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9"/>
  <workbookPr defaultThemeVersion="124226"/>
  <mc:AlternateContent xmlns:mc="http://schemas.openxmlformats.org/markup-compatibility/2006">
    <mc:Choice Requires="x15">
      <x15ac:absPath xmlns:x15ac="http://schemas.microsoft.com/office/spreadsheetml/2010/11/ac" url="D:\COSTOS\EVALUACIONES ECONOMICAS\IC-423-2022-Medicoquirugicos- Pendiente evaluaciones\"/>
    </mc:Choice>
  </mc:AlternateContent>
  <xr:revisionPtr revIDLastSave="0" documentId="13_ncr:1_{285EBD69-07E1-4040-AF38-D3E2903A9717}" xr6:coauthVersionLast="36" xr6:coauthVersionMax="36" xr10:uidLastSave="{00000000-0000-0000-0000-000000000000}"/>
  <bookViews>
    <workbookView xWindow="0" yWindow="0" windowWidth="19200" windowHeight="11385" tabRatio="850" activeTab="6" xr2:uid="{00000000-000D-0000-FFFF-FFFF00000000}"/>
  </bookViews>
  <sheets>
    <sheet name="OFERTAS ECONOMICAS" sheetId="223" r:id="rId1"/>
    <sheet name="w" sheetId="238" state="hidden" r:id="rId2"/>
    <sheet name="EV PRECIO REFERENCIA" sheetId="227" state="hidden" r:id="rId3"/>
    <sheet name="PRECIOS UNITARIOS" sheetId="224" state="hidden" r:id="rId4"/>
    <sheet name="PUNTAJE" sheetId="226" r:id="rId5"/>
    <sheet name="RESULTADO" sheetId="229" state="hidden" r:id="rId6"/>
    <sheet name="RESUMEN" sheetId="236" r:id="rId7"/>
  </sheets>
  <externalReferences>
    <externalReference r:id="rId8"/>
    <externalReference r:id="rId9"/>
    <externalReference r:id="rId10"/>
    <externalReference r:id="rId11"/>
    <externalReference r:id="rId12"/>
  </externalReferences>
  <definedNames>
    <definedName name="_xlnm._FilterDatabase" localSheetId="2" hidden="1">'EV PRECIO REFERENCIA'!$A$9:$BY$9</definedName>
    <definedName name="_xlnm._FilterDatabase" localSheetId="0" hidden="1">'OFERTAS ECONOMICAS'!$A$9:$GI$342</definedName>
    <definedName name="_xlnm._FilterDatabase" localSheetId="3" hidden="1">'PRECIOS UNITARIOS'!$A$9:$BE$344</definedName>
    <definedName name="_xlnm._FilterDatabase" localSheetId="4" hidden="1">PUNTAJE!$A$9:$BZ$341</definedName>
    <definedName name="_xlnm._FilterDatabase" localSheetId="5" hidden="1">RESULTADO!$A$9:$CG$209</definedName>
    <definedName name="_xlnm._FilterDatabase" localSheetId="1" hidden="1">w!$A$9:$DJ$342</definedName>
    <definedName name="_xlnm.Print_Area" localSheetId="5">RESULTADO!$A$1:$V$30</definedName>
    <definedName name="BR">PUNTAJE!$9:$9</definedName>
    <definedName name="_xlnm.Print_Titles" localSheetId="2">'EV PRECIO REFERENCIA'!$A:$A,'EV PRECIO REFERENCIA'!$8:$9</definedName>
    <definedName name="_xlnm.Print_Titles" localSheetId="0">'OFERTAS ECONOMICAS'!$A:$A,'OFERTAS ECONOMICAS'!$8:$9</definedName>
    <definedName name="_xlnm.Print_Titles" localSheetId="4">PUNTAJE!$A:$A,PUNTAJE!$8:$9</definedName>
    <definedName name="_xlnm.Print_Titles" localSheetId="5">RESULTADO!$A:$B,RESULTADO!$8:$9</definedName>
    <definedName name="_xlnm.Print_Titles" localSheetId="6">RESUMEN!$10:$10</definedName>
  </definedNames>
  <calcPr calcId="191029"/>
</workbook>
</file>

<file path=xl/calcChain.xml><?xml version="1.0" encoding="utf-8"?>
<calcChain xmlns="http://schemas.openxmlformats.org/spreadsheetml/2006/main">
  <c r="J207" i="236" l="1"/>
  <c r="BT348" i="223" l="1"/>
  <c r="AT343" i="224" l="1"/>
  <c r="AL343" i="224"/>
  <c r="BL341" i="227"/>
  <c r="BL340" i="227"/>
  <c r="BL339" i="227"/>
  <c r="BL338" i="227"/>
  <c r="BL337" i="227"/>
  <c r="BL336" i="227"/>
  <c r="BL335" i="227"/>
  <c r="BL334" i="227"/>
  <c r="BL333" i="227"/>
  <c r="BL332" i="227"/>
  <c r="BL331" i="227"/>
  <c r="BL330" i="227"/>
  <c r="BL329" i="227"/>
  <c r="BL328" i="227"/>
  <c r="BL327" i="227"/>
  <c r="BL326" i="227"/>
  <c r="BL325" i="227"/>
  <c r="BL324" i="227"/>
  <c r="BL323" i="227"/>
  <c r="BL322" i="227"/>
  <c r="BL321" i="227"/>
  <c r="BL320" i="227"/>
  <c r="BL319" i="227"/>
  <c r="BL318" i="227"/>
  <c r="BL317" i="227"/>
  <c r="BL316" i="227"/>
  <c r="BL315" i="227"/>
  <c r="BL314" i="227"/>
  <c r="BL313" i="227"/>
  <c r="BL312" i="227"/>
  <c r="BL311" i="227"/>
  <c r="BL310" i="227"/>
  <c r="BL309" i="227"/>
  <c r="BL308" i="227"/>
  <c r="BL307" i="227"/>
  <c r="BL306" i="227"/>
  <c r="BL305" i="227"/>
  <c r="BL304" i="227"/>
  <c r="BL303" i="227"/>
  <c r="BL302" i="227"/>
  <c r="BL301" i="227"/>
  <c r="BL300" i="227"/>
  <c r="BL299" i="227"/>
  <c r="BL298" i="227"/>
  <c r="BL297" i="227"/>
  <c r="BL296" i="227"/>
  <c r="BL295" i="227"/>
  <c r="BL294" i="227"/>
  <c r="BL293" i="227"/>
  <c r="BL292" i="227"/>
  <c r="BL291" i="227"/>
  <c r="BL290" i="227"/>
  <c r="BL289" i="227"/>
  <c r="BL288" i="227"/>
  <c r="BL287" i="227"/>
  <c r="BL286" i="227"/>
  <c r="BL285" i="227"/>
  <c r="BL284" i="227"/>
  <c r="BL283" i="227"/>
  <c r="BL282" i="227"/>
  <c r="BL281" i="227"/>
  <c r="BL280" i="227"/>
  <c r="BL279" i="227"/>
  <c r="BL278" i="227"/>
  <c r="BL277" i="227"/>
  <c r="BL276" i="227"/>
  <c r="BL275" i="227"/>
  <c r="BL274" i="227"/>
  <c r="BL273" i="227"/>
  <c r="BL272" i="227"/>
  <c r="BL271" i="227"/>
  <c r="BL270" i="227"/>
  <c r="BL269" i="227"/>
  <c r="BL268" i="227"/>
  <c r="BL267" i="227"/>
  <c r="BL266" i="227"/>
  <c r="BL265" i="227"/>
  <c r="BL264" i="227"/>
  <c r="BL263" i="227"/>
  <c r="BL262" i="227"/>
  <c r="BL261" i="227"/>
  <c r="BL260" i="227"/>
  <c r="BL259" i="227"/>
  <c r="BL258" i="227"/>
  <c r="BL257" i="227"/>
  <c r="BL256" i="227"/>
  <c r="BL255" i="227"/>
  <c r="BL254" i="227"/>
  <c r="BL253" i="227"/>
  <c r="BL252" i="227"/>
  <c r="BL251" i="227"/>
  <c r="BL250" i="227"/>
  <c r="BL249" i="227"/>
  <c r="BL248" i="227"/>
  <c r="BL247" i="227"/>
  <c r="BL246" i="227"/>
  <c r="BL245" i="227"/>
  <c r="BL244" i="227"/>
  <c r="BL243" i="227"/>
  <c r="BL242" i="227"/>
  <c r="BL241" i="227"/>
  <c r="BL240" i="227"/>
  <c r="BL239" i="227"/>
  <c r="BL238" i="227"/>
  <c r="BL237" i="227"/>
  <c r="BL236" i="227"/>
  <c r="BL235" i="227"/>
  <c r="BL234" i="227"/>
  <c r="BL233" i="227"/>
  <c r="BL232" i="227"/>
  <c r="BL231" i="227"/>
  <c r="BL230" i="227"/>
  <c r="BL229" i="227"/>
  <c r="BL228" i="227"/>
  <c r="BL227" i="227"/>
  <c r="BL226" i="227"/>
  <c r="BL225" i="227"/>
  <c r="BL224" i="227"/>
  <c r="BL223" i="227"/>
  <c r="BL222" i="227"/>
  <c r="BL221" i="227"/>
  <c r="BL220" i="227"/>
  <c r="BL219" i="227"/>
  <c r="BL218" i="227"/>
  <c r="BL217" i="227"/>
  <c r="BL216" i="227"/>
  <c r="BL215" i="227"/>
  <c r="BL214" i="227"/>
  <c r="BL213" i="227"/>
  <c r="BL212" i="227"/>
  <c r="BL211" i="227"/>
  <c r="BL210" i="227"/>
  <c r="BL209" i="227"/>
  <c r="BL208" i="227"/>
  <c r="BL207" i="227"/>
  <c r="BL206" i="227"/>
  <c r="BL205" i="227"/>
  <c r="BL204" i="227"/>
  <c r="BL203" i="227"/>
  <c r="BL202" i="227"/>
  <c r="BL201" i="227"/>
  <c r="BL200" i="227"/>
  <c r="BL199" i="227"/>
  <c r="BL198" i="227"/>
  <c r="BL197" i="227"/>
  <c r="BL196" i="227"/>
  <c r="BL195" i="227"/>
  <c r="BL194" i="227"/>
  <c r="BL193" i="227"/>
  <c r="BL192" i="227"/>
  <c r="BL191" i="227"/>
  <c r="BL190" i="227"/>
  <c r="BL189" i="227"/>
  <c r="BL188" i="227"/>
  <c r="BL187" i="227"/>
  <c r="BL186" i="227"/>
  <c r="BL185" i="227"/>
  <c r="BL184" i="227"/>
  <c r="BL183" i="227"/>
  <c r="BL182" i="227"/>
  <c r="BL181" i="227"/>
  <c r="BL180" i="227"/>
  <c r="BL179" i="227"/>
  <c r="BL178" i="227"/>
  <c r="BL177" i="227"/>
  <c r="BL176" i="227"/>
  <c r="BL175" i="227"/>
  <c r="BL174" i="227"/>
  <c r="BL173" i="227"/>
  <c r="BL172" i="227"/>
  <c r="BL171" i="227"/>
  <c r="BL170" i="227"/>
  <c r="BL169" i="227"/>
  <c r="BL168" i="227"/>
  <c r="BL167" i="227"/>
  <c r="BL166" i="227"/>
  <c r="BL165" i="227"/>
  <c r="BL164" i="227"/>
  <c r="BL163" i="227"/>
  <c r="BL162" i="227"/>
  <c r="BL161" i="227"/>
  <c r="BL160" i="227"/>
  <c r="BL159" i="227"/>
  <c r="BL158" i="227"/>
  <c r="BL157" i="227"/>
  <c r="BL156" i="227"/>
  <c r="BL155" i="227"/>
  <c r="BL152" i="227"/>
  <c r="BL151" i="227"/>
  <c r="BL150" i="227"/>
  <c r="BL149" i="227"/>
  <c r="BL148" i="227"/>
  <c r="BL147" i="227"/>
  <c r="BL146" i="227"/>
  <c r="BL145" i="227"/>
  <c r="BL143" i="227"/>
  <c r="BL142" i="227"/>
  <c r="BL141" i="227"/>
  <c r="BL140" i="227"/>
  <c r="BL139" i="227"/>
  <c r="BL138" i="227"/>
  <c r="BL137" i="227"/>
  <c r="BL136" i="227"/>
  <c r="BL135" i="227"/>
  <c r="BL134" i="227"/>
  <c r="BL133" i="227"/>
  <c r="BL132" i="227"/>
  <c r="BL131" i="227"/>
  <c r="BL130" i="227"/>
  <c r="BL129" i="227"/>
  <c r="BL128" i="227"/>
  <c r="BL127" i="227"/>
  <c r="BL126" i="227"/>
  <c r="BL125" i="227"/>
  <c r="BL124" i="227"/>
  <c r="BL123" i="227"/>
  <c r="BL122" i="227"/>
  <c r="BL121" i="227"/>
  <c r="BL120" i="227"/>
  <c r="BL119" i="227"/>
  <c r="BL118" i="227"/>
  <c r="BL117" i="227"/>
  <c r="BL116" i="227"/>
  <c r="BL115" i="227"/>
  <c r="BL114" i="227"/>
  <c r="BL113" i="227"/>
  <c r="BL112" i="227"/>
  <c r="BL111" i="227"/>
  <c r="BL110" i="227"/>
  <c r="BL109" i="227"/>
  <c r="BL108" i="227"/>
  <c r="BL107" i="227"/>
  <c r="BL106" i="227"/>
  <c r="BL105" i="227"/>
  <c r="BL104" i="227"/>
  <c r="BL103" i="227"/>
  <c r="BL102" i="227"/>
  <c r="BL101" i="227"/>
  <c r="BL100" i="227"/>
  <c r="BL99" i="227"/>
  <c r="BL98" i="227"/>
  <c r="BL97" i="227"/>
  <c r="BL96" i="227"/>
  <c r="BL95" i="227"/>
  <c r="BL94" i="227"/>
  <c r="BL93" i="227"/>
  <c r="BL92" i="227"/>
  <c r="BL91" i="227"/>
  <c r="BL90" i="227"/>
  <c r="BL89" i="227"/>
  <c r="BL87" i="227"/>
  <c r="BL86" i="227"/>
  <c r="BL85" i="227"/>
  <c r="BL84" i="227"/>
  <c r="BL83" i="227"/>
  <c r="BL82" i="227"/>
  <c r="BL81" i="227"/>
  <c r="BL80" i="227"/>
  <c r="BL79" i="227"/>
  <c r="BL78" i="227"/>
  <c r="BL77" i="227"/>
  <c r="BL76" i="227"/>
  <c r="BL75" i="227"/>
  <c r="BL74" i="227"/>
  <c r="BL73" i="227"/>
  <c r="BL72" i="227"/>
  <c r="BL71" i="227"/>
  <c r="BL70" i="227"/>
  <c r="BL69" i="227"/>
  <c r="BL67" i="227"/>
  <c r="BL66" i="227"/>
  <c r="BL65" i="227"/>
  <c r="BL64" i="227"/>
  <c r="BL63" i="227"/>
  <c r="BL62" i="227"/>
  <c r="BL61" i="227"/>
  <c r="BL60" i="227"/>
  <c r="BL59" i="227"/>
  <c r="BL58" i="227"/>
  <c r="BL57" i="227"/>
  <c r="BL56" i="227"/>
  <c r="BL55" i="227"/>
  <c r="BL54" i="227"/>
  <c r="BL53" i="227"/>
  <c r="BL52" i="227"/>
  <c r="BL51" i="227"/>
  <c r="BL50" i="227"/>
  <c r="BL49" i="227"/>
  <c r="BL48" i="227"/>
  <c r="BL47" i="227"/>
  <c r="BL46" i="227"/>
  <c r="BL45" i="227"/>
  <c r="BL44" i="227"/>
  <c r="BL43" i="227"/>
  <c r="BL42" i="227"/>
  <c r="BL41" i="227"/>
  <c r="BL40" i="227"/>
  <c r="BL39" i="227"/>
  <c r="BL38" i="227"/>
  <c r="BL37" i="227"/>
  <c r="BL36" i="227"/>
  <c r="BL34" i="227"/>
  <c r="BL33" i="227"/>
  <c r="BL32" i="227"/>
  <c r="BL31" i="227"/>
  <c r="BL30" i="227"/>
  <c r="BL29" i="227"/>
  <c r="BL28" i="227"/>
  <c r="BL27" i="227"/>
  <c r="BL26" i="227"/>
  <c r="BL25" i="227"/>
  <c r="BL24" i="227"/>
  <c r="BL23" i="227"/>
  <c r="BL22" i="227"/>
  <c r="BL21" i="227"/>
  <c r="BL20" i="227"/>
  <c r="BL19" i="227"/>
  <c r="BL16" i="227"/>
  <c r="BL15" i="227"/>
  <c r="BL14" i="227"/>
  <c r="BL13" i="227"/>
  <c r="BL12" i="227"/>
  <c r="BL11" i="227"/>
  <c r="BL10" i="227"/>
  <c r="BK341" i="227"/>
  <c r="BK340" i="227"/>
  <c r="BH340" i="226" s="1"/>
  <c r="BK339" i="227"/>
  <c r="BK338" i="227"/>
  <c r="BK337" i="227"/>
  <c r="BK336" i="227"/>
  <c r="BK335" i="227"/>
  <c r="BK334" i="227"/>
  <c r="BK333" i="227"/>
  <c r="BK332" i="227"/>
  <c r="BH332" i="226" s="1"/>
  <c r="BK331" i="227"/>
  <c r="BK330" i="227"/>
  <c r="BK329" i="227"/>
  <c r="BK328" i="227"/>
  <c r="BK327" i="227"/>
  <c r="BK326" i="227"/>
  <c r="BK325" i="227"/>
  <c r="BK324" i="227"/>
  <c r="BH324" i="226" s="1"/>
  <c r="BK323" i="227"/>
  <c r="BK322" i="227"/>
  <c r="BK321" i="227"/>
  <c r="BK320" i="227"/>
  <c r="BK319" i="227"/>
  <c r="BK318" i="227"/>
  <c r="BK317" i="227"/>
  <c r="BK316" i="227"/>
  <c r="BH316" i="226" s="1"/>
  <c r="BK315" i="227"/>
  <c r="BK314" i="227"/>
  <c r="BK313" i="227"/>
  <c r="BK312" i="227"/>
  <c r="BK311" i="227"/>
  <c r="BK310" i="227"/>
  <c r="BK309" i="227"/>
  <c r="BK308" i="227"/>
  <c r="BH308" i="226" s="1"/>
  <c r="BK307" i="227"/>
  <c r="BK306" i="227"/>
  <c r="BK305" i="227"/>
  <c r="BK304" i="227"/>
  <c r="BK303" i="227"/>
  <c r="BK302" i="227"/>
  <c r="BK301" i="227"/>
  <c r="BK300" i="227"/>
  <c r="BH300" i="226" s="1"/>
  <c r="BK299" i="227"/>
  <c r="BK298" i="227"/>
  <c r="BK297" i="227"/>
  <c r="BK296" i="227"/>
  <c r="BK295" i="227"/>
  <c r="BK294" i="227"/>
  <c r="BK293" i="227"/>
  <c r="BK292" i="227"/>
  <c r="BH292" i="226" s="1"/>
  <c r="BK291" i="227"/>
  <c r="BK290" i="227"/>
  <c r="BK289" i="227"/>
  <c r="BK288" i="227"/>
  <c r="BK287" i="227"/>
  <c r="BK286" i="227"/>
  <c r="BK285" i="227"/>
  <c r="BK284" i="227"/>
  <c r="BH284" i="226" s="1"/>
  <c r="BK283" i="227"/>
  <c r="BK282" i="227"/>
  <c r="BK281" i="227"/>
  <c r="BK280" i="227"/>
  <c r="BK279" i="227"/>
  <c r="BK278" i="227"/>
  <c r="BK277" i="227"/>
  <c r="BK276" i="227"/>
  <c r="BH276" i="226" s="1"/>
  <c r="BK275" i="227"/>
  <c r="BK274" i="227"/>
  <c r="BK273" i="227"/>
  <c r="BK272" i="227"/>
  <c r="BK271" i="227"/>
  <c r="BK270" i="227"/>
  <c r="BK269" i="227"/>
  <c r="BK268" i="227"/>
  <c r="BH268" i="226" s="1"/>
  <c r="BK267" i="227"/>
  <c r="BK266" i="227"/>
  <c r="BK265" i="227"/>
  <c r="BK264" i="227"/>
  <c r="BK263" i="227"/>
  <c r="BK262" i="227"/>
  <c r="BK261" i="227"/>
  <c r="BK260" i="227"/>
  <c r="BH260" i="226" s="1"/>
  <c r="BK259" i="227"/>
  <c r="BK258" i="227"/>
  <c r="BK257" i="227"/>
  <c r="BK256" i="227"/>
  <c r="BK255" i="227"/>
  <c r="BK254" i="227"/>
  <c r="BK253" i="227"/>
  <c r="BK252" i="227"/>
  <c r="BH252" i="226" s="1"/>
  <c r="BK251" i="227"/>
  <c r="BK250" i="227"/>
  <c r="BK249" i="227"/>
  <c r="BK248" i="227"/>
  <c r="BK247" i="227"/>
  <c r="BK246" i="227"/>
  <c r="BK245" i="227"/>
  <c r="BK244" i="227"/>
  <c r="BH244" i="226" s="1"/>
  <c r="BK243" i="227"/>
  <c r="BK242" i="227"/>
  <c r="BK241" i="227"/>
  <c r="BK240" i="227"/>
  <c r="BK239" i="227"/>
  <c r="BK238" i="227"/>
  <c r="BK237" i="227"/>
  <c r="BK236" i="227"/>
  <c r="BH236" i="226" s="1"/>
  <c r="BK235" i="227"/>
  <c r="BK234" i="227"/>
  <c r="BK233" i="227"/>
  <c r="BK232" i="227"/>
  <c r="BK231" i="227"/>
  <c r="BK230" i="227"/>
  <c r="BK229" i="227"/>
  <c r="BK228" i="227"/>
  <c r="BH228" i="226" s="1"/>
  <c r="BK227" i="227"/>
  <c r="BK226" i="227"/>
  <c r="BK225" i="227"/>
  <c r="BK224" i="227"/>
  <c r="BK223" i="227"/>
  <c r="BK222" i="227"/>
  <c r="BK221" i="227"/>
  <c r="BK220" i="227"/>
  <c r="BH220" i="226" s="1"/>
  <c r="BK219" i="227"/>
  <c r="BK218" i="227"/>
  <c r="BK217" i="227"/>
  <c r="BK216" i="227"/>
  <c r="BK215" i="227"/>
  <c r="BK214" i="227"/>
  <c r="BK213" i="227"/>
  <c r="BK212" i="227"/>
  <c r="BH212" i="226" s="1"/>
  <c r="BK211" i="227"/>
  <c r="BK210" i="227"/>
  <c r="BK209" i="227"/>
  <c r="BK208" i="227"/>
  <c r="BK207" i="227"/>
  <c r="BK206" i="227"/>
  <c r="BK205" i="227"/>
  <c r="BK204" i="227"/>
  <c r="BH204" i="226" s="1"/>
  <c r="BK203" i="227"/>
  <c r="BK202" i="227"/>
  <c r="BK201" i="227"/>
  <c r="BK200" i="227"/>
  <c r="BK199" i="227"/>
  <c r="BK198" i="227"/>
  <c r="BK197" i="227"/>
  <c r="BK196" i="227"/>
  <c r="BH196" i="226" s="1"/>
  <c r="BK195" i="227"/>
  <c r="BK194" i="227"/>
  <c r="BK193" i="227"/>
  <c r="BK192" i="227"/>
  <c r="BK191" i="227"/>
  <c r="BK190" i="227"/>
  <c r="BK189" i="227"/>
  <c r="BK188" i="227"/>
  <c r="BH188" i="226" s="1"/>
  <c r="BK187" i="227"/>
  <c r="BK186" i="227"/>
  <c r="BK185" i="227"/>
  <c r="BK184" i="227"/>
  <c r="BK183" i="227"/>
  <c r="BK182" i="227"/>
  <c r="BK181" i="227"/>
  <c r="BK180" i="227"/>
  <c r="BH180" i="226" s="1"/>
  <c r="BK179" i="227"/>
  <c r="BK178" i="227"/>
  <c r="BK177" i="227"/>
  <c r="BK176" i="227"/>
  <c r="BK175" i="227"/>
  <c r="BK174" i="227"/>
  <c r="BK173" i="227"/>
  <c r="BK172" i="227"/>
  <c r="BH172" i="226" s="1"/>
  <c r="BK171" i="227"/>
  <c r="BK170" i="227"/>
  <c r="BK169" i="227"/>
  <c r="BK168" i="227"/>
  <c r="BK167" i="227"/>
  <c r="BK166" i="227"/>
  <c r="BK165" i="227"/>
  <c r="BK164" i="227"/>
  <c r="BH164" i="226" s="1"/>
  <c r="BK163" i="227"/>
  <c r="BK162" i="227"/>
  <c r="BK161" i="227"/>
  <c r="BK160" i="227"/>
  <c r="BK159" i="227"/>
  <c r="BK158" i="227"/>
  <c r="BK157" i="227"/>
  <c r="BK156" i="227"/>
  <c r="BH156" i="226" s="1"/>
  <c r="BK155" i="227"/>
  <c r="BK154" i="227"/>
  <c r="BK153" i="227"/>
  <c r="BK152" i="227"/>
  <c r="BK151" i="227"/>
  <c r="BK150" i="227"/>
  <c r="BK149" i="227"/>
  <c r="BK148" i="227"/>
  <c r="BH148" i="226" s="1"/>
  <c r="BK147" i="227"/>
  <c r="BK146" i="227"/>
  <c r="BK145" i="227"/>
  <c r="BK144" i="227"/>
  <c r="BK143" i="227"/>
  <c r="BK142" i="227"/>
  <c r="BK141" i="227"/>
  <c r="BK140" i="227"/>
  <c r="BH140" i="226" s="1"/>
  <c r="BK139" i="227"/>
  <c r="BK138" i="227"/>
  <c r="BK137" i="227"/>
  <c r="BK136" i="227"/>
  <c r="BK135" i="227"/>
  <c r="BK134" i="227"/>
  <c r="BK133" i="227"/>
  <c r="BK132" i="227"/>
  <c r="BH132" i="226" s="1"/>
  <c r="BK131" i="227"/>
  <c r="BK130" i="227"/>
  <c r="BK129" i="227"/>
  <c r="BK128" i="227"/>
  <c r="BK127" i="227"/>
  <c r="BK126" i="227"/>
  <c r="BK125" i="227"/>
  <c r="BK124" i="227"/>
  <c r="BH124" i="226" s="1"/>
  <c r="BK123" i="227"/>
  <c r="BK122" i="227"/>
  <c r="BK121" i="227"/>
  <c r="BK120" i="227"/>
  <c r="BK119" i="227"/>
  <c r="BK118" i="227"/>
  <c r="BK117" i="227"/>
  <c r="BK116" i="227"/>
  <c r="BH116" i="226" s="1"/>
  <c r="BK115" i="227"/>
  <c r="BK114" i="227"/>
  <c r="BH114" i="226" s="1"/>
  <c r="BK113" i="227"/>
  <c r="BH113" i="226" s="1"/>
  <c r="BK112" i="227"/>
  <c r="BH112" i="226" s="1"/>
  <c r="BK111" i="227"/>
  <c r="BH111" i="226" s="1"/>
  <c r="BK110" i="227"/>
  <c r="BH110" i="226" s="1"/>
  <c r="BK109" i="227"/>
  <c r="BH109" i="226" s="1"/>
  <c r="BK108" i="227"/>
  <c r="BH108" i="226" s="1"/>
  <c r="BK107" i="227"/>
  <c r="BH107" i="226" s="1"/>
  <c r="BK106" i="227"/>
  <c r="BH106" i="226" s="1"/>
  <c r="BK105" i="227"/>
  <c r="BH105" i="226" s="1"/>
  <c r="BK104" i="227"/>
  <c r="BH104" i="226" s="1"/>
  <c r="BK103" i="227"/>
  <c r="BH103" i="226" s="1"/>
  <c r="BK102" i="227"/>
  <c r="BH102" i="226" s="1"/>
  <c r="BK101" i="227"/>
  <c r="BH101" i="226" s="1"/>
  <c r="BK100" i="227"/>
  <c r="BH100" i="226" s="1"/>
  <c r="BK99" i="227"/>
  <c r="BH99" i="226" s="1"/>
  <c r="BK98" i="227"/>
  <c r="BH98" i="226" s="1"/>
  <c r="BK97" i="227"/>
  <c r="BH97" i="226" s="1"/>
  <c r="BK96" i="227"/>
  <c r="BH96" i="226" s="1"/>
  <c r="BK95" i="227"/>
  <c r="BH95" i="226" s="1"/>
  <c r="BK94" i="227"/>
  <c r="BH94" i="226" s="1"/>
  <c r="BK93" i="227"/>
  <c r="BH93" i="226" s="1"/>
  <c r="BK92" i="227"/>
  <c r="BH92" i="226" s="1"/>
  <c r="BK91" i="227"/>
  <c r="BH91" i="226" s="1"/>
  <c r="BK90" i="227"/>
  <c r="BH90" i="226" s="1"/>
  <c r="BK89" i="227"/>
  <c r="BH89" i="226" s="1"/>
  <c r="BK88" i="227"/>
  <c r="BH88" i="226" s="1"/>
  <c r="BK87" i="227"/>
  <c r="BH87" i="226" s="1"/>
  <c r="BK86" i="227"/>
  <c r="BH86" i="226" s="1"/>
  <c r="BK85" i="227"/>
  <c r="BH85" i="226" s="1"/>
  <c r="BK84" i="227"/>
  <c r="BH84" i="226" s="1"/>
  <c r="BK83" i="227"/>
  <c r="BH83" i="226" s="1"/>
  <c r="BK82" i="227"/>
  <c r="BH82" i="226" s="1"/>
  <c r="BK81" i="227"/>
  <c r="BH81" i="226" s="1"/>
  <c r="BK80" i="227"/>
  <c r="BH80" i="226" s="1"/>
  <c r="BK79" i="227"/>
  <c r="BH79" i="226" s="1"/>
  <c r="BK78" i="227"/>
  <c r="BH78" i="226" s="1"/>
  <c r="BK77" i="227"/>
  <c r="BH77" i="226" s="1"/>
  <c r="BK76" i="227"/>
  <c r="BH76" i="226" s="1"/>
  <c r="BK75" i="227"/>
  <c r="BH75" i="226" s="1"/>
  <c r="BK74" i="227"/>
  <c r="BH74" i="226" s="1"/>
  <c r="BK73" i="227"/>
  <c r="BH73" i="226" s="1"/>
  <c r="BK72" i="227"/>
  <c r="BH72" i="226" s="1"/>
  <c r="BK71" i="227"/>
  <c r="BH71" i="226" s="1"/>
  <c r="BK70" i="227"/>
  <c r="BH70" i="226" s="1"/>
  <c r="BK69" i="227"/>
  <c r="BH69" i="226" s="1"/>
  <c r="BK68" i="227"/>
  <c r="BH68" i="226" s="1"/>
  <c r="BK67" i="227"/>
  <c r="BH67" i="226" s="1"/>
  <c r="BK66" i="227"/>
  <c r="BH66" i="226" s="1"/>
  <c r="BK65" i="227"/>
  <c r="BH65" i="226" s="1"/>
  <c r="BK64" i="227"/>
  <c r="BH64" i="226" s="1"/>
  <c r="BK63" i="227"/>
  <c r="BH63" i="226" s="1"/>
  <c r="BK62" i="227"/>
  <c r="BH62" i="226" s="1"/>
  <c r="BK61" i="227"/>
  <c r="BH61" i="226" s="1"/>
  <c r="BK60" i="227"/>
  <c r="BH60" i="226" s="1"/>
  <c r="BK59" i="227"/>
  <c r="BH59" i="226" s="1"/>
  <c r="BK58" i="227"/>
  <c r="BH58" i="226" s="1"/>
  <c r="BK57" i="227"/>
  <c r="BH57" i="226" s="1"/>
  <c r="BK56" i="227"/>
  <c r="BH56" i="226" s="1"/>
  <c r="BK55" i="227"/>
  <c r="BH55" i="226" s="1"/>
  <c r="BK54" i="227"/>
  <c r="BH54" i="226" s="1"/>
  <c r="BK53" i="227"/>
  <c r="BH53" i="226" s="1"/>
  <c r="BK52" i="227"/>
  <c r="BH52" i="226" s="1"/>
  <c r="BK51" i="227"/>
  <c r="BH51" i="226" s="1"/>
  <c r="BK50" i="227"/>
  <c r="BH50" i="226" s="1"/>
  <c r="BK49" i="227"/>
  <c r="BH49" i="226" s="1"/>
  <c r="BK48" i="227"/>
  <c r="BH48" i="226" s="1"/>
  <c r="BK47" i="227"/>
  <c r="BH47" i="226" s="1"/>
  <c r="BK46" i="227"/>
  <c r="BH46" i="226" s="1"/>
  <c r="BK45" i="227"/>
  <c r="BH45" i="226" s="1"/>
  <c r="BK44" i="227"/>
  <c r="BH44" i="226" s="1"/>
  <c r="BK43" i="227"/>
  <c r="BH43" i="226" s="1"/>
  <c r="BK42" i="227"/>
  <c r="BH42" i="226" s="1"/>
  <c r="BK41" i="227"/>
  <c r="BH41" i="226" s="1"/>
  <c r="BK40" i="227"/>
  <c r="BH40" i="226" s="1"/>
  <c r="BK39" i="227"/>
  <c r="BH39" i="226" s="1"/>
  <c r="BK38" i="227"/>
  <c r="BH38" i="226" s="1"/>
  <c r="BK37" i="227"/>
  <c r="BH37" i="226" s="1"/>
  <c r="BK36" i="227"/>
  <c r="BH36" i="226" s="1"/>
  <c r="BK35" i="227"/>
  <c r="BH35" i="226" s="1"/>
  <c r="BK34" i="227"/>
  <c r="BH34" i="226" s="1"/>
  <c r="BK33" i="227"/>
  <c r="BH33" i="226" s="1"/>
  <c r="BK32" i="227"/>
  <c r="BH32" i="226" s="1"/>
  <c r="BK31" i="227"/>
  <c r="BH31" i="226" s="1"/>
  <c r="BK30" i="227"/>
  <c r="BH30" i="226" s="1"/>
  <c r="BK29" i="227"/>
  <c r="BH29" i="226" s="1"/>
  <c r="BK28" i="227"/>
  <c r="BH28" i="226" s="1"/>
  <c r="BK27" i="227"/>
  <c r="BH27" i="226" s="1"/>
  <c r="BK26" i="227"/>
  <c r="BH26" i="226" s="1"/>
  <c r="BK25" i="227"/>
  <c r="BH25" i="226" s="1"/>
  <c r="BK24" i="227"/>
  <c r="BH24" i="226" s="1"/>
  <c r="BK23" i="227"/>
  <c r="BH23" i="226" s="1"/>
  <c r="BK22" i="227"/>
  <c r="BH22" i="226" s="1"/>
  <c r="BK21" i="227"/>
  <c r="BH21" i="226" s="1"/>
  <c r="BK20" i="227"/>
  <c r="BH20" i="226" s="1"/>
  <c r="BK19" i="227"/>
  <c r="BH19" i="226" s="1"/>
  <c r="BK18" i="227"/>
  <c r="BH18" i="226" s="1"/>
  <c r="BK17" i="227"/>
  <c r="BH17" i="226" s="1"/>
  <c r="BK16" i="227"/>
  <c r="BH16" i="226" s="1"/>
  <c r="BK15" i="227"/>
  <c r="BH15" i="226" s="1"/>
  <c r="BK14" i="227"/>
  <c r="BH14" i="226" s="1"/>
  <c r="BK13" i="227"/>
  <c r="BH13" i="226" s="1"/>
  <c r="BK12" i="227"/>
  <c r="BH12" i="226" s="1"/>
  <c r="BK11" i="227"/>
  <c r="BH11" i="226" s="1"/>
  <c r="BK10" i="227"/>
  <c r="BH10" i="226" s="1"/>
  <c r="AZ341" i="227"/>
  <c r="AZ340" i="227"/>
  <c r="AZ339" i="227"/>
  <c r="AZ338" i="227"/>
  <c r="AZ337" i="227"/>
  <c r="AZ336" i="227"/>
  <c r="AZ335" i="227"/>
  <c r="AZ334" i="227"/>
  <c r="AZ333" i="227"/>
  <c r="AZ332" i="227"/>
  <c r="AZ331" i="227"/>
  <c r="AZ330" i="227"/>
  <c r="AZ329" i="227"/>
  <c r="AZ328" i="227"/>
  <c r="AZ327" i="227"/>
  <c r="AZ326" i="227"/>
  <c r="AZ325" i="227"/>
  <c r="AZ324" i="227"/>
  <c r="AZ323" i="227"/>
  <c r="AZ322" i="227"/>
  <c r="AZ321" i="227"/>
  <c r="AZ320" i="227"/>
  <c r="AZ319" i="227"/>
  <c r="AZ318" i="227"/>
  <c r="AZ317" i="227"/>
  <c r="AZ316" i="227"/>
  <c r="AZ315" i="227"/>
  <c r="AZ314" i="227"/>
  <c r="AZ313" i="227"/>
  <c r="AZ312" i="227"/>
  <c r="AZ311" i="227"/>
  <c r="AZ310" i="227"/>
  <c r="AZ309" i="227"/>
  <c r="AZ308" i="227"/>
  <c r="AZ307" i="227"/>
  <c r="AZ306" i="227"/>
  <c r="AZ305" i="227"/>
  <c r="AZ304" i="227"/>
  <c r="AZ303" i="227"/>
  <c r="AZ302" i="227"/>
  <c r="AZ301" i="227"/>
  <c r="AZ300" i="227"/>
  <c r="AZ299" i="227"/>
  <c r="AZ298" i="227"/>
  <c r="AZ297" i="227"/>
  <c r="AZ296" i="227"/>
  <c r="AZ295" i="227"/>
  <c r="AZ294" i="227"/>
  <c r="AZ293" i="227"/>
  <c r="AZ292" i="227"/>
  <c r="AZ291" i="227"/>
  <c r="AZ290" i="227"/>
  <c r="AZ289" i="227"/>
  <c r="AZ288" i="227"/>
  <c r="AZ287" i="227"/>
  <c r="AZ286" i="227"/>
  <c r="AZ285" i="227"/>
  <c r="AZ284" i="227"/>
  <c r="AZ283" i="227"/>
  <c r="AZ282" i="227"/>
  <c r="AZ281" i="227"/>
  <c r="AZ280" i="227"/>
  <c r="AZ279" i="227"/>
  <c r="AZ278" i="227"/>
  <c r="AZ277" i="227"/>
  <c r="AZ276" i="227"/>
  <c r="AZ275" i="227"/>
  <c r="AZ274" i="227"/>
  <c r="AZ273" i="227"/>
  <c r="AZ272" i="227"/>
  <c r="AZ271" i="227"/>
  <c r="AZ270" i="227"/>
  <c r="AZ269" i="227"/>
  <c r="AZ268" i="227"/>
  <c r="AZ267" i="227"/>
  <c r="AZ266" i="227"/>
  <c r="AZ265" i="227"/>
  <c r="AZ264" i="227"/>
  <c r="AZ263" i="227"/>
  <c r="AZ262" i="227"/>
  <c r="AZ261" i="227"/>
  <c r="AZ260" i="227"/>
  <c r="AZ259" i="227"/>
  <c r="AZ258" i="227"/>
  <c r="AZ257" i="227"/>
  <c r="AZ256" i="227"/>
  <c r="AZ255" i="227"/>
  <c r="AZ254" i="227"/>
  <c r="AZ253" i="227"/>
  <c r="AZ252" i="227"/>
  <c r="AZ251" i="227"/>
  <c r="AZ250" i="227"/>
  <c r="AZ249" i="227"/>
  <c r="AZ248" i="227"/>
  <c r="AZ247" i="227"/>
  <c r="AZ246" i="227"/>
  <c r="AZ245" i="227"/>
  <c r="AZ244" i="227"/>
  <c r="AZ243" i="227"/>
  <c r="AZ242" i="227"/>
  <c r="AZ241" i="227"/>
  <c r="AZ240" i="227"/>
  <c r="AZ239" i="227"/>
  <c r="AZ238" i="227"/>
  <c r="AZ237" i="227"/>
  <c r="AZ236" i="227"/>
  <c r="AZ235" i="227"/>
  <c r="AZ234" i="227"/>
  <c r="AZ233" i="227"/>
  <c r="AZ232" i="227"/>
  <c r="AZ231" i="227"/>
  <c r="AZ230" i="227"/>
  <c r="AZ229" i="227"/>
  <c r="AZ228" i="227"/>
  <c r="AZ227" i="227"/>
  <c r="AZ226" i="227"/>
  <c r="AZ225" i="227"/>
  <c r="AZ224" i="227"/>
  <c r="AZ223" i="227"/>
  <c r="AZ222" i="227"/>
  <c r="AZ221" i="227"/>
  <c r="AZ220" i="227"/>
  <c r="AZ219" i="227"/>
  <c r="AZ218" i="227"/>
  <c r="AZ217" i="227"/>
  <c r="AZ216" i="227"/>
  <c r="AZ215" i="227"/>
  <c r="AZ214" i="227"/>
  <c r="AZ213" i="227"/>
  <c r="AZ212" i="227"/>
  <c r="AZ211" i="227"/>
  <c r="AZ210" i="227"/>
  <c r="AZ209" i="227"/>
  <c r="AZ208" i="227"/>
  <c r="AZ207" i="227"/>
  <c r="AZ206" i="227"/>
  <c r="AZ205" i="227"/>
  <c r="AZ204" i="227"/>
  <c r="AZ203" i="227"/>
  <c r="AZ202" i="227"/>
  <c r="AZ201" i="227"/>
  <c r="AZ200" i="227"/>
  <c r="AZ199" i="227"/>
  <c r="AZ198" i="227"/>
  <c r="AZ197" i="227"/>
  <c r="AZ196" i="227"/>
  <c r="AZ195" i="227"/>
  <c r="AZ194" i="227"/>
  <c r="AZ193" i="227"/>
  <c r="AZ192" i="227"/>
  <c r="AZ191" i="227"/>
  <c r="AZ190" i="227"/>
  <c r="AZ189" i="227"/>
  <c r="AZ188" i="227"/>
  <c r="AZ187" i="227"/>
  <c r="AZ186" i="227"/>
  <c r="AZ185" i="227"/>
  <c r="AZ184" i="227"/>
  <c r="AZ183" i="227"/>
  <c r="AZ182" i="227"/>
  <c r="AZ181" i="227"/>
  <c r="AZ180" i="227"/>
  <c r="AZ179" i="227"/>
  <c r="AZ178" i="227"/>
  <c r="AZ177" i="227"/>
  <c r="AZ176" i="227"/>
  <c r="AZ175" i="227"/>
  <c r="AZ174" i="227"/>
  <c r="AZ173" i="227"/>
  <c r="AZ172" i="227"/>
  <c r="AZ171" i="227"/>
  <c r="AZ170" i="227"/>
  <c r="AZ169" i="227"/>
  <c r="AZ168" i="227"/>
  <c r="AZ167" i="227"/>
  <c r="AZ166" i="227"/>
  <c r="AZ165" i="227"/>
  <c r="AZ164" i="227"/>
  <c r="AZ163" i="227"/>
  <c r="AZ162" i="227"/>
  <c r="AZ161" i="227"/>
  <c r="AZ160" i="227"/>
  <c r="AZ159" i="227"/>
  <c r="AZ158" i="227"/>
  <c r="AZ157" i="227"/>
  <c r="AZ156" i="227"/>
  <c r="AZ155" i="227"/>
  <c r="AZ154" i="227"/>
  <c r="AZ153" i="227"/>
  <c r="AZ152" i="227"/>
  <c r="AZ151" i="227"/>
  <c r="AZ150" i="227"/>
  <c r="AZ149" i="227"/>
  <c r="AZ148" i="227"/>
  <c r="AZ147" i="227"/>
  <c r="AZ146" i="227"/>
  <c r="AZ145" i="227"/>
  <c r="AZ144" i="227"/>
  <c r="AZ143" i="227"/>
  <c r="AZ142" i="227"/>
  <c r="AZ141" i="227"/>
  <c r="AZ140" i="227"/>
  <c r="AZ139" i="227"/>
  <c r="AZ138" i="227"/>
  <c r="AZ137" i="227"/>
  <c r="AZ136" i="227"/>
  <c r="AZ135" i="227"/>
  <c r="AZ134" i="227"/>
  <c r="AZ133" i="227"/>
  <c r="AZ132" i="227"/>
  <c r="AZ131" i="227"/>
  <c r="AZ130" i="227"/>
  <c r="AZ129" i="227"/>
  <c r="AZ128" i="227"/>
  <c r="AZ127" i="227"/>
  <c r="AZ126" i="227"/>
  <c r="AZ125" i="227"/>
  <c r="AZ124" i="227"/>
  <c r="AZ123" i="227"/>
  <c r="AZ122" i="227"/>
  <c r="AZ121" i="227"/>
  <c r="AZ120" i="227"/>
  <c r="AZ119" i="227"/>
  <c r="AZ118" i="227"/>
  <c r="AZ117" i="227"/>
  <c r="AZ116" i="227"/>
  <c r="AZ115" i="227"/>
  <c r="AZ114" i="227"/>
  <c r="AZ113" i="227"/>
  <c r="AZ112" i="227"/>
  <c r="AZ111" i="227"/>
  <c r="AZ110" i="227"/>
  <c r="AZ109" i="227"/>
  <c r="AZ108" i="227"/>
  <c r="AZ107" i="227"/>
  <c r="AZ106" i="227"/>
  <c r="AZ105" i="227"/>
  <c r="AZ104" i="227"/>
  <c r="AZ103" i="227"/>
  <c r="AZ102" i="227"/>
  <c r="AZ101" i="227"/>
  <c r="AZ100" i="227"/>
  <c r="AZ99" i="227"/>
  <c r="AZ98" i="227"/>
  <c r="AZ97" i="227"/>
  <c r="AZ96" i="227"/>
  <c r="AZ95" i="227"/>
  <c r="AZ94" i="227"/>
  <c r="AZ93" i="227"/>
  <c r="AZ92" i="227"/>
  <c r="AZ91" i="227"/>
  <c r="AZ90" i="227"/>
  <c r="AZ89" i="227"/>
  <c r="AZ88" i="227"/>
  <c r="AZ87" i="227"/>
  <c r="AZ86" i="227"/>
  <c r="AZ85" i="227"/>
  <c r="AZ84" i="227"/>
  <c r="AZ83" i="227"/>
  <c r="AZ82" i="227"/>
  <c r="AZ81" i="227"/>
  <c r="AZ80" i="227"/>
  <c r="AZ79" i="227"/>
  <c r="AZ78" i="227"/>
  <c r="AZ77" i="227"/>
  <c r="AZ76" i="227"/>
  <c r="AZ75" i="227"/>
  <c r="AZ74" i="227"/>
  <c r="AZ73" i="227"/>
  <c r="AZ72" i="227"/>
  <c r="AZ71" i="227"/>
  <c r="AZ70" i="227"/>
  <c r="AZ69" i="227"/>
  <c r="AZ68" i="227"/>
  <c r="AZ67" i="227"/>
  <c r="AZ66" i="227"/>
  <c r="AZ65" i="227"/>
  <c r="AZ64" i="227"/>
  <c r="AZ63" i="227"/>
  <c r="AZ62" i="227"/>
  <c r="AZ61" i="227"/>
  <c r="AZ60" i="227"/>
  <c r="AZ59" i="227"/>
  <c r="AZ58" i="227"/>
  <c r="AZ57" i="227"/>
  <c r="AZ56" i="227"/>
  <c r="AZ55" i="227"/>
  <c r="AZ54" i="227"/>
  <c r="AZ53" i="227"/>
  <c r="AZ52" i="227"/>
  <c r="AZ51" i="227"/>
  <c r="AZ50" i="227"/>
  <c r="AZ49" i="227"/>
  <c r="AZ48" i="227"/>
  <c r="AZ47" i="227"/>
  <c r="AZ46" i="227"/>
  <c r="AZ45" i="227"/>
  <c r="AZ44" i="227"/>
  <c r="AZ43" i="227"/>
  <c r="AZ42" i="227"/>
  <c r="AZ41" i="227"/>
  <c r="AZ40" i="227"/>
  <c r="AZ39" i="227"/>
  <c r="AZ38" i="227"/>
  <c r="AZ37" i="227"/>
  <c r="AZ36" i="227"/>
  <c r="AZ35" i="227"/>
  <c r="AZ34" i="227"/>
  <c r="AZ33" i="227"/>
  <c r="AZ32" i="227"/>
  <c r="AZ31" i="227"/>
  <c r="AZ30" i="227"/>
  <c r="AZ29" i="227"/>
  <c r="AZ28" i="227"/>
  <c r="AZ27" i="227"/>
  <c r="AZ26" i="227"/>
  <c r="AZ25" i="227"/>
  <c r="AZ24" i="227"/>
  <c r="AZ23" i="227"/>
  <c r="AZ22" i="227"/>
  <c r="AZ21" i="227"/>
  <c r="AZ20" i="227"/>
  <c r="AZ19" i="227"/>
  <c r="AZ18" i="227"/>
  <c r="AZ17" i="227"/>
  <c r="AZ16" i="227"/>
  <c r="AZ15" i="227"/>
  <c r="AZ14" i="227"/>
  <c r="AZ13" i="227"/>
  <c r="AZ12" i="227"/>
  <c r="AZ11" i="227"/>
  <c r="AZ10" i="227"/>
  <c r="AT16" i="224" l="1"/>
  <c r="AT80" i="224"/>
  <c r="AT24" i="224"/>
  <c r="AT88" i="224"/>
  <c r="AT32" i="224"/>
  <c r="AT96" i="224"/>
  <c r="AT40" i="224"/>
  <c r="AT104" i="224"/>
  <c r="AT48" i="224"/>
  <c r="AT112" i="224"/>
  <c r="AT56" i="224"/>
  <c r="AT156" i="224"/>
  <c r="AT64" i="224"/>
  <c r="AT220" i="224"/>
  <c r="AT72" i="224"/>
  <c r="AT284" i="224"/>
  <c r="BH134" i="226"/>
  <c r="AT134" i="224"/>
  <c r="BH190" i="226"/>
  <c r="AT190" i="224"/>
  <c r="BH238" i="226"/>
  <c r="AT238" i="224"/>
  <c r="BH294" i="226"/>
  <c r="AT294" i="224"/>
  <c r="BH119" i="226"/>
  <c r="AT119" i="224"/>
  <c r="BH127" i="226"/>
  <c r="AT127" i="224"/>
  <c r="BH135" i="226"/>
  <c r="AT135" i="224"/>
  <c r="BH143" i="226"/>
  <c r="AT143" i="224"/>
  <c r="BH151" i="226"/>
  <c r="AT151" i="224"/>
  <c r="BH159" i="226"/>
  <c r="AT159" i="224"/>
  <c r="BH167" i="226"/>
  <c r="AT167" i="224"/>
  <c r="BH175" i="226"/>
  <c r="AT175" i="224"/>
  <c r="BH183" i="226"/>
  <c r="AT183" i="224"/>
  <c r="BH191" i="226"/>
  <c r="AT191" i="224"/>
  <c r="BH199" i="226"/>
  <c r="AT199" i="224"/>
  <c r="BH207" i="226"/>
  <c r="AT207" i="224"/>
  <c r="BH215" i="226"/>
  <c r="AT215" i="224"/>
  <c r="BH223" i="226"/>
  <c r="AT223" i="224"/>
  <c r="BH231" i="226"/>
  <c r="AT231" i="224"/>
  <c r="BH239" i="226"/>
  <c r="AT239" i="224"/>
  <c r="BH247" i="226"/>
  <c r="AT247" i="224"/>
  <c r="BH255" i="226"/>
  <c r="AT255" i="224"/>
  <c r="BH263" i="226"/>
  <c r="AT263" i="224"/>
  <c r="BH271" i="226"/>
  <c r="AT271" i="224"/>
  <c r="BH279" i="226"/>
  <c r="AT279" i="224"/>
  <c r="BH287" i="226"/>
  <c r="AT287" i="224"/>
  <c r="BH295" i="226"/>
  <c r="AT295" i="224"/>
  <c r="BH303" i="226"/>
  <c r="AT303" i="224"/>
  <c r="BH311" i="226"/>
  <c r="AT311" i="224"/>
  <c r="BH319" i="226"/>
  <c r="AT319" i="224"/>
  <c r="BH327" i="226"/>
  <c r="AT327" i="224"/>
  <c r="BH335" i="226"/>
  <c r="AT335" i="224"/>
  <c r="AT17" i="224"/>
  <c r="AT25" i="224"/>
  <c r="AT33" i="224"/>
  <c r="AT41" i="224"/>
  <c r="AT49" i="224"/>
  <c r="AT57" i="224"/>
  <c r="AT65" i="224"/>
  <c r="AT73" i="224"/>
  <c r="AT81" i="224"/>
  <c r="AT89" i="224"/>
  <c r="AT97" i="224"/>
  <c r="AT105" i="224"/>
  <c r="AT113" i="224"/>
  <c r="AT164" i="224"/>
  <c r="AT228" i="224"/>
  <c r="AT292" i="224"/>
  <c r="BH126" i="226"/>
  <c r="AT126" i="224"/>
  <c r="BH174" i="226"/>
  <c r="AT174" i="224"/>
  <c r="BH222" i="226"/>
  <c r="AT222" i="224"/>
  <c r="BH262" i="226"/>
  <c r="AT262" i="224"/>
  <c r="BH334" i="226"/>
  <c r="AT334" i="224"/>
  <c r="BH120" i="226"/>
  <c r="AT120" i="224"/>
  <c r="BH128" i="226"/>
  <c r="AT128" i="224"/>
  <c r="BH136" i="226"/>
  <c r="AT136" i="224"/>
  <c r="BH144" i="226"/>
  <c r="AT144" i="224"/>
  <c r="BH152" i="226"/>
  <c r="AT152" i="224"/>
  <c r="BH160" i="226"/>
  <c r="AT160" i="224"/>
  <c r="BH168" i="226"/>
  <c r="AT168" i="224"/>
  <c r="BH176" i="226"/>
  <c r="AT176" i="224"/>
  <c r="BH184" i="226"/>
  <c r="AT184" i="224"/>
  <c r="BH192" i="226"/>
  <c r="AT192" i="224"/>
  <c r="BH200" i="226"/>
  <c r="AT200" i="224"/>
  <c r="BH208" i="226"/>
  <c r="AT208" i="224"/>
  <c r="BH216" i="226"/>
  <c r="AT216" i="224"/>
  <c r="BH224" i="226"/>
  <c r="AT224" i="224"/>
  <c r="BH232" i="226"/>
  <c r="AT232" i="224"/>
  <c r="BH240" i="226"/>
  <c r="AT240" i="224"/>
  <c r="BH248" i="226"/>
  <c r="AT248" i="224"/>
  <c r="BH256" i="226"/>
  <c r="AT256" i="224"/>
  <c r="BH264" i="226"/>
  <c r="AT264" i="224"/>
  <c r="BH272" i="226"/>
  <c r="AT272" i="224"/>
  <c r="BH280" i="226"/>
  <c r="AT280" i="224"/>
  <c r="BH288" i="226"/>
  <c r="AT288" i="224"/>
  <c r="BH296" i="226"/>
  <c r="AT296" i="224"/>
  <c r="BH304" i="226"/>
  <c r="AT304" i="224"/>
  <c r="BH312" i="226"/>
  <c r="AT312" i="224"/>
  <c r="BH320" i="226"/>
  <c r="AT320" i="224"/>
  <c r="BH328" i="226"/>
  <c r="AT328" i="224"/>
  <c r="BH336" i="226"/>
  <c r="AT336" i="224"/>
  <c r="AT10" i="224"/>
  <c r="AT18" i="224"/>
  <c r="AT26" i="224"/>
  <c r="AT34" i="224"/>
  <c r="AT42" i="224"/>
  <c r="AT50" i="224"/>
  <c r="AT58" i="224"/>
  <c r="AT66" i="224"/>
  <c r="AT74" i="224"/>
  <c r="AT82" i="224"/>
  <c r="AT90" i="224"/>
  <c r="AT98" i="224"/>
  <c r="AT106" i="224"/>
  <c r="AT114" i="224"/>
  <c r="AT172" i="224"/>
  <c r="AT236" i="224"/>
  <c r="AT300" i="224"/>
  <c r="BH150" i="226"/>
  <c r="AT150" i="224"/>
  <c r="BH214" i="226"/>
  <c r="AT214" i="224"/>
  <c r="BH270" i="226"/>
  <c r="AT270" i="224"/>
  <c r="BH310" i="226"/>
  <c r="AT310" i="224"/>
  <c r="BH121" i="226"/>
  <c r="AT121" i="224"/>
  <c r="BH129" i="226"/>
  <c r="AT129" i="224"/>
  <c r="BH137" i="226"/>
  <c r="AT137" i="224"/>
  <c r="BH145" i="226"/>
  <c r="AT145" i="224"/>
  <c r="BH153" i="226"/>
  <c r="AT153" i="224"/>
  <c r="BH161" i="226"/>
  <c r="AT161" i="224"/>
  <c r="BH169" i="226"/>
  <c r="AT169" i="224"/>
  <c r="BH177" i="226"/>
  <c r="AT177" i="224"/>
  <c r="BH185" i="226"/>
  <c r="AT185" i="224"/>
  <c r="BH193" i="226"/>
  <c r="AT193" i="224"/>
  <c r="BH201" i="226"/>
  <c r="AT201" i="224"/>
  <c r="BH209" i="226"/>
  <c r="AT209" i="224"/>
  <c r="BH217" i="226"/>
  <c r="AT217" i="224"/>
  <c r="BH225" i="226"/>
  <c r="AT225" i="224"/>
  <c r="BH233" i="226"/>
  <c r="AT233" i="224"/>
  <c r="BH241" i="226"/>
  <c r="AT241" i="224"/>
  <c r="BH249" i="226"/>
  <c r="AT249" i="224"/>
  <c r="BH257" i="226"/>
  <c r="AT257" i="224"/>
  <c r="BH265" i="226"/>
  <c r="AT265" i="224"/>
  <c r="BH273" i="226"/>
  <c r="AT273" i="224"/>
  <c r="BH281" i="226"/>
  <c r="AT281" i="224"/>
  <c r="BH289" i="226"/>
  <c r="AT289" i="224"/>
  <c r="BH297" i="226"/>
  <c r="AT297" i="224"/>
  <c r="BH305" i="226"/>
  <c r="AT305" i="224"/>
  <c r="BH313" i="226"/>
  <c r="AT313" i="224"/>
  <c r="BH321" i="226"/>
  <c r="AT321" i="224"/>
  <c r="BH329" i="226"/>
  <c r="AT329" i="224"/>
  <c r="BH337" i="226"/>
  <c r="AT337" i="224"/>
  <c r="AT11" i="224"/>
  <c r="AT19" i="224"/>
  <c r="AT27" i="224"/>
  <c r="AT35" i="224"/>
  <c r="AT43" i="224"/>
  <c r="AT51" i="224"/>
  <c r="AT59" i="224"/>
  <c r="AT67" i="224"/>
  <c r="AT75" i="224"/>
  <c r="AT83" i="224"/>
  <c r="AT91" i="224"/>
  <c r="AT99" i="224"/>
  <c r="AT107" i="224"/>
  <c r="AT116" i="224"/>
  <c r="AT180" i="224"/>
  <c r="AT244" i="224"/>
  <c r="AT308" i="224"/>
  <c r="BH118" i="226"/>
  <c r="AT118" i="224"/>
  <c r="BH182" i="226"/>
  <c r="AT182" i="224"/>
  <c r="BH230" i="226"/>
  <c r="AT230" i="224"/>
  <c r="BH286" i="226"/>
  <c r="AT286" i="224"/>
  <c r="BH326" i="226"/>
  <c r="AT326" i="224"/>
  <c r="BH122" i="226"/>
  <c r="AT122" i="224"/>
  <c r="BH130" i="226"/>
  <c r="AT130" i="224"/>
  <c r="BH138" i="226"/>
  <c r="AT138" i="224"/>
  <c r="BH146" i="226"/>
  <c r="AT146" i="224"/>
  <c r="BH154" i="226"/>
  <c r="AT154" i="224"/>
  <c r="BH162" i="226"/>
  <c r="AT162" i="224"/>
  <c r="BH170" i="226"/>
  <c r="AT170" i="224"/>
  <c r="BH178" i="226"/>
  <c r="AT178" i="224"/>
  <c r="BH186" i="226"/>
  <c r="AT186" i="224"/>
  <c r="BH194" i="226"/>
  <c r="AT194" i="224"/>
  <c r="BH202" i="226"/>
  <c r="AT202" i="224"/>
  <c r="BH210" i="226"/>
  <c r="AT210" i="224"/>
  <c r="BH218" i="226"/>
  <c r="AT218" i="224"/>
  <c r="BH226" i="226"/>
  <c r="AT226" i="224"/>
  <c r="BH234" i="226"/>
  <c r="AT234" i="224"/>
  <c r="BH242" i="226"/>
  <c r="AT242" i="224"/>
  <c r="BH250" i="226"/>
  <c r="AT250" i="224"/>
  <c r="BH258" i="226"/>
  <c r="AT258" i="224"/>
  <c r="BH266" i="226"/>
  <c r="AT266" i="224"/>
  <c r="BH274" i="226"/>
  <c r="AT274" i="224"/>
  <c r="BH282" i="226"/>
  <c r="AT282" i="224"/>
  <c r="BH290" i="226"/>
  <c r="AT290" i="224"/>
  <c r="BH298" i="226"/>
  <c r="AT298" i="224"/>
  <c r="BH306" i="226"/>
  <c r="AT306" i="224"/>
  <c r="BH314" i="226"/>
  <c r="AT314" i="224"/>
  <c r="BH322" i="226"/>
  <c r="AT322" i="224"/>
  <c r="BH330" i="226"/>
  <c r="AT330" i="224"/>
  <c r="BH338" i="226"/>
  <c r="AT338" i="224"/>
  <c r="AT12" i="224"/>
  <c r="AT20" i="224"/>
  <c r="AT28" i="224"/>
  <c r="AT36" i="224"/>
  <c r="AT44" i="224"/>
  <c r="AT52" i="224"/>
  <c r="AT60" i="224"/>
  <c r="AT68" i="224"/>
  <c r="AT76" i="224"/>
  <c r="AT84" i="224"/>
  <c r="AT92" i="224"/>
  <c r="AT100" i="224"/>
  <c r="AT108" i="224"/>
  <c r="AT124" i="224"/>
  <c r="AT188" i="224"/>
  <c r="AT252" i="224"/>
  <c r="AT316" i="224"/>
  <c r="BH166" i="226"/>
  <c r="AT166" i="224"/>
  <c r="BH278" i="226"/>
  <c r="AT278" i="224"/>
  <c r="BH115" i="226"/>
  <c r="AT115" i="224"/>
  <c r="BH123" i="226"/>
  <c r="AT123" i="224"/>
  <c r="BH131" i="226"/>
  <c r="AT131" i="224"/>
  <c r="BH139" i="226"/>
  <c r="AT139" i="224"/>
  <c r="BH147" i="226"/>
  <c r="AT147" i="224"/>
  <c r="BH155" i="226"/>
  <c r="AT155" i="224"/>
  <c r="BH163" i="226"/>
  <c r="AT163" i="224"/>
  <c r="BH171" i="226"/>
  <c r="AT171" i="224"/>
  <c r="BH179" i="226"/>
  <c r="AT179" i="224"/>
  <c r="BH187" i="226"/>
  <c r="AT187" i="224"/>
  <c r="BH195" i="226"/>
  <c r="AT195" i="224"/>
  <c r="BH203" i="226"/>
  <c r="AT203" i="224"/>
  <c r="BH211" i="226"/>
  <c r="AT211" i="224"/>
  <c r="BH219" i="226"/>
  <c r="AT219" i="224"/>
  <c r="BH227" i="226"/>
  <c r="AT227" i="224"/>
  <c r="BH235" i="226"/>
  <c r="AT235" i="224"/>
  <c r="BH243" i="226"/>
  <c r="AT243" i="224"/>
  <c r="BH251" i="226"/>
  <c r="AT251" i="224"/>
  <c r="BH259" i="226"/>
  <c r="AT259" i="224"/>
  <c r="BH267" i="226"/>
  <c r="AT267" i="224"/>
  <c r="BH275" i="226"/>
  <c r="AT275" i="224"/>
  <c r="BH283" i="226"/>
  <c r="AT283" i="224"/>
  <c r="BH291" i="226"/>
  <c r="AT291" i="224"/>
  <c r="BH299" i="226"/>
  <c r="AT299" i="224"/>
  <c r="BH307" i="226"/>
  <c r="AT307" i="224"/>
  <c r="BH315" i="226"/>
  <c r="AT315" i="224"/>
  <c r="BH323" i="226"/>
  <c r="AT323" i="224"/>
  <c r="BH331" i="226"/>
  <c r="AT331" i="224"/>
  <c r="BH339" i="226"/>
  <c r="AT339" i="224"/>
  <c r="AT13" i="224"/>
  <c r="AT21" i="224"/>
  <c r="AT29" i="224"/>
  <c r="AT37" i="224"/>
  <c r="AT45" i="224"/>
  <c r="AT53" i="224"/>
  <c r="AT61" i="224"/>
  <c r="AT69" i="224"/>
  <c r="AT77" i="224"/>
  <c r="AT85" i="224"/>
  <c r="AT93" i="224"/>
  <c r="AT101" i="224"/>
  <c r="AT109" i="224"/>
  <c r="AT132" i="224"/>
  <c r="AT196" i="224"/>
  <c r="AT260" i="224"/>
  <c r="AT324" i="224"/>
  <c r="BH158" i="226"/>
  <c r="AT158" i="224"/>
  <c r="BH206" i="226"/>
  <c r="AT206" i="224"/>
  <c r="BH246" i="226"/>
  <c r="AT246" i="224"/>
  <c r="BH302" i="226"/>
  <c r="AT302" i="224"/>
  <c r="AT14" i="224"/>
  <c r="AT22" i="224"/>
  <c r="AT30" i="224"/>
  <c r="AT38" i="224"/>
  <c r="AT46" i="224"/>
  <c r="AT54" i="224"/>
  <c r="AT62" i="224"/>
  <c r="AT70" i="224"/>
  <c r="AT78" i="224"/>
  <c r="AT86" i="224"/>
  <c r="AT94" i="224"/>
  <c r="AT102" i="224"/>
  <c r="AT110" i="224"/>
  <c r="AT140" i="224"/>
  <c r="AT204" i="224"/>
  <c r="AT268" i="224"/>
  <c r="AT332" i="224"/>
  <c r="BH142" i="226"/>
  <c r="AT142" i="224"/>
  <c r="BH198" i="226"/>
  <c r="AT198" i="224"/>
  <c r="BH254" i="226"/>
  <c r="AT254" i="224"/>
  <c r="BH318" i="226"/>
  <c r="AT318" i="224"/>
  <c r="BH117" i="226"/>
  <c r="AT117" i="224"/>
  <c r="BH125" i="226"/>
  <c r="AT125" i="224"/>
  <c r="BH133" i="226"/>
  <c r="AT133" i="224"/>
  <c r="BH141" i="226"/>
  <c r="AT141" i="224"/>
  <c r="BH149" i="226"/>
  <c r="AT149" i="224"/>
  <c r="BH157" i="226"/>
  <c r="AT157" i="224"/>
  <c r="BH165" i="226"/>
  <c r="AT165" i="224"/>
  <c r="BH173" i="226"/>
  <c r="AT173" i="224"/>
  <c r="BH181" i="226"/>
  <c r="AT181" i="224"/>
  <c r="BH189" i="226"/>
  <c r="AT189" i="224"/>
  <c r="BH197" i="226"/>
  <c r="AT197" i="224"/>
  <c r="BH205" i="226"/>
  <c r="AT205" i="224"/>
  <c r="BH213" i="226"/>
  <c r="AT213" i="224"/>
  <c r="BH221" i="226"/>
  <c r="AT221" i="224"/>
  <c r="BH229" i="226"/>
  <c r="AT229" i="224"/>
  <c r="BH237" i="226"/>
  <c r="AT237" i="224"/>
  <c r="BH245" i="226"/>
  <c r="AT245" i="224"/>
  <c r="BH253" i="226"/>
  <c r="AT253" i="224"/>
  <c r="BH261" i="226"/>
  <c r="AT261" i="224"/>
  <c r="BH269" i="226"/>
  <c r="AT269" i="224"/>
  <c r="BH277" i="226"/>
  <c r="AT277" i="224"/>
  <c r="BH285" i="226"/>
  <c r="AT285" i="224"/>
  <c r="BH293" i="226"/>
  <c r="AT293" i="224"/>
  <c r="BH301" i="226"/>
  <c r="AT301" i="224"/>
  <c r="BH309" i="226"/>
  <c r="AT309" i="224"/>
  <c r="BH317" i="226"/>
  <c r="AT317" i="224"/>
  <c r="BH325" i="226"/>
  <c r="AT325" i="224"/>
  <c r="BH333" i="226"/>
  <c r="AT333" i="224"/>
  <c r="BH341" i="226"/>
  <c r="AT341" i="224"/>
  <c r="AT15" i="224"/>
  <c r="AT23" i="224"/>
  <c r="AT31" i="224"/>
  <c r="AT39" i="224"/>
  <c r="AT47" i="224"/>
  <c r="AT55" i="224"/>
  <c r="AT63" i="224"/>
  <c r="AT71" i="224"/>
  <c r="AT79" i="224"/>
  <c r="AT87" i="224"/>
  <c r="AT95" i="224"/>
  <c r="AT103" i="224"/>
  <c r="AT111" i="224"/>
  <c r="AT148" i="224"/>
  <c r="AT212" i="224"/>
  <c r="AT276" i="224"/>
  <c r="AT340" i="224"/>
  <c r="AT342" i="224" l="1"/>
  <c r="AT344" i="224" s="1"/>
  <c r="FM154" i="223"/>
  <c r="BL154" i="227" s="1"/>
  <c r="FM153" i="223"/>
  <c r="BL153" i="227" s="1"/>
  <c r="FM144" i="223"/>
  <c r="BL144" i="227" s="1"/>
  <c r="FM88" i="223"/>
  <c r="BL88" i="227" s="1"/>
  <c r="FM68" i="223"/>
  <c r="BL68" i="227" s="1"/>
  <c r="FM35" i="223"/>
  <c r="BL35" i="227" s="1"/>
  <c r="FM18" i="223"/>
  <c r="BL18" i="227" s="1"/>
  <c r="FM17" i="223"/>
  <c r="BL17" i="227" s="1"/>
  <c r="FH342" i="223" l="1"/>
  <c r="FG342" i="223"/>
  <c r="FF342" i="223"/>
  <c r="FJ341" i="223"/>
  <c r="FK341" i="223" s="1"/>
  <c r="FL340" i="223"/>
  <c r="FJ339" i="223"/>
  <c r="FK339" i="223" s="1"/>
  <c r="FL338" i="223"/>
  <c r="FJ337" i="223"/>
  <c r="FK337" i="223" s="1"/>
  <c r="FL336" i="223"/>
  <c r="FJ335" i="223"/>
  <c r="FK335" i="223" s="1"/>
  <c r="FL334" i="223"/>
  <c r="FJ333" i="223"/>
  <c r="FK333" i="223" s="1"/>
  <c r="FL332" i="223"/>
  <c r="FJ331" i="223"/>
  <c r="FK331" i="223" s="1"/>
  <c r="FL330" i="223"/>
  <c r="FJ329" i="223"/>
  <c r="FK329" i="223" s="1"/>
  <c r="FL328" i="223"/>
  <c r="FJ327" i="223"/>
  <c r="FK327" i="223" s="1"/>
  <c r="FL326" i="223"/>
  <c r="FJ325" i="223"/>
  <c r="FK325" i="223" s="1"/>
  <c r="FL324" i="223"/>
  <c r="FJ323" i="223"/>
  <c r="FK323" i="223" s="1"/>
  <c r="FL322" i="223"/>
  <c r="FJ321" i="223"/>
  <c r="FK321" i="223" s="1"/>
  <c r="FL320" i="223"/>
  <c r="FJ319" i="223"/>
  <c r="FK319" i="223" s="1"/>
  <c r="FL318" i="223"/>
  <c r="FJ317" i="223"/>
  <c r="FK317" i="223" s="1"/>
  <c r="FL316" i="223"/>
  <c r="FJ315" i="223"/>
  <c r="FK315" i="223" s="1"/>
  <c r="FL314" i="223"/>
  <c r="FJ313" i="223"/>
  <c r="FK313" i="223" s="1"/>
  <c r="FL312" i="223"/>
  <c r="FJ311" i="223"/>
  <c r="FK311" i="223" s="1"/>
  <c r="FL310" i="223"/>
  <c r="FJ309" i="223"/>
  <c r="FK309" i="223" s="1"/>
  <c r="FL308" i="223"/>
  <c r="FL306" i="223"/>
  <c r="FJ186" i="223"/>
  <c r="FK186" i="223" s="1"/>
  <c r="FL186" i="223"/>
  <c r="FJ184" i="223"/>
  <c r="FK184" i="223" s="1"/>
  <c r="FL184" i="223"/>
  <c r="FJ183" i="223"/>
  <c r="FK183" i="223" s="1"/>
  <c r="FL183" i="223"/>
  <c r="FJ182" i="223"/>
  <c r="FK182" i="223" s="1"/>
  <c r="FL182" i="223"/>
  <c r="FJ181" i="223"/>
  <c r="FK181" i="223" s="1"/>
  <c r="FL181" i="223"/>
  <c r="FL180" i="223"/>
  <c r="FL178" i="223"/>
  <c r="FJ176" i="223"/>
  <c r="FK176" i="223" s="1"/>
  <c r="FL176" i="223"/>
  <c r="FJ175" i="223"/>
  <c r="FK175" i="223" s="1"/>
  <c r="FL175" i="223"/>
  <c r="FJ174" i="223"/>
  <c r="FK174" i="223" s="1"/>
  <c r="FL174" i="223"/>
  <c r="FJ173" i="223"/>
  <c r="FK173" i="223" s="1"/>
  <c r="FL173" i="223"/>
  <c r="FJ171" i="223"/>
  <c r="FK171" i="223" s="1"/>
  <c r="FL171" i="223"/>
  <c r="FJ169" i="223"/>
  <c r="FK169" i="223" s="1"/>
  <c r="FL169" i="223"/>
  <c r="FJ167" i="223"/>
  <c r="FK167" i="223" s="1"/>
  <c r="FL167" i="223"/>
  <c r="FJ165" i="223"/>
  <c r="FK165" i="223" s="1"/>
  <c r="FL165" i="223"/>
  <c r="FJ163" i="223"/>
  <c r="FK163" i="223" s="1"/>
  <c r="FL163" i="223"/>
  <c r="FJ161" i="223"/>
  <c r="FK161" i="223" s="1"/>
  <c r="FL161" i="223"/>
  <c r="FJ159" i="223"/>
  <c r="FK159" i="223" s="1"/>
  <c r="FL159" i="223"/>
  <c r="FJ157" i="223"/>
  <c r="FK157" i="223" s="1"/>
  <c r="FL157" i="223"/>
  <c r="FJ155" i="223"/>
  <c r="FK155" i="223" s="1"/>
  <c r="FL155" i="223"/>
  <c r="FJ153" i="223"/>
  <c r="FK153" i="223" s="1"/>
  <c r="FL153" i="223"/>
  <c r="FJ151" i="223"/>
  <c r="FK151" i="223" s="1"/>
  <c r="FL151" i="223"/>
  <c r="FJ149" i="223"/>
  <c r="FK149" i="223" s="1"/>
  <c r="FL149" i="223"/>
  <c r="FJ147" i="223"/>
  <c r="FK147" i="223" s="1"/>
  <c r="FL147" i="223"/>
  <c r="FJ145" i="223"/>
  <c r="FK145" i="223" s="1"/>
  <c r="FL145" i="223"/>
  <c r="FJ143" i="223"/>
  <c r="FK143" i="223" s="1"/>
  <c r="FL143" i="223"/>
  <c r="FJ141" i="223"/>
  <c r="FK141" i="223" s="1"/>
  <c r="FL141" i="223"/>
  <c r="FJ139" i="223"/>
  <c r="FK139" i="223" s="1"/>
  <c r="FL139" i="223"/>
  <c r="FJ137" i="223"/>
  <c r="FK137" i="223" s="1"/>
  <c r="FL137" i="223"/>
  <c r="FJ135" i="223"/>
  <c r="FK135" i="223" s="1"/>
  <c r="FL135" i="223"/>
  <c r="FJ133" i="223"/>
  <c r="FK133" i="223" s="1"/>
  <c r="FL133" i="223"/>
  <c r="FJ131" i="223"/>
  <c r="FK131" i="223" s="1"/>
  <c r="FL131" i="223"/>
  <c r="FJ129" i="223"/>
  <c r="FK129" i="223" s="1"/>
  <c r="FL129" i="223"/>
  <c r="FJ127" i="223"/>
  <c r="FK127" i="223" s="1"/>
  <c r="FL127" i="223"/>
  <c r="FJ125" i="223"/>
  <c r="FK125" i="223" s="1"/>
  <c r="FL125" i="223"/>
  <c r="FJ123" i="223"/>
  <c r="FK123" i="223" s="1"/>
  <c r="FL123" i="223"/>
  <c r="FJ121" i="223"/>
  <c r="FK121" i="223" s="1"/>
  <c r="FL121" i="223"/>
  <c r="FJ119" i="223"/>
  <c r="FK119" i="223" s="1"/>
  <c r="FL119" i="223"/>
  <c r="FJ117" i="223"/>
  <c r="FK117" i="223" s="1"/>
  <c r="FL117" i="223"/>
  <c r="FJ115" i="223"/>
  <c r="FK115" i="223" s="1"/>
  <c r="FL115" i="223"/>
  <c r="FJ113" i="223"/>
  <c r="FK113" i="223" s="1"/>
  <c r="FL113" i="223"/>
  <c r="FJ111" i="223"/>
  <c r="FK111" i="223" s="1"/>
  <c r="FL111" i="223"/>
  <c r="FJ109" i="223"/>
  <c r="FK109" i="223" s="1"/>
  <c r="FL109" i="223"/>
  <c r="FJ107" i="223"/>
  <c r="FK107" i="223" s="1"/>
  <c r="FL107" i="223"/>
  <c r="FJ105" i="223"/>
  <c r="FK105" i="223" s="1"/>
  <c r="FL105" i="223"/>
  <c r="FJ103" i="223"/>
  <c r="FK103" i="223" s="1"/>
  <c r="FL103" i="223"/>
  <c r="FJ101" i="223"/>
  <c r="FK101" i="223" s="1"/>
  <c r="FL101" i="223"/>
  <c r="FJ99" i="223"/>
  <c r="FK99" i="223" s="1"/>
  <c r="FL99" i="223"/>
  <c r="FJ97" i="223"/>
  <c r="FK97" i="223" s="1"/>
  <c r="FL97" i="223"/>
  <c r="FJ95" i="223"/>
  <c r="FK95" i="223" s="1"/>
  <c r="FL95" i="223"/>
  <c r="FJ93" i="223"/>
  <c r="FK93" i="223" s="1"/>
  <c r="FL93" i="223"/>
  <c r="FJ91" i="223"/>
  <c r="FK91" i="223" s="1"/>
  <c r="FL91" i="223"/>
  <c r="FJ89" i="223"/>
  <c r="FK89" i="223" s="1"/>
  <c r="FL89" i="223"/>
  <c r="FJ87" i="223"/>
  <c r="FK87" i="223" s="1"/>
  <c r="FL87" i="223"/>
  <c r="FJ85" i="223"/>
  <c r="FK85" i="223" s="1"/>
  <c r="FL85" i="223"/>
  <c r="FL83" i="223"/>
  <c r="FJ81" i="223"/>
  <c r="FK81" i="223" s="1"/>
  <c r="FL81" i="223"/>
  <c r="FL79" i="223"/>
  <c r="FJ77" i="223"/>
  <c r="FK77" i="223" s="1"/>
  <c r="FL77" i="223"/>
  <c r="FL75" i="223"/>
  <c r="FJ73" i="223"/>
  <c r="FK73" i="223" s="1"/>
  <c r="FL73" i="223"/>
  <c r="FL71" i="223"/>
  <c r="FJ69" i="223"/>
  <c r="FK69" i="223" s="1"/>
  <c r="FL69" i="223"/>
  <c r="FL67" i="223"/>
  <c r="FJ65" i="223"/>
  <c r="FK65" i="223" s="1"/>
  <c r="FL65" i="223"/>
  <c r="FL63" i="223"/>
  <c r="FJ61" i="223"/>
  <c r="FK61" i="223" s="1"/>
  <c r="FL61" i="223"/>
  <c r="FL59" i="223"/>
  <c r="FJ57" i="223"/>
  <c r="FK57" i="223" s="1"/>
  <c r="FL57" i="223"/>
  <c r="FJ55" i="223"/>
  <c r="FK55" i="223" s="1"/>
  <c r="FL55" i="223"/>
  <c r="FJ53" i="223"/>
  <c r="FK53" i="223" s="1"/>
  <c r="FL53" i="223"/>
  <c r="FL51" i="223"/>
  <c r="FL49" i="223"/>
  <c r="FL47" i="223"/>
  <c r="FJ45" i="223"/>
  <c r="FK45" i="223" s="1"/>
  <c r="FL45" i="223"/>
  <c r="FL43" i="223"/>
  <c r="FJ41" i="223"/>
  <c r="FK41" i="223" s="1"/>
  <c r="FL41" i="223"/>
  <c r="FJ39" i="223"/>
  <c r="FK39" i="223" s="1"/>
  <c r="FL39" i="223"/>
  <c r="FJ37" i="223"/>
  <c r="FK37" i="223" s="1"/>
  <c r="FL37" i="223"/>
  <c r="FJ36" i="223"/>
  <c r="FK36" i="223" s="1"/>
  <c r="FL36" i="223"/>
  <c r="FJ35" i="223"/>
  <c r="FK35" i="223" s="1"/>
  <c r="FL35" i="223"/>
  <c r="FL34" i="223"/>
  <c r="FL33" i="223"/>
  <c r="FJ33" i="223"/>
  <c r="FK33" i="223" s="1"/>
  <c r="FJ32" i="223"/>
  <c r="FK32" i="223" s="1"/>
  <c r="FL31" i="223"/>
  <c r="FJ31" i="223"/>
  <c r="FK31" i="223" s="1"/>
  <c r="FL30" i="223"/>
  <c r="FL29" i="223"/>
  <c r="FJ29" i="223"/>
  <c r="FK29" i="223" s="1"/>
  <c r="FJ28" i="223"/>
  <c r="FK28" i="223" s="1"/>
  <c r="FL27" i="223"/>
  <c r="FJ27" i="223"/>
  <c r="FK27" i="223" s="1"/>
  <c r="FJ26" i="223"/>
  <c r="FK26" i="223" s="1"/>
  <c r="FL25" i="223"/>
  <c r="FJ25" i="223"/>
  <c r="FK25" i="223" s="1"/>
  <c r="FL24" i="223"/>
  <c r="FL23" i="223"/>
  <c r="FJ23" i="223"/>
  <c r="FK23" i="223" s="1"/>
  <c r="FL22" i="223"/>
  <c r="FL21" i="223"/>
  <c r="FJ21" i="223"/>
  <c r="FK21" i="223" s="1"/>
  <c r="FJ20" i="223"/>
  <c r="FK20" i="223" s="1"/>
  <c r="FL19" i="223"/>
  <c r="FJ19" i="223"/>
  <c r="FK19" i="223" s="1"/>
  <c r="FJ18" i="223"/>
  <c r="FK18" i="223" s="1"/>
  <c r="FL17" i="223"/>
  <c r="FJ17" i="223"/>
  <c r="FK17" i="223" s="1"/>
  <c r="FL16" i="223"/>
  <c r="FL15" i="223"/>
  <c r="FJ15" i="223"/>
  <c r="FK15" i="223" s="1"/>
  <c r="FL14" i="223"/>
  <c r="FL13" i="223"/>
  <c r="FJ13" i="223"/>
  <c r="FK13" i="223" s="1"/>
  <c r="FJ12" i="223"/>
  <c r="FK12" i="223" s="1"/>
  <c r="FL11" i="223"/>
  <c r="FJ11" i="223"/>
  <c r="FK11" i="223" s="1"/>
  <c r="DY10" i="223"/>
  <c r="DY11" i="223"/>
  <c r="DY12" i="223"/>
  <c r="DY13" i="223"/>
  <c r="DY14" i="223"/>
  <c r="DY15" i="223"/>
  <c r="DY16" i="223"/>
  <c r="DY17" i="223"/>
  <c r="AY17" i="227" s="1"/>
  <c r="DY18" i="223"/>
  <c r="DY19" i="223"/>
  <c r="DY20" i="223"/>
  <c r="AY20" i="227" s="1"/>
  <c r="DY21" i="223"/>
  <c r="AY21" i="227" s="1"/>
  <c r="DY22" i="223"/>
  <c r="DY23" i="223"/>
  <c r="DY24" i="223"/>
  <c r="DY25" i="223"/>
  <c r="DY26" i="223"/>
  <c r="DY27" i="223"/>
  <c r="DY28" i="223"/>
  <c r="DY29" i="223"/>
  <c r="DY30" i="223"/>
  <c r="DY31" i="223"/>
  <c r="DY32" i="223"/>
  <c r="DY33" i="223"/>
  <c r="DY34" i="223"/>
  <c r="DY35" i="223"/>
  <c r="AY35" i="227" s="1"/>
  <c r="DY36" i="223"/>
  <c r="DY37" i="223"/>
  <c r="DY38" i="223"/>
  <c r="DY39" i="223"/>
  <c r="AY39" i="227" s="1"/>
  <c r="DY40" i="223"/>
  <c r="DY41" i="223"/>
  <c r="DY42" i="223"/>
  <c r="DY43" i="223"/>
  <c r="AY43" i="227" s="1"/>
  <c r="DY44" i="223"/>
  <c r="DY45" i="223"/>
  <c r="DY46" i="223"/>
  <c r="DY47" i="223"/>
  <c r="AY47" i="227" s="1"/>
  <c r="DY48" i="223"/>
  <c r="DY49" i="223"/>
  <c r="DY50" i="223"/>
  <c r="DY51" i="223"/>
  <c r="AY51" i="227" s="1"/>
  <c r="DY52" i="223"/>
  <c r="DY53" i="223"/>
  <c r="DY54" i="223"/>
  <c r="DY55" i="223"/>
  <c r="AY55" i="227" s="1"/>
  <c r="DY56" i="223"/>
  <c r="DY57" i="223"/>
  <c r="DY58" i="223"/>
  <c r="DY59" i="223"/>
  <c r="AY59" i="227" s="1"/>
  <c r="DY60" i="223"/>
  <c r="DY61" i="223"/>
  <c r="DY62" i="223"/>
  <c r="DY63" i="223"/>
  <c r="AY63" i="227" s="1"/>
  <c r="DY64" i="223"/>
  <c r="DY65" i="223"/>
  <c r="DY66" i="223"/>
  <c r="AY66" i="227" s="1"/>
  <c r="DY67" i="223"/>
  <c r="DY68" i="223"/>
  <c r="AY68" i="227" s="1"/>
  <c r="DY69" i="223"/>
  <c r="DY70" i="223"/>
  <c r="DY71" i="223"/>
  <c r="DY72" i="223"/>
  <c r="AY72" i="227" s="1"/>
  <c r="DY73" i="223"/>
  <c r="DY74" i="223"/>
  <c r="AY74" i="227" s="1"/>
  <c r="DY75" i="223"/>
  <c r="DY76" i="223"/>
  <c r="AY76" i="227" s="1"/>
  <c r="DY77" i="223"/>
  <c r="DY78" i="223"/>
  <c r="DY79" i="223"/>
  <c r="DY80" i="223"/>
  <c r="AY80" i="227" s="1"/>
  <c r="DY81" i="223"/>
  <c r="DY82" i="223"/>
  <c r="AY82" i="227" s="1"/>
  <c r="DY83" i="223"/>
  <c r="DY84" i="223"/>
  <c r="AY84" i="227" s="1"/>
  <c r="DY85" i="223"/>
  <c r="DY86" i="223"/>
  <c r="DY87" i="223"/>
  <c r="DY88" i="223"/>
  <c r="AY88" i="227" s="1"/>
  <c r="DY89" i="223"/>
  <c r="DY90" i="223"/>
  <c r="AY90" i="227" s="1"/>
  <c r="DY91" i="223"/>
  <c r="DY92" i="223"/>
  <c r="AY92" i="227" s="1"/>
  <c r="DY93" i="223"/>
  <c r="DY94" i="223"/>
  <c r="DY95" i="223"/>
  <c r="DY96" i="223"/>
  <c r="AY96" i="227" s="1"/>
  <c r="DY97" i="223"/>
  <c r="DY98" i="223"/>
  <c r="AY98" i="227" s="1"/>
  <c r="DY99" i="223"/>
  <c r="DY100" i="223"/>
  <c r="AY100" i="227" s="1"/>
  <c r="DY101" i="223"/>
  <c r="DY102" i="223"/>
  <c r="DY103" i="223"/>
  <c r="DY104" i="223"/>
  <c r="AY104" i="227" s="1"/>
  <c r="DY105" i="223"/>
  <c r="DY106" i="223"/>
  <c r="AY106" i="227" s="1"/>
  <c r="DY107" i="223"/>
  <c r="DY108" i="223"/>
  <c r="AY108" i="227" s="1"/>
  <c r="DY109" i="223"/>
  <c r="DY110" i="223"/>
  <c r="DY111" i="223"/>
  <c r="DY112" i="223"/>
  <c r="AY112" i="227" s="1"/>
  <c r="DY113" i="223"/>
  <c r="DY114" i="223"/>
  <c r="AY114" i="227" s="1"/>
  <c r="DY115" i="223"/>
  <c r="DY116" i="223"/>
  <c r="AY116" i="227" s="1"/>
  <c r="DY117" i="223"/>
  <c r="DY118" i="223"/>
  <c r="DY119" i="223"/>
  <c r="DY120" i="223"/>
  <c r="AY120" i="227" s="1"/>
  <c r="DY121" i="223"/>
  <c r="DY122" i="223"/>
  <c r="DY123" i="223"/>
  <c r="AY123" i="227" s="1"/>
  <c r="DY124" i="223"/>
  <c r="AY124" i="227" s="1"/>
  <c r="DY125" i="223"/>
  <c r="DY126" i="223"/>
  <c r="DY127" i="223"/>
  <c r="AY127" i="227" s="1"/>
  <c r="DY128" i="223"/>
  <c r="AY128" i="227" s="1"/>
  <c r="DY129" i="223"/>
  <c r="DY130" i="223"/>
  <c r="DY131" i="223"/>
  <c r="AY131" i="227" s="1"/>
  <c r="DY132" i="223"/>
  <c r="AY132" i="227" s="1"/>
  <c r="DY133" i="223"/>
  <c r="DY134" i="223"/>
  <c r="DY135" i="223"/>
  <c r="DY136" i="223"/>
  <c r="AY136" i="227" s="1"/>
  <c r="DY137" i="223"/>
  <c r="DY138" i="223"/>
  <c r="DY139" i="223"/>
  <c r="AY139" i="227" s="1"/>
  <c r="DY140" i="223"/>
  <c r="AY140" i="227" s="1"/>
  <c r="DY141" i="223"/>
  <c r="DY142" i="223"/>
  <c r="DY143" i="223"/>
  <c r="AY143" i="227" s="1"/>
  <c r="DY144" i="223"/>
  <c r="AY144" i="227" s="1"/>
  <c r="DY145" i="223"/>
  <c r="DY146" i="223"/>
  <c r="DY147" i="223"/>
  <c r="AY147" i="227" s="1"/>
  <c r="DY148" i="223"/>
  <c r="AY148" i="227" s="1"/>
  <c r="DY149" i="223"/>
  <c r="DY150" i="223"/>
  <c r="DY151" i="223"/>
  <c r="AY151" i="227" s="1"/>
  <c r="DY152" i="223"/>
  <c r="AY152" i="227" s="1"/>
  <c r="DY153" i="223"/>
  <c r="AY153" i="227" s="1"/>
  <c r="DY154" i="223"/>
  <c r="DY155" i="223"/>
  <c r="AY155" i="227" s="1"/>
  <c r="DY156" i="223"/>
  <c r="AY156" i="227" s="1"/>
  <c r="DY157" i="223"/>
  <c r="AY157" i="227" s="1"/>
  <c r="DY158" i="223"/>
  <c r="DY159" i="223"/>
  <c r="AY159" i="227" s="1"/>
  <c r="DY160" i="223"/>
  <c r="AY160" i="227" s="1"/>
  <c r="DY161" i="223"/>
  <c r="AY161" i="227" s="1"/>
  <c r="DY162" i="223"/>
  <c r="DY163" i="223"/>
  <c r="AY163" i="227" s="1"/>
  <c r="DY164" i="223"/>
  <c r="AY164" i="227" s="1"/>
  <c r="DY165" i="223"/>
  <c r="AY165" i="227" s="1"/>
  <c r="DY166" i="223"/>
  <c r="DY167" i="223"/>
  <c r="AY167" i="227" s="1"/>
  <c r="DY168" i="223"/>
  <c r="AY168" i="227" s="1"/>
  <c r="DY169" i="223"/>
  <c r="AY169" i="227" s="1"/>
  <c r="DY170" i="223"/>
  <c r="DY171" i="223"/>
  <c r="AY171" i="227" s="1"/>
  <c r="DY172" i="223"/>
  <c r="AY172" i="227" s="1"/>
  <c r="DY173" i="223"/>
  <c r="AY173" i="227" s="1"/>
  <c r="DY174" i="223"/>
  <c r="DY175" i="223"/>
  <c r="AY175" i="227" s="1"/>
  <c r="DY176" i="223"/>
  <c r="DY177" i="223"/>
  <c r="AY177" i="227" s="1"/>
  <c r="DY178" i="223"/>
  <c r="DY179" i="223"/>
  <c r="AY179" i="227" s="1"/>
  <c r="DY180" i="223"/>
  <c r="AY180" i="227" s="1"/>
  <c r="DY181" i="223"/>
  <c r="AY181" i="227" s="1"/>
  <c r="DY182" i="223"/>
  <c r="DY183" i="223"/>
  <c r="AY183" i="227" s="1"/>
  <c r="DY184" i="223"/>
  <c r="AY184" i="227" s="1"/>
  <c r="DY185" i="223"/>
  <c r="AY185" i="227" s="1"/>
  <c r="DY186" i="223"/>
  <c r="DY187" i="223"/>
  <c r="AY187" i="227" s="1"/>
  <c r="DY188" i="223"/>
  <c r="DY189" i="223"/>
  <c r="AY189" i="227" s="1"/>
  <c r="DY190" i="223"/>
  <c r="DY191" i="223"/>
  <c r="AY191" i="227" s="1"/>
  <c r="DY192" i="223"/>
  <c r="DY193" i="223"/>
  <c r="AY193" i="227" s="1"/>
  <c r="DY194" i="223"/>
  <c r="DY195" i="223"/>
  <c r="AY195" i="227" s="1"/>
  <c r="DY196" i="223"/>
  <c r="DY197" i="223"/>
  <c r="AY197" i="227" s="1"/>
  <c r="DY198" i="223"/>
  <c r="DY199" i="223"/>
  <c r="AY199" i="227" s="1"/>
  <c r="DY200" i="223"/>
  <c r="DY201" i="223"/>
  <c r="AY201" i="227" s="1"/>
  <c r="DY202" i="223"/>
  <c r="DY203" i="223"/>
  <c r="AY203" i="227" s="1"/>
  <c r="DY204" i="223"/>
  <c r="DY205" i="223"/>
  <c r="AY205" i="227" s="1"/>
  <c r="DY206" i="223"/>
  <c r="DY207" i="223"/>
  <c r="AY207" i="227" s="1"/>
  <c r="DY208" i="223"/>
  <c r="DY209" i="223"/>
  <c r="AY209" i="227" s="1"/>
  <c r="DY210" i="223"/>
  <c r="DY211" i="223"/>
  <c r="AY211" i="227" s="1"/>
  <c r="DY212" i="223"/>
  <c r="DY213" i="223"/>
  <c r="AY213" i="227" s="1"/>
  <c r="DY214" i="223"/>
  <c r="DY215" i="223"/>
  <c r="AY215" i="227" s="1"/>
  <c r="DY216" i="223"/>
  <c r="DY217" i="223"/>
  <c r="AY217" i="227" s="1"/>
  <c r="DY218" i="223"/>
  <c r="DY219" i="223"/>
  <c r="AY219" i="227" s="1"/>
  <c r="DY220" i="223"/>
  <c r="DY221" i="223"/>
  <c r="AY221" i="227" s="1"/>
  <c r="DY222" i="223"/>
  <c r="DY223" i="223"/>
  <c r="AY223" i="227" s="1"/>
  <c r="DY224" i="223"/>
  <c r="DY225" i="223"/>
  <c r="AY225" i="227" s="1"/>
  <c r="DY226" i="223"/>
  <c r="DY227" i="223"/>
  <c r="AY227" i="227" s="1"/>
  <c r="DY228" i="223"/>
  <c r="DY229" i="223"/>
  <c r="AY229" i="227" s="1"/>
  <c r="DY230" i="223"/>
  <c r="DY231" i="223"/>
  <c r="AY231" i="227" s="1"/>
  <c r="DY232" i="223"/>
  <c r="DY233" i="223"/>
  <c r="AY233" i="227" s="1"/>
  <c r="DY234" i="223"/>
  <c r="DY235" i="223"/>
  <c r="AY235" i="227" s="1"/>
  <c r="DY236" i="223"/>
  <c r="DY237" i="223"/>
  <c r="AY237" i="227" s="1"/>
  <c r="DY238" i="223"/>
  <c r="DY239" i="223"/>
  <c r="AY239" i="227" s="1"/>
  <c r="DY240" i="223"/>
  <c r="DY241" i="223"/>
  <c r="AY241" i="227" s="1"/>
  <c r="DY242" i="223"/>
  <c r="DY243" i="223"/>
  <c r="AY243" i="227" s="1"/>
  <c r="DY244" i="223"/>
  <c r="DY245" i="223"/>
  <c r="AY245" i="227" s="1"/>
  <c r="DY246" i="223"/>
  <c r="DY247" i="223"/>
  <c r="AY247" i="227" s="1"/>
  <c r="DY248" i="223"/>
  <c r="DY249" i="223"/>
  <c r="AY249" i="227" s="1"/>
  <c r="DY250" i="223"/>
  <c r="DY251" i="223"/>
  <c r="AY251" i="227" s="1"/>
  <c r="DY252" i="223"/>
  <c r="DY253" i="223"/>
  <c r="AY253" i="227" s="1"/>
  <c r="DY254" i="223"/>
  <c r="DY255" i="223"/>
  <c r="AY255" i="227" s="1"/>
  <c r="DY256" i="223"/>
  <c r="DY257" i="223"/>
  <c r="AY257" i="227" s="1"/>
  <c r="DY258" i="223"/>
  <c r="DY259" i="223"/>
  <c r="AY259" i="227" s="1"/>
  <c r="DY260" i="223"/>
  <c r="DY261" i="223"/>
  <c r="AY261" i="227" s="1"/>
  <c r="DY262" i="223"/>
  <c r="DY263" i="223"/>
  <c r="AY263" i="227" s="1"/>
  <c r="DY264" i="223"/>
  <c r="DY265" i="223"/>
  <c r="AY265" i="227" s="1"/>
  <c r="DY266" i="223"/>
  <c r="DY267" i="223"/>
  <c r="AY267" i="227" s="1"/>
  <c r="DY268" i="223"/>
  <c r="DY269" i="223"/>
  <c r="AY269" i="227" s="1"/>
  <c r="DY270" i="223"/>
  <c r="DY271" i="223"/>
  <c r="AY271" i="227" s="1"/>
  <c r="DY272" i="223"/>
  <c r="DY273" i="223"/>
  <c r="AY273" i="227" s="1"/>
  <c r="DY274" i="223"/>
  <c r="DY275" i="223"/>
  <c r="AY275" i="227" s="1"/>
  <c r="DY276" i="223"/>
  <c r="DY277" i="223"/>
  <c r="AY277" i="227" s="1"/>
  <c r="DY278" i="223"/>
  <c r="DY279" i="223"/>
  <c r="AY279" i="227" s="1"/>
  <c r="DY280" i="223"/>
  <c r="DY281" i="223"/>
  <c r="AY281" i="227" s="1"/>
  <c r="DY282" i="223"/>
  <c r="DY283" i="223"/>
  <c r="AY283" i="227" s="1"/>
  <c r="DY284" i="223"/>
  <c r="DY285" i="223"/>
  <c r="AY285" i="227" s="1"/>
  <c r="DY286" i="223"/>
  <c r="DY287" i="223"/>
  <c r="AY287" i="227" s="1"/>
  <c r="DY288" i="223"/>
  <c r="DY289" i="223"/>
  <c r="AY289" i="227" s="1"/>
  <c r="DY290" i="223"/>
  <c r="DY291" i="223"/>
  <c r="AY291" i="227" s="1"/>
  <c r="DY292" i="223"/>
  <c r="DY293" i="223"/>
  <c r="AY293" i="227" s="1"/>
  <c r="DY294" i="223"/>
  <c r="DY295" i="223"/>
  <c r="AY295" i="227" s="1"/>
  <c r="DY296" i="223"/>
  <c r="DY297" i="223"/>
  <c r="AY297" i="227" s="1"/>
  <c r="DY298" i="223"/>
  <c r="DY299" i="223"/>
  <c r="AY299" i="227" s="1"/>
  <c r="DY300" i="223"/>
  <c r="DY301" i="223"/>
  <c r="AY301" i="227" s="1"/>
  <c r="DY302" i="223"/>
  <c r="DY303" i="223"/>
  <c r="AY303" i="227" s="1"/>
  <c r="DY304" i="223"/>
  <c r="DY305" i="223"/>
  <c r="AY305" i="227" s="1"/>
  <c r="DY306" i="223"/>
  <c r="DY307" i="223"/>
  <c r="AY307" i="227" s="1"/>
  <c r="DY308" i="223"/>
  <c r="DY309" i="223"/>
  <c r="AY309" i="227" s="1"/>
  <c r="DY310" i="223"/>
  <c r="DY311" i="223"/>
  <c r="AY311" i="227" s="1"/>
  <c r="DY312" i="223"/>
  <c r="DY313" i="223"/>
  <c r="AY313" i="227" s="1"/>
  <c r="DY314" i="223"/>
  <c r="DY315" i="223"/>
  <c r="AY315" i="227" s="1"/>
  <c r="DY316" i="223"/>
  <c r="DY317" i="223"/>
  <c r="AY317" i="227" s="1"/>
  <c r="DY318" i="223"/>
  <c r="DY319" i="223"/>
  <c r="AY319" i="227" s="1"/>
  <c r="DY320" i="223"/>
  <c r="DY321" i="223"/>
  <c r="AY321" i="227" s="1"/>
  <c r="DY322" i="223"/>
  <c r="DY323" i="223"/>
  <c r="AY323" i="227" s="1"/>
  <c r="DY324" i="223"/>
  <c r="DY325" i="223"/>
  <c r="AY325" i="227" s="1"/>
  <c r="DY326" i="223"/>
  <c r="DY327" i="223"/>
  <c r="AY327" i="227" s="1"/>
  <c r="DY328" i="223"/>
  <c r="DY329" i="223"/>
  <c r="AY329" i="227" s="1"/>
  <c r="DY330" i="223"/>
  <c r="DY331" i="223"/>
  <c r="AY331" i="227" s="1"/>
  <c r="DY332" i="223"/>
  <c r="DY333" i="223"/>
  <c r="AY333" i="227" s="1"/>
  <c r="DY334" i="223"/>
  <c r="DY335" i="223"/>
  <c r="AY335" i="227" s="1"/>
  <c r="DY336" i="223"/>
  <c r="DY337" i="223"/>
  <c r="AY337" i="227" s="1"/>
  <c r="DY338" i="223"/>
  <c r="DY339" i="223"/>
  <c r="AY339" i="227" s="1"/>
  <c r="DY340" i="223"/>
  <c r="DY341" i="223"/>
  <c r="AY341" i="227" s="1"/>
  <c r="DX342" i="223"/>
  <c r="DW342" i="223"/>
  <c r="DV342" i="223"/>
  <c r="AV98" i="226" l="1"/>
  <c r="AL98" i="224"/>
  <c r="AV90" i="226"/>
  <c r="AL90" i="224"/>
  <c r="AV82" i="226"/>
  <c r="AL82" i="224"/>
  <c r="AV74" i="226"/>
  <c r="AL74" i="224"/>
  <c r="AV66" i="226"/>
  <c r="AL66" i="224"/>
  <c r="AV337" i="226"/>
  <c r="AL337" i="224"/>
  <c r="AV329" i="226"/>
  <c r="AL329" i="224"/>
  <c r="AV321" i="226"/>
  <c r="AL321" i="224"/>
  <c r="AV313" i="226"/>
  <c r="AL313" i="224"/>
  <c r="AV305" i="226"/>
  <c r="AL305" i="224"/>
  <c r="AV297" i="226"/>
  <c r="AL297" i="224"/>
  <c r="AV289" i="226"/>
  <c r="AL289" i="224"/>
  <c r="AV281" i="226"/>
  <c r="AL281" i="224"/>
  <c r="AV273" i="226"/>
  <c r="AL273" i="224"/>
  <c r="AV265" i="226"/>
  <c r="AL265" i="224"/>
  <c r="AV257" i="226"/>
  <c r="AL257" i="224"/>
  <c r="AV249" i="226"/>
  <c r="AL249" i="224"/>
  <c r="AV241" i="226"/>
  <c r="AL241" i="224"/>
  <c r="AV233" i="226"/>
  <c r="AL233" i="224"/>
  <c r="AV225" i="226"/>
  <c r="AL225" i="224"/>
  <c r="AV217" i="226"/>
  <c r="AL217" i="224"/>
  <c r="AV209" i="226"/>
  <c r="AL209" i="224"/>
  <c r="AV201" i="226"/>
  <c r="AL201" i="224"/>
  <c r="AV193" i="226"/>
  <c r="AL193" i="224"/>
  <c r="AV185" i="226"/>
  <c r="AL185" i="224"/>
  <c r="AV177" i="226"/>
  <c r="AL177" i="224"/>
  <c r="AV169" i="226"/>
  <c r="AL169" i="224"/>
  <c r="AV161" i="226"/>
  <c r="AL161" i="224"/>
  <c r="AV153" i="226"/>
  <c r="AL153" i="224"/>
  <c r="AV17" i="226"/>
  <c r="AL17" i="224"/>
  <c r="AV114" i="226"/>
  <c r="AL114" i="224"/>
  <c r="AV184" i="226"/>
  <c r="AL184" i="224"/>
  <c r="AV152" i="226"/>
  <c r="AL152" i="224"/>
  <c r="AV112" i="226"/>
  <c r="AL112" i="224"/>
  <c r="AV72" i="226"/>
  <c r="AL72" i="224"/>
  <c r="AV327" i="226"/>
  <c r="AL327" i="224"/>
  <c r="AV319" i="226"/>
  <c r="AL319" i="224"/>
  <c r="AV311" i="226"/>
  <c r="AL311" i="224"/>
  <c r="AV303" i="226"/>
  <c r="AL303" i="224"/>
  <c r="AV295" i="226"/>
  <c r="AL295" i="224"/>
  <c r="AV287" i="226"/>
  <c r="AL287" i="224"/>
  <c r="AV279" i="226"/>
  <c r="AL279" i="224"/>
  <c r="AV271" i="226"/>
  <c r="AL271" i="224"/>
  <c r="AV263" i="226"/>
  <c r="AL263" i="224"/>
  <c r="AV255" i="226"/>
  <c r="AL255" i="224"/>
  <c r="AV247" i="226"/>
  <c r="AL247" i="224"/>
  <c r="AV239" i="226"/>
  <c r="AL239" i="224"/>
  <c r="AV231" i="226"/>
  <c r="AL231" i="224"/>
  <c r="AV223" i="226"/>
  <c r="AL223" i="224"/>
  <c r="AV215" i="226"/>
  <c r="AL215" i="224"/>
  <c r="AV207" i="226"/>
  <c r="AL207" i="224"/>
  <c r="AV199" i="226"/>
  <c r="AL199" i="224"/>
  <c r="AV191" i="226"/>
  <c r="AL191" i="224"/>
  <c r="AV183" i="226"/>
  <c r="AL183" i="224"/>
  <c r="AV175" i="226"/>
  <c r="AL175" i="224"/>
  <c r="AV167" i="226"/>
  <c r="AL167" i="224"/>
  <c r="AV159" i="226"/>
  <c r="AL159" i="224"/>
  <c r="AV151" i="226"/>
  <c r="AL151" i="224"/>
  <c r="AV143" i="226"/>
  <c r="AL143" i="224"/>
  <c r="AV127" i="226"/>
  <c r="AL127" i="224"/>
  <c r="AV63" i="226"/>
  <c r="AL63" i="224"/>
  <c r="AV55" i="226"/>
  <c r="AL55" i="224"/>
  <c r="AV47" i="226"/>
  <c r="AL47" i="224"/>
  <c r="AV39" i="226"/>
  <c r="AL39" i="224"/>
  <c r="AV160" i="226"/>
  <c r="AL160" i="224"/>
  <c r="AV128" i="226"/>
  <c r="AL128" i="224"/>
  <c r="AV80" i="226"/>
  <c r="AL80" i="224"/>
  <c r="AV335" i="226"/>
  <c r="AL335" i="224"/>
  <c r="AV104" i="226"/>
  <c r="AL104" i="224"/>
  <c r="AV333" i="226"/>
  <c r="AL333" i="224"/>
  <c r="AV277" i="226"/>
  <c r="AL277" i="224"/>
  <c r="AV253" i="226"/>
  <c r="AL253" i="224"/>
  <c r="AV237" i="226"/>
  <c r="AL237" i="224"/>
  <c r="AV221" i="226"/>
  <c r="AL221" i="224"/>
  <c r="AV213" i="226"/>
  <c r="AL213" i="224"/>
  <c r="AV205" i="226"/>
  <c r="AL205" i="224"/>
  <c r="AV197" i="226"/>
  <c r="AL197" i="224"/>
  <c r="AV189" i="226"/>
  <c r="AL189" i="224"/>
  <c r="AV181" i="226"/>
  <c r="AL181" i="224"/>
  <c r="AV173" i="226"/>
  <c r="AL173" i="224"/>
  <c r="AV165" i="226"/>
  <c r="AL165" i="224"/>
  <c r="AL157" i="224"/>
  <c r="AV157" i="226"/>
  <c r="AV21" i="226"/>
  <c r="AL21" i="224"/>
  <c r="AV106" i="226"/>
  <c r="AL106" i="224"/>
  <c r="AV144" i="226"/>
  <c r="AL144" i="224"/>
  <c r="AV120" i="226"/>
  <c r="AL120" i="224"/>
  <c r="AV96" i="226"/>
  <c r="AL96" i="224"/>
  <c r="AV341" i="226"/>
  <c r="AL341" i="224"/>
  <c r="AV317" i="226"/>
  <c r="AL317" i="224"/>
  <c r="AV301" i="226"/>
  <c r="AL301" i="224"/>
  <c r="AV285" i="226"/>
  <c r="AL285" i="224"/>
  <c r="AV269" i="226"/>
  <c r="AL269" i="224"/>
  <c r="AV261" i="226"/>
  <c r="AL261" i="224"/>
  <c r="AV245" i="226"/>
  <c r="AL245" i="224"/>
  <c r="AV229" i="226"/>
  <c r="AL229" i="224"/>
  <c r="AV180" i="226"/>
  <c r="AL180" i="224"/>
  <c r="AV172" i="226"/>
  <c r="AL172" i="224"/>
  <c r="AV164" i="226"/>
  <c r="AL164" i="224"/>
  <c r="AV156" i="226"/>
  <c r="AL156" i="224"/>
  <c r="AV148" i="226"/>
  <c r="AL148" i="224"/>
  <c r="AV140" i="226"/>
  <c r="AL140" i="224"/>
  <c r="AV132" i="226"/>
  <c r="AL132" i="224"/>
  <c r="AV124" i="226"/>
  <c r="AL124" i="224"/>
  <c r="AV116" i="226"/>
  <c r="AL116" i="224"/>
  <c r="AV108" i="226"/>
  <c r="AL108" i="224"/>
  <c r="AV100" i="226"/>
  <c r="AL100" i="224"/>
  <c r="AV92" i="226"/>
  <c r="AL92" i="224"/>
  <c r="AV84" i="226"/>
  <c r="AL84" i="224"/>
  <c r="AV76" i="226"/>
  <c r="AL76" i="224"/>
  <c r="AV68" i="226"/>
  <c r="AL68" i="224"/>
  <c r="AV20" i="226"/>
  <c r="AL20" i="224"/>
  <c r="AV168" i="226"/>
  <c r="AL168" i="224"/>
  <c r="AV136" i="226"/>
  <c r="AL136" i="224"/>
  <c r="AV88" i="226"/>
  <c r="AL88" i="224"/>
  <c r="AV325" i="226"/>
  <c r="AL325" i="224"/>
  <c r="AV309" i="226"/>
  <c r="AL309" i="224"/>
  <c r="AV293" i="226"/>
  <c r="AL293" i="224"/>
  <c r="AV339" i="226"/>
  <c r="AL339" i="224"/>
  <c r="AV331" i="226"/>
  <c r="AL331" i="224"/>
  <c r="AV323" i="226"/>
  <c r="AL323" i="224"/>
  <c r="AV315" i="226"/>
  <c r="AL315" i="224"/>
  <c r="AV307" i="226"/>
  <c r="AL307" i="224"/>
  <c r="AV299" i="226"/>
  <c r="AL299" i="224"/>
  <c r="AV291" i="226"/>
  <c r="AL291" i="224"/>
  <c r="AV283" i="226"/>
  <c r="AL283" i="224"/>
  <c r="AV275" i="226"/>
  <c r="AL275" i="224"/>
  <c r="AV267" i="226"/>
  <c r="AL267" i="224"/>
  <c r="AV259" i="226"/>
  <c r="AL259" i="224"/>
  <c r="AV251" i="226"/>
  <c r="AL251" i="224"/>
  <c r="AV243" i="226"/>
  <c r="AL243" i="224"/>
  <c r="AV235" i="226"/>
  <c r="AL235" i="224"/>
  <c r="AV227" i="226"/>
  <c r="AL227" i="224"/>
  <c r="AV219" i="226"/>
  <c r="AL219" i="224"/>
  <c r="AV211" i="226"/>
  <c r="AL211" i="224"/>
  <c r="AV203" i="226"/>
  <c r="AL203" i="224"/>
  <c r="AV195" i="226"/>
  <c r="AL195" i="224"/>
  <c r="AV187" i="226"/>
  <c r="AL187" i="224"/>
  <c r="AV179" i="226"/>
  <c r="AL179" i="224"/>
  <c r="AV171" i="226"/>
  <c r="AL171" i="224"/>
  <c r="AV163" i="226"/>
  <c r="AL163" i="224"/>
  <c r="AV155" i="226"/>
  <c r="AL155" i="224"/>
  <c r="AV147" i="226"/>
  <c r="AL147" i="224"/>
  <c r="AV139" i="226"/>
  <c r="AL139" i="224"/>
  <c r="AV131" i="226"/>
  <c r="AL131" i="224"/>
  <c r="AV123" i="226"/>
  <c r="AL123" i="224"/>
  <c r="AV59" i="226"/>
  <c r="AL59" i="224"/>
  <c r="AV51" i="226"/>
  <c r="AL51" i="224"/>
  <c r="AV43" i="226"/>
  <c r="AL43" i="224"/>
  <c r="AV35" i="226"/>
  <c r="AL35" i="224"/>
  <c r="EB129" i="223"/>
  <c r="AY129" i="227"/>
  <c r="EB113" i="223"/>
  <c r="AY113" i="227"/>
  <c r="EB89" i="223"/>
  <c r="AY89" i="227"/>
  <c r="EB65" i="223"/>
  <c r="AY65" i="227"/>
  <c r="EB41" i="223"/>
  <c r="AY41" i="227"/>
  <c r="EB33" i="223"/>
  <c r="AY33" i="227"/>
  <c r="EB25" i="223"/>
  <c r="AY25" i="227"/>
  <c r="EB336" i="223"/>
  <c r="AY336" i="227"/>
  <c r="EB328" i="223"/>
  <c r="AY328" i="227"/>
  <c r="EB320" i="223"/>
  <c r="AY320" i="227"/>
  <c r="EB312" i="223"/>
  <c r="AY312" i="227"/>
  <c r="EB304" i="223"/>
  <c r="AY304" i="227"/>
  <c r="EB296" i="223"/>
  <c r="AY296" i="227"/>
  <c r="EB288" i="223"/>
  <c r="AY288" i="227"/>
  <c r="EB280" i="223"/>
  <c r="AY280" i="227"/>
  <c r="EB272" i="223"/>
  <c r="AY272" i="227"/>
  <c r="EB264" i="223"/>
  <c r="AY264" i="227"/>
  <c r="EB256" i="223"/>
  <c r="AY256" i="227"/>
  <c r="EB248" i="223"/>
  <c r="AY248" i="227"/>
  <c r="EB240" i="223"/>
  <c r="AY240" i="227"/>
  <c r="EB232" i="223"/>
  <c r="AY232" i="227"/>
  <c r="EB224" i="223"/>
  <c r="AY224" i="227"/>
  <c r="EB216" i="223"/>
  <c r="AY216" i="227"/>
  <c r="EB208" i="223"/>
  <c r="AY208" i="227"/>
  <c r="EB200" i="223"/>
  <c r="AY200" i="227"/>
  <c r="EB192" i="223"/>
  <c r="AY192" i="227"/>
  <c r="EB176" i="223"/>
  <c r="AY176" i="227"/>
  <c r="EB64" i="223"/>
  <c r="AY64" i="227"/>
  <c r="EB56" i="223"/>
  <c r="AY56" i="227"/>
  <c r="EB48" i="223"/>
  <c r="AY48" i="227"/>
  <c r="EB40" i="223"/>
  <c r="AY40" i="227"/>
  <c r="EB32" i="223"/>
  <c r="AY32" i="227"/>
  <c r="EB24" i="223"/>
  <c r="AY24" i="227"/>
  <c r="EB16" i="223"/>
  <c r="AY16" i="227"/>
  <c r="EB145" i="223"/>
  <c r="AY145" i="227"/>
  <c r="EB121" i="223"/>
  <c r="AY121" i="227"/>
  <c r="EB105" i="223"/>
  <c r="AY105" i="227"/>
  <c r="EB81" i="223"/>
  <c r="AY81" i="227"/>
  <c r="EB73" i="223"/>
  <c r="AY73" i="227"/>
  <c r="EB57" i="223"/>
  <c r="AY57" i="227"/>
  <c r="EB135" i="223"/>
  <c r="AY135" i="227"/>
  <c r="EB119" i="223"/>
  <c r="AY119" i="227"/>
  <c r="EB111" i="223"/>
  <c r="AY111" i="227"/>
  <c r="EB103" i="223"/>
  <c r="AY103" i="227"/>
  <c r="EB95" i="223"/>
  <c r="AY95" i="227"/>
  <c r="EB87" i="223"/>
  <c r="AY87" i="227"/>
  <c r="EB79" i="223"/>
  <c r="AY79" i="227"/>
  <c r="EB71" i="223"/>
  <c r="AY71" i="227"/>
  <c r="EB31" i="223"/>
  <c r="AY31" i="227"/>
  <c r="DZ23" i="223"/>
  <c r="EA23" i="223" s="1"/>
  <c r="AY23" i="227"/>
  <c r="EB15" i="223"/>
  <c r="AY15" i="227"/>
  <c r="EB137" i="223"/>
  <c r="AY137" i="227"/>
  <c r="EB97" i="223"/>
  <c r="AY97" i="227"/>
  <c r="EB49" i="223"/>
  <c r="AY49" i="227"/>
  <c r="EB334" i="223"/>
  <c r="AY334" i="227"/>
  <c r="EB326" i="223"/>
  <c r="AY326" i="227"/>
  <c r="EB318" i="223"/>
  <c r="AY318" i="227"/>
  <c r="EB310" i="223"/>
  <c r="AY310" i="227"/>
  <c r="EB302" i="223"/>
  <c r="AY302" i="227"/>
  <c r="EB294" i="223"/>
  <c r="AY294" i="227"/>
  <c r="EB286" i="223"/>
  <c r="AY286" i="227"/>
  <c r="EB278" i="223"/>
  <c r="AY278" i="227"/>
  <c r="EB270" i="223"/>
  <c r="AY270" i="227"/>
  <c r="EB262" i="223"/>
  <c r="AY262" i="227"/>
  <c r="EB254" i="223"/>
  <c r="AY254" i="227"/>
  <c r="EB246" i="223"/>
  <c r="AY246" i="227"/>
  <c r="EB238" i="223"/>
  <c r="AY238" i="227"/>
  <c r="EB230" i="223"/>
  <c r="AY230" i="227"/>
  <c r="EB222" i="223"/>
  <c r="AY222" i="227"/>
  <c r="EB214" i="223"/>
  <c r="AY214" i="227"/>
  <c r="EB206" i="223"/>
  <c r="AY206" i="227"/>
  <c r="EB198" i="223"/>
  <c r="AY198" i="227"/>
  <c r="EB190" i="223"/>
  <c r="AY190" i="227"/>
  <c r="EB182" i="223"/>
  <c r="AY182" i="227"/>
  <c r="DZ174" i="223"/>
  <c r="EA174" i="223" s="1"/>
  <c r="AY174" i="227"/>
  <c r="EB166" i="223"/>
  <c r="AY166" i="227"/>
  <c r="EB158" i="223"/>
  <c r="AY158" i="227"/>
  <c r="DZ150" i="223"/>
  <c r="EA150" i="223" s="1"/>
  <c r="AY150" i="227"/>
  <c r="EB142" i="223"/>
  <c r="AY142" i="227"/>
  <c r="EB134" i="223"/>
  <c r="AY134" i="227"/>
  <c r="EB126" i="223"/>
  <c r="AY126" i="227"/>
  <c r="DZ118" i="223"/>
  <c r="EA118" i="223" s="1"/>
  <c r="AY118" i="227"/>
  <c r="DZ110" i="223"/>
  <c r="EA110" i="223" s="1"/>
  <c r="AY110" i="227"/>
  <c r="DZ102" i="223"/>
  <c r="EA102" i="223" s="1"/>
  <c r="AY102" i="227"/>
  <c r="DZ94" i="223"/>
  <c r="EA94" i="223" s="1"/>
  <c r="AY94" i="227"/>
  <c r="DZ86" i="223"/>
  <c r="EA86" i="223" s="1"/>
  <c r="AY86" i="227"/>
  <c r="DZ78" i="223"/>
  <c r="EA78" i="223" s="1"/>
  <c r="AY78" i="227"/>
  <c r="DZ70" i="223"/>
  <c r="EA70" i="223" s="1"/>
  <c r="AY70" i="227"/>
  <c r="EB62" i="223"/>
  <c r="AY62" i="227"/>
  <c r="EB54" i="223"/>
  <c r="AY54" i="227"/>
  <c r="EB46" i="223"/>
  <c r="AY46" i="227"/>
  <c r="EB38" i="223"/>
  <c r="AY38" i="227"/>
  <c r="EB30" i="223"/>
  <c r="AY30" i="227"/>
  <c r="EB22" i="223"/>
  <c r="AY22" i="227"/>
  <c r="EB14" i="223"/>
  <c r="AY14" i="227"/>
  <c r="EB149" i="223"/>
  <c r="AY149" i="227"/>
  <c r="EB125" i="223"/>
  <c r="AY125" i="227"/>
  <c r="EB101" i="223"/>
  <c r="AY101" i="227"/>
  <c r="EB85" i="223"/>
  <c r="AY85" i="227"/>
  <c r="EB77" i="223"/>
  <c r="AY77" i="227"/>
  <c r="EB53" i="223"/>
  <c r="AY53" i="227"/>
  <c r="EB45" i="223"/>
  <c r="AY45" i="227"/>
  <c r="EB29" i="223"/>
  <c r="AY29" i="227"/>
  <c r="EB340" i="223"/>
  <c r="AY340" i="227"/>
  <c r="EB332" i="223"/>
  <c r="AY332" i="227"/>
  <c r="EB324" i="223"/>
  <c r="AY324" i="227"/>
  <c r="EB316" i="223"/>
  <c r="AY316" i="227"/>
  <c r="EB308" i="223"/>
  <c r="AY308" i="227"/>
  <c r="EB300" i="223"/>
  <c r="AY300" i="227"/>
  <c r="EB292" i="223"/>
  <c r="AY292" i="227"/>
  <c r="EB284" i="223"/>
  <c r="AY284" i="227"/>
  <c r="EB276" i="223"/>
  <c r="AY276" i="227"/>
  <c r="EB268" i="223"/>
  <c r="AY268" i="227"/>
  <c r="EB260" i="223"/>
  <c r="AY260" i="227"/>
  <c r="EB252" i="223"/>
  <c r="AY252" i="227"/>
  <c r="EB244" i="223"/>
  <c r="AY244" i="227"/>
  <c r="EB236" i="223"/>
  <c r="AY236" i="227"/>
  <c r="EB228" i="223"/>
  <c r="AY228" i="227"/>
  <c r="EB220" i="223"/>
  <c r="AY220" i="227"/>
  <c r="EB212" i="223"/>
  <c r="AY212" i="227"/>
  <c r="EB204" i="223"/>
  <c r="AY204" i="227"/>
  <c r="EB196" i="223"/>
  <c r="AY196" i="227"/>
  <c r="EB188" i="223"/>
  <c r="AY188" i="227"/>
  <c r="EB60" i="223"/>
  <c r="AY60" i="227"/>
  <c r="EB52" i="223"/>
  <c r="AY52" i="227"/>
  <c r="EB44" i="223"/>
  <c r="AY44" i="227"/>
  <c r="EB36" i="223"/>
  <c r="AY36" i="227"/>
  <c r="EB28" i="223"/>
  <c r="AY28" i="227"/>
  <c r="EB12" i="223"/>
  <c r="AY12" i="227"/>
  <c r="EB141" i="223"/>
  <c r="AY141" i="227"/>
  <c r="EB117" i="223"/>
  <c r="AY117" i="227"/>
  <c r="EB93" i="223"/>
  <c r="AY93" i="227"/>
  <c r="EB69" i="223"/>
  <c r="AY69" i="227"/>
  <c r="EB115" i="223"/>
  <c r="AY115" i="227"/>
  <c r="EB107" i="223"/>
  <c r="AY107" i="227"/>
  <c r="EB99" i="223"/>
  <c r="AY99" i="227"/>
  <c r="EB91" i="223"/>
  <c r="AY91" i="227"/>
  <c r="EB83" i="223"/>
  <c r="AY83" i="227"/>
  <c r="EB75" i="223"/>
  <c r="AY75" i="227"/>
  <c r="EB67" i="223"/>
  <c r="AY67" i="227"/>
  <c r="DZ27" i="223"/>
  <c r="EA27" i="223" s="1"/>
  <c r="AY27" i="227"/>
  <c r="DZ19" i="223"/>
  <c r="EA19" i="223" s="1"/>
  <c r="AY19" i="227"/>
  <c r="DZ11" i="223"/>
  <c r="EA11" i="223" s="1"/>
  <c r="AY11" i="227"/>
  <c r="EB133" i="223"/>
  <c r="AY133" i="227"/>
  <c r="EB109" i="223"/>
  <c r="AY109" i="227"/>
  <c r="EB61" i="223"/>
  <c r="AY61" i="227"/>
  <c r="EB37" i="223"/>
  <c r="AY37" i="227"/>
  <c r="EB13" i="223"/>
  <c r="AY13" i="227"/>
  <c r="EB338" i="223"/>
  <c r="AY338" i="227"/>
  <c r="EB330" i="223"/>
  <c r="AY330" i="227"/>
  <c r="EB322" i="223"/>
  <c r="AY322" i="227"/>
  <c r="EB314" i="223"/>
  <c r="AY314" i="227"/>
  <c r="EB306" i="223"/>
  <c r="AY306" i="227"/>
  <c r="EB298" i="223"/>
  <c r="AY298" i="227"/>
  <c r="EB290" i="223"/>
  <c r="AY290" i="227"/>
  <c r="EB282" i="223"/>
  <c r="AY282" i="227"/>
  <c r="EB274" i="223"/>
  <c r="AY274" i="227"/>
  <c r="EB266" i="223"/>
  <c r="AY266" i="227"/>
  <c r="EB258" i="223"/>
  <c r="AY258" i="227"/>
  <c r="EB250" i="223"/>
  <c r="AY250" i="227"/>
  <c r="EB242" i="223"/>
  <c r="AY242" i="227"/>
  <c r="EB234" i="223"/>
  <c r="AY234" i="227"/>
  <c r="EB226" i="223"/>
  <c r="AY226" i="227"/>
  <c r="EB218" i="223"/>
  <c r="AY218" i="227"/>
  <c r="EB210" i="223"/>
  <c r="AY210" i="227"/>
  <c r="EB202" i="223"/>
  <c r="AY202" i="227"/>
  <c r="EB194" i="223"/>
  <c r="AY194" i="227"/>
  <c r="EB186" i="223"/>
  <c r="AY186" i="227"/>
  <c r="EB178" i="223"/>
  <c r="AY178" i="227"/>
  <c r="EB170" i="223"/>
  <c r="AY170" i="227"/>
  <c r="EB162" i="223"/>
  <c r="AY162" i="227"/>
  <c r="EB154" i="223"/>
  <c r="AY154" i="227"/>
  <c r="EB146" i="223"/>
  <c r="AY146" i="227"/>
  <c r="EB138" i="223"/>
  <c r="AY138" i="227"/>
  <c r="EB130" i="223"/>
  <c r="AY130" i="227"/>
  <c r="EB122" i="223"/>
  <c r="AY122" i="227"/>
  <c r="EB58" i="223"/>
  <c r="AY58" i="227"/>
  <c r="EB50" i="223"/>
  <c r="AY50" i="227"/>
  <c r="EB42" i="223"/>
  <c r="AY42" i="227"/>
  <c r="EB34" i="223"/>
  <c r="AY34" i="227"/>
  <c r="EB26" i="223"/>
  <c r="AY26" i="227"/>
  <c r="EB18" i="223"/>
  <c r="AY18" i="227"/>
  <c r="DZ10" i="223"/>
  <c r="EA10" i="223" s="1"/>
  <c r="AY10" i="227"/>
  <c r="DZ248" i="223"/>
  <c r="EA248" i="223" s="1"/>
  <c r="FL52" i="223"/>
  <c r="FJ52" i="223"/>
  <c r="FK52" i="223" s="1"/>
  <c r="FJ16" i="223"/>
  <c r="FK16" i="223" s="1"/>
  <c r="FJ24" i="223"/>
  <c r="FK24" i="223" s="1"/>
  <c r="FL62" i="223"/>
  <c r="FJ62" i="223"/>
  <c r="FK62" i="223" s="1"/>
  <c r="FL40" i="223"/>
  <c r="FJ40" i="223"/>
  <c r="FK40" i="223" s="1"/>
  <c r="FJ43" i="223"/>
  <c r="FK43" i="223" s="1"/>
  <c r="FL56" i="223"/>
  <c r="FJ56" i="223"/>
  <c r="FK56" i="223" s="1"/>
  <c r="FJ59" i="223"/>
  <c r="FK59" i="223" s="1"/>
  <c r="FL66" i="223"/>
  <c r="FJ66" i="223"/>
  <c r="FK66" i="223" s="1"/>
  <c r="FL70" i="223"/>
  <c r="FJ70" i="223"/>
  <c r="FK70" i="223" s="1"/>
  <c r="FL74" i="223"/>
  <c r="FJ74" i="223"/>
  <c r="FK74" i="223" s="1"/>
  <c r="FL78" i="223"/>
  <c r="FJ78" i="223"/>
  <c r="FK78" i="223" s="1"/>
  <c r="FL82" i="223"/>
  <c r="FJ82" i="223"/>
  <c r="FK82" i="223" s="1"/>
  <c r="FL86" i="223"/>
  <c r="FJ86" i="223"/>
  <c r="FK86" i="223" s="1"/>
  <c r="FL90" i="223"/>
  <c r="FJ90" i="223"/>
  <c r="FK90" i="223" s="1"/>
  <c r="FL94" i="223"/>
  <c r="FJ94" i="223"/>
  <c r="FK94" i="223" s="1"/>
  <c r="FL98" i="223"/>
  <c r="FJ98" i="223"/>
  <c r="FK98" i="223" s="1"/>
  <c r="FL102" i="223"/>
  <c r="FJ102" i="223"/>
  <c r="FK102" i="223" s="1"/>
  <c r="FL106" i="223"/>
  <c r="FJ106" i="223"/>
  <c r="FK106" i="223" s="1"/>
  <c r="FL110" i="223"/>
  <c r="FJ110" i="223"/>
  <c r="FK110" i="223" s="1"/>
  <c r="FL114" i="223"/>
  <c r="FJ114" i="223"/>
  <c r="FK114" i="223" s="1"/>
  <c r="FL118" i="223"/>
  <c r="FJ118" i="223"/>
  <c r="FK118" i="223" s="1"/>
  <c r="FL122" i="223"/>
  <c r="FJ122" i="223"/>
  <c r="FK122" i="223" s="1"/>
  <c r="FL126" i="223"/>
  <c r="FJ126" i="223"/>
  <c r="FK126" i="223" s="1"/>
  <c r="FL130" i="223"/>
  <c r="FJ130" i="223"/>
  <c r="FK130" i="223" s="1"/>
  <c r="FL134" i="223"/>
  <c r="FJ134" i="223"/>
  <c r="FK134" i="223" s="1"/>
  <c r="FL138" i="223"/>
  <c r="FJ138" i="223"/>
  <c r="FK138" i="223" s="1"/>
  <c r="FL142" i="223"/>
  <c r="FJ142" i="223"/>
  <c r="FK142" i="223" s="1"/>
  <c r="FL146" i="223"/>
  <c r="FJ146" i="223"/>
  <c r="FK146" i="223" s="1"/>
  <c r="FL150" i="223"/>
  <c r="FJ150" i="223"/>
  <c r="FK150" i="223" s="1"/>
  <c r="FL154" i="223"/>
  <c r="FJ154" i="223"/>
  <c r="FK154" i="223" s="1"/>
  <c r="FL158" i="223"/>
  <c r="FJ158" i="223"/>
  <c r="FK158" i="223" s="1"/>
  <c r="FL162" i="223"/>
  <c r="FJ162" i="223"/>
  <c r="FK162" i="223" s="1"/>
  <c r="FL166" i="223"/>
  <c r="FJ166" i="223"/>
  <c r="FK166" i="223" s="1"/>
  <c r="FL170" i="223"/>
  <c r="FJ170" i="223"/>
  <c r="FK170" i="223" s="1"/>
  <c r="FL179" i="223"/>
  <c r="FJ179" i="223"/>
  <c r="FK179" i="223" s="1"/>
  <c r="FL292" i="223"/>
  <c r="FJ292" i="223"/>
  <c r="FK292" i="223" s="1"/>
  <c r="FI342" i="223"/>
  <c r="FJ14" i="223"/>
  <c r="FK14" i="223" s="1"/>
  <c r="FJ22" i="223"/>
  <c r="FK22" i="223" s="1"/>
  <c r="FJ30" i="223"/>
  <c r="FK30" i="223" s="1"/>
  <c r="FJ34" i="223"/>
  <c r="FK34" i="223" s="1"/>
  <c r="FJ291" i="223"/>
  <c r="FK291" i="223" s="1"/>
  <c r="FL291" i="223"/>
  <c r="FL10" i="223"/>
  <c r="FL12" i="223"/>
  <c r="FL18" i="223"/>
  <c r="FL20" i="223"/>
  <c r="FL26" i="223"/>
  <c r="FL28" i="223"/>
  <c r="FL32" i="223"/>
  <c r="FL50" i="223"/>
  <c r="FJ50" i="223"/>
  <c r="FK50" i="223" s="1"/>
  <c r="FJ307" i="223"/>
  <c r="FK307" i="223" s="1"/>
  <c r="FL307" i="223"/>
  <c r="FL44" i="223"/>
  <c r="FJ44" i="223"/>
  <c r="FK44" i="223" s="1"/>
  <c r="FJ47" i="223"/>
  <c r="FK47" i="223" s="1"/>
  <c r="FL60" i="223"/>
  <c r="FJ60" i="223"/>
  <c r="FK60" i="223" s="1"/>
  <c r="FJ63" i="223"/>
  <c r="FK63" i="223" s="1"/>
  <c r="FJ67" i="223"/>
  <c r="FK67" i="223" s="1"/>
  <c r="FJ71" i="223"/>
  <c r="FK71" i="223" s="1"/>
  <c r="FJ75" i="223"/>
  <c r="FK75" i="223" s="1"/>
  <c r="FJ79" i="223"/>
  <c r="FK79" i="223" s="1"/>
  <c r="FJ83" i="223"/>
  <c r="FK83" i="223" s="1"/>
  <c r="FL280" i="223"/>
  <c r="FJ280" i="223"/>
  <c r="FK280" i="223" s="1"/>
  <c r="FL46" i="223"/>
  <c r="FJ46" i="223"/>
  <c r="FK46" i="223" s="1"/>
  <c r="FL54" i="223"/>
  <c r="FJ54" i="223"/>
  <c r="FK54" i="223" s="1"/>
  <c r="FJ287" i="223"/>
  <c r="FK287" i="223" s="1"/>
  <c r="FL287" i="223"/>
  <c r="FL177" i="223"/>
  <c r="FJ177" i="223"/>
  <c r="FK177" i="223" s="1"/>
  <c r="FJ10" i="223"/>
  <c r="FK10" i="223" s="1"/>
  <c r="FJ49" i="223"/>
  <c r="FK49" i="223" s="1"/>
  <c r="FL38" i="223"/>
  <c r="FJ38" i="223"/>
  <c r="FK38" i="223" s="1"/>
  <c r="FL48" i="223"/>
  <c r="FJ48" i="223"/>
  <c r="FK48" i="223" s="1"/>
  <c r="FJ51" i="223"/>
  <c r="FK51" i="223" s="1"/>
  <c r="FL64" i="223"/>
  <c r="FJ64" i="223"/>
  <c r="FK64" i="223" s="1"/>
  <c r="FL68" i="223"/>
  <c r="FJ68" i="223"/>
  <c r="FK68" i="223" s="1"/>
  <c r="FL72" i="223"/>
  <c r="FJ72" i="223"/>
  <c r="FK72" i="223" s="1"/>
  <c r="FL76" i="223"/>
  <c r="FJ76" i="223"/>
  <c r="FK76" i="223" s="1"/>
  <c r="FL80" i="223"/>
  <c r="FJ80" i="223"/>
  <c r="FK80" i="223" s="1"/>
  <c r="FL84" i="223"/>
  <c r="FJ84" i="223"/>
  <c r="FK84" i="223" s="1"/>
  <c r="FL88" i="223"/>
  <c r="FJ88" i="223"/>
  <c r="FK88" i="223" s="1"/>
  <c r="FL92" i="223"/>
  <c r="FJ92" i="223"/>
  <c r="FK92" i="223" s="1"/>
  <c r="FL96" i="223"/>
  <c r="FJ96" i="223"/>
  <c r="FK96" i="223" s="1"/>
  <c r="FL100" i="223"/>
  <c r="FJ100" i="223"/>
  <c r="FK100" i="223" s="1"/>
  <c r="FL104" i="223"/>
  <c r="FJ104" i="223"/>
  <c r="FK104" i="223" s="1"/>
  <c r="FL108" i="223"/>
  <c r="FJ108" i="223"/>
  <c r="FK108" i="223" s="1"/>
  <c r="FL112" i="223"/>
  <c r="FJ112" i="223"/>
  <c r="FK112" i="223" s="1"/>
  <c r="FL116" i="223"/>
  <c r="FJ116" i="223"/>
  <c r="FK116" i="223" s="1"/>
  <c r="FL120" i="223"/>
  <c r="FJ120" i="223"/>
  <c r="FK120" i="223" s="1"/>
  <c r="FL124" i="223"/>
  <c r="FJ124" i="223"/>
  <c r="FK124" i="223" s="1"/>
  <c r="FL128" i="223"/>
  <c r="FJ128" i="223"/>
  <c r="FK128" i="223" s="1"/>
  <c r="FL132" i="223"/>
  <c r="FJ132" i="223"/>
  <c r="FK132" i="223" s="1"/>
  <c r="FL136" i="223"/>
  <c r="FJ136" i="223"/>
  <c r="FK136" i="223" s="1"/>
  <c r="FL140" i="223"/>
  <c r="FJ140" i="223"/>
  <c r="FK140" i="223" s="1"/>
  <c r="FL144" i="223"/>
  <c r="FJ144" i="223"/>
  <c r="FK144" i="223" s="1"/>
  <c r="FL148" i="223"/>
  <c r="FJ148" i="223"/>
  <c r="FK148" i="223" s="1"/>
  <c r="FL152" i="223"/>
  <c r="FJ152" i="223"/>
  <c r="FK152" i="223" s="1"/>
  <c r="FL156" i="223"/>
  <c r="FJ156" i="223"/>
  <c r="FK156" i="223" s="1"/>
  <c r="FL160" i="223"/>
  <c r="FJ160" i="223"/>
  <c r="FK160" i="223" s="1"/>
  <c r="FL164" i="223"/>
  <c r="FJ164" i="223"/>
  <c r="FK164" i="223" s="1"/>
  <c r="FL168" i="223"/>
  <c r="FJ168" i="223"/>
  <c r="FK168" i="223" s="1"/>
  <c r="FL172" i="223"/>
  <c r="FJ172" i="223"/>
  <c r="FK172" i="223" s="1"/>
  <c r="FJ185" i="223"/>
  <c r="FK185" i="223" s="1"/>
  <c r="FL185" i="223"/>
  <c r="FL296" i="223"/>
  <c r="FJ296" i="223"/>
  <c r="FK296" i="223" s="1"/>
  <c r="FL42" i="223"/>
  <c r="FJ42" i="223"/>
  <c r="FK42" i="223" s="1"/>
  <c r="FL58" i="223"/>
  <c r="FJ58" i="223"/>
  <c r="FK58" i="223" s="1"/>
  <c r="FJ303" i="223"/>
  <c r="FK303" i="223" s="1"/>
  <c r="FL303" i="223"/>
  <c r="FL188" i="223"/>
  <c r="FJ188" i="223"/>
  <c r="FK188" i="223" s="1"/>
  <c r="FL192" i="223"/>
  <c r="FJ192" i="223"/>
  <c r="FK192" i="223" s="1"/>
  <c r="FL196" i="223"/>
  <c r="FJ196" i="223"/>
  <c r="FK196" i="223" s="1"/>
  <c r="FL200" i="223"/>
  <c r="FJ200" i="223"/>
  <c r="FK200" i="223" s="1"/>
  <c r="FL204" i="223"/>
  <c r="FJ204" i="223"/>
  <c r="FK204" i="223" s="1"/>
  <c r="FL208" i="223"/>
  <c r="FJ208" i="223"/>
  <c r="FK208" i="223" s="1"/>
  <c r="FL212" i="223"/>
  <c r="FJ212" i="223"/>
  <c r="FK212" i="223" s="1"/>
  <c r="FL216" i="223"/>
  <c r="FJ216" i="223"/>
  <c r="FK216" i="223" s="1"/>
  <c r="FL220" i="223"/>
  <c r="FJ220" i="223"/>
  <c r="FK220" i="223" s="1"/>
  <c r="FL224" i="223"/>
  <c r="FJ224" i="223"/>
  <c r="FK224" i="223" s="1"/>
  <c r="FL228" i="223"/>
  <c r="FJ228" i="223"/>
  <c r="FK228" i="223" s="1"/>
  <c r="FL232" i="223"/>
  <c r="FJ232" i="223"/>
  <c r="FK232" i="223" s="1"/>
  <c r="FL236" i="223"/>
  <c r="FJ236" i="223"/>
  <c r="FK236" i="223" s="1"/>
  <c r="FL240" i="223"/>
  <c r="FJ240" i="223"/>
  <c r="FK240" i="223" s="1"/>
  <c r="FL244" i="223"/>
  <c r="FJ244" i="223"/>
  <c r="FK244" i="223" s="1"/>
  <c r="FL248" i="223"/>
  <c r="FJ248" i="223"/>
  <c r="FK248" i="223" s="1"/>
  <c r="FL252" i="223"/>
  <c r="FJ252" i="223"/>
  <c r="FK252" i="223" s="1"/>
  <c r="FL256" i="223"/>
  <c r="FJ256" i="223"/>
  <c r="FK256" i="223" s="1"/>
  <c r="FL260" i="223"/>
  <c r="FJ260" i="223"/>
  <c r="FK260" i="223" s="1"/>
  <c r="FL264" i="223"/>
  <c r="FJ264" i="223"/>
  <c r="FK264" i="223" s="1"/>
  <c r="FL268" i="223"/>
  <c r="FJ268" i="223"/>
  <c r="FK268" i="223" s="1"/>
  <c r="FL272" i="223"/>
  <c r="FJ272" i="223"/>
  <c r="FK272" i="223" s="1"/>
  <c r="FL276" i="223"/>
  <c r="FJ276" i="223"/>
  <c r="FK276" i="223" s="1"/>
  <c r="FJ281" i="223"/>
  <c r="FK281" i="223" s="1"/>
  <c r="FL281" i="223"/>
  <c r="FL286" i="223"/>
  <c r="FJ286" i="223"/>
  <c r="FK286" i="223" s="1"/>
  <c r="FJ297" i="223"/>
  <c r="FK297" i="223" s="1"/>
  <c r="FL297" i="223"/>
  <c r="FL302" i="223"/>
  <c r="FJ302" i="223"/>
  <c r="FK302" i="223" s="1"/>
  <c r="FJ189" i="223"/>
  <c r="FK189" i="223" s="1"/>
  <c r="FL189" i="223"/>
  <c r="FJ193" i="223"/>
  <c r="FK193" i="223" s="1"/>
  <c r="FL193" i="223"/>
  <c r="FJ197" i="223"/>
  <c r="FK197" i="223" s="1"/>
  <c r="FL197" i="223"/>
  <c r="FJ201" i="223"/>
  <c r="FK201" i="223" s="1"/>
  <c r="FL201" i="223"/>
  <c r="FJ205" i="223"/>
  <c r="FK205" i="223" s="1"/>
  <c r="FL205" i="223"/>
  <c r="FJ209" i="223"/>
  <c r="FK209" i="223" s="1"/>
  <c r="FL209" i="223"/>
  <c r="FJ213" i="223"/>
  <c r="FK213" i="223" s="1"/>
  <c r="FL213" i="223"/>
  <c r="FJ217" i="223"/>
  <c r="FK217" i="223" s="1"/>
  <c r="FL217" i="223"/>
  <c r="FJ221" i="223"/>
  <c r="FK221" i="223" s="1"/>
  <c r="FL221" i="223"/>
  <c r="FJ225" i="223"/>
  <c r="FK225" i="223" s="1"/>
  <c r="FL225" i="223"/>
  <c r="FJ229" i="223"/>
  <c r="FK229" i="223" s="1"/>
  <c r="FL229" i="223"/>
  <c r="FJ233" i="223"/>
  <c r="FK233" i="223" s="1"/>
  <c r="FL233" i="223"/>
  <c r="FJ237" i="223"/>
  <c r="FK237" i="223" s="1"/>
  <c r="FL237" i="223"/>
  <c r="FJ241" i="223"/>
  <c r="FK241" i="223" s="1"/>
  <c r="FL241" i="223"/>
  <c r="FJ245" i="223"/>
  <c r="FK245" i="223" s="1"/>
  <c r="FL245" i="223"/>
  <c r="FJ249" i="223"/>
  <c r="FK249" i="223" s="1"/>
  <c r="FL249" i="223"/>
  <c r="FJ253" i="223"/>
  <c r="FK253" i="223" s="1"/>
  <c r="FL253" i="223"/>
  <c r="FJ257" i="223"/>
  <c r="FK257" i="223" s="1"/>
  <c r="FL257" i="223"/>
  <c r="FJ261" i="223"/>
  <c r="FK261" i="223" s="1"/>
  <c r="FL261" i="223"/>
  <c r="FJ265" i="223"/>
  <c r="FK265" i="223" s="1"/>
  <c r="FL265" i="223"/>
  <c r="FJ269" i="223"/>
  <c r="FK269" i="223" s="1"/>
  <c r="FL269" i="223"/>
  <c r="FJ273" i="223"/>
  <c r="FK273" i="223" s="1"/>
  <c r="FL273" i="223"/>
  <c r="FJ277" i="223"/>
  <c r="FK277" i="223" s="1"/>
  <c r="FL277" i="223"/>
  <c r="FL282" i="223"/>
  <c r="FJ282" i="223"/>
  <c r="FK282" i="223" s="1"/>
  <c r="FJ293" i="223"/>
  <c r="FK293" i="223" s="1"/>
  <c r="FL293" i="223"/>
  <c r="FL298" i="223"/>
  <c r="FJ298" i="223"/>
  <c r="FK298" i="223" s="1"/>
  <c r="FJ180" i="223"/>
  <c r="FK180" i="223" s="1"/>
  <c r="FJ283" i="223"/>
  <c r="FK283" i="223" s="1"/>
  <c r="FL283" i="223"/>
  <c r="FL288" i="223"/>
  <c r="FJ288" i="223"/>
  <c r="FK288" i="223" s="1"/>
  <c r="FJ299" i="223"/>
  <c r="FK299" i="223" s="1"/>
  <c r="FL299" i="223"/>
  <c r="FL304" i="223"/>
  <c r="FJ304" i="223"/>
  <c r="FK304" i="223" s="1"/>
  <c r="FL190" i="223"/>
  <c r="FJ190" i="223"/>
  <c r="FK190" i="223" s="1"/>
  <c r="FL194" i="223"/>
  <c r="FJ194" i="223"/>
  <c r="FK194" i="223" s="1"/>
  <c r="FL198" i="223"/>
  <c r="FJ198" i="223"/>
  <c r="FK198" i="223" s="1"/>
  <c r="FL202" i="223"/>
  <c r="FJ202" i="223"/>
  <c r="FK202" i="223" s="1"/>
  <c r="FL206" i="223"/>
  <c r="FJ206" i="223"/>
  <c r="FK206" i="223" s="1"/>
  <c r="FL210" i="223"/>
  <c r="FJ210" i="223"/>
  <c r="FK210" i="223" s="1"/>
  <c r="FL214" i="223"/>
  <c r="FJ214" i="223"/>
  <c r="FK214" i="223" s="1"/>
  <c r="FL218" i="223"/>
  <c r="FJ218" i="223"/>
  <c r="FK218" i="223" s="1"/>
  <c r="FL222" i="223"/>
  <c r="FJ222" i="223"/>
  <c r="FK222" i="223" s="1"/>
  <c r="FL226" i="223"/>
  <c r="FJ226" i="223"/>
  <c r="FK226" i="223" s="1"/>
  <c r="FL230" i="223"/>
  <c r="FJ230" i="223"/>
  <c r="FK230" i="223" s="1"/>
  <c r="FL234" i="223"/>
  <c r="FJ234" i="223"/>
  <c r="FK234" i="223" s="1"/>
  <c r="FL238" i="223"/>
  <c r="FJ238" i="223"/>
  <c r="FK238" i="223" s="1"/>
  <c r="FL242" i="223"/>
  <c r="FJ242" i="223"/>
  <c r="FK242" i="223" s="1"/>
  <c r="FL246" i="223"/>
  <c r="FJ246" i="223"/>
  <c r="FK246" i="223" s="1"/>
  <c r="FL250" i="223"/>
  <c r="FJ250" i="223"/>
  <c r="FK250" i="223" s="1"/>
  <c r="FL254" i="223"/>
  <c r="FJ254" i="223"/>
  <c r="FK254" i="223" s="1"/>
  <c r="FL258" i="223"/>
  <c r="FJ258" i="223"/>
  <c r="FK258" i="223" s="1"/>
  <c r="FL262" i="223"/>
  <c r="FJ262" i="223"/>
  <c r="FK262" i="223" s="1"/>
  <c r="FL266" i="223"/>
  <c r="FJ266" i="223"/>
  <c r="FK266" i="223" s="1"/>
  <c r="FL270" i="223"/>
  <c r="FJ270" i="223"/>
  <c r="FK270" i="223" s="1"/>
  <c r="FL274" i="223"/>
  <c r="FJ274" i="223"/>
  <c r="FK274" i="223" s="1"/>
  <c r="FL278" i="223"/>
  <c r="FJ278" i="223"/>
  <c r="FK278" i="223" s="1"/>
  <c r="FJ289" i="223"/>
  <c r="FK289" i="223" s="1"/>
  <c r="FL289" i="223"/>
  <c r="FL294" i="223"/>
  <c r="FJ294" i="223"/>
  <c r="FK294" i="223" s="1"/>
  <c r="FJ305" i="223"/>
  <c r="FK305" i="223" s="1"/>
  <c r="FL305" i="223"/>
  <c r="FJ178" i="223"/>
  <c r="FK178" i="223" s="1"/>
  <c r="FJ279" i="223"/>
  <c r="FK279" i="223" s="1"/>
  <c r="FL279" i="223"/>
  <c r="FL284" i="223"/>
  <c r="FJ284" i="223"/>
  <c r="FK284" i="223" s="1"/>
  <c r="FJ295" i="223"/>
  <c r="FK295" i="223" s="1"/>
  <c r="FL295" i="223"/>
  <c r="FL300" i="223"/>
  <c r="FJ300" i="223"/>
  <c r="FK300" i="223" s="1"/>
  <c r="FJ187" i="223"/>
  <c r="FK187" i="223" s="1"/>
  <c r="FL187" i="223"/>
  <c r="FJ191" i="223"/>
  <c r="FK191" i="223" s="1"/>
  <c r="FL191" i="223"/>
  <c r="FJ195" i="223"/>
  <c r="FK195" i="223" s="1"/>
  <c r="FL195" i="223"/>
  <c r="FJ199" i="223"/>
  <c r="FK199" i="223" s="1"/>
  <c r="FL199" i="223"/>
  <c r="FJ203" i="223"/>
  <c r="FK203" i="223" s="1"/>
  <c r="FL203" i="223"/>
  <c r="FJ207" i="223"/>
  <c r="FK207" i="223" s="1"/>
  <c r="FL207" i="223"/>
  <c r="FJ211" i="223"/>
  <c r="FK211" i="223" s="1"/>
  <c r="FL211" i="223"/>
  <c r="FJ215" i="223"/>
  <c r="FK215" i="223" s="1"/>
  <c r="FL215" i="223"/>
  <c r="FJ219" i="223"/>
  <c r="FK219" i="223" s="1"/>
  <c r="FL219" i="223"/>
  <c r="FJ223" i="223"/>
  <c r="FK223" i="223" s="1"/>
  <c r="FL223" i="223"/>
  <c r="FJ227" i="223"/>
  <c r="FK227" i="223" s="1"/>
  <c r="FL227" i="223"/>
  <c r="FJ231" i="223"/>
  <c r="FK231" i="223" s="1"/>
  <c r="FL231" i="223"/>
  <c r="FJ235" i="223"/>
  <c r="FK235" i="223" s="1"/>
  <c r="FL235" i="223"/>
  <c r="FJ239" i="223"/>
  <c r="FK239" i="223" s="1"/>
  <c r="FL239" i="223"/>
  <c r="FJ243" i="223"/>
  <c r="FK243" i="223" s="1"/>
  <c r="FL243" i="223"/>
  <c r="FJ247" i="223"/>
  <c r="FK247" i="223" s="1"/>
  <c r="FL247" i="223"/>
  <c r="FJ251" i="223"/>
  <c r="FK251" i="223" s="1"/>
  <c r="FL251" i="223"/>
  <c r="FJ255" i="223"/>
  <c r="FK255" i="223" s="1"/>
  <c r="FL255" i="223"/>
  <c r="FJ259" i="223"/>
  <c r="FK259" i="223" s="1"/>
  <c r="FL259" i="223"/>
  <c r="FJ263" i="223"/>
  <c r="FK263" i="223" s="1"/>
  <c r="FL263" i="223"/>
  <c r="FJ267" i="223"/>
  <c r="FK267" i="223" s="1"/>
  <c r="FL267" i="223"/>
  <c r="FJ271" i="223"/>
  <c r="FK271" i="223" s="1"/>
  <c r="FL271" i="223"/>
  <c r="FJ275" i="223"/>
  <c r="FK275" i="223" s="1"/>
  <c r="FL275" i="223"/>
  <c r="FJ285" i="223"/>
  <c r="FK285" i="223" s="1"/>
  <c r="FL285" i="223"/>
  <c r="FL290" i="223"/>
  <c r="FJ290" i="223"/>
  <c r="FK290" i="223" s="1"/>
  <c r="FJ301" i="223"/>
  <c r="FK301" i="223" s="1"/>
  <c r="FL301" i="223"/>
  <c r="FL309" i="223"/>
  <c r="FL311" i="223"/>
  <c r="FL313" i="223"/>
  <c r="FL315" i="223"/>
  <c r="FL317" i="223"/>
  <c r="FL319" i="223"/>
  <c r="FL321" i="223"/>
  <c r="FL323" i="223"/>
  <c r="FL325" i="223"/>
  <c r="FL327" i="223"/>
  <c r="FL329" i="223"/>
  <c r="FL331" i="223"/>
  <c r="FL333" i="223"/>
  <c r="FL335" i="223"/>
  <c r="FL337" i="223"/>
  <c r="FL339" i="223"/>
  <c r="FL341" i="223"/>
  <c r="FJ306" i="223"/>
  <c r="FK306" i="223" s="1"/>
  <c r="FJ308" i="223"/>
  <c r="FK308" i="223" s="1"/>
  <c r="FJ310" i="223"/>
  <c r="FK310" i="223" s="1"/>
  <c r="FJ312" i="223"/>
  <c r="FK312" i="223" s="1"/>
  <c r="FJ314" i="223"/>
  <c r="FK314" i="223" s="1"/>
  <c r="FJ316" i="223"/>
  <c r="FK316" i="223" s="1"/>
  <c r="FJ318" i="223"/>
  <c r="FK318" i="223" s="1"/>
  <c r="FJ320" i="223"/>
  <c r="FK320" i="223" s="1"/>
  <c r="FJ322" i="223"/>
  <c r="FK322" i="223" s="1"/>
  <c r="FJ324" i="223"/>
  <c r="FK324" i="223" s="1"/>
  <c r="FJ326" i="223"/>
  <c r="FK326" i="223" s="1"/>
  <c r="FJ328" i="223"/>
  <c r="FK328" i="223" s="1"/>
  <c r="FJ330" i="223"/>
  <c r="FK330" i="223" s="1"/>
  <c r="FJ332" i="223"/>
  <c r="FK332" i="223" s="1"/>
  <c r="FJ334" i="223"/>
  <c r="FK334" i="223" s="1"/>
  <c r="FJ336" i="223"/>
  <c r="FK336" i="223" s="1"/>
  <c r="FJ338" i="223"/>
  <c r="FK338" i="223" s="1"/>
  <c r="FJ340" i="223"/>
  <c r="FK340" i="223" s="1"/>
  <c r="DZ254" i="223"/>
  <c r="EA254" i="223" s="1"/>
  <c r="DZ111" i="223"/>
  <c r="EA111" i="223" s="1"/>
  <c r="DZ270" i="223"/>
  <c r="EA270" i="223" s="1"/>
  <c r="DZ264" i="223"/>
  <c r="EA264" i="223" s="1"/>
  <c r="DZ250" i="223"/>
  <c r="EA250" i="223" s="1"/>
  <c r="DZ125" i="223"/>
  <c r="EA125" i="223" s="1"/>
  <c r="DZ234" i="223"/>
  <c r="EA234" i="223" s="1"/>
  <c r="DZ330" i="223"/>
  <c r="EA330" i="223" s="1"/>
  <c r="DZ266" i="223"/>
  <c r="EA266" i="223" s="1"/>
  <c r="DZ222" i="223"/>
  <c r="EA222" i="223" s="1"/>
  <c r="DZ216" i="223"/>
  <c r="EA216" i="223" s="1"/>
  <c r="DZ202" i="223"/>
  <c r="EA202" i="223" s="1"/>
  <c r="DZ83" i="223"/>
  <c r="EA83" i="223" s="1"/>
  <c r="DZ77" i="223"/>
  <c r="EA77" i="223" s="1"/>
  <c r="DZ302" i="223"/>
  <c r="EA302" i="223" s="1"/>
  <c r="DZ296" i="223"/>
  <c r="EA296" i="223" s="1"/>
  <c r="DZ282" i="223"/>
  <c r="EA282" i="223" s="1"/>
  <c r="DZ334" i="223"/>
  <c r="EA334" i="223" s="1"/>
  <c r="DZ328" i="223"/>
  <c r="EA328" i="223" s="1"/>
  <c r="DZ314" i="223"/>
  <c r="EA314" i="223" s="1"/>
  <c r="DZ206" i="223"/>
  <c r="EA206" i="223" s="1"/>
  <c r="DZ200" i="223"/>
  <c r="EA200" i="223" s="1"/>
  <c r="DZ162" i="223"/>
  <c r="EA162" i="223" s="1"/>
  <c r="DZ286" i="223"/>
  <c r="EA286" i="223" s="1"/>
  <c r="DZ280" i="223"/>
  <c r="EA280" i="223" s="1"/>
  <c r="DZ146" i="223"/>
  <c r="EA146" i="223" s="1"/>
  <c r="DZ238" i="223"/>
  <c r="EA238" i="223" s="1"/>
  <c r="DZ232" i="223"/>
  <c r="EA232" i="223" s="1"/>
  <c r="DZ218" i="223"/>
  <c r="EA218" i="223" s="1"/>
  <c r="DZ115" i="223"/>
  <c r="EA115" i="223" s="1"/>
  <c r="DZ109" i="223"/>
  <c r="EA109" i="223" s="1"/>
  <c r="DZ79" i="223"/>
  <c r="EA79" i="223" s="1"/>
  <c r="DZ318" i="223"/>
  <c r="EA318" i="223" s="1"/>
  <c r="DZ312" i="223"/>
  <c r="EA312" i="223" s="1"/>
  <c r="DZ298" i="223"/>
  <c r="EA298" i="223" s="1"/>
  <c r="DZ190" i="223"/>
  <c r="EA190" i="223" s="1"/>
  <c r="DZ16" i="223"/>
  <c r="EA16" i="223" s="1"/>
  <c r="EB150" i="223"/>
  <c r="DZ310" i="223"/>
  <c r="EA310" i="223" s="1"/>
  <c r="DZ278" i="223"/>
  <c r="EA278" i="223" s="1"/>
  <c r="DZ246" i="223"/>
  <c r="EA246" i="223" s="1"/>
  <c r="DZ214" i="223"/>
  <c r="EA214" i="223" s="1"/>
  <c r="DZ95" i="223"/>
  <c r="EA95" i="223" s="1"/>
  <c r="DZ40" i="223"/>
  <c r="EA40" i="223" s="1"/>
  <c r="DZ32" i="223"/>
  <c r="EA32" i="223" s="1"/>
  <c r="DZ18" i="223"/>
  <c r="EA18" i="223" s="1"/>
  <c r="DZ141" i="223"/>
  <c r="EA141" i="223" s="1"/>
  <c r="DZ107" i="223"/>
  <c r="EA107" i="223" s="1"/>
  <c r="DZ75" i="223"/>
  <c r="EA75" i="223" s="1"/>
  <c r="DZ45" i="223"/>
  <c r="EA45" i="223" s="1"/>
  <c r="DZ12" i="223"/>
  <c r="EA12" i="223" s="1"/>
  <c r="EB86" i="223"/>
  <c r="DZ326" i="223"/>
  <c r="EA326" i="223" s="1"/>
  <c r="DZ294" i="223"/>
  <c r="EA294" i="223" s="1"/>
  <c r="DZ262" i="223"/>
  <c r="EA262" i="223" s="1"/>
  <c r="DZ230" i="223"/>
  <c r="EA230" i="223" s="1"/>
  <c r="DZ198" i="223"/>
  <c r="EA198" i="223" s="1"/>
  <c r="DZ154" i="223"/>
  <c r="EA154" i="223" s="1"/>
  <c r="DZ99" i="223"/>
  <c r="EA99" i="223" s="1"/>
  <c r="DZ93" i="223"/>
  <c r="EA93" i="223" s="1"/>
  <c r="DZ67" i="223"/>
  <c r="EA67" i="223" s="1"/>
  <c r="DZ31" i="223"/>
  <c r="EA31" i="223" s="1"/>
  <c r="EB102" i="223"/>
  <c r="DZ158" i="223"/>
  <c r="EA158" i="223" s="1"/>
  <c r="DZ130" i="223"/>
  <c r="EA130" i="223" s="1"/>
  <c r="DZ91" i="223"/>
  <c r="EA91" i="223" s="1"/>
  <c r="DZ15" i="223"/>
  <c r="EA15" i="223" s="1"/>
  <c r="DZ179" i="223"/>
  <c r="EA179" i="223" s="1"/>
  <c r="EB179" i="223"/>
  <c r="DZ161" i="223"/>
  <c r="EA161" i="223" s="1"/>
  <c r="EB161" i="223"/>
  <c r="DZ127" i="223"/>
  <c r="EA127" i="223" s="1"/>
  <c r="EB127" i="223"/>
  <c r="DZ106" i="223"/>
  <c r="EA106" i="223" s="1"/>
  <c r="EB106" i="223"/>
  <c r="DZ90" i="223"/>
  <c r="EA90" i="223" s="1"/>
  <c r="EB90" i="223"/>
  <c r="DZ74" i="223"/>
  <c r="EA74" i="223" s="1"/>
  <c r="EB74" i="223"/>
  <c r="DZ340" i="223"/>
  <c r="EA340" i="223" s="1"/>
  <c r="DZ335" i="223"/>
  <c r="EA335" i="223" s="1"/>
  <c r="EB335" i="223"/>
  <c r="DZ324" i="223"/>
  <c r="EA324" i="223" s="1"/>
  <c r="DZ319" i="223"/>
  <c r="EA319" i="223" s="1"/>
  <c r="EB319" i="223"/>
  <c r="DZ308" i="223"/>
  <c r="EA308" i="223" s="1"/>
  <c r="DZ303" i="223"/>
  <c r="EA303" i="223" s="1"/>
  <c r="EB303" i="223"/>
  <c r="DZ292" i="223"/>
  <c r="EA292" i="223" s="1"/>
  <c r="DZ287" i="223"/>
  <c r="EA287" i="223" s="1"/>
  <c r="EB287" i="223"/>
  <c r="DZ276" i="223"/>
  <c r="EA276" i="223" s="1"/>
  <c r="DZ271" i="223"/>
  <c r="EA271" i="223" s="1"/>
  <c r="EB271" i="223"/>
  <c r="DZ260" i="223"/>
  <c r="EA260" i="223" s="1"/>
  <c r="DZ255" i="223"/>
  <c r="EA255" i="223" s="1"/>
  <c r="EB255" i="223"/>
  <c r="DZ244" i="223"/>
  <c r="EA244" i="223" s="1"/>
  <c r="DZ239" i="223"/>
  <c r="EA239" i="223" s="1"/>
  <c r="EB239" i="223"/>
  <c r="DZ228" i="223"/>
  <c r="EA228" i="223" s="1"/>
  <c r="DZ223" i="223"/>
  <c r="EA223" i="223" s="1"/>
  <c r="EB223" i="223"/>
  <c r="DZ212" i="223"/>
  <c r="EA212" i="223" s="1"/>
  <c r="DZ207" i="223"/>
  <c r="EA207" i="223" s="1"/>
  <c r="EB207" i="223"/>
  <c r="DZ196" i="223"/>
  <c r="EA196" i="223" s="1"/>
  <c r="DZ191" i="223"/>
  <c r="EA191" i="223" s="1"/>
  <c r="EB191" i="223"/>
  <c r="DZ185" i="223"/>
  <c r="EA185" i="223" s="1"/>
  <c r="EB185" i="223"/>
  <c r="DZ178" i="223"/>
  <c r="EA178" i="223" s="1"/>
  <c r="DZ173" i="223"/>
  <c r="EA173" i="223" s="1"/>
  <c r="EB173" i="223"/>
  <c r="DZ166" i="223"/>
  <c r="EA166" i="223" s="1"/>
  <c r="DZ160" i="223"/>
  <c r="EA160" i="223" s="1"/>
  <c r="EB160" i="223"/>
  <c r="DZ148" i="223"/>
  <c r="EA148" i="223" s="1"/>
  <c r="EB148" i="223"/>
  <c r="DZ142" i="223"/>
  <c r="EA142" i="223" s="1"/>
  <c r="DZ137" i="223"/>
  <c r="EA137" i="223" s="1"/>
  <c r="DZ132" i="223"/>
  <c r="EA132" i="223" s="1"/>
  <c r="EB132" i="223"/>
  <c r="DZ126" i="223"/>
  <c r="EA126" i="223" s="1"/>
  <c r="DZ121" i="223"/>
  <c r="EA121" i="223" s="1"/>
  <c r="DZ116" i="223"/>
  <c r="EA116" i="223" s="1"/>
  <c r="EB116" i="223"/>
  <c r="DZ105" i="223"/>
  <c r="EA105" i="223" s="1"/>
  <c r="DZ100" i="223"/>
  <c r="EA100" i="223" s="1"/>
  <c r="EB100" i="223"/>
  <c r="DZ89" i="223"/>
  <c r="EA89" i="223" s="1"/>
  <c r="DZ84" i="223"/>
  <c r="EA84" i="223" s="1"/>
  <c r="EB84" i="223"/>
  <c r="DZ73" i="223"/>
  <c r="EA73" i="223" s="1"/>
  <c r="DZ68" i="223"/>
  <c r="EA68" i="223" s="1"/>
  <c r="EB68" i="223"/>
  <c r="DZ63" i="223"/>
  <c r="EA63" i="223" s="1"/>
  <c r="EB63" i="223"/>
  <c r="DZ57" i="223"/>
  <c r="EA57" i="223" s="1"/>
  <c r="DZ52" i="223"/>
  <c r="EA52" i="223" s="1"/>
  <c r="DZ47" i="223"/>
  <c r="EA47" i="223" s="1"/>
  <c r="EB47" i="223"/>
  <c r="DZ41" i="223"/>
  <c r="EA41" i="223" s="1"/>
  <c r="DZ36" i="223"/>
  <c r="EA36" i="223" s="1"/>
  <c r="EB94" i="223"/>
  <c r="DZ341" i="223"/>
  <c r="EA341" i="223" s="1"/>
  <c r="EB341" i="223"/>
  <c r="DZ309" i="223"/>
  <c r="EA309" i="223" s="1"/>
  <c r="EB309" i="223"/>
  <c r="DZ233" i="223"/>
  <c r="EA233" i="223" s="1"/>
  <c r="EB233" i="223"/>
  <c r="DZ201" i="223"/>
  <c r="EA201" i="223" s="1"/>
  <c r="EB201" i="223"/>
  <c r="DZ184" i="223"/>
  <c r="EA184" i="223" s="1"/>
  <c r="EB184" i="223"/>
  <c r="DZ172" i="223"/>
  <c r="EA172" i="223" s="1"/>
  <c r="EB172" i="223"/>
  <c r="DZ159" i="223"/>
  <c r="EA159" i="223" s="1"/>
  <c r="EB159" i="223"/>
  <c r="DZ307" i="223"/>
  <c r="EA307" i="223" s="1"/>
  <c r="EB307" i="223"/>
  <c r="DZ291" i="223"/>
  <c r="EA291" i="223" s="1"/>
  <c r="EB291" i="223"/>
  <c r="DZ275" i="223"/>
  <c r="EA275" i="223" s="1"/>
  <c r="EB275" i="223"/>
  <c r="DZ259" i="223"/>
  <c r="EA259" i="223" s="1"/>
  <c r="EB259" i="223"/>
  <c r="DZ243" i="223"/>
  <c r="EA243" i="223" s="1"/>
  <c r="EB243" i="223"/>
  <c r="DZ227" i="223"/>
  <c r="EA227" i="223" s="1"/>
  <c r="EB227" i="223"/>
  <c r="DZ211" i="223"/>
  <c r="EA211" i="223" s="1"/>
  <c r="EB211" i="223"/>
  <c r="DZ195" i="223"/>
  <c r="EA195" i="223" s="1"/>
  <c r="EB195" i="223"/>
  <c r="DZ183" i="223"/>
  <c r="EA183" i="223" s="1"/>
  <c r="EB183" i="223"/>
  <c r="DZ177" i="223"/>
  <c r="EA177" i="223" s="1"/>
  <c r="EB177" i="223"/>
  <c r="DZ171" i="223"/>
  <c r="EA171" i="223" s="1"/>
  <c r="EB171" i="223"/>
  <c r="DZ165" i="223"/>
  <c r="EA165" i="223" s="1"/>
  <c r="EB165" i="223"/>
  <c r="DZ152" i="223"/>
  <c r="EA152" i="223" s="1"/>
  <c r="EB152" i="223"/>
  <c r="DZ136" i="223"/>
  <c r="EA136" i="223" s="1"/>
  <c r="EB136" i="223"/>
  <c r="DZ120" i="223"/>
  <c r="EA120" i="223" s="1"/>
  <c r="EB120" i="223"/>
  <c r="DZ104" i="223"/>
  <c r="EA104" i="223" s="1"/>
  <c r="EB104" i="223"/>
  <c r="DZ88" i="223"/>
  <c r="EA88" i="223" s="1"/>
  <c r="EB88" i="223"/>
  <c r="DZ72" i="223"/>
  <c r="EA72" i="223" s="1"/>
  <c r="EB72" i="223"/>
  <c r="DZ61" i="223"/>
  <c r="EA61" i="223" s="1"/>
  <c r="DZ56" i="223"/>
  <c r="EA56" i="223" s="1"/>
  <c r="DZ51" i="223"/>
  <c r="EA51" i="223" s="1"/>
  <c r="EB51" i="223"/>
  <c r="DZ35" i="223"/>
  <c r="EA35" i="223" s="1"/>
  <c r="EB35" i="223"/>
  <c r="DZ17" i="223"/>
  <c r="EA17" i="223" s="1"/>
  <c r="EB17" i="223"/>
  <c r="EB110" i="223"/>
  <c r="EB174" i="223"/>
  <c r="DZ229" i="223"/>
  <c r="EA229" i="223" s="1"/>
  <c r="EB229" i="223"/>
  <c r="DZ213" i="223"/>
  <c r="EA213" i="223" s="1"/>
  <c r="EB213" i="223"/>
  <c r="DZ313" i="223"/>
  <c r="EA313" i="223" s="1"/>
  <c r="EB313" i="223"/>
  <c r="DZ265" i="223"/>
  <c r="EA265" i="223" s="1"/>
  <c r="EB265" i="223"/>
  <c r="DZ249" i="223"/>
  <c r="EA249" i="223" s="1"/>
  <c r="EB249" i="223"/>
  <c r="DZ153" i="223"/>
  <c r="EA153" i="223" s="1"/>
  <c r="EB153" i="223"/>
  <c r="DZ147" i="223"/>
  <c r="EA147" i="223" s="1"/>
  <c r="EB147" i="223"/>
  <c r="DZ131" i="223"/>
  <c r="EA131" i="223" s="1"/>
  <c r="EB131" i="223"/>
  <c r="DZ339" i="223"/>
  <c r="EA339" i="223" s="1"/>
  <c r="EB339" i="223"/>
  <c r="DZ323" i="223"/>
  <c r="EA323" i="223" s="1"/>
  <c r="EB323" i="223"/>
  <c r="DZ338" i="223"/>
  <c r="EA338" i="223" s="1"/>
  <c r="DZ333" i="223"/>
  <c r="EA333" i="223" s="1"/>
  <c r="EB333" i="223"/>
  <c r="DZ322" i="223"/>
  <c r="EA322" i="223" s="1"/>
  <c r="DZ317" i="223"/>
  <c r="EA317" i="223" s="1"/>
  <c r="EB317" i="223"/>
  <c r="DZ306" i="223"/>
  <c r="EA306" i="223" s="1"/>
  <c r="DZ301" i="223"/>
  <c r="EA301" i="223" s="1"/>
  <c r="EB301" i="223"/>
  <c r="DZ290" i="223"/>
  <c r="EA290" i="223" s="1"/>
  <c r="DZ285" i="223"/>
  <c r="EA285" i="223" s="1"/>
  <c r="EB285" i="223"/>
  <c r="DZ274" i="223"/>
  <c r="EA274" i="223" s="1"/>
  <c r="DZ269" i="223"/>
  <c r="EA269" i="223" s="1"/>
  <c r="EB269" i="223"/>
  <c r="DZ258" i="223"/>
  <c r="EA258" i="223" s="1"/>
  <c r="DZ253" i="223"/>
  <c r="EA253" i="223" s="1"/>
  <c r="EB253" i="223"/>
  <c r="DZ242" i="223"/>
  <c r="EA242" i="223" s="1"/>
  <c r="DZ237" i="223"/>
  <c r="EA237" i="223" s="1"/>
  <c r="EB237" i="223"/>
  <c r="DZ226" i="223"/>
  <c r="EA226" i="223" s="1"/>
  <c r="DZ221" i="223"/>
  <c r="EA221" i="223" s="1"/>
  <c r="EB221" i="223"/>
  <c r="DZ210" i="223"/>
  <c r="EA210" i="223" s="1"/>
  <c r="DZ205" i="223"/>
  <c r="EA205" i="223" s="1"/>
  <c r="EB205" i="223"/>
  <c r="DZ194" i="223"/>
  <c r="EA194" i="223" s="1"/>
  <c r="DZ189" i="223"/>
  <c r="EA189" i="223" s="1"/>
  <c r="EB189" i="223"/>
  <c r="DZ182" i="223"/>
  <c r="EA182" i="223" s="1"/>
  <c r="DZ176" i="223"/>
  <c r="EA176" i="223" s="1"/>
  <c r="DZ170" i="223"/>
  <c r="EA170" i="223" s="1"/>
  <c r="DZ164" i="223"/>
  <c r="EA164" i="223" s="1"/>
  <c r="EB164" i="223"/>
  <c r="DZ151" i="223"/>
  <c r="EA151" i="223" s="1"/>
  <c r="EB151" i="223"/>
  <c r="DZ119" i="223"/>
  <c r="EA119" i="223" s="1"/>
  <c r="DZ114" i="223"/>
  <c r="EA114" i="223" s="1"/>
  <c r="EB114" i="223"/>
  <c r="DZ103" i="223"/>
  <c r="EA103" i="223" s="1"/>
  <c r="DZ98" i="223"/>
  <c r="EA98" i="223" s="1"/>
  <c r="EB98" i="223"/>
  <c r="DZ87" i="223"/>
  <c r="EA87" i="223" s="1"/>
  <c r="DZ82" i="223"/>
  <c r="EA82" i="223" s="1"/>
  <c r="EB82" i="223"/>
  <c r="DZ71" i="223"/>
  <c r="EA71" i="223" s="1"/>
  <c r="DZ66" i="223"/>
  <c r="EA66" i="223" s="1"/>
  <c r="EB66" i="223"/>
  <c r="DZ34" i="223"/>
  <c r="EA34" i="223" s="1"/>
  <c r="EB118" i="223"/>
  <c r="DZ325" i="223"/>
  <c r="EA325" i="223" s="1"/>
  <c r="EB325" i="223"/>
  <c r="DZ197" i="223"/>
  <c r="EA197" i="223" s="1"/>
  <c r="EB197" i="223"/>
  <c r="DZ167" i="223"/>
  <c r="EA167" i="223" s="1"/>
  <c r="EB167" i="223"/>
  <c r="DZ332" i="223"/>
  <c r="EA332" i="223" s="1"/>
  <c r="DZ327" i="223"/>
  <c r="EA327" i="223" s="1"/>
  <c r="EB327" i="223"/>
  <c r="DZ316" i="223"/>
  <c r="EA316" i="223" s="1"/>
  <c r="DZ311" i="223"/>
  <c r="EA311" i="223" s="1"/>
  <c r="EB311" i="223"/>
  <c r="DZ300" i="223"/>
  <c r="EA300" i="223" s="1"/>
  <c r="DZ295" i="223"/>
  <c r="EA295" i="223" s="1"/>
  <c r="EB295" i="223"/>
  <c r="DZ284" i="223"/>
  <c r="EA284" i="223" s="1"/>
  <c r="DZ279" i="223"/>
  <c r="EA279" i="223" s="1"/>
  <c r="EB279" i="223"/>
  <c r="DZ268" i="223"/>
  <c r="EA268" i="223" s="1"/>
  <c r="DZ263" i="223"/>
  <c r="EA263" i="223" s="1"/>
  <c r="EB263" i="223"/>
  <c r="DZ252" i="223"/>
  <c r="EA252" i="223" s="1"/>
  <c r="DZ247" i="223"/>
  <c r="EA247" i="223" s="1"/>
  <c r="EB247" i="223"/>
  <c r="DZ236" i="223"/>
  <c r="EA236" i="223" s="1"/>
  <c r="DZ231" i="223"/>
  <c r="EA231" i="223" s="1"/>
  <c r="EB231" i="223"/>
  <c r="DZ220" i="223"/>
  <c r="EA220" i="223" s="1"/>
  <c r="DZ215" i="223"/>
  <c r="EA215" i="223" s="1"/>
  <c r="EB215" i="223"/>
  <c r="DZ204" i="223"/>
  <c r="EA204" i="223" s="1"/>
  <c r="DZ199" i="223"/>
  <c r="EA199" i="223" s="1"/>
  <c r="EB199" i="223"/>
  <c r="DZ188" i="223"/>
  <c r="EA188" i="223" s="1"/>
  <c r="DZ163" i="223"/>
  <c r="EA163" i="223" s="1"/>
  <c r="EB163" i="223"/>
  <c r="DZ157" i="223"/>
  <c r="EA157" i="223" s="1"/>
  <c r="EB157" i="223"/>
  <c r="DZ145" i="223"/>
  <c r="EA145" i="223" s="1"/>
  <c r="DZ140" i="223"/>
  <c r="EA140" i="223" s="1"/>
  <c r="EB140" i="223"/>
  <c r="DZ134" i="223"/>
  <c r="EA134" i="223" s="1"/>
  <c r="DZ129" i="223"/>
  <c r="EA129" i="223" s="1"/>
  <c r="DZ124" i="223"/>
  <c r="EA124" i="223" s="1"/>
  <c r="EB124" i="223"/>
  <c r="DZ113" i="223"/>
  <c r="EA113" i="223" s="1"/>
  <c r="DZ108" i="223"/>
  <c r="EA108" i="223" s="1"/>
  <c r="EB108" i="223"/>
  <c r="DZ97" i="223"/>
  <c r="EA97" i="223" s="1"/>
  <c r="DZ92" i="223"/>
  <c r="EA92" i="223" s="1"/>
  <c r="EB92" i="223"/>
  <c r="DZ81" i="223"/>
  <c r="EA81" i="223" s="1"/>
  <c r="DZ76" i="223"/>
  <c r="EA76" i="223" s="1"/>
  <c r="EB76" i="223"/>
  <c r="DZ65" i="223"/>
  <c r="EA65" i="223" s="1"/>
  <c r="DZ60" i="223"/>
  <c r="EA60" i="223" s="1"/>
  <c r="DZ55" i="223"/>
  <c r="EA55" i="223" s="1"/>
  <c r="EB55" i="223"/>
  <c r="DZ49" i="223"/>
  <c r="EA49" i="223" s="1"/>
  <c r="DZ44" i="223"/>
  <c r="EA44" i="223" s="1"/>
  <c r="DZ39" i="223"/>
  <c r="EA39" i="223" s="1"/>
  <c r="EB39" i="223"/>
  <c r="DZ293" i="223"/>
  <c r="EA293" i="223" s="1"/>
  <c r="EB293" i="223"/>
  <c r="DZ277" i="223"/>
  <c r="EA277" i="223" s="1"/>
  <c r="EB277" i="223"/>
  <c r="DZ143" i="223"/>
  <c r="EA143" i="223" s="1"/>
  <c r="EB143" i="223"/>
  <c r="DZ281" i="223"/>
  <c r="EA281" i="223" s="1"/>
  <c r="EB281" i="223"/>
  <c r="DZ337" i="223"/>
  <c r="EA337" i="223" s="1"/>
  <c r="EB337" i="223"/>
  <c r="DZ321" i="223"/>
  <c r="EA321" i="223" s="1"/>
  <c r="EB321" i="223"/>
  <c r="DZ305" i="223"/>
  <c r="EA305" i="223" s="1"/>
  <c r="EB305" i="223"/>
  <c r="DZ273" i="223"/>
  <c r="EA273" i="223" s="1"/>
  <c r="EB273" i="223"/>
  <c r="DZ257" i="223"/>
  <c r="EA257" i="223" s="1"/>
  <c r="EB257" i="223"/>
  <c r="DZ241" i="223"/>
  <c r="EA241" i="223" s="1"/>
  <c r="EB241" i="223"/>
  <c r="DZ225" i="223"/>
  <c r="EA225" i="223" s="1"/>
  <c r="EB225" i="223"/>
  <c r="DZ209" i="223"/>
  <c r="EA209" i="223" s="1"/>
  <c r="EB209" i="223"/>
  <c r="DZ193" i="223"/>
  <c r="EA193" i="223" s="1"/>
  <c r="EB193" i="223"/>
  <c r="DZ181" i="223"/>
  <c r="EA181" i="223" s="1"/>
  <c r="EB181" i="223"/>
  <c r="DZ175" i="223"/>
  <c r="EA175" i="223" s="1"/>
  <c r="EB175" i="223"/>
  <c r="DZ169" i="223"/>
  <c r="EA169" i="223" s="1"/>
  <c r="EB169" i="223"/>
  <c r="DZ156" i="223"/>
  <c r="EA156" i="223" s="1"/>
  <c r="EB156" i="223"/>
  <c r="DZ139" i="223"/>
  <c r="EA139" i="223" s="1"/>
  <c r="EB139" i="223"/>
  <c r="DZ123" i="223"/>
  <c r="EA123" i="223" s="1"/>
  <c r="EB123" i="223"/>
  <c r="DZ33" i="223"/>
  <c r="EA33" i="223" s="1"/>
  <c r="DZ28" i="223"/>
  <c r="EA28" i="223" s="1"/>
  <c r="DZ21" i="223"/>
  <c r="EA21" i="223" s="1"/>
  <c r="EB21" i="223"/>
  <c r="EB70" i="223"/>
  <c r="DZ261" i="223"/>
  <c r="EA261" i="223" s="1"/>
  <c r="EB261" i="223"/>
  <c r="DZ245" i="223"/>
  <c r="EA245" i="223" s="1"/>
  <c r="EB245" i="223"/>
  <c r="DZ329" i="223"/>
  <c r="EA329" i="223" s="1"/>
  <c r="EB329" i="223"/>
  <c r="DZ297" i="223"/>
  <c r="EA297" i="223" s="1"/>
  <c r="EB297" i="223"/>
  <c r="DZ217" i="223"/>
  <c r="EA217" i="223" s="1"/>
  <c r="EB217" i="223"/>
  <c r="DZ289" i="223"/>
  <c r="EA289" i="223" s="1"/>
  <c r="EB289" i="223"/>
  <c r="DZ336" i="223"/>
  <c r="EA336" i="223" s="1"/>
  <c r="DZ331" i="223"/>
  <c r="EA331" i="223" s="1"/>
  <c r="EB331" i="223"/>
  <c r="DZ320" i="223"/>
  <c r="EA320" i="223" s="1"/>
  <c r="DZ315" i="223"/>
  <c r="EA315" i="223" s="1"/>
  <c r="EB315" i="223"/>
  <c r="DZ304" i="223"/>
  <c r="EA304" i="223" s="1"/>
  <c r="DZ299" i="223"/>
  <c r="EA299" i="223" s="1"/>
  <c r="EB299" i="223"/>
  <c r="DZ288" i="223"/>
  <c r="EA288" i="223" s="1"/>
  <c r="DZ283" i="223"/>
  <c r="EA283" i="223" s="1"/>
  <c r="EB283" i="223"/>
  <c r="DZ272" i="223"/>
  <c r="EA272" i="223" s="1"/>
  <c r="DZ267" i="223"/>
  <c r="EA267" i="223" s="1"/>
  <c r="EB267" i="223"/>
  <c r="DZ256" i="223"/>
  <c r="EA256" i="223" s="1"/>
  <c r="DZ251" i="223"/>
  <c r="EA251" i="223" s="1"/>
  <c r="EB251" i="223"/>
  <c r="DZ240" i="223"/>
  <c r="EA240" i="223" s="1"/>
  <c r="DZ235" i="223"/>
  <c r="EA235" i="223" s="1"/>
  <c r="EB235" i="223"/>
  <c r="DZ224" i="223"/>
  <c r="EA224" i="223" s="1"/>
  <c r="DZ219" i="223"/>
  <c r="EA219" i="223" s="1"/>
  <c r="EB219" i="223"/>
  <c r="DZ208" i="223"/>
  <c r="EA208" i="223" s="1"/>
  <c r="DZ203" i="223"/>
  <c r="EA203" i="223" s="1"/>
  <c r="EB203" i="223"/>
  <c r="DZ192" i="223"/>
  <c r="EA192" i="223" s="1"/>
  <c r="DZ187" i="223"/>
  <c r="EA187" i="223" s="1"/>
  <c r="EB187" i="223"/>
  <c r="DZ180" i="223"/>
  <c r="EA180" i="223" s="1"/>
  <c r="EB180" i="223"/>
  <c r="DZ168" i="223"/>
  <c r="EA168" i="223" s="1"/>
  <c r="EB168" i="223"/>
  <c r="DZ155" i="223"/>
  <c r="EA155" i="223" s="1"/>
  <c r="EB155" i="223"/>
  <c r="DZ149" i="223"/>
  <c r="EA149" i="223" s="1"/>
  <c r="DZ144" i="223"/>
  <c r="EA144" i="223" s="1"/>
  <c r="EB144" i="223"/>
  <c r="DZ138" i="223"/>
  <c r="EA138" i="223" s="1"/>
  <c r="DZ133" i="223"/>
  <c r="EA133" i="223" s="1"/>
  <c r="DZ128" i="223"/>
  <c r="EA128" i="223" s="1"/>
  <c r="EB128" i="223"/>
  <c r="DZ122" i="223"/>
  <c r="EA122" i="223" s="1"/>
  <c r="DZ117" i="223"/>
  <c r="EA117" i="223" s="1"/>
  <c r="DZ112" i="223"/>
  <c r="EA112" i="223" s="1"/>
  <c r="EB112" i="223"/>
  <c r="DZ101" i="223"/>
  <c r="EA101" i="223" s="1"/>
  <c r="DZ96" i="223"/>
  <c r="EA96" i="223" s="1"/>
  <c r="EB96" i="223"/>
  <c r="DZ85" i="223"/>
  <c r="EA85" i="223" s="1"/>
  <c r="DZ80" i="223"/>
  <c r="EA80" i="223" s="1"/>
  <c r="EB80" i="223"/>
  <c r="DZ69" i="223"/>
  <c r="EA69" i="223" s="1"/>
  <c r="DZ64" i="223"/>
  <c r="EA64" i="223" s="1"/>
  <c r="DZ59" i="223"/>
  <c r="EA59" i="223" s="1"/>
  <c r="EB59" i="223"/>
  <c r="DZ53" i="223"/>
  <c r="EA53" i="223" s="1"/>
  <c r="DZ48" i="223"/>
  <c r="EA48" i="223" s="1"/>
  <c r="DZ43" i="223"/>
  <c r="EA43" i="223" s="1"/>
  <c r="EB43" i="223"/>
  <c r="DZ37" i="223"/>
  <c r="EA37" i="223" s="1"/>
  <c r="DZ20" i="223"/>
  <c r="EA20" i="223" s="1"/>
  <c r="EB20" i="223"/>
  <c r="EB78" i="223"/>
  <c r="DZ25" i="223"/>
  <c r="EA25" i="223" s="1"/>
  <c r="EB23" i="223"/>
  <c r="DZ29" i="223"/>
  <c r="EA29" i="223" s="1"/>
  <c r="DZ13" i="223"/>
  <c r="EA13" i="223" s="1"/>
  <c r="EB11" i="223"/>
  <c r="EB19" i="223"/>
  <c r="EB27" i="223"/>
  <c r="DZ135" i="223"/>
  <c r="EA135" i="223" s="1"/>
  <c r="DZ58" i="223"/>
  <c r="EA58" i="223" s="1"/>
  <c r="DZ42" i="223"/>
  <c r="EA42" i="223" s="1"/>
  <c r="DZ26" i="223"/>
  <c r="EA26" i="223" s="1"/>
  <c r="DZ54" i="223"/>
  <c r="EA54" i="223" s="1"/>
  <c r="DZ38" i="223"/>
  <c r="EA38" i="223" s="1"/>
  <c r="DZ22" i="223"/>
  <c r="EA22" i="223" s="1"/>
  <c r="DZ186" i="223"/>
  <c r="EA186" i="223" s="1"/>
  <c r="DZ50" i="223"/>
  <c r="EA50" i="223" s="1"/>
  <c r="DZ24" i="223"/>
  <c r="EA24" i="223" s="1"/>
  <c r="DZ62" i="223"/>
  <c r="EA62" i="223" s="1"/>
  <c r="DZ46" i="223"/>
  <c r="EA46" i="223" s="1"/>
  <c r="DZ30" i="223"/>
  <c r="EA30" i="223" s="1"/>
  <c r="DZ14" i="223"/>
  <c r="EA14" i="223" s="1"/>
  <c r="EB10" i="223"/>
  <c r="DY342" i="223"/>
  <c r="AH343" i="224"/>
  <c r="AT341" i="227"/>
  <c r="AT340" i="227"/>
  <c r="AT339" i="227"/>
  <c r="AT338" i="227"/>
  <c r="AT337" i="227"/>
  <c r="AT336" i="227"/>
  <c r="AT335" i="227"/>
  <c r="AT334" i="227"/>
  <c r="AT333" i="227"/>
  <c r="AT332" i="227"/>
  <c r="AT331" i="227"/>
  <c r="AT330" i="227"/>
  <c r="AT329" i="227"/>
  <c r="AT328" i="227"/>
  <c r="AT327" i="227"/>
  <c r="AT326" i="227"/>
  <c r="AT325" i="227"/>
  <c r="AT324" i="227"/>
  <c r="AT323" i="227"/>
  <c r="AT322" i="227"/>
  <c r="AT321" i="227"/>
  <c r="AT320" i="227"/>
  <c r="AT319" i="227"/>
  <c r="AT318" i="227"/>
  <c r="AT317" i="227"/>
  <c r="AT316" i="227"/>
  <c r="AT315" i="227"/>
  <c r="AT314" i="227"/>
  <c r="AT313" i="227"/>
  <c r="AT312" i="227"/>
  <c r="AT311" i="227"/>
  <c r="AT310" i="227"/>
  <c r="AT309" i="227"/>
  <c r="AT308" i="227"/>
  <c r="AT307" i="227"/>
  <c r="AT306" i="227"/>
  <c r="AT305" i="227"/>
  <c r="AT304" i="227"/>
  <c r="AT303" i="227"/>
  <c r="AT302" i="227"/>
  <c r="AT301" i="227"/>
  <c r="AT300" i="227"/>
  <c r="AT299" i="227"/>
  <c r="AT298" i="227"/>
  <c r="AT297" i="227"/>
  <c r="AT296" i="227"/>
  <c r="AT295" i="227"/>
  <c r="AT294" i="227"/>
  <c r="AT293" i="227"/>
  <c r="AT292" i="227"/>
  <c r="AT291" i="227"/>
  <c r="AT290" i="227"/>
  <c r="AT289" i="227"/>
  <c r="AT288" i="227"/>
  <c r="AT287" i="227"/>
  <c r="AT286" i="227"/>
  <c r="AT285" i="227"/>
  <c r="AT284" i="227"/>
  <c r="AT283" i="227"/>
  <c r="AT282" i="227"/>
  <c r="AT281" i="227"/>
  <c r="AT280" i="227"/>
  <c r="AT279" i="227"/>
  <c r="AT278" i="227"/>
  <c r="AT277" i="227"/>
  <c r="AT276" i="227"/>
  <c r="AT275" i="227"/>
  <c r="AT274" i="227"/>
  <c r="AT273" i="227"/>
  <c r="AT272" i="227"/>
  <c r="AT271" i="227"/>
  <c r="AT270" i="227"/>
  <c r="AT269" i="227"/>
  <c r="AT268" i="227"/>
  <c r="AT267" i="227"/>
  <c r="AT266" i="227"/>
  <c r="AT265" i="227"/>
  <c r="AT264" i="227"/>
  <c r="AT263" i="227"/>
  <c r="AT262" i="227"/>
  <c r="AT261" i="227"/>
  <c r="AT260" i="227"/>
  <c r="AT259" i="227"/>
  <c r="AT258" i="227"/>
  <c r="AT257" i="227"/>
  <c r="AT256" i="227"/>
  <c r="AT255" i="227"/>
  <c r="AT254" i="227"/>
  <c r="AT253" i="227"/>
  <c r="AT252" i="227"/>
  <c r="AT251" i="227"/>
  <c r="AT250" i="227"/>
  <c r="AT249" i="227"/>
  <c r="AT248" i="227"/>
  <c r="AT247" i="227"/>
  <c r="AT246" i="227"/>
  <c r="AT245" i="227"/>
  <c r="AT244" i="227"/>
  <c r="AT243" i="227"/>
  <c r="AT242" i="227"/>
  <c r="AT241" i="227"/>
  <c r="AT240" i="227"/>
  <c r="AT239" i="227"/>
  <c r="AT238" i="227"/>
  <c r="AT237" i="227"/>
  <c r="AT236" i="227"/>
  <c r="AT235" i="227"/>
  <c r="AT234" i="227"/>
  <c r="AT233" i="227"/>
  <c r="AT232" i="227"/>
  <c r="AT231" i="227"/>
  <c r="AT230" i="227"/>
  <c r="AT229" i="227"/>
  <c r="AT228" i="227"/>
  <c r="AT227" i="227"/>
  <c r="AT226" i="227"/>
  <c r="AT225" i="227"/>
  <c r="AT224" i="227"/>
  <c r="AT223" i="227"/>
  <c r="AT222" i="227"/>
  <c r="AT221" i="227"/>
  <c r="AT220" i="227"/>
  <c r="AT219" i="227"/>
  <c r="AT218" i="227"/>
  <c r="AT217" i="227"/>
  <c r="AT216" i="227"/>
  <c r="AT215" i="227"/>
  <c r="AT214" i="227"/>
  <c r="AT213" i="227"/>
  <c r="AT212" i="227"/>
  <c r="AT211" i="227"/>
  <c r="AT210" i="227"/>
  <c r="AT209" i="227"/>
  <c r="AT208" i="227"/>
  <c r="AT207" i="227"/>
  <c r="AT206" i="227"/>
  <c r="AT205" i="227"/>
  <c r="AT204" i="227"/>
  <c r="AT203" i="227"/>
  <c r="AT202" i="227"/>
  <c r="AT201" i="227"/>
  <c r="AT200" i="227"/>
  <c r="AT199" i="227"/>
  <c r="AT198" i="227"/>
  <c r="AT197" i="227"/>
  <c r="AT196" i="227"/>
  <c r="AT195" i="227"/>
  <c r="AT194" i="227"/>
  <c r="AT193" i="227"/>
  <c r="AT192" i="227"/>
  <c r="AT191" i="227"/>
  <c r="AT190" i="227"/>
  <c r="AT189" i="227"/>
  <c r="AT188" i="227"/>
  <c r="AT187" i="227"/>
  <c r="AT186" i="227"/>
  <c r="AT185" i="227"/>
  <c r="AT184" i="227"/>
  <c r="AT183" i="227"/>
  <c r="AT182" i="227"/>
  <c r="AT181" i="227"/>
  <c r="AT180" i="227"/>
  <c r="AT179" i="227"/>
  <c r="AT178" i="227"/>
  <c r="AT177" i="227"/>
  <c r="AT176" i="227"/>
  <c r="AT175" i="227"/>
  <c r="AT174" i="227"/>
  <c r="AT173" i="227"/>
  <c r="AT172" i="227"/>
  <c r="AT171" i="227"/>
  <c r="AT170" i="227"/>
  <c r="AT169" i="227"/>
  <c r="AT168" i="227"/>
  <c r="AT167" i="227"/>
  <c r="AT166" i="227"/>
  <c r="AT165" i="227"/>
  <c r="AT164" i="227"/>
  <c r="AT163" i="227"/>
  <c r="AT162" i="227"/>
  <c r="AT161" i="227"/>
  <c r="AT160" i="227"/>
  <c r="AT159" i="227"/>
  <c r="AT158" i="227"/>
  <c r="AT157" i="227"/>
  <c r="AT156" i="227"/>
  <c r="AT155" i="227"/>
  <c r="AT154" i="227"/>
  <c r="AT153" i="227"/>
  <c r="AT152" i="227"/>
  <c r="AT151" i="227"/>
  <c r="AT150" i="227"/>
  <c r="AT149" i="227"/>
  <c r="AT148" i="227"/>
  <c r="AT147" i="227"/>
  <c r="AT146" i="227"/>
  <c r="AT145" i="227"/>
  <c r="AT144" i="227"/>
  <c r="AT143" i="227"/>
  <c r="AT142" i="227"/>
  <c r="AT141" i="227"/>
  <c r="AT140" i="227"/>
  <c r="AT139" i="227"/>
  <c r="AT138" i="227"/>
  <c r="AT137" i="227"/>
  <c r="AT136" i="227"/>
  <c r="AT135" i="227"/>
  <c r="AT134" i="227"/>
  <c r="AT133" i="227"/>
  <c r="AT132" i="227"/>
  <c r="AT131" i="227"/>
  <c r="AT130" i="227"/>
  <c r="AT129" i="227"/>
  <c r="AT128" i="227"/>
  <c r="AT127" i="227"/>
  <c r="AT126" i="227"/>
  <c r="AT125" i="227"/>
  <c r="AT124" i="227"/>
  <c r="AT123" i="227"/>
  <c r="AT122" i="227"/>
  <c r="AT121" i="227"/>
  <c r="AT120" i="227"/>
  <c r="AT119" i="227"/>
  <c r="AT118" i="227"/>
  <c r="AT117" i="227"/>
  <c r="AT116" i="227"/>
  <c r="AT115" i="227"/>
  <c r="AT114" i="227"/>
  <c r="AT113" i="227"/>
  <c r="AT112" i="227"/>
  <c r="AT111" i="227"/>
  <c r="AT110" i="227"/>
  <c r="AT109" i="227"/>
  <c r="AT108" i="227"/>
  <c r="AT107" i="227"/>
  <c r="AT106" i="227"/>
  <c r="AT105" i="227"/>
  <c r="AT104" i="227"/>
  <c r="AT103" i="227"/>
  <c r="AT102" i="227"/>
  <c r="AT101" i="227"/>
  <c r="AT100" i="227"/>
  <c r="AT99" i="227"/>
  <c r="AT98" i="227"/>
  <c r="AT97" i="227"/>
  <c r="AT96" i="227"/>
  <c r="AT95" i="227"/>
  <c r="AT94" i="227"/>
  <c r="AT93" i="227"/>
  <c r="AT92" i="227"/>
  <c r="AT91" i="227"/>
  <c r="AT90" i="227"/>
  <c r="AT89" i="227"/>
  <c r="AT88" i="227"/>
  <c r="AT87" i="227"/>
  <c r="AT86" i="227"/>
  <c r="AT85" i="227"/>
  <c r="AT84" i="227"/>
  <c r="AT83" i="227"/>
  <c r="AT82" i="227"/>
  <c r="AT81" i="227"/>
  <c r="AT80" i="227"/>
  <c r="AT79" i="227"/>
  <c r="AT78" i="227"/>
  <c r="AT77" i="227"/>
  <c r="AT76" i="227"/>
  <c r="AT75" i="227"/>
  <c r="AT74" i="227"/>
  <c r="AT73" i="227"/>
  <c r="AT72" i="227"/>
  <c r="AT71" i="227"/>
  <c r="AT70" i="227"/>
  <c r="AT69" i="227"/>
  <c r="AT68" i="227"/>
  <c r="AT67" i="227"/>
  <c r="AT66" i="227"/>
  <c r="AT65" i="227"/>
  <c r="AT64" i="227"/>
  <c r="AT63" i="227"/>
  <c r="AT62" i="227"/>
  <c r="AT61" i="227"/>
  <c r="AT60" i="227"/>
  <c r="AT59" i="227"/>
  <c r="AT58" i="227"/>
  <c r="AT57" i="227"/>
  <c r="AT56" i="227"/>
  <c r="AT55" i="227"/>
  <c r="AT54" i="227"/>
  <c r="AT53" i="227"/>
  <c r="AT52" i="227"/>
  <c r="AT51" i="227"/>
  <c r="AT50" i="227"/>
  <c r="AT49" i="227"/>
  <c r="AT48" i="227"/>
  <c r="AT47" i="227"/>
  <c r="AT46" i="227"/>
  <c r="AT45" i="227"/>
  <c r="AT44" i="227"/>
  <c r="AT43" i="227"/>
  <c r="AT42" i="227"/>
  <c r="AT41" i="227"/>
  <c r="AT40" i="227"/>
  <c r="AT39" i="227"/>
  <c r="AT38" i="227"/>
  <c r="AT37" i="227"/>
  <c r="AT36" i="227"/>
  <c r="AT35" i="227"/>
  <c r="AT34" i="227"/>
  <c r="AT33" i="227"/>
  <c r="AT32" i="227"/>
  <c r="AT31" i="227"/>
  <c r="AT30" i="227"/>
  <c r="AT29" i="227"/>
  <c r="AT28" i="227"/>
  <c r="AT27" i="227"/>
  <c r="AT26" i="227"/>
  <c r="AT25" i="227"/>
  <c r="AT24" i="227"/>
  <c r="AT23" i="227"/>
  <c r="AT22" i="227"/>
  <c r="AT21" i="227"/>
  <c r="AT20" i="227"/>
  <c r="AT19" i="227"/>
  <c r="AT18" i="227"/>
  <c r="AT17" i="227"/>
  <c r="AT16" i="227"/>
  <c r="AT15" i="227"/>
  <c r="AT14" i="227"/>
  <c r="AT13" i="227"/>
  <c r="AT12" i="227"/>
  <c r="AT11" i="227"/>
  <c r="AT10" i="227"/>
  <c r="AV226" i="226" l="1"/>
  <c r="AL226" i="224"/>
  <c r="AV37" i="226"/>
  <c r="AL37" i="224"/>
  <c r="AV36" i="226"/>
  <c r="AL36" i="224"/>
  <c r="AV284" i="226"/>
  <c r="AL284" i="224"/>
  <c r="AV85" i="226"/>
  <c r="AL85" i="224"/>
  <c r="AV78" i="226"/>
  <c r="AL78" i="224"/>
  <c r="AV174" i="226"/>
  <c r="AL174" i="224"/>
  <c r="AV334" i="226"/>
  <c r="AL334" i="224"/>
  <c r="AV312" i="226"/>
  <c r="AL312" i="224"/>
  <c r="AV42" i="226"/>
  <c r="AL42" i="224"/>
  <c r="AV322" i="226"/>
  <c r="AL322" i="224"/>
  <c r="AV75" i="226"/>
  <c r="AL75" i="224"/>
  <c r="AV188" i="226"/>
  <c r="AL188" i="224"/>
  <c r="AV220" i="226"/>
  <c r="AL220" i="224"/>
  <c r="AL29" i="224"/>
  <c r="AV29" i="226"/>
  <c r="AV46" i="226"/>
  <c r="AL46" i="224"/>
  <c r="AV142" i="226"/>
  <c r="AL142" i="224"/>
  <c r="AV238" i="226"/>
  <c r="AL238" i="224"/>
  <c r="AV15" i="226"/>
  <c r="AL15" i="224"/>
  <c r="AV73" i="226"/>
  <c r="AL73" i="224"/>
  <c r="AV89" i="226"/>
  <c r="AL89" i="224"/>
  <c r="AV18" i="226"/>
  <c r="AL18" i="224"/>
  <c r="AV50" i="226"/>
  <c r="AL50" i="224"/>
  <c r="AV138" i="226"/>
  <c r="AL138" i="224"/>
  <c r="AV170" i="226"/>
  <c r="AL170" i="224"/>
  <c r="AV202" i="226"/>
  <c r="AL202" i="224"/>
  <c r="AV234" i="226"/>
  <c r="AL234" i="224"/>
  <c r="AV266" i="226"/>
  <c r="AL266" i="224"/>
  <c r="AV298" i="226"/>
  <c r="AL298" i="224"/>
  <c r="AV330" i="226"/>
  <c r="AL330" i="224"/>
  <c r="AV61" i="226"/>
  <c r="AL61" i="224"/>
  <c r="AV19" i="226"/>
  <c r="AL19" i="224"/>
  <c r="AV83" i="226"/>
  <c r="AL83" i="224"/>
  <c r="AV115" i="226"/>
  <c r="AL115" i="224"/>
  <c r="AV141" i="226"/>
  <c r="AL141" i="224"/>
  <c r="AV44" i="226"/>
  <c r="AL44" i="224"/>
  <c r="AV196" i="226"/>
  <c r="AL196" i="224"/>
  <c r="AV228" i="226"/>
  <c r="AL228" i="224"/>
  <c r="AV260" i="226"/>
  <c r="AL260" i="224"/>
  <c r="AV292" i="226"/>
  <c r="AL292" i="224"/>
  <c r="AV324" i="226"/>
  <c r="AL324" i="224"/>
  <c r="AV45" i="226"/>
  <c r="AL45" i="224"/>
  <c r="AV101" i="226"/>
  <c r="AL101" i="224"/>
  <c r="AV22" i="226"/>
  <c r="AL22" i="224"/>
  <c r="AV54" i="226"/>
  <c r="AL54" i="224"/>
  <c r="AV86" i="226"/>
  <c r="AL86" i="224"/>
  <c r="AV118" i="226"/>
  <c r="AL118" i="224"/>
  <c r="AV150" i="226"/>
  <c r="AL150" i="224"/>
  <c r="AV182" i="226"/>
  <c r="AL182" i="224"/>
  <c r="AV214" i="226"/>
  <c r="AL214" i="224"/>
  <c r="AV246" i="226"/>
  <c r="AL246" i="224"/>
  <c r="AV278" i="226"/>
  <c r="AL278" i="224"/>
  <c r="AV310" i="226"/>
  <c r="AL310" i="224"/>
  <c r="AV49" i="226"/>
  <c r="AL49" i="224"/>
  <c r="AV23" i="226"/>
  <c r="AL23" i="224"/>
  <c r="AV87" i="226"/>
  <c r="AL87" i="224"/>
  <c r="AV119" i="226"/>
  <c r="AL119" i="224"/>
  <c r="AV81" i="226"/>
  <c r="AL81" i="224"/>
  <c r="AV16" i="226"/>
  <c r="AL16" i="224"/>
  <c r="AV48" i="226"/>
  <c r="AL48" i="224"/>
  <c r="AV192" i="226"/>
  <c r="AL192" i="224"/>
  <c r="AV224" i="226"/>
  <c r="AL224" i="224"/>
  <c r="AV256" i="226"/>
  <c r="AL256" i="224"/>
  <c r="AV288" i="226"/>
  <c r="AL288" i="224"/>
  <c r="AV320" i="226"/>
  <c r="AL320" i="224"/>
  <c r="AV33" i="226"/>
  <c r="AL33" i="224"/>
  <c r="AV113" i="226"/>
  <c r="AL113" i="224"/>
  <c r="AV162" i="226"/>
  <c r="AL162" i="224"/>
  <c r="AV290" i="226"/>
  <c r="AL290" i="224"/>
  <c r="AV107" i="226"/>
  <c r="AL107" i="224"/>
  <c r="AV316" i="226"/>
  <c r="AL316" i="224"/>
  <c r="AV206" i="226"/>
  <c r="AL206" i="224"/>
  <c r="AV302" i="226"/>
  <c r="AL302" i="224"/>
  <c r="AV111" i="226"/>
  <c r="AL111" i="224"/>
  <c r="AV145" i="226"/>
  <c r="AL145" i="224"/>
  <c r="AV248" i="226"/>
  <c r="AL248" i="224"/>
  <c r="BA10" i="227"/>
  <c r="AW10" i="226" s="1"/>
  <c r="AX10" i="226" s="1"/>
  <c r="AV10" i="226"/>
  <c r="AL10" i="224"/>
  <c r="AV258" i="226"/>
  <c r="AL258" i="224"/>
  <c r="AV11" i="226"/>
  <c r="AL11" i="224"/>
  <c r="AV117" i="226"/>
  <c r="AL117" i="224"/>
  <c r="AV252" i="226"/>
  <c r="AL252" i="224"/>
  <c r="AV14" i="226"/>
  <c r="AL14" i="224"/>
  <c r="AV110" i="226"/>
  <c r="AL110" i="224"/>
  <c r="AV270" i="226"/>
  <c r="AL270" i="224"/>
  <c r="AV79" i="226"/>
  <c r="AL79" i="224"/>
  <c r="AV176" i="226"/>
  <c r="AL176" i="224"/>
  <c r="AV25" i="226"/>
  <c r="AL25" i="224"/>
  <c r="AV26" i="226"/>
  <c r="AL26" i="224"/>
  <c r="AV58" i="226"/>
  <c r="AL58" i="224"/>
  <c r="AV146" i="226"/>
  <c r="AL146" i="224"/>
  <c r="AV178" i="226"/>
  <c r="AL178" i="224"/>
  <c r="AV210" i="226"/>
  <c r="AL210" i="224"/>
  <c r="AV242" i="226"/>
  <c r="AL242" i="224"/>
  <c r="AV274" i="226"/>
  <c r="AL274" i="224"/>
  <c r="AV306" i="226"/>
  <c r="AL306" i="224"/>
  <c r="AV338" i="226"/>
  <c r="AL338" i="224"/>
  <c r="AV109" i="226"/>
  <c r="AL109" i="224"/>
  <c r="AV27" i="226"/>
  <c r="AL27" i="224"/>
  <c r="AV91" i="226"/>
  <c r="AL91" i="224"/>
  <c r="AV69" i="226"/>
  <c r="AL69" i="224"/>
  <c r="AV12" i="226"/>
  <c r="AL12" i="224"/>
  <c r="AV52" i="226"/>
  <c r="AL52" i="224"/>
  <c r="AV204" i="226"/>
  <c r="AL204" i="224"/>
  <c r="AV236" i="226"/>
  <c r="AL236" i="224"/>
  <c r="AV268" i="226"/>
  <c r="AL268" i="224"/>
  <c r="AV300" i="226"/>
  <c r="AL300" i="224"/>
  <c r="AV332" i="226"/>
  <c r="AL332" i="224"/>
  <c r="AV53" i="226"/>
  <c r="AL53" i="224"/>
  <c r="AV125" i="226"/>
  <c r="AL125" i="224"/>
  <c r="AV30" i="226"/>
  <c r="AL30" i="224"/>
  <c r="AV62" i="226"/>
  <c r="AL62" i="224"/>
  <c r="AV94" i="226"/>
  <c r="AL94" i="224"/>
  <c r="AV126" i="226"/>
  <c r="AL126" i="224"/>
  <c r="AV158" i="226"/>
  <c r="AL158" i="224"/>
  <c r="AV190" i="226"/>
  <c r="AL190" i="224"/>
  <c r="AV222" i="226"/>
  <c r="AL222" i="224"/>
  <c r="AV254" i="226"/>
  <c r="AL254" i="224"/>
  <c r="AV286" i="226"/>
  <c r="AL286" i="224"/>
  <c r="AV318" i="226"/>
  <c r="AL318" i="224"/>
  <c r="AV97" i="226"/>
  <c r="AL97" i="224"/>
  <c r="AV31" i="226"/>
  <c r="AL31" i="224"/>
  <c r="AV95" i="226"/>
  <c r="AL95" i="224"/>
  <c r="AV135" i="226"/>
  <c r="AL135" i="224"/>
  <c r="AV105" i="226"/>
  <c r="AL105" i="224"/>
  <c r="AV24" i="226"/>
  <c r="AL24" i="224"/>
  <c r="AV56" i="226"/>
  <c r="AL56" i="224"/>
  <c r="AV200" i="226"/>
  <c r="AL200" i="224"/>
  <c r="AV232" i="226"/>
  <c r="AL232" i="224"/>
  <c r="AV264" i="226"/>
  <c r="AL264" i="224"/>
  <c r="AV296" i="226"/>
  <c r="AL296" i="224"/>
  <c r="AV328" i="226"/>
  <c r="AL328" i="224"/>
  <c r="AV41" i="226"/>
  <c r="AL41" i="224"/>
  <c r="AV129" i="226"/>
  <c r="AL129" i="224"/>
  <c r="AV40" i="226"/>
  <c r="AL40" i="224"/>
  <c r="AV194" i="226"/>
  <c r="AL194" i="224"/>
  <c r="AV216" i="226"/>
  <c r="AL216" i="224"/>
  <c r="AV34" i="226"/>
  <c r="AL34" i="224"/>
  <c r="AV122" i="226"/>
  <c r="AL122" i="224"/>
  <c r="AV154" i="226"/>
  <c r="AL154" i="224"/>
  <c r="AV186" i="226"/>
  <c r="AL186" i="224"/>
  <c r="AV218" i="226"/>
  <c r="AL218" i="224"/>
  <c r="AV250" i="226"/>
  <c r="AL250" i="224"/>
  <c r="AV282" i="226"/>
  <c r="AL282" i="224"/>
  <c r="AV314" i="226"/>
  <c r="AL314" i="224"/>
  <c r="AV13" i="226"/>
  <c r="AL13" i="224"/>
  <c r="AV133" i="226"/>
  <c r="AL133" i="224"/>
  <c r="AV67" i="226"/>
  <c r="AL67" i="224"/>
  <c r="AV99" i="226"/>
  <c r="AL99" i="224"/>
  <c r="AL93" i="224"/>
  <c r="AV93" i="226"/>
  <c r="AV28" i="226"/>
  <c r="AL28" i="224"/>
  <c r="AV60" i="226"/>
  <c r="AL60" i="224"/>
  <c r="AV212" i="226"/>
  <c r="AL212" i="224"/>
  <c r="AV244" i="226"/>
  <c r="AL244" i="224"/>
  <c r="AV276" i="226"/>
  <c r="AL276" i="224"/>
  <c r="AV308" i="226"/>
  <c r="AL308" i="224"/>
  <c r="AV340" i="226"/>
  <c r="AL340" i="224"/>
  <c r="AV77" i="226"/>
  <c r="AL77" i="224"/>
  <c r="AV149" i="226"/>
  <c r="AL149" i="224"/>
  <c r="AV38" i="226"/>
  <c r="AL38" i="224"/>
  <c r="AV70" i="226"/>
  <c r="AL70" i="224"/>
  <c r="AV102" i="226"/>
  <c r="AL102" i="224"/>
  <c r="AV134" i="226"/>
  <c r="AL134" i="224"/>
  <c r="AV166" i="226"/>
  <c r="AL166" i="224"/>
  <c r="AV198" i="226"/>
  <c r="AL198" i="224"/>
  <c r="AV230" i="226"/>
  <c r="AL230" i="224"/>
  <c r="AV262" i="226"/>
  <c r="AL262" i="224"/>
  <c r="AV294" i="226"/>
  <c r="AL294" i="224"/>
  <c r="AV326" i="226"/>
  <c r="AL326" i="224"/>
  <c r="AV137" i="226"/>
  <c r="AL137" i="224"/>
  <c r="AV71" i="226"/>
  <c r="AL71" i="224"/>
  <c r="AV103" i="226"/>
  <c r="AL103" i="224"/>
  <c r="AV57" i="226"/>
  <c r="AL57" i="224"/>
  <c r="AV121" i="226"/>
  <c r="AL121" i="224"/>
  <c r="AV32" i="226"/>
  <c r="AL32" i="224"/>
  <c r="AV64" i="226"/>
  <c r="AL64" i="224"/>
  <c r="AV208" i="226"/>
  <c r="AL208" i="224"/>
  <c r="AV240" i="226"/>
  <c r="AL240" i="224"/>
  <c r="AV272" i="226"/>
  <c r="AL272" i="224"/>
  <c r="AV304" i="226"/>
  <c r="AL304" i="224"/>
  <c r="AV336" i="226"/>
  <c r="AL336" i="224"/>
  <c r="AV65" i="226"/>
  <c r="AL65" i="224"/>
  <c r="AV130" i="226"/>
  <c r="AL130" i="224"/>
  <c r="AV280" i="226"/>
  <c r="AL280" i="224"/>
  <c r="FJ342" i="223"/>
  <c r="FK342" i="223"/>
  <c r="EA342" i="223"/>
  <c r="DZ342" i="223"/>
  <c r="BN342" i="238"/>
  <c r="BM342" i="238"/>
  <c r="BO341" i="238"/>
  <c r="BR341" i="238" s="1"/>
  <c r="BO340" i="238"/>
  <c r="BR340" i="238" s="1"/>
  <c r="BO339" i="238"/>
  <c r="BO338" i="238"/>
  <c r="BR338" i="238" s="1"/>
  <c r="BO337" i="238"/>
  <c r="BO336" i="238"/>
  <c r="BR336" i="238" s="1"/>
  <c r="BO335" i="238"/>
  <c r="BP334" i="238"/>
  <c r="BQ334" i="238" s="1"/>
  <c r="BO334" i="238"/>
  <c r="BR334" i="238" s="1"/>
  <c r="BO333" i="238"/>
  <c r="BR333" i="238" s="1"/>
  <c r="BO332" i="238"/>
  <c r="BR332" i="238" s="1"/>
  <c r="BO331" i="238"/>
  <c r="BR331" i="238" s="1"/>
  <c r="BO330" i="238"/>
  <c r="BR330" i="238" s="1"/>
  <c r="BO329" i="238"/>
  <c r="BR329" i="238" s="1"/>
  <c r="BO328" i="238"/>
  <c r="BR328" i="238" s="1"/>
  <c r="BO327" i="238"/>
  <c r="BR327" i="238" s="1"/>
  <c r="BO326" i="238"/>
  <c r="BR326" i="238" s="1"/>
  <c r="BO325" i="238"/>
  <c r="BR325" i="238" s="1"/>
  <c r="BO324" i="238"/>
  <c r="BR324" i="238" s="1"/>
  <c r="BO323" i="238"/>
  <c r="BR323" i="238" s="1"/>
  <c r="BO322" i="238"/>
  <c r="BR322" i="238" s="1"/>
  <c r="BO321" i="238"/>
  <c r="BR321" i="238" s="1"/>
  <c r="BO320" i="238"/>
  <c r="BR320" i="238" s="1"/>
  <c r="BO319" i="238"/>
  <c r="BR319" i="238" s="1"/>
  <c r="BO318" i="238"/>
  <c r="BR318" i="238" s="1"/>
  <c r="BO317" i="238"/>
  <c r="BR317" i="238" s="1"/>
  <c r="BO316" i="238"/>
  <c r="BR316" i="238" s="1"/>
  <c r="BO315" i="238"/>
  <c r="BR315" i="238" s="1"/>
  <c r="BO314" i="238"/>
  <c r="BR314" i="238" s="1"/>
  <c r="BO313" i="238"/>
  <c r="BR313" i="238" s="1"/>
  <c r="BO312" i="238"/>
  <c r="BR312" i="238" s="1"/>
  <c r="BO311" i="238"/>
  <c r="BR311" i="238" s="1"/>
  <c r="BO310" i="238"/>
  <c r="BR310" i="238" s="1"/>
  <c r="BO309" i="238"/>
  <c r="BR309" i="238" s="1"/>
  <c r="BO308" i="238"/>
  <c r="BR308" i="238" s="1"/>
  <c r="BO307" i="238"/>
  <c r="BR307" i="238" s="1"/>
  <c r="BO306" i="238"/>
  <c r="BR306" i="238" s="1"/>
  <c r="BO305" i="238"/>
  <c r="BR305" i="238" s="1"/>
  <c r="BO304" i="238"/>
  <c r="BR304" i="238" s="1"/>
  <c r="BO303" i="238"/>
  <c r="BR303" i="238" s="1"/>
  <c r="BO302" i="238"/>
  <c r="BP302" i="238" s="1"/>
  <c r="BQ302" i="238" s="1"/>
  <c r="BO301" i="238"/>
  <c r="BR301" i="238" s="1"/>
  <c r="BO300" i="238"/>
  <c r="BR300" i="238" s="1"/>
  <c r="BO299" i="238"/>
  <c r="BR299" i="238" s="1"/>
  <c r="BO298" i="238"/>
  <c r="BR298" i="238" s="1"/>
  <c r="BO297" i="238"/>
  <c r="BR297" i="238" s="1"/>
  <c r="BO296" i="238"/>
  <c r="BR296" i="238" s="1"/>
  <c r="BO295" i="238"/>
  <c r="BR295" i="238" s="1"/>
  <c r="BO294" i="238"/>
  <c r="BP294" i="238" s="1"/>
  <c r="BQ294" i="238" s="1"/>
  <c r="BO293" i="238"/>
  <c r="BR293" i="238" s="1"/>
  <c r="BO292" i="238"/>
  <c r="BR292" i="238" s="1"/>
  <c r="BO291" i="238"/>
  <c r="BR291" i="238" s="1"/>
  <c r="BO290" i="238"/>
  <c r="BR290" i="238" s="1"/>
  <c r="BO289" i="238"/>
  <c r="BR289" i="238" s="1"/>
  <c r="BO288" i="238"/>
  <c r="BR288" i="238" s="1"/>
  <c r="BO287" i="238"/>
  <c r="BR287" i="238" s="1"/>
  <c r="BO286" i="238"/>
  <c r="BP286" i="238" s="1"/>
  <c r="BQ286" i="238" s="1"/>
  <c r="BO285" i="238"/>
  <c r="BR285" i="238" s="1"/>
  <c r="BO284" i="238"/>
  <c r="BR284" i="238" s="1"/>
  <c r="BO283" i="238"/>
  <c r="BR283" i="238" s="1"/>
  <c r="BO282" i="238"/>
  <c r="BR282" i="238" s="1"/>
  <c r="BO281" i="238"/>
  <c r="BR281" i="238" s="1"/>
  <c r="BO280" i="238"/>
  <c r="BR280" i="238" s="1"/>
  <c r="BO279" i="238"/>
  <c r="BR279" i="238" s="1"/>
  <c r="BO278" i="238"/>
  <c r="BP278" i="238" s="1"/>
  <c r="BQ278" i="238" s="1"/>
  <c r="BO277" i="238"/>
  <c r="BR277" i="238" s="1"/>
  <c r="BO276" i="238"/>
  <c r="BR276" i="238" s="1"/>
  <c r="BO275" i="238"/>
  <c r="BR275" i="238" s="1"/>
  <c r="BO274" i="238"/>
  <c r="BR274" i="238" s="1"/>
  <c r="BO273" i="238"/>
  <c r="BR273" i="238" s="1"/>
  <c r="BO272" i="238"/>
  <c r="BR272" i="238" s="1"/>
  <c r="BO271" i="238"/>
  <c r="BR271" i="238" s="1"/>
  <c r="BO270" i="238"/>
  <c r="BR270" i="238" s="1"/>
  <c r="BO269" i="238"/>
  <c r="BR269" i="238" s="1"/>
  <c r="BO268" i="238"/>
  <c r="BR268" i="238" s="1"/>
  <c r="BO267" i="238"/>
  <c r="BR267" i="238" s="1"/>
  <c r="BO266" i="238"/>
  <c r="BR266" i="238" s="1"/>
  <c r="BO265" i="238"/>
  <c r="BR265" i="238" s="1"/>
  <c r="BO264" i="238"/>
  <c r="BR264" i="238" s="1"/>
  <c r="BO263" i="238"/>
  <c r="BR263" i="238" s="1"/>
  <c r="BO262" i="238"/>
  <c r="BR262" i="238" s="1"/>
  <c r="BO261" i="238"/>
  <c r="BR261" i="238" s="1"/>
  <c r="BO260" i="238"/>
  <c r="BR260" i="238" s="1"/>
  <c r="BO259" i="238"/>
  <c r="BR259" i="238" s="1"/>
  <c r="BO258" i="238"/>
  <c r="BR258" i="238" s="1"/>
  <c r="BO257" i="238"/>
  <c r="BR257" i="238" s="1"/>
  <c r="BO256" i="238"/>
  <c r="BR256" i="238" s="1"/>
  <c r="BO255" i="238"/>
  <c r="BR255" i="238" s="1"/>
  <c r="BO254" i="238"/>
  <c r="BR254" i="238" s="1"/>
  <c r="BO253" i="238"/>
  <c r="BR253" i="238" s="1"/>
  <c r="BO252" i="238"/>
  <c r="BR252" i="238" s="1"/>
  <c r="BO251" i="238"/>
  <c r="BR251" i="238" s="1"/>
  <c r="BO250" i="238"/>
  <c r="BR250" i="238" s="1"/>
  <c r="BO249" i="238"/>
  <c r="BR249" i="238" s="1"/>
  <c r="BO248" i="238"/>
  <c r="BR248" i="238" s="1"/>
  <c r="BO247" i="238"/>
  <c r="BR247" i="238" s="1"/>
  <c r="BO246" i="238"/>
  <c r="BR246" i="238" s="1"/>
  <c r="BO245" i="238"/>
  <c r="BR245" i="238" s="1"/>
  <c r="BO244" i="238"/>
  <c r="BR244" i="238" s="1"/>
  <c r="BO243" i="238"/>
  <c r="BR243" i="238" s="1"/>
  <c r="BO242" i="238"/>
  <c r="BR242" i="238" s="1"/>
  <c r="BO241" i="238"/>
  <c r="BR241" i="238" s="1"/>
  <c r="BO240" i="238"/>
  <c r="BR240" i="238" s="1"/>
  <c r="BO239" i="238"/>
  <c r="BR239" i="238" s="1"/>
  <c r="BO238" i="238"/>
  <c r="BR238" i="238" s="1"/>
  <c r="BO237" i="238"/>
  <c r="BR237" i="238" s="1"/>
  <c r="BO236" i="238"/>
  <c r="BR236" i="238" s="1"/>
  <c r="BO235" i="238"/>
  <c r="BR235" i="238" s="1"/>
  <c r="BO234" i="238"/>
  <c r="BR234" i="238" s="1"/>
  <c r="BO233" i="238"/>
  <c r="BR233" i="238" s="1"/>
  <c r="BO232" i="238"/>
  <c r="BR232" i="238" s="1"/>
  <c r="BO231" i="238"/>
  <c r="BR231" i="238" s="1"/>
  <c r="BO230" i="238"/>
  <c r="BR230" i="238" s="1"/>
  <c r="BO229" i="238"/>
  <c r="BR229" i="238" s="1"/>
  <c r="BO228" i="238"/>
  <c r="BR228" i="238" s="1"/>
  <c r="BO227" i="238"/>
  <c r="BR227" i="238" s="1"/>
  <c r="BO226" i="238"/>
  <c r="BR226" i="238" s="1"/>
  <c r="BO225" i="238"/>
  <c r="BR225" i="238" s="1"/>
  <c r="BO224" i="238"/>
  <c r="BR224" i="238" s="1"/>
  <c r="BO223" i="238"/>
  <c r="BR223" i="238" s="1"/>
  <c r="BO222" i="238"/>
  <c r="BR222" i="238" s="1"/>
  <c r="BO221" i="238"/>
  <c r="BR221" i="238" s="1"/>
  <c r="BO220" i="238"/>
  <c r="BR220" i="238" s="1"/>
  <c r="BO219" i="238"/>
  <c r="BR219" i="238" s="1"/>
  <c r="BO218" i="238"/>
  <c r="BR218" i="238" s="1"/>
  <c r="BO217" i="238"/>
  <c r="BR217" i="238" s="1"/>
  <c r="BO216" i="238"/>
  <c r="BR216" i="238" s="1"/>
  <c r="BO215" i="238"/>
  <c r="BR215" i="238" s="1"/>
  <c r="BO214" i="238"/>
  <c r="BR214" i="238" s="1"/>
  <c r="BO213" i="238"/>
  <c r="BR213" i="238" s="1"/>
  <c r="BO212" i="238"/>
  <c r="BR212" i="238" s="1"/>
  <c r="BO211" i="238"/>
  <c r="BR211" i="238" s="1"/>
  <c r="BO210" i="238"/>
  <c r="BR210" i="238" s="1"/>
  <c r="BO209" i="238"/>
  <c r="BR209" i="238" s="1"/>
  <c r="BO208" i="238"/>
  <c r="BR208" i="238" s="1"/>
  <c r="BO207" i="238"/>
  <c r="BR207" i="238" s="1"/>
  <c r="BO206" i="238"/>
  <c r="BR206" i="238" s="1"/>
  <c r="BO205" i="238"/>
  <c r="BR205" i="238" s="1"/>
  <c r="BO204" i="238"/>
  <c r="BR204" i="238" s="1"/>
  <c r="BO203" i="238"/>
  <c r="BR203" i="238" s="1"/>
  <c r="BO202" i="238"/>
  <c r="BR202" i="238" s="1"/>
  <c r="BO201" i="238"/>
  <c r="BR201" i="238" s="1"/>
  <c r="BO200" i="238"/>
  <c r="BR200" i="238" s="1"/>
  <c r="BO199" i="238"/>
  <c r="BR199" i="238" s="1"/>
  <c r="BO198" i="238"/>
  <c r="BR198" i="238" s="1"/>
  <c r="BO197" i="238"/>
  <c r="BR197" i="238" s="1"/>
  <c r="BO196" i="238"/>
  <c r="BR196" i="238" s="1"/>
  <c r="BO195" i="238"/>
  <c r="BR195" i="238" s="1"/>
  <c r="BO194" i="238"/>
  <c r="BR194" i="238" s="1"/>
  <c r="BO193" i="238"/>
  <c r="BR193" i="238" s="1"/>
  <c r="BO192" i="238"/>
  <c r="BR192" i="238" s="1"/>
  <c r="BP191" i="238"/>
  <c r="BQ191" i="238" s="1"/>
  <c r="BO191" i="238"/>
  <c r="BR191" i="238" s="1"/>
  <c r="BO190" i="238"/>
  <c r="BR190" i="238" s="1"/>
  <c r="BO189" i="238"/>
  <c r="BR189" i="238" s="1"/>
  <c r="BO188" i="238"/>
  <c r="BR188" i="238" s="1"/>
  <c r="BO187" i="238"/>
  <c r="BR187" i="238" s="1"/>
  <c r="BO186" i="238"/>
  <c r="BR186" i="238" s="1"/>
  <c r="BO185" i="238"/>
  <c r="BR185" i="238" s="1"/>
  <c r="BO184" i="238"/>
  <c r="BR184" i="238" s="1"/>
  <c r="BO183" i="238"/>
  <c r="BR183" i="238" s="1"/>
  <c r="BO182" i="238"/>
  <c r="BR182" i="238" s="1"/>
  <c r="BO181" i="238"/>
  <c r="BR181" i="238" s="1"/>
  <c r="BO180" i="238"/>
  <c r="BR180" i="238" s="1"/>
  <c r="BO179" i="238"/>
  <c r="BR179" i="238" s="1"/>
  <c r="BO178" i="238"/>
  <c r="BR178" i="238" s="1"/>
  <c r="BO177" i="238"/>
  <c r="BR177" i="238" s="1"/>
  <c r="BO176" i="238"/>
  <c r="BR176" i="238" s="1"/>
  <c r="BO175" i="238"/>
  <c r="BR175" i="238" s="1"/>
  <c r="BO174" i="238"/>
  <c r="BR174" i="238" s="1"/>
  <c r="BO173" i="238"/>
  <c r="BR173" i="238" s="1"/>
  <c r="BO172" i="238"/>
  <c r="BR172" i="238" s="1"/>
  <c r="BO171" i="238"/>
  <c r="BR171" i="238" s="1"/>
  <c r="BO170" i="238"/>
  <c r="BR170" i="238" s="1"/>
  <c r="BO169" i="238"/>
  <c r="BR169" i="238" s="1"/>
  <c r="BO168" i="238"/>
  <c r="BR168" i="238" s="1"/>
  <c r="BO167" i="238"/>
  <c r="BR167" i="238" s="1"/>
  <c r="BO166" i="238"/>
  <c r="BR166" i="238" s="1"/>
  <c r="BO165" i="238"/>
  <c r="BR165" i="238" s="1"/>
  <c r="BO164" i="238"/>
  <c r="BR164" i="238" s="1"/>
  <c r="BO163" i="238"/>
  <c r="BR163" i="238" s="1"/>
  <c r="BO162" i="238"/>
  <c r="BR162" i="238" s="1"/>
  <c r="BO161" i="238"/>
  <c r="BR161" i="238" s="1"/>
  <c r="BO160" i="238"/>
  <c r="BR160" i="238" s="1"/>
  <c r="BO159" i="238"/>
  <c r="BR159" i="238" s="1"/>
  <c r="BO158" i="238"/>
  <c r="BR158" i="238" s="1"/>
  <c r="BO157" i="238"/>
  <c r="BR157" i="238" s="1"/>
  <c r="BO156" i="238"/>
  <c r="BR156" i="238" s="1"/>
  <c r="BO155" i="238"/>
  <c r="BR155" i="238" s="1"/>
  <c r="BO154" i="238"/>
  <c r="BR154" i="238" s="1"/>
  <c r="BO153" i="238"/>
  <c r="BR153" i="238" s="1"/>
  <c r="BO152" i="238"/>
  <c r="BR152" i="238" s="1"/>
  <c r="BO151" i="238"/>
  <c r="BR151" i="238" s="1"/>
  <c r="BO150" i="238"/>
  <c r="BP150" i="238" s="1"/>
  <c r="BQ150" i="238" s="1"/>
  <c r="BO149" i="238"/>
  <c r="BR149" i="238" s="1"/>
  <c r="BO148" i="238"/>
  <c r="BR148" i="238" s="1"/>
  <c r="BO147" i="238"/>
  <c r="BR147" i="238" s="1"/>
  <c r="BO146" i="238"/>
  <c r="BR146" i="238" s="1"/>
  <c r="BO145" i="238"/>
  <c r="BR145" i="238" s="1"/>
  <c r="BO144" i="238"/>
  <c r="BR144" i="238" s="1"/>
  <c r="BO143" i="238"/>
  <c r="BR143" i="238" s="1"/>
  <c r="BO142" i="238"/>
  <c r="BR142" i="238" s="1"/>
  <c r="BO141" i="238"/>
  <c r="BR141" i="238" s="1"/>
  <c r="BO140" i="238"/>
  <c r="BR140" i="238" s="1"/>
  <c r="BO139" i="238"/>
  <c r="BR139" i="238" s="1"/>
  <c r="BO138" i="238"/>
  <c r="BR138" i="238" s="1"/>
  <c r="BO137" i="238"/>
  <c r="BR137" i="238" s="1"/>
  <c r="BO136" i="238"/>
  <c r="BR136" i="238" s="1"/>
  <c r="BO135" i="238"/>
  <c r="BR135" i="238" s="1"/>
  <c r="BO134" i="238"/>
  <c r="BR134" i="238" s="1"/>
  <c r="BO133" i="238"/>
  <c r="BR133" i="238" s="1"/>
  <c r="BO132" i="238"/>
  <c r="BR132" i="238" s="1"/>
  <c r="BO131" i="238"/>
  <c r="BR131" i="238" s="1"/>
  <c r="BO130" i="238"/>
  <c r="BR130" i="238" s="1"/>
  <c r="BO129" i="238"/>
  <c r="BR129" i="238" s="1"/>
  <c r="BO128" i="238"/>
  <c r="BR128" i="238" s="1"/>
  <c r="BO127" i="238"/>
  <c r="BR127" i="238" s="1"/>
  <c r="BO126" i="238"/>
  <c r="BR126" i="238" s="1"/>
  <c r="BO125" i="238"/>
  <c r="BR125" i="238" s="1"/>
  <c r="BO124" i="238"/>
  <c r="BR124" i="238" s="1"/>
  <c r="BO123" i="238"/>
  <c r="BR123" i="238" s="1"/>
  <c r="BO122" i="238"/>
  <c r="BR122" i="238" s="1"/>
  <c r="BO121" i="238"/>
  <c r="BR121" i="238" s="1"/>
  <c r="BO120" i="238"/>
  <c r="BR120" i="238" s="1"/>
  <c r="BO119" i="238"/>
  <c r="BR119" i="238" s="1"/>
  <c r="BO118" i="238"/>
  <c r="BR118" i="238" s="1"/>
  <c r="BO117" i="238"/>
  <c r="BR117" i="238" s="1"/>
  <c r="BO116" i="238"/>
  <c r="BR116" i="238" s="1"/>
  <c r="BO115" i="238"/>
  <c r="BR115" i="238" s="1"/>
  <c r="BO114" i="238"/>
  <c r="BR114" i="238" s="1"/>
  <c r="BO113" i="238"/>
  <c r="BR113" i="238" s="1"/>
  <c r="BO112" i="238"/>
  <c r="BR112" i="238" s="1"/>
  <c r="BO111" i="238"/>
  <c r="BR111" i="238" s="1"/>
  <c r="BO110" i="238"/>
  <c r="BR110" i="238" s="1"/>
  <c r="BO109" i="238"/>
  <c r="BR109" i="238" s="1"/>
  <c r="BO108" i="238"/>
  <c r="BR108" i="238" s="1"/>
  <c r="BO107" i="238"/>
  <c r="BR107" i="238" s="1"/>
  <c r="BO106" i="238"/>
  <c r="BR106" i="238" s="1"/>
  <c r="BO105" i="238"/>
  <c r="BR105" i="238" s="1"/>
  <c r="BO104" i="238"/>
  <c r="BR104" i="238" s="1"/>
  <c r="BO103" i="238"/>
  <c r="BR103" i="238" s="1"/>
  <c r="BO102" i="238"/>
  <c r="BR102" i="238" s="1"/>
  <c r="BO101" i="238"/>
  <c r="BR101" i="238" s="1"/>
  <c r="BO100" i="238"/>
  <c r="BR100" i="238" s="1"/>
  <c r="BO99" i="238"/>
  <c r="BR99" i="238" s="1"/>
  <c r="BO98" i="238"/>
  <c r="BR98" i="238" s="1"/>
  <c r="BO97" i="238"/>
  <c r="BR97" i="238" s="1"/>
  <c r="BO96" i="238"/>
  <c r="BR96" i="238" s="1"/>
  <c r="BO95" i="238"/>
  <c r="BR95" i="238" s="1"/>
  <c r="BO94" i="238"/>
  <c r="BR94" i="238" s="1"/>
  <c r="BO93" i="238"/>
  <c r="BR93" i="238" s="1"/>
  <c r="BO92" i="238"/>
  <c r="BR92" i="238" s="1"/>
  <c r="BO91" i="238"/>
  <c r="BR91" i="238" s="1"/>
  <c r="BO90" i="238"/>
  <c r="BR90" i="238" s="1"/>
  <c r="BO89" i="238"/>
  <c r="BR89" i="238" s="1"/>
  <c r="BO88" i="238"/>
  <c r="BR88" i="238" s="1"/>
  <c r="BO87" i="238"/>
  <c r="BR87" i="238" s="1"/>
  <c r="BO86" i="238"/>
  <c r="BP86" i="238" s="1"/>
  <c r="BQ86" i="238" s="1"/>
  <c r="BO85" i="238"/>
  <c r="BR85" i="238" s="1"/>
  <c r="BO84" i="238"/>
  <c r="BR84" i="238" s="1"/>
  <c r="BO83" i="238"/>
  <c r="BR83" i="238" s="1"/>
  <c r="BO82" i="238"/>
  <c r="BR82" i="238" s="1"/>
  <c r="BO81" i="238"/>
  <c r="BR81" i="238" s="1"/>
  <c r="BO80" i="238"/>
  <c r="BR80" i="238" s="1"/>
  <c r="BO79" i="238"/>
  <c r="BR79" i="238" s="1"/>
  <c r="BO78" i="238"/>
  <c r="BR78" i="238" s="1"/>
  <c r="BO77" i="238"/>
  <c r="BR77" i="238" s="1"/>
  <c r="BO76" i="238"/>
  <c r="BR76" i="238" s="1"/>
  <c r="BO75" i="238"/>
  <c r="BR75" i="238" s="1"/>
  <c r="BO74" i="238"/>
  <c r="BR74" i="238" s="1"/>
  <c r="BO73" i="238"/>
  <c r="BR73" i="238" s="1"/>
  <c r="BO72" i="238"/>
  <c r="BR72" i="238" s="1"/>
  <c r="BO71" i="238"/>
  <c r="BR71" i="238" s="1"/>
  <c r="BO70" i="238"/>
  <c r="BR70" i="238" s="1"/>
  <c r="BO69" i="238"/>
  <c r="BR69" i="238" s="1"/>
  <c r="BO68" i="238"/>
  <c r="BR68" i="238" s="1"/>
  <c r="BO67" i="238"/>
  <c r="BR67" i="238" s="1"/>
  <c r="BO66" i="238"/>
  <c r="BR66" i="238" s="1"/>
  <c r="BO65" i="238"/>
  <c r="BR65" i="238" s="1"/>
  <c r="BO64" i="238"/>
  <c r="BR64" i="238" s="1"/>
  <c r="BO63" i="238"/>
  <c r="BR63" i="238" s="1"/>
  <c r="BO62" i="238"/>
  <c r="BR62" i="238" s="1"/>
  <c r="BO61" i="238"/>
  <c r="BR61" i="238" s="1"/>
  <c r="BO60" i="238"/>
  <c r="BR60" i="238" s="1"/>
  <c r="BO59" i="238"/>
  <c r="BR59" i="238" s="1"/>
  <c r="BO58" i="238"/>
  <c r="BR58" i="238" s="1"/>
  <c r="BO57" i="238"/>
  <c r="BR57" i="238" s="1"/>
  <c r="BO56" i="238"/>
  <c r="BR56" i="238" s="1"/>
  <c r="BO55" i="238"/>
  <c r="BR55" i="238" s="1"/>
  <c r="BO54" i="238"/>
  <c r="BP54" i="238" s="1"/>
  <c r="BQ54" i="238" s="1"/>
  <c r="BO53" i="238"/>
  <c r="BR53" i="238" s="1"/>
  <c r="BO52" i="238"/>
  <c r="BR52" i="238" s="1"/>
  <c r="BO51" i="238"/>
  <c r="BR51" i="238" s="1"/>
  <c r="BO50" i="238"/>
  <c r="BR50" i="238" s="1"/>
  <c r="BO49" i="238"/>
  <c r="BR49" i="238" s="1"/>
  <c r="BO48" i="238"/>
  <c r="BR48" i="238" s="1"/>
  <c r="BO47" i="238"/>
  <c r="BR47" i="238" s="1"/>
  <c r="BO46" i="238"/>
  <c r="BP46" i="238" s="1"/>
  <c r="BQ46" i="238" s="1"/>
  <c r="BO45" i="238"/>
  <c r="BR45" i="238" s="1"/>
  <c r="BO44" i="238"/>
  <c r="BR44" i="238" s="1"/>
  <c r="BO43" i="238"/>
  <c r="BR43" i="238" s="1"/>
  <c r="BO42" i="238"/>
  <c r="BR42" i="238" s="1"/>
  <c r="BO41" i="238"/>
  <c r="BR41" i="238" s="1"/>
  <c r="BO40" i="238"/>
  <c r="BR40" i="238" s="1"/>
  <c r="BO39" i="238"/>
  <c r="BR39" i="238" s="1"/>
  <c r="BO38" i="238"/>
  <c r="BP38" i="238" s="1"/>
  <c r="BQ38" i="238" s="1"/>
  <c r="BO37" i="238"/>
  <c r="BR37" i="238" s="1"/>
  <c r="BO36" i="238"/>
  <c r="BR36" i="238" s="1"/>
  <c r="BO35" i="238"/>
  <c r="BR35" i="238" s="1"/>
  <c r="BO34" i="238"/>
  <c r="BR34" i="238" s="1"/>
  <c r="BO33" i="238"/>
  <c r="BR33" i="238" s="1"/>
  <c r="BO32" i="238"/>
  <c r="BR32" i="238" s="1"/>
  <c r="BO31" i="238"/>
  <c r="BR31" i="238" s="1"/>
  <c r="BO30" i="238"/>
  <c r="BP30" i="238" s="1"/>
  <c r="BQ30" i="238" s="1"/>
  <c r="BO29" i="238"/>
  <c r="BR29" i="238" s="1"/>
  <c r="BO28" i="238"/>
  <c r="BR28" i="238" s="1"/>
  <c r="BO27" i="238"/>
  <c r="BR27" i="238" s="1"/>
  <c r="BO26" i="238"/>
  <c r="BR26" i="238" s="1"/>
  <c r="BO25" i="238"/>
  <c r="BR25" i="238" s="1"/>
  <c r="BO24" i="238"/>
  <c r="BR24" i="238" s="1"/>
  <c r="BO23" i="238"/>
  <c r="BR23" i="238" s="1"/>
  <c r="BO22" i="238"/>
  <c r="BP22" i="238" s="1"/>
  <c r="BQ22" i="238" s="1"/>
  <c r="BO21" i="238"/>
  <c r="BR21" i="238" s="1"/>
  <c r="BO20" i="238"/>
  <c r="BR20" i="238" s="1"/>
  <c r="BO19" i="238"/>
  <c r="BR19" i="238" s="1"/>
  <c r="BO18" i="238"/>
  <c r="BR18" i="238" s="1"/>
  <c r="BO17" i="238"/>
  <c r="BR17" i="238" s="1"/>
  <c r="BO16" i="238"/>
  <c r="BR16" i="238" s="1"/>
  <c r="BO15" i="238"/>
  <c r="BR15" i="238" s="1"/>
  <c r="BO14" i="238"/>
  <c r="BR14" i="238" s="1"/>
  <c r="BO13" i="238"/>
  <c r="BR13" i="238" s="1"/>
  <c r="BO12" i="238"/>
  <c r="BR12" i="238" s="1"/>
  <c r="BO11" i="238"/>
  <c r="BR11" i="238" s="1"/>
  <c r="BO10" i="238"/>
  <c r="BR10" i="238" s="1"/>
  <c r="DF342" i="223"/>
  <c r="DE342" i="223"/>
  <c r="DG341" i="223"/>
  <c r="DJ341" i="223" s="1"/>
  <c r="DG340" i="223"/>
  <c r="DJ340" i="223" s="1"/>
  <c r="DG339" i="223"/>
  <c r="DJ339" i="223" s="1"/>
  <c r="DG338" i="223"/>
  <c r="DJ338" i="223" s="1"/>
  <c r="DG337" i="223"/>
  <c r="DJ337" i="223" s="1"/>
  <c r="DG336" i="223"/>
  <c r="DJ336" i="223" s="1"/>
  <c r="DG335" i="223"/>
  <c r="DJ335" i="223" s="1"/>
  <c r="DG334" i="223"/>
  <c r="DJ334" i="223" s="1"/>
  <c r="DG333" i="223"/>
  <c r="DJ333" i="223" s="1"/>
  <c r="DG332" i="223"/>
  <c r="DJ332" i="223" s="1"/>
  <c r="DG331" i="223"/>
  <c r="DJ331" i="223" s="1"/>
  <c r="DG330" i="223"/>
  <c r="DJ330" i="223" s="1"/>
  <c r="DG329" i="223"/>
  <c r="DJ329" i="223" s="1"/>
  <c r="DG328" i="223"/>
  <c r="DJ328" i="223" s="1"/>
  <c r="DG327" i="223"/>
  <c r="DJ327" i="223" s="1"/>
  <c r="DG326" i="223"/>
  <c r="DJ326" i="223" s="1"/>
  <c r="DG325" i="223"/>
  <c r="DJ325" i="223" s="1"/>
  <c r="DG324" i="223"/>
  <c r="DJ324" i="223" s="1"/>
  <c r="DG323" i="223"/>
  <c r="DJ323" i="223" s="1"/>
  <c r="DG322" i="223"/>
  <c r="DJ322" i="223" s="1"/>
  <c r="DG321" i="223"/>
  <c r="DJ321" i="223" s="1"/>
  <c r="DG320" i="223"/>
  <c r="DJ320" i="223" s="1"/>
  <c r="DG319" i="223"/>
  <c r="DJ319" i="223" s="1"/>
  <c r="DG318" i="223"/>
  <c r="DJ318" i="223" s="1"/>
  <c r="DG317" i="223"/>
  <c r="DJ317" i="223" s="1"/>
  <c r="DG316" i="223"/>
  <c r="DJ316" i="223" s="1"/>
  <c r="DG315" i="223"/>
  <c r="DJ315" i="223" s="1"/>
  <c r="DG314" i="223"/>
  <c r="DJ314" i="223" s="1"/>
  <c r="DG313" i="223"/>
  <c r="DJ313" i="223" s="1"/>
  <c r="DG312" i="223"/>
  <c r="DJ312" i="223" s="1"/>
  <c r="DG311" i="223"/>
  <c r="DJ311" i="223" s="1"/>
  <c r="DG310" i="223"/>
  <c r="DJ310" i="223" s="1"/>
  <c r="DG309" i="223"/>
  <c r="DJ309" i="223" s="1"/>
  <c r="DG308" i="223"/>
  <c r="DJ308" i="223" s="1"/>
  <c r="DG307" i="223"/>
  <c r="DJ307" i="223" s="1"/>
  <c r="DG306" i="223"/>
  <c r="DJ306" i="223" s="1"/>
  <c r="DG305" i="223"/>
  <c r="DJ305" i="223" s="1"/>
  <c r="DG304" i="223"/>
  <c r="DJ304" i="223" s="1"/>
  <c r="DG303" i="223"/>
  <c r="DJ303" i="223" s="1"/>
  <c r="DG302" i="223"/>
  <c r="DJ302" i="223" s="1"/>
  <c r="DG301" i="223"/>
  <c r="DJ301" i="223" s="1"/>
  <c r="DG300" i="223"/>
  <c r="DJ300" i="223" s="1"/>
  <c r="DG299" i="223"/>
  <c r="DJ299" i="223" s="1"/>
  <c r="DG298" i="223"/>
  <c r="DJ298" i="223" s="1"/>
  <c r="DG297" i="223"/>
  <c r="DJ297" i="223" s="1"/>
  <c r="DG296" i="223"/>
  <c r="DJ296" i="223" s="1"/>
  <c r="DG295" i="223"/>
  <c r="DJ295" i="223" s="1"/>
  <c r="DG294" i="223"/>
  <c r="DJ294" i="223" s="1"/>
  <c r="DG293" i="223"/>
  <c r="DJ293" i="223" s="1"/>
  <c r="DG292" i="223"/>
  <c r="DJ292" i="223" s="1"/>
  <c r="DG291" i="223"/>
  <c r="DJ291" i="223" s="1"/>
  <c r="DG290" i="223"/>
  <c r="DJ290" i="223" s="1"/>
  <c r="DG289" i="223"/>
  <c r="DJ289" i="223" s="1"/>
  <c r="DG288" i="223"/>
  <c r="DJ288" i="223" s="1"/>
  <c r="DG287" i="223"/>
  <c r="DJ287" i="223" s="1"/>
  <c r="DG286" i="223"/>
  <c r="DJ286" i="223" s="1"/>
  <c r="DG285" i="223"/>
  <c r="DJ285" i="223" s="1"/>
  <c r="DG284" i="223"/>
  <c r="DJ284" i="223" s="1"/>
  <c r="DG283" i="223"/>
  <c r="DJ283" i="223" s="1"/>
  <c r="DG282" i="223"/>
  <c r="DJ282" i="223" s="1"/>
  <c r="DG281" i="223"/>
  <c r="DJ281" i="223" s="1"/>
  <c r="DG280" i="223"/>
  <c r="DJ280" i="223" s="1"/>
  <c r="DG279" i="223"/>
  <c r="DJ279" i="223" s="1"/>
  <c r="DG278" i="223"/>
  <c r="DJ278" i="223" s="1"/>
  <c r="DG277" i="223"/>
  <c r="DJ277" i="223" s="1"/>
  <c r="DG276" i="223"/>
  <c r="DJ276" i="223" s="1"/>
  <c r="DG275" i="223"/>
  <c r="DJ275" i="223" s="1"/>
  <c r="DG274" i="223"/>
  <c r="DJ274" i="223" s="1"/>
  <c r="DG273" i="223"/>
  <c r="DJ273" i="223" s="1"/>
  <c r="DG272" i="223"/>
  <c r="DJ272" i="223" s="1"/>
  <c r="DG271" i="223"/>
  <c r="DJ271" i="223" s="1"/>
  <c r="DG270" i="223"/>
  <c r="DJ270" i="223" s="1"/>
  <c r="DG269" i="223"/>
  <c r="DJ269" i="223" s="1"/>
  <c r="DG268" i="223"/>
  <c r="DJ268" i="223" s="1"/>
  <c r="DG267" i="223"/>
  <c r="DJ267" i="223" s="1"/>
  <c r="DG266" i="223"/>
  <c r="DJ266" i="223" s="1"/>
  <c r="DG265" i="223"/>
  <c r="DJ265" i="223" s="1"/>
  <c r="DG264" i="223"/>
  <c r="DJ264" i="223" s="1"/>
  <c r="DG263" i="223"/>
  <c r="DJ263" i="223" s="1"/>
  <c r="DG262" i="223"/>
  <c r="DJ262" i="223" s="1"/>
  <c r="DG261" i="223"/>
  <c r="DJ261" i="223" s="1"/>
  <c r="DG260" i="223"/>
  <c r="DJ260" i="223" s="1"/>
  <c r="DG259" i="223"/>
  <c r="DJ259" i="223" s="1"/>
  <c r="DG258" i="223"/>
  <c r="DJ258" i="223" s="1"/>
  <c r="DG257" i="223"/>
  <c r="DJ257" i="223" s="1"/>
  <c r="DG256" i="223"/>
  <c r="DJ256" i="223" s="1"/>
  <c r="DG255" i="223"/>
  <c r="DJ255" i="223" s="1"/>
  <c r="DG254" i="223"/>
  <c r="DJ254" i="223" s="1"/>
  <c r="DG253" i="223"/>
  <c r="DJ253" i="223" s="1"/>
  <c r="DG252" i="223"/>
  <c r="DJ252" i="223" s="1"/>
  <c r="DG251" i="223"/>
  <c r="DJ251" i="223" s="1"/>
  <c r="DG250" i="223"/>
  <c r="DJ250" i="223" s="1"/>
  <c r="DG249" i="223"/>
  <c r="DJ249" i="223" s="1"/>
  <c r="DG248" i="223"/>
  <c r="DJ248" i="223" s="1"/>
  <c r="DG247" i="223"/>
  <c r="DJ247" i="223" s="1"/>
  <c r="DG246" i="223"/>
  <c r="DJ246" i="223" s="1"/>
  <c r="DG245" i="223"/>
  <c r="DJ245" i="223" s="1"/>
  <c r="DG244" i="223"/>
  <c r="DJ244" i="223" s="1"/>
  <c r="DG243" i="223"/>
  <c r="DJ243" i="223" s="1"/>
  <c r="DG242" i="223"/>
  <c r="DJ242" i="223" s="1"/>
  <c r="DG241" i="223"/>
  <c r="DJ241" i="223" s="1"/>
  <c r="DG240" i="223"/>
  <c r="DJ240" i="223" s="1"/>
  <c r="DG239" i="223"/>
  <c r="DJ239" i="223" s="1"/>
  <c r="DG238" i="223"/>
  <c r="DJ238" i="223" s="1"/>
  <c r="DG237" i="223"/>
  <c r="DJ237" i="223" s="1"/>
  <c r="DG236" i="223"/>
  <c r="DJ236" i="223" s="1"/>
  <c r="DG235" i="223"/>
  <c r="DJ235" i="223" s="1"/>
  <c r="DG234" i="223"/>
  <c r="DJ234" i="223" s="1"/>
  <c r="DG233" i="223"/>
  <c r="DJ233" i="223" s="1"/>
  <c r="DG232" i="223"/>
  <c r="DJ232" i="223" s="1"/>
  <c r="DG231" i="223"/>
  <c r="DJ231" i="223" s="1"/>
  <c r="DG230" i="223"/>
  <c r="DJ230" i="223" s="1"/>
  <c r="DG229" i="223"/>
  <c r="DJ229" i="223" s="1"/>
  <c r="DG228" i="223"/>
  <c r="DJ228" i="223" s="1"/>
  <c r="DG227" i="223"/>
  <c r="DJ227" i="223" s="1"/>
  <c r="DG226" i="223"/>
  <c r="DJ226" i="223" s="1"/>
  <c r="DG225" i="223"/>
  <c r="DJ225" i="223" s="1"/>
  <c r="DG224" i="223"/>
  <c r="DJ224" i="223" s="1"/>
  <c r="DG223" i="223"/>
  <c r="DJ223" i="223" s="1"/>
  <c r="DG222" i="223"/>
  <c r="DJ222" i="223" s="1"/>
  <c r="DG221" i="223"/>
  <c r="DJ221" i="223" s="1"/>
  <c r="DG220" i="223"/>
  <c r="DJ220" i="223" s="1"/>
  <c r="DG219" i="223"/>
  <c r="DJ219" i="223" s="1"/>
  <c r="DG218" i="223"/>
  <c r="DJ218" i="223" s="1"/>
  <c r="DG217" i="223"/>
  <c r="DJ217" i="223" s="1"/>
  <c r="DG216" i="223"/>
  <c r="DJ216" i="223" s="1"/>
  <c r="DG215" i="223"/>
  <c r="DJ215" i="223" s="1"/>
  <c r="DG214" i="223"/>
  <c r="DJ214" i="223" s="1"/>
  <c r="DG213" i="223"/>
  <c r="DJ213" i="223" s="1"/>
  <c r="DG212" i="223"/>
  <c r="DJ212" i="223" s="1"/>
  <c r="DG211" i="223"/>
  <c r="DJ211" i="223" s="1"/>
  <c r="DG210" i="223"/>
  <c r="DG209" i="223"/>
  <c r="DJ209" i="223" s="1"/>
  <c r="DG208" i="223"/>
  <c r="DJ208" i="223" s="1"/>
  <c r="DG207" i="223"/>
  <c r="DJ207" i="223" s="1"/>
  <c r="DG206" i="223"/>
  <c r="DJ206" i="223" s="1"/>
  <c r="DG205" i="223"/>
  <c r="DJ205" i="223" s="1"/>
  <c r="DG204" i="223"/>
  <c r="DJ204" i="223" s="1"/>
  <c r="DG203" i="223"/>
  <c r="DJ203" i="223" s="1"/>
  <c r="DG202" i="223"/>
  <c r="DG201" i="223"/>
  <c r="DJ201" i="223" s="1"/>
  <c r="DG200" i="223"/>
  <c r="DJ200" i="223" s="1"/>
  <c r="DG199" i="223"/>
  <c r="DJ199" i="223" s="1"/>
  <c r="DG198" i="223"/>
  <c r="DJ198" i="223" s="1"/>
  <c r="DG197" i="223"/>
  <c r="DJ197" i="223" s="1"/>
  <c r="DG196" i="223"/>
  <c r="DJ196" i="223" s="1"/>
  <c r="DG195" i="223"/>
  <c r="DJ195" i="223" s="1"/>
  <c r="DG194" i="223"/>
  <c r="DG193" i="223"/>
  <c r="DJ193" i="223" s="1"/>
  <c r="DG192" i="223"/>
  <c r="DJ192" i="223" s="1"/>
  <c r="DG191" i="223"/>
  <c r="DJ191" i="223" s="1"/>
  <c r="DG190" i="223"/>
  <c r="DJ190" i="223" s="1"/>
  <c r="DG189" i="223"/>
  <c r="DJ189" i="223" s="1"/>
  <c r="DG188" i="223"/>
  <c r="DG187" i="223"/>
  <c r="DJ187" i="223" s="1"/>
  <c r="DG186" i="223"/>
  <c r="DJ186" i="223" s="1"/>
  <c r="DG185" i="223"/>
  <c r="DG184" i="223"/>
  <c r="DG183" i="223"/>
  <c r="DJ183" i="223" s="1"/>
  <c r="DG182" i="223"/>
  <c r="DJ182" i="223" s="1"/>
  <c r="DG181" i="223"/>
  <c r="DJ181" i="223" s="1"/>
  <c r="DG180" i="223"/>
  <c r="DJ180" i="223" s="1"/>
  <c r="DG179" i="223"/>
  <c r="DJ179" i="223" s="1"/>
  <c r="DG178" i="223"/>
  <c r="DJ178" i="223" s="1"/>
  <c r="DG177" i="223"/>
  <c r="DJ177" i="223" s="1"/>
  <c r="DG176" i="223"/>
  <c r="DJ176" i="223" s="1"/>
  <c r="DG175" i="223"/>
  <c r="DJ175" i="223" s="1"/>
  <c r="DG174" i="223"/>
  <c r="DJ174" i="223" s="1"/>
  <c r="DG173" i="223"/>
  <c r="DJ173" i="223" s="1"/>
  <c r="DG172" i="223"/>
  <c r="DG171" i="223"/>
  <c r="DJ171" i="223" s="1"/>
  <c r="DG170" i="223"/>
  <c r="DJ170" i="223" s="1"/>
  <c r="DG169" i="223"/>
  <c r="DG168" i="223"/>
  <c r="DG167" i="223"/>
  <c r="DJ167" i="223" s="1"/>
  <c r="DG166" i="223"/>
  <c r="DJ166" i="223" s="1"/>
  <c r="DG165" i="223"/>
  <c r="DJ165" i="223" s="1"/>
  <c r="DG164" i="223"/>
  <c r="DJ164" i="223" s="1"/>
  <c r="DG163" i="223"/>
  <c r="DJ163" i="223" s="1"/>
  <c r="DG162" i="223"/>
  <c r="DJ162" i="223" s="1"/>
  <c r="DG161" i="223"/>
  <c r="DJ161" i="223" s="1"/>
  <c r="DG160" i="223"/>
  <c r="DJ160" i="223" s="1"/>
  <c r="DG159" i="223"/>
  <c r="DJ159" i="223" s="1"/>
  <c r="DG158" i="223"/>
  <c r="DJ158" i="223" s="1"/>
  <c r="DG157" i="223"/>
  <c r="DJ157" i="223" s="1"/>
  <c r="DG156" i="223"/>
  <c r="DJ156" i="223" s="1"/>
  <c r="DG155" i="223"/>
  <c r="DJ155" i="223" s="1"/>
  <c r="DG154" i="223"/>
  <c r="DJ154" i="223" s="1"/>
  <c r="DG153" i="223"/>
  <c r="DJ153" i="223" s="1"/>
  <c r="DG152" i="223"/>
  <c r="DJ152" i="223" s="1"/>
  <c r="DG151" i="223"/>
  <c r="DJ151" i="223" s="1"/>
  <c r="DG150" i="223"/>
  <c r="DJ150" i="223" s="1"/>
  <c r="DG149" i="223"/>
  <c r="DJ149" i="223" s="1"/>
  <c r="DG148" i="223"/>
  <c r="DG147" i="223"/>
  <c r="DJ147" i="223" s="1"/>
  <c r="DG146" i="223"/>
  <c r="DG145" i="223"/>
  <c r="DJ145" i="223" s="1"/>
  <c r="DG144" i="223"/>
  <c r="DG143" i="223"/>
  <c r="DJ143" i="223" s="1"/>
  <c r="DG142" i="223"/>
  <c r="DG141" i="223"/>
  <c r="DJ141" i="223" s="1"/>
  <c r="DG140" i="223"/>
  <c r="DG139" i="223"/>
  <c r="DJ139" i="223" s="1"/>
  <c r="DG138" i="223"/>
  <c r="DG137" i="223"/>
  <c r="DJ137" i="223" s="1"/>
  <c r="DG136" i="223"/>
  <c r="DG135" i="223"/>
  <c r="DJ135" i="223" s="1"/>
  <c r="DG134" i="223"/>
  <c r="DG133" i="223"/>
  <c r="DJ133" i="223" s="1"/>
  <c r="DG132" i="223"/>
  <c r="DG131" i="223"/>
  <c r="DJ131" i="223" s="1"/>
  <c r="DG130" i="223"/>
  <c r="DG129" i="223"/>
  <c r="DJ129" i="223" s="1"/>
  <c r="DG128" i="223"/>
  <c r="DG127" i="223"/>
  <c r="DJ127" i="223" s="1"/>
  <c r="DG126" i="223"/>
  <c r="DG125" i="223"/>
  <c r="DJ125" i="223" s="1"/>
  <c r="DG124" i="223"/>
  <c r="DG123" i="223"/>
  <c r="DJ123" i="223" s="1"/>
  <c r="DG122" i="223"/>
  <c r="DG121" i="223"/>
  <c r="DJ121" i="223" s="1"/>
  <c r="DG120" i="223"/>
  <c r="DG119" i="223"/>
  <c r="DJ119" i="223" s="1"/>
  <c r="DG118" i="223"/>
  <c r="DG117" i="223"/>
  <c r="DJ117" i="223" s="1"/>
  <c r="DG116" i="223"/>
  <c r="DG115" i="223"/>
  <c r="DJ115" i="223" s="1"/>
  <c r="DG114" i="223"/>
  <c r="DG113" i="223"/>
  <c r="DJ113" i="223" s="1"/>
  <c r="DG112" i="223"/>
  <c r="DG111" i="223"/>
  <c r="DJ111" i="223" s="1"/>
  <c r="DG110" i="223"/>
  <c r="DG109" i="223"/>
  <c r="DJ109" i="223" s="1"/>
  <c r="DG108" i="223"/>
  <c r="DG107" i="223"/>
  <c r="DG106" i="223"/>
  <c r="DG105" i="223"/>
  <c r="DG104" i="223"/>
  <c r="DG103" i="223"/>
  <c r="DG102" i="223"/>
  <c r="DG101" i="223"/>
  <c r="DG100" i="223"/>
  <c r="DG99" i="223"/>
  <c r="DG98" i="223"/>
  <c r="DG97" i="223"/>
  <c r="DG96" i="223"/>
  <c r="DG95" i="223"/>
  <c r="DG94" i="223"/>
  <c r="DG93" i="223"/>
  <c r="DG92" i="223"/>
  <c r="DG91" i="223"/>
  <c r="DG90" i="223"/>
  <c r="DG89" i="223"/>
  <c r="DG88" i="223"/>
  <c r="DG87" i="223"/>
  <c r="DG86" i="223"/>
  <c r="DG85" i="223"/>
  <c r="DG84" i="223"/>
  <c r="DG83" i="223"/>
  <c r="DG82" i="223"/>
  <c r="DG81" i="223"/>
  <c r="DG80" i="223"/>
  <c r="DG79" i="223"/>
  <c r="DG78" i="223"/>
  <c r="DG77" i="223"/>
  <c r="DG76" i="223"/>
  <c r="DG75" i="223"/>
  <c r="DG74" i="223"/>
  <c r="DG73" i="223"/>
  <c r="DG72" i="223"/>
  <c r="DG71" i="223"/>
  <c r="DG70" i="223"/>
  <c r="DG69" i="223"/>
  <c r="DG68" i="223"/>
  <c r="DG67" i="223"/>
  <c r="DG66" i="223"/>
  <c r="DG65" i="223"/>
  <c r="DG64" i="223"/>
  <c r="DG63" i="223"/>
  <c r="DG62" i="223"/>
  <c r="DG61" i="223"/>
  <c r="DG60" i="223"/>
  <c r="DG59" i="223"/>
  <c r="DG58" i="223"/>
  <c r="DG57" i="223"/>
  <c r="DG56" i="223"/>
  <c r="DG55" i="223"/>
  <c r="DG54" i="223"/>
  <c r="DG53" i="223"/>
  <c r="DG52" i="223"/>
  <c r="DG51" i="223"/>
  <c r="DG50" i="223"/>
  <c r="DG49" i="223"/>
  <c r="DG48" i="223"/>
  <c r="DJ48" i="223" s="1"/>
  <c r="DG47" i="223"/>
  <c r="DG46" i="223"/>
  <c r="DJ46" i="223" s="1"/>
  <c r="DG45" i="223"/>
  <c r="DG44" i="223"/>
  <c r="DJ44" i="223" s="1"/>
  <c r="DG43" i="223"/>
  <c r="DG42" i="223"/>
  <c r="DJ42" i="223" s="1"/>
  <c r="DG41" i="223"/>
  <c r="DG40" i="223"/>
  <c r="DJ40" i="223" s="1"/>
  <c r="DG39" i="223"/>
  <c r="DG38" i="223"/>
  <c r="DJ38" i="223" s="1"/>
  <c r="DG37" i="223"/>
  <c r="DG36" i="223"/>
  <c r="DJ36" i="223" s="1"/>
  <c r="DG35" i="223"/>
  <c r="DG34" i="223"/>
  <c r="DJ34" i="223" s="1"/>
  <c r="DG33" i="223"/>
  <c r="DG32" i="223"/>
  <c r="DJ32" i="223" s="1"/>
  <c r="DG31" i="223"/>
  <c r="DG30" i="223"/>
  <c r="DJ30" i="223" s="1"/>
  <c r="DG29" i="223"/>
  <c r="DG28" i="223"/>
  <c r="DJ28" i="223" s="1"/>
  <c r="DG27" i="223"/>
  <c r="DG26" i="223"/>
  <c r="DJ26" i="223" s="1"/>
  <c r="DG25" i="223"/>
  <c r="DJ25" i="223" s="1"/>
  <c r="DG24" i="223"/>
  <c r="DJ24" i="223" s="1"/>
  <c r="DG23" i="223"/>
  <c r="DJ23" i="223" s="1"/>
  <c r="DG22" i="223"/>
  <c r="DJ22" i="223" s="1"/>
  <c r="DG21" i="223"/>
  <c r="DJ21" i="223" s="1"/>
  <c r="DG20" i="223"/>
  <c r="DJ20" i="223" s="1"/>
  <c r="DG19" i="223"/>
  <c r="DJ19" i="223" s="1"/>
  <c r="DG18" i="223"/>
  <c r="DJ18" i="223" s="1"/>
  <c r="DG17" i="223"/>
  <c r="DJ17" i="223" s="1"/>
  <c r="DG16" i="223"/>
  <c r="DJ16" i="223" s="1"/>
  <c r="DG15" i="223"/>
  <c r="DJ15" i="223" s="1"/>
  <c r="DG14" i="223"/>
  <c r="DJ14" i="223" s="1"/>
  <c r="DG13" i="223"/>
  <c r="DJ13" i="223" s="1"/>
  <c r="DG12" i="223"/>
  <c r="DJ12" i="223" s="1"/>
  <c r="DG11" i="223"/>
  <c r="DJ11" i="223" s="1"/>
  <c r="DG10" i="223"/>
  <c r="AL342" i="224" l="1"/>
  <c r="AL344" i="224" s="1"/>
  <c r="AS76" i="227"/>
  <c r="DJ76" i="223"/>
  <c r="AS132" i="227"/>
  <c r="AH132" i="224" s="1"/>
  <c r="AP132" i="226" s="1"/>
  <c r="DJ132" i="223"/>
  <c r="AS172" i="227"/>
  <c r="AU172" i="227" s="1"/>
  <c r="AQ172" i="226" s="1"/>
  <c r="AR172" i="226" s="1"/>
  <c r="DJ172" i="223"/>
  <c r="AS100" i="227"/>
  <c r="AH100" i="224" s="1"/>
  <c r="AP100" i="226" s="1"/>
  <c r="DJ100" i="223"/>
  <c r="AS188" i="227"/>
  <c r="AU188" i="227" s="1"/>
  <c r="AQ188" i="226" s="1"/>
  <c r="AR188" i="226" s="1"/>
  <c r="DJ188" i="223"/>
  <c r="AS61" i="227"/>
  <c r="AU61" i="227" s="1"/>
  <c r="AQ61" i="226" s="1"/>
  <c r="AR61" i="226" s="1"/>
  <c r="DJ61" i="223"/>
  <c r="AS84" i="227"/>
  <c r="AU84" i="227" s="1"/>
  <c r="AQ84" i="226" s="1"/>
  <c r="AR84" i="226" s="1"/>
  <c r="DJ84" i="223"/>
  <c r="AS54" i="227"/>
  <c r="AU54" i="227" s="1"/>
  <c r="AQ54" i="226" s="1"/>
  <c r="AR54" i="226" s="1"/>
  <c r="DJ54" i="223"/>
  <c r="AS47" i="227"/>
  <c r="AU47" i="227" s="1"/>
  <c r="AQ47" i="226" s="1"/>
  <c r="AR47" i="226" s="1"/>
  <c r="DJ47" i="223"/>
  <c r="AS52" i="227"/>
  <c r="AH52" i="224" s="1"/>
  <c r="AP52" i="226" s="1"/>
  <c r="DJ52" i="223"/>
  <c r="AS124" i="227"/>
  <c r="AU124" i="227" s="1"/>
  <c r="AQ124" i="226" s="1"/>
  <c r="AR124" i="226" s="1"/>
  <c r="DJ124" i="223"/>
  <c r="AS37" i="227"/>
  <c r="AH37" i="224" s="1"/>
  <c r="AP37" i="226" s="1"/>
  <c r="DJ37" i="223"/>
  <c r="AS77" i="227"/>
  <c r="AH77" i="224" s="1"/>
  <c r="AP77" i="226" s="1"/>
  <c r="DJ77" i="223"/>
  <c r="AS101" i="227"/>
  <c r="AU101" i="227" s="1"/>
  <c r="AQ101" i="226" s="1"/>
  <c r="AR101" i="226" s="1"/>
  <c r="DJ101" i="223"/>
  <c r="AS78" i="227"/>
  <c r="AH78" i="224" s="1"/>
  <c r="AP78" i="226" s="1"/>
  <c r="DJ78" i="223"/>
  <c r="AS118" i="227"/>
  <c r="AU118" i="227" s="1"/>
  <c r="AQ118" i="226" s="1"/>
  <c r="AR118" i="226" s="1"/>
  <c r="DJ118" i="223"/>
  <c r="AS31" i="227"/>
  <c r="AU31" i="227" s="1"/>
  <c r="AQ31" i="226" s="1"/>
  <c r="AR31" i="226" s="1"/>
  <c r="DJ31" i="223"/>
  <c r="AS79" i="227"/>
  <c r="AU79" i="227" s="1"/>
  <c r="AQ79" i="226" s="1"/>
  <c r="AR79" i="226" s="1"/>
  <c r="DJ79" i="223"/>
  <c r="AS56" i="227"/>
  <c r="AU56" i="227" s="1"/>
  <c r="AQ56" i="226" s="1"/>
  <c r="AR56" i="226" s="1"/>
  <c r="DJ56" i="223"/>
  <c r="AS64" i="227"/>
  <c r="AU64" i="227" s="1"/>
  <c r="AQ64" i="226" s="1"/>
  <c r="AR64" i="226" s="1"/>
  <c r="DJ64" i="223"/>
  <c r="AS72" i="227"/>
  <c r="AU72" i="227" s="1"/>
  <c r="AQ72" i="226" s="1"/>
  <c r="AR72" i="226" s="1"/>
  <c r="DJ72" i="223"/>
  <c r="AS80" i="227"/>
  <c r="AH80" i="224" s="1"/>
  <c r="AP80" i="226" s="1"/>
  <c r="DJ80" i="223"/>
  <c r="AS88" i="227"/>
  <c r="AU88" i="227" s="1"/>
  <c r="AQ88" i="226" s="1"/>
  <c r="AR88" i="226" s="1"/>
  <c r="DJ88" i="223"/>
  <c r="AS96" i="227"/>
  <c r="AU96" i="227" s="1"/>
  <c r="AQ96" i="226" s="1"/>
  <c r="AR96" i="226" s="1"/>
  <c r="DJ96" i="223"/>
  <c r="AS104" i="227"/>
  <c r="AU104" i="227" s="1"/>
  <c r="AQ104" i="226" s="1"/>
  <c r="AR104" i="226" s="1"/>
  <c r="DJ104" i="223"/>
  <c r="AS112" i="227"/>
  <c r="AU112" i="227" s="1"/>
  <c r="AQ112" i="226" s="1"/>
  <c r="AR112" i="226" s="1"/>
  <c r="DJ112" i="223"/>
  <c r="AS120" i="227"/>
  <c r="AU120" i="227" s="1"/>
  <c r="AQ120" i="226" s="1"/>
  <c r="AR120" i="226" s="1"/>
  <c r="DJ120" i="223"/>
  <c r="AS128" i="227"/>
  <c r="AU128" i="227" s="1"/>
  <c r="AQ128" i="226" s="1"/>
  <c r="AR128" i="226" s="1"/>
  <c r="DJ128" i="223"/>
  <c r="AS136" i="227"/>
  <c r="AU136" i="227" s="1"/>
  <c r="AQ136" i="226" s="1"/>
  <c r="AR136" i="226" s="1"/>
  <c r="DJ136" i="223"/>
  <c r="AS144" i="227"/>
  <c r="AH144" i="224" s="1"/>
  <c r="AP144" i="226" s="1"/>
  <c r="DJ144" i="223"/>
  <c r="AS168" i="227"/>
  <c r="AU168" i="227" s="1"/>
  <c r="AQ168" i="226" s="1"/>
  <c r="AR168" i="226" s="1"/>
  <c r="DJ168" i="223"/>
  <c r="AS184" i="227"/>
  <c r="AH184" i="224" s="1"/>
  <c r="AP184" i="226" s="1"/>
  <c r="DJ184" i="223"/>
  <c r="AS60" i="227"/>
  <c r="AH60" i="224" s="1"/>
  <c r="AP60" i="226" s="1"/>
  <c r="DJ60" i="223"/>
  <c r="AS108" i="227"/>
  <c r="AU108" i="227" s="1"/>
  <c r="AQ108" i="226" s="1"/>
  <c r="AR108" i="226" s="1"/>
  <c r="DJ108" i="223"/>
  <c r="AS140" i="227"/>
  <c r="AH140" i="224" s="1"/>
  <c r="AP140" i="226" s="1"/>
  <c r="DJ140" i="223"/>
  <c r="AS29" i="227"/>
  <c r="AU29" i="227" s="1"/>
  <c r="AQ29" i="226" s="1"/>
  <c r="AR29" i="226" s="1"/>
  <c r="DJ29" i="223"/>
  <c r="AS69" i="227"/>
  <c r="AU69" i="227" s="1"/>
  <c r="AQ69" i="226" s="1"/>
  <c r="AR69" i="226" s="1"/>
  <c r="DJ69" i="223"/>
  <c r="AS93" i="227"/>
  <c r="AU93" i="227" s="1"/>
  <c r="AQ93" i="226" s="1"/>
  <c r="AR93" i="226" s="1"/>
  <c r="DJ93" i="223"/>
  <c r="AS62" i="227"/>
  <c r="AU62" i="227" s="1"/>
  <c r="AQ62" i="226" s="1"/>
  <c r="AR62" i="226" s="1"/>
  <c r="DJ62" i="223"/>
  <c r="AS86" i="227"/>
  <c r="AH86" i="224" s="1"/>
  <c r="AP86" i="226" s="1"/>
  <c r="DJ86" i="223"/>
  <c r="AS110" i="227"/>
  <c r="AU110" i="227" s="1"/>
  <c r="AQ110" i="226" s="1"/>
  <c r="AR110" i="226" s="1"/>
  <c r="DJ110" i="223"/>
  <c r="AS142" i="227"/>
  <c r="AH142" i="224" s="1"/>
  <c r="AP142" i="226" s="1"/>
  <c r="DJ142" i="223"/>
  <c r="AS39" i="227"/>
  <c r="AH39" i="224" s="1"/>
  <c r="AP39" i="226" s="1"/>
  <c r="DJ39" i="223"/>
  <c r="AS71" i="227"/>
  <c r="AH71" i="224" s="1"/>
  <c r="AP71" i="226" s="1"/>
  <c r="DJ71" i="223"/>
  <c r="AS87" i="227"/>
  <c r="AH87" i="224" s="1"/>
  <c r="AP87" i="226" s="1"/>
  <c r="DJ87" i="223"/>
  <c r="AS103" i="227"/>
  <c r="AU103" i="227" s="1"/>
  <c r="AQ103" i="226" s="1"/>
  <c r="AR103" i="226" s="1"/>
  <c r="DJ103" i="223"/>
  <c r="AS33" i="227"/>
  <c r="AU33" i="227" s="1"/>
  <c r="AQ33" i="226" s="1"/>
  <c r="AR33" i="226" s="1"/>
  <c r="DJ33" i="223"/>
  <c r="AS41" i="227"/>
  <c r="AU41" i="227" s="1"/>
  <c r="AQ41" i="226" s="1"/>
  <c r="AR41" i="226" s="1"/>
  <c r="DJ41" i="223"/>
  <c r="AS49" i="227"/>
  <c r="AH49" i="224" s="1"/>
  <c r="AP49" i="226" s="1"/>
  <c r="DJ49" i="223"/>
  <c r="AS57" i="227"/>
  <c r="AH57" i="224" s="1"/>
  <c r="AP57" i="226" s="1"/>
  <c r="DJ57" i="223"/>
  <c r="AS65" i="227"/>
  <c r="AU65" i="227" s="1"/>
  <c r="AQ65" i="226" s="1"/>
  <c r="AR65" i="226" s="1"/>
  <c r="DJ65" i="223"/>
  <c r="AS73" i="227"/>
  <c r="AU73" i="227" s="1"/>
  <c r="AQ73" i="226" s="1"/>
  <c r="AR73" i="226" s="1"/>
  <c r="DJ73" i="223"/>
  <c r="AS81" i="227"/>
  <c r="AH81" i="224" s="1"/>
  <c r="AP81" i="226" s="1"/>
  <c r="DJ81" i="223"/>
  <c r="AS89" i="227"/>
  <c r="AU89" i="227" s="1"/>
  <c r="AQ89" i="226" s="1"/>
  <c r="AR89" i="226" s="1"/>
  <c r="DJ89" i="223"/>
  <c r="AS97" i="227"/>
  <c r="AH97" i="224" s="1"/>
  <c r="AP97" i="226" s="1"/>
  <c r="DJ97" i="223"/>
  <c r="AS105" i="227"/>
  <c r="AU105" i="227" s="1"/>
  <c r="AQ105" i="226" s="1"/>
  <c r="AR105" i="226" s="1"/>
  <c r="DJ105" i="223"/>
  <c r="AS169" i="227"/>
  <c r="AU169" i="227" s="1"/>
  <c r="AQ169" i="226" s="1"/>
  <c r="AR169" i="226" s="1"/>
  <c r="DJ169" i="223"/>
  <c r="AS185" i="227"/>
  <c r="AH185" i="224" s="1"/>
  <c r="AP185" i="226" s="1"/>
  <c r="DJ185" i="223"/>
  <c r="AS92" i="227"/>
  <c r="AU92" i="227" s="1"/>
  <c r="AQ92" i="226" s="1"/>
  <c r="AR92" i="226" s="1"/>
  <c r="DJ92" i="223"/>
  <c r="AS53" i="227"/>
  <c r="AH53" i="224" s="1"/>
  <c r="AP53" i="226" s="1"/>
  <c r="DJ53" i="223"/>
  <c r="AS94" i="227"/>
  <c r="AH94" i="224" s="1"/>
  <c r="AP94" i="226" s="1"/>
  <c r="DJ94" i="223"/>
  <c r="AS126" i="227"/>
  <c r="AH126" i="224" s="1"/>
  <c r="AP126" i="226" s="1"/>
  <c r="DJ126" i="223"/>
  <c r="AS55" i="227"/>
  <c r="AH55" i="224" s="1"/>
  <c r="AP55" i="226" s="1"/>
  <c r="DJ55" i="223"/>
  <c r="AS10" i="227"/>
  <c r="AH10" i="224" s="1"/>
  <c r="AP10" i="226" s="1"/>
  <c r="DJ10" i="223"/>
  <c r="AS50" i="227"/>
  <c r="AH50" i="224" s="1"/>
  <c r="AP50" i="226" s="1"/>
  <c r="DJ50" i="223"/>
  <c r="AS58" i="227"/>
  <c r="AH58" i="224" s="1"/>
  <c r="AP58" i="226" s="1"/>
  <c r="DJ58" i="223"/>
  <c r="AS66" i="227"/>
  <c r="AU66" i="227" s="1"/>
  <c r="AQ66" i="226" s="1"/>
  <c r="AR66" i="226" s="1"/>
  <c r="DJ66" i="223"/>
  <c r="AS74" i="227"/>
  <c r="AU74" i="227" s="1"/>
  <c r="AQ74" i="226" s="1"/>
  <c r="AR74" i="226" s="1"/>
  <c r="DJ74" i="223"/>
  <c r="AS82" i="227"/>
  <c r="AH82" i="224" s="1"/>
  <c r="AP82" i="226" s="1"/>
  <c r="DJ82" i="223"/>
  <c r="AS90" i="227"/>
  <c r="AH90" i="224" s="1"/>
  <c r="AP90" i="226" s="1"/>
  <c r="DJ90" i="223"/>
  <c r="AS98" i="227"/>
  <c r="AU98" i="227" s="1"/>
  <c r="AQ98" i="226" s="1"/>
  <c r="AR98" i="226" s="1"/>
  <c r="DJ98" i="223"/>
  <c r="AS106" i="227"/>
  <c r="AU106" i="227" s="1"/>
  <c r="AQ106" i="226" s="1"/>
  <c r="AR106" i="226" s="1"/>
  <c r="DJ106" i="223"/>
  <c r="AS114" i="227"/>
  <c r="AU114" i="227" s="1"/>
  <c r="AQ114" i="226" s="1"/>
  <c r="AR114" i="226" s="1"/>
  <c r="DJ114" i="223"/>
  <c r="AS122" i="227"/>
  <c r="AH122" i="224" s="1"/>
  <c r="AP122" i="226" s="1"/>
  <c r="DJ122" i="223"/>
  <c r="AS130" i="227"/>
  <c r="AH130" i="224" s="1"/>
  <c r="AP130" i="226" s="1"/>
  <c r="DJ130" i="223"/>
  <c r="AS138" i="227"/>
  <c r="AU138" i="227" s="1"/>
  <c r="AQ138" i="226" s="1"/>
  <c r="AR138" i="226" s="1"/>
  <c r="DJ138" i="223"/>
  <c r="AS146" i="227"/>
  <c r="AH146" i="224" s="1"/>
  <c r="AP146" i="226" s="1"/>
  <c r="DJ146" i="223"/>
  <c r="AS194" i="227"/>
  <c r="AH194" i="224" s="1"/>
  <c r="AP194" i="226" s="1"/>
  <c r="DJ194" i="223"/>
  <c r="AS202" i="227"/>
  <c r="AU202" i="227" s="1"/>
  <c r="AQ202" i="226" s="1"/>
  <c r="AR202" i="226" s="1"/>
  <c r="DJ202" i="223"/>
  <c r="AS210" i="227"/>
  <c r="AH210" i="224" s="1"/>
  <c r="AP210" i="226" s="1"/>
  <c r="DJ210" i="223"/>
  <c r="AS68" i="227"/>
  <c r="AU68" i="227" s="1"/>
  <c r="AQ68" i="226" s="1"/>
  <c r="AR68" i="226" s="1"/>
  <c r="DJ68" i="223"/>
  <c r="AS116" i="227"/>
  <c r="AU116" i="227" s="1"/>
  <c r="AQ116" i="226" s="1"/>
  <c r="AR116" i="226" s="1"/>
  <c r="DJ116" i="223"/>
  <c r="AS148" i="227"/>
  <c r="AH148" i="224" s="1"/>
  <c r="AP148" i="226" s="1"/>
  <c r="DJ148" i="223"/>
  <c r="AS45" i="227"/>
  <c r="AH45" i="224" s="1"/>
  <c r="AP45" i="226" s="1"/>
  <c r="DJ45" i="223"/>
  <c r="AS85" i="227"/>
  <c r="AU85" i="227" s="1"/>
  <c r="AQ85" i="226" s="1"/>
  <c r="AR85" i="226" s="1"/>
  <c r="DJ85" i="223"/>
  <c r="AS70" i="227"/>
  <c r="AH70" i="224" s="1"/>
  <c r="AP70" i="226" s="1"/>
  <c r="DJ70" i="223"/>
  <c r="AS102" i="227"/>
  <c r="AU102" i="227" s="1"/>
  <c r="AQ102" i="226" s="1"/>
  <c r="AR102" i="226" s="1"/>
  <c r="DJ102" i="223"/>
  <c r="AS134" i="227"/>
  <c r="AU134" i="227" s="1"/>
  <c r="AQ134" i="226" s="1"/>
  <c r="AR134" i="226" s="1"/>
  <c r="DJ134" i="223"/>
  <c r="AS63" i="227"/>
  <c r="AU63" i="227" s="1"/>
  <c r="AQ63" i="226" s="1"/>
  <c r="AR63" i="226" s="1"/>
  <c r="DJ63" i="223"/>
  <c r="AS95" i="227"/>
  <c r="AH95" i="224" s="1"/>
  <c r="AP95" i="226" s="1"/>
  <c r="DJ95" i="223"/>
  <c r="AS27" i="227"/>
  <c r="AH27" i="224" s="1"/>
  <c r="AP27" i="226" s="1"/>
  <c r="DJ27" i="223"/>
  <c r="AS35" i="227"/>
  <c r="AH35" i="224" s="1"/>
  <c r="AP35" i="226" s="1"/>
  <c r="DJ35" i="223"/>
  <c r="AS43" i="227"/>
  <c r="AU43" i="227" s="1"/>
  <c r="AQ43" i="226" s="1"/>
  <c r="AR43" i="226" s="1"/>
  <c r="DJ43" i="223"/>
  <c r="AS51" i="227"/>
  <c r="AU51" i="227" s="1"/>
  <c r="AQ51" i="226" s="1"/>
  <c r="AR51" i="226" s="1"/>
  <c r="DJ51" i="223"/>
  <c r="AS59" i="227"/>
  <c r="AH59" i="224" s="1"/>
  <c r="AP59" i="226" s="1"/>
  <c r="DJ59" i="223"/>
  <c r="AS67" i="227"/>
  <c r="AH67" i="224" s="1"/>
  <c r="AP67" i="226" s="1"/>
  <c r="DJ67" i="223"/>
  <c r="AS75" i="227"/>
  <c r="AH75" i="224" s="1"/>
  <c r="AP75" i="226" s="1"/>
  <c r="DJ75" i="223"/>
  <c r="AS83" i="227"/>
  <c r="AU83" i="227" s="1"/>
  <c r="AQ83" i="226" s="1"/>
  <c r="AR83" i="226" s="1"/>
  <c r="DJ83" i="223"/>
  <c r="AS91" i="227"/>
  <c r="AU91" i="227" s="1"/>
  <c r="AQ91" i="226" s="1"/>
  <c r="AR91" i="226" s="1"/>
  <c r="DJ91" i="223"/>
  <c r="AS99" i="227"/>
  <c r="AH99" i="224" s="1"/>
  <c r="AP99" i="226" s="1"/>
  <c r="DJ99" i="223"/>
  <c r="AS107" i="227"/>
  <c r="AU107" i="227" s="1"/>
  <c r="AQ107" i="226" s="1"/>
  <c r="AR107" i="226" s="1"/>
  <c r="DJ107" i="223"/>
  <c r="AH31" i="224"/>
  <c r="AP31" i="226" s="1"/>
  <c r="AH76" i="224"/>
  <c r="AP76" i="226" s="1"/>
  <c r="AU76" i="227"/>
  <c r="AQ76" i="226" s="1"/>
  <c r="AR76" i="226" s="1"/>
  <c r="AS14" i="227"/>
  <c r="AS46" i="227"/>
  <c r="DH166" i="223"/>
  <c r="DI166" i="223" s="1"/>
  <c r="AS166" i="227"/>
  <c r="AS198" i="227"/>
  <c r="AS246" i="227"/>
  <c r="AS286" i="227"/>
  <c r="AS334" i="227"/>
  <c r="DH15" i="223"/>
  <c r="DI15" i="223" s="1"/>
  <c r="AS15" i="227"/>
  <c r="DH23" i="223"/>
  <c r="DI23" i="223" s="1"/>
  <c r="AS23" i="227"/>
  <c r="DH111" i="223"/>
  <c r="DI111" i="223" s="1"/>
  <c r="AS111" i="227"/>
  <c r="DH119" i="223"/>
  <c r="DI119" i="223" s="1"/>
  <c r="AS119" i="227"/>
  <c r="DH127" i="223"/>
  <c r="DI127" i="223" s="1"/>
  <c r="AS127" i="227"/>
  <c r="DH135" i="223"/>
  <c r="DI135" i="223" s="1"/>
  <c r="AS135" i="227"/>
  <c r="DH143" i="223"/>
  <c r="DI143" i="223" s="1"/>
  <c r="AS143" i="227"/>
  <c r="AS151" i="227"/>
  <c r="DH159" i="223"/>
  <c r="DI159" i="223" s="1"/>
  <c r="AS159" i="227"/>
  <c r="AS167" i="227"/>
  <c r="AS175" i="227"/>
  <c r="AS183" i="227"/>
  <c r="AS191" i="227"/>
  <c r="AS199" i="227"/>
  <c r="AS207" i="227"/>
  <c r="AS215" i="227"/>
  <c r="AS223" i="227"/>
  <c r="AS231" i="227"/>
  <c r="AS239" i="227"/>
  <c r="AS247" i="227"/>
  <c r="AS255" i="227"/>
  <c r="AS263" i="227"/>
  <c r="AS271" i="227"/>
  <c r="AS279" i="227"/>
  <c r="AS287" i="227"/>
  <c r="AS295" i="227"/>
  <c r="AS303" i="227"/>
  <c r="AS311" i="227"/>
  <c r="AS319" i="227"/>
  <c r="AS327" i="227"/>
  <c r="AS335" i="227"/>
  <c r="DH32" i="223"/>
  <c r="DI32" i="223" s="1"/>
  <c r="AS32" i="227"/>
  <c r="AS48" i="227"/>
  <c r="DH152" i="223"/>
  <c r="DI152" i="223" s="1"/>
  <c r="AS152" i="227"/>
  <c r="DH160" i="223"/>
  <c r="DI160" i="223" s="1"/>
  <c r="AS160" i="227"/>
  <c r="DH176" i="223"/>
  <c r="DI176" i="223" s="1"/>
  <c r="AS176" i="227"/>
  <c r="DH192" i="223"/>
  <c r="DI192" i="223" s="1"/>
  <c r="AS192" i="227"/>
  <c r="DH200" i="223"/>
  <c r="DI200" i="223" s="1"/>
  <c r="AS200" i="227"/>
  <c r="DH208" i="223"/>
  <c r="DI208" i="223" s="1"/>
  <c r="AS208" i="227"/>
  <c r="AS216" i="227"/>
  <c r="AS224" i="227"/>
  <c r="AS232" i="227"/>
  <c r="AS240" i="227"/>
  <c r="AS248" i="227"/>
  <c r="AS256" i="227"/>
  <c r="AS264" i="227"/>
  <c r="AS272" i="227"/>
  <c r="AS280" i="227"/>
  <c r="AS288" i="227"/>
  <c r="AS296" i="227"/>
  <c r="AS304" i="227"/>
  <c r="AS312" i="227"/>
  <c r="AS320" i="227"/>
  <c r="AS328" i="227"/>
  <c r="AS336" i="227"/>
  <c r="DH158" i="223"/>
  <c r="DI158" i="223" s="1"/>
  <c r="AS158" i="227"/>
  <c r="AS214" i="227"/>
  <c r="AS278" i="227"/>
  <c r="AS24" i="227"/>
  <c r="DH17" i="223"/>
  <c r="DI17" i="223" s="1"/>
  <c r="AS17" i="227"/>
  <c r="AS25" i="227"/>
  <c r="DH113" i="223"/>
  <c r="DI113" i="223" s="1"/>
  <c r="AS113" i="227"/>
  <c r="DH121" i="223"/>
  <c r="DI121" i="223" s="1"/>
  <c r="AS121" i="227"/>
  <c r="DH129" i="223"/>
  <c r="DI129" i="223" s="1"/>
  <c r="AS129" i="227"/>
  <c r="DH137" i="223"/>
  <c r="DI137" i="223" s="1"/>
  <c r="AS137" i="227"/>
  <c r="DH145" i="223"/>
  <c r="DI145" i="223" s="1"/>
  <c r="AS145" i="227"/>
  <c r="AS153" i="227"/>
  <c r="AS161" i="227"/>
  <c r="AS177" i="227"/>
  <c r="AS193" i="227"/>
  <c r="AS201" i="227"/>
  <c r="AS209" i="227"/>
  <c r="AS217" i="227"/>
  <c r="AS225" i="227"/>
  <c r="AS233" i="227"/>
  <c r="AS241" i="227"/>
  <c r="AS249" i="227"/>
  <c r="AS257" i="227"/>
  <c r="AS265" i="227"/>
  <c r="AS273" i="227"/>
  <c r="AS281" i="227"/>
  <c r="AS289" i="227"/>
  <c r="AS297" i="227"/>
  <c r="AS305" i="227"/>
  <c r="AS313" i="227"/>
  <c r="AS321" i="227"/>
  <c r="AS329" i="227"/>
  <c r="AS337" i="227"/>
  <c r="AS26" i="227"/>
  <c r="DH154" i="223"/>
  <c r="DI154" i="223" s="1"/>
  <c r="AS154" i="227"/>
  <c r="DH162" i="223"/>
  <c r="DI162" i="223" s="1"/>
  <c r="AS162" i="227"/>
  <c r="DH170" i="223"/>
  <c r="DI170" i="223" s="1"/>
  <c r="AS170" i="227"/>
  <c r="DH178" i="223"/>
  <c r="DI178" i="223" s="1"/>
  <c r="AS178" i="227"/>
  <c r="DH186" i="223"/>
  <c r="DI186" i="223" s="1"/>
  <c r="AS186" i="227"/>
  <c r="AS218" i="227"/>
  <c r="AS226" i="227"/>
  <c r="AS234" i="227"/>
  <c r="AS242" i="227"/>
  <c r="AS250" i="227"/>
  <c r="AS258" i="227"/>
  <c r="AS266" i="227"/>
  <c r="AS274" i="227"/>
  <c r="AS282" i="227"/>
  <c r="AS290" i="227"/>
  <c r="AS298" i="227"/>
  <c r="AS306" i="227"/>
  <c r="AS314" i="227"/>
  <c r="AS322" i="227"/>
  <c r="AS330" i="227"/>
  <c r="AS338" i="227"/>
  <c r="AS38" i="227"/>
  <c r="DH174" i="223"/>
  <c r="DI174" i="223" s="1"/>
  <c r="AS174" i="227"/>
  <c r="AS206" i="227"/>
  <c r="AS238" i="227"/>
  <c r="AS270" i="227"/>
  <c r="AS302" i="227"/>
  <c r="AS318" i="227"/>
  <c r="AS18" i="227"/>
  <c r="AS42" i="227"/>
  <c r="DH11" i="223"/>
  <c r="DI11" i="223" s="1"/>
  <c r="AS11" i="227"/>
  <c r="DH19" i="223"/>
  <c r="DI19" i="223" s="1"/>
  <c r="AS19" i="227"/>
  <c r="DH115" i="223"/>
  <c r="DI115" i="223" s="1"/>
  <c r="AS115" i="227"/>
  <c r="DH123" i="223"/>
  <c r="DI123" i="223" s="1"/>
  <c r="AS123" i="227"/>
  <c r="DH131" i="223"/>
  <c r="DI131" i="223" s="1"/>
  <c r="AS131" i="227"/>
  <c r="DH139" i="223"/>
  <c r="DI139" i="223" s="1"/>
  <c r="AS139" i="227"/>
  <c r="DH147" i="223"/>
  <c r="DI147" i="223" s="1"/>
  <c r="AS147" i="227"/>
  <c r="AS155" i="227"/>
  <c r="AS163" i="227"/>
  <c r="AS171" i="227"/>
  <c r="AS179" i="227"/>
  <c r="AS187" i="227"/>
  <c r="DH195" i="223"/>
  <c r="DI195" i="223" s="1"/>
  <c r="AS195" i="227"/>
  <c r="AS203" i="227"/>
  <c r="AS211" i="227"/>
  <c r="AS219" i="227"/>
  <c r="AS227" i="227"/>
  <c r="AS235" i="227"/>
  <c r="AS243" i="227"/>
  <c r="AS251" i="227"/>
  <c r="AS259" i="227"/>
  <c r="AS267" i="227"/>
  <c r="AS275" i="227"/>
  <c r="AS283" i="227"/>
  <c r="AS291" i="227"/>
  <c r="AS299" i="227"/>
  <c r="AS307" i="227"/>
  <c r="AS315" i="227"/>
  <c r="AS323" i="227"/>
  <c r="AS331" i="227"/>
  <c r="AS339" i="227"/>
  <c r="AS22" i="227"/>
  <c r="DH182" i="223"/>
  <c r="DI182" i="223" s="1"/>
  <c r="AS182" i="227"/>
  <c r="AS230" i="227"/>
  <c r="AS262" i="227"/>
  <c r="AS310" i="227"/>
  <c r="AS16" i="227"/>
  <c r="AS40" i="227"/>
  <c r="AS34" i="227"/>
  <c r="AS12" i="227"/>
  <c r="DH156" i="223"/>
  <c r="DI156" i="223" s="1"/>
  <c r="AS156" i="227"/>
  <c r="DH164" i="223"/>
  <c r="DI164" i="223" s="1"/>
  <c r="AS164" i="227"/>
  <c r="DH180" i="223"/>
  <c r="DI180" i="223" s="1"/>
  <c r="AS180" i="227"/>
  <c r="DH196" i="223"/>
  <c r="DI196" i="223" s="1"/>
  <c r="AS196" i="227"/>
  <c r="DH204" i="223"/>
  <c r="DI204" i="223" s="1"/>
  <c r="AS204" i="227"/>
  <c r="DH212" i="223"/>
  <c r="DI212" i="223" s="1"/>
  <c r="AS212" i="227"/>
  <c r="AS220" i="227"/>
  <c r="AS228" i="227"/>
  <c r="AS236" i="227"/>
  <c r="AS244" i="227"/>
  <c r="AS252" i="227"/>
  <c r="AS260" i="227"/>
  <c r="AS268" i="227"/>
  <c r="AS276" i="227"/>
  <c r="AS284" i="227"/>
  <c r="AS292" i="227"/>
  <c r="AS300" i="227"/>
  <c r="AS308" i="227"/>
  <c r="AS316" i="227"/>
  <c r="AS324" i="227"/>
  <c r="AS332" i="227"/>
  <c r="AS340" i="227"/>
  <c r="AS30" i="227"/>
  <c r="DH150" i="223"/>
  <c r="DI150" i="223" s="1"/>
  <c r="AS150" i="227"/>
  <c r="DH190" i="223"/>
  <c r="DI190" i="223" s="1"/>
  <c r="AS190" i="227"/>
  <c r="AS222" i="227"/>
  <c r="AS254" i="227"/>
  <c r="AS294" i="227"/>
  <c r="AS326" i="227"/>
  <c r="AS20" i="227"/>
  <c r="DH28" i="223"/>
  <c r="DI28" i="223" s="1"/>
  <c r="AS28" i="227"/>
  <c r="DH36" i="223"/>
  <c r="DI36" i="223" s="1"/>
  <c r="AS36" i="227"/>
  <c r="AS44" i="227"/>
  <c r="DH13" i="223"/>
  <c r="DI13" i="223" s="1"/>
  <c r="AS13" i="227"/>
  <c r="DH21" i="223"/>
  <c r="DI21" i="223" s="1"/>
  <c r="AS21" i="227"/>
  <c r="DH109" i="223"/>
  <c r="DI109" i="223" s="1"/>
  <c r="AS109" i="227"/>
  <c r="DH117" i="223"/>
  <c r="DI117" i="223" s="1"/>
  <c r="AS117" i="227"/>
  <c r="DH125" i="223"/>
  <c r="DI125" i="223" s="1"/>
  <c r="AS125" i="227"/>
  <c r="DH133" i="223"/>
  <c r="DI133" i="223" s="1"/>
  <c r="AS133" i="227"/>
  <c r="DH141" i="223"/>
  <c r="DI141" i="223" s="1"/>
  <c r="AS141" i="227"/>
  <c r="DH149" i="223"/>
  <c r="DI149" i="223" s="1"/>
  <c r="AS149" i="227"/>
  <c r="AS157" i="227"/>
  <c r="AS165" i="227"/>
  <c r="DH173" i="223"/>
  <c r="DI173" i="223" s="1"/>
  <c r="AS173" i="227"/>
  <c r="DH181" i="223"/>
  <c r="DI181" i="223" s="1"/>
  <c r="AS181" i="227"/>
  <c r="DH189" i="223"/>
  <c r="DI189" i="223" s="1"/>
  <c r="AS189" i="227"/>
  <c r="AS197" i="227"/>
  <c r="AS205" i="227"/>
  <c r="AS213" i="227"/>
  <c r="AS221" i="227"/>
  <c r="AS229" i="227"/>
  <c r="AS237" i="227"/>
  <c r="AS245" i="227"/>
  <c r="AS253" i="227"/>
  <c r="AS261" i="227"/>
  <c r="AS269" i="227"/>
  <c r="AS277" i="227"/>
  <c r="AS285" i="227"/>
  <c r="AS293" i="227"/>
  <c r="AS301" i="227"/>
  <c r="AS309" i="227"/>
  <c r="AS317" i="227"/>
  <c r="AS325" i="227"/>
  <c r="AS333" i="227"/>
  <c r="AS341" i="227"/>
  <c r="DH311" i="223"/>
  <c r="DI311" i="223" s="1"/>
  <c r="DH191" i="223"/>
  <c r="DI191" i="223" s="1"/>
  <c r="DH239" i="223"/>
  <c r="DI239" i="223" s="1"/>
  <c r="DH335" i="223"/>
  <c r="DI335" i="223" s="1"/>
  <c r="DH211" i="223"/>
  <c r="DI211" i="223" s="1"/>
  <c r="DH187" i="223"/>
  <c r="DI187" i="223" s="1"/>
  <c r="DH199" i="223"/>
  <c r="DI199" i="223" s="1"/>
  <c r="DH247" i="223"/>
  <c r="DI247" i="223" s="1"/>
  <c r="DH175" i="223"/>
  <c r="DI175" i="223" s="1"/>
  <c r="DH207" i="223"/>
  <c r="DI207" i="223" s="1"/>
  <c r="DH155" i="223"/>
  <c r="DI155" i="223" s="1"/>
  <c r="DH183" i="223"/>
  <c r="DI183" i="223" s="1"/>
  <c r="DH201" i="223"/>
  <c r="DI201" i="223" s="1"/>
  <c r="DH283" i="223"/>
  <c r="DI283" i="223" s="1"/>
  <c r="DH193" i="223"/>
  <c r="DI193" i="223" s="1"/>
  <c r="DH203" i="223"/>
  <c r="DI203" i="223" s="1"/>
  <c r="DH219" i="223"/>
  <c r="DI219" i="223" s="1"/>
  <c r="DH271" i="223"/>
  <c r="DI271" i="223" s="1"/>
  <c r="DH153" i="223"/>
  <c r="DI153" i="223" s="1"/>
  <c r="DH157" i="223"/>
  <c r="DI157" i="223" s="1"/>
  <c r="DH167" i="223"/>
  <c r="DI167" i="223" s="1"/>
  <c r="DH279" i="223"/>
  <c r="DI279" i="223" s="1"/>
  <c r="DH315" i="223"/>
  <c r="DI315" i="223" s="1"/>
  <c r="DH209" i="223"/>
  <c r="DI209" i="223" s="1"/>
  <c r="DH215" i="223"/>
  <c r="DI215" i="223" s="1"/>
  <c r="DH251" i="223"/>
  <c r="DI251" i="223" s="1"/>
  <c r="DH303" i="223"/>
  <c r="DI303" i="223" s="1"/>
  <c r="DH38" i="223"/>
  <c r="DI38" i="223" s="1"/>
  <c r="DH163" i="223"/>
  <c r="DI163" i="223" s="1"/>
  <c r="DH171" i="223"/>
  <c r="DI171" i="223" s="1"/>
  <c r="DH185" i="223"/>
  <c r="DI185" i="223" s="1"/>
  <c r="DH194" i="223"/>
  <c r="DI194" i="223" s="1"/>
  <c r="DH198" i="223"/>
  <c r="DI198" i="223" s="1"/>
  <c r="DH202" i="223"/>
  <c r="DI202" i="223" s="1"/>
  <c r="DH206" i="223"/>
  <c r="DI206" i="223" s="1"/>
  <c r="DH210" i="223"/>
  <c r="DI210" i="223" s="1"/>
  <c r="DH227" i="223"/>
  <c r="DI227" i="223" s="1"/>
  <c r="DH259" i="223"/>
  <c r="DI259" i="223" s="1"/>
  <c r="DH291" i="223"/>
  <c r="DI291" i="223" s="1"/>
  <c r="DH323" i="223"/>
  <c r="DI323" i="223" s="1"/>
  <c r="DH172" i="223"/>
  <c r="DI172" i="223" s="1"/>
  <c r="DH151" i="223"/>
  <c r="DI151" i="223" s="1"/>
  <c r="DH177" i="223"/>
  <c r="DI177" i="223" s="1"/>
  <c r="DH235" i="223"/>
  <c r="DI235" i="223" s="1"/>
  <c r="DH267" i="223"/>
  <c r="DI267" i="223" s="1"/>
  <c r="DH299" i="223"/>
  <c r="DI299" i="223" s="1"/>
  <c r="DH331" i="223"/>
  <c r="DI331" i="223" s="1"/>
  <c r="DH30" i="223"/>
  <c r="DI30" i="223" s="1"/>
  <c r="DH161" i="223"/>
  <c r="DI161" i="223" s="1"/>
  <c r="DH168" i="223"/>
  <c r="DI168" i="223" s="1"/>
  <c r="DH223" i="223"/>
  <c r="DI223" i="223" s="1"/>
  <c r="DH255" i="223"/>
  <c r="DI255" i="223" s="1"/>
  <c r="DH287" i="223"/>
  <c r="DI287" i="223" s="1"/>
  <c r="DH319" i="223"/>
  <c r="DI319" i="223" s="1"/>
  <c r="DH169" i="223"/>
  <c r="DI169" i="223" s="1"/>
  <c r="DH243" i="223"/>
  <c r="DI243" i="223" s="1"/>
  <c r="DH275" i="223"/>
  <c r="DI275" i="223" s="1"/>
  <c r="DH307" i="223"/>
  <c r="DI307" i="223" s="1"/>
  <c r="DH339" i="223"/>
  <c r="DI339" i="223" s="1"/>
  <c r="DH184" i="223"/>
  <c r="DI184" i="223" s="1"/>
  <c r="DH44" i="223"/>
  <c r="DI44" i="223" s="1"/>
  <c r="DH165" i="223"/>
  <c r="DI165" i="223" s="1"/>
  <c r="DH188" i="223"/>
  <c r="DI188" i="223" s="1"/>
  <c r="DH231" i="223"/>
  <c r="DI231" i="223" s="1"/>
  <c r="DH263" i="223"/>
  <c r="DI263" i="223" s="1"/>
  <c r="DH295" i="223"/>
  <c r="DI295" i="223" s="1"/>
  <c r="DH327" i="223"/>
  <c r="DI327" i="223" s="1"/>
  <c r="DH179" i="223"/>
  <c r="DI179" i="223" s="1"/>
  <c r="DH197" i="223"/>
  <c r="DI197" i="223" s="1"/>
  <c r="DH205" i="223"/>
  <c r="DI205" i="223" s="1"/>
  <c r="DH213" i="223"/>
  <c r="DI213" i="223" s="1"/>
  <c r="DH217" i="223"/>
  <c r="DI217" i="223" s="1"/>
  <c r="DH221" i="223"/>
  <c r="DI221" i="223" s="1"/>
  <c r="DH225" i="223"/>
  <c r="DI225" i="223" s="1"/>
  <c r="DH229" i="223"/>
  <c r="DI229" i="223" s="1"/>
  <c r="DH233" i="223"/>
  <c r="DI233" i="223" s="1"/>
  <c r="DH237" i="223"/>
  <c r="DI237" i="223" s="1"/>
  <c r="DH241" i="223"/>
  <c r="DI241" i="223" s="1"/>
  <c r="DH245" i="223"/>
  <c r="DI245" i="223" s="1"/>
  <c r="DH249" i="223"/>
  <c r="DI249" i="223" s="1"/>
  <c r="DH253" i="223"/>
  <c r="DI253" i="223" s="1"/>
  <c r="DH257" i="223"/>
  <c r="DI257" i="223" s="1"/>
  <c r="DH261" i="223"/>
  <c r="DI261" i="223" s="1"/>
  <c r="DH265" i="223"/>
  <c r="DI265" i="223" s="1"/>
  <c r="DH269" i="223"/>
  <c r="DI269" i="223" s="1"/>
  <c r="DH273" i="223"/>
  <c r="DI273" i="223" s="1"/>
  <c r="DH277" i="223"/>
  <c r="DI277" i="223" s="1"/>
  <c r="DH281" i="223"/>
  <c r="DI281" i="223" s="1"/>
  <c r="DH285" i="223"/>
  <c r="DI285" i="223" s="1"/>
  <c r="DH289" i="223"/>
  <c r="DI289" i="223" s="1"/>
  <c r="DH293" i="223"/>
  <c r="DI293" i="223" s="1"/>
  <c r="DH297" i="223"/>
  <c r="DI297" i="223" s="1"/>
  <c r="DH301" i="223"/>
  <c r="DI301" i="223" s="1"/>
  <c r="DH305" i="223"/>
  <c r="DI305" i="223" s="1"/>
  <c r="DH309" i="223"/>
  <c r="DI309" i="223" s="1"/>
  <c r="DH313" i="223"/>
  <c r="DI313" i="223" s="1"/>
  <c r="DH317" i="223"/>
  <c r="DI317" i="223" s="1"/>
  <c r="DH321" i="223"/>
  <c r="DI321" i="223" s="1"/>
  <c r="DH325" i="223"/>
  <c r="DI325" i="223" s="1"/>
  <c r="DH329" i="223"/>
  <c r="DI329" i="223" s="1"/>
  <c r="DH333" i="223"/>
  <c r="DI333" i="223" s="1"/>
  <c r="DH337" i="223"/>
  <c r="DI337" i="223" s="1"/>
  <c r="DH341" i="223"/>
  <c r="DI341" i="223" s="1"/>
  <c r="BP11" i="238"/>
  <c r="BQ11" i="238" s="1"/>
  <c r="BP215" i="238"/>
  <c r="BQ215" i="238" s="1"/>
  <c r="BP261" i="238"/>
  <c r="BQ261" i="238" s="1"/>
  <c r="BP43" i="238"/>
  <c r="BQ43" i="238" s="1"/>
  <c r="BP195" i="238"/>
  <c r="BQ195" i="238" s="1"/>
  <c r="BP257" i="238"/>
  <c r="BQ257" i="238" s="1"/>
  <c r="BP19" i="238"/>
  <c r="BQ19" i="238" s="1"/>
  <c r="BP67" i="238"/>
  <c r="BQ67" i="238" s="1"/>
  <c r="BP23" i="238"/>
  <c r="BQ23" i="238" s="1"/>
  <c r="BP51" i="238"/>
  <c r="BQ51" i="238" s="1"/>
  <c r="BP200" i="238"/>
  <c r="BQ200" i="238" s="1"/>
  <c r="BP304" i="238"/>
  <c r="BQ304" i="238" s="1"/>
  <c r="BP326" i="238"/>
  <c r="BQ326" i="238" s="1"/>
  <c r="BP332" i="238"/>
  <c r="BQ332" i="238" s="1"/>
  <c r="BP59" i="238"/>
  <c r="BQ59" i="238" s="1"/>
  <c r="BP245" i="238"/>
  <c r="BQ245" i="238" s="1"/>
  <c r="BP320" i="238"/>
  <c r="BQ320" i="238" s="1"/>
  <c r="BP75" i="238"/>
  <c r="BQ75" i="238" s="1"/>
  <c r="BP27" i="238"/>
  <c r="BQ27" i="238" s="1"/>
  <c r="BP55" i="238"/>
  <c r="BQ55" i="238" s="1"/>
  <c r="BP179" i="238"/>
  <c r="BQ179" i="238" s="1"/>
  <c r="BP192" i="238"/>
  <c r="BQ192" i="238" s="1"/>
  <c r="BP241" i="238"/>
  <c r="BQ241" i="238" s="1"/>
  <c r="BP329" i="238"/>
  <c r="BQ329" i="238" s="1"/>
  <c r="BP35" i="238"/>
  <c r="BQ35" i="238" s="1"/>
  <c r="BP187" i="238"/>
  <c r="BQ187" i="238" s="1"/>
  <c r="BP199" i="238"/>
  <c r="BQ199" i="238" s="1"/>
  <c r="BP205" i="238"/>
  <c r="BQ205" i="238" s="1"/>
  <c r="BP219" i="238"/>
  <c r="BQ219" i="238" s="1"/>
  <c r="BP309" i="238"/>
  <c r="BQ309" i="238" s="1"/>
  <c r="BR150" i="238"/>
  <c r="BR86" i="238"/>
  <c r="BP91" i="238"/>
  <c r="BQ91" i="238" s="1"/>
  <c r="BP102" i="238"/>
  <c r="BQ102" i="238" s="1"/>
  <c r="BP107" i="238"/>
  <c r="BQ107" i="238" s="1"/>
  <c r="BP118" i="238"/>
  <c r="BQ118" i="238" s="1"/>
  <c r="BP123" i="238"/>
  <c r="BQ123" i="238" s="1"/>
  <c r="BP134" i="238"/>
  <c r="BQ134" i="238" s="1"/>
  <c r="BP139" i="238"/>
  <c r="BQ139" i="238" s="1"/>
  <c r="BP155" i="238"/>
  <c r="BQ155" i="238" s="1"/>
  <c r="BP166" i="238"/>
  <c r="BQ166" i="238" s="1"/>
  <c r="BP171" i="238"/>
  <c r="BQ171" i="238" s="1"/>
  <c r="BP177" i="238"/>
  <c r="BQ177" i="238" s="1"/>
  <c r="BP217" i="238"/>
  <c r="BQ217" i="238" s="1"/>
  <c r="BP263" i="238"/>
  <c r="BQ263" i="238" s="1"/>
  <c r="BP269" i="238"/>
  <c r="BQ269" i="238" s="1"/>
  <c r="BP280" i="238"/>
  <c r="BQ280" i="238" s="1"/>
  <c r="BP285" i="238"/>
  <c r="BQ285" i="238" s="1"/>
  <c r="BP296" i="238"/>
  <c r="BQ296" i="238" s="1"/>
  <c r="BP301" i="238"/>
  <c r="BQ301" i="238" s="1"/>
  <c r="BP312" i="238"/>
  <c r="BQ312" i="238" s="1"/>
  <c r="BP317" i="238"/>
  <c r="BQ317" i="238" s="1"/>
  <c r="BP322" i="238"/>
  <c r="BQ322" i="238" s="1"/>
  <c r="BP336" i="238"/>
  <c r="BQ336" i="238" s="1"/>
  <c r="BP31" i="238"/>
  <c r="BQ31" i="238" s="1"/>
  <c r="BP63" i="238"/>
  <c r="BQ63" i="238" s="1"/>
  <c r="BP82" i="238"/>
  <c r="BQ82" i="238" s="1"/>
  <c r="BP87" i="238"/>
  <c r="BQ87" i="238" s="1"/>
  <c r="BP98" i="238"/>
  <c r="BQ98" i="238" s="1"/>
  <c r="BP103" i="238"/>
  <c r="BQ103" i="238" s="1"/>
  <c r="BP114" i="238"/>
  <c r="BQ114" i="238" s="1"/>
  <c r="BP119" i="238"/>
  <c r="BQ119" i="238" s="1"/>
  <c r="BP130" i="238"/>
  <c r="BQ130" i="238" s="1"/>
  <c r="BP135" i="238"/>
  <c r="BQ135" i="238" s="1"/>
  <c r="BP146" i="238"/>
  <c r="BQ146" i="238" s="1"/>
  <c r="BP151" i="238"/>
  <c r="BQ151" i="238" s="1"/>
  <c r="BP162" i="238"/>
  <c r="BQ162" i="238" s="1"/>
  <c r="BP167" i="238"/>
  <c r="BQ167" i="238" s="1"/>
  <c r="BP184" i="238"/>
  <c r="BQ184" i="238" s="1"/>
  <c r="BP189" i="238"/>
  <c r="BQ189" i="238" s="1"/>
  <c r="BP259" i="238"/>
  <c r="BQ259" i="238" s="1"/>
  <c r="BP276" i="238"/>
  <c r="BQ276" i="238" s="1"/>
  <c r="BP281" i="238"/>
  <c r="BQ281" i="238" s="1"/>
  <c r="BP292" i="238"/>
  <c r="BQ292" i="238" s="1"/>
  <c r="BP297" i="238"/>
  <c r="BQ297" i="238" s="1"/>
  <c r="BP308" i="238"/>
  <c r="BQ308" i="238" s="1"/>
  <c r="BP313" i="238"/>
  <c r="BQ313" i="238" s="1"/>
  <c r="BP328" i="238"/>
  <c r="BQ328" i="238" s="1"/>
  <c r="BP324" i="238"/>
  <c r="BQ324" i="238" s="1"/>
  <c r="BP333" i="238"/>
  <c r="BQ333" i="238" s="1"/>
  <c r="BP338" i="238"/>
  <c r="BQ338" i="238" s="1"/>
  <c r="BP39" i="238"/>
  <c r="BQ39" i="238" s="1"/>
  <c r="BP71" i="238"/>
  <c r="BQ71" i="238" s="1"/>
  <c r="BP83" i="238"/>
  <c r="BQ83" i="238" s="1"/>
  <c r="BP94" i="238"/>
  <c r="BQ94" i="238" s="1"/>
  <c r="BP99" i="238"/>
  <c r="BQ99" i="238" s="1"/>
  <c r="BP110" i="238"/>
  <c r="BQ110" i="238" s="1"/>
  <c r="BP115" i="238"/>
  <c r="BQ115" i="238" s="1"/>
  <c r="BP126" i="238"/>
  <c r="BQ126" i="238" s="1"/>
  <c r="BP131" i="238"/>
  <c r="BQ131" i="238" s="1"/>
  <c r="BP142" i="238"/>
  <c r="BQ142" i="238" s="1"/>
  <c r="BP147" i="238"/>
  <c r="BQ147" i="238" s="1"/>
  <c r="BP158" i="238"/>
  <c r="BQ158" i="238" s="1"/>
  <c r="BP163" i="238"/>
  <c r="BQ163" i="238" s="1"/>
  <c r="BP185" i="238"/>
  <c r="BQ185" i="238" s="1"/>
  <c r="BP207" i="238"/>
  <c r="BQ207" i="238" s="1"/>
  <c r="BP247" i="238"/>
  <c r="BQ247" i="238" s="1"/>
  <c r="BP272" i="238"/>
  <c r="BQ272" i="238" s="1"/>
  <c r="BP277" i="238"/>
  <c r="BQ277" i="238" s="1"/>
  <c r="BP288" i="238"/>
  <c r="BQ288" i="238" s="1"/>
  <c r="BP293" i="238"/>
  <c r="BQ293" i="238" s="1"/>
  <c r="BP325" i="238"/>
  <c r="BQ325" i="238" s="1"/>
  <c r="BR22" i="238"/>
  <c r="BR278" i="238"/>
  <c r="BP15" i="238"/>
  <c r="BQ15" i="238" s="1"/>
  <c r="BP47" i="238"/>
  <c r="BQ47" i="238" s="1"/>
  <c r="BP79" i="238"/>
  <c r="BQ79" i="238" s="1"/>
  <c r="BP90" i="238"/>
  <c r="BQ90" i="238" s="1"/>
  <c r="BP95" i="238"/>
  <c r="BQ95" i="238" s="1"/>
  <c r="BP106" i="238"/>
  <c r="BQ106" i="238" s="1"/>
  <c r="BP111" i="238"/>
  <c r="BQ111" i="238" s="1"/>
  <c r="BP122" i="238"/>
  <c r="BQ122" i="238" s="1"/>
  <c r="BP127" i="238"/>
  <c r="BQ127" i="238" s="1"/>
  <c r="BP138" i="238"/>
  <c r="BQ138" i="238" s="1"/>
  <c r="BP143" i="238"/>
  <c r="BQ143" i="238" s="1"/>
  <c r="BP154" i="238"/>
  <c r="BQ154" i="238" s="1"/>
  <c r="BP159" i="238"/>
  <c r="BQ159" i="238" s="1"/>
  <c r="BP170" i="238"/>
  <c r="BQ170" i="238" s="1"/>
  <c r="BP176" i="238"/>
  <c r="BQ176" i="238" s="1"/>
  <c r="BP181" i="238"/>
  <c r="BQ181" i="238" s="1"/>
  <c r="BP197" i="238"/>
  <c r="BQ197" i="238" s="1"/>
  <c r="BP221" i="238"/>
  <c r="BQ221" i="238" s="1"/>
  <c r="BP243" i="238"/>
  <c r="BQ243" i="238" s="1"/>
  <c r="BP268" i="238"/>
  <c r="BQ268" i="238" s="1"/>
  <c r="BP273" i="238"/>
  <c r="BQ273" i="238" s="1"/>
  <c r="BP284" i="238"/>
  <c r="BQ284" i="238" s="1"/>
  <c r="BP289" i="238"/>
  <c r="BQ289" i="238" s="1"/>
  <c r="BP300" i="238"/>
  <c r="BQ300" i="238" s="1"/>
  <c r="BP305" i="238"/>
  <c r="BQ305" i="238" s="1"/>
  <c r="BP316" i="238"/>
  <c r="BQ316" i="238" s="1"/>
  <c r="BP321" i="238"/>
  <c r="BQ321" i="238" s="1"/>
  <c r="BP330" i="238"/>
  <c r="BQ330" i="238" s="1"/>
  <c r="BP340" i="238"/>
  <c r="BQ340" i="238" s="1"/>
  <c r="BR38" i="238"/>
  <c r="BR294" i="238"/>
  <c r="BP337" i="238"/>
  <c r="BQ337" i="238" s="1"/>
  <c r="BR337" i="238"/>
  <c r="BP12" i="238"/>
  <c r="BQ12" i="238" s="1"/>
  <c r="BP16" i="238"/>
  <c r="BQ16" i="238" s="1"/>
  <c r="BP20" i="238"/>
  <c r="BQ20" i="238" s="1"/>
  <c r="BP24" i="238"/>
  <c r="BQ24" i="238" s="1"/>
  <c r="BP28" i="238"/>
  <c r="BQ28" i="238" s="1"/>
  <c r="BP32" i="238"/>
  <c r="BQ32" i="238" s="1"/>
  <c r="BP36" i="238"/>
  <c r="BQ36" i="238" s="1"/>
  <c r="BP40" i="238"/>
  <c r="BQ40" i="238" s="1"/>
  <c r="BP44" i="238"/>
  <c r="BQ44" i="238" s="1"/>
  <c r="BP48" i="238"/>
  <c r="BQ48" i="238" s="1"/>
  <c r="BP52" i="238"/>
  <c r="BQ52" i="238" s="1"/>
  <c r="BP56" i="238"/>
  <c r="BQ56" i="238" s="1"/>
  <c r="BP60" i="238"/>
  <c r="BQ60" i="238" s="1"/>
  <c r="BP64" i="238"/>
  <c r="BQ64" i="238" s="1"/>
  <c r="BP68" i="238"/>
  <c r="BQ68" i="238" s="1"/>
  <c r="BP72" i="238"/>
  <c r="BQ72" i="238" s="1"/>
  <c r="BP76" i="238"/>
  <c r="BQ76" i="238" s="1"/>
  <c r="BP80" i="238"/>
  <c r="BQ80" i="238" s="1"/>
  <c r="BP84" i="238"/>
  <c r="BQ84" i="238" s="1"/>
  <c r="BP88" i="238"/>
  <c r="BQ88" i="238" s="1"/>
  <c r="BP92" i="238"/>
  <c r="BQ92" i="238" s="1"/>
  <c r="BP96" i="238"/>
  <c r="BQ96" i="238" s="1"/>
  <c r="BP100" i="238"/>
  <c r="BQ100" i="238" s="1"/>
  <c r="BP104" i="238"/>
  <c r="BQ104" i="238" s="1"/>
  <c r="BP108" i="238"/>
  <c r="BQ108" i="238" s="1"/>
  <c r="BP112" i="238"/>
  <c r="BQ112" i="238" s="1"/>
  <c r="BP116" i="238"/>
  <c r="BQ116" i="238" s="1"/>
  <c r="BP120" i="238"/>
  <c r="BQ120" i="238" s="1"/>
  <c r="BP124" i="238"/>
  <c r="BQ124" i="238" s="1"/>
  <c r="BP128" i="238"/>
  <c r="BQ128" i="238" s="1"/>
  <c r="BP132" i="238"/>
  <c r="BQ132" i="238" s="1"/>
  <c r="BP136" i="238"/>
  <c r="BQ136" i="238" s="1"/>
  <c r="BP140" i="238"/>
  <c r="BQ140" i="238" s="1"/>
  <c r="BP144" i="238"/>
  <c r="BQ144" i="238" s="1"/>
  <c r="BP148" i="238"/>
  <c r="BQ148" i="238" s="1"/>
  <c r="BP152" i="238"/>
  <c r="BQ152" i="238" s="1"/>
  <c r="BP156" i="238"/>
  <c r="BQ156" i="238" s="1"/>
  <c r="BP160" i="238"/>
  <c r="BQ160" i="238" s="1"/>
  <c r="BP164" i="238"/>
  <c r="BQ164" i="238" s="1"/>
  <c r="BP168" i="238"/>
  <c r="BQ168" i="238" s="1"/>
  <c r="BP172" i="238"/>
  <c r="BQ172" i="238" s="1"/>
  <c r="BP201" i="238"/>
  <c r="BQ201" i="238" s="1"/>
  <c r="BP211" i="238"/>
  <c r="BQ211" i="238" s="1"/>
  <c r="BP237" i="238"/>
  <c r="BQ237" i="238" s="1"/>
  <c r="BP253" i="238"/>
  <c r="BQ253" i="238" s="1"/>
  <c r="BR30" i="238"/>
  <c r="BR286" i="238"/>
  <c r="BP13" i="238"/>
  <c r="BQ13" i="238" s="1"/>
  <c r="BP17" i="238"/>
  <c r="BQ17" i="238" s="1"/>
  <c r="BP21" i="238"/>
  <c r="BQ21" i="238" s="1"/>
  <c r="BP25" i="238"/>
  <c r="BQ25" i="238" s="1"/>
  <c r="BP29" i="238"/>
  <c r="BQ29" i="238" s="1"/>
  <c r="BP33" i="238"/>
  <c r="BQ33" i="238" s="1"/>
  <c r="BP37" i="238"/>
  <c r="BQ37" i="238" s="1"/>
  <c r="BP41" i="238"/>
  <c r="BQ41" i="238" s="1"/>
  <c r="BP45" i="238"/>
  <c r="BQ45" i="238" s="1"/>
  <c r="BP49" i="238"/>
  <c r="BQ49" i="238" s="1"/>
  <c r="BP53" i="238"/>
  <c r="BQ53" i="238" s="1"/>
  <c r="BP57" i="238"/>
  <c r="BQ57" i="238" s="1"/>
  <c r="BP61" i="238"/>
  <c r="BQ61" i="238" s="1"/>
  <c r="BP65" i="238"/>
  <c r="BQ65" i="238" s="1"/>
  <c r="BP69" i="238"/>
  <c r="BQ69" i="238" s="1"/>
  <c r="BP73" i="238"/>
  <c r="BQ73" i="238" s="1"/>
  <c r="BP77" i="238"/>
  <c r="BQ77" i="238" s="1"/>
  <c r="BP81" i="238"/>
  <c r="BQ81" i="238" s="1"/>
  <c r="BP85" i="238"/>
  <c r="BQ85" i="238" s="1"/>
  <c r="BP89" i="238"/>
  <c r="BQ89" i="238" s="1"/>
  <c r="BP93" i="238"/>
  <c r="BQ93" i="238" s="1"/>
  <c r="BP97" i="238"/>
  <c r="BQ97" i="238" s="1"/>
  <c r="BP101" i="238"/>
  <c r="BQ101" i="238" s="1"/>
  <c r="BP105" i="238"/>
  <c r="BQ105" i="238" s="1"/>
  <c r="BP109" i="238"/>
  <c r="BQ109" i="238" s="1"/>
  <c r="BP113" i="238"/>
  <c r="BQ113" i="238" s="1"/>
  <c r="BP117" i="238"/>
  <c r="BQ117" i="238" s="1"/>
  <c r="BP121" i="238"/>
  <c r="BQ121" i="238" s="1"/>
  <c r="BP125" i="238"/>
  <c r="BQ125" i="238" s="1"/>
  <c r="BP129" i="238"/>
  <c r="BQ129" i="238" s="1"/>
  <c r="BP133" i="238"/>
  <c r="BQ133" i="238" s="1"/>
  <c r="BP137" i="238"/>
  <c r="BQ137" i="238" s="1"/>
  <c r="BP141" i="238"/>
  <c r="BQ141" i="238" s="1"/>
  <c r="BP145" i="238"/>
  <c r="BQ145" i="238" s="1"/>
  <c r="BP149" i="238"/>
  <c r="BQ149" i="238" s="1"/>
  <c r="BP153" i="238"/>
  <c r="BQ153" i="238" s="1"/>
  <c r="BP157" i="238"/>
  <c r="BQ157" i="238" s="1"/>
  <c r="BP161" i="238"/>
  <c r="BQ161" i="238" s="1"/>
  <c r="BP165" i="238"/>
  <c r="BQ165" i="238" s="1"/>
  <c r="BP169" i="238"/>
  <c r="BQ169" i="238" s="1"/>
  <c r="BP173" i="238"/>
  <c r="BQ173" i="238" s="1"/>
  <c r="BP183" i="238"/>
  <c r="BQ183" i="238" s="1"/>
  <c r="BP249" i="238"/>
  <c r="BQ249" i="238" s="1"/>
  <c r="BP265" i="238"/>
  <c r="BQ265" i="238" s="1"/>
  <c r="BR339" i="238"/>
  <c r="BP339" i="238"/>
  <c r="BQ339" i="238" s="1"/>
  <c r="BR46" i="238"/>
  <c r="BR302" i="238"/>
  <c r="BP193" i="238"/>
  <c r="BQ193" i="238" s="1"/>
  <c r="BP203" i="238"/>
  <c r="BQ203" i="238" s="1"/>
  <c r="BP208" i="238"/>
  <c r="BQ208" i="238" s="1"/>
  <c r="BP213" i="238"/>
  <c r="BQ213" i="238" s="1"/>
  <c r="BP239" i="238"/>
  <c r="BQ239" i="238" s="1"/>
  <c r="BP255" i="238"/>
  <c r="BQ255" i="238" s="1"/>
  <c r="BP270" i="238"/>
  <c r="BQ270" i="238" s="1"/>
  <c r="BP274" i="238"/>
  <c r="BQ274" i="238" s="1"/>
  <c r="BP282" i="238"/>
  <c r="BQ282" i="238" s="1"/>
  <c r="BP290" i="238"/>
  <c r="BQ290" i="238" s="1"/>
  <c r="BP298" i="238"/>
  <c r="BQ298" i="238" s="1"/>
  <c r="BP306" i="238"/>
  <c r="BQ306" i="238" s="1"/>
  <c r="BP310" i="238"/>
  <c r="BQ310" i="238" s="1"/>
  <c r="BP314" i="238"/>
  <c r="BQ314" i="238" s="1"/>
  <c r="BP318" i="238"/>
  <c r="BQ318" i="238" s="1"/>
  <c r="BR54" i="238"/>
  <c r="BP10" i="238"/>
  <c r="BQ10" i="238" s="1"/>
  <c r="BP14" i="238"/>
  <c r="BQ14" i="238" s="1"/>
  <c r="BP18" i="238"/>
  <c r="BQ18" i="238" s="1"/>
  <c r="BP26" i="238"/>
  <c r="BQ26" i="238" s="1"/>
  <c r="BP34" i="238"/>
  <c r="BQ34" i="238" s="1"/>
  <c r="BP42" i="238"/>
  <c r="BQ42" i="238" s="1"/>
  <c r="BP50" i="238"/>
  <c r="BQ50" i="238" s="1"/>
  <c r="BP58" i="238"/>
  <c r="BQ58" i="238" s="1"/>
  <c r="BP62" i="238"/>
  <c r="BQ62" i="238" s="1"/>
  <c r="BP66" i="238"/>
  <c r="BQ66" i="238" s="1"/>
  <c r="BP70" i="238"/>
  <c r="BQ70" i="238" s="1"/>
  <c r="BP74" i="238"/>
  <c r="BQ74" i="238" s="1"/>
  <c r="BP78" i="238"/>
  <c r="BQ78" i="238" s="1"/>
  <c r="BR335" i="238"/>
  <c r="BP335" i="238"/>
  <c r="BQ335" i="238" s="1"/>
  <c r="BP175" i="238"/>
  <c r="BQ175" i="238" s="1"/>
  <c r="BP209" i="238"/>
  <c r="BQ209" i="238" s="1"/>
  <c r="BP251" i="238"/>
  <c r="BQ251" i="238" s="1"/>
  <c r="BP267" i="238"/>
  <c r="BQ267" i="238" s="1"/>
  <c r="BP271" i="238"/>
  <c r="BQ271" i="238" s="1"/>
  <c r="BP275" i="238"/>
  <c r="BQ275" i="238" s="1"/>
  <c r="BP279" i="238"/>
  <c r="BQ279" i="238" s="1"/>
  <c r="BP283" i="238"/>
  <c r="BQ283" i="238" s="1"/>
  <c r="BP287" i="238"/>
  <c r="BQ287" i="238" s="1"/>
  <c r="BP291" i="238"/>
  <c r="BQ291" i="238" s="1"/>
  <c r="BP295" i="238"/>
  <c r="BQ295" i="238" s="1"/>
  <c r="BP299" i="238"/>
  <c r="BQ299" i="238" s="1"/>
  <c r="BP303" i="238"/>
  <c r="BQ303" i="238" s="1"/>
  <c r="BP307" i="238"/>
  <c r="BQ307" i="238" s="1"/>
  <c r="BP311" i="238"/>
  <c r="BQ311" i="238" s="1"/>
  <c r="BP315" i="238"/>
  <c r="BQ315" i="238" s="1"/>
  <c r="BP319" i="238"/>
  <c r="BQ319" i="238" s="1"/>
  <c r="BP323" i="238"/>
  <c r="BQ323" i="238" s="1"/>
  <c r="BP327" i="238"/>
  <c r="BQ327" i="238" s="1"/>
  <c r="BP331" i="238"/>
  <c r="BQ331" i="238" s="1"/>
  <c r="BP341" i="238"/>
  <c r="BQ341" i="238" s="1"/>
  <c r="BP180" i="238"/>
  <c r="BQ180" i="238" s="1"/>
  <c r="BP188" i="238"/>
  <c r="BQ188" i="238" s="1"/>
  <c r="BP196" i="238"/>
  <c r="BQ196" i="238" s="1"/>
  <c r="BP204" i="238"/>
  <c r="BQ204" i="238" s="1"/>
  <c r="BP212" i="238"/>
  <c r="BQ212" i="238" s="1"/>
  <c r="BP220" i="238"/>
  <c r="BQ220" i="238" s="1"/>
  <c r="BP223" i="238"/>
  <c r="BQ223" i="238" s="1"/>
  <c r="BP227" i="238"/>
  <c r="BQ227" i="238" s="1"/>
  <c r="BP231" i="238"/>
  <c r="BQ231" i="238" s="1"/>
  <c r="BP235" i="238"/>
  <c r="BQ235" i="238" s="1"/>
  <c r="BP178" i="238"/>
  <c r="BQ178" i="238" s="1"/>
  <c r="BP186" i="238"/>
  <c r="BQ186" i="238" s="1"/>
  <c r="BP194" i="238"/>
  <c r="BQ194" i="238" s="1"/>
  <c r="BP202" i="238"/>
  <c r="BQ202" i="238" s="1"/>
  <c r="BP210" i="238"/>
  <c r="BQ210" i="238" s="1"/>
  <c r="BP218" i="238"/>
  <c r="BQ218" i="238" s="1"/>
  <c r="BP224" i="238"/>
  <c r="BQ224" i="238" s="1"/>
  <c r="BP228" i="238"/>
  <c r="BQ228" i="238" s="1"/>
  <c r="BP232" i="238"/>
  <c r="BQ232" i="238" s="1"/>
  <c r="BP236" i="238"/>
  <c r="BQ236" i="238" s="1"/>
  <c r="BP240" i="238"/>
  <c r="BQ240" i="238" s="1"/>
  <c r="BP244" i="238"/>
  <c r="BQ244" i="238" s="1"/>
  <c r="BP248" i="238"/>
  <c r="BQ248" i="238" s="1"/>
  <c r="BP252" i="238"/>
  <c r="BQ252" i="238" s="1"/>
  <c r="BP256" i="238"/>
  <c r="BQ256" i="238" s="1"/>
  <c r="BP260" i="238"/>
  <c r="BQ260" i="238" s="1"/>
  <c r="BP264" i="238"/>
  <c r="BQ264" i="238" s="1"/>
  <c r="BP216" i="238"/>
  <c r="BQ216" i="238" s="1"/>
  <c r="BP225" i="238"/>
  <c r="BQ225" i="238" s="1"/>
  <c r="BP229" i="238"/>
  <c r="BQ229" i="238" s="1"/>
  <c r="BP233" i="238"/>
  <c r="BQ233" i="238" s="1"/>
  <c r="BO342" i="238"/>
  <c r="BP174" i="238"/>
  <c r="BQ174" i="238" s="1"/>
  <c r="BP182" i="238"/>
  <c r="BQ182" i="238" s="1"/>
  <c r="BP190" i="238"/>
  <c r="BQ190" i="238" s="1"/>
  <c r="BP198" i="238"/>
  <c r="BQ198" i="238" s="1"/>
  <c r="BP206" i="238"/>
  <c r="BQ206" i="238" s="1"/>
  <c r="BP214" i="238"/>
  <c r="BQ214" i="238" s="1"/>
  <c r="BP222" i="238"/>
  <c r="BQ222" i="238" s="1"/>
  <c r="BP226" i="238"/>
  <c r="BQ226" i="238" s="1"/>
  <c r="BP230" i="238"/>
  <c r="BQ230" i="238" s="1"/>
  <c r="BP234" i="238"/>
  <c r="BQ234" i="238" s="1"/>
  <c r="BP238" i="238"/>
  <c r="BQ238" i="238" s="1"/>
  <c r="BP242" i="238"/>
  <c r="BQ242" i="238" s="1"/>
  <c r="BP246" i="238"/>
  <c r="BQ246" i="238" s="1"/>
  <c r="BP250" i="238"/>
  <c r="BQ250" i="238" s="1"/>
  <c r="BP254" i="238"/>
  <c r="BQ254" i="238" s="1"/>
  <c r="BP258" i="238"/>
  <c r="BQ258" i="238" s="1"/>
  <c r="BP262" i="238"/>
  <c r="BQ262" i="238" s="1"/>
  <c r="BP266" i="238"/>
  <c r="BQ266" i="238" s="1"/>
  <c r="DH69" i="223"/>
  <c r="DI69" i="223" s="1"/>
  <c r="DH93" i="223"/>
  <c r="DI93" i="223" s="1"/>
  <c r="DH25" i="223"/>
  <c r="DI25" i="223" s="1"/>
  <c r="DH33" i="223"/>
  <c r="DI33" i="223" s="1"/>
  <c r="DH45" i="223"/>
  <c r="DI45" i="223" s="1"/>
  <c r="DH48" i="223"/>
  <c r="DI48" i="223" s="1"/>
  <c r="DH52" i="223"/>
  <c r="DI52" i="223" s="1"/>
  <c r="DH56" i="223"/>
  <c r="DI56" i="223" s="1"/>
  <c r="DH60" i="223"/>
  <c r="DI60" i="223" s="1"/>
  <c r="DH64" i="223"/>
  <c r="DI64" i="223" s="1"/>
  <c r="DH68" i="223"/>
  <c r="DI68" i="223" s="1"/>
  <c r="DH72" i="223"/>
  <c r="DI72" i="223" s="1"/>
  <c r="DH76" i="223"/>
  <c r="DI76" i="223" s="1"/>
  <c r="DH80" i="223"/>
  <c r="DI80" i="223" s="1"/>
  <c r="DH84" i="223"/>
  <c r="DI84" i="223" s="1"/>
  <c r="DH88" i="223"/>
  <c r="DI88" i="223" s="1"/>
  <c r="DH92" i="223"/>
  <c r="DI92" i="223" s="1"/>
  <c r="DH96" i="223"/>
  <c r="DI96" i="223" s="1"/>
  <c r="DH100" i="223"/>
  <c r="DI100" i="223" s="1"/>
  <c r="DH104" i="223"/>
  <c r="DI104" i="223" s="1"/>
  <c r="DH108" i="223"/>
  <c r="DI108" i="223" s="1"/>
  <c r="DH112" i="223"/>
  <c r="DI112" i="223" s="1"/>
  <c r="DH116" i="223"/>
  <c r="DI116" i="223" s="1"/>
  <c r="DH120" i="223"/>
  <c r="DI120" i="223" s="1"/>
  <c r="DH124" i="223"/>
  <c r="DI124" i="223" s="1"/>
  <c r="DH128" i="223"/>
  <c r="DI128" i="223" s="1"/>
  <c r="DH132" i="223"/>
  <c r="DI132" i="223" s="1"/>
  <c r="DH136" i="223"/>
  <c r="DI136" i="223" s="1"/>
  <c r="DH140" i="223"/>
  <c r="DI140" i="223" s="1"/>
  <c r="DH144" i="223"/>
  <c r="DI144" i="223" s="1"/>
  <c r="DH148" i="223"/>
  <c r="DI148" i="223" s="1"/>
  <c r="DH61" i="223"/>
  <c r="DI61" i="223" s="1"/>
  <c r="DH81" i="223"/>
  <c r="DI81" i="223" s="1"/>
  <c r="DH101" i="223"/>
  <c r="DI101" i="223" s="1"/>
  <c r="DH46" i="223"/>
  <c r="DI46" i="223" s="1"/>
  <c r="DH39" i="223"/>
  <c r="DI39" i="223" s="1"/>
  <c r="DH42" i="223"/>
  <c r="DI42" i="223" s="1"/>
  <c r="DH53" i="223"/>
  <c r="DI53" i="223" s="1"/>
  <c r="DH73" i="223"/>
  <c r="DI73" i="223" s="1"/>
  <c r="DH97" i="223"/>
  <c r="DI97" i="223" s="1"/>
  <c r="DG342" i="223"/>
  <c r="DH26" i="223"/>
  <c r="DI26" i="223" s="1"/>
  <c r="DH34" i="223"/>
  <c r="DI34" i="223" s="1"/>
  <c r="DH10" i="223"/>
  <c r="DI10" i="223" s="1"/>
  <c r="DH12" i="223"/>
  <c r="DI12" i="223" s="1"/>
  <c r="DH14" i="223"/>
  <c r="DI14" i="223" s="1"/>
  <c r="DH16" i="223"/>
  <c r="DI16" i="223" s="1"/>
  <c r="DH18" i="223"/>
  <c r="DI18" i="223" s="1"/>
  <c r="DH20" i="223"/>
  <c r="DI20" i="223" s="1"/>
  <c r="DH22" i="223"/>
  <c r="DI22" i="223" s="1"/>
  <c r="DH24" i="223"/>
  <c r="DI24" i="223" s="1"/>
  <c r="DH29" i="223"/>
  <c r="DI29" i="223" s="1"/>
  <c r="DH37" i="223"/>
  <c r="DI37" i="223" s="1"/>
  <c r="DH40" i="223"/>
  <c r="DI40" i="223" s="1"/>
  <c r="DH50" i="223"/>
  <c r="DI50" i="223" s="1"/>
  <c r="DH54" i="223"/>
  <c r="DI54" i="223" s="1"/>
  <c r="DH58" i="223"/>
  <c r="DI58" i="223" s="1"/>
  <c r="DH62" i="223"/>
  <c r="DI62" i="223" s="1"/>
  <c r="DH66" i="223"/>
  <c r="DI66" i="223" s="1"/>
  <c r="DH70" i="223"/>
  <c r="DI70" i="223" s="1"/>
  <c r="DH74" i="223"/>
  <c r="DI74" i="223" s="1"/>
  <c r="DH78" i="223"/>
  <c r="DI78" i="223" s="1"/>
  <c r="DH82" i="223"/>
  <c r="DI82" i="223" s="1"/>
  <c r="DH86" i="223"/>
  <c r="DI86" i="223" s="1"/>
  <c r="DH90" i="223"/>
  <c r="DI90" i="223" s="1"/>
  <c r="DH94" i="223"/>
  <c r="DI94" i="223" s="1"/>
  <c r="DH98" i="223"/>
  <c r="DI98" i="223" s="1"/>
  <c r="DH102" i="223"/>
  <c r="DI102" i="223" s="1"/>
  <c r="DH106" i="223"/>
  <c r="DI106" i="223" s="1"/>
  <c r="DH110" i="223"/>
  <c r="DI110" i="223" s="1"/>
  <c r="DH114" i="223"/>
  <c r="DI114" i="223" s="1"/>
  <c r="DH118" i="223"/>
  <c r="DI118" i="223" s="1"/>
  <c r="DH122" i="223"/>
  <c r="DI122" i="223" s="1"/>
  <c r="DH126" i="223"/>
  <c r="DI126" i="223" s="1"/>
  <c r="DH130" i="223"/>
  <c r="DI130" i="223" s="1"/>
  <c r="DH134" i="223"/>
  <c r="DI134" i="223" s="1"/>
  <c r="DH138" i="223"/>
  <c r="DI138" i="223" s="1"/>
  <c r="DH142" i="223"/>
  <c r="DI142" i="223" s="1"/>
  <c r="DH146" i="223"/>
  <c r="DI146" i="223" s="1"/>
  <c r="DH65" i="223"/>
  <c r="DI65" i="223" s="1"/>
  <c r="DH89" i="223"/>
  <c r="DI89" i="223" s="1"/>
  <c r="DH47" i="223"/>
  <c r="DI47" i="223" s="1"/>
  <c r="DH57" i="223"/>
  <c r="DI57" i="223" s="1"/>
  <c r="DH85" i="223"/>
  <c r="DI85" i="223" s="1"/>
  <c r="DH27" i="223"/>
  <c r="DI27" i="223" s="1"/>
  <c r="DH35" i="223"/>
  <c r="DI35" i="223" s="1"/>
  <c r="DH41" i="223"/>
  <c r="DI41" i="223" s="1"/>
  <c r="DH51" i="223"/>
  <c r="DI51" i="223" s="1"/>
  <c r="DH55" i="223"/>
  <c r="DI55" i="223" s="1"/>
  <c r="DH59" i="223"/>
  <c r="DI59" i="223" s="1"/>
  <c r="DH63" i="223"/>
  <c r="DI63" i="223" s="1"/>
  <c r="DH67" i="223"/>
  <c r="DI67" i="223" s="1"/>
  <c r="DH71" i="223"/>
  <c r="DI71" i="223" s="1"/>
  <c r="DH75" i="223"/>
  <c r="DI75" i="223" s="1"/>
  <c r="DH79" i="223"/>
  <c r="DI79" i="223" s="1"/>
  <c r="DH83" i="223"/>
  <c r="DI83" i="223" s="1"/>
  <c r="DH87" i="223"/>
  <c r="DI87" i="223" s="1"/>
  <c r="DH91" i="223"/>
  <c r="DI91" i="223" s="1"/>
  <c r="DH95" i="223"/>
  <c r="DI95" i="223" s="1"/>
  <c r="DH99" i="223"/>
  <c r="DI99" i="223" s="1"/>
  <c r="DH103" i="223"/>
  <c r="DI103" i="223" s="1"/>
  <c r="DH107" i="223"/>
  <c r="DI107" i="223" s="1"/>
  <c r="DH31" i="223"/>
  <c r="DI31" i="223" s="1"/>
  <c r="DH49" i="223"/>
  <c r="DI49" i="223" s="1"/>
  <c r="DH77" i="223"/>
  <c r="DI77" i="223" s="1"/>
  <c r="DH105" i="223"/>
  <c r="DI105" i="223" s="1"/>
  <c r="DH43" i="223"/>
  <c r="DI43" i="223" s="1"/>
  <c r="DH214" i="223"/>
  <c r="DI214" i="223" s="1"/>
  <c r="DH216" i="223"/>
  <c r="DI216" i="223" s="1"/>
  <c r="DH218" i="223"/>
  <c r="DI218" i="223" s="1"/>
  <c r="DH220" i="223"/>
  <c r="DI220" i="223" s="1"/>
  <c r="DH222" i="223"/>
  <c r="DI222" i="223" s="1"/>
  <c r="DH224" i="223"/>
  <c r="DI224" i="223" s="1"/>
  <c r="DH226" i="223"/>
  <c r="DI226" i="223" s="1"/>
  <c r="DH228" i="223"/>
  <c r="DI228" i="223" s="1"/>
  <c r="DH230" i="223"/>
  <c r="DI230" i="223" s="1"/>
  <c r="DH232" i="223"/>
  <c r="DI232" i="223" s="1"/>
  <c r="DH234" i="223"/>
  <c r="DI234" i="223" s="1"/>
  <c r="DH236" i="223"/>
  <c r="DI236" i="223" s="1"/>
  <c r="DH238" i="223"/>
  <c r="DI238" i="223" s="1"/>
  <c r="DH240" i="223"/>
  <c r="DI240" i="223" s="1"/>
  <c r="DH242" i="223"/>
  <c r="DI242" i="223" s="1"/>
  <c r="DH244" i="223"/>
  <c r="DI244" i="223" s="1"/>
  <c r="DH246" i="223"/>
  <c r="DI246" i="223" s="1"/>
  <c r="DH248" i="223"/>
  <c r="DI248" i="223" s="1"/>
  <c r="DH250" i="223"/>
  <c r="DI250" i="223" s="1"/>
  <c r="DH252" i="223"/>
  <c r="DI252" i="223" s="1"/>
  <c r="DH254" i="223"/>
  <c r="DI254" i="223" s="1"/>
  <c r="DH256" i="223"/>
  <c r="DI256" i="223" s="1"/>
  <c r="DH258" i="223"/>
  <c r="DI258" i="223" s="1"/>
  <c r="DH260" i="223"/>
  <c r="DI260" i="223" s="1"/>
  <c r="DH262" i="223"/>
  <c r="DI262" i="223" s="1"/>
  <c r="DH264" i="223"/>
  <c r="DI264" i="223" s="1"/>
  <c r="DH266" i="223"/>
  <c r="DI266" i="223" s="1"/>
  <c r="DH268" i="223"/>
  <c r="DI268" i="223" s="1"/>
  <c r="DH270" i="223"/>
  <c r="DI270" i="223" s="1"/>
  <c r="DH272" i="223"/>
  <c r="DI272" i="223" s="1"/>
  <c r="DH274" i="223"/>
  <c r="DI274" i="223" s="1"/>
  <c r="DH276" i="223"/>
  <c r="DI276" i="223" s="1"/>
  <c r="DH278" i="223"/>
  <c r="DI278" i="223" s="1"/>
  <c r="DH280" i="223"/>
  <c r="DI280" i="223" s="1"/>
  <c r="DH282" i="223"/>
  <c r="DI282" i="223" s="1"/>
  <c r="DH284" i="223"/>
  <c r="DI284" i="223" s="1"/>
  <c r="DH286" i="223"/>
  <c r="DI286" i="223" s="1"/>
  <c r="DH288" i="223"/>
  <c r="DI288" i="223" s="1"/>
  <c r="DH290" i="223"/>
  <c r="DI290" i="223" s="1"/>
  <c r="DH292" i="223"/>
  <c r="DI292" i="223" s="1"/>
  <c r="DH294" i="223"/>
  <c r="DI294" i="223" s="1"/>
  <c r="DH296" i="223"/>
  <c r="DI296" i="223" s="1"/>
  <c r="DH298" i="223"/>
  <c r="DI298" i="223" s="1"/>
  <c r="DH300" i="223"/>
  <c r="DI300" i="223" s="1"/>
  <c r="DH302" i="223"/>
  <c r="DI302" i="223" s="1"/>
  <c r="DH304" i="223"/>
  <c r="DI304" i="223" s="1"/>
  <c r="DH306" i="223"/>
  <c r="DI306" i="223" s="1"/>
  <c r="DH308" i="223"/>
  <c r="DI308" i="223" s="1"/>
  <c r="DH310" i="223"/>
  <c r="DI310" i="223" s="1"/>
  <c r="DH312" i="223"/>
  <c r="DI312" i="223" s="1"/>
  <c r="DH314" i="223"/>
  <c r="DI314" i="223" s="1"/>
  <c r="DH316" i="223"/>
  <c r="DI316" i="223" s="1"/>
  <c r="DH318" i="223"/>
  <c r="DI318" i="223" s="1"/>
  <c r="DH320" i="223"/>
  <c r="DI320" i="223" s="1"/>
  <c r="DH322" i="223"/>
  <c r="DI322" i="223" s="1"/>
  <c r="DH324" i="223"/>
  <c r="DI324" i="223" s="1"/>
  <c r="DH326" i="223"/>
  <c r="DI326" i="223" s="1"/>
  <c r="DH328" i="223"/>
  <c r="DI328" i="223" s="1"/>
  <c r="DH330" i="223"/>
  <c r="DI330" i="223" s="1"/>
  <c r="DH332" i="223"/>
  <c r="DI332" i="223" s="1"/>
  <c r="DH334" i="223"/>
  <c r="DI334" i="223" s="1"/>
  <c r="DH336" i="223"/>
  <c r="DI336" i="223" s="1"/>
  <c r="DH338" i="223"/>
  <c r="DI338" i="223" s="1"/>
  <c r="DH340" i="223"/>
  <c r="DI340" i="223" s="1"/>
  <c r="AU77" i="227" l="1"/>
  <c r="AQ77" i="226" s="1"/>
  <c r="AR77" i="226" s="1"/>
  <c r="AH61" i="224"/>
  <c r="AP61" i="226" s="1"/>
  <c r="AU52" i="227"/>
  <c r="AQ52" i="226" s="1"/>
  <c r="AR52" i="226" s="1"/>
  <c r="AH47" i="224"/>
  <c r="AP47" i="226" s="1"/>
  <c r="AH188" i="224"/>
  <c r="AP188" i="226" s="1"/>
  <c r="AH104" i="224"/>
  <c r="AP104" i="226" s="1"/>
  <c r="AU132" i="227"/>
  <c r="AQ132" i="226" s="1"/>
  <c r="AR132" i="226" s="1"/>
  <c r="AH101" i="224"/>
  <c r="AP101" i="226" s="1"/>
  <c r="AH79" i="224"/>
  <c r="AP79" i="226" s="1"/>
  <c r="AH108" i="224"/>
  <c r="AP108" i="226" s="1"/>
  <c r="AH136" i="224"/>
  <c r="AP136" i="226" s="1"/>
  <c r="AH93" i="224"/>
  <c r="AP93" i="226" s="1"/>
  <c r="AH89" i="224"/>
  <c r="AP89" i="226" s="1"/>
  <c r="AU60" i="227"/>
  <c r="AQ60" i="226" s="1"/>
  <c r="AR60" i="226" s="1"/>
  <c r="AU90" i="227"/>
  <c r="AQ90" i="226" s="1"/>
  <c r="AR90" i="226" s="1"/>
  <c r="AU142" i="227"/>
  <c r="AQ142" i="226" s="1"/>
  <c r="AR142" i="226" s="1"/>
  <c r="AH69" i="224"/>
  <c r="AP69" i="226" s="1"/>
  <c r="AH84" i="224"/>
  <c r="AP84" i="226" s="1"/>
  <c r="AU81" i="227"/>
  <c r="AQ81" i="226" s="1"/>
  <c r="AR81" i="226" s="1"/>
  <c r="AU144" i="227"/>
  <c r="AQ144" i="226" s="1"/>
  <c r="AR144" i="226" s="1"/>
  <c r="AH172" i="224"/>
  <c r="AP172" i="226" s="1"/>
  <c r="AH112" i="224"/>
  <c r="AP112" i="226" s="1"/>
  <c r="AH124" i="224"/>
  <c r="AP124" i="226" s="1"/>
  <c r="AU185" i="227"/>
  <c r="AQ185" i="226" s="1"/>
  <c r="AR185" i="226" s="1"/>
  <c r="AU80" i="227"/>
  <c r="AQ80" i="226" s="1"/>
  <c r="AR80" i="226" s="1"/>
  <c r="AH72" i="224"/>
  <c r="AP72" i="226" s="1"/>
  <c r="AH116" i="224"/>
  <c r="AP116" i="226" s="1"/>
  <c r="AU194" i="227"/>
  <c r="AQ194" i="226" s="1"/>
  <c r="AR194" i="226" s="1"/>
  <c r="AU57" i="227"/>
  <c r="AQ57" i="226" s="1"/>
  <c r="AR57" i="226" s="1"/>
  <c r="AH103" i="224"/>
  <c r="AP103" i="226" s="1"/>
  <c r="AU122" i="227"/>
  <c r="AQ122" i="226" s="1"/>
  <c r="AR122" i="226" s="1"/>
  <c r="AU58" i="227"/>
  <c r="AQ58" i="226" s="1"/>
  <c r="AR58" i="226" s="1"/>
  <c r="AH110" i="224"/>
  <c r="AP110" i="226" s="1"/>
  <c r="AH51" i="224"/>
  <c r="AP51" i="226" s="1"/>
  <c r="AH107" i="224"/>
  <c r="AP107" i="226" s="1"/>
  <c r="AU94" i="227"/>
  <c r="AQ94" i="226" s="1"/>
  <c r="AR94" i="226" s="1"/>
  <c r="AH85" i="224"/>
  <c r="AP85" i="226" s="1"/>
  <c r="AU75" i="227"/>
  <c r="AQ75" i="226" s="1"/>
  <c r="AR75" i="226" s="1"/>
  <c r="AH114" i="224"/>
  <c r="AP114" i="226" s="1"/>
  <c r="AU70" i="227"/>
  <c r="AQ70" i="226" s="1"/>
  <c r="AR70" i="226" s="1"/>
  <c r="AU146" i="227"/>
  <c r="AQ146" i="226" s="1"/>
  <c r="AR146" i="226" s="1"/>
  <c r="AU87" i="227"/>
  <c r="AQ87" i="226" s="1"/>
  <c r="AR87" i="226" s="1"/>
  <c r="AH92" i="224"/>
  <c r="AP92" i="226" s="1"/>
  <c r="AH169" i="224"/>
  <c r="AP169" i="226" s="1"/>
  <c r="AH83" i="224"/>
  <c r="AP83" i="226" s="1"/>
  <c r="AH202" i="224"/>
  <c r="AP202" i="226" s="1"/>
  <c r="AU82" i="227"/>
  <c r="AQ82" i="226" s="1"/>
  <c r="AR82" i="226" s="1"/>
  <c r="AU39" i="227"/>
  <c r="AQ39" i="226" s="1"/>
  <c r="AR39" i="226" s="1"/>
  <c r="AH68" i="224"/>
  <c r="AP68" i="226" s="1"/>
  <c r="AU50" i="227"/>
  <c r="AQ50" i="226" s="1"/>
  <c r="AR50" i="226" s="1"/>
  <c r="AH43" i="224"/>
  <c r="AP43" i="226" s="1"/>
  <c r="AU49" i="227"/>
  <c r="AQ49" i="226" s="1"/>
  <c r="AR49" i="226" s="1"/>
  <c r="AU97" i="227"/>
  <c r="AQ97" i="226" s="1"/>
  <c r="AR97" i="226" s="1"/>
  <c r="AH168" i="224"/>
  <c r="AP168" i="226" s="1"/>
  <c r="AH56" i="224"/>
  <c r="AP56" i="226" s="1"/>
  <c r="AH91" i="224"/>
  <c r="AP91" i="226" s="1"/>
  <c r="AU130" i="227"/>
  <c r="AQ130" i="226" s="1"/>
  <c r="AR130" i="226" s="1"/>
  <c r="AU148" i="227"/>
  <c r="AQ148" i="226" s="1"/>
  <c r="AR148" i="226" s="1"/>
  <c r="AH62" i="224"/>
  <c r="AP62" i="226" s="1"/>
  <c r="AU27" i="227"/>
  <c r="AQ27" i="226" s="1"/>
  <c r="AR27" i="226" s="1"/>
  <c r="AH66" i="224"/>
  <c r="AP66" i="226" s="1"/>
  <c r="AH33" i="224"/>
  <c r="AP33" i="226" s="1"/>
  <c r="AH88" i="224"/>
  <c r="AP88" i="226" s="1"/>
  <c r="AU95" i="227"/>
  <c r="AQ95" i="226" s="1"/>
  <c r="AR95" i="226" s="1"/>
  <c r="AU78" i="227"/>
  <c r="AQ78" i="226" s="1"/>
  <c r="AR78" i="226" s="1"/>
  <c r="AH102" i="224"/>
  <c r="AP102" i="226" s="1"/>
  <c r="AU140" i="227"/>
  <c r="AQ140" i="226" s="1"/>
  <c r="AR140" i="226" s="1"/>
  <c r="AU59" i="227"/>
  <c r="AQ59" i="226" s="1"/>
  <c r="AR59" i="226" s="1"/>
  <c r="AH98" i="224"/>
  <c r="AP98" i="226" s="1"/>
  <c r="AH65" i="224"/>
  <c r="AP65" i="226" s="1"/>
  <c r="AH120" i="224"/>
  <c r="AP120" i="226" s="1"/>
  <c r="AU126" i="227"/>
  <c r="AQ126" i="226" s="1"/>
  <c r="AR126" i="226" s="1"/>
  <c r="AH63" i="224"/>
  <c r="AP63" i="226" s="1"/>
  <c r="AU55" i="227"/>
  <c r="AQ55" i="226" s="1"/>
  <c r="AR55" i="226" s="1"/>
  <c r="AU71" i="227"/>
  <c r="AQ71" i="226" s="1"/>
  <c r="AR71" i="226" s="1"/>
  <c r="AU37" i="227"/>
  <c r="AQ37" i="226" s="1"/>
  <c r="AR37" i="226" s="1"/>
  <c r="AU35" i="227"/>
  <c r="AQ35" i="226" s="1"/>
  <c r="AR35" i="226" s="1"/>
  <c r="AU67" i="227"/>
  <c r="AQ67" i="226" s="1"/>
  <c r="AR67" i="226" s="1"/>
  <c r="AH41" i="224"/>
  <c r="AP41" i="226" s="1"/>
  <c r="AU99" i="227"/>
  <c r="AQ99" i="226" s="1"/>
  <c r="AR99" i="226" s="1"/>
  <c r="AH29" i="224"/>
  <c r="AP29" i="226" s="1"/>
  <c r="AH105" i="224"/>
  <c r="AP105" i="226" s="1"/>
  <c r="AU53" i="227"/>
  <c r="AQ53" i="226" s="1"/>
  <c r="AR53" i="226" s="1"/>
  <c r="AH134" i="224"/>
  <c r="AP134" i="226" s="1"/>
  <c r="AH74" i="224"/>
  <c r="AP74" i="226" s="1"/>
  <c r="AH64" i="224"/>
  <c r="AP64" i="226" s="1"/>
  <c r="AH106" i="224"/>
  <c r="AP106" i="226" s="1"/>
  <c r="AH54" i="224"/>
  <c r="AP54" i="226" s="1"/>
  <c r="AH96" i="224"/>
  <c r="AP96" i="226" s="1"/>
  <c r="AU45" i="227"/>
  <c r="AQ45" i="226" s="1"/>
  <c r="AR45" i="226" s="1"/>
  <c r="AU100" i="227"/>
  <c r="AQ100" i="226" s="1"/>
  <c r="AR100" i="226" s="1"/>
  <c r="AH138" i="224"/>
  <c r="AP138" i="226" s="1"/>
  <c r="AU86" i="227"/>
  <c r="AQ86" i="226" s="1"/>
  <c r="AR86" i="226" s="1"/>
  <c r="AH128" i="224"/>
  <c r="AP128" i="226" s="1"/>
  <c r="AH73" i="224"/>
  <c r="AP73" i="226" s="1"/>
  <c r="AU10" i="227"/>
  <c r="AQ10" i="226" s="1"/>
  <c r="AR10" i="226" s="1"/>
  <c r="AU210" i="227"/>
  <c r="AQ210" i="226" s="1"/>
  <c r="AR210" i="226" s="1"/>
  <c r="AU184" i="227"/>
  <c r="AQ184" i="226" s="1"/>
  <c r="AR184" i="226" s="1"/>
  <c r="AH118" i="224"/>
  <c r="AP118" i="226" s="1"/>
  <c r="AH44" i="224"/>
  <c r="AP44" i="226" s="1"/>
  <c r="AU44" i="227"/>
  <c r="AQ44" i="226" s="1"/>
  <c r="AR44" i="226" s="1"/>
  <c r="AH204" i="224"/>
  <c r="AP204" i="226" s="1"/>
  <c r="AU204" i="227"/>
  <c r="AQ204" i="226" s="1"/>
  <c r="AR204" i="226" s="1"/>
  <c r="AH227" i="224"/>
  <c r="AP227" i="226" s="1"/>
  <c r="AU227" i="227"/>
  <c r="AQ227" i="226" s="1"/>
  <c r="AR227" i="226" s="1"/>
  <c r="AH174" i="224"/>
  <c r="AP174" i="226" s="1"/>
  <c r="AU174" i="227"/>
  <c r="AQ174" i="226" s="1"/>
  <c r="AR174" i="226" s="1"/>
  <c r="AH273" i="224"/>
  <c r="AP273" i="226" s="1"/>
  <c r="AU273" i="227"/>
  <c r="AQ273" i="226" s="1"/>
  <c r="AR273" i="226" s="1"/>
  <c r="AH312" i="224"/>
  <c r="AP312" i="226" s="1"/>
  <c r="AU312" i="227"/>
  <c r="AQ312" i="226" s="1"/>
  <c r="AR312" i="226" s="1"/>
  <c r="AH279" i="224"/>
  <c r="AP279" i="226" s="1"/>
  <c r="AU279" i="227"/>
  <c r="AQ279" i="226" s="1"/>
  <c r="AR279" i="226" s="1"/>
  <c r="AH334" i="224"/>
  <c r="AP334" i="226" s="1"/>
  <c r="AU334" i="227"/>
  <c r="AQ334" i="226" s="1"/>
  <c r="AR334" i="226" s="1"/>
  <c r="AH277" i="224"/>
  <c r="AP277" i="226" s="1"/>
  <c r="AU277" i="227"/>
  <c r="AQ277" i="226" s="1"/>
  <c r="AR277" i="226" s="1"/>
  <c r="AH326" i="224"/>
  <c r="AP326" i="226" s="1"/>
  <c r="AU326" i="227"/>
  <c r="AQ326" i="226" s="1"/>
  <c r="AR326" i="226" s="1"/>
  <c r="AH156" i="224"/>
  <c r="AP156" i="226" s="1"/>
  <c r="AU156" i="227"/>
  <c r="AQ156" i="226" s="1"/>
  <c r="AR156" i="226" s="1"/>
  <c r="AH195" i="224"/>
  <c r="AP195" i="226" s="1"/>
  <c r="AU195" i="227"/>
  <c r="AQ195" i="226" s="1"/>
  <c r="AR195" i="226" s="1"/>
  <c r="AH322" i="224"/>
  <c r="AP322" i="226" s="1"/>
  <c r="AU322" i="227"/>
  <c r="AQ322" i="226" s="1"/>
  <c r="AR322" i="226" s="1"/>
  <c r="AH209" i="224"/>
  <c r="AP209" i="226" s="1"/>
  <c r="AU209" i="227"/>
  <c r="AQ209" i="226" s="1"/>
  <c r="AR209" i="226" s="1"/>
  <c r="AH280" i="224"/>
  <c r="AP280" i="226" s="1"/>
  <c r="AU280" i="227"/>
  <c r="AQ280" i="226" s="1"/>
  <c r="AR280" i="226" s="1"/>
  <c r="AH247" i="224"/>
  <c r="AP247" i="226" s="1"/>
  <c r="AU247" i="227"/>
  <c r="AQ247" i="226" s="1"/>
  <c r="AR247" i="226" s="1"/>
  <c r="AH166" i="224"/>
  <c r="AP166" i="226" s="1"/>
  <c r="AU166" i="227"/>
  <c r="AQ166" i="226" s="1"/>
  <c r="AR166" i="226" s="1"/>
  <c r="AH333" i="224"/>
  <c r="AP333" i="226" s="1"/>
  <c r="AU333" i="227"/>
  <c r="AQ333" i="226" s="1"/>
  <c r="AR333" i="226" s="1"/>
  <c r="AH301" i="224"/>
  <c r="AP301" i="226" s="1"/>
  <c r="AU301" i="227"/>
  <c r="AQ301" i="226" s="1"/>
  <c r="AR301" i="226" s="1"/>
  <c r="AH269" i="224"/>
  <c r="AP269" i="226" s="1"/>
  <c r="AU269" i="227"/>
  <c r="AQ269" i="226" s="1"/>
  <c r="AR269" i="226" s="1"/>
  <c r="AH237" i="224"/>
  <c r="AP237" i="226" s="1"/>
  <c r="AU237" i="227"/>
  <c r="AQ237" i="226" s="1"/>
  <c r="AR237" i="226" s="1"/>
  <c r="AH205" i="224"/>
  <c r="AP205" i="226" s="1"/>
  <c r="AU205" i="227"/>
  <c r="AQ205" i="226" s="1"/>
  <c r="AR205" i="226" s="1"/>
  <c r="AH173" i="224"/>
  <c r="AP173" i="226" s="1"/>
  <c r="AU173" i="227"/>
  <c r="AQ173" i="226" s="1"/>
  <c r="AR173" i="226" s="1"/>
  <c r="AH141" i="224"/>
  <c r="AP141" i="226" s="1"/>
  <c r="AU141" i="227"/>
  <c r="AQ141" i="226" s="1"/>
  <c r="AR141" i="226" s="1"/>
  <c r="AH109" i="224"/>
  <c r="AP109" i="226" s="1"/>
  <c r="AU109" i="227"/>
  <c r="AQ109" i="226" s="1"/>
  <c r="AR109" i="226" s="1"/>
  <c r="AH36" i="224"/>
  <c r="AP36" i="226" s="1"/>
  <c r="AU36" i="227"/>
  <c r="AQ36" i="226" s="1"/>
  <c r="AR36" i="226" s="1"/>
  <c r="AH294" i="224"/>
  <c r="AP294" i="226" s="1"/>
  <c r="AU294" i="227"/>
  <c r="AQ294" i="226" s="1"/>
  <c r="AR294" i="226" s="1"/>
  <c r="AH150" i="224"/>
  <c r="AP150" i="226" s="1"/>
  <c r="AU150" i="227"/>
  <c r="AQ150" i="226" s="1"/>
  <c r="AR150" i="226" s="1"/>
  <c r="AH324" i="224"/>
  <c r="AP324" i="226" s="1"/>
  <c r="AU324" i="227"/>
  <c r="AQ324" i="226" s="1"/>
  <c r="AR324" i="226" s="1"/>
  <c r="AH292" i="224"/>
  <c r="AP292" i="226" s="1"/>
  <c r="AU292" i="227"/>
  <c r="AQ292" i="226" s="1"/>
  <c r="AR292" i="226" s="1"/>
  <c r="AH260" i="224"/>
  <c r="AP260" i="226" s="1"/>
  <c r="AU260" i="227"/>
  <c r="AQ260" i="226" s="1"/>
  <c r="AR260" i="226" s="1"/>
  <c r="AH228" i="224"/>
  <c r="AP228" i="226" s="1"/>
  <c r="AU228" i="227"/>
  <c r="AQ228" i="226" s="1"/>
  <c r="AR228" i="226" s="1"/>
  <c r="AH196" i="224"/>
  <c r="AP196" i="226" s="1"/>
  <c r="AU196" i="227"/>
  <c r="AQ196" i="226" s="1"/>
  <c r="AR196" i="226" s="1"/>
  <c r="AH12" i="224"/>
  <c r="AP12" i="226" s="1"/>
  <c r="AU12" i="227"/>
  <c r="AQ12" i="226" s="1"/>
  <c r="AR12" i="226" s="1"/>
  <c r="AH310" i="224"/>
  <c r="AP310" i="226" s="1"/>
  <c r="AU310" i="227"/>
  <c r="AQ310" i="226" s="1"/>
  <c r="AR310" i="226" s="1"/>
  <c r="AU22" i="227"/>
  <c r="AQ22" i="226" s="1"/>
  <c r="AR22" i="226" s="1"/>
  <c r="AH22" i="224"/>
  <c r="AP22" i="226" s="1"/>
  <c r="AH315" i="224"/>
  <c r="AP315" i="226" s="1"/>
  <c r="AU315" i="227"/>
  <c r="AQ315" i="226" s="1"/>
  <c r="AR315" i="226" s="1"/>
  <c r="AH283" i="224"/>
  <c r="AP283" i="226" s="1"/>
  <c r="AU283" i="227"/>
  <c r="AQ283" i="226" s="1"/>
  <c r="AR283" i="226" s="1"/>
  <c r="AH251" i="224"/>
  <c r="AP251" i="226" s="1"/>
  <c r="AU251" i="227"/>
  <c r="AQ251" i="226" s="1"/>
  <c r="AR251" i="226" s="1"/>
  <c r="AH219" i="224"/>
  <c r="AP219" i="226" s="1"/>
  <c r="AU219" i="227"/>
  <c r="AQ219" i="226" s="1"/>
  <c r="AR219" i="226" s="1"/>
  <c r="AH187" i="224"/>
  <c r="AP187" i="226" s="1"/>
  <c r="AU187" i="227"/>
  <c r="AQ187" i="226" s="1"/>
  <c r="AR187" i="226" s="1"/>
  <c r="AH155" i="224"/>
  <c r="AP155" i="226" s="1"/>
  <c r="AU155" i="227"/>
  <c r="AQ155" i="226" s="1"/>
  <c r="AR155" i="226" s="1"/>
  <c r="AH123" i="224"/>
  <c r="AP123" i="226" s="1"/>
  <c r="AU123" i="227"/>
  <c r="AQ123" i="226" s="1"/>
  <c r="AR123" i="226" s="1"/>
  <c r="AU42" i="227"/>
  <c r="AQ42" i="226" s="1"/>
  <c r="AR42" i="226" s="1"/>
  <c r="AH42" i="224"/>
  <c r="AP42" i="226" s="1"/>
  <c r="AH270" i="224"/>
  <c r="AP270" i="226" s="1"/>
  <c r="AU270" i="227"/>
  <c r="AQ270" i="226" s="1"/>
  <c r="AR270" i="226" s="1"/>
  <c r="AU38" i="227"/>
  <c r="AQ38" i="226" s="1"/>
  <c r="AR38" i="226" s="1"/>
  <c r="AH38" i="224"/>
  <c r="AP38" i="226" s="1"/>
  <c r="AH314" i="224"/>
  <c r="AP314" i="226" s="1"/>
  <c r="AU314" i="227"/>
  <c r="AQ314" i="226" s="1"/>
  <c r="AR314" i="226" s="1"/>
  <c r="AH282" i="224"/>
  <c r="AP282" i="226" s="1"/>
  <c r="AU282" i="227"/>
  <c r="AQ282" i="226" s="1"/>
  <c r="AR282" i="226" s="1"/>
  <c r="AH250" i="224"/>
  <c r="AP250" i="226" s="1"/>
  <c r="AU250" i="227"/>
  <c r="AQ250" i="226" s="1"/>
  <c r="AR250" i="226" s="1"/>
  <c r="AH218" i="224"/>
  <c r="AP218" i="226" s="1"/>
  <c r="AU218" i="227"/>
  <c r="AQ218" i="226" s="1"/>
  <c r="AR218" i="226" s="1"/>
  <c r="AH162" i="224"/>
  <c r="AP162" i="226" s="1"/>
  <c r="AU162" i="227"/>
  <c r="AQ162" i="226" s="1"/>
  <c r="AR162" i="226" s="1"/>
  <c r="AH329" i="224"/>
  <c r="AP329" i="226" s="1"/>
  <c r="AU329" i="227"/>
  <c r="AQ329" i="226" s="1"/>
  <c r="AR329" i="226" s="1"/>
  <c r="AH297" i="224"/>
  <c r="AP297" i="226" s="1"/>
  <c r="AU297" i="227"/>
  <c r="AQ297" i="226" s="1"/>
  <c r="AR297" i="226" s="1"/>
  <c r="AH265" i="224"/>
  <c r="AP265" i="226" s="1"/>
  <c r="AU265" i="227"/>
  <c r="AQ265" i="226" s="1"/>
  <c r="AR265" i="226" s="1"/>
  <c r="AH233" i="224"/>
  <c r="AP233" i="226" s="1"/>
  <c r="AU233" i="227"/>
  <c r="AQ233" i="226" s="1"/>
  <c r="AR233" i="226" s="1"/>
  <c r="AH201" i="224"/>
  <c r="AP201" i="226" s="1"/>
  <c r="AU201" i="227"/>
  <c r="AQ201" i="226" s="1"/>
  <c r="AR201" i="226" s="1"/>
  <c r="AH153" i="224"/>
  <c r="AP153" i="226" s="1"/>
  <c r="AU153" i="227"/>
  <c r="AQ153" i="226" s="1"/>
  <c r="AR153" i="226" s="1"/>
  <c r="AU121" i="227"/>
  <c r="AQ121" i="226" s="1"/>
  <c r="AR121" i="226" s="1"/>
  <c r="AH121" i="224"/>
  <c r="AP121" i="226" s="1"/>
  <c r="AU24" i="227"/>
  <c r="AQ24" i="226" s="1"/>
  <c r="AR24" i="226" s="1"/>
  <c r="AH24" i="224"/>
  <c r="AP24" i="226" s="1"/>
  <c r="AH336" i="224"/>
  <c r="AP336" i="226" s="1"/>
  <c r="AU336" i="227"/>
  <c r="AQ336" i="226" s="1"/>
  <c r="AR336" i="226" s="1"/>
  <c r="AH304" i="224"/>
  <c r="AP304" i="226" s="1"/>
  <c r="AU304" i="227"/>
  <c r="AQ304" i="226" s="1"/>
  <c r="AR304" i="226" s="1"/>
  <c r="AH272" i="224"/>
  <c r="AP272" i="226" s="1"/>
  <c r="AU272" i="227"/>
  <c r="AQ272" i="226" s="1"/>
  <c r="AR272" i="226" s="1"/>
  <c r="AH240" i="224"/>
  <c r="AP240" i="226" s="1"/>
  <c r="AU240" i="227"/>
  <c r="AQ240" i="226" s="1"/>
  <c r="AR240" i="226" s="1"/>
  <c r="AH208" i="224"/>
  <c r="AP208" i="226" s="1"/>
  <c r="AU208" i="227"/>
  <c r="AQ208" i="226" s="1"/>
  <c r="AR208" i="226" s="1"/>
  <c r="AH160" i="224"/>
  <c r="AP160" i="226" s="1"/>
  <c r="AU160" i="227"/>
  <c r="AQ160" i="226" s="1"/>
  <c r="AR160" i="226" s="1"/>
  <c r="AH335" i="224"/>
  <c r="AP335" i="226" s="1"/>
  <c r="AU335" i="227"/>
  <c r="AQ335" i="226" s="1"/>
  <c r="AR335" i="226" s="1"/>
  <c r="AH303" i="224"/>
  <c r="AP303" i="226" s="1"/>
  <c r="AU303" i="227"/>
  <c r="AQ303" i="226" s="1"/>
  <c r="AR303" i="226" s="1"/>
  <c r="AH271" i="224"/>
  <c r="AP271" i="226" s="1"/>
  <c r="AU271" i="227"/>
  <c r="AQ271" i="226" s="1"/>
  <c r="AR271" i="226" s="1"/>
  <c r="AH239" i="224"/>
  <c r="AP239" i="226" s="1"/>
  <c r="AU239" i="227"/>
  <c r="AQ239" i="226" s="1"/>
  <c r="AR239" i="226" s="1"/>
  <c r="AH207" i="224"/>
  <c r="AP207" i="226" s="1"/>
  <c r="AU207" i="227"/>
  <c r="AQ207" i="226" s="1"/>
  <c r="AR207" i="226" s="1"/>
  <c r="AH175" i="224"/>
  <c r="AP175" i="226" s="1"/>
  <c r="AU175" i="227"/>
  <c r="AQ175" i="226" s="1"/>
  <c r="AR175" i="226" s="1"/>
  <c r="AU143" i="227"/>
  <c r="AQ143" i="226" s="1"/>
  <c r="AR143" i="226" s="1"/>
  <c r="AH143" i="224"/>
  <c r="AP143" i="226" s="1"/>
  <c r="AU111" i="227"/>
  <c r="AQ111" i="226" s="1"/>
  <c r="AR111" i="226" s="1"/>
  <c r="AH111" i="224"/>
  <c r="AP111" i="226" s="1"/>
  <c r="AH286" i="224"/>
  <c r="AP286" i="226" s="1"/>
  <c r="AU286" i="227"/>
  <c r="AQ286" i="226" s="1"/>
  <c r="AR286" i="226" s="1"/>
  <c r="AU46" i="227"/>
  <c r="AQ46" i="226" s="1"/>
  <c r="AR46" i="226" s="1"/>
  <c r="AH46" i="224"/>
  <c r="AP46" i="226" s="1"/>
  <c r="AH309" i="224"/>
  <c r="AP309" i="226" s="1"/>
  <c r="AU309" i="227"/>
  <c r="AQ309" i="226" s="1"/>
  <c r="AR309" i="226" s="1"/>
  <c r="AH181" i="224"/>
  <c r="AP181" i="226" s="1"/>
  <c r="AU181" i="227"/>
  <c r="AQ181" i="226" s="1"/>
  <c r="AR181" i="226" s="1"/>
  <c r="AH300" i="224"/>
  <c r="AP300" i="226" s="1"/>
  <c r="AU300" i="227"/>
  <c r="AQ300" i="226" s="1"/>
  <c r="AR300" i="226" s="1"/>
  <c r="AH291" i="224"/>
  <c r="AP291" i="226" s="1"/>
  <c r="AU291" i="227"/>
  <c r="AQ291" i="226" s="1"/>
  <c r="AR291" i="226" s="1"/>
  <c r="AH290" i="224"/>
  <c r="AP290" i="226" s="1"/>
  <c r="AU290" i="227"/>
  <c r="AQ290" i="226" s="1"/>
  <c r="AR290" i="226" s="1"/>
  <c r="AU17" i="227"/>
  <c r="AQ17" i="226" s="1"/>
  <c r="AH17" i="224"/>
  <c r="AP17" i="226" s="1"/>
  <c r="AU32" i="227"/>
  <c r="AQ32" i="226" s="1"/>
  <c r="AR32" i="226" s="1"/>
  <c r="AH32" i="224"/>
  <c r="AP32" i="226" s="1"/>
  <c r="AH183" i="224"/>
  <c r="AP183" i="226" s="1"/>
  <c r="AU183" i="227"/>
  <c r="AQ183" i="226" s="1"/>
  <c r="AR183" i="226" s="1"/>
  <c r="AH341" i="224"/>
  <c r="AP341" i="226" s="1"/>
  <c r="AU341" i="227"/>
  <c r="AQ341" i="226" s="1"/>
  <c r="AR341" i="226" s="1"/>
  <c r="AH117" i="224"/>
  <c r="AP117" i="226" s="1"/>
  <c r="AU117" i="227"/>
  <c r="AQ117" i="226" s="1"/>
  <c r="AR117" i="226" s="1"/>
  <c r="AH236" i="224"/>
  <c r="AP236" i="226" s="1"/>
  <c r="AU236" i="227"/>
  <c r="AQ236" i="226" s="1"/>
  <c r="AR236" i="226" s="1"/>
  <c r="AH259" i="224"/>
  <c r="AP259" i="226" s="1"/>
  <c r="AU259" i="227"/>
  <c r="AQ259" i="226" s="1"/>
  <c r="AR259" i="226" s="1"/>
  <c r="AH302" i="224"/>
  <c r="AP302" i="226" s="1"/>
  <c r="AU302" i="227"/>
  <c r="AQ302" i="226" s="1"/>
  <c r="AR302" i="226" s="1"/>
  <c r="AH337" i="224"/>
  <c r="AP337" i="226" s="1"/>
  <c r="AU337" i="227"/>
  <c r="AQ337" i="226" s="1"/>
  <c r="AR337" i="226" s="1"/>
  <c r="AH248" i="224"/>
  <c r="AP248" i="226" s="1"/>
  <c r="AU248" i="227"/>
  <c r="AQ248" i="226" s="1"/>
  <c r="AR248" i="226" s="1"/>
  <c r="AH325" i="224"/>
  <c r="AP325" i="226" s="1"/>
  <c r="AU325" i="227"/>
  <c r="AQ325" i="226" s="1"/>
  <c r="AR325" i="226" s="1"/>
  <c r="AH293" i="224"/>
  <c r="AP293" i="226" s="1"/>
  <c r="AU293" i="227"/>
  <c r="AQ293" i="226" s="1"/>
  <c r="AR293" i="226" s="1"/>
  <c r="AH261" i="224"/>
  <c r="AP261" i="226" s="1"/>
  <c r="AU261" i="227"/>
  <c r="AQ261" i="226" s="1"/>
  <c r="AR261" i="226" s="1"/>
  <c r="AH229" i="224"/>
  <c r="AP229" i="226" s="1"/>
  <c r="AU229" i="227"/>
  <c r="AQ229" i="226" s="1"/>
  <c r="AR229" i="226" s="1"/>
  <c r="AH197" i="224"/>
  <c r="AP197" i="226" s="1"/>
  <c r="AU197" i="227"/>
  <c r="AQ197" i="226" s="1"/>
  <c r="AR197" i="226" s="1"/>
  <c r="AH165" i="224"/>
  <c r="AP165" i="226" s="1"/>
  <c r="AU165" i="227"/>
  <c r="AQ165" i="226" s="1"/>
  <c r="AR165" i="226" s="1"/>
  <c r="AH133" i="224"/>
  <c r="AP133" i="226" s="1"/>
  <c r="AU133" i="227"/>
  <c r="AQ133" i="226" s="1"/>
  <c r="AR133" i="226" s="1"/>
  <c r="AH21" i="224"/>
  <c r="AP21" i="226" s="1"/>
  <c r="AU21" i="227"/>
  <c r="AQ21" i="226" s="1"/>
  <c r="AR21" i="226" s="1"/>
  <c r="AH28" i="224"/>
  <c r="AP28" i="226" s="1"/>
  <c r="AU28" i="227"/>
  <c r="AQ28" i="226" s="1"/>
  <c r="AR28" i="226" s="1"/>
  <c r="AH254" i="224"/>
  <c r="AP254" i="226" s="1"/>
  <c r="AU254" i="227"/>
  <c r="AQ254" i="226" s="1"/>
  <c r="AR254" i="226" s="1"/>
  <c r="AU30" i="227"/>
  <c r="AQ30" i="226" s="1"/>
  <c r="AR30" i="226" s="1"/>
  <c r="AH30" i="224"/>
  <c r="AP30" i="226" s="1"/>
  <c r="AH316" i="224"/>
  <c r="AP316" i="226" s="1"/>
  <c r="AU316" i="227"/>
  <c r="AQ316" i="226" s="1"/>
  <c r="AR316" i="226" s="1"/>
  <c r="AH284" i="224"/>
  <c r="AP284" i="226" s="1"/>
  <c r="AU284" i="227"/>
  <c r="AQ284" i="226" s="1"/>
  <c r="AR284" i="226" s="1"/>
  <c r="AH252" i="224"/>
  <c r="AP252" i="226" s="1"/>
  <c r="AU252" i="227"/>
  <c r="AQ252" i="226" s="1"/>
  <c r="AR252" i="226" s="1"/>
  <c r="AH220" i="224"/>
  <c r="AP220" i="226" s="1"/>
  <c r="AU220" i="227"/>
  <c r="AQ220" i="226" s="1"/>
  <c r="AR220" i="226" s="1"/>
  <c r="AH180" i="224"/>
  <c r="AP180" i="226" s="1"/>
  <c r="AU180" i="227"/>
  <c r="AQ180" i="226" s="1"/>
  <c r="AR180" i="226" s="1"/>
  <c r="AU34" i="227"/>
  <c r="AQ34" i="226" s="1"/>
  <c r="AR34" i="226" s="1"/>
  <c r="AH34" i="224"/>
  <c r="AP34" i="226" s="1"/>
  <c r="AH262" i="224"/>
  <c r="AP262" i="226" s="1"/>
  <c r="AU262" i="227"/>
  <c r="AQ262" i="226" s="1"/>
  <c r="AR262" i="226" s="1"/>
  <c r="AH339" i="224"/>
  <c r="AP339" i="226" s="1"/>
  <c r="AU339" i="227"/>
  <c r="AQ339" i="226" s="1"/>
  <c r="AR339" i="226" s="1"/>
  <c r="AH307" i="224"/>
  <c r="AP307" i="226" s="1"/>
  <c r="AU307" i="227"/>
  <c r="AQ307" i="226" s="1"/>
  <c r="AR307" i="226" s="1"/>
  <c r="AH275" i="224"/>
  <c r="AP275" i="226" s="1"/>
  <c r="AU275" i="227"/>
  <c r="AQ275" i="226" s="1"/>
  <c r="AR275" i="226" s="1"/>
  <c r="AH243" i="224"/>
  <c r="AP243" i="226" s="1"/>
  <c r="AU243" i="227"/>
  <c r="AQ243" i="226" s="1"/>
  <c r="AR243" i="226" s="1"/>
  <c r="AH211" i="224"/>
  <c r="AP211" i="226" s="1"/>
  <c r="AU211" i="227"/>
  <c r="AQ211" i="226" s="1"/>
  <c r="AR211" i="226" s="1"/>
  <c r="AH179" i="224"/>
  <c r="AP179" i="226" s="1"/>
  <c r="AU179" i="227"/>
  <c r="AQ179" i="226" s="1"/>
  <c r="AR179" i="226" s="1"/>
  <c r="AH147" i="224"/>
  <c r="AP147" i="226" s="1"/>
  <c r="AU147" i="227"/>
  <c r="AQ147" i="226" s="1"/>
  <c r="AR147" i="226" s="1"/>
  <c r="AH115" i="224"/>
  <c r="AP115" i="226" s="1"/>
  <c r="AU115" i="227"/>
  <c r="AQ115" i="226" s="1"/>
  <c r="AR115" i="226" s="1"/>
  <c r="AU18" i="227"/>
  <c r="AQ18" i="226" s="1"/>
  <c r="AH18" i="224"/>
  <c r="AP18" i="226" s="1"/>
  <c r="AH238" i="224"/>
  <c r="AP238" i="226" s="1"/>
  <c r="AU238" i="227"/>
  <c r="AQ238" i="226" s="1"/>
  <c r="AR238" i="226" s="1"/>
  <c r="AH338" i="224"/>
  <c r="AP338" i="226" s="1"/>
  <c r="AU338" i="227"/>
  <c r="AQ338" i="226" s="1"/>
  <c r="AR338" i="226" s="1"/>
  <c r="AH306" i="224"/>
  <c r="AP306" i="226" s="1"/>
  <c r="AU306" i="227"/>
  <c r="AQ306" i="226" s="1"/>
  <c r="AR306" i="226" s="1"/>
  <c r="AH274" i="224"/>
  <c r="AP274" i="226" s="1"/>
  <c r="AU274" i="227"/>
  <c r="AQ274" i="226" s="1"/>
  <c r="AR274" i="226" s="1"/>
  <c r="AH242" i="224"/>
  <c r="AP242" i="226" s="1"/>
  <c r="AU242" i="227"/>
  <c r="AQ242" i="226" s="1"/>
  <c r="AR242" i="226" s="1"/>
  <c r="AH186" i="224"/>
  <c r="AP186" i="226" s="1"/>
  <c r="AU186" i="227"/>
  <c r="AQ186" i="226" s="1"/>
  <c r="AR186" i="226" s="1"/>
  <c r="AH154" i="224"/>
  <c r="AP154" i="226" s="1"/>
  <c r="AU154" i="227"/>
  <c r="AQ154" i="226" s="1"/>
  <c r="AR154" i="226" s="1"/>
  <c r="AH321" i="224"/>
  <c r="AP321" i="226" s="1"/>
  <c r="AU321" i="227"/>
  <c r="AQ321" i="226" s="1"/>
  <c r="AR321" i="226" s="1"/>
  <c r="AH289" i="224"/>
  <c r="AP289" i="226" s="1"/>
  <c r="AU289" i="227"/>
  <c r="AQ289" i="226" s="1"/>
  <c r="AR289" i="226" s="1"/>
  <c r="AH257" i="224"/>
  <c r="AP257" i="226" s="1"/>
  <c r="AU257" i="227"/>
  <c r="AQ257" i="226" s="1"/>
  <c r="AR257" i="226" s="1"/>
  <c r="AH225" i="224"/>
  <c r="AP225" i="226" s="1"/>
  <c r="AU225" i="227"/>
  <c r="AQ225" i="226" s="1"/>
  <c r="AR225" i="226" s="1"/>
  <c r="AH193" i="224"/>
  <c r="AP193" i="226" s="1"/>
  <c r="AU193" i="227"/>
  <c r="AQ193" i="226" s="1"/>
  <c r="AR193" i="226" s="1"/>
  <c r="AU145" i="227"/>
  <c r="AQ145" i="226" s="1"/>
  <c r="AR145" i="226" s="1"/>
  <c r="AH145" i="224"/>
  <c r="AP145" i="226" s="1"/>
  <c r="AU113" i="227"/>
  <c r="AQ113" i="226" s="1"/>
  <c r="AR113" i="226" s="1"/>
  <c r="AH113" i="224"/>
  <c r="AP113" i="226" s="1"/>
  <c r="AH278" i="224"/>
  <c r="AP278" i="226" s="1"/>
  <c r="AU278" i="227"/>
  <c r="AQ278" i="226" s="1"/>
  <c r="AR278" i="226" s="1"/>
  <c r="AH328" i="224"/>
  <c r="AP328" i="226" s="1"/>
  <c r="AU328" i="227"/>
  <c r="AQ328" i="226" s="1"/>
  <c r="AR328" i="226" s="1"/>
  <c r="AH296" i="224"/>
  <c r="AP296" i="226" s="1"/>
  <c r="AU296" i="227"/>
  <c r="AQ296" i="226" s="1"/>
  <c r="AR296" i="226" s="1"/>
  <c r="AH264" i="224"/>
  <c r="AP264" i="226" s="1"/>
  <c r="AU264" i="227"/>
  <c r="AQ264" i="226" s="1"/>
  <c r="AR264" i="226" s="1"/>
  <c r="AH232" i="224"/>
  <c r="AP232" i="226" s="1"/>
  <c r="AU232" i="227"/>
  <c r="AQ232" i="226" s="1"/>
  <c r="AR232" i="226" s="1"/>
  <c r="AH200" i="224"/>
  <c r="AP200" i="226" s="1"/>
  <c r="AU200" i="227"/>
  <c r="AQ200" i="226" s="1"/>
  <c r="AR200" i="226" s="1"/>
  <c r="AH152" i="224"/>
  <c r="AP152" i="226" s="1"/>
  <c r="AU152" i="227"/>
  <c r="AQ152" i="226" s="1"/>
  <c r="AR152" i="226" s="1"/>
  <c r="AH327" i="224"/>
  <c r="AP327" i="226" s="1"/>
  <c r="AU327" i="227"/>
  <c r="AQ327" i="226" s="1"/>
  <c r="AR327" i="226" s="1"/>
  <c r="AH295" i="224"/>
  <c r="AP295" i="226" s="1"/>
  <c r="AU295" i="227"/>
  <c r="AQ295" i="226" s="1"/>
  <c r="AR295" i="226" s="1"/>
  <c r="AH263" i="224"/>
  <c r="AP263" i="226" s="1"/>
  <c r="AU263" i="227"/>
  <c r="AQ263" i="226" s="1"/>
  <c r="AR263" i="226" s="1"/>
  <c r="AH231" i="224"/>
  <c r="AP231" i="226" s="1"/>
  <c r="AU231" i="227"/>
  <c r="AQ231" i="226" s="1"/>
  <c r="AR231" i="226" s="1"/>
  <c r="AH199" i="224"/>
  <c r="AP199" i="226" s="1"/>
  <c r="AU199" i="227"/>
  <c r="AQ199" i="226" s="1"/>
  <c r="AR199" i="226" s="1"/>
  <c r="AH167" i="224"/>
  <c r="AP167" i="226" s="1"/>
  <c r="AU167" i="227"/>
  <c r="AQ167" i="226" s="1"/>
  <c r="AR167" i="226" s="1"/>
  <c r="AU135" i="227"/>
  <c r="AQ135" i="226" s="1"/>
  <c r="AR135" i="226" s="1"/>
  <c r="AH135" i="224"/>
  <c r="AP135" i="226" s="1"/>
  <c r="AU23" i="227"/>
  <c r="AQ23" i="226" s="1"/>
  <c r="AR23" i="226" s="1"/>
  <c r="AH23" i="224"/>
  <c r="AP23" i="226" s="1"/>
  <c r="AH246" i="224"/>
  <c r="AP246" i="226" s="1"/>
  <c r="AU246" i="227"/>
  <c r="AQ246" i="226" s="1"/>
  <c r="AR246" i="226" s="1"/>
  <c r="AU14" i="227"/>
  <c r="AQ14" i="226" s="1"/>
  <c r="AR14" i="226" s="1"/>
  <c r="AH14" i="224"/>
  <c r="AP14" i="226" s="1"/>
  <c r="AH149" i="224"/>
  <c r="AP149" i="226" s="1"/>
  <c r="AU149" i="227"/>
  <c r="AQ149" i="226" s="1"/>
  <c r="AR149" i="226" s="1"/>
  <c r="AH268" i="224"/>
  <c r="AP268" i="226" s="1"/>
  <c r="AU268" i="227"/>
  <c r="AQ268" i="226" s="1"/>
  <c r="AR268" i="226" s="1"/>
  <c r="AH323" i="224"/>
  <c r="AP323" i="226" s="1"/>
  <c r="AU323" i="227"/>
  <c r="AQ323" i="226" s="1"/>
  <c r="AR323" i="226" s="1"/>
  <c r="AH131" i="224"/>
  <c r="AP131" i="226" s="1"/>
  <c r="AU131" i="227"/>
  <c r="AQ131" i="226" s="1"/>
  <c r="AR131" i="226" s="1"/>
  <c r="AH226" i="224"/>
  <c r="AP226" i="226" s="1"/>
  <c r="AU226" i="227"/>
  <c r="AQ226" i="226" s="1"/>
  <c r="AR226" i="226" s="1"/>
  <c r="AH241" i="224"/>
  <c r="AP241" i="226" s="1"/>
  <c r="AU241" i="227"/>
  <c r="AQ241" i="226" s="1"/>
  <c r="AR241" i="226" s="1"/>
  <c r="AH158" i="224"/>
  <c r="AP158" i="226" s="1"/>
  <c r="AU158" i="227"/>
  <c r="AQ158" i="226" s="1"/>
  <c r="AR158" i="226" s="1"/>
  <c r="AH311" i="224"/>
  <c r="AP311" i="226" s="1"/>
  <c r="AU311" i="227"/>
  <c r="AQ311" i="226" s="1"/>
  <c r="AR311" i="226" s="1"/>
  <c r="AU119" i="227"/>
  <c r="AQ119" i="226" s="1"/>
  <c r="AR119" i="226" s="1"/>
  <c r="AH119" i="224"/>
  <c r="AP119" i="226" s="1"/>
  <c r="AH245" i="224"/>
  <c r="AP245" i="226" s="1"/>
  <c r="AU245" i="227"/>
  <c r="AQ245" i="226" s="1"/>
  <c r="AR245" i="226" s="1"/>
  <c r="AH190" i="224"/>
  <c r="AP190" i="226" s="1"/>
  <c r="AU190" i="227"/>
  <c r="AQ190" i="226" s="1"/>
  <c r="AR190" i="226" s="1"/>
  <c r="AU16" i="227"/>
  <c r="AQ16" i="226" s="1"/>
  <c r="AR16" i="226" s="1"/>
  <c r="AH16" i="224"/>
  <c r="AP16" i="226" s="1"/>
  <c r="AH163" i="224"/>
  <c r="AP163" i="226" s="1"/>
  <c r="AU163" i="227"/>
  <c r="AQ163" i="226" s="1"/>
  <c r="AR163" i="226" s="1"/>
  <c r="AH258" i="224"/>
  <c r="AP258" i="226" s="1"/>
  <c r="AU258" i="227"/>
  <c r="AQ258" i="226" s="1"/>
  <c r="AR258" i="226" s="1"/>
  <c r="AH305" i="224"/>
  <c r="AP305" i="226" s="1"/>
  <c r="AU305" i="227"/>
  <c r="AQ305" i="226" s="1"/>
  <c r="AR305" i="226" s="1"/>
  <c r="AU129" i="227"/>
  <c r="AQ129" i="226" s="1"/>
  <c r="AR129" i="226" s="1"/>
  <c r="AH129" i="224"/>
  <c r="AP129" i="226" s="1"/>
  <c r="AH216" i="224"/>
  <c r="AP216" i="226" s="1"/>
  <c r="AU216" i="227"/>
  <c r="AQ216" i="226" s="1"/>
  <c r="AR216" i="226" s="1"/>
  <c r="AH215" i="224"/>
  <c r="AP215" i="226" s="1"/>
  <c r="AU215" i="227"/>
  <c r="AQ215" i="226" s="1"/>
  <c r="AR215" i="226" s="1"/>
  <c r="AU317" i="227"/>
  <c r="AQ317" i="226" s="1"/>
  <c r="AR317" i="226" s="1"/>
  <c r="AH317" i="224"/>
  <c r="AP317" i="226" s="1"/>
  <c r="AU285" i="227"/>
  <c r="AQ285" i="226" s="1"/>
  <c r="AR285" i="226" s="1"/>
  <c r="AH285" i="224"/>
  <c r="AP285" i="226" s="1"/>
  <c r="AU253" i="227"/>
  <c r="AQ253" i="226" s="1"/>
  <c r="AR253" i="226" s="1"/>
  <c r="AH253" i="224"/>
  <c r="AP253" i="226" s="1"/>
  <c r="AU221" i="227"/>
  <c r="AQ221" i="226" s="1"/>
  <c r="AR221" i="226" s="1"/>
  <c r="AH221" i="224"/>
  <c r="AP221" i="226" s="1"/>
  <c r="AU189" i="227"/>
  <c r="AQ189" i="226" s="1"/>
  <c r="AR189" i="226" s="1"/>
  <c r="AH189" i="224"/>
  <c r="AP189" i="226" s="1"/>
  <c r="AU157" i="227"/>
  <c r="AQ157" i="226" s="1"/>
  <c r="AR157" i="226" s="1"/>
  <c r="AH157" i="224"/>
  <c r="AP157" i="226" s="1"/>
  <c r="AH125" i="224"/>
  <c r="AP125" i="226" s="1"/>
  <c r="AU125" i="227"/>
  <c r="AQ125" i="226" s="1"/>
  <c r="AR125" i="226" s="1"/>
  <c r="AH13" i="224"/>
  <c r="AP13" i="226" s="1"/>
  <c r="AU13" i="227"/>
  <c r="AQ13" i="226" s="1"/>
  <c r="AR13" i="226" s="1"/>
  <c r="AH20" i="224"/>
  <c r="AP20" i="226" s="1"/>
  <c r="AU20" i="227"/>
  <c r="AQ20" i="226" s="1"/>
  <c r="AH222" i="224"/>
  <c r="AP222" i="226" s="1"/>
  <c r="AU222" i="227"/>
  <c r="AQ222" i="226" s="1"/>
  <c r="AR222" i="226" s="1"/>
  <c r="AH340" i="224"/>
  <c r="AP340" i="226" s="1"/>
  <c r="AU340" i="227"/>
  <c r="AQ340" i="226" s="1"/>
  <c r="AR340" i="226" s="1"/>
  <c r="AH308" i="224"/>
  <c r="AP308" i="226" s="1"/>
  <c r="AU308" i="227"/>
  <c r="AQ308" i="226" s="1"/>
  <c r="AR308" i="226" s="1"/>
  <c r="AH276" i="224"/>
  <c r="AP276" i="226" s="1"/>
  <c r="AU276" i="227"/>
  <c r="AQ276" i="226" s="1"/>
  <c r="AR276" i="226" s="1"/>
  <c r="AH244" i="224"/>
  <c r="AP244" i="226" s="1"/>
  <c r="AU244" i="227"/>
  <c r="AQ244" i="226" s="1"/>
  <c r="AR244" i="226" s="1"/>
  <c r="AH212" i="224"/>
  <c r="AP212" i="226" s="1"/>
  <c r="AU212" i="227"/>
  <c r="AQ212" i="226" s="1"/>
  <c r="AR212" i="226" s="1"/>
  <c r="AH164" i="224"/>
  <c r="AP164" i="226" s="1"/>
  <c r="AU164" i="227"/>
  <c r="AQ164" i="226" s="1"/>
  <c r="AR164" i="226" s="1"/>
  <c r="AU40" i="227"/>
  <c r="AQ40" i="226" s="1"/>
  <c r="AR40" i="226" s="1"/>
  <c r="AH40" i="224"/>
  <c r="AP40" i="226" s="1"/>
  <c r="AH230" i="224"/>
  <c r="AP230" i="226" s="1"/>
  <c r="AU230" i="227"/>
  <c r="AQ230" i="226" s="1"/>
  <c r="AR230" i="226" s="1"/>
  <c r="AH331" i="224"/>
  <c r="AP331" i="226" s="1"/>
  <c r="AU331" i="227"/>
  <c r="AQ331" i="226" s="1"/>
  <c r="AR331" i="226" s="1"/>
  <c r="AH299" i="224"/>
  <c r="AP299" i="226" s="1"/>
  <c r="AU299" i="227"/>
  <c r="AQ299" i="226" s="1"/>
  <c r="AR299" i="226" s="1"/>
  <c r="AH267" i="224"/>
  <c r="AP267" i="226" s="1"/>
  <c r="AU267" i="227"/>
  <c r="AQ267" i="226" s="1"/>
  <c r="AR267" i="226" s="1"/>
  <c r="AH235" i="224"/>
  <c r="AP235" i="226" s="1"/>
  <c r="AU235" i="227"/>
  <c r="AQ235" i="226" s="1"/>
  <c r="AR235" i="226" s="1"/>
  <c r="AH203" i="224"/>
  <c r="AP203" i="226" s="1"/>
  <c r="AU203" i="227"/>
  <c r="AQ203" i="226" s="1"/>
  <c r="AR203" i="226" s="1"/>
  <c r="AH171" i="224"/>
  <c r="AP171" i="226" s="1"/>
  <c r="AU171" i="227"/>
  <c r="AQ171" i="226" s="1"/>
  <c r="AR171" i="226" s="1"/>
  <c r="AH139" i="224"/>
  <c r="AP139" i="226" s="1"/>
  <c r="AU139" i="227"/>
  <c r="AQ139" i="226" s="1"/>
  <c r="AR139" i="226" s="1"/>
  <c r="AH19" i="224"/>
  <c r="AP19" i="226" s="1"/>
  <c r="AU19" i="227"/>
  <c r="AQ19" i="226" s="1"/>
  <c r="AR19" i="226" s="1"/>
  <c r="AH318" i="224"/>
  <c r="AP318" i="226" s="1"/>
  <c r="AU318" i="227"/>
  <c r="AQ318" i="226" s="1"/>
  <c r="AR318" i="226" s="1"/>
  <c r="AH206" i="224"/>
  <c r="AP206" i="226" s="1"/>
  <c r="AU206" i="227"/>
  <c r="AQ206" i="226" s="1"/>
  <c r="AR206" i="226" s="1"/>
  <c r="AH330" i="224"/>
  <c r="AP330" i="226" s="1"/>
  <c r="AU330" i="227"/>
  <c r="AQ330" i="226" s="1"/>
  <c r="AR330" i="226" s="1"/>
  <c r="AH298" i="224"/>
  <c r="AP298" i="226" s="1"/>
  <c r="AU298" i="227"/>
  <c r="AQ298" i="226" s="1"/>
  <c r="AH266" i="224"/>
  <c r="AP266" i="226" s="1"/>
  <c r="AU266" i="227"/>
  <c r="AQ266" i="226" s="1"/>
  <c r="AR266" i="226" s="1"/>
  <c r="AH234" i="224"/>
  <c r="AP234" i="226" s="1"/>
  <c r="AU234" i="227"/>
  <c r="AQ234" i="226" s="1"/>
  <c r="AR234" i="226" s="1"/>
  <c r="AH178" i="224"/>
  <c r="AP178" i="226" s="1"/>
  <c r="AU178" i="227"/>
  <c r="AQ178" i="226" s="1"/>
  <c r="AR178" i="226" s="1"/>
  <c r="AU26" i="227"/>
  <c r="AQ26" i="226" s="1"/>
  <c r="AR26" i="226" s="1"/>
  <c r="AH26" i="224"/>
  <c r="AP26" i="226" s="1"/>
  <c r="AH313" i="224"/>
  <c r="AP313" i="226" s="1"/>
  <c r="AU313" i="227"/>
  <c r="AQ313" i="226" s="1"/>
  <c r="AR313" i="226" s="1"/>
  <c r="AH281" i="224"/>
  <c r="AP281" i="226" s="1"/>
  <c r="AU281" i="227"/>
  <c r="AQ281" i="226" s="1"/>
  <c r="AR281" i="226" s="1"/>
  <c r="AH249" i="224"/>
  <c r="AP249" i="226" s="1"/>
  <c r="AU249" i="227"/>
  <c r="AQ249" i="226" s="1"/>
  <c r="AR249" i="226" s="1"/>
  <c r="AH217" i="224"/>
  <c r="AP217" i="226" s="1"/>
  <c r="AU217" i="227"/>
  <c r="AQ217" i="226" s="1"/>
  <c r="AH177" i="224"/>
  <c r="AP177" i="226" s="1"/>
  <c r="AU177" i="227"/>
  <c r="AQ177" i="226" s="1"/>
  <c r="AR177" i="226" s="1"/>
  <c r="AU137" i="227"/>
  <c r="AQ137" i="226" s="1"/>
  <c r="AR137" i="226" s="1"/>
  <c r="AH137" i="224"/>
  <c r="AP137" i="226" s="1"/>
  <c r="AU25" i="227"/>
  <c r="AQ25" i="226" s="1"/>
  <c r="AR25" i="226" s="1"/>
  <c r="AH25" i="224"/>
  <c r="AP25" i="226" s="1"/>
  <c r="AH214" i="224"/>
  <c r="AP214" i="226" s="1"/>
  <c r="AU214" i="227"/>
  <c r="AQ214" i="226" s="1"/>
  <c r="AR214" i="226" s="1"/>
  <c r="AH320" i="224"/>
  <c r="AP320" i="226" s="1"/>
  <c r="AU320" i="227"/>
  <c r="AQ320" i="226" s="1"/>
  <c r="AR320" i="226" s="1"/>
  <c r="AH288" i="224"/>
  <c r="AP288" i="226" s="1"/>
  <c r="AU288" i="227"/>
  <c r="AQ288" i="226" s="1"/>
  <c r="AR288" i="226" s="1"/>
  <c r="AH256" i="224"/>
  <c r="AP256" i="226" s="1"/>
  <c r="AU256" i="227"/>
  <c r="AQ256" i="226" s="1"/>
  <c r="AR256" i="226" s="1"/>
  <c r="AH224" i="224"/>
  <c r="AP224" i="226" s="1"/>
  <c r="AU224" i="227"/>
  <c r="AQ224" i="226" s="1"/>
  <c r="AR224" i="226" s="1"/>
  <c r="AH192" i="224"/>
  <c r="AP192" i="226" s="1"/>
  <c r="AU192" i="227"/>
  <c r="AQ192" i="226" s="1"/>
  <c r="AR192" i="226" s="1"/>
  <c r="AU48" i="227"/>
  <c r="AQ48" i="226" s="1"/>
  <c r="AR48" i="226" s="1"/>
  <c r="AH48" i="224"/>
  <c r="AP48" i="226" s="1"/>
  <c r="AH319" i="224"/>
  <c r="AP319" i="226" s="1"/>
  <c r="AU319" i="227"/>
  <c r="AQ319" i="226" s="1"/>
  <c r="AR319" i="226" s="1"/>
  <c r="AH287" i="224"/>
  <c r="AP287" i="226" s="1"/>
  <c r="AU287" i="227"/>
  <c r="AQ287" i="226" s="1"/>
  <c r="AR287" i="226" s="1"/>
  <c r="AH255" i="224"/>
  <c r="AP255" i="226" s="1"/>
  <c r="AU255" i="227"/>
  <c r="AQ255" i="226" s="1"/>
  <c r="AR255" i="226" s="1"/>
  <c r="AH223" i="224"/>
  <c r="AP223" i="226" s="1"/>
  <c r="AU223" i="227"/>
  <c r="AQ223" i="226" s="1"/>
  <c r="AH191" i="224"/>
  <c r="AP191" i="226" s="1"/>
  <c r="AU191" i="227"/>
  <c r="AQ191" i="226" s="1"/>
  <c r="AR191" i="226" s="1"/>
  <c r="AH159" i="224"/>
  <c r="AP159" i="226" s="1"/>
  <c r="AU159" i="227"/>
  <c r="AQ159" i="226" s="1"/>
  <c r="AR159" i="226" s="1"/>
  <c r="AU127" i="227"/>
  <c r="AQ127" i="226" s="1"/>
  <c r="AR127" i="226" s="1"/>
  <c r="AH127" i="224"/>
  <c r="AP127" i="226" s="1"/>
  <c r="AU15" i="227"/>
  <c r="AQ15" i="226" s="1"/>
  <c r="AH15" i="224"/>
  <c r="AP15" i="226" s="1"/>
  <c r="AH198" i="224"/>
  <c r="AP198" i="226" s="1"/>
  <c r="AU198" i="227"/>
  <c r="AQ198" i="226" s="1"/>
  <c r="AR198" i="226" s="1"/>
  <c r="AH213" i="224"/>
  <c r="AP213" i="226" s="1"/>
  <c r="AU213" i="227"/>
  <c r="AQ213" i="226" s="1"/>
  <c r="AR213" i="226" s="1"/>
  <c r="AH332" i="224"/>
  <c r="AP332" i="226" s="1"/>
  <c r="AU332" i="227"/>
  <c r="AQ332" i="226" s="1"/>
  <c r="AR332" i="226" s="1"/>
  <c r="AH182" i="224"/>
  <c r="AP182" i="226" s="1"/>
  <c r="AU182" i="227"/>
  <c r="AQ182" i="226" s="1"/>
  <c r="AR182" i="226" s="1"/>
  <c r="AH11" i="224"/>
  <c r="AU11" i="227"/>
  <c r="AQ11" i="226" s="1"/>
  <c r="AR11" i="226" s="1"/>
  <c r="AH170" i="224"/>
  <c r="AP170" i="226" s="1"/>
  <c r="AU170" i="227"/>
  <c r="AQ170" i="226" s="1"/>
  <c r="AR170" i="226" s="1"/>
  <c r="AH161" i="224"/>
  <c r="AP161" i="226" s="1"/>
  <c r="AU161" i="227"/>
  <c r="AQ161" i="226" s="1"/>
  <c r="AR161" i="226" s="1"/>
  <c r="AH176" i="224"/>
  <c r="AP176" i="226" s="1"/>
  <c r="AU176" i="227"/>
  <c r="AQ176" i="226" s="1"/>
  <c r="AR176" i="226" s="1"/>
  <c r="AH151" i="224"/>
  <c r="AP151" i="226" s="1"/>
  <c r="AU151" i="227"/>
  <c r="AQ151" i="226" s="1"/>
  <c r="AR151" i="226" s="1"/>
  <c r="BQ342" i="238"/>
  <c r="BP342" i="238"/>
  <c r="DH342" i="223"/>
  <c r="DI342" i="223"/>
  <c r="BW261" i="226"/>
  <c r="BW216" i="226"/>
  <c r="BW215" i="226"/>
  <c r="BW214" i="226"/>
  <c r="BW212" i="226"/>
  <c r="BW211" i="226"/>
  <c r="BW208" i="226"/>
  <c r="BW207" i="226"/>
  <c r="BW189" i="226"/>
  <c r="BW142" i="226"/>
  <c r="BW141" i="226"/>
  <c r="BW91" i="226"/>
  <c r="BW52" i="226"/>
  <c r="BW51" i="226"/>
  <c r="BW333" i="226"/>
  <c r="BW306" i="226"/>
  <c r="BW287" i="226"/>
  <c r="BW269" i="226"/>
  <c r="BW237" i="226"/>
  <c r="BW236" i="226"/>
  <c r="BW231" i="226"/>
  <c r="BW227" i="226"/>
  <c r="BW217" i="226"/>
  <c r="BW201" i="226"/>
  <c r="BW130" i="226"/>
  <c r="BW122" i="226"/>
  <c r="BW121" i="226"/>
  <c r="BW120" i="226"/>
  <c r="BW87" i="226"/>
  <c r="BW86" i="226"/>
  <c r="BW84" i="226"/>
  <c r="BW60" i="226"/>
  <c r="BW49" i="226"/>
  <c r="BW307" i="226"/>
  <c r="BW305" i="226"/>
  <c r="BW304" i="226"/>
  <c r="BW303" i="226"/>
  <c r="BW297" i="226"/>
  <c r="BW285" i="226"/>
  <c r="BW283" i="226"/>
  <c r="BW272" i="226"/>
  <c r="BW270" i="226"/>
  <c r="BW268" i="226"/>
  <c r="BW266" i="226"/>
  <c r="BW264" i="226"/>
  <c r="BW263" i="226"/>
  <c r="BW224" i="226"/>
  <c r="BW209" i="226"/>
  <c r="BW175" i="226"/>
  <c r="BW145" i="226"/>
  <c r="BW143" i="226"/>
  <c r="BW116" i="226"/>
  <c r="BW115" i="226"/>
  <c r="BW90" i="226"/>
  <c r="BW89" i="226"/>
  <c r="BW82" i="226"/>
  <c r="BW80" i="226"/>
  <c r="BW77" i="226"/>
  <c r="BW76" i="226"/>
  <c r="BW75" i="226"/>
  <c r="BW74" i="226"/>
  <c r="BW65" i="226"/>
  <c r="BW54" i="226"/>
  <c r="BW53" i="226"/>
  <c r="BW44" i="226"/>
  <c r="BW43" i="226"/>
  <c r="BW42" i="226"/>
  <c r="BW41" i="226"/>
  <c r="BW40" i="226"/>
  <c r="BW39" i="226"/>
  <c r="BW38" i="226"/>
  <c r="BW335" i="226"/>
  <c r="BW334" i="226"/>
  <c r="BW332" i="226"/>
  <c r="BW331" i="226"/>
  <c r="BW330" i="226"/>
  <c r="BW329" i="226"/>
  <c r="BW325" i="226"/>
  <c r="BW323" i="226"/>
  <c r="BW322" i="226"/>
  <c r="BW321" i="226"/>
  <c r="BW320" i="226"/>
  <c r="BW318" i="226"/>
  <c r="BW316" i="226"/>
  <c r="BW315" i="226"/>
  <c r="BW314" i="226"/>
  <c r="BW313" i="226"/>
  <c r="BW312" i="226"/>
  <c r="BW311" i="226"/>
  <c r="BW310" i="226"/>
  <c r="BW340" i="226"/>
  <c r="BW33" i="226"/>
  <c r="BW337" i="226"/>
  <c r="BW326" i="226"/>
  <c r="BW324" i="226"/>
  <c r="BW301" i="226"/>
  <c r="BW290" i="226"/>
  <c r="BW241" i="226"/>
  <c r="BW220" i="226"/>
  <c r="BW176" i="226"/>
  <c r="BW125" i="226"/>
  <c r="BW123" i="226"/>
  <c r="BW113" i="226"/>
  <c r="BW111" i="226"/>
  <c r="BW108" i="226"/>
  <c r="BW92" i="226"/>
  <c r="BW67" i="226"/>
  <c r="BW66" i="226"/>
  <c r="BW63" i="226"/>
  <c r="BW34" i="226"/>
  <c r="BW19" i="226"/>
  <c r="BW13" i="226"/>
  <c r="BW12" i="226"/>
  <c r="AP11" i="226" l="1"/>
  <c r="AH342" i="224"/>
  <c r="AH344" i="224" s="1"/>
  <c r="BT326" i="226"/>
  <c r="BT324" i="226"/>
  <c r="BT92" i="226"/>
  <c r="BT13" i="226"/>
  <c r="BV152" i="226"/>
  <c r="BV151" i="226"/>
  <c r="BT152" i="226"/>
  <c r="BT151" i="226"/>
  <c r="BT139" i="226"/>
  <c r="BT136" i="226"/>
  <c r="BT135" i="226"/>
  <c r="BT134" i="226"/>
  <c r="BT35" i="226"/>
  <c r="BT215" i="226"/>
  <c r="BV52" i="226"/>
  <c r="BV51" i="226"/>
  <c r="BV86" i="226"/>
  <c r="BT130" i="226"/>
  <c r="BT49" i="226"/>
  <c r="BR341" i="227" l="1"/>
  <c r="BR340" i="227"/>
  <c r="BR339" i="227"/>
  <c r="BR338" i="227"/>
  <c r="BR337" i="227"/>
  <c r="BR336" i="227"/>
  <c r="BR335" i="227"/>
  <c r="BR334" i="227"/>
  <c r="BR333" i="227"/>
  <c r="BR332" i="227"/>
  <c r="BR331" i="227"/>
  <c r="BR330" i="227"/>
  <c r="BR329" i="227"/>
  <c r="BR328" i="227"/>
  <c r="BR327" i="227"/>
  <c r="BR326" i="227"/>
  <c r="BR325" i="227"/>
  <c r="BR324" i="227"/>
  <c r="BR323" i="227"/>
  <c r="BR322" i="227"/>
  <c r="BR321" i="227"/>
  <c r="BR320" i="227"/>
  <c r="BR319" i="227"/>
  <c r="BR318" i="227"/>
  <c r="BR317" i="227"/>
  <c r="BR316" i="227"/>
  <c r="BR315" i="227"/>
  <c r="BR314" i="227"/>
  <c r="BR313" i="227"/>
  <c r="BR312" i="227"/>
  <c r="BR311" i="227"/>
  <c r="BR310" i="227"/>
  <c r="BR309" i="227"/>
  <c r="BR308" i="227"/>
  <c r="BR307" i="227"/>
  <c r="BR306" i="227"/>
  <c r="BR305" i="227"/>
  <c r="BR304" i="227"/>
  <c r="BR303" i="227"/>
  <c r="BR302" i="227"/>
  <c r="BR301" i="227"/>
  <c r="BR300" i="227"/>
  <c r="BR299" i="227"/>
  <c r="BR298" i="227"/>
  <c r="BR297" i="227"/>
  <c r="BR296" i="227"/>
  <c r="BR295" i="227"/>
  <c r="BR294" i="227"/>
  <c r="BR293" i="227"/>
  <c r="BR292" i="227"/>
  <c r="BR291" i="227"/>
  <c r="BR290" i="227"/>
  <c r="BR289" i="227"/>
  <c r="BR288" i="227"/>
  <c r="BR287" i="227"/>
  <c r="BR286" i="227"/>
  <c r="BR285" i="227"/>
  <c r="BR284" i="227"/>
  <c r="BR283" i="227"/>
  <c r="BR282" i="227"/>
  <c r="BR281" i="227"/>
  <c r="BR280" i="227"/>
  <c r="BR279" i="227"/>
  <c r="BR278" i="227"/>
  <c r="BR277" i="227"/>
  <c r="BR276" i="227"/>
  <c r="BR275" i="227"/>
  <c r="BR274" i="227"/>
  <c r="BR273" i="227"/>
  <c r="BR272" i="227"/>
  <c r="BR271" i="227"/>
  <c r="BR270" i="227"/>
  <c r="BR269" i="227"/>
  <c r="BR268" i="227"/>
  <c r="BR267" i="227"/>
  <c r="BR266" i="227"/>
  <c r="BR265" i="227"/>
  <c r="BR264" i="227"/>
  <c r="BR263" i="227"/>
  <c r="BR262" i="227"/>
  <c r="BR261" i="227"/>
  <c r="BR260" i="227"/>
  <c r="BR259" i="227"/>
  <c r="BR258" i="227"/>
  <c r="BR257" i="227"/>
  <c r="BR256" i="227"/>
  <c r="BR255" i="227"/>
  <c r="BR254" i="227"/>
  <c r="BR253" i="227"/>
  <c r="BR252" i="227"/>
  <c r="BR251" i="227"/>
  <c r="BR250" i="227"/>
  <c r="BR249" i="227"/>
  <c r="BR248" i="227"/>
  <c r="BR247" i="227"/>
  <c r="BR246" i="227"/>
  <c r="BR245" i="227"/>
  <c r="BR244" i="227"/>
  <c r="BR243" i="227"/>
  <c r="BR242" i="227"/>
  <c r="BR241" i="227"/>
  <c r="BR240" i="227"/>
  <c r="BR239" i="227"/>
  <c r="BR238" i="227"/>
  <c r="BR237" i="227"/>
  <c r="BR236" i="227"/>
  <c r="BR235" i="227"/>
  <c r="BR234" i="227"/>
  <c r="BR233" i="227"/>
  <c r="BR232" i="227"/>
  <c r="BR231" i="227"/>
  <c r="BR230" i="227"/>
  <c r="BR229" i="227"/>
  <c r="BR228" i="227"/>
  <c r="BR227" i="227"/>
  <c r="BR226" i="227"/>
  <c r="BR225" i="227"/>
  <c r="BR224" i="227"/>
  <c r="BR223" i="227"/>
  <c r="BR222" i="227"/>
  <c r="BR221" i="227"/>
  <c r="BR220" i="227"/>
  <c r="BR219" i="227"/>
  <c r="BR218" i="227"/>
  <c r="BR217" i="227"/>
  <c r="BR216" i="227"/>
  <c r="BR215" i="227"/>
  <c r="BR214" i="227"/>
  <c r="BR213" i="227"/>
  <c r="BR212" i="227"/>
  <c r="BR211" i="227"/>
  <c r="BR210" i="227"/>
  <c r="BR209" i="227"/>
  <c r="BR208" i="227"/>
  <c r="BR207" i="227"/>
  <c r="BR206" i="227"/>
  <c r="BR205" i="227"/>
  <c r="BR204" i="227"/>
  <c r="BR203" i="227"/>
  <c r="BR202" i="227"/>
  <c r="BR201" i="227"/>
  <c r="BR200" i="227"/>
  <c r="BR199" i="227"/>
  <c r="BR198" i="227"/>
  <c r="BR197" i="227"/>
  <c r="BR196" i="227"/>
  <c r="BR195" i="227"/>
  <c r="BR194" i="227"/>
  <c r="BR193" i="227"/>
  <c r="BR192" i="227"/>
  <c r="BR191" i="227"/>
  <c r="BR190" i="227"/>
  <c r="BR189" i="227"/>
  <c r="BR188" i="227"/>
  <c r="BR187" i="227"/>
  <c r="BR186" i="227"/>
  <c r="BR185" i="227"/>
  <c r="BR184" i="227"/>
  <c r="BR183" i="227"/>
  <c r="BR182" i="227"/>
  <c r="BR181" i="227"/>
  <c r="BR180" i="227"/>
  <c r="BR179" i="227"/>
  <c r="BR178" i="227"/>
  <c r="BR177" i="227"/>
  <c r="BR176" i="227"/>
  <c r="BR175" i="227"/>
  <c r="BR174" i="227"/>
  <c r="BR173" i="227"/>
  <c r="BR172" i="227"/>
  <c r="BR171" i="227"/>
  <c r="BR170" i="227"/>
  <c r="BR169" i="227"/>
  <c r="BR168" i="227"/>
  <c r="BR167" i="227"/>
  <c r="BR166" i="227"/>
  <c r="BR165" i="227"/>
  <c r="BR164" i="227"/>
  <c r="BR163" i="227"/>
  <c r="BR162" i="227"/>
  <c r="BR161" i="227"/>
  <c r="BR160" i="227"/>
  <c r="BR159" i="227"/>
  <c r="BR158" i="227"/>
  <c r="BR157" i="227"/>
  <c r="BR156" i="227"/>
  <c r="BR155" i="227"/>
  <c r="BR154" i="227"/>
  <c r="BR153" i="227"/>
  <c r="BR152" i="227"/>
  <c r="BR151" i="227"/>
  <c r="BR150" i="227"/>
  <c r="BR149" i="227"/>
  <c r="BR148" i="227"/>
  <c r="BR147" i="227"/>
  <c r="BR146" i="227"/>
  <c r="BR145" i="227"/>
  <c r="BR144" i="227"/>
  <c r="BR143" i="227"/>
  <c r="BR142" i="227"/>
  <c r="BR141" i="227"/>
  <c r="BR140" i="227"/>
  <c r="BR139" i="227"/>
  <c r="BR138" i="227"/>
  <c r="BR137" i="227"/>
  <c r="BR136" i="227"/>
  <c r="BR135" i="227"/>
  <c r="BR134" i="227"/>
  <c r="BR133" i="227"/>
  <c r="BR132" i="227"/>
  <c r="BR131" i="227"/>
  <c r="BR130" i="227"/>
  <c r="BR129" i="227"/>
  <c r="BR128" i="227"/>
  <c r="BR127" i="227"/>
  <c r="BR126" i="227"/>
  <c r="BR125" i="227"/>
  <c r="BR124" i="227"/>
  <c r="BR123" i="227"/>
  <c r="BR122" i="227"/>
  <c r="BR121" i="227"/>
  <c r="BR120" i="227"/>
  <c r="BR119" i="227"/>
  <c r="BR118" i="227"/>
  <c r="BR117" i="227"/>
  <c r="BR116" i="227"/>
  <c r="BR115" i="227"/>
  <c r="BR114" i="227"/>
  <c r="BR113" i="227"/>
  <c r="BR112" i="227"/>
  <c r="BR111" i="227"/>
  <c r="BR110" i="227"/>
  <c r="BR109" i="227"/>
  <c r="BR108" i="227"/>
  <c r="BR107" i="227"/>
  <c r="BR106" i="227"/>
  <c r="BR105" i="227"/>
  <c r="BR104" i="227"/>
  <c r="BR103" i="227"/>
  <c r="BR102" i="227"/>
  <c r="BR101" i="227"/>
  <c r="BR100" i="227"/>
  <c r="BR99" i="227"/>
  <c r="BR98" i="227"/>
  <c r="BR97" i="227"/>
  <c r="BR96" i="227"/>
  <c r="BR95" i="227"/>
  <c r="BR94" i="227"/>
  <c r="BR93" i="227"/>
  <c r="BR92" i="227"/>
  <c r="BR91" i="227"/>
  <c r="BR90" i="227"/>
  <c r="BR89" i="227"/>
  <c r="BR88" i="227"/>
  <c r="BR87" i="227"/>
  <c r="BR86" i="227"/>
  <c r="BR85" i="227"/>
  <c r="BR84" i="227"/>
  <c r="BR83" i="227"/>
  <c r="BR82" i="227"/>
  <c r="BR81" i="227"/>
  <c r="BR80" i="227"/>
  <c r="BR79" i="227"/>
  <c r="BR78" i="227"/>
  <c r="BR77" i="227"/>
  <c r="BR76" i="227"/>
  <c r="BR75" i="227"/>
  <c r="BR74" i="227"/>
  <c r="BR73" i="227"/>
  <c r="BR72" i="227"/>
  <c r="BR71" i="227"/>
  <c r="BR70" i="227"/>
  <c r="BR69" i="227"/>
  <c r="BR68" i="227"/>
  <c r="BR67" i="227"/>
  <c r="BR66" i="227"/>
  <c r="BR65" i="227"/>
  <c r="BR64" i="227"/>
  <c r="BR63" i="227"/>
  <c r="BR62" i="227"/>
  <c r="BR61" i="227"/>
  <c r="BR60" i="227"/>
  <c r="BR59" i="227"/>
  <c r="BR58" i="227"/>
  <c r="BR57" i="227"/>
  <c r="BR56" i="227"/>
  <c r="BR55" i="227"/>
  <c r="BR54" i="227"/>
  <c r="BR53" i="227"/>
  <c r="BR52" i="227"/>
  <c r="BR51" i="227"/>
  <c r="BR50" i="227"/>
  <c r="BR49" i="227"/>
  <c r="BR48" i="227"/>
  <c r="BR47" i="227"/>
  <c r="BR46" i="227"/>
  <c r="BR45" i="227"/>
  <c r="BR44" i="227"/>
  <c r="BR43" i="227"/>
  <c r="BR42" i="227"/>
  <c r="BR41" i="227"/>
  <c r="BR40" i="227"/>
  <c r="BR39" i="227"/>
  <c r="BR38" i="227"/>
  <c r="BR37" i="227"/>
  <c r="BR36" i="227"/>
  <c r="BR35" i="227"/>
  <c r="BR34" i="227"/>
  <c r="BR33" i="227"/>
  <c r="BR32" i="227"/>
  <c r="BR31" i="227"/>
  <c r="BR30" i="227"/>
  <c r="BR29" i="227"/>
  <c r="BR28" i="227"/>
  <c r="BR27" i="227"/>
  <c r="BR26" i="227"/>
  <c r="BR25" i="227"/>
  <c r="BR24" i="227"/>
  <c r="BR23" i="227"/>
  <c r="BR22" i="227"/>
  <c r="BR21" i="227"/>
  <c r="BR20" i="227"/>
  <c r="BR19" i="227"/>
  <c r="BR18" i="227"/>
  <c r="BR17" i="227"/>
  <c r="BR16" i="227"/>
  <c r="BR15" i="227"/>
  <c r="BR14" i="227"/>
  <c r="BR13" i="227"/>
  <c r="BR12" i="227"/>
  <c r="BR11" i="227"/>
  <c r="BR10" i="227"/>
  <c r="BE341" i="227"/>
  <c r="BE340" i="227"/>
  <c r="BE339" i="227"/>
  <c r="BE338" i="227"/>
  <c r="BE337" i="227"/>
  <c r="BE336" i="227"/>
  <c r="BE335" i="227"/>
  <c r="BE334" i="227"/>
  <c r="BE333" i="227"/>
  <c r="BE332" i="227"/>
  <c r="BE331" i="227"/>
  <c r="BE330" i="227"/>
  <c r="BE329" i="227"/>
  <c r="BE328" i="227"/>
  <c r="BE327" i="227"/>
  <c r="BE326" i="227"/>
  <c r="BE325" i="227"/>
  <c r="BE324" i="227"/>
  <c r="BE323" i="227"/>
  <c r="BE322" i="227"/>
  <c r="BE321" i="227"/>
  <c r="BE320" i="227"/>
  <c r="BE319" i="227"/>
  <c r="BE318" i="227"/>
  <c r="BE317" i="227"/>
  <c r="BE316" i="227"/>
  <c r="BE315" i="227"/>
  <c r="BE314" i="227"/>
  <c r="BE313" i="227"/>
  <c r="BE312" i="227"/>
  <c r="BE311" i="227"/>
  <c r="BE310" i="227"/>
  <c r="BE309" i="227"/>
  <c r="BE308" i="227"/>
  <c r="BE307" i="227"/>
  <c r="BE306" i="227"/>
  <c r="BE305" i="227"/>
  <c r="BE304" i="227"/>
  <c r="BE303" i="227"/>
  <c r="BE302" i="227"/>
  <c r="BE301" i="227"/>
  <c r="BE300" i="227"/>
  <c r="BE299" i="227"/>
  <c r="BE298" i="227"/>
  <c r="BE297" i="227"/>
  <c r="BE296" i="227"/>
  <c r="BE295" i="227"/>
  <c r="BE294" i="227"/>
  <c r="BE293" i="227"/>
  <c r="BE292" i="227"/>
  <c r="BE291" i="227"/>
  <c r="BE290" i="227"/>
  <c r="BE289" i="227"/>
  <c r="BE288" i="227"/>
  <c r="BE287" i="227"/>
  <c r="BE286" i="227"/>
  <c r="BE285" i="227"/>
  <c r="BE284" i="227"/>
  <c r="BE283" i="227"/>
  <c r="BE282" i="227"/>
  <c r="BE281" i="227"/>
  <c r="BE280" i="227"/>
  <c r="BE279" i="227"/>
  <c r="BE278" i="227"/>
  <c r="BE277" i="227"/>
  <c r="BE276" i="227"/>
  <c r="BE275" i="227"/>
  <c r="BE274" i="227"/>
  <c r="BE273" i="227"/>
  <c r="BE272" i="227"/>
  <c r="BE271" i="227"/>
  <c r="BE270" i="227"/>
  <c r="BE269" i="227"/>
  <c r="BE268" i="227"/>
  <c r="BE267" i="227"/>
  <c r="BE266" i="227"/>
  <c r="BE265" i="227"/>
  <c r="BE264" i="227"/>
  <c r="BE263" i="227"/>
  <c r="BE262" i="227"/>
  <c r="BE261" i="227"/>
  <c r="BE260" i="227"/>
  <c r="BE259" i="227"/>
  <c r="BE258" i="227"/>
  <c r="BE257" i="227"/>
  <c r="BE256" i="227"/>
  <c r="BE255" i="227"/>
  <c r="BE254" i="227"/>
  <c r="BE253" i="227"/>
  <c r="BE252" i="227"/>
  <c r="BE251" i="227"/>
  <c r="BE250" i="227"/>
  <c r="BE249" i="227"/>
  <c r="BE248" i="227"/>
  <c r="BE247" i="227"/>
  <c r="BE246" i="227"/>
  <c r="BE245" i="227"/>
  <c r="BE244" i="227"/>
  <c r="BE243" i="227"/>
  <c r="BE242" i="227"/>
  <c r="BE241" i="227"/>
  <c r="BE240" i="227"/>
  <c r="BE239" i="227"/>
  <c r="BE238" i="227"/>
  <c r="BE237" i="227"/>
  <c r="BE236" i="227"/>
  <c r="BE235" i="227"/>
  <c r="BE234" i="227"/>
  <c r="BE233" i="227"/>
  <c r="BE232" i="227"/>
  <c r="BE231" i="227"/>
  <c r="BE230" i="227"/>
  <c r="BE229" i="227"/>
  <c r="BE228" i="227"/>
  <c r="BE227" i="227"/>
  <c r="BE226" i="227"/>
  <c r="BE225" i="227"/>
  <c r="BE224" i="227"/>
  <c r="BE223" i="227"/>
  <c r="BE222" i="227"/>
  <c r="BE221" i="227"/>
  <c r="BE220" i="227"/>
  <c r="BE219" i="227"/>
  <c r="BE218" i="227"/>
  <c r="BE217" i="227"/>
  <c r="BE216" i="227"/>
  <c r="BE215" i="227"/>
  <c r="BE214" i="227"/>
  <c r="BE213" i="227"/>
  <c r="BE212" i="227"/>
  <c r="BE211" i="227"/>
  <c r="BE210" i="227"/>
  <c r="BE209" i="227"/>
  <c r="BE208" i="227"/>
  <c r="BE207" i="227"/>
  <c r="BE206" i="227"/>
  <c r="BE205" i="227"/>
  <c r="BE204" i="227"/>
  <c r="BE203" i="227"/>
  <c r="BE202" i="227"/>
  <c r="BE201" i="227"/>
  <c r="BE200" i="227"/>
  <c r="BE199" i="227"/>
  <c r="BE198" i="227"/>
  <c r="BE197" i="227"/>
  <c r="BE196" i="227"/>
  <c r="BE195" i="227"/>
  <c r="BE194" i="227"/>
  <c r="BE193" i="227"/>
  <c r="BE192" i="227"/>
  <c r="BE191" i="227"/>
  <c r="BE190" i="227"/>
  <c r="BE189" i="227"/>
  <c r="BE188" i="227"/>
  <c r="BE187" i="227"/>
  <c r="BE186" i="227"/>
  <c r="BE185" i="227"/>
  <c r="BE184" i="227"/>
  <c r="BE183" i="227"/>
  <c r="BE182" i="227"/>
  <c r="BE181" i="227"/>
  <c r="BE180" i="227"/>
  <c r="BE179" i="227"/>
  <c r="BE178" i="227"/>
  <c r="BE177" i="227"/>
  <c r="BE176" i="227"/>
  <c r="BE175" i="227"/>
  <c r="BE174" i="227"/>
  <c r="BE173" i="227"/>
  <c r="BE172" i="227"/>
  <c r="BE171" i="227"/>
  <c r="BE170" i="227"/>
  <c r="BE169" i="227"/>
  <c r="BE168" i="227"/>
  <c r="BE167" i="227"/>
  <c r="BE166" i="227"/>
  <c r="BE165" i="227"/>
  <c r="BE164" i="227"/>
  <c r="BE163" i="227"/>
  <c r="BE162" i="227"/>
  <c r="BE161" i="227"/>
  <c r="BE160" i="227"/>
  <c r="BE159" i="227"/>
  <c r="BE158" i="227"/>
  <c r="BE157" i="227"/>
  <c r="BE156" i="227"/>
  <c r="BE155" i="227"/>
  <c r="BE154" i="227"/>
  <c r="BE153" i="227"/>
  <c r="BE152" i="227"/>
  <c r="BE151" i="227"/>
  <c r="BE150" i="227"/>
  <c r="BE149" i="227"/>
  <c r="BE148" i="227"/>
  <c r="BE147" i="227"/>
  <c r="BE146" i="227"/>
  <c r="BE145" i="227"/>
  <c r="BE144" i="227"/>
  <c r="BE143" i="227"/>
  <c r="BE142" i="227"/>
  <c r="BE141" i="227"/>
  <c r="BE140" i="227"/>
  <c r="BE139" i="227"/>
  <c r="BE138" i="227"/>
  <c r="BE137" i="227"/>
  <c r="BE136" i="227"/>
  <c r="BE135" i="227"/>
  <c r="BE134" i="227"/>
  <c r="BE133" i="227"/>
  <c r="BE132" i="227"/>
  <c r="BE131" i="227"/>
  <c r="BE130" i="227"/>
  <c r="BE129" i="227"/>
  <c r="BE128" i="227"/>
  <c r="BE127" i="227"/>
  <c r="BE126" i="227"/>
  <c r="BE125" i="227"/>
  <c r="BE124" i="227"/>
  <c r="BE123" i="227"/>
  <c r="BE122" i="227"/>
  <c r="BE121" i="227"/>
  <c r="BE120" i="227"/>
  <c r="BE119" i="227"/>
  <c r="BE118" i="227"/>
  <c r="BE117" i="227"/>
  <c r="BE116" i="227"/>
  <c r="BE115" i="227"/>
  <c r="BE114" i="227"/>
  <c r="BE113" i="227"/>
  <c r="BE112" i="227"/>
  <c r="BE111" i="227"/>
  <c r="BE110" i="227"/>
  <c r="BE109" i="227"/>
  <c r="BE108" i="227"/>
  <c r="BE107" i="227"/>
  <c r="BE106" i="227"/>
  <c r="BE105" i="227"/>
  <c r="BE104" i="227"/>
  <c r="BE103" i="227"/>
  <c r="BE102" i="227"/>
  <c r="BE101" i="227"/>
  <c r="BE100" i="227"/>
  <c r="BE99" i="227"/>
  <c r="BE98" i="227"/>
  <c r="BE97" i="227"/>
  <c r="BE96" i="227"/>
  <c r="BE95" i="227"/>
  <c r="BE94" i="227"/>
  <c r="BE93" i="227"/>
  <c r="BE92" i="227"/>
  <c r="BE91" i="227"/>
  <c r="BE90" i="227"/>
  <c r="BE89" i="227"/>
  <c r="BE88" i="227"/>
  <c r="BE87" i="227"/>
  <c r="BE86" i="227"/>
  <c r="BE85" i="227"/>
  <c r="BE84" i="227"/>
  <c r="BE83" i="227"/>
  <c r="BE82" i="227"/>
  <c r="BE81" i="227"/>
  <c r="BE80" i="227"/>
  <c r="BE79" i="227"/>
  <c r="BE78" i="227"/>
  <c r="BE77" i="227"/>
  <c r="BE76" i="227"/>
  <c r="BE75" i="227"/>
  <c r="BE74" i="227"/>
  <c r="BE73" i="227"/>
  <c r="BE72" i="227"/>
  <c r="BE71" i="227"/>
  <c r="BE70" i="227"/>
  <c r="BE69" i="227"/>
  <c r="BE68" i="227"/>
  <c r="BE67" i="227"/>
  <c r="BE66" i="227"/>
  <c r="BE65" i="227"/>
  <c r="BE64" i="227"/>
  <c r="BE63" i="227"/>
  <c r="BE62" i="227"/>
  <c r="BE61" i="227"/>
  <c r="BE60" i="227"/>
  <c r="BE59" i="227"/>
  <c r="BE58" i="227"/>
  <c r="BE57" i="227"/>
  <c r="BE56" i="227"/>
  <c r="BE55" i="227"/>
  <c r="BE54" i="227"/>
  <c r="BE53" i="227"/>
  <c r="BE52" i="227"/>
  <c r="BE51" i="227"/>
  <c r="BE50" i="227"/>
  <c r="BE49" i="227"/>
  <c r="BE48" i="227"/>
  <c r="BE47" i="227"/>
  <c r="BE46" i="227"/>
  <c r="BE45" i="227"/>
  <c r="BE44" i="227"/>
  <c r="BE43" i="227"/>
  <c r="BE42" i="227"/>
  <c r="BE41" i="227"/>
  <c r="BE40" i="227"/>
  <c r="BE39" i="227"/>
  <c r="BE38" i="227"/>
  <c r="BE37" i="227"/>
  <c r="BE36" i="227"/>
  <c r="BE35" i="227"/>
  <c r="BE34" i="227"/>
  <c r="BE33" i="227"/>
  <c r="BE32" i="227"/>
  <c r="BE31" i="227"/>
  <c r="BE30" i="227"/>
  <c r="BE29" i="227"/>
  <c r="BE28" i="227"/>
  <c r="BE27" i="227"/>
  <c r="BE26" i="227"/>
  <c r="BE25" i="227"/>
  <c r="BE24" i="227"/>
  <c r="BE23" i="227"/>
  <c r="BE22" i="227"/>
  <c r="BE21" i="227"/>
  <c r="BE20" i="227"/>
  <c r="BE19" i="227"/>
  <c r="BE18" i="227"/>
  <c r="BE17" i="227"/>
  <c r="BE16" i="227"/>
  <c r="BE15" i="227"/>
  <c r="BE14" i="227"/>
  <c r="BE13" i="227"/>
  <c r="BE12" i="227"/>
  <c r="BE11" i="227"/>
  <c r="BE10" i="227"/>
  <c r="BC341" i="227"/>
  <c r="BC340" i="227"/>
  <c r="BC339" i="227"/>
  <c r="BC338" i="227"/>
  <c r="BC337" i="227"/>
  <c r="BC336" i="227"/>
  <c r="BC335" i="227"/>
  <c r="BC334" i="227"/>
  <c r="BC333" i="227"/>
  <c r="BC332" i="227"/>
  <c r="BC331" i="227"/>
  <c r="BC330" i="227"/>
  <c r="BC329" i="227"/>
  <c r="BC328" i="227"/>
  <c r="BC327" i="227"/>
  <c r="BC326" i="227"/>
  <c r="BC325" i="227"/>
  <c r="BC324" i="227"/>
  <c r="BC323" i="227"/>
  <c r="BC322" i="227"/>
  <c r="BC321" i="227"/>
  <c r="BC320" i="227"/>
  <c r="BC319" i="227"/>
  <c r="BC318" i="227"/>
  <c r="BC317" i="227"/>
  <c r="BC316" i="227"/>
  <c r="BC315" i="227"/>
  <c r="BC314" i="227"/>
  <c r="BC313" i="227"/>
  <c r="BC312" i="227"/>
  <c r="BC311" i="227"/>
  <c r="BC310" i="227"/>
  <c r="BC309" i="227"/>
  <c r="BC308" i="227"/>
  <c r="BC307" i="227"/>
  <c r="BC306" i="227"/>
  <c r="BC305" i="227"/>
  <c r="BC304" i="227"/>
  <c r="BC303" i="227"/>
  <c r="BC302" i="227"/>
  <c r="BC301" i="227"/>
  <c r="BC300" i="227"/>
  <c r="BC299" i="227"/>
  <c r="BC298" i="227"/>
  <c r="BC297" i="227"/>
  <c r="BC296" i="227"/>
  <c r="BC295" i="227"/>
  <c r="BC294" i="227"/>
  <c r="BC293" i="227"/>
  <c r="BC292" i="227"/>
  <c r="BC291" i="227"/>
  <c r="BC290" i="227"/>
  <c r="BC289" i="227"/>
  <c r="BC288" i="227"/>
  <c r="BC287" i="227"/>
  <c r="BC286" i="227"/>
  <c r="BC285" i="227"/>
  <c r="BC284" i="227"/>
  <c r="BC283" i="227"/>
  <c r="BC282" i="227"/>
  <c r="BC281" i="227"/>
  <c r="BC280" i="227"/>
  <c r="BC279" i="227"/>
  <c r="BC278" i="227"/>
  <c r="BC277" i="227"/>
  <c r="BC276" i="227"/>
  <c r="BC275" i="227"/>
  <c r="BC274" i="227"/>
  <c r="BC273" i="227"/>
  <c r="BC272" i="227"/>
  <c r="BC271" i="227"/>
  <c r="BC270" i="227"/>
  <c r="BC269" i="227"/>
  <c r="BC268" i="227"/>
  <c r="BC267" i="227"/>
  <c r="BC266" i="227"/>
  <c r="BC265" i="227"/>
  <c r="BC264" i="227"/>
  <c r="BC263" i="227"/>
  <c r="BC262" i="227"/>
  <c r="BC261" i="227"/>
  <c r="BC260" i="227"/>
  <c r="BC259" i="227"/>
  <c r="BC258" i="227"/>
  <c r="BC257" i="227"/>
  <c r="BC256" i="227"/>
  <c r="BC255" i="227"/>
  <c r="BC254" i="227"/>
  <c r="BC253" i="227"/>
  <c r="BC252" i="227"/>
  <c r="BC251" i="227"/>
  <c r="BC250" i="227"/>
  <c r="BC249" i="227"/>
  <c r="BC248" i="227"/>
  <c r="BC247" i="227"/>
  <c r="BC246" i="227"/>
  <c r="BC245" i="227"/>
  <c r="BC244" i="227"/>
  <c r="BC243" i="227"/>
  <c r="BC242" i="227"/>
  <c r="BC241" i="227"/>
  <c r="BC240" i="227"/>
  <c r="BC239" i="227"/>
  <c r="BC238" i="227"/>
  <c r="BC237" i="227"/>
  <c r="BC236" i="227"/>
  <c r="BC235" i="227"/>
  <c r="BC234" i="227"/>
  <c r="BC233" i="227"/>
  <c r="BC232" i="227"/>
  <c r="BC231" i="227"/>
  <c r="BC230" i="227"/>
  <c r="BC229" i="227"/>
  <c r="BC228" i="227"/>
  <c r="BC227" i="227"/>
  <c r="BC226" i="227"/>
  <c r="BC225" i="227"/>
  <c r="BC224" i="227"/>
  <c r="BC223" i="227"/>
  <c r="BC222" i="227"/>
  <c r="BC221" i="227"/>
  <c r="BC220" i="227"/>
  <c r="BC219" i="227"/>
  <c r="BC218" i="227"/>
  <c r="BC217" i="227"/>
  <c r="BC216" i="227"/>
  <c r="BC215" i="227"/>
  <c r="BC214" i="227"/>
  <c r="BC213" i="227"/>
  <c r="BC212" i="227"/>
  <c r="BC211" i="227"/>
  <c r="BC210" i="227"/>
  <c r="BC209" i="227"/>
  <c r="BC208" i="227"/>
  <c r="BC207" i="227"/>
  <c r="BC206" i="227"/>
  <c r="BC205" i="227"/>
  <c r="BC204" i="227"/>
  <c r="BC203" i="227"/>
  <c r="BC202" i="227"/>
  <c r="BC201" i="227"/>
  <c r="BC200" i="227"/>
  <c r="BC199" i="227"/>
  <c r="BC198" i="227"/>
  <c r="BC197" i="227"/>
  <c r="BC196" i="227"/>
  <c r="BC195" i="227"/>
  <c r="BC194" i="227"/>
  <c r="BC193" i="227"/>
  <c r="BC192" i="227"/>
  <c r="BC191" i="227"/>
  <c r="BC190" i="227"/>
  <c r="BC189" i="227"/>
  <c r="BC188" i="227"/>
  <c r="BC187" i="227"/>
  <c r="BC186" i="227"/>
  <c r="BC185" i="227"/>
  <c r="BC184" i="227"/>
  <c r="BC183" i="227"/>
  <c r="BC182" i="227"/>
  <c r="BC181" i="227"/>
  <c r="BC180" i="227"/>
  <c r="BC179" i="227"/>
  <c r="BC178" i="227"/>
  <c r="BC177" i="227"/>
  <c r="BC176" i="227"/>
  <c r="BC175" i="227"/>
  <c r="BC174" i="227"/>
  <c r="BC173" i="227"/>
  <c r="BC172" i="227"/>
  <c r="BC171" i="227"/>
  <c r="BC170" i="227"/>
  <c r="BC169" i="227"/>
  <c r="BC168" i="227"/>
  <c r="BC167" i="227"/>
  <c r="BC166" i="227"/>
  <c r="BC165" i="227"/>
  <c r="BC164" i="227"/>
  <c r="BC163" i="227"/>
  <c r="BC162" i="227"/>
  <c r="BC161" i="227"/>
  <c r="BC160" i="227"/>
  <c r="BC159" i="227"/>
  <c r="BC158" i="227"/>
  <c r="BC157" i="227"/>
  <c r="BC156" i="227"/>
  <c r="BC155" i="227"/>
  <c r="BC154" i="227"/>
  <c r="BC153" i="227"/>
  <c r="BC152" i="227"/>
  <c r="BC151" i="227"/>
  <c r="BC150" i="227"/>
  <c r="BC149" i="227"/>
  <c r="BC148" i="227"/>
  <c r="BC147" i="227"/>
  <c r="BC146" i="227"/>
  <c r="BC145" i="227"/>
  <c r="BC144" i="227"/>
  <c r="BC143" i="227"/>
  <c r="BC142" i="227"/>
  <c r="BC141" i="227"/>
  <c r="BC140" i="227"/>
  <c r="BC139" i="227"/>
  <c r="BC138" i="227"/>
  <c r="BC137" i="227"/>
  <c r="BC136" i="227"/>
  <c r="BC135" i="227"/>
  <c r="BC134" i="227"/>
  <c r="BC133" i="227"/>
  <c r="BC132" i="227"/>
  <c r="BC131" i="227"/>
  <c r="BC130" i="227"/>
  <c r="BC129" i="227"/>
  <c r="BC128" i="227"/>
  <c r="BC127" i="227"/>
  <c r="BC126" i="227"/>
  <c r="BC125" i="227"/>
  <c r="BC124" i="227"/>
  <c r="BC123" i="227"/>
  <c r="BC122" i="227"/>
  <c r="BC121" i="227"/>
  <c r="BC120" i="227"/>
  <c r="BC119" i="227"/>
  <c r="BC118" i="227"/>
  <c r="BC117" i="227"/>
  <c r="BC116" i="227"/>
  <c r="BC115" i="227"/>
  <c r="BC114" i="227"/>
  <c r="BC113" i="227"/>
  <c r="BC112" i="227"/>
  <c r="BC111" i="227"/>
  <c r="BC110" i="227"/>
  <c r="BC109" i="227"/>
  <c r="BC108" i="227"/>
  <c r="BC107" i="227"/>
  <c r="BC106" i="227"/>
  <c r="BC105" i="227"/>
  <c r="BC104" i="227"/>
  <c r="BC103" i="227"/>
  <c r="BC102" i="227"/>
  <c r="BC101" i="227"/>
  <c r="BC100" i="227"/>
  <c r="BC99" i="227"/>
  <c r="BC98" i="227"/>
  <c r="BC97" i="227"/>
  <c r="BC96" i="227"/>
  <c r="BC95" i="227"/>
  <c r="BC94" i="227"/>
  <c r="BC93" i="227"/>
  <c r="BC92" i="227"/>
  <c r="BC91" i="227"/>
  <c r="BC90" i="227"/>
  <c r="BC89" i="227"/>
  <c r="BC88" i="227"/>
  <c r="BC87" i="227"/>
  <c r="BC86" i="227"/>
  <c r="BC85" i="227"/>
  <c r="BC84" i="227"/>
  <c r="BC83" i="227"/>
  <c r="BC82" i="227"/>
  <c r="BC81" i="227"/>
  <c r="BC80" i="227"/>
  <c r="BC79" i="227"/>
  <c r="BC78" i="227"/>
  <c r="BC77" i="227"/>
  <c r="BC76" i="227"/>
  <c r="BC75" i="227"/>
  <c r="BC74" i="227"/>
  <c r="BC73" i="227"/>
  <c r="BC72" i="227"/>
  <c r="BC71" i="227"/>
  <c r="BC70" i="227"/>
  <c r="BC69" i="227"/>
  <c r="BC68" i="227"/>
  <c r="BC67" i="227"/>
  <c r="BC66" i="227"/>
  <c r="BC65" i="227"/>
  <c r="BC64" i="227"/>
  <c r="BC63" i="227"/>
  <c r="BC62" i="227"/>
  <c r="BC61" i="227"/>
  <c r="BC60" i="227"/>
  <c r="BC59" i="227"/>
  <c r="BC58" i="227"/>
  <c r="BC57" i="227"/>
  <c r="BC56" i="227"/>
  <c r="BC55" i="227"/>
  <c r="BC54" i="227"/>
  <c r="BC53" i="227"/>
  <c r="BC52" i="227"/>
  <c r="BC51" i="227"/>
  <c r="BC50" i="227"/>
  <c r="BC49" i="227"/>
  <c r="BC48" i="227"/>
  <c r="BC47" i="227"/>
  <c r="BC46" i="227"/>
  <c r="BC45" i="227"/>
  <c r="BC44" i="227"/>
  <c r="BC43" i="227"/>
  <c r="BC42" i="227"/>
  <c r="BC41" i="227"/>
  <c r="BC40" i="227"/>
  <c r="BC39" i="227"/>
  <c r="BC38" i="227"/>
  <c r="BC37" i="227"/>
  <c r="BC36" i="227"/>
  <c r="BC35" i="227"/>
  <c r="BC34" i="227"/>
  <c r="BC33" i="227"/>
  <c r="BC32" i="227"/>
  <c r="BC31" i="227"/>
  <c r="BC30" i="227"/>
  <c r="BC29" i="227"/>
  <c r="BC28" i="227"/>
  <c r="BC27" i="227"/>
  <c r="BC26" i="227"/>
  <c r="BC25" i="227"/>
  <c r="BC24" i="227"/>
  <c r="BC23" i="227"/>
  <c r="BC22" i="227"/>
  <c r="BC21" i="227"/>
  <c r="BC20" i="227"/>
  <c r="BC19" i="227"/>
  <c r="BC18" i="227"/>
  <c r="BC17" i="227"/>
  <c r="BC16" i="227"/>
  <c r="BC15" i="227"/>
  <c r="BC14" i="227"/>
  <c r="BC13" i="227"/>
  <c r="BC12" i="227"/>
  <c r="BC11" i="227"/>
  <c r="BC10" i="227"/>
  <c r="Y341" i="227"/>
  <c r="Y340" i="227"/>
  <c r="Y339" i="227"/>
  <c r="Y338" i="227"/>
  <c r="Y337" i="227"/>
  <c r="Y336" i="227"/>
  <c r="Y335" i="227"/>
  <c r="Y334" i="227"/>
  <c r="Y333" i="227"/>
  <c r="Y332" i="227"/>
  <c r="Y331" i="227"/>
  <c r="Y330" i="227"/>
  <c r="Y329" i="227"/>
  <c r="Y328" i="227"/>
  <c r="Y327" i="227"/>
  <c r="Y326" i="227"/>
  <c r="Y325" i="227"/>
  <c r="Y324" i="227"/>
  <c r="Y323" i="227"/>
  <c r="Y322" i="227"/>
  <c r="Y321" i="227"/>
  <c r="Y320" i="227"/>
  <c r="Y319" i="227"/>
  <c r="Y318" i="227"/>
  <c r="Y317" i="227"/>
  <c r="Y316" i="227"/>
  <c r="Y315" i="227"/>
  <c r="Y314" i="227"/>
  <c r="Y313" i="227"/>
  <c r="Y312" i="227"/>
  <c r="Y311" i="227"/>
  <c r="Y310" i="227"/>
  <c r="Y309" i="227"/>
  <c r="Y308" i="227"/>
  <c r="Y307" i="227"/>
  <c r="Y306" i="227"/>
  <c r="Y305" i="227"/>
  <c r="Y304" i="227"/>
  <c r="Y303" i="227"/>
  <c r="Y302" i="227"/>
  <c r="Y301" i="227"/>
  <c r="Y300" i="227"/>
  <c r="Y299" i="227"/>
  <c r="Y298" i="227"/>
  <c r="Y297" i="227"/>
  <c r="Y296" i="227"/>
  <c r="Y295" i="227"/>
  <c r="Y294" i="227"/>
  <c r="Y293" i="227"/>
  <c r="Y292" i="227"/>
  <c r="Y291" i="227"/>
  <c r="Y290" i="227"/>
  <c r="Y289" i="227"/>
  <c r="Y288" i="227"/>
  <c r="Y287" i="227"/>
  <c r="Y286" i="227"/>
  <c r="Y285" i="227"/>
  <c r="Y284" i="227"/>
  <c r="Y283" i="227"/>
  <c r="Y282" i="227"/>
  <c r="Y281" i="227"/>
  <c r="Y280" i="227"/>
  <c r="Y279" i="227"/>
  <c r="Y278" i="227"/>
  <c r="Y277" i="227"/>
  <c r="Y276" i="227"/>
  <c r="Y275" i="227"/>
  <c r="Y274" i="227"/>
  <c r="Y273" i="227"/>
  <c r="Y272" i="227"/>
  <c r="Y271" i="227"/>
  <c r="Y270" i="227"/>
  <c r="Y269" i="227"/>
  <c r="Y268" i="227"/>
  <c r="Y267" i="227"/>
  <c r="Y266" i="227"/>
  <c r="Y265" i="227"/>
  <c r="Y264" i="227"/>
  <c r="Y263" i="227"/>
  <c r="Y262" i="227"/>
  <c r="Y261" i="227"/>
  <c r="Y260" i="227"/>
  <c r="Y259" i="227"/>
  <c r="Y258" i="227"/>
  <c r="Y257" i="227"/>
  <c r="Y256" i="227"/>
  <c r="Y255" i="227"/>
  <c r="Y254" i="227"/>
  <c r="Y253" i="227"/>
  <c r="Y252" i="227"/>
  <c r="Y251" i="227"/>
  <c r="Y250" i="227"/>
  <c r="Y249" i="227"/>
  <c r="Y248" i="227"/>
  <c r="Y247" i="227"/>
  <c r="Y246" i="227"/>
  <c r="Y245" i="227"/>
  <c r="Y244" i="227"/>
  <c r="Y243" i="227"/>
  <c r="Y242" i="227"/>
  <c r="Y241" i="227"/>
  <c r="Y240" i="227"/>
  <c r="Y239" i="227"/>
  <c r="Y238" i="227"/>
  <c r="Y237" i="227"/>
  <c r="Y236" i="227"/>
  <c r="Y235" i="227"/>
  <c r="Y234" i="227"/>
  <c r="Y233" i="227"/>
  <c r="Y232" i="227"/>
  <c r="Y231" i="227"/>
  <c r="Y230" i="227"/>
  <c r="Y229" i="227"/>
  <c r="Y228" i="227"/>
  <c r="Y227" i="227"/>
  <c r="Y226" i="227"/>
  <c r="Y225" i="227"/>
  <c r="Y224" i="227"/>
  <c r="Y223" i="227"/>
  <c r="Y222" i="227"/>
  <c r="Y221" i="227"/>
  <c r="Y220" i="227"/>
  <c r="Y219" i="227"/>
  <c r="Y218" i="227"/>
  <c r="Y217" i="227"/>
  <c r="Y216" i="227"/>
  <c r="Y215" i="227"/>
  <c r="Y214" i="227"/>
  <c r="Y213" i="227"/>
  <c r="Y212" i="227"/>
  <c r="Y211" i="227"/>
  <c r="Y210" i="227"/>
  <c r="Y209" i="227"/>
  <c r="Y208" i="227"/>
  <c r="Y207" i="227"/>
  <c r="Y206" i="227"/>
  <c r="Y205" i="227"/>
  <c r="Y204" i="227"/>
  <c r="Y203" i="227"/>
  <c r="Y202" i="227"/>
  <c r="Y201" i="227"/>
  <c r="Y200" i="227"/>
  <c r="Y199" i="227"/>
  <c r="Y198" i="227"/>
  <c r="Y197" i="227"/>
  <c r="Y196" i="227"/>
  <c r="Y195" i="227"/>
  <c r="Y194" i="227"/>
  <c r="Y193" i="227"/>
  <c r="Y192" i="227"/>
  <c r="Y191" i="227"/>
  <c r="Y190" i="227"/>
  <c r="Y189" i="227"/>
  <c r="Y188" i="227"/>
  <c r="Y187" i="227"/>
  <c r="Y186" i="227"/>
  <c r="Y185" i="227"/>
  <c r="Y184" i="227"/>
  <c r="Y183" i="227"/>
  <c r="Y182" i="227"/>
  <c r="Y181" i="227"/>
  <c r="Y180" i="227"/>
  <c r="Y179" i="227"/>
  <c r="Y178" i="227"/>
  <c r="Y177" i="227"/>
  <c r="Y176" i="227"/>
  <c r="Y175" i="227"/>
  <c r="Y174" i="227"/>
  <c r="Y173" i="227"/>
  <c r="Y172" i="227"/>
  <c r="Y171" i="227"/>
  <c r="Y170" i="227"/>
  <c r="Y169" i="227"/>
  <c r="Y168" i="227"/>
  <c r="Y167" i="227"/>
  <c r="Y166" i="227"/>
  <c r="Y165" i="227"/>
  <c r="Y164" i="227"/>
  <c r="Y163" i="227"/>
  <c r="Y162" i="227"/>
  <c r="Y161" i="227"/>
  <c r="Y160" i="227"/>
  <c r="Y159" i="227"/>
  <c r="Y158" i="227"/>
  <c r="Y157" i="227"/>
  <c r="Y156" i="227"/>
  <c r="Y155" i="227"/>
  <c r="Y154" i="227"/>
  <c r="Y153" i="227"/>
  <c r="Y152" i="227"/>
  <c r="Y151" i="227"/>
  <c r="Y150" i="227"/>
  <c r="Y149" i="227"/>
  <c r="Y148" i="227"/>
  <c r="Y147" i="227"/>
  <c r="Y146" i="227"/>
  <c r="Y145" i="227"/>
  <c r="Y144" i="227"/>
  <c r="Y143" i="227"/>
  <c r="Y142" i="227"/>
  <c r="Y141" i="227"/>
  <c r="Y140" i="227"/>
  <c r="Y139" i="227"/>
  <c r="Y138" i="227"/>
  <c r="Y137" i="227"/>
  <c r="Y136" i="227"/>
  <c r="Y135" i="227"/>
  <c r="Y134" i="227"/>
  <c r="Y133" i="227"/>
  <c r="Y132" i="227"/>
  <c r="Y131" i="227"/>
  <c r="Y130" i="227"/>
  <c r="Y129" i="227"/>
  <c r="Y128" i="227"/>
  <c r="Y127" i="227"/>
  <c r="Y126" i="227"/>
  <c r="Y125" i="227"/>
  <c r="Y124" i="227"/>
  <c r="Y123" i="227"/>
  <c r="Y122" i="227"/>
  <c r="Y121" i="227"/>
  <c r="Y120" i="227"/>
  <c r="Y119" i="227"/>
  <c r="Y118" i="227"/>
  <c r="Y117" i="227"/>
  <c r="Y116" i="227"/>
  <c r="Y115" i="227"/>
  <c r="Y114" i="227"/>
  <c r="Y113" i="227"/>
  <c r="Y112" i="227"/>
  <c r="Y111" i="227"/>
  <c r="Y110" i="227"/>
  <c r="Y109" i="227"/>
  <c r="Y108" i="227"/>
  <c r="Y107" i="227"/>
  <c r="Y106" i="227"/>
  <c r="Y105" i="227"/>
  <c r="Y104" i="227"/>
  <c r="Y103" i="227"/>
  <c r="Y102" i="227"/>
  <c r="Y101" i="227"/>
  <c r="Y100" i="227"/>
  <c r="Y99" i="227"/>
  <c r="Y98" i="227"/>
  <c r="Y97" i="227"/>
  <c r="Y96" i="227"/>
  <c r="Y95" i="227"/>
  <c r="Y94" i="227"/>
  <c r="Y93" i="227"/>
  <c r="Y92" i="227"/>
  <c r="Y91" i="227"/>
  <c r="Y90" i="227"/>
  <c r="Y89" i="227"/>
  <c r="Y88" i="227"/>
  <c r="Y87" i="227"/>
  <c r="Y86" i="227"/>
  <c r="Y85" i="227"/>
  <c r="Y84" i="227"/>
  <c r="Y83" i="227"/>
  <c r="Y82" i="227"/>
  <c r="Y81" i="227"/>
  <c r="Y80" i="227"/>
  <c r="Y79" i="227"/>
  <c r="Y78" i="227"/>
  <c r="Y77" i="227"/>
  <c r="Y76" i="227"/>
  <c r="Y75" i="227"/>
  <c r="Y74" i="227"/>
  <c r="Y73" i="227"/>
  <c r="Y72" i="227"/>
  <c r="Y71" i="227"/>
  <c r="Y70" i="227"/>
  <c r="Y69" i="227"/>
  <c r="Y68" i="227"/>
  <c r="Y67" i="227"/>
  <c r="Y66" i="227"/>
  <c r="Y65" i="227"/>
  <c r="Y64" i="227"/>
  <c r="Y63" i="227"/>
  <c r="Y62" i="227"/>
  <c r="Y61" i="227"/>
  <c r="Y60" i="227"/>
  <c r="Y59" i="227"/>
  <c r="Y58" i="227"/>
  <c r="Y57" i="227"/>
  <c r="Y56" i="227"/>
  <c r="Y55" i="227"/>
  <c r="Y54" i="227"/>
  <c r="Y53" i="227"/>
  <c r="Y52" i="227"/>
  <c r="Y51" i="227"/>
  <c r="Y50" i="227"/>
  <c r="Y49" i="227"/>
  <c r="Y48" i="227"/>
  <c r="Y47" i="227"/>
  <c r="Y46" i="227"/>
  <c r="Y45" i="227"/>
  <c r="Y44" i="227"/>
  <c r="Y43" i="227"/>
  <c r="Y42" i="227"/>
  <c r="Y41" i="227"/>
  <c r="Y40" i="227"/>
  <c r="Y39" i="227"/>
  <c r="Y38" i="227"/>
  <c r="Y37" i="227"/>
  <c r="Y36" i="227"/>
  <c r="Y35" i="227"/>
  <c r="Y34" i="227"/>
  <c r="Y33" i="227"/>
  <c r="Y32" i="227"/>
  <c r="Y31" i="227"/>
  <c r="Y30" i="227"/>
  <c r="Y29" i="227"/>
  <c r="Y28" i="227"/>
  <c r="Y27" i="227"/>
  <c r="Y26" i="227"/>
  <c r="Y25" i="227"/>
  <c r="Y24" i="227"/>
  <c r="Y23" i="227"/>
  <c r="Y22" i="227"/>
  <c r="Y21" i="227"/>
  <c r="Y20" i="227"/>
  <c r="Y19" i="227"/>
  <c r="Y18" i="227"/>
  <c r="Y17" i="227"/>
  <c r="Y16" i="227"/>
  <c r="Y15" i="227"/>
  <c r="Y14" i="227"/>
  <c r="Y13" i="227"/>
  <c r="Y12" i="227"/>
  <c r="Y11" i="227"/>
  <c r="Y10" i="227"/>
  <c r="V341" i="227"/>
  <c r="V340" i="227"/>
  <c r="V339" i="227"/>
  <c r="V338" i="227"/>
  <c r="V337" i="227"/>
  <c r="V336" i="227"/>
  <c r="V335" i="227"/>
  <c r="V334" i="227"/>
  <c r="V333" i="227"/>
  <c r="V332" i="227"/>
  <c r="V331" i="227"/>
  <c r="V330" i="227"/>
  <c r="V329" i="227"/>
  <c r="V328" i="227"/>
  <c r="V327" i="227"/>
  <c r="V326" i="227"/>
  <c r="V325" i="227"/>
  <c r="V324" i="227"/>
  <c r="V323" i="227"/>
  <c r="V322" i="227"/>
  <c r="V321" i="227"/>
  <c r="V320" i="227"/>
  <c r="V319" i="227"/>
  <c r="V318" i="227"/>
  <c r="V317" i="227"/>
  <c r="V316" i="227"/>
  <c r="V315" i="227"/>
  <c r="V314" i="227"/>
  <c r="V313" i="227"/>
  <c r="V312" i="227"/>
  <c r="V311" i="227"/>
  <c r="V310" i="227"/>
  <c r="V309" i="227"/>
  <c r="V308" i="227"/>
  <c r="V307" i="227"/>
  <c r="V306" i="227"/>
  <c r="V305" i="227"/>
  <c r="V304" i="227"/>
  <c r="V303" i="227"/>
  <c r="V302" i="227"/>
  <c r="V301" i="227"/>
  <c r="V300" i="227"/>
  <c r="V299" i="227"/>
  <c r="V298" i="227"/>
  <c r="V297" i="227"/>
  <c r="V296" i="227"/>
  <c r="V295" i="227"/>
  <c r="V294" i="227"/>
  <c r="V293" i="227"/>
  <c r="V292" i="227"/>
  <c r="V291" i="227"/>
  <c r="V290" i="227"/>
  <c r="V289" i="227"/>
  <c r="V288" i="227"/>
  <c r="V287" i="227"/>
  <c r="V286" i="227"/>
  <c r="V285" i="227"/>
  <c r="V284" i="227"/>
  <c r="V283" i="227"/>
  <c r="V282" i="227"/>
  <c r="V281" i="227"/>
  <c r="V280" i="227"/>
  <c r="V279" i="227"/>
  <c r="V278" i="227"/>
  <c r="V277" i="227"/>
  <c r="V276" i="227"/>
  <c r="V275" i="227"/>
  <c r="V274" i="227"/>
  <c r="V273" i="227"/>
  <c r="V272" i="227"/>
  <c r="V271" i="227"/>
  <c r="V270" i="227"/>
  <c r="V269" i="227"/>
  <c r="V268" i="227"/>
  <c r="V267" i="227"/>
  <c r="V266" i="227"/>
  <c r="V265" i="227"/>
  <c r="V264" i="227"/>
  <c r="V263" i="227"/>
  <c r="V262" i="227"/>
  <c r="V261" i="227"/>
  <c r="V260" i="227"/>
  <c r="V259" i="227"/>
  <c r="V258" i="227"/>
  <c r="V257" i="227"/>
  <c r="V256" i="227"/>
  <c r="V255" i="227"/>
  <c r="V254" i="227"/>
  <c r="V253" i="227"/>
  <c r="V252" i="227"/>
  <c r="V251" i="227"/>
  <c r="V250" i="227"/>
  <c r="V249" i="227"/>
  <c r="V248" i="227"/>
  <c r="V247" i="227"/>
  <c r="V246" i="227"/>
  <c r="V245" i="227"/>
  <c r="V244" i="227"/>
  <c r="V243" i="227"/>
  <c r="V242" i="227"/>
  <c r="V241" i="227"/>
  <c r="V240" i="227"/>
  <c r="V239" i="227"/>
  <c r="V238" i="227"/>
  <c r="V237" i="227"/>
  <c r="V236" i="227"/>
  <c r="V235" i="227"/>
  <c r="V234" i="227"/>
  <c r="V233" i="227"/>
  <c r="V232" i="227"/>
  <c r="V231" i="227"/>
  <c r="V230" i="227"/>
  <c r="V229" i="227"/>
  <c r="V228" i="227"/>
  <c r="V227" i="227"/>
  <c r="V226" i="227"/>
  <c r="V225" i="227"/>
  <c r="V224" i="227"/>
  <c r="V223" i="227"/>
  <c r="V222" i="227"/>
  <c r="V221" i="227"/>
  <c r="V220" i="227"/>
  <c r="V219" i="227"/>
  <c r="V218" i="227"/>
  <c r="V217" i="227"/>
  <c r="V216" i="227"/>
  <c r="V215" i="227"/>
  <c r="V214" i="227"/>
  <c r="V213" i="227"/>
  <c r="V212" i="227"/>
  <c r="V211" i="227"/>
  <c r="V210" i="227"/>
  <c r="V209" i="227"/>
  <c r="V208" i="227"/>
  <c r="V207" i="227"/>
  <c r="V206" i="227"/>
  <c r="V205" i="227"/>
  <c r="V204" i="227"/>
  <c r="V203" i="227"/>
  <c r="V202" i="227"/>
  <c r="V201" i="227"/>
  <c r="V200" i="227"/>
  <c r="V199" i="227"/>
  <c r="V198" i="227"/>
  <c r="V197" i="227"/>
  <c r="V196" i="227"/>
  <c r="V195" i="227"/>
  <c r="V194" i="227"/>
  <c r="V193" i="227"/>
  <c r="V192" i="227"/>
  <c r="V191" i="227"/>
  <c r="V190" i="227"/>
  <c r="V189" i="227"/>
  <c r="V188" i="227"/>
  <c r="V187" i="227"/>
  <c r="V186" i="227"/>
  <c r="V185" i="227"/>
  <c r="V184" i="227"/>
  <c r="V183" i="227"/>
  <c r="V182" i="227"/>
  <c r="V181" i="227"/>
  <c r="V180" i="227"/>
  <c r="V179" i="227"/>
  <c r="V178" i="227"/>
  <c r="V177" i="227"/>
  <c r="V176" i="227"/>
  <c r="V175" i="227"/>
  <c r="V174" i="227"/>
  <c r="V173" i="227"/>
  <c r="V172" i="227"/>
  <c r="V171" i="227"/>
  <c r="V170" i="227"/>
  <c r="V169" i="227"/>
  <c r="V168" i="227"/>
  <c r="V167" i="227"/>
  <c r="V166" i="227"/>
  <c r="V165" i="227"/>
  <c r="V164" i="227"/>
  <c r="V163" i="227"/>
  <c r="V162" i="227"/>
  <c r="V161" i="227"/>
  <c r="V160" i="227"/>
  <c r="V159" i="227"/>
  <c r="V158" i="227"/>
  <c r="V157" i="227"/>
  <c r="V156" i="227"/>
  <c r="V155" i="227"/>
  <c r="V154" i="227"/>
  <c r="V153" i="227"/>
  <c r="V152" i="227"/>
  <c r="V151" i="227"/>
  <c r="V150" i="227"/>
  <c r="V149" i="227"/>
  <c r="V148" i="227"/>
  <c r="V147" i="227"/>
  <c r="V146" i="227"/>
  <c r="V145" i="227"/>
  <c r="V144" i="227"/>
  <c r="V143" i="227"/>
  <c r="V142" i="227"/>
  <c r="V141" i="227"/>
  <c r="V140" i="227"/>
  <c r="V139" i="227"/>
  <c r="V138" i="227"/>
  <c r="V137" i="227"/>
  <c r="V136" i="227"/>
  <c r="V135" i="227"/>
  <c r="V134" i="227"/>
  <c r="V133" i="227"/>
  <c r="V132" i="227"/>
  <c r="V131" i="227"/>
  <c r="V130" i="227"/>
  <c r="V129" i="227"/>
  <c r="V128" i="227"/>
  <c r="V127" i="227"/>
  <c r="V126" i="227"/>
  <c r="V125" i="227"/>
  <c r="V124" i="227"/>
  <c r="V123" i="227"/>
  <c r="V122" i="227"/>
  <c r="V121" i="227"/>
  <c r="V120" i="227"/>
  <c r="V119" i="227"/>
  <c r="V118" i="227"/>
  <c r="V117" i="227"/>
  <c r="V116" i="227"/>
  <c r="V115" i="227"/>
  <c r="V114" i="227"/>
  <c r="V113" i="227"/>
  <c r="V112" i="227"/>
  <c r="V111" i="227"/>
  <c r="V110" i="227"/>
  <c r="V109" i="227"/>
  <c r="V108" i="227"/>
  <c r="V107" i="227"/>
  <c r="V106" i="227"/>
  <c r="V105" i="227"/>
  <c r="V104" i="227"/>
  <c r="V103" i="227"/>
  <c r="V102" i="227"/>
  <c r="V101" i="227"/>
  <c r="V100" i="227"/>
  <c r="V99" i="227"/>
  <c r="V98" i="227"/>
  <c r="V97" i="227"/>
  <c r="V96" i="227"/>
  <c r="V95" i="227"/>
  <c r="V94" i="227"/>
  <c r="V93" i="227"/>
  <c r="V92" i="227"/>
  <c r="V91" i="227"/>
  <c r="V90" i="227"/>
  <c r="V89" i="227"/>
  <c r="V88" i="227"/>
  <c r="V87" i="227"/>
  <c r="V86" i="227"/>
  <c r="V85" i="227"/>
  <c r="V84" i="227"/>
  <c r="V83" i="227"/>
  <c r="V82" i="227"/>
  <c r="V81" i="227"/>
  <c r="V80" i="227"/>
  <c r="V79" i="227"/>
  <c r="V78" i="227"/>
  <c r="V77" i="227"/>
  <c r="V76" i="227"/>
  <c r="V75" i="227"/>
  <c r="V74" i="227"/>
  <c r="V73" i="227"/>
  <c r="V72" i="227"/>
  <c r="V71" i="227"/>
  <c r="V70" i="227"/>
  <c r="V69" i="227"/>
  <c r="V68" i="227"/>
  <c r="V67" i="227"/>
  <c r="V66" i="227"/>
  <c r="V65" i="227"/>
  <c r="V64" i="227"/>
  <c r="V63" i="227"/>
  <c r="V62" i="227"/>
  <c r="V61" i="227"/>
  <c r="V60" i="227"/>
  <c r="V59" i="227"/>
  <c r="V58" i="227"/>
  <c r="V57" i="227"/>
  <c r="V56" i="227"/>
  <c r="V55" i="227"/>
  <c r="V54" i="227"/>
  <c r="V53" i="227"/>
  <c r="V52" i="227"/>
  <c r="V51" i="227"/>
  <c r="V50" i="227"/>
  <c r="V49" i="227"/>
  <c r="V48" i="227"/>
  <c r="V47" i="227"/>
  <c r="V46" i="227"/>
  <c r="V45" i="227"/>
  <c r="V44" i="227"/>
  <c r="V43" i="227"/>
  <c r="V42" i="227"/>
  <c r="V41" i="227"/>
  <c r="V40" i="227"/>
  <c r="V39" i="227"/>
  <c r="V38" i="227"/>
  <c r="V37" i="227"/>
  <c r="V36" i="227"/>
  <c r="V35" i="227"/>
  <c r="V34" i="227"/>
  <c r="V33" i="227"/>
  <c r="V32" i="227"/>
  <c r="V31" i="227"/>
  <c r="V30" i="227"/>
  <c r="V29" i="227"/>
  <c r="V28" i="227"/>
  <c r="V27" i="227"/>
  <c r="V26" i="227"/>
  <c r="V25" i="227"/>
  <c r="V24" i="227"/>
  <c r="V23" i="227"/>
  <c r="V22" i="227"/>
  <c r="V21" i="227"/>
  <c r="V20" i="227"/>
  <c r="V19" i="227"/>
  <c r="V18" i="227"/>
  <c r="V17" i="227"/>
  <c r="V16" i="227"/>
  <c r="V15" i="227"/>
  <c r="V14" i="227"/>
  <c r="V13" i="227"/>
  <c r="V12" i="227"/>
  <c r="V11" i="227"/>
  <c r="V10" i="227"/>
  <c r="BE342" i="227" l="1"/>
  <c r="AP343" i="224" s="1"/>
  <c r="L341" i="227"/>
  <c r="L340" i="227"/>
  <c r="L339" i="227"/>
  <c r="L338" i="227"/>
  <c r="L337" i="227"/>
  <c r="L336" i="227"/>
  <c r="L335" i="227"/>
  <c r="L334" i="227"/>
  <c r="L333" i="227"/>
  <c r="L332" i="227"/>
  <c r="L331" i="227"/>
  <c r="L330" i="227"/>
  <c r="L329" i="227"/>
  <c r="L328" i="227"/>
  <c r="L327" i="227"/>
  <c r="L326" i="227"/>
  <c r="L325" i="227"/>
  <c r="L324" i="227"/>
  <c r="L323" i="227"/>
  <c r="L322" i="227"/>
  <c r="L321" i="227"/>
  <c r="L320" i="227"/>
  <c r="L319" i="227"/>
  <c r="L318" i="227"/>
  <c r="L317" i="227"/>
  <c r="L316" i="227"/>
  <c r="L315" i="227"/>
  <c r="L314" i="227"/>
  <c r="L313" i="227"/>
  <c r="L312" i="227"/>
  <c r="L311" i="227"/>
  <c r="L310" i="227"/>
  <c r="L309" i="227"/>
  <c r="L308" i="227"/>
  <c r="L307" i="227"/>
  <c r="L306" i="227"/>
  <c r="L305" i="227"/>
  <c r="L304" i="227"/>
  <c r="L303" i="227"/>
  <c r="L302" i="227"/>
  <c r="L301" i="227"/>
  <c r="L300" i="227"/>
  <c r="L299" i="227"/>
  <c r="L298" i="227"/>
  <c r="L297" i="227"/>
  <c r="L296" i="227"/>
  <c r="L295" i="227"/>
  <c r="L294" i="227"/>
  <c r="L293" i="227"/>
  <c r="L292" i="227"/>
  <c r="L291" i="227"/>
  <c r="L290" i="227"/>
  <c r="L289" i="227"/>
  <c r="L288" i="227"/>
  <c r="L287" i="227"/>
  <c r="L286" i="227"/>
  <c r="L285" i="227"/>
  <c r="L284" i="227"/>
  <c r="L283" i="227"/>
  <c r="L282" i="227"/>
  <c r="L281" i="227"/>
  <c r="L280" i="227"/>
  <c r="L279" i="227"/>
  <c r="L278" i="227"/>
  <c r="L277" i="227"/>
  <c r="L276" i="227"/>
  <c r="L275" i="227"/>
  <c r="L274" i="227"/>
  <c r="L273" i="227"/>
  <c r="L272" i="227"/>
  <c r="L271" i="227"/>
  <c r="L270" i="227"/>
  <c r="L269" i="227"/>
  <c r="L268" i="227"/>
  <c r="L267" i="227"/>
  <c r="L266" i="227"/>
  <c r="L265" i="227"/>
  <c r="L264" i="227"/>
  <c r="L263" i="227"/>
  <c r="L262" i="227"/>
  <c r="L261" i="227"/>
  <c r="L260" i="227"/>
  <c r="L259" i="227"/>
  <c r="L258" i="227"/>
  <c r="L257" i="227"/>
  <c r="L256" i="227"/>
  <c r="L255" i="227"/>
  <c r="L254" i="227"/>
  <c r="L253" i="227"/>
  <c r="L252" i="227"/>
  <c r="L251" i="227"/>
  <c r="L250" i="227"/>
  <c r="L249" i="227"/>
  <c r="L248" i="227"/>
  <c r="L247" i="227"/>
  <c r="L246" i="227"/>
  <c r="L245" i="227"/>
  <c r="L244" i="227"/>
  <c r="L243" i="227"/>
  <c r="L242" i="227"/>
  <c r="L241" i="227"/>
  <c r="L240" i="227"/>
  <c r="L239" i="227"/>
  <c r="L238" i="227"/>
  <c r="L237" i="227"/>
  <c r="L236" i="227"/>
  <c r="L235" i="227"/>
  <c r="L234" i="227"/>
  <c r="L233" i="227"/>
  <c r="L232" i="227"/>
  <c r="L231" i="227"/>
  <c r="L230" i="227"/>
  <c r="L229" i="227"/>
  <c r="L228" i="227"/>
  <c r="L227" i="227"/>
  <c r="L226" i="227"/>
  <c r="L225" i="227"/>
  <c r="L224" i="227"/>
  <c r="L223" i="227"/>
  <c r="L222" i="227"/>
  <c r="L221" i="227"/>
  <c r="L220" i="227"/>
  <c r="L219" i="227"/>
  <c r="L218" i="227"/>
  <c r="L217" i="227"/>
  <c r="L216" i="227"/>
  <c r="L215" i="227"/>
  <c r="L214" i="227"/>
  <c r="L213" i="227"/>
  <c r="L212" i="227"/>
  <c r="L211" i="227"/>
  <c r="L210" i="227"/>
  <c r="L209" i="227"/>
  <c r="L208" i="227"/>
  <c r="L207" i="227"/>
  <c r="L206" i="227"/>
  <c r="L205" i="227"/>
  <c r="L204" i="227"/>
  <c r="L203" i="227"/>
  <c r="L202" i="227"/>
  <c r="L201" i="227"/>
  <c r="L200" i="227"/>
  <c r="L199" i="227"/>
  <c r="L198" i="227"/>
  <c r="L197" i="227"/>
  <c r="L196" i="227"/>
  <c r="L195" i="227"/>
  <c r="L194" i="227"/>
  <c r="L193" i="227"/>
  <c r="L192" i="227"/>
  <c r="L191" i="227"/>
  <c r="L190" i="227"/>
  <c r="L189" i="227"/>
  <c r="L188" i="227"/>
  <c r="L187" i="227"/>
  <c r="L186" i="227"/>
  <c r="L185" i="227"/>
  <c r="L184" i="227"/>
  <c r="L183" i="227"/>
  <c r="L182" i="227"/>
  <c r="L181" i="227"/>
  <c r="L180" i="227"/>
  <c r="L179" i="227"/>
  <c r="L178" i="227"/>
  <c r="L177" i="227"/>
  <c r="L176" i="227"/>
  <c r="L175" i="227"/>
  <c r="L174" i="227"/>
  <c r="L173" i="227"/>
  <c r="L172" i="227"/>
  <c r="L171" i="227"/>
  <c r="L170" i="227"/>
  <c r="L169" i="227"/>
  <c r="L168" i="227"/>
  <c r="L167" i="227"/>
  <c r="L166" i="227"/>
  <c r="L165" i="227"/>
  <c r="L164" i="227"/>
  <c r="L163" i="227"/>
  <c r="L162" i="227"/>
  <c r="L161" i="227"/>
  <c r="L160" i="227"/>
  <c r="L159" i="227"/>
  <c r="L158" i="227"/>
  <c r="L157" i="227"/>
  <c r="L156" i="227"/>
  <c r="L155" i="227"/>
  <c r="L154" i="227"/>
  <c r="L153" i="227"/>
  <c r="L152" i="227"/>
  <c r="L151" i="227"/>
  <c r="L150" i="227"/>
  <c r="L149" i="227"/>
  <c r="L148" i="227"/>
  <c r="L147" i="227"/>
  <c r="L146" i="227"/>
  <c r="L145" i="227"/>
  <c r="L144" i="227"/>
  <c r="L143" i="227"/>
  <c r="L142" i="227"/>
  <c r="L141" i="227"/>
  <c r="L140" i="227"/>
  <c r="L139" i="227"/>
  <c r="L138" i="227"/>
  <c r="L137" i="227"/>
  <c r="L136" i="227"/>
  <c r="L135" i="227"/>
  <c r="L134" i="227"/>
  <c r="L133" i="227"/>
  <c r="L132" i="227"/>
  <c r="L131" i="227"/>
  <c r="L130" i="227"/>
  <c r="L129" i="227"/>
  <c r="L128" i="227"/>
  <c r="L127" i="227"/>
  <c r="L126" i="227"/>
  <c r="L125" i="227"/>
  <c r="L124" i="227"/>
  <c r="L123" i="227"/>
  <c r="L122" i="227"/>
  <c r="L121" i="227"/>
  <c r="L120" i="227"/>
  <c r="L119" i="227"/>
  <c r="L118" i="227"/>
  <c r="L117" i="227"/>
  <c r="L116" i="227"/>
  <c r="L115" i="227"/>
  <c r="L114" i="227"/>
  <c r="L113" i="227"/>
  <c r="L112" i="227"/>
  <c r="L111" i="227"/>
  <c r="L110" i="227"/>
  <c r="L109" i="227"/>
  <c r="L108" i="227"/>
  <c r="L107" i="227"/>
  <c r="L106" i="227"/>
  <c r="L105" i="227"/>
  <c r="L104" i="227"/>
  <c r="L103" i="227"/>
  <c r="L102" i="227"/>
  <c r="L101" i="227"/>
  <c r="L100" i="227"/>
  <c r="L99" i="227"/>
  <c r="L98" i="227"/>
  <c r="L97" i="227"/>
  <c r="L96" i="227"/>
  <c r="L95" i="227"/>
  <c r="L94" i="227"/>
  <c r="L93" i="227"/>
  <c r="L92" i="227"/>
  <c r="L91" i="227"/>
  <c r="L90" i="227"/>
  <c r="L89" i="227"/>
  <c r="L88" i="227"/>
  <c r="L87" i="227"/>
  <c r="L86" i="227"/>
  <c r="L85" i="227"/>
  <c r="L84" i="227"/>
  <c r="L83" i="227"/>
  <c r="L82" i="227"/>
  <c r="L81" i="227"/>
  <c r="L80" i="227"/>
  <c r="L79" i="227"/>
  <c r="L78" i="227"/>
  <c r="L77" i="227"/>
  <c r="L76" i="227"/>
  <c r="L75" i="227"/>
  <c r="L74" i="227"/>
  <c r="L73" i="227"/>
  <c r="L72" i="227"/>
  <c r="L71" i="227"/>
  <c r="L70" i="227"/>
  <c r="L69" i="227"/>
  <c r="L68" i="227"/>
  <c r="L67" i="227"/>
  <c r="L66" i="227"/>
  <c r="L65" i="227"/>
  <c r="L64" i="227"/>
  <c r="L63" i="227"/>
  <c r="L62" i="227"/>
  <c r="L61" i="227"/>
  <c r="L60" i="227"/>
  <c r="L59" i="227"/>
  <c r="L58" i="227"/>
  <c r="L57" i="227"/>
  <c r="L56" i="227"/>
  <c r="L55" i="227"/>
  <c r="L54" i="227"/>
  <c r="L53" i="227"/>
  <c r="L52" i="227"/>
  <c r="L51" i="227"/>
  <c r="L50" i="227"/>
  <c r="L49" i="227"/>
  <c r="L48" i="227"/>
  <c r="L47" i="227"/>
  <c r="L46" i="227"/>
  <c r="L45" i="227"/>
  <c r="L44" i="227"/>
  <c r="L43" i="227"/>
  <c r="L42" i="227"/>
  <c r="L41" i="227"/>
  <c r="L40" i="227"/>
  <c r="L39" i="227"/>
  <c r="L38" i="227"/>
  <c r="L37" i="227"/>
  <c r="L36" i="227"/>
  <c r="L35" i="227"/>
  <c r="L34" i="227"/>
  <c r="L33" i="227"/>
  <c r="L32" i="227"/>
  <c r="L31" i="227"/>
  <c r="L30" i="227"/>
  <c r="L29" i="227"/>
  <c r="L28" i="227"/>
  <c r="L27" i="227"/>
  <c r="L26" i="227"/>
  <c r="L25" i="227"/>
  <c r="L24" i="227"/>
  <c r="L23" i="227"/>
  <c r="L22" i="227"/>
  <c r="L21" i="227"/>
  <c r="L20" i="227"/>
  <c r="L19" i="227"/>
  <c r="L18" i="227"/>
  <c r="L17" i="227"/>
  <c r="L16" i="227"/>
  <c r="L15" i="227"/>
  <c r="L14" i="227"/>
  <c r="L13" i="227"/>
  <c r="L12" i="227"/>
  <c r="L11" i="227"/>
  <c r="L10" i="227"/>
  <c r="M341" i="227"/>
  <c r="M340" i="227"/>
  <c r="M339" i="227"/>
  <c r="M338" i="227"/>
  <c r="M337" i="227"/>
  <c r="M336" i="227"/>
  <c r="M335" i="227"/>
  <c r="M334" i="227"/>
  <c r="M333" i="227"/>
  <c r="M332" i="227"/>
  <c r="M331" i="227"/>
  <c r="M330" i="227"/>
  <c r="M329" i="227"/>
  <c r="M328" i="227"/>
  <c r="M327" i="227"/>
  <c r="M326" i="227"/>
  <c r="M325" i="227"/>
  <c r="M324" i="227"/>
  <c r="M323" i="227"/>
  <c r="M322" i="227"/>
  <c r="M321" i="227"/>
  <c r="M320" i="227"/>
  <c r="M319" i="227"/>
  <c r="M318" i="227"/>
  <c r="M317" i="227"/>
  <c r="M316" i="227"/>
  <c r="M315" i="227"/>
  <c r="M314" i="227"/>
  <c r="M313" i="227"/>
  <c r="M312" i="227"/>
  <c r="M311" i="227"/>
  <c r="M310" i="227"/>
  <c r="M309" i="227"/>
  <c r="M308" i="227"/>
  <c r="M307" i="227"/>
  <c r="M306" i="227"/>
  <c r="M305" i="227"/>
  <c r="M304" i="227"/>
  <c r="M303" i="227"/>
  <c r="M302" i="227"/>
  <c r="M301" i="227"/>
  <c r="M300" i="227"/>
  <c r="M299" i="227"/>
  <c r="M298" i="227"/>
  <c r="M297" i="227"/>
  <c r="M296" i="227"/>
  <c r="M295" i="227"/>
  <c r="M294" i="227"/>
  <c r="M293" i="227"/>
  <c r="M292" i="227"/>
  <c r="M291" i="227"/>
  <c r="M290" i="227"/>
  <c r="M289" i="227"/>
  <c r="M288" i="227"/>
  <c r="M287" i="227"/>
  <c r="M286" i="227"/>
  <c r="M285" i="227"/>
  <c r="M284" i="227"/>
  <c r="M283" i="227"/>
  <c r="M282" i="227"/>
  <c r="M281" i="227"/>
  <c r="M280" i="227"/>
  <c r="M279" i="227"/>
  <c r="M278" i="227"/>
  <c r="M277" i="227"/>
  <c r="M276" i="227"/>
  <c r="M275" i="227"/>
  <c r="M274" i="227"/>
  <c r="M273" i="227"/>
  <c r="M272" i="227"/>
  <c r="M271" i="227"/>
  <c r="M270" i="227"/>
  <c r="M269" i="227"/>
  <c r="M268" i="227"/>
  <c r="M267" i="227"/>
  <c r="M266" i="227"/>
  <c r="M265" i="227"/>
  <c r="M264" i="227"/>
  <c r="M263" i="227"/>
  <c r="M262" i="227"/>
  <c r="M261" i="227"/>
  <c r="M260" i="227"/>
  <c r="M259" i="227"/>
  <c r="M258" i="227"/>
  <c r="M257" i="227"/>
  <c r="M256" i="227"/>
  <c r="M255" i="227"/>
  <c r="M254" i="227"/>
  <c r="M253" i="227"/>
  <c r="M252" i="227"/>
  <c r="M251" i="227"/>
  <c r="M250" i="227"/>
  <c r="M249" i="227"/>
  <c r="M248" i="227"/>
  <c r="M247" i="227"/>
  <c r="M246" i="227"/>
  <c r="M245" i="227"/>
  <c r="M244" i="227"/>
  <c r="M243" i="227"/>
  <c r="M242" i="227"/>
  <c r="M241" i="227"/>
  <c r="M240" i="227"/>
  <c r="M239" i="227"/>
  <c r="M238" i="227"/>
  <c r="M237" i="227"/>
  <c r="M236" i="227"/>
  <c r="M235" i="227"/>
  <c r="M234" i="227"/>
  <c r="M233" i="227"/>
  <c r="M232" i="227"/>
  <c r="M231" i="227"/>
  <c r="M230" i="227"/>
  <c r="M229" i="227"/>
  <c r="M228" i="227"/>
  <c r="M227" i="227"/>
  <c r="M226" i="227"/>
  <c r="M225" i="227"/>
  <c r="M224" i="227"/>
  <c r="M223" i="227"/>
  <c r="M222" i="227"/>
  <c r="M221" i="227"/>
  <c r="M220" i="227"/>
  <c r="M219" i="227"/>
  <c r="M218" i="227"/>
  <c r="M217" i="227"/>
  <c r="M216" i="227"/>
  <c r="M215" i="227"/>
  <c r="M214" i="227"/>
  <c r="M213" i="227"/>
  <c r="M212" i="227"/>
  <c r="M211" i="227"/>
  <c r="M210" i="227"/>
  <c r="M209" i="227"/>
  <c r="M208" i="227"/>
  <c r="M207" i="227"/>
  <c r="M206" i="227"/>
  <c r="M205" i="227"/>
  <c r="M204" i="227"/>
  <c r="M203" i="227"/>
  <c r="M202" i="227"/>
  <c r="M201" i="227"/>
  <c r="M200" i="227"/>
  <c r="M199" i="227"/>
  <c r="M198" i="227"/>
  <c r="M197" i="227"/>
  <c r="M196" i="227"/>
  <c r="M195" i="227"/>
  <c r="M194" i="227"/>
  <c r="M193" i="227"/>
  <c r="M192" i="227"/>
  <c r="M191" i="227"/>
  <c r="M190" i="227"/>
  <c r="M189" i="227"/>
  <c r="M188" i="227"/>
  <c r="M187" i="227"/>
  <c r="M186" i="227"/>
  <c r="M185" i="227"/>
  <c r="M184" i="227"/>
  <c r="M183" i="227"/>
  <c r="M182" i="227"/>
  <c r="M181" i="227"/>
  <c r="M180" i="227"/>
  <c r="M179" i="227"/>
  <c r="M178" i="227"/>
  <c r="M177" i="227"/>
  <c r="M176" i="227"/>
  <c r="M175" i="227"/>
  <c r="M174" i="227"/>
  <c r="M173" i="227"/>
  <c r="M172" i="227"/>
  <c r="M171" i="227"/>
  <c r="M170" i="227"/>
  <c r="M169" i="227"/>
  <c r="M168" i="227"/>
  <c r="M167" i="227"/>
  <c r="M166" i="227"/>
  <c r="M165" i="227"/>
  <c r="M164" i="227"/>
  <c r="M163" i="227"/>
  <c r="M162" i="227"/>
  <c r="M161" i="227"/>
  <c r="M160" i="227"/>
  <c r="M159" i="227"/>
  <c r="M158" i="227"/>
  <c r="M157" i="227"/>
  <c r="M156" i="227"/>
  <c r="M155" i="227"/>
  <c r="M154" i="227"/>
  <c r="M153" i="227"/>
  <c r="M152" i="227"/>
  <c r="M151" i="227"/>
  <c r="M150" i="227"/>
  <c r="M149" i="227"/>
  <c r="M148" i="227"/>
  <c r="M147" i="227"/>
  <c r="M146" i="227"/>
  <c r="M145" i="227"/>
  <c r="M144" i="227"/>
  <c r="M143" i="227"/>
  <c r="M142" i="227"/>
  <c r="M141" i="227"/>
  <c r="M140" i="227"/>
  <c r="M139" i="227"/>
  <c r="M138" i="227"/>
  <c r="M137" i="227"/>
  <c r="M136" i="227"/>
  <c r="M135" i="227"/>
  <c r="M134" i="227"/>
  <c r="M133" i="227"/>
  <c r="M132" i="227"/>
  <c r="M131" i="227"/>
  <c r="M130" i="227"/>
  <c r="M129" i="227"/>
  <c r="M128" i="227"/>
  <c r="M127" i="227"/>
  <c r="M126" i="227"/>
  <c r="M125" i="227"/>
  <c r="M124" i="227"/>
  <c r="M123" i="227"/>
  <c r="M122" i="227"/>
  <c r="M121" i="227"/>
  <c r="M120" i="227"/>
  <c r="M119" i="227"/>
  <c r="M118" i="227"/>
  <c r="M117" i="227"/>
  <c r="M116" i="227"/>
  <c r="M115" i="227"/>
  <c r="M114" i="227"/>
  <c r="M113" i="227"/>
  <c r="M112" i="227"/>
  <c r="M111" i="227"/>
  <c r="M110" i="227"/>
  <c r="M109" i="227"/>
  <c r="M108" i="227"/>
  <c r="M107" i="227"/>
  <c r="M106" i="227"/>
  <c r="M105" i="227"/>
  <c r="M104" i="227"/>
  <c r="M103" i="227"/>
  <c r="M102" i="227"/>
  <c r="M101" i="227"/>
  <c r="M100" i="227"/>
  <c r="M99" i="227"/>
  <c r="M98" i="227"/>
  <c r="M97" i="227"/>
  <c r="M96" i="227"/>
  <c r="M95" i="227"/>
  <c r="M94" i="227"/>
  <c r="M93" i="227"/>
  <c r="M92" i="227"/>
  <c r="M91" i="227"/>
  <c r="M90" i="227"/>
  <c r="M89" i="227"/>
  <c r="M88" i="227"/>
  <c r="M87" i="227"/>
  <c r="M86" i="227"/>
  <c r="M85" i="227"/>
  <c r="M84" i="227"/>
  <c r="M83" i="227"/>
  <c r="M82" i="227"/>
  <c r="M81" i="227"/>
  <c r="M80" i="227"/>
  <c r="M79" i="227"/>
  <c r="M78" i="227"/>
  <c r="M77" i="227"/>
  <c r="M76" i="227"/>
  <c r="M75" i="227"/>
  <c r="M74" i="227"/>
  <c r="M73" i="227"/>
  <c r="M72" i="227"/>
  <c r="M71" i="227"/>
  <c r="M70" i="227"/>
  <c r="M69" i="227"/>
  <c r="M68" i="227"/>
  <c r="M67" i="227"/>
  <c r="M66" i="227"/>
  <c r="M65" i="227"/>
  <c r="M64" i="227"/>
  <c r="M63" i="227"/>
  <c r="M62" i="227"/>
  <c r="M61" i="227"/>
  <c r="M60" i="227"/>
  <c r="M59" i="227"/>
  <c r="M58" i="227"/>
  <c r="M57" i="227"/>
  <c r="M56" i="227"/>
  <c r="M55" i="227"/>
  <c r="M54" i="227"/>
  <c r="M53" i="227"/>
  <c r="M52" i="227"/>
  <c r="M51" i="227"/>
  <c r="M50" i="227"/>
  <c r="M49" i="227"/>
  <c r="M48" i="227"/>
  <c r="M47" i="227"/>
  <c r="M46" i="227"/>
  <c r="M45" i="227"/>
  <c r="M44" i="227"/>
  <c r="M43" i="227"/>
  <c r="M42" i="227"/>
  <c r="M41" i="227"/>
  <c r="M40" i="227"/>
  <c r="M39" i="227"/>
  <c r="M38" i="227"/>
  <c r="M37" i="227"/>
  <c r="M36" i="227"/>
  <c r="M35" i="227"/>
  <c r="M34" i="227"/>
  <c r="M33" i="227"/>
  <c r="M32" i="227"/>
  <c r="M31" i="227"/>
  <c r="M30" i="227"/>
  <c r="M29" i="227"/>
  <c r="M28" i="227"/>
  <c r="M27" i="227"/>
  <c r="M26" i="227"/>
  <c r="M25" i="227"/>
  <c r="M24" i="227"/>
  <c r="M23" i="227"/>
  <c r="M22" i="227"/>
  <c r="M21" i="227"/>
  <c r="M20" i="227"/>
  <c r="M19" i="227"/>
  <c r="M18" i="227"/>
  <c r="M17" i="227"/>
  <c r="M16" i="227"/>
  <c r="M15" i="227"/>
  <c r="M14" i="227"/>
  <c r="M13" i="227"/>
  <c r="M12" i="227"/>
  <c r="M11" i="227"/>
  <c r="M10" i="227"/>
  <c r="J341" i="227"/>
  <c r="J340" i="227"/>
  <c r="J339" i="227"/>
  <c r="J338" i="227"/>
  <c r="J337" i="227"/>
  <c r="J336" i="227"/>
  <c r="J335" i="227"/>
  <c r="J334" i="227"/>
  <c r="J333" i="227"/>
  <c r="J332" i="227"/>
  <c r="J331" i="227"/>
  <c r="J330" i="227"/>
  <c r="J329" i="227"/>
  <c r="J328" i="227"/>
  <c r="J327" i="227"/>
  <c r="J326" i="227"/>
  <c r="J325" i="227"/>
  <c r="J324" i="227"/>
  <c r="J323" i="227"/>
  <c r="J322" i="227"/>
  <c r="J321" i="227"/>
  <c r="J320" i="227"/>
  <c r="J319" i="227"/>
  <c r="J318" i="227"/>
  <c r="J317" i="227"/>
  <c r="J316" i="227"/>
  <c r="J315" i="227"/>
  <c r="J314" i="227"/>
  <c r="J313" i="227"/>
  <c r="J312" i="227"/>
  <c r="J311" i="227"/>
  <c r="J310" i="227"/>
  <c r="J309" i="227"/>
  <c r="J308" i="227"/>
  <c r="J307" i="227"/>
  <c r="J306" i="227"/>
  <c r="J305" i="227"/>
  <c r="J304" i="227"/>
  <c r="J303" i="227"/>
  <c r="J302" i="227"/>
  <c r="J301" i="227"/>
  <c r="J300" i="227"/>
  <c r="J299" i="227"/>
  <c r="J298" i="227"/>
  <c r="J297" i="227"/>
  <c r="J296" i="227"/>
  <c r="J295" i="227"/>
  <c r="J294" i="227"/>
  <c r="J293" i="227"/>
  <c r="J292" i="227"/>
  <c r="J291" i="227"/>
  <c r="J290" i="227"/>
  <c r="J289" i="227"/>
  <c r="J288" i="227"/>
  <c r="J287" i="227"/>
  <c r="J286" i="227"/>
  <c r="J285" i="227"/>
  <c r="J284" i="227"/>
  <c r="J283" i="227"/>
  <c r="J282" i="227"/>
  <c r="J281" i="227"/>
  <c r="J280" i="227"/>
  <c r="J279" i="227"/>
  <c r="J278" i="227"/>
  <c r="J277" i="227"/>
  <c r="J276" i="227"/>
  <c r="J275" i="227"/>
  <c r="J274" i="227"/>
  <c r="J273" i="227"/>
  <c r="J272" i="227"/>
  <c r="J271" i="227"/>
  <c r="J270" i="227"/>
  <c r="J269" i="227"/>
  <c r="J268" i="227"/>
  <c r="J267" i="227"/>
  <c r="J266" i="227"/>
  <c r="J265" i="227"/>
  <c r="J264" i="227"/>
  <c r="J263" i="227"/>
  <c r="J262" i="227"/>
  <c r="J261" i="227"/>
  <c r="J260" i="227"/>
  <c r="J259" i="227"/>
  <c r="J258" i="227"/>
  <c r="J257" i="227"/>
  <c r="J256" i="227"/>
  <c r="J255" i="227"/>
  <c r="J254" i="227"/>
  <c r="J253" i="227"/>
  <c r="J252" i="227"/>
  <c r="J251" i="227"/>
  <c r="J250" i="227"/>
  <c r="J249" i="227"/>
  <c r="J248" i="227"/>
  <c r="J247" i="227"/>
  <c r="J246" i="227"/>
  <c r="J245" i="227"/>
  <c r="J244" i="227"/>
  <c r="J243" i="227"/>
  <c r="J242" i="227"/>
  <c r="J241" i="227"/>
  <c r="J240" i="227"/>
  <c r="J239" i="227"/>
  <c r="J238" i="227"/>
  <c r="J237" i="227"/>
  <c r="J236" i="227"/>
  <c r="J235" i="227"/>
  <c r="J234" i="227"/>
  <c r="J233" i="227"/>
  <c r="J232" i="227"/>
  <c r="J231" i="227"/>
  <c r="J230" i="227"/>
  <c r="J229" i="227"/>
  <c r="J228" i="227"/>
  <c r="J227" i="227"/>
  <c r="J226" i="227"/>
  <c r="J225" i="227"/>
  <c r="J224" i="227"/>
  <c r="J223" i="227"/>
  <c r="J222" i="227"/>
  <c r="J221" i="227"/>
  <c r="J220" i="227"/>
  <c r="J219" i="227"/>
  <c r="J218" i="227"/>
  <c r="J217" i="227"/>
  <c r="J216" i="227"/>
  <c r="J215" i="227"/>
  <c r="J214" i="227"/>
  <c r="J213" i="227"/>
  <c r="J212" i="227"/>
  <c r="J211" i="227"/>
  <c r="J210" i="227"/>
  <c r="J209" i="227"/>
  <c r="J208" i="227"/>
  <c r="J207" i="227"/>
  <c r="J206" i="227"/>
  <c r="J205" i="227"/>
  <c r="J204" i="227"/>
  <c r="J203" i="227"/>
  <c r="J202" i="227"/>
  <c r="J201" i="227"/>
  <c r="J200" i="227"/>
  <c r="J199" i="227"/>
  <c r="J198" i="227"/>
  <c r="J197" i="227"/>
  <c r="J196" i="227"/>
  <c r="J195" i="227"/>
  <c r="J194" i="227"/>
  <c r="J193" i="227"/>
  <c r="J192" i="227"/>
  <c r="J191" i="227"/>
  <c r="J190" i="227"/>
  <c r="J189" i="227"/>
  <c r="J188" i="227"/>
  <c r="J187" i="227"/>
  <c r="J186" i="227"/>
  <c r="J185" i="227"/>
  <c r="J184" i="227"/>
  <c r="J183" i="227"/>
  <c r="J182" i="227"/>
  <c r="J181" i="227"/>
  <c r="J180" i="227"/>
  <c r="J179" i="227"/>
  <c r="J178" i="227"/>
  <c r="J177" i="227"/>
  <c r="J176" i="227"/>
  <c r="J175" i="227"/>
  <c r="J174" i="227"/>
  <c r="J173" i="227"/>
  <c r="J172" i="227"/>
  <c r="J171" i="227"/>
  <c r="J170" i="227"/>
  <c r="J169" i="227"/>
  <c r="J168" i="227"/>
  <c r="J167" i="227"/>
  <c r="J166" i="227"/>
  <c r="J165" i="227"/>
  <c r="J164" i="227"/>
  <c r="J163" i="227"/>
  <c r="J162" i="227"/>
  <c r="J161" i="227"/>
  <c r="J160" i="227"/>
  <c r="J159" i="227"/>
  <c r="J158" i="227"/>
  <c r="J157" i="227"/>
  <c r="J156" i="227"/>
  <c r="J155" i="227"/>
  <c r="J154" i="227"/>
  <c r="J153" i="227"/>
  <c r="J152" i="227"/>
  <c r="J151" i="227"/>
  <c r="J150" i="227"/>
  <c r="J149" i="227"/>
  <c r="J148" i="227"/>
  <c r="J147" i="227"/>
  <c r="J146" i="227"/>
  <c r="J145" i="227"/>
  <c r="J144" i="227"/>
  <c r="J143" i="227"/>
  <c r="J142" i="227"/>
  <c r="J141" i="227"/>
  <c r="J140" i="227"/>
  <c r="J139" i="227"/>
  <c r="J138" i="227"/>
  <c r="J137" i="227"/>
  <c r="J136" i="227"/>
  <c r="J135" i="227"/>
  <c r="J134" i="227"/>
  <c r="J133" i="227"/>
  <c r="J132" i="227"/>
  <c r="J131" i="227"/>
  <c r="J130" i="227"/>
  <c r="J129" i="227"/>
  <c r="J128" i="227"/>
  <c r="J127" i="227"/>
  <c r="J126" i="227"/>
  <c r="J125" i="227"/>
  <c r="J124" i="227"/>
  <c r="J123" i="227"/>
  <c r="J122" i="227"/>
  <c r="J121" i="227"/>
  <c r="J120" i="227"/>
  <c r="J119" i="227"/>
  <c r="J118" i="227"/>
  <c r="J117" i="227"/>
  <c r="J116" i="227"/>
  <c r="J115" i="227"/>
  <c r="J114" i="227"/>
  <c r="J113" i="227"/>
  <c r="J112" i="227"/>
  <c r="J111" i="227"/>
  <c r="J110" i="227"/>
  <c r="J109" i="227"/>
  <c r="J108" i="227"/>
  <c r="J107" i="227"/>
  <c r="J106" i="227"/>
  <c r="J105" i="227"/>
  <c r="J104" i="227"/>
  <c r="J103" i="227"/>
  <c r="J102" i="227"/>
  <c r="J101" i="227"/>
  <c r="J100" i="227"/>
  <c r="J99" i="227"/>
  <c r="J98" i="227"/>
  <c r="J97" i="227"/>
  <c r="J96" i="227"/>
  <c r="J95" i="227"/>
  <c r="J94" i="227"/>
  <c r="J93" i="227"/>
  <c r="J92" i="227"/>
  <c r="J91" i="227"/>
  <c r="J90" i="227"/>
  <c r="J89" i="227"/>
  <c r="J88" i="227"/>
  <c r="J87" i="227"/>
  <c r="J86" i="227"/>
  <c r="J85" i="227"/>
  <c r="J84" i="227"/>
  <c r="J83" i="227"/>
  <c r="J82" i="227"/>
  <c r="J81" i="227"/>
  <c r="J80" i="227"/>
  <c r="J79" i="227"/>
  <c r="J78" i="227"/>
  <c r="J77" i="227"/>
  <c r="J76" i="227"/>
  <c r="J75" i="227"/>
  <c r="J74" i="227"/>
  <c r="J73" i="227"/>
  <c r="J72" i="227"/>
  <c r="J71" i="227"/>
  <c r="J70" i="227"/>
  <c r="J69" i="227"/>
  <c r="J68" i="227"/>
  <c r="J67" i="227"/>
  <c r="J66" i="227"/>
  <c r="J65" i="227"/>
  <c r="J64" i="227"/>
  <c r="J63" i="227"/>
  <c r="J62" i="227"/>
  <c r="J61" i="227"/>
  <c r="J60" i="227"/>
  <c r="J59" i="227"/>
  <c r="J58" i="227"/>
  <c r="J57" i="227"/>
  <c r="J56" i="227"/>
  <c r="J55" i="227"/>
  <c r="J54" i="227"/>
  <c r="J53" i="227"/>
  <c r="J52" i="227"/>
  <c r="J51" i="227"/>
  <c r="J50" i="227"/>
  <c r="J49" i="227"/>
  <c r="J48" i="227"/>
  <c r="J47" i="227"/>
  <c r="J46" i="227"/>
  <c r="J45" i="227"/>
  <c r="J44" i="227"/>
  <c r="J43" i="227"/>
  <c r="J42" i="227"/>
  <c r="J41" i="227"/>
  <c r="J40" i="227"/>
  <c r="J39" i="227"/>
  <c r="J38" i="227"/>
  <c r="J37" i="227"/>
  <c r="J36" i="227"/>
  <c r="J35" i="227"/>
  <c r="J34" i="227"/>
  <c r="J33" i="227"/>
  <c r="J32" i="227"/>
  <c r="J31" i="227"/>
  <c r="J30" i="227"/>
  <c r="J29" i="227"/>
  <c r="J28" i="227"/>
  <c r="J27" i="227"/>
  <c r="J26" i="227"/>
  <c r="J25" i="227"/>
  <c r="J24" i="227"/>
  <c r="J23" i="227"/>
  <c r="J22" i="227"/>
  <c r="J21" i="227"/>
  <c r="J20" i="227"/>
  <c r="J19" i="227"/>
  <c r="J18" i="227"/>
  <c r="J17" i="227"/>
  <c r="J16" i="227"/>
  <c r="J15" i="227"/>
  <c r="J14" i="227"/>
  <c r="J13" i="227"/>
  <c r="J12" i="227"/>
  <c r="J11" i="227"/>
  <c r="J10" i="227"/>
  <c r="L54" i="226" l="1"/>
  <c r="L54" i="224"/>
  <c r="L86" i="226"/>
  <c r="L86" i="224"/>
  <c r="L126" i="226"/>
  <c r="L126" i="224"/>
  <c r="L166" i="226"/>
  <c r="L166" i="224"/>
  <c r="L198" i="226"/>
  <c r="L198" i="224"/>
  <c r="L230" i="226"/>
  <c r="L230" i="224"/>
  <c r="L262" i="226"/>
  <c r="L262" i="224"/>
  <c r="L286" i="226"/>
  <c r="L286" i="224"/>
  <c r="L334" i="226"/>
  <c r="L334" i="224"/>
  <c r="L31" i="226"/>
  <c r="L31" i="224"/>
  <c r="L71" i="226"/>
  <c r="L71" i="224"/>
  <c r="L103" i="226"/>
  <c r="L103" i="224"/>
  <c r="L135" i="226"/>
  <c r="L135" i="224"/>
  <c r="L159" i="226"/>
  <c r="L159" i="224"/>
  <c r="L183" i="226"/>
  <c r="L183" i="224"/>
  <c r="L199" i="226"/>
  <c r="L199" i="224"/>
  <c r="L215" i="226"/>
  <c r="L215" i="224"/>
  <c r="L239" i="226"/>
  <c r="L239" i="224"/>
  <c r="L255" i="226"/>
  <c r="L255" i="224"/>
  <c r="L279" i="226"/>
  <c r="L279" i="224"/>
  <c r="L327" i="226"/>
  <c r="L327" i="224"/>
  <c r="L16" i="226"/>
  <c r="L16" i="224"/>
  <c r="L24" i="226"/>
  <c r="L24" i="224"/>
  <c r="L32" i="226"/>
  <c r="L32" i="224"/>
  <c r="L40" i="226"/>
  <c r="L40" i="224"/>
  <c r="L48" i="226"/>
  <c r="L48" i="224"/>
  <c r="L56" i="226"/>
  <c r="L56" i="224"/>
  <c r="L64" i="226"/>
  <c r="L64" i="224"/>
  <c r="L72" i="226"/>
  <c r="L72" i="224"/>
  <c r="L80" i="226"/>
  <c r="L80" i="224"/>
  <c r="L88" i="226"/>
  <c r="L88" i="224"/>
  <c r="L96" i="226"/>
  <c r="L96" i="224"/>
  <c r="L104" i="226"/>
  <c r="L104" i="224"/>
  <c r="L112" i="226"/>
  <c r="L112" i="224"/>
  <c r="L120" i="226"/>
  <c r="L120" i="224"/>
  <c r="L128" i="226"/>
  <c r="L128" i="224"/>
  <c r="L136" i="226"/>
  <c r="L136" i="224"/>
  <c r="L144" i="226"/>
  <c r="L144" i="224"/>
  <c r="L152" i="226"/>
  <c r="L152" i="224"/>
  <c r="L160" i="226"/>
  <c r="L160" i="224"/>
  <c r="L168" i="226"/>
  <c r="L168" i="224"/>
  <c r="L176" i="226"/>
  <c r="L176" i="224"/>
  <c r="L184" i="226"/>
  <c r="L184" i="224"/>
  <c r="L192" i="226"/>
  <c r="L192" i="224"/>
  <c r="L200" i="226"/>
  <c r="L200" i="224"/>
  <c r="L208" i="226"/>
  <c r="L208" i="224"/>
  <c r="L216" i="226"/>
  <c r="L216" i="224"/>
  <c r="L224" i="226"/>
  <c r="L224" i="224"/>
  <c r="L232" i="226"/>
  <c r="L232" i="224"/>
  <c r="L240" i="226"/>
  <c r="L240" i="224"/>
  <c r="L248" i="226"/>
  <c r="L248" i="224"/>
  <c r="L256" i="226"/>
  <c r="L256" i="224"/>
  <c r="L264" i="226"/>
  <c r="L264" i="224"/>
  <c r="L272" i="226"/>
  <c r="L272" i="224"/>
  <c r="L280" i="226"/>
  <c r="L280" i="224"/>
  <c r="L288" i="226"/>
  <c r="L288" i="224"/>
  <c r="L296" i="226"/>
  <c r="L296" i="224"/>
  <c r="L304" i="226"/>
  <c r="L304" i="224"/>
  <c r="L312" i="226"/>
  <c r="L312" i="224"/>
  <c r="L320" i="226"/>
  <c r="L320" i="224"/>
  <c r="L328" i="226"/>
  <c r="L328" i="224"/>
  <c r="L336" i="226"/>
  <c r="L336" i="224"/>
  <c r="L14" i="226"/>
  <c r="L14" i="224"/>
  <c r="L46" i="226"/>
  <c r="L46" i="224"/>
  <c r="L78" i="226"/>
  <c r="L78" i="224"/>
  <c r="L110" i="226"/>
  <c r="L110" i="224"/>
  <c r="L142" i="226"/>
  <c r="L142" i="224"/>
  <c r="L182" i="226"/>
  <c r="L182" i="224"/>
  <c r="L214" i="226"/>
  <c r="L214" i="224"/>
  <c r="L246" i="226"/>
  <c r="L246" i="224"/>
  <c r="L270" i="226"/>
  <c r="L270" i="224"/>
  <c r="L294" i="226"/>
  <c r="L294" i="224"/>
  <c r="L318" i="226"/>
  <c r="L318" i="224"/>
  <c r="L23" i="226"/>
  <c r="L23" i="224"/>
  <c r="L55" i="226"/>
  <c r="L55" i="224"/>
  <c r="L95" i="226"/>
  <c r="L95" i="224"/>
  <c r="L111" i="226"/>
  <c r="L111" i="224"/>
  <c r="L143" i="226"/>
  <c r="L143" i="224"/>
  <c r="L167" i="226"/>
  <c r="L167" i="224"/>
  <c r="L231" i="226"/>
  <c r="L231" i="224"/>
  <c r="L247" i="226"/>
  <c r="L247" i="224"/>
  <c r="L263" i="226"/>
  <c r="L263" i="224"/>
  <c r="L295" i="226"/>
  <c r="L295" i="224"/>
  <c r="L319" i="226"/>
  <c r="L319" i="224"/>
  <c r="L335" i="226"/>
  <c r="L335" i="224"/>
  <c r="L17" i="226"/>
  <c r="L17" i="224"/>
  <c r="L25" i="226"/>
  <c r="L25" i="224"/>
  <c r="L33" i="226"/>
  <c r="L33" i="224"/>
  <c r="L41" i="226"/>
  <c r="L41" i="224"/>
  <c r="L49" i="226"/>
  <c r="L49" i="224"/>
  <c r="L57" i="226"/>
  <c r="L57" i="224"/>
  <c r="L65" i="226"/>
  <c r="L65" i="224"/>
  <c r="L73" i="226"/>
  <c r="L73" i="224"/>
  <c r="L81" i="226"/>
  <c r="L81" i="224"/>
  <c r="L89" i="226"/>
  <c r="L89" i="224"/>
  <c r="L97" i="226"/>
  <c r="L97" i="224"/>
  <c r="L105" i="226"/>
  <c r="L105" i="224"/>
  <c r="L113" i="226"/>
  <c r="L113" i="224"/>
  <c r="L121" i="226"/>
  <c r="L121" i="224"/>
  <c r="L129" i="226"/>
  <c r="L129" i="224"/>
  <c r="L137" i="226"/>
  <c r="L137" i="224"/>
  <c r="L145" i="226"/>
  <c r="L145" i="224"/>
  <c r="L153" i="226"/>
  <c r="L153" i="224"/>
  <c r="L161" i="226"/>
  <c r="L161" i="224"/>
  <c r="L169" i="226"/>
  <c r="L169" i="224"/>
  <c r="L177" i="226"/>
  <c r="L177" i="224"/>
  <c r="L185" i="226"/>
  <c r="L185" i="224"/>
  <c r="L193" i="226"/>
  <c r="L193" i="224"/>
  <c r="L201" i="226"/>
  <c r="L201" i="224"/>
  <c r="L209" i="226"/>
  <c r="L209" i="224"/>
  <c r="L217" i="226"/>
  <c r="L217" i="224"/>
  <c r="L225" i="226"/>
  <c r="L225" i="224"/>
  <c r="L233" i="226"/>
  <c r="L233" i="224"/>
  <c r="L241" i="226"/>
  <c r="L241" i="224"/>
  <c r="L249" i="226"/>
  <c r="L249" i="224"/>
  <c r="L257" i="226"/>
  <c r="L257" i="224"/>
  <c r="L265" i="226"/>
  <c r="L265" i="224"/>
  <c r="L273" i="226"/>
  <c r="L273" i="224"/>
  <c r="L281" i="226"/>
  <c r="L281" i="224"/>
  <c r="L289" i="226"/>
  <c r="L289" i="224"/>
  <c r="L297" i="226"/>
  <c r="L297" i="224"/>
  <c r="L305" i="226"/>
  <c r="L305" i="224"/>
  <c r="L313" i="226"/>
  <c r="L313" i="224"/>
  <c r="L321" i="226"/>
  <c r="L321" i="224"/>
  <c r="L329" i="226"/>
  <c r="L329" i="224"/>
  <c r="L337" i="226"/>
  <c r="L337" i="224"/>
  <c r="L30" i="226"/>
  <c r="L30" i="224"/>
  <c r="L62" i="226"/>
  <c r="L62" i="224"/>
  <c r="L118" i="226"/>
  <c r="L118" i="224"/>
  <c r="L158" i="226"/>
  <c r="L158" i="224"/>
  <c r="L190" i="226"/>
  <c r="L190" i="224"/>
  <c r="L238" i="226"/>
  <c r="L238" i="224"/>
  <c r="L278" i="226"/>
  <c r="L278" i="224"/>
  <c r="L302" i="226"/>
  <c r="L302" i="224"/>
  <c r="L39" i="226"/>
  <c r="L39" i="224"/>
  <c r="L87" i="226"/>
  <c r="L87" i="224"/>
  <c r="L119" i="226"/>
  <c r="L119" i="224"/>
  <c r="L151" i="226"/>
  <c r="L151" i="224"/>
  <c r="L175" i="226"/>
  <c r="L175" i="224"/>
  <c r="L191" i="226"/>
  <c r="L191" i="224"/>
  <c r="L207" i="226"/>
  <c r="L207" i="224"/>
  <c r="L223" i="226"/>
  <c r="L223" i="224"/>
  <c r="L271" i="226"/>
  <c r="L271" i="224"/>
  <c r="L10" i="226"/>
  <c r="L10" i="224"/>
  <c r="L18" i="226"/>
  <c r="L18" i="224"/>
  <c r="L26" i="226"/>
  <c r="L26" i="224"/>
  <c r="L34" i="226"/>
  <c r="L34" i="224"/>
  <c r="L42" i="226"/>
  <c r="L42" i="224"/>
  <c r="L50" i="226"/>
  <c r="L50" i="224"/>
  <c r="L58" i="226"/>
  <c r="L58" i="224"/>
  <c r="L66" i="226"/>
  <c r="L66" i="224"/>
  <c r="L74" i="226"/>
  <c r="L74" i="224"/>
  <c r="L82" i="226"/>
  <c r="L82" i="224"/>
  <c r="L90" i="226"/>
  <c r="L90" i="224"/>
  <c r="L98" i="226"/>
  <c r="L98" i="224"/>
  <c r="L106" i="226"/>
  <c r="L106" i="224"/>
  <c r="L114" i="226"/>
  <c r="L114" i="224"/>
  <c r="L122" i="226"/>
  <c r="L122" i="224"/>
  <c r="L130" i="226"/>
  <c r="L130" i="224"/>
  <c r="L138" i="226"/>
  <c r="L138" i="224"/>
  <c r="L146" i="226"/>
  <c r="L146" i="224"/>
  <c r="L154" i="226"/>
  <c r="L154" i="224"/>
  <c r="L162" i="226"/>
  <c r="L162" i="224"/>
  <c r="L170" i="226"/>
  <c r="L170" i="224"/>
  <c r="L178" i="226"/>
  <c r="L178" i="224"/>
  <c r="L186" i="226"/>
  <c r="L186" i="224"/>
  <c r="L194" i="226"/>
  <c r="L194" i="224"/>
  <c r="L202" i="226"/>
  <c r="L202" i="224"/>
  <c r="L210" i="226"/>
  <c r="L210" i="224"/>
  <c r="L218" i="226"/>
  <c r="L218" i="224"/>
  <c r="L226" i="226"/>
  <c r="L226" i="224"/>
  <c r="L234" i="226"/>
  <c r="L234" i="224"/>
  <c r="L242" i="226"/>
  <c r="L242" i="224"/>
  <c r="L250" i="226"/>
  <c r="L250" i="224"/>
  <c r="L258" i="226"/>
  <c r="L258" i="224"/>
  <c r="L266" i="226"/>
  <c r="L266" i="224"/>
  <c r="L274" i="226"/>
  <c r="L274" i="224"/>
  <c r="L282" i="226"/>
  <c r="L282" i="224"/>
  <c r="L290" i="226"/>
  <c r="L290" i="224"/>
  <c r="L298" i="226"/>
  <c r="L298" i="224"/>
  <c r="L306" i="226"/>
  <c r="L306" i="224"/>
  <c r="L314" i="226"/>
  <c r="L314" i="224"/>
  <c r="L322" i="226"/>
  <c r="L322" i="224"/>
  <c r="L330" i="226"/>
  <c r="L330" i="224"/>
  <c r="L338" i="226"/>
  <c r="L338" i="224"/>
  <c r="L22" i="226"/>
  <c r="L22" i="224"/>
  <c r="L94" i="226"/>
  <c r="L94" i="224"/>
  <c r="L150" i="226"/>
  <c r="L150" i="224"/>
  <c r="L206" i="226"/>
  <c r="L206" i="224"/>
  <c r="L254" i="226"/>
  <c r="L254" i="224"/>
  <c r="L326" i="226"/>
  <c r="L326" i="224"/>
  <c r="L63" i="226"/>
  <c r="L63" i="224"/>
  <c r="L287" i="226"/>
  <c r="L287" i="224"/>
  <c r="L11" i="226"/>
  <c r="L11" i="224"/>
  <c r="L19" i="226"/>
  <c r="L19" i="224"/>
  <c r="L27" i="226"/>
  <c r="L27" i="224"/>
  <c r="L35" i="226"/>
  <c r="L35" i="224"/>
  <c r="L43" i="226"/>
  <c r="L43" i="224"/>
  <c r="L51" i="226"/>
  <c r="L51" i="224"/>
  <c r="L59" i="226"/>
  <c r="L59" i="224"/>
  <c r="L67" i="226"/>
  <c r="L67" i="224"/>
  <c r="L75" i="226"/>
  <c r="L75" i="224"/>
  <c r="L83" i="226"/>
  <c r="L83" i="224"/>
  <c r="L91" i="226"/>
  <c r="L91" i="224"/>
  <c r="L99" i="226"/>
  <c r="L99" i="224"/>
  <c r="L107" i="226"/>
  <c r="L107" i="224"/>
  <c r="L115" i="226"/>
  <c r="L115" i="224"/>
  <c r="L123" i="226"/>
  <c r="L123" i="224"/>
  <c r="L131" i="226"/>
  <c r="L131" i="224"/>
  <c r="L139" i="226"/>
  <c r="L139" i="224"/>
  <c r="L147" i="226"/>
  <c r="L147" i="224"/>
  <c r="L155" i="226"/>
  <c r="L155" i="224"/>
  <c r="L163" i="226"/>
  <c r="L163" i="224"/>
  <c r="L171" i="226"/>
  <c r="L171" i="224"/>
  <c r="L179" i="226"/>
  <c r="L179" i="224"/>
  <c r="L187" i="226"/>
  <c r="L187" i="224"/>
  <c r="L195" i="226"/>
  <c r="L195" i="224"/>
  <c r="L203" i="226"/>
  <c r="L203" i="224"/>
  <c r="L211" i="226"/>
  <c r="L211" i="224"/>
  <c r="L219" i="226"/>
  <c r="L219" i="224"/>
  <c r="L227" i="226"/>
  <c r="L227" i="224"/>
  <c r="L235" i="226"/>
  <c r="L235" i="224"/>
  <c r="L243" i="226"/>
  <c r="L243" i="224"/>
  <c r="L251" i="226"/>
  <c r="L251" i="224"/>
  <c r="L259" i="226"/>
  <c r="L259" i="224"/>
  <c r="L267" i="226"/>
  <c r="L267" i="224"/>
  <c r="L275" i="226"/>
  <c r="L275" i="224"/>
  <c r="L283" i="226"/>
  <c r="L283" i="224"/>
  <c r="L291" i="226"/>
  <c r="L291" i="224"/>
  <c r="L299" i="226"/>
  <c r="L299" i="224"/>
  <c r="L307" i="226"/>
  <c r="L307" i="224"/>
  <c r="L315" i="226"/>
  <c r="L315" i="224"/>
  <c r="L323" i="226"/>
  <c r="L323" i="224"/>
  <c r="L331" i="226"/>
  <c r="L331" i="224"/>
  <c r="L339" i="226"/>
  <c r="L339" i="224"/>
  <c r="L38" i="226"/>
  <c r="L38" i="224"/>
  <c r="L70" i="226"/>
  <c r="L70" i="224"/>
  <c r="L102" i="226"/>
  <c r="L102" i="224"/>
  <c r="L134" i="226"/>
  <c r="L134" i="224"/>
  <c r="L174" i="226"/>
  <c r="L174" i="224"/>
  <c r="L222" i="226"/>
  <c r="L222" i="224"/>
  <c r="L310" i="226"/>
  <c r="L310" i="224"/>
  <c r="L311" i="226"/>
  <c r="L311" i="224"/>
  <c r="L12" i="226"/>
  <c r="L12" i="224"/>
  <c r="L20" i="226"/>
  <c r="L20" i="224"/>
  <c r="L28" i="226"/>
  <c r="L28" i="224"/>
  <c r="L36" i="226"/>
  <c r="L36" i="224"/>
  <c r="L44" i="226"/>
  <c r="L44" i="224"/>
  <c r="L52" i="226"/>
  <c r="L52" i="224"/>
  <c r="L60" i="226"/>
  <c r="L60" i="224"/>
  <c r="L68" i="226"/>
  <c r="L68" i="224"/>
  <c r="L76" i="226"/>
  <c r="L76" i="224"/>
  <c r="L84" i="226"/>
  <c r="L84" i="224"/>
  <c r="L92" i="226"/>
  <c r="L92" i="224"/>
  <c r="L100" i="226"/>
  <c r="L100" i="224"/>
  <c r="L108" i="226"/>
  <c r="L108" i="224"/>
  <c r="L116" i="226"/>
  <c r="L116" i="224"/>
  <c r="L124" i="226"/>
  <c r="L124" i="224"/>
  <c r="L132" i="226"/>
  <c r="L132" i="224"/>
  <c r="L140" i="226"/>
  <c r="L140" i="224"/>
  <c r="L148" i="226"/>
  <c r="L148" i="224"/>
  <c r="L156" i="226"/>
  <c r="L156" i="224"/>
  <c r="L164" i="226"/>
  <c r="L164" i="224"/>
  <c r="L172" i="226"/>
  <c r="L172" i="224"/>
  <c r="L180" i="226"/>
  <c r="L180" i="224"/>
  <c r="L188" i="226"/>
  <c r="L188" i="224"/>
  <c r="L196" i="226"/>
  <c r="L196" i="224"/>
  <c r="L204" i="226"/>
  <c r="L204" i="224"/>
  <c r="L212" i="226"/>
  <c r="L212" i="224"/>
  <c r="L220" i="226"/>
  <c r="L220" i="224"/>
  <c r="L228" i="226"/>
  <c r="L228" i="224"/>
  <c r="L236" i="226"/>
  <c r="L236" i="224"/>
  <c r="L244" i="226"/>
  <c r="L244" i="224"/>
  <c r="L252" i="226"/>
  <c r="L252" i="224"/>
  <c r="L260" i="226"/>
  <c r="L260" i="224"/>
  <c r="L268" i="226"/>
  <c r="L268" i="224"/>
  <c r="L276" i="226"/>
  <c r="L276" i="224"/>
  <c r="L284" i="226"/>
  <c r="L284" i="224"/>
  <c r="L292" i="226"/>
  <c r="L292" i="224"/>
  <c r="L300" i="226"/>
  <c r="L300" i="224"/>
  <c r="L308" i="226"/>
  <c r="L308" i="224"/>
  <c r="L316" i="226"/>
  <c r="L316" i="224"/>
  <c r="L324" i="226"/>
  <c r="L324" i="224"/>
  <c r="L332" i="226"/>
  <c r="L332" i="224"/>
  <c r="L340" i="226"/>
  <c r="L340" i="224"/>
  <c r="L15" i="226"/>
  <c r="L15" i="224"/>
  <c r="L47" i="226"/>
  <c r="L47" i="224"/>
  <c r="L79" i="226"/>
  <c r="L79" i="224"/>
  <c r="L127" i="226"/>
  <c r="L127" i="224"/>
  <c r="L303" i="226"/>
  <c r="L303" i="224"/>
  <c r="L13" i="226"/>
  <c r="L13" i="224"/>
  <c r="L21" i="226"/>
  <c r="L21" i="224"/>
  <c r="L29" i="226"/>
  <c r="L29" i="224"/>
  <c r="L37" i="226"/>
  <c r="L37" i="224"/>
  <c r="L45" i="226"/>
  <c r="L45" i="224"/>
  <c r="L53" i="226"/>
  <c r="L53" i="224"/>
  <c r="L61" i="226"/>
  <c r="L61" i="224"/>
  <c r="L69" i="226"/>
  <c r="L69" i="224"/>
  <c r="L77" i="226"/>
  <c r="L77" i="224"/>
  <c r="L85" i="226"/>
  <c r="L85" i="224"/>
  <c r="L93" i="226"/>
  <c r="L93" i="224"/>
  <c r="L101" i="226"/>
  <c r="L101" i="224"/>
  <c r="L109" i="226"/>
  <c r="L109" i="224"/>
  <c r="L117" i="226"/>
  <c r="L117" i="224"/>
  <c r="L125" i="226"/>
  <c r="L125" i="224"/>
  <c r="L133" i="226"/>
  <c r="L133" i="224"/>
  <c r="L141" i="226"/>
  <c r="L141" i="224"/>
  <c r="L149" i="226"/>
  <c r="L149" i="224"/>
  <c r="L157" i="226"/>
  <c r="L157" i="224"/>
  <c r="L165" i="226"/>
  <c r="L165" i="224"/>
  <c r="L173" i="226"/>
  <c r="L173" i="224"/>
  <c r="L181" i="226"/>
  <c r="L181" i="224"/>
  <c r="L189" i="226"/>
  <c r="L189" i="224"/>
  <c r="L197" i="226"/>
  <c r="L197" i="224"/>
  <c r="L205" i="226"/>
  <c r="L205" i="224"/>
  <c r="L213" i="226"/>
  <c r="L213" i="224"/>
  <c r="L221" i="226"/>
  <c r="L221" i="224"/>
  <c r="L229" i="226"/>
  <c r="L229" i="224"/>
  <c r="L237" i="226"/>
  <c r="L237" i="224"/>
  <c r="L245" i="226"/>
  <c r="L245" i="224"/>
  <c r="L253" i="226"/>
  <c r="L253" i="224"/>
  <c r="L261" i="226"/>
  <c r="L261" i="224"/>
  <c r="L269" i="226"/>
  <c r="L269" i="224"/>
  <c r="L277" i="226"/>
  <c r="L277" i="224"/>
  <c r="L285" i="226"/>
  <c r="L285" i="224"/>
  <c r="L293" i="226"/>
  <c r="L293" i="224"/>
  <c r="L301" i="226"/>
  <c r="L301" i="224"/>
  <c r="L309" i="226"/>
  <c r="L309" i="224"/>
  <c r="L317" i="226"/>
  <c r="L317" i="224"/>
  <c r="L325" i="226"/>
  <c r="L325" i="224"/>
  <c r="L333" i="226"/>
  <c r="L333" i="224"/>
  <c r="L341" i="226"/>
  <c r="L341" i="224"/>
  <c r="L342" i="227"/>
  <c r="GD20" i="223"/>
  <c r="L343" i="224" l="1"/>
  <c r="L342" i="224"/>
  <c r="L344" i="224" s="1"/>
  <c r="BH74" i="223"/>
  <c r="X341" i="223" l="1"/>
  <c r="X340" i="223"/>
  <c r="X339" i="223"/>
  <c r="X338" i="223"/>
  <c r="X337" i="223"/>
  <c r="X336" i="223"/>
  <c r="X335" i="223"/>
  <c r="X334" i="223"/>
  <c r="X333" i="223"/>
  <c r="X332" i="223"/>
  <c r="X331" i="223"/>
  <c r="X330" i="223"/>
  <c r="X329" i="223"/>
  <c r="X328" i="223"/>
  <c r="X327" i="223"/>
  <c r="X326" i="223"/>
  <c r="X325" i="223"/>
  <c r="X324" i="223"/>
  <c r="X323" i="223"/>
  <c r="X322" i="223"/>
  <c r="X321" i="223"/>
  <c r="X320" i="223"/>
  <c r="X319" i="223"/>
  <c r="X318" i="223"/>
  <c r="X317" i="223"/>
  <c r="X316" i="223"/>
  <c r="X315" i="223"/>
  <c r="X314" i="223"/>
  <c r="X313" i="223"/>
  <c r="X312" i="223"/>
  <c r="X311" i="223"/>
  <c r="X310" i="223"/>
  <c r="X309" i="223"/>
  <c r="X308" i="223"/>
  <c r="X307" i="223"/>
  <c r="X306" i="223"/>
  <c r="X305" i="223"/>
  <c r="X304" i="223"/>
  <c r="X303" i="223"/>
  <c r="X302" i="223"/>
  <c r="X301" i="223"/>
  <c r="X300" i="223"/>
  <c r="X299" i="223"/>
  <c r="X298" i="223"/>
  <c r="X297" i="223"/>
  <c r="X296" i="223"/>
  <c r="X295" i="223"/>
  <c r="X294" i="223"/>
  <c r="X293" i="223"/>
  <c r="X292" i="223"/>
  <c r="X291" i="223"/>
  <c r="X290" i="223"/>
  <c r="X289" i="223"/>
  <c r="X288" i="223"/>
  <c r="X287" i="223"/>
  <c r="X286" i="223"/>
  <c r="X285" i="223"/>
  <c r="X284" i="223"/>
  <c r="X283" i="223"/>
  <c r="X282" i="223"/>
  <c r="X281" i="223"/>
  <c r="X280" i="223"/>
  <c r="X279" i="223"/>
  <c r="X278" i="223"/>
  <c r="X277" i="223"/>
  <c r="X276" i="223"/>
  <c r="X275" i="223"/>
  <c r="X274" i="223"/>
  <c r="X273" i="223"/>
  <c r="X272" i="223"/>
  <c r="X271" i="223"/>
  <c r="X270" i="223"/>
  <c r="X269" i="223"/>
  <c r="X268" i="223"/>
  <c r="X267" i="223"/>
  <c r="X266" i="223"/>
  <c r="X265" i="223"/>
  <c r="X264" i="223"/>
  <c r="X263" i="223"/>
  <c r="X262" i="223"/>
  <c r="X261" i="223"/>
  <c r="X260" i="223"/>
  <c r="X259" i="223"/>
  <c r="X258" i="223"/>
  <c r="X257" i="223"/>
  <c r="X256" i="223"/>
  <c r="X255" i="223"/>
  <c r="X254" i="223"/>
  <c r="X253" i="223"/>
  <c r="X252" i="223"/>
  <c r="X251" i="223"/>
  <c r="X250" i="223"/>
  <c r="X249" i="223"/>
  <c r="X248" i="223"/>
  <c r="X247" i="223"/>
  <c r="X246" i="223"/>
  <c r="X245" i="223"/>
  <c r="X244" i="223"/>
  <c r="X243" i="223"/>
  <c r="X242" i="223"/>
  <c r="X241" i="223"/>
  <c r="X240" i="223"/>
  <c r="X239" i="223"/>
  <c r="X238" i="223"/>
  <c r="X237" i="223"/>
  <c r="X236" i="223"/>
  <c r="X235" i="223"/>
  <c r="X234" i="223"/>
  <c r="X233" i="223"/>
  <c r="X232" i="223"/>
  <c r="X231" i="223"/>
  <c r="X230" i="223"/>
  <c r="X229" i="223"/>
  <c r="X228" i="223"/>
  <c r="X227" i="223"/>
  <c r="X226" i="223"/>
  <c r="X225" i="223"/>
  <c r="X224" i="223"/>
  <c r="X223" i="223"/>
  <c r="X222" i="223"/>
  <c r="X221" i="223"/>
  <c r="X220" i="223"/>
  <c r="X219" i="223"/>
  <c r="X218" i="223"/>
  <c r="X217" i="223"/>
  <c r="X216" i="223"/>
  <c r="X215" i="223"/>
  <c r="X214" i="223"/>
  <c r="X213" i="223"/>
  <c r="X212" i="223"/>
  <c r="X211" i="223"/>
  <c r="X210" i="223"/>
  <c r="X209" i="223"/>
  <c r="X208" i="223"/>
  <c r="X207" i="223"/>
  <c r="X206" i="223"/>
  <c r="X205" i="223"/>
  <c r="X204" i="223"/>
  <c r="X203" i="223"/>
  <c r="X202" i="223"/>
  <c r="X201" i="223"/>
  <c r="X200" i="223"/>
  <c r="X199" i="223"/>
  <c r="X198" i="223"/>
  <c r="X197" i="223"/>
  <c r="X196" i="223"/>
  <c r="X195" i="223"/>
  <c r="X194" i="223"/>
  <c r="X193" i="223"/>
  <c r="X192" i="223"/>
  <c r="X191" i="223"/>
  <c r="X190" i="223"/>
  <c r="X189" i="223"/>
  <c r="X188" i="223"/>
  <c r="X187" i="223"/>
  <c r="X186" i="223"/>
  <c r="X185" i="223"/>
  <c r="X184" i="223"/>
  <c r="X183" i="223"/>
  <c r="X182" i="223"/>
  <c r="X181" i="223"/>
  <c r="X180" i="223"/>
  <c r="X179" i="223"/>
  <c r="X178" i="223"/>
  <c r="X177" i="223"/>
  <c r="X176" i="223"/>
  <c r="X175" i="223"/>
  <c r="X174" i="223"/>
  <c r="X173" i="223"/>
  <c r="X172" i="223"/>
  <c r="X171" i="223"/>
  <c r="X170" i="223"/>
  <c r="X169" i="223"/>
  <c r="X168" i="223"/>
  <c r="X167" i="223"/>
  <c r="X166" i="223"/>
  <c r="X165" i="223"/>
  <c r="X164" i="223"/>
  <c r="X163" i="223"/>
  <c r="X162" i="223"/>
  <c r="X161" i="223"/>
  <c r="X160" i="223"/>
  <c r="X159" i="223"/>
  <c r="X158" i="223"/>
  <c r="X157" i="223"/>
  <c r="X156" i="223"/>
  <c r="X155" i="223"/>
  <c r="X154" i="223"/>
  <c r="X153" i="223"/>
  <c r="X152" i="223"/>
  <c r="X151" i="223"/>
  <c r="X150" i="223"/>
  <c r="X149" i="223"/>
  <c r="X148" i="223"/>
  <c r="X147" i="223"/>
  <c r="X146" i="223"/>
  <c r="X145" i="223"/>
  <c r="X144" i="223"/>
  <c r="X143" i="223"/>
  <c r="X142" i="223"/>
  <c r="X141" i="223"/>
  <c r="X140" i="223"/>
  <c r="X139" i="223"/>
  <c r="X138" i="223"/>
  <c r="X137" i="223"/>
  <c r="X136" i="223"/>
  <c r="X135" i="223"/>
  <c r="X134" i="223"/>
  <c r="X133" i="223"/>
  <c r="X132" i="223"/>
  <c r="X131" i="223"/>
  <c r="X130" i="223"/>
  <c r="X129" i="223"/>
  <c r="X128" i="223"/>
  <c r="X127" i="223"/>
  <c r="X126" i="223"/>
  <c r="X125" i="223"/>
  <c r="X124" i="223"/>
  <c r="X123" i="223"/>
  <c r="X122" i="223"/>
  <c r="X121" i="223"/>
  <c r="X120" i="223"/>
  <c r="X119" i="223"/>
  <c r="X118" i="223"/>
  <c r="X117" i="223"/>
  <c r="X116" i="223"/>
  <c r="X115" i="223"/>
  <c r="X114" i="223"/>
  <c r="X113" i="223"/>
  <c r="X112" i="223"/>
  <c r="X111" i="223"/>
  <c r="X110" i="223"/>
  <c r="X109" i="223"/>
  <c r="X108" i="223"/>
  <c r="X107" i="223"/>
  <c r="X106" i="223"/>
  <c r="X105" i="223"/>
  <c r="X104" i="223"/>
  <c r="X103" i="223"/>
  <c r="X102" i="223"/>
  <c r="X101" i="223"/>
  <c r="X100" i="223"/>
  <c r="X99" i="223"/>
  <c r="X98" i="223"/>
  <c r="X97" i="223"/>
  <c r="X96" i="223"/>
  <c r="X95" i="223"/>
  <c r="X94" i="223"/>
  <c r="X93" i="223"/>
  <c r="X92" i="223"/>
  <c r="X91" i="223"/>
  <c r="X90" i="223"/>
  <c r="X89" i="223"/>
  <c r="X88" i="223"/>
  <c r="X87" i="223"/>
  <c r="X86" i="223"/>
  <c r="X85" i="223"/>
  <c r="X84" i="223"/>
  <c r="X83" i="223"/>
  <c r="X82" i="223"/>
  <c r="X81" i="223"/>
  <c r="X80" i="223"/>
  <c r="X79" i="223"/>
  <c r="X78" i="223"/>
  <c r="X77" i="223"/>
  <c r="X76" i="223"/>
  <c r="X75" i="223"/>
  <c r="X74" i="223"/>
  <c r="X73" i="223"/>
  <c r="X72" i="223"/>
  <c r="X71" i="223"/>
  <c r="X70" i="223"/>
  <c r="X69" i="223"/>
  <c r="X68" i="223"/>
  <c r="X67" i="223"/>
  <c r="X66" i="223"/>
  <c r="X65" i="223"/>
  <c r="X64" i="223"/>
  <c r="X63" i="223"/>
  <c r="X62" i="223"/>
  <c r="X61" i="223"/>
  <c r="X60" i="223"/>
  <c r="X59" i="223"/>
  <c r="X58" i="223"/>
  <c r="X57" i="223"/>
  <c r="X56" i="223"/>
  <c r="X55" i="223"/>
  <c r="X54" i="223"/>
  <c r="X53" i="223"/>
  <c r="X52" i="223"/>
  <c r="X51" i="223"/>
  <c r="X50" i="223"/>
  <c r="X49" i="223"/>
  <c r="X48" i="223"/>
  <c r="X47" i="223"/>
  <c r="X46" i="223"/>
  <c r="X45" i="223"/>
  <c r="X44" i="223"/>
  <c r="X43" i="223"/>
  <c r="X42" i="223"/>
  <c r="X41" i="223"/>
  <c r="X40" i="223"/>
  <c r="X39" i="223"/>
  <c r="X38" i="223"/>
  <c r="X37" i="223"/>
  <c r="X36" i="223"/>
  <c r="X35" i="223"/>
  <c r="X34" i="223"/>
  <c r="X33" i="223"/>
  <c r="X32" i="223"/>
  <c r="X31" i="223"/>
  <c r="X30" i="223"/>
  <c r="X29" i="223"/>
  <c r="X28" i="223"/>
  <c r="X27" i="223"/>
  <c r="X26" i="223"/>
  <c r="X25" i="223"/>
  <c r="X24" i="223"/>
  <c r="X23" i="223"/>
  <c r="X22" i="223"/>
  <c r="X21" i="223"/>
  <c r="X20" i="223"/>
  <c r="X19" i="223"/>
  <c r="X18" i="223"/>
  <c r="X17" i="223"/>
  <c r="X16" i="223"/>
  <c r="X15" i="223"/>
  <c r="X14" i="223"/>
  <c r="X13" i="223"/>
  <c r="X12" i="223"/>
  <c r="X11" i="223"/>
  <c r="X10" i="223"/>
  <c r="J342" i="223"/>
  <c r="AU342" i="223" l="1"/>
  <c r="AT342" i="223"/>
  <c r="AS342" i="223"/>
  <c r="AV341" i="223"/>
  <c r="AV340" i="223"/>
  <c r="AV339" i="223"/>
  <c r="AV338" i="223"/>
  <c r="AV337" i="223"/>
  <c r="AV336" i="223"/>
  <c r="AV335" i="223"/>
  <c r="AV334" i="223"/>
  <c r="AV333" i="223"/>
  <c r="AV332" i="223"/>
  <c r="AV331" i="223"/>
  <c r="U331" i="227" s="1"/>
  <c r="U331" i="226" s="1"/>
  <c r="AV330" i="223"/>
  <c r="AV329" i="223"/>
  <c r="AV328" i="223"/>
  <c r="AV327" i="223"/>
  <c r="U327" i="227" s="1"/>
  <c r="U327" i="226" s="1"/>
  <c r="AV326" i="223"/>
  <c r="AV325" i="223"/>
  <c r="U325" i="227" s="1"/>
  <c r="U325" i="226" s="1"/>
  <c r="AV324" i="223"/>
  <c r="AV323" i="223"/>
  <c r="U323" i="227" s="1"/>
  <c r="U323" i="226" s="1"/>
  <c r="AV322" i="223"/>
  <c r="AV321" i="223"/>
  <c r="U321" i="227" s="1"/>
  <c r="U321" i="226" s="1"/>
  <c r="AV320" i="223"/>
  <c r="AV319" i="223"/>
  <c r="U319" i="227" s="1"/>
  <c r="U319" i="226" s="1"/>
  <c r="AV318" i="223"/>
  <c r="AV317" i="223"/>
  <c r="U317" i="227" s="1"/>
  <c r="U317" i="226" s="1"/>
  <c r="AV316" i="223"/>
  <c r="AV315" i="223"/>
  <c r="U315" i="227" s="1"/>
  <c r="U315" i="226" s="1"/>
  <c r="AV314" i="223"/>
  <c r="AV313" i="223"/>
  <c r="U313" i="227" s="1"/>
  <c r="U313" i="226" s="1"/>
  <c r="AV312" i="223"/>
  <c r="AV311" i="223"/>
  <c r="U311" i="227" s="1"/>
  <c r="U311" i="226" s="1"/>
  <c r="AV310" i="223"/>
  <c r="AV309" i="223"/>
  <c r="U309" i="227" s="1"/>
  <c r="U309" i="226" s="1"/>
  <c r="AV308" i="223"/>
  <c r="AV307" i="223"/>
  <c r="U307" i="227" s="1"/>
  <c r="U307" i="226" s="1"/>
  <c r="AV306" i="223"/>
  <c r="AV305" i="223"/>
  <c r="U305" i="227" s="1"/>
  <c r="U305" i="226" s="1"/>
  <c r="AV304" i="223"/>
  <c r="AV303" i="223"/>
  <c r="U303" i="227" s="1"/>
  <c r="U303" i="226" s="1"/>
  <c r="AV302" i="223"/>
  <c r="AV301" i="223"/>
  <c r="U301" i="227" s="1"/>
  <c r="U301" i="226" s="1"/>
  <c r="AV300" i="223"/>
  <c r="AV299" i="223"/>
  <c r="U299" i="227" s="1"/>
  <c r="U299" i="226" s="1"/>
  <c r="AV298" i="223"/>
  <c r="AV297" i="223"/>
  <c r="U297" i="227" s="1"/>
  <c r="U297" i="226" s="1"/>
  <c r="AV296" i="223"/>
  <c r="AV295" i="223"/>
  <c r="U295" i="227" s="1"/>
  <c r="U295" i="226" s="1"/>
  <c r="AV294" i="223"/>
  <c r="AV293" i="223"/>
  <c r="U293" i="227" s="1"/>
  <c r="U293" i="226" s="1"/>
  <c r="AV292" i="223"/>
  <c r="AV291" i="223"/>
  <c r="U291" i="227" s="1"/>
  <c r="U291" i="226" s="1"/>
  <c r="AV290" i="223"/>
  <c r="AV289" i="223"/>
  <c r="U289" i="227" s="1"/>
  <c r="U289" i="226" s="1"/>
  <c r="AV288" i="223"/>
  <c r="AV287" i="223"/>
  <c r="U287" i="227" s="1"/>
  <c r="U287" i="226" s="1"/>
  <c r="AV286" i="223"/>
  <c r="AV285" i="223"/>
  <c r="U285" i="227" s="1"/>
  <c r="U285" i="226" s="1"/>
  <c r="AV284" i="223"/>
  <c r="AV283" i="223"/>
  <c r="U283" i="227" s="1"/>
  <c r="U283" i="226" s="1"/>
  <c r="AV282" i="223"/>
  <c r="AV281" i="223"/>
  <c r="U281" i="227" s="1"/>
  <c r="U281" i="226" s="1"/>
  <c r="AV280" i="223"/>
  <c r="AV279" i="223"/>
  <c r="U279" i="227" s="1"/>
  <c r="U279" i="226" s="1"/>
  <c r="AV278" i="223"/>
  <c r="U278" i="227" s="1"/>
  <c r="U278" i="226" s="1"/>
  <c r="AV277" i="223"/>
  <c r="U277" i="227" s="1"/>
  <c r="U277" i="226" s="1"/>
  <c r="AV276" i="223"/>
  <c r="AV275" i="223"/>
  <c r="U275" i="227" s="1"/>
  <c r="U275" i="226" s="1"/>
  <c r="AV274" i="223"/>
  <c r="AV273" i="223"/>
  <c r="U273" i="227" s="1"/>
  <c r="U273" i="226" s="1"/>
  <c r="AV272" i="223"/>
  <c r="AV271" i="223"/>
  <c r="U271" i="227" s="1"/>
  <c r="U271" i="226" s="1"/>
  <c r="AV270" i="223"/>
  <c r="U270" i="227" s="1"/>
  <c r="U270" i="226" s="1"/>
  <c r="AV269" i="223"/>
  <c r="U269" i="227" s="1"/>
  <c r="U269" i="226" s="1"/>
  <c r="AV268" i="223"/>
  <c r="U268" i="227" s="1"/>
  <c r="U268" i="226" s="1"/>
  <c r="AV267" i="223"/>
  <c r="U267" i="227" s="1"/>
  <c r="U267" i="226" s="1"/>
  <c r="AV266" i="223"/>
  <c r="AV265" i="223"/>
  <c r="U265" i="227" s="1"/>
  <c r="U265" i="226" s="1"/>
  <c r="AV264" i="223"/>
  <c r="U264" i="227" s="1"/>
  <c r="U264" i="226" s="1"/>
  <c r="AV263" i="223"/>
  <c r="U263" i="227" s="1"/>
  <c r="U263" i="226" s="1"/>
  <c r="AV262" i="223"/>
  <c r="AV261" i="223"/>
  <c r="U261" i="227" s="1"/>
  <c r="U261" i="226" s="1"/>
  <c r="AV260" i="223"/>
  <c r="AV259" i="223"/>
  <c r="U259" i="227" s="1"/>
  <c r="U259" i="226" s="1"/>
  <c r="AV258" i="223"/>
  <c r="AV257" i="223"/>
  <c r="U257" i="227" s="1"/>
  <c r="U257" i="226" s="1"/>
  <c r="AV256" i="223"/>
  <c r="AV255" i="223"/>
  <c r="U255" i="227" s="1"/>
  <c r="U255" i="226" s="1"/>
  <c r="AV254" i="223"/>
  <c r="U254" i="227" s="1"/>
  <c r="U254" i="226" s="1"/>
  <c r="AV253" i="223"/>
  <c r="U253" i="227" s="1"/>
  <c r="U253" i="226" s="1"/>
  <c r="AV252" i="223"/>
  <c r="AV251" i="223"/>
  <c r="U251" i="227" s="1"/>
  <c r="U251" i="226" s="1"/>
  <c r="AV250" i="223"/>
  <c r="AV249" i="223"/>
  <c r="U249" i="227" s="1"/>
  <c r="U249" i="226" s="1"/>
  <c r="AV248" i="223"/>
  <c r="AV247" i="223"/>
  <c r="U247" i="227" s="1"/>
  <c r="U247" i="226" s="1"/>
  <c r="AV246" i="223"/>
  <c r="U246" i="227" s="1"/>
  <c r="U246" i="226" s="1"/>
  <c r="AV245" i="223"/>
  <c r="U245" i="227" s="1"/>
  <c r="U245" i="226" s="1"/>
  <c r="AV244" i="223"/>
  <c r="AV243" i="223"/>
  <c r="U243" i="227" s="1"/>
  <c r="U243" i="226" s="1"/>
  <c r="AV242" i="223"/>
  <c r="AV241" i="223"/>
  <c r="U241" i="227" s="1"/>
  <c r="U241" i="226" s="1"/>
  <c r="AV240" i="223"/>
  <c r="AV239" i="223"/>
  <c r="U239" i="227" s="1"/>
  <c r="U239" i="226" s="1"/>
  <c r="AV238" i="223"/>
  <c r="AV237" i="223"/>
  <c r="U237" i="227" s="1"/>
  <c r="U237" i="226" s="1"/>
  <c r="AV236" i="223"/>
  <c r="U236" i="227" s="1"/>
  <c r="U236" i="226" s="1"/>
  <c r="AV235" i="223"/>
  <c r="U235" i="227" s="1"/>
  <c r="U235" i="226" s="1"/>
  <c r="AV234" i="223"/>
  <c r="AV233" i="223"/>
  <c r="U233" i="227" s="1"/>
  <c r="U233" i="226" s="1"/>
  <c r="AV232" i="223"/>
  <c r="U232" i="227" s="1"/>
  <c r="U232" i="226" s="1"/>
  <c r="AV231" i="223"/>
  <c r="U231" i="227" s="1"/>
  <c r="U231" i="226" s="1"/>
  <c r="AV230" i="223"/>
  <c r="U230" i="227" s="1"/>
  <c r="U230" i="226" s="1"/>
  <c r="AV229" i="223"/>
  <c r="U229" i="227" s="1"/>
  <c r="U229" i="226" s="1"/>
  <c r="AV228" i="223"/>
  <c r="AV227" i="223"/>
  <c r="U227" i="227" s="1"/>
  <c r="U227" i="226" s="1"/>
  <c r="AV226" i="223"/>
  <c r="AV225" i="223"/>
  <c r="U225" i="227" s="1"/>
  <c r="U225" i="226" s="1"/>
  <c r="AV224" i="223"/>
  <c r="AV223" i="223"/>
  <c r="U223" i="227" s="1"/>
  <c r="U223" i="226" s="1"/>
  <c r="AV222" i="223"/>
  <c r="AV221" i="223"/>
  <c r="U221" i="227" s="1"/>
  <c r="U221" i="226" s="1"/>
  <c r="AV220" i="223"/>
  <c r="AV219" i="223"/>
  <c r="U219" i="227" s="1"/>
  <c r="U219" i="226" s="1"/>
  <c r="AV218" i="223"/>
  <c r="AV217" i="223"/>
  <c r="AV216" i="223"/>
  <c r="U216" i="227" s="1"/>
  <c r="U216" i="226" s="1"/>
  <c r="AV215" i="223"/>
  <c r="U215" i="227" s="1"/>
  <c r="U215" i="226" s="1"/>
  <c r="AV214" i="223"/>
  <c r="U214" i="227" s="1"/>
  <c r="U214" i="226" s="1"/>
  <c r="AV213" i="223"/>
  <c r="U213" i="227" s="1"/>
  <c r="U213" i="226" s="1"/>
  <c r="AV212" i="223"/>
  <c r="AV211" i="223"/>
  <c r="U211" i="227" s="1"/>
  <c r="U211" i="226" s="1"/>
  <c r="AV210" i="223"/>
  <c r="AV209" i="223"/>
  <c r="U209" i="227" s="1"/>
  <c r="U209" i="226" s="1"/>
  <c r="AV208" i="223"/>
  <c r="AV207" i="223"/>
  <c r="U207" i="227" s="1"/>
  <c r="U207" i="226" s="1"/>
  <c r="AV206" i="223"/>
  <c r="U206" i="227" s="1"/>
  <c r="U206" i="226" s="1"/>
  <c r="AV205" i="223"/>
  <c r="U205" i="227" s="1"/>
  <c r="U205" i="226" s="1"/>
  <c r="AV204" i="223"/>
  <c r="U204" i="227" s="1"/>
  <c r="U204" i="226" s="1"/>
  <c r="AV203" i="223"/>
  <c r="U203" i="227" s="1"/>
  <c r="U203" i="226" s="1"/>
  <c r="AV202" i="223"/>
  <c r="AV201" i="223"/>
  <c r="AV200" i="223"/>
  <c r="AV199" i="223"/>
  <c r="U199" i="227" s="1"/>
  <c r="U199" i="226" s="1"/>
  <c r="AV198" i="223"/>
  <c r="U198" i="227" s="1"/>
  <c r="U198" i="226" s="1"/>
  <c r="AV197" i="223"/>
  <c r="U197" i="227" s="1"/>
  <c r="U197" i="226" s="1"/>
  <c r="AV196" i="223"/>
  <c r="AV195" i="223"/>
  <c r="U195" i="227" s="1"/>
  <c r="U195" i="226" s="1"/>
  <c r="AV194" i="223"/>
  <c r="AV193" i="223"/>
  <c r="U193" i="227" s="1"/>
  <c r="U193" i="226" s="1"/>
  <c r="AV192" i="223"/>
  <c r="AV191" i="223"/>
  <c r="U191" i="227" s="1"/>
  <c r="U191" i="226" s="1"/>
  <c r="AV190" i="223"/>
  <c r="U190" i="227" s="1"/>
  <c r="U190" i="226" s="1"/>
  <c r="AV189" i="223"/>
  <c r="U189" i="227" s="1"/>
  <c r="U189" i="226" s="1"/>
  <c r="AV188" i="223"/>
  <c r="AV187" i="223"/>
  <c r="AV186" i="223"/>
  <c r="AV185" i="223"/>
  <c r="AV184" i="223"/>
  <c r="U184" i="227" s="1"/>
  <c r="U184" i="226" s="1"/>
  <c r="AV183" i="223"/>
  <c r="U183" i="227" s="1"/>
  <c r="U183" i="226" s="1"/>
  <c r="AV182" i="223"/>
  <c r="U182" i="227" s="1"/>
  <c r="U182" i="226" s="1"/>
  <c r="AV181" i="223"/>
  <c r="U181" i="227" s="1"/>
  <c r="U181" i="226" s="1"/>
  <c r="AV180" i="223"/>
  <c r="AV179" i="223"/>
  <c r="U179" i="227" s="1"/>
  <c r="U179" i="226" s="1"/>
  <c r="AV178" i="223"/>
  <c r="AV177" i="223"/>
  <c r="U177" i="227" s="1"/>
  <c r="U177" i="226" s="1"/>
  <c r="AV176" i="223"/>
  <c r="U176" i="227" s="1"/>
  <c r="U176" i="226" s="1"/>
  <c r="AV175" i="223"/>
  <c r="U175" i="227" s="1"/>
  <c r="U175" i="226" s="1"/>
  <c r="AV174" i="223"/>
  <c r="U174" i="227" s="1"/>
  <c r="U174" i="226" s="1"/>
  <c r="AV173" i="223"/>
  <c r="U173" i="227" s="1"/>
  <c r="U173" i="226" s="1"/>
  <c r="AV172" i="223"/>
  <c r="AV171" i="223"/>
  <c r="AV170" i="223"/>
  <c r="AV169" i="223"/>
  <c r="AV168" i="223"/>
  <c r="AV167" i="223"/>
  <c r="U167" i="227" s="1"/>
  <c r="U167" i="226" s="1"/>
  <c r="AV166" i="223"/>
  <c r="U166" i="227" s="1"/>
  <c r="U166" i="226" s="1"/>
  <c r="AV165" i="223"/>
  <c r="U165" i="227" s="1"/>
  <c r="U165" i="226" s="1"/>
  <c r="AV164" i="223"/>
  <c r="AV163" i="223"/>
  <c r="U163" i="227" s="1"/>
  <c r="U163" i="226" s="1"/>
  <c r="AV162" i="223"/>
  <c r="AV161" i="223"/>
  <c r="U161" i="227" s="1"/>
  <c r="U161" i="226" s="1"/>
  <c r="AV160" i="223"/>
  <c r="U160" i="227" s="1"/>
  <c r="U160" i="226" s="1"/>
  <c r="AV159" i="223"/>
  <c r="AV158" i="223"/>
  <c r="U158" i="227" s="1"/>
  <c r="U158" i="226" s="1"/>
  <c r="AV157" i="223"/>
  <c r="U157" i="227" s="1"/>
  <c r="U157" i="226" s="1"/>
  <c r="AV156" i="223"/>
  <c r="U156" i="227" s="1"/>
  <c r="U156" i="226" s="1"/>
  <c r="AV155" i="223"/>
  <c r="AV154" i="223"/>
  <c r="U154" i="227" s="1"/>
  <c r="U154" i="226" s="1"/>
  <c r="AV153" i="223"/>
  <c r="AV152" i="223"/>
  <c r="U152" i="227" s="1"/>
  <c r="U152" i="226" s="1"/>
  <c r="AV151" i="223"/>
  <c r="AV150" i="223"/>
  <c r="U150" i="227" s="1"/>
  <c r="U150" i="226" s="1"/>
  <c r="AV149" i="223"/>
  <c r="U149" i="227" s="1"/>
  <c r="U149" i="226" s="1"/>
  <c r="AV148" i="223"/>
  <c r="U148" i="227" s="1"/>
  <c r="U148" i="226" s="1"/>
  <c r="AV147" i="223"/>
  <c r="AV146" i="223"/>
  <c r="U146" i="227" s="1"/>
  <c r="U146" i="226" s="1"/>
  <c r="AV145" i="223"/>
  <c r="AV144" i="223"/>
  <c r="U144" i="227" s="1"/>
  <c r="U144" i="226" s="1"/>
  <c r="AV143" i="223"/>
  <c r="AV142" i="223"/>
  <c r="U142" i="227" s="1"/>
  <c r="U142" i="226" s="1"/>
  <c r="AV141" i="223"/>
  <c r="AV140" i="223"/>
  <c r="U140" i="227" s="1"/>
  <c r="U140" i="226" s="1"/>
  <c r="AV139" i="223"/>
  <c r="U139" i="227" s="1"/>
  <c r="U139" i="226" s="1"/>
  <c r="AV138" i="223"/>
  <c r="U138" i="227" s="1"/>
  <c r="U138" i="226" s="1"/>
  <c r="AV137" i="223"/>
  <c r="AV136" i="223"/>
  <c r="U136" i="227" s="1"/>
  <c r="U136" i="226" s="1"/>
  <c r="AV135" i="223"/>
  <c r="AV134" i="223"/>
  <c r="U134" i="227" s="1"/>
  <c r="U134" i="226" s="1"/>
  <c r="AV133" i="223"/>
  <c r="AV132" i="223"/>
  <c r="U132" i="227" s="1"/>
  <c r="U132" i="226" s="1"/>
  <c r="AV131" i="223"/>
  <c r="AV130" i="223"/>
  <c r="U130" i="227" s="1"/>
  <c r="U130" i="226" s="1"/>
  <c r="AV129" i="223"/>
  <c r="U129" i="227" s="1"/>
  <c r="U129" i="226" s="1"/>
  <c r="AV128" i="223"/>
  <c r="U128" i="227" s="1"/>
  <c r="U128" i="226" s="1"/>
  <c r="AV127" i="223"/>
  <c r="AV126" i="223"/>
  <c r="U126" i="227" s="1"/>
  <c r="U126" i="226" s="1"/>
  <c r="AV125" i="223"/>
  <c r="AV124" i="223"/>
  <c r="U124" i="227" s="1"/>
  <c r="U124" i="226" s="1"/>
  <c r="AV123" i="223"/>
  <c r="AV122" i="223"/>
  <c r="U122" i="227" s="1"/>
  <c r="U122" i="226" s="1"/>
  <c r="AV121" i="223"/>
  <c r="AV120" i="223"/>
  <c r="U120" i="227" s="1"/>
  <c r="U120" i="226" s="1"/>
  <c r="AV119" i="223"/>
  <c r="U119" i="227" s="1"/>
  <c r="U119" i="226" s="1"/>
  <c r="AV118" i="223"/>
  <c r="U118" i="227" s="1"/>
  <c r="U118" i="226" s="1"/>
  <c r="AV117" i="223"/>
  <c r="AV116" i="223"/>
  <c r="U116" i="227" s="1"/>
  <c r="U116" i="226" s="1"/>
  <c r="AV115" i="223"/>
  <c r="U115" i="227" s="1"/>
  <c r="U115" i="226" s="1"/>
  <c r="AV114" i="223"/>
  <c r="U114" i="227" s="1"/>
  <c r="U114" i="226" s="1"/>
  <c r="AV113" i="223"/>
  <c r="AV112" i="223"/>
  <c r="U112" i="227" s="1"/>
  <c r="U112" i="226" s="1"/>
  <c r="AV111" i="223"/>
  <c r="U111" i="227" s="1"/>
  <c r="U111" i="226" s="1"/>
  <c r="AV110" i="223"/>
  <c r="U110" i="227" s="1"/>
  <c r="U110" i="226" s="1"/>
  <c r="AV109" i="223"/>
  <c r="AV108" i="223"/>
  <c r="U108" i="227" s="1"/>
  <c r="U108" i="226" s="1"/>
  <c r="AV107" i="223"/>
  <c r="U107" i="227" s="1"/>
  <c r="U107" i="226" s="1"/>
  <c r="AV106" i="223"/>
  <c r="U106" i="227" s="1"/>
  <c r="U106" i="226" s="1"/>
  <c r="AV105" i="223"/>
  <c r="AV104" i="223"/>
  <c r="U104" i="227" s="1"/>
  <c r="U104" i="226" s="1"/>
  <c r="AV103" i="223"/>
  <c r="U103" i="227" s="1"/>
  <c r="U103" i="226" s="1"/>
  <c r="AV102" i="223"/>
  <c r="U102" i="227" s="1"/>
  <c r="U102" i="226" s="1"/>
  <c r="AV101" i="223"/>
  <c r="AV100" i="223"/>
  <c r="U100" i="227" s="1"/>
  <c r="U100" i="226" s="1"/>
  <c r="AV99" i="223"/>
  <c r="U99" i="227" s="1"/>
  <c r="U99" i="226" s="1"/>
  <c r="AV98" i="223"/>
  <c r="U98" i="227" s="1"/>
  <c r="U98" i="226" s="1"/>
  <c r="AV97" i="223"/>
  <c r="AV96" i="223"/>
  <c r="U96" i="227" s="1"/>
  <c r="U96" i="226" s="1"/>
  <c r="AV95" i="223"/>
  <c r="U95" i="227" s="1"/>
  <c r="U95" i="226" s="1"/>
  <c r="AV94" i="223"/>
  <c r="U94" i="227" s="1"/>
  <c r="U94" i="226" s="1"/>
  <c r="AV93" i="223"/>
  <c r="AV92" i="223"/>
  <c r="U92" i="227" s="1"/>
  <c r="U92" i="226" s="1"/>
  <c r="AV91" i="223"/>
  <c r="U91" i="227" s="1"/>
  <c r="U91" i="226" s="1"/>
  <c r="AV90" i="223"/>
  <c r="U90" i="227" s="1"/>
  <c r="U90" i="226" s="1"/>
  <c r="AV89" i="223"/>
  <c r="AV88" i="223"/>
  <c r="U88" i="227" s="1"/>
  <c r="U88" i="226" s="1"/>
  <c r="AV87" i="223"/>
  <c r="U87" i="227" s="1"/>
  <c r="U87" i="226" s="1"/>
  <c r="AV86" i="223"/>
  <c r="U86" i="227" s="1"/>
  <c r="U86" i="226" s="1"/>
  <c r="AV85" i="223"/>
  <c r="AV84" i="223"/>
  <c r="U84" i="227" s="1"/>
  <c r="U84" i="226" s="1"/>
  <c r="AV83" i="223"/>
  <c r="U83" i="227" s="1"/>
  <c r="U83" i="226" s="1"/>
  <c r="AV82" i="223"/>
  <c r="U82" i="227" s="1"/>
  <c r="U82" i="226" s="1"/>
  <c r="AV81" i="223"/>
  <c r="AV80" i="223"/>
  <c r="U80" i="227" s="1"/>
  <c r="U80" i="226" s="1"/>
  <c r="AV79" i="223"/>
  <c r="U79" i="227" s="1"/>
  <c r="U79" i="226" s="1"/>
  <c r="AV78" i="223"/>
  <c r="U78" i="227" s="1"/>
  <c r="U78" i="226" s="1"/>
  <c r="AV77" i="223"/>
  <c r="AV76" i="223"/>
  <c r="U76" i="227" s="1"/>
  <c r="U76" i="226" s="1"/>
  <c r="AV75" i="223"/>
  <c r="AV74" i="223"/>
  <c r="U74" i="227" s="1"/>
  <c r="U74" i="226" s="1"/>
  <c r="AV73" i="223"/>
  <c r="AV72" i="223"/>
  <c r="U72" i="227" s="1"/>
  <c r="U72" i="226" s="1"/>
  <c r="AV71" i="223"/>
  <c r="AV70" i="223"/>
  <c r="U70" i="227" s="1"/>
  <c r="U70" i="226" s="1"/>
  <c r="AV69" i="223"/>
  <c r="AV68" i="223"/>
  <c r="U68" i="227" s="1"/>
  <c r="U68" i="226" s="1"/>
  <c r="AV67" i="223"/>
  <c r="AV66" i="223"/>
  <c r="U66" i="227" s="1"/>
  <c r="U66" i="226" s="1"/>
  <c r="AV65" i="223"/>
  <c r="AV64" i="223"/>
  <c r="U64" i="227" s="1"/>
  <c r="U64" i="226" s="1"/>
  <c r="AV63" i="223"/>
  <c r="AV62" i="223"/>
  <c r="U62" i="227" s="1"/>
  <c r="U62" i="226" s="1"/>
  <c r="AV61" i="223"/>
  <c r="AV60" i="223"/>
  <c r="U60" i="227" s="1"/>
  <c r="U60" i="226" s="1"/>
  <c r="AV59" i="223"/>
  <c r="AV58" i="223"/>
  <c r="U58" i="227" s="1"/>
  <c r="U58" i="226" s="1"/>
  <c r="AV57" i="223"/>
  <c r="AV56" i="223"/>
  <c r="U56" i="227" s="1"/>
  <c r="U56" i="226" s="1"/>
  <c r="AV55" i="223"/>
  <c r="AV54" i="223"/>
  <c r="U54" i="227" s="1"/>
  <c r="U54" i="226" s="1"/>
  <c r="AV53" i="223"/>
  <c r="AV52" i="223"/>
  <c r="U52" i="227" s="1"/>
  <c r="U52" i="226" s="1"/>
  <c r="AV51" i="223"/>
  <c r="AV50" i="223"/>
  <c r="U50" i="227" s="1"/>
  <c r="U50" i="226" s="1"/>
  <c r="AV49" i="223"/>
  <c r="AV48" i="223"/>
  <c r="U48" i="227" s="1"/>
  <c r="U48" i="226" s="1"/>
  <c r="AV47" i="223"/>
  <c r="AV46" i="223"/>
  <c r="U46" i="227" s="1"/>
  <c r="U46" i="226" s="1"/>
  <c r="AV45" i="223"/>
  <c r="AV44" i="223"/>
  <c r="U44" i="227" s="1"/>
  <c r="U44" i="226" s="1"/>
  <c r="AV43" i="223"/>
  <c r="AV42" i="223"/>
  <c r="U42" i="227" s="1"/>
  <c r="U42" i="226" s="1"/>
  <c r="AV41" i="223"/>
  <c r="AV40" i="223"/>
  <c r="U40" i="227" s="1"/>
  <c r="U40" i="226" s="1"/>
  <c r="AV39" i="223"/>
  <c r="AV38" i="223"/>
  <c r="U38" i="227" s="1"/>
  <c r="U38" i="226" s="1"/>
  <c r="AV37" i="223"/>
  <c r="AV36" i="223"/>
  <c r="U36" i="227" s="1"/>
  <c r="U36" i="226" s="1"/>
  <c r="AV35" i="223"/>
  <c r="AV34" i="223"/>
  <c r="U34" i="227" s="1"/>
  <c r="U34" i="226" s="1"/>
  <c r="AV33" i="223"/>
  <c r="AV32" i="223"/>
  <c r="U32" i="227" s="1"/>
  <c r="U32" i="226" s="1"/>
  <c r="AV31" i="223"/>
  <c r="AV30" i="223"/>
  <c r="U30" i="227" s="1"/>
  <c r="U30" i="226" s="1"/>
  <c r="AV29" i="223"/>
  <c r="AV28" i="223"/>
  <c r="U28" i="227" s="1"/>
  <c r="U28" i="226" s="1"/>
  <c r="AV27" i="223"/>
  <c r="AV26" i="223"/>
  <c r="U26" i="227" s="1"/>
  <c r="U26" i="226" s="1"/>
  <c r="AV25" i="223"/>
  <c r="AV24" i="223"/>
  <c r="U24" i="227" s="1"/>
  <c r="U24" i="226" s="1"/>
  <c r="AV23" i="223"/>
  <c r="AV22" i="223"/>
  <c r="U22" i="227" s="1"/>
  <c r="U22" i="226" s="1"/>
  <c r="AV21" i="223"/>
  <c r="AV20" i="223"/>
  <c r="U20" i="227" s="1"/>
  <c r="U20" i="226" s="1"/>
  <c r="AV19" i="223"/>
  <c r="AV18" i="223"/>
  <c r="U18" i="227" s="1"/>
  <c r="U18" i="226" s="1"/>
  <c r="AV17" i="223"/>
  <c r="AV16" i="223"/>
  <c r="U16" i="227" s="1"/>
  <c r="U16" i="226" s="1"/>
  <c r="AV15" i="223"/>
  <c r="AV14" i="223"/>
  <c r="U14" i="227" s="1"/>
  <c r="U14" i="226" s="1"/>
  <c r="AV13" i="223"/>
  <c r="AV12" i="223"/>
  <c r="U12" i="227" s="1"/>
  <c r="U12" i="226" s="1"/>
  <c r="AV11" i="223"/>
  <c r="AV10" i="223"/>
  <c r="U10" i="227" s="1"/>
  <c r="U10" i="226" s="1"/>
  <c r="AY162" i="223" l="1"/>
  <c r="U162" i="227"/>
  <c r="U162" i="226" s="1"/>
  <c r="AY170" i="223"/>
  <c r="U170" i="227"/>
  <c r="U170" i="226" s="1"/>
  <c r="AY178" i="223"/>
  <c r="U178" i="227"/>
  <c r="U178" i="226" s="1"/>
  <c r="AY186" i="223"/>
  <c r="U186" i="227"/>
  <c r="U186" i="226" s="1"/>
  <c r="AY194" i="223"/>
  <c r="U194" i="227"/>
  <c r="U194" i="226" s="1"/>
  <c r="AY202" i="223"/>
  <c r="U202" i="227"/>
  <c r="U202" i="226" s="1"/>
  <c r="AY210" i="223"/>
  <c r="U210" i="227"/>
  <c r="U210" i="226" s="1"/>
  <c r="AY218" i="223"/>
  <c r="U218" i="227"/>
  <c r="U218" i="226" s="1"/>
  <c r="AY222" i="223"/>
  <c r="U222" i="227"/>
  <c r="U222" i="226" s="1"/>
  <c r="AY226" i="223"/>
  <c r="U226" i="227"/>
  <c r="U226" i="226" s="1"/>
  <c r="AY234" i="223"/>
  <c r="U234" i="227"/>
  <c r="U234" i="226" s="1"/>
  <c r="AY238" i="223"/>
  <c r="U238" i="227"/>
  <c r="U238" i="226" s="1"/>
  <c r="AY242" i="223"/>
  <c r="U242" i="227"/>
  <c r="U242" i="226" s="1"/>
  <c r="AY250" i="223"/>
  <c r="U250" i="227"/>
  <c r="U250" i="226" s="1"/>
  <c r="AY258" i="223"/>
  <c r="U258" i="227"/>
  <c r="U258" i="226" s="1"/>
  <c r="AY262" i="223"/>
  <c r="U262" i="227"/>
  <c r="U262" i="226" s="1"/>
  <c r="AY266" i="223"/>
  <c r="U266" i="227"/>
  <c r="U266" i="226" s="1"/>
  <c r="AY274" i="223"/>
  <c r="U274" i="227"/>
  <c r="U274" i="226" s="1"/>
  <c r="AY282" i="223"/>
  <c r="U282" i="227"/>
  <c r="U282" i="226" s="1"/>
  <c r="AY286" i="223"/>
  <c r="U286" i="227"/>
  <c r="U286" i="226" s="1"/>
  <c r="AY290" i="223"/>
  <c r="U290" i="227"/>
  <c r="U290" i="226" s="1"/>
  <c r="AY294" i="223"/>
  <c r="U294" i="227"/>
  <c r="U294" i="226" s="1"/>
  <c r="AY298" i="223"/>
  <c r="U298" i="227"/>
  <c r="U298" i="226" s="1"/>
  <c r="AY302" i="223"/>
  <c r="U302" i="227"/>
  <c r="U302" i="226" s="1"/>
  <c r="AY306" i="223"/>
  <c r="U306" i="227"/>
  <c r="U306" i="226" s="1"/>
  <c r="AY310" i="223"/>
  <c r="U310" i="227"/>
  <c r="U310" i="226" s="1"/>
  <c r="AY314" i="223"/>
  <c r="U314" i="227"/>
  <c r="U314" i="226" s="1"/>
  <c r="AY318" i="223"/>
  <c r="U318" i="227"/>
  <c r="U318" i="226" s="1"/>
  <c r="AY322" i="223"/>
  <c r="U322" i="227"/>
  <c r="U322" i="226" s="1"/>
  <c r="AY326" i="223"/>
  <c r="U326" i="227"/>
  <c r="U326" i="226" s="1"/>
  <c r="AY330" i="223"/>
  <c r="U330" i="227"/>
  <c r="U330" i="226" s="1"/>
  <c r="AY334" i="223"/>
  <c r="U334" i="227"/>
  <c r="U334" i="226" s="1"/>
  <c r="AY338" i="223"/>
  <c r="U338" i="227"/>
  <c r="U338" i="226" s="1"/>
  <c r="AY11" i="223"/>
  <c r="U11" i="227"/>
  <c r="U11" i="226" s="1"/>
  <c r="AY15" i="223"/>
  <c r="U15" i="227"/>
  <c r="U15" i="226" s="1"/>
  <c r="AY19" i="223"/>
  <c r="U19" i="227"/>
  <c r="U19" i="226" s="1"/>
  <c r="AY23" i="223"/>
  <c r="U23" i="227"/>
  <c r="U23" i="226" s="1"/>
  <c r="AY27" i="223"/>
  <c r="U27" i="227"/>
  <c r="U27" i="226" s="1"/>
  <c r="AY31" i="223"/>
  <c r="U31" i="227"/>
  <c r="U31" i="226" s="1"/>
  <c r="AY35" i="223"/>
  <c r="U35" i="227"/>
  <c r="U35" i="226" s="1"/>
  <c r="AY39" i="223"/>
  <c r="U39" i="227"/>
  <c r="U39" i="226" s="1"/>
  <c r="AY43" i="223"/>
  <c r="U43" i="227"/>
  <c r="U43" i="226" s="1"/>
  <c r="AY47" i="223"/>
  <c r="U47" i="227"/>
  <c r="U47" i="226" s="1"/>
  <c r="AY51" i="223"/>
  <c r="U51" i="227"/>
  <c r="U51" i="226" s="1"/>
  <c r="AY55" i="223"/>
  <c r="U55" i="227"/>
  <c r="U55" i="226" s="1"/>
  <c r="AY59" i="223"/>
  <c r="U59" i="227"/>
  <c r="U59" i="226" s="1"/>
  <c r="AY63" i="223"/>
  <c r="U63" i="227"/>
  <c r="U63" i="226" s="1"/>
  <c r="AY67" i="223"/>
  <c r="U67" i="227"/>
  <c r="U67" i="226" s="1"/>
  <c r="AY71" i="223"/>
  <c r="U71" i="227"/>
  <c r="U71" i="226" s="1"/>
  <c r="AY75" i="223"/>
  <c r="U75" i="227"/>
  <c r="U75" i="226" s="1"/>
  <c r="AY123" i="223"/>
  <c r="U123" i="227"/>
  <c r="U123" i="226" s="1"/>
  <c r="AY127" i="223"/>
  <c r="U127" i="227"/>
  <c r="U127" i="226" s="1"/>
  <c r="AY131" i="223"/>
  <c r="U131" i="227"/>
  <c r="U131" i="226" s="1"/>
  <c r="AY135" i="223"/>
  <c r="U135" i="227"/>
  <c r="U135" i="226" s="1"/>
  <c r="AY143" i="223"/>
  <c r="U143" i="227"/>
  <c r="U143" i="226" s="1"/>
  <c r="AY147" i="223"/>
  <c r="U147" i="227"/>
  <c r="U147" i="226" s="1"/>
  <c r="AY151" i="223"/>
  <c r="U151" i="227"/>
  <c r="U151" i="226" s="1"/>
  <c r="AY155" i="223"/>
  <c r="U155" i="227"/>
  <c r="U155" i="226" s="1"/>
  <c r="AY159" i="223"/>
  <c r="U159" i="227"/>
  <c r="U159" i="226" s="1"/>
  <c r="AY171" i="223"/>
  <c r="U171" i="227"/>
  <c r="U171" i="226" s="1"/>
  <c r="AY187" i="223"/>
  <c r="U187" i="227"/>
  <c r="U187" i="226" s="1"/>
  <c r="AY335" i="223"/>
  <c r="U335" i="227"/>
  <c r="U335" i="226" s="1"/>
  <c r="AY339" i="223"/>
  <c r="U339" i="227"/>
  <c r="U339" i="226" s="1"/>
  <c r="AY164" i="223"/>
  <c r="U164" i="227"/>
  <c r="U164" i="226" s="1"/>
  <c r="AY168" i="223"/>
  <c r="U168" i="227"/>
  <c r="U168" i="226" s="1"/>
  <c r="AY172" i="223"/>
  <c r="U172" i="227"/>
  <c r="U172" i="226" s="1"/>
  <c r="AY180" i="223"/>
  <c r="U180" i="227"/>
  <c r="U180" i="226" s="1"/>
  <c r="AY188" i="223"/>
  <c r="U188" i="227"/>
  <c r="U188" i="226" s="1"/>
  <c r="AY192" i="223"/>
  <c r="U192" i="227"/>
  <c r="U192" i="226" s="1"/>
  <c r="AY196" i="223"/>
  <c r="U196" i="227"/>
  <c r="U196" i="226" s="1"/>
  <c r="AY200" i="223"/>
  <c r="U200" i="227"/>
  <c r="U200" i="226" s="1"/>
  <c r="AY208" i="223"/>
  <c r="U208" i="227"/>
  <c r="U208" i="226" s="1"/>
  <c r="AY212" i="223"/>
  <c r="U212" i="227"/>
  <c r="U212" i="226" s="1"/>
  <c r="AY220" i="223"/>
  <c r="U220" i="227"/>
  <c r="U220" i="226" s="1"/>
  <c r="AY224" i="223"/>
  <c r="U224" i="227"/>
  <c r="U224" i="226" s="1"/>
  <c r="AY228" i="223"/>
  <c r="U228" i="227"/>
  <c r="U228" i="226" s="1"/>
  <c r="AY240" i="223"/>
  <c r="U240" i="227"/>
  <c r="U240" i="226" s="1"/>
  <c r="AY244" i="223"/>
  <c r="U244" i="227"/>
  <c r="U244" i="226" s="1"/>
  <c r="AY248" i="223"/>
  <c r="U248" i="227"/>
  <c r="U248" i="226" s="1"/>
  <c r="AY252" i="223"/>
  <c r="U252" i="227"/>
  <c r="U252" i="226" s="1"/>
  <c r="AY256" i="223"/>
  <c r="U256" i="227"/>
  <c r="U256" i="226" s="1"/>
  <c r="AY260" i="223"/>
  <c r="U260" i="227"/>
  <c r="U260" i="226" s="1"/>
  <c r="AY272" i="223"/>
  <c r="U272" i="227"/>
  <c r="U272" i="226" s="1"/>
  <c r="AY276" i="223"/>
  <c r="U276" i="227"/>
  <c r="U276" i="226" s="1"/>
  <c r="AY280" i="223"/>
  <c r="U280" i="227"/>
  <c r="U280" i="226" s="1"/>
  <c r="AY284" i="223"/>
  <c r="U284" i="227"/>
  <c r="U284" i="226" s="1"/>
  <c r="AY288" i="223"/>
  <c r="U288" i="227"/>
  <c r="U288" i="226" s="1"/>
  <c r="AY292" i="223"/>
  <c r="U292" i="227"/>
  <c r="U292" i="226" s="1"/>
  <c r="AY296" i="223"/>
  <c r="U296" i="227"/>
  <c r="U296" i="226" s="1"/>
  <c r="AY300" i="223"/>
  <c r="U300" i="227"/>
  <c r="U300" i="226" s="1"/>
  <c r="AY304" i="223"/>
  <c r="U304" i="227"/>
  <c r="U304" i="226" s="1"/>
  <c r="AY308" i="223"/>
  <c r="U308" i="227"/>
  <c r="U308" i="226" s="1"/>
  <c r="AY312" i="223"/>
  <c r="U312" i="227"/>
  <c r="U312" i="226" s="1"/>
  <c r="AY316" i="223"/>
  <c r="U316" i="227"/>
  <c r="U316" i="226" s="1"/>
  <c r="AY320" i="223"/>
  <c r="U320" i="227"/>
  <c r="U320" i="226" s="1"/>
  <c r="AY324" i="223"/>
  <c r="U324" i="227"/>
  <c r="U324" i="226" s="1"/>
  <c r="AY328" i="223"/>
  <c r="U328" i="227"/>
  <c r="U328" i="226" s="1"/>
  <c r="AY332" i="223"/>
  <c r="U332" i="227"/>
  <c r="U332" i="226" s="1"/>
  <c r="AY336" i="223"/>
  <c r="U336" i="227"/>
  <c r="U336" i="226" s="1"/>
  <c r="AY340" i="223"/>
  <c r="U340" i="227"/>
  <c r="U340" i="226" s="1"/>
  <c r="AY13" i="223"/>
  <c r="U13" i="227"/>
  <c r="U13" i="226" s="1"/>
  <c r="AY17" i="223"/>
  <c r="U17" i="227"/>
  <c r="U17" i="226" s="1"/>
  <c r="AY21" i="223"/>
  <c r="U21" i="227"/>
  <c r="U21" i="226" s="1"/>
  <c r="AY25" i="223"/>
  <c r="U25" i="227"/>
  <c r="U25" i="226" s="1"/>
  <c r="AY29" i="223"/>
  <c r="U29" i="227"/>
  <c r="U29" i="226" s="1"/>
  <c r="AY33" i="223"/>
  <c r="U33" i="227"/>
  <c r="U33" i="226" s="1"/>
  <c r="AY37" i="223"/>
  <c r="U37" i="227"/>
  <c r="U37" i="226" s="1"/>
  <c r="AY41" i="223"/>
  <c r="U41" i="227"/>
  <c r="U41" i="226" s="1"/>
  <c r="AY45" i="223"/>
  <c r="U45" i="227"/>
  <c r="U45" i="226" s="1"/>
  <c r="AY49" i="223"/>
  <c r="U49" i="227"/>
  <c r="U49" i="226" s="1"/>
  <c r="AY53" i="223"/>
  <c r="U53" i="227"/>
  <c r="U53" i="226" s="1"/>
  <c r="AY57" i="223"/>
  <c r="U57" i="227"/>
  <c r="U57" i="226" s="1"/>
  <c r="AY61" i="223"/>
  <c r="U61" i="227"/>
  <c r="U61" i="226" s="1"/>
  <c r="AY65" i="223"/>
  <c r="U65" i="227"/>
  <c r="U65" i="226" s="1"/>
  <c r="AY69" i="223"/>
  <c r="U69" i="227"/>
  <c r="U69" i="226" s="1"/>
  <c r="AY73" i="223"/>
  <c r="U73" i="227"/>
  <c r="U73" i="226" s="1"/>
  <c r="AY77" i="223"/>
  <c r="U77" i="227"/>
  <c r="U77" i="226" s="1"/>
  <c r="AY81" i="223"/>
  <c r="U81" i="227"/>
  <c r="U81" i="226" s="1"/>
  <c r="AY85" i="223"/>
  <c r="U85" i="227"/>
  <c r="U85" i="226" s="1"/>
  <c r="AY89" i="223"/>
  <c r="U89" i="227"/>
  <c r="U89" i="226" s="1"/>
  <c r="AY93" i="223"/>
  <c r="U93" i="227"/>
  <c r="U93" i="226" s="1"/>
  <c r="AY97" i="223"/>
  <c r="U97" i="227"/>
  <c r="U97" i="226" s="1"/>
  <c r="AY101" i="223"/>
  <c r="U101" i="227"/>
  <c r="U101" i="226" s="1"/>
  <c r="AY105" i="223"/>
  <c r="U105" i="227"/>
  <c r="U105" i="226" s="1"/>
  <c r="AY109" i="223"/>
  <c r="U109" i="227"/>
  <c r="U109" i="226" s="1"/>
  <c r="AY113" i="223"/>
  <c r="U113" i="227"/>
  <c r="U113" i="226" s="1"/>
  <c r="AY117" i="223"/>
  <c r="U117" i="227"/>
  <c r="U117" i="226" s="1"/>
  <c r="AY121" i="223"/>
  <c r="U121" i="227"/>
  <c r="U121" i="226" s="1"/>
  <c r="AY125" i="223"/>
  <c r="U125" i="227"/>
  <c r="U125" i="226" s="1"/>
  <c r="AY133" i="223"/>
  <c r="U133" i="227"/>
  <c r="U133" i="226" s="1"/>
  <c r="AY137" i="223"/>
  <c r="U137" i="227"/>
  <c r="U137" i="226" s="1"/>
  <c r="AY141" i="223"/>
  <c r="U141" i="227"/>
  <c r="U141" i="226" s="1"/>
  <c r="AY145" i="223"/>
  <c r="U145" i="227"/>
  <c r="U145" i="226" s="1"/>
  <c r="AY153" i="223"/>
  <c r="U153" i="227"/>
  <c r="U153" i="226" s="1"/>
  <c r="AY169" i="223"/>
  <c r="U169" i="227"/>
  <c r="U169" i="226" s="1"/>
  <c r="AY185" i="223"/>
  <c r="U185" i="227"/>
  <c r="U185" i="226" s="1"/>
  <c r="AY201" i="223"/>
  <c r="U201" i="227"/>
  <c r="U201" i="226" s="1"/>
  <c r="AY217" i="223"/>
  <c r="U217" i="227"/>
  <c r="U217" i="226" s="1"/>
  <c r="AY329" i="223"/>
  <c r="U329" i="227"/>
  <c r="U329" i="226" s="1"/>
  <c r="AY333" i="223"/>
  <c r="U333" i="227"/>
  <c r="U333" i="226" s="1"/>
  <c r="AY337" i="223"/>
  <c r="U337" i="227"/>
  <c r="U337" i="226" s="1"/>
  <c r="AY341" i="223"/>
  <c r="U341" i="227"/>
  <c r="U341" i="226" s="1"/>
  <c r="AW91" i="223"/>
  <c r="AX91" i="223" s="1"/>
  <c r="AY91" i="223"/>
  <c r="AW179" i="223"/>
  <c r="AX179" i="223" s="1"/>
  <c r="AY179" i="223"/>
  <c r="AW235" i="223"/>
  <c r="AX235" i="223" s="1"/>
  <c r="AY235" i="223"/>
  <c r="AW28" i="223"/>
  <c r="AX28" i="223" s="1"/>
  <c r="AY28" i="223"/>
  <c r="AW60" i="223"/>
  <c r="AX60" i="223" s="1"/>
  <c r="AY60" i="223"/>
  <c r="AW100" i="223"/>
  <c r="AX100" i="223" s="1"/>
  <c r="AY100" i="223"/>
  <c r="AW140" i="223"/>
  <c r="AX140" i="223" s="1"/>
  <c r="AY140" i="223"/>
  <c r="AW10" i="223"/>
  <c r="AY10" i="223"/>
  <c r="AW18" i="223"/>
  <c r="AX18" i="223" s="1"/>
  <c r="AY18" i="223"/>
  <c r="AW26" i="223"/>
  <c r="AX26" i="223" s="1"/>
  <c r="AY26" i="223"/>
  <c r="AW34" i="223"/>
  <c r="AX34" i="223" s="1"/>
  <c r="AY34" i="223"/>
  <c r="AW42" i="223"/>
  <c r="AX42" i="223" s="1"/>
  <c r="AY42" i="223"/>
  <c r="AW50" i="223"/>
  <c r="AX50" i="223" s="1"/>
  <c r="AY50" i="223"/>
  <c r="AW58" i="223"/>
  <c r="AX58" i="223" s="1"/>
  <c r="AY58" i="223"/>
  <c r="AW66" i="223"/>
  <c r="AX66" i="223" s="1"/>
  <c r="AY66" i="223"/>
  <c r="AW74" i="223"/>
  <c r="AX74" i="223" s="1"/>
  <c r="AY74" i="223"/>
  <c r="AW82" i="223"/>
  <c r="AX82" i="223" s="1"/>
  <c r="AY82" i="223"/>
  <c r="AW90" i="223"/>
  <c r="AX90" i="223" s="1"/>
  <c r="AY90" i="223"/>
  <c r="AW98" i="223"/>
  <c r="AX98" i="223" s="1"/>
  <c r="AY98" i="223"/>
  <c r="AW106" i="223"/>
  <c r="AX106" i="223" s="1"/>
  <c r="AY106" i="223"/>
  <c r="AW114" i="223"/>
  <c r="AX114" i="223" s="1"/>
  <c r="AY114" i="223"/>
  <c r="AW122" i="223"/>
  <c r="AX122" i="223" s="1"/>
  <c r="AY122" i="223"/>
  <c r="AW130" i="223"/>
  <c r="AX130" i="223" s="1"/>
  <c r="AY130" i="223"/>
  <c r="AW138" i="223"/>
  <c r="AX138" i="223" s="1"/>
  <c r="AY138" i="223"/>
  <c r="AW146" i="223"/>
  <c r="AX146" i="223" s="1"/>
  <c r="AY146" i="223"/>
  <c r="AW154" i="223"/>
  <c r="AX154" i="223" s="1"/>
  <c r="AY154" i="223"/>
  <c r="AW99" i="223"/>
  <c r="AX99" i="223" s="1"/>
  <c r="AY99" i="223"/>
  <c r="AW219" i="223"/>
  <c r="AX219" i="223" s="1"/>
  <c r="AY219" i="223"/>
  <c r="AW267" i="223"/>
  <c r="AX267" i="223" s="1"/>
  <c r="AY267" i="223"/>
  <c r="AW299" i="223"/>
  <c r="AX299" i="223" s="1"/>
  <c r="AY299" i="223"/>
  <c r="AW12" i="223"/>
  <c r="AX12" i="223" s="1"/>
  <c r="AY12" i="223"/>
  <c r="AW76" i="223"/>
  <c r="AX76" i="223" s="1"/>
  <c r="AY76" i="223"/>
  <c r="AW124" i="223"/>
  <c r="AX124" i="223" s="1"/>
  <c r="AY124" i="223"/>
  <c r="AW156" i="223"/>
  <c r="AX156" i="223" s="1"/>
  <c r="AY156" i="223"/>
  <c r="AW149" i="223"/>
  <c r="AX149" i="223" s="1"/>
  <c r="AY149" i="223"/>
  <c r="AW157" i="223"/>
  <c r="AX157" i="223" s="1"/>
  <c r="AY157" i="223"/>
  <c r="AW165" i="223"/>
  <c r="AX165" i="223" s="1"/>
  <c r="AY165" i="223"/>
  <c r="AW173" i="223"/>
  <c r="AX173" i="223" s="1"/>
  <c r="AY173" i="223"/>
  <c r="AW181" i="223"/>
  <c r="AX181" i="223" s="1"/>
  <c r="AY181" i="223"/>
  <c r="AW189" i="223"/>
  <c r="AX189" i="223" s="1"/>
  <c r="AY189" i="223"/>
  <c r="AW197" i="223"/>
  <c r="AX197" i="223" s="1"/>
  <c r="AY197" i="223"/>
  <c r="AW205" i="223"/>
  <c r="AX205" i="223" s="1"/>
  <c r="AY205" i="223"/>
  <c r="AW213" i="223"/>
  <c r="AX213" i="223" s="1"/>
  <c r="AY213" i="223"/>
  <c r="AW221" i="223"/>
  <c r="AX221" i="223" s="1"/>
  <c r="AY221" i="223"/>
  <c r="AW229" i="223"/>
  <c r="AX229" i="223" s="1"/>
  <c r="AY229" i="223"/>
  <c r="AW237" i="223"/>
  <c r="AX237" i="223" s="1"/>
  <c r="AY237" i="223"/>
  <c r="AW245" i="223"/>
  <c r="AX245" i="223" s="1"/>
  <c r="AY245" i="223"/>
  <c r="AW253" i="223"/>
  <c r="AX253" i="223" s="1"/>
  <c r="AY253" i="223"/>
  <c r="AW261" i="223"/>
  <c r="AX261" i="223" s="1"/>
  <c r="AY261" i="223"/>
  <c r="AW269" i="223"/>
  <c r="AX269" i="223" s="1"/>
  <c r="AY269" i="223"/>
  <c r="AW277" i="223"/>
  <c r="AX277" i="223" s="1"/>
  <c r="AY277" i="223"/>
  <c r="AW285" i="223"/>
  <c r="AX285" i="223" s="1"/>
  <c r="AY285" i="223"/>
  <c r="AW293" i="223"/>
  <c r="AX293" i="223" s="1"/>
  <c r="AY293" i="223"/>
  <c r="AW301" i="223"/>
  <c r="AX301" i="223" s="1"/>
  <c r="AY301" i="223"/>
  <c r="AW309" i="223"/>
  <c r="AX309" i="223" s="1"/>
  <c r="AY309" i="223"/>
  <c r="AW317" i="223"/>
  <c r="AX317" i="223" s="1"/>
  <c r="AY317" i="223"/>
  <c r="AW325" i="223"/>
  <c r="AX325" i="223" s="1"/>
  <c r="AY325" i="223"/>
  <c r="AW163" i="223"/>
  <c r="AX163" i="223" s="1"/>
  <c r="AY163" i="223"/>
  <c r="AW211" i="223"/>
  <c r="AX211" i="223" s="1"/>
  <c r="AY211" i="223"/>
  <c r="AW275" i="223"/>
  <c r="AX275" i="223" s="1"/>
  <c r="AY275" i="223"/>
  <c r="AW331" i="223"/>
  <c r="AX331" i="223" s="1"/>
  <c r="AY331" i="223"/>
  <c r="AW20" i="223"/>
  <c r="AX20" i="223" s="1"/>
  <c r="AY20" i="223"/>
  <c r="AW68" i="223"/>
  <c r="AX68" i="223" s="1"/>
  <c r="AY68" i="223"/>
  <c r="AW116" i="223"/>
  <c r="AX116" i="223" s="1"/>
  <c r="AY116" i="223"/>
  <c r="AW148" i="223"/>
  <c r="AX148" i="223" s="1"/>
  <c r="AY148" i="223"/>
  <c r="AW14" i="223"/>
  <c r="AX14" i="223" s="1"/>
  <c r="AY14" i="223"/>
  <c r="AW22" i="223"/>
  <c r="AX22" i="223" s="1"/>
  <c r="AY22" i="223"/>
  <c r="AW30" i="223"/>
  <c r="AX30" i="223" s="1"/>
  <c r="AY30" i="223"/>
  <c r="AW38" i="223"/>
  <c r="AX38" i="223" s="1"/>
  <c r="AY38" i="223"/>
  <c r="AW46" i="223"/>
  <c r="AX46" i="223" s="1"/>
  <c r="AY46" i="223"/>
  <c r="AW54" i="223"/>
  <c r="AX54" i="223" s="1"/>
  <c r="AY54" i="223"/>
  <c r="AW62" i="223"/>
  <c r="AX62" i="223" s="1"/>
  <c r="AY62" i="223"/>
  <c r="AW70" i="223"/>
  <c r="AX70" i="223" s="1"/>
  <c r="AY70" i="223"/>
  <c r="AW78" i="223"/>
  <c r="AX78" i="223" s="1"/>
  <c r="AY78" i="223"/>
  <c r="AW86" i="223"/>
  <c r="AX86" i="223" s="1"/>
  <c r="AY86" i="223"/>
  <c r="AW94" i="223"/>
  <c r="AX94" i="223" s="1"/>
  <c r="AY94" i="223"/>
  <c r="AW102" i="223"/>
  <c r="AX102" i="223" s="1"/>
  <c r="AY102" i="223"/>
  <c r="AW110" i="223"/>
  <c r="AX110" i="223" s="1"/>
  <c r="AY110" i="223"/>
  <c r="AW118" i="223"/>
  <c r="AX118" i="223" s="1"/>
  <c r="AY118" i="223"/>
  <c r="AW126" i="223"/>
  <c r="AX126" i="223" s="1"/>
  <c r="AY126" i="223"/>
  <c r="AW134" i="223"/>
  <c r="AX134" i="223" s="1"/>
  <c r="AY134" i="223"/>
  <c r="AW142" i="223"/>
  <c r="AX142" i="223" s="1"/>
  <c r="AY142" i="223"/>
  <c r="AW150" i="223"/>
  <c r="AX150" i="223" s="1"/>
  <c r="AY150" i="223"/>
  <c r="AW158" i="223"/>
  <c r="AX158" i="223" s="1"/>
  <c r="AY158" i="223"/>
  <c r="AW166" i="223"/>
  <c r="AX166" i="223" s="1"/>
  <c r="AY166" i="223"/>
  <c r="AW174" i="223"/>
  <c r="AX174" i="223" s="1"/>
  <c r="AY174" i="223"/>
  <c r="AW182" i="223"/>
  <c r="AX182" i="223" s="1"/>
  <c r="AY182" i="223"/>
  <c r="AW190" i="223"/>
  <c r="AX190" i="223" s="1"/>
  <c r="AY190" i="223"/>
  <c r="AW198" i="223"/>
  <c r="AX198" i="223" s="1"/>
  <c r="AY198" i="223"/>
  <c r="AW206" i="223"/>
  <c r="AX206" i="223" s="1"/>
  <c r="AY206" i="223"/>
  <c r="AW214" i="223"/>
  <c r="AX214" i="223" s="1"/>
  <c r="AY214" i="223"/>
  <c r="AW230" i="223"/>
  <c r="AX230" i="223" s="1"/>
  <c r="AY230" i="223"/>
  <c r="AW246" i="223"/>
  <c r="AX246" i="223" s="1"/>
  <c r="AY246" i="223"/>
  <c r="AW254" i="223"/>
  <c r="AX254" i="223" s="1"/>
  <c r="AY254" i="223"/>
  <c r="AW270" i="223"/>
  <c r="AX270" i="223" s="1"/>
  <c r="AY270" i="223"/>
  <c r="AW278" i="223"/>
  <c r="AX278" i="223" s="1"/>
  <c r="AY278" i="223"/>
  <c r="AW107" i="223"/>
  <c r="AX107" i="223" s="1"/>
  <c r="AY107" i="223"/>
  <c r="AW139" i="223"/>
  <c r="AX139" i="223" s="1"/>
  <c r="AY139" i="223"/>
  <c r="AW195" i="223"/>
  <c r="AX195" i="223" s="1"/>
  <c r="AY195" i="223"/>
  <c r="AW251" i="223"/>
  <c r="AX251" i="223" s="1"/>
  <c r="AY251" i="223"/>
  <c r="AW307" i="223"/>
  <c r="AX307" i="223" s="1"/>
  <c r="AY307" i="223"/>
  <c r="AW52" i="223"/>
  <c r="AX52" i="223" s="1"/>
  <c r="AY52" i="223"/>
  <c r="AW108" i="223"/>
  <c r="AX108" i="223" s="1"/>
  <c r="AY108" i="223"/>
  <c r="AW204" i="223"/>
  <c r="AX204" i="223" s="1"/>
  <c r="AY204" i="223"/>
  <c r="AW79" i="223"/>
  <c r="AX79" i="223" s="1"/>
  <c r="AY79" i="223"/>
  <c r="AW87" i="223"/>
  <c r="AX87" i="223" s="1"/>
  <c r="AY87" i="223"/>
  <c r="AW95" i="223"/>
  <c r="AX95" i="223" s="1"/>
  <c r="AY95" i="223"/>
  <c r="AW103" i="223"/>
  <c r="AX103" i="223" s="1"/>
  <c r="AY103" i="223"/>
  <c r="AW111" i="223"/>
  <c r="AX111" i="223" s="1"/>
  <c r="AY111" i="223"/>
  <c r="AW119" i="223"/>
  <c r="AX119" i="223" s="1"/>
  <c r="AY119" i="223"/>
  <c r="AW167" i="223"/>
  <c r="AX167" i="223" s="1"/>
  <c r="AY167" i="223"/>
  <c r="AW175" i="223"/>
  <c r="AX175" i="223" s="1"/>
  <c r="AY175" i="223"/>
  <c r="AW183" i="223"/>
  <c r="AX183" i="223" s="1"/>
  <c r="AY183" i="223"/>
  <c r="AW191" i="223"/>
  <c r="AX191" i="223" s="1"/>
  <c r="AY191" i="223"/>
  <c r="AW199" i="223"/>
  <c r="AX199" i="223" s="1"/>
  <c r="AY199" i="223"/>
  <c r="AW207" i="223"/>
  <c r="AX207" i="223" s="1"/>
  <c r="AY207" i="223"/>
  <c r="AW215" i="223"/>
  <c r="AX215" i="223" s="1"/>
  <c r="AY215" i="223"/>
  <c r="AW223" i="223"/>
  <c r="AX223" i="223" s="1"/>
  <c r="AY223" i="223"/>
  <c r="AW231" i="223"/>
  <c r="AX231" i="223" s="1"/>
  <c r="AY231" i="223"/>
  <c r="AW239" i="223"/>
  <c r="AX239" i="223" s="1"/>
  <c r="AY239" i="223"/>
  <c r="AW247" i="223"/>
  <c r="AX247" i="223" s="1"/>
  <c r="AY247" i="223"/>
  <c r="AW255" i="223"/>
  <c r="AX255" i="223" s="1"/>
  <c r="AY255" i="223"/>
  <c r="AW263" i="223"/>
  <c r="AX263" i="223" s="1"/>
  <c r="AY263" i="223"/>
  <c r="AW271" i="223"/>
  <c r="AX271" i="223" s="1"/>
  <c r="AY271" i="223"/>
  <c r="AW279" i="223"/>
  <c r="AX279" i="223" s="1"/>
  <c r="AY279" i="223"/>
  <c r="AW287" i="223"/>
  <c r="AX287" i="223" s="1"/>
  <c r="AY287" i="223"/>
  <c r="AW295" i="223"/>
  <c r="AX295" i="223" s="1"/>
  <c r="AY295" i="223"/>
  <c r="AW303" i="223"/>
  <c r="AX303" i="223" s="1"/>
  <c r="AY303" i="223"/>
  <c r="AW311" i="223"/>
  <c r="AX311" i="223" s="1"/>
  <c r="AY311" i="223"/>
  <c r="AW319" i="223"/>
  <c r="AX319" i="223" s="1"/>
  <c r="AY319" i="223"/>
  <c r="AW327" i="223"/>
  <c r="AX327" i="223" s="1"/>
  <c r="AY327" i="223"/>
  <c r="AW83" i="223"/>
  <c r="AX83" i="223" s="1"/>
  <c r="AY83" i="223"/>
  <c r="AW115" i="223"/>
  <c r="AX115" i="223" s="1"/>
  <c r="AY115" i="223"/>
  <c r="AW203" i="223"/>
  <c r="AX203" i="223" s="1"/>
  <c r="AY203" i="223"/>
  <c r="AW243" i="223"/>
  <c r="AX243" i="223" s="1"/>
  <c r="AY243" i="223"/>
  <c r="AW283" i="223"/>
  <c r="AX283" i="223" s="1"/>
  <c r="AY283" i="223"/>
  <c r="AW323" i="223"/>
  <c r="AX323" i="223" s="1"/>
  <c r="AY323" i="223"/>
  <c r="AW44" i="223"/>
  <c r="AX44" i="223" s="1"/>
  <c r="AY44" i="223"/>
  <c r="AW84" i="223"/>
  <c r="AX84" i="223" s="1"/>
  <c r="AY84" i="223"/>
  <c r="AW132" i="223"/>
  <c r="AX132" i="223" s="1"/>
  <c r="AY132" i="223"/>
  <c r="AW236" i="223"/>
  <c r="AX236" i="223" s="1"/>
  <c r="AY236" i="223"/>
  <c r="AW268" i="223"/>
  <c r="AX268" i="223" s="1"/>
  <c r="AY268" i="223"/>
  <c r="AW16" i="223"/>
  <c r="AX16" i="223" s="1"/>
  <c r="AY16" i="223"/>
  <c r="AW24" i="223"/>
  <c r="AX24" i="223" s="1"/>
  <c r="AY24" i="223"/>
  <c r="AW32" i="223"/>
  <c r="AX32" i="223" s="1"/>
  <c r="AY32" i="223"/>
  <c r="AW40" i="223"/>
  <c r="AX40" i="223" s="1"/>
  <c r="AY40" i="223"/>
  <c r="AW48" i="223"/>
  <c r="AX48" i="223" s="1"/>
  <c r="AY48" i="223"/>
  <c r="AW56" i="223"/>
  <c r="AX56" i="223" s="1"/>
  <c r="AY56" i="223"/>
  <c r="AW64" i="223"/>
  <c r="AX64" i="223" s="1"/>
  <c r="AY64" i="223"/>
  <c r="AW72" i="223"/>
  <c r="AX72" i="223" s="1"/>
  <c r="AY72" i="223"/>
  <c r="AW80" i="223"/>
  <c r="AX80" i="223" s="1"/>
  <c r="AY80" i="223"/>
  <c r="AW88" i="223"/>
  <c r="AX88" i="223" s="1"/>
  <c r="AY88" i="223"/>
  <c r="AW96" i="223"/>
  <c r="AX96" i="223" s="1"/>
  <c r="AY96" i="223"/>
  <c r="AW104" i="223"/>
  <c r="AX104" i="223" s="1"/>
  <c r="AY104" i="223"/>
  <c r="AW112" i="223"/>
  <c r="AX112" i="223" s="1"/>
  <c r="AY112" i="223"/>
  <c r="AW120" i="223"/>
  <c r="AX120" i="223" s="1"/>
  <c r="AY120" i="223"/>
  <c r="AW128" i="223"/>
  <c r="AX128" i="223" s="1"/>
  <c r="AY128" i="223"/>
  <c r="AW136" i="223"/>
  <c r="AX136" i="223" s="1"/>
  <c r="AY136" i="223"/>
  <c r="AW144" i="223"/>
  <c r="AX144" i="223" s="1"/>
  <c r="AY144" i="223"/>
  <c r="AW152" i="223"/>
  <c r="AX152" i="223" s="1"/>
  <c r="AY152" i="223"/>
  <c r="AW160" i="223"/>
  <c r="AX160" i="223" s="1"/>
  <c r="AY160" i="223"/>
  <c r="AW176" i="223"/>
  <c r="AX176" i="223" s="1"/>
  <c r="AY176" i="223"/>
  <c r="AW184" i="223"/>
  <c r="AX184" i="223" s="1"/>
  <c r="AY184" i="223"/>
  <c r="AW216" i="223"/>
  <c r="AX216" i="223" s="1"/>
  <c r="AY216" i="223"/>
  <c r="AW232" i="223"/>
  <c r="AX232" i="223" s="1"/>
  <c r="AY232" i="223"/>
  <c r="AW264" i="223"/>
  <c r="AX264" i="223" s="1"/>
  <c r="AY264" i="223"/>
  <c r="AW227" i="223"/>
  <c r="AX227" i="223" s="1"/>
  <c r="AY227" i="223"/>
  <c r="AW259" i="223"/>
  <c r="AX259" i="223" s="1"/>
  <c r="AY259" i="223"/>
  <c r="AW291" i="223"/>
  <c r="AX291" i="223" s="1"/>
  <c r="AY291" i="223"/>
  <c r="AW315" i="223"/>
  <c r="AX315" i="223" s="1"/>
  <c r="AY315" i="223"/>
  <c r="AW36" i="223"/>
  <c r="AX36" i="223" s="1"/>
  <c r="AY36" i="223"/>
  <c r="AW92" i="223"/>
  <c r="AX92" i="223" s="1"/>
  <c r="AY92" i="223"/>
  <c r="AW129" i="223"/>
  <c r="AX129" i="223" s="1"/>
  <c r="AY129" i="223"/>
  <c r="AW161" i="223"/>
  <c r="AX161" i="223" s="1"/>
  <c r="AY161" i="223"/>
  <c r="AW177" i="223"/>
  <c r="AX177" i="223" s="1"/>
  <c r="AY177" i="223"/>
  <c r="AW193" i="223"/>
  <c r="AX193" i="223" s="1"/>
  <c r="AY193" i="223"/>
  <c r="AW209" i="223"/>
  <c r="AX209" i="223" s="1"/>
  <c r="AY209" i="223"/>
  <c r="AW225" i="223"/>
  <c r="AX225" i="223" s="1"/>
  <c r="AY225" i="223"/>
  <c r="AW233" i="223"/>
  <c r="AX233" i="223" s="1"/>
  <c r="AY233" i="223"/>
  <c r="AW241" i="223"/>
  <c r="AX241" i="223" s="1"/>
  <c r="AY241" i="223"/>
  <c r="AW249" i="223"/>
  <c r="AX249" i="223" s="1"/>
  <c r="AY249" i="223"/>
  <c r="AW257" i="223"/>
  <c r="AX257" i="223" s="1"/>
  <c r="AY257" i="223"/>
  <c r="AW265" i="223"/>
  <c r="AX265" i="223" s="1"/>
  <c r="AY265" i="223"/>
  <c r="AW273" i="223"/>
  <c r="AX273" i="223" s="1"/>
  <c r="AY273" i="223"/>
  <c r="AW281" i="223"/>
  <c r="AX281" i="223" s="1"/>
  <c r="AY281" i="223"/>
  <c r="AW289" i="223"/>
  <c r="AX289" i="223" s="1"/>
  <c r="AY289" i="223"/>
  <c r="AW297" i="223"/>
  <c r="AX297" i="223" s="1"/>
  <c r="AY297" i="223"/>
  <c r="AW305" i="223"/>
  <c r="AX305" i="223" s="1"/>
  <c r="AY305" i="223"/>
  <c r="AW313" i="223"/>
  <c r="AX313" i="223" s="1"/>
  <c r="AY313" i="223"/>
  <c r="AW321" i="223"/>
  <c r="AX321" i="223" s="1"/>
  <c r="AY321" i="223"/>
  <c r="AW310" i="223"/>
  <c r="AX310" i="223" s="1"/>
  <c r="AW145" i="223"/>
  <c r="AX145" i="223" s="1"/>
  <c r="AW314" i="223"/>
  <c r="AX314" i="223" s="1"/>
  <c r="AW329" i="223"/>
  <c r="AX329" i="223" s="1"/>
  <c r="AW105" i="223"/>
  <c r="AX105" i="223" s="1"/>
  <c r="AW242" i="223"/>
  <c r="AX242" i="223" s="1"/>
  <c r="AW81" i="223"/>
  <c r="AX81" i="223" s="1"/>
  <c r="AW153" i="223"/>
  <c r="AX153" i="223" s="1"/>
  <c r="AW180" i="223"/>
  <c r="AX180" i="223" s="1"/>
  <c r="AW123" i="223"/>
  <c r="AX123" i="223" s="1"/>
  <c r="AW131" i="223"/>
  <c r="AX131" i="223" s="1"/>
  <c r="AW155" i="223"/>
  <c r="AX155" i="223" s="1"/>
  <c r="AW125" i="223"/>
  <c r="AX125" i="223" s="1"/>
  <c r="AW151" i="223"/>
  <c r="AX151" i="223" s="1"/>
  <c r="AW262" i="223"/>
  <c r="AX262" i="223" s="1"/>
  <c r="AW113" i="223"/>
  <c r="AX113" i="223" s="1"/>
  <c r="AW147" i="223"/>
  <c r="AX147" i="223" s="1"/>
  <c r="AW168" i="223"/>
  <c r="AX168" i="223" s="1"/>
  <c r="AW212" i="223"/>
  <c r="AX212" i="223" s="1"/>
  <c r="AW258" i="223"/>
  <c r="AX258" i="223" s="1"/>
  <c r="AW335" i="223"/>
  <c r="AX335" i="223" s="1"/>
  <c r="AW89" i="223"/>
  <c r="AX89" i="223" s="1"/>
  <c r="AW280" i="223"/>
  <c r="AX280" i="223" s="1"/>
  <c r="AW312" i="223"/>
  <c r="AX312" i="223" s="1"/>
  <c r="AW340" i="223"/>
  <c r="AX340" i="223" s="1"/>
  <c r="AW97" i="223"/>
  <c r="AX97" i="223" s="1"/>
  <c r="AW188" i="223"/>
  <c r="AX188" i="223" s="1"/>
  <c r="AW238" i="223"/>
  <c r="AX238" i="223" s="1"/>
  <c r="AW276" i="223"/>
  <c r="AX276" i="223" s="1"/>
  <c r="AW333" i="223"/>
  <c r="AX333" i="223" s="1"/>
  <c r="AW337" i="223"/>
  <c r="AX337" i="223" s="1"/>
  <c r="AW210" i="223"/>
  <c r="AX210" i="223" s="1"/>
  <c r="AW282" i="223"/>
  <c r="AX282" i="223" s="1"/>
  <c r="AW135" i="223"/>
  <c r="AX135" i="223" s="1"/>
  <c r="AW143" i="223"/>
  <c r="AX143" i="223" s="1"/>
  <c r="AW172" i="223"/>
  <c r="AX172" i="223" s="1"/>
  <c r="AW194" i="223"/>
  <c r="AX194" i="223" s="1"/>
  <c r="AW244" i="223"/>
  <c r="AX244" i="223" s="1"/>
  <c r="AW248" i="223"/>
  <c r="AX248" i="223" s="1"/>
  <c r="AW252" i="223"/>
  <c r="AX252" i="223" s="1"/>
  <c r="AW260" i="223"/>
  <c r="AX260" i="223" s="1"/>
  <c r="AW296" i="223"/>
  <c r="AX296" i="223" s="1"/>
  <c r="AW326" i="223"/>
  <c r="AX326" i="223" s="1"/>
  <c r="AW341" i="223"/>
  <c r="AX341" i="223" s="1"/>
  <c r="AW288" i="223"/>
  <c r="AX288" i="223" s="1"/>
  <c r="AW318" i="223"/>
  <c r="AX318" i="223" s="1"/>
  <c r="AW322" i="223"/>
  <c r="AX322" i="223" s="1"/>
  <c r="AW338" i="223"/>
  <c r="AX338" i="223" s="1"/>
  <c r="AW220" i="223"/>
  <c r="AX220" i="223" s="1"/>
  <c r="AW304" i="223"/>
  <c r="AX304" i="223" s="1"/>
  <c r="AW228" i="223"/>
  <c r="AX228" i="223" s="1"/>
  <c r="AW137" i="223"/>
  <c r="AX137" i="223" s="1"/>
  <c r="AW141" i="223"/>
  <c r="AX141" i="223" s="1"/>
  <c r="AW159" i="223"/>
  <c r="AX159" i="223" s="1"/>
  <c r="AW164" i="223"/>
  <c r="AX164" i="223" s="1"/>
  <c r="AW178" i="223"/>
  <c r="AX178" i="223" s="1"/>
  <c r="AW196" i="223"/>
  <c r="AX196" i="223" s="1"/>
  <c r="AW200" i="223"/>
  <c r="AX200" i="223" s="1"/>
  <c r="AW222" i="223"/>
  <c r="AX222" i="223" s="1"/>
  <c r="AW226" i="223"/>
  <c r="AX226" i="223" s="1"/>
  <c r="AW302" i="223"/>
  <c r="AX302" i="223" s="1"/>
  <c r="AW306" i="223"/>
  <c r="AX306" i="223" s="1"/>
  <c r="AW339" i="223"/>
  <c r="AX339" i="223" s="1"/>
  <c r="AW294" i="223"/>
  <c r="AX294" i="223" s="1"/>
  <c r="AW298" i="223"/>
  <c r="AX298" i="223" s="1"/>
  <c r="AW328" i="223"/>
  <c r="AX328" i="223" s="1"/>
  <c r="AW332" i="223"/>
  <c r="AX332" i="223" s="1"/>
  <c r="AW274" i="223"/>
  <c r="AX274" i="223" s="1"/>
  <c r="AW286" i="223"/>
  <c r="AX286" i="223" s="1"/>
  <c r="AW290" i="223"/>
  <c r="AX290" i="223" s="1"/>
  <c r="AW320" i="223"/>
  <c r="AX320" i="223" s="1"/>
  <c r="AW192" i="223"/>
  <c r="AX192" i="223" s="1"/>
  <c r="AW217" i="223"/>
  <c r="AX217" i="223" s="1"/>
  <c r="AW224" i="223"/>
  <c r="AX224" i="223" s="1"/>
  <c r="AW240" i="223"/>
  <c r="AX240" i="223" s="1"/>
  <c r="AW292" i="223"/>
  <c r="AX292" i="223" s="1"/>
  <c r="AW77" i="223"/>
  <c r="AX77" i="223" s="1"/>
  <c r="AW85" i="223"/>
  <c r="AX85" i="223" s="1"/>
  <c r="AW93" i="223"/>
  <c r="AX93" i="223" s="1"/>
  <c r="AW101" i="223"/>
  <c r="AX101" i="223" s="1"/>
  <c r="AW109" i="223"/>
  <c r="AX109" i="223" s="1"/>
  <c r="AW117" i="223"/>
  <c r="AX117" i="223" s="1"/>
  <c r="AW133" i="223"/>
  <c r="AX133" i="223" s="1"/>
  <c r="AW162" i="223"/>
  <c r="AX162" i="223" s="1"/>
  <c r="AW185" i="223"/>
  <c r="AX185" i="223" s="1"/>
  <c r="AW316" i="223"/>
  <c r="AX316" i="223" s="1"/>
  <c r="AW11" i="223"/>
  <c r="AW15" i="223"/>
  <c r="AX15" i="223" s="1"/>
  <c r="AW19" i="223"/>
  <c r="AX19" i="223" s="1"/>
  <c r="AW23" i="223"/>
  <c r="AX23" i="223" s="1"/>
  <c r="AW29" i="223"/>
  <c r="AX29" i="223" s="1"/>
  <c r="AW33" i="223"/>
  <c r="AX33" i="223" s="1"/>
  <c r="AW39" i="223"/>
  <c r="AX39" i="223" s="1"/>
  <c r="AW43" i="223"/>
  <c r="AX43" i="223" s="1"/>
  <c r="AW49" i="223"/>
  <c r="AX49" i="223" s="1"/>
  <c r="AW53" i="223"/>
  <c r="AX53" i="223" s="1"/>
  <c r="AW57" i="223"/>
  <c r="AX57" i="223" s="1"/>
  <c r="AW61" i="223"/>
  <c r="AX61" i="223" s="1"/>
  <c r="AW65" i="223"/>
  <c r="AX65" i="223" s="1"/>
  <c r="AW69" i="223"/>
  <c r="AX69" i="223" s="1"/>
  <c r="AW73" i="223"/>
  <c r="AX73" i="223" s="1"/>
  <c r="AW127" i="223"/>
  <c r="AX127" i="223" s="1"/>
  <c r="AW169" i="223"/>
  <c r="AX169" i="223" s="1"/>
  <c r="AW336" i="223"/>
  <c r="AX336" i="223" s="1"/>
  <c r="AW13" i="223"/>
  <c r="AX13" i="223" s="1"/>
  <c r="AW17" i="223"/>
  <c r="AX17" i="223" s="1"/>
  <c r="AW21" i="223"/>
  <c r="AX21" i="223" s="1"/>
  <c r="AW25" i="223"/>
  <c r="AX25" i="223" s="1"/>
  <c r="AW31" i="223"/>
  <c r="AX31" i="223" s="1"/>
  <c r="AW35" i="223"/>
  <c r="AX35" i="223" s="1"/>
  <c r="AW37" i="223"/>
  <c r="AX37" i="223" s="1"/>
  <c r="AW41" i="223"/>
  <c r="AX41" i="223" s="1"/>
  <c r="AW45" i="223"/>
  <c r="AX45" i="223" s="1"/>
  <c r="AW47" i="223"/>
  <c r="AX47" i="223" s="1"/>
  <c r="AW51" i="223"/>
  <c r="AX51" i="223" s="1"/>
  <c r="AW55" i="223"/>
  <c r="AX55" i="223" s="1"/>
  <c r="AW59" i="223"/>
  <c r="AX59" i="223" s="1"/>
  <c r="AW63" i="223"/>
  <c r="AX63" i="223" s="1"/>
  <c r="AW67" i="223"/>
  <c r="AX67" i="223" s="1"/>
  <c r="AW71" i="223"/>
  <c r="AX71" i="223" s="1"/>
  <c r="AW75" i="223"/>
  <c r="AX75" i="223" s="1"/>
  <c r="AW121" i="223"/>
  <c r="AX121" i="223" s="1"/>
  <c r="AW170" i="223"/>
  <c r="AX170" i="223" s="1"/>
  <c r="AW187" i="223"/>
  <c r="AX187" i="223" s="1"/>
  <c r="AW201" i="223"/>
  <c r="AX201" i="223" s="1"/>
  <c r="AW208" i="223"/>
  <c r="AX208" i="223" s="1"/>
  <c r="AW300" i="223"/>
  <c r="AX300" i="223" s="1"/>
  <c r="AW27" i="223"/>
  <c r="AX27" i="223" s="1"/>
  <c r="AW324" i="223"/>
  <c r="AX324" i="223" s="1"/>
  <c r="AW171" i="223"/>
  <c r="AX171" i="223" s="1"/>
  <c r="AW256" i="223"/>
  <c r="AX256" i="223" s="1"/>
  <c r="AW284" i="223"/>
  <c r="AX284" i="223" s="1"/>
  <c r="AV342" i="223"/>
  <c r="AW272" i="223"/>
  <c r="AX272" i="223" s="1"/>
  <c r="AW308" i="223"/>
  <c r="AX308" i="223" s="1"/>
  <c r="AW334" i="223"/>
  <c r="AX334" i="223" s="1"/>
  <c r="AW186" i="223"/>
  <c r="AX186" i="223" s="1"/>
  <c r="AW202" i="223"/>
  <c r="AX202" i="223" s="1"/>
  <c r="AW218" i="223"/>
  <c r="AX218" i="223" s="1"/>
  <c r="AW234" i="223"/>
  <c r="AX234" i="223" s="1"/>
  <c r="AW250" i="223"/>
  <c r="AX250" i="223" s="1"/>
  <c r="AW266" i="223"/>
  <c r="AX266" i="223" s="1"/>
  <c r="AW330" i="223"/>
  <c r="AX330" i="223" s="1"/>
  <c r="U342" i="227" l="1"/>
  <c r="R343" i="224" s="1"/>
  <c r="AW342" i="223"/>
  <c r="V341" i="223" l="1"/>
  <c r="W341" i="223" s="1"/>
  <c r="V340" i="223"/>
  <c r="W340" i="223" s="1"/>
  <c r="V339" i="223"/>
  <c r="W339" i="223" s="1"/>
  <c r="V338" i="223"/>
  <c r="W338" i="223" s="1"/>
  <c r="V337" i="223"/>
  <c r="W337" i="223" s="1"/>
  <c r="V336" i="223"/>
  <c r="W336" i="223" s="1"/>
  <c r="V335" i="223"/>
  <c r="W335" i="223" s="1"/>
  <c r="V334" i="223"/>
  <c r="W334" i="223" s="1"/>
  <c r="V333" i="223"/>
  <c r="W333" i="223" s="1"/>
  <c r="V332" i="223"/>
  <c r="W332" i="223" s="1"/>
  <c r="V331" i="223"/>
  <c r="W331" i="223" s="1"/>
  <c r="V330" i="223"/>
  <c r="W330" i="223" s="1"/>
  <c r="V329" i="223"/>
  <c r="W329" i="223" s="1"/>
  <c r="V328" i="223"/>
  <c r="W328" i="223" s="1"/>
  <c r="V327" i="223"/>
  <c r="W327" i="223" s="1"/>
  <c r="V326" i="223"/>
  <c r="W326" i="223" s="1"/>
  <c r="V325" i="223"/>
  <c r="W325" i="223" s="1"/>
  <c r="V324" i="223"/>
  <c r="W324" i="223" s="1"/>
  <c r="V323" i="223"/>
  <c r="W323" i="223" s="1"/>
  <c r="V322" i="223"/>
  <c r="W322" i="223" s="1"/>
  <c r="V321" i="223"/>
  <c r="W321" i="223" s="1"/>
  <c r="V320" i="223"/>
  <c r="W320" i="223" s="1"/>
  <c r="V319" i="223"/>
  <c r="W319" i="223" s="1"/>
  <c r="V318" i="223"/>
  <c r="W318" i="223" s="1"/>
  <c r="V317" i="223"/>
  <c r="W317" i="223" s="1"/>
  <c r="V316" i="223"/>
  <c r="W316" i="223" s="1"/>
  <c r="V315" i="223"/>
  <c r="W315" i="223" s="1"/>
  <c r="V314" i="223"/>
  <c r="W314" i="223" s="1"/>
  <c r="V313" i="223"/>
  <c r="W313" i="223" s="1"/>
  <c r="V312" i="223"/>
  <c r="W312" i="223" s="1"/>
  <c r="V311" i="223"/>
  <c r="W311" i="223" s="1"/>
  <c r="V310" i="223"/>
  <c r="W310" i="223" s="1"/>
  <c r="V309" i="223"/>
  <c r="W309" i="223" s="1"/>
  <c r="V308" i="223"/>
  <c r="W308" i="223" s="1"/>
  <c r="V307" i="223"/>
  <c r="W307" i="223" s="1"/>
  <c r="V306" i="223"/>
  <c r="W306" i="223" s="1"/>
  <c r="V305" i="223"/>
  <c r="W305" i="223" s="1"/>
  <c r="V304" i="223"/>
  <c r="W304" i="223" s="1"/>
  <c r="V303" i="223"/>
  <c r="W303" i="223" s="1"/>
  <c r="V302" i="223"/>
  <c r="W302" i="223" s="1"/>
  <c r="V301" i="223"/>
  <c r="W301" i="223" s="1"/>
  <c r="V300" i="223"/>
  <c r="W300" i="223" s="1"/>
  <c r="V299" i="223"/>
  <c r="W299" i="223" s="1"/>
  <c r="V298" i="223"/>
  <c r="W298" i="223" s="1"/>
  <c r="V297" i="223"/>
  <c r="W297" i="223" s="1"/>
  <c r="V296" i="223"/>
  <c r="W296" i="223" s="1"/>
  <c r="V295" i="223"/>
  <c r="W295" i="223" s="1"/>
  <c r="V294" i="223"/>
  <c r="W294" i="223" s="1"/>
  <c r="V293" i="223"/>
  <c r="W293" i="223" s="1"/>
  <c r="V292" i="223"/>
  <c r="W292" i="223" s="1"/>
  <c r="V291" i="223"/>
  <c r="W291" i="223" s="1"/>
  <c r="V290" i="223"/>
  <c r="W290" i="223" s="1"/>
  <c r="V289" i="223"/>
  <c r="W289" i="223" s="1"/>
  <c r="V288" i="223"/>
  <c r="W288" i="223" s="1"/>
  <c r="V287" i="223"/>
  <c r="W287" i="223" s="1"/>
  <c r="V286" i="223"/>
  <c r="W286" i="223" s="1"/>
  <c r="V285" i="223"/>
  <c r="W285" i="223" s="1"/>
  <c r="V284" i="223"/>
  <c r="W284" i="223" s="1"/>
  <c r="V283" i="223"/>
  <c r="W283" i="223" s="1"/>
  <c r="V282" i="223"/>
  <c r="W282" i="223" s="1"/>
  <c r="V281" i="223"/>
  <c r="W281" i="223" s="1"/>
  <c r="V280" i="223"/>
  <c r="W280" i="223" s="1"/>
  <c r="V279" i="223"/>
  <c r="W279" i="223" s="1"/>
  <c r="V278" i="223"/>
  <c r="W278" i="223" s="1"/>
  <c r="V277" i="223"/>
  <c r="W277" i="223" s="1"/>
  <c r="V276" i="223"/>
  <c r="W276" i="223" s="1"/>
  <c r="V275" i="223"/>
  <c r="W275" i="223" s="1"/>
  <c r="V274" i="223"/>
  <c r="W274" i="223" s="1"/>
  <c r="V273" i="223"/>
  <c r="W273" i="223" s="1"/>
  <c r="V272" i="223"/>
  <c r="W272" i="223" s="1"/>
  <c r="V271" i="223"/>
  <c r="W271" i="223" s="1"/>
  <c r="V270" i="223"/>
  <c r="W270" i="223" s="1"/>
  <c r="V269" i="223"/>
  <c r="W269" i="223" s="1"/>
  <c r="V268" i="223"/>
  <c r="W268" i="223" s="1"/>
  <c r="V267" i="223"/>
  <c r="W267" i="223" s="1"/>
  <c r="V266" i="223"/>
  <c r="W266" i="223" s="1"/>
  <c r="V265" i="223"/>
  <c r="W265" i="223" s="1"/>
  <c r="V264" i="223"/>
  <c r="W264" i="223" s="1"/>
  <c r="V263" i="223"/>
  <c r="W263" i="223" s="1"/>
  <c r="V262" i="223"/>
  <c r="W262" i="223" s="1"/>
  <c r="V261" i="223"/>
  <c r="W261" i="223" s="1"/>
  <c r="V260" i="223"/>
  <c r="W260" i="223" s="1"/>
  <c r="V259" i="223"/>
  <c r="W259" i="223" s="1"/>
  <c r="V258" i="223"/>
  <c r="W258" i="223" s="1"/>
  <c r="V257" i="223"/>
  <c r="W257" i="223" s="1"/>
  <c r="V256" i="223"/>
  <c r="W256" i="223" s="1"/>
  <c r="V255" i="223"/>
  <c r="W255" i="223" s="1"/>
  <c r="V254" i="223"/>
  <c r="W254" i="223" s="1"/>
  <c r="V253" i="223"/>
  <c r="W253" i="223" s="1"/>
  <c r="V252" i="223"/>
  <c r="W252" i="223" s="1"/>
  <c r="V251" i="223"/>
  <c r="W251" i="223" s="1"/>
  <c r="V250" i="223"/>
  <c r="W250" i="223" s="1"/>
  <c r="V249" i="223"/>
  <c r="W249" i="223" s="1"/>
  <c r="V248" i="223"/>
  <c r="W248" i="223" s="1"/>
  <c r="V247" i="223"/>
  <c r="W247" i="223" s="1"/>
  <c r="V246" i="223"/>
  <c r="W246" i="223" s="1"/>
  <c r="V245" i="223"/>
  <c r="W245" i="223" s="1"/>
  <c r="V244" i="223"/>
  <c r="W244" i="223" s="1"/>
  <c r="V243" i="223"/>
  <c r="W243" i="223" s="1"/>
  <c r="V242" i="223"/>
  <c r="W242" i="223" s="1"/>
  <c r="V241" i="223"/>
  <c r="W241" i="223" s="1"/>
  <c r="V240" i="223"/>
  <c r="W240" i="223" s="1"/>
  <c r="V239" i="223"/>
  <c r="W239" i="223" s="1"/>
  <c r="V238" i="223"/>
  <c r="W238" i="223" s="1"/>
  <c r="V237" i="223"/>
  <c r="W237" i="223" s="1"/>
  <c r="V236" i="223"/>
  <c r="W236" i="223" s="1"/>
  <c r="V235" i="223"/>
  <c r="W235" i="223" s="1"/>
  <c r="V234" i="223"/>
  <c r="W234" i="223" s="1"/>
  <c r="V233" i="223"/>
  <c r="W233" i="223" s="1"/>
  <c r="V232" i="223"/>
  <c r="W232" i="223" s="1"/>
  <c r="V231" i="223"/>
  <c r="W231" i="223" s="1"/>
  <c r="V230" i="223"/>
  <c r="W230" i="223" s="1"/>
  <c r="V229" i="223"/>
  <c r="W229" i="223" s="1"/>
  <c r="V228" i="223"/>
  <c r="W228" i="223" s="1"/>
  <c r="V227" i="223"/>
  <c r="W227" i="223" s="1"/>
  <c r="V226" i="223"/>
  <c r="W226" i="223" s="1"/>
  <c r="V225" i="223"/>
  <c r="W225" i="223" s="1"/>
  <c r="V224" i="223"/>
  <c r="W224" i="223" s="1"/>
  <c r="V223" i="223"/>
  <c r="W223" i="223" s="1"/>
  <c r="V222" i="223"/>
  <c r="W222" i="223" s="1"/>
  <c r="V221" i="223"/>
  <c r="W221" i="223" s="1"/>
  <c r="V220" i="223"/>
  <c r="W220" i="223" s="1"/>
  <c r="V219" i="223"/>
  <c r="W219" i="223" s="1"/>
  <c r="V218" i="223"/>
  <c r="W218" i="223" s="1"/>
  <c r="V217" i="223"/>
  <c r="W217" i="223" s="1"/>
  <c r="V216" i="223"/>
  <c r="W216" i="223" s="1"/>
  <c r="V215" i="223"/>
  <c r="W215" i="223" s="1"/>
  <c r="V214" i="223"/>
  <c r="W214" i="223" s="1"/>
  <c r="V213" i="223"/>
  <c r="W213" i="223" s="1"/>
  <c r="V212" i="223"/>
  <c r="W212" i="223" s="1"/>
  <c r="V211" i="223"/>
  <c r="W211" i="223" s="1"/>
  <c r="V210" i="223"/>
  <c r="W210" i="223" s="1"/>
  <c r="V209" i="223"/>
  <c r="W209" i="223" s="1"/>
  <c r="V208" i="223"/>
  <c r="W208" i="223" s="1"/>
  <c r="V207" i="223"/>
  <c r="W207" i="223" s="1"/>
  <c r="V206" i="223"/>
  <c r="W206" i="223" s="1"/>
  <c r="V205" i="223"/>
  <c r="W205" i="223" s="1"/>
  <c r="V204" i="223"/>
  <c r="W204" i="223" s="1"/>
  <c r="V203" i="223"/>
  <c r="W203" i="223" s="1"/>
  <c r="V202" i="223"/>
  <c r="W202" i="223" s="1"/>
  <c r="V201" i="223"/>
  <c r="W201" i="223" s="1"/>
  <c r="V200" i="223"/>
  <c r="W200" i="223" s="1"/>
  <c r="V199" i="223"/>
  <c r="W199" i="223" s="1"/>
  <c r="V198" i="223"/>
  <c r="W198" i="223" s="1"/>
  <c r="V197" i="223"/>
  <c r="W197" i="223" s="1"/>
  <c r="V196" i="223"/>
  <c r="W196" i="223" s="1"/>
  <c r="V195" i="223"/>
  <c r="W195" i="223" s="1"/>
  <c r="V194" i="223"/>
  <c r="W194" i="223" s="1"/>
  <c r="V193" i="223"/>
  <c r="W193" i="223" s="1"/>
  <c r="V192" i="223"/>
  <c r="W192" i="223" s="1"/>
  <c r="V191" i="223"/>
  <c r="W191" i="223" s="1"/>
  <c r="V190" i="223"/>
  <c r="W190" i="223" s="1"/>
  <c r="V189" i="223"/>
  <c r="W189" i="223" s="1"/>
  <c r="V188" i="223"/>
  <c r="W188" i="223" s="1"/>
  <c r="V187" i="223"/>
  <c r="W187" i="223" s="1"/>
  <c r="V186" i="223"/>
  <c r="W186" i="223" s="1"/>
  <c r="V185" i="223"/>
  <c r="W185" i="223" s="1"/>
  <c r="V184" i="223"/>
  <c r="W184" i="223" s="1"/>
  <c r="V183" i="223"/>
  <c r="W183" i="223" s="1"/>
  <c r="V182" i="223"/>
  <c r="W182" i="223" s="1"/>
  <c r="V181" i="223"/>
  <c r="W181" i="223" s="1"/>
  <c r="V180" i="223"/>
  <c r="W180" i="223" s="1"/>
  <c r="V179" i="223"/>
  <c r="W179" i="223" s="1"/>
  <c r="V178" i="223"/>
  <c r="W178" i="223" s="1"/>
  <c r="V177" i="223"/>
  <c r="W177" i="223" s="1"/>
  <c r="V176" i="223"/>
  <c r="W176" i="223" s="1"/>
  <c r="V175" i="223"/>
  <c r="W175" i="223" s="1"/>
  <c r="V174" i="223"/>
  <c r="W174" i="223" s="1"/>
  <c r="V173" i="223"/>
  <c r="W173" i="223" s="1"/>
  <c r="V172" i="223"/>
  <c r="W172" i="223" s="1"/>
  <c r="V171" i="223"/>
  <c r="W171" i="223" s="1"/>
  <c r="V170" i="223"/>
  <c r="W170" i="223" s="1"/>
  <c r="V169" i="223"/>
  <c r="W169" i="223" s="1"/>
  <c r="V168" i="223"/>
  <c r="W168" i="223" s="1"/>
  <c r="V167" i="223"/>
  <c r="W167" i="223" s="1"/>
  <c r="V166" i="223"/>
  <c r="W166" i="223" s="1"/>
  <c r="V165" i="223"/>
  <c r="W165" i="223" s="1"/>
  <c r="V164" i="223"/>
  <c r="W164" i="223" s="1"/>
  <c r="V163" i="223"/>
  <c r="W163" i="223" s="1"/>
  <c r="V162" i="223"/>
  <c r="W162" i="223" s="1"/>
  <c r="V161" i="223"/>
  <c r="W161" i="223" s="1"/>
  <c r="V160" i="223"/>
  <c r="W160" i="223" s="1"/>
  <c r="V159" i="223"/>
  <c r="W159" i="223" s="1"/>
  <c r="V158" i="223"/>
  <c r="W158" i="223" s="1"/>
  <c r="V157" i="223"/>
  <c r="W157" i="223" s="1"/>
  <c r="V156" i="223"/>
  <c r="W156" i="223" s="1"/>
  <c r="V155" i="223"/>
  <c r="W155" i="223" s="1"/>
  <c r="V154" i="223"/>
  <c r="W154" i="223" s="1"/>
  <c r="V153" i="223"/>
  <c r="W153" i="223" s="1"/>
  <c r="V152" i="223"/>
  <c r="W152" i="223" s="1"/>
  <c r="V151" i="223"/>
  <c r="W151" i="223" s="1"/>
  <c r="V150" i="223"/>
  <c r="W150" i="223" s="1"/>
  <c r="V149" i="223"/>
  <c r="W149" i="223" s="1"/>
  <c r="V148" i="223"/>
  <c r="W148" i="223" s="1"/>
  <c r="V147" i="223"/>
  <c r="W147" i="223" s="1"/>
  <c r="V146" i="223"/>
  <c r="W146" i="223" s="1"/>
  <c r="V145" i="223"/>
  <c r="W145" i="223" s="1"/>
  <c r="V144" i="223"/>
  <c r="W144" i="223" s="1"/>
  <c r="V143" i="223"/>
  <c r="W143" i="223" s="1"/>
  <c r="V142" i="223"/>
  <c r="W142" i="223" s="1"/>
  <c r="V141" i="223"/>
  <c r="W141" i="223" s="1"/>
  <c r="V140" i="223"/>
  <c r="W140" i="223" s="1"/>
  <c r="V139" i="223"/>
  <c r="W139" i="223" s="1"/>
  <c r="V138" i="223"/>
  <c r="W138" i="223" s="1"/>
  <c r="V137" i="223"/>
  <c r="W137" i="223" s="1"/>
  <c r="V136" i="223"/>
  <c r="W136" i="223" s="1"/>
  <c r="V135" i="223"/>
  <c r="W135" i="223" s="1"/>
  <c r="V134" i="223"/>
  <c r="W134" i="223" s="1"/>
  <c r="V133" i="223"/>
  <c r="W133" i="223" s="1"/>
  <c r="V132" i="223"/>
  <c r="W132" i="223" s="1"/>
  <c r="V131" i="223"/>
  <c r="W131" i="223" s="1"/>
  <c r="V130" i="223"/>
  <c r="W130" i="223" s="1"/>
  <c r="V129" i="223"/>
  <c r="W129" i="223" s="1"/>
  <c r="V128" i="223"/>
  <c r="W128" i="223" s="1"/>
  <c r="V127" i="223"/>
  <c r="W127" i="223" s="1"/>
  <c r="V126" i="223"/>
  <c r="W126" i="223" s="1"/>
  <c r="V125" i="223"/>
  <c r="W125" i="223" s="1"/>
  <c r="V124" i="223"/>
  <c r="W124" i="223" s="1"/>
  <c r="V123" i="223"/>
  <c r="W123" i="223" s="1"/>
  <c r="V122" i="223"/>
  <c r="W122" i="223" s="1"/>
  <c r="V121" i="223"/>
  <c r="W121" i="223" s="1"/>
  <c r="V120" i="223"/>
  <c r="W120" i="223" s="1"/>
  <c r="V119" i="223"/>
  <c r="W119" i="223" s="1"/>
  <c r="V118" i="223"/>
  <c r="W118" i="223" s="1"/>
  <c r="V117" i="223"/>
  <c r="W117" i="223" s="1"/>
  <c r="V116" i="223"/>
  <c r="W116" i="223" s="1"/>
  <c r="V115" i="223"/>
  <c r="W115" i="223" s="1"/>
  <c r="V114" i="223"/>
  <c r="W114" i="223" s="1"/>
  <c r="V113" i="223"/>
  <c r="W113" i="223" s="1"/>
  <c r="V112" i="223"/>
  <c r="W112" i="223" s="1"/>
  <c r="V111" i="223"/>
  <c r="W111" i="223" s="1"/>
  <c r="V110" i="223"/>
  <c r="W110" i="223" s="1"/>
  <c r="V109" i="223"/>
  <c r="W109" i="223" s="1"/>
  <c r="V108" i="223"/>
  <c r="W108" i="223" s="1"/>
  <c r="V107" i="223"/>
  <c r="W107" i="223" s="1"/>
  <c r="V106" i="223"/>
  <c r="W106" i="223" s="1"/>
  <c r="V105" i="223"/>
  <c r="W105" i="223" s="1"/>
  <c r="V104" i="223"/>
  <c r="W104" i="223" s="1"/>
  <c r="V103" i="223"/>
  <c r="W103" i="223" s="1"/>
  <c r="V102" i="223"/>
  <c r="W102" i="223" s="1"/>
  <c r="V101" i="223"/>
  <c r="W101" i="223" s="1"/>
  <c r="V100" i="223"/>
  <c r="W100" i="223" s="1"/>
  <c r="V99" i="223"/>
  <c r="W99" i="223" s="1"/>
  <c r="V98" i="223"/>
  <c r="W98" i="223" s="1"/>
  <c r="V97" i="223"/>
  <c r="W97" i="223" s="1"/>
  <c r="V96" i="223"/>
  <c r="W96" i="223" s="1"/>
  <c r="V95" i="223"/>
  <c r="W95" i="223" s="1"/>
  <c r="V94" i="223"/>
  <c r="W94" i="223" s="1"/>
  <c r="V93" i="223"/>
  <c r="W93" i="223" s="1"/>
  <c r="V92" i="223"/>
  <c r="W92" i="223" s="1"/>
  <c r="V91" i="223"/>
  <c r="W91" i="223" s="1"/>
  <c r="V90" i="223"/>
  <c r="W90" i="223" s="1"/>
  <c r="V89" i="223"/>
  <c r="W89" i="223" s="1"/>
  <c r="V88" i="223"/>
  <c r="W88" i="223" s="1"/>
  <c r="V87" i="223"/>
  <c r="W87" i="223" s="1"/>
  <c r="V86" i="223"/>
  <c r="W86" i="223" s="1"/>
  <c r="V85" i="223"/>
  <c r="W85" i="223" s="1"/>
  <c r="V84" i="223"/>
  <c r="W84" i="223" s="1"/>
  <c r="V83" i="223"/>
  <c r="W83" i="223" s="1"/>
  <c r="V82" i="223"/>
  <c r="W82" i="223" s="1"/>
  <c r="V81" i="223"/>
  <c r="W81" i="223" s="1"/>
  <c r="V80" i="223"/>
  <c r="W80" i="223" s="1"/>
  <c r="V79" i="223"/>
  <c r="W79" i="223" s="1"/>
  <c r="V78" i="223"/>
  <c r="W78" i="223" s="1"/>
  <c r="V77" i="223"/>
  <c r="W77" i="223" s="1"/>
  <c r="V76" i="223"/>
  <c r="W76" i="223" s="1"/>
  <c r="V75" i="223"/>
  <c r="W75" i="223" s="1"/>
  <c r="V74" i="223"/>
  <c r="W74" i="223" s="1"/>
  <c r="V73" i="223"/>
  <c r="W73" i="223" s="1"/>
  <c r="V72" i="223"/>
  <c r="W72" i="223" s="1"/>
  <c r="V71" i="223"/>
  <c r="W71" i="223" s="1"/>
  <c r="V70" i="223"/>
  <c r="W70" i="223" s="1"/>
  <c r="V69" i="223"/>
  <c r="W69" i="223" s="1"/>
  <c r="V68" i="223"/>
  <c r="W68" i="223" s="1"/>
  <c r="V67" i="223"/>
  <c r="W67" i="223" s="1"/>
  <c r="V66" i="223"/>
  <c r="W66" i="223" s="1"/>
  <c r="V65" i="223"/>
  <c r="W65" i="223" s="1"/>
  <c r="V64" i="223"/>
  <c r="W64" i="223" s="1"/>
  <c r="V63" i="223"/>
  <c r="W63" i="223" s="1"/>
  <c r="V62" i="223"/>
  <c r="W62" i="223" s="1"/>
  <c r="V61" i="223"/>
  <c r="W61" i="223" s="1"/>
  <c r="V60" i="223"/>
  <c r="W60" i="223" s="1"/>
  <c r="V59" i="223"/>
  <c r="W59" i="223" s="1"/>
  <c r="V58" i="223"/>
  <c r="W58" i="223" s="1"/>
  <c r="V57" i="223"/>
  <c r="W57" i="223" s="1"/>
  <c r="V56" i="223"/>
  <c r="W56" i="223" s="1"/>
  <c r="V55" i="223"/>
  <c r="W55" i="223" s="1"/>
  <c r="V54" i="223"/>
  <c r="W54" i="223" s="1"/>
  <c r="V53" i="223"/>
  <c r="W53" i="223" s="1"/>
  <c r="V52" i="223"/>
  <c r="W52" i="223" s="1"/>
  <c r="V51" i="223"/>
  <c r="W51" i="223" s="1"/>
  <c r="V50" i="223"/>
  <c r="W50" i="223" s="1"/>
  <c r="V49" i="223"/>
  <c r="W49" i="223" s="1"/>
  <c r="V48" i="223"/>
  <c r="W48" i="223" s="1"/>
  <c r="V47" i="223"/>
  <c r="W47" i="223" s="1"/>
  <c r="V46" i="223"/>
  <c r="W46" i="223" s="1"/>
  <c r="V45" i="223"/>
  <c r="W45" i="223" s="1"/>
  <c r="V44" i="223"/>
  <c r="W44" i="223" s="1"/>
  <c r="V43" i="223"/>
  <c r="W43" i="223" s="1"/>
  <c r="V42" i="223"/>
  <c r="W42" i="223" s="1"/>
  <c r="V41" i="223"/>
  <c r="W41" i="223" s="1"/>
  <c r="V40" i="223"/>
  <c r="W40" i="223" s="1"/>
  <c r="V39" i="223"/>
  <c r="W39" i="223" s="1"/>
  <c r="V38" i="223"/>
  <c r="W38" i="223" s="1"/>
  <c r="V37" i="223"/>
  <c r="W37" i="223" s="1"/>
  <c r="V36" i="223"/>
  <c r="W36" i="223" s="1"/>
  <c r="V35" i="223"/>
  <c r="W35" i="223" s="1"/>
  <c r="V34" i="223"/>
  <c r="W34" i="223" s="1"/>
  <c r="V33" i="223"/>
  <c r="W33" i="223" s="1"/>
  <c r="V32" i="223"/>
  <c r="W32" i="223" s="1"/>
  <c r="V31" i="223"/>
  <c r="W31" i="223" s="1"/>
  <c r="V30" i="223"/>
  <c r="W30" i="223" s="1"/>
  <c r="V29" i="223"/>
  <c r="W29" i="223" s="1"/>
  <c r="V28" i="223"/>
  <c r="W28" i="223" s="1"/>
  <c r="V27" i="223"/>
  <c r="W27" i="223" s="1"/>
  <c r="V26" i="223"/>
  <c r="W26" i="223" s="1"/>
  <c r="V25" i="223"/>
  <c r="W25" i="223" s="1"/>
  <c r="V24" i="223"/>
  <c r="W24" i="223" s="1"/>
  <c r="V23" i="223"/>
  <c r="W23" i="223" s="1"/>
  <c r="V22" i="223"/>
  <c r="W22" i="223" s="1"/>
  <c r="V21" i="223"/>
  <c r="W21" i="223" s="1"/>
  <c r="V20" i="223"/>
  <c r="W20" i="223" s="1"/>
  <c r="V19" i="223"/>
  <c r="W19" i="223" s="1"/>
  <c r="V18" i="223"/>
  <c r="W18" i="223" s="1"/>
  <c r="V17" i="223"/>
  <c r="W17" i="223" s="1"/>
  <c r="V16" i="223"/>
  <c r="W16" i="223" s="1"/>
  <c r="V15" i="223"/>
  <c r="W15" i="223" s="1"/>
  <c r="V14" i="223"/>
  <c r="W14" i="223" s="1"/>
  <c r="V13" i="223"/>
  <c r="W13" i="223" s="1"/>
  <c r="V12" i="223"/>
  <c r="W12" i="223" s="1"/>
  <c r="V11" i="223"/>
  <c r="W11" i="223" s="1"/>
  <c r="V10" i="223"/>
  <c r="W10" i="223" s="1"/>
  <c r="U342" i="223"/>
  <c r="BE341" i="223" l="1"/>
  <c r="BH341" i="223" s="1"/>
  <c r="BE340" i="223"/>
  <c r="BH340" i="223" s="1"/>
  <c r="BE339" i="223"/>
  <c r="BH339" i="223" s="1"/>
  <c r="BE338" i="223"/>
  <c r="BH338" i="223" s="1"/>
  <c r="BE337" i="223"/>
  <c r="BH337" i="223" s="1"/>
  <c r="BE336" i="223"/>
  <c r="BH336" i="223" s="1"/>
  <c r="BE335" i="223"/>
  <c r="BH335" i="223" s="1"/>
  <c r="BE334" i="223"/>
  <c r="BH334" i="223" s="1"/>
  <c r="BE333" i="223"/>
  <c r="BH333" i="223" s="1"/>
  <c r="BE332" i="223"/>
  <c r="BH332" i="223" s="1"/>
  <c r="BE331" i="223"/>
  <c r="BH331" i="223" s="1"/>
  <c r="BE330" i="223"/>
  <c r="BH330" i="223" s="1"/>
  <c r="BE329" i="223"/>
  <c r="BH329" i="223" s="1"/>
  <c r="BE328" i="223"/>
  <c r="BH328" i="223" s="1"/>
  <c r="BE327" i="223"/>
  <c r="BH327" i="223" s="1"/>
  <c r="BE326" i="223"/>
  <c r="BH326" i="223" s="1"/>
  <c r="BE325" i="223"/>
  <c r="BH325" i="223" s="1"/>
  <c r="BE324" i="223"/>
  <c r="BH324" i="223" s="1"/>
  <c r="BE323" i="223"/>
  <c r="BH323" i="223" s="1"/>
  <c r="BE322" i="223"/>
  <c r="BH322" i="223" s="1"/>
  <c r="BE321" i="223"/>
  <c r="BH321" i="223" s="1"/>
  <c r="BE320" i="223"/>
  <c r="BH320" i="223" s="1"/>
  <c r="BE319" i="223"/>
  <c r="BH319" i="223" s="1"/>
  <c r="BE318" i="223"/>
  <c r="BH318" i="223" s="1"/>
  <c r="BE317" i="223"/>
  <c r="BH317" i="223" s="1"/>
  <c r="BE316" i="223"/>
  <c r="BH316" i="223" s="1"/>
  <c r="BE315" i="223"/>
  <c r="BH315" i="223" s="1"/>
  <c r="BE314" i="223"/>
  <c r="BH314" i="223" s="1"/>
  <c r="BE313" i="223"/>
  <c r="BH313" i="223" s="1"/>
  <c r="BE312" i="223"/>
  <c r="BH312" i="223" s="1"/>
  <c r="BE311" i="223"/>
  <c r="BH311" i="223" s="1"/>
  <c r="BE310" i="223"/>
  <c r="BH310" i="223" s="1"/>
  <c r="BE309" i="223"/>
  <c r="BH309" i="223" s="1"/>
  <c r="BE308" i="223"/>
  <c r="BH308" i="223" s="1"/>
  <c r="BE307" i="223"/>
  <c r="BH307" i="223" s="1"/>
  <c r="BE306" i="223"/>
  <c r="BH306" i="223" s="1"/>
  <c r="BE305" i="223"/>
  <c r="BH305" i="223" s="1"/>
  <c r="BE304" i="223"/>
  <c r="BH304" i="223" s="1"/>
  <c r="BE303" i="223"/>
  <c r="BH303" i="223" s="1"/>
  <c r="BE302" i="223"/>
  <c r="BH302" i="223" s="1"/>
  <c r="BE301" i="223"/>
  <c r="BH301" i="223" s="1"/>
  <c r="BE300" i="223"/>
  <c r="BH300" i="223" s="1"/>
  <c r="BE299" i="223"/>
  <c r="BH299" i="223" s="1"/>
  <c r="BE298" i="223"/>
  <c r="BH298" i="223" s="1"/>
  <c r="BE297" i="223"/>
  <c r="BH297" i="223" s="1"/>
  <c r="BE296" i="223"/>
  <c r="BH296" i="223" s="1"/>
  <c r="BE295" i="223"/>
  <c r="BH295" i="223" s="1"/>
  <c r="BE294" i="223"/>
  <c r="BH294" i="223" s="1"/>
  <c r="BE293" i="223"/>
  <c r="BH293" i="223" s="1"/>
  <c r="BE292" i="223"/>
  <c r="BH292" i="223" s="1"/>
  <c r="BE291" i="223"/>
  <c r="BH291" i="223" s="1"/>
  <c r="BE290" i="223"/>
  <c r="BH290" i="223" s="1"/>
  <c r="BE289" i="223"/>
  <c r="BH289" i="223" s="1"/>
  <c r="BE288" i="223"/>
  <c r="BH288" i="223" s="1"/>
  <c r="BE287" i="223"/>
  <c r="BH287" i="223" s="1"/>
  <c r="BE286" i="223"/>
  <c r="BH286" i="223" s="1"/>
  <c r="BE285" i="223"/>
  <c r="BH285" i="223" s="1"/>
  <c r="BE284" i="223"/>
  <c r="BH284" i="223" s="1"/>
  <c r="BE283" i="223"/>
  <c r="BH283" i="223" s="1"/>
  <c r="BE282" i="223"/>
  <c r="BH282" i="223" s="1"/>
  <c r="BE281" i="223"/>
  <c r="BH281" i="223" s="1"/>
  <c r="BE280" i="223"/>
  <c r="BH280" i="223" s="1"/>
  <c r="BE279" i="223"/>
  <c r="BH279" i="223" s="1"/>
  <c r="BE278" i="223"/>
  <c r="BH278" i="223" s="1"/>
  <c r="BE277" i="223"/>
  <c r="BH277" i="223" s="1"/>
  <c r="BE276" i="223"/>
  <c r="BH276" i="223" s="1"/>
  <c r="BE275" i="223"/>
  <c r="BH275" i="223" s="1"/>
  <c r="BE274" i="223"/>
  <c r="BH274" i="223" s="1"/>
  <c r="BE273" i="223"/>
  <c r="BH273" i="223" s="1"/>
  <c r="BE272" i="223"/>
  <c r="BH272" i="223" s="1"/>
  <c r="BE271" i="223"/>
  <c r="BH271" i="223" s="1"/>
  <c r="BE270" i="223"/>
  <c r="BH270" i="223" s="1"/>
  <c r="BE269" i="223"/>
  <c r="BH269" i="223" s="1"/>
  <c r="BE268" i="223"/>
  <c r="BH268" i="223" s="1"/>
  <c r="BE267" i="223"/>
  <c r="BH267" i="223" s="1"/>
  <c r="BE266" i="223"/>
  <c r="BH266" i="223" s="1"/>
  <c r="BE265" i="223"/>
  <c r="BH265" i="223" s="1"/>
  <c r="BE264" i="223"/>
  <c r="BH264" i="223" s="1"/>
  <c r="BE263" i="223"/>
  <c r="BH263" i="223" s="1"/>
  <c r="BE262" i="223"/>
  <c r="BH262" i="223" s="1"/>
  <c r="BE261" i="223"/>
  <c r="BH261" i="223" s="1"/>
  <c r="BE260" i="223"/>
  <c r="BH260" i="223" s="1"/>
  <c r="BE259" i="223"/>
  <c r="BH259" i="223" s="1"/>
  <c r="BE258" i="223"/>
  <c r="BH258" i="223" s="1"/>
  <c r="BE257" i="223"/>
  <c r="BH257" i="223" s="1"/>
  <c r="BE256" i="223"/>
  <c r="BH256" i="223" s="1"/>
  <c r="BE255" i="223"/>
  <c r="BH255" i="223" s="1"/>
  <c r="BE254" i="223"/>
  <c r="BH254" i="223" s="1"/>
  <c r="BE253" i="223"/>
  <c r="BH253" i="223" s="1"/>
  <c r="BE252" i="223"/>
  <c r="BH252" i="223" s="1"/>
  <c r="BE251" i="223"/>
  <c r="BH251" i="223" s="1"/>
  <c r="BE250" i="223"/>
  <c r="BH250" i="223" s="1"/>
  <c r="BE249" i="223"/>
  <c r="BH249" i="223" s="1"/>
  <c r="BE248" i="223"/>
  <c r="BH248" i="223" s="1"/>
  <c r="BE247" i="223"/>
  <c r="BH247" i="223" s="1"/>
  <c r="BE246" i="223"/>
  <c r="BH246" i="223" s="1"/>
  <c r="BE245" i="223"/>
  <c r="BH245" i="223" s="1"/>
  <c r="BE244" i="223"/>
  <c r="BH244" i="223" s="1"/>
  <c r="BE243" i="223"/>
  <c r="BH243" i="223" s="1"/>
  <c r="BE242" i="223"/>
  <c r="BH242" i="223" s="1"/>
  <c r="BE241" i="223"/>
  <c r="BH241" i="223" s="1"/>
  <c r="BE240" i="223"/>
  <c r="BH240" i="223" s="1"/>
  <c r="BE239" i="223"/>
  <c r="BH239" i="223" s="1"/>
  <c r="BE238" i="223"/>
  <c r="BH238" i="223" s="1"/>
  <c r="BE237" i="223"/>
  <c r="BH237" i="223" s="1"/>
  <c r="BE236" i="223"/>
  <c r="BH236" i="223" s="1"/>
  <c r="BE235" i="223"/>
  <c r="BH235" i="223" s="1"/>
  <c r="BE234" i="223"/>
  <c r="BH234" i="223" s="1"/>
  <c r="BE233" i="223"/>
  <c r="BH233" i="223" s="1"/>
  <c r="BE232" i="223"/>
  <c r="BH232" i="223" s="1"/>
  <c r="BE231" i="223"/>
  <c r="BH231" i="223" s="1"/>
  <c r="BE230" i="223"/>
  <c r="BH230" i="223" s="1"/>
  <c r="BE229" i="223"/>
  <c r="BH229" i="223" s="1"/>
  <c r="BE228" i="223"/>
  <c r="BH228" i="223" s="1"/>
  <c r="BE227" i="223"/>
  <c r="BH227" i="223" s="1"/>
  <c r="BE226" i="223"/>
  <c r="BH226" i="223" s="1"/>
  <c r="BE225" i="223"/>
  <c r="BH225" i="223" s="1"/>
  <c r="BE224" i="223"/>
  <c r="BH224" i="223" s="1"/>
  <c r="BE223" i="223"/>
  <c r="BH223" i="223" s="1"/>
  <c r="BE222" i="223"/>
  <c r="BH222" i="223" s="1"/>
  <c r="BE221" i="223"/>
  <c r="BH221" i="223" s="1"/>
  <c r="BE220" i="223"/>
  <c r="BH220" i="223" s="1"/>
  <c r="BE219" i="223"/>
  <c r="BH219" i="223" s="1"/>
  <c r="BE218" i="223"/>
  <c r="BH218" i="223" s="1"/>
  <c r="BE217" i="223"/>
  <c r="BH217" i="223" s="1"/>
  <c r="BE216" i="223"/>
  <c r="BH216" i="223" s="1"/>
  <c r="BE215" i="223"/>
  <c r="BH215" i="223" s="1"/>
  <c r="BE214" i="223"/>
  <c r="BH214" i="223" s="1"/>
  <c r="BE213" i="223"/>
  <c r="BH213" i="223" s="1"/>
  <c r="BE212" i="223"/>
  <c r="BH212" i="223" s="1"/>
  <c r="BE211" i="223"/>
  <c r="BH211" i="223" s="1"/>
  <c r="BE210" i="223"/>
  <c r="BH210" i="223" s="1"/>
  <c r="BE209" i="223"/>
  <c r="BH209" i="223" s="1"/>
  <c r="BE208" i="223"/>
  <c r="BH208" i="223" s="1"/>
  <c r="BE207" i="223"/>
  <c r="BH207" i="223" s="1"/>
  <c r="BE206" i="223"/>
  <c r="BH206" i="223" s="1"/>
  <c r="BE205" i="223"/>
  <c r="BH205" i="223" s="1"/>
  <c r="BE204" i="223"/>
  <c r="BH204" i="223" s="1"/>
  <c r="BE203" i="223"/>
  <c r="BH203" i="223" s="1"/>
  <c r="BE202" i="223"/>
  <c r="BH202" i="223" s="1"/>
  <c r="BE201" i="223"/>
  <c r="BH201" i="223" s="1"/>
  <c r="BE200" i="223"/>
  <c r="BH200" i="223" s="1"/>
  <c r="BE199" i="223"/>
  <c r="BH199" i="223" s="1"/>
  <c r="BE198" i="223"/>
  <c r="BH198" i="223" s="1"/>
  <c r="BE197" i="223"/>
  <c r="BH197" i="223" s="1"/>
  <c r="BE196" i="223"/>
  <c r="BH196" i="223" s="1"/>
  <c r="BE195" i="223"/>
  <c r="BH195" i="223" s="1"/>
  <c r="BE194" i="223"/>
  <c r="BH194" i="223" s="1"/>
  <c r="BE193" i="223"/>
  <c r="BH193" i="223" s="1"/>
  <c r="BE192" i="223"/>
  <c r="BH192" i="223" s="1"/>
  <c r="BE191" i="223"/>
  <c r="BH191" i="223" s="1"/>
  <c r="BE190" i="223"/>
  <c r="BH190" i="223" s="1"/>
  <c r="BE189" i="223"/>
  <c r="BH189" i="223" s="1"/>
  <c r="BE188" i="223"/>
  <c r="BH188" i="223" s="1"/>
  <c r="BE187" i="223"/>
  <c r="BH187" i="223" s="1"/>
  <c r="BE186" i="223"/>
  <c r="BH186" i="223" s="1"/>
  <c r="BE185" i="223"/>
  <c r="BH185" i="223" s="1"/>
  <c r="BE184" i="223"/>
  <c r="BH184" i="223" s="1"/>
  <c r="BE183" i="223"/>
  <c r="BH183" i="223" s="1"/>
  <c r="BE182" i="223"/>
  <c r="BH182" i="223" s="1"/>
  <c r="BE181" i="223"/>
  <c r="BH181" i="223" s="1"/>
  <c r="BE180" i="223"/>
  <c r="BH180" i="223" s="1"/>
  <c r="BE179" i="223"/>
  <c r="BH179" i="223" s="1"/>
  <c r="BE178" i="223"/>
  <c r="BH178" i="223" s="1"/>
  <c r="BE177" i="223"/>
  <c r="BH177" i="223" s="1"/>
  <c r="BE176" i="223"/>
  <c r="BH176" i="223" s="1"/>
  <c r="BE175" i="223"/>
  <c r="BH175" i="223" s="1"/>
  <c r="BE174" i="223"/>
  <c r="BH174" i="223" s="1"/>
  <c r="BE173" i="223"/>
  <c r="BH173" i="223" s="1"/>
  <c r="BE172" i="223"/>
  <c r="BE171" i="223"/>
  <c r="BE170" i="223"/>
  <c r="BE169" i="223"/>
  <c r="BE168" i="223"/>
  <c r="BH168" i="223" s="1"/>
  <c r="BE167" i="223"/>
  <c r="BE166" i="223"/>
  <c r="BH166" i="223" s="1"/>
  <c r="BE165" i="223"/>
  <c r="BE164" i="223"/>
  <c r="BE163" i="223"/>
  <c r="BE162" i="223"/>
  <c r="BH162" i="223" s="1"/>
  <c r="BE161" i="223"/>
  <c r="BE160" i="223"/>
  <c r="BH160" i="223" s="1"/>
  <c r="BE159" i="223"/>
  <c r="BE158" i="223"/>
  <c r="BH158" i="223" s="1"/>
  <c r="BE157" i="223"/>
  <c r="BE156" i="223"/>
  <c r="BE155" i="223"/>
  <c r="BE154" i="223"/>
  <c r="BE153" i="223"/>
  <c r="BE152" i="223"/>
  <c r="BH152" i="223" s="1"/>
  <c r="BE151" i="223"/>
  <c r="BE150" i="223"/>
  <c r="BH150" i="223" s="1"/>
  <c r="BE149" i="223"/>
  <c r="BE148" i="223"/>
  <c r="BH148" i="223" s="1"/>
  <c r="BE147" i="223"/>
  <c r="BH147" i="223" s="1"/>
  <c r="BE146" i="223"/>
  <c r="BH146" i="223" s="1"/>
  <c r="BE145" i="223"/>
  <c r="BE144" i="223"/>
  <c r="BH144" i="223" s="1"/>
  <c r="BE143" i="223"/>
  <c r="BE142" i="223"/>
  <c r="BH142" i="223" s="1"/>
  <c r="BE141" i="223"/>
  <c r="BE140" i="223"/>
  <c r="BE139" i="223"/>
  <c r="BE138" i="223"/>
  <c r="BE137" i="223"/>
  <c r="BE136" i="223"/>
  <c r="BH136" i="223" s="1"/>
  <c r="BE135" i="223"/>
  <c r="BE134" i="223"/>
  <c r="BH134" i="223" s="1"/>
  <c r="BE133" i="223"/>
  <c r="BE132" i="223"/>
  <c r="BH132" i="223" s="1"/>
  <c r="BE131" i="223"/>
  <c r="BE130" i="223"/>
  <c r="BH130" i="223" s="1"/>
  <c r="BE129" i="223"/>
  <c r="BE128" i="223"/>
  <c r="BH128" i="223" s="1"/>
  <c r="BE127" i="223"/>
  <c r="BE126" i="223"/>
  <c r="BH126" i="223" s="1"/>
  <c r="BE125" i="223"/>
  <c r="BE124" i="223"/>
  <c r="BE123" i="223"/>
  <c r="BE122" i="223"/>
  <c r="BE121" i="223"/>
  <c r="BE120" i="223"/>
  <c r="BH120" i="223" s="1"/>
  <c r="BE119" i="223"/>
  <c r="BE118" i="223"/>
  <c r="BH118" i="223" s="1"/>
  <c r="BE117" i="223"/>
  <c r="BE116" i="223"/>
  <c r="BH116" i="223" s="1"/>
  <c r="BE115" i="223"/>
  <c r="BH115" i="223" s="1"/>
  <c r="BE114" i="223"/>
  <c r="BH114" i="223" s="1"/>
  <c r="BE113" i="223"/>
  <c r="BE112" i="223"/>
  <c r="BH112" i="223" s="1"/>
  <c r="BE111" i="223"/>
  <c r="BE110" i="223"/>
  <c r="BH110" i="223" s="1"/>
  <c r="BE109" i="223"/>
  <c r="BE108" i="223"/>
  <c r="BE107" i="223"/>
  <c r="BE106" i="223"/>
  <c r="BE105" i="223"/>
  <c r="BE104" i="223"/>
  <c r="BH104" i="223" s="1"/>
  <c r="BE103" i="223"/>
  <c r="BE102" i="223"/>
  <c r="BH102" i="223" s="1"/>
  <c r="BE101" i="223"/>
  <c r="BE100" i="223"/>
  <c r="BH100" i="223" s="1"/>
  <c r="BE99" i="223"/>
  <c r="BE98" i="223"/>
  <c r="BH98" i="223" s="1"/>
  <c r="BE97" i="223"/>
  <c r="BE96" i="223"/>
  <c r="BH96" i="223" s="1"/>
  <c r="BE95" i="223"/>
  <c r="BE94" i="223"/>
  <c r="BH94" i="223" s="1"/>
  <c r="BE93" i="223"/>
  <c r="BE92" i="223"/>
  <c r="BE91" i="223"/>
  <c r="BE90" i="223"/>
  <c r="BE89" i="223"/>
  <c r="BE88" i="223"/>
  <c r="BH88" i="223" s="1"/>
  <c r="BE87" i="223"/>
  <c r="BE86" i="223"/>
  <c r="BH86" i="223" s="1"/>
  <c r="BE85" i="223"/>
  <c r="BE84" i="223"/>
  <c r="BH84" i="223" s="1"/>
  <c r="BE83" i="223"/>
  <c r="BH83" i="223" s="1"/>
  <c r="BE82" i="223"/>
  <c r="BH82" i="223" s="1"/>
  <c r="BE81" i="223"/>
  <c r="BH81" i="223" s="1"/>
  <c r="BE80" i="223"/>
  <c r="BH80" i="223" s="1"/>
  <c r="BE79" i="223"/>
  <c r="BH79" i="223" s="1"/>
  <c r="BE78" i="223"/>
  <c r="BH78" i="223" s="1"/>
  <c r="BE77" i="223"/>
  <c r="BH77" i="223" s="1"/>
  <c r="BE76" i="223"/>
  <c r="BH76" i="223" s="1"/>
  <c r="BE75" i="223"/>
  <c r="BH75" i="223" s="1"/>
  <c r="BF74" i="223"/>
  <c r="BC74" i="223"/>
  <c r="BC342" i="223" s="1"/>
  <c r="BE73" i="223"/>
  <c r="BH73" i="223" s="1"/>
  <c r="BE72" i="223"/>
  <c r="BH72" i="223" s="1"/>
  <c r="BE71" i="223"/>
  <c r="BH71" i="223" s="1"/>
  <c r="BE70" i="223"/>
  <c r="BH70" i="223" s="1"/>
  <c r="BE69" i="223"/>
  <c r="BH69" i="223" s="1"/>
  <c r="BE68" i="223"/>
  <c r="BH68" i="223" s="1"/>
  <c r="BE67" i="223"/>
  <c r="BH67" i="223" s="1"/>
  <c r="BE66" i="223"/>
  <c r="BH66" i="223" s="1"/>
  <c r="BE65" i="223"/>
  <c r="BH65" i="223" s="1"/>
  <c r="BE64" i="223"/>
  <c r="BH64" i="223" s="1"/>
  <c r="BE63" i="223"/>
  <c r="BH63" i="223" s="1"/>
  <c r="BE62" i="223"/>
  <c r="BH62" i="223" s="1"/>
  <c r="BE61" i="223"/>
  <c r="BH61" i="223" s="1"/>
  <c r="BE60" i="223"/>
  <c r="BH60" i="223" s="1"/>
  <c r="BE59" i="223"/>
  <c r="BH59" i="223" s="1"/>
  <c r="BE58" i="223"/>
  <c r="BH58" i="223" s="1"/>
  <c r="BE57" i="223"/>
  <c r="BH57" i="223" s="1"/>
  <c r="BE56" i="223"/>
  <c r="BH56" i="223" s="1"/>
  <c r="BE55" i="223"/>
  <c r="BH55" i="223" s="1"/>
  <c r="BE54" i="223"/>
  <c r="BH54" i="223" s="1"/>
  <c r="BE53" i="223"/>
  <c r="BH53" i="223" s="1"/>
  <c r="BE52" i="223"/>
  <c r="BH52" i="223" s="1"/>
  <c r="BE51" i="223"/>
  <c r="BH51" i="223" s="1"/>
  <c r="BE50" i="223"/>
  <c r="BH50" i="223" s="1"/>
  <c r="BE49" i="223"/>
  <c r="BH49" i="223" s="1"/>
  <c r="BE48" i="223"/>
  <c r="BH48" i="223" s="1"/>
  <c r="BE47" i="223"/>
  <c r="BH47" i="223" s="1"/>
  <c r="BE46" i="223"/>
  <c r="BH46" i="223" s="1"/>
  <c r="BE45" i="223"/>
  <c r="BH45" i="223" s="1"/>
  <c r="BE44" i="223"/>
  <c r="BH44" i="223" s="1"/>
  <c r="BE43" i="223"/>
  <c r="BH43" i="223" s="1"/>
  <c r="BE42" i="223"/>
  <c r="BH42" i="223" s="1"/>
  <c r="BE41" i="223"/>
  <c r="BH41" i="223" s="1"/>
  <c r="BE40" i="223"/>
  <c r="BH40" i="223" s="1"/>
  <c r="BE39" i="223"/>
  <c r="BH39" i="223" s="1"/>
  <c r="BE38" i="223"/>
  <c r="BH38" i="223" s="1"/>
  <c r="BE37" i="223"/>
  <c r="BH37" i="223" s="1"/>
  <c r="BE36" i="223"/>
  <c r="BH36" i="223" s="1"/>
  <c r="BE35" i="223"/>
  <c r="BH35" i="223" s="1"/>
  <c r="BE34" i="223"/>
  <c r="BH34" i="223" s="1"/>
  <c r="BE33" i="223"/>
  <c r="BH33" i="223" s="1"/>
  <c r="BE32" i="223"/>
  <c r="BH32" i="223" s="1"/>
  <c r="BE31" i="223"/>
  <c r="BH31" i="223" s="1"/>
  <c r="BE30" i="223"/>
  <c r="BH30" i="223" s="1"/>
  <c r="BE29" i="223"/>
  <c r="BH29" i="223" s="1"/>
  <c r="BE28" i="223"/>
  <c r="BH28" i="223" s="1"/>
  <c r="BE27" i="223"/>
  <c r="BH27" i="223" s="1"/>
  <c r="BE26" i="223"/>
  <c r="BH26" i="223" s="1"/>
  <c r="BE25" i="223"/>
  <c r="BH25" i="223" s="1"/>
  <c r="BE24" i="223"/>
  <c r="BH24" i="223" s="1"/>
  <c r="BE23" i="223"/>
  <c r="BH23" i="223" s="1"/>
  <c r="BE22" i="223"/>
  <c r="BH22" i="223" s="1"/>
  <c r="BE21" i="223"/>
  <c r="BE20" i="223"/>
  <c r="BH20" i="223" s="1"/>
  <c r="BE19" i="223"/>
  <c r="BH19" i="223" s="1"/>
  <c r="BE18" i="223"/>
  <c r="BH18" i="223" s="1"/>
  <c r="BE17" i="223"/>
  <c r="BH17" i="223" s="1"/>
  <c r="BE16" i="223"/>
  <c r="BH16" i="223" s="1"/>
  <c r="BE15" i="223"/>
  <c r="BH15" i="223" s="1"/>
  <c r="BE14" i="223"/>
  <c r="BH14" i="223" s="1"/>
  <c r="BE13" i="223"/>
  <c r="BE12" i="223"/>
  <c r="BH12" i="223" s="1"/>
  <c r="BE11" i="223"/>
  <c r="BH11" i="223" s="1"/>
  <c r="BE10" i="223"/>
  <c r="BH10" i="223" s="1"/>
  <c r="BG74" i="223" l="1"/>
  <c r="X74" i="227"/>
  <c r="X74" i="226" s="1"/>
  <c r="BF89" i="223"/>
  <c r="BH89" i="223"/>
  <c r="BF137" i="223"/>
  <c r="BH137" i="223"/>
  <c r="BF169" i="223"/>
  <c r="BH169" i="223"/>
  <c r="BF87" i="223"/>
  <c r="BH87" i="223"/>
  <c r="BF95" i="223"/>
  <c r="BH95" i="223"/>
  <c r="BF103" i="223"/>
  <c r="BH103" i="223"/>
  <c r="BF111" i="223"/>
  <c r="BH111" i="223"/>
  <c r="BF119" i="223"/>
  <c r="BH119" i="223"/>
  <c r="BF127" i="223"/>
  <c r="BH127" i="223"/>
  <c r="BF135" i="223"/>
  <c r="BH135" i="223"/>
  <c r="BF143" i="223"/>
  <c r="BH143" i="223"/>
  <c r="BF151" i="223"/>
  <c r="BH151" i="223"/>
  <c r="BF159" i="223"/>
  <c r="BH159" i="223"/>
  <c r="BF167" i="223"/>
  <c r="BH167" i="223"/>
  <c r="BF105" i="223"/>
  <c r="BH105" i="223"/>
  <c r="BF161" i="223"/>
  <c r="BH161" i="223"/>
  <c r="BF90" i="223"/>
  <c r="BH90" i="223"/>
  <c r="BF106" i="223"/>
  <c r="BH106" i="223"/>
  <c r="BF122" i="223"/>
  <c r="BH122" i="223"/>
  <c r="BF138" i="223"/>
  <c r="BH138" i="223"/>
  <c r="BF154" i="223"/>
  <c r="BH154" i="223"/>
  <c r="BF170" i="223"/>
  <c r="BH170" i="223"/>
  <c r="BF121" i="223"/>
  <c r="BH121" i="223"/>
  <c r="BF91" i="223"/>
  <c r="BH91" i="223"/>
  <c r="BF99" i="223"/>
  <c r="BH99" i="223"/>
  <c r="BF107" i="223"/>
  <c r="BH107" i="223"/>
  <c r="BF123" i="223"/>
  <c r="BH123" i="223"/>
  <c r="BF131" i="223"/>
  <c r="BH131" i="223"/>
  <c r="BF139" i="223"/>
  <c r="BH139" i="223"/>
  <c r="BF155" i="223"/>
  <c r="BH155" i="223"/>
  <c r="BF163" i="223"/>
  <c r="BH163" i="223"/>
  <c r="BF171" i="223"/>
  <c r="BH171" i="223"/>
  <c r="BF97" i="223"/>
  <c r="BH97" i="223"/>
  <c r="BF145" i="223"/>
  <c r="BH145" i="223"/>
  <c r="BF92" i="223"/>
  <c r="BH92" i="223"/>
  <c r="BF108" i="223"/>
  <c r="BH108" i="223"/>
  <c r="BF124" i="223"/>
  <c r="BH124" i="223"/>
  <c r="BF140" i="223"/>
  <c r="BH140" i="223"/>
  <c r="BF156" i="223"/>
  <c r="BH156" i="223"/>
  <c r="BF164" i="223"/>
  <c r="BH164" i="223"/>
  <c r="BF172" i="223"/>
  <c r="BH172" i="223"/>
  <c r="BF113" i="223"/>
  <c r="BH113" i="223"/>
  <c r="BF153" i="223"/>
  <c r="BH153" i="223"/>
  <c r="BF13" i="223"/>
  <c r="BH13" i="223"/>
  <c r="BF21" i="223"/>
  <c r="BH21" i="223"/>
  <c r="BF85" i="223"/>
  <c r="BH85" i="223"/>
  <c r="BF93" i="223"/>
  <c r="BH93" i="223"/>
  <c r="BF101" i="223"/>
  <c r="BH101" i="223"/>
  <c r="BF109" i="223"/>
  <c r="BH109" i="223"/>
  <c r="BF117" i="223"/>
  <c r="BH117" i="223"/>
  <c r="BF125" i="223"/>
  <c r="BH125" i="223"/>
  <c r="BF133" i="223"/>
  <c r="BH133" i="223"/>
  <c r="BF141" i="223"/>
  <c r="BH141" i="223"/>
  <c r="BF149" i="223"/>
  <c r="BH149" i="223"/>
  <c r="BF157" i="223"/>
  <c r="BH157" i="223"/>
  <c r="BF165" i="223"/>
  <c r="BH165" i="223"/>
  <c r="BF129" i="223"/>
  <c r="BH129" i="223"/>
  <c r="V342" i="223"/>
  <c r="W342" i="223"/>
  <c r="BF82" i="223"/>
  <c r="BF104" i="223"/>
  <c r="BF81" i="223"/>
  <c r="BF53" i="223"/>
  <c r="BF134" i="223"/>
  <c r="BF168" i="223"/>
  <c r="BF166" i="223"/>
  <c r="BF37" i="223"/>
  <c r="BF219" i="223"/>
  <c r="BF84" i="223"/>
  <c r="BF259" i="223"/>
  <c r="BF307" i="223"/>
  <c r="BF25" i="223"/>
  <c r="BF69" i="223"/>
  <c r="BF100" i="223"/>
  <c r="BF179" i="223"/>
  <c r="BF136" i="223"/>
  <c r="BF325" i="223"/>
  <c r="BF79" i="223"/>
  <c r="BF283" i="223"/>
  <c r="BF17" i="223"/>
  <c r="BF33" i="223"/>
  <c r="BF49" i="223"/>
  <c r="BF65" i="223"/>
  <c r="BF112" i="223"/>
  <c r="BF118" i="223"/>
  <c r="BF148" i="223"/>
  <c r="BF291" i="223"/>
  <c r="BF29" i="223"/>
  <c r="BF45" i="223"/>
  <c r="BF61" i="223"/>
  <c r="BF80" i="223"/>
  <c r="BF102" i="223"/>
  <c r="BF132" i="223"/>
  <c r="BF195" i="223"/>
  <c r="BF144" i="223"/>
  <c r="BF150" i="223"/>
  <c r="BF331" i="223"/>
  <c r="BF41" i="223"/>
  <c r="BF57" i="223"/>
  <c r="BF73" i="223"/>
  <c r="BF77" i="223"/>
  <c r="BF227" i="223"/>
  <c r="BF116" i="223"/>
  <c r="BF243" i="223"/>
  <c r="BF321" i="223"/>
  <c r="BF96" i="223"/>
  <c r="BF147" i="223"/>
  <c r="BF187" i="223"/>
  <c r="BF315" i="223"/>
  <c r="BF337" i="223"/>
  <c r="BF76" i="223"/>
  <c r="BF115" i="223"/>
  <c r="BF128" i="223"/>
  <c r="BF160" i="223"/>
  <c r="BF251" i="223"/>
  <c r="BF83" i="223"/>
  <c r="BF86" i="223"/>
  <c r="BF223" i="223"/>
  <c r="BF287" i="223"/>
  <c r="BF327" i="223"/>
  <c r="BF333" i="223"/>
  <c r="BE342" i="223"/>
  <c r="BF11" i="223"/>
  <c r="BF15" i="223"/>
  <c r="BF19" i="223"/>
  <c r="BF23" i="223"/>
  <c r="BF27" i="223"/>
  <c r="BF31" i="223"/>
  <c r="BF35" i="223"/>
  <c r="BF39" i="223"/>
  <c r="BF43" i="223"/>
  <c r="BF47" i="223"/>
  <c r="BF51" i="223"/>
  <c r="BF55" i="223"/>
  <c r="BF59" i="223"/>
  <c r="BF63" i="223"/>
  <c r="BF67" i="223"/>
  <c r="BF71" i="223"/>
  <c r="BF120" i="223"/>
  <c r="BF152" i="223"/>
  <c r="BF211" i="223"/>
  <c r="BF275" i="223"/>
  <c r="BF323" i="223"/>
  <c r="BF339" i="223"/>
  <c r="BF329" i="223"/>
  <c r="BF75" i="223"/>
  <c r="BF78" i="223"/>
  <c r="BF191" i="223"/>
  <c r="BF255" i="223"/>
  <c r="BF319" i="223"/>
  <c r="BF335" i="223"/>
  <c r="BF341" i="223"/>
  <c r="BF174" i="223"/>
  <c r="BF180" i="223"/>
  <c r="BF193" i="223"/>
  <c r="BF199" i="223"/>
  <c r="BF212" i="223"/>
  <c r="BF225" i="223"/>
  <c r="BF231" i="223"/>
  <c r="BF263" i="223"/>
  <c r="BF295" i="223"/>
  <c r="BF194" i="223"/>
  <c r="BF213" i="223"/>
  <c r="BF10" i="223"/>
  <c r="BF12" i="223"/>
  <c r="BF14" i="223"/>
  <c r="BF16" i="223"/>
  <c r="BF18" i="223"/>
  <c r="BF20" i="223"/>
  <c r="BF22" i="223"/>
  <c r="BF24" i="223"/>
  <c r="BF26" i="223"/>
  <c r="BF28" i="223"/>
  <c r="BF30" i="223"/>
  <c r="BF32" i="223"/>
  <c r="BF34" i="223"/>
  <c r="BF36" i="223"/>
  <c r="BF38" i="223"/>
  <c r="BF40" i="223"/>
  <c r="BF42" i="223"/>
  <c r="BF44" i="223"/>
  <c r="BF46" i="223"/>
  <c r="BF48" i="223"/>
  <c r="BF50" i="223"/>
  <c r="BF52" i="223"/>
  <c r="BF54" i="223"/>
  <c r="BF56" i="223"/>
  <c r="BF58" i="223"/>
  <c r="BF60" i="223"/>
  <c r="BF62" i="223"/>
  <c r="BF64" i="223"/>
  <c r="BF66" i="223"/>
  <c r="BF68" i="223"/>
  <c r="BF70" i="223"/>
  <c r="BF72" i="223"/>
  <c r="BD74" i="223"/>
  <c r="BD342" i="223" s="1"/>
  <c r="BF88" i="223"/>
  <c r="BF94" i="223"/>
  <c r="BF110" i="223"/>
  <c r="BF126" i="223"/>
  <c r="BF142" i="223"/>
  <c r="BF158" i="223"/>
  <c r="BF175" i="223"/>
  <c r="BF182" i="223"/>
  <c r="BF188" i="223"/>
  <c r="BF201" i="223"/>
  <c r="BF207" i="223"/>
  <c r="BF233" i="223"/>
  <c r="BF239" i="223"/>
  <c r="BF271" i="223"/>
  <c r="BF303" i="223"/>
  <c r="BF181" i="223"/>
  <c r="BF200" i="223"/>
  <c r="BF176" i="223"/>
  <c r="BF189" i="223"/>
  <c r="BF208" i="223"/>
  <c r="BF221" i="223"/>
  <c r="BF98" i="223"/>
  <c r="BF114" i="223"/>
  <c r="BF130" i="223"/>
  <c r="BF146" i="223"/>
  <c r="BF162" i="223"/>
  <c r="BF177" i="223"/>
  <c r="BF183" i="223"/>
  <c r="BF190" i="223"/>
  <c r="BF196" i="223"/>
  <c r="BF209" i="223"/>
  <c r="BF215" i="223"/>
  <c r="BF241" i="223"/>
  <c r="BF247" i="223"/>
  <c r="BF279" i="223"/>
  <c r="BF311" i="223"/>
  <c r="BF178" i="223"/>
  <c r="BF184" i="223"/>
  <c r="BF197" i="223"/>
  <c r="BF203" i="223"/>
  <c r="BF216" i="223"/>
  <c r="BF229" i="223"/>
  <c r="BF235" i="223"/>
  <c r="BF267" i="223"/>
  <c r="BF299" i="223"/>
  <c r="BF185" i="223"/>
  <c r="BF198" i="223"/>
  <c r="BF204" i="223"/>
  <c r="BF217" i="223"/>
  <c r="BF173" i="223"/>
  <c r="BF186" i="223"/>
  <c r="BF192" i="223"/>
  <c r="BF205" i="223"/>
  <c r="BF237" i="223"/>
  <c r="BF202" i="223"/>
  <c r="BF206" i="223"/>
  <c r="BF210" i="223"/>
  <c r="BF214" i="223"/>
  <c r="BF218" i="223"/>
  <c r="BF222" i="223"/>
  <c r="BF226" i="223"/>
  <c r="BF230" i="223"/>
  <c r="BF234" i="223"/>
  <c r="BF238" i="223"/>
  <c r="BF242" i="223"/>
  <c r="BF246" i="223"/>
  <c r="BF250" i="223"/>
  <c r="BF254" i="223"/>
  <c r="BF258" i="223"/>
  <c r="BF262" i="223"/>
  <c r="BF266" i="223"/>
  <c r="BF270" i="223"/>
  <c r="BF220" i="223"/>
  <c r="BF224" i="223"/>
  <c r="BF228" i="223"/>
  <c r="BF232" i="223"/>
  <c r="BF236" i="223"/>
  <c r="BF240" i="223"/>
  <c r="BF244" i="223"/>
  <c r="BF248" i="223"/>
  <c r="BF252" i="223"/>
  <c r="BF256" i="223"/>
  <c r="BF260" i="223"/>
  <c r="BF264" i="223"/>
  <c r="BF268" i="223"/>
  <c r="BF245" i="223"/>
  <c r="BF249" i="223"/>
  <c r="BF253" i="223"/>
  <c r="BF257" i="223"/>
  <c r="BF261" i="223"/>
  <c r="BF265" i="223"/>
  <c r="BF269" i="223"/>
  <c r="BF273" i="223"/>
  <c r="BF277" i="223"/>
  <c r="BF281" i="223"/>
  <c r="BF285" i="223"/>
  <c r="BF289" i="223"/>
  <c r="BF293" i="223"/>
  <c r="BF297" i="223"/>
  <c r="BF301" i="223"/>
  <c r="BF305" i="223"/>
  <c r="BF309" i="223"/>
  <c r="BF313" i="223"/>
  <c r="BF317" i="223"/>
  <c r="BF272" i="223"/>
  <c r="BF274" i="223"/>
  <c r="BF276" i="223"/>
  <c r="BF278" i="223"/>
  <c r="BF280" i="223"/>
  <c r="BF282" i="223"/>
  <c r="BF284" i="223"/>
  <c r="BF286" i="223"/>
  <c r="BF288" i="223"/>
  <c r="BF290" i="223"/>
  <c r="BF292" i="223"/>
  <c r="BF294" i="223"/>
  <c r="BF296" i="223"/>
  <c r="BF298" i="223"/>
  <c r="BF300" i="223"/>
  <c r="BF302" i="223"/>
  <c r="BF304" i="223"/>
  <c r="BF306" i="223"/>
  <c r="BF308" i="223"/>
  <c r="BF310" i="223"/>
  <c r="BF312" i="223"/>
  <c r="BF314" i="223"/>
  <c r="BF316" i="223"/>
  <c r="BF318" i="223"/>
  <c r="BF320" i="223"/>
  <c r="BF322" i="223"/>
  <c r="BF324" i="223"/>
  <c r="BF326" i="223"/>
  <c r="BF328" i="223"/>
  <c r="BF330" i="223"/>
  <c r="BF332" i="223"/>
  <c r="BF334" i="223"/>
  <c r="BF336" i="223"/>
  <c r="BF338" i="223"/>
  <c r="BF340" i="223"/>
  <c r="FQ342" i="223"/>
  <c r="FP342" i="223"/>
  <c r="FO342" i="223"/>
  <c r="FR341" i="223"/>
  <c r="BQ341" i="227" s="1"/>
  <c r="FR340" i="223"/>
  <c r="FR339" i="223"/>
  <c r="BQ339" i="227" s="1"/>
  <c r="FR338" i="223"/>
  <c r="FR337" i="223"/>
  <c r="BQ337" i="227" s="1"/>
  <c r="FR336" i="223"/>
  <c r="FR335" i="223"/>
  <c r="BQ335" i="227" s="1"/>
  <c r="FR334" i="223"/>
  <c r="FR333" i="223"/>
  <c r="BQ333" i="227" s="1"/>
  <c r="FR332" i="223"/>
  <c r="FR331" i="223"/>
  <c r="BQ331" i="227" s="1"/>
  <c r="FR330" i="223"/>
  <c r="FR329" i="223"/>
  <c r="BQ329" i="227" s="1"/>
  <c r="FR328" i="223"/>
  <c r="FR327" i="223"/>
  <c r="BQ327" i="227" s="1"/>
  <c r="FR326" i="223"/>
  <c r="FR325" i="223"/>
  <c r="BQ325" i="227" s="1"/>
  <c r="FR324" i="223"/>
  <c r="FR323" i="223"/>
  <c r="BQ323" i="227" s="1"/>
  <c r="FR322" i="223"/>
  <c r="FR321" i="223"/>
  <c r="BQ321" i="227" s="1"/>
  <c r="FR320" i="223"/>
  <c r="FR319" i="223"/>
  <c r="BQ319" i="227" s="1"/>
  <c r="FR318" i="223"/>
  <c r="FR317" i="223"/>
  <c r="BQ317" i="227" s="1"/>
  <c r="FR316" i="223"/>
  <c r="FR315" i="223"/>
  <c r="BQ315" i="227" s="1"/>
  <c r="FR314" i="223"/>
  <c r="FR313" i="223"/>
  <c r="BQ313" i="227" s="1"/>
  <c r="FR312" i="223"/>
  <c r="FR311" i="223"/>
  <c r="BQ311" i="227" s="1"/>
  <c r="FR310" i="223"/>
  <c r="FR309" i="223"/>
  <c r="BQ309" i="227" s="1"/>
  <c r="FR308" i="223"/>
  <c r="FR307" i="223"/>
  <c r="BQ307" i="227" s="1"/>
  <c r="FR306" i="223"/>
  <c r="FR305" i="223"/>
  <c r="BQ305" i="227" s="1"/>
  <c r="FR304" i="223"/>
  <c r="FR303" i="223"/>
  <c r="BQ303" i="227" s="1"/>
  <c r="FR302" i="223"/>
  <c r="FR301" i="223"/>
  <c r="BQ301" i="227" s="1"/>
  <c r="FR300" i="223"/>
  <c r="FR299" i="223"/>
  <c r="BQ299" i="227" s="1"/>
  <c r="FR298" i="223"/>
  <c r="FR297" i="223"/>
  <c r="BQ297" i="227" s="1"/>
  <c r="FR296" i="223"/>
  <c r="FR295" i="223"/>
  <c r="BQ295" i="227" s="1"/>
  <c r="FR294" i="223"/>
  <c r="FR293" i="223"/>
  <c r="BQ293" i="227" s="1"/>
  <c r="FR292" i="223"/>
  <c r="FR291" i="223"/>
  <c r="BQ291" i="227" s="1"/>
  <c r="FR290" i="223"/>
  <c r="FR289" i="223"/>
  <c r="BQ289" i="227" s="1"/>
  <c r="FR288" i="223"/>
  <c r="FR287" i="223"/>
  <c r="BQ287" i="227" s="1"/>
  <c r="FR286" i="223"/>
  <c r="FR285" i="223"/>
  <c r="BQ285" i="227" s="1"/>
  <c r="FR284" i="223"/>
  <c r="FR283" i="223"/>
  <c r="BQ283" i="227" s="1"/>
  <c r="FR282" i="223"/>
  <c r="FR281" i="223"/>
  <c r="BQ281" i="227" s="1"/>
  <c r="FR280" i="223"/>
  <c r="FR279" i="223"/>
  <c r="BQ279" i="227" s="1"/>
  <c r="FR278" i="223"/>
  <c r="FR277" i="223"/>
  <c r="BQ277" i="227" s="1"/>
  <c r="FR276" i="223"/>
  <c r="FR275" i="223"/>
  <c r="BQ275" i="227" s="1"/>
  <c r="FR274" i="223"/>
  <c r="FR273" i="223"/>
  <c r="BQ273" i="227" s="1"/>
  <c r="FR272" i="223"/>
  <c r="FR271" i="223"/>
  <c r="BQ271" i="227" s="1"/>
  <c r="FR270" i="223"/>
  <c r="FR269" i="223"/>
  <c r="BQ269" i="227" s="1"/>
  <c r="FR268" i="223"/>
  <c r="FR267" i="223"/>
  <c r="BQ267" i="227" s="1"/>
  <c r="FR266" i="223"/>
  <c r="FR265" i="223"/>
  <c r="BQ265" i="227" s="1"/>
  <c r="FR264" i="223"/>
  <c r="FR263" i="223"/>
  <c r="BQ263" i="227" s="1"/>
  <c r="FR262" i="223"/>
  <c r="FR261" i="223"/>
  <c r="BQ261" i="227" s="1"/>
  <c r="FR260" i="223"/>
  <c r="FR259" i="223"/>
  <c r="BQ259" i="227" s="1"/>
  <c r="FR258" i="223"/>
  <c r="FR257" i="223"/>
  <c r="BQ257" i="227" s="1"/>
  <c r="FR256" i="223"/>
  <c r="FR255" i="223"/>
  <c r="BQ255" i="227" s="1"/>
  <c r="FR254" i="223"/>
  <c r="FR253" i="223"/>
  <c r="BQ253" i="227" s="1"/>
  <c r="FR252" i="223"/>
  <c r="FR251" i="223"/>
  <c r="BQ251" i="227" s="1"/>
  <c r="FR250" i="223"/>
  <c r="FR249" i="223"/>
  <c r="FR248" i="223"/>
  <c r="FR247" i="223"/>
  <c r="BQ247" i="227" s="1"/>
  <c r="FR246" i="223"/>
  <c r="FR245" i="223"/>
  <c r="BQ245" i="227" s="1"/>
  <c r="FR244" i="223"/>
  <c r="FR243" i="223"/>
  <c r="BQ243" i="227" s="1"/>
  <c r="FR242" i="223"/>
  <c r="FR241" i="223"/>
  <c r="BQ241" i="227" s="1"/>
  <c r="FR240" i="223"/>
  <c r="FR239" i="223"/>
  <c r="BQ239" i="227" s="1"/>
  <c r="FR238" i="223"/>
  <c r="FR237" i="223"/>
  <c r="BQ237" i="227" s="1"/>
  <c r="FR236" i="223"/>
  <c r="FR235" i="223"/>
  <c r="BQ235" i="227" s="1"/>
  <c r="FR234" i="223"/>
  <c r="FR233" i="223"/>
  <c r="BQ233" i="227" s="1"/>
  <c r="FR232" i="223"/>
  <c r="FR231" i="223"/>
  <c r="BQ231" i="227" s="1"/>
  <c r="FR230" i="223"/>
  <c r="FR229" i="223"/>
  <c r="BQ229" i="227" s="1"/>
  <c r="FR228" i="223"/>
  <c r="FR227" i="223"/>
  <c r="BQ227" i="227" s="1"/>
  <c r="FR226" i="223"/>
  <c r="FR225" i="223"/>
  <c r="BQ225" i="227" s="1"/>
  <c r="FR224" i="223"/>
  <c r="FR223" i="223"/>
  <c r="BQ223" i="227" s="1"/>
  <c r="FR222" i="223"/>
  <c r="FR221" i="223"/>
  <c r="BQ221" i="227" s="1"/>
  <c r="FR220" i="223"/>
  <c r="FR219" i="223"/>
  <c r="BQ219" i="227" s="1"/>
  <c r="FR218" i="223"/>
  <c r="FR217" i="223"/>
  <c r="BQ217" i="227" s="1"/>
  <c r="FR216" i="223"/>
  <c r="FR215" i="223"/>
  <c r="BQ215" i="227" s="1"/>
  <c r="FR214" i="223"/>
  <c r="FR213" i="223"/>
  <c r="BQ213" i="227" s="1"/>
  <c r="FR212" i="223"/>
  <c r="FR211" i="223"/>
  <c r="BQ211" i="227" s="1"/>
  <c r="FR210" i="223"/>
  <c r="FR209" i="223"/>
  <c r="BQ209" i="227" s="1"/>
  <c r="FR208" i="223"/>
  <c r="FR207" i="223"/>
  <c r="BQ207" i="227" s="1"/>
  <c r="FR206" i="223"/>
  <c r="FR205" i="223"/>
  <c r="BQ205" i="227" s="1"/>
  <c r="FR204" i="223"/>
  <c r="FR203" i="223"/>
  <c r="BQ203" i="227" s="1"/>
  <c r="FR202" i="223"/>
  <c r="FR201" i="223"/>
  <c r="BQ201" i="227" s="1"/>
  <c r="FR200" i="223"/>
  <c r="FR199" i="223"/>
  <c r="FR198" i="223"/>
  <c r="FR197" i="223"/>
  <c r="BQ197" i="227" s="1"/>
  <c r="FR196" i="223"/>
  <c r="FR195" i="223"/>
  <c r="BQ195" i="227" s="1"/>
  <c r="FR194" i="223"/>
  <c r="FR193" i="223"/>
  <c r="BQ193" i="227" s="1"/>
  <c r="FR192" i="223"/>
  <c r="FR191" i="223"/>
  <c r="BQ191" i="227" s="1"/>
  <c r="FR190" i="223"/>
  <c r="FR189" i="223"/>
  <c r="FR188" i="223"/>
  <c r="FR187" i="223"/>
  <c r="BQ187" i="227" s="1"/>
  <c r="FR186" i="223"/>
  <c r="FR185" i="223"/>
  <c r="BQ185" i="227" s="1"/>
  <c r="FR184" i="223"/>
  <c r="FR183" i="223"/>
  <c r="FR182" i="223"/>
  <c r="FR181" i="223"/>
  <c r="FR180" i="223"/>
  <c r="FR179" i="223"/>
  <c r="FR178" i="223"/>
  <c r="FR177" i="223"/>
  <c r="BQ177" i="227" s="1"/>
  <c r="FR176" i="223"/>
  <c r="FR175" i="223"/>
  <c r="FR174" i="223"/>
  <c r="FR173" i="223"/>
  <c r="FR172" i="223"/>
  <c r="FR171" i="223"/>
  <c r="FR170" i="223"/>
  <c r="FR169" i="223"/>
  <c r="FR168" i="223"/>
  <c r="FR167" i="223"/>
  <c r="FR166" i="223"/>
  <c r="FR165" i="223"/>
  <c r="FR164" i="223"/>
  <c r="FR163" i="223"/>
  <c r="FR162" i="223"/>
  <c r="FR161" i="223"/>
  <c r="FR160" i="223"/>
  <c r="FR159" i="223"/>
  <c r="FR158" i="223"/>
  <c r="FR157" i="223"/>
  <c r="FR156" i="223"/>
  <c r="FR155" i="223"/>
  <c r="FR154" i="223"/>
  <c r="FR153" i="223"/>
  <c r="FR152" i="223"/>
  <c r="FR151" i="223"/>
  <c r="FR150" i="223"/>
  <c r="FR149" i="223"/>
  <c r="FR148" i="223"/>
  <c r="FR147" i="223"/>
  <c r="FR146" i="223"/>
  <c r="FR145" i="223"/>
  <c r="FR144" i="223"/>
  <c r="FR143" i="223"/>
  <c r="FR142" i="223"/>
  <c r="FR141" i="223"/>
  <c r="FR140" i="223"/>
  <c r="FR139" i="223"/>
  <c r="FR138" i="223"/>
  <c r="FR137" i="223"/>
  <c r="FR136" i="223"/>
  <c r="FR135" i="223"/>
  <c r="FR134" i="223"/>
  <c r="FR133" i="223"/>
  <c r="FR132" i="223"/>
  <c r="FR131" i="223"/>
  <c r="FR130" i="223"/>
  <c r="FR129" i="223"/>
  <c r="FR128" i="223"/>
  <c r="FR127" i="223"/>
  <c r="FR126" i="223"/>
  <c r="FR125" i="223"/>
  <c r="FR124" i="223"/>
  <c r="FR123" i="223"/>
  <c r="FR122" i="223"/>
  <c r="FR121" i="223"/>
  <c r="FR120" i="223"/>
  <c r="FR119" i="223"/>
  <c r="FR118" i="223"/>
  <c r="FR117" i="223"/>
  <c r="FR116" i="223"/>
  <c r="FR115" i="223"/>
  <c r="FR114" i="223"/>
  <c r="FR113" i="223"/>
  <c r="FR112" i="223"/>
  <c r="FR111" i="223"/>
  <c r="FR110" i="223"/>
  <c r="FR109" i="223"/>
  <c r="FR108" i="223"/>
  <c r="FR107" i="223"/>
  <c r="FR106" i="223"/>
  <c r="FR105" i="223"/>
  <c r="FR104" i="223"/>
  <c r="FR103" i="223"/>
  <c r="FR102" i="223"/>
  <c r="FR101" i="223"/>
  <c r="FR100" i="223"/>
  <c r="FR99" i="223"/>
  <c r="FR98" i="223"/>
  <c r="FR97" i="223"/>
  <c r="FR96" i="223"/>
  <c r="FR95" i="223"/>
  <c r="FR94" i="223"/>
  <c r="FR93" i="223"/>
  <c r="FR92" i="223"/>
  <c r="FR91" i="223"/>
  <c r="FR90" i="223"/>
  <c r="FR89" i="223"/>
  <c r="FR88" i="223"/>
  <c r="FR87" i="223"/>
  <c r="FR86" i="223"/>
  <c r="FR85" i="223"/>
  <c r="FR84" i="223"/>
  <c r="FR83" i="223"/>
  <c r="FR82" i="223"/>
  <c r="FR81" i="223"/>
  <c r="FR80" i="223"/>
  <c r="FR79" i="223"/>
  <c r="FR78" i="223"/>
  <c r="FR77" i="223"/>
  <c r="FR76" i="223"/>
  <c r="FR75" i="223"/>
  <c r="FR74" i="223"/>
  <c r="FR73" i="223"/>
  <c r="FR72" i="223"/>
  <c r="FR71" i="223"/>
  <c r="FR70" i="223"/>
  <c r="FR69" i="223"/>
  <c r="FR68" i="223"/>
  <c r="FR67" i="223"/>
  <c r="FR66" i="223"/>
  <c r="FR65" i="223"/>
  <c r="FR64" i="223"/>
  <c r="FR63" i="223"/>
  <c r="FR62" i="223"/>
  <c r="FR61" i="223"/>
  <c r="FR60" i="223"/>
  <c r="FR59" i="223"/>
  <c r="FR58" i="223"/>
  <c r="FR57" i="223"/>
  <c r="FR56" i="223"/>
  <c r="FR55" i="223"/>
  <c r="FR54" i="223"/>
  <c r="FR53" i="223"/>
  <c r="FR52" i="223"/>
  <c r="FR51" i="223"/>
  <c r="FR50" i="223"/>
  <c r="FR49" i="223"/>
  <c r="FR48" i="223"/>
  <c r="FR47" i="223"/>
  <c r="FR46" i="223"/>
  <c r="FR45" i="223"/>
  <c r="FR44" i="223"/>
  <c r="FR43" i="223"/>
  <c r="FR42" i="223"/>
  <c r="FR41" i="223"/>
  <c r="FR40" i="223"/>
  <c r="FR39" i="223"/>
  <c r="FR38" i="223"/>
  <c r="FR37" i="223"/>
  <c r="FR36" i="223"/>
  <c r="FR35" i="223"/>
  <c r="FR34" i="223"/>
  <c r="FR33" i="223"/>
  <c r="FR32" i="223"/>
  <c r="FR31" i="223"/>
  <c r="FR30" i="223"/>
  <c r="FR29" i="223"/>
  <c r="FR28" i="223"/>
  <c r="FR27" i="223"/>
  <c r="BQ27" i="227" s="1"/>
  <c r="FR26" i="223"/>
  <c r="BQ26" i="227" s="1"/>
  <c r="FR25" i="223"/>
  <c r="FR24" i="223"/>
  <c r="BQ24" i="227" s="1"/>
  <c r="FR23" i="223"/>
  <c r="BQ23" i="227" s="1"/>
  <c r="FR22" i="223"/>
  <c r="BQ22" i="227" s="1"/>
  <c r="FR21" i="223"/>
  <c r="FR20" i="223"/>
  <c r="BQ20" i="227" s="1"/>
  <c r="FR19" i="223"/>
  <c r="FR18" i="223"/>
  <c r="BQ18" i="227" s="1"/>
  <c r="FR17" i="223"/>
  <c r="FR16" i="223"/>
  <c r="BQ16" i="227" s="1"/>
  <c r="FR15" i="223"/>
  <c r="BQ15" i="227" s="1"/>
  <c r="FR14" i="223"/>
  <c r="BQ14" i="227" s="1"/>
  <c r="FR13" i="223"/>
  <c r="BQ13" i="227" s="1"/>
  <c r="FR12" i="223"/>
  <c r="BQ12" i="227" s="1"/>
  <c r="FR11" i="223"/>
  <c r="FR10" i="223"/>
  <c r="EG342" i="223"/>
  <c r="EF342" i="223"/>
  <c r="EH341" i="223"/>
  <c r="BB341" i="227" s="1"/>
  <c r="EH340" i="223"/>
  <c r="EH339" i="223"/>
  <c r="EH338" i="223"/>
  <c r="BB338" i="227" s="1"/>
  <c r="EH337" i="223"/>
  <c r="EH336" i="223"/>
  <c r="EH335" i="223"/>
  <c r="EH334" i="223"/>
  <c r="EH333" i="223"/>
  <c r="BB333" i="227" s="1"/>
  <c r="EH332" i="223"/>
  <c r="BB332" i="227" s="1"/>
  <c r="EH331" i="223"/>
  <c r="EH330" i="223"/>
  <c r="BB330" i="227" s="1"/>
  <c r="EH329" i="223"/>
  <c r="EH328" i="223"/>
  <c r="EH327" i="223"/>
  <c r="EH326" i="223"/>
  <c r="BB326" i="227" s="1"/>
  <c r="EH325" i="223"/>
  <c r="BB325" i="227" s="1"/>
  <c r="EH324" i="223"/>
  <c r="BB324" i="227" s="1"/>
  <c r="EH323" i="223"/>
  <c r="EH322" i="223"/>
  <c r="BB322" i="227" s="1"/>
  <c r="EH321" i="223"/>
  <c r="EH320" i="223"/>
  <c r="BB320" i="227" s="1"/>
  <c r="EH319" i="223"/>
  <c r="EH318" i="223"/>
  <c r="BB318" i="227" s="1"/>
  <c r="EH317" i="223"/>
  <c r="EH316" i="223"/>
  <c r="BB316" i="227" s="1"/>
  <c r="EH315" i="223"/>
  <c r="EH314" i="223"/>
  <c r="BB314" i="227" s="1"/>
  <c r="EH313" i="223"/>
  <c r="EH312" i="223"/>
  <c r="BB312" i="227" s="1"/>
  <c r="EH311" i="223"/>
  <c r="EH310" i="223"/>
  <c r="BB310" i="227" s="1"/>
  <c r="EH309" i="223"/>
  <c r="EH308" i="223"/>
  <c r="BB308" i="227" s="1"/>
  <c r="EH307" i="223"/>
  <c r="EH306" i="223"/>
  <c r="BB306" i="227" s="1"/>
  <c r="EH305" i="223"/>
  <c r="EH304" i="223"/>
  <c r="BB304" i="227" s="1"/>
  <c r="EH303" i="223"/>
  <c r="EH302" i="223"/>
  <c r="BB302" i="227" s="1"/>
  <c r="EH301" i="223"/>
  <c r="EH300" i="223"/>
  <c r="BB300" i="227" s="1"/>
  <c r="EH299" i="223"/>
  <c r="EH298" i="223"/>
  <c r="EH297" i="223"/>
  <c r="EH296" i="223"/>
  <c r="BB296" i="227" s="1"/>
  <c r="EH295" i="223"/>
  <c r="EH294" i="223"/>
  <c r="BB294" i="227" s="1"/>
  <c r="EH293" i="223"/>
  <c r="EH292" i="223"/>
  <c r="BB292" i="227" s="1"/>
  <c r="EH291" i="223"/>
  <c r="EH290" i="223"/>
  <c r="EH289" i="223"/>
  <c r="EH288" i="223"/>
  <c r="BB288" i="227" s="1"/>
  <c r="EH287" i="223"/>
  <c r="EH286" i="223"/>
  <c r="BB286" i="227" s="1"/>
  <c r="EH285" i="223"/>
  <c r="EH284" i="223"/>
  <c r="BB284" i="227" s="1"/>
  <c r="EH283" i="223"/>
  <c r="EH282" i="223"/>
  <c r="EH281" i="223"/>
  <c r="EH280" i="223"/>
  <c r="BB280" i="227" s="1"/>
  <c r="EH279" i="223"/>
  <c r="EH278" i="223"/>
  <c r="BB278" i="227" s="1"/>
  <c r="EH277" i="223"/>
  <c r="EH276" i="223"/>
  <c r="BB276" i="227" s="1"/>
  <c r="EH275" i="223"/>
  <c r="EH274" i="223"/>
  <c r="EH273" i="223"/>
  <c r="EH272" i="223"/>
  <c r="BB272" i="227" s="1"/>
  <c r="EH271" i="223"/>
  <c r="EH270" i="223"/>
  <c r="BB270" i="227" s="1"/>
  <c r="EH269" i="223"/>
  <c r="EH268" i="223"/>
  <c r="BB268" i="227" s="1"/>
  <c r="EH267" i="223"/>
  <c r="EH266" i="223"/>
  <c r="EH265" i="223"/>
  <c r="EH264" i="223"/>
  <c r="BB264" i="227" s="1"/>
  <c r="EH263" i="223"/>
  <c r="EH262" i="223"/>
  <c r="BB262" i="227" s="1"/>
  <c r="EH261" i="223"/>
  <c r="EH260" i="223"/>
  <c r="BB260" i="227" s="1"/>
  <c r="EH259" i="223"/>
  <c r="EH258" i="223"/>
  <c r="EH257" i="223"/>
  <c r="EH256" i="223"/>
  <c r="BB256" i="227" s="1"/>
  <c r="EH255" i="223"/>
  <c r="EH254" i="223"/>
  <c r="BB254" i="227" s="1"/>
  <c r="EH253" i="223"/>
  <c r="EH252" i="223"/>
  <c r="BB252" i="227" s="1"/>
  <c r="EH251" i="223"/>
  <c r="EH250" i="223"/>
  <c r="EH249" i="223"/>
  <c r="EH248" i="223"/>
  <c r="BB248" i="227" s="1"/>
  <c r="EH247" i="223"/>
  <c r="EH246" i="223"/>
  <c r="BB246" i="227" s="1"/>
  <c r="EH245" i="223"/>
  <c r="EH244" i="223"/>
  <c r="BB244" i="227" s="1"/>
  <c r="EH243" i="223"/>
  <c r="EH242" i="223"/>
  <c r="EH241" i="223"/>
  <c r="EH240" i="223"/>
  <c r="BB240" i="227" s="1"/>
  <c r="EH239" i="223"/>
  <c r="EH238" i="223"/>
  <c r="BB238" i="227" s="1"/>
  <c r="EH237" i="223"/>
  <c r="EH236" i="223"/>
  <c r="BB236" i="227" s="1"/>
  <c r="EH235" i="223"/>
  <c r="EH234" i="223"/>
  <c r="EH233" i="223"/>
  <c r="EH232" i="223"/>
  <c r="BB232" i="227" s="1"/>
  <c r="EH231" i="223"/>
  <c r="EH230" i="223"/>
  <c r="BB230" i="227" s="1"/>
  <c r="EH229" i="223"/>
  <c r="EH228" i="223"/>
  <c r="EH227" i="223"/>
  <c r="EH226" i="223"/>
  <c r="EH225" i="223"/>
  <c r="EH224" i="223"/>
  <c r="EH223" i="223"/>
  <c r="EH222" i="223"/>
  <c r="EH221" i="223"/>
  <c r="EH220" i="223"/>
  <c r="EH219" i="223"/>
  <c r="EH218" i="223"/>
  <c r="EH217" i="223"/>
  <c r="EH216" i="223"/>
  <c r="EH215" i="223"/>
  <c r="EH214" i="223"/>
  <c r="EH213" i="223"/>
  <c r="EH212" i="223"/>
  <c r="EH211" i="223"/>
  <c r="EH210" i="223"/>
  <c r="EH209" i="223"/>
  <c r="EH208" i="223"/>
  <c r="EH207" i="223"/>
  <c r="EH206" i="223"/>
  <c r="EH205" i="223"/>
  <c r="EH204" i="223"/>
  <c r="EH203" i="223"/>
  <c r="EH202" i="223"/>
  <c r="EH201" i="223"/>
  <c r="EH200" i="223"/>
  <c r="EH199" i="223"/>
  <c r="EH198" i="223"/>
  <c r="EH197" i="223"/>
  <c r="EH196" i="223"/>
  <c r="EH195" i="223"/>
  <c r="EH194" i="223"/>
  <c r="EH193" i="223"/>
  <c r="EH192" i="223"/>
  <c r="EH191" i="223"/>
  <c r="EH190" i="223"/>
  <c r="EH189" i="223"/>
  <c r="EH188" i="223"/>
  <c r="EH187" i="223"/>
  <c r="EH186" i="223"/>
  <c r="EH185" i="223"/>
  <c r="EH184" i="223"/>
  <c r="EH183" i="223"/>
  <c r="EH182" i="223"/>
  <c r="EH181" i="223"/>
  <c r="EH180" i="223"/>
  <c r="EH179" i="223"/>
  <c r="EH178" i="223"/>
  <c r="BB178" i="227" s="1"/>
  <c r="EH177" i="223"/>
  <c r="EH176" i="223"/>
  <c r="EH175" i="223"/>
  <c r="EH174" i="223"/>
  <c r="BB174" i="227" s="1"/>
  <c r="EH173" i="223"/>
  <c r="EH172" i="223"/>
  <c r="BB172" i="227" s="1"/>
  <c r="EH171" i="223"/>
  <c r="EH170" i="223"/>
  <c r="BB170" i="227" s="1"/>
  <c r="EH169" i="223"/>
  <c r="EH168" i="223"/>
  <c r="BB168" i="227" s="1"/>
  <c r="EH167" i="223"/>
  <c r="EH166" i="223"/>
  <c r="BB166" i="227" s="1"/>
  <c r="EH165" i="223"/>
  <c r="EH164" i="223"/>
  <c r="BB164" i="227" s="1"/>
  <c r="EH163" i="223"/>
  <c r="EH162" i="223"/>
  <c r="BB162" i="227" s="1"/>
  <c r="EH161" i="223"/>
  <c r="EH160" i="223"/>
  <c r="BB160" i="227" s="1"/>
  <c r="EH159" i="223"/>
  <c r="EH158" i="223"/>
  <c r="BB158" i="227" s="1"/>
  <c r="EH157" i="223"/>
  <c r="EH156" i="223"/>
  <c r="BB156" i="227" s="1"/>
  <c r="EH155" i="223"/>
  <c r="EH154" i="223"/>
  <c r="BB154" i="227" s="1"/>
  <c r="EH153" i="223"/>
  <c r="EH152" i="223"/>
  <c r="BB152" i="227" s="1"/>
  <c r="EH151" i="223"/>
  <c r="EH150" i="223"/>
  <c r="BB150" i="227" s="1"/>
  <c r="EH149" i="223"/>
  <c r="EH148" i="223"/>
  <c r="BB148" i="227" s="1"/>
  <c r="EH147" i="223"/>
  <c r="EH146" i="223"/>
  <c r="BB146" i="227" s="1"/>
  <c r="EH145" i="223"/>
  <c r="EH144" i="223"/>
  <c r="BB144" i="227" s="1"/>
  <c r="EH143" i="223"/>
  <c r="EH142" i="223"/>
  <c r="BB142" i="227" s="1"/>
  <c r="EH141" i="223"/>
  <c r="EH140" i="223"/>
  <c r="BB140" i="227" s="1"/>
  <c r="EH139" i="223"/>
  <c r="EH138" i="223"/>
  <c r="BB138" i="227" s="1"/>
  <c r="EH137" i="223"/>
  <c r="EH136" i="223"/>
  <c r="BB136" i="227" s="1"/>
  <c r="EH135" i="223"/>
  <c r="EH134" i="223"/>
  <c r="BB134" i="227" s="1"/>
  <c r="EH133" i="223"/>
  <c r="EH132" i="223"/>
  <c r="BB132" i="227" s="1"/>
  <c r="EH131" i="223"/>
  <c r="EH130" i="223"/>
  <c r="BB130" i="227" s="1"/>
  <c r="EH129" i="223"/>
  <c r="EH128" i="223"/>
  <c r="BB128" i="227" s="1"/>
  <c r="EH127" i="223"/>
  <c r="EH126" i="223"/>
  <c r="BB126" i="227" s="1"/>
  <c r="EH125" i="223"/>
  <c r="EH124" i="223"/>
  <c r="BB124" i="227" s="1"/>
  <c r="EH123" i="223"/>
  <c r="EH122" i="223"/>
  <c r="BB122" i="227" s="1"/>
  <c r="EH121" i="223"/>
  <c r="EH120" i="223"/>
  <c r="BB120" i="227" s="1"/>
  <c r="EH119" i="223"/>
  <c r="EH118" i="223"/>
  <c r="BB118" i="227" s="1"/>
  <c r="EH117" i="223"/>
  <c r="EH116" i="223"/>
  <c r="BB116" i="227" s="1"/>
  <c r="EH115" i="223"/>
  <c r="EH114" i="223"/>
  <c r="BB114" i="227" s="1"/>
  <c r="EH113" i="223"/>
  <c r="EH112" i="223"/>
  <c r="BB112" i="227" s="1"/>
  <c r="EH111" i="223"/>
  <c r="EH110" i="223"/>
  <c r="BB110" i="227" s="1"/>
  <c r="EH109" i="223"/>
  <c r="EH108" i="223"/>
  <c r="BB108" i="227" s="1"/>
  <c r="EH107" i="223"/>
  <c r="EH106" i="223"/>
  <c r="BB106" i="227" s="1"/>
  <c r="EH105" i="223"/>
  <c r="EH104" i="223"/>
  <c r="BB104" i="227" s="1"/>
  <c r="EH103" i="223"/>
  <c r="EH102" i="223"/>
  <c r="BB102" i="227" s="1"/>
  <c r="EH101" i="223"/>
  <c r="EH100" i="223"/>
  <c r="BB100" i="227" s="1"/>
  <c r="EH99" i="223"/>
  <c r="EH98" i="223"/>
  <c r="BB98" i="227" s="1"/>
  <c r="EH97" i="223"/>
  <c r="EH96" i="223"/>
  <c r="BB96" i="227" s="1"/>
  <c r="EH95" i="223"/>
  <c r="EH94" i="223"/>
  <c r="BB94" i="227" s="1"/>
  <c r="EH93" i="223"/>
  <c r="EH92" i="223"/>
  <c r="BB92" i="227" s="1"/>
  <c r="EH91" i="223"/>
  <c r="EH90" i="223"/>
  <c r="BB90" i="227" s="1"/>
  <c r="EH89" i="223"/>
  <c r="EH88" i="223"/>
  <c r="BB88" i="227" s="1"/>
  <c r="EH87" i="223"/>
  <c r="EH86" i="223"/>
  <c r="BB86" i="227" s="1"/>
  <c r="EH85" i="223"/>
  <c r="EH84" i="223"/>
  <c r="BB84" i="227" s="1"/>
  <c r="EH83" i="223"/>
  <c r="EH82" i="223"/>
  <c r="BB82" i="227" s="1"/>
  <c r="EH81" i="223"/>
  <c r="EH80" i="223"/>
  <c r="BB80" i="227" s="1"/>
  <c r="EH79" i="223"/>
  <c r="EH78" i="223"/>
  <c r="BB78" i="227" s="1"/>
  <c r="EH77" i="223"/>
  <c r="EH76" i="223"/>
  <c r="BB76" i="227" s="1"/>
  <c r="EH75" i="223"/>
  <c r="EH74" i="223"/>
  <c r="BB74" i="227" s="1"/>
  <c r="EH73" i="223"/>
  <c r="EH72" i="223"/>
  <c r="BB72" i="227" s="1"/>
  <c r="EH71" i="223"/>
  <c r="EH70" i="223"/>
  <c r="BB70" i="227" s="1"/>
  <c r="EH69" i="223"/>
  <c r="EH68" i="223"/>
  <c r="BB68" i="227" s="1"/>
  <c r="EH67" i="223"/>
  <c r="EH66" i="223"/>
  <c r="BB66" i="227" s="1"/>
  <c r="EH65" i="223"/>
  <c r="EH64" i="223"/>
  <c r="BB64" i="227" s="1"/>
  <c r="EH63" i="223"/>
  <c r="EH62" i="223"/>
  <c r="BB62" i="227" s="1"/>
  <c r="EH61" i="223"/>
  <c r="EH60" i="223"/>
  <c r="BB60" i="227" s="1"/>
  <c r="EH59" i="223"/>
  <c r="EH58" i="223"/>
  <c r="BB58" i="227" s="1"/>
  <c r="EH57" i="223"/>
  <c r="EH56" i="223"/>
  <c r="BB56" i="227" s="1"/>
  <c r="EH55" i="223"/>
  <c r="EH54" i="223"/>
  <c r="BB54" i="227" s="1"/>
  <c r="EH53" i="223"/>
  <c r="EH52" i="223"/>
  <c r="BB52" i="227" s="1"/>
  <c r="EH51" i="223"/>
  <c r="EH50" i="223"/>
  <c r="BB50" i="227" s="1"/>
  <c r="EH49" i="223"/>
  <c r="BB49" i="227" s="1"/>
  <c r="EH48" i="223"/>
  <c r="BB48" i="227" s="1"/>
  <c r="EH47" i="223"/>
  <c r="EH46" i="223"/>
  <c r="BB46" i="227" s="1"/>
  <c r="EH45" i="223"/>
  <c r="EH44" i="223"/>
  <c r="BB44" i="227" s="1"/>
  <c r="EH43" i="223"/>
  <c r="EH42" i="223"/>
  <c r="EH41" i="223"/>
  <c r="EH40" i="223"/>
  <c r="EH39" i="223"/>
  <c r="EH38" i="223"/>
  <c r="EH37" i="223"/>
  <c r="EH36" i="223"/>
  <c r="EH35" i="223"/>
  <c r="EH34" i="223"/>
  <c r="EH33" i="223"/>
  <c r="EH32" i="223"/>
  <c r="EH31" i="223"/>
  <c r="EH30" i="223"/>
  <c r="EH29" i="223"/>
  <c r="EH28" i="223"/>
  <c r="EH27" i="223"/>
  <c r="EH26" i="223"/>
  <c r="EH25" i="223"/>
  <c r="EH24" i="223"/>
  <c r="EH23" i="223"/>
  <c r="EH22" i="223"/>
  <c r="EH21" i="223"/>
  <c r="EH20" i="223"/>
  <c r="EH19" i="223"/>
  <c r="EH18" i="223"/>
  <c r="EH17" i="223"/>
  <c r="EH16" i="223"/>
  <c r="EH15" i="223"/>
  <c r="EH14" i="223"/>
  <c r="EH13" i="223"/>
  <c r="EH12" i="223"/>
  <c r="EH11" i="223"/>
  <c r="EH10" i="223"/>
  <c r="AN62" i="224" l="1"/>
  <c r="AY62" i="226"/>
  <c r="AN102" i="224"/>
  <c r="AY102" i="226"/>
  <c r="AN50" i="224"/>
  <c r="AY50" i="226"/>
  <c r="AN58" i="224"/>
  <c r="AY58" i="226"/>
  <c r="AN66" i="224"/>
  <c r="AY66" i="226"/>
  <c r="AN74" i="224"/>
  <c r="AY74" i="226"/>
  <c r="AN82" i="224"/>
  <c r="AY82" i="226"/>
  <c r="AN90" i="224"/>
  <c r="AY90" i="226"/>
  <c r="AN98" i="224"/>
  <c r="AY98" i="226"/>
  <c r="AN106" i="224"/>
  <c r="AY106" i="226"/>
  <c r="AN114" i="224"/>
  <c r="AY114" i="226"/>
  <c r="AN122" i="224"/>
  <c r="AY122" i="226"/>
  <c r="AN130" i="224"/>
  <c r="AY130" i="226"/>
  <c r="AN138" i="224"/>
  <c r="AY138" i="226"/>
  <c r="AN146" i="224"/>
  <c r="AY146" i="226"/>
  <c r="AN154" i="224"/>
  <c r="AY154" i="226"/>
  <c r="AN162" i="224"/>
  <c r="AY162" i="226"/>
  <c r="AN170" i="224"/>
  <c r="AY170" i="226"/>
  <c r="AN178" i="224"/>
  <c r="AY178" i="226"/>
  <c r="AN306" i="224"/>
  <c r="AY306" i="226"/>
  <c r="AN314" i="224"/>
  <c r="AY314" i="226"/>
  <c r="AN322" i="224"/>
  <c r="AY322" i="226"/>
  <c r="AN330" i="224"/>
  <c r="AY330" i="226"/>
  <c r="AN338" i="224"/>
  <c r="AY338" i="226"/>
  <c r="AV27" i="224"/>
  <c r="BK27" i="226"/>
  <c r="AV187" i="224"/>
  <c r="BK187" i="226"/>
  <c r="AV195" i="224"/>
  <c r="BK195" i="226"/>
  <c r="AV203" i="224"/>
  <c r="BK203" i="226"/>
  <c r="AV211" i="224"/>
  <c r="BK211" i="226"/>
  <c r="AV219" i="224"/>
  <c r="BK219" i="226"/>
  <c r="AV227" i="224"/>
  <c r="BK227" i="226"/>
  <c r="AV235" i="224"/>
  <c r="BK235" i="226"/>
  <c r="AV243" i="224"/>
  <c r="BK243" i="226"/>
  <c r="AV251" i="224"/>
  <c r="BK251" i="226"/>
  <c r="AV259" i="224"/>
  <c r="BK259" i="226"/>
  <c r="AV267" i="224"/>
  <c r="BK267" i="226"/>
  <c r="AV275" i="224"/>
  <c r="BK275" i="226"/>
  <c r="AV283" i="224"/>
  <c r="BK283" i="226"/>
  <c r="AV291" i="224"/>
  <c r="BK291" i="226"/>
  <c r="AV299" i="224"/>
  <c r="BK299" i="226"/>
  <c r="AV307" i="224"/>
  <c r="BK307" i="226"/>
  <c r="AV315" i="224"/>
  <c r="BK315" i="226"/>
  <c r="AV323" i="224"/>
  <c r="BK323" i="226"/>
  <c r="AV331" i="224"/>
  <c r="BK331" i="226"/>
  <c r="AV339" i="224"/>
  <c r="BK339" i="226"/>
  <c r="AV20" i="224"/>
  <c r="BK20" i="226"/>
  <c r="AN52" i="224"/>
  <c r="AY52" i="226"/>
  <c r="AN60" i="224"/>
  <c r="AY60" i="226"/>
  <c r="AN68" i="224"/>
  <c r="AY68" i="226"/>
  <c r="AN76" i="224"/>
  <c r="AY76" i="226"/>
  <c r="AN84" i="224"/>
  <c r="AY84" i="226"/>
  <c r="AN92" i="224"/>
  <c r="AY92" i="226"/>
  <c r="AN100" i="224"/>
  <c r="AY100" i="226"/>
  <c r="AN108" i="224"/>
  <c r="AY108" i="226"/>
  <c r="AN116" i="224"/>
  <c r="AY116" i="226"/>
  <c r="AN124" i="224"/>
  <c r="AY124" i="226"/>
  <c r="AN132" i="224"/>
  <c r="AY132" i="226"/>
  <c r="AN140" i="224"/>
  <c r="AY140" i="226"/>
  <c r="AN148" i="224"/>
  <c r="AY148" i="226"/>
  <c r="AN156" i="224"/>
  <c r="AY156" i="226"/>
  <c r="AN164" i="224"/>
  <c r="AY164" i="226"/>
  <c r="AN172" i="224"/>
  <c r="AY172" i="226"/>
  <c r="AN236" i="224"/>
  <c r="AY236" i="226"/>
  <c r="AN244" i="224"/>
  <c r="AY244" i="226"/>
  <c r="AN252" i="224"/>
  <c r="AY252" i="226"/>
  <c r="AN260" i="224"/>
  <c r="AY260" i="226"/>
  <c r="AN268" i="224"/>
  <c r="AY268" i="226"/>
  <c r="AN276" i="224"/>
  <c r="AY276" i="226"/>
  <c r="AN284" i="224"/>
  <c r="AY284" i="226"/>
  <c r="AN292" i="224"/>
  <c r="AY292" i="226"/>
  <c r="AN300" i="224"/>
  <c r="AY300" i="226"/>
  <c r="AN308" i="224"/>
  <c r="AY308" i="226"/>
  <c r="AN316" i="224"/>
  <c r="AY316" i="226"/>
  <c r="AN324" i="224"/>
  <c r="AY324" i="226"/>
  <c r="AN332" i="224"/>
  <c r="AY332" i="226"/>
  <c r="AV13" i="224"/>
  <c r="BK13" i="226"/>
  <c r="AV197" i="224"/>
  <c r="BK197" i="226"/>
  <c r="AV205" i="224"/>
  <c r="BK205" i="226"/>
  <c r="AV213" i="224"/>
  <c r="BK213" i="226"/>
  <c r="AV221" i="224"/>
  <c r="BK221" i="226"/>
  <c r="AV229" i="224"/>
  <c r="BK229" i="226"/>
  <c r="AV237" i="224"/>
  <c r="BK237" i="226"/>
  <c r="AV245" i="224"/>
  <c r="BK245" i="226"/>
  <c r="AV253" i="224"/>
  <c r="BK253" i="226"/>
  <c r="AV261" i="224"/>
  <c r="BK261" i="226"/>
  <c r="AV269" i="224"/>
  <c r="BK269" i="226"/>
  <c r="AV277" i="224"/>
  <c r="BK277" i="226"/>
  <c r="AV285" i="224"/>
  <c r="BK285" i="226"/>
  <c r="AV293" i="224"/>
  <c r="BK293" i="226"/>
  <c r="AV301" i="224"/>
  <c r="BK301" i="226"/>
  <c r="AV309" i="224"/>
  <c r="BK309" i="226"/>
  <c r="AV317" i="224"/>
  <c r="BK317" i="226"/>
  <c r="AV325" i="224"/>
  <c r="BK325" i="226"/>
  <c r="AV333" i="224"/>
  <c r="BK333" i="226"/>
  <c r="AV341" i="224"/>
  <c r="BK341" i="226"/>
  <c r="AV12" i="224"/>
  <c r="BK12" i="226"/>
  <c r="AN44" i="224"/>
  <c r="AY44" i="226"/>
  <c r="AN325" i="224"/>
  <c r="AY325" i="226"/>
  <c r="AN333" i="224"/>
  <c r="AY333" i="226"/>
  <c r="AN341" i="224"/>
  <c r="AY341" i="226"/>
  <c r="AV14" i="224"/>
  <c r="BK14" i="226"/>
  <c r="AV22" i="224"/>
  <c r="BK22" i="226"/>
  <c r="AN46" i="224"/>
  <c r="AY46" i="226"/>
  <c r="AN86" i="224"/>
  <c r="AY86" i="226"/>
  <c r="AN118" i="224"/>
  <c r="AY118" i="226"/>
  <c r="AN150" i="224"/>
  <c r="AY150" i="226"/>
  <c r="AN158" i="224"/>
  <c r="AY158" i="226"/>
  <c r="AN166" i="224"/>
  <c r="AY166" i="226"/>
  <c r="AN230" i="224"/>
  <c r="AY230" i="226"/>
  <c r="AN238" i="224"/>
  <c r="AY238" i="226"/>
  <c r="AN246" i="224"/>
  <c r="AY246" i="226"/>
  <c r="AN254" i="224"/>
  <c r="AY254" i="226"/>
  <c r="AN262" i="224"/>
  <c r="AY262" i="226"/>
  <c r="AN270" i="224"/>
  <c r="AY270" i="226"/>
  <c r="AN278" i="224"/>
  <c r="AY278" i="226"/>
  <c r="AN286" i="224"/>
  <c r="AY286" i="226"/>
  <c r="AN294" i="224"/>
  <c r="AY294" i="226"/>
  <c r="AN302" i="224"/>
  <c r="AY302" i="226"/>
  <c r="AN310" i="224"/>
  <c r="AY310" i="226"/>
  <c r="AN318" i="224"/>
  <c r="AY318" i="226"/>
  <c r="AN326" i="224"/>
  <c r="AY326" i="226"/>
  <c r="AV15" i="224"/>
  <c r="BK15" i="226"/>
  <c r="AV23" i="224"/>
  <c r="BK23" i="226"/>
  <c r="AV191" i="224"/>
  <c r="BK191" i="226"/>
  <c r="AV207" i="224"/>
  <c r="BK207" i="226"/>
  <c r="AV215" i="224"/>
  <c r="BK215" i="226"/>
  <c r="AV223" i="224"/>
  <c r="BK223" i="226"/>
  <c r="AV231" i="224"/>
  <c r="BK231" i="226"/>
  <c r="AV239" i="224"/>
  <c r="BK239" i="226"/>
  <c r="AV247" i="224"/>
  <c r="BK247" i="226"/>
  <c r="AV255" i="224"/>
  <c r="BK255" i="226"/>
  <c r="AV263" i="224"/>
  <c r="BK263" i="226"/>
  <c r="AV271" i="224"/>
  <c r="BK271" i="226"/>
  <c r="AV279" i="224"/>
  <c r="BK279" i="226"/>
  <c r="AV287" i="224"/>
  <c r="BK287" i="226"/>
  <c r="AV295" i="224"/>
  <c r="BK295" i="226"/>
  <c r="AV303" i="224"/>
  <c r="BK303" i="226"/>
  <c r="AV311" i="224"/>
  <c r="BK311" i="226"/>
  <c r="AV319" i="224"/>
  <c r="BK319" i="226"/>
  <c r="AV327" i="224"/>
  <c r="BK327" i="226"/>
  <c r="AV335" i="224"/>
  <c r="BK335" i="226"/>
  <c r="AN70" i="224"/>
  <c r="AY70" i="226"/>
  <c r="AN110" i="224"/>
  <c r="AY110" i="226"/>
  <c r="AN126" i="224"/>
  <c r="AY126" i="226"/>
  <c r="AN174" i="224"/>
  <c r="AY174" i="226"/>
  <c r="AV16" i="224"/>
  <c r="BK16" i="226"/>
  <c r="AV24" i="224"/>
  <c r="BK24" i="226"/>
  <c r="AN54" i="224"/>
  <c r="AY54" i="226"/>
  <c r="AN78" i="224"/>
  <c r="AY78" i="226"/>
  <c r="AN134" i="224"/>
  <c r="AY134" i="226"/>
  <c r="AN48" i="224"/>
  <c r="AY48" i="226"/>
  <c r="AN64" i="224"/>
  <c r="AY64" i="226"/>
  <c r="AN72" i="224"/>
  <c r="AY72" i="226"/>
  <c r="AN80" i="224"/>
  <c r="AY80" i="226"/>
  <c r="AN88" i="224"/>
  <c r="AY88" i="226"/>
  <c r="AN96" i="224"/>
  <c r="AY96" i="226"/>
  <c r="AN104" i="224"/>
  <c r="AY104" i="226"/>
  <c r="AN112" i="224"/>
  <c r="AY112" i="226"/>
  <c r="AN120" i="224"/>
  <c r="AY120" i="226"/>
  <c r="AN128" i="224"/>
  <c r="AY128" i="226"/>
  <c r="AN136" i="224"/>
  <c r="AY136" i="226"/>
  <c r="AN144" i="224"/>
  <c r="AY144" i="226"/>
  <c r="AN152" i="224"/>
  <c r="AY152" i="226"/>
  <c r="AN160" i="224"/>
  <c r="AY160" i="226"/>
  <c r="AN168" i="224"/>
  <c r="AY168" i="226"/>
  <c r="AN232" i="224"/>
  <c r="AY232" i="226"/>
  <c r="AN240" i="224"/>
  <c r="AY240" i="226"/>
  <c r="AN248" i="224"/>
  <c r="AY248" i="226"/>
  <c r="AN256" i="224"/>
  <c r="AY256" i="226"/>
  <c r="AN264" i="224"/>
  <c r="AY264" i="226"/>
  <c r="AN272" i="224"/>
  <c r="AY272" i="226"/>
  <c r="AN280" i="224"/>
  <c r="AY280" i="226"/>
  <c r="AN288" i="224"/>
  <c r="AY288" i="226"/>
  <c r="AN296" i="224"/>
  <c r="AY296" i="226"/>
  <c r="AN304" i="224"/>
  <c r="AY304" i="226"/>
  <c r="AN312" i="224"/>
  <c r="AY312" i="226"/>
  <c r="AN320" i="224"/>
  <c r="AY320" i="226"/>
  <c r="AV177" i="224"/>
  <c r="BK177" i="226"/>
  <c r="AV185" i="224"/>
  <c r="BK185" i="226"/>
  <c r="AV193" i="224"/>
  <c r="BK193" i="226"/>
  <c r="AV201" i="224"/>
  <c r="BK201" i="226"/>
  <c r="AV209" i="224"/>
  <c r="BK209" i="226"/>
  <c r="AV217" i="224"/>
  <c r="BK217" i="226"/>
  <c r="AV225" i="224"/>
  <c r="BK225" i="226"/>
  <c r="AV233" i="224"/>
  <c r="BK233" i="226"/>
  <c r="AV241" i="224"/>
  <c r="BK241" i="226"/>
  <c r="AV257" i="224"/>
  <c r="BK257" i="226"/>
  <c r="AV265" i="224"/>
  <c r="BK265" i="226"/>
  <c r="AV273" i="224"/>
  <c r="BK273" i="226"/>
  <c r="AV281" i="224"/>
  <c r="BK281" i="226"/>
  <c r="AV289" i="224"/>
  <c r="BK289" i="226"/>
  <c r="AV297" i="224"/>
  <c r="BK297" i="226"/>
  <c r="AV305" i="224"/>
  <c r="BK305" i="226"/>
  <c r="AV313" i="224"/>
  <c r="BK313" i="226"/>
  <c r="AV321" i="224"/>
  <c r="BK321" i="226"/>
  <c r="AV329" i="224"/>
  <c r="BK329" i="226"/>
  <c r="AV337" i="224"/>
  <c r="BK337" i="226"/>
  <c r="AN94" i="224"/>
  <c r="AY94" i="226"/>
  <c r="AN142" i="224"/>
  <c r="AY142" i="226"/>
  <c r="AN56" i="224"/>
  <c r="AY56" i="226"/>
  <c r="AN49" i="224"/>
  <c r="AY49" i="226"/>
  <c r="AV18" i="224"/>
  <c r="BK18" i="226"/>
  <c r="AV26" i="224"/>
  <c r="BK26" i="226"/>
  <c r="FU47" i="223"/>
  <c r="BQ47" i="227"/>
  <c r="FU167" i="223"/>
  <c r="BQ167" i="227"/>
  <c r="FU171" i="223"/>
  <c r="BQ171" i="227"/>
  <c r="FU175" i="223"/>
  <c r="BQ175" i="227"/>
  <c r="FU179" i="223"/>
  <c r="BQ179" i="227"/>
  <c r="FU183" i="223"/>
  <c r="BQ183" i="227"/>
  <c r="FU199" i="223"/>
  <c r="BQ199" i="227"/>
  <c r="FU28" i="223"/>
  <c r="BQ28" i="227"/>
  <c r="FU32" i="223"/>
  <c r="BQ32" i="227"/>
  <c r="FU36" i="223"/>
  <c r="BQ36" i="227"/>
  <c r="FU40" i="223"/>
  <c r="BQ40" i="227"/>
  <c r="FU44" i="223"/>
  <c r="BQ44" i="227"/>
  <c r="FU48" i="223"/>
  <c r="BQ48" i="227"/>
  <c r="FU52" i="223"/>
  <c r="BQ52" i="227"/>
  <c r="FU56" i="223"/>
  <c r="BQ56" i="227"/>
  <c r="FU60" i="223"/>
  <c r="BQ60" i="227"/>
  <c r="FU64" i="223"/>
  <c r="BQ64" i="227"/>
  <c r="FU68" i="223"/>
  <c r="BQ68" i="227"/>
  <c r="FU72" i="223"/>
  <c r="BQ72" i="227"/>
  <c r="FU76" i="223"/>
  <c r="BQ76" i="227"/>
  <c r="FU80" i="223"/>
  <c r="BQ80" i="227"/>
  <c r="FU84" i="223"/>
  <c r="BQ84" i="227"/>
  <c r="FU88" i="223"/>
  <c r="BQ88" i="227"/>
  <c r="FU92" i="223"/>
  <c r="BQ92" i="227"/>
  <c r="FU96" i="223"/>
  <c r="BQ96" i="227"/>
  <c r="FU100" i="223"/>
  <c r="BQ100" i="227"/>
  <c r="FU104" i="223"/>
  <c r="BQ104" i="227"/>
  <c r="FU108" i="223"/>
  <c r="BQ108" i="227"/>
  <c r="FU112" i="223"/>
  <c r="BQ112" i="227"/>
  <c r="FU116" i="223"/>
  <c r="BQ116" i="227"/>
  <c r="FU120" i="223"/>
  <c r="BQ120" i="227"/>
  <c r="FU124" i="223"/>
  <c r="BQ124" i="227"/>
  <c r="FU128" i="223"/>
  <c r="BQ128" i="227"/>
  <c r="FU132" i="223"/>
  <c r="BQ132" i="227"/>
  <c r="FU136" i="223"/>
  <c r="BQ136" i="227"/>
  <c r="FU140" i="223"/>
  <c r="BQ140" i="227"/>
  <c r="FU144" i="223"/>
  <c r="BQ144" i="227"/>
  <c r="FU148" i="223"/>
  <c r="BQ148" i="227"/>
  <c r="FU152" i="223"/>
  <c r="BQ152" i="227"/>
  <c r="FU156" i="223"/>
  <c r="BQ156" i="227"/>
  <c r="FU160" i="223"/>
  <c r="BQ160" i="227"/>
  <c r="FU164" i="223"/>
  <c r="BQ164" i="227"/>
  <c r="FU168" i="223"/>
  <c r="BQ168" i="227"/>
  <c r="FU172" i="223"/>
  <c r="BQ172" i="227"/>
  <c r="FU176" i="223"/>
  <c r="BQ176" i="227"/>
  <c r="FU180" i="223"/>
  <c r="BQ180" i="227"/>
  <c r="FU184" i="223"/>
  <c r="BQ184" i="227"/>
  <c r="FU188" i="223"/>
  <c r="BQ188" i="227"/>
  <c r="FU192" i="223"/>
  <c r="BQ192" i="227"/>
  <c r="FU196" i="223"/>
  <c r="BQ196" i="227"/>
  <c r="FU200" i="223"/>
  <c r="BQ200" i="227"/>
  <c r="FU204" i="223"/>
  <c r="BQ204" i="227"/>
  <c r="FU208" i="223"/>
  <c r="BQ208" i="227"/>
  <c r="FU212" i="223"/>
  <c r="BQ212" i="227"/>
  <c r="FU216" i="223"/>
  <c r="BQ216" i="227"/>
  <c r="FU220" i="223"/>
  <c r="BQ220" i="227"/>
  <c r="FU224" i="223"/>
  <c r="BQ224" i="227"/>
  <c r="FU228" i="223"/>
  <c r="BQ228" i="227"/>
  <c r="FU232" i="223"/>
  <c r="BQ232" i="227"/>
  <c r="FU236" i="223"/>
  <c r="BQ236" i="227"/>
  <c r="FU240" i="223"/>
  <c r="BQ240" i="227"/>
  <c r="FU244" i="223"/>
  <c r="BQ244" i="227"/>
  <c r="FU248" i="223"/>
  <c r="BQ248" i="227"/>
  <c r="FU252" i="223"/>
  <c r="BQ252" i="227"/>
  <c r="FU256" i="223"/>
  <c r="BQ256" i="227"/>
  <c r="FU260" i="223"/>
  <c r="BQ260" i="227"/>
  <c r="FU264" i="223"/>
  <c r="BQ264" i="227"/>
  <c r="FU268" i="223"/>
  <c r="BQ268" i="227"/>
  <c r="FU272" i="223"/>
  <c r="BQ272" i="227"/>
  <c r="FU276" i="223"/>
  <c r="BQ276" i="227"/>
  <c r="FU280" i="223"/>
  <c r="BQ280" i="227"/>
  <c r="FU284" i="223"/>
  <c r="BQ284" i="227"/>
  <c r="FU288" i="223"/>
  <c r="BQ288" i="227"/>
  <c r="FU292" i="223"/>
  <c r="BQ292" i="227"/>
  <c r="FU296" i="223"/>
  <c r="BQ296" i="227"/>
  <c r="FU300" i="223"/>
  <c r="BQ300" i="227"/>
  <c r="FU304" i="223"/>
  <c r="BQ304" i="227"/>
  <c r="FU308" i="223"/>
  <c r="BQ308" i="227"/>
  <c r="FU312" i="223"/>
  <c r="BQ312" i="227"/>
  <c r="FU316" i="223"/>
  <c r="BQ316" i="227"/>
  <c r="FU320" i="223"/>
  <c r="BQ320" i="227"/>
  <c r="FU324" i="223"/>
  <c r="BQ324" i="227"/>
  <c r="FU328" i="223"/>
  <c r="BQ328" i="227"/>
  <c r="FU332" i="223"/>
  <c r="BQ332" i="227"/>
  <c r="FU336" i="223"/>
  <c r="BQ336" i="227"/>
  <c r="FU340" i="223"/>
  <c r="BQ340" i="227"/>
  <c r="FU11" i="223"/>
  <c r="BQ11" i="227"/>
  <c r="FU19" i="223"/>
  <c r="BQ19" i="227"/>
  <c r="FU31" i="223"/>
  <c r="BQ31" i="227"/>
  <c r="FU35" i="223"/>
  <c r="BQ35" i="227"/>
  <c r="FU39" i="223"/>
  <c r="BQ39" i="227"/>
  <c r="FU43" i="223"/>
  <c r="BQ43" i="227"/>
  <c r="FU51" i="223"/>
  <c r="BQ51" i="227"/>
  <c r="FU55" i="223"/>
  <c r="BQ55" i="227"/>
  <c r="FU59" i="223"/>
  <c r="BQ59" i="227"/>
  <c r="FU63" i="223"/>
  <c r="BQ63" i="227"/>
  <c r="FU67" i="223"/>
  <c r="BQ67" i="227"/>
  <c r="FU71" i="223"/>
  <c r="BQ71" i="227"/>
  <c r="FU75" i="223"/>
  <c r="BQ75" i="227"/>
  <c r="FU79" i="223"/>
  <c r="BQ79" i="227"/>
  <c r="FU83" i="223"/>
  <c r="BQ83" i="227"/>
  <c r="FU87" i="223"/>
  <c r="BQ87" i="227"/>
  <c r="FU91" i="223"/>
  <c r="BQ91" i="227"/>
  <c r="FU95" i="223"/>
  <c r="BQ95" i="227"/>
  <c r="FU99" i="223"/>
  <c r="BQ99" i="227"/>
  <c r="FU103" i="223"/>
  <c r="BQ103" i="227"/>
  <c r="FU107" i="223"/>
  <c r="BQ107" i="227"/>
  <c r="FU111" i="223"/>
  <c r="BQ111" i="227"/>
  <c r="FU115" i="223"/>
  <c r="BQ115" i="227"/>
  <c r="FU119" i="223"/>
  <c r="BQ119" i="227"/>
  <c r="FU123" i="223"/>
  <c r="BQ123" i="227"/>
  <c r="FU127" i="223"/>
  <c r="BQ127" i="227"/>
  <c r="FU131" i="223"/>
  <c r="BQ131" i="227"/>
  <c r="FU135" i="223"/>
  <c r="BQ135" i="227"/>
  <c r="FU139" i="223"/>
  <c r="BQ139" i="227"/>
  <c r="FU143" i="223"/>
  <c r="BQ143" i="227"/>
  <c r="FU147" i="223"/>
  <c r="BQ147" i="227"/>
  <c r="FU151" i="223"/>
  <c r="BQ151" i="227"/>
  <c r="FU155" i="223"/>
  <c r="BQ155" i="227"/>
  <c r="FU159" i="223"/>
  <c r="BQ159" i="227"/>
  <c r="FU163" i="223"/>
  <c r="BQ163" i="227"/>
  <c r="FU21" i="223"/>
  <c r="BQ21" i="227"/>
  <c r="FU45" i="223"/>
  <c r="BQ45" i="227"/>
  <c r="FU73" i="223"/>
  <c r="BQ73" i="227"/>
  <c r="FU101" i="223"/>
  <c r="BQ101" i="227"/>
  <c r="FU121" i="223"/>
  <c r="BQ121" i="227"/>
  <c r="FU137" i="223"/>
  <c r="BQ137" i="227"/>
  <c r="FU153" i="223"/>
  <c r="BQ153" i="227"/>
  <c r="FU165" i="223"/>
  <c r="BQ165" i="227"/>
  <c r="FU173" i="223"/>
  <c r="BQ173" i="227"/>
  <c r="FU181" i="223"/>
  <c r="BQ181" i="227"/>
  <c r="FU249" i="223"/>
  <c r="BQ249" i="227"/>
  <c r="FU17" i="223"/>
  <c r="BQ17" i="227"/>
  <c r="FU25" i="223"/>
  <c r="BQ25" i="227"/>
  <c r="FU29" i="223"/>
  <c r="BQ29" i="227"/>
  <c r="FU33" i="223"/>
  <c r="BQ33" i="227"/>
  <c r="FU37" i="223"/>
  <c r="BQ37" i="227"/>
  <c r="FU41" i="223"/>
  <c r="BQ41" i="227"/>
  <c r="FU49" i="223"/>
  <c r="BQ49" i="227"/>
  <c r="FU53" i="223"/>
  <c r="BQ53" i="227"/>
  <c r="FU57" i="223"/>
  <c r="BQ57" i="227"/>
  <c r="FU61" i="223"/>
  <c r="BQ61" i="227"/>
  <c r="FU65" i="223"/>
  <c r="BQ65" i="227"/>
  <c r="FU69" i="223"/>
  <c r="BQ69" i="227"/>
  <c r="FU77" i="223"/>
  <c r="BQ77" i="227"/>
  <c r="FU81" i="223"/>
  <c r="BQ81" i="227"/>
  <c r="FU85" i="223"/>
  <c r="BQ85" i="227"/>
  <c r="FU89" i="223"/>
  <c r="BQ89" i="227"/>
  <c r="FU93" i="223"/>
  <c r="BQ93" i="227"/>
  <c r="FU97" i="223"/>
  <c r="BQ97" i="227"/>
  <c r="FU105" i="223"/>
  <c r="BQ105" i="227"/>
  <c r="FU109" i="223"/>
  <c r="BQ109" i="227"/>
  <c r="FU113" i="223"/>
  <c r="BQ113" i="227"/>
  <c r="FU117" i="223"/>
  <c r="BQ117" i="227"/>
  <c r="FU125" i="223"/>
  <c r="BQ125" i="227"/>
  <c r="FU129" i="223"/>
  <c r="BQ129" i="227"/>
  <c r="FU133" i="223"/>
  <c r="BQ133" i="227"/>
  <c r="FU141" i="223"/>
  <c r="BQ141" i="227"/>
  <c r="FU145" i="223"/>
  <c r="BQ145" i="227"/>
  <c r="FU149" i="223"/>
  <c r="BQ149" i="227"/>
  <c r="FU157" i="223"/>
  <c r="BQ157" i="227"/>
  <c r="FU161" i="223"/>
  <c r="BQ161" i="227"/>
  <c r="FU169" i="223"/>
  <c r="BQ169" i="227"/>
  <c r="FU189" i="223"/>
  <c r="BQ189" i="227"/>
  <c r="FU10" i="223"/>
  <c r="BQ10" i="227"/>
  <c r="FU30" i="223"/>
  <c r="BQ30" i="227"/>
  <c r="FU34" i="223"/>
  <c r="BQ34" i="227"/>
  <c r="FU38" i="223"/>
  <c r="BQ38" i="227"/>
  <c r="FU42" i="223"/>
  <c r="BQ42" i="227"/>
  <c r="FU46" i="223"/>
  <c r="BQ46" i="227"/>
  <c r="FU50" i="223"/>
  <c r="BQ50" i="227"/>
  <c r="FU54" i="223"/>
  <c r="BQ54" i="227"/>
  <c r="FU58" i="223"/>
  <c r="BQ58" i="227"/>
  <c r="FU62" i="223"/>
  <c r="BQ62" i="227"/>
  <c r="FU66" i="223"/>
  <c r="BQ66" i="227"/>
  <c r="FU70" i="223"/>
  <c r="BQ70" i="227"/>
  <c r="FU74" i="223"/>
  <c r="BQ74" i="227"/>
  <c r="FU78" i="223"/>
  <c r="BQ78" i="227"/>
  <c r="FU82" i="223"/>
  <c r="BQ82" i="227"/>
  <c r="FU86" i="223"/>
  <c r="BQ86" i="227"/>
  <c r="FU90" i="223"/>
  <c r="BQ90" i="227"/>
  <c r="FU94" i="223"/>
  <c r="BQ94" i="227"/>
  <c r="FU98" i="223"/>
  <c r="BQ98" i="227"/>
  <c r="FU102" i="223"/>
  <c r="BQ102" i="227"/>
  <c r="FU106" i="223"/>
  <c r="BQ106" i="227"/>
  <c r="FU110" i="223"/>
  <c r="BQ110" i="227"/>
  <c r="FU114" i="223"/>
  <c r="BQ114" i="227"/>
  <c r="FU118" i="223"/>
  <c r="BQ118" i="227"/>
  <c r="FU122" i="223"/>
  <c r="BQ122" i="227"/>
  <c r="FU126" i="223"/>
  <c r="BQ126" i="227"/>
  <c r="FU130" i="223"/>
  <c r="BQ130" i="227"/>
  <c r="FU134" i="223"/>
  <c r="BQ134" i="227"/>
  <c r="FU138" i="223"/>
  <c r="BQ138" i="227"/>
  <c r="FU142" i="223"/>
  <c r="BQ142" i="227"/>
  <c r="FU146" i="223"/>
  <c r="BQ146" i="227"/>
  <c r="FU150" i="223"/>
  <c r="BQ150" i="227"/>
  <c r="FU154" i="223"/>
  <c r="BQ154" i="227"/>
  <c r="FU158" i="223"/>
  <c r="BQ158" i="227"/>
  <c r="FU162" i="223"/>
  <c r="BQ162" i="227"/>
  <c r="FU166" i="223"/>
  <c r="BQ166" i="227"/>
  <c r="FU170" i="223"/>
  <c r="BQ170" i="227"/>
  <c r="FU174" i="223"/>
  <c r="BQ174" i="227"/>
  <c r="FU178" i="223"/>
  <c r="BQ178" i="227"/>
  <c r="FU182" i="223"/>
  <c r="BQ182" i="227"/>
  <c r="FU186" i="223"/>
  <c r="BQ186" i="227"/>
  <c r="FU190" i="223"/>
  <c r="BQ190" i="227"/>
  <c r="FU194" i="223"/>
  <c r="BQ194" i="227"/>
  <c r="FU198" i="223"/>
  <c r="BQ198" i="227"/>
  <c r="FU202" i="223"/>
  <c r="BQ202" i="227"/>
  <c r="FU206" i="223"/>
  <c r="BQ206" i="227"/>
  <c r="FU210" i="223"/>
  <c r="BQ210" i="227"/>
  <c r="FU214" i="223"/>
  <c r="BQ214" i="227"/>
  <c r="FU218" i="223"/>
  <c r="BQ218" i="227"/>
  <c r="FU222" i="223"/>
  <c r="BQ222" i="227"/>
  <c r="FU226" i="223"/>
  <c r="BQ226" i="227"/>
  <c r="FU230" i="223"/>
  <c r="BQ230" i="227"/>
  <c r="FU234" i="223"/>
  <c r="BQ234" i="227"/>
  <c r="FU238" i="223"/>
  <c r="BQ238" i="227"/>
  <c r="FU242" i="223"/>
  <c r="BQ242" i="227"/>
  <c r="FU246" i="223"/>
  <c r="BQ246" i="227"/>
  <c r="FU250" i="223"/>
  <c r="BQ250" i="227"/>
  <c r="FU254" i="223"/>
  <c r="BQ254" i="227"/>
  <c r="FU258" i="223"/>
  <c r="BQ258" i="227"/>
  <c r="FU262" i="223"/>
  <c r="BQ262" i="227"/>
  <c r="FU266" i="223"/>
  <c r="BQ266" i="227"/>
  <c r="FU270" i="223"/>
  <c r="BQ270" i="227"/>
  <c r="FU274" i="223"/>
  <c r="BQ274" i="227"/>
  <c r="FU278" i="223"/>
  <c r="BQ278" i="227"/>
  <c r="FU282" i="223"/>
  <c r="BQ282" i="227"/>
  <c r="FU286" i="223"/>
  <c r="BQ286" i="227"/>
  <c r="FU290" i="223"/>
  <c r="BQ290" i="227"/>
  <c r="FU294" i="223"/>
  <c r="BQ294" i="227"/>
  <c r="FU298" i="223"/>
  <c r="BQ298" i="227"/>
  <c r="FU302" i="223"/>
  <c r="BQ302" i="227"/>
  <c r="FU306" i="223"/>
  <c r="BQ306" i="227"/>
  <c r="FU310" i="223"/>
  <c r="BQ310" i="227"/>
  <c r="FU314" i="223"/>
  <c r="BQ314" i="227"/>
  <c r="FU318" i="223"/>
  <c r="BQ318" i="227"/>
  <c r="FU322" i="223"/>
  <c r="BQ322" i="227"/>
  <c r="FU326" i="223"/>
  <c r="BQ326" i="227"/>
  <c r="FU330" i="223"/>
  <c r="BQ330" i="227"/>
  <c r="FU334" i="223"/>
  <c r="BQ334" i="227"/>
  <c r="FU338" i="223"/>
  <c r="BQ338" i="227"/>
  <c r="EK18" i="223"/>
  <c r="BB18" i="227"/>
  <c r="EK26" i="223"/>
  <c r="BB26" i="227"/>
  <c r="EK30" i="223"/>
  <c r="BB30" i="227"/>
  <c r="EK34" i="223"/>
  <c r="BB34" i="227"/>
  <c r="EK42" i="223"/>
  <c r="BB42" i="227"/>
  <c r="EK222" i="223"/>
  <c r="BB222" i="227"/>
  <c r="EK11" i="223"/>
  <c r="BB11" i="227"/>
  <c r="EK15" i="223"/>
  <c r="BB15" i="227"/>
  <c r="EK19" i="223"/>
  <c r="BB19" i="227"/>
  <c r="EK23" i="223"/>
  <c r="BB23" i="227"/>
  <c r="EK27" i="223"/>
  <c r="BB27" i="227"/>
  <c r="EK31" i="223"/>
  <c r="BB31" i="227"/>
  <c r="EK35" i="223"/>
  <c r="BB35" i="227"/>
  <c r="EK39" i="223"/>
  <c r="BB39" i="227"/>
  <c r="EK43" i="223"/>
  <c r="BB43" i="227"/>
  <c r="EI47" i="223"/>
  <c r="EJ47" i="223" s="1"/>
  <c r="BB47" i="227"/>
  <c r="EK51" i="223"/>
  <c r="BB51" i="227"/>
  <c r="EK55" i="223"/>
  <c r="BB55" i="227"/>
  <c r="EK59" i="223"/>
  <c r="BB59" i="227"/>
  <c r="EK63" i="223"/>
  <c r="BB63" i="227"/>
  <c r="EK67" i="223"/>
  <c r="BB67" i="227"/>
  <c r="EK71" i="223"/>
  <c r="BB71" i="227"/>
  <c r="EK75" i="223"/>
  <c r="BB75" i="227"/>
  <c r="EK79" i="223"/>
  <c r="BB79" i="227"/>
  <c r="EK83" i="223"/>
  <c r="BB83" i="227"/>
  <c r="EK87" i="223"/>
  <c r="BB87" i="227"/>
  <c r="EK91" i="223"/>
  <c r="BB91" i="227"/>
  <c r="EI95" i="223"/>
  <c r="EJ95" i="223" s="1"/>
  <c r="BB95" i="227"/>
  <c r="EK99" i="223"/>
  <c r="BB99" i="227"/>
  <c r="EI103" i="223"/>
  <c r="EJ103" i="223" s="1"/>
  <c r="BB103" i="227"/>
  <c r="EK107" i="223"/>
  <c r="BB107" i="227"/>
  <c r="EK111" i="223"/>
  <c r="BB111" i="227"/>
  <c r="EK115" i="223"/>
  <c r="BB115" i="227"/>
  <c r="EK119" i="223"/>
  <c r="BB119" i="227"/>
  <c r="EK123" i="223"/>
  <c r="BB123" i="227"/>
  <c r="EK127" i="223"/>
  <c r="BB127" i="227"/>
  <c r="EK131" i="223"/>
  <c r="BB131" i="227"/>
  <c r="EK135" i="223"/>
  <c r="BB135" i="227"/>
  <c r="EK139" i="223"/>
  <c r="BB139" i="227"/>
  <c r="EK143" i="223"/>
  <c r="BB143" i="227"/>
  <c r="EK147" i="223"/>
  <c r="BB147" i="227"/>
  <c r="EK151" i="223"/>
  <c r="BB151" i="227"/>
  <c r="EK155" i="223"/>
  <c r="BB155" i="227"/>
  <c r="EI159" i="223"/>
  <c r="EJ159" i="223" s="1"/>
  <c r="BB159" i="227"/>
  <c r="EK163" i="223"/>
  <c r="BB163" i="227"/>
  <c r="EI167" i="223"/>
  <c r="EJ167" i="223" s="1"/>
  <c r="BB167" i="227"/>
  <c r="EK171" i="223"/>
  <c r="BB171" i="227"/>
  <c r="EK175" i="223"/>
  <c r="BB175" i="227"/>
  <c r="EK179" i="223"/>
  <c r="BB179" i="227"/>
  <c r="EK183" i="223"/>
  <c r="BB183" i="227"/>
  <c r="EK187" i="223"/>
  <c r="BB187" i="227"/>
  <c r="EK191" i="223"/>
  <c r="BB191" i="227"/>
  <c r="EK195" i="223"/>
  <c r="BB195" i="227"/>
  <c r="EK199" i="223"/>
  <c r="BB199" i="227"/>
  <c r="EK203" i="223"/>
  <c r="BB203" i="227"/>
  <c r="EK207" i="223"/>
  <c r="BB207" i="227"/>
  <c r="EK211" i="223"/>
  <c r="BB211" i="227"/>
  <c r="EK215" i="223"/>
  <c r="BB215" i="227"/>
  <c r="EK219" i="223"/>
  <c r="BB219" i="227"/>
  <c r="EI223" i="223"/>
  <c r="EJ223" i="223" s="1"/>
  <c r="BB223" i="227"/>
  <c r="EK227" i="223"/>
  <c r="BB227" i="227"/>
  <c r="EK231" i="223"/>
  <c r="BB231" i="227"/>
  <c r="EK235" i="223"/>
  <c r="BB235" i="227"/>
  <c r="EK239" i="223"/>
  <c r="BB239" i="227"/>
  <c r="EK243" i="223"/>
  <c r="BB243" i="227"/>
  <c r="EK247" i="223"/>
  <c r="BB247" i="227"/>
  <c r="EK251" i="223"/>
  <c r="BB251" i="227"/>
  <c r="EK255" i="223"/>
  <c r="BB255" i="227"/>
  <c r="EK259" i="223"/>
  <c r="BB259" i="227"/>
  <c r="EI263" i="223"/>
  <c r="EJ263" i="223" s="1"/>
  <c r="BB263" i="227"/>
  <c r="EK267" i="223"/>
  <c r="BB267" i="227"/>
  <c r="EK271" i="223"/>
  <c r="BB271" i="227"/>
  <c r="EK275" i="223"/>
  <c r="BB275" i="227"/>
  <c r="EI279" i="223"/>
  <c r="EJ279" i="223" s="1"/>
  <c r="BB279" i="227"/>
  <c r="EK283" i="223"/>
  <c r="BB283" i="227"/>
  <c r="EI287" i="223"/>
  <c r="EJ287" i="223" s="1"/>
  <c r="BB287" i="227"/>
  <c r="EK291" i="223"/>
  <c r="BB291" i="227"/>
  <c r="EI295" i="223"/>
  <c r="EJ295" i="223" s="1"/>
  <c r="BB295" i="227"/>
  <c r="EK299" i="223"/>
  <c r="BB299" i="227"/>
  <c r="EI303" i="223"/>
  <c r="EJ303" i="223" s="1"/>
  <c r="BB303" i="227"/>
  <c r="EK307" i="223"/>
  <c r="BB307" i="227"/>
  <c r="EK311" i="223"/>
  <c r="BB311" i="227"/>
  <c r="EK315" i="223"/>
  <c r="BB315" i="227"/>
  <c r="EI319" i="223"/>
  <c r="EJ319" i="223" s="1"/>
  <c r="BB319" i="227"/>
  <c r="EK323" i="223"/>
  <c r="BB323" i="227"/>
  <c r="EK327" i="223"/>
  <c r="BB327" i="227"/>
  <c r="EK331" i="223"/>
  <c r="BB331" i="227"/>
  <c r="EK335" i="223"/>
  <c r="BB335" i="227"/>
  <c r="EK339" i="223"/>
  <c r="BB339" i="227"/>
  <c r="EK14" i="223"/>
  <c r="BB14" i="227"/>
  <c r="EK38" i="223"/>
  <c r="BB38" i="227"/>
  <c r="EK182" i="223"/>
  <c r="BB182" i="227"/>
  <c r="EK186" i="223"/>
  <c r="BB186" i="227"/>
  <c r="EK190" i="223"/>
  <c r="BB190" i="227"/>
  <c r="EK194" i="223"/>
  <c r="BB194" i="227"/>
  <c r="EK198" i="223"/>
  <c r="BB198" i="227"/>
  <c r="EK202" i="223"/>
  <c r="BB202" i="227"/>
  <c r="EK206" i="223"/>
  <c r="BB206" i="227"/>
  <c r="EK210" i="223"/>
  <c r="BB210" i="227"/>
  <c r="EK214" i="223"/>
  <c r="BB214" i="227"/>
  <c r="EK218" i="223"/>
  <c r="BB218" i="227"/>
  <c r="EK226" i="223"/>
  <c r="BB226" i="227"/>
  <c r="EK234" i="223"/>
  <c r="BB234" i="227"/>
  <c r="EK242" i="223"/>
  <c r="BB242" i="227"/>
  <c r="EK250" i="223"/>
  <c r="BB250" i="227"/>
  <c r="EK258" i="223"/>
  <c r="BB258" i="227"/>
  <c r="EK266" i="223"/>
  <c r="BB266" i="227"/>
  <c r="EK274" i="223"/>
  <c r="BB274" i="227"/>
  <c r="EK282" i="223"/>
  <c r="BB282" i="227"/>
  <c r="EK290" i="223"/>
  <c r="BB290" i="227"/>
  <c r="EK298" i="223"/>
  <c r="BB298" i="227"/>
  <c r="EI334" i="223"/>
  <c r="EJ334" i="223" s="1"/>
  <c r="BB334" i="227"/>
  <c r="EK12" i="223"/>
  <c r="BB12" i="227"/>
  <c r="EK16" i="223"/>
  <c r="BB16" i="227"/>
  <c r="EK20" i="223"/>
  <c r="BB20" i="227"/>
  <c r="EK24" i="223"/>
  <c r="BB24" i="227"/>
  <c r="EK28" i="223"/>
  <c r="BB28" i="227"/>
  <c r="EK32" i="223"/>
  <c r="BB32" i="227"/>
  <c r="EK36" i="223"/>
  <c r="BB36" i="227"/>
  <c r="EK40" i="223"/>
  <c r="BB40" i="227"/>
  <c r="EK208" i="223"/>
  <c r="BB208" i="227"/>
  <c r="EI328" i="223"/>
  <c r="EJ328" i="223" s="1"/>
  <c r="BB328" i="227"/>
  <c r="EI336" i="223"/>
  <c r="EJ336" i="223" s="1"/>
  <c r="BB336" i="227"/>
  <c r="EI340" i="223"/>
  <c r="EJ340" i="223" s="1"/>
  <c r="BB340" i="227"/>
  <c r="EK10" i="223"/>
  <c r="BB10" i="227"/>
  <c r="EK22" i="223"/>
  <c r="BB22" i="227"/>
  <c r="EK176" i="223"/>
  <c r="BB176" i="227"/>
  <c r="EK180" i="223"/>
  <c r="BB180" i="227"/>
  <c r="EK184" i="223"/>
  <c r="BB184" i="227"/>
  <c r="EK188" i="223"/>
  <c r="BB188" i="227"/>
  <c r="EK192" i="223"/>
  <c r="BB192" i="227"/>
  <c r="EK196" i="223"/>
  <c r="BB196" i="227"/>
  <c r="EK200" i="223"/>
  <c r="BB200" i="227"/>
  <c r="EK204" i="223"/>
  <c r="BB204" i="227"/>
  <c r="EK212" i="223"/>
  <c r="BB212" i="227"/>
  <c r="EK216" i="223"/>
  <c r="BB216" i="227"/>
  <c r="EK220" i="223"/>
  <c r="BB220" i="227"/>
  <c r="EK224" i="223"/>
  <c r="BB224" i="227"/>
  <c r="EK228" i="223"/>
  <c r="BB228" i="227"/>
  <c r="EK13" i="223"/>
  <c r="BB13" i="227"/>
  <c r="EK17" i="223"/>
  <c r="BB17" i="227"/>
  <c r="EK21" i="223"/>
  <c r="BB21" i="227"/>
  <c r="EK25" i="223"/>
  <c r="BB25" i="227"/>
  <c r="EK29" i="223"/>
  <c r="BB29" i="227"/>
  <c r="EK33" i="223"/>
  <c r="BB33" i="227"/>
  <c r="EK37" i="223"/>
  <c r="BB37" i="227"/>
  <c r="EK41" i="223"/>
  <c r="BB41" i="227"/>
  <c r="EK45" i="223"/>
  <c r="BB45" i="227"/>
  <c r="EK53" i="223"/>
  <c r="BB53" i="227"/>
  <c r="EK57" i="223"/>
  <c r="BB57" i="227"/>
  <c r="EK61" i="223"/>
  <c r="BB61" i="227"/>
  <c r="EK65" i="223"/>
  <c r="BB65" i="227"/>
  <c r="EK69" i="223"/>
  <c r="BB69" i="227"/>
  <c r="EK73" i="223"/>
  <c r="BB73" i="227"/>
  <c r="EK77" i="223"/>
  <c r="BB77" i="227"/>
  <c r="EK81" i="223"/>
  <c r="BB81" i="227"/>
  <c r="EK85" i="223"/>
  <c r="BB85" i="227"/>
  <c r="EK89" i="223"/>
  <c r="BB89" i="227"/>
  <c r="EK93" i="223"/>
  <c r="BB93" i="227"/>
  <c r="EK97" i="223"/>
  <c r="BB97" i="227"/>
  <c r="EK101" i="223"/>
  <c r="BB101" i="227"/>
  <c r="EK105" i="223"/>
  <c r="BB105" i="227"/>
  <c r="EK109" i="223"/>
  <c r="BB109" i="227"/>
  <c r="EK113" i="223"/>
  <c r="BB113" i="227"/>
  <c r="EK117" i="223"/>
  <c r="BB117" i="227"/>
  <c r="EK121" i="223"/>
  <c r="BB121" i="227"/>
  <c r="EK125" i="223"/>
  <c r="BB125" i="227"/>
  <c r="EK129" i="223"/>
  <c r="BB129" i="227"/>
  <c r="EK133" i="223"/>
  <c r="BB133" i="227"/>
  <c r="EK137" i="223"/>
  <c r="BB137" i="227"/>
  <c r="EK141" i="223"/>
  <c r="BB141" i="227"/>
  <c r="EK145" i="223"/>
  <c r="BB145" i="227"/>
  <c r="EK149" i="223"/>
  <c r="BB149" i="227"/>
  <c r="EK153" i="223"/>
  <c r="BB153" i="227"/>
  <c r="EK157" i="223"/>
  <c r="BB157" i="227"/>
  <c r="EK161" i="223"/>
  <c r="BB161" i="227"/>
  <c r="EK165" i="223"/>
  <c r="BB165" i="227"/>
  <c r="EK169" i="223"/>
  <c r="BB169" i="227"/>
  <c r="EK173" i="223"/>
  <c r="BB173" i="227"/>
  <c r="EK177" i="223"/>
  <c r="BB177" i="227"/>
  <c r="EK181" i="223"/>
  <c r="BB181" i="227"/>
  <c r="EK185" i="223"/>
  <c r="BB185" i="227"/>
  <c r="EK189" i="223"/>
  <c r="BB189" i="227"/>
  <c r="EK193" i="223"/>
  <c r="BB193" i="227"/>
  <c r="EK197" i="223"/>
  <c r="BB197" i="227"/>
  <c r="EK201" i="223"/>
  <c r="BB201" i="227"/>
  <c r="EK205" i="223"/>
  <c r="BB205" i="227"/>
  <c r="EK209" i="223"/>
  <c r="BB209" i="227"/>
  <c r="EK213" i="223"/>
  <c r="BB213" i="227"/>
  <c r="EK217" i="223"/>
  <c r="BB217" i="227"/>
  <c r="EK221" i="223"/>
  <c r="BB221" i="227"/>
  <c r="EK225" i="223"/>
  <c r="BB225" i="227"/>
  <c r="EK229" i="223"/>
  <c r="BB229" i="227"/>
  <c r="EK233" i="223"/>
  <c r="BB233" i="227"/>
  <c r="EK237" i="223"/>
  <c r="BB237" i="227"/>
  <c r="EK241" i="223"/>
  <c r="BB241" i="227"/>
  <c r="EK245" i="223"/>
  <c r="BB245" i="227"/>
  <c r="EK249" i="223"/>
  <c r="BB249" i="227"/>
  <c r="EK253" i="223"/>
  <c r="BB253" i="227"/>
  <c r="EK257" i="223"/>
  <c r="BB257" i="227"/>
  <c r="EK261" i="223"/>
  <c r="BB261" i="227"/>
  <c r="EK265" i="223"/>
  <c r="BB265" i="227"/>
  <c r="EK269" i="223"/>
  <c r="BB269" i="227"/>
  <c r="EK273" i="223"/>
  <c r="BB273" i="227"/>
  <c r="EK277" i="223"/>
  <c r="BB277" i="227"/>
  <c r="EK281" i="223"/>
  <c r="BB281" i="227"/>
  <c r="EK285" i="223"/>
  <c r="BB285" i="227"/>
  <c r="EK289" i="223"/>
  <c r="BB289" i="227"/>
  <c r="EK293" i="223"/>
  <c r="BB293" i="227"/>
  <c r="EK297" i="223"/>
  <c r="BB297" i="227"/>
  <c r="EK301" i="223"/>
  <c r="BB301" i="227"/>
  <c r="EK305" i="223"/>
  <c r="BB305" i="227"/>
  <c r="EK309" i="223"/>
  <c r="BB309" i="227"/>
  <c r="EK313" i="223"/>
  <c r="BB313" i="227"/>
  <c r="EK317" i="223"/>
  <c r="BB317" i="227"/>
  <c r="EK321" i="223"/>
  <c r="BB321" i="227"/>
  <c r="EK329" i="223"/>
  <c r="BB329" i="227"/>
  <c r="EK337" i="223"/>
  <c r="BB337" i="227"/>
  <c r="BG320" i="223"/>
  <c r="X320" i="227"/>
  <c r="X320" i="226" s="1"/>
  <c r="BG304" i="223"/>
  <c r="X304" i="227"/>
  <c r="X304" i="226" s="1"/>
  <c r="BG280" i="223"/>
  <c r="X280" i="227"/>
  <c r="X280" i="226" s="1"/>
  <c r="BG305" i="223"/>
  <c r="X305" i="227"/>
  <c r="X305" i="226" s="1"/>
  <c r="BG289" i="223"/>
  <c r="X289" i="227"/>
  <c r="X289" i="226" s="1"/>
  <c r="BG257" i="223"/>
  <c r="X257" i="227"/>
  <c r="X257" i="226" s="1"/>
  <c r="BG268" i="223"/>
  <c r="X268" i="227"/>
  <c r="X268" i="226" s="1"/>
  <c r="BG252" i="223"/>
  <c r="X252" i="227"/>
  <c r="X252" i="226" s="1"/>
  <c r="BG220" i="223"/>
  <c r="X220" i="227"/>
  <c r="X220" i="226" s="1"/>
  <c r="BG258" i="223"/>
  <c r="X258" i="227"/>
  <c r="X258" i="226" s="1"/>
  <c r="BG226" i="223"/>
  <c r="X226" i="227"/>
  <c r="X226" i="226" s="1"/>
  <c r="BG205" i="223"/>
  <c r="X205" i="227"/>
  <c r="X205" i="226" s="1"/>
  <c r="BG299" i="223"/>
  <c r="X299" i="227"/>
  <c r="X299" i="226" s="1"/>
  <c r="BG216" i="223"/>
  <c r="X216" i="227"/>
  <c r="X216" i="226" s="1"/>
  <c r="BG178" i="223"/>
  <c r="X178" i="227"/>
  <c r="X178" i="226" s="1"/>
  <c r="BG190" i="223"/>
  <c r="X190" i="227"/>
  <c r="X190" i="226" s="1"/>
  <c r="BG146" i="223"/>
  <c r="X146" i="227"/>
  <c r="X146" i="226" s="1"/>
  <c r="BG221" i="223"/>
  <c r="X221" i="227"/>
  <c r="X221" i="226" s="1"/>
  <c r="BG239" i="223"/>
  <c r="X239" i="227"/>
  <c r="X239" i="226" s="1"/>
  <c r="BG142" i="223"/>
  <c r="X142" i="227"/>
  <c r="X142" i="226" s="1"/>
  <c r="BG68" i="223"/>
  <c r="X68" i="227"/>
  <c r="X68" i="226" s="1"/>
  <c r="BG52" i="223"/>
  <c r="X52" i="227"/>
  <c r="X52" i="226" s="1"/>
  <c r="BG28" i="223"/>
  <c r="X28" i="227"/>
  <c r="X28" i="226" s="1"/>
  <c r="BG12" i="223"/>
  <c r="X12" i="227"/>
  <c r="X12" i="226" s="1"/>
  <c r="BG295" i="223"/>
  <c r="X295" i="227"/>
  <c r="X295" i="226" s="1"/>
  <c r="BG255" i="223"/>
  <c r="X255" i="227"/>
  <c r="X255" i="226" s="1"/>
  <c r="BG211" i="223"/>
  <c r="X211" i="227"/>
  <c r="X211" i="226" s="1"/>
  <c r="BG51" i="223"/>
  <c r="X51" i="227"/>
  <c r="X51" i="226" s="1"/>
  <c r="BG333" i="223"/>
  <c r="X333" i="227"/>
  <c r="X333" i="226" s="1"/>
  <c r="BG128" i="223"/>
  <c r="X128" i="227"/>
  <c r="X128" i="226" s="1"/>
  <c r="BG321" i="223"/>
  <c r="X321" i="227"/>
  <c r="X321" i="226" s="1"/>
  <c r="BG132" i="223"/>
  <c r="X132" i="227"/>
  <c r="X132" i="226" s="1"/>
  <c r="BG118" i="223"/>
  <c r="X118" i="227"/>
  <c r="X118" i="226" s="1"/>
  <c r="BG69" i="223"/>
  <c r="X69" i="227"/>
  <c r="X69" i="226" s="1"/>
  <c r="BG168" i="223"/>
  <c r="X168" i="227"/>
  <c r="X168" i="226" s="1"/>
  <c r="BG334" i="223"/>
  <c r="X334" i="227"/>
  <c r="X334" i="226" s="1"/>
  <c r="BG326" i="223"/>
  <c r="X326" i="227"/>
  <c r="X326" i="226" s="1"/>
  <c r="BG318" i="223"/>
  <c r="X318" i="227"/>
  <c r="X318" i="226" s="1"/>
  <c r="BG310" i="223"/>
  <c r="X310" i="227"/>
  <c r="X310" i="226" s="1"/>
  <c r="BG302" i="223"/>
  <c r="X302" i="227"/>
  <c r="X302" i="226" s="1"/>
  <c r="BG294" i="223"/>
  <c r="X294" i="227"/>
  <c r="X294" i="226" s="1"/>
  <c r="BG286" i="223"/>
  <c r="X286" i="227"/>
  <c r="X286" i="226" s="1"/>
  <c r="BG278" i="223"/>
  <c r="X278" i="227"/>
  <c r="X278" i="226" s="1"/>
  <c r="BG317" i="223"/>
  <c r="X317" i="227"/>
  <c r="X317" i="226" s="1"/>
  <c r="BG301" i="223"/>
  <c r="X301" i="227"/>
  <c r="X301" i="226" s="1"/>
  <c r="BG285" i="223"/>
  <c r="X285" i="227"/>
  <c r="X285" i="226" s="1"/>
  <c r="BG269" i="223"/>
  <c r="X269" i="227"/>
  <c r="X269" i="226" s="1"/>
  <c r="BG253" i="223"/>
  <c r="X253" i="227"/>
  <c r="X253" i="226" s="1"/>
  <c r="BG264" i="223"/>
  <c r="X264" i="227"/>
  <c r="X264" i="226" s="1"/>
  <c r="BG248" i="223"/>
  <c r="X248" i="227"/>
  <c r="X248" i="226" s="1"/>
  <c r="BG232" i="223"/>
  <c r="X232" i="227"/>
  <c r="X232" i="226" s="1"/>
  <c r="BG270" i="223"/>
  <c r="X270" i="227"/>
  <c r="X270" i="226" s="1"/>
  <c r="BG254" i="223"/>
  <c r="X254" i="227"/>
  <c r="X254" i="226" s="1"/>
  <c r="BG238" i="223"/>
  <c r="X238" i="227"/>
  <c r="X238" i="226" s="1"/>
  <c r="BG222" i="223"/>
  <c r="X222" i="227"/>
  <c r="X222" i="226" s="1"/>
  <c r="BG206" i="223"/>
  <c r="X206" i="227"/>
  <c r="X206" i="226" s="1"/>
  <c r="BG192" i="223"/>
  <c r="X192" i="227"/>
  <c r="X192" i="226" s="1"/>
  <c r="BG204" i="223"/>
  <c r="X204" i="227"/>
  <c r="X204" i="226" s="1"/>
  <c r="BG267" i="223"/>
  <c r="X267" i="227"/>
  <c r="X267" i="226" s="1"/>
  <c r="BG203" i="223"/>
  <c r="X203" i="227"/>
  <c r="X203" i="226" s="1"/>
  <c r="BG311" i="223"/>
  <c r="X311" i="227"/>
  <c r="X311" i="226" s="1"/>
  <c r="BG215" i="223"/>
  <c r="X215" i="227"/>
  <c r="X215" i="226" s="1"/>
  <c r="BG183" i="223"/>
  <c r="X183" i="227"/>
  <c r="X183" i="226" s="1"/>
  <c r="BG130" i="223"/>
  <c r="X130" i="227"/>
  <c r="X130" i="226" s="1"/>
  <c r="BG208" i="223"/>
  <c r="X208" i="227"/>
  <c r="X208" i="226" s="1"/>
  <c r="BG181" i="223"/>
  <c r="X181" i="227"/>
  <c r="X181" i="226" s="1"/>
  <c r="BG233" i="223"/>
  <c r="X233" i="227"/>
  <c r="X233" i="226" s="1"/>
  <c r="BG182" i="223"/>
  <c r="X182" i="227"/>
  <c r="X182" i="226" s="1"/>
  <c r="BG126" i="223"/>
  <c r="X126" i="227"/>
  <c r="X126" i="226" s="1"/>
  <c r="BG66" i="223"/>
  <c r="X66" i="227"/>
  <c r="X66" i="226" s="1"/>
  <c r="BG58" i="223"/>
  <c r="X58" i="227"/>
  <c r="X58" i="226" s="1"/>
  <c r="BG50" i="223"/>
  <c r="X50" i="227"/>
  <c r="X50" i="226" s="1"/>
  <c r="BG42" i="223"/>
  <c r="X42" i="227"/>
  <c r="X42" i="226" s="1"/>
  <c r="BG34" i="223"/>
  <c r="X34" i="227"/>
  <c r="X34" i="226" s="1"/>
  <c r="BG26" i="223"/>
  <c r="X26" i="227"/>
  <c r="X26" i="226" s="1"/>
  <c r="BG18" i="223"/>
  <c r="X18" i="227"/>
  <c r="X18" i="226" s="1"/>
  <c r="BG10" i="223"/>
  <c r="X10" i="227"/>
  <c r="X10" i="226" s="1"/>
  <c r="BG263" i="223"/>
  <c r="X263" i="227"/>
  <c r="X263" i="226" s="1"/>
  <c r="BG199" i="223"/>
  <c r="X199" i="227"/>
  <c r="X199" i="226" s="1"/>
  <c r="BG341" i="223"/>
  <c r="X341" i="227"/>
  <c r="X341" i="226" s="1"/>
  <c r="BG191" i="223"/>
  <c r="X191" i="227"/>
  <c r="X191" i="226" s="1"/>
  <c r="BG339" i="223"/>
  <c r="X339" i="227"/>
  <c r="X339" i="226" s="1"/>
  <c r="BG152" i="223"/>
  <c r="X152" i="227"/>
  <c r="X152" i="226" s="1"/>
  <c r="BG63" i="223"/>
  <c r="X63" i="227"/>
  <c r="X63" i="226" s="1"/>
  <c r="BG47" i="223"/>
  <c r="X47" i="227"/>
  <c r="X47" i="226" s="1"/>
  <c r="BG31" i="223"/>
  <c r="X31" i="227"/>
  <c r="X31" i="226" s="1"/>
  <c r="BG15" i="223"/>
  <c r="X15" i="227"/>
  <c r="X15" i="226" s="1"/>
  <c r="BG327" i="223"/>
  <c r="X327" i="227"/>
  <c r="X327" i="226" s="1"/>
  <c r="BG83" i="223"/>
  <c r="X83" i="227"/>
  <c r="X83" i="226" s="1"/>
  <c r="BG115" i="223"/>
  <c r="X115" i="227"/>
  <c r="X115" i="226" s="1"/>
  <c r="BG187" i="223"/>
  <c r="X187" i="227"/>
  <c r="X187" i="226" s="1"/>
  <c r="BG243" i="223"/>
  <c r="X243" i="227"/>
  <c r="X243" i="226" s="1"/>
  <c r="BG73" i="223"/>
  <c r="X73" i="227"/>
  <c r="X73" i="226" s="1"/>
  <c r="BG150" i="223"/>
  <c r="X150" i="227"/>
  <c r="X150" i="226" s="1"/>
  <c r="BG102" i="223"/>
  <c r="X102" i="227"/>
  <c r="X102" i="226" s="1"/>
  <c r="BG29" i="223"/>
  <c r="X29" i="227"/>
  <c r="X29" i="226" s="1"/>
  <c r="BG112" i="223"/>
  <c r="X112" i="227"/>
  <c r="X112" i="226" s="1"/>
  <c r="BG17" i="223"/>
  <c r="X17" i="227"/>
  <c r="X17" i="226" s="1"/>
  <c r="BG136" i="223"/>
  <c r="X136" i="227"/>
  <c r="X136" i="226" s="1"/>
  <c r="BG25" i="223"/>
  <c r="X25" i="227"/>
  <c r="X25" i="226" s="1"/>
  <c r="BG219" i="223"/>
  <c r="X219" i="227"/>
  <c r="X219" i="226" s="1"/>
  <c r="BG134" i="223"/>
  <c r="X134" i="227"/>
  <c r="X134" i="226" s="1"/>
  <c r="BG82" i="223"/>
  <c r="X82" i="227"/>
  <c r="X82" i="226" s="1"/>
  <c r="BG129" i="223"/>
  <c r="X129" i="227"/>
  <c r="X129" i="226" s="1"/>
  <c r="BG157" i="223"/>
  <c r="X157" i="227"/>
  <c r="X157" i="226" s="1"/>
  <c r="BG141" i="223"/>
  <c r="X141" i="227"/>
  <c r="X141" i="226" s="1"/>
  <c r="BG125" i="223"/>
  <c r="X125" i="227"/>
  <c r="X125" i="226" s="1"/>
  <c r="BG109" i="223"/>
  <c r="X109" i="227"/>
  <c r="X109" i="226" s="1"/>
  <c r="BG93" i="223"/>
  <c r="X93" i="227"/>
  <c r="X93" i="226" s="1"/>
  <c r="BG21" i="223"/>
  <c r="X21" i="227"/>
  <c r="X21" i="226" s="1"/>
  <c r="BG153" i="223"/>
  <c r="X153" i="227"/>
  <c r="X153" i="226" s="1"/>
  <c r="BG172" i="223"/>
  <c r="X172" i="227"/>
  <c r="X172" i="226" s="1"/>
  <c r="BG156" i="223"/>
  <c r="X156" i="227"/>
  <c r="X156" i="226" s="1"/>
  <c r="BG124" i="223"/>
  <c r="X124" i="227"/>
  <c r="X124" i="226" s="1"/>
  <c r="BG92" i="223"/>
  <c r="X92" i="227"/>
  <c r="X92" i="226" s="1"/>
  <c r="BG97" i="223"/>
  <c r="X97" i="227"/>
  <c r="X97" i="226" s="1"/>
  <c r="BG163" i="223"/>
  <c r="X163" i="227"/>
  <c r="X163" i="226" s="1"/>
  <c r="BG139" i="223"/>
  <c r="X139" i="227"/>
  <c r="X139" i="226" s="1"/>
  <c r="BG123" i="223"/>
  <c r="X123" i="227"/>
  <c r="X123" i="226" s="1"/>
  <c r="BG99" i="223"/>
  <c r="X99" i="227"/>
  <c r="X99" i="226" s="1"/>
  <c r="BG121" i="223"/>
  <c r="X121" i="227"/>
  <c r="X121" i="226" s="1"/>
  <c r="BG154" i="223"/>
  <c r="X154" i="227"/>
  <c r="X154" i="226" s="1"/>
  <c r="BG122" i="223"/>
  <c r="X122" i="227"/>
  <c r="X122" i="226" s="1"/>
  <c r="BG90" i="223"/>
  <c r="X90" i="227"/>
  <c r="X90" i="226" s="1"/>
  <c r="BG105" i="223"/>
  <c r="X105" i="227"/>
  <c r="X105" i="226" s="1"/>
  <c r="BG159" i="223"/>
  <c r="X159" i="227"/>
  <c r="X159" i="226" s="1"/>
  <c r="BG143" i="223"/>
  <c r="X143" i="227"/>
  <c r="X143" i="226" s="1"/>
  <c r="BG127" i="223"/>
  <c r="X127" i="227"/>
  <c r="X127" i="226" s="1"/>
  <c r="BG111" i="223"/>
  <c r="X111" i="227"/>
  <c r="X111" i="226" s="1"/>
  <c r="BG95" i="223"/>
  <c r="X95" i="227"/>
  <c r="X95" i="226" s="1"/>
  <c r="BG169" i="223"/>
  <c r="X169" i="227"/>
  <c r="X169" i="226" s="1"/>
  <c r="BG89" i="223"/>
  <c r="X89" i="227"/>
  <c r="X89" i="226" s="1"/>
  <c r="BG336" i="223"/>
  <c r="X336" i="227"/>
  <c r="X336" i="226" s="1"/>
  <c r="BG312" i="223"/>
  <c r="X312" i="227"/>
  <c r="X312" i="226" s="1"/>
  <c r="BG296" i="223"/>
  <c r="X296" i="227"/>
  <c r="X296" i="226" s="1"/>
  <c r="BG288" i="223"/>
  <c r="X288" i="227"/>
  <c r="X288" i="226" s="1"/>
  <c r="BG272" i="223"/>
  <c r="X272" i="227"/>
  <c r="X272" i="226" s="1"/>
  <c r="BG273" i="223"/>
  <c r="X273" i="227"/>
  <c r="X273" i="226" s="1"/>
  <c r="BG236" i="223"/>
  <c r="X236" i="227"/>
  <c r="X236" i="226" s="1"/>
  <c r="BG242" i="223"/>
  <c r="X242" i="227"/>
  <c r="X242" i="226" s="1"/>
  <c r="BG210" i="223"/>
  <c r="X210" i="227"/>
  <c r="X210" i="226" s="1"/>
  <c r="BG217" i="223"/>
  <c r="X217" i="227"/>
  <c r="X217" i="226" s="1"/>
  <c r="BG241" i="223"/>
  <c r="X241" i="227"/>
  <c r="X241" i="226" s="1"/>
  <c r="BG200" i="223"/>
  <c r="X200" i="227"/>
  <c r="X200" i="226" s="1"/>
  <c r="BG44" i="223"/>
  <c r="X44" i="227"/>
  <c r="X44" i="226" s="1"/>
  <c r="BG174" i="223"/>
  <c r="X174" i="227"/>
  <c r="X174" i="226" s="1"/>
  <c r="BG19" i="223"/>
  <c r="X19" i="227"/>
  <c r="X19" i="226" s="1"/>
  <c r="BG331" i="223"/>
  <c r="X331" i="227"/>
  <c r="X331" i="226" s="1"/>
  <c r="BG340" i="223"/>
  <c r="X340" i="227"/>
  <c r="X340" i="226" s="1"/>
  <c r="BG332" i="223"/>
  <c r="X332" i="227"/>
  <c r="X332" i="226" s="1"/>
  <c r="BG324" i="223"/>
  <c r="X324" i="227"/>
  <c r="X324" i="226" s="1"/>
  <c r="BG316" i="223"/>
  <c r="X316" i="227"/>
  <c r="X316" i="226" s="1"/>
  <c r="BG308" i="223"/>
  <c r="X308" i="227"/>
  <c r="X308" i="226" s="1"/>
  <c r="BG300" i="223"/>
  <c r="X300" i="227"/>
  <c r="X300" i="226" s="1"/>
  <c r="BG292" i="223"/>
  <c r="X292" i="227"/>
  <c r="X292" i="226" s="1"/>
  <c r="BG284" i="223"/>
  <c r="X284" i="227"/>
  <c r="X284" i="226" s="1"/>
  <c r="BG276" i="223"/>
  <c r="X276" i="227"/>
  <c r="X276" i="226" s="1"/>
  <c r="BG313" i="223"/>
  <c r="X313" i="227"/>
  <c r="X313" i="226" s="1"/>
  <c r="BG297" i="223"/>
  <c r="X297" i="227"/>
  <c r="X297" i="226" s="1"/>
  <c r="BG281" i="223"/>
  <c r="X281" i="227"/>
  <c r="X281" i="226" s="1"/>
  <c r="BG265" i="223"/>
  <c r="X265" i="227"/>
  <c r="X265" i="226" s="1"/>
  <c r="BG249" i="223"/>
  <c r="X249" i="227"/>
  <c r="X249" i="226" s="1"/>
  <c r="BG260" i="223"/>
  <c r="X260" i="227"/>
  <c r="X260" i="226" s="1"/>
  <c r="BG244" i="223"/>
  <c r="X244" i="227"/>
  <c r="X244" i="226" s="1"/>
  <c r="BG228" i="223"/>
  <c r="X228" i="227"/>
  <c r="X228" i="226" s="1"/>
  <c r="BG266" i="223"/>
  <c r="X266" i="227"/>
  <c r="X266" i="226" s="1"/>
  <c r="BG250" i="223"/>
  <c r="X250" i="227"/>
  <c r="X250" i="226" s="1"/>
  <c r="BG234" i="223"/>
  <c r="X234" i="227"/>
  <c r="X234" i="226" s="1"/>
  <c r="BG218" i="223"/>
  <c r="X218" i="227"/>
  <c r="X218" i="226" s="1"/>
  <c r="BG202" i="223"/>
  <c r="X202" i="227"/>
  <c r="X202" i="226" s="1"/>
  <c r="BG186" i="223"/>
  <c r="X186" i="227"/>
  <c r="X186" i="226" s="1"/>
  <c r="BG198" i="223"/>
  <c r="X198" i="227"/>
  <c r="X198" i="226" s="1"/>
  <c r="BG235" i="223"/>
  <c r="X235" i="227"/>
  <c r="X235" i="226" s="1"/>
  <c r="BG197" i="223"/>
  <c r="X197" i="227"/>
  <c r="X197" i="226" s="1"/>
  <c r="BG279" i="223"/>
  <c r="X279" i="227"/>
  <c r="X279" i="226" s="1"/>
  <c r="BG209" i="223"/>
  <c r="X209" i="227"/>
  <c r="X209" i="226" s="1"/>
  <c r="BG177" i="223"/>
  <c r="X177" i="227"/>
  <c r="X177" i="226" s="1"/>
  <c r="BG114" i="223"/>
  <c r="X114" i="227"/>
  <c r="X114" i="226" s="1"/>
  <c r="BG189" i="223"/>
  <c r="X189" i="227"/>
  <c r="X189" i="226" s="1"/>
  <c r="BG303" i="223"/>
  <c r="X303" i="227"/>
  <c r="X303" i="226" s="1"/>
  <c r="BG207" i="223"/>
  <c r="X207" i="227"/>
  <c r="X207" i="226" s="1"/>
  <c r="BG175" i="223"/>
  <c r="X175" i="227"/>
  <c r="X175" i="226" s="1"/>
  <c r="BG110" i="223"/>
  <c r="X110" i="227"/>
  <c r="X110" i="226" s="1"/>
  <c r="BG72" i="223"/>
  <c r="X72" i="227"/>
  <c r="X72" i="226" s="1"/>
  <c r="BG64" i="223"/>
  <c r="X64" i="227"/>
  <c r="X64" i="226" s="1"/>
  <c r="BG56" i="223"/>
  <c r="X56" i="227"/>
  <c r="X56" i="226" s="1"/>
  <c r="BG48" i="223"/>
  <c r="X48" i="227"/>
  <c r="X48" i="226" s="1"/>
  <c r="BG40" i="223"/>
  <c r="X40" i="227"/>
  <c r="X40" i="226" s="1"/>
  <c r="BG32" i="223"/>
  <c r="X32" i="227"/>
  <c r="X32" i="226" s="1"/>
  <c r="BG24" i="223"/>
  <c r="X24" i="227"/>
  <c r="X24" i="226" s="1"/>
  <c r="BG16" i="223"/>
  <c r="X16" i="227"/>
  <c r="X16" i="226" s="1"/>
  <c r="BG213" i="223"/>
  <c r="X213" i="227"/>
  <c r="X213" i="226" s="1"/>
  <c r="BG231" i="223"/>
  <c r="X231" i="227"/>
  <c r="X231" i="226" s="1"/>
  <c r="BG193" i="223"/>
  <c r="X193" i="227"/>
  <c r="X193" i="226" s="1"/>
  <c r="BG335" i="223"/>
  <c r="X335" i="227"/>
  <c r="X335" i="226" s="1"/>
  <c r="BG78" i="223"/>
  <c r="X78" i="227"/>
  <c r="X78" i="226" s="1"/>
  <c r="BG323" i="223"/>
  <c r="X323" i="227"/>
  <c r="X323" i="226" s="1"/>
  <c r="BG120" i="223"/>
  <c r="X120" i="227"/>
  <c r="X120" i="226" s="1"/>
  <c r="BG59" i="223"/>
  <c r="X59" i="227"/>
  <c r="X59" i="226" s="1"/>
  <c r="BG43" i="223"/>
  <c r="X43" i="227"/>
  <c r="X43" i="226" s="1"/>
  <c r="BG27" i="223"/>
  <c r="X27" i="227"/>
  <c r="X27" i="226" s="1"/>
  <c r="BG11" i="223"/>
  <c r="X11" i="227"/>
  <c r="X11" i="226" s="1"/>
  <c r="BG287" i="223"/>
  <c r="X287" i="227"/>
  <c r="X287" i="226" s="1"/>
  <c r="BG251" i="223"/>
  <c r="X251" i="227"/>
  <c r="X251" i="226" s="1"/>
  <c r="BG76" i="223"/>
  <c r="X76" i="227"/>
  <c r="X76" i="226" s="1"/>
  <c r="BG147" i="223"/>
  <c r="X147" i="227"/>
  <c r="X147" i="226" s="1"/>
  <c r="BG116" i="223"/>
  <c r="X116" i="227"/>
  <c r="X116" i="226" s="1"/>
  <c r="BG57" i="223"/>
  <c r="X57" i="227"/>
  <c r="X57" i="226" s="1"/>
  <c r="BG144" i="223"/>
  <c r="X144" i="227"/>
  <c r="X144" i="226" s="1"/>
  <c r="BG80" i="223"/>
  <c r="X80" i="227"/>
  <c r="X80" i="226" s="1"/>
  <c r="BG291" i="223"/>
  <c r="X291" i="227"/>
  <c r="X291" i="226" s="1"/>
  <c r="BG65" i="223"/>
  <c r="X65" i="227"/>
  <c r="X65" i="226" s="1"/>
  <c r="BG283" i="223"/>
  <c r="X283" i="227"/>
  <c r="X283" i="226" s="1"/>
  <c r="BG179" i="223"/>
  <c r="X179" i="227"/>
  <c r="X179" i="226" s="1"/>
  <c r="BG307" i="223"/>
  <c r="X307" i="227"/>
  <c r="X307" i="226" s="1"/>
  <c r="BG37" i="223"/>
  <c r="X37" i="227"/>
  <c r="X37" i="226" s="1"/>
  <c r="BG53" i="223"/>
  <c r="X53" i="227"/>
  <c r="X53" i="226" s="1"/>
  <c r="BG328" i="223"/>
  <c r="X328" i="227"/>
  <c r="X328" i="226" s="1"/>
  <c r="BG188" i="223"/>
  <c r="X188" i="227"/>
  <c r="X188" i="226" s="1"/>
  <c r="BG88" i="223"/>
  <c r="X88" i="227"/>
  <c r="X88" i="226" s="1"/>
  <c r="BG60" i="223"/>
  <c r="X60" i="227"/>
  <c r="X60" i="226" s="1"/>
  <c r="BG36" i="223"/>
  <c r="X36" i="227"/>
  <c r="X36" i="226" s="1"/>
  <c r="BG20" i="223"/>
  <c r="X20" i="227"/>
  <c r="X20" i="226" s="1"/>
  <c r="BG212" i="223"/>
  <c r="X212" i="227"/>
  <c r="X212" i="226" s="1"/>
  <c r="BG329" i="223"/>
  <c r="X329" i="227"/>
  <c r="X329" i="226" s="1"/>
  <c r="BG67" i="223"/>
  <c r="X67" i="227"/>
  <c r="X67" i="226" s="1"/>
  <c r="BG35" i="223"/>
  <c r="X35" i="227"/>
  <c r="X35" i="226" s="1"/>
  <c r="BG86" i="223"/>
  <c r="X86" i="227"/>
  <c r="X86" i="226" s="1"/>
  <c r="BG315" i="223"/>
  <c r="X315" i="227"/>
  <c r="X315" i="226" s="1"/>
  <c r="BG77" i="223"/>
  <c r="X77" i="227"/>
  <c r="X77" i="226" s="1"/>
  <c r="BG45" i="223"/>
  <c r="X45" i="227"/>
  <c r="X45" i="226" s="1"/>
  <c r="BG33" i="223"/>
  <c r="X33" i="227"/>
  <c r="X33" i="226" s="1"/>
  <c r="BG325" i="223"/>
  <c r="X325" i="227"/>
  <c r="X325" i="226" s="1"/>
  <c r="BG84" i="223"/>
  <c r="X84" i="227"/>
  <c r="X84" i="226" s="1"/>
  <c r="BG104" i="223"/>
  <c r="X104" i="227"/>
  <c r="X104" i="226" s="1"/>
  <c r="BG338" i="223"/>
  <c r="X338" i="227"/>
  <c r="X338" i="226" s="1"/>
  <c r="BG330" i="223"/>
  <c r="X330" i="227"/>
  <c r="X330" i="226" s="1"/>
  <c r="BG322" i="223"/>
  <c r="X322" i="227"/>
  <c r="X322" i="226" s="1"/>
  <c r="BG314" i="223"/>
  <c r="X314" i="227"/>
  <c r="X314" i="226" s="1"/>
  <c r="BG306" i="223"/>
  <c r="X306" i="227"/>
  <c r="X306" i="226" s="1"/>
  <c r="BG298" i="223"/>
  <c r="X298" i="227"/>
  <c r="X298" i="226" s="1"/>
  <c r="BG290" i="223"/>
  <c r="X290" i="227"/>
  <c r="X290" i="226" s="1"/>
  <c r="BG282" i="223"/>
  <c r="X282" i="227"/>
  <c r="X282" i="226" s="1"/>
  <c r="BG274" i="223"/>
  <c r="X274" i="227"/>
  <c r="X274" i="226" s="1"/>
  <c r="BG309" i="223"/>
  <c r="X309" i="227"/>
  <c r="X309" i="226" s="1"/>
  <c r="BG293" i="223"/>
  <c r="X293" i="227"/>
  <c r="X293" i="226" s="1"/>
  <c r="BG277" i="223"/>
  <c r="X277" i="227"/>
  <c r="X277" i="226" s="1"/>
  <c r="BG261" i="223"/>
  <c r="X261" i="227"/>
  <c r="X261" i="226" s="1"/>
  <c r="BG245" i="223"/>
  <c r="X245" i="227"/>
  <c r="X245" i="226" s="1"/>
  <c r="BG256" i="223"/>
  <c r="X256" i="227"/>
  <c r="X256" i="226" s="1"/>
  <c r="BG240" i="223"/>
  <c r="X240" i="227"/>
  <c r="X240" i="226" s="1"/>
  <c r="BG224" i="223"/>
  <c r="X224" i="227"/>
  <c r="X224" i="226" s="1"/>
  <c r="BG262" i="223"/>
  <c r="X262" i="227"/>
  <c r="X262" i="226" s="1"/>
  <c r="BG246" i="223"/>
  <c r="X246" i="227"/>
  <c r="X246" i="226" s="1"/>
  <c r="BG230" i="223"/>
  <c r="X230" i="227"/>
  <c r="X230" i="226" s="1"/>
  <c r="BG214" i="223"/>
  <c r="X214" i="227"/>
  <c r="X214" i="226" s="1"/>
  <c r="BG237" i="223"/>
  <c r="X237" i="227"/>
  <c r="X237" i="226" s="1"/>
  <c r="BG173" i="223"/>
  <c r="X173" i="227"/>
  <c r="X173" i="226" s="1"/>
  <c r="BG185" i="223"/>
  <c r="X185" i="227"/>
  <c r="X185" i="226" s="1"/>
  <c r="BG229" i="223"/>
  <c r="X229" i="227"/>
  <c r="X229" i="226" s="1"/>
  <c r="BG184" i="223"/>
  <c r="X184" i="227"/>
  <c r="X184" i="226" s="1"/>
  <c r="BG247" i="223"/>
  <c r="X247" i="227"/>
  <c r="X247" i="226" s="1"/>
  <c r="BG196" i="223"/>
  <c r="X196" i="227"/>
  <c r="X196" i="226" s="1"/>
  <c r="BG162" i="223"/>
  <c r="X162" i="227"/>
  <c r="X162" i="226" s="1"/>
  <c r="BG98" i="223"/>
  <c r="X98" i="227"/>
  <c r="X98" i="226" s="1"/>
  <c r="BG176" i="223"/>
  <c r="X176" i="227"/>
  <c r="X176" i="226" s="1"/>
  <c r="BG271" i="223"/>
  <c r="X271" i="227"/>
  <c r="X271" i="226" s="1"/>
  <c r="BG201" i="223"/>
  <c r="X201" i="227"/>
  <c r="X201" i="226" s="1"/>
  <c r="BG158" i="223"/>
  <c r="X158" i="227"/>
  <c r="X158" i="226" s="1"/>
  <c r="BG94" i="223"/>
  <c r="X94" i="227"/>
  <c r="X94" i="226" s="1"/>
  <c r="BG70" i="223"/>
  <c r="X70" i="227"/>
  <c r="X70" i="226" s="1"/>
  <c r="BG62" i="223"/>
  <c r="X62" i="227"/>
  <c r="X62" i="226" s="1"/>
  <c r="BG54" i="223"/>
  <c r="X54" i="227"/>
  <c r="X54" i="226" s="1"/>
  <c r="BG46" i="223"/>
  <c r="X46" i="227"/>
  <c r="X46" i="226" s="1"/>
  <c r="BG38" i="223"/>
  <c r="X38" i="227"/>
  <c r="X38" i="226" s="1"/>
  <c r="BG30" i="223"/>
  <c r="X30" i="227"/>
  <c r="X30" i="226" s="1"/>
  <c r="BG22" i="223"/>
  <c r="X22" i="227"/>
  <c r="X22" i="226" s="1"/>
  <c r="BG14" i="223"/>
  <c r="X14" i="227"/>
  <c r="X14" i="226" s="1"/>
  <c r="BG194" i="223"/>
  <c r="X194" i="227"/>
  <c r="X194" i="226" s="1"/>
  <c r="BG225" i="223"/>
  <c r="X225" i="227"/>
  <c r="X225" i="226" s="1"/>
  <c r="BG180" i="223"/>
  <c r="X180" i="227"/>
  <c r="X180" i="226" s="1"/>
  <c r="BG319" i="223"/>
  <c r="X319" i="227"/>
  <c r="X319" i="226" s="1"/>
  <c r="BG75" i="223"/>
  <c r="X75" i="227"/>
  <c r="X75" i="226" s="1"/>
  <c r="BG275" i="223"/>
  <c r="X275" i="227"/>
  <c r="X275" i="226" s="1"/>
  <c r="BG71" i="223"/>
  <c r="X71" i="227"/>
  <c r="X71" i="226" s="1"/>
  <c r="BG55" i="223"/>
  <c r="X55" i="227"/>
  <c r="X55" i="226" s="1"/>
  <c r="BG39" i="223"/>
  <c r="X39" i="227"/>
  <c r="X39" i="226" s="1"/>
  <c r="BG23" i="223"/>
  <c r="X23" i="227"/>
  <c r="X23" i="226" s="1"/>
  <c r="BG223" i="223"/>
  <c r="X223" i="227"/>
  <c r="X223" i="226" s="1"/>
  <c r="BG160" i="223"/>
  <c r="X160" i="227"/>
  <c r="X160" i="226" s="1"/>
  <c r="BG337" i="223"/>
  <c r="X337" i="227"/>
  <c r="X337" i="226" s="1"/>
  <c r="BG96" i="223"/>
  <c r="X96" i="227"/>
  <c r="X96" i="226" s="1"/>
  <c r="BG227" i="223"/>
  <c r="X227" i="227"/>
  <c r="X227" i="226" s="1"/>
  <c r="BG41" i="223"/>
  <c r="X41" i="227"/>
  <c r="X41" i="226" s="1"/>
  <c r="BG195" i="223"/>
  <c r="X195" i="227"/>
  <c r="X195" i="226" s="1"/>
  <c r="BG61" i="223"/>
  <c r="X61" i="227"/>
  <c r="X61" i="226" s="1"/>
  <c r="BG148" i="223"/>
  <c r="X148" i="227"/>
  <c r="X148" i="226" s="1"/>
  <c r="BG49" i="223"/>
  <c r="X49" i="227"/>
  <c r="X49" i="226" s="1"/>
  <c r="BG79" i="223"/>
  <c r="X79" i="227"/>
  <c r="X79" i="226" s="1"/>
  <c r="BG100" i="223"/>
  <c r="X100" i="227"/>
  <c r="X100" i="226" s="1"/>
  <c r="BG259" i="223"/>
  <c r="X259" i="227"/>
  <c r="X259" i="226" s="1"/>
  <c r="BG166" i="223"/>
  <c r="X166" i="227"/>
  <c r="X166" i="226" s="1"/>
  <c r="BG81" i="223"/>
  <c r="X81" i="227"/>
  <c r="X81" i="226" s="1"/>
  <c r="BG165" i="223"/>
  <c r="X165" i="227"/>
  <c r="X165" i="226" s="1"/>
  <c r="BG149" i="223"/>
  <c r="X149" i="227"/>
  <c r="X149" i="226" s="1"/>
  <c r="BG133" i="223"/>
  <c r="X133" i="227"/>
  <c r="X133" i="226" s="1"/>
  <c r="BG117" i="223"/>
  <c r="X117" i="227"/>
  <c r="X117" i="226" s="1"/>
  <c r="BG101" i="223"/>
  <c r="X101" i="227"/>
  <c r="X101" i="226" s="1"/>
  <c r="BG85" i="223"/>
  <c r="X85" i="227"/>
  <c r="X85" i="226" s="1"/>
  <c r="BG13" i="223"/>
  <c r="X13" i="227"/>
  <c r="X13" i="226" s="1"/>
  <c r="BG113" i="223"/>
  <c r="X113" i="227"/>
  <c r="X113" i="226" s="1"/>
  <c r="BG164" i="223"/>
  <c r="X164" i="227"/>
  <c r="X164" i="226" s="1"/>
  <c r="BG140" i="223"/>
  <c r="X140" i="227"/>
  <c r="X140" i="226" s="1"/>
  <c r="BG108" i="223"/>
  <c r="X108" i="227"/>
  <c r="X108" i="226" s="1"/>
  <c r="BG145" i="223"/>
  <c r="X145" i="227"/>
  <c r="X145" i="226" s="1"/>
  <c r="BG171" i="223"/>
  <c r="X171" i="227"/>
  <c r="X171" i="226" s="1"/>
  <c r="BG155" i="223"/>
  <c r="X155" i="227"/>
  <c r="X155" i="226" s="1"/>
  <c r="BG131" i="223"/>
  <c r="X131" i="227"/>
  <c r="X131" i="226" s="1"/>
  <c r="BG107" i="223"/>
  <c r="X107" i="227"/>
  <c r="X107" i="226" s="1"/>
  <c r="BG91" i="223"/>
  <c r="X91" i="227"/>
  <c r="X91" i="226" s="1"/>
  <c r="BG170" i="223"/>
  <c r="X170" i="227"/>
  <c r="X170" i="226" s="1"/>
  <c r="BG138" i="223"/>
  <c r="X138" i="227"/>
  <c r="X138" i="226" s="1"/>
  <c r="BG106" i="223"/>
  <c r="X106" i="227"/>
  <c r="X106" i="226" s="1"/>
  <c r="BG161" i="223"/>
  <c r="X161" i="227"/>
  <c r="X161" i="226" s="1"/>
  <c r="BG167" i="223"/>
  <c r="X167" i="227"/>
  <c r="X167" i="226" s="1"/>
  <c r="BG151" i="223"/>
  <c r="X151" i="227"/>
  <c r="X151" i="226" s="1"/>
  <c r="BG135" i="223"/>
  <c r="X135" i="227"/>
  <c r="X135" i="226" s="1"/>
  <c r="BG119" i="223"/>
  <c r="X119" i="227"/>
  <c r="X119" i="226" s="1"/>
  <c r="BG103" i="223"/>
  <c r="X103" i="227"/>
  <c r="X103" i="226" s="1"/>
  <c r="BG87" i="223"/>
  <c r="X87" i="227"/>
  <c r="X87" i="226" s="1"/>
  <c r="BG137" i="223"/>
  <c r="X137" i="227"/>
  <c r="X137" i="226" s="1"/>
  <c r="FS265" i="223"/>
  <c r="FT265" i="223" s="1"/>
  <c r="FU265" i="223"/>
  <c r="FS281" i="223"/>
  <c r="FT281" i="223" s="1"/>
  <c r="FU281" i="223"/>
  <c r="FS297" i="223"/>
  <c r="FT297" i="223" s="1"/>
  <c r="FU297" i="223"/>
  <c r="FS313" i="223"/>
  <c r="FT313" i="223" s="1"/>
  <c r="FU313" i="223"/>
  <c r="FS329" i="223"/>
  <c r="FT329" i="223" s="1"/>
  <c r="FU329" i="223"/>
  <c r="FS18" i="223"/>
  <c r="FT18" i="223" s="1"/>
  <c r="FU18" i="223"/>
  <c r="FS26" i="223"/>
  <c r="FT26" i="223" s="1"/>
  <c r="FU26" i="223"/>
  <c r="FS177" i="223"/>
  <c r="FT177" i="223" s="1"/>
  <c r="FU177" i="223"/>
  <c r="FS185" i="223"/>
  <c r="FT185" i="223" s="1"/>
  <c r="FU185" i="223"/>
  <c r="FS193" i="223"/>
  <c r="FT193" i="223" s="1"/>
  <c r="FU193" i="223"/>
  <c r="FS201" i="223"/>
  <c r="FT201" i="223" s="1"/>
  <c r="FU201" i="223"/>
  <c r="FS209" i="223"/>
  <c r="FT209" i="223" s="1"/>
  <c r="FU209" i="223"/>
  <c r="FS217" i="223"/>
  <c r="FT217" i="223" s="1"/>
  <c r="FU217" i="223"/>
  <c r="FS225" i="223"/>
  <c r="FT225" i="223" s="1"/>
  <c r="FU225" i="223"/>
  <c r="FS233" i="223"/>
  <c r="FT233" i="223" s="1"/>
  <c r="FU233" i="223"/>
  <c r="FS241" i="223"/>
  <c r="FT241" i="223" s="1"/>
  <c r="FU241" i="223"/>
  <c r="FS257" i="223"/>
  <c r="FT257" i="223" s="1"/>
  <c r="FU257" i="223"/>
  <c r="FS273" i="223"/>
  <c r="FT273" i="223" s="1"/>
  <c r="FU273" i="223"/>
  <c r="FS289" i="223"/>
  <c r="FT289" i="223" s="1"/>
  <c r="FU289" i="223"/>
  <c r="FS305" i="223"/>
  <c r="FT305" i="223" s="1"/>
  <c r="FU305" i="223"/>
  <c r="FS321" i="223"/>
  <c r="FT321" i="223" s="1"/>
  <c r="FU321" i="223"/>
  <c r="FS337" i="223"/>
  <c r="FT337" i="223" s="1"/>
  <c r="FU337" i="223"/>
  <c r="FS27" i="223"/>
  <c r="FT27" i="223" s="1"/>
  <c r="FU27" i="223"/>
  <c r="FS187" i="223"/>
  <c r="FT187" i="223" s="1"/>
  <c r="FU187" i="223"/>
  <c r="FS195" i="223"/>
  <c r="FT195" i="223" s="1"/>
  <c r="FU195" i="223"/>
  <c r="FS203" i="223"/>
  <c r="FT203" i="223" s="1"/>
  <c r="FU203" i="223"/>
  <c r="FS211" i="223"/>
  <c r="FT211" i="223" s="1"/>
  <c r="FU211" i="223"/>
  <c r="FS219" i="223"/>
  <c r="FT219" i="223" s="1"/>
  <c r="FU219" i="223"/>
  <c r="FS227" i="223"/>
  <c r="FT227" i="223" s="1"/>
  <c r="FU227" i="223"/>
  <c r="FS235" i="223"/>
  <c r="FT235" i="223" s="1"/>
  <c r="FU235" i="223"/>
  <c r="FS243" i="223"/>
  <c r="FT243" i="223" s="1"/>
  <c r="FU243" i="223"/>
  <c r="FS251" i="223"/>
  <c r="FT251" i="223" s="1"/>
  <c r="FU251" i="223"/>
  <c r="FS259" i="223"/>
  <c r="FT259" i="223" s="1"/>
  <c r="FU259" i="223"/>
  <c r="FS267" i="223"/>
  <c r="FT267" i="223" s="1"/>
  <c r="FU267" i="223"/>
  <c r="FS275" i="223"/>
  <c r="FT275" i="223" s="1"/>
  <c r="FU275" i="223"/>
  <c r="FS283" i="223"/>
  <c r="FT283" i="223" s="1"/>
  <c r="FU283" i="223"/>
  <c r="FS291" i="223"/>
  <c r="FT291" i="223" s="1"/>
  <c r="FU291" i="223"/>
  <c r="FS299" i="223"/>
  <c r="FT299" i="223" s="1"/>
  <c r="FU299" i="223"/>
  <c r="FS307" i="223"/>
  <c r="FT307" i="223" s="1"/>
  <c r="FU307" i="223"/>
  <c r="FS315" i="223"/>
  <c r="FT315" i="223" s="1"/>
  <c r="FU315" i="223"/>
  <c r="FS323" i="223"/>
  <c r="FT323" i="223" s="1"/>
  <c r="FU323" i="223"/>
  <c r="FS331" i="223"/>
  <c r="FT331" i="223" s="1"/>
  <c r="FU331" i="223"/>
  <c r="FS339" i="223"/>
  <c r="FT339" i="223" s="1"/>
  <c r="FU339" i="223"/>
  <c r="FS13" i="223"/>
  <c r="FT13" i="223" s="1"/>
  <c r="FU13" i="223"/>
  <c r="FS197" i="223"/>
  <c r="FT197" i="223" s="1"/>
  <c r="FU197" i="223"/>
  <c r="FS205" i="223"/>
  <c r="FT205" i="223" s="1"/>
  <c r="FU205" i="223"/>
  <c r="FS213" i="223"/>
  <c r="FT213" i="223" s="1"/>
  <c r="FU213" i="223"/>
  <c r="FS221" i="223"/>
  <c r="FT221" i="223" s="1"/>
  <c r="FU221" i="223"/>
  <c r="FS229" i="223"/>
  <c r="FT229" i="223" s="1"/>
  <c r="FU229" i="223"/>
  <c r="FS237" i="223"/>
  <c r="FT237" i="223" s="1"/>
  <c r="FU237" i="223"/>
  <c r="FS245" i="223"/>
  <c r="FT245" i="223" s="1"/>
  <c r="FU245" i="223"/>
  <c r="FS253" i="223"/>
  <c r="FT253" i="223" s="1"/>
  <c r="FU253" i="223"/>
  <c r="FS261" i="223"/>
  <c r="FT261" i="223" s="1"/>
  <c r="FU261" i="223"/>
  <c r="FS269" i="223"/>
  <c r="FT269" i="223" s="1"/>
  <c r="FU269" i="223"/>
  <c r="FS277" i="223"/>
  <c r="FT277" i="223" s="1"/>
  <c r="FU277" i="223"/>
  <c r="FS285" i="223"/>
  <c r="FT285" i="223" s="1"/>
  <c r="FU285" i="223"/>
  <c r="FS293" i="223"/>
  <c r="FT293" i="223" s="1"/>
  <c r="FU293" i="223"/>
  <c r="FS301" i="223"/>
  <c r="FT301" i="223" s="1"/>
  <c r="FU301" i="223"/>
  <c r="FS309" i="223"/>
  <c r="FT309" i="223" s="1"/>
  <c r="FU309" i="223"/>
  <c r="FS317" i="223"/>
  <c r="FT317" i="223" s="1"/>
  <c r="FU317" i="223"/>
  <c r="FS325" i="223"/>
  <c r="FT325" i="223" s="1"/>
  <c r="FU325" i="223"/>
  <c r="FS333" i="223"/>
  <c r="FT333" i="223" s="1"/>
  <c r="FU333" i="223"/>
  <c r="FS341" i="223"/>
  <c r="FT341" i="223" s="1"/>
  <c r="FU341" i="223"/>
  <c r="FS12" i="223"/>
  <c r="FT12" i="223" s="1"/>
  <c r="FU12" i="223"/>
  <c r="FS14" i="223"/>
  <c r="FT14" i="223" s="1"/>
  <c r="FU14" i="223"/>
  <c r="FS22" i="223"/>
  <c r="FT22" i="223" s="1"/>
  <c r="FU22" i="223"/>
  <c r="FS15" i="223"/>
  <c r="FT15" i="223" s="1"/>
  <c r="FU15" i="223"/>
  <c r="FS23" i="223"/>
  <c r="FT23" i="223" s="1"/>
  <c r="FU23" i="223"/>
  <c r="FS191" i="223"/>
  <c r="FT191" i="223" s="1"/>
  <c r="FU191" i="223"/>
  <c r="FS207" i="223"/>
  <c r="FT207" i="223" s="1"/>
  <c r="FU207" i="223"/>
  <c r="FS215" i="223"/>
  <c r="FT215" i="223" s="1"/>
  <c r="FU215" i="223"/>
  <c r="FS223" i="223"/>
  <c r="FT223" i="223" s="1"/>
  <c r="FU223" i="223"/>
  <c r="FS231" i="223"/>
  <c r="FT231" i="223" s="1"/>
  <c r="FU231" i="223"/>
  <c r="FS239" i="223"/>
  <c r="FT239" i="223" s="1"/>
  <c r="FU239" i="223"/>
  <c r="FS247" i="223"/>
  <c r="FT247" i="223" s="1"/>
  <c r="FU247" i="223"/>
  <c r="FS255" i="223"/>
  <c r="FT255" i="223" s="1"/>
  <c r="FU255" i="223"/>
  <c r="FS263" i="223"/>
  <c r="FT263" i="223" s="1"/>
  <c r="FU263" i="223"/>
  <c r="FS271" i="223"/>
  <c r="FT271" i="223" s="1"/>
  <c r="FU271" i="223"/>
  <c r="FS279" i="223"/>
  <c r="FT279" i="223" s="1"/>
  <c r="FU279" i="223"/>
  <c r="FS287" i="223"/>
  <c r="FT287" i="223" s="1"/>
  <c r="FU287" i="223"/>
  <c r="FS295" i="223"/>
  <c r="FT295" i="223" s="1"/>
  <c r="FU295" i="223"/>
  <c r="FS303" i="223"/>
  <c r="FT303" i="223" s="1"/>
  <c r="FU303" i="223"/>
  <c r="FS311" i="223"/>
  <c r="FT311" i="223" s="1"/>
  <c r="FU311" i="223"/>
  <c r="FS319" i="223"/>
  <c r="FT319" i="223" s="1"/>
  <c r="FU319" i="223"/>
  <c r="FS327" i="223"/>
  <c r="FT327" i="223" s="1"/>
  <c r="FU327" i="223"/>
  <c r="FS335" i="223"/>
  <c r="FT335" i="223" s="1"/>
  <c r="FU335" i="223"/>
  <c r="FS20" i="223"/>
  <c r="FT20" i="223" s="1"/>
  <c r="FU20" i="223"/>
  <c r="FS16" i="223"/>
  <c r="FT16" i="223" s="1"/>
  <c r="FU16" i="223"/>
  <c r="FS24" i="223"/>
  <c r="FT24" i="223" s="1"/>
  <c r="FU24" i="223"/>
  <c r="BF342" i="223"/>
  <c r="FS47" i="223"/>
  <c r="FT47" i="223" s="1"/>
  <c r="FS151" i="223"/>
  <c r="FT151" i="223" s="1"/>
  <c r="FS79" i="223"/>
  <c r="FT79" i="223" s="1"/>
  <c r="FS87" i="223"/>
  <c r="FT87" i="223" s="1"/>
  <c r="FS43" i="223"/>
  <c r="FT43" i="223" s="1"/>
  <c r="FS135" i="223"/>
  <c r="FT135" i="223" s="1"/>
  <c r="FS123" i="223"/>
  <c r="FT123" i="223" s="1"/>
  <c r="FS63" i="223"/>
  <c r="FT63" i="223" s="1"/>
  <c r="FS107" i="223"/>
  <c r="FT107" i="223" s="1"/>
  <c r="FS143" i="223"/>
  <c r="FT143" i="223" s="1"/>
  <c r="EI85" i="223"/>
  <c r="EJ85" i="223" s="1"/>
  <c r="FS17" i="223"/>
  <c r="FT17" i="223" s="1"/>
  <c r="FS103" i="223"/>
  <c r="FT103" i="223" s="1"/>
  <c r="FS25" i="223"/>
  <c r="FT25" i="223" s="1"/>
  <c r="FS127" i="223"/>
  <c r="FT127" i="223" s="1"/>
  <c r="FS11" i="223"/>
  <c r="FT11" i="223" s="1"/>
  <c r="FS71" i="223"/>
  <c r="FT71" i="223" s="1"/>
  <c r="FS91" i="223"/>
  <c r="FT91" i="223" s="1"/>
  <c r="EI293" i="223"/>
  <c r="EJ293" i="223" s="1"/>
  <c r="FS39" i="223"/>
  <c r="FT39" i="223" s="1"/>
  <c r="FS119" i="223"/>
  <c r="FT119" i="223" s="1"/>
  <c r="FS139" i="223"/>
  <c r="FT139" i="223" s="1"/>
  <c r="FS159" i="223"/>
  <c r="FT159" i="223" s="1"/>
  <c r="FS111" i="223"/>
  <c r="FT111" i="223" s="1"/>
  <c r="FS165" i="223"/>
  <c r="FT165" i="223" s="1"/>
  <c r="FS33" i="223"/>
  <c r="FT33" i="223" s="1"/>
  <c r="FS59" i="223"/>
  <c r="FT59" i="223" s="1"/>
  <c r="FS167" i="223"/>
  <c r="FT167" i="223" s="1"/>
  <c r="FS179" i="223"/>
  <c r="FT179" i="223" s="1"/>
  <c r="FS183" i="223"/>
  <c r="FT183" i="223" s="1"/>
  <c r="EI257" i="223"/>
  <c r="EJ257" i="223" s="1"/>
  <c r="FS19" i="223"/>
  <c r="FT19" i="223" s="1"/>
  <c r="FS41" i="223"/>
  <c r="FT41" i="223" s="1"/>
  <c r="FS155" i="223"/>
  <c r="FT155" i="223" s="1"/>
  <c r="FS171" i="223"/>
  <c r="FT171" i="223" s="1"/>
  <c r="FS55" i="223"/>
  <c r="FT55" i="223" s="1"/>
  <c r="FS75" i="223"/>
  <c r="FT75" i="223" s="1"/>
  <c r="FS95" i="223"/>
  <c r="FT95" i="223" s="1"/>
  <c r="FS175" i="223"/>
  <c r="FT175" i="223" s="1"/>
  <c r="FS34" i="223"/>
  <c r="FT34" i="223" s="1"/>
  <c r="FS82" i="223"/>
  <c r="FT82" i="223" s="1"/>
  <c r="FS98" i="223"/>
  <c r="FT98" i="223" s="1"/>
  <c r="FS56" i="223"/>
  <c r="FT56" i="223" s="1"/>
  <c r="FS77" i="223"/>
  <c r="FT77" i="223" s="1"/>
  <c r="FS93" i="223"/>
  <c r="FT93" i="223" s="1"/>
  <c r="FS125" i="223"/>
  <c r="FT125" i="223" s="1"/>
  <c r="FS178" i="223"/>
  <c r="FT178" i="223" s="1"/>
  <c r="FS21" i="223"/>
  <c r="FT21" i="223" s="1"/>
  <c r="FS28" i="223"/>
  <c r="FT28" i="223" s="1"/>
  <c r="FS31" i="223"/>
  <c r="FT31" i="223" s="1"/>
  <c r="FS35" i="223"/>
  <c r="FT35" i="223" s="1"/>
  <c r="FS46" i="223"/>
  <c r="FT46" i="223" s="1"/>
  <c r="FS51" i="223"/>
  <c r="FT51" i="223" s="1"/>
  <c r="FS62" i="223"/>
  <c r="FT62" i="223" s="1"/>
  <c r="FS67" i="223"/>
  <c r="FT67" i="223" s="1"/>
  <c r="FS78" i="223"/>
  <c r="FT78" i="223" s="1"/>
  <c r="FS83" i="223"/>
  <c r="FT83" i="223" s="1"/>
  <c r="FS94" i="223"/>
  <c r="FT94" i="223" s="1"/>
  <c r="FS99" i="223"/>
  <c r="FT99" i="223" s="1"/>
  <c r="FS110" i="223"/>
  <c r="FT110" i="223" s="1"/>
  <c r="FS115" i="223"/>
  <c r="FT115" i="223" s="1"/>
  <c r="FS126" i="223"/>
  <c r="FT126" i="223" s="1"/>
  <c r="FS131" i="223"/>
  <c r="FT131" i="223" s="1"/>
  <c r="FS147" i="223"/>
  <c r="FT147" i="223" s="1"/>
  <c r="FS163" i="223"/>
  <c r="FT163" i="223" s="1"/>
  <c r="FS189" i="223"/>
  <c r="FT189" i="223" s="1"/>
  <c r="FS88" i="223"/>
  <c r="FT88" i="223" s="1"/>
  <c r="FS120" i="223"/>
  <c r="FT120" i="223" s="1"/>
  <c r="FS36" i="223"/>
  <c r="FT36" i="223" s="1"/>
  <c r="FS52" i="223"/>
  <c r="FT52" i="223" s="1"/>
  <c r="FS57" i="223"/>
  <c r="FT57" i="223" s="1"/>
  <c r="FS68" i="223"/>
  <c r="FT68" i="223" s="1"/>
  <c r="FS73" i="223"/>
  <c r="FT73" i="223" s="1"/>
  <c r="FS84" i="223"/>
  <c r="FT84" i="223" s="1"/>
  <c r="FS89" i="223"/>
  <c r="FT89" i="223" s="1"/>
  <c r="FS100" i="223"/>
  <c r="FT100" i="223" s="1"/>
  <c r="FS105" i="223"/>
  <c r="FT105" i="223" s="1"/>
  <c r="FS116" i="223"/>
  <c r="FT116" i="223" s="1"/>
  <c r="FS121" i="223"/>
  <c r="FT121" i="223" s="1"/>
  <c r="FS137" i="223"/>
  <c r="FT137" i="223" s="1"/>
  <c r="FS153" i="223"/>
  <c r="FT153" i="223" s="1"/>
  <c r="FS169" i="223"/>
  <c r="FT169" i="223" s="1"/>
  <c r="FS254" i="223"/>
  <c r="FT254" i="223" s="1"/>
  <c r="FS66" i="223"/>
  <c r="FT66" i="223" s="1"/>
  <c r="FS32" i="223"/>
  <c r="FT32" i="223" s="1"/>
  <c r="FS42" i="223"/>
  <c r="FT42" i="223" s="1"/>
  <c r="FS58" i="223"/>
  <c r="FT58" i="223" s="1"/>
  <c r="FS74" i="223"/>
  <c r="FT74" i="223" s="1"/>
  <c r="FS90" i="223"/>
  <c r="FT90" i="223" s="1"/>
  <c r="FS106" i="223"/>
  <c r="FT106" i="223" s="1"/>
  <c r="FS122" i="223"/>
  <c r="FT122" i="223" s="1"/>
  <c r="FS199" i="223"/>
  <c r="FT199" i="223" s="1"/>
  <c r="FS248" i="223"/>
  <c r="FT248" i="223" s="1"/>
  <c r="FS114" i="223"/>
  <c r="FT114" i="223" s="1"/>
  <c r="FS104" i="223"/>
  <c r="FT104" i="223" s="1"/>
  <c r="FS29" i="223"/>
  <c r="FT29" i="223" s="1"/>
  <c r="FS37" i="223"/>
  <c r="FT37" i="223" s="1"/>
  <c r="FS48" i="223"/>
  <c r="FT48" i="223" s="1"/>
  <c r="FS53" i="223"/>
  <c r="FT53" i="223" s="1"/>
  <c r="FS64" i="223"/>
  <c r="FT64" i="223" s="1"/>
  <c r="FS69" i="223"/>
  <c r="FT69" i="223" s="1"/>
  <c r="FS80" i="223"/>
  <c r="FT80" i="223" s="1"/>
  <c r="FS85" i="223"/>
  <c r="FT85" i="223" s="1"/>
  <c r="FS96" i="223"/>
  <c r="FT96" i="223" s="1"/>
  <c r="FS101" i="223"/>
  <c r="FT101" i="223" s="1"/>
  <c r="FS112" i="223"/>
  <c r="FT112" i="223" s="1"/>
  <c r="FS117" i="223"/>
  <c r="FT117" i="223" s="1"/>
  <c r="FS128" i="223"/>
  <c r="FT128" i="223" s="1"/>
  <c r="FS133" i="223"/>
  <c r="FT133" i="223" s="1"/>
  <c r="FS149" i="223"/>
  <c r="FT149" i="223" s="1"/>
  <c r="FS249" i="223"/>
  <c r="FT249" i="223" s="1"/>
  <c r="FS264" i="223"/>
  <c r="FT264" i="223" s="1"/>
  <c r="FS45" i="223"/>
  <c r="FT45" i="223" s="1"/>
  <c r="FS61" i="223"/>
  <c r="FT61" i="223" s="1"/>
  <c r="FS109" i="223"/>
  <c r="FT109" i="223" s="1"/>
  <c r="FS157" i="223"/>
  <c r="FT157" i="223" s="1"/>
  <c r="FS202" i="223"/>
  <c r="FT202" i="223" s="1"/>
  <c r="FR342" i="223"/>
  <c r="FS38" i="223"/>
  <c r="FT38" i="223" s="1"/>
  <c r="FS54" i="223"/>
  <c r="FT54" i="223" s="1"/>
  <c r="FS70" i="223"/>
  <c r="FT70" i="223" s="1"/>
  <c r="FS86" i="223"/>
  <c r="FT86" i="223" s="1"/>
  <c r="FS102" i="223"/>
  <c r="FT102" i="223" s="1"/>
  <c r="FS118" i="223"/>
  <c r="FT118" i="223" s="1"/>
  <c r="FS181" i="223"/>
  <c r="FT181" i="223" s="1"/>
  <c r="FS186" i="223"/>
  <c r="FT186" i="223" s="1"/>
  <c r="FS50" i="223"/>
  <c r="FT50" i="223" s="1"/>
  <c r="FS40" i="223"/>
  <c r="FT40" i="223" s="1"/>
  <c r="FS72" i="223"/>
  <c r="FT72" i="223" s="1"/>
  <c r="FS141" i="223"/>
  <c r="FT141" i="223" s="1"/>
  <c r="FS173" i="223"/>
  <c r="FT173" i="223" s="1"/>
  <c r="FS10" i="223"/>
  <c r="FT10" i="223" s="1"/>
  <c r="FS30" i="223"/>
  <c r="FT30" i="223" s="1"/>
  <c r="FS44" i="223"/>
  <c r="FT44" i="223" s="1"/>
  <c r="FS49" i="223"/>
  <c r="FT49" i="223" s="1"/>
  <c r="FS60" i="223"/>
  <c r="FT60" i="223" s="1"/>
  <c r="FS65" i="223"/>
  <c r="FT65" i="223" s="1"/>
  <c r="FS76" i="223"/>
  <c r="FT76" i="223" s="1"/>
  <c r="FS81" i="223"/>
  <c r="FT81" i="223" s="1"/>
  <c r="FS92" i="223"/>
  <c r="FT92" i="223" s="1"/>
  <c r="FS97" i="223"/>
  <c r="FT97" i="223" s="1"/>
  <c r="FS108" i="223"/>
  <c r="FT108" i="223" s="1"/>
  <c r="FS113" i="223"/>
  <c r="FT113" i="223" s="1"/>
  <c r="FS124" i="223"/>
  <c r="FT124" i="223" s="1"/>
  <c r="FS129" i="223"/>
  <c r="FT129" i="223" s="1"/>
  <c r="FS145" i="223"/>
  <c r="FT145" i="223" s="1"/>
  <c r="FS161" i="223"/>
  <c r="FT161" i="223" s="1"/>
  <c r="FS192" i="223"/>
  <c r="FT192" i="223" s="1"/>
  <c r="FS238" i="223"/>
  <c r="FT238" i="223" s="1"/>
  <c r="FS196" i="223"/>
  <c r="FT196" i="223" s="1"/>
  <c r="FS206" i="223"/>
  <c r="FT206" i="223" s="1"/>
  <c r="FS210" i="223"/>
  <c r="FT210" i="223" s="1"/>
  <c r="FS214" i="223"/>
  <c r="FT214" i="223" s="1"/>
  <c r="FS218" i="223"/>
  <c r="FT218" i="223" s="1"/>
  <c r="FS222" i="223"/>
  <c r="FT222" i="223" s="1"/>
  <c r="FS226" i="223"/>
  <c r="FT226" i="223" s="1"/>
  <c r="FS230" i="223"/>
  <c r="FT230" i="223" s="1"/>
  <c r="FS234" i="223"/>
  <c r="FT234" i="223" s="1"/>
  <c r="FS244" i="223"/>
  <c r="FT244" i="223" s="1"/>
  <c r="FS260" i="223"/>
  <c r="FT260" i="223" s="1"/>
  <c r="FS176" i="223"/>
  <c r="FT176" i="223" s="1"/>
  <c r="FS184" i="223"/>
  <c r="FT184" i="223" s="1"/>
  <c r="FS190" i="223"/>
  <c r="FT190" i="223" s="1"/>
  <c r="FS250" i="223"/>
  <c r="FT250" i="223" s="1"/>
  <c r="FS200" i="223"/>
  <c r="FT200" i="223" s="1"/>
  <c r="FS240" i="223"/>
  <c r="FT240" i="223" s="1"/>
  <c r="FS256" i="223"/>
  <c r="FT256" i="223" s="1"/>
  <c r="FS130" i="223"/>
  <c r="FT130" i="223" s="1"/>
  <c r="FS132" i="223"/>
  <c r="FT132" i="223" s="1"/>
  <c r="FS134" i="223"/>
  <c r="FT134" i="223" s="1"/>
  <c r="FS136" i="223"/>
  <c r="FT136" i="223" s="1"/>
  <c r="FS138" i="223"/>
  <c r="FT138" i="223" s="1"/>
  <c r="FS140" i="223"/>
  <c r="FT140" i="223" s="1"/>
  <c r="FS142" i="223"/>
  <c r="FT142" i="223" s="1"/>
  <c r="FS144" i="223"/>
  <c r="FT144" i="223" s="1"/>
  <c r="FS146" i="223"/>
  <c r="FT146" i="223" s="1"/>
  <c r="FS148" i="223"/>
  <c r="FT148" i="223" s="1"/>
  <c r="FS150" i="223"/>
  <c r="FT150" i="223" s="1"/>
  <c r="FS152" i="223"/>
  <c r="FT152" i="223" s="1"/>
  <c r="FS154" i="223"/>
  <c r="FT154" i="223" s="1"/>
  <c r="FS156" i="223"/>
  <c r="FT156" i="223" s="1"/>
  <c r="FS158" i="223"/>
  <c r="FT158" i="223" s="1"/>
  <c r="FS160" i="223"/>
  <c r="FT160" i="223" s="1"/>
  <c r="FS162" i="223"/>
  <c r="FT162" i="223" s="1"/>
  <c r="FS164" i="223"/>
  <c r="FT164" i="223" s="1"/>
  <c r="FS166" i="223"/>
  <c r="FT166" i="223" s="1"/>
  <c r="FS168" i="223"/>
  <c r="FT168" i="223" s="1"/>
  <c r="FS170" i="223"/>
  <c r="FT170" i="223" s="1"/>
  <c r="FS172" i="223"/>
  <c r="FT172" i="223" s="1"/>
  <c r="FS174" i="223"/>
  <c r="FT174" i="223" s="1"/>
  <c r="FS182" i="223"/>
  <c r="FT182" i="223" s="1"/>
  <c r="FS194" i="223"/>
  <c r="FT194" i="223" s="1"/>
  <c r="FS246" i="223"/>
  <c r="FT246" i="223" s="1"/>
  <c r="FS262" i="223"/>
  <c r="FT262" i="223" s="1"/>
  <c r="FS188" i="223"/>
  <c r="FT188" i="223" s="1"/>
  <c r="FS204" i="223"/>
  <c r="FT204" i="223" s="1"/>
  <c r="FS208" i="223"/>
  <c r="FT208" i="223" s="1"/>
  <c r="FS212" i="223"/>
  <c r="FT212" i="223" s="1"/>
  <c r="FS216" i="223"/>
  <c r="FT216" i="223" s="1"/>
  <c r="FS220" i="223"/>
  <c r="FT220" i="223" s="1"/>
  <c r="FS224" i="223"/>
  <c r="FT224" i="223" s="1"/>
  <c r="FS228" i="223"/>
  <c r="FT228" i="223" s="1"/>
  <c r="FS232" i="223"/>
  <c r="FT232" i="223" s="1"/>
  <c r="FS236" i="223"/>
  <c r="FT236" i="223" s="1"/>
  <c r="FS252" i="223"/>
  <c r="FT252" i="223" s="1"/>
  <c r="FS180" i="223"/>
  <c r="FT180" i="223" s="1"/>
  <c r="FS198" i="223"/>
  <c r="FT198" i="223" s="1"/>
  <c r="FS242" i="223"/>
  <c r="FT242" i="223" s="1"/>
  <c r="FS258" i="223"/>
  <c r="FT258" i="223" s="1"/>
  <c r="FS266" i="223"/>
  <c r="FT266" i="223" s="1"/>
  <c r="FS268" i="223"/>
  <c r="FT268" i="223" s="1"/>
  <c r="FS270" i="223"/>
  <c r="FT270" i="223" s="1"/>
  <c r="FS272" i="223"/>
  <c r="FT272" i="223" s="1"/>
  <c r="FS274" i="223"/>
  <c r="FT274" i="223" s="1"/>
  <c r="FS276" i="223"/>
  <c r="FT276" i="223" s="1"/>
  <c r="FS278" i="223"/>
  <c r="FT278" i="223" s="1"/>
  <c r="FS280" i="223"/>
  <c r="FT280" i="223" s="1"/>
  <c r="FS282" i="223"/>
  <c r="FT282" i="223" s="1"/>
  <c r="FS284" i="223"/>
  <c r="FT284" i="223" s="1"/>
  <c r="FS286" i="223"/>
  <c r="FT286" i="223" s="1"/>
  <c r="FS288" i="223"/>
  <c r="FT288" i="223" s="1"/>
  <c r="FS290" i="223"/>
  <c r="FT290" i="223" s="1"/>
  <c r="FS292" i="223"/>
  <c r="FT292" i="223" s="1"/>
  <c r="FS294" i="223"/>
  <c r="FT294" i="223" s="1"/>
  <c r="FS296" i="223"/>
  <c r="FT296" i="223" s="1"/>
  <c r="FS298" i="223"/>
  <c r="FT298" i="223" s="1"/>
  <c r="FS300" i="223"/>
  <c r="FT300" i="223" s="1"/>
  <c r="FS302" i="223"/>
  <c r="FT302" i="223" s="1"/>
  <c r="FS304" i="223"/>
  <c r="FT304" i="223" s="1"/>
  <c r="FS306" i="223"/>
  <c r="FT306" i="223" s="1"/>
  <c r="FS308" i="223"/>
  <c r="FT308" i="223" s="1"/>
  <c r="FS310" i="223"/>
  <c r="FT310" i="223" s="1"/>
  <c r="FS312" i="223"/>
  <c r="FT312" i="223" s="1"/>
  <c r="FS314" i="223"/>
  <c r="FT314" i="223" s="1"/>
  <c r="FS316" i="223"/>
  <c r="FT316" i="223" s="1"/>
  <c r="FS318" i="223"/>
  <c r="FT318" i="223" s="1"/>
  <c r="FS320" i="223"/>
  <c r="FT320" i="223" s="1"/>
  <c r="FS322" i="223"/>
  <c r="FT322" i="223" s="1"/>
  <c r="FS324" i="223"/>
  <c r="FT324" i="223" s="1"/>
  <c r="FS326" i="223"/>
  <c r="FT326" i="223" s="1"/>
  <c r="FS328" i="223"/>
  <c r="FT328" i="223" s="1"/>
  <c r="FS330" i="223"/>
  <c r="FT330" i="223" s="1"/>
  <c r="FS332" i="223"/>
  <c r="FT332" i="223" s="1"/>
  <c r="FS334" i="223"/>
  <c r="FT334" i="223" s="1"/>
  <c r="FS336" i="223"/>
  <c r="FT336" i="223" s="1"/>
  <c r="FS338" i="223"/>
  <c r="FT338" i="223" s="1"/>
  <c r="FS340" i="223"/>
  <c r="FT340" i="223" s="1"/>
  <c r="EI321" i="223"/>
  <c r="EJ321" i="223" s="1"/>
  <c r="EI277" i="223"/>
  <c r="EJ277" i="223" s="1"/>
  <c r="EI307" i="223"/>
  <c r="EJ307" i="223" s="1"/>
  <c r="EI67" i="223"/>
  <c r="EJ67" i="223" s="1"/>
  <c r="EI149" i="223"/>
  <c r="EJ149" i="223" s="1"/>
  <c r="EI204" i="223"/>
  <c r="EJ204" i="223" s="1"/>
  <c r="EI51" i="223"/>
  <c r="EJ51" i="223" s="1"/>
  <c r="EI73" i="223"/>
  <c r="EJ73" i="223" s="1"/>
  <c r="EI213" i="223"/>
  <c r="EJ213" i="223" s="1"/>
  <c r="EI219" i="223"/>
  <c r="EJ219" i="223" s="1"/>
  <c r="EI214" i="223"/>
  <c r="EJ214" i="223" s="1"/>
  <c r="EI259" i="223"/>
  <c r="EJ259" i="223" s="1"/>
  <c r="EI309" i="223"/>
  <c r="EJ309" i="223" s="1"/>
  <c r="EI16" i="223"/>
  <c r="EJ16" i="223" s="1"/>
  <c r="EI291" i="223"/>
  <c r="EJ291" i="223" s="1"/>
  <c r="EI305" i="223"/>
  <c r="EJ305" i="223" s="1"/>
  <c r="EI335" i="223"/>
  <c r="EJ335" i="223" s="1"/>
  <c r="EI101" i="223"/>
  <c r="EJ101" i="223" s="1"/>
  <c r="EI115" i="223"/>
  <c r="EJ115" i="223" s="1"/>
  <c r="EI32" i="223"/>
  <c r="EJ32" i="223" s="1"/>
  <c r="EI131" i="223"/>
  <c r="EJ131" i="223" s="1"/>
  <c r="EI137" i="223"/>
  <c r="EJ137" i="223" s="1"/>
  <c r="EI165" i="223"/>
  <c r="EJ165" i="223" s="1"/>
  <c r="EI255" i="223"/>
  <c r="EJ255" i="223" s="1"/>
  <c r="EI69" i="223"/>
  <c r="EJ69" i="223" s="1"/>
  <c r="EI83" i="223"/>
  <c r="EJ83" i="223" s="1"/>
  <c r="EI117" i="223"/>
  <c r="EJ117" i="223" s="1"/>
  <c r="EI180" i="223"/>
  <c r="EJ180" i="223" s="1"/>
  <c r="EI192" i="223"/>
  <c r="EJ192" i="223" s="1"/>
  <c r="EI241" i="223"/>
  <c r="EJ241" i="223" s="1"/>
  <c r="EI14" i="223"/>
  <c r="EJ14" i="223" s="1"/>
  <c r="EI28" i="223"/>
  <c r="EJ28" i="223" s="1"/>
  <c r="EI57" i="223"/>
  <c r="EJ57" i="223" s="1"/>
  <c r="EI99" i="223"/>
  <c r="EJ99" i="223" s="1"/>
  <c r="EI105" i="223"/>
  <c r="EJ105" i="223" s="1"/>
  <c r="EI133" i="223"/>
  <c r="EJ133" i="223" s="1"/>
  <c r="EI147" i="223"/>
  <c r="EJ147" i="223" s="1"/>
  <c r="EI188" i="223"/>
  <c r="EJ188" i="223" s="1"/>
  <c r="EI163" i="223"/>
  <c r="EJ163" i="223" s="1"/>
  <c r="EI169" i="223"/>
  <c r="EJ169" i="223" s="1"/>
  <c r="EI183" i="223"/>
  <c r="EJ183" i="223" s="1"/>
  <c r="EI189" i="223"/>
  <c r="EJ189" i="223" s="1"/>
  <c r="EI195" i="223"/>
  <c r="EJ195" i="223" s="1"/>
  <c r="EI209" i="223"/>
  <c r="EJ209" i="223" s="1"/>
  <c r="EI273" i="223"/>
  <c r="EJ273" i="223" s="1"/>
  <c r="EI329" i="223"/>
  <c r="EJ329" i="223" s="1"/>
  <c r="EK95" i="223"/>
  <c r="EI34" i="223"/>
  <c r="EJ34" i="223" s="1"/>
  <c r="EI55" i="223"/>
  <c r="EJ55" i="223" s="1"/>
  <c r="EI87" i="223"/>
  <c r="EJ87" i="223" s="1"/>
  <c r="EI119" i="223"/>
  <c r="EJ119" i="223" s="1"/>
  <c r="EI151" i="223"/>
  <c r="EJ151" i="223" s="1"/>
  <c r="EI177" i="223"/>
  <c r="EJ177" i="223" s="1"/>
  <c r="EI199" i="223"/>
  <c r="EJ199" i="223" s="1"/>
  <c r="EI229" i="223"/>
  <c r="EJ229" i="223" s="1"/>
  <c r="EI261" i="223"/>
  <c r="EJ261" i="223" s="1"/>
  <c r="EI275" i="223"/>
  <c r="EJ275" i="223" s="1"/>
  <c r="EI289" i="223"/>
  <c r="EJ289" i="223" s="1"/>
  <c r="EK103" i="223"/>
  <c r="EI205" i="223"/>
  <c r="EJ205" i="223" s="1"/>
  <c r="EI210" i="223"/>
  <c r="EJ210" i="223" s="1"/>
  <c r="EI243" i="223"/>
  <c r="EJ243" i="223" s="1"/>
  <c r="EK159" i="223"/>
  <c r="EI331" i="223"/>
  <c r="EJ331" i="223" s="1"/>
  <c r="EK167" i="223"/>
  <c r="EI89" i="223"/>
  <c r="EJ89" i="223" s="1"/>
  <c r="EI121" i="223"/>
  <c r="EJ121" i="223" s="1"/>
  <c r="EI153" i="223"/>
  <c r="EJ153" i="223" s="1"/>
  <c r="EI179" i="223"/>
  <c r="EJ179" i="223" s="1"/>
  <c r="EI201" i="223"/>
  <c r="EJ201" i="223" s="1"/>
  <c r="EI239" i="223"/>
  <c r="EJ239" i="223" s="1"/>
  <c r="EK223" i="223"/>
  <c r="EI30" i="223"/>
  <c r="EJ30" i="223" s="1"/>
  <c r="EI12" i="223"/>
  <c r="EJ12" i="223" s="1"/>
  <c r="EI18" i="223"/>
  <c r="EJ18" i="223" s="1"/>
  <c r="EI45" i="223"/>
  <c r="EJ45" i="223" s="1"/>
  <c r="EI71" i="223"/>
  <c r="EJ71" i="223" s="1"/>
  <c r="EI135" i="223"/>
  <c r="EJ135" i="223" s="1"/>
  <c r="EI191" i="223"/>
  <c r="EJ191" i="223" s="1"/>
  <c r="EI196" i="223"/>
  <c r="EJ196" i="223" s="1"/>
  <c r="EI207" i="223"/>
  <c r="EJ207" i="223" s="1"/>
  <c r="EI245" i="223"/>
  <c r="EJ245" i="223" s="1"/>
  <c r="EK287" i="223"/>
  <c r="EI80" i="223"/>
  <c r="EJ80" i="223" s="1"/>
  <c r="EK80" i="223"/>
  <c r="EI96" i="223"/>
  <c r="EJ96" i="223" s="1"/>
  <c r="EK96" i="223"/>
  <c r="EI112" i="223"/>
  <c r="EJ112" i="223" s="1"/>
  <c r="EK112" i="223"/>
  <c r="EI268" i="223"/>
  <c r="EJ268" i="223" s="1"/>
  <c r="EK268" i="223"/>
  <c r="EI36" i="223"/>
  <c r="EJ36" i="223" s="1"/>
  <c r="EI75" i="223"/>
  <c r="EJ75" i="223" s="1"/>
  <c r="EI150" i="223"/>
  <c r="EJ150" i="223" s="1"/>
  <c r="EK150" i="223"/>
  <c r="EI198" i="223"/>
  <c r="EJ198" i="223" s="1"/>
  <c r="EI247" i="223"/>
  <c r="EJ247" i="223" s="1"/>
  <c r="EI100" i="223"/>
  <c r="EJ100" i="223" s="1"/>
  <c r="EK100" i="223"/>
  <c r="EI116" i="223"/>
  <c r="EJ116" i="223" s="1"/>
  <c r="EK116" i="223"/>
  <c r="EI24" i="223"/>
  <c r="EJ24" i="223" s="1"/>
  <c r="EI40" i="223"/>
  <c r="EJ40" i="223" s="1"/>
  <c r="EI46" i="223"/>
  <c r="EJ46" i="223" s="1"/>
  <c r="EK46" i="223"/>
  <c r="EI52" i="223"/>
  <c r="EJ52" i="223" s="1"/>
  <c r="EK52" i="223"/>
  <c r="EI58" i="223"/>
  <c r="EJ58" i="223" s="1"/>
  <c r="EK58" i="223"/>
  <c r="EI63" i="223"/>
  <c r="EJ63" i="223" s="1"/>
  <c r="EI74" i="223"/>
  <c r="EJ74" i="223" s="1"/>
  <c r="EK74" i="223"/>
  <c r="EI79" i="223"/>
  <c r="EJ79" i="223" s="1"/>
  <c r="EI90" i="223"/>
  <c r="EJ90" i="223" s="1"/>
  <c r="EK90" i="223"/>
  <c r="EI106" i="223"/>
  <c r="EJ106" i="223" s="1"/>
  <c r="EK106" i="223"/>
  <c r="EI111" i="223"/>
  <c r="EJ111" i="223" s="1"/>
  <c r="EI122" i="223"/>
  <c r="EJ122" i="223" s="1"/>
  <c r="EK122" i="223"/>
  <c r="EI127" i="223"/>
  <c r="EJ127" i="223" s="1"/>
  <c r="EI138" i="223"/>
  <c r="EJ138" i="223" s="1"/>
  <c r="EK138" i="223"/>
  <c r="EI143" i="223"/>
  <c r="EJ143" i="223" s="1"/>
  <c r="EI154" i="223"/>
  <c r="EJ154" i="223" s="1"/>
  <c r="EK154" i="223"/>
  <c r="EI170" i="223"/>
  <c r="EJ170" i="223" s="1"/>
  <c r="EK170" i="223"/>
  <c r="EI175" i="223"/>
  <c r="EJ175" i="223" s="1"/>
  <c r="EI193" i="223"/>
  <c r="EJ193" i="223" s="1"/>
  <c r="EI197" i="223"/>
  <c r="EJ197" i="223" s="1"/>
  <c r="EI211" i="223"/>
  <c r="EJ211" i="223" s="1"/>
  <c r="EI215" i="223"/>
  <c r="EJ215" i="223" s="1"/>
  <c r="EI220" i="223"/>
  <c r="EJ220" i="223" s="1"/>
  <c r="EI225" i="223"/>
  <c r="EJ225" i="223" s="1"/>
  <c r="EI230" i="223"/>
  <c r="EJ230" i="223" s="1"/>
  <c r="EK230" i="223"/>
  <c r="EI235" i="223"/>
  <c r="EJ235" i="223" s="1"/>
  <c r="EI246" i="223"/>
  <c r="EJ246" i="223" s="1"/>
  <c r="EK246" i="223"/>
  <c r="EI251" i="223"/>
  <c r="EJ251" i="223" s="1"/>
  <c r="EI262" i="223"/>
  <c r="EJ262" i="223" s="1"/>
  <c r="EK262" i="223"/>
  <c r="EI267" i="223"/>
  <c r="EJ267" i="223" s="1"/>
  <c r="EI278" i="223"/>
  <c r="EJ278" i="223" s="1"/>
  <c r="EK278" i="223"/>
  <c r="EI283" i="223"/>
  <c r="EJ283" i="223" s="1"/>
  <c r="EI294" i="223"/>
  <c r="EJ294" i="223" s="1"/>
  <c r="EK294" i="223"/>
  <c r="EI299" i="223"/>
  <c r="EJ299" i="223" s="1"/>
  <c r="EI310" i="223"/>
  <c r="EJ310" i="223" s="1"/>
  <c r="EK310" i="223"/>
  <c r="EI315" i="223"/>
  <c r="EJ315" i="223" s="1"/>
  <c r="EI327" i="223"/>
  <c r="EJ327" i="223" s="1"/>
  <c r="EK333" i="223"/>
  <c r="EI333" i="223"/>
  <c r="EJ333" i="223" s="1"/>
  <c r="EK279" i="223"/>
  <c r="EI128" i="223"/>
  <c r="EJ128" i="223" s="1"/>
  <c r="EK128" i="223"/>
  <c r="EI59" i="223"/>
  <c r="EJ59" i="223" s="1"/>
  <c r="EI91" i="223"/>
  <c r="EJ91" i="223" s="1"/>
  <c r="EI118" i="223"/>
  <c r="EJ118" i="223" s="1"/>
  <c r="EK118" i="223"/>
  <c r="EI139" i="223"/>
  <c r="EJ139" i="223" s="1"/>
  <c r="EI171" i="223"/>
  <c r="EJ171" i="223" s="1"/>
  <c r="EI212" i="223"/>
  <c r="EJ212" i="223" s="1"/>
  <c r="EI306" i="223"/>
  <c r="EJ306" i="223" s="1"/>
  <c r="EK306" i="223"/>
  <c r="EK295" i="223"/>
  <c r="EI10" i="223"/>
  <c r="EI26" i="223"/>
  <c r="EJ26" i="223" s="1"/>
  <c r="EI42" i="223"/>
  <c r="EJ42" i="223" s="1"/>
  <c r="EI48" i="223"/>
  <c r="EJ48" i="223" s="1"/>
  <c r="EK48" i="223"/>
  <c r="EI60" i="223"/>
  <c r="EJ60" i="223" s="1"/>
  <c r="EK60" i="223"/>
  <c r="EI65" i="223"/>
  <c r="EJ65" i="223" s="1"/>
  <c r="EI76" i="223"/>
  <c r="EJ76" i="223" s="1"/>
  <c r="EK76" i="223"/>
  <c r="EI81" i="223"/>
  <c r="EJ81" i="223" s="1"/>
  <c r="EI92" i="223"/>
  <c r="EJ92" i="223" s="1"/>
  <c r="EK92" i="223"/>
  <c r="EI97" i="223"/>
  <c r="EJ97" i="223" s="1"/>
  <c r="EI108" i="223"/>
  <c r="EJ108" i="223" s="1"/>
  <c r="EK108" i="223"/>
  <c r="EI113" i="223"/>
  <c r="EJ113" i="223" s="1"/>
  <c r="EI124" i="223"/>
  <c r="EJ124" i="223" s="1"/>
  <c r="EK124" i="223"/>
  <c r="EI129" i="223"/>
  <c r="EJ129" i="223" s="1"/>
  <c r="EI140" i="223"/>
  <c r="EJ140" i="223" s="1"/>
  <c r="EK140" i="223"/>
  <c r="EI145" i="223"/>
  <c r="EJ145" i="223" s="1"/>
  <c r="EI156" i="223"/>
  <c r="EJ156" i="223" s="1"/>
  <c r="EK156" i="223"/>
  <c r="EI161" i="223"/>
  <c r="EJ161" i="223" s="1"/>
  <c r="EI172" i="223"/>
  <c r="EJ172" i="223" s="1"/>
  <c r="EK172" i="223"/>
  <c r="EI181" i="223"/>
  <c r="EJ181" i="223" s="1"/>
  <c r="EI217" i="223"/>
  <c r="EJ217" i="223" s="1"/>
  <c r="EI227" i="223"/>
  <c r="EJ227" i="223" s="1"/>
  <c r="EI232" i="223"/>
  <c r="EJ232" i="223" s="1"/>
  <c r="EK232" i="223"/>
  <c r="EI237" i="223"/>
  <c r="EJ237" i="223" s="1"/>
  <c r="EI248" i="223"/>
  <c r="EJ248" i="223" s="1"/>
  <c r="EK248" i="223"/>
  <c r="EI253" i="223"/>
  <c r="EJ253" i="223" s="1"/>
  <c r="EI264" i="223"/>
  <c r="EJ264" i="223" s="1"/>
  <c r="EK264" i="223"/>
  <c r="EI269" i="223"/>
  <c r="EJ269" i="223" s="1"/>
  <c r="EI280" i="223"/>
  <c r="EJ280" i="223" s="1"/>
  <c r="EK280" i="223"/>
  <c r="EI285" i="223"/>
  <c r="EJ285" i="223" s="1"/>
  <c r="EI296" i="223"/>
  <c r="EJ296" i="223" s="1"/>
  <c r="EK296" i="223"/>
  <c r="EI301" i="223"/>
  <c r="EJ301" i="223" s="1"/>
  <c r="EI312" i="223"/>
  <c r="EJ312" i="223" s="1"/>
  <c r="EK312" i="223"/>
  <c r="EI317" i="223"/>
  <c r="EJ317" i="223" s="1"/>
  <c r="EK47" i="223"/>
  <c r="EK303" i="223"/>
  <c r="EI236" i="223"/>
  <c r="EJ236" i="223" s="1"/>
  <c r="EK236" i="223"/>
  <c r="EI252" i="223"/>
  <c r="EJ252" i="223" s="1"/>
  <c r="EK252" i="223"/>
  <c r="EI284" i="223"/>
  <c r="EJ284" i="223" s="1"/>
  <c r="EK284" i="223"/>
  <c r="EI316" i="223"/>
  <c r="EJ316" i="223" s="1"/>
  <c r="EK316" i="223"/>
  <c r="EI134" i="223"/>
  <c r="EJ134" i="223" s="1"/>
  <c r="EK134" i="223"/>
  <c r="EI155" i="223"/>
  <c r="EJ155" i="223" s="1"/>
  <c r="EI176" i="223"/>
  <c r="EJ176" i="223" s="1"/>
  <c r="EI231" i="223"/>
  <c r="EJ231" i="223" s="1"/>
  <c r="EI311" i="223"/>
  <c r="EJ311" i="223" s="1"/>
  <c r="EI49" i="223"/>
  <c r="EJ49" i="223" s="1"/>
  <c r="EK49" i="223"/>
  <c r="EI114" i="223"/>
  <c r="EJ114" i="223" s="1"/>
  <c r="EK114" i="223"/>
  <c r="EI130" i="223"/>
  <c r="EJ130" i="223" s="1"/>
  <c r="EK130" i="223"/>
  <c r="EI146" i="223"/>
  <c r="EJ146" i="223" s="1"/>
  <c r="EK146" i="223"/>
  <c r="EI162" i="223"/>
  <c r="EJ162" i="223" s="1"/>
  <c r="EK162" i="223"/>
  <c r="EI238" i="223"/>
  <c r="EJ238" i="223" s="1"/>
  <c r="EK238" i="223"/>
  <c r="EI254" i="223"/>
  <c r="EJ254" i="223" s="1"/>
  <c r="EK254" i="223"/>
  <c r="EI270" i="223"/>
  <c r="EJ270" i="223" s="1"/>
  <c r="EK270" i="223"/>
  <c r="EI286" i="223"/>
  <c r="EJ286" i="223" s="1"/>
  <c r="EK286" i="223"/>
  <c r="EI302" i="223"/>
  <c r="EJ302" i="223" s="1"/>
  <c r="EK302" i="223"/>
  <c r="EI318" i="223"/>
  <c r="EJ318" i="223" s="1"/>
  <c r="EK318" i="223"/>
  <c r="EI324" i="223"/>
  <c r="EJ324" i="223" s="1"/>
  <c r="EK324" i="223"/>
  <c r="EI330" i="223"/>
  <c r="EJ330" i="223" s="1"/>
  <c r="EK330" i="223"/>
  <c r="EI20" i="223"/>
  <c r="EJ20" i="223" s="1"/>
  <c r="EI107" i="223"/>
  <c r="EJ107" i="223" s="1"/>
  <c r="EI98" i="223"/>
  <c r="EJ98" i="223" s="1"/>
  <c r="EK98" i="223"/>
  <c r="EI22" i="223"/>
  <c r="EJ22" i="223" s="1"/>
  <c r="EI38" i="223"/>
  <c r="EJ38" i="223" s="1"/>
  <c r="EI44" i="223"/>
  <c r="EJ44" i="223" s="1"/>
  <c r="EK44" i="223"/>
  <c r="EI50" i="223"/>
  <c r="EJ50" i="223" s="1"/>
  <c r="EK50" i="223"/>
  <c r="EI56" i="223"/>
  <c r="EJ56" i="223" s="1"/>
  <c r="EK56" i="223"/>
  <c r="EI61" i="223"/>
  <c r="EJ61" i="223" s="1"/>
  <c r="EI72" i="223"/>
  <c r="EJ72" i="223" s="1"/>
  <c r="EK72" i="223"/>
  <c r="EI77" i="223"/>
  <c r="EJ77" i="223" s="1"/>
  <c r="EI88" i="223"/>
  <c r="EJ88" i="223" s="1"/>
  <c r="EK88" i="223"/>
  <c r="EI93" i="223"/>
  <c r="EJ93" i="223" s="1"/>
  <c r="EI104" i="223"/>
  <c r="EJ104" i="223" s="1"/>
  <c r="EK104" i="223"/>
  <c r="EI109" i="223"/>
  <c r="EJ109" i="223" s="1"/>
  <c r="EI120" i="223"/>
  <c r="EJ120" i="223" s="1"/>
  <c r="EK120" i="223"/>
  <c r="EI125" i="223"/>
  <c r="EJ125" i="223" s="1"/>
  <c r="EI136" i="223"/>
  <c r="EJ136" i="223" s="1"/>
  <c r="EK136" i="223"/>
  <c r="EI141" i="223"/>
  <c r="EJ141" i="223" s="1"/>
  <c r="EI152" i="223"/>
  <c r="EJ152" i="223" s="1"/>
  <c r="EK152" i="223"/>
  <c r="EI157" i="223"/>
  <c r="EJ157" i="223" s="1"/>
  <c r="EI168" i="223"/>
  <c r="EJ168" i="223" s="1"/>
  <c r="EK168" i="223"/>
  <c r="EI173" i="223"/>
  <c r="EJ173" i="223" s="1"/>
  <c r="EI178" i="223"/>
  <c r="EJ178" i="223" s="1"/>
  <c r="EK178" i="223"/>
  <c r="EI182" i="223"/>
  <c r="EJ182" i="223" s="1"/>
  <c r="EI187" i="223"/>
  <c r="EJ187" i="223" s="1"/>
  <c r="EI228" i="223"/>
  <c r="EJ228" i="223" s="1"/>
  <c r="EI233" i="223"/>
  <c r="EJ233" i="223" s="1"/>
  <c r="EI244" i="223"/>
  <c r="EJ244" i="223" s="1"/>
  <c r="EK244" i="223"/>
  <c r="EI249" i="223"/>
  <c r="EJ249" i="223" s="1"/>
  <c r="EI260" i="223"/>
  <c r="EJ260" i="223" s="1"/>
  <c r="EK260" i="223"/>
  <c r="EI265" i="223"/>
  <c r="EJ265" i="223" s="1"/>
  <c r="EI276" i="223"/>
  <c r="EJ276" i="223" s="1"/>
  <c r="EK276" i="223"/>
  <c r="EI281" i="223"/>
  <c r="EJ281" i="223" s="1"/>
  <c r="EI292" i="223"/>
  <c r="EJ292" i="223" s="1"/>
  <c r="EK292" i="223"/>
  <c r="EI297" i="223"/>
  <c r="EJ297" i="223" s="1"/>
  <c r="EI308" i="223"/>
  <c r="EJ308" i="223" s="1"/>
  <c r="EK308" i="223"/>
  <c r="EI313" i="223"/>
  <c r="EJ313" i="223" s="1"/>
  <c r="EK325" i="223"/>
  <c r="EI325" i="223"/>
  <c r="EJ325" i="223" s="1"/>
  <c r="EK319" i="223"/>
  <c r="EI144" i="223"/>
  <c r="EJ144" i="223" s="1"/>
  <c r="EK144" i="223"/>
  <c r="EI300" i="223"/>
  <c r="EJ300" i="223" s="1"/>
  <c r="EK300" i="223"/>
  <c r="EI54" i="223"/>
  <c r="EJ54" i="223" s="1"/>
  <c r="EK54" i="223"/>
  <c r="EI123" i="223"/>
  <c r="EJ123" i="223" s="1"/>
  <c r="EI185" i="223"/>
  <c r="EJ185" i="223" s="1"/>
  <c r="EI194" i="223"/>
  <c r="EJ194" i="223" s="1"/>
  <c r="EI203" i="223"/>
  <c r="EJ203" i="223" s="1"/>
  <c r="EI221" i="223"/>
  <c r="EJ221" i="223" s="1"/>
  <c r="EI66" i="223"/>
  <c r="EJ66" i="223" s="1"/>
  <c r="EK66" i="223"/>
  <c r="EI82" i="223"/>
  <c r="EJ82" i="223" s="1"/>
  <c r="EK82" i="223"/>
  <c r="EI62" i="223"/>
  <c r="EJ62" i="223" s="1"/>
  <c r="EK62" i="223"/>
  <c r="EI78" i="223"/>
  <c r="EJ78" i="223" s="1"/>
  <c r="EK78" i="223"/>
  <c r="EI94" i="223"/>
  <c r="EJ94" i="223" s="1"/>
  <c r="EK94" i="223"/>
  <c r="EI110" i="223"/>
  <c r="EJ110" i="223" s="1"/>
  <c r="EK110" i="223"/>
  <c r="EI126" i="223"/>
  <c r="EJ126" i="223" s="1"/>
  <c r="EK126" i="223"/>
  <c r="EI142" i="223"/>
  <c r="EJ142" i="223" s="1"/>
  <c r="EK142" i="223"/>
  <c r="EI158" i="223"/>
  <c r="EJ158" i="223" s="1"/>
  <c r="EK158" i="223"/>
  <c r="EI174" i="223"/>
  <c r="EJ174" i="223" s="1"/>
  <c r="EK174" i="223"/>
  <c r="EI271" i="223"/>
  <c r="EJ271" i="223" s="1"/>
  <c r="EI314" i="223"/>
  <c r="EJ314" i="223" s="1"/>
  <c r="EK314" i="223"/>
  <c r="EI326" i="223"/>
  <c r="EJ326" i="223" s="1"/>
  <c r="EK326" i="223"/>
  <c r="EI337" i="223"/>
  <c r="EJ337" i="223" s="1"/>
  <c r="EK263" i="223"/>
  <c r="EI64" i="223"/>
  <c r="EJ64" i="223" s="1"/>
  <c r="EK64" i="223"/>
  <c r="EI160" i="223"/>
  <c r="EJ160" i="223" s="1"/>
  <c r="EK160" i="223"/>
  <c r="EI70" i="223"/>
  <c r="EJ70" i="223" s="1"/>
  <c r="EK70" i="223"/>
  <c r="EI86" i="223"/>
  <c r="EJ86" i="223" s="1"/>
  <c r="EK86" i="223"/>
  <c r="EI102" i="223"/>
  <c r="EJ102" i="223" s="1"/>
  <c r="EK102" i="223"/>
  <c r="EI166" i="223"/>
  <c r="EJ166" i="223" s="1"/>
  <c r="EK166" i="223"/>
  <c r="EI322" i="223"/>
  <c r="EJ322" i="223" s="1"/>
  <c r="EK322" i="223"/>
  <c r="EK341" i="223"/>
  <c r="EI341" i="223"/>
  <c r="EJ341" i="223" s="1"/>
  <c r="EI68" i="223"/>
  <c r="EJ68" i="223" s="1"/>
  <c r="EK68" i="223"/>
  <c r="EI84" i="223"/>
  <c r="EJ84" i="223" s="1"/>
  <c r="EK84" i="223"/>
  <c r="EI132" i="223"/>
  <c r="EJ132" i="223" s="1"/>
  <c r="EK132" i="223"/>
  <c r="EI148" i="223"/>
  <c r="EJ148" i="223" s="1"/>
  <c r="EK148" i="223"/>
  <c r="EI164" i="223"/>
  <c r="EJ164" i="223" s="1"/>
  <c r="EK164" i="223"/>
  <c r="EI240" i="223"/>
  <c r="EJ240" i="223" s="1"/>
  <c r="EK240" i="223"/>
  <c r="EI256" i="223"/>
  <c r="EJ256" i="223" s="1"/>
  <c r="EK256" i="223"/>
  <c r="EI272" i="223"/>
  <c r="EJ272" i="223" s="1"/>
  <c r="EK272" i="223"/>
  <c r="EI288" i="223"/>
  <c r="EJ288" i="223" s="1"/>
  <c r="EK288" i="223"/>
  <c r="EI304" i="223"/>
  <c r="EJ304" i="223" s="1"/>
  <c r="EK304" i="223"/>
  <c r="EI320" i="223"/>
  <c r="EJ320" i="223" s="1"/>
  <c r="EK320" i="223"/>
  <c r="EI332" i="223"/>
  <c r="EJ332" i="223" s="1"/>
  <c r="EK332" i="223"/>
  <c r="EI338" i="223"/>
  <c r="EJ338" i="223" s="1"/>
  <c r="EK338" i="223"/>
  <c r="EK334" i="223"/>
  <c r="EK328" i="223"/>
  <c r="EK336" i="223"/>
  <c r="EI323" i="223"/>
  <c r="EJ323" i="223" s="1"/>
  <c r="EI339" i="223"/>
  <c r="EJ339" i="223" s="1"/>
  <c r="EK340" i="223"/>
  <c r="EI206" i="223"/>
  <c r="EJ206" i="223" s="1"/>
  <c r="EI234" i="223"/>
  <c r="EJ234" i="223" s="1"/>
  <c r="EI258" i="223"/>
  <c r="EJ258" i="223" s="1"/>
  <c r="EI11" i="223"/>
  <c r="EI13" i="223"/>
  <c r="EJ13" i="223" s="1"/>
  <c r="EI15" i="223"/>
  <c r="EJ15" i="223" s="1"/>
  <c r="EI17" i="223"/>
  <c r="EJ17" i="223" s="1"/>
  <c r="EI19" i="223"/>
  <c r="EJ19" i="223" s="1"/>
  <c r="EI21" i="223"/>
  <c r="EJ21" i="223" s="1"/>
  <c r="EI23" i="223"/>
  <c r="EJ23" i="223" s="1"/>
  <c r="EI25" i="223"/>
  <c r="EJ25" i="223" s="1"/>
  <c r="EI27" i="223"/>
  <c r="EJ27" i="223" s="1"/>
  <c r="EI29" i="223"/>
  <c r="EJ29" i="223" s="1"/>
  <c r="EI31" i="223"/>
  <c r="EJ31" i="223" s="1"/>
  <c r="EI33" i="223"/>
  <c r="EJ33" i="223" s="1"/>
  <c r="EI35" i="223"/>
  <c r="EJ35" i="223" s="1"/>
  <c r="EI37" i="223"/>
  <c r="EJ37" i="223" s="1"/>
  <c r="EI39" i="223"/>
  <c r="EJ39" i="223" s="1"/>
  <c r="EI41" i="223"/>
  <c r="EJ41" i="223" s="1"/>
  <c r="EI43" i="223"/>
  <c r="EJ43" i="223" s="1"/>
  <c r="EI226" i="223"/>
  <c r="EJ226" i="223" s="1"/>
  <c r="EI298" i="223"/>
  <c r="EJ298" i="223" s="1"/>
  <c r="EI190" i="223"/>
  <c r="EJ190" i="223" s="1"/>
  <c r="EI274" i="223"/>
  <c r="EJ274" i="223" s="1"/>
  <c r="EI250" i="223"/>
  <c r="EJ250" i="223" s="1"/>
  <c r="EH342" i="223"/>
  <c r="EI53" i="223"/>
  <c r="EJ53" i="223" s="1"/>
  <c r="EI224" i="223"/>
  <c r="EJ224" i="223" s="1"/>
  <c r="EI290" i="223"/>
  <c r="EJ290" i="223" s="1"/>
  <c r="EI242" i="223"/>
  <c r="EJ242" i="223" s="1"/>
  <c r="EI266" i="223"/>
  <c r="EJ266" i="223" s="1"/>
  <c r="EI208" i="223"/>
  <c r="EJ208" i="223" s="1"/>
  <c r="EI222" i="223"/>
  <c r="EJ222" i="223" s="1"/>
  <c r="EI282" i="223"/>
  <c r="EJ282" i="223" s="1"/>
  <c r="EI186" i="223"/>
  <c r="EJ186" i="223" s="1"/>
  <c r="EI202" i="223"/>
  <c r="EJ202" i="223" s="1"/>
  <c r="EI218" i="223"/>
  <c r="EJ218" i="223" s="1"/>
  <c r="EI184" i="223"/>
  <c r="EJ184" i="223" s="1"/>
  <c r="EI200" i="223"/>
  <c r="EJ200" i="223" s="1"/>
  <c r="EI216" i="223"/>
  <c r="EJ216" i="223" s="1"/>
  <c r="BB342" i="227" l="1"/>
  <c r="AN39" i="224"/>
  <c r="AY39" i="226"/>
  <c r="AN23" i="224"/>
  <c r="AY23" i="226"/>
  <c r="AN222" i="224"/>
  <c r="AY222" i="226"/>
  <c r="AN26" i="224"/>
  <c r="AY26" i="226"/>
  <c r="AV330" i="224"/>
  <c r="BK330" i="226"/>
  <c r="AV314" i="224"/>
  <c r="BK314" i="226"/>
  <c r="AV298" i="224"/>
  <c r="BK298" i="226"/>
  <c r="AV282" i="224"/>
  <c r="BK282" i="226"/>
  <c r="AV266" i="224"/>
  <c r="BK266" i="226"/>
  <c r="AV250" i="224"/>
  <c r="BK250" i="226"/>
  <c r="AV234" i="224"/>
  <c r="BK234" i="226"/>
  <c r="AV218" i="224"/>
  <c r="BK218" i="226"/>
  <c r="AV202" i="224"/>
  <c r="BK202" i="226"/>
  <c r="AV186" i="224"/>
  <c r="BK186" i="226"/>
  <c r="AV154" i="224"/>
  <c r="BK154" i="226"/>
  <c r="AV138" i="224"/>
  <c r="BK138" i="226"/>
  <c r="AV122" i="224"/>
  <c r="BK122" i="226"/>
  <c r="AV106" i="224"/>
  <c r="BK106" i="226"/>
  <c r="AV90" i="224"/>
  <c r="BK90" i="226"/>
  <c r="AV74" i="224"/>
  <c r="BK74" i="226"/>
  <c r="AV58" i="224"/>
  <c r="BK58" i="226"/>
  <c r="AV42" i="224"/>
  <c r="BK42" i="226"/>
  <c r="AV10" i="224"/>
  <c r="BK10" i="226"/>
  <c r="AV157" i="224"/>
  <c r="BK157" i="226"/>
  <c r="AV133" i="224"/>
  <c r="BK133" i="226"/>
  <c r="AV113" i="224"/>
  <c r="BK113" i="226"/>
  <c r="AV93" i="224"/>
  <c r="BK93" i="226"/>
  <c r="AV77" i="224"/>
  <c r="BK77" i="226"/>
  <c r="AV57" i="224"/>
  <c r="BK57" i="226"/>
  <c r="AV37" i="224"/>
  <c r="BK37" i="226"/>
  <c r="AV17" i="224"/>
  <c r="BK17" i="226"/>
  <c r="AV165" i="224"/>
  <c r="BK165" i="226"/>
  <c r="AV101" i="224"/>
  <c r="BK101" i="226"/>
  <c r="AV163" i="224"/>
  <c r="BK163" i="226"/>
  <c r="AV147" i="224"/>
  <c r="BK147" i="226"/>
  <c r="AV131" i="224"/>
  <c r="BK131" i="226"/>
  <c r="AV115" i="224"/>
  <c r="BK115" i="226"/>
  <c r="AV99" i="224"/>
  <c r="BK99" i="226"/>
  <c r="AV83" i="224"/>
  <c r="BK83" i="226"/>
  <c r="AV67" i="224"/>
  <c r="BK67" i="226"/>
  <c r="AV51" i="224"/>
  <c r="BK51" i="226"/>
  <c r="AV31" i="224"/>
  <c r="BK31" i="226"/>
  <c r="AV336" i="224"/>
  <c r="BK336" i="226"/>
  <c r="AV320" i="224"/>
  <c r="BK320" i="226"/>
  <c r="AV304" i="224"/>
  <c r="BK304" i="226"/>
  <c r="AV288" i="224"/>
  <c r="BK288" i="226"/>
  <c r="AV272" i="224"/>
  <c r="BK272" i="226"/>
  <c r="AV256" i="224"/>
  <c r="BK256" i="226"/>
  <c r="AV240" i="224"/>
  <c r="BK240" i="226"/>
  <c r="AV224" i="224"/>
  <c r="BK224" i="226"/>
  <c r="AV208" i="224"/>
  <c r="BK208" i="226"/>
  <c r="AV192" i="224"/>
  <c r="BK192" i="226"/>
  <c r="AV176" i="224"/>
  <c r="BK176" i="226"/>
  <c r="AV160" i="224"/>
  <c r="BK160" i="226"/>
  <c r="AV144" i="224"/>
  <c r="BK144" i="226"/>
  <c r="AV128" i="224"/>
  <c r="BK128" i="226"/>
  <c r="AV112" i="224"/>
  <c r="BK112" i="226"/>
  <c r="AV96" i="224"/>
  <c r="BK96" i="226"/>
  <c r="AV80" i="224"/>
  <c r="BK80" i="226"/>
  <c r="AV64" i="224"/>
  <c r="BK64" i="226"/>
  <c r="AV48" i="224"/>
  <c r="BK48" i="226"/>
  <c r="AV32" i="224"/>
  <c r="BK32" i="226"/>
  <c r="AV179" i="224"/>
  <c r="BK179" i="226"/>
  <c r="AV47" i="224"/>
  <c r="BK47" i="226"/>
  <c r="AN337" i="224"/>
  <c r="AY337" i="226"/>
  <c r="AN313" i="224"/>
  <c r="AY313" i="226"/>
  <c r="AN297" i="224"/>
  <c r="AY297" i="226"/>
  <c r="AN281" i="224"/>
  <c r="AY281" i="226"/>
  <c r="AN265" i="224"/>
  <c r="AY265" i="226"/>
  <c r="AN249" i="224"/>
  <c r="AY249" i="226"/>
  <c r="AN233" i="224"/>
  <c r="AY233" i="226"/>
  <c r="AN217" i="224"/>
  <c r="AY217" i="226"/>
  <c r="AN201" i="224"/>
  <c r="AY201" i="226"/>
  <c r="AN185" i="224"/>
  <c r="AY185" i="226"/>
  <c r="AN169" i="224"/>
  <c r="AY169" i="226"/>
  <c r="AN153" i="224"/>
  <c r="AY153" i="226"/>
  <c r="AN137" i="224"/>
  <c r="AY137" i="226"/>
  <c r="AN121" i="224"/>
  <c r="AY121" i="226"/>
  <c r="AN105" i="224"/>
  <c r="AY105" i="226"/>
  <c r="AN89" i="224"/>
  <c r="AY89" i="226"/>
  <c r="AN73" i="224"/>
  <c r="AY73" i="226"/>
  <c r="AN57" i="224"/>
  <c r="AY57" i="226"/>
  <c r="AN37" i="224"/>
  <c r="AY37" i="226"/>
  <c r="AN21" i="224"/>
  <c r="AY21" i="226"/>
  <c r="AN224" i="224"/>
  <c r="AY224" i="226"/>
  <c r="AN204" i="224"/>
  <c r="AY204" i="226"/>
  <c r="AN188" i="224"/>
  <c r="AY188" i="226"/>
  <c r="AN22" i="224"/>
  <c r="AY22" i="226"/>
  <c r="AN328" i="224"/>
  <c r="AY328" i="226"/>
  <c r="AN32" i="224"/>
  <c r="AY32" i="226"/>
  <c r="AN16" i="224"/>
  <c r="AY16" i="226"/>
  <c r="AN290" i="224"/>
  <c r="AY290" i="226"/>
  <c r="AN258" i="224"/>
  <c r="AY258" i="226"/>
  <c r="AN226" i="224"/>
  <c r="AY226" i="226"/>
  <c r="AN206" i="224"/>
  <c r="AY206" i="226"/>
  <c r="AN190" i="224"/>
  <c r="AY190" i="226"/>
  <c r="AN14" i="224"/>
  <c r="AY14" i="226"/>
  <c r="AN327" i="224"/>
  <c r="AY327" i="226"/>
  <c r="AN311" i="224"/>
  <c r="AY311" i="226"/>
  <c r="AN295" i="224"/>
  <c r="AY295" i="226"/>
  <c r="AN279" i="224"/>
  <c r="AY279" i="226"/>
  <c r="AN263" i="224"/>
  <c r="AY263" i="226"/>
  <c r="AN247" i="224"/>
  <c r="AY247" i="226"/>
  <c r="AN231" i="224"/>
  <c r="AY231" i="226"/>
  <c r="AN215" i="224"/>
  <c r="AY215" i="226"/>
  <c r="AN199" i="224"/>
  <c r="AY199" i="226"/>
  <c r="AN183" i="224"/>
  <c r="AY183" i="226"/>
  <c r="AN167" i="224"/>
  <c r="AY167" i="226"/>
  <c r="AN151" i="224"/>
  <c r="AY151" i="226"/>
  <c r="AN135" i="224"/>
  <c r="AY135" i="226"/>
  <c r="AN119" i="224"/>
  <c r="AY119" i="226"/>
  <c r="AN103" i="224"/>
  <c r="AY103" i="226"/>
  <c r="AN87" i="224"/>
  <c r="AY87" i="226"/>
  <c r="AN71" i="224"/>
  <c r="AY71" i="226"/>
  <c r="AN55" i="224"/>
  <c r="AY55" i="226"/>
  <c r="AV170" i="224"/>
  <c r="BK170" i="226"/>
  <c r="AN329" i="224"/>
  <c r="AY329" i="226"/>
  <c r="AN309" i="224"/>
  <c r="AY309" i="226"/>
  <c r="AN293" i="224"/>
  <c r="AY293" i="226"/>
  <c r="AN277" i="224"/>
  <c r="AY277" i="226"/>
  <c r="AN261" i="224"/>
  <c r="AY261" i="226"/>
  <c r="AN245" i="224"/>
  <c r="AY245" i="226"/>
  <c r="AN229" i="224"/>
  <c r="AY229" i="226"/>
  <c r="AN213" i="224"/>
  <c r="AY213" i="226"/>
  <c r="AN197" i="224"/>
  <c r="AY197" i="226"/>
  <c r="AN181" i="224"/>
  <c r="AY181" i="226"/>
  <c r="AN165" i="224"/>
  <c r="AY165" i="226"/>
  <c r="AN149" i="224"/>
  <c r="AY149" i="226"/>
  <c r="AN133" i="224"/>
  <c r="AY133" i="226"/>
  <c r="AN117" i="224"/>
  <c r="AY117" i="226"/>
  <c r="AN101" i="224"/>
  <c r="AY101" i="226"/>
  <c r="AN85" i="224"/>
  <c r="AY85" i="226"/>
  <c r="AN69" i="224"/>
  <c r="AY69" i="226"/>
  <c r="AN53" i="224"/>
  <c r="AY53" i="226"/>
  <c r="AN33" i="224"/>
  <c r="AY33" i="226"/>
  <c r="AN17" i="224"/>
  <c r="AY17" i="226"/>
  <c r="AN220" i="224"/>
  <c r="AY220" i="226"/>
  <c r="AN200" i="224"/>
  <c r="AY200" i="226"/>
  <c r="AN184" i="224"/>
  <c r="AY184" i="226"/>
  <c r="AN10" i="224"/>
  <c r="AY10" i="226"/>
  <c r="AN208" i="224"/>
  <c r="AY208" i="226"/>
  <c r="AN28" i="224"/>
  <c r="AY28" i="226"/>
  <c r="AN12" i="224"/>
  <c r="AY12" i="226"/>
  <c r="AN282" i="224"/>
  <c r="AY282" i="226"/>
  <c r="AN250" i="224"/>
  <c r="AY250" i="226"/>
  <c r="AN218" i="224"/>
  <c r="AY218" i="226"/>
  <c r="AN202" i="224"/>
  <c r="AY202" i="226"/>
  <c r="AN186" i="224"/>
  <c r="AY186" i="226"/>
  <c r="AN339" i="224"/>
  <c r="AY339" i="226"/>
  <c r="AN323" i="224"/>
  <c r="AY323" i="226"/>
  <c r="AN307" i="224"/>
  <c r="AY307" i="226"/>
  <c r="AN291" i="224"/>
  <c r="AY291" i="226"/>
  <c r="AN275" i="224"/>
  <c r="AY275" i="226"/>
  <c r="AN259" i="224"/>
  <c r="AY259" i="226"/>
  <c r="AN243" i="224"/>
  <c r="AY243" i="226"/>
  <c r="AN227" i="224"/>
  <c r="AY227" i="226"/>
  <c r="AN211" i="224"/>
  <c r="AY211" i="226"/>
  <c r="AN195" i="224"/>
  <c r="AY195" i="226"/>
  <c r="AN179" i="224"/>
  <c r="AY179" i="226"/>
  <c r="AN163" i="224"/>
  <c r="AY163" i="226"/>
  <c r="AN147" i="224"/>
  <c r="AY147" i="226"/>
  <c r="AN131" i="224"/>
  <c r="AY131" i="226"/>
  <c r="AN115" i="224"/>
  <c r="AY115" i="226"/>
  <c r="AN99" i="224"/>
  <c r="AY99" i="226"/>
  <c r="AN83" i="224"/>
  <c r="AY83" i="226"/>
  <c r="AN67" i="224"/>
  <c r="AY67" i="226"/>
  <c r="AN51" i="224"/>
  <c r="AY51" i="226"/>
  <c r="AN35" i="224"/>
  <c r="AY35" i="226"/>
  <c r="AN19" i="224"/>
  <c r="AY19" i="226"/>
  <c r="AN42" i="224"/>
  <c r="AY42" i="226"/>
  <c r="AN18" i="224"/>
  <c r="AY18" i="226"/>
  <c r="AV326" i="224"/>
  <c r="BK326" i="226"/>
  <c r="AV310" i="224"/>
  <c r="BK310" i="226"/>
  <c r="AV294" i="224"/>
  <c r="BK294" i="226"/>
  <c r="AV278" i="224"/>
  <c r="BK278" i="226"/>
  <c r="AV262" i="224"/>
  <c r="BK262" i="226"/>
  <c r="AV246" i="224"/>
  <c r="BK246" i="226"/>
  <c r="AV230" i="224"/>
  <c r="BK230" i="226"/>
  <c r="AV214" i="224"/>
  <c r="BK214" i="226"/>
  <c r="AV198" i="224"/>
  <c r="BK198" i="226"/>
  <c r="AV182" i="224"/>
  <c r="BK182" i="226"/>
  <c r="AV166" i="224"/>
  <c r="BK166" i="226"/>
  <c r="AV150" i="224"/>
  <c r="BK150" i="226"/>
  <c r="AV134" i="224"/>
  <c r="BK134" i="226"/>
  <c r="AV118" i="224"/>
  <c r="BK118" i="226"/>
  <c r="AV102" i="224"/>
  <c r="BK102" i="226"/>
  <c r="AV86" i="224"/>
  <c r="BK86" i="226"/>
  <c r="AV70" i="224"/>
  <c r="BK70" i="226"/>
  <c r="AV54" i="224"/>
  <c r="BK54" i="226"/>
  <c r="AV38" i="224"/>
  <c r="BK38" i="226"/>
  <c r="AV189" i="224"/>
  <c r="BK189" i="226"/>
  <c r="AV149" i="224"/>
  <c r="BK149" i="226"/>
  <c r="AV129" i="224"/>
  <c r="BK129" i="226"/>
  <c r="AV109" i="224"/>
  <c r="BK109" i="226"/>
  <c r="AV89" i="224"/>
  <c r="BK89" i="226"/>
  <c r="AV69" i="224"/>
  <c r="BK69" i="226"/>
  <c r="AV53" i="224"/>
  <c r="BK53" i="226"/>
  <c r="AV33" i="224"/>
  <c r="BK33" i="226"/>
  <c r="AV249" i="224"/>
  <c r="BK249" i="226"/>
  <c r="AV153" i="224"/>
  <c r="BK153" i="226"/>
  <c r="AV73" i="224"/>
  <c r="BK73" i="226"/>
  <c r="AV159" i="224"/>
  <c r="BK159" i="226"/>
  <c r="AV143" i="224"/>
  <c r="BK143" i="226"/>
  <c r="AV127" i="224"/>
  <c r="BK127" i="226"/>
  <c r="AV111" i="224"/>
  <c r="BK111" i="226"/>
  <c r="AV95" i="224"/>
  <c r="BK95" i="226"/>
  <c r="AV79" i="224"/>
  <c r="BK79" i="226"/>
  <c r="AV63" i="224"/>
  <c r="BK63" i="226"/>
  <c r="AV43" i="224"/>
  <c r="BK43" i="226"/>
  <c r="AV19" i="224"/>
  <c r="BK19" i="226"/>
  <c r="AV332" i="224"/>
  <c r="BK332" i="226"/>
  <c r="AV316" i="224"/>
  <c r="BK316" i="226"/>
  <c r="AV300" i="224"/>
  <c r="BK300" i="226"/>
  <c r="AV284" i="224"/>
  <c r="BK284" i="226"/>
  <c r="AV268" i="224"/>
  <c r="BK268" i="226"/>
  <c r="AV252" i="224"/>
  <c r="BK252" i="226"/>
  <c r="AV236" i="224"/>
  <c r="BK236" i="226"/>
  <c r="AV220" i="224"/>
  <c r="BK220" i="226"/>
  <c r="AV204" i="224"/>
  <c r="BK204" i="226"/>
  <c r="AV188" i="224"/>
  <c r="BK188" i="226"/>
  <c r="AV172" i="224"/>
  <c r="BK172" i="226"/>
  <c r="AV156" i="224"/>
  <c r="BK156" i="226"/>
  <c r="AV140" i="224"/>
  <c r="BK140" i="226"/>
  <c r="AV124" i="224"/>
  <c r="BK124" i="226"/>
  <c r="AV108" i="224"/>
  <c r="BK108" i="226"/>
  <c r="AV92" i="224"/>
  <c r="BK92" i="226"/>
  <c r="AV76" i="224"/>
  <c r="BK76" i="226"/>
  <c r="AV60" i="224"/>
  <c r="BK60" i="226"/>
  <c r="AV44" i="224"/>
  <c r="BK44" i="226"/>
  <c r="AV28" i="224"/>
  <c r="BK28" i="226"/>
  <c r="AV175" i="224"/>
  <c r="BK175" i="226"/>
  <c r="AN321" i="224"/>
  <c r="AY321" i="226"/>
  <c r="AN305" i="224"/>
  <c r="AY305" i="226"/>
  <c r="AN289" i="224"/>
  <c r="AY289" i="226"/>
  <c r="AN273" i="224"/>
  <c r="AY273" i="226"/>
  <c r="AN257" i="224"/>
  <c r="AY257" i="226"/>
  <c r="AN241" i="224"/>
  <c r="AY241" i="226"/>
  <c r="AN225" i="224"/>
  <c r="AY225" i="226"/>
  <c r="AN209" i="224"/>
  <c r="AY209" i="226"/>
  <c r="AN193" i="224"/>
  <c r="AY193" i="226"/>
  <c r="AN177" i="224"/>
  <c r="AY177" i="226"/>
  <c r="AN161" i="224"/>
  <c r="AY161" i="226"/>
  <c r="AN145" i="224"/>
  <c r="AY145" i="226"/>
  <c r="AN129" i="224"/>
  <c r="AY129" i="226"/>
  <c r="AN113" i="224"/>
  <c r="AY113" i="226"/>
  <c r="AN97" i="224"/>
  <c r="AY97" i="226"/>
  <c r="AN81" i="224"/>
  <c r="AY81" i="226"/>
  <c r="AN65" i="224"/>
  <c r="AY65" i="226"/>
  <c r="AN45" i="224"/>
  <c r="AY45" i="226"/>
  <c r="AN29" i="224"/>
  <c r="AY29" i="226"/>
  <c r="AN13" i="224"/>
  <c r="AY13" i="226"/>
  <c r="AN216" i="224"/>
  <c r="AY216" i="226"/>
  <c r="AN196" i="224"/>
  <c r="AY196" i="226"/>
  <c r="AN180" i="224"/>
  <c r="AY180" i="226"/>
  <c r="AN340" i="224"/>
  <c r="AY340" i="226"/>
  <c r="AN40" i="224"/>
  <c r="AY40" i="226"/>
  <c r="AN24" i="224"/>
  <c r="AY24" i="226"/>
  <c r="AN334" i="224"/>
  <c r="AY334" i="226"/>
  <c r="AN274" i="224"/>
  <c r="AY274" i="226"/>
  <c r="AN242" i="224"/>
  <c r="AY242" i="226"/>
  <c r="AN214" i="224"/>
  <c r="AY214" i="226"/>
  <c r="AN198" i="224"/>
  <c r="AY198" i="226"/>
  <c r="AN182" i="224"/>
  <c r="AY182" i="226"/>
  <c r="AN335" i="224"/>
  <c r="AY335" i="226"/>
  <c r="AN319" i="224"/>
  <c r="AY319" i="226"/>
  <c r="AN303" i="224"/>
  <c r="AY303" i="226"/>
  <c r="AN287" i="224"/>
  <c r="AY287" i="226"/>
  <c r="AN271" i="224"/>
  <c r="AY271" i="226"/>
  <c r="AN255" i="224"/>
  <c r="AY255" i="226"/>
  <c r="AN239" i="224"/>
  <c r="AY239" i="226"/>
  <c r="AN223" i="224"/>
  <c r="AY223" i="226"/>
  <c r="AN207" i="224"/>
  <c r="AY207" i="226"/>
  <c r="AN191" i="224"/>
  <c r="AY191" i="226"/>
  <c r="AN175" i="224"/>
  <c r="AY175" i="226"/>
  <c r="AN159" i="224"/>
  <c r="AY159" i="226"/>
  <c r="AN143" i="224"/>
  <c r="AY143" i="226"/>
  <c r="AN127" i="224"/>
  <c r="AY127" i="226"/>
  <c r="AN111" i="224"/>
  <c r="AY111" i="226"/>
  <c r="AN95" i="224"/>
  <c r="AY95" i="226"/>
  <c r="AN79" i="224"/>
  <c r="AY79" i="226"/>
  <c r="AN63" i="224"/>
  <c r="AY63" i="226"/>
  <c r="AN47" i="224"/>
  <c r="AY47" i="226"/>
  <c r="AN31" i="224"/>
  <c r="AY31" i="226"/>
  <c r="AN15" i="224"/>
  <c r="AY15" i="226"/>
  <c r="AN34" i="224"/>
  <c r="AY34" i="226"/>
  <c r="AV338" i="224"/>
  <c r="BK338" i="226"/>
  <c r="AV322" i="224"/>
  <c r="BK322" i="226"/>
  <c r="AV306" i="224"/>
  <c r="BK306" i="226"/>
  <c r="AV290" i="224"/>
  <c r="BK290" i="226"/>
  <c r="AV274" i="224"/>
  <c r="BK274" i="226"/>
  <c r="AV258" i="224"/>
  <c r="BK258" i="226"/>
  <c r="AV242" i="224"/>
  <c r="BK242" i="226"/>
  <c r="AV226" i="224"/>
  <c r="BK226" i="226"/>
  <c r="AV210" i="224"/>
  <c r="BK210" i="226"/>
  <c r="AV194" i="224"/>
  <c r="BK194" i="226"/>
  <c r="AV178" i="224"/>
  <c r="BK178" i="226"/>
  <c r="AV162" i="224"/>
  <c r="BK162" i="226"/>
  <c r="AV146" i="224"/>
  <c r="BK146" i="226"/>
  <c r="AV130" i="224"/>
  <c r="BK130" i="226"/>
  <c r="AV114" i="224"/>
  <c r="BK114" i="226"/>
  <c r="AV98" i="224"/>
  <c r="BK98" i="226"/>
  <c r="AV82" i="224"/>
  <c r="BK82" i="226"/>
  <c r="AV66" i="224"/>
  <c r="BK66" i="226"/>
  <c r="AV50" i="224"/>
  <c r="BK50" i="226"/>
  <c r="AV34" i="224"/>
  <c r="BK34" i="226"/>
  <c r="AV169" i="224"/>
  <c r="BK169" i="226"/>
  <c r="AV145" i="224"/>
  <c r="BK145" i="226"/>
  <c r="AV125" i="224"/>
  <c r="BK125" i="226"/>
  <c r="AV105" i="224"/>
  <c r="BK105" i="226"/>
  <c r="AV85" i="224"/>
  <c r="BK85" i="226"/>
  <c r="AV65" i="224"/>
  <c r="BK65" i="226"/>
  <c r="AV49" i="224"/>
  <c r="BK49" i="226"/>
  <c r="AV29" i="224"/>
  <c r="BK29" i="226"/>
  <c r="AV181" i="224"/>
  <c r="BK181" i="226"/>
  <c r="AV137" i="224"/>
  <c r="BK137" i="226"/>
  <c r="AV45" i="224"/>
  <c r="BK45" i="226"/>
  <c r="AV155" i="224"/>
  <c r="BK155" i="226"/>
  <c r="AV139" i="224"/>
  <c r="BK139" i="226"/>
  <c r="AV123" i="224"/>
  <c r="BK123" i="226"/>
  <c r="AV107" i="224"/>
  <c r="BK107" i="226"/>
  <c r="AV91" i="224"/>
  <c r="BK91" i="226"/>
  <c r="AV75" i="224"/>
  <c r="BK75" i="226"/>
  <c r="AV59" i="224"/>
  <c r="BK59" i="226"/>
  <c r="AV39" i="224"/>
  <c r="BK39" i="226"/>
  <c r="AV11" i="224"/>
  <c r="BK11" i="226"/>
  <c r="AV328" i="224"/>
  <c r="BK328" i="226"/>
  <c r="AV312" i="224"/>
  <c r="BK312" i="226"/>
  <c r="AV296" i="224"/>
  <c r="BK296" i="226"/>
  <c r="AV280" i="224"/>
  <c r="BK280" i="226"/>
  <c r="AV264" i="224"/>
  <c r="BK264" i="226"/>
  <c r="AV248" i="224"/>
  <c r="BK248" i="226"/>
  <c r="AV232" i="224"/>
  <c r="BK232" i="226"/>
  <c r="AV216" i="224"/>
  <c r="BK216" i="226"/>
  <c r="AV200" i="224"/>
  <c r="BK200" i="226"/>
  <c r="AV184" i="224"/>
  <c r="BK184" i="226"/>
  <c r="AV168" i="224"/>
  <c r="BK168" i="226"/>
  <c r="AV152" i="224"/>
  <c r="BK152" i="226"/>
  <c r="AV136" i="224"/>
  <c r="BK136" i="226"/>
  <c r="AV120" i="224"/>
  <c r="BK120" i="226"/>
  <c r="AV104" i="224"/>
  <c r="BK104" i="226"/>
  <c r="AV88" i="224"/>
  <c r="BK88" i="226"/>
  <c r="AV72" i="224"/>
  <c r="BK72" i="226"/>
  <c r="AV56" i="224"/>
  <c r="BK56" i="226"/>
  <c r="AV40" i="224"/>
  <c r="BK40" i="226"/>
  <c r="AV199" i="224"/>
  <c r="BK199" i="226"/>
  <c r="AV171" i="224"/>
  <c r="BK171" i="226"/>
  <c r="AN317" i="224"/>
  <c r="AY317" i="226"/>
  <c r="AN301" i="224"/>
  <c r="AY301" i="226"/>
  <c r="AN285" i="224"/>
  <c r="AY285" i="226"/>
  <c r="AN269" i="224"/>
  <c r="AY269" i="226"/>
  <c r="AN253" i="224"/>
  <c r="AY253" i="226"/>
  <c r="AN237" i="224"/>
  <c r="AY237" i="226"/>
  <c r="AN221" i="224"/>
  <c r="AY221" i="226"/>
  <c r="AN205" i="224"/>
  <c r="AY205" i="226"/>
  <c r="AN189" i="224"/>
  <c r="AY189" i="226"/>
  <c r="AN173" i="224"/>
  <c r="AY173" i="226"/>
  <c r="AN157" i="224"/>
  <c r="AY157" i="226"/>
  <c r="AN141" i="224"/>
  <c r="AY141" i="226"/>
  <c r="AN125" i="224"/>
  <c r="AY125" i="226"/>
  <c r="AN109" i="224"/>
  <c r="AY109" i="226"/>
  <c r="AN93" i="224"/>
  <c r="AY93" i="226"/>
  <c r="AN77" i="224"/>
  <c r="AY77" i="226"/>
  <c r="AN61" i="224"/>
  <c r="AY61" i="226"/>
  <c r="AN41" i="224"/>
  <c r="AY41" i="226"/>
  <c r="AN25" i="224"/>
  <c r="AY25" i="226"/>
  <c r="AN228" i="224"/>
  <c r="AY228" i="226"/>
  <c r="AN212" i="224"/>
  <c r="AY212" i="226"/>
  <c r="AN192" i="224"/>
  <c r="AY192" i="226"/>
  <c r="AN176" i="224"/>
  <c r="AY176" i="226"/>
  <c r="AN336" i="224"/>
  <c r="AY336" i="226"/>
  <c r="AN36" i="224"/>
  <c r="AY36" i="226"/>
  <c r="AN20" i="224"/>
  <c r="AY20" i="226"/>
  <c r="AN298" i="224"/>
  <c r="AY298" i="226"/>
  <c r="AN266" i="224"/>
  <c r="AY266" i="226"/>
  <c r="AN234" i="224"/>
  <c r="AY234" i="226"/>
  <c r="AN210" i="224"/>
  <c r="AY210" i="226"/>
  <c r="AN194" i="224"/>
  <c r="AY194" i="226"/>
  <c r="AN38" i="224"/>
  <c r="AY38" i="226"/>
  <c r="AN331" i="224"/>
  <c r="AY331" i="226"/>
  <c r="AN315" i="224"/>
  <c r="AY315" i="226"/>
  <c r="AN299" i="224"/>
  <c r="AY299" i="226"/>
  <c r="AN283" i="224"/>
  <c r="AY283" i="226"/>
  <c r="AN267" i="224"/>
  <c r="AY267" i="226"/>
  <c r="AN251" i="224"/>
  <c r="AY251" i="226"/>
  <c r="AN235" i="224"/>
  <c r="AY235" i="226"/>
  <c r="AN219" i="224"/>
  <c r="AY219" i="226"/>
  <c r="AN203" i="224"/>
  <c r="AY203" i="226"/>
  <c r="AN187" i="224"/>
  <c r="AY187" i="226"/>
  <c r="AN171" i="224"/>
  <c r="AY171" i="226"/>
  <c r="AN155" i="224"/>
  <c r="AY155" i="226"/>
  <c r="AN139" i="224"/>
  <c r="AY139" i="226"/>
  <c r="AN123" i="224"/>
  <c r="AY123" i="226"/>
  <c r="AN107" i="224"/>
  <c r="AY107" i="226"/>
  <c r="AN91" i="224"/>
  <c r="AY91" i="226"/>
  <c r="AN75" i="224"/>
  <c r="AY75" i="226"/>
  <c r="AN59" i="224"/>
  <c r="AY59" i="226"/>
  <c r="AN43" i="224"/>
  <c r="AY43" i="226"/>
  <c r="AN27" i="224"/>
  <c r="AY27" i="226"/>
  <c r="AN11" i="224"/>
  <c r="AY11" i="226"/>
  <c r="AN30" i="224"/>
  <c r="AY30" i="226"/>
  <c r="AV334" i="224"/>
  <c r="BK334" i="226"/>
  <c r="AV318" i="224"/>
  <c r="BK318" i="226"/>
  <c r="AV302" i="224"/>
  <c r="BK302" i="226"/>
  <c r="AV286" i="224"/>
  <c r="BK286" i="226"/>
  <c r="AV270" i="224"/>
  <c r="BK270" i="226"/>
  <c r="AV254" i="224"/>
  <c r="BK254" i="226"/>
  <c r="AV238" i="224"/>
  <c r="BK238" i="226"/>
  <c r="AV222" i="224"/>
  <c r="BK222" i="226"/>
  <c r="AV206" i="224"/>
  <c r="BK206" i="226"/>
  <c r="AV190" i="224"/>
  <c r="BK190" i="226"/>
  <c r="AV174" i="224"/>
  <c r="BK174" i="226"/>
  <c r="AV158" i="224"/>
  <c r="BK158" i="226"/>
  <c r="AV142" i="224"/>
  <c r="BK142" i="226"/>
  <c r="AV126" i="224"/>
  <c r="BK126" i="226"/>
  <c r="AV110" i="224"/>
  <c r="BK110" i="226"/>
  <c r="AV94" i="224"/>
  <c r="BK94" i="226"/>
  <c r="AV78" i="224"/>
  <c r="BK78" i="226"/>
  <c r="AV62" i="224"/>
  <c r="BK62" i="226"/>
  <c r="AV46" i="224"/>
  <c r="BK46" i="226"/>
  <c r="AV30" i="224"/>
  <c r="BK30" i="226"/>
  <c r="AV161" i="224"/>
  <c r="BK161" i="226"/>
  <c r="AV141" i="224"/>
  <c r="BK141" i="226"/>
  <c r="AV117" i="224"/>
  <c r="BK117" i="226"/>
  <c r="AV97" i="224"/>
  <c r="BK97" i="226"/>
  <c r="AV81" i="224"/>
  <c r="BK81" i="226"/>
  <c r="AV61" i="224"/>
  <c r="BK61" i="226"/>
  <c r="AV41" i="224"/>
  <c r="BK41" i="226"/>
  <c r="AV25" i="224"/>
  <c r="BK25" i="226"/>
  <c r="AV173" i="224"/>
  <c r="BK173" i="226"/>
  <c r="AV121" i="224"/>
  <c r="BK121" i="226"/>
  <c r="AV21" i="224"/>
  <c r="BK21" i="226"/>
  <c r="AV151" i="224"/>
  <c r="BK151" i="226"/>
  <c r="AV135" i="224"/>
  <c r="BK135" i="226"/>
  <c r="AV119" i="224"/>
  <c r="BK119" i="226"/>
  <c r="AV103" i="224"/>
  <c r="BK103" i="226"/>
  <c r="AV87" i="224"/>
  <c r="BK87" i="226"/>
  <c r="AV71" i="224"/>
  <c r="BK71" i="226"/>
  <c r="AV55" i="224"/>
  <c r="BK55" i="226"/>
  <c r="AV35" i="224"/>
  <c r="BK35" i="226"/>
  <c r="AV340" i="224"/>
  <c r="BK340" i="226"/>
  <c r="AV324" i="224"/>
  <c r="BK324" i="226"/>
  <c r="AV308" i="224"/>
  <c r="BK308" i="226"/>
  <c r="AV292" i="224"/>
  <c r="BK292" i="226"/>
  <c r="AV276" i="224"/>
  <c r="BK276" i="226"/>
  <c r="AV260" i="224"/>
  <c r="BK260" i="226"/>
  <c r="AV244" i="224"/>
  <c r="BK244" i="226"/>
  <c r="AV228" i="224"/>
  <c r="BK228" i="226"/>
  <c r="AV212" i="224"/>
  <c r="BK212" i="226"/>
  <c r="AV196" i="224"/>
  <c r="BK196" i="226"/>
  <c r="AV180" i="224"/>
  <c r="BK180" i="226"/>
  <c r="AV164" i="224"/>
  <c r="BK164" i="226"/>
  <c r="AV148" i="224"/>
  <c r="BK148" i="226"/>
  <c r="AV132" i="224"/>
  <c r="BK132" i="226"/>
  <c r="AV116" i="224"/>
  <c r="BK116" i="226"/>
  <c r="AV100" i="224"/>
  <c r="BK100" i="226"/>
  <c r="AV84" i="224"/>
  <c r="BK84" i="226"/>
  <c r="AV68" i="224"/>
  <c r="BK68" i="226"/>
  <c r="AV52" i="224"/>
  <c r="BK52" i="226"/>
  <c r="AV36" i="224"/>
  <c r="BK36" i="226"/>
  <c r="AV183" i="224"/>
  <c r="BK183" i="226"/>
  <c r="AV167" i="224"/>
  <c r="BK167" i="226"/>
  <c r="BQ342" i="227"/>
  <c r="AV343" i="224" s="1"/>
  <c r="BG342" i="223"/>
  <c r="X342" i="227"/>
  <c r="T343" i="224" s="1"/>
  <c r="FT342" i="223"/>
  <c r="FS342" i="223"/>
  <c r="EJ342" i="223"/>
  <c r="EI342" i="223"/>
  <c r="EE342" i="223"/>
  <c r="AN342" i="224" l="1"/>
  <c r="AV342" i="224"/>
  <c r="AV344" i="224" s="1"/>
  <c r="AN343" i="224"/>
  <c r="K341" i="223"/>
  <c r="L341" i="223" s="1"/>
  <c r="K340" i="223"/>
  <c r="L340" i="223" s="1"/>
  <c r="K339" i="223"/>
  <c r="L339" i="223" s="1"/>
  <c r="K338" i="223"/>
  <c r="L338" i="223" s="1"/>
  <c r="K337" i="223"/>
  <c r="L337" i="223" s="1"/>
  <c r="I337" i="227" s="1"/>
  <c r="K336" i="223"/>
  <c r="L336" i="223" s="1"/>
  <c r="K335" i="223"/>
  <c r="L335" i="223" s="1"/>
  <c r="K334" i="223"/>
  <c r="L334" i="223" s="1"/>
  <c r="I334" i="227" s="1"/>
  <c r="K333" i="223"/>
  <c r="L333" i="223" s="1"/>
  <c r="K332" i="223"/>
  <c r="L332" i="223" s="1"/>
  <c r="K331" i="223"/>
  <c r="L331" i="223" s="1"/>
  <c r="K330" i="223"/>
  <c r="L330" i="223" s="1"/>
  <c r="K329" i="223"/>
  <c r="L329" i="223" s="1"/>
  <c r="I329" i="227" s="1"/>
  <c r="K328" i="223"/>
  <c r="L328" i="223" s="1"/>
  <c r="K327" i="223"/>
  <c r="L327" i="223" s="1"/>
  <c r="K326" i="223"/>
  <c r="L326" i="223" s="1"/>
  <c r="I326" i="227" s="1"/>
  <c r="K325" i="223"/>
  <c r="L325" i="223" s="1"/>
  <c r="K324" i="223"/>
  <c r="L324" i="223" s="1"/>
  <c r="K323" i="223"/>
  <c r="L323" i="223" s="1"/>
  <c r="K322" i="223"/>
  <c r="L322" i="223" s="1"/>
  <c r="K321" i="223"/>
  <c r="L321" i="223" s="1"/>
  <c r="I321" i="227" s="1"/>
  <c r="K320" i="223"/>
  <c r="L320" i="223" s="1"/>
  <c r="K319" i="223"/>
  <c r="L319" i="223" s="1"/>
  <c r="K318" i="223"/>
  <c r="L318" i="223" s="1"/>
  <c r="I318" i="227" s="1"/>
  <c r="K317" i="223"/>
  <c r="L317" i="223" s="1"/>
  <c r="K316" i="223"/>
  <c r="L316" i="223" s="1"/>
  <c r="K315" i="223"/>
  <c r="L315" i="223" s="1"/>
  <c r="K314" i="223"/>
  <c r="L314" i="223" s="1"/>
  <c r="K313" i="223"/>
  <c r="L313" i="223" s="1"/>
  <c r="I313" i="227" s="1"/>
  <c r="K312" i="223"/>
  <c r="L312" i="223" s="1"/>
  <c r="K311" i="223"/>
  <c r="L311" i="223" s="1"/>
  <c r="K310" i="223"/>
  <c r="L310" i="223" s="1"/>
  <c r="I310" i="227" s="1"/>
  <c r="K309" i="223"/>
  <c r="L309" i="223" s="1"/>
  <c r="K308" i="223"/>
  <c r="L308" i="223" s="1"/>
  <c r="K307" i="223"/>
  <c r="L307" i="223" s="1"/>
  <c r="K306" i="223"/>
  <c r="L306" i="223" s="1"/>
  <c r="K305" i="223"/>
  <c r="L305" i="223" s="1"/>
  <c r="I305" i="227" s="1"/>
  <c r="K304" i="223"/>
  <c r="L304" i="223" s="1"/>
  <c r="K303" i="223"/>
  <c r="L303" i="223" s="1"/>
  <c r="K302" i="223"/>
  <c r="L302" i="223" s="1"/>
  <c r="I302" i="227" s="1"/>
  <c r="K301" i="223"/>
  <c r="L301" i="223" s="1"/>
  <c r="K300" i="223"/>
  <c r="L300" i="223" s="1"/>
  <c r="K299" i="223"/>
  <c r="L299" i="223" s="1"/>
  <c r="K298" i="223"/>
  <c r="L298" i="223" s="1"/>
  <c r="K297" i="223"/>
  <c r="L297" i="223" s="1"/>
  <c r="I297" i="227" s="1"/>
  <c r="K296" i="223"/>
  <c r="L296" i="223" s="1"/>
  <c r="K295" i="223"/>
  <c r="L295" i="223" s="1"/>
  <c r="K294" i="223"/>
  <c r="L294" i="223" s="1"/>
  <c r="I294" i="227" s="1"/>
  <c r="K293" i="223"/>
  <c r="L293" i="223" s="1"/>
  <c r="K292" i="223"/>
  <c r="L292" i="223" s="1"/>
  <c r="K291" i="223"/>
  <c r="L291" i="223" s="1"/>
  <c r="K290" i="223"/>
  <c r="L290" i="223" s="1"/>
  <c r="K289" i="223"/>
  <c r="L289" i="223" s="1"/>
  <c r="I289" i="227" s="1"/>
  <c r="K288" i="223"/>
  <c r="L288" i="223" s="1"/>
  <c r="K287" i="223"/>
  <c r="L287" i="223" s="1"/>
  <c r="K286" i="223"/>
  <c r="L286" i="223" s="1"/>
  <c r="I286" i="227" s="1"/>
  <c r="K285" i="223"/>
  <c r="L285" i="223" s="1"/>
  <c r="K284" i="223"/>
  <c r="L284" i="223" s="1"/>
  <c r="K283" i="223"/>
  <c r="L283" i="223" s="1"/>
  <c r="K282" i="223"/>
  <c r="L282" i="223" s="1"/>
  <c r="K281" i="223"/>
  <c r="L281" i="223" s="1"/>
  <c r="I281" i="227" s="1"/>
  <c r="K280" i="223"/>
  <c r="L280" i="223" s="1"/>
  <c r="K279" i="223"/>
  <c r="L279" i="223" s="1"/>
  <c r="K278" i="223"/>
  <c r="L278" i="223" s="1"/>
  <c r="I278" i="227" s="1"/>
  <c r="K277" i="223"/>
  <c r="L277" i="223" s="1"/>
  <c r="K276" i="223"/>
  <c r="L276" i="223" s="1"/>
  <c r="K275" i="223"/>
  <c r="L275" i="223" s="1"/>
  <c r="K274" i="223"/>
  <c r="L274" i="223" s="1"/>
  <c r="K273" i="223"/>
  <c r="L273" i="223" s="1"/>
  <c r="I273" i="227" s="1"/>
  <c r="K272" i="223"/>
  <c r="L272" i="223" s="1"/>
  <c r="K271" i="223"/>
  <c r="L271" i="223" s="1"/>
  <c r="K270" i="223"/>
  <c r="L270" i="223" s="1"/>
  <c r="K269" i="223"/>
  <c r="L269" i="223" s="1"/>
  <c r="K268" i="223"/>
  <c r="L268" i="223" s="1"/>
  <c r="I268" i="227" s="1"/>
  <c r="K267" i="223"/>
  <c r="L267" i="223" s="1"/>
  <c r="K266" i="223"/>
  <c r="L266" i="223" s="1"/>
  <c r="K265" i="223"/>
  <c r="L265" i="223" s="1"/>
  <c r="I265" i="227" s="1"/>
  <c r="K264" i="223"/>
  <c r="L264" i="223" s="1"/>
  <c r="K263" i="223"/>
  <c r="L263" i="223" s="1"/>
  <c r="K262" i="223"/>
  <c r="L262" i="223" s="1"/>
  <c r="K261" i="223"/>
  <c r="L261" i="223" s="1"/>
  <c r="I261" i="227" s="1"/>
  <c r="K260" i="223"/>
  <c r="L260" i="223" s="1"/>
  <c r="K259" i="223"/>
  <c r="L259" i="223" s="1"/>
  <c r="K258" i="223"/>
  <c r="L258" i="223" s="1"/>
  <c r="K257" i="223"/>
  <c r="L257" i="223" s="1"/>
  <c r="I257" i="227" s="1"/>
  <c r="K256" i="223"/>
  <c r="L256" i="223" s="1"/>
  <c r="K255" i="223"/>
  <c r="L255" i="223" s="1"/>
  <c r="K254" i="223"/>
  <c r="L254" i="223" s="1"/>
  <c r="K253" i="223"/>
  <c r="L253" i="223" s="1"/>
  <c r="I253" i="227" s="1"/>
  <c r="K252" i="223"/>
  <c r="L252" i="223" s="1"/>
  <c r="K251" i="223"/>
  <c r="L251" i="223" s="1"/>
  <c r="K250" i="223"/>
  <c r="L250" i="223" s="1"/>
  <c r="K249" i="223"/>
  <c r="L249" i="223" s="1"/>
  <c r="I249" i="227" s="1"/>
  <c r="K248" i="223"/>
  <c r="L248" i="223" s="1"/>
  <c r="K247" i="223"/>
  <c r="L247" i="223" s="1"/>
  <c r="K246" i="223"/>
  <c r="L246" i="223" s="1"/>
  <c r="K245" i="223"/>
  <c r="L245" i="223" s="1"/>
  <c r="I245" i="227" s="1"/>
  <c r="K244" i="223"/>
  <c r="L244" i="223" s="1"/>
  <c r="I244" i="227" s="1"/>
  <c r="K243" i="223"/>
  <c r="L243" i="223" s="1"/>
  <c r="K242" i="223"/>
  <c r="L242" i="223" s="1"/>
  <c r="K241" i="223"/>
  <c r="L241" i="223" s="1"/>
  <c r="I241" i="227" s="1"/>
  <c r="K240" i="223"/>
  <c r="L240" i="223" s="1"/>
  <c r="K239" i="223"/>
  <c r="L239" i="223" s="1"/>
  <c r="K238" i="223"/>
  <c r="L238" i="223" s="1"/>
  <c r="K237" i="223"/>
  <c r="L237" i="223" s="1"/>
  <c r="K236" i="223"/>
  <c r="L236" i="223" s="1"/>
  <c r="I236" i="227" s="1"/>
  <c r="K235" i="223"/>
  <c r="L235" i="223" s="1"/>
  <c r="K234" i="223"/>
  <c r="L234" i="223" s="1"/>
  <c r="K233" i="223"/>
  <c r="L233" i="223" s="1"/>
  <c r="K232" i="223"/>
  <c r="L232" i="223" s="1"/>
  <c r="K231" i="223"/>
  <c r="L231" i="223" s="1"/>
  <c r="K230" i="223"/>
  <c r="L230" i="223" s="1"/>
  <c r="K229" i="223"/>
  <c r="L229" i="223" s="1"/>
  <c r="I229" i="227" s="1"/>
  <c r="K228" i="223"/>
  <c r="L228" i="223" s="1"/>
  <c r="K227" i="223"/>
  <c r="L227" i="223" s="1"/>
  <c r="K226" i="223"/>
  <c r="L226" i="223" s="1"/>
  <c r="K225" i="223"/>
  <c r="L225" i="223" s="1"/>
  <c r="I225" i="227" s="1"/>
  <c r="K224" i="223"/>
  <c r="L224" i="223" s="1"/>
  <c r="L223" i="223"/>
  <c r="I223" i="227" s="1"/>
  <c r="K222" i="223"/>
  <c r="L222" i="223" s="1"/>
  <c r="K221" i="223"/>
  <c r="L221" i="223" s="1"/>
  <c r="K220" i="223"/>
  <c r="L220" i="223" s="1"/>
  <c r="K219" i="223"/>
  <c r="L219" i="223" s="1"/>
  <c r="K218" i="223"/>
  <c r="L218" i="223" s="1"/>
  <c r="I218" i="227" s="1"/>
  <c r="K217" i="223"/>
  <c r="L217" i="223" s="1"/>
  <c r="K216" i="223"/>
  <c r="L216" i="223" s="1"/>
  <c r="I216" i="227" s="1"/>
  <c r="K215" i="223"/>
  <c r="L215" i="223" s="1"/>
  <c r="I215" i="227" s="1"/>
  <c r="K214" i="223"/>
  <c r="L214" i="223" s="1"/>
  <c r="K213" i="223"/>
  <c r="L213" i="223" s="1"/>
  <c r="K212" i="223"/>
  <c r="L212" i="223" s="1"/>
  <c r="K211" i="223"/>
  <c r="L211" i="223" s="1"/>
  <c r="K210" i="223"/>
  <c r="L210" i="223" s="1"/>
  <c r="K209" i="223"/>
  <c r="L209" i="223" s="1"/>
  <c r="K208" i="223"/>
  <c r="L208" i="223" s="1"/>
  <c r="K207" i="223"/>
  <c r="L207" i="223" s="1"/>
  <c r="I207" i="227" s="1"/>
  <c r="K206" i="223"/>
  <c r="L206" i="223" s="1"/>
  <c r="K205" i="223"/>
  <c r="L205" i="223" s="1"/>
  <c r="K204" i="223"/>
  <c r="L204" i="223" s="1"/>
  <c r="K203" i="223"/>
  <c r="L203" i="223" s="1"/>
  <c r="K202" i="223"/>
  <c r="L202" i="223" s="1"/>
  <c r="I202" i="227" s="1"/>
  <c r="K201" i="223"/>
  <c r="L201" i="223" s="1"/>
  <c r="K200" i="223"/>
  <c r="L200" i="223" s="1"/>
  <c r="K199" i="223"/>
  <c r="L199" i="223" s="1"/>
  <c r="K198" i="223"/>
  <c r="L198" i="223" s="1"/>
  <c r="K197" i="223"/>
  <c r="L197" i="223" s="1"/>
  <c r="K196" i="223"/>
  <c r="L196" i="223" s="1"/>
  <c r="K195" i="223"/>
  <c r="L195" i="223" s="1"/>
  <c r="K194" i="223"/>
  <c r="L194" i="223" s="1"/>
  <c r="K193" i="223"/>
  <c r="L193" i="223" s="1"/>
  <c r="K192" i="223"/>
  <c r="L192" i="223" s="1"/>
  <c r="K191" i="223"/>
  <c r="L191" i="223" s="1"/>
  <c r="I191" i="227" s="1"/>
  <c r="K190" i="223"/>
  <c r="L190" i="223" s="1"/>
  <c r="K189" i="223"/>
  <c r="L189" i="223" s="1"/>
  <c r="K188" i="223"/>
  <c r="L188" i="223" s="1"/>
  <c r="K187" i="223"/>
  <c r="L187" i="223" s="1"/>
  <c r="K186" i="223"/>
  <c r="L186" i="223" s="1"/>
  <c r="I186" i="227" s="1"/>
  <c r="K185" i="223"/>
  <c r="L185" i="223" s="1"/>
  <c r="K184" i="223"/>
  <c r="L184" i="223" s="1"/>
  <c r="K183" i="223"/>
  <c r="L183" i="223" s="1"/>
  <c r="K182" i="223"/>
  <c r="L182" i="223" s="1"/>
  <c r="K181" i="223"/>
  <c r="L181" i="223" s="1"/>
  <c r="K180" i="223"/>
  <c r="L180" i="223" s="1"/>
  <c r="I180" i="227" s="1"/>
  <c r="K179" i="223"/>
  <c r="L179" i="223" s="1"/>
  <c r="K178" i="223"/>
  <c r="L178" i="223" s="1"/>
  <c r="K177" i="223"/>
  <c r="L177" i="223" s="1"/>
  <c r="K176" i="223"/>
  <c r="L176" i="223" s="1"/>
  <c r="K175" i="223"/>
  <c r="L175" i="223" s="1"/>
  <c r="K174" i="223"/>
  <c r="L174" i="223" s="1"/>
  <c r="K173" i="223"/>
  <c r="L173" i="223" s="1"/>
  <c r="K172" i="223"/>
  <c r="L172" i="223" s="1"/>
  <c r="K171" i="223"/>
  <c r="L171" i="223" s="1"/>
  <c r="K170" i="223"/>
  <c r="L170" i="223" s="1"/>
  <c r="K169" i="223"/>
  <c r="L169" i="223" s="1"/>
  <c r="K168" i="223"/>
  <c r="L168" i="223" s="1"/>
  <c r="K167" i="223"/>
  <c r="L167" i="223" s="1"/>
  <c r="K166" i="223"/>
  <c r="L166" i="223" s="1"/>
  <c r="K165" i="223"/>
  <c r="L165" i="223" s="1"/>
  <c r="K164" i="223"/>
  <c r="L164" i="223" s="1"/>
  <c r="K163" i="223"/>
  <c r="L163" i="223" s="1"/>
  <c r="K162" i="223"/>
  <c r="L162" i="223" s="1"/>
  <c r="K161" i="223"/>
  <c r="L161" i="223" s="1"/>
  <c r="K160" i="223"/>
  <c r="L160" i="223" s="1"/>
  <c r="K159" i="223"/>
  <c r="L159" i="223" s="1"/>
  <c r="K158" i="223"/>
  <c r="L158" i="223" s="1"/>
  <c r="K157" i="223"/>
  <c r="L157" i="223" s="1"/>
  <c r="K156" i="223"/>
  <c r="L156" i="223" s="1"/>
  <c r="K155" i="223"/>
  <c r="L155" i="223" s="1"/>
  <c r="L154" i="223"/>
  <c r="I154" i="227" s="1"/>
  <c r="K153" i="223"/>
  <c r="L153" i="223" s="1"/>
  <c r="K152" i="223"/>
  <c r="L152" i="223" s="1"/>
  <c r="K151" i="223"/>
  <c r="L151" i="223" s="1"/>
  <c r="K150" i="223"/>
  <c r="L150" i="223" s="1"/>
  <c r="K149" i="223"/>
  <c r="L149" i="223" s="1"/>
  <c r="K148" i="223"/>
  <c r="L148" i="223" s="1"/>
  <c r="K147" i="223"/>
  <c r="L147" i="223" s="1"/>
  <c r="I147" i="227" s="1"/>
  <c r="K146" i="223"/>
  <c r="L146" i="223" s="1"/>
  <c r="K145" i="223"/>
  <c r="L145" i="223" s="1"/>
  <c r="K144" i="223"/>
  <c r="L144" i="223" s="1"/>
  <c r="K143" i="223"/>
  <c r="L143" i="223" s="1"/>
  <c r="K142" i="223"/>
  <c r="L142" i="223" s="1"/>
  <c r="I142" i="227" s="1"/>
  <c r="K141" i="223"/>
  <c r="L141" i="223" s="1"/>
  <c r="K140" i="223"/>
  <c r="L140" i="223" s="1"/>
  <c r="K139" i="223"/>
  <c r="L139" i="223" s="1"/>
  <c r="I139" i="227" s="1"/>
  <c r="K138" i="223"/>
  <c r="L138" i="223" s="1"/>
  <c r="K137" i="223"/>
  <c r="L137" i="223" s="1"/>
  <c r="K136" i="223"/>
  <c r="L136" i="223" s="1"/>
  <c r="K135" i="223"/>
  <c r="L135" i="223" s="1"/>
  <c r="K134" i="223"/>
  <c r="L134" i="223" s="1"/>
  <c r="I134" i="227" s="1"/>
  <c r="K133" i="223"/>
  <c r="L133" i="223" s="1"/>
  <c r="K132" i="223"/>
  <c r="L132" i="223" s="1"/>
  <c r="K131" i="223"/>
  <c r="L131" i="223" s="1"/>
  <c r="K130" i="223"/>
  <c r="L130" i="223" s="1"/>
  <c r="K129" i="223"/>
  <c r="L129" i="223" s="1"/>
  <c r="K128" i="223"/>
  <c r="L128" i="223" s="1"/>
  <c r="K127" i="223"/>
  <c r="L127" i="223" s="1"/>
  <c r="K126" i="223"/>
  <c r="L126" i="223" s="1"/>
  <c r="K125" i="223"/>
  <c r="L125" i="223" s="1"/>
  <c r="K124" i="223"/>
  <c r="L124" i="223" s="1"/>
  <c r="K123" i="223"/>
  <c r="L123" i="223" s="1"/>
  <c r="K122" i="223"/>
  <c r="L122" i="223" s="1"/>
  <c r="K121" i="223"/>
  <c r="L121" i="223" s="1"/>
  <c r="K120" i="223"/>
  <c r="L120" i="223" s="1"/>
  <c r="K119" i="223"/>
  <c r="L119" i="223" s="1"/>
  <c r="K118" i="223"/>
  <c r="L118" i="223" s="1"/>
  <c r="K117" i="223"/>
  <c r="L117" i="223" s="1"/>
  <c r="K116" i="223"/>
  <c r="L116" i="223" s="1"/>
  <c r="K115" i="223"/>
  <c r="L115" i="223" s="1"/>
  <c r="K114" i="223"/>
  <c r="L114" i="223" s="1"/>
  <c r="K113" i="223"/>
  <c r="L113" i="223" s="1"/>
  <c r="K112" i="223"/>
  <c r="L112" i="223" s="1"/>
  <c r="K111" i="223"/>
  <c r="L111" i="223" s="1"/>
  <c r="K110" i="223"/>
  <c r="L110" i="223" s="1"/>
  <c r="K109" i="223"/>
  <c r="L109" i="223" s="1"/>
  <c r="K108" i="223"/>
  <c r="L108" i="223" s="1"/>
  <c r="K107" i="223"/>
  <c r="L107" i="223" s="1"/>
  <c r="K106" i="223"/>
  <c r="L106" i="223" s="1"/>
  <c r="K105" i="223"/>
  <c r="L105" i="223" s="1"/>
  <c r="K104" i="223"/>
  <c r="L104" i="223" s="1"/>
  <c r="I104" i="227" s="1"/>
  <c r="K103" i="223"/>
  <c r="L103" i="223" s="1"/>
  <c r="K102" i="223"/>
  <c r="L102" i="223" s="1"/>
  <c r="I102" i="227" s="1"/>
  <c r="K101" i="223"/>
  <c r="L101" i="223" s="1"/>
  <c r="I101" i="227" s="1"/>
  <c r="K100" i="223"/>
  <c r="L100" i="223" s="1"/>
  <c r="K99" i="223"/>
  <c r="L99" i="223" s="1"/>
  <c r="K98" i="223"/>
  <c r="L98" i="223" s="1"/>
  <c r="K97" i="223"/>
  <c r="L97" i="223" s="1"/>
  <c r="K96" i="223"/>
  <c r="L96" i="223" s="1"/>
  <c r="I96" i="227" s="1"/>
  <c r="K95" i="223"/>
  <c r="L95" i="223" s="1"/>
  <c r="K94" i="223"/>
  <c r="L94" i="223" s="1"/>
  <c r="I94" i="227" s="1"/>
  <c r="K93" i="223"/>
  <c r="L93" i="223" s="1"/>
  <c r="I93" i="227" s="1"/>
  <c r="K92" i="223"/>
  <c r="L92" i="223" s="1"/>
  <c r="K91" i="223"/>
  <c r="L91" i="223" s="1"/>
  <c r="K90" i="223"/>
  <c r="L90" i="223" s="1"/>
  <c r="K89" i="223"/>
  <c r="L89" i="223" s="1"/>
  <c r="K88" i="223"/>
  <c r="L88" i="223" s="1"/>
  <c r="I88" i="227" s="1"/>
  <c r="K87" i="223"/>
  <c r="L87" i="223" s="1"/>
  <c r="K86" i="223"/>
  <c r="L86" i="223" s="1"/>
  <c r="K85" i="223"/>
  <c r="L85" i="223" s="1"/>
  <c r="I85" i="227" s="1"/>
  <c r="K84" i="223"/>
  <c r="L84" i="223" s="1"/>
  <c r="K83" i="223"/>
  <c r="L83" i="223" s="1"/>
  <c r="K82" i="223"/>
  <c r="L82" i="223" s="1"/>
  <c r="K81" i="223"/>
  <c r="L81" i="223" s="1"/>
  <c r="K80" i="223"/>
  <c r="L80" i="223" s="1"/>
  <c r="I80" i="227" s="1"/>
  <c r="K79" i="223"/>
  <c r="L79" i="223" s="1"/>
  <c r="K78" i="223"/>
  <c r="L78" i="223" s="1"/>
  <c r="K77" i="223"/>
  <c r="L77" i="223" s="1"/>
  <c r="I77" i="227" s="1"/>
  <c r="K76" i="223"/>
  <c r="L76" i="223" s="1"/>
  <c r="K75" i="223"/>
  <c r="L75" i="223" s="1"/>
  <c r="K74" i="223"/>
  <c r="L74" i="223" s="1"/>
  <c r="K73" i="223"/>
  <c r="L73" i="223" s="1"/>
  <c r="K72" i="223"/>
  <c r="L72" i="223" s="1"/>
  <c r="I72" i="227" s="1"/>
  <c r="K71" i="223"/>
  <c r="L71" i="223" s="1"/>
  <c r="I71" i="227" s="1"/>
  <c r="K70" i="223"/>
  <c r="L70" i="223" s="1"/>
  <c r="K69" i="223"/>
  <c r="L69" i="223" s="1"/>
  <c r="K68" i="223"/>
  <c r="L68" i="223" s="1"/>
  <c r="K67" i="223"/>
  <c r="L67" i="223" s="1"/>
  <c r="K66" i="223"/>
  <c r="L66" i="223" s="1"/>
  <c r="K65" i="223"/>
  <c r="L65" i="223" s="1"/>
  <c r="K64" i="223"/>
  <c r="L64" i="223" s="1"/>
  <c r="I64" i="227" s="1"/>
  <c r="K63" i="223"/>
  <c r="L63" i="223" s="1"/>
  <c r="I63" i="227" s="1"/>
  <c r="K62" i="223"/>
  <c r="L62" i="223" s="1"/>
  <c r="I62" i="227" s="1"/>
  <c r="K61" i="223"/>
  <c r="L61" i="223" s="1"/>
  <c r="I61" i="227" s="1"/>
  <c r="K60" i="223"/>
  <c r="L60" i="223" s="1"/>
  <c r="K59" i="223"/>
  <c r="L59" i="223" s="1"/>
  <c r="K58" i="223"/>
  <c r="L58" i="223" s="1"/>
  <c r="K57" i="223"/>
  <c r="L57" i="223" s="1"/>
  <c r="K56" i="223"/>
  <c r="L56" i="223" s="1"/>
  <c r="I56" i="227" s="1"/>
  <c r="K55" i="223"/>
  <c r="L55" i="223" s="1"/>
  <c r="I55" i="227" s="1"/>
  <c r="K54" i="223"/>
  <c r="L54" i="223" s="1"/>
  <c r="K53" i="223"/>
  <c r="L53" i="223" s="1"/>
  <c r="I53" i="227" s="1"/>
  <c r="K52" i="223"/>
  <c r="L52" i="223" s="1"/>
  <c r="K51" i="223"/>
  <c r="L51" i="223" s="1"/>
  <c r="K50" i="223"/>
  <c r="L50" i="223" s="1"/>
  <c r="K49" i="223"/>
  <c r="L49" i="223" s="1"/>
  <c r="K48" i="223"/>
  <c r="L48" i="223" s="1"/>
  <c r="I48" i="227" s="1"/>
  <c r="K47" i="223"/>
  <c r="L47" i="223" s="1"/>
  <c r="I47" i="227" s="1"/>
  <c r="K46" i="223"/>
  <c r="L46" i="223" s="1"/>
  <c r="K45" i="223"/>
  <c r="L45" i="223" s="1"/>
  <c r="I45" i="227" s="1"/>
  <c r="K44" i="223"/>
  <c r="L44" i="223" s="1"/>
  <c r="K43" i="223"/>
  <c r="L43" i="223" s="1"/>
  <c r="K42" i="223"/>
  <c r="L42" i="223" s="1"/>
  <c r="K41" i="223"/>
  <c r="L41" i="223" s="1"/>
  <c r="K40" i="223"/>
  <c r="L40" i="223" s="1"/>
  <c r="I40" i="227" s="1"/>
  <c r="K39" i="223"/>
  <c r="L39" i="223" s="1"/>
  <c r="K38" i="223"/>
  <c r="L38" i="223" s="1"/>
  <c r="K37" i="223"/>
  <c r="L37" i="223" s="1"/>
  <c r="K36" i="223"/>
  <c r="L36" i="223" s="1"/>
  <c r="K35" i="223"/>
  <c r="L35" i="223" s="1"/>
  <c r="I35" i="227" s="1"/>
  <c r="K34" i="223"/>
  <c r="L34" i="223" s="1"/>
  <c r="K33" i="223"/>
  <c r="L33" i="223" s="1"/>
  <c r="K32" i="223"/>
  <c r="L32" i="223" s="1"/>
  <c r="I32" i="227" s="1"/>
  <c r="K31" i="223"/>
  <c r="L31" i="223" s="1"/>
  <c r="K30" i="223"/>
  <c r="L30" i="223" s="1"/>
  <c r="K29" i="223"/>
  <c r="L29" i="223" s="1"/>
  <c r="K28" i="223"/>
  <c r="L28" i="223" s="1"/>
  <c r="I28" i="227" s="1"/>
  <c r="K27" i="223"/>
  <c r="L27" i="223" s="1"/>
  <c r="K26" i="223"/>
  <c r="L26" i="223" s="1"/>
  <c r="K25" i="223"/>
  <c r="L25" i="223" s="1"/>
  <c r="K24" i="223"/>
  <c r="L24" i="223" s="1"/>
  <c r="I24" i="227" s="1"/>
  <c r="K23" i="223"/>
  <c r="L23" i="223" s="1"/>
  <c r="K22" i="223"/>
  <c r="L22" i="223" s="1"/>
  <c r="K21" i="223"/>
  <c r="L21" i="223" s="1"/>
  <c r="K20" i="223"/>
  <c r="L20" i="223" s="1"/>
  <c r="K19" i="223"/>
  <c r="L19" i="223" s="1"/>
  <c r="K18" i="223"/>
  <c r="L18" i="223" s="1"/>
  <c r="K17" i="223"/>
  <c r="L17" i="223" s="1"/>
  <c r="K16" i="223"/>
  <c r="L16" i="223" s="1"/>
  <c r="I16" i="227" s="1"/>
  <c r="L15" i="223"/>
  <c r="K14" i="223"/>
  <c r="L14" i="223" s="1"/>
  <c r="K13" i="223"/>
  <c r="L13" i="223" s="1"/>
  <c r="K12" i="223"/>
  <c r="L12" i="223" s="1"/>
  <c r="K11" i="223"/>
  <c r="L11" i="223" s="1"/>
  <c r="I11" i="227" s="1"/>
  <c r="K10" i="223"/>
  <c r="AN344" i="224" l="1"/>
  <c r="I16" i="226"/>
  <c r="J16" i="224"/>
  <c r="I53" i="226"/>
  <c r="J53" i="224"/>
  <c r="I85" i="226"/>
  <c r="J85" i="224"/>
  <c r="I62" i="226"/>
  <c r="J62" i="224"/>
  <c r="I94" i="226"/>
  <c r="J94" i="224"/>
  <c r="I102" i="226"/>
  <c r="J102" i="224"/>
  <c r="I134" i="226"/>
  <c r="J134" i="224"/>
  <c r="I142" i="226"/>
  <c r="J142" i="224"/>
  <c r="I278" i="226"/>
  <c r="J278" i="224"/>
  <c r="I286" i="226"/>
  <c r="J286" i="224"/>
  <c r="I294" i="226"/>
  <c r="J294" i="224"/>
  <c r="I302" i="226"/>
  <c r="J302" i="224"/>
  <c r="I310" i="226"/>
  <c r="J310" i="224"/>
  <c r="I318" i="226"/>
  <c r="J318" i="224"/>
  <c r="I326" i="226"/>
  <c r="J326" i="224"/>
  <c r="I334" i="226"/>
  <c r="J334" i="224"/>
  <c r="I45" i="226"/>
  <c r="J45" i="224"/>
  <c r="I77" i="226"/>
  <c r="J77" i="224"/>
  <c r="I47" i="226"/>
  <c r="J47" i="224"/>
  <c r="I55" i="226"/>
  <c r="J55" i="224"/>
  <c r="I63" i="226"/>
  <c r="J63" i="224"/>
  <c r="I71" i="226"/>
  <c r="J71" i="224"/>
  <c r="I191" i="226"/>
  <c r="J191" i="224"/>
  <c r="I207" i="226"/>
  <c r="J207" i="224"/>
  <c r="I215" i="226"/>
  <c r="J215" i="224"/>
  <c r="I223" i="226"/>
  <c r="J223" i="224"/>
  <c r="I40" i="226"/>
  <c r="J40" i="224"/>
  <c r="I48" i="226"/>
  <c r="J48" i="224"/>
  <c r="I56" i="226"/>
  <c r="J56" i="224"/>
  <c r="I64" i="226"/>
  <c r="J64" i="224"/>
  <c r="I72" i="226"/>
  <c r="J72" i="224"/>
  <c r="I80" i="226"/>
  <c r="J80" i="224"/>
  <c r="I88" i="226"/>
  <c r="J88" i="224"/>
  <c r="I96" i="226"/>
  <c r="J96" i="224"/>
  <c r="I104" i="226"/>
  <c r="J104" i="224"/>
  <c r="I216" i="226"/>
  <c r="J216" i="224"/>
  <c r="I225" i="226"/>
  <c r="J225" i="224"/>
  <c r="I241" i="226"/>
  <c r="J241" i="224"/>
  <c r="I249" i="226"/>
  <c r="J249" i="224"/>
  <c r="I257" i="226"/>
  <c r="J257" i="224"/>
  <c r="I265" i="226"/>
  <c r="J265" i="224"/>
  <c r="I273" i="226"/>
  <c r="J273" i="224"/>
  <c r="I281" i="226"/>
  <c r="J281" i="224"/>
  <c r="I289" i="226"/>
  <c r="J289" i="224"/>
  <c r="I297" i="226"/>
  <c r="J297" i="224"/>
  <c r="I305" i="226"/>
  <c r="J305" i="224"/>
  <c r="I313" i="226"/>
  <c r="J313" i="224"/>
  <c r="I321" i="226"/>
  <c r="J321" i="224"/>
  <c r="J329" i="224"/>
  <c r="I329" i="226"/>
  <c r="I337" i="226"/>
  <c r="J337" i="224"/>
  <c r="I32" i="226"/>
  <c r="J32" i="224"/>
  <c r="I154" i="226"/>
  <c r="J154" i="224"/>
  <c r="I186" i="226"/>
  <c r="J186" i="224"/>
  <c r="I202" i="226"/>
  <c r="J202" i="224"/>
  <c r="I218" i="226"/>
  <c r="J218" i="224"/>
  <c r="I11" i="226"/>
  <c r="J11" i="224"/>
  <c r="I35" i="226"/>
  <c r="J35" i="224"/>
  <c r="I139" i="226"/>
  <c r="J139" i="224"/>
  <c r="I147" i="226"/>
  <c r="J147" i="224"/>
  <c r="I28" i="226"/>
  <c r="J28" i="224"/>
  <c r="I180" i="226"/>
  <c r="J180" i="224"/>
  <c r="I236" i="226"/>
  <c r="J236" i="224"/>
  <c r="I244" i="226"/>
  <c r="J244" i="224"/>
  <c r="I268" i="226"/>
  <c r="J268" i="224"/>
  <c r="I24" i="226"/>
  <c r="J24" i="224"/>
  <c r="I61" i="226"/>
  <c r="J61" i="224"/>
  <c r="I93" i="226"/>
  <c r="J93" i="224"/>
  <c r="I101" i="226"/>
  <c r="J101" i="224"/>
  <c r="I229" i="226"/>
  <c r="J229" i="224"/>
  <c r="I245" i="226"/>
  <c r="J245" i="224"/>
  <c r="I253" i="226"/>
  <c r="J253" i="224"/>
  <c r="I261" i="226"/>
  <c r="J261" i="224"/>
  <c r="O22" i="223"/>
  <c r="I22" i="227"/>
  <c r="O42" i="223"/>
  <c r="I42" i="227"/>
  <c r="O66" i="223"/>
  <c r="I66" i="227"/>
  <c r="O118" i="223"/>
  <c r="I118" i="227"/>
  <c r="O130" i="223"/>
  <c r="I130" i="227"/>
  <c r="O138" i="223"/>
  <c r="I138" i="227"/>
  <c r="O146" i="223"/>
  <c r="I146" i="227"/>
  <c r="O158" i="223"/>
  <c r="I158" i="227"/>
  <c r="O170" i="223"/>
  <c r="I170" i="227"/>
  <c r="O178" i="223"/>
  <c r="I178" i="227"/>
  <c r="O194" i="223"/>
  <c r="I194" i="227"/>
  <c r="O214" i="223"/>
  <c r="I214" i="227"/>
  <c r="O230" i="223"/>
  <c r="I230" i="227"/>
  <c r="O250" i="223"/>
  <c r="I250" i="227"/>
  <c r="O270" i="223"/>
  <c r="I270" i="227"/>
  <c r="O314" i="223"/>
  <c r="I314" i="227"/>
  <c r="O23" i="223"/>
  <c r="I23" i="227"/>
  <c r="O99" i="223"/>
  <c r="I99" i="227"/>
  <c r="O239" i="223"/>
  <c r="I239" i="227"/>
  <c r="O251" i="223"/>
  <c r="I251" i="227"/>
  <c r="O263" i="223"/>
  <c r="I263" i="227"/>
  <c r="O279" i="223"/>
  <c r="I279" i="227"/>
  <c r="O291" i="223"/>
  <c r="I291" i="227"/>
  <c r="O299" i="223"/>
  <c r="I299" i="227"/>
  <c r="O311" i="223"/>
  <c r="I311" i="227"/>
  <c r="O323" i="223"/>
  <c r="I323" i="227"/>
  <c r="O331" i="223"/>
  <c r="I331" i="227"/>
  <c r="O335" i="223"/>
  <c r="I335" i="227"/>
  <c r="O18" i="223"/>
  <c r="I18" i="227"/>
  <c r="O30" i="223"/>
  <c r="I30" i="227"/>
  <c r="O34" i="223"/>
  <c r="I34" i="227"/>
  <c r="O46" i="223"/>
  <c r="I46" i="227"/>
  <c r="O54" i="223"/>
  <c r="I54" i="227"/>
  <c r="O58" i="223"/>
  <c r="I58" i="227"/>
  <c r="O70" i="223"/>
  <c r="I70" i="227"/>
  <c r="O78" i="223"/>
  <c r="I78" i="227"/>
  <c r="O86" i="223"/>
  <c r="I86" i="227"/>
  <c r="O90" i="223"/>
  <c r="I90" i="227"/>
  <c r="O98" i="223"/>
  <c r="I98" i="227"/>
  <c r="O106" i="223"/>
  <c r="I106" i="227"/>
  <c r="O114" i="223"/>
  <c r="I114" i="227"/>
  <c r="O122" i="223"/>
  <c r="I122" i="227"/>
  <c r="O126" i="223"/>
  <c r="I126" i="227"/>
  <c r="O150" i="223"/>
  <c r="I150" i="227"/>
  <c r="O166" i="223"/>
  <c r="I166" i="227"/>
  <c r="O226" i="223"/>
  <c r="I226" i="227"/>
  <c r="O238" i="223"/>
  <c r="I238" i="227"/>
  <c r="O246" i="223"/>
  <c r="I246" i="227"/>
  <c r="O258" i="223"/>
  <c r="I258" i="227"/>
  <c r="O266" i="223"/>
  <c r="I266" i="227"/>
  <c r="O274" i="223"/>
  <c r="I274" i="227"/>
  <c r="O282" i="223"/>
  <c r="I282" i="227"/>
  <c r="O298" i="223"/>
  <c r="I298" i="227"/>
  <c r="O306" i="223"/>
  <c r="I306" i="227"/>
  <c r="O322" i="223"/>
  <c r="I322" i="227"/>
  <c r="O51" i="223"/>
  <c r="I51" i="227"/>
  <c r="O59" i="223"/>
  <c r="I59" i="227"/>
  <c r="O67" i="223"/>
  <c r="I67" i="227"/>
  <c r="O75" i="223"/>
  <c r="I75" i="227"/>
  <c r="O83" i="223"/>
  <c r="I83" i="227"/>
  <c r="O91" i="223"/>
  <c r="I91" i="227"/>
  <c r="O103" i="223"/>
  <c r="I103" i="227"/>
  <c r="O111" i="223"/>
  <c r="I111" i="227"/>
  <c r="O119" i="223"/>
  <c r="I119" i="227"/>
  <c r="O127" i="223"/>
  <c r="I127" i="227"/>
  <c r="O143" i="223"/>
  <c r="I143" i="227"/>
  <c r="O151" i="223"/>
  <c r="I151" i="227"/>
  <c r="O159" i="223"/>
  <c r="I159" i="227"/>
  <c r="O171" i="223"/>
  <c r="I171" i="227"/>
  <c r="O179" i="223"/>
  <c r="I179" i="227"/>
  <c r="O203" i="223"/>
  <c r="I203" i="227"/>
  <c r="O219" i="223"/>
  <c r="I219" i="227"/>
  <c r="O227" i="223"/>
  <c r="I227" i="227"/>
  <c r="O231" i="223"/>
  <c r="I231" i="227"/>
  <c r="O235" i="223"/>
  <c r="I235" i="227"/>
  <c r="O243" i="223"/>
  <c r="I243" i="227"/>
  <c r="O247" i="223"/>
  <c r="I247" i="227"/>
  <c r="O255" i="223"/>
  <c r="I255" i="227"/>
  <c r="O259" i="223"/>
  <c r="I259" i="227"/>
  <c r="O267" i="223"/>
  <c r="I267" i="227"/>
  <c r="O271" i="223"/>
  <c r="I271" i="227"/>
  <c r="O275" i="223"/>
  <c r="I275" i="227"/>
  <c r="O283" i="223"/>
  <c r="I283" i="227"/>
  <c r="O287" i="223"/>
  <c r="I287" i="227"/>
  <c r="O295" i="223"/>
  <c r="I295" i="227"/>
  <c r="O303" i="223"/>
  <c r="I303" i="227"/>
  <c r="O307" i="223"/>
  <c r="I307" i="227"/>
  <c r="O315" i="223"/>
  <c r="I315" i="227"/>
  <c r="O319" i="223"/>
  <c r="I319" i="227"/>
  <c r="O327" i="223"/>
  <c r="I327" i="227"/>
  <c r="O339" i="223"/>
  <c r="I339" i="227"/>
  <c r="O12" i="223"/>
  <c r="I12" i="227"/>
  <c r="O20" i="223"/>
  <c r="I20" i="227"/>
  <c r="O36" i="223"/>
  <c r="I36" i="227"/>
  <c r="O44" i="223"/>
  <c r="I44" i="227"/>
  <c r="O52" i="223"/>
  <c r="I52" i="227"/>
  <c r="O60" i="223"/>
  <c r="I60" i="227"/>
  <c r="O68" i="223"/>
  <c r="I68" i="227"/>
  <c r="O76" i="223"/>
  <c r="I76" i="227"/>
  <c r="O84" i="223"/>
  <c r="I84" i="227"/>
  <c r="O92" i="223"/>
  <c r="I92" i="227"/>
  <c r="O100" i="223"/>
  <c r="I100" i="227"/>
  <c r="O108" i="223"/>
  <c r="I108" i="227"/>
  <c r="O112" i="223"/>
  <c r="I112" i="227"/>
  <c r="O116" i="223"/>
  <c r="I116" i="227"/>
  <c r="O120" i="223"/>
  <c r="I120" i="227"/>
  <c r="O124" i="223"/>
  <c r="I124" i="227"/>
  <c r="O128" i="223"/>
  <c r="I128" i="227"/>
  <c r="O132" i="223"/>
  <c r="I132" i="227"/>
  <c r="O136" i="223"/>
  <c r="I136" i="227"/>
  <c r="O140" i="223"/>
  <c r="I140" i="227"/>
  <c r="O144" i="223"/>
  <c r="I144" i="227"/>
  <c r="O148" i="223"/>
  <c r="I148" i="227"/>
  <c r="O152" i="223"/>
  <c r="I152" i="227"/>
  <c r="O156" i="223"/>
  <c r="I156" i="227"/>
  <c r="O160" i="223"/>
  <c r="I160" i="227"/>
  <c r="O164" i="223"/>
  <c r="I164" i="227"/>
  <c r="O168" i="223"/>
  <c r="I168" i="227"/>
  <c r="O172" i="223"/>
  <c r="I172" i="227"/>
  <c r="O176" i="223"/>
  <c r="I176" i="227"/>
  <c r="O184" i="223"/>
  <c r="I184" i="227"/>
  <c r="O188" i="223"/>
  <c r="I188" i="227"/>
  <c r="O192" i="223"/>
  <c r="I192" i="227"/>
  <c r="O196" i="223"/>
  <c r="I196" i="227"/>
  <c r="O200" i="223"/>
  <c r="I200" i="227"/>
  <c r="O204" i="223"/>
  <c r="I204" i="227"/>
  <c r="O208" i="223"/>
  <c r="I208" i="227"/>
  <c r="O212" i="223"/>
  <c r="I212" i="227"/>
  <c r="O220" i="223"/>
  <c r="I220" i="227"/>
  <c r="O224" i="223"/>
  <c r="I224" i="227"/>
  <c r="O228" i="223"/>
  <c r="I228" i="227"/>
  <c r="O232" i="223"/>
  <c r="I232" i="227"/>
  <c r="O240" i="223"/>
  <c r="I240" i="227"/>
  <c r="O248" i="223"/>
  <c r="I248" i="227"/>
  <c r="O252" i="223"/>
  <c r="I252" i="227"/>
  <c r="O256" i="223"/>
  <c r="I256" i="227"/>
  <c r="O260" i="223"/>
  <c r="I260" i="227"/>
  <c r="O264" i="223"/>
  <c r="I264" i="227"/>
  <c r="O272" i="223"/>
  <c r="I272" i="227"/>
  <c r="O276" i="223"/>
  <c r="I276" i="227"/>
  <c r="O280" i="223"/>
  <c r="I280" i="227"/>
  <c r="O284" i="223"/>
  <c r="I284" i="227"/>
  <c r="O288" i="223"/>
  <c r="I288" i="227"/>
  <c r="O292" i="223"/>
  <c r="I292" i="227"/>
  <c r="O296" i="223"/>
  <c r="I296" i="227"/>
  <c r="O300" i="223"/>
  <c r="I300" i="227"/>
  <c r="O304" i="223"/>
  <c r="I304" i="227"/>
  <c r="O308" i="223"/>
  <c r="I308" i="227"/>
  <c r="O312" i="223"/>
  <c r="I312" i="227"/>
  <c r="O316" i="223"/>
  <c r="I316" i="227"/>
  <c r="O320" i="223"/>
  <c r="I320" i="227"/>
  <c r="O324" i="223"/>
  <c r="I324" i="227"/>
  <c r="O328" i="223"/>
  <c r="I328" i="227"/>
  <c r="O332" i="223"/>
  <c r="I332" i="227"/>
  <c r="O336" i="223"/>
  <c r="I336" i="227"/>
  <c r="O340" i="223"/>
  <c r="I340" i="227"/>
  <c r="O14" i="223"/>
  <c r="I14" i="227"/>
  <c r="O26" i="223"/>
  <c r="I26" i="227"/>
  <c r="O38" i="223"/>
  <c r="I38" i="227"/>
  <c r="O50" i="223"/>
  <c r="I50" i="227"/>
  <c r="O74" i="223"/>
  <c r="I74" i="227"/>
  <c r="O82" i="223"/>
  <c r="I82" i="227"/>
  <c r="O110" i="223"/>
  <c r="I110" i="227"/>
  <c r="O162" i="223"/>
  <c r="I162" i="227"/>
  <c r="O174" i="223"/>
  <c r="I174" i="227"/>
  <c r="O182" i="223"/>
  <c r="I182" i="227"/>
  <c r="O190" i="223"/>
  <c r="I190" i="227"/>
  <c r="O198" i="223"/>
  <c r="I198" i="227"/>
  <c r="O206" i="223"/>
  <c r="I206" i="227"/>
  <c r="O210" i="223"/>
  <c r="I210" i="227"/>
  <c r="O222" i="223"/>
  <c r="I222" i="227"/>
  <c r="O234" i="223"/>
  <c r="I234" i="227"/>
  <c r="O242" i="223"/>
  <c r="I242" i="227"/>
  <c r="O254" i="223"/>
  <c r="I254" i="227"/>
  <c r="O262" i="223"/>
  <c r="I262" i="227"/>
  <c r="O290" i="223"/>
  <c r="I290" i="227"/>
  <c r="O330" i="223"/>
  <c r="I330" i="227"/>
  <c r="O338" i="223"/>
  <c r="I338" i="227"/>
  <c r="O15" i="223"/>
  <c r="I15" i="227"/>
  <c r="O19" i="223"/>
  <c r="I19" i="227"/>
  <c r="O27" i="223"/>
  <c r="I27" i="227"/>
  <c r="O31" i="223"/>
  <c r="I31" i="227"/>
  <c r="O39" i="223"/>
  <c r="I39" i="227"/>
  <c r="O43" i="223"/>
  <c r="I43" i="227"/>
  <c r="O79" i="223"/>
  <c r="I79" i="227"/>
  <c r="O87" i="223"/>
  <c r="I87" i="227"/>
  <c r="O95" i="223"/>
  <c r="I95" i="227"/>
  <c r="O107" i="223"/>
  <c r="I107" i="227"/>
  <c r="O115" i="223"/>
  <c r="I115" i="227"/>
  <c r="O123" i="223"/>
  <c r="I123" i="227"/>
  <c r="O131" i="223"/>
  <c r="I131" i="227"/>
  <c r="O135" i="223"/>
  <c r="I135" i="227"/>
  <c r="O155" i="223"/>
  <c r="I155" i="227"/>
  <c r="O163" i="223"/>
  <c r="I163" i="227"/>
  <c r="O167" i="223"/>
  <c r="I167" i="227"/>
  <c r="O175" i="223"/>
  <c r="I175" i="227"/>
  <c r="O183" i="223"/>
  <c r="I183" i="227"/>
  <c r="O187" i="223"/>
  <c r="I187" i="227"/>
  <c r="O195" i="223"/>
  <c r="I195" i="227"/>
  <c r="O199" i="223"/>
  <c r="I199" i="227"/>
  <c r="O211" i="223"/>
  <c r="I211" i="227"/>
  <c r="O13" i="223"/>
  <c r="I13" i="227"/>
  <c r="O17" i="223"/>
  <c r="I17" i="227"/>
  <c r="O21" i="223"/>
  <c r="I21" i="227"/>
  <c r="O25" i="223"/>
  <c r="I25" i="227"/>
  <c r="O29" i="223"/>
  <c r="I29" i="227"/>
  <c r="O33" i="223"/>
  <c r="I33" i="227"/>
  <c r="O37" i="223"/>
  <c r="I37" i="227"/>
  <c r="O41" i="223"/>
  <c r="I41" i="227"/>
  <c r="O49" i="223"/>
  <c r="I49" i="227"/>
  <c r="O57" i="223"/>
  <c r="I57" i="227"/>
  <c r="O65" i="223"/>
  <c r="I65" i="227"/>
  <c r="O69" i="223"/>
  <c r="I69" i="227"/>
  <c r="O73" i="223"/>
  <c r="I73" i="227"/>
  <c r="O81" i="223"/>
  <c r="I81" i="227"/>
  <c r="O89" i="223"/>
  <c r="I89" i="227"/>
  <c r="O97" i="223"/>
  <c r="I97" i="227"/>
  <c r="O105" i="223"/>
  <c r="I105" i="227"/>
  <c r="O109" i="223"/>
  <c r="I109" i="227"/>
  <c r="O113" i="223"/>
  <c r="I113" i="227"/>
  <c r="O117" i="223"/>
  <c r="I117" i="227"/>
  <c r="O121" i="223"/>
  <c r="I121" i="227"/>
  <c r="O125" i="223"/>
  <c r="I125" i="227"/>
  <c r="O129" i="223"/>
  <c r="I129" i="227"/>
  <c r="O133" i="223"/>
  <c r="I133" i="227"/>
  <c r="O137" i="223"/>
  <c r="I137" i="227"/>
  <c r="O141" i="223"/>
  <c r="I141" i="227"/>
  <c r="O145" i="223"/>
  <c r="I145" i="227"/>
  <c r="O149" i="223"/>
  <c r="I149" i="227"/>
  <c r="O153" i="223"/>
  <c r="I153" i="227"/>
  <c r="O157" i="223"/>
  <c r="I157" i="227"/>
  <c r="O161" i="223"/>
  <c r="I161" i="227"/>
  <c r="O165" i="223"/>
  <c r="I165" i="227"/>
  <c r="O169" i="223"/>
  <c r="I169" i="227"/>
  <c r="O173" i="223"/>
  <c r="I173" i="227"/>
  <c r="O177" i="223"/>
  <c r="I177" i="227"/>
  <c r="O181" i="223"/>
  <c r="I181" i="227"/>
  <c r="O185" i="223"/>
  <c r="I185" i="227"/>
  <c r="O189" i="223"/>
  <c r="I189" i="227"/>
  <c r="O193" i="223"/>
  <c r="I193" i="227"/>
  <c r="O197" i="223"/>
  <c r="I197" i="227"/>
  <c r="O201" i="223"/>
  <c r="I201" i="227"/>
  <c r="O205" i="223"/>
  <c r="I205" i="227"/>
  <c r="O209" i="223"/>
  <c r="I209" i="227"/>
  <c r="O213" i="223"/>
  <c r="I213" i="227"/>
  <c r="O217" i="223"/>
  <c r="I217" i="227"/>
  <c r="O221" i="223"/>
  <c r="I221" i="227"/>
  <c r="O233" i="223"/>
  <c r="I233" i="227"/>
  <c r="O237" i="223"/>
  <c r="I237" i="227"/>
  <c r="O269" i="223"/>
  <c r="I269" i="227"/>
  <c r="O277" i="223"/>
  <c r="I277" i="227"/>
  <c r="O285" i="223"/>
  <c r="I285" i="227"/>
  <c r="O293" i="223"/>
  <c r="I293" i="227"/>
  <c r="O301" i="223"/>
  <c r="I301" i="227"/>
  <c r="O309" i="223"/>
  <c r="I309" i="227"/>
  <c r="O317" i="223"/>
  <c r="I317" i="227"/>
  <c r="O325" i="223"/>
  <c r="I325" i="227"/>
  <c r="O333" i="223"/>
  <c r="I333" i="227"/>
  <c r="O341" i="223"/>
  <c r="I341" i="227"/>
  <c r="L10" i="223"/>
  <c r="K342" i="223"/>
  <c r="M62" i="223"/>
  <c r="N62" i="223" s="1"/>
  <c r="O62" i="223"/>
  <c r="M326" i="223"/>
  <c r="N326" i="223" s="1"/>
  <c r="O326" i="223"/>
  <c r="M47" i="223"/>
  <c r="N47" i="223" s="1"/>
  <c r="O47" i="223"/>
  <c r="M55" i="223"/>
  <c r="N55" i="223" s="1"/>
  <c r="O55" i="223"/>
  <c r="M63" i="223"/>
  <c r="N63" i="223" s="1"/>
  <c r="O63" i="223"/>
  <c r="M71" i="223"/>
  <c r="N71" i="223" s="1"/>
  <c r="O71" i="223"/>
  <c r="M191" i="223"/>
  <c r="N191" i="223" s="1"/>
  <c r="O191" i="223"/>
  <c r="M207" i="223"/>
  <c r="N207" i="223" s="1"/>
  <c r="O207" i="223"/>
  <c r="M215" i="223"/>
  <c r="N215" i="223" s="1"/>
  <c r="O215" i="223"/>
  <c r="M223" i="223"/>
  <c r="N223" i="223" s="1"/>
  <c r="O223" i="223"/>
  <c r="M334" i="223"/>
  <c r="N334" i="223" s="1"/>
  <c r="O334" i="223"/>
  <c r="M16" i="223"/>
  <c r="N16" i="223" s="1"/>
  <c r="O16" i="223"/>
  <c r="M24" i="223"/>
  <c r="N24" i="223" s="1"/>
  <c r="O24" i="223"/>
  <c r="M32" i="223"/>
  <c r="N32" i="223" s="1"/>
  <c r="O32" i="223"/>
  <c r="M40" i="223"/>
  <c r="N40" i="223" s="1"/>
  <c r="O40" i="223"/>
  <c r="M48" i="223"/>
  <c r="N48" i="223" s="1"/>
  <c r="O48" i="223"/>
  <c r="M56" i="223"/>
  <c r="N56" i="223" s="1"/>
  <c r="O56" i="223"/>
  <c r="M64" i="223"/>
  <c r="N64" i="223" s="1"/>
  <c r="O64" i="223"/>
  <c r="M72" i="223"/>
  <c r="N72" i="223" s="1"/>
  <c r="O72" i="223"/>
  <c r="M80" i="223"/>
  <c r="N80" i="223" s="1"/>
  <c r="O80" i="223"/>
  <c r="M88" i="223"/>
  <c r="N88" i="223" s="1"/>
  <c r="O88" i="223"/>
  <c r="M96" i="223"/>
  <c r="N96" i="223" s="1"/>
  <c r="O96" i="223"/>
  <c r="M104" i="223"/>
  <c r="N104" i="223" s="1"/>
  <c r="O104" i="223"/>
  <c r="M216" i="223"/>
  <c r="N216" i="223" s="1"/>
  <c r="O216" i="223"/>
  <c r="M142" i="223"/>
  <c r="N142" i="223" s="1"/>
  <c r="O142" i="223"/>
  <c r="M294" i="223"/>
  <c r="N294" i="223" s="1"/>
  <c r="O294" i="223"/>
  <c r="M225" i="223"/>
  <c r="N225" i="223" s="1"/>
  <c r="O225" i="223"/>
  <c r="M241" i="223"/>
  <c r="N241" i="223" s="1"/>
  <c r="O241" i="223"/>
  <c r="M249" i="223"/>
  <c r="N249" i="223" s="1"/>
  <c r="O249" i="223"/>
  <c r="M257" i="223"/>
  <c r="N257" i="223" s="1"/>
  <c r="O257" i="223"/>
  <c r="M265" i="223"/>
  <c r="N265" i="223" s="1"/>
  <c r="O265" i="223"/>
  <c r="M273" i="223"/>
  <c r="N273" i="223" s="1"/>
  <c r="O273" i="223"/>
  <c r="M281" i="223"/>
  <c r="N281" i="223" s="1"/>
  <c r="O281" i="223"/>
  <c r="M289" i="223"/>
  <c r="N289" i="223" s="1"/>
  <c r="O289" i="223"/>
  <c r="M297" i="223"/>
  <c r="N297" i="223" s="1"/>
  <c r="O297" i="223"/>
  <c r="M305" i="223"/>
  <c r="N305" i="223" s="1"/>
  <c r="O305" i="223"/>
  <c r="M313" i="223"/>
  <c r="N313" i="223" s="1"/>
  <c r="O313" i="223"/>
  <c r="M321" i="223"/>
  <c r="N321" i="223" s="1"/>
  <c r="O321" i="223"/>
  <c r="M329" i="223"/>
  <c r="N329" i="223" s="1"/>
  <c r="O329" i="223"/>
  <c r="M337" i="223"/>
  <c r="N337" i="223" s="1"/>
  <c r="O337" i="223"/>
  <c r="M318" i="223"/>
  <c r="N318" i="223" s="1"/>
  <c r="O318" i="223"/>
  <c r="M154" i="223"/>
  <c r="N154" i="223" s="1"/>
  <c r="O154" i="223"/>
  <c r="M186" i="223"/>
  <c r="N186" i="223" s="1"/>
  <c r="O186" i="223"/>
  <c r="M202" i="223"/>
  <c r="N202" i="223" s="1"/>
  <c r="O202" i="223"/>
  <c r="M218" i="223"/>
  <c r="N218" i="223" s="1"/>
  <c r="O218" i="223"/>
  <c r="M94" i="223"/>
  <c r="N94" i="223" s="1"/>
  <c r="O94" i="223"/>
  <c r="M134" i="223"/>
  <c r="N134" i="223" s="1"/>
  <c r="O134" i="223"/>
  <c r="M278" i="223"/>
  <c r="N278" i="223" s="1"/>
  <c r="O278" i="223"/>
  <c r="M302" i="223"/>
  <c r="N302" i="223" s="1"/>
  <c r="O302" i="223"/>
  <c r="M11" i="223"/>
  <c r="N11" i="223" s="1"/>
  <c r="O11" i="223"/>
  <c r="M35" i="223"/>
  <c r="N35" i="223" s="1"/>
  <c r="O35" i="223"/>
  <c r="M139" i="223"/>
  <c r="N139" i="223" s="1"/>
  <c r="O139" i="223"/>
  <c r="M147" i="223"/>
  <c r="N147" i="223" s="1"/>
  <c r="O147" i="223"/>
  <c r="M102" i="223"/>
  <c r="N102" i="223" s="1"/>
  <c r="O102" i="223"/>
  <c r="M286" i="223"/>
  <c r="N286" i="223" s="1"/>
  <c r="O286" i="223"/>
  <c r="M28" i="223"/>
  <c r="N28" i="223" s="1"/>
  <c r="O28" i="223"/>
  <c r="M180" i="223"/>
  <c r="N180" i="223" s="1"/>
  <c r="O180" i="223"/>
  <c r="M236" i="223"/>
  <c r="N236" i="223" s="1"/>
  <c r="O236" i="223"/>
  <c r="M244" i="223"/>
  <c r="N244" i="223" s="1"/>
  <c r="O244" i="223"/>
  <c r="M268" i="223"/>
  <c r="N268" i="223" s="1"/>
  <c r="O268" i="223"/>
  <c r="M310" i="223"/>
  <c r="N310" i="223" s="1"/>
  <c r="O310" i="223"/>
  <c r="M45" i="223"/>
  <c r="N45" i="223" s="1"/>
  <c r="O45" i="223"/>
  <c r="M53" i="223"/>
  <c r="N53" i="223" s="1"/>
  <c r="O53" i="223"/>
  <c r="M61" i="223"/>
  <c r="N61" i="223" s="1"/>
  <c r="O61" i="223"/>
  <c r="M77" i="223"/>
  <c r="N77" i="223" s="1"/>
  <c r="O77" i="223"/>
  <c r="M85" i="223"/>
  <c r="N85" i="223" s="1"/>
  <c r="O85" i="223"/>
  <c r="M93" i="223"/>
  <c r="N93" i="223" s="1"/>
  <c r="O93" i="223"/>
  <c r="M101" i="223"/>
  <c r="N101" i="223" s="1"/>
  <c r="O101" i="223"/>
  <c r="M229" i="223"/>
  <c r="N229" i="223" s="1"/>
  <c r="O229" i="223"/>
  <c r="M245" i="223"/>
  <c r="N245" i="223" s="1"/>
  <c r="O245" i="223"/>
  <c r="M253" i="223"/>
  <c r="N253" i="223" s="1"/>
  <c r="O253" i="223"/>
  <c r="M261" i="223"/>
  <c r="N261" i="223" s="1"/>
  <c r="O261" i="223"/>
  <c r="M212" i="223"/>
  <c r="N212" i="223" s="1"/>
  <c r="M237" i="223"/>
  <c r="N237" i="223" s="1"/>
  <c r="M331" i="223"/>
  <c r="N331" i="223" s="1"/>
  <c r="M196" i="223"/>
  <c r="N196" i="223" s="1"/>
  <c r="M199" i="223"/>
  <c r="N199" i="223" s="1"/>
  <c r="M160" i="223"/>
  <c r="N160" i="223" s="1"/>
  <c r="M270" i="223"/>
  <c r="N270" i="223" s="1"/>
  <c r="M299" i="223"/>
  <c r="N299" i="223" s="1"/>
  <c r="M214" i="223"/>
  <c r="N214" i="223" s="1"/>
  <c r="M227" i="223"/>
  <c r="N227" i="223" s="1"/>
  <c r="M78" i="223"/>
  <c r="N78" i="223" s="1"/>
  <c r="M254" i="223"/>
  <c r="N254" i="223" s="1"/>
  <c r="M54" i="223"/>
  <c r="N54" i="223" s="1"/>
  <c r="M86" i="223"/>
  <c r="N86" i="223" s="1"/>
  <c r="M235" i="223"/>
  <c r="N235" i="223" s="1"/>
  <c r="M246" i="223"/>
  <c r="N246" i="223" s="1"/>
  <c r="M42" i="223"/>
  <c r="N42" i="223" s="1"/>
  <c r="M115" i="223"/>
  <c r="N115" i="223" s="1"/>
  <c r="M155" i="223"/>
  <c r="N155" i="223" s="1"/>
  <c r="M141" i="223"/>
  <c r="N141" i="223" s="1"/>
  <c r="M193" i="223"/>
  <c r="N193" i="223" s="1"/>
  <c r="M131" i="223"/>
  <c r="N131" i="223" s="1"/>
  <c r="M168" i="223"/>
  <c r="N168" i="223" s="1"/>
  <c r="M182" i="223"/>
  <c r="N182" i="223" s="1"/>
  <c r="M230" i="223"/>
  <c r="N230" i="223" s="1"/>
  <c r="M46" i="223"/>
  <c r="N46" i="223" s="1"/>
  <c r="M198" i="223"/>
  <c r="N198" i="223" s="1"/>
  <c r="M228" i="223"/>
  <c r="N228" i="223" s="1"/>
  <c r="M262" i="223"/>
  <c r="N262" i="223" s="1"/>
  <c r="M123" i="223"/>
  <c r="N123" i="223" s="1"/>
  <c r="M149" i="223"/>
  <c r="N149" i="223" s="1"/>
  <c r="M109" i="223"/>
  <c r="N109" i="223" s="1"/>
  <c r="M150" i="223"/>
  <c r="N150" i="223" s="1"/>
  <c r="M177" i="223"/>
  <c r="N177" i="223" s="1"/>
  <c r="M183" i="223"/>
  <c r="N183" i="223" s="1"/>
  <c r="M69" i="223"/>
  <c r="N69" i="223" s="1"/>
  <c r="M110" i="223"/>
  <c r="N110" i="223" s="1"/>
  <c r="M133" i="223"/>
  <c r="N133" i="223" s="1"/>
  <c r="M259" i="223"/>
  <c r="N259" i="223" s="1"/>
  <c r="M27" i="223"/>
  <c r="N27" i="223" s="1"/>
  <c r="M70" i="223"/>
  <c r="N70" i="223" s="1"/>
  <c r="M118" i="223"/>
  <c r="N118" i="223" s="1"/>
  <c r="M126" i="223"/>
  <c r="N126" i="223" s="1"/>
  <c r="M163" i="223"/>
  <c r="N163" i="223" s="1"/>
  <c r="M171" i="223"/>
  <c r="N171" i="223" s="1"/>
  <c r="M238" i="223"/>
  <c r="N238" i="223" s="1"/>
  <c r="M252" i="223"/>
  <c r="N252" i="223" s="1"/>
  <c r="M260" i="223"/>
  <c r="N260" i="223" s="1"/>
  <c r="M112" i="223"/>
  <c r="N112" i="223" s="1"/>
  <c r="M127" i="223"/>
  <c r="N127" i="223" s="1"/>
  <c r="M157" i="223"/>
  <c r="N157" i="223" s="1"/>
  <c r="M172" i="223"/>
  <c r="N172" i="223" s="1"/>
  <c r="M323" i="223"/>
  <c r="N323" i="223" s="1"/>
  <c r="M194" i="223"/>
  <c r="N194" i="223" s="1"/>
  <c r="M200" i="223"/>
  <c r="N200" i="223" s="1"/>
  <c r="M204" i="223"/>
  <c r="N204" i="223" s="1"/>
  <c r="M255" i="223"/>
  <c r="N255" i="223" s="1"/>
  <c r="M283" i="223"/>
  <c r="N283" i="223" s="1"/>
  <c r="M210" i="223"/>
  <c r="N210" i="223" s="1"/>
  <c r="M41" i="223"/>
  <c r="N41" i="223" s="1"/>
  <c r="M143" i="223"/>
  <c r="N143" i="223" s="1"/>
  <c r="M12" i="223"/>
  <c r="N12" i="223" s="1"/>
  <c r="M17" i="223"/>
  <c r="N17" i="223" s="1"/>
  <c r="M178" i="223"/>
  <c r="N178" i="223" s="1"/>
  <c r="M184" i="223"/>
  <c r="N184" i="223" s="1"/>
  <c r="M188" i="223"/>
  <c r="N188" i="223" s="1"/>
  <c r="M144" i="223"/>
  <c r="N144" i="223" s="1"/>
  <c r="M209" i="223"/>
  <c r="N209" i="223" s="1"/>
  <c r="M239" i="223"/>
  <c r="N239" i="223" s="1"/>
  <c r="M315" i="223"/>
  <c r="N315" i="223" s="1"/>
  <c r="M220" i="223"/>
  <c r="N220" i="223" s="1"/>
  <c r="M263" i="223"/>
  <c r="N263" i="223" s="1"/>
  <c r="M291" i="223"/>
  <c r="N291" i="223" s="1"/>
  <c r="M23" i="223"/>
  <c r="N23" i="223" s="1"/>
  <c r="M19" i="223"/>
  <c r="N19" i="223" s="1"/>
  <c r="M39" i="223"/>
  <c r="N39" i="223" s="1"/>
  <c r="M20" i="223"/>
  <c r="N20" i="223" s="1"/>
  <c r="M14" i="223"/>
  <c r="N14" i="223" s="1"/>
  <c r="M44" i="223"/>
  <c r="N44" i="223" s="1"/>
  <c r="M31" i="223"/>
  <c r="N31" i="223" s="1"/>
  <c r="M15" i="223"/>
  <c r="N15" i="223" s="1"/>
  <c r="M22" i="223"/>
  <c r="N22" i="223" s="1"/>
  <c r="M25" i="223"/>
  <c r="N25" i="223" s="1"/>
  <c r="M30" i="223"/>
  <c r="N30" i="223" s="1"/>
  <c r="M33" i="223"/>
  <c r="N33" i="223" s="1"/>
  <c r="M36" i="223"/>
  <c r="N36" i="223" s="1"/>
  <c r="M66" i="223"/>
  <c r="N66" i="223" s="1"/>
  <c r="M76" i="223"/>
  <c r="N76" i="223" s="1"/>
  <c r="M90" i="223"/>
  <c r="N90" i="223" s="1"/>
  <c r="M164" i="223"/>
  <c r="N164" i="223" s="1"/>
  <c r="M100" i="223"/>
  <c r="N100" i="223" s="1"/>
  <c r="M50" i="223"/>
  <c r="N50" i="223" s="1"/>
  <c r="M58" i="223"/>
  <c r="N58" i="223" s="1"/>
  <c r="M67" i="223"/>
  <c r="N67" i="223" s="1"/>
  <c r="M91" i="223"/>
  <c r="N91" i="223" s="1"/>
  <c r="M95" i="223"/>
  <c r="N95" i="223" s="1"/>
  <c r="M114" i="223"/>
  <c r="N114" i="223" s="1"/>
  <c r="M122" i="223"/>
  <c r="N122" i="223" s="1"/>
  <c r="M125" i="223"/>
  <c r="N125" i="223" s="1"/>
  <c r="M136" i="223"/>
  <c r="N136" i="223" s="1"/>
  <c r="M43" i="223"/>
  <c r="N43" i="223" s="1"/>
  <c r="M51" i="223"/>
  <c r="N51" i="223" s="1"/>
  <c r="M59" i="223"/>
  <c r="N59" i="223" s="1"/>
  <c r="M68" i="223"/>
  <c r="N68" i="223" s="1"/>
  <c r="M92" i="223"/>
  <c r="N92" i="223" s="1"/>
  <c r="M106" i="223"/>
  <c r="N106" i="223" s="1"/>
  <c r="M130" i="223"/>
  <c r="N130" i="223" s="1"/>
  <c r="M37" i="223"/>
  <c r="N37" i="223" s="1"/>
  <c r="M82" i="223"/>
  <c r="N82" i="223" s="1"/>
  <c r="M107" i="223"/>
  <c r="N107" i="223" s="1"/>
  <c r="M138" i="223"/>
  <c r="N138" i="223" s="1"/>
  <c r="M159" i="223"/>
  <c r="N159" i="223" s="1"/>
  <c r="M167" i="223"/>
  <c r="N167" i="223" s="1"/>
  <c r="M170" i="223"/>
  <c r="N170" i="223" s="1"/>
  <c r="M221" i="223"/>
  <c r="N221" i="223" s="1"/>
  <c r="M79" i="223"/>
  <c r="N79" i="223" s="1"/>
  <c r="M18" i="223"/>
  <c r="N18" i="223" s="1"/>
  <c r="M21" i="223"/>
  <c r="N21" i="223" s="1"/>
  <c r="M26" i="223"/>
  <c r="N26" i="223" s="1"/>
  <c r="M29" i="223"/>
  <c r="N29" i="223" s="1"/>
  <c r="M34" i="223"/>
  <c r="N34" i="223" s="1"/>
  <c r="M52" i="223"/>
  <c r="N52" i="223" s="1"/>
  <c r="M60" i="223"/>
  <c r="N60" i="223" s="1"/>
  <c r="M83" i="223"/>
  <c r="N83" i="223" s="1"/>
  <c r="M87" i="223"/>
  <c r="N87" i="223" s="1"/>
  <c r="M108" i="223"/>
  <c r="N108" i="223" s="1"/>
  <c r="M75" i="223"/>
  <c r="N75" i="223" s="1"/>
  <c r="M13" i="223"/>
  <c r="N13" i="223" s="1"/>
  <c r="M84" i="223"/>
  <c r="N84" i="223" s="1"/>
  <c r="M98" i="223"/>
  <c r="N98" i="223" s="1"/>
  <c r="M201" i="223"/>
  <c r="N201" i="223" s="1"/>
  <c r="M38" i="223"/>
  <c r="N38" i="223" s="1"/>
  <c r="M74" i="223"/>
  <c r="N74" i="223" s="1"/>
  <c r="M99" i="223"/>
  <c r="N99" i="223" s="1"/>
  <c r="M103" i="223"/>
  <c r="N103" i="223" s="1"/>
  <c r="M119" i="223"/>
  <c r="N119" i="223" s="1"/>
  <c r="M176" i="223"/>
  <c r="N176" i="223" s="1"/>
  <c r="M169" i="223"/>
  <c r="N169" i="223" s="1"/>
  <c r="M175" i="223"/>
  <c r="N175" i="223" s="1"/>
  <c r="M116" i="223"/>
  <c r="N116" i="223" s="1"/>
  <c r="M135" i="223"/>
  <c r="N135" i="223" s="1"/>
  <c r="M152" i="223"/>
  <c r="N152" i="223" s="1"/>
  <c r="M161" i="223"/>
  <c r="N161" i="223" s="1"/>
  <c r="M192" i="223"/>
  <c r="N192" i="223" s="1"/>
  <c r="M217" i="223"/>
  <c r="N217" i="223" s="1"/>
  <c r="M240" i="223"/>
  <c r="N240" i="223" s="1"/>
  <c r="M287" i="223"/>
  <c r="N287" i="223" s="1"/>
  <c r="M185" i="223"/>
  <c r="N185" i="223" s="1"/>
  <c r="M205" i="223"/>
  <c r="N205" i="223" s="1"/>
  <c r="M222" i="223"/>
  <c r="N222" i="223" s="1"/>
  <c r="M231" i="223"/>
  <c r="N231" i="223" s="1"/>
  <c r="M328" i="223"/>
  <c r="N328" i="223" s="1"/>
  <c r="M333" i="223"/>
  <c r="N333" i="223" s="1"/>
  <c r="M49" i="223"/>
  <c r="N49" i="223" s="1"/>
  <c r="M57" i="223"/>
  <c r="N57" i="223" s="1"/>
  <c r="M65" i="223"/>
  <c r="N65" i="223" s="1"/>
  <c r="M73" i="223"/>
  <c r="N73" i="223" s="1"/>
  <c r="M81" i="223"/>
  <c r="N81" i="223" s="1"/>
  <c r="M89" i="223"/>
  <c r="N89" i="223" s="1"/>
  <c r="M97" i="223"/>
  <c r="N97" i="223" s="1"/>
  <c r="M105" i="223"/>
  <c r="N105" i="223" s="1"/>
  <c r="M111" i="223"/>
  <c r="N111" i="223" s="1"/>
  <c r="M117" i="223"/>
  <c r="N117" i="223" s="1"/>
  <c r="M128" i="223"/>
  <c r="N128" i="223" s="1"/>
  <c r="M145" i="223"/>
  <c r="N145" i="223" s="1"/>
  <c r="M156" i="223"/>
  <c r="N156" i="223" s="1"/>
  <c r="M162" i="223"/>
  <c r="N162" i="223" s="1"/>
  <c r="M173" i="223"/>
  <c r="N173" i="223" s="1"/>
  <c r="M189" i="223"/>
  <c r="N189" i="223" s="1"/>
  <c r="M206" i="223"/>
  <c r="N206" i="223" s="1"/>
  <c r="M219" i="223"/>
  <c r="N219" i="223" s="1"/>
  <c r="M232" i="223"/>
  <c r="N232" i="223" s="1"/>
  <c r="M256" i="223"/>
  <c r="N256" i="223" s="1"/>
  <c r="M319" i="223"/>
  <c r="N319" i="223" s="1"/>
  <c r="M153" i="223"/>
  <c r="N153" i="223" s="1"/>
  <c r="M120" i="223"/>
  <c r="N120" i="223" s="1"/>
  <c r="M137" i="223"/>
  <c r="N137" i="223" s="1"/>
  <c r="M148" i="223"/>
  <c r="N148" i="223" s="1"/>
  <c r="M165" i="223"/>
  <c r="N165" i="223" s="1"/>
  <c r="M190" i="223"/>
  <c r="N190" i="223" s="1"/>
  <c r="M203" i="223"/>
  <c r="N203" i="223" s="1"/>
  <c r="M129" i="223"/>
  <c r="N129" i="223" s="1"/>
  <c r="M140" i="223"/>
  <c r="N140" i="223" s="1"/>
  <c r="M146" i="223"/>
  <c r="N146" i="223" s="1"/>
  <c r="M174" i="223"/>
  <c r="N174" i="223" s="1"/>
  <c r="M187" i="223"/>
  <c r="N187" i="223" s="1"/>
  <c r="M121" i="223"/>
  <c r="N121" i="223" s="1"/>
  <c r="M132" i="223"/>
  <c r="N132" i="223" s="1"/>
  <c r="M151" i="223"/>
  <c r="N151" i="223" s="1"/>
  <c r="M166" i="223"/>
  <c r="N166" i="223" s="1"/>
  <c r="M113" i="223"/>
  <c r="N113" i="223" s="1"/>
  <c r="M124" i="223"/>
  <c r="N124" i="223" s="1"/>
  <c r="M158" i="223"/>
  <c r="N158" i="223" s="1"/>
  <c r="M208" i="223"/>
  <c r="N208" i="223" s="1"/>
  <c r="M224" i="223"/>
  <c r="N224" i="223" s="1"/>
  <c r="M243" i="223"/>
  <c r="N243" i="223" s="1"/>
  <c r="M296" i="223"/>
  <c r="N296" i="223" s="1"/>
  <c r="M301" i="223"/>
  <c r="N301" i="223" s="1"/>
  <c r="M226" i="223"/>
  <c r="N226" i="223" s="1"/>
  <c r="M233" i="223"/>
  <c r="N233" i="223" s="1"/>
  <c r="M251" i="223"/>
  <c r="N251" i="223" s="1"/>
  <c r="M300" i="223"/>
  <c r="N300" i="223" s="1"/>
  <c r="M332" i="223"/>
  <c r="N332" i="223" s="1"/>
  <c r="M292" i="223"/>
  <c r="N292" i="223" s="1"/>
  <c r="M324" i="223"/>
  <c r="N324" i="223" s="1"/>
  <c r="M181" i="223"/>
  <c r="N181" i="223" s="1"/>
  <c r="M197" i="223"/>
  <c r="N197" i="223" s="1"/>
  <c r="M213" i="223"/>
  <c r="N213" i="223" s="1"/>
  <c r="M264" i="223"/>
  <c r="N264" i="223" s="1"/>
  <c r="M279" i="223"/>
  <c r="N279" i="223" s="1"/>
  <c r="M288" i="223"/>
  <c r="N288" i="223" s="1"/>
  <c r="M293" i="223"/>
  <c r="N293" i="223" s="1"/>
  <c r="M311" i="223"/>
  <c r="N311" i="223" s="1"/>
  <c r="M320" i="223"/>
  <c r="N320" i="223" s="1"/>
  <c r="M325" i="223"/>
  <c r="N325" i="223" s="1"/>
  <c r="M179" i="223"/>
  <c r="N179" i="223" s="1"/>
  <c r="M195" i="223"/>
  <c r="N195" i="223" s="1"/>
  <c r="M211" i="223"/>
  <c r="N211" i="223" s="1"/>
  <c r="M234" i="223"/>
  <c r="N234" i="223" s="1"/>
  <c r="M267" i="223"/>
  <c r="N267" i="223" s="1"/>
  <c r="M271" i="223"/>
  <c r="N271" i="223" s="1"/>
  <c r="M284" i="223"/>
  <c r="N284" i="223" s="1"/>
  <c r="M316" i="223"/>
  <c r="N316" i="223" s="1"/>
  <c r="M247" i="223"/>
  <c r="N247" i="223" s="1"/>
  <c r="M275" i="223"/>
  <c r="N275" i="223" s="1"/>
  <c r="M280" i="223"/>
  <c r="N280" i="223" s="1"/>
  <c r="M285" i="223"/>
  <c r="N285" i="223" s="1"/>
  <c r="M303" i="223"/>
  <c r="N303" i="223" s="1"/>
  <c r="M307" i="223"/>
  <c r="N307" i="223" s="1"/>
  <c r="M312" i="223"/>
  <c r="N312" i="223" s="1"/>
  <c r="M317" i="223"/>
  <c r="N317" i="223" s="1"/>
  <c r="M335" i="223"/>
  <c r="N335" i="223" s="1"/>
  <c r="M339" i="223"/>
  <c r="N339" i="223" s="1"/>
  <c r="M272" i="223"/>
  <c r="N272" i="223" s="1"/>
  <c r="M276" i="223"/>
  <c r="N276" i="223" s="1"/>
  <c r="M308" i="223"/>
  <c r="N308" i="223" s="1"/>
  <c r="M340" i="223"/>
  <c r="N340" i="223" s="1"/>
  <c r="M248" i="223"/>
  <c r="N248" i="223" s="1"/>
  <c r="M269" i="223"/>
  <c r="N269" i="223" s="1"/>
  <c r="M277" i="223"/>
  <c r="N277" i="223" s="1"/>
  <c r="M295" i="223"/>
  <c r="N295" i="223" s="1"/>
  <c r="M304" i="223"/>
  <c r="N304" i="223" s="1"/>
  <c r="M309" i="223"/>
  <c r="N309" i="223" s="1"/>
  <c r="M327" i="223"/>
  <c r="N327" i="223" s="1"/>
  <c r="M336" i="223"/>
  <c r="N336" i="223" s="1"/>
  <c r="M341" i="223"/>
  <c r="N341" i="223" s="1"/>
  <c r="M242" i="223"/>
  <c r="N242" i="223" s="1"/>
  <c r="M250" i="223"/>
  <c r="N250" i="223" s="1"/>
  <c r="M258" i="223"/>
  <c r="N258" i="223" s="1"/>
  <c r="M266" i="223"/>
  <c r="N266" i="223" s="1"/>
  <c r="M274" i="223"/>
  <c r="N274" i="223" s="1"/>
  <c r="M282" i="223"/>
  <c r="N282" i="223" s="1"/>
  <c r="M290" i="223"/>
  <c r="N290" i="223" s="1"/>
  <c r="M298" i="223"/>
  <c r="N298" i="223" s="1"/>
  <c r="M306" i="223"/>
  <c r="N306" i="223" s="1"/>
  <c r="M314" i="223"/>
  <c r="N314" i="223" s="1"/>
  <c r="M322" i="223"/>
  <c r="N322" i="223" s="1"/>
  <c r="M330" i="223"/>
  <c r="N330" i="223" s="1"/>
  <c r="M338" i="223"/>
  <c r="N338" i="223" s="1"/>
  <c r="I317" i="226" l="1"/>
  <c r="J317" i="224"/>
  <c r="I285" i="226"/>
  <c r="J285" i="224"/>
  <c r="I233" i="226"/>
  <c r="J233" i="224"/>
  <c r="I209" i="226"/>
  <c r="J209" i="224"/>
  <c r="I193" i="226"/>
  <c r="J193" i="224"/>
  <c r="I177" i="226"/>
  <c r="J177" i="224"/>
  <c r="I161" i="226"/>
  <c r="J161" i="224"/>
  <c r="I145" i="226"/>
  <c r="J145" i="224"/>
  <c r="I129" i="226"/>
  <c r="J129" i="224"/>
  <c r="I113" i="226"/>
  <c r="J113" i="224"/>
  <c r="I89" i="226"/>
  <c r="J89" i="224"/>
  <c r="I65" i="226"/>
  <c r="J65" i="224"/>
  <c r="I37" i="226"/>
  <c r="J37" i="224"/>
  <c r="I21" i="226"/>
  <c r="J21" i="224"/>
  <c r="I199" i="226"/>
  <c r="J199" i="224"/>
  <c r="I175" i="226"/>
  <c r="J175" i="224"/>
  <c r="I135" i="226"/>
  <c r="J135" i="224"/>
  <c r="I107" i="226"/>
  <c r="J107" i="224"/>
  <c r="I43" i="226"/>
  <c r="J43" i="224"/>
  <c r="I19" i="226"/>
  <c r="J19" i="224"/>
  <c r="I290" i="226"/>
  <c r="J290" i="224"/>
  <c r="I234" i="226"/>
  <c r="J234" i="224"/>
  <c r="I198" i="226"/>
  <c r="J198" i="224"/>
  <c r="I162" i="226"/>
  <c r="J162" i="224"/>
  <c r="I50" i="226"/>
  <c r="J50" i="224"/>
  <c r="I340" i="226"/>
  <c r="J340" i="224"/>
  <c r="I324" i="226"/>
  <c r="J324" i="224"/>
  <c r="I308" i="226"/>
  <c r="J308" i="224"/>
  <c r="I292" i="226"/>
  <c r="J292" i="224"/>
  <c r="I276" i="226"/>
  <c r="J276" i="224"/>
  <c r="I256" i="226"/>
  <c r="J256" i="224"/>
  <c r="I232" i="226"/>
  <c r="J232" i="224"/>
  <c r="I212" i="226"/>
  <c r="J212" i="224"/>
  <c r="I196" i="226"/>
  <c r="J196" i="224"/>
  <c r="I176" i="226"/>
  <c r="J176" i="224"/>
  <c r="I160" i="226"/>
  <c r="J160" i="224"/>
  <c r="I144" i="226"/>
  <c r="J144" i="224"/>
  <c r="I128" i="226"/>
  <c r="J128" i="224"/>
  <c r="I112" i="226"/>
  <c r="J112" i="224"/>
  <c r="I84" i="226"/>
  <c r="J84" i="224"/>
  <c r="I52" i="226"/>
  <c r="J52" i="224"/>
  <c r="I12" i="226"/>
  <c r="J12" i="224"/>
  <c r="I315" i="226"/>
  <c r="J315" i="224"/>
  <c r="I287" i="226"/>
  <c r="J287" i="224"/>
  <c r="I267" i="226"/>
  <c r="J267" i="224"/>
  <c r="I243" i="226"/>
  <c r="J243" i="224"/>
  <c r="I219" i="226"/>
  <c r="J219" i="224"/>
  <c r="I159" i="226"/>
  <c r="J159" i="224"/>
  <c r="I119" i="226"/>
  <c r="J119" i="224"/>
  <c r="I83" i="226"/>
  <c r="J83" i="224"/>
  <c r="I51" i="226"/>
  <c r="J51" i="224"/>
  <c r="I282" i="226"/>
  <c r="J282" i="224"/>
  <c r="I246" i="226"/>
  <c r="J246" i="224"/>
  <c r="I150" i="226"/>
  <c r="J150" i="224"/>
  <c r="I106" i="226"/>
  <c r="J106" i="224"/>
  <c r="I78" i="226"/>
  <c r="J78" i="224"/>
  <c r="I46" i="226"/>
  <c r="J46" i="224"/>
  <c r="I335" i="226"/>
  <c r="J335" i="224"/>
  <c r="I299" i="226"/>
  <c r="J299" i="224"/>
  <c r="I251" i="226"/>
  <c r="J251" i="224"/>
  <c r="I314" i="226"/>
  <c r="J314" i="224"/>
  <c r="I214" i="226"/>
  <c r="J214" i="224"/>
  <c r="I158" i="226"/>
  <c r="J158" i="224"/>
  <c r="I118" i="226"/>
  <c r="J118" i="224"/>
  <c r="I341" i="226"/>
  <c r="J341" i="224"/>
  <c r="I309" i="226"/>
  <c r="J309" i="224"/>
  <c r="I277" i="226"/>
  <c r="J277" i="224"/>
  <c r="I221" i="226"/>
  <c r="J221" i="224"/>
  <c r="I205" i="226"/>
  <c r="J205" i="224"/>
  <c r="I189" i="226"/>
  <c r="J189" i="224"/>
  <c r="I173" i="226"/>
  <c r="J173" i="224"/>
  <c r="I157" i="226"/>
  <c r="J157" i="224"/>
  <c r="I141" i="226"/>
  <c r="J141" i="224"/>
  <c r="I125" i="226"/>
  <c r="J125" i="224"/>
  <c r="I109" i="226"/>
  <c r="J109" i="224"/>
  <c r="I81" i="226"/>
  <c r="J81" i="224"/>
  <c r="I57" i="226"/>
  <c r="J57" i="224"/>
  <c r="I33" i="226"/>
  <c r="J33" i="224"/>
  <c r="I17" i="226"/>
  <c r="J17" i="224"/>
  <c r="I195" i="226"/>
  <c r="J195" i="224"/>
  <c r="I167" i="226"/>
  <c r="J167" i="224"/>
  <c r="I131" i="226"/>
  <c r="J131" i="224"/>
  <c r="I95" i="226"/>
  <c r="J95" i="224"/>
  <c r="I39" i="226"/>
  <c r="J39" i="224"/>
  <c r="I15" i="226"/>
  <c r="J15" i="224"/>
  <c r="I262" i="226"/>
  <c r="J262" i="224"/>
  <c r="I222" i="226"/>
  <c r="J222" i="224"/>
  <c r="I190" i="226"/>
  <c r="J190" i="224"/>
  <c r="I110" i="226"/>
  <c r="J110" i="224"/>
  <c r="I38" i="226"/>
  <c r="J38" i="224"/>
  <c r="I336" i="226"/>
  <c r="J336" i="224"/>
  <c r="I320" i="226"/>
  <c r="J320" i="224"/>
  <c r="I304" i="226"/>
  <c r="J304" i="224"/>
  <c r="I288" i="226"/>
  <c r="J288" i="224"/>
  <c r="I272" i="226"/>
  <c r="J272" i="224"/>
  <c r="I252" i="226"/>
  <c r="J252" i="224"/>
  <c r="I228" i="226"/>
  <c r="J228" i="224"/>
  <c r="I208" i="226"/>
  <c r="J208" i="224"/>
  <c r="I192" i="226"/>
  <c r="J192" i="224"/>
  <c r="I172" i="226"/>
  <c r="J172" i="224"/>
  <c r="I156" i="226"/>
  <c r="J156" i="224"/>
  <c r="I140" i="226"/>
  <c r="J140" i="224"/>
  <c r="I124" i="226"/>
  <c r="J124" i="224"/>
  <c r="I108" i="226"/>
  <c r="J108" i="224"/>
  <c r="I76" i="226"/>
  <c r="J76" i="224"/>
  <c r="I44" i="226"/>
  <c r="J44" i="224"/>
  <c r="I339" i="226"/>
  <c r="J339" i="224"/>
  <c r="I307" i="226"/>
  <c r="J307" i="224"/>
  <c r="I283" i="226"/>
  <c r="J283" i="224"/>
  <c r="I259" i="226"/>
  <c r="J259" i="224"/>
  <c r="I235" i="226"/>
  <c r="J235" i="224"/>
  <c r="I203" i="226"/>
  <c r="J203" i="224"/>
  <c r="I151" i="226"/>
  <c r="J151" i="224"/>
  <c r="I111" i="226"/>
  <c r="J111" i="224"/>
  <c r="J75" i="224"/>
  <c r="I75" i="226"/>
  <c r="I322" i="226"/>
  <c r="J322" i="224"/>
  <c r="I274" i="226"/>
  <c r="J274" i="224"/>
  <c r="I238" i="226"/>
  <c r="J238" i="224"/>
  <c r="I126" i="226"/>
  <c r="J126" i="224"/>
  <c r="I98" i="226"/>
  <c r="J98" i="224"/>
  <c r="I70" i="226"/>
  <c r="J70" i="224"/>
  <c r="I34" i="226"/>
  <c r="J34" i="224"/>
  <c r="I331" i="226"/>
  <c r="J331" i="224"/>
  <c r="I291" i="226"/>
  <c r="J291" i="224"/>
  <c r="I239" i="226"/>
  <c r="J239" i="224"/>
  <c r="I270" i="226"/>
  <c r="J270" i="224"/>
  <c r="I194" i="226"/>
  <c r="J194" i="224"/>
  <c r="I146" i="226"/>
  <c r="J146" i="224"/>
  <c r="I66" i="226"/>
  <c r="J66" i="224"/>
  <c r="I333" i="226"/>
  <c r="J333" i="224"/>
  <c r="I301" i="226"/>
  <c r="J301" i="224"/>
  <c r="I269" i="226"/>
  <c r="J269" i="224"/>
  <c r="I217" i="226"/>
  <c r="J217" i="224"/>
  <c r="I201" i="226"/>
  <c r="J201" i="224"/>
  <c r="I185" i="226"/>
  <c r="J185" i="224"/>
  <c r="I169" i="226"/>
  <c r="J169" i="224"/>
  <c r="I153" i="226"/>
  <c r="J153" i="224"/>
  <c r="I137" i="226"/>
  <c r="J137" i="224"/>
  <c r="I121" i="226"/>
  <c r="J121" i="224"/>
  <c r="I105" i="226"/>
  <c r="J105" i="224"/>
  <c r="I73" i="226"/>
  <c r="J73" i="224"/>
  <c r="I49" i="226"/>
  <c r="J49" i="224"/>
  <c r="I29" i="226"/>
  <c r="J29" i="224"/>
  <c r="I13" i="226"/>
  <c r="J13" i="224"/>
  <c r="I187" i="226"/>
  <c r="J187" i="224"/>
  <c r="I163" i="226"/>
  <c r="J163" i="224"/>
  <c r="I123" i="226"/>
  <c r="J123" i="224"/>
  <c r="I87" i="226"/>
  <c r="J87" i="224"/>
  <c r="I31" i="226"/>
  <c r="J31" i="224"/>
  <c r="I338" i="226"/>
  <c r="J338" i="224"/>
  <c r="I254" i="226"/>
  <c r="J254" i="224"/>
  <c r="I210" i="226"/>
  <c r="J210" i="224"/>
  <c r="I182" i="226"/>
  <c r="J182" i="224"/>
  <c r="I82" i="226"/>
  <c r="J82" i="224"/>
  <c r="I26" i="226"/>
  <c r="J26" i="224"/>
  <c r="I332" i="226"/>
  <c r="J332" i="224"/>
  <c r="I316" i="226"/>
  <c r="J316" i="224"/>
  <c r="I300" i="226"/>
  <c r="J300" i="224"/>
  <c r="I284" i="226"/>
  <c r="J284" i="224"/>
  <c r="I264" i="226"/>
  <c r="J264" i="224"/>
  <c r="I248" i="226"/>
  <c r="J248" i="224"/>
  <c r="I224" i="226"/>
  <c r="J224" i="224"/>
  <c r="I204" i="226"/>
  <c r="J204" i="224"/>
  <c r="I188" i="226"/>
  <c r="J188" i="224"/>
  <c r="I168" i="226"/>
  <c r="J168" i="224"/>
  <c r="I152" i="226"/>
  <c r="J152" i="224"/>
  <c r="I136" i="226"/>
  <c r="J136" i="224"/>
  <c r="I120" i="226"/>
  <c r="J120" i="224"/>
  <c r="I100" i="226"/>
  <c r="J100" i="224"/>
  <c r="I68" i="226"/>
  <c r="J68" i="224"/>
  <c r="I36" i="226"/>
  <c r="J36" i="224"/>
  <c r="I327" i="226"/>
  <c r="J327" i="224"/>
  <c r="I303" i="226"/>
  <c r="J303" i="224"/>
  <c r="I275" i="226"/>
  <c r="J275" i="224"/>
  <c r="I255" i="226"/>
  <c r="J255" i="224"/>
  <c r="I231" i="226"/>
  <c r="J231" i="224"/>
  <c r="I179" i="226"/>
  <c r="J179" i="224"/>
  <c r="I143" i="226"/>
  <c r="J143" i="224"/>
  <c r="I103" i="226"/>
  <c r="J103" i="224"/>
  <c r="I67" i="226"/>
  <c r="J67" i="224"/>
  <c r="I306" i="226"/>
  <c r="J306" i="224"/>
  <c r="I266" i="226"/>
  <c r="J266" i="224"/>
  <c r="I226" i="226"/>
  <c r="J226" i="224"/>
  <c r="I122" i="226"/>
  <c r="J122" i="224"/>
  <c r="I90" i="226"/>
  <c r="J90" i="224"/>
  <c r="I58" i="226"/>
  <c r="J58" i="224"/>
  <c r="I30" i="226"/>
  <c r="J30" i="224"/>
  <c r="I323" i="226"/>
  <c r="J323" i="224"/>
  <c r="I279" i="226"/>
  <c r="J279" i="224"/>
  <c r="I99" i="226"/>
  <c r="J99" i="224"/>
  <c r="I250" i="226"/>
  <c r="J250" i="224"/>
  <c r="I178" i="226"/>
  <c r="J178" i="224"/>
  <c r="I138" i="226"/>
  <c r="J138" i="224"/>
  <c r="I42" i="226"/>
  <c r="J42" i="224"/>
  <c r="I325" i="226"/>
  <c r="J325" i="224"/>
  <c r="I293" i="226"/>
  <c r="J293" i="224"/>
  <c r="I237" i="226"/>
  <c r="J237" i="224"/>
  <c r="I213" i="226"/>
  <c r="J213" i="224"/>
  <c r="I197" i="226"/>
  <c r="J197" i="224"/>
  <c r="I181" i="226"/>
  <c r="J181" i="224"/>
  <c r="I165" i="226"/>
  <c r="J165" i="224"/>
  <c r="I149" i="226"/>
  <c r="J149" i="224"/>
  <c r="I133" i="226"/>
  <c r="J133" i="224"/>
  <c r="I117" i="226"/>
  <c r="J117" i="224"/>
  <c r="I97" i="226"/>
  <c r="J97" i="224"/>
  <c r="I69" i="226"/>
  <c r="J69" i="224"/>
  <c r="I41" i="226"/>
  <c r="J41" i="224"/>
  <c r="I25" i="226"/>
  <c r="J25" i="224"/>
  <c r="I211" i="226"/>
  <c r="J211" i="224"/>
  <c r="I183" i="226"/>
  <c r="J183" i="224"/>
  <c r="I155" i="226"/>
  <c r="J155" i="224"/>
  <c r="I115" i="226"/>
  <c r="J115" i="224"/>
  <c r="I79" i="226"/>
  <c r="J79" i="224"/>
  <c r="I27" i="226"/>
  <c r="J27" i="224"/>
  <c r="J330" i="224"/>
  <c r="I330" i="226"/>
  <c r="I242" i="226"/>
  <c r="J242" i="224"/>
  <c r="I206" i="226"/>
  <c r="J206" i="224"/>
  <c r="I174" i="226"/>
  <c r="J174" i="224"/>
  <c r="J74" i="224"/>
  <c r="I74" i="226"/>
  <c r="I14" i="226"/>
  <c r="J14" i="224"/>
  <c r="I328" i="226"/>
  <c r="J328" i="224"/>
  <c r="I312" i="226"/>
  <c r="J312" i="224"/>
  <c r="I296" i="226"/>
  <c r="J296" i="224"/>
  <c r="I280" i="226"/>
  <c r="J280" i="224"/>
  <c r="I260" i="226"/>
  <c r="J260" i="224"/>
  <c r="I240" i="226"/>
  <c r="J240" i="224"/>
  <c r="I220" i="226"/>
  <c r="J220" i="224"/>
  <c r="I200" i="226"/>
  <c r="J200" i="224"/>
  <c r="I184" i="226"/>
  <c r="J184" i="224"/>
  <c r="I164" i="226"/>
  <c r="J164" i="224"/>
  <c r="I148" i="226"/>
  <c r="J148" i="224"/>
  <c r="I132" i="226"/>
  <c r="J132" i="224"/>
  <c r="I116" i="226"/>
  <c r="J116" i="224"/>
  <c r="I92" i="226"/>
  <c r="J92" i="224"/>
  <c r="I60" i="226"/>
  <c r="J60" i="224"/>
  <c r="I20" i="226"/>
  <c r="J20" i="224"/>
  <c r="I319" i="226"/>
  <c r="J319" i="224"/>
  <c r="I295" i="226"/>
  <c r="J295" i="224"/>
  <c r="I271" i="226"/>
  <c r="J271" i="224"/>
  <c r="I247" i="226"/>
  <c r="J247" i="224"/>
  <c r="I227" i="226"/>
  <c r="J227" i="224"/>
  <c r="I171" i="226"/>
  <c r="J171" i="224"/>
  <c r="I127" i="226"/>
  <c r="J127" i="224"/>
  <c r="I91" i="226"/>
  <c r="J91" i="224"/>
  <c r="I59" i="226"/>
  <c r="J59" i="224"/>
  <c r="I298" i="226"/>
  <c r="J298" i="224"/>
  <c r="I258" i="226"/>
  <c r="J258" i="224"/>
  <c r="I166" i="226"/>
  <c r="J166" i="224"/>
  <c r="I114" i="226"/>
  <c r="J114" i="224"/>
  <c r="I86" i="226"/>
  <c r="J86" i="224"/>
  <c r="I54" i="226"/>
  <c r="J54" i="224"/>
  <c r="I18" i="226"/>
  <c r="J18" i="224"/>
  <c r="I311" i="226"/>
  <c r="J311" i="224"/>
  <c r="I263" i="226"/>
  <c r="J263" i="224"/>
  <c r="I23" i="226"/>
  <c r="J23" i="224"/>
  <c r="I230" i="226"/>
  <c r="J230" i="224"/>
  <c r="I170" i="226"/>
  <c r="J170" i="224"/>
  <c r="I130" i="226"/>
  <c r="J130" i="224"/>
  <c r="I22" i="226"/>
  <c r="J22" i="224"/>
  <c r="O10" i="223"/>
  <c r="I10" i="227"/>
  <c r="L342" i="223"/>
  <c r="M10" i="223"/>
  <c r="M342" i="223" s="1"/>
  <c r="I10" i="226" l="1"/>
  <c r="I342" i="227"/>
  <c r="J10" i="224"/>
  <c r="N10" i="223"/>
  <c r="N342" i="223" s="1"/>
  <c r="J342" i="224" l="1"/>
  <c r="BR341" i="223"/>
  <c r="AE341" i="227" s="1"/>
  <c r="BR340" i="223"/>
  <c r="AE340" i="227" s="1"/>
  <c r="BR339" i="223"/>
  <c r="AE339" i="227" s="1"/>
  <c r="BR338" i="223"/>
  <c r="AE338" i="227" s="1"/>
  <c r="BR337" i="223"/>
  <c r="AE337" i="227" s="1"/>
  <c r="BR336" i="223"/>
  <c r="AE336" i="227" s="1"/>
  <c r="BR335" i="223"/>
  <c r="AE335" i="227" s="1"/>
  <c r="BR334" i="223"/>
  <c r="AE334" i="227" s="1"/>
  <c r="BR333" i="223"/>
  <c r="AE333" i="227" s="1"/>
  <c r="BR332" i="223"/>
  <c r="AE332" i="227" s="1"/>
  <c r="BR331" i="223"/>
  <c r="AE331" i="227" s="1"/>
  <c r="BR330" i="223"/>
  <c r="AE330" i="227" s="1"/>
  <c r="BR329" i="223"/>
  <c r="AE329" i="227" s="1"/>
  <c r="BR328" i="223"/>
  <c r="AE328" i="227" s="1"/>
  <c r="BR327" i="223"/>
  <c r="AE327" i="227" s="1"/>
  <c r="BR326" i="223"/>
  <c r="AE326" i="227" s="1"/>
  <c r="BR325" i="223"/>
  <c r="AE325" i="227" s="1"/>
  <c r="BR324" i="223"/>
  <c r="AE324" i="227" s="1"/>
  <c r="BR323" i="223"/>
  <c r="AE323" i="227" s="1"/>
  <c r="BR322" i="223"/>
  <c r="AE322" i="227" s="1"/>
  <c r="BR321" i="223"/>
  <c r="AE321" i="227" s="1"/>
  <c r="BR320" i="223"/>
  <c r="AE320" i="227" s="1"/>
  <c r="BR319" i="223"/>
  <c r="AE319" i="227" s="1"/>
  <c r="BR318" i="223"/>
  <c r="AE318" i="227" s="1"/>
  <c r="BR317" i="223"/>
  <c r="AE317" i="227" s="1"/>
  <c r="BR316" i="223"/>
  <c r="AE316" i="227" s="1"/>
  <c r="BR315" i="223"/>
  <c r="AE315" i="227" s="1"/>
  <c r="BR314" i="223"/>
  <c r="AE314" i="227" s="1"/>
  <c r="BR313" i="223"/>
  <c r="AE313" i="227" s="1"/>
  <c r="BR312" i="223"/>
  <c r="AE312" i="227" s="1"/>
  <c r="BR311" i="223"/>
  <c r="AE311" i="227" s="1"/>
  <c r="BR310" i="223"/>
  <c r="AE310" i="227" s="1"/>
  <c r="BR309" i="223"/>
  <c r="AE309" i="227" s="1"/>
  <c r="BR308" i="223"/>
  <c r="AE308" i="227" s="1"/>
  <c r="BR307" i="223"/>
  <c r="AE307" i="227" s="1"/>
  <c r="BR306" i="223"/>
  <c r="AE306" i="227" s="1"/>
  <c r="BR305" i="223"/>
  <c r="AE305" i="227" s="1"/>
  <c r="BR304" i="223"/>
  <c r="AE304" i="227" s="1"/>
  <c r="BR303" i="223"/>
  <c r="AE303" i="227" s="1"/>
  <c r="BR302" i="223"/>
  <c r="AE302" i="227" s="1"/>
  <c r="BR301" i="223"/>
  <c r="AE301" i="227" s="1"/>
  <c r="BR300" i="223"/>
  <c r="AE300" i="227" s="1"/>
  <c r="BR299" i="223"/>
  <c r="AE299" i="227" s="1"/>
  <c r="BR298" i="223"/>
  <c r="AE298" i="227" s="1"/>
  <c r="BR297" i="223"/>
  <c r="AE297" i="227" s="1"/>
  <c r="BR296" i="223"/>
  <c r="AE296" i="227" s="1"/>
  <c r="BR295" i="223"/>
  <c r="AE295" i="227" s="1"/>
  <c r="BR294" i="223"/>
  <c r="AE294" i="227" s="1"/>
  <c r="BR293" i="223"/>
  <c r="AE293" i="227" s="1"/>
  <c r="BR292" i="223"/>
  <c r="AE292" i="227" s="1"/>
  <c r="BR291" i="223"/>
  <c r="AE291" i="227" s="1"/>
  <c r="BR290" i="223"/>
  <c r="AE290" i="227" s="1"/>
  <c r="BR289" i="223"/>
  <c r="AE289" i="227" s="1"/>
  <c r="BR288" i="223"/>
  <c r="AE288" i="227" s="1"/>
  <c r="BR287" i="223"/>
  <c r="AE287" i="227" s="1"/>
  <c r="BR286" i="223"/>
  <c r="AE286" i="227" s="1"/>
  <c r="BR285" i="223"/>
  <c r="AE285" i="227" s="1"/>
  <c r="BR284" i="223"/>
  <c r="AE284" i="227" s="1"/>
  <c r="BR283" i="223"/>
  <c r="AE283" i="227" s="1"/>
  <c r="BR282" i="223"/>
  <c r="AE282" i="227" s="1"/>
  <c r="BR281" i="223"/>
  <c r="AE281" i="227" s="1"/>
  <c r="BR280" i="223"/>
  <c r="AE280" i="227" s="1"/>
  <c r="BR279" i="223"/>
  <c r="AE279" i="227" s="1"/>
  <c r="BR278" i="223"/>
  <c r="AE278" i="227" s="1"/>
  <c r="BR277" i="223"/>
  <c r="AE277" i="227" s="1"/>
  <c r="BR276" i="223"/>
  <c r="AE276" i="227" s="1"/>
  <c r="BR275" i="223"/>
  <c r="AE275" i="227" s="1"/>
  <c r="BR274" i="223"/>
  <c r="AE274" i="227" s="1"/>
  <c r="BR273" i="223"/>
  <c r="AE273" i="227" s="1"/>
  <c r="BR272" i="223"/>
  <c r="AE272" i="227" s="1"/>
  <c r="BR271" i="223"/>
  <c r="AE271" i="227" s="1"/>
  <c r="BR270" i="223"/>
  <c r="AE270" i="227" s="1"/>
  <c r="BR269" i="223"/>
  <c r="AE269" i="227" s="1"/>
  <c r="BR268" i="223"/>
  <c r="AE268" i="227" s="1"/>
  <c r="BR267" i="223"/>
  <c r="AE267" i="227" s="1"/>
  <c r="BR266" i="223"/>
  <c r="AE266" i="227" s="1"/>
  <c r="BR265" i="223"/>
  <c r="AE265" i="227" s="1"/>
  <c r="BR264" i="223"/>
  <c r="AE264" i="227" s="1"/>
  <c r="BR263" i="223"/>
  <c r="AE263" i="227" s="1"/>
  <c r="BR262" i="223"/>
  <c r="AE262" i="227" s="1"/>
  <c r="BR261" i="223"/>
  <c r="AE261" i="227" s="1"/>
  <c r="BR260" i="223"/>
  <c r="AE260" i="227" s="1"/>
  <c r="BR259" i="223"/>
  <c r="AE259" i="227" s="1"/>
  <c r="BR258" i="223"/>
  <c r="AE258" i="227" s="1"/>
  <c r="BR257" i="223"/>
  <c r="AE257" i="227" s="1"/>
  <c r="BR256" i="223"/>
  <c r="AE256" i="227" s="1"/>
  <c r="BR255" i="223"/>
  <c r="AE255" i="227" s="1"/>
  <c r="BR254" i="223"/>
  <c r="AE254" i="227" s="1"/>
  <c r="BR253" i="223"/>
  <c r="AE253" i="227" s="1"/>
  <c r="BR252" i="223"/>
  <c r="AE252" i="227" s="1"/>
  <c r="BR251" i="223"/>
  <c r="AE251" i="227" s="1"/>
  <c r="BR250" i="223"/>
  <c r="AE250" i="227" s="1"/>
  <c r="BR249" i="223"/>
  <c r="AE249" i="227" s="1"/>
  <c r="BR248" i="223"/>
  <c r="AE248" i="227" s="1"/>
  <c r="BR247" i="223"/>
  <c r="AE247" i="227" s="1"/>
  <c r="BR246" i="223"/>
  <c r="AE246" i="227" s="1"/>
  <c r="BR245" i="223"/>
  <c r="AE245" i="227" s="1"/>
  <c r="BR244" i="223"/>
  <c r="AE244" i="227" s="1"/>
  <c r="BR243" i="223"/>
  <c r="AE243" i="227" s="1"/>
  <c r="BR242" i="223"/>
  <c r="AE242" i="227" s="1"/>
  <c r="BR241" i="223"/>
  <c r="AE241" i="227" s="1"/>
  <c r="BR240" i="223"/>
  <c r="AE240" i="227" s="1"/>
  <c r="BR239" i="223"/>
  <c r="AE239" i="227" s="1"/>
  <c r="BR238" i="223"/>
  <c r="AE238" i="227" s="1"/>
  <c r="BR237" i="223"/>
  <c r="AE237" i="227" s="1"/>
  <c r="BR236" i="223"/>
  <c r="AE236" i="227" s="1"/>
  <c r="BR235" i="223"/>
  <c r="AE235" i="227" s="1"/>
  <c r="BR234" i="223"/>
  <c r="AE234" i="227" s="1"/>
  <c r="BR233" i="223"/>
  <c r="AE233" i="227" s="1"/>
  <c r="BR232" i="223"/>
  <c r="AE232" i="227" s="1"/>
  <c r="BR231" i="223"/>
  <c r="AE231" i="227" s="1"/>
  <c r="BR230" i="223"/>
  <c r="AE230" i="227" s="1"/>
  <c r="BR229" i="223"/>
  <c r="AE229" i="227" s="1"/>
  <c r="BR228" i="223"/>
  <c r="AE228" i="227" s="1"/>
  <c r="BR227" i="223"/>
  <c r="AE227" i="227" s="1"/>
  <c r="BR226" i="223"/>
  <c r="AE226" i="227" s="1"/>
  <c r="BR225" i="223"/>
  <c r="AE225" i="227" s="1"/>
  <c r="BR224" i="223"/>
  <c r="AE224" i="227" s="1"/>
  <c r="BR223" i="223"/>
  <c r="AE223" i="227" s="1"/>
  <c r="BR222" i="223"/>
  <c r="AE222" i="227" s="1"/>
  <c r="BR221" i="223"/>
  <c r="AE221" i="227" s="1"/>
  <c r="BR220" i="223"/>
  <c r="AE220" i="227" s="1"/>
  <c r="BR219" i="223"/>
  <c r="AE219" i="227" s="1"/>
  <c r="BR218" i="223"/>
  <c r="AE218" i="227" s="1"/>
  <c r="BR217" i="223"/>
  <c r="AE217" i="227" s="1"/>
  <c r="BR216" i="223"/>
  <c r="AE216" i="227" s="1"/>
  <c r="BR215" i="223"/>
  <c r="AE215" i="227" s="1"/>
  <c r="BR214" i="223"/>
  <c r="AE214" i="227" s="1"/>
  <c r="BR213" i="223"/>
  <c r="AE213" i="227" s="1"/>
  <c r="BR212" i="223"/>
  <c r="AE212" i="227" s="1"/>
  <c r="BR211" i="223"/>
  <c r="AE211" i="227" s="1"/>
  <c r="BR210" i="223"/>
  <c r="AE210" i="227" s="1"/>
  <c r="BR209" i="223"/>
  <c r="AE209" i="227" s="1"/>
  <c r="BR208" i="223"/>
  <c r="AE208" i="227" s="1"/>
  <c r="BR207" i="223"/>
  <c r="AE207" i="227" s="1"/>
  <c r="BR206" i="223"/>
  <c r="AE206" i="227" s="1"/>
  <c r="BR205" i="223"/>
  <c r="AE205" i="227" s="1"/>
  <c r="BR204" i="223"/>
  <c r="AE204" i="227" s="1"/>
  <c r="BR203" i="223"/>
  <c r="AE203" i="227" s="1"/>
  <c r="BR202" i="223"/>
  <c r="AE202" i="227" s="1"/>
  <c r="BR201" i="223"/>
  <c r="AE201" i="227" s="1"/>
  <c r="BR200" i="223"/>
  <c r="AE200" i="227" s="1"/>
  <c r="BR199" i="223"/>
  <c r="AE199" i="227" s="1"/>
  <c r="BR198" i="223"/>
  <c r="AE198" i="227" s="1"/>
  <c r="BR197" i="223"/>
  <c r="AE197" i="227" s="1"/>
  <c r="BR196" i="223"/>
  <c r="AE196" i="227" s="1"/>
  <c r="BR195" i="223"/>
  <c r="AE195" i="227" s="1"/>
  <c r="BR194" i="223"/>
  <c r="AE194" i="227" s="1"/>
  <c r="BR193" i="223"/>
  <c r="AE193" i="227" s="1"/>
  <c r="BR192" i="223"/>
  <c r="AE192" i="227" s="1"/>
  <c r="BR191" i="223"/>
  <c r="AE191" i="227" s="1"/>
  <c r="BR190" i="223"/>
  <c r="AE190" i="227" s="1"/>
  <c r="BR189" i="223"/>
  <c r="AE189" i="227" s="1"/>
  <c r="BR188" i="223"/>
  <c r="AE188" i="227" s="1"/>
  <c r="BR187" i="223"/>
  <c r="AE187" i="227" s="1"/>
  <c r="BR186" i="223"/>
  <c r="AE186" i="227" s="1"/>
  <c r="BR185" i="223"/>
  <c r="AE185" i="227" s="1"/>
  <c r="BR184" i="223"/>
  <c r="AE184" i="227" s="1"/>
  <c r="BR183" i="223"/>
  <c r="AE183" i="227" s="1"/>
  <c r="BR182" i="223"/>
  <c r="AE182" i="227" s="1"/>
  <c r="BR181" i="223"/>
  <c r="AE181" i="227" s="1"/>
  <c r="BR180" i="223"/>
  <c r="AE180" i="227" s="1"/>
  <c r="BR179" i="223"/>
  <c r="AE179" i="227" s="1"/>
  <c r="BR178" i="223"/>
  <c r="AE178" i="227" s="1"/>
  <c r="BR177" i="223"/>
  <c r="AE177" i="227" s="1"/>
  <c r="BR176" i="223"/>
  <c r="AE176" i="227" s="1"/>
  <c r="BR175" i="223"/>
  <c r="AE175" i="227" s="1"/>
  <c r="BR174" i="223"/>
  <c r="AE174" i="227" s="1"/>
  <c r="BR173" i="223"/>
  <c r="AE173" i="227" s="1"/>
  <c r="BR172" i="223"/>
  <c r="AE172" i="227" s="1"/>
  <c r="BR171" i="223"/>
  <c r="AE171" i="227" s="1"/>
  <c r="BR170" i="223"/>
  <c r="AE170" i="227" s="1"/>
  <c r="BR169" i="223"/>
  <c r="AE169" i="227" s="1"/>
  <c r="BR168" i="223"/>
  <c r="AE168" i="227" s="1"/>
  <c r="BR167" i="223"/>
  <c r="AE167" i="227" s="1"/>
  <c r="BR166" i="223"/>
  <c r="AE166" i="227" s="1"/>
  <c r="BR165" i="223"/>
  <c r="AE165" i="227" s="1"/>
  <c r="BR164" i="223"/>
  <c r="AE164" i="227" s="1"/>
  <c r="BR163" i="223"/>
  <c r="AE163" i="227" s="1"/>
  <c r="BR162" i="223"/>
  <c r="AE162" i="227" s="1"/>
  <c r="BR161" i="223"/>
  <c r="AE161" i="227" s="1"/>
  <c r="BR160" i="223"/>
  <c r="AE160" i="227" s="1"/>
  <c r="BR159" i="223"/>
  <c r="AE159" i="227" s="1"/>
  <c r="BR158" i="223"/>
  <c r="AE158" i="227" s="1"/>
  <c r="BR157" i="223"/>
  <c r="AE157" i="227" s="1"/>
  <c r="BR156" i="223"/>
  <c r="AE156" i="227" s="1"/>
  <c r="BR155" i="223"/>
  <c r="AE155" i="227" s="1"/>
  <c r="BR154" i="223"/>
  <c r="AE154" i="227" s="1"/>
  <c r="BR153" i="223"/>
  <c r="AE153" i="227" s="1"/>
  <c r="BR152" i="223"/>
  <c r="AE152" i="227" s="1"/>
  <c r="BR151" i="223"/>
  <c r="AE151" i="227" s="1"/>
  <c r="BR150" i="223"/>
  <c r="AE150" i="227" s="1"/>
  <c r="BR149" i="223"/>
  <c r="AE149" i="227" s="1"/>
  <c r="BR148" i="223"/>
  <c r="AE148" i="227" s="1"/>
  <c r="BR147" i="223"/>
  <c r="AE147" i="227" s="1"/>
  <c r="BR146" i="223"/>
  <c r="AE146" i="227" s="1"/>
  <c r="BR145" i="223"/>
  <c r="AE145" i="227" s="1"/>
  <c r="BR144" i="223"/>
  <c r="AE144" i="227" s="1"/>
  <c r="BR143" i="223"/>
  <c r="AE143" i="227" s="1"/>
  <c r="BR142" i="223"/>
  <c r="AE142" i="227" s="1"/>
  <c r="BR141" i="223"/>
  <c r="AE141" i="227" s="1"/>
  <c r="BR140" i="223"/>
  <c r="AE140" i="227" s="1"/>
  <c r="BR139" i="223"/>
  <c r="AE139" i="227" s="1"/>
  <c r="BR138" i="223"/>
  <c r="AE138" i="227" s="1"/>
  <c r="BR137" i="223"/>
  <c r="AE137" i="227" s="1"/>
  <c r="BR136" i="223"/>
  <c r="AE136" i="227" s="1"/>
  <c r="BR135" i="223"/>
  <c r="AE135" i="227" s="1"/>
  <c r="BR134" i="223"/>
  <c r="AE134" i="227" s="1"/>
  <c r="BR133" i="223"/>
  <c r="AE133" i="227" s="1"/>
  <c r="BR132" i="223"/>
  <c r="AE132" i="227" s="1"/>
  <c r="BR131" i="223"/>
  <c r="AE131" i="227" s="1"/>
  <c r="BR130" i="223"/>
  <c r="AE130" i="227" s="1"/>
  <c r="BR129" i="223"/>
  <c r="AE129" i="227" s="1"/>
  <c r="BR128" i="223"/>
  <c r="AE128" i="227" s="1"/>
  <c r="BR127" i="223"/>
  <c r="AE127" i="227" s="1"/>
  <c r="BR126" i="223"/>
  <c r="AE126" i="227" s="1"/>
  <c r="BR125" i="223"/>
  <c r="AE125" i="227" s="1"/>
  <c r="BR124" i="223"/>
  <c r="AE124" i="227" s="1"/>
  <c r="BR123" i="223"/>
  <c r="AE123" i="227" s="1"/>
  <c r="BR122" i="223"/>
  <c r="AE122" i="227" s="1"/>
  <c r="BR121" i="223"/>
  <c r="AE121" i="227" s="1"/>
  <c r="BR120" i="223"/>
  <c r="AE120" i="227" s="1"/>
  <c r="BR119" i="223"/>
  <c r="AE119" i="227" s="1"/>
  <c r="BR118" i="223"/>
  <c r="AE118" i="227" s="1"/>
  <c r="BR117" i="223"/>
  <c r="AE117" i="227" s="1"/>
  <c r="BR116" i="223"/>
  <c r="AE116" i="227" s="1"/>
  <c r="BR115" i="223"/>
  <c r="AE115" i="227" s="1"/>
  <c r="BR114" i="223"/>
  <c r="AE114" i="227" s="1"/>
  <c r="BR113" i="223"/>
  <c r="AE113" i="227" s="1"/>
  <c r="BR112" i="223"/>
  <c r="AE112" i="227" s="1"/>
  <c r="BR111" i="223"/>
  <c r="AE111" i="227" s="1"/>
  <c r="BR110" i="223"/>
  <c r="AE110" i="227" s="1"/>
  <c r="BR109" i="223"/>
  <c r="AE109" i="227" s="1"/>
  <c r="BR108" i="223"/>
  <c r="AE108" i="227" s="1"/>
  <c r="BR107" i="223"/>
  <c r="AE107" i="227" s="1"/>
  <c r="BR106" i="223"/>
  <c r="AE106" i="227" s="1"/>
  <c r="BR105" i="223"/>
  <c r="AE105" i="227" s="1"/>
  <c r="BR104" i="223"/>
  <c r="AE104" i="227" s="1"/>
  <c r="BR103" i="223"/>
  <c r="AE103" i="227" s="1"/>
  <c r="BR102" i="223"/>
  <c r="AE102" i="227" s="1"/>
  <c r="BR101" i="223"/>
  <c r="AE101" i="227" s="1"/>
  <c r="BR100" i="223"/>
  <c r="AE100" i="227" s="1"/>
  <c r="BR99" i="223"/>
  <c r="AE99" i="227" s="1"/>
  <c r="BR98" i="223"/>
  <c r="AE98" i="227" s="1"/>
  <c r="BR97" i="223"/>
  <c r="AE97" i="227" s="1"/>
  <c r="BR96" i="223"/>
  <c r="AE96" i="227" s="1"/>
  <c r="BR95" i="223"/>
  <c r="AE95" i="227" s="1"/>
  <c r="BR94" i="223"/>
  <c r="AE94" i="227" s="1"/>
  <c r="BR93" i="223"/>
  <c r="AE93" i="227" s="1"/>
  <c r="BR92" i="223"/>
  <c r="AE92" i="227" s="1"/>
  <c r="BR91" i="223"/>
  <c r="AE91" i="227" s="1"/>
  <c r="BR90" i="223"/>
  <c r="AE90" i="227" s="1"/>
  <c r="BR89" i="223"/>
  <c r="AE89" i="227" s="1"/>
  <c r="BR88" i="223"/>
  <c r="AE88" i="227" s="1"/>
  <c r="BR87" i="223"/>
  <c r="AE87" i="227" s="1"/>
  <c r="BR86" i="223"/>
  <c r="AE86" i="227" s="1"/>
  <c r="BR85" i="223"/>
  <c r="AE85" i="227" s="1"/>
  <c r="BR84" i="223"/>
  <c r="AE84" i="227" s="1"/>
  <c r="BR83" i="223"/>
  <c r="AE83" i="227" s="1"/>
  <c r="BR82" i="223"/>
  <c r="AE82" i="227" s="1"/>
  <c r="BR81" i="223"/>
  <c r="AE81" i="227" s="1"/>
  <c r="BR80" i="223"/>
  <c r="AE80" i="227" s="1"/>
  <c r="BR79" i="223"/>
  <c r="AE79" i="227" s="1"/>
  <c r="BR78" i="223"/>
  <c r="AE78" i="227" s="1"/>
  <c r="BR77" i="223"/>
  <c r="AE77" i="227" s="1"/>
  <c r="BR76" i="223"/>
  <c r="AE76" i="227" s="1"/>
  <c r="BR75" i="223"/>
  <c r="AE75" i="227" s="1"/>
  <c r="BR74" i="223"/>
  <c r="AE74" i="227" s="1"/>
  <c r="BR73" i="223"/>
  <c r="AE73" i="227" s="1"/>
  <c r="BR72" i="223"/>
  <c r="AE72" i="227" s="1"/>
  <c r="BR71" i="223"/>
  <c r="AE71" i="227" s="1"/>
  <c r="BR70" i="223"/>
  <c r="AE70" i="227" s="1"/>
  <c r="BR69" i="223"/>
  <c r="AE69" i="227" s="1"/>
  <c r="BR68" i="223"/>
  <c r="AE68" i="227" s="1"/>
  <c r="BR67" i="223"/>
  <c r="AE67" i="227" s="1"/>
  <c r="BR66" i="223"/>
  <c r="AE66" i="227" s="1"/>
  <c r="BR65" i="223"/>
  <c r="AE65" i="227" s="1"/>
  <c r="BR64" i="223"/>
  <c r="AE64" i="227" s="1"/>
  <c r="BR63" i="223"/>
  <c r="AE63" i="227" s="1"/>
  <c r="BR62" i="223"/>
  <c r="AE62" i="227" s="1"/>
  <c r="BR61" i="223"/>
  <c r="AE61" i="227" s="1"/>
  <c r="BR60" i="223"/>
  <c r="AE60" i="227" s="1"/>
  <c r="BR59" i="223"/>
  <c r="AE59" i="227" s="1"/>
  <c r="BR58" i="223"/>
  <c r="AE58" i="227" s="1"/>
  <c r="BR57" i="223"/>
  <c r="AE57" i="227" s="1"/>
  <c r="BR56" i="223"/>
  <c r="AE56" i="227" s="1"/>
  <c r="BR55" i="223"/>
  <c r="AE55" i="227" s="1"/>
  <c r="BR54" i="223"/>
  <c r="AE54" i="227" s="1"/>
  <c r="BR53" i="223"/>
  <c r="AE53" i="227" s="1"/>
  <c r="BR52" i="223"/>
  <c r="AE52" i="227" s="1"/>
  <c r="BR51" i="223"/>
  <c r="AE51" i="227" s="1"/>
  <c r="BR50" i="223"/>
  <c r="AE50" i="227" s="1"/>
  <c r="BR49" i="223"/>
  <c r="AE49" i="227" s="1"/>
  <c r="BR48" i="223"/>
  <c r="AE48" i="227" s="1"/>
  <c r="BR47" i="223"/>
  <c r="AE47" i="227" s="1"/>
  <c r="BR46" i="223"/>
  <c r="AE46" i="227" s="1"/>
  <c r="BR45" i="223"/>
  <c r="AE45" i="227" s="1"/>
  <c r="BR44" i="223"/>
  <c r="AE44" i="227" s="1"/>
  <c r="BR43" i="223"/>
  <c r="AE43" i="227" s="1"/>
  <c r="BR42" i="223"/>
  <c r="AE42" i="227" s="1"/>
  <c r="BR41" i="223"/>
  <c r="AE41" i="227" s="1"/>
  <c r="BR40" i="223"/>
  <c r="AE40" i="227" s="1"/>
  <c r="BR39" i="223"/>
  <c r="AE39" i="227" s="1"/>
  <c r="BR38" i="223"/>
  <c r="AE38" i="227" s="1"/>
  <c r="BR37" i="223"/>
  <c r="AE37" i="227" s="1"/>
  <c r="BR36" i="223"/>
  <c r="AE36" i="227" s="1"/>
  <c r="BR35" i="223"/>
  <c r="AE35" i="227" s="1"/>
  <c r="BR34" i="223"/>
  <c r="AE34" i="227" s="1"/>
  <c r="BR33" i="223"/>
  <c r="AE33" i="227" s="1"/>
  <c r="BR32" i="223"/>
  <c r="AE32" i="227" s="1"/>
  <c r="BR31" i="223"/>
  <c r="AE31" i="227" s="1"/>
  <c r="BR30" i="223"/>
  <c r="AE30" i="227" s="1"/>
  <c r="BR29" i="223"/>
  <c r="AE29" i="227" s="1"/>
  <c r="BR28" i="223"/>
  <c r="AE28" i="227" s="1"/>
  <c r="BR27" i="223"/>
  <c r="AE27" i="227" s="1"/>
  <c r="BR26" i="223"/>
  <c r="AE26" i="227" s="1"/>
  <c r="BR25" i="223"/>
  <c r="AE25" i="227" s="1"/>
  <c r="BR24" i="223"/>
  <c r="AE24" i="227" s="1"/>
  <c r="BR23" i="223"/>
  <c r="AE23" i="227" s="1"/>
  <c r="BR22" i="223"/>
  <c r="AE22" i="227" s="1"/>
  <c r="BR21" i="223"/>
  <c r="AE21" i="227" s="1"/>
  <c r="BR20" i="223"/>
  <c r="AE20" i="227" s="1"/>
  <c r="BR19" i="223"/>
  <c r="AE19" i="227" s="1"/>
  <c r="BR18" i="223"/>
  <c r="AE18" i="227" s="1"/>
  <c r="BR17" i="223"/>
  <c r="AE17" i="227" s="1"/>
  <c r="BR16" i="223"/>
  <c r="AE16" i="227" s="1"/>
  <c r="BR15" i="223"/>
  <c r="AE15" i="227" s="1"/>
  <c r="BR14" i="223"/>
  <c r="AE14" i="227" s="1"/>
  <c r="BR13" i="223"/>
  <c r="AE13" i="227" s="1"/>
  <c r="BR12" i="223"/>
  <c r="AE12" i="227" s="1"/>
  <c r="BR11" i="223"/>
  <c r="AE11" i="227" s="1"/>
  <c r="BR10" i="223"/>
  <c r="AE10" i="227" s="1"/>
  <c r="BN341" i="223" l="1"/>
  <c r="AD341" i="227" s="1"/>
  <c r="BN340" i="223"/>
  <c r="BN339" i="223"/>
  <c r="AD339" i="227" s="1"/>
  <c r="BN338" i="223"/>
  <c r="BN337" i="223"/>
  <c r="AD337" i="227" s="1"/>
  <c r="BN336" i="223"/>
  <c r="BN335" i="223"/>
  <c r="AD335" i="227" s="1"/>
  <c r="BN334" i="223"/>
  <c r="BN333" i="223"/>
  <c r="AD333" i="227" s="1"/>
  <c r="BN332" i="223"/>
  <c r="BN331" i="223"/>
  <c r="AD331" i="227" s="1"/>
  <c r="BN330" i="223"/>
  <c r="BN329" i="223"/>
  <c r="AD329" i="227" s="1"/>
  <c r="BN328" i="223"/>
  <c r="BN327" i="223"/>
  <c r="AD327" i="227" s="1"/>
  <c r="BN326" i="223"/>
  <c r="BN325" i="223"/>
  <c r="AD325" i="227" s="1"/>
  <c r="BN324" i="223"/>
  <c r="BN323" i="223"/>
  <c r="AD323" i="227" s="1"/>
  <c r="BN322" i="223"/>
  <c r="BN321" i="223"/>
  <c r="AD321" i="227" s="1"/>
  <c r="BN320" i="223"/>
  <c r="BN319" i="223"/>
  <c r="AD319" i="227" s="1"/>
  <c r="BN318" i="223"/>
  <c r="BN317" i="223"/>
  <c r="AD317" i="227" s="1"/>
  <c r="BN316" i="223"/>
  <c r="BN315" i="223"/>
  <c r="AD315" i="227" s="1"/>
  <c r="BN314" i="223"/>
  <c r="BN313" i="223"/>
  <c r="AD313" i="227" s="1"/>
  <c r="BN312" i="223"/>
  <c r="BN311" i="223"/>
  <c r="AD311" i="227" s="1"/>
  <c r="BN310" i="223"/>
  <c r="BN309" i="223"/>
  <c r="AD309" i="227" s="1"/>
  <c r="BN308" i="223"/>
  <c r="BN307" i="223"/>
  <c r="AD307" i="227" s="1"/>
  <c r="BN306" i="223"/>
  <c r="BN305" i="223"/>
  <c r="AD305" i="227" s="1"/>
  <c r="BN304" i="223"/>
  <c r="BN303" i="223"/>
  <c r="AD303" i="227" s="1"/>
  <c r="BN302" i="223"/>
  <c r="BN301" i="223"/>
  <c r="AD301" i="227" s="1"/>
  <c r="BN300" i="223"/>
  <c r="BN299" i="223"/>
  <c r="AD299" i="227" s="1"/>
  <c r="BN298" i="223"/>
  <c r="BN297" i="223"/>
  <c r="AD297" i="227" s="1"/>
  <c r="BN296" i="223"/>
  <c r="BN295" i="223"/>
  <c r="AD295" i="227" s="1"/>
  <c r="BN294" i="223"/>
  <c r="BN293" i="223"/>
  <c r="AD293" i="227" s="1"/>
  <c r="BN292" i="223"/>
  <c r="BN291" i="223"/>
  <c r="AD291" i="227" s="1"/>
  <c r="BN290" i="223"/>
  <c r="BN289" i="223"/>
  <c r="AD289" i="227" s="1"/>
  <c r="BN288" i="223"/>
  <c r="BN287" i="223"/>
  <c r="AD287" i="227" s="1"/>
  <c r="BN286" i="223"/>
  <c r="BN285" i="223"/>
  <c r="AD285" i="227" s="1"/>
  <c r="BN284" i="223"/>
  <c r="BN283" i="223"/>
  <c r="AD283" i="227" s="1"/>
  <c r="BN282" i="223"/>
  <c r="BN281" i="223"/>
  <c r="AD281" i="227" s="1"/>
  <c r="BN280" i="223"/>
  <c r="BN279" i="223"/>
  <c r="AD279" i="227" s="1"/>
  <c r="BN278" i="223"/>
  <c r="BN277" i="223"/>
  <c r="AD277" i="227" s="1"/>
  <c r="BN276" i="223"/>
  <c r="BN275" i="223"/>
  <c r="AD275" i="227" s="1"/>
  <c r="BN274" i="223"/>
  <c r="BN273" i="223"/>
  <c r="AD273" i="227" s="1"/>
  <c r="BN272" i="223"/>
  <c r="BN271" i="223"/>
  <c r="AD271" i="227" s="1"/>
  <c r="BN270" i="223"/>
  <c r="BN269" i="223"/>
  <c r="AD269" i="227" s="1"/>
  <c r="BN268" i="223"/>
  <c r="BN267" i="223"/>
  <c r="AD267" i="227" s="1"/>
  <c r="BN266" i="223"/>
  <c r="BN265" i="223"/>
  <c r="AD265" i="227" s="1"/>
  <c r="BN264" i="223"/>
  <c r="BN263" i="223"/>
  <c r="AD263" i="227" s="1"/>
  <c r="BN262" i="223"/>
  <c r="BN261" i="223"/>
  <c r="AD261" i="227" s="1"/>
  <c r="BN260" i="223"/>
  <c r="BN259" i="223"/>
  <c r="AD259" i="227" s="1"/>
  <c r="BN258" i="223"/>
  <c r="BN257" i="223"/>
  <c r="AD257" i="227" s="1"/>
  <c r="BN256" i="223"/>
  <c r="BN255" i="223"/>
  <c r="AD255" i="227" s="1"/>
  <c r="BN254" i="223"/>
  <c r="BN253" i="223"/>
  <c r="AD253" i="227" s="1"/>
  <c r="BN252" i="223"/>
  <c r="BN251" i="223"/>
  <c r="AD251" i="227" s="1"/>
  <c r="BN250" i="223"/>
  <c r="BN249" i="223"/>
  <c r="AD249" i="227" s="1"/>
  <c r="BN248" i="223"/>
  <c r="BN247" i="223"/>
  <c r="AD247" i="227" s="1"/>
  <c r="BN246" i="223"/>
  <c r="BN245" i="223"/>
  <c r="AD245" i="227" s="1"/>
  <c r="BN244" i="223"/>
  <c r="BN243" i="223"/>
  <c r="AD243" i="227" s="1"/>
  <c r="BN242" i="223"/>
  <c r="BN241" i="223"/>
  <c r="AD241" i="227" s="1"/>
  <c r="BN240" i="223"/>
  <c r="BN239" i="223"/>
  <c r="AD239" i="227" s="1"/>
  <c r="BN238" i="223"/>
  <c r="BN237" i="223"/>
  <c r="AD237" i="227" s="1"/>
  <c r="BN236" i="223"/>
  <c r="BN235" i="223"/>
  <c r="AD235" i="227" s="1"/>
  <c r="BN234" i="223"/>
  <c r="BN233" i="223"/>
  <c r="AD233" i="227" s="1"/>
  <c r="BN232" i="223"/>
  <c r="BN231" i="223"/>
  <c r="AD231" i="227" s="1"/>
  <c r="BN230" i="223"/>
  <c r="BN229" i="223"/>
  <c r="AD229" i="227" s="1"/>
  <c r="BN228" i="223"/>
  <c r="BN227" i="223"/>
  <c r="AD227" i="227" s="1"/>
  <c r="BN226" i="223"/>
  <c r="BN225" i="223"/>
  <c r="AD225" i="227" s="1"/>
  <c r="BN224" i="223"/>
  <c r="BN223" i="223"/>
  <c r="AD223" i="227" s="1"/>
  <c r="BN222" i="223"/>
  <c r="BN221" i="223"/>
  <c r="AD221" i="227" s="1"/>
  <c r="BN220" i="223"/>
  <c r="BN219" i="223"/>
  <c r="AD219" i="227" s="1"/>
  <c r="BN218" i="223"/>
  <c r="BN217" i="223"/>
  <c r="AD217" i="227" s="1"/>
  <c r="BN216" i="223"/>
  <c r="BN215" i="223"/>
  <c r="AD215" i="227" s="1"/>
  <c r="BN214" i="223"/>
  <c r="BN213" i="223"/>
  <c r="AD213" i="227" s="1"/>
  <c r="BN212" i="223"/>
  <c r="BN211" i="223"/>
  <c r="AD211" i="227" s="1"/>
  <c r="BN210" i="223"/>
  <c r="BN209" i="223"/>
  <c r="AD209" i="227" s="1"/>
  <c r="BN208" i="223"/>
  <c r="BN207" i="223"/>
  <c r="AD207" i="227" s="1"/>
  <c r="BN206" i="223"/>
  <c r="BN205" i="223"/>
  <c r="AD205" i="227" s="1"/>
  <c r="BN204" i="223"/>
  <c r="BN203" i="223"/>
  <c r="AD203" i="227" s="1"/>
  <c r="BN202" i="223"/>
  <c r="BN201" i="223"/>
  <c r="AD201" i="227" s="1"/>
  <c r="BN200" i="223"/>
  <c r="BN199" i="223"/>
  <c r="AD199" i="227" s="1"/>
  <c r="BN198" i="223"/>
  <c r="BN197" i="223"/>
  <c r="AD197" i="227" s="1"/>
  <c r="BN196" i="223"/>
  <c r="BN195" i="223"/>
  <c r="AD195" i="227" s="1"/>
  <c r="BN194" i="223"/>
  <c r="AD194" i="227" s="1"/>
  <c r="BN193" i="223"/>
  <c r="AD193" i="227" s="1"/>
  <c r="BN192" i="223"/>
  <c r="BN191" i="223"/>
  <c r="AD191" i="227" s="1"/>
  <c r="BN190" i="223"/>
  <c r="BN189" i="223"/>
  <c r="AD189" i="227" s="1"/>
  <c r="BN188" i="223"/>
  <c r="BN187" i="223"/>
  <c r="AD187" i="227" s="1"/>
  <c r="BN186" i="223"/>
  <c r="BN185" i="223"/>
  <c r="AD185" i="227" s="1"/>
  <c r="BN184" i="223"/>
  <c r="BN183" i="223"/>
  <c r="AD183" i="227" s="1"/>
  <c r="BN182" i="223"/>
  <c r="BN181" i="223"/>
  <c r="AD181" i="227" s="1"/>
  <c r="BN180" i="223"/>
  <c r="BN179" i="223"/>
  <c r="AD179" i="227" s="1"/>
  <c r="BN178" i="223"/>
  <c r="BN177" i="223"/>
  <c r="AD177" i="227" s="1"/>
  <c r="BN176" i="223"/>
  <c r="AD176" i="227" s="1"/>
  <c r="BN175" i="223"/>
  <c r="AD175" i="227" s="1"/>
  <c r="BN174" i="223"/>
  <c r="BN173" i="223"/>
  <c r="AD173" i="227" s="1"/>
  <c r="BN172" i="223"/>
  <c r="BN171" i="223"/>
  <c r="AD171" i="227" s="1"/>
  <c r="BN170" i="223"/>
  <c r="BN169" i="223"/>
  <c r="AD169" i="227" s="1"/>
  <c r="BN168" i="223"/>
  <c r="BN167" i="223"/>
  <c r="AD167" i="227" s="1"/>
  <c r="BN166" i="223"/>
  <c r="BN165" i="223"/>
  <c r="AD165" i="227" s="1"/>
  <c r="BN164" i="223"/>
  <c r="BN163" i="223"/>
  <c r="AD163" i="227" s="1"/>
  <c r="BN162" i="223"/>
  <c r="BN161" i="223"/>
  <c r="AD161" i="227" s="1"/>
  <c r="BN160" i="223"/>
  <c r="BN159" i="223"/>
  <c r="AD159" i="227" s="1"/>
  <c r="BN158" i="223"/>
  <c r="BN157" i="223"/>
  <c r="AD157" i="227" s="1"/>
  <c r="BN156" i="223"/>
  <c r="BN155" i="223"/>
  <c r="AD155" i="227" s="1"/>
  <c r="BN154" i="223"/>
  <c r="BN153" i="223"/>
  <c r="AD153" i="227" s="1"/>
  <c r="BN152" i="223"/>
  <c r="BN151" i="223"/>
  <c r="AD151" i="227" s="1"/>
  <c r="BN150" i="223"/>
  <c r="BN149" i="223"/>
  <c r="AD149" i="227" s="1"/>
  <c r="BN148" i="223"/>
  <c r="BN147" i="223"/>
  <c r="AD147" i="227" s="1"/>
  <c r="BN146" i="223"/>
  <c r="BN145" i="223"/>
  <c r="AD145" i="227" s="1"/>
  <c r="BN144" i="223"/>
  <c r="BN143" i="223"/>
  <c r="AD143" i="227" s="1"/>
  <c r="BN142" i="223"/>
  <c r="BN141" i="223"/>
  <c r="AD141" i="227" s="1"/>
  <c r="BN140" i="223"/>
  <c r="BN139" i="223"/>
  <c r="AD139" i="227" s="1"/>
  <c r="BN138" i="223"/>
  <c r="BN137" i="223"/>
  <c r="AD137" i="227" s="1"/>
  <c r="BN136" i="223"/>
  <c r="BN135" i="223"/>
  <c r="AD135" i="227" s="1"/>
  <c r="BN134" i="223"/>
  <c r="BN133" i="223"/>
  <c r="BN132" i="223"/>
  <c r="BN131" i="223"/>
  <c r="AD131" i="227" s="1"/>
  <c r="BN130" i="223"/>
  <c r="AD130" i="227" s="1"/>
  <c r="BN129" i="223"/>
  <c r="AD129" i="227" s="1"/>
  <c r="BN128" i="223"/>
  <c r="BN127" i="223"/>
  <c r="AD127" i="227" s="1"/>
  <c r="BN126" i="223"/>
  <c r="BN125" i="223"/>
  <c r="AD125" i="227" s="1"/>
  <c r="BN124" i="223"/>
  <c r="BN123" i="223"/>
  <c r="AD123" i="227" s="1"/>
  <c r="BN122" i="223"/>
  <c r="BN121" i="223"/>
  <c r="AD121" i="227" s="1"/>
  <c r="BN120" i="223"/>
  <c r="BN119" i="223"/>
  <c r="AD119" i="227" s="1"/>
  <c r="BN118" i="223"/>
  <c r="BN117" i="223"/>
  <c r="AD117" i="227" s="1"/>
  <c r="BN116" i="223"/>
  <c r="BN115" i="223"/>
  <c r="AD115" i="227" s="1"/>
  <c r="BN114" i="223"/>
  <c r="AD114" i="227" s="1"/>
  <c r="BN113" i="223"/>
  <c r="AD113" i="227" s="1"/>
  <c r="BN112" i="223"/>
  <c r="AD112" i="227" s="1"/>
  <c r="BN111" i="223"/>
  <c r="AD111" i="227" s="1"/>
  <c r="BN110" i="223"/>
  <c r="BN109" i="223"/>
  <c r="AD109" i="227" s="1"/>
  <c r="BN108" i="223"/>
  <c r="BN107" i="223"/>
  <c r="AD107" i="227" s="1"/>
  <c r="BN106" i="223"/>
  <c r="BN105" i="223"/>
  <c r="AD105" i="227" s="1"/>
  <c r="BN104" i="223"/>
  <c r="BN103" i="223"/>
  <c r="AD103" i="227" s="1"/>
  <c r="BN102" i="223"/>
  <c r="BN101" i="223"/>
  <c r="AD101" i="227" s="1"/>
  <c r="BN100" i="223"/>
  <c r="BN99" i="223"/>
  <c r="AD99" i="227" s="1"/>
  <c r="BN98" i="223"/>
  <c r="BN97" i="223"/>
  <c r="AD97" i="227" s="1"/>
  <c r="BN96" i="223"/>
  <c r="BN95" i="223"/>
  <c r="AD95" i="227" s="1"/>
  <c r="BN94" i="223"/>
  <c r="BN93" i="223"/>
  <c r="AD93" i="227" s="1"/>
  <c r="BN92" i="223"/>
  <c r="BN91" i="223"/>
  <c r="AD91" i="227" s="1"/>
  <c r="BN90" i="223"/>
  <c r="BN89" i="223"/>
  <c r="AD89" i="227" s="1"/>
  <c r="BN88" i="223"/>
  <c r="BN87" i="223"/>
  <c r="AD87" i="227" s="1"/>
  <c r="BN86" i="223"/>
  <c r="BN85" i="223"/>
  <c r="AD85" i="227" s="1"/>
  <c r="BN84" i="223"/>
  <c r="BN83" i="223"/>
  <c r="BN82" i="223"/>
  <c r="AD82" i="227" s="1"/>
  <c r="BN81" i="223"/>
  <c r="BN80" i="223"/>
  <c r="AD80" i="227" s="1"/>
  <c r="BN79" i="223"/>
  <c r="BN78" i="223"/>
  <c r="AD78" i="227" s="1"/>
  <c r="BN77" i="223"/>
  <c r="BN76" i="223"/>
  <c r="AD76" i="227" s="1"/>
  <c r="BN75" i="223"/>
  <c r="BN74" i="223"/>
  <c r="AD74" i="227" s="1"/>
  <c r="BN73" i="223"/>
  <c r="BN72" i="223"/>
  <c r="AD72" i="227" s="1"/>
  <c r="BN71" i="223"/>
  <c r="AD71" i="227" s="1"/>
  <c r="BN70" i="223"/>
  <c r="BN69" i="223"/>
  <c r="AD69" i="227" s="1"/>
  <c r="BN68" i="223"/>
  <c r="BN67" i="223"/>
  <c r="AD67" i="227" s="1"/>
  <c r="BN66" i="223"/>
  <c r="BN65" i="223"/>
  <c r="AD65" i="227" s="1"/>
  <c r="BN64" i="223"/>
  <c r="BN63" i="223"/>
  <c r="AD63" i="227" s="1"/>
  <c r="BN62" i="223"/>
  <c r="AD62" i="227" s="1"/>
  <c r="BN61" i="223"/>
  <c r="AD61" i="227" s="1"/>
  <c r="BN60" i="223"/>
  <c r="BN59" i="223"/>
  <c r="AD59" i="227" s="1"/>
  <c r="BN58" i="223"/>
  <c r="BN57" i="223"/>
  <c r="BN56" i="223"/>
  <c r="BN55" i="223"/>
  <c r="BN54" i="223"/>
  <c r="BN53" i="223"/>
  <c r="BN52" i="223"/>
  <c r="BN51" i="223"/>
  <c r="BN50" i="223"/>
  <c r="BN49" i="223"/>
  <c r="BN48" i="223"/>
  <c r="BN47" i="223"/>
  <c r="BN46" i="223"/>
  <c r="BN45" i="223"/>
  <c r="BN44" i="223"/>
  <c r="BN43" i="223"/>
  <c r="BN42" i="223"/>
  <c r="BN41" i="223"/>
  <c r="BN40" i="223"/>
  <c r="BN39" i="223"/>
  <c r="BN38" i="223"/>
  <c r="BN37" i="223"/>
  <c r="BN36" i="223"/>
  <c r="BN35" i="223"/>
  <c r="BN34" i="223"/>
  <c r="BN33" i="223"/>
  <c r="BN32" i="223"/>
  <c r="BN31" i="223"/>
  <c r="BN30" i="223"/>
  <c r="BN29" i="223"/>
  <c r="BN28" i="223"/>
  <c r="BN27" i="223"/>
  <c r="BN26" i="223"/>
  <c r="BN25" i="223"/>
  <c r="BN24" i="223"/>
  <c r="BN23" i="223"/>
  <c r="BN22" i="223"/>
  <c r="BN21" i="223"/>
  <c r="BN20" i="223"/>
  <c r="BN19" i="223"/>
  <c r="BN18" i="223"/>
  <c r="BN17" i="223"/>
  <c r="BN16" i="223"/>
  <c r="BN15" i="223"/>
  <c r="BN14" i="223"/>
  <c r="BN13" i="223"/>
  <c r="BN12" i="223"/>
  <c r="BN11" i="223"/>
  <c r="BN10" i="223"/>
  <c r="BO15" i="223" l="1"/>
  <c r="BP15" i="223" s="1"/>
  <c r="AD15" i="227"/>
  <c r="BO27" i="223"/>
  <c r="BP27" i="223" s="1"/>
  <c r="AD27" i="227"/>
  <c r="BO35" i="223"/>
  <c r="BP35" i="223" s="1"/>
  <c r="AD35" i="227"/>
  <c r="BO39" i="223"/>
  <c r="BP39" i="223" s="1"/>
  <c r="AD39" i="227"/>
  <c r="BO47" i="223"/>
  <c r="BP47" i="223" s="1"/>
  <c r="AD47" i="227"/>
  <c r="BQ75" i="223"/>
  <c r="AD75" i="227"/>
  <c r="BQ12" i="223"/>
  <c r="AD12" i="227"/>
  <c r="BQ16" i="223"/>
  <c r="AD16" i="227"/>
  <c r="BQ20" i="223"/>
  <c r="AD20" i="227"/>
  <c r="BO24" i="223"/>
  <c r="BP24" i="223" s="1"/>
  <c r="AD24" i="227"/>
  <c r="BO28" i="223"/>
  <c r="BP28" i="223" s="1"/>
  <c r="AD28" i="227"/>
  <c r="BO32" i="223"/>
  <c r="BP32" i="223" s="1"/>
  <c r="AD32" i="227"/>
  <c r="BO36" i="223"/>
  <c r="BP36" i="223" s="1"/>
  <c r="AD36" i="227"/>
  <c r="BO40" i="223"/>
  <c r="BP40" i="223" s="1"/>
  <c r="AD40" i="227"/>
  <c r="BO44" i="223"/>
  <c r="BP44" i="223" s="1"/>
  <c r="AD44" i="227"/>
  <c r="BO48" i="223"/>
  <c r="BP48" i="223" s="1"/>
  <c r="AD48" i="227"/>
  <c r="BO52" i="223"/>
  <c r="BP52" i="223" s="1"/>
  <c r="AD52" i="227"/>
  <c r="BO56" i="223"/>
  <c r="BP56" i="223" s="1"/>
  <c r="AD56" i="227"/>
  <c r="BO60" i="223"/>
  <c r="BP60" i="223" s="1"/>
  <c r="AD60" i="227"/>
  <c r="BO64" i="223"/>
  <c r="BP64" i="223" s="1"/>
  <c r="AD64" i="227"/>
  <c r="BO68" i="223"/>
  <c r="BP68" i="223" s="1"/>
  <c r="AD68" i="227"/>
  <c r="BO84" i="223"/>
  <c r="BP84" i="223" s="1"/>
  <c r="AD84" i="227"/>
  <c r="BO88" i="223"/>
  <c r="BP88" i="223" s="1"/>
  <c r="AD88" i="227"/>
  <c r="BO92" i="223"/>
  <c r="BP92" i="223" s="1"/>
  <c r="AD92" i="227"/>
  <c r="BO96" i="223"/>
  <c r="BP96" i="223" s="1"/>
  <c r="AD96" i="227"/>
  <c r="BO100" i="223"/>
  <c r="AD100" i="227"/>
  <c r="BO104" i="223"/>
  <c r="BP104" i="223" s="1"/>
  <c r="AD104" i="227"/>
  <c r="BO108" i="223"/>
  <c r="BP108" i="223" s="1"/>
  <c r="AD108" i="227"/>
  <c r="BO116" i="223"/>
  <c r="BP116" i="223" s="1"/>
  <c r="AD116" i="227"/>
  <c r="BO120" i="223"/>
  <c r="BP120" i="223" s="1"/>
  <c r="AD120" i="227"/>
  <c r="BO124" i="223"/>
  <c r="BP124" i="223" s="1"/>
  <c r="AD124" i="227"/>
  <c r="BO128" i="223"/>
  <c r="BP128" i="223" s="1"/>
  <c r="AD128" i="227"/>
  <c r="BO132" i="223"/>
  <c r="BP132" i="223" s="1"/>
  <c r="AD132" i="227"/>
  <c r="BO136" i="223"/>
  <c r="BP136" i="223" s="1"/>
  <c r="AD136" i="227"/>
  <c r="BO140" i="223"/>
  <c r="BP140" i="223" s="1"/>
  <c r="AD140" i="227"/>
  <c r="BQ144" i="223"/>
  <c r="AD144" i="227"/>
  <c r="BQ148" i="223"/>
  <c r="AD148" i="227"/>
  <c r="BQ152" i="223"/>
  <c r="AD152" i="227"/>
  <c r="BQ156" i="223"/>
  <c r="AD156" i="227"/>
  <c r="BQ160" i="223"/>
  <c r="AD160" i="227"/>
  <c r="BQ164" i="223"/>
  <c r="AD164" i="227"/>
  <c r="BQ168" i="223"/>
  <c r="AD168" i="227"/>
  <c r="BQ172" i="223"/>
  <c r="AD172" i="227"/>
  <c r="BQ180" i="223"/>
  <c r="AD180" i="227"/>
  <c r="BQ184" i="223"/>
  <c r="AD184" i="227"/>
  <c r="BQ188" i="223"/>
  <c r="AD188" i="227"/>
  <c r="BQ192" i="223"/>
  <c r="AD192" i="227"/>
  <c r="BQ196" i="223"/>
  <c r="AD196" i="227"/>
  <c r="BQ200" i="223"/>
  <c r="AD200" i="227"/>
  <c r="BO204" i="223"/>
  <c r="BP204" i="223" s="1"/>
  <c r="AD204" i="227"/>
  <c r="BO208" i="223"/>
  <c r="BP208" i="223" s="1"/>
  <c r="AD208" i="227"/>
  <c r="BO212" i="223"/>
  <c r="BP212" i="223" s="1"/>
  <c r="AD212" i="227"/>
  <c r="BO216" i="223"/>
  <c r="BP216" i="223" s="1"/>
  <c r="AD216" i="227"/>
  <c r="BO220" i="223"/>
  <c r="AD220" i="227"/>
  <c r="BO224" i="223"/>
  <c r="BP224" i="223" s="1"/>
  <c r="AD224" i="227"/>
  <c r="BO228" i="223"/>
  <c r="BP228" i="223" s="1"/>
  <c r="AD228" i="227"/>
  <c r="BO232" i="223"/>
  <c r="BP232" i="223" s="1"/>
  <c r="AD232" i="227"/>
  <c r="BO236" i="223"/>
  <c r="BP236" i="223" s="1"/>
  <c r="AD236" i="227"/>
  <c r="BO240" i="223"/>
  <c r="BP240" i="223" s="1"/>
  <c r="AD240" i="227"/>
  <c r="BO244" i="223"/>
  <c r="BP244" i="223" s="1"/>
  <c r="AD244" i="227"/>
  <c r="BO248" i="223"/>
  <c r="BP248" i="223" s="1"/>
  <c r="AD248" i="227"/>
  <c r="BO252" i="223"/>
  <c r="BP252" i="223" s="1"/>
  <c r="AD252" i="227"/>
  <c r="BO256" i="223"/>
  <c r="BP256" i="223" s="1"/>
  <c r="AD256" i="227"/>
  <c r="BO260" i="223"/>
  <c r="BP260" i="223" s="1"/>
  <c r="AD260" i="227"/>
  <c r="BO264" i="223"/>
  <c r="BP264" i="223" s="1"/>
  <c r="AD264" i="227"/>
  <c r="BO268" i="223"/>
  <c r="BP268" i="223" s="1"/>
  <c r="AD268" i="227"/>
  <c r="BO272" i="223"/>
  <c r="BP272" i="223" s="1"/>
  <c r="AD272" i="227"/>
  <c r="BO276" i="223"/>
  <c r="BP276" i="223" s="1"/>
  <c r="AD276" i="227"/>
  <c r="BO280" i="223"/>
  <c r="BP280" i="223" s="1"/>
  <c r="AD280" i="227"/>
  <c r="BO284" i="223"/>
  <c r="BP284" i="223" s="1"/>
  <c r="AD284" i="227"/>
  <c r="BO288" i="223"/>
  <c r="BP288" i="223" s="1"/>
  <c r="AD288" i="227"/>
  <c r="BO292" i="223"/>
  <c r="BP292" i="223" s="1"/>
  <c r="AD292" i="227"/>
  <c r="BO296" i="223"/>
  <c r="BP296" i="223" s="1"/>
  <c r="AD296" i="227"/>
  <c r="BO300" i="223"/>
  <c r="BP300" i="223" s="1"/>
  <c r="AD300" i="227"/>
  <c r="BO304" i="223"/>
  <c r="BP304" i="223" s="1"/>
  <c r="AD304" i="227"/>
  <c r="BO308" i="223"/>
  <c r="BP308" i="223" s="1"/>
  <c r="AD308" i="227"/>
  <c r="BO312" i="223"/>
  <c r="BP312" i="223" s="1"/>
  <c r="AD312" i="227"/>
  <c r="BO316" i="223"/>
  <c r="BP316" i="223" s="1"/>
  <c r="AD316" i="227"/>
  <c r="BO320" i="223"/>
  <c r="BP320" i="223" s="1"/>
  <c r="AD320" i="227"/>
  <c r="BO324" i="223"/>
  <c r="BP324" i="223" s="1"/>
  <c r="AD324" i="227"/>
  <c r="BO328" i="223"/>
  <c r="BP328" i="223" s="1"/>
  <c r="AD328" i="227"/>
  <c r="BO332" i="223"/>
  <c r="BP332" i="223" s="1"/>
  <c r="AD332" i="227"/>
  <c r="BO336" i="223"/>
  <c r="BP336" i="223" s="1"/>
  <c r="AD336" i="227"/>
  <c r="BQ340" i="223"/>
  <c r="AD340" i="227"/>
  <c r="BO13" i="223"/>
  <c r="BP13" i="223" s="1"/>
  <c r="AD13" i="227"/>
  <c r="BO25" i="223"/>
  <c r="BP25" i="223" s="1"/>
  <c r="AD25" i="227"/>
  <c r="BO33" i="223"/>
  <c r="BP33" i="223" s="1"/>
  <c r="AD33" i="227"/>
  <c r="BO45" i="223"/>
  <c r="BP45" i="223" s="1"/>
  <c r="AD45" i="227"/>
  <c r="BO57" i="223"/>
  <c r="BP57" i="223" s="1"/>
  <c r="AD57" i="227"/>
  <c r="BQ73" i="223"/>
  <c r="AD73" i="227"/>
  <c r="BQ133" i="223"/>
  <c r="AD133" i="227"/>
  <c r="BO19" i="223"/>
  <c r="BP19" i="223" s="1"/>
  <c r="AD19" i="227"/>
  <c r="BO17" i="223"/>
  <c r="BP17" i="223" s="1"/>
  <c r="AD17" i="227"/>
  <c r="BO21" i="223"/>
  <c r="BP21" i="223" s="1"/>
  <c r="AD21" i="227"/>
  <c r="BO29" i="223"/>
  <c r="BP29" i="223" s="1"/>
  <c r="AD29" i="227"/>
  <c r="BO37" i="223"/>
  <c r="BP37" i="223" s="1"/>
  <c r="AD37" i="227"/>
  <c r="BO41" i="223"/>
  <c r="BP41" i="223" s="1"/>
  <c r="AD41" i="227"/>
  <c r="BO49" i="223"/>
  <c r="BP49" i="223" s="1"/>
  <c r="AD49" i="227"/>
  <c r="BO53" i="223"/>
  <c r="BP53" i="223" s="1"/>
  <c r="AD53" i="227"/>
  <c r="BQ77" i="223"/>
  <c r="AD77" i="227"/>
  <c r="BQ81" i="223"/>
  <c r="AD81" i="227"/>
  <c r="BQ10" i="223"/>
  <c r="AD10" i="227"/>
  <c r="BQ14" i="223"/>
  <c r="AD14" i="227"/>
  <c r="BQ18" i="223"/>
  <c r="AD18" i="227"/>
  <c r="BO22" i="223"/>
  <c r="BP22" i="223" s="1"/>
  <c r="AD22" i="227"/>
  <c r="BO26" i="223"/>
  <c r="BP26" i="223" s="1"/>
  <c r="AD26" i="227"/>
  <c r="BO30" i="223"/>
  <c r="BP30" i="223" s="1"/>
  <c r="AD30" i="227"/>
  <c r="BO34" i="223"/>
  <c r="BP34" i="223" s="1"/>
  <c r="AD34" i="227"/>
  <c r="BO38" i="223"/>
  <c r="BP38" i="223" s="1"/>
  <c r="AD38" i="227"/>
  <c r="BO42" i="223"/>
  <c r="BP42" i="223" s="1"/>
  <c r="AD42" i="227"/>
  <c r="BO46" i="223"/>
  <c r="BP46" i="223" s="1"/>
  <c r="AD46" i="227"/>
  <c r="BO50" i="223"/>
  <c r="BP50" i="223" s="1"/>
  <c r="AD50" i="227"/>
  <c r="BO54" i="223"/>
  <c r="BP54" i="223" s="1"/>
  <c r="AD54" i="227"/>
  <c r="BO58" i="223"/>
  <c r="BP58" i="223" s="1"/>
  <c r="AD58" i="227"/>
  <c r="BO66" i="223"/>
  <c r="BP66" i="223" s="1"/>
  <c r="AD66" i="227"/>
  <c r="BO70" i="223"/>
  <c r="BP70" i="223" s="1"/>
  <c r="AD70" i="227"/>
  <c r="BO86" i="223"/>
  <c r="BP86" i="223" s="1"/>
  <c r="AD86" i="227"/>
  <c r="BO90" i="223"/>
  <c r="BP90" i="223" s="1"/>
  <c r="AD90" i="227"/>
  <c r="BO94" i="223"/>
  <c r="BP94" i="223" s="1"/>
  <c r="AD94" i="227"/>
  <c r="BO98" i="223"/>
  <c r="BP98" i="223" s="1"/>
  <c r="AD98" i="227"/>
  <c r="BO102" i="223"/>
  <c r="BP102" i="223" s="1"/>
  <c r="AD102" i="227"/>
  <c r="BO106" i="223"/>
  <c r="BP106" i="223" s="1"/>
  <c r="AD106" i="227"/>
  <c r="BO110" i="223"/>
  <c r="BP110" i="223" s="1"/>
  <c r="AD110" i="227"/>
  <c r="BO118" i="223"/>
  <c r="BP118" i="223" s="1"/>
  <c r="AD118" i="227"/>
  <c r="BO122" i="223"/>
  <c r="BP122" i="223" s="1"/>
  <c r="AD122" i="227"/>
  <c r="BO126" i="223"/>
  <c r="BP126" i="223" s="1"/>
  <c r="AD126" i="227"/>
  <c r="BO134" i="223"/>
  <c r="BP134" i="223" s="1"/>
  <c r="AD134" i="227"/>
  <c r="BO138" i="223"/>
  <c r="BP138" i="223" s="1"/>
  <c r="AD138" i="227"/>
  <c r="BQ142" i="223"/>
  <c r="AD142" i="227"/>
  <c r="BQ146" i="223"/>
  <c r="AD146" i="227"/>
  <c r="BQ150" i="223"/>
  <c r="AD150" i="227"/>
  <c r="BQ154" i="223"/>
  <c r="AD154" i="227"/>
  <c r="BQ158" i="223"/>
  <c r="AD158" i="227"/>
  <c r="BQ162" i="223"/>
  <c r="AD162" i="227"/>
  <c r="BQ166" i="223"/>
  <c r="AD166" i="227"/>
  <c r="BQ170" i="223"/>
  <c r="AD170" i="227"/>
  <c r="BO174" i="223"/>
  <c r="BP174" i="223" s="1"/>
  <c r="AD174" i="227"/>
  <c r="BQ178" i="223"/>
  <c r="AD178" i="227"/>
  <c r="BO182" i="223"/>
  <c r="BP182" i="223" s="1"/>
  <c r="AD182" i="227"/>
  <c r="BQ186" i="223"/>
  <c r="AD186" i="227"/>
  <c r="BQ190" i="223"/>
  <c r="AD190" i="227"/>
  <c r="BO198" i="223"/>
  <c r="BP198" i="223" s="1"/>
  <c r="AD198" i="227"/>
  <c r="BQ202" i="223"/>
  <c r="AD202" i="227"/>
  <c r="BO206" i="223"/>
  <c r="BP206" i="223" s="1"/>
  <c r="AD206" i="227"/>
  <c r="BQ210" i="223"/>
  <c r="AD210" i="227"/>
  <c r="BQ214" i="223"/>
  <c r="AD214" i="227"/>
  <c r="BQ218" i="223"/>
  <c r="AD218" i="227"/>
  <c r="BQ222" i="223"/>
  <c r="AD222" i="227"/>
  <c r="BO226" i="223"/>
  <c r="BP226" i="223" s="1"/>
  <c r="AD226" i="227"/>
  <c r="BQ230" i="223"/>
  <c r="AD230" i="227"/>
  <c r="BO234" i="223"/>
  <c r="BP234" i="223" s="1"/>
  <c r="AD234" i="227"/>
  <c r="BO238" i="223"/>
  <c r="BP238" i="223" s="1"/>
  <c r="AD238" i="227"/>
  <c r="BQ242" i="223"/>
  <c r="AD242" i="227"/>
  <c r="BQ246" i="223"/>
  <c r="AD246" i="227"/>
  <c r="BQ250" i="223"/>
  <c r="AD250" i="227"/>
  <c r="BQ254" i="223"/>
  <c r="AD254" i="227"/>
  <c r="BQ258" i="223"/>
  <c r="AD258" i="227"/>
  <c r="BQ262" i="223"/>
  <c r="AD262" i="227"/>
  <c r="BO266" i="223"/>
  <c r="BP266" i="223" s="1"/>
  <c r="AD266" i="227"/>
  <c r="BO270" i="223"/>
  <c r="BP270" i="223" s="1"/>
  <c r="AD270" i="227"/>
  <c r="BQ274" i="223"/>
  <c r="AD274" i="227"/>
  <c r="BQ278" i="223"/>
  <c r="AD278" i="227"/>
  <c r="BO282" i="223"/>
  <c r="BP282" i="223" s="1"/>
  <c r="AD282" i="227"/>
  <c r="BQ286" i="223"/>
  <c r="AD286" i="227"/>
  <c r="BO290" i="223"/>
  <c r="BP290" i="223" s="1"/>
  <c r="AD290" i="227"/>
  <c r="BQ294" i="223"/>
  <c r="AD294" i="227"/>
  <c r="BQ298" i="223"/>
  <c r="AD298" i="227"/>
  <c r="BO302" i="223"/>
  <c r="BP302" i="223" s="1"/>
  <c r="AD302" i="227"/>
  <c r="BQ306" i="223"/>
  <c r="AD306" i="227"/>
  <c r="BQ310" i="223"/>
  <c r="AD310" i="227"/>
  <c r="BQ314" i="223"/>
  <c r="AD314" i="227"/>
  <c r="BQ318" i="223"/>
  <c r="AD318" i="227"/>
  <c r="BO322" i="223"/>
  <c r="BP322" i="223" s="1"/>
  <c r="AD322" i="227"/>
  <c r="BO326" i="223"/>
  <c r="BP326" i="223" s="1"/>
  <c r="AD326" i="227"/>
  <c r="BQ330" i="223"/>
  <c r="AD330" i="227"/>
  <c r="BO334" i="223"/>
  <c r="BP334" i="223" s="1"/>
  <c r="AD334" i="227"/>
  <c r="BO338" i="223"/>
  <c r="BP338" i="223" s="1"/>
  <c r="AD338" i="227"/>
  <c r="BO11" i="223"/>
  <c r="BP11" i="223" s="1"/>
  <c r="AD11" i="227"/>
  <c r="BQ23" i="223"/>
  <c r="AD23" i="227"/>
  <c r="BO31" i="223"/>
  <c r="BP31" i="223" s="1"/>
  <c r="AD31" i="227"/>
  <c r="BO43" i="223"/>
  <c r="BP43" i="223" s="1"/>
  <c r="AD43" i="227"/>
  <c r="BO51" i="223"/>
  <c r="AD51" i="227"/>
  <c r="BO55" i="223"/>
  <c r="BP55" i="223" s="1"/>
  <c r="AD55" i="227"/>
  <c r="BQ79" i="223"/>
  <c r="AD79" i="227"/>
  <c r="BQ83" i="223"/>
  <c r="AD83" i="227"/>
  <c r="BO170" i="223"/>
  <c r="BO330" i="223"/>
  <c r="BP330" i="223" s="1"/>
  <c r="BO278" i="223"/>
  <c r="BQ64" i="223"/>
  <c r="BQ24" i="223"/>
  <c r="BO78" i="223"/>
  <c r="BQ78" i="223"/>
  <c r="BQ264" i="223"/>
  <c r="BQ326" i="223"/>
  <c r="BO158" i="223"/>
  <c r="BP158" i="223" s="1"/>
  <c r="BQ234" i="223"/>
  <c r="BO72" i="223"/>
  <c r="BQ72" i="223"/>
  <c r="BO74" i="223"/>
  <c r="BQ74" i="223"/>
  <c r="BO82" i="223"/>
  <c r="BQ82" i="223"/>
  <c r="BO114" i="223"/>
  <c r="BQ114" i="223"/>
  <c r="BO130" i="223"/>
  <c r="BQ130" i="223"/>
  <c r="BQ182" i="223"/>
  <c r="BO80" i="223"/>
  <c r="BQ80" i="223"/>
  <c r="BO62" i="223"/>
  <c r="BQ62" i="223"/>
  <c r="BO112" i="223"/>
  <c r="BQ112" i="223"/>
  <c r="BQ334" i="223"/>
  <c r="BQ45" i="223"/>
  <c r="BO76" i="223"/>
  <c r="BQ76" i="223"/>
  <c r="BO162" i="223"/>
  <c r="BP162" i="223" s="1"/>
  <c r="BQ118" i="223"/>
  <c r="BQ174" i="223"/>
  <c r="BQ220" i="223"/>
  <c r="BQ266" i="223"/>
  <c r="BO146" i="223"/>
  <c r="BP146" i="223" s="1"/>
  <c r="BO166" i="223"/>
  <c r="BP166" i="223" s="1"/>
  <c r="BO16" i="223"/>
  <c r="BQ206" i="223"/>
  <c r="BQ102" i="223"/>
  <c r="BO154" i="223"/>
  <c r="BO294" i="223"/>
  <c r="BP294" i="223" s="1"/>
  <c r="BO14" i="223"/>
  <c r="BQ35" i="223"/>
  <c r="BO202" i="223"/>
  <c r="BP202" i="223" s="1"/>
  <c r="BQ316" i="223"/>
  <c r="BO150" i="223"/>
  <c r="BO262" i="223"/>
  <c r="BQ282" i="223"/>
  <c r="BO310" i="223"/>
  <c r="BQ248" i="223"/>
  <c r="BQ296" i="223"/>
  <c r="BQ216" i="223"/>
  <c r="BO230" i="223"/>
  <c r="BP230" i="223" s="1"/>
  <c r="BQ280" i="223"/>
  <c r="BO298" i="223"/>
  <c r="BP298" i="223" s="1"/>
  <c r="BQ27" i="223"/>
  <c r="BQ40" i="223"/>
  <c r="BQ22" i="223"/>
  <c r="BQ55" i="223"/>
  <c r="BO142" i="223"/>
  <c r="BQ312" i="223"/>
  <c r="BQ29" i="223"/>
  <c r="BQ238" i="223"/>
  <c r="BQ252" i="223"/>
  <c r="BQ270" i="223"/>
  <c r="BQ110" i="223"/>
  <c r="BQ124" i="223"/>
  <c r="BQ284" i="223"/>
  <c r="BQ302" i="223"/>
  <c r="BQ328" i="223"/>
  <c r="BO20" i="223"/>
  <c r="R20" i="227" s="1"/>
  <c r="BQ60" i="223"/>
  <c r="BO258" i="223"/>
  <c r="BO10" i="223"/>
  <c r="BP10" i="223" s="1"/>
  <c r="BQ32" i="223"/>
  <c r="BQ37" i="223"/>
  <c r="BQ42" i="223"/>
  <c r="BQ86" i="223"/>
  <c r="BQ126" i="223"/>
  <c r="BO144" i="223"/>
  <c r="BO148" i="223"/>
  <c r="BO152" i="223"/>
  <c r="BO156" i="223"/>
  <c r="BO160" i="223"/>
  <c r="BP160" i="223" s="1"/>
  <c r="BO164" i="223"/>
  <c r="BO168" i="223"/>
  <c r="BO172" i="223"/>
  <c r="BQ198" i="223"/>
  <c r="BQ208" i="223"/>
  <c r="BO222" i="223"/>
  <c r="BP222" i="223" s="1"/>
  <c r="BQ226" i="223"/>
  <c r="BQ240" i="223"/>
  <c r="BO254" i="223"/>
  <c r="BP254" i="223" s="1"/>
  <c r="BQ272" i="223"/>
  <c r="BO286" i="223"/>
  <c r="BP286" i="223" s="1"/>
  <c r="BQ290" i="223"/>
  <c r="BQ304" i="223"/>
  <c r="BO318" i="223"/>
  <c r="BP318" i="223" s="1"/>
  <c r="BQ322" i="223"/>
  <c r="BQ336" i="223"/>
  <c r="BP51" i="223"/>
  <c r="BQ47" i="223"/>
  <c r="BQ140" i="223"/>
  <c r="BQ204" i="223"/>
  <c r="BO218" i="223"/>
  <c r="BQ236" i="223"/>
  <c r="BO250" i="223"/>
  <c r="BP250" i="223" s="1"/>
  <c r="BQ268" i="223"/>
  <c r="BQ300" i="223"/>
  <c r="BO314" i="223"/>
  <c r="BP314" i="223" s="1"/>
  <c r="BQ332" i="223"/>
  <c r="BQ92" i="223"/>
  <c r="BQ212" i="223"/>
  <c r="BQ308" i="223"/>
  <c r="BQ94" i="223"/>
  <c r="BQ108" i="223"/>
  <c r="BQ134" i="223"/>
  <c r="BO186" i="223"/>
  <c r="BP186" i="223" s="1"/>
  <c r="BO214" i="223"/>
  <c r="BQ232" i="223"/>
  <c r="BO246" i="223"/>
  <c r="BQ276" i="223"/>
  <c r="BO12" i="223"/>
  <c r="BQ34" i="223"/>
  <c r="BQ39" i="223"/>
  <c r="BQ50" i="223"/>
  <c r="BQ128" i="223"/>
  <c r="BO210" i="223"/>
  <c r="BP210" i="223" s="1"/>
  <c r="BQ228" i="223"/>
  <c r="BO242" i="223"/>
  <c r="BQ260" i="223"/>
  <c r="BO274" i="223"/>
  <c r="BP274" i="223" s="1"/>
  <c r="BQ292" i="223"/>
  <c r="BO306" i="223"/>
  <c r="BP306" i="223" s="1"/>
  <c r="BQ324" i="223"/>
  <c r="BQ338" i="223"/>
  <c r="BQ244" i="223"/>
  <c r="BO18" i="223"/>
  <c r="BP18" i="223" s="1"/>
  <c r="BQ70" i="223"/>
  <c r="BQ224" i="223"/>
  <c r="BQ256" i="223"/>
  <c r="BQ288" i="223"/>
  <c r="BQ320" i="223"/>
  <c r="BP220" i="223"/>
  <c r="BQ17" i="223"/>
  <c r="BQ26" i="223"/>
  <c r="BQ98" i="223"/>
  <c r="BP100" i="223"/>
  <c r="BQ51" i="223"/>
  <c r="BQ56" i="223"/>
  <c r="BQ88" i="223"/>
  <c r="BQ104" i="223"/>
  <c r="BQ120" i="223"/>
  <c r="BQ136" i="223"/>
  <c r="BO180" i="223"/>
  <c r="BO196" i="223"/>
  <c r="BQ68" i="223"/>
  <c r="BQ116" i="223"/>
  <c r="BO192" i="223"/>
  <c r="BQ13" i="223"/>
  <c r="BQ31" i="223"/>
  <c r="BQ84" i="223"/>
  <c r="BQ132" i="223"/>
  <c r="BQ11" i="223"/>
  <c r="BQ15" i="223"/>
  <c r="BQ19" i="223"/>
  <c r="BQ43" i="223"/>
  <c r="BQ48" i="223"/>
  <c r="BQ53" i="223"/>
  <c r="BQ58" i="223"/>
  <c r="BQ90" i="223"/>
  <c r="BQ106" i="223"/>
  <c r="BQ122" i="223"/>
  <c r="BQ138" i="223"/>
  <c r="BQ21" i="223"/>
  <c r="BQ66" i="223"/>
  <c r="BQ100" i="223"/>
  <c r="BQ96" i="223"/>
  <c r="BO190" i="223"/>
  <c r="BO340" i="223"/>
  <c r="BQ181" i="223"/>
  <c r="BO181" i="223"/>
  <c r="BQ231" i="223"/>
  <c r="BO231" i="223"/>
  <c r="BQ57" i="223"/>
  <c r="BO73" i="223"/>
  <c r="BO81" i="223"/>
  <c r="BQ89" i="223"/>
  <c r="BO89" i="223"/>
  <c r="BQ97" i="223"/>
  <c r="BO97" i="223"/>
  <c r="BQ109" i="223"/>
  <c r="BO109" i="223"/>
  <c r="BQ125" i="223"/>
  <c r="BO125" i="223"/>
  <c r="BO133" i="223"/>
  <c r="BQ141" i="223"/>
  <c r="BO141" i="223"/>
  <c r="BO23" i="223"/>
  <c r="BQ25" i="223"/>
  <c r="BQ33" i="223"/>
  <c r="BQ41" i="223"/>
  <c r="BQ49" i="223"/>
  <c r="BQ151" i="223"/>
  <c r="BO151" i="223"/>
  <c r="BQ167" i="223"/>
  <c r="BO167" i="223"/>
  <c r="BO200" i="223"/>
  <c r="BQ225" i="223"/>
  <c r="BO225" i="223"/>
  <c r="BQ203" i="223"/>
  <c r="BO203" i="223"/>
  <c r="BQ30" i="223"/>
  <c r="BQ61" i="223"/>
  <c r="BO61" i="223"/>
  <c r="BQ69" i="223"/>
  <c r="BO69" i="223"/>
  <c r="BO77" i="223"/>
  <c r="BQ85" i="223"/>
  <c r="BO85" i="223"/>
  <c r="BQ93" i="223"/>
  <c r="BO93" i="223"/>
  <c r="BQ101" i="223"/>
  <c r="BO101" i="223"/>
  <c r="BQ117" i="223"/>
  <c r="BO117" i="223"/>
  <c r="BQ121" i="223"/>
  <c r="BO121" i="223"/>
  <c r="BQ129" i="223"/>
  <c r="BO129" i="223"/>
  <c r="BQ137" i="223"/>
  <c r="BO137" i="223"/>
  <c r="BQ157" i="223"/>
  <c r="BO157" i="223"/>
  <c r="BQ173" i="223"/>
  <c r="BO173" i="223"/>
  <c r="BO178" i="223"/>
  <c r="BQ28" i="223"/>
  <c r="BQ36" i="223"/>
  <c r="BQ44" i="223"/>
  <c r="BQ52" i="223"/>
  <c r="BQ145" i="223"/>
  <c r="BO145" i="223"/>
  <c r="BQ161" i="223"/>
  <c r="BO161" i="223"/>
  <c r="BQ183" i="223"/>
  <c r="BO183" i="223"/>
  <c r="BQ187" i="223"/>
  <c r="BO187" i="223"/>
  <c r="BQ163" i="223"/>
  <c r="BO163" i="223"/>
  <c r="BQ199" i="223"/>
  <c r="BO199" i="223"/>
  <c r="BQ38" i="223"/>
  <c r="BQ54" i="223"/>
  <c r="BQ113" i="223"/>
  <c r="BO113" i="223"/>
  <c r="BQ155" i="223"/>
  <c r="BO155" i="223"/>
  <c r="BQ171" i="223"/>
  <c r="BO171" i="223"/>
  <c r="BQ175" i="223"/>
  <c r="BO175" i="223"/>
  <c r="BQ215" i="223"/>
  <c r="BO215" i="223"/>
  <c r="BQ147" i="223"/>
  <c r="BO147" i="223"/>
  <c r="BQ46" i="223"/>
  <c r="BQ65" i="223"/>
  <c r="BO65" i="223"/>
  <c r="BQ105" i="223"/>
  <c r="BO105" i="223"/>
  <c r="BQ59" i="223"/>
  <c r="BO59" i="223"/>
  <c r="BQ63" i="223"/>
  <c r="BO63" i="223"/>
  <c r="BQ67" i="223"/>
  <c r="BO67" i="223"/>
  <c r="BQ71" i="223"/>
  <c r="BO71" i="223"/>
  <c r="BO75" i="223"/>
  <c r="BO79" i="223"/>
  <c r="BO83" i="223"/>
  <c r="BQ87" i="223"/>
  <c r="BO87" i="223"/>
  <c r="BQ91" i="223"/>
  <c r="BO91" i="223"/>
  <c r="BQ95" i="223"/>
  <c r="BO95" i="223"/>
  <c r="BQ99" i="223"/>
  <c r="BO99" i="223"/>
  <c r="BQ103" i="223"/>
  <c r="BO103" i="223"/>
  <c r="BQ107" i="223"/>
  <c r="BO107" i="223"/>
  <c r="BQ111" i="223"/>
  <c r="BO111" i="223"/>
  <c r="BQ115" i="223"/>
  <c r="BO115" i="223"/>
  <c r="BQ119" i="223"/>
  <c r="BO119" i="223"/>
  <c r="BQ123" i="223"/>
  <c r="BO123" i="223"/>
  <c r="BQ127" i="223"/>
  <c r="BO127" i="223"/>
  <c r="BQ131" i="223"/>
  <c r="BO131" i="223"/>
  <c r="BQ135" i="223"/>
  <c r="BO135" i="223"/>
  <c r="BQ139" i="223"/>
  <c r="BO139" i="223"/>
  <c r="BQ149" i="223"/>
  <c r="BO149" i="223"/>
  <c r="BQ165" i="223"/>
  <c r="BO165" i="223"/>
  <c r="BO184" i="223"/>
  <c r="BN342" i="223"/>
  <c r="BQ143" i="223"/>
  <c r="BO143" i="223"/>
  <c r="BQ159" i="223"/>
  <c r="BO159" i="223"/>
  <c r="BQ176" i="223"/>
  <c r="BO176" i="223"/>
  <c r="BQ193" i="223"/>
  <c r="BO193" i="223"/>
  <c r="BQ209" i="223"/>
  <c r="BO209" i="223"/>
  <c r="BQ153" i="223"/>
  <c r="BO153" i="223"/>
  <c r="BQ169" i="223"/>
  <c r="BO169" i="223"/>
  <c r="BQ194" i="223"/>
  <c r="BO194" i="223"/>
  <c r="BQ241" i="223"/>
  <c r="BO241" i="223"/>
  <c r="BQ245" i="223"/>
  <c r="BO245" i="223"/>
  <c r="BQ249" i="223"/>
  <c r="BO249" i="223"/>
  <c r="BQ253" i="223"/>
  <c r="BO253" i="223"/>
  <c r="BQ257" i="223"/>
  <c r="BO257" i="223"/>
  <c r="BQ261" i="223"/>
  <c r="BO261" i="223"/>
  <c r="BQ265" i="223"/>
  <c r="BO265" i="223"/>
  <c r="BQ269" i="223"/>
  <c r="BO269" i="223"/>
  <c r="BQ273" i="223"/>
  <c r="BO273" i="223"/>
  <c r="BQ277" i="223"/>
  <c r="BO277" i="223"/>
  <c r="BQ281" i="223"/>
  <c r="BO281" i="223"/>
  <c r="BQ285" i="223"/>
  <c r="BO285" i="223"/>
  <c r="BQ289" i="223"/>
  <c r="BO289" i="223"/>
  <c r="BQ293" i="223"/>
  <c r="BO293" i="223"/>
  <c r="BQ297" i="223"/>
  <c r="BO297" i="223"/>
  <c r="BQ301" i="223"/>
  <c r="BO301" i="223"/>
  <c r="BQ305" i="223"/>
  <c r="BO305" i="223"/>
  <c r="BQ309" i="223"/>
  <c r="BO309" i="223"/>
  <c r="BQ313" i="223"/>
  <c r="BO313" i="223"/>
  <c r="BQ317" i="223"/>
  <c r="BO317" i="223"/>
  <c r="BQ321" i="223"/>
  <c r="BO321" i="223"/>
  <c r="BQ325" i="223"/>
  <c r="BO325" i="223"/>
  <c r="BQ329" i="223"/>
  <c r="BO329" i="223"/>
  <c r="BQ333" i="223"/>
  <c r="BO333" i="223"/>
  <c r="BQ337" i="223"/>
  <c r="BO337" i="223"/>
  <c r="BQ341" i="223"/>
  <c r="BO341" i="223"/>
  <c r="BQ219" i="223"/>
  <c r="BO219" i="223"/>
  <c r="BQ235" i="223"/>
  <c r="BO235" i="223"/>
  <c r="BQ197" i="223"/>
  <c r="BO197" i="223"/>
  <c r="BQ213" i="223"/>
  <c r="BO213" i="223"/>
  <c r="BQ229" i="223"/>
  <c r="BO229" i="223"/>
  <c r="BQ179" i="223"/>
  <c r="BO179" i="223"/>
  <c r="BO188" i="223"/>
  <c r="BQ191" i="223"/>
  <c r="BO191" i="223"/>
  <c r="BQ207" i="223"/>
  <c r="BO207" i="223"/>
  <c r="BQ223" i="223"/>
  <c r="BO223" i="223"/>
  <c r="BQ239" i="223"/>
  <c r="BO239" i="223"/>
  <c r="BQ243" i="223"/>
  <c r="BO243" i="223"/>
  <c r="BQ247" i="223"/>
  <c r="BO247" i="223"/>
  <c r="BQ251" i="223"/>
  <c r="BO251" i="223"/>
  <c r="BQ255" i="223"/>
  <c r="BO255" i="223"/>
  <c r="BQ259" i="223"/>
  <c r="BO259" i="223"/>
  <c r="BQ263" i="223"/>
  <c r="BO263" i="223"/>
  <c r="BQ267" i="223"/>
  <c r="BO267" i="223"/>
  <c r="BQ271" i="223"/>
  <c r="BO271" i="223"/>
  <c r="BQ275" i="223"/>
  <c r="BO275" i="223"/>
  <c r="BQ279" i="223"/>
  <c r="BO279" i="223"/>
  <c r="BQ283" i="223"/>
  <c r="BO283" i="223"/>
  <c r="BQ287" i="223"/>
  <c r="BO287" i="223"/>
  <c r="BQ291" i="223"/>
  <c r="BO291" i="223"/>
  <c r="BQ295" i="223"/>
  <c r="BO295" i="223"/>
  <c r="BQ299" i="223"/>
  <c r="BO299" i="223"/>
  <c r="BQ303" i="223"/>
  <c r="BO303" i="223"/>
  <c r="BQ307" i="223"/>
  <c r="BO307" i="223"/>
  <c r="BQ311" i="223"/>
  <c r="BO311" i="223"/>
  <c r="BQ315" i="223"/>
  <c r="BO315" i="223"/>
  <c r="BQ319" i="223"/>
  <c r="BO319" i="223"/>
  <c r="BQ323" i="223"/>
  <c r="BO323" i="223"/>
  <c r="BQ327" i="223"/>
  <c r="BO327" i="223"/>
  <c r="BQ331" i="223"/>
  <c r="BO331" i="223"/>
  <c r="BQ335" i="223"/>
  <c r="BO335" i="223"/>
  <c r="BQ339" i="223"/>
  <c r="BO339" i="223"/>
  <c r="BQ185" i="223"/>
  <c r="BO185" i="223"/>
  <c r="BQ201" i="223"/>
  <c r="BO201" i="223"/>
  <c r="BQ217" i="223"/>
  <c r="BO217" i="223"/>
  <c r="BQ233" i="223"/>
  <c r="BO233" i="223"/>
  <c r="BQ177" i="223"/>
  <c r="BO177" i="223"/>
  <c r="BQ195" i="223"/>
  <c r="BO195" i="223"/>
  <c r="BQ211" i="223"/>
  <c r="BO211" i="223"/>
  <c r="BQ227" i="223"/>
  <c r="BO227" i="223"/>
  <c r="BQ189" i="223"/>
  <c r="BO189" i="223"/>
  <c r="BQ205" i="223"/>
  <c r="BO205" i="223"/>
  <c r="BQ221" i="223"/>
  <c r="BO221" i="223"/>
  <c r="BQ237" i="223"/>
  <c r="BO237" i="223"/>
  <c r="BP82" i="223" l="1"/>
  <c r="BP72" i="223"/>
  <c r="BP112" i="223"/>
  <c r="BP80" i="223"/>
  <c r="BP114" i="223"/>
  <c r="BP74" i="223"/>
  <c r="BP62" i="223"/>
  <c r="BP278" i="223"/>
  <c r="BP170" i="223"/>
  <c r="BP156" i="223"/>
  <c r="BP14" i="223"/>
  <c r="BP246" i="223"/>
  <c r="BP78" i="223"/>
  <c r="BP76" i="223"/>
  <c r="BP150" i="223"/>
  <c r="BP154" i="223"/>
  <c r="BP262" i="223"/>
  <c r="BP142" i="223"/>
  <c r="BP130" i="223"/>
  <c r="BP310" i="223"/>
  <c r="BP16" i="223"/>
  <c r="BP218" i="223"/>
  <c r="BP214" i="223"/>
  <c r="BP258" i="223"/>
  <c r="BP172" i="223"/>
  <c r="BP242" i="223"/>
  <c r="BP20" i="223"/>
  <c r="BP148" i="223"/>
  <c r="BP144" i="223"/>
  <c r="BP168" i="223"/>
  <c r="BP12" i="223"/>
  <c r="BP164" i="223"/>
  <c r="BP152" i="223"/>
  <c r="BP313" i="223"/>
  <c r="BP265" i="223"/>
  <c r="BP176" i="223"/>
  <c r="BP115" i="223"/>
  <c r="BP65" i="223"/>
  <c r="BP129" i="223"/>
  <c r="BP23" i="223"/>
  <c r="BP189" i="223"/>
  <c r="BP311" i="223"/>
  <c r="BP263" i="223"/>
  <c r="BP207" i="223"/>
  <c r="BP199" i="223"/>
  <c r="BP178" i="223"/>
  <c r="BP141" i="223"/>
  <c r="BP97" i="223"/>
  <c r="BP213" i="223"/>
  <c r="BP341" i="223"/>
  <c r="BP325" i="223"/>
  <c r="BP309" i="223"/>
  <c r="BP293" i="223"/>
  <c r="BP277" i="223"/>
  <c r="BP261" i="223"/>
  <c r="BP245" i="223"/>
  <c r="BP153" i="223"/>
  <c r="BP159" i="223"/>
  <c r="BP149" i="223"/>
  <c r="BP127" i="223"/>
  <c r="BP111" i="223"/>
  <c r="BP95" i="223"/>
  <c r="BP79" i="223"/>
  <c r="BP63" i="223"/>
  <c r="BP173" i="223"/>
  <c r="BP121" i="223"/>
  <c r="BP85" i="223"/>
  <c r="BP151" i="223"/>
  <c r="BP231" i="223"/>
  <c r="BP281" i="223"/>
  <c r="BP67" i="223"/>
  <c r="BP279" i="223"/>
  <c r="BP339" i="223"/>
  <c r="BP259" i="223"/>
  <c r="BP155" i="223"/>
  <c r="BP197" i="223"/>
  <c r="BP337" i="223"/>
  <c r="BP321" i="223"/>
  <c r="BP305" i="223"/>
  <c r="BP289" i="223"/>
  <c r="BP273" i="223"/>
  <c r="BP257" i="223"/>
  <c r="BP241" i="223"/>
  <c r="BP209" i="223"/>
  <c r="BP143" i="223"/>
  <c r="BP139" i="223"/>
  <c r="BP123" i="223"/>
  <c r="BP107" i="223"/>
  <c r="BP91" i="223"/>
  <c r="BP75" i="223"/>
  <c r="BP59" i="223"/>
  <c r="BP157" i="223"/>
  <c r="BP117" i="223"/>
  <c r="BP77" i="223"/>
  <c r="BP181" i="223"/>
  <c r="BP229" i="223"/>
  <c r="BP165" i="223"/>
  <c r="BP93" i="223"/>
  <c r="BP327" i="223"/>
  <c r="BP233" i="223"/>
  <c r="BP291" i="223"/>
  <c r="BP243" i="223"/>
  <c r="BP145" i="223"/>
  <c r="BP203" i="223"/>
  <c r="BP192" i="223"/>
  <c r="BP221" i="223"/>
  <c r="BP211" i="223"/>
  <c r="BP217" i="223"/>
  <c r="BP335" i="223"/>
  <c r="BP319" i="223"/>
  <c r="BP303" i="223"/>
  <c r="BP287" i="223"/>
  <c r="BP271" i="223"/>
  <c r="BP255" i="223"/>
  <c r="BP239" i="223"/>
  <c r="BP188" i="223"/>
  <c r="BP215" i="223"/>
  <c r="BP113" i="223"/>
  <c r="BP187" i="223"/>
  <c r="BP225" i="223"/>
  <c r="BP125" i="223"/>
  <c r="BP81" i="223"/>
  <c r="BP329" i="223"/>
  <c r="BP169" i="223"/>
  <c r="BP99" i="223"/>
  <c r="BP167" i="223"/>
  <c r="BP185" i="223"/>
  <c r="BP247" i="223"/>
  <c r="BP171" i="223"/>
  <c r="BP227" i="223"/>
  <c r="BP307" i="223"/>
  <c r="BP191" i="223"/>
  <c r="BP133" i="223"/>
  <c r="BP179" i="223"/>
  <c r="BP235" i="223"/>
  <c r="BP333" i="223"/>
  <c r="BP317" i="223"/>
  <c r="BP301" i="223"/>
  <c r="BP285" i="223"/>
  <c r="BP269" i="223"/>
  <c r="BP253" i="223"/>
  <c r="BP194" i="223"/>
  <c r="BP193" i="223"/>
  <c r="BP135" i="223"/>
  <c r="BP119" i="223"/>
  <c r="BP103" i="223"/>
  <c r="BP87" i="223"/>
  <c r="BP71" i="223"/>
  <c r="BP105" i="223"/>
  <c r="BP137" i="223"/>
  <c r="BP101" i="223"/>
  <c r="BP69" i="223"/>
  <c r="BP340" i="223"/>
  <c r="BP196" i="223"/>
  <c r="BP219" i="223"/>
  <c r="BP297" i="223"/>
  <c r="BP249" i="223"/>
  <c r="BP131" i="223"/>
  <c r="BP83" i="223"/>
  <c r="BP61" i="223"/>
  <c r="BP177" i="223"/>
  <c r="BP295" i="223"/>
  <c r="BP161" i="223"/>
  <c r="BP237" i="223"/>
  <c r="BP323" i="223"/>
  <c r="BP275" i="223"/>
  <c r="BP147" i="223"/>
  <c r="BP163" i="223"/>
  <c r="BP89" i="223"/>
  <c r="BP205" i="223"/>
  <c r="BP195" i="223"/>
  <c r="BP201" i="223"/>
  <c r="BP331" i="223"/>
  <c r="BP315" i="223"/>
  <c r="BP299" i="223"/>
  <c r="BP283" i="223"/>
  <c r="BP267" i="223"/>
  <c r="BP251" i="223"/>
  <c r="BP223" i="223"/>
  <c r="BP184" i="223"/>
  <c r="BP175" i="223"/>
  <c r="BP183" i="223"/>
  <c r="BP200" i="223"/>
  <c r="BP109" i="223"/>
  <c r="BP73" i="223"/>
  <c r="BP190" i="223"/>
  <c r="BP180" i="223"/>
  <c r="BO342" i="223"/>
  <c r="AD342" i="227" l="1"/>
  <c r="X343" i="224" s="1"/>
  <c r="BP342" i="223"/>
  <c r="DQ270" i="223" l="1"/>
  <c r="AC348" i="238" l="1"/>
  <c r="AB348" i="238"/>
  <c r="CY342" i="238"/>
  <c r="CV342" i="238"/>
  <c r="CN342" i="238"/>
  <c r="CG342" i="238"/>
  <c r="CF342" i="238"/>
  <c r="CE342" i="238"/>
  <c r="BX342" i="238"/>
  <c r="BW342" i="238"/>
  <c r="BV342" i="238"/>
  <c r="BU342" i="238"/>
  <c r="AV342" i="238"/>
  <c r="AU342" i="238"/>
  <c r="AT342" i="238"/>
  <c r="F342" i="238"/>
  <c r="DI341" i="238"/>
  <c r="DB341" i="238"/>
  <c r="CZ341" i="238"/>
  <c r="DA341" i="238" s="1"/>
  <c r="CS341" i="238"/>
  <c r="CQ341" i="238"/>
  <c r="CR341" i="238" s="1"/>
  <c r="CJ341" i="238"/>
  <c r="CH341" i="238"/>
  <c r="CI341" i="238" s="1"/>
  <c r="CA341" i="238"/>
  <c r="BY341" i="238"/>
  <c r="BZ341" i="238" s="1"/>
  <c r="BI341" i="238"/>
  <c r="BG341" i="238"/>
  <c r="BH341" i="238" s="1"/>
  <c r="BE341" i="238"/>
  <c r="AW341" i="238"/>
  <c r="AX341" i="238" s="1"/>
  <c r="AY341" i="238" s="1"/>
  <c r="AN341" i="238"/>
  <c r="AQ341" i="238" s="1"/>
  <c r="AH341" i="238"/>
  <c r="AG341" i="238"/>
  <c r="Y341" i="238"/>
  <c r="X341" i="238"/>
  <c r="O341" i="238"/>
  <c r="N341" i="238"/>
  <c r="H341" i="238"/>
  <c r="DI340" i="238"/>
  <c r="DB340" i="238"/>
  <c r="CZ340" i="238"/>
  <c r="DA340" i="238" s="1"/>
  <c r="CS340" i="238"/>
  <c r="CQ340" i="238"/>
  <c r="CR340" i="238" s="1"/>
  <c r="CJ340" i="238"/>
  <c r="CH340" i="238"/>
  <c r="CI340" i="238" s="1"/>
  <c r="CB340" i="238"/>
  <c r="CA340" i="238"/>
  <c r="BY340" i="238"/>
  <c r="BZ340" i="238" s="1"/>
  <c r="BE340" i="238"/>
  <c r="BF340" i="238" s="1"/>
  <c r="AZ340" i="238"/>
  <c r="AY340" i="238"/>
  <c r="AQ340" i="238"/>
  <c r="AP340" i="238"/>
  <c r="AM340" i="238"/>
  <c r="AH340" i="238"/>
  <c r="AG340" i="238"/>
  <c r="Y340" i="238"/>
  <c r="X340" i="238"/>
  <c r="O340" i="238"/>
  <c r="N340" i="238"/>
  <c r="H340" i="238"/>
  <c r="DI339" i="238"/>
  <c r="DB339" i="238"/>
  <c r="CZ339" i="238"/>
  <c r="DA339" i="238" s="1"/>
  <c r="CS339" i="238"/>
  <c r="CQ339" i="238"/>
  <c r="CR339" i="238" s="1"/>
  <c r="CJ339" i="238"/>
  <c r="CH339" i="238"/>
  <c r="CI339" i="238" s="1"/>
  <c r="CA339" i="238"/>
  <c r="BY339" i="238"/>
  <c r="BZ339" i="238" s="1"/>
  <c r="BF339" i="238"/>
  <c r="AZ339" i="238"/>
  <c r="AY339" i="238"/>
  <c r="AQ339" i="238"/>
  <c r="AP339" i="238"/>
  <c r="AM339" i="238"/>
  <c r="AE339" i="238"/>
  <c r="Y339" i="238"/>
  <c r="X339" i="238"/>
  <c r="L339" i="238"/>
  <c r="H339" i="238"/>
  <c r="DI338" i="238"/>
  <c r="DB338" i="238"/>
  <c r="CZ338" i="238"/>
  <c r="DA338" i="238" s="1"/>
  <c r="CW338" i="238"/>
  <c r="CX338" i="238" s="1"/>
  <c r="CS338" i="238"/>
  <c r="CQ338" i="238"/>
  <c r="CR338" i="238" s="1"/>
  <c r="CJ338" i="238"/>
  <c r="CH338" i="238"/>
  <c r="CI338" i="238" s="1"/>
  <c r="CA338" i="238"/>
  <c r="BY338" i="238"/>
  <c r="BZ338" i="238" s="1"/>
  <c r="BE338" i="238"/>
  <c r="BF338" i="238" s="1"/>
  <c r="AZ338" i="238"/>
  <c r="AY338" i="238"/>
  <c r="AQ338" i="238"/>
  <c r="AP338" i="238"/>
  <c r="AM338" i="238"/>
  <c r="AH338" i="238"/>
  <c r="AG338" i="238"/>
  <c r="Y338" i="238"/>
  <c r="X338" i="238"/>
  <c r="L338" i="238"/>
  <c r="H338" i="238"/>
  <c r="DI337" i="238"/>
  <c r="DB337" i="238"/>
  <c r="CZ337" i="238"/>
  <c r="DA337" i="238" s="1"/>
  <c r="CS337" i="238"/>
  <c r="CQ337" i="238"/>
  <c r="CR337" i="238" s="1"/>
  <c r="CJ337" i="238"/>
  <c r="CH337" i="238"/>
  <c r="CI337" i="238" s="1"/>
  <c r="CA337" i="238"/>
  <c r="BY337" i="238"/>
  <c r="BZ337" i="238" s="1"/>
  <c r="BE337" i="238"/>
  <c r="BF337" i="238" s="1"/>
  <c r="BI337" i="238" s="1"/>
  <c r="AZ337" i="238"/>
  <c r="AY337" i="238"/>
  <c r="AQ337" i="238"/>
  <c r="AP337" i="238"/>
  <c r="AM337" i="238"/>
  <c r="AH337" i="238"/>
  <c r="AG337" i="238"/>
  <c r="Y337" i="238"/>
  <c r="X337" i="238"/>
  <c r="L337" i="238"/>
  <c r="H337" i="238"/>
  <c r="DI336" i="238"/>
  <c r="DB336" i="238"/>
  <c r="CZ336" i="238"/>
  <c r="DA336" i="238" s="1"/>
  <c r="CS336" i="238"/>
  <c r="CQ336" i="238"/>
  <c r="CR336" i="238" s="1"/>
  <c r="CJ336" i="238"/>
  <c r="CH336" i="238"/>
  <c r="CI336" i="238" s="1"/>
  <c r="CA336" i="238"/>
  <c r="BY336" i="238"/>
  <c r="BZ336" i="238" s="1"/>
  <c r="BF336" i="238"/>
  <c r="BI336" i="238" s="1"/>
  <c r="AZ336" i="238"/>
  <c r="AY336" i="238"/>
  <c r="AQ336" i="238"/>
  <c r="AP336" i="238"/>
  <c r="AM336" i="238"/>
  <c r="AH336" i="238"/>
  <c r="AG336" i="238"/>
  <c r="Y336" i="238"/>
  <c r="X336" i="238"/>
  <c r="L336" i="238"/>
  <c r="H336" i="238"/>
  <c r="DI335" i="238"/>
  <c r="DB335" i="238"/>
  <c r="CZ335" i="238"/>
  <c r="DA335" i="238" s="1"/>
  <c r="CS335" i="238"/>
  <c r="CQ335" i="238"/>
  <c r="CR335" i="238" s="1"/>
  <c r="CJ335" i="238"/>
  <c r="CH335" i="238"/>
  <c r="CI335" i="238" s="1"/>
  <c r="CA335" i="238"/>
  <c r="BY335" i="238"/>
  <c r="BZ335" i="238" s="1"/>
  <c r="BF335" i="238"/>
  <c r="BG335" i="238" s="1"/>
  <c r="BH335" i="238" s="1"/>
  <c r="AZ335" i="238"/>
  <c r="AY335" i="238"/>
  <c r="AQ335" i="238"/>
  <c r="AP335" i="238"/>
  <c r="AM335" i="238"/>
  <c r="AE335" i="238"/>
  <c r="AF335" i="238" s="1"/>
  <c r="AG335" i="238" s="1"/>
  <c r="Y335" i="238"/>
  <c r="X335" i="238"/>
  <c r="L335" i="238"/>
  <c r="R335" i="238" s="1"/>
  <c r="H335" i="238"/>
  <c r="DI334" i="238"/>
  <c r="DB334" i="238"/>
  <c r="CZ334" i="238"/>
  <c r="DA334" i="238" s="1"/>
  <c r="CS334" i="238"/>
  <c r="CQ334" i="238"/>
  <c r="CR334" i="238" s="1"/>
  <c r="CJ334" i="238"/>
  <c r="CH334" i="238"/>
  <c r="CI334" i="238" s="1"/>
  <c r="CA334" i="238"/>
  <c r="BY334" i="238"/>
  <c r="BZ334" i="238" s="1"/>
  <c r="BE334" i="238"/>
  <c r="BF334" i="238" s="1"/>
  <c r="AZ334" i="238"/>
  <c r="AY334" i="238"/>
  <c r="AQ334" i="238"/>
  <c r="AP334" i="238"/>
  <c r="AM334" i="238"/>
  <c r="AH334" i="238"/>
  <c r="AG334" i="238"/>
  <c r="Y334" i="238"/>
  <c r="X334" i="238"/>
  <c r="O334" i="238"/>
  <c r="N334" i="238"/>
  <c r="H334" i="238"/>
  <c r="DI333" i="238"/>
  <c r="DB333" i="238"/>
  <c r="CZ333" i="238"/>
  <c r="DA333" i="238" s="1"/>
  <c r="CS333" i="238"/>
  <c r="CQ333" i="238"/>
  <c r="CR333" i="238" s="1"/>
  <c r="CJ333" i="238"/>
  <c r="CH333" i="238"/>
  <c r="CI333" i="238" s="1"/>
  <c r="CA333" i="238"/>
  <c r="BY333" i="238"/>
  <c r="BZ333" i="238" s="1"/>
  <c r="BE333" i="238"/>
  <c r="BF333" i="238" s="1"/>
  <c r="AZ333" i="238"/>
  <c r="AY333" i="238"/>
  <c r="AQ333" i="238"/>
  <c r="AP333" i="238"/>
  <c r="AM333" i="238"/>
  <c r="AH333" i="238"/>
  <c r="AG333" i="238"/>
  <c r="Y333" i="238"/>
  <c r="X333" i="238"/>
  <c r="O333" i="238"/>
  <c r="N333" i="238"/>
  <c r="H333" i="238"/>
  <c r="DI332" i="238"/>
  <c r="DB332" i="238"/>
  <c r="CZ332" i="238"/>
  <c r="DA332" i="238" s="1"/>
  <c r="CS332" i="238"/>
  <c r="CQ332" i="238"/>
  <c r="CR332" i="238" s="1"/>
  <c r="CJ332" i="238"/>
  <c r="CH332" i="238"/>
  <c r="CI332" i="238" s="1"/>
  <c r="CA332" i="238"/>
  <c r="BY332" i="238"/>
  <c r="BZ332" i="238" s="1"/>
  <c r="BE332" i="238"/>
  <c r="BF332" i="238" s="1"/>
  <c r="BI332" i="238" s="1"/>
  <c r="AZ332" i="238"/>
  <c r="AY332" i="238"/>
  <c r="AQ332" i="238"/>
  <c r="AP332" i="238"/>
  <c r="AM332" i="238"/>
  <c r="AH332" i="238"/>
  <c r="AG332" i="238"/>
  <c r="Y332" i="238"/>
  <c r="X332" i="238"/>
  <c r="L332" i="238"/>
  <c r="H332" i="238"/>
  <c r="DI331" i="238"/>
  <c r="DB331" i="238"/>
  <c r="CZ331" i="238"/>
  <c r="DA331" i="238" s="1"/>
  <c r="CS331" i="238"/>
  <c r="CQ331" i="238"/>
  <c r="CR331" i="238" s="1"/>
  <c r="CJ331" i="238"/>
  <c r="CH331" i="238"/>
  <c r="CI331" i="238" s="1"/>
  <c r="CA331" i="238"/>
  <c r="BY331" i="238"/>
  <c r="BZ331" i="238" s="1"/>
  <c r="BE331" i="238"/>
  <c r="BF331" i="238" s="1"/>
  <c r="AZ331" i="238"/>
  <c r="AY331" i="238"/>
  <c r="AQ331" i="238"/>
  <c r="AP331" i="238"/>
  <c r="AM331" i="238"/>
  <c r="AH331" i="238"/>
  <c r="AG331" i="238"/>
  <c r="Y331" i="238"/>
  <c r="X331" i="238"/>
  <c r="L331" i="238"/>
  <c r="O331" i="238" s="1"/>
  <c r="H331" i="238"/>
  <c r="DI330" i="238"/>
  <c r="DB330" i="238"/>
  <c r="CZ330" i="238"/>
  <c r="DA330" i="238" s="1"/>
  <c r="CS330" i="238"/>
  <c r="CQ330" i="238"/>
  <c r="CR330" i="238" s="1"/>
  <c r="CJ330" i="238"/>
  <c r="CH330" i="238"/>
  <c r="CI330" i="238" s="1"/>
  <c r="CA330" i="238"/>
  <c r="BY330" i="238"/>
  <c r="BZ330" i="238" s="1"/>
  <c r="BE330" i="238"/>
  <c r="BF330" i="238" s="1"/>
  <c r="AZ330" i="238"/>
  <c r="AY330" i="238"/>
  <c r="AQ330" i="238"/>
  <c r="AP330" i="238"/>
  <c r="AM330" i="238"/>
  <c r="AH330" i="238"/>
  <c r="AG330" i="238"/>
  <c r="Y330" i="238"/>
  <c r="X330" i="238"/>
  <c r="L330" i="238"/>
  <c r="R330" i="238" s="1"/>
  <c r="H330" i="238"/>
  <c r="DI329" i="238"/>
  <c r="DB329" i="238"/>
  <c r="CZ329" i="238"/>
  <c r="DA329" i="238" s="1"/>
  <c r="CS329" i="238"/>
  <c r="CQ329" i="238"/>
  <c r="CR329" i="238" s="1"/>
  <c r="CJ329" i="238"/>
  <c r="CH329" i="238"/>
  <c r="CI329" i="238" s="1"/>
  <c r="CA329" i="238"/>
  <c r="BY329" i="238"/>
  <c r="BZ329" i="238" s="1"/>
  <c r="BE329" i="238"/>
  <c r="BF329" i="238" s="1"/>
  <c r="AZ329" i="238"/>
  <c r="AY329" i="238"/>
  <c r="AQ329" i="238"/>
  <c r="AP329" i="238"/>
  <c r="AM329" i="238"/>
  <c r="AH329" i="238"/>
  <c r="AG329" i="238"/>
  <c r="Y329" i="238"/>
  <c r="X329" i="238"/>
  <c r="L329" i="238"/>
  <c r="H329" i="238"/>
  <c r="DI328" i="238"/>
  <c r="DB328" i="238"/>
  <c r="CZ328" i="238"/>
  <c r="DA328" i="238" s="1"/>
  <c r="CW328" i="238"/>
  <c r="CX328" i="238" s="1"/>
  <c r="CS328" i="238"/>
  <c r="CQ328" i="238"/>
  <c r="CR328" i="238" s="1"/>
  <c r="CJ328" i="238"/>
  <c r="CH328" i="238"/>
  <c r="CI328" i="238" s="1"/>
  <c r="CA328" i="238"/>
  <c r="BY328" i="238"/>
  <c r="BZ328" i="238" s="1"/>
  <c r="BE328" i="238"/>
  <c r="BF328" i="238" s="1"/>
  <c r="AZ328" i="238"/>
  <c r="AY328" i="238"/>
  <c r="AQ328" i="238"/>
  <c r="AP328" i="238"/>
  <c r="AM328" i="238"/>
  <c r="AH328" i="238"/>
  <c r="AG328" i="238"/>
  <c r="Y328" i="238"/>
  <c r="X328" i="238"/>
  <c r="L328" i="238"/>
  <c r="H328" i="238"/>
  <c r="DI327" i="238"/>
  <c r="DB327" i="238"/>
  <c r="CZ327" i="238"/>
  <c r="DA327" i="238" s="1"/>
  <c r="CS327" i="238"/>
  <c r="CQ327" i="238"/>
  <c r="CR327" i="238" s="1"/>
  <c r="CJ327" i="238"/>
  <c r="CH327" i="238"/>
  <c r="CI327" i="238" s="1"/>
  <c r="CA327" i="238"/>
  <c r="BY327" i="238"/>
  <c r="BZ327" i="238" s="1"/>
  <c r="BE327" i="238"/>
  <c r="BF327" i="238" s="1"/>
  <c r="BI327" i="238" s="1"/>
  <c r="AZ327" i="238"/>
  <c r="AY327" i="238"/>
  <c r="AQ327" i="238"/>
  <c r="AP327" i="238"/>
  <c r="AM327" i="238"/>
  <c r="AH327" i="238"/>
  <c r="AG327" i="238"/>
  <c r="Y327" i="238"/>
  <c r="X327" i="238"/>
  <c r="L327" i="238"/>
  <c r="H327" i="238"/>
  <c r="DI326" i="238"/>
  <c r="DB326" i="238"/>
  <c r="CZ326" i="238"/>
  <c r="DA326" i="238" s="1"/>
  <c r="CS326" i="238"/>
  <c r="CQ326" i="238"/>
  <c r="CR326" i="238" s="1"/>
  <c r="CJ326" i="238"/>
  <c r="CH326" i="238"/>
  <c r="CI326" i="238" s="1"/>
  <c r="CB326" i="238"/>
  <c r="CA326" i="238"/>
  <c r="BY326" i="238"/>
  <c r="BZ326" i="238" s="1"/>
  <c r="BE326" i="238"/>
  <c r="BF326" i="238" s="1"/>
  <c r="AZ326" i="238"/>
  <c r="AY326" i="238"/>
  <c r="AQ326" i="238"/>
  <c r="AP326" i="238"/>
  <c r="AM326" i="238"/>
  <c r="AH326" i="238"/>
  <c r="AG326" i="238"/>
  <c r="Y326" i="238"/>
  <c r="X326" i="238"/>
  <c r="L326" i="238"/>
  <c r="O326" i="238" s="1"/>
  <c r="H326" i="238"/>
  <c r="DI325" i="238"/>
  <c r="DB325" i="238"/>
  <c r="CZ325" i="238"/>
  <c r="DA325" i="238" s="1"/>
  <c r="CS325" i="238"/>
  <c r="CQ325" i="238"/>
  <c r="CR325" i="238" s="1"/>
  <c r="CJ325" i="238"/>
  <c r="CH325" i="238"/>
  <c r="CI325" i="238" s="1"/>
  <c r="CA325" i="238"/>
  <c r="BY325" i="238"/>
  <c r="BZ325" i="238" s="1"/>
  <c r="BE325" i="238"/>
  <c r="BF325" i="238" s="1"/>
  <c r="BI325" i="238" s="1"/>
  <c r="AZ325" i="238"/>
  <c r="AY325" i="238"/>
  <c r="AQ325" i="238"/>
  <c r="AP325" i="238"/>
  <c r="AM325" i="238"/>
  <c r="AE325" i="238"/>
  <c r="Y325" i="238"/>
  <c r="X325" i="238"/>
  <c r="L325" i="238"/>
  <c r="R325" i="238" s="1"/>
  <c r="H325" i="238"/>
  <c r="DI324" i="238"/>
  <c r="DB324" i="238"/>
  <c r="CZ324" i="238"/>
  <c r="DA324" i="238" s="1"/>
  <c r="CS324" i="238"/>
  <c r="CQ324" i="238"/>
  <c r="CR324" i="238" s="1"/>
  <c r="CJ324" i="238"/>
  <c r="CH324" i="238"/>
  <c r="CI324" i="238" s="1"/>
  <c r="CA324" i="238"/>
  <c r="BY324" i="238"/>
  <c r="BZ324" i="238" s="1"/>
  <c r="BE324" i="238"/>
  <c r="BF324" i="238" s="1"/>
  <c r="AZ324" i="238"/>
  <c r="AY324" i="238"/>
  <c r="AQ324" i="238"/>
  <c r="AP324" i="238"/>
  <c r="AM324" i="238"/>
  <c r="AH324" i="238"/>
  <c r="AG324" i="238"/>
  <c r="Y324" i="238"/>
  <c r="X324" i="238"/>
  <c r="L324" i="238"/>
  <c r="H324" i="238"/>
  <c r="DI323" i="238"/>
  <c r="DB323" i="238"/>
  <c r="CZ323" i="238"/>
  <c r="DA323" i="238" s="1"/>
  <c r="CS323" i="238"/>
  <c r="CQ323" i="238"/>
  <c r="CR323" i="238" s="1"/>
  <c r="CJ323" i="238"/>
  <c r="CH323" i="238"/>
  <c r="CI323" i="238" s="1"/>
  <c r="CA323" i="238"/>
  <c r="BY323" i="238"/>
  <c r="BZ323" i="238" s="1"/>
  <c r="BF323" i="238"/>
  <c r="BI323" i="238" s="1"/>
  <c r="AZ323" i="238"/>
  <c r="AY323" i="238"/>
  <c r="AQ323" i="238"/>
  <c r="AP323" i="238"/>
  <c r="AE323" i="238"/>
  <c r="AH323" i="238" s="1"/>
  <c r="Y323" i="238"/>
  <c r="X323" i="238"/>
  <c r="L323" i="238"/>
  <c r="H323" i="238"/>
  <c r="DI322" i="238"/>
  <c r="DB322" i="238"/>
  <c r="CZ322" i="238"/>
  <c r="DA322" i="238" s="1"/>
  <c r="CS322" i="238"/>
  <c r="CQ322" i="238"/>
  <c r="CR322" i="238" s="1"/>
  <c r="CJ322" i="238"/>
  <c r="CH322" i="238"/>
  <c r="CI322" i="238" s="1"/>
  <c r="CA322" i="238"/>
  <c r="BY322" i="238"/>
  <c r="BZ322" i="238" s="1"/>
  <c r="BE322" i="238"/>
  <c r="BF322" i="238" s="1"/>
  <c r="AZ322" i="238"/>
  <c r="AY322" i="238"/>
  <c r="AQ322" i="238"/>
  <c r="AP322" i="238"/>
  <c r="AH322" i="238"/>
  <c r="AG322" i="238"/>
  <c r="Y322" i="238"/>
  <c r="X322" i="238"/>
  <c r="O322" i="238"/>
  <c r="N322" i="238"/>
  <c r="H322" i="238"/>
  <c r="DI321" i="238"/>
  <c r="DB321" i="238"/>
  <c r="CZ321" i="238"/>
  <c r="DA321" i="238" s="1"/>
  <c r="CS321" i="238"/>
  <c r="CQ321" i="238"/>
  <c r="CR321" i="238" s="1"/>
  <c r="CJ321" i="238"/>
  <c r="CH321" i="238"/>
  <c r="CI321" i="238" s="1"/>
  <c r="CA321" i="238"/>
  <c r="BY321" i="238"/>
  <c r="BZ321" i="238" s="1"/>
  <c r="BE321" i="238"/>
  <c r="BF321" i="238" s="1"/>
  <c r="BG321" i="238" s="1"/>
  <c r="BH321" i="238" s="1"/>
  <c r="AZ321" i="238"/>
  <c r="AY321" i="238"/>
  <c r="AQ321" i="238"/>
  <c r="AP321" i="238"/>
  <c r="AH321" i="238"/>
  <c r="AG321" i="238"/>
  <c r="Y321" i="238"/>
  <c r="X321" i="238"/>
  <c r="L321" i="238"/>
  <c r="H321" i="238"/>
  <c r="DI320" i="238"/>
  <c r="DB320" i="238"/>
  <c r="CZ320" i="238"/>
  <c r="DA320" i="238" s="1"/>
  <c r="CS320" i="238"/>
  <c r="CQ320" i="238"/>
  <c r="CR320" i="238" s="1"/>
  <c r="CJ320" i="238"/>
  <c r="CH320" i="238"/>
  <c r="CI320" i="238" s="1"/>
  <c r="CA320" i="238"/>
  <c r="BY320" i="238"/>
  <c r="BZ320" i="238" s="1"/>
  <c r="BE320" i="238"/>
  <c r="BF320" i="238" s="1"/>
  <c r="AZ320" i="238"/>
  <c r="AY320" i="238"/>
  <c r="AQ320" i="238"/>
  <c r="AP320" i="238"/>
  <c r="AH320" i="238"/>
  <c r="AG320" i="238"/>
  <c r="Y320" i="238"/>
  <c r="X320" i="238"/>
  <c r="L320" i="238"/>
  <c r="H320" i="238"/>
  <c r="DI319" i="238"/>
  <c r="DB319" i="238"/>
  <c r="CZ319" i="238"/>
  <c r="DA319" i="238" s="1"/>
  <c r="CS319" i="238"/>
  <c r="CQ319" i="238"/>
  <c r="CR319" i="238" s="1"/>
  <c r="CJ319" i="238"/>
  <c r="CH319" i="238"/>
  <c r="CI319" i="238" s="1"/>
  <c r="CA319" i="238"/>
  <c r="BY319" i="238"/>
  <c r="BZ319" i="238" s="1"/>
  <c r="BE319" i="238"/>
  <c r="BF319" i="238" s="1"/>
  <c r="BG319" i="238" s="1"/>
  <c r="BH319" i="238" s="1"/>
  <c r="AZ319" i="238"/>
  <c r="AY319" i="238"/>
  <c r="AQ319" i="238"/>
  <c r="AP319" i="238"/>
  <c r="AH319" i="238"/>
  <c r="AG319" i="238"/>
  <c r="Y319" i="238"/>
  <c r="X319" i="238"/>
  <c r="L319" i="238"/>
  <c r="O319" i="238" s="1"/>
  <c r="H319" i="238"/>
  <c r="DI318" i="238"/>
  <c r="DB318" i="238"/>
  <c r="CZ318" i="238"/>
  <c r="DA318" i="238" s="1"/>
  <c r="CS318" i="238"/>
  <c r="CQ318" i="238"/>
  <c r="CR318" i="238" s="1"/>
  <c r="CJ318" i="238"/>
  <c r="CH318" i="238"/>
  <c r="CI318" i="238" s="1"/>
  <c r="CA318" i="238"/>
  <c r="BY318" i="238"/>
  <c r="BZ318" i="238" s="1"/>
  <c r="BE318" i="238"/>
  <c r="BF318" i="238" s="1"/>
  <c r="BI318" i="238" s="1"/>
  <c r="AZ318" i="238"/>
  <c r="AY318" i="238"/>
  <c r="AQ318" i="238"/>
  <c r="AP318" i="238"/>
  <c r="AH318" i="238"/>
  <c r="AG318" i="238"/>
  <c r="Y318" i="238"/>
  <c r="X318" i="238"/>
  <c r="L318" i="238"/>
  <c r="O318" i="238" s="1"/>
  <c r="H318" i="238"/>
  <c r="DI317" i="238"/>
  <c r="DB317" i="238"/>
  <c r="CZ317" i="238"/>
  <c r="DA317" i="238" s="1"/>
  <c r="CS317" i="238"/>
  <c r="CQ317" i="238"/>
  <c r="CR317" i="238" s="1"/>
  <c r="CJ317" i="238"/>
  <c r="CH317" i="238"/>
  <c r="CI317" i="238" s="1"/>
  <c r="CA317" i="238"/>
  <c r="BY317" i="238"/>
  <c r="BZ317" i="238" s="1"/>
  <c r="BF317" i="238"/>
  <c r="AZ317" i="238"/>
  <c r="AY317" i="238"/>
  <c r="AQ317" i="238"/>
  <c r="AP317" i="238"/>
  <c r="AE317" i="238"/>
  <c r="AH317" i="238" s="1"/>
  <c r="Y317" i="238"/>
  <c r="X317" i="238"/>
  <c r="L317" i="238"/>
  <c r="R317" i="238" s="1"/>
  <c r="H317" i="238"/>
  <c r="DI316" i="238"/>
  <c r="DB316" i="238"/>
  <c r="CZ316" i="238"/>
  <c r="DA316" i="238" s="1"/>
  <c r="CW316" i="238"/>
  <c r="CX316" i="238" s="1"/>
  <c r="CS316" i="238"/>
  <c r="CQ316" i="238"/>
  <c r="CR316" i="238" s="1"/>
  <c r="CJ316" i="238"/>
  <c r="CH316" i="238"/>
  <c r="CI316" i="238" s="1"/>
  <c r="CA316" i="238"/>
  <c r="BY316" i="238"/>
  <c r="BZ316" i="238" s="1"/>
  <c r="BE316" i="238"/>
  <c r="BF316" i="238" s="1"/>
  <c r="AZ316" i="238"/>
  <c r="AY316" i="238"/>
  <c r="AQ316" i="238"/>
  <c r="AP316" i="238"/>
  <c r="AH316" i="238"/>
  <c r="AG316" i="238"/>
  <c r="Y316" i="238"/>
  <c r="X316" i="238"/>
  <c r="L316" i="238"/>
  <c r="R316" i="238" s="1"/>
  <c r="H316" i="238"/>
  <c r="DI315" i="238"/>
  <c r="DB315" i="238"/>
  <c r="CZ315" i="238"/>
  <c r="DA315" i="238" s="1"/>
  <c r="CW315" i="238"/>
  <c r="CX315" i="238" s="1"/>
  <c r="CS315" i="238"/>
  <c r="CQ315" i="238"/>
  <c r="CR315" i="238" s="1"/>
  <c r="CJ315" i="238"/>
  <c r="CH315" i="238"/>
  <c r="CI315" i="238" s="1"/>
  <c r="CA315" i="238"/>
  <c r="BY315" i="238"/>
  <c r="BZ315" i="238" s="1"/>
  <c r="BE315" i="238"/>
  <c r="BF315" i="238" s="1"/>
  <c r="AZ315" i="238"/>
  <c r="AY315" i="238"/>
  <c r="AQ315" i="238"/>
  <c r="AP315" i="238"/>
  <c r="AE315" i="238"/>
  <c r="AF315" i="238" s="1"/>
  <c r="AG315" i="238" s="1"/>
  <c r="Y315" i="238"/>
  <c r="X315" i="238"/>
  <c r="L315" i="238"/>
  <c r="H315" i="238"/>
  <c r="DI314" i="238"/>
  <c r="DB314" i="238"/>
  <c r="CZ314" i="238"/>
  <c r="DA314" i="238" s="1"/>
  <c r="CS314" i="238"/>
  <c r="CQ314" i="238"/>
  <c r="CR314" i="238" s="1"/>
  <c r="CJ314" i="238"/>
  <c r="CH314" i="238"/>
  <c r="CI314" i="238" s="1"/>
  <c r="CA314" i="238"/>
  <c r="BY314" i="238"/>
  <c r="BZ314" i="238" s="1"/>
  <c r="BE314" i="238"/>
  <c r="BF314" i="238" s="1"/>
  <c r="BG314" i="238" s="1"/>
  <c r="BH314" i="238" s="1"/>
  <c r="AZ314" i="238"/>
  <c r="AY314" i="238"/>
  <c r="AQ314" i="238"/>
  <c r="AP314" i="238"/>
  <c r="AH314" i="238"/>
  <c r="AG314" i="238"/>
  <c r="Y314" i="238"/>
  <c r="X314" i="238"/>
  <c r="L314" i="238"/>
  <c r="O314" i="238" s="1"/>
  <c r="H314" i="238"/>
  <c r="DI313" i="238"/>
  <c r="DB313" i="238"/>
  <c r="CZ313" i="238"/>
  <c r="DA313" i="238" s="1"/>
  <c r="CS313" i="238"/>
  <c r="CQ313" i="238"/>
  <c r="CR313" i="238" s="1"/>
  <c r="CJ313" i="238"/>
  <c r="CH313" i="238"/>
  <c r="CI313" i="238" s="1"/>
  <c r="CA313" i="238"/>
  <c r="BY313" i="238"/>
  <c r="BZ313" i="238" s="1"/>
  <c r="BF313" i="238"/>
  <c r="BI313" i="238" s="1"/>
  <c r="AZ313" i="238"/>
  <c r="AY313" i="238"/>
  <c r="AQ313" i="238"/>
  <c r="AP313" i="238"/>
  <c r="AH313" i="238"/>
  <c r="AG313" i="238"/>
  <c r="Y313" i="238"/>
  <c r="X313" i="238"/>
  <c r="L313" i="238"/>
  <c r="R313" i="238" s="1"/>
  <c r="H313" i="238"/>
  <c r="DI312" i="238"/>
  <c r="DB312" i="238"/>
  <c r="CZ312" i="238"/>
  <c r="DA312" i="238" s="1"/>
  <c r="CS312" i="238"/>
  <c r="CQ312" i="238"/>
  <c r="CR312" i="238" s="1"/>
  <c r="CJ312" i="238"/>
  <c r="CH312" i="238"/>
  <c r="CI312" i="238" s="1"/>
  <c r="CA312" i="238"/>
  <c r="BY312" i="238"/>
  <c r="BZ312" i="238" s="1"/>
  <c r="BE312" i="238"/>
  <c r="BF312" i="238" s="1"/>
  <c r="AZ312" i="238"/>
  <c r="AY312" i="238"/>
  <c r="AQ312" i="238"/>
  <c r="AP312" i="238"/>
  <c r="AH312" i="238"/>
  <c r="AG312" i="238"/>
  <c r="Y312" i="238"/>
  <c r="X312" i="238"/>
  <c r="L312" i="238"/>
  <c r="H312" i="238"/>
  <c r="DI311" i="238"/>
  <c r="DB311" i="238"/>
  <c r="CZ311" i="238"/>
  <c r="DA311" i="238" s="1"/>
  <c r="CS311" i="238"/>
  <c r="CQ311" i="238"/>
  <c r="CR311" i="238" s="1"/>
  <c r="CJ311" i="238"/>
  <c r="CH311" i="238"/>
  <c r="CI311" i="238" s="1"/>
  <c r="CA311" i="238"/>
  <c r="BY311" i="238"/>
  <c r="BZ311" i="238" s="1"/>
  <c r="BF311" i="238"/>
  <c r="AZ311" i="238"/>
  <c r="AY311" i="238"/>
  <c r="AQ311" i="238"/>
  <c r="AP311" i="238"/>
  <c r="AH311" i="238"/>
  <c r="AG311" i="238"/>
  <c r="Y311" i="238"/>
  <c r="X311" i="238"/>
  <c r="L311" i="238"/>
  <c r="H311" i="238"/>
  <c r="DI310" i="238"/>
  <c r="DB310" i="238"/>
  <c r="CZ310" i="238"/>
  <c r="DA310" i="238" s="1"/>
  <c r="CS310" i="238"/>
  <c r="CQ310" i="238"/>
  <c r="CR310" i="238" s="1"/>
  <c r="CJ310" i="238"/>
  <c r="CH310" i="238"/>
  <c r="CI310" i="238" s="1"/>
  <c r="CA310" i="238"/>
  <c r="BY310" i="238"/>
  <c r="BZ310" i="238" s="1"/>
  <c r="BF310" i="238"/>
  <c r="BI310" i="238" s="1"/>
  <c r="AZ310" i="238"/>
  <c r="AY310" i="238"/>
  <c r="AQ310" i="238"/>
  <c r="AP310" i="238"/>
  <c r="AH310" i="238"/>
  <c r="AG310" i="238"/>
  <c r="Y310" i="238"/>
  <c r="X310" i="238"/>
  <c r="L310" i="238"/>
  <c r="H310" i="238"/>
  <c r="DI309" i="238"/>
  <c r="DB309" i="238"/>
  <c r="CZ309" i="238"/>
  <c r="DA309" i="238" s="1"/>
  <c r="CS309" i="238"/>
  <c r="CQ309" i="238"/>
  <c r="CR309" i="238" s="1"/>
  <c r="CJ309" i="238"/>
  <c r="CH309" i="238"/>
  <c r="CI309" i="238" s="1"/>
  <c r="CA309" i="238"/>
  <c r="BY309" i="238"/>
  <c r="BZ309" i="238" s="1"/>
  <c r="BF309" i="238"/>
  <c r="BG309" i="238" s="1"/>
  <c r="BH309" i="238" s="1"/>
  <c r="AZ309" i="238"/>
  <c r="AY309" i="238"/>
  <c r="AQ309" i="238"/>
  <c r="AP309" i="238"/>
  <c r="AH309" i="238"/>
  <c r="AG309" i="238"/>
  <c r="Y309" i="238"/>
  <c r="X309" i="238"/>
  <c r="L309" i="238"/>
  <c r="H309" i="238"/>
  <c r="DI308" i="238"/>
  <c r="DB308" i="238"/>
  <c r="CZ308" i="238"/>
  <c r="DA308" i="238" s="1"/>
  <c r="CS308" i="238"/>
  <c r="CQ308" i="238"/>
  <c r="CR308" i="238" s="1"/>
  <c r="CJ308" i="238"/>
  <c r="CH308" i="238"/>
  <c r="CI308" i="238" s="1"/>
  <c r="CA308" i="238"/>
  <c r="BY308" i="238"/>
  <c r="BZ308" i="238" s="1"/>
  <c r="BE308" i="238"/>
  <c r="BF308" i="238" s="1"/>
  <c r="DE308" i="238" s="1"/>
  <c r="AZ308" i="238"/>
  <c r="AY308" i="238"/>
  <c r="AQ308" i="238"/>
  <c r="AP308" i="238"/>
  <c r="AH308" i="238"/>
  <c r="AG308" i="238"/>
  <c r="Y308" i="238"/>
  <c r="X308" i="238"/>
  <c r="O308" i="238"/>
  <c r="N308" i="238"/>
  <c r="H308" i="238"/>
  <c r="DI307" i="238"/>
  <c r="DB307" i="238"/>
  <c r="CZ307" i="238"/>
  <c r="DA307" i="238" s="1"/>
  <c r="CS307" i="238"/>
  <c r="CQ307" i="238"/>
  <c r="CR307" i="238" s="1"/>
  <c r="CJ307" i="238"/>
  <c r="CH307" i="238"/>
  <c r="CI307" i="238" s="1"/>
  <c r="CA307" i="238"/>
  <c r="BY307" i="238"/>
  <c r="BZ307" i="238" s="1"/>
  <c r="BF307" i="238"/>
  <c r="AZ307" i="238"/>
  <c r="AY307" i="238"/>
  <c r="AQ307" i="238"/>
  <c r="AP307" i="238"/>
  <c r="AH307" i="238"/>
  <c r="AG307" i="238"/>
  <c r="Y307" i="238"/>
  <c r="X307" i="238"/>
  <c r="L307" i="238"/>
  <c r="O307" i="238" s="1"/>
  <c r="H307" i="238"/>
  <c r="DI306" i="238"/>
  <c r="DB306" i="238"/>
  <c r="CZ306" i="238"/>
  <c r="DA306" i="238" s="1"/>
  <c r="CS306" i="238"/>
  <c r="CQ306" i="238"/>
  <c r="CR306" i="238" s="1"/>
  <c r="CJ306" i="238"/>
  <c r="CH306" i="238"/>
  <c r="CI306" i="238" s="1"/>
  <c r="CA306" i="238"/>
  <c r="BY306" i="238"/>
  <c r="BZ306" i="238" s="1"/>
  <c r="BF306" i="238"/>
  <c r="BI306" i="238" s="1"/>
  <c r="AZ306" i="238"/>
  <c r="AY306" i="238"/>
  <c r="AQ306" i="238"/>
  <c r="AP306" i="238"/>
  <c r="AH306" i="238"/>
  <c r="AG306" i="238"/>
  <c r="Y306" i="238"/>
  <c r="X306" i="238"/>
  <c r="O306" i="238"/>
  <c r="N306" i="238"/>
  <c r="H306" i="238"/>
  <c r="DI305" i="238"/>
  <c r="DB305" i="238"/>
  <c r="CZ305" i="238"/>
  <c r="DA305" i="238" s="1"/>
  <c r="CS305" i="238"/>
  <c r="CQ305" i="238"/>
  <c r="CR305" i="238" s="1"/>
  <c r="CJ305" i="238"/>
  <c r="CH305" i="238"/>
  <c r="CI305" i="238" s="1"/>
  <c r="CA305" i="238"/>
  <c r="BY305" i="238"/>
  <c r="BZ305" i="238" s="1"/>
  <c r="BE305" i="238"/>
  <c r="BF305" i="238" s="1"/>
  <c r="AZ305" i="238"/>
  <c r="AY305" i="238"/>
  <c r="AQ305" i="238"/>
  <c r="AP305" i="238"/>
  <c r="AH305" i="238"/>
  <c r="AG305" i="238"/>
  <c r="Y305" i="238"/>
  <c r="X305" i="238"/>
  <c r="O305" i="238"/>
  <c r="N305" i="238"/>
  <c r="H305" i="238"/>
  <c r="DI304" i="238"/>
  <c r="DB304" i="238"/>
  <c r="CZ304" i="238"/>
  <c r="DA304" i="238" s="1"/>
  <c r="CS304" i="238"/>
  <c r="CQ304" i="238"/>
  <c r="CR304" i="238" s="1"/>
  <c r="CJ304" i="238"/>
  <c r="CH304" i="238"/>
  <c r="CI304" i="238" s="1"/>
  <c r="CA304" i="238"/>
  <c r="BY304" i="238"/>
  <c r="BZ304" i="238" s="1"/>
  <c r="BE304" i="238"/>
  <c r="BF304" i="238" s="1"/>
  <c r="BG304" i="238" s="1"/>
  <c r="BH304" i="238" s="1"/>
  <c r="AZ304" i="238"/>
  <c r="AY304" i="238"/>
  <c r="AQ304" i="238"/>
  <c r="AP304" i="238"/>
  <c r="AH304" i="238"/>
  <c r="AG304" i="238"/>
  <c r="Y304" i="238"/>
  <c r="X304" i="238"/>
  <c r="O304" i="238"/>
  <c r="N304" i="238"/>
  <c r="H304" i="238"/>
  <c r="DI303" i="238"/>
  <c r="DB303" i="238"/>
  <c r="CZ303" i="238"/>
  <c r="DA303" i="238" s="1"/>
  <c r="CS303" i="238"/>
  <c r="CQ303" i="238"/>
  <c r="CR303" i="238" s="1"/>
  <c r="CJ303" i="238"/>
  <c r="CH303" i="238"/>
  <c r="CI303" i="238" s="1"/>
  <c r="CA303" i="238"/>
  <c r="BY303" i="238"/>
  <c r="BZ303" i="238" s="1"/>
  <c r="BF303" i="238"/>
  <c r="AZ303" i="238"/>
  <c r="AY303" i="238"/>
  <c r="AQ303" i="238"/>
  <c r="AP303" i="238"/>
  <c r="AE303" i="238"/>
  <c r="AH303" i="238" s="1"/>
  <c r="Y303" i="238"/>
  <c r="X303" i="238"/>
  <c r="L303" i="238"/>
  <c r="R303" i="238" s="1"/>
  <c r="H303" i="238"/>
  <c r="DB302" i="238"/>
  <c r="CZ302" i="238"/>
  <c r="DA302" i="238" s="1"/>
  <c r="CS302" i="238"/>
  <c r="CQ302" i="238"/>
  <c r="CR302" i="238" s="1"/>
  <c r="CJ302" i="238"/>
  <c r="CH302" i="238"/>
  <c r="CI302" i="238" s="1"/>
  <c r="CA302" i="238"/>
  <c r="BY302" i="238"/>
  <c r="BZ302" i="238" s="1"/>
  <c r="BI302" i="238"/>
  <c r="BG302" i="238"/>
  <c r="BH302" i="238" s="1"/>
  <c r="AZ302" i="238"/>
  <c r="AY302" i="238"/>
  <c r="AQ302" i="238"/>
  <c r="AP302" i="238"/>
  <c r="AH302" i="238"/>
  <c r="AG302" i="238"/>
  <c r="Y302" i="238"/>
  <c r="X302" i="238"/>
  <c r="O302" i="238"/>
  <c r="N302" i="238"/>
  <c r="H302" i="238"/>
  <c r="DI301" i="238"/>
  <c r="DB301" i="238"/>
  <c r="CZ301" i="238"/>
  <c r="DA301" i="238" s="1"/>
  <c r="CS301" i="238"/>
  <c r="CQ301" i="238"/>
  <c r="CR301" i="238" s="1"/>
  <c r="CJ301" i="238"/>
  <c r="CH301" i="238"/>
  <c r="CI301" i="238" s="1"/>
  <c r="CA301" i="238"/>
  <c r="BY301" i="238"/>
  <c r="BZ301" i="238" s="1"/>
  <c r="BI301" i="238"/>
  <c r="BG301" i="238"/>
  <c r="BH301" i="238" s="1"/>
  <c r="AZ301" i="238"/>
  <c r="AY301" i="238"/>
  <c r="AQ301" i="238"/>
  <c r="AP301" i="238"/>
  <c r="AH301" i="238"/>
  <c r="AG301" i="238"/>
  <c r="Y301" i="238"/>
  <c r="X301" i="238"/>
  <c r="L301" i="238"/>
  <c r="H301" i="238"/>
  <c r="DI300" i="238"/>
  <c r="DB300" i="238"/>
  <c r="CZ300" i="238"/>
  <c r="DA300" i="238" s="1"/>
  <c r="CS300" i="238"/>
  <c r="CQ300" i="238"/>
  <c r="CR300" i="238" s="1"/>
  <c r="CJ300" i="238"/>
  <c r="CH300" i="238"/>
  <c r="CI300" i="238" s="1"/>
  <c r="CA300" i="238"/>
  <c r="BY300" i="238"/>
  <c r="BZ300" i="238" s="1"/>
  <c r="BI300" i="238"/>
  <c r="BG300" i="238"/>
  <c r="BH300" i="238" s="1"/>
  <c r="AZ300" i="238"/>
  <c r="AY300" i="238"/>
  <c r="AQ300" i="238"/>
  <c r="AP300" i="238"/>
  <c r="AH300" i="238"/>
  <c r="AG300" i="238"/>
  <c r="Y300" i="238"/>
  <c r="X300" i="238"/>
  <c r="L300" i="238"/>
  <c r="H300" i="238"/>
  <c r="DI299" i="238"/>
  <c r="DB299" i="238"/>
  <c r="CZ299" i="238"/>
  <c r="DA299" i="238" s="1"/>
  <c r="CS299" i="238"/>
  <c r="CQ299" i="238"/>
  <c r="CR299" i="238" s="1"/>
  <c r="CJ299" i="238"/>
  <c r="CH299" i="238"/>
  <c r="CI299" i="238" s="1"/>
  <c r="CA299" i="238"/>
  <c r="BY299" i="238"/>
  <c r="BZ299" i="238" s="1"/>
  <c r="BI299" i="238"/>
  <c r="BG299" i="238"/>
  <c r="BH299" i="238" s="1"/>
  <c r="AW299" i="238"/>
  <c r="AX299" i="238" s="1"/>
  <c r="AY299" i="238" s="1"/>
  <c r="AN299" i="238"/>
  <c r="AH299" i="238"/>
  <c r="AG299" i="238"/>
  <c r="Y299" i="238"/>
  <c r="X299" i="238"/>
  <c r="O299" i="238"/>
  <c r="N299" i="238"/>
  <c r="H299" i="238"/>
  <c r="DI298" i="238"/>
  <c r="DB298" i="238"/>
  <c r="CZ298" i="238"/>
  <c r="DA298" i="238" s="1"/>
  <c r="CS298" i="238"/>
  <c r="CQ298" i="238"/>
  <c r="CR298" i="238" s="1"/>
  <c r="CJ298" i="238"/>
  <c r="CH298" i="238"/>
  <c r="CI298" i="238" s="1"/>
  <c r="CA298" i="238"/>
  <c r="BY298" i="238"/>
  <c r="BZ298" i="238" s="1"/>
  <c r="BI298" i="238"/>
  <c r="BG298" i="238"/>
  <c r="BH298" i="238" s="1"/>
  <c r="AZ298" i="238"/>
  <c r="AY298" i="238"/>
  <c r="AQ298" i="238"/>
  <c r="AP298" i="238"/>
  <c r="AH298" i="238"/>
  <c r="AG298" i="238"/>
  <c r="Y298" i="238"/>
  <c r="X298" i="238"/>
  <c r="L298" i="238"/>
  <c r="DG298" i="238" s="1"/>
  <c r="H298" i="238"/>
  <c r="DI297" i="238"/>
  <c r="DB297" i="238"/>
  <c r="CZ297" i="238"/>
  <c r="DA297" i="238" s="1"/>
  <c r="CW297" i="238"/>
  <c r="CX297" i="238" s="1"/>
  <c r="CS297" i="238"/>
  <c r="CQ297" i="238"/>
  <c r="CR297" i="238" s="1"/>
  <c r="CJ297" i="238"/>
  <c r="CH297" i="238"/>
  <c r="CI297" i="238" s="1"/>
  <c r="CA297" i="238"/>
  <c r="BY297" i="238"/>
  <c r="BZ297" i="238" s="1"/>
  <c r="BE297" i="238"/>
  <c r="BF297" i="238" s="1"/>
  <c r="AZ297" i="238"/>
  <c r="AY297" i="238"/>
  <c r="AQ297" i="238"/>
  <c r="AP297" i="238"/>
  <c r="AH297" i="238"/>
  <c r="AG297" i="238"/>
  <c r="Y297" i="238"/>
  <c r="X297" i="238"/>
  <c r="O297" i="238"/>
  <c r="N297" i="238"/>
  <c r="H297" i="238"/>
  <c r="DI296" i="238"/>
  <c r="DB296" i="238"/>
  <c r="CZ296" i="238"/>
  <c r="DA296" i="238" s="1"/>
  <c r="CS296" i="238"/>
  <c r="CQ296" i="238"/>
  <c r="CR296" i="238" s="1"/>
  <c r="CJ296" i="238"/>
  <c r="CH296" i="238"/>
  <c r="CI296" i="238" s="1"/>
  <c r="CA296" i="238"/>
  <c r="BY296" i="238"/>
  <c r="BZ296" i="238" s="1"/>
  <c r="BI296" i="238"/>
  <c r="BG296" i="238"/>
  <c r="BH296" i="238" s="1"/>
  <c r="AW296" i="238"/>
  <c r="DG296" i="238" s="1"/>
  <c r="AQ296" i="238"/>
  <c r="AP296" i="238"/>
  <c r="AH296" i="238"/>
  <c r="AG296" i="238"/>
  <c r="Y296" i="238"/>
  <c r="X296" i="238"/>
  <c r="O296" i="238"/>
  <c r="N296" i="238"/>
  <c r="H296" i="238"/>
  <c r="DI295" i="238"/>
  <c r="DB295" i="238"/>
  <c r="CZ295" i="238"/>
  <c r="DA295" i="238" s="1"/>
  <c r="CS295" i="238"/>
  <c r="CQ295" i="238"/>
  <c r="CR295" i="238" s="1"/>
  <c r="CJ295" i="238"/>
  <c r="CH295" i="238"/>
  <c r="CI295" i="238" s="1"/>
  <c r="CA295" i="238"/>
  <c r="BY295" i="238"/>
  <c r="BZ295" i="238" s="1"/>
  <c r="BI295" i="238"/>
  <c r="BG295" i="238"/>
  <c r="BH295" i="238" s="1"/>
  <c r="AZ295" i="238"/>
  <c r="AY295" i="238"/>
  <c r="AQ295" i="238"/>
  <c r="AP295" i="238"/>
  <c r="AH295" i="238"/>
  <c r="AG295" i="238"/>
  <c r="Y295" i="238"/>
  <c r="X295" i="238"/>
  <c r="L295" i="238"/>
  <c r="M295" i="238" s="1"/>
  <c r="N295" i="238" s="1"/>
  <c r="H295" i="238"/>
  <c r="DI294" i="238"/>
  <c r="DB294" i="238"/>
  <c r="CZ294" i="238"/>
  <c r="DA294" i="238" s="1"/>
  <c r="CW294" i="238"/>
  <c r="CX294" i="238" s="1"/>
  <c r="CS294" i="238"/>
  <c r="CQ294" i="238"/>
  <c r="CR294" i="238" s="1"/>
  <c r="CJ294" i="238"/>
  <c r="CH294" i="238"/>
  <c r="CI294" i="238" s="1"/>
  <c r="CA294" i="238"/>
  <c r="BY294" i="238"/>
  <c r="BZ294" i="238" s="1"/>
  <c r="BI294" i="238"/>
  <c r="BG294" i="238"/>
  <c r="BH294" i="238" s="1"/>
  <c r="AZ294" i="238"/>
  <c r="AY294" i="238"/>
  <c r="AQ294" i="238"/>
  <c r="AP294" i="238"/>
  <c r="AH294" i="238"/>
  <c r="AG294" i="238"/>
  <c r="Y294" i="238"/>
  <c r="X294" i="238"/>
  <c r="L294" i="238"/>
  <c r="DG294" i="238" s="1"/>
  <c r="H294" i="238"/>
  <c r="DI293" i="238"/>
  <c r="DB293" i="238"/>
  <c r="CZ293" i="238"/>
  <c r="DA293" i="238" s="1"/>
  <c r="CW293" i="238"/>
  <c r="CX293" i="238" s="1"/>
  <c r="CS293" i="238"/>
  <c r="CQ293" i="238"/>
  <c r="CR293" i="238" s="1"/>
  <c r="CJ293" i="238"/>
  <c r="CH293" i="238"/>
  <c r="CI293" i="238" s="1"/>
  <c r="CA293" i="238"/>
  <c r="BY293" i="238"/>
  <c r="BZ293" i="238" s="1"/>
  <c r="BI293" i="238"/>
  <c r="BG293" i="238"/>
  <c r="BH293" i="238" s="1"/>
  <c r="AZ293" i="238"/>
  <c r="AY293" i="238"/>
  <c r="AQ293" i="238"/>
  <c r="AP293" i="238"/>
  <c r="AH293" i="238"/>
  <c r="AG293" i="238"/>
  <c r="Y293" i="238"/>
  <c r="X293" i="238"/>
  <c r="L293" i="238"/>
  <c r="O293" i="238" s="1"/>
  <c r="H293" i="238"/>
  <c r="DI292" i="238"/>
  <c r="DB292" i="238"/>
  <c r="CZ292" i="238"/>
  <c r="DA292" i="238" s="1"/>
  <c r="CW292" i="238"/>
  <c r="CX292" i="238" s="1"/>
  <c r="CS292" i="238"/>
  <c r="CQ292" i="238"/>
  <c r="CR292" i="238" s="1"/>
  <c r="CJ292" i="238"/>
  <c r="CH292" i="238"/>
  <c r="CI292" i="238" s="1"/>
  <c r="CA292" i="238"/>
  <c r="BY292" i="238"/>
  <c r="BZ292" i="238" s="1"/>
  <c r="BI292" i="238"/>
  <c r="BG292" i="238"/>
  <c r="BH292" i="238" s="1"/>
  <c r="AZ292" i="238"/>
  <c r="AY292" i="238"/>
  <c r="AQ292" i="238"/>
  <c r="AP292" i="238"/>
  <c r="AH292" i="238"/>
  <c r="AG292" i="238"/>
  <c r="Y292" i="238"/>
  <c r="X292" i="238"/>
  <c r="L292" i="238"/>
  <c r="DG292" i="238" s="1"/>
  <c r="H292" i="238"/>
  <c r="DB291" i="238"/>
  <c r="CZ291" i="238"/>
  <c r="DA291" i="238" s="1"/>
  <c r="CS291" i="238"/>
  <c r="CQ291" i="238"/>
  <c r="CR291" i="238" s="1"/>
  <c r="CJ291" i="238"/>
  <c r="CH291" i="238"/>
  <c r="CI291" i="238" s="1"/>
  <c r="CA291" i="238"/>
  <c r="BY291" i="238"/>
  <c r="BZ291" i="238" s="1"/>
  <c r="BI291" i="238"/>
  <c r="BG291" i="238"/>
  <c r="BH291" i="238" s="1"/>
  <c r="AZ291" i="238"/>
  <c r="AY291" i="238"/>
  <c r="AQ291" i="238"/>
  <c r="AP291" i="238"/>
  <c r="AH291" i="238"/>
  <c r="AG291" i="238"/>
  <c r="Y291" i="238"/>
  <c r="X291" i="238"/>
  <c r="O291" i="238"/>
  <c r="N291" i="238"/>
  <c r="H291" i="238"/>
  <c r="DI290" i="238"/>
  <c r="DB290" i="238"/>
  <c r="CZ290" i="238"/>
  <c r="DA290" i="238" s="1"/>
  <c r="CS290" i="238"/>
  <c r="CQ290" i="238"/>
  <c r="CR290" i="238" s="1"/>
  <c r="CJ290" i="238"/>
  <c r="CH290" i="238"/>
  <c r="CI290" i="238" s="1"/>
  <c r="CA290" i="238"/>
  <c r="BY290" i="238"/>
  <c r="BZ290" i="238" s="1"/>
  <c r="BI290" i="238"/>
  <c r="BG290" i="238"/>
  <c r="BH290" i="238" s="1"/>
  <c r="AZ290" i="238"/>
  <c r="AY290" i="238"/>
  <c r="AQ290" i="238"/>
  <c r="AP290" i="238"/>
  <c r="AH290" i="238"/>
  <c r="AG290" i="238"/>
  <c r="Y290" i="238"/>
  <c r="X290" i="238"/>
  <c r="L290" i="238"/>
  <c r="DF290" i="238" s="1"/>
  <c r="H290" i="238"/>
  <c r="DI289" i="238"/>
  <c r="DB289" i="238"/>
  <c r="CZ289" i="238"/>
  <c r="DA289" i="238" s="1"/>
  <c r="CS289" i="238"/>
  <c r="CQ289" i="238"/>
  <c r="CR289" i="238" s="1"/>
  <c r="CJ289" i="238"/>
  <c r="CH289" i="238"/>
  <c r="CI289" i="238" s="1"/>
  <c r="CA289" i="238"/>
  <c r="BY289" i="238"/>
  <c r="BZ289" i="238" s="1"/>
  <c r="BI289" i="238"/>
  <c r="BG289" i="238"/>
  <c r="BH289" i="238" s="1"/>
  <c r="AZ289" i="238"/>
  <c r="AY289" i="238"/>
  <c r="AM289" i="238"/>
  <c r="AN289" i="238" s="1"/>
  <c r="AO289" i="238" s="1"/>
  <c r="AP289" i="238" s="1"/>
  <c r="AH289" i="238"/>
  <c r="AG289" i="238"/>
  <c r="Y289" i="238"/>
  <c r="X289" i="238"/>
  <c r="O289" i="238"/>
  <c r="N289" i="238"/>
  <c r="H289" i="238"/>
  <c r="DI288" i="238"/>
  <c r="DB288" i="238"/>
  <c r="CZ288" i="238"/>
  <c r="DA288" i="238" s="1"/>
  <c r="CS288" i="238"/>
  <c r="CQ288" i="238"/>
  <c r="CR288" i="238" s="1"/>
  <c r="CJ288" i="238"/>
  <c r="CH288" i="238"/>
  <c r="CI288" i="238" s="1"/>
  <c r="CA288" i="238"/>
  <c r="BY288" i="238"/>
  <c r="BZ288" i="238" s="1"/>
  <c r="BI288" i="238"/>
  <c r="BG288" i="238"/>
  <c r="BH288" i="238" s="1"/>
  <c r="AZ288" i="238"/>
  <c r="AY288" i="238"/>
  <c r="AM288" i="238"/>
  <c r="AN288" i="238" s="1"/>
  <c r="AH288" i="238"/>
  <c r="AG288" i="238"/>
  <c r="Y288" i="238"/>
  <c r="X288" i="238"/>
  <c r="O288" i="238"/>
  <c r="N288" i="238"/>
  <c r="H288" i="238"/>
  <c r="DI287" i="238"/>
  <c r="DB287" i="238"/>
  <c r="CZ287" i="238"/>
  <c r="DA287" i="238" s="1"/>
  <c r="CS287" i="238"/>
  <c r="CQ287" i="238"/>
  <c r="CR287" i="238" s="1"/>
  <c r="CJ287" i="238"/>
  <c r="CH287" i="238"/>
  <c r="CI287" i="238" s="1"/>
  <c r="CA287" i="238"/>
  <c r="BY287" i="238"/>
  <c r="BZ287" i="238" s="1"/>
  <c r="BF287" i="238"/>
  <c r="BI287" i="238" s="1"/>
  <c r="AZ287" i="238"/>
  <c r="AY287" i="238"/>
  <c r="AQ287" i="238"/>
  <c r="AP287" i="238"/>
  <c r="AE287" i="238"/>
  <c r="AF287" i="238" s="1"/>
  <c r="AG287" i="238" s="1"/>
  <c r="Y287" i="238"/>
  <c r="X287" i="238"/>
  <c r="L287" i="238"/>
  <c r="H287" i="238"/>
  <c r="DI286" i="238"/>
  <c r="DG286" i="238"/>
  <c r="DF286" i="238"/>
  <c r="DE286" i="238"/>
  <c r="DB286" i="238"/>
  <c r="CZ286" i="238"/>
  <c r="DA286" i="238" s="1"/>
  <c r="CS286" i="238"/>
  <c r="CQ286" i="238"/>
  <c r="CR286" i="238" s="1"/>
  <c r="CJ286" i="238"/>
  <c r="CH286" i="238"/>
  <c r="CI286" i="238" s="1"/>
  <c r="CA286" i="238"/>
  <c r="BY286" i="238"/>
  <c r="BZ286" i="238" s="1"/>
  <c r="BI286" i="238"/>
  <c r="BG286" i="238"/>
  <c r="BH286" i="238" s="1"/>
  <c r="AZ286" i="238"/>
  <c r="AY286" i="238"/>
  <c r="AQ286" i="238"/>
  <c r="AP286" i="238"/>
  <c r="AH286" i="238"/>
  <c r="AG286" i="238"/>
  <c r="Y286" i="238"/>
  <c r="X286" i="238"/>
  <c r="O286" i="238"/>
  <c r="N286" i="238"/>
  <c r="H286" i="238"/>
  <c r="DI285" i="238"/>
  <c r="DB285" i="238"/>
  <c r="CZ285" i="238"/>
  <c r="DA285" i="238" s="1"/>
  <c r="CS285" i="238"/>
  <c r="CQ285" i="238"/>
  <c r="CR285" i="238" s="1"/>
  <c r="CJ285" i="238"/>
  <c r="CH285" i="238"/>
  <c r="CI285" i="238" s="1"/>
  <c r="CA285" i="238"/>
  <c r="BY285" i="238"/>
  <c r="BZ285" i="238" s="1"/>
  <c r="BE285" i="238"/>
  <c r="BF285" i="238" s="1"/>
  <c r="AZ285" i="238"/>
  <c r="AY285" i="238"/>
  <c r="AQ285" i="238"/>
  <c r="AP285" i="238"/>
  <c r="AH285" i="238"/>
  <c r="AG285" i="238"/>
  <c r="Y285" i="238"/>
  <c r="X285" i="238"/>
  <c r="L285" i="238"/>
  <c r="M285" i="238" s="1"/>
  <c r="N285" i="238" s="1"/>
  <c r="H285" i="238"/>
  <c r="DI284" i="238"/>
  <c r="DG284" i="238"/>
  <c r="DF284" i="238"/>
  <c r="DE284" i="238"/>
  <c r="DB284" i="238"/>
  <c r="CZ284" i="238"/>
  <c r="DA284" i="238" s="1"/>
  <c r="CS284" i="238"/>
  <c r="CQ284" i="238"/>
  <c r="CR284" i="238" s="1"/>
  <c r="CJ284" i="238"/>
  <c r="CH284" i="238"/>
  <c r="CI284" i="238" s="1"/>
  <c r="CA284" i="238"/>
  <c r="BY284" i="238"/>
  <c r="BZ284" i="238" s="1"/>
  <c r="BI284" i="238"/>
  <c r="BG284" i="238"/>
  <c r="BH284" i="238" s="1"/>
  <c r="AZ284" i="238"/>
  <c r="AY284" i="238"/>
  <c r="AQ284" i="238"/>
  <c r="AP284" i="238"/>
  <c r="AH284" i="238"/>
  <c r="AG284" i="238"/>
  <c r="Y284" i="238"/>
  <c r="X284" i="238"/>
  <c r="O284" i="238"/>
  <c r="N284" i="238"/>
  <c r="H284" i="238"/>
  <c r="DI283" i="238"/>
  <c r="DB283" i="238"/>
  <c r="CZ283" i="238"/>
  <c r="DA283" i="238" s="1"/>
  <c r="CS283" i="238"/>
  <c r="CQ283" i="238"/>
  <c r="CR283" i="238" s="1"/>
  <c r="CJ283" i="238"/>
  <c r="CH283" i="238"/>
  <c r="CI283" i="238" s="1"/>
  <c r="CA283" i="238"/>
  <c r="BY283" i="238"/>
  <c r="BZ283" i="238" s="1"/>
  <c r="BE283" i="238"/>
  <c r="BF283" i="238" s="1"/>
  <c r="AZ283" i="238"/>
  <c r="AY283" i="238"/>
  <c r="AQ283" i="238"/>
  <c r="AP283" i="238"/>
  <c r="AH283" i="238"/>
  <c r="AG283" i="238"/>
  <c r="Y283" i="238"/>
  <c r="X283" i="238"/>
  <c r="O283" i="238"/>
  <c r="N283" i="238"/>
  <c r="H283" i="238"/>
  <c r="DI282" i="238"/>
  <c r="DG282" i="238"/>
  <c r="DF282" i="238"/>
  <c r="DE282" i="238"/>
  <c r="DB282" i="238"/>
  <c r="CZ282" i="238"/>
  <c r="DA282" i="238" s="1"/>
  <c r="CS282" i="238"/>
  <c r="CQ282" i="238"/>
  <c r="CR282" i="238" s="1"/>
  <c r="CJ282" i="238"/>
  <c r="CH282" i="238"/>
  <c r="CI282" i="238" s="1"/>
  <c r="CA282" i="238"/>
  <c r="BY282" i="238"/>
  <c r="BZ282" i="238" s="1"/>
  <c r="BI282" i="238"/>
  <c r="BG282" i="238"/>
  <c r="BH282" i="238" s="1"/>
  <c r="AZ282" i="238"/>
  <c r="AY282" i="238"/>
  <c r="AQ282" i="238"/>
  <c r="AP282" i="238"/>
  <c r="AH282" i="238"/>
  <c r="AG282" i="238"/>
  <c r="Y282" i="238"/>
  <c r="X282" i="238"/>
  <c r="O282" i="238"/>
  <c r="N282" i="238"/>
  <c r="H282" i="238"/>
  <c r="DB281" i="238"/>
  <c r="CZ281" i="238"/>
  <c r="DA281" i="238" s="1"/>
  <c r="CS281" i="238"/>
  <c r="CQ281" i="238"/>
  <c r="CR281" i="238" s="1"/>
  <c r="CJ281" i="238"/>
  <c r="CH281" i="238"/>
  <c r="CI281" i="238" s="1"/>
  <c r="CA281" i="238"/>
  <c r="BY281" i="238"/>
  <c r="BZ281" i="238" s="1"/>
  <c r="BI281" i="238"/>
  <c r="BG281" i="238"/>
  <c r="BH281" i="238" s="1"/>
  <c r="AZ281" i="238"/>
  <c r="AY281" i="238"/>
  <c r="AQ281" i="238"/>
  <c r="AP281" i="238"/>
  <c r="AH281" i="238"/>
  <c r="AG281" i="238"/>
  <c r="Y281" i="238"/>
  <c r="X281" i="238"/>
  <c r="O281" i="238"/>
  <c r="N281" i="238"/>
  <c r="H281" i="238"/>
  <c r="DB280" i="238"/>
  <c r="CZ280" i="238"/>
  <c r="DA280" i="238" s="1"/>
  <c r="CS280" i="238"/>
  <c r="CQ280" i="238"/>
  <c r="CR280" i="238" s="1"/>
  <c r="CJ280" i="238"/>
  <c r="CH280" i="238"/>
  <c r="CI280" i="238" s="1"/>
  <c r="CA280" i="238"/>
  <c r="BY280" i="238"/>
  <c r="BZ280" i="238" s="1"/>
  <c r="BI280" i="238"/>
  <c r="BG280" i="238"/>
  <c r="BH280" i="238" s="1"/>
  <c r="AZ280" i="238"/>
  <c r="AY280" i="238"/>
  <c r="AQ280" i="238"/>
  <c r="AP280" i="238"/>
  <c r="AH280" i="238"/>
  <c r="AG280" i="238"/>
  <c r="Y280" i="238"/>
  <c r="X280" i="238"/>
  <c r="O280" i="238"/>
  <c r="N280" i="238"/>
  <c r="H280" i="238"/>
  <c r="DB279" i="238"/>
  <c r="CZ279" i="238"/>
  <c r="DA279" i="238" s="1"/>
  <c r="CS279" i="238"/>
  <c r="CQ279" i="238"/>
  <c r="CR279" i="238" s="1"/>
  <c r="CJ279" i="238"/>
  <c r="CH279" i="238"/>
  <c r="CI279" i="238" s="1"/>
  <c r="CA279" i="238"/>
  <c r="BY279" i="238"/>
  <c r="BZ279" i="238" s="1"/>
  <c r="BI279" i="238"/>
  <c r="BG279" i="238"/>
  <c r="BH279" i="238" s="1"/>
  <c r="AZ279" i="238"/>
  <c r="AY279" i="238"/>
  <c r="AQ279" i="238"/>
  <c r="AP279" i="238"/>
  <c r="AH279" i="238"/>
  <c r="AG279" i="238"/>
  <c r="Y279" i="238"/>
  <c r="X279" i="238"/>
  <c r="O279" i="238"/>
  <c r="N279" i="238"/>
  <c r="H279" i="238"/>
  <c r="DB278" i="238"/>
  <c r="CZ278" i="238"/>
  <c r="DA278" i="238" s="1"/>
  <c r="CS278" i="238"/>
  <c r="CQ278" i="238"/>
  <c r="CR278" i="238" s="1"/>
  <c r="CJ278" i="238"/>
  <c r="CH278" i="238"/>
  <c r="CI278" i="238" s="1"/>
  <c r="CA278" i="238"/>
  <c r="BY278" i="238"/>
  <c r="BZ278" i="238" s="1"/>
  <c r="BI278" i="238"/>
  <c r="BG278" i="238"/>
  <c r="BH278" i="238" s="1"/>
  <c r="AZ278" i="238"/>
  <c r="AY278" i="238"/>
  <c r="AQ278" i="238"/>
  <c r="AP278" i="238"/>
  <c r="AH278" i="238"/>
  <c r="AG278" i="238"/>
  <c r="Y278" i="238"/>
  <c r="X278" i="238"/>
  <c r="O278" i="238"/>
  <c r="N278" i="238"/>
  <c r="H278" i="238"/>
  <c r="DI277" i="238"/>
  <c r="DG277" i="238"/>
  <c r="DF277" i="238"/>
  <c r="DE277" i="238"/>
  <c r="DB277" i="238"/>
  <c r="CZ277" i="238"/>
  <c r="DA277" i="238" s="1"/>
  <c r="CW277" i="238"/>
  <c r="CX277" i="238" s="1"/>
  <c r="CS277" i="238"/>
  <c r="CQ277" i="238"/>
  <c r="CR277" i="238" s="1"/>
  <c r="CJ277" i="238"/>
  <c r="CH277" i="238"/>
  <c r="CI277" i="238" s="1"/>
  <c r="CA277" i="238"/>
  <c r="BY277" i="238"/>
  <c r="BZ277" i="238" s="1"/>
  <c r="BI277" i="238"/>
  <c r="BG277" i="238"/>
  <c r="BH277" i="238" s="1"/>
  <c r="AZ277" i="238"/>
  <c r="AY277" i="238"/>
  <c r="AQ277" i="238"/>
  <c r="AP277" i="238"/>
  <c r="AH277" i="238"/>
  <c r="AG277" i="238"/>
  <c r="Y277" i="238"/>
  <c r="X277" i="238"/>
  <c r="O277" i="238"/>
  <c r="N277" i="238"/>
  <c r="H277" i="238"/>
  <c r="DI276" i="238"/>
  <c r="DG276" i="238"/>
  <c r="DF276" i="238"/>
  <c r="DE276" i="238"/>
  <c r="DB276" i="238"/>
  <c r="CZ276" i="238"/>
  <c r="DA276" i="238" s="1"/>
  <c r="CW276" i="238"/>
  <c r="CX276" i="238" s="1"/>
  <c r="CS276" i="238"/>
  <c r="CQ276" i="238"/>
  <c r="CR276" i="238" s="1"/>
  <c r="CJ276" i="238"/>
  <c r="CH276" i="238"/>
  <c r="CI276" i="238" s="1"/>
  <c r="CA276" i="238"/>
  <c r="BY276" i="238"/>
  <c r="BZ276" i="238" s="1"/>
  <c r="BI276" i="238"/>
  <c r="BG276" i="238"/>
  <c r="BH276" i="238" s="1"/>
  <c r="AZ276" i="238"/>
  <c r="AY276" i="238"/>
  <c r="AQ276" i="238"/>
  <c r="AP276" i="238"/>
  <c r="AH276" i="238"/>
  <c r="AG276" i="238"/>
  <c r="Y276" i="238"/>
  <c r="X276" i="238"/>
  <c r="O276" i="238"/>
  <c r="N276" i="238"/>
  <c r="H276" i="238"/>
  <c r="DI275" i="238"/>
  <c r="DG275" i="238"/>
  <c r="DF275" i="238"/>
  <c r="DE275" i="238"/>
  <c r="DB275" i="238"/>
  <c r="CZ275" i="238"/>
  <c r="DA275" i="238" s="1"/>
  <c r="CW275" i="238"/>
  <c r="CX275" i="238" s="1"/>
  <c r="CS275" i="238"/>
  <c r="CQ275" i="238"/>
  <c r="CR275" i="238" s="1"/>
  <c r="CJ275" i="238"/>
  <c r="CH275" i="238"/>
  <c r="CI275" i="238" s="1"/>
  <c r="CA275" i="238"/>
  <c r="BY275" i="238"/>
  <c r="BZ275" i="238" s="1"/>
  <c r="BI275" i="238"/>
  <c r="BG275" i="238"/>
  <c r="BH275" i="238" s="1"/>
  <c r="AZ275" i="238"/>
  <c r="AY275" i="238"/>
  <c r="AQ275" i="238"/>
  <c r="AP275" i="238"/>
  <c r="AH275" i="238"/>
  <c r="AG275" i="238"/>
  <c r="Y275" i="238"/>
  <c r="X275" i="238"/>
  <c r="O275" i="238"/>
  <c r="N275" i="238"/>
  <c r="H275" i="238"/>
  <c r="DI274" i="238"/>
  <c r="DG274" i="238"/>
  <c r="DF274" i="238"/>
  <c r="DE274" i="238"/>
  <c r="DB274" i="238"/>
  <c r="CZ274" i="238"/>
  <c r="DA274" i="238" s="1"/>
  <c r="CW274" i="238"/>
  <c r="CX274" i="238" s="1"/>
  <c r="CS274" i="238"/>
  <c r="CQ274" i="238"/>
  <c r="CR274" i="238" s="1"/>
  <c r="CJ274" i="238"/>
  <c r="CH274" i="238"/>
  <c r="CI274" i="238" s="1"/>
  <c r="CA274" i="238"/>
  <c r="BY274" i="238"/>
  <c r="BZ274" i="238" s="1"/>
  <c r="BI274" i="238"/>
  <c r="BG274" i="238"/>
  <c r="BH274" i="238" s="1"/>
  <c r="AZ274" i="238"/>
  <c r="AY274" i="238"/>
  <c r="AQ274" i="238"/>
  <c r="AP274" i="238"/>
  <c r="AH274" i="238"/>
  <c r="AG274" i="238"/>
  <c r="Y274" i="238"/>
  <c r="X274" i="238"/>
  <c r="O274" i="238"/>
  <c r="N274" i="238"/>
  <c r="H274" i="238"/>
  <c r="DI273" i="238"/>
  <c r="DG273" i="238"/>
  <c r="DF273" i="238"/>
  <c r="DE273" i="238"/>
  <c r="DB273" i="238"/>
  <c r="CZ273" i="238"/>
  <c r="DA273" i="238" s="1"/>
  <c r="CW273" i="238"/>
  <c r="CX273" i="238" s="1"/>
  <c r="CS273" i="238"/>
  <c r="CQ273" i="238"/>
  <c r="CR273" i="238" s="1"/>
  <c r="CJ273" i="238"/>
  <c r="CH273" i="238"/>
  <c r="CI273" i="238" s="1"/>
  <c r="CA273" i="238"/>
  <c r="BY273" i="238"/>
  <c r="BZ273" i="238" s="1"/>
  <c r="BI273" i="238"/>
  <c r="BG273" i="238"/>
  <c r="BH273" i="238" s="1"/>
  <c r="AZ273" i="238"/>
  <c r="AY273" i="238"/>
  <c r="AQ273" i="238"/>
  <c r="AP273" i="238"/>
  <c r="AH273" i="238"/>
  <c r="AG273" i="238"/>
  <c r="Y273" i="238"/>
  <c r="X273" i="238"/>
  <c r="O273" i="238"/>
  <c r="N273" i="238"/>
  <c r="H273" i="238"/>
  <c r="DI272" i="238"/>
  <c r="DB272" i="238"/>
  <c r="CZ272" i="238"/>
  <c r="DA272" i="238" s="1"/>
  <c r="CS272" i="238"/>
  <c r="CQ272" i="238"/>
  <c r="CR272" i="238" s="1"/>
  <c r="CJ272" i="238"/>
  <c r="CH272" i="238"/>
  <c r="CI272" i="238" s="1"/>
  <c r="CA272" i="238"/>
  <c r="BY272" i="238"/>
  <c r="BZ272" i="238" s="1"/>
  <c r="BF272" i="238"/>
  <c r="BI272" i="238" s="1"/>
  <c r="AZ272" i="238"/>
  <c r="AY272" i="238"/>
  <c r="AQ272" i="238"/>
  <c r="AP272" i="238"/>
  <c r="AH272" i="238"/>
  <c r="AG272" i="238"/>
  <c r="Y272" i="238"/>
  <c r="X272" i="238"/>
  <c r="L272" i="238"/>
  <c r="R272" i="238" s="1"/>
  <c r="H272" i="238"/>
  <c r="DB271" i="238"/>
  <c r="CZ271" i="238"/>
  <c r="DA271" i="238" s="1"/>
  <c r="CS271" i="238"/>
  <c r="CQ271" i="238"/>
  <c r="CR271" i="238" s="1"/>
  <c r="CJ271" i="238"/>
  <c r="CH271" i="238"/>
  <c r="CI271" i="238" s="1"/>
  <c r="CA271" i="238"/>
  <c r="BY271" i="238"/>
  <c r="BZ271" i="238" s="1"/>
  <c r="BI271" i="238"/>
  <c r="BG271" i="238"/>
  <c r="BH271" i="238" s="1"/>
  <c r="AZ271" i="238"/>
  <c r="AY271" i="238"/>
  <c r="AQ271" i="238"/>
  <c r="AP271" i="238"/>
  <c r="AH271" i="238"/>
  <c r="AG271" i="238"/>
  <c r="Y271" i="238"/>
  <c r="X271" i="238"/>
  <c r="O271" i="238"/>
  <c r="N271" i="238"/>
  <c r="H271" i="238"/>
  <c r="DI270" i="238"/>
  <c r="DB270" i="238"/>
  <c r="CZ270" i="238"/>
  <c r="DA270" i="238" s="1"/>
  <c r="CS270" i="238"/>
  <c r="CQ270" i="238"/>
  <c r="CR270" i="238" s="1"/>
  <c r="CJ270" i="238"/>
  <c r="CH270" i="238"/>
  <c r="CI270" i="238" s="1"/>
  <c r="CB270" i="238"/>
  <c r="CA270" i="238"/>
  <c r="BY270" i="238"/>
  <c r="BZ270" i="238" s="1"/>
  <c r="BE270" i="238"/>
  <c r="BF270" i="238" s="1"/>
  <c r="BI270" i="238" s="1"/>
  <c r="AZ270" i="238"/>
  <c r="AY270" i="238"/>
  <c r="AQ270" i="238"/>
  <c r="AP270" i="238"/>
  <c r="AH270" i="238"/>
  <c r="AG270" i="238"/>
  <c r="Y270" i="238"/>
  <c r="X270" i="238"/>
  <c r="L270" i="238"/>
  <c r="H270" i="238"/>
  <c r="DI269" i="238"/>
  <c r="DG269" i="238"/>
  <c r="DF269" i="238"/>
  <c r="DE269" i="238"/>
  <c r="DB269" i="238"/>
  <c r="CZ269" i="238"/>
  <c r="DA269" i="238" s="1"/>
  <c r="CS269" i="238"/>
  <c r="CQ269" i="238"/>
  <c r="CR269" i="238" s="1"/>
  <c r="CJ269" i="238"/>
  <c r="CH269" i="238"/>
  <c r="CI269" i="238" s="1"/>
  <c r="CA269" i="238"/>
  <c r="BY269" i="238"/>
  <c r="BZ269" i="238" s="1"/>
  <c r="BI269" i="238"/>
  <c r="BG269" i="238"/>
  <c r="BH269" i="238" s="1"/>
  <c r="AZ269" i="238"/>
  <c r="AY269" i="238"/>
  <c r="AQ269" i="238"/>
  <c r="AP269" i="238"/>
  <c r="AH269" i="238"/>
  <c r="AG269" i="238"/>
  <c r="Y269" i="238"/>
  <c r="X269" i="238"/>
  <c r="O269" i="238"/>
  <c r="N269" i="238"/>
  <c r="H269" i="238"/>
  <c r="DI268" i="238"/>
  <c r="DB268" i="238"/>
  <c r="CZ268" i="238"/>
  <c r="DA268" i="238" s="1"/>
  <c r="CS268" i="238"/>
  <c r="CQ268" i="238"/>
  <c r="CR268" i="238" s="1"/>
  <c r="CJ268" i="238"/>
  <c r="CH268" i="238"/>
  <c r="CI268" i="238" s="1"/>
  <c r="CA268" i="238"/>
  <c r="BY268" i="238"/>
  <c r="BZ268" i="238" s="1"/>
  <c r="BE268" i="238"/>
  <c r="BF268" i="238" s="1"/>
  <c r="DE268" i="238" s="1"/>
  <c r="AZ268" i="238"/>
  <c r="AY268" i="238"/>
  <c r="AQ268" i="238"/>
  <c r="AP268" i="238"/>
  <c r="AH268" i="238"/>
  <c r="AG268" i="238"/>
  <c r="Y268" i="238"/>
  <c r="X268" i="238"/>
  <c r="O268" i="238"/>
  <c r="N268" i="238"/>
  <c r="H268" i="238"/>
  <c r="DI267" i="238"/>
  <c r="DB267" i="238"/>
  <c r="CZ267" i="238"/>
  <c r="DA267" i="238" s="1"/>
  <c r="CS267" i="238"/>
  <c r="CQ267" i="238"/>
  <c r="CR267" i="238" s="1"/>
  <c r="CJ267" i="238"/>
  <c r="CH267" i="238"/>
  <c r="CI267" i="238" s="1"/>
  <c r="CA267" i="238"/>
  <c r="BY267" i="238"/>
  <c r="BZ267" i="238" s="1"/>
  <c r="BI267" i="238"/>
  <c r="BG267" i="238"/>
  <c r="BH267" i="238" s="1"/>
  <c r="AZ267" i="238"/>
  <c r="AY267" i="238"/>
  <c r="AN267" i="238"/>
  <c r="AH267" i="238"/>
  <c r="AG267" i="238"/>
  <c r="Y267" i="238"/>
  <c r="X267" i="238"/>
  <c r="O267" i="238"/>
  <c r="N267" i="238"/>
  <c r="H267" i="238"/>
  <c r="DI266" i="238"/>
  <c r="DB266" i="238"/>
  <c r="CZ266" i="238"/>
  <c r="DA266" i="238" s="1"/>
  <c r="CS266" i="238"/>
  <c r="CQ266" i="238"/>
  <c r="CR266" i="238" s="1"/>
  <c r="CJ266" i="238"/>
  <c r="CH266" i="238"/>
  <c r="CI266" i="238" s="1"/>
  <c r="CA266" i="238"/>
  <c r="BY266" i="238"/>
  <c r="BZ266" i="238" s="1"/>
  <c r="BE266" i="238"/>
  <c r="BF266" i="238" s="1"/>
  <c r="BI266" i="238" s="1"/>
  <c r="AZ266" i="238"/>
  <c r="AY266" i="238"/>
  <c r="AQ266" i="238"/>
  <c r="AP266" i="238"/>
  <c r="AH266" i="238"/>
  <c r="AG266" i="238"/>
  <c r="Y266" i="238"/>
  <c r="X266" i="238"/>
  <c r="L266" i="238"/>
  <c r="M266" i="238" s="1"/>
  <c r="N266" i="238" s="1"/>
  <c r="H266" i="238"/>
  <c r="DB265" i="238"/>
  <c r="CZ265" i="238"/>
  <c r="DA265" i="238" s="1"/>
  <c r="CS265" i="238"/>
  <c r="CQ265" i="238"/>
  <c r="CR265" i="238" s="1"/>
  <c r="CJ265" i="238"/>
  <c r="CH265" i="238"/>
  <c r="CI265" i="238" s="1"/>
  <c r="CA265" i="238"/>
  <c r="BY265" i="238"/>
  <c r="BZ265" i="238" s="1"/>
  <c r="BI265" i="238"/>
  <c r="BG265" i="238"/>
  <c r="BH265" i="238" s="1"/>
  <c r="AZ265" i="238"/>
  <c r="AY265" i="238"/>
  <c r="AQ265" i="238"/>
  <c r="AP265" i="238"/>
  <c r="AH265" i="238"/>
  <c r="AG265" i="238"/>
  <c r="Y265" i="238"/>
  <c r="X265" i="238"/>
  <c r="O265" i="238"/>
  <c r="N265" i="238"/>
  <c r="H265" i="238"/>
  <c r="DI264" i="238"/>
  <c r="DB264" i="238"/>
  <c r="CZ264" i="238"/>
  <c r="DA264" i="238" s="1"/>
  <c r="CS264" i="238"/>
  <c r="CQ264" i="238"/>
  <c r="CR264" i="238" s="1"/>
  <c r="CJ264" i="238"/>
  <c r="CH264" i="238"/>
  <c r="CI264" i="238" s="1"/>
  <c r="CA264" i="238"/>
  <c r="BY264" i="238"/>
  <c r="BZ264" i="238" s="1"/>
  <c r="BE264" i="238"/>
  <c r="BF264" i="238" s="1"/>
  <c r="BI264" i="238" s="1"/>
  <c r="AZ264" i="238"/>
  <c r="AY264" i="238"/>
  <c r="AQ264" i="238"/>
  <c r="AP264" i="238"/>
  <c r="AH264" i="238"/>
  <c r="AG264" i="238"/>
  <c r="Y264" i="238"/>
  <c r="X264" i="238"/>
  <c r="O264" i="238"/>
  <c r="N264" i="238"/>
  <c r="H264" i="238"/>
  <c r="DI263" i="238"/>
  <c r="DB263" i="238"/>
  <c r="CZ263" i="238"/>
  <c r="DA263" i="238" s="1"/>
  <c r="CS263" i="238"/>
  <c r="CQ263" i="238"/>
  <c r="CR263" i="238" s="1"/>
  <c r="CJ263" i="238"/>
  <c r="CH263" i="238"/>
  <c r="CI263" i="238" s="1"/>
  <c r="CA263" i="238"/>
  <c r="BY263" i="238"/>
  <c r="BZ263" i="238" s="1"/>
  <c r="BE263" i="238"/>
  <c r="BF263" i="238" s="1"/>
  <c r="AZ263" i="238"/>
  <c r="AY263" i="238"/>
  <c r="AQ263" i="238"/>
  <c r="AP263" i="238"/>
  <c r="AH263" i="238"/>
  <c r="AG263" i="238"/>
  <c r="Y263" i="238"/>
  <c r="X263" i="238"/>
  <c r="O263" i="238"/>
  <c r="N263" i="238"/>
  <c r="H263" i="238"/>
  <c r="DI262" i="238"/>
  <c r="DB262" i="238"/>
  <c r="CZ262" i="238"/>
  <c r="DA262" i="238" s="1"/>
  <c r="CS262" i="238"/>
  <c r="CQ262" i="238"/>
  <c r="CR262" i="238" s="1"/>
  <c r="CJ262" i="238"/>
  <c r="CH262" i="238"/>
  <c r="CI262" i="238" s="1"/>
  <c r="CA262" i="238"/>
  <c r="BY262" i="238"/>
  <c r="BZ262" i="238" s="1"/>
  <c r="BI262" i="238"/>
  <c r="BG262" i="238"/>
  <c r="BH262" i="238" s="1"/>
  <c r="AZ262" i="238"/>
  <c r="AY262" i="238"/>
  <c r="AQ262" i="238"/>
  <c r="AP262" i="238"/>
  <c r="AH262" i="238"/>
  <c r="AG262" i="238"/>
  <c r="Y262" i="238"/>
  <c r="X262" i="238"/>
  <c r="L262" i="238"/>
  <c r="DF262" i="238" s="1"/>
  <c r="H262" i="238"/>
  <c r="DB261" i="238"/>
  <c r="CZ261" i="238"/>
  <c r="DA261" i="238" s="1"/>
  <c r="CS261" i="238"/>
  <c r="CQ261" i="238"/>
  <c r="CR261" i="238" s="1"/>
  <c r="CJ261" i="238"/>
  <c r="CH261" i="238"/>
  <c r="CI261" i="238" s="1"/>
  <c r="CA261" i="238"/>
  <c r="BY261" i="238"/>
  <c r="BZ261" i="238" s="1"/>
  <c r="BI261" i="238"/>
  <c r="BG261" i="238"/>
  <c r="BH261" i="238" s="1"/>
  <c r="AZ261" i="238"/>
  <c r="AY261" i="238"/>
  <c r="AQ261" i="238"/>
  <c r="AP261" i="238"/>
  <c r="AH261" i="238"/>
  <c r="AG261" i="238"/>
  <c r="Y261" i="238"/>
  <c r="X261" i="238"/>
  <c r="O261" i="238"/>
  <c r="N261" i="238"/>
  <c r="H261" i="238"/>
  <c r="DB260" i="238"/>
  <c r="CZ260" i="238"/>
  <c r="DA260" i="238" s="1"/>
  <c r="CS260" i="238"/>
  <c r="CQ260" i="238"/>
  <c r="CR260" i="238" s="1"/>
  <c r="CJ260" i="238"/>
  <c r="CH260" i="238"/>
  <c r="CI260" i="238" s="1"/>
  <c r="CA260" i="238"/>
  <c r="BY260" i="238"/>
  <c r="BZ260" i="238" s="1"/>
  <c r="BI260" i="238"/>
  <c r="BG260" i="238"/>
  <c r="BH260" i="238" s="1"/>
  <c r="AZ260" i="238"/>
  <c r="AY260" i="238"/>
  <c r="AQ260" i="238"/>
  <c r="AP260" i="238"/>
  <c r="AH260" i="238"/>
  <c r="AG260" i="238"/>
  <c r="Y260" i="238"/>
  <c r="X260" i="238"/>
  <c r="O260" i="238"/>
  <c r="N260" i="238"/>
  <c r="H260" i="238"/>
  <c r="DB259" i="238"/>
  <c r="CZ259" i="238"/>
  <c r="DA259" i="238" s="1"/>
  <c r="CS259" i="238"/>
  <c r="CQ259" i="238"/>
  <c r="CR259" i="238" s="1"/>
  <c r="CJ259" i="238"/>
  <c r="CH259" i="238"/>
  <c r="CI259" i="238" s="1"/>
  <c r="CA259" i="238"/>
  <c r="BY259" i="238"/>
  <c r="BZ259" i="238" s="1"/>
  <c r="BI259" i="238"/>
  <c r="BG259" i="238"/>
  <c r="BH259" i="238" s="1"/>
  <c r="AZ259" i="238"/>
  <c r="AY259" i="238"/>
  <c r="AQ259" i="238"/>
  <c r="AP259" i="238"/>
  <c r="AH259" i="238"/>
  <c r="AG259" i="238"/>
  <c r="Y259" i="238"/>
  <c r="X259" i="238"/>
  <c r="O259" i="238"/>
  <c r="N259" i="238"/>
  <c r="H259" i="238"/>
  <c r="DB258" i="238"/>
  <c r="CZ258" i="238"/>
  <c r="DA258" i="238" s="1"/>
  <c r="CS258" i="238"/>
  <c r="CQ258" i="238"/>
  <c r="CR258" i="238" s="1"/>
  <c r="CJ258" i="238"/>
  <c r="CH258" i="238"/>
  <c r="CI258" i="238" s="1"/>
  <c r="CA258" i="238"/>
  <c r="BY258" i="238"/>
  <c r="BZ258" i="238" s="1"/>
  <c r="BI258" i="238"/>
  <c r="BG258" i="238"/>
  <c r="BH258" i="238" s="1"/>
  <c r="AZ258" i="238"/>
  <c r="AY258" i="238"/>
  <c r="AQ258" i="238"/>
  <c r="AP258" i="238"/>
  <c r="AH258" i="238"/>
  <c r="AG258" i="238"/>
  <c r="Y258" i="238"/>
  <c r="X258" i="238"/>
  <c r="O258" i="238"/>
  <c r="N258" i="238"/>
  <c r="H258" i="238"/>
  <c r="DB257" i="238"/>
  <c r="CZ257" i="238"/>
  <c r="DA257" i="238" s="1"/>
  <c r="CS257" i="238"/>
  <c r="CQ257" i="238"/>
  <c r="CR257" i="238" s="1"/>
  <c r="CJ257" i="238"/>
  <c r="CH257" i="238"/>
  <c r="CI257" i="238" s="1"/>
  <c r="CA257" i="238"/>
  <c r="BY257" i="238"/>
  <c r="BZ257" i="238" s="1"/>
  <c r="BI257" i="238"/>
  <c r="BG257" i="238"/>
  <c r="BH257" i="238" s="1"/>
  <c r="AZ257" i="238"/>
  <c r="AY257" i="238"/>
  <c r="AQ257" i="238"/>
  <c r="AP257" i="238"/>
  <c r="AH257" i="238"/>
  <c r="AG257" i="238"/>
  <c r="Y257" i="238"/>
  <c r="X257" i="238"/>
  <c r="O257" i="238"/>
  <c r="N257" i="238"/>
  <c r="H257" i="238"/>
  <c r="DB256" i="238"/>
  <c r="CZ256" i="238"/>
  <c r="DA256" i="238" s="1"/>
  <c r="CS256" i="238"/>
  <c r="CQ256" i="238"/>
  <c r="CR256" i="238" s="1"/>
  <c r="CJ256" i="238"/>
  <c r="CH256" i="238"/>
  <c r="CI256" i="238" s="1"/>
  <c r="CA256" i="238"/>
  <c r="BY256" i="238"/>
  <c r="BZ256" i="238" s="1"/>
  <c r="BI256" i="238"/>
  <c r="BG256" i="238"/>
  <c r="BH256" i="238" s="1"/>
  <c r="AZ256" i="238"/>
  <c r="AY256" i="238"/>
  <c r="AQ256" i="238"/>
  <c r="AP256" i="238"/>
  <c r="AH256" i="238"/>
  <c r="AG256" i="238"/>
  <c r="Y256" i="238"/>
  <c r="X256" i="238"/>
  <c r="O256" i="238"/>
  <c r="N256" i="238"/>
  <c r="H256" i="238"/>
  <c r="DB255" i="238"/>
  <c r="CZ255" i="238"/>
  <c r="DA255" i="238" s="1"/>
  <c r="CS255" i="238"/>
  <c r="CQ255" i="238"/>
  <c r="CR255" i="238" s="1"/>
  <c r="CJ255" i="238"/>
  <c r="CH255" i="238"/>
  <c r="CI255" i="238" s="1"/>
  <c r="CA255" i="238"/>
  <c r="BY255" i="238"/>
  <c r="BZ255" i="238" s="1"/>
  <c r="BI255" i="238"/>
  <c r="BG255" i="238"/>
  <c r="BH255" i="238" s="1"/>
  <c r="AZ255" i="238"/>
  <c r="AY255" i="238"/>
  <c r="AQ255" i="238"/>
  <c r="AP255" i="238"/>
  <c r="AH255" i="238"/>
  <c r="AG255" i="238"/>
  <c r="Y255" i="238"/>
  <c r="X255" i="238"/>
  <c r="O255" i="238"/>
  <c r="N255" i="238"/>
  <c r="H255" i="238"/>
  <c r="DB254" i="238"/>
  <c r="CZ254" i="238"/>
  <c r="DA254" i="238" s="1"/>
  <c r="CS254" i="238"/>
  <c r="CQ254" i="238"/>
  <c r="CR254" i="238" s="1"/>
  <c r="CJ254" i="238"/>
  <c r="CH254" i="238"/>
  <c r="CI254" i="238" s="1"/>
  <c r="CA254" i="238"/>
  <c r="BY254" i="238"/>
  <c r="BZ254" i="238" s="1"/>
  <c r="BI254" i="238"/>
  <c r="BG254" i="238"/>
  <c r="BH254" i="238" s="1"/>
  <c r="AZ254" i="238"/>
  <c r="AY254" i="238"/>
  <c r="AQ254" i="238"/>
  <c r="AP254" i="238"/>
  <c r="AH254" i="238"/>
  <c r="AG254" i="238"/>
  <c r="Y254" i="238"/>
  <c r="X254" i="238"/>
  <c r="O254" i="238"/>
  <c r="N254" i="238"/>
  <c r="H254" i="238"/>
  <c r="DI253" i="238"/>
  <c r="DG253" i="238"/>
  <c r="DF253" i="238"/>
  <c r="DE253" i="238"/>
  <c r="DB253" i="238"/>
  <c r="CZ253" i="238"/>
  <c r="DA253" i="238" s="1"/>
  <c r="CS253" i="238"/>
  <c r="CQ253" i="238"/>
  <c r="CR253" i="238" s="1"/>
  <c r="CJ253" i="238"/>
  <c r="CH253" i="238"/>
  <c r="CI253" i="238" s="1"/>
  <c r="CA253" i="238"/>
  <c r="BY253" i="238"/>
  <c r="BZ253" i="238" s="1"/>
  <c r="BI253" i="238"/>
  <c r="BG253" i="238"/>
  <c r="BH253" i="238" s="1"/>
  <c r="AZ253" i="238"/>
  <c r="AY253" i="238"/>
  <c r="AQ253" i="238"/>
  <c r="AP253" i="238"/>
  <c r="AH253" i="238"/>
  <c r="AG253" i="238"/>
  <c r="Y253" i="238"/>
  <c r="X253" i="238"/>
  <c r="O253" i="238"/>
  <c r="N253" i="238"/>
  <c r="H253" i="238"/>
  <c r="DI252" i="238"/>
  <c r="DB252" i="238"/>
  <c r="CZ252" i="238"/>
  <c r="DA252" i="238" s="1"/>
  <c r="CS252" i="238"/>
  <c r="CQ252" i="238"/>
  <c r="CR252" i="238" s="1"/>
  <c r="CJ252" i="238"/>
  <c r="CH252" i="238"/>
  <c r="CI252" i="238" s="1"/>
  <c r="CA252" i="238"/>
  <c r="BY252" i="238"/>
  <c r="BZ252" i="238" s="1"/>
  <c r="BF252" i="238"/>
  <c r="BG252" i="238" s="1"/>
  <c r="BH252" i="238" s="1"/>
  <c r="AZ252" i="238"/>
  <c r="AY252" i="238"/>
  <c r="AQ252" i="238"/>
  <c r="AP252" i="238"/>
  <c r="AE252" i="238"/>
  <c r="Y252" i="238"/>
  <c r="X252" i="238"/>
  <c r="L252" i="238"/>
  <c r="O252" i="238" s="1"/>
  <c r="H252" i="238"/>
  <c r="DB251" i="238"/>
  <c r="CZ251" i="238"/>
  <c r="DA251" i="238" s="1"/>
  <c r="CS251" i="238"/>
  <c r="CQ251" i="238"/>
  <c r="CR251" i="238" s="1"/>
  <c r="CJ251" i="238"/>
  <c r="CH251" i="238"/>
  <c r="CI251" i="238" s="1"/>
  <c r="CA251" i="238"/>
  <c r="BY251" i="238"/>
  <c r="BZ251" i="238" s="1"/>
  <c r="BI251" i="238"/>
  <c r="BG251" i="238"/>
  <c r="BH251" i="238" s="1"/>
  <c r="AZ251" i="238"/>
  <c r="AY251" i="238"/>
  <c r="AQ251" i="238"/>
  <c r="AP251" i="238"/>
  <c r="AH251" i="238"/>
  <c r="AG251" i="238"/>
  <c r="Y251" i="238"/>
  <c r="X251" i="238"/>
  <c r="O251" i="238"/>
  <c r="N251" i="238"/>
  <c r="H251" i="238"/>
  <c r="DB250" i="238"/>
  <c r="CZ250" i="238"/>
  <c r="DA250" i="238" s="1"/>
  <c r="CS250" i="238"/>
  <c r="CQ250" i="238"/>
  <c r="CR250" i="238" s="1"/>
  <c r="CJ250" i="238"/>
  <c r="CH250" i="238"/>
  <c r="CI250" i="238" s="1"/>
  <c r="CA250" i="238"/>
  <c r="BY250" i="238"/>
  <c r="BZ250" i="238" s="1"/>
  <c r="BI250" i="238"/>
  <c r="BG250" i="238"/>
  <c r="BH250" i="238" s="1"/>
  <c r="AZ250" i="238"/>
  <c r="AY250" i="238"/>
  <c r="AQ250" i="238"/>
  <c r="AP250" i="238"/>
  <c r="AH250" i="238"/>
  <c r="AG250" i="238"/>
  <c r="Y250" i="238"/>
  <c r="X250" i="238"/>
  <c r="O250" i="238"/>
  <c r="N250" i="238"/>
  <c r="H250" i="238"/>
  <c r="DB249" i="238"/>
  <c r="CZ249" i="238"/>
  <c r="DA249" i="238" s="1"/>
  <c r="CS249" i="238"/>
  <c r="CQ249" i="238"/>
  <c r="CR249" i="238" s="1"/>
  <c r="CJ249" i="238"/>
  <c r="CH249" i="238"/>
  <c r="CI249" i="238" s="1"/>
  <c r="CA249" i="238"/>
  <c r="BY249" i="238"/>
  <c r="BZ249" i="238" s="1"/>
  <c r="BI249" i="238"/>
  <c r="BG249" i="238"/>
  <c r="BH249" i="238" s="1"/>
  <c r="AZ249" i="238"/>
  <c r="AY249" i="238"/>
  <c r="AQ249" i="238"/>
  <c r="AP249" i="238"/>
  <c r="AH249" i="238"/>
  <c r="AG249" i="238"/>
  <c r="Y249" i="238"/>
  <c r="X249" i="238"/>
  <c r="O249" i="238"/>
  <c r="N249" i="238"/>
  <c r="H249" i="238"/>
  <c r="DB248" i="238"/>
  <c r="CZ248" i="238"/>
  <c r="DA248" i="238" s="1"/>
  <c r="CS248" i="238"/>
  <c r="CQ248" i="238"/>
  <c r="CR248" i="238" s="1"/>
  <c r="CJ248" i="238"/>
  <c r="CH248" i="238"/>
  <c r="CI248" i="238" s="1"/>
  <c r="CA248" i="238"/>
  <c r="BY248" i="238"/>
  <c r="BZ248" i="238" s="1"/>
  <c r="BI248" i="238"/>
  <c r="BG248" i="238"/>
  <c r="BH248" i="238" s="1"/>
  <c r="AZ248" i="238"/>
  <c r="AY248" i="238"/>
  <c r="AQ248" i="238"/>
  <c r="AP248" i="238"/>
  <c r="AH248" i="238"/>
  <c r="AG248" i="238"/>
  <c r="Y248" i="238"/>
  <c r="X248" i="238"/>
  <c r="O248" i="238"/>
  <c r="N248" i="238"/>
  <c r="H248" i="238"/>
  <c r="DB247" i="238"/>
  <c r="CZ247" i="238"/>
  <c r="DA247" i="238" s="1"/>
  <c r="CS247" i="238"/>
  <c r="CQ247" i="238"/>
  <c r="CR247" i="238" s="1"/>
  <c r="CJ247" i="238"/>
  <c r="CH247" i="238"/>
  <c r="CI247" i="238" s="1"/>
  <c r="CA247" i="238"/>
  <c r="BY247" i="238"/>
  <c r="BZ247" i="238" s="1"/>
  <c r="BI247" i="238"/>
  <c r="BG247" i="238"/>
  <c r="BH247" i="238" s="1"/>
  <c r="AZ247" i="238"/>
  <c r="AY247" i="238"/>
  <c r="AQ247" i="238"/>
  <c r="AP247" i="238"/>
  <c r="AH247" i="238"/>
  <c r="AG247" i="238"/>
  <c r="Y247" i="238"/>
  <c r="X247" i="238"/>
  <c r="O247" i="238"/>
  <c r="N247" i="238"/>
  <c r="H247" i="238"/>
  <c r="DI246" i="238"/>
  <c r="DB246" i="238"/>
  <c r="CZ246" i="238"/>
  <c r="DA246" i="238" s="1"/>
  <c r="CS246" i="238"/>
  <c r="CQ246" i="238"/>
  <c r="CR246" i="238" s="1"/>
  <c r="CJ246" i="238"/>
  <c r="CH246" i="238"/>
  <c r="CI246" i="238" s="1"/>
  <c r="CA246" i="238"/>
  <c r="BY246" i="238"/>
  <c r="BZ246" i="238" s="1"/>
  <c r="BI246" i="238"/>
  <c r="BG246" i="238"/>
  <c r="BH246" i="238" s="1"/>
  <c r="AZ246" i="238"/>
  <c r="AY246" i="238"/>
  <c r="AQ246" i="238"/>
  <c r="AP246" i="238"/>
  <c r="AE246" i="238"/>
  <c r="AF246" i="238" s="1"/>
  <c r="AG246" i="238" s="1"/>
  <c r="Y246" i="238"/>
  <c r="X246" i="238"/>
  <c r="L246" i="238"/>
  <c r="H246" i="238"/>
  <c r="DI245" i="238"/>
  <c r="DB245" i="238"/>
  <c r="CZ245" i="238"/>
  <c r="DA245" i="238" s="1"/>
  <c r="CS245" i="238"/>
  <c r="CQ245" i="238"/>
  <c r="CR245" i="238" s="1"/>
  <c r="CJ245" i="238"/>
  <c r="CH245" i="238"/>
  <c r="CI245" i="238" s="1"/>
  <c r="CA245" i="238"/>
  <c r="BY245" i="238"/>
  <c r="BZ245" i="238" s="1"/>
  <c r="BI245" i="238"/>
  <c r="BG245" i="238"/>
  <c r="BH245" i="238" s="1"/>
  <c r="AZ245" i="238"/>
  <c r="AY245" i="238"/>
  <c r="AQ245" i="238"/>
  <c r="AP245" i="238"/>
  <c r="AE245" i="238"/>
  <c r="AH245" i="238" s="1"/>
  <c r="Y245" i="238"/>
  <c r="X245" i="238"/>
  <c r="L245" i="238"/>
  <c r="R245" i="238" s="1"/>
  <c r="H245" i="238"/>
  <c r="DB244" i="238"/>
  <c r="CZ244" i="238"/>
  <c r="DA244" i="238" s="1"/>
  <c r="CS244" i="238"/>
  <c r="CQ244" i="238"/>
  <c r="CR244" i="238" s="1"/>
  <c r="CJ244" i="238"/>
  <c r="CH244" i="238"/>
  <c r="CI244" i="238" s="1"/>
  <c r="CA244" i="238"/>
  <c r="BY244" i="238"/>
  <c r="BZ244" i="238" s="1"/>
  <c r="BI244" i="238"/>
  <c r="BG244" i="238"/>
  <c r="BH244" i="238" s="1"/>
  <c r="AZ244" i="238"/>
  <c r="AY244" i="238"/>
  <c r="AQ244" i="238"/>
  <c r="AP244" i="238"/>
  <c r="AH244" i="238"/>
  <c r="AG244" i="238"/>
  <c r="Y244" i="238"/>
  <c r="X244" i="238"/>
  <c r="O244" i="238"/>
  <c r="N244" i="238"/>
  <c r="H244" i="238"/>
  <c r="DI243" i="238"/>
  <c r="DG243" i="238"/>
  <c r="DF243" i="238"/>
  <c r="DE243" i="238"/>
  <c r="DB243" i="238"/>
  <c r="CZ243" i="238"/>
  <c r="DA243" i="238" s="1"/>
  <c r="CS243" i="238"/>
  <c r="CQ243" i="238"/>
  <c r="CR243" i="238" s="1"/>
  <c r="CJ243" i="238"/>
  <c r="CH243" i="238"/>
  <c r="CI243" i="238" s="1"/>
  <c r="CA243" i="238"/>
  <c r="BY243" i="238"/>
  <c r="BZ243" i="238" s="1"/>
  <c r="BI243" i="238"/>
  <c r="BG243" i="238"/>
  <c r="BH243" i="238" s="1"/>
  <c r="AZ243" i="238"/>
  <c r="AY243" i="238"/>
  <c r="AQ243" i="238"/>
  <c r="AP243" i="238"/>
  <c r="AH243" i="238"/>
  <c r="AG243" i="238"/>
  <c r="Y243" i="238"/>
  <c r="X243" i="238"/>
  <c r="O243" i="238"/>
  <c r="N243" i="238"/>
  <c r="H243" i="238"/>
  <c r="DI242" i="238"/>
  <c r="DG242" i="238"/>
  <c r="DF242" i="238"/>
  <c r="DE242" i="238"/>
  <c r="DB242" i="238"/>
  <c r="CZ242" i="238"/>
  <c r="DA242" i="238" s="1"/>
  <c r="CW242" i="238"/>
  <c r="CX242" i="238" s="1"/>
  <c r="CS242" i="238"/>
  <c r="CQ242" i="238"/>
  <c r="CR242" i="238" s="1"/>
  <c r="CJ242" i="238"/>
  <c r="CH242" i="238"/>
  <c r="CI242" i="238" s="1"/>
  <c r="CA242" i="238"/>
  <c r="BY242" i="238"/>
  <c r="BZ242" i="238" s="1"/>
  <c r="BI242" i="238"/>
  <c r="BG242" i="238"/>
  <c r="BH242" i="238" s="1"/>
  <c r="AZ242" i="238"/>
  <c r="AY242" i="238"/>
  <c r="AQ242" i="238"/>
  <c r="AP242" i="238"/>
  <c r="AH242" i="238"/>
  <c r="AG242" i="238"/>
  <c r="Y242" i="238"/>
  <c r="X242" i="238"/>
  <c r="O242" i="238"/>
  <c r="N242" i="238"/>
  <c r="H242" i="238"/>
  <c r="DI241" i="238"/>
  <c r="DB241" i="238"/>
  <c r="CZ241" i="238"/>
  <c r="DA241" i="238" s="1"/>
  <c r="CS241" i="238"/>
  <c r="CQ241" i="238"/>
  <c r="CR241" i="238" s="1"/>
  <c r="CJ241" i="238"/>
  <c r="CH241" i="238"/>
  <c r="CI241" i="238" s="1"/>
  <c r="CA241" i="238"/>
  <c r="BY241" i="238"/>
  <c r="BZ241" i="238" s="1"/>
  <c r="BI241" i="238"/>
  <c r="BG241" i="238"/>
  <c r="BH241" i="238" s="1"/>
  <c r="AZ241" i="238"/>
  <c r="AY241" i="238"/>
  <c r="AQ241" i="238"/>
  <c r="AP241" i="238"/>
  <c r="AH241" i="238"/>
  <c r="AG241" i="238"/>
  <c r="Y241" i="238"/>
  <c r="X241" i="238"/>
  <c r="L241" i="238"/>
  <c r="H241" i="238"/>
  <c r="DI240" i="238"/>
  <c r="DB240" i="238"/>
  <c r="CZ240" i="238"/>
  <c r="DA240" i="238" s="1"/>
  <c r="CS240" i="238"/>
  <c r="CQ240" i="238"/>
  <c r="CR240" i="238" s="1"/>
  <c r="CJ240" i="238"/>
  <c r="CH240" i="238"/>
  <c r="CI240" i="238" s="1"/>
  <c r="CA240" i="238"/>
  <c r="BY240" i="238"/>
  <c r="BZ240" i="238" s="1"/>
  <c r="BI240" i="238"/>
  <c r="BG240" i="238"/>
  <c r="BH240" i="238" s="1"/>
  <c r="AZ240" i="238"/>
  <c r="AY240" i="238"/>
  <c r="AM240" i="238"/>
  <c r="AN240" i="238" s="1"/>
  <c r="AH240" i="238"/>
  <c r="AG240" i="238"/>
  <c r="Y240" i="238"/>
  <c r="X240" i="238"/>
  <c r="O240" i="238"/>
  <c r="N240" i="238"/>
  <c r="H240" i="238"/>
  <c r="DB239" i="238"/>
  <c r="CZ239" i="238"/>
  <c r="DA239" i="238" s="1"/>
  <c r="CS239" i="238"/>
  <c r="CQ239" i="238"/>
  <c r="CR239" i="238" s="1"/>
  <c r="CJ239" i="238"/>
  <c r="CH239" i="238"/>
  <c r="CI239" i="238" s="1"/>
  <c r="CA239" i="238"/>
  <c r="BY239" i="238"/>
  <c r="BZ239" i="238" s="1"/>
  <c r="BI239" i="238"/>
  <c r="BG239" i="238"/>
  <c r="BH239" i="238" s="1"/>
  <c r="AZ239" i="238"/>
  <c r="AY239" i="238"/>
  <c r="AQ239" i="238"/>
  <c r="AP239" i="238"/>
  <c r="AH239" i="238"/>
  <c r="AG239" i="238"/>
  <c r="Y239" i="238"/>
  <c r="X239" i="238"/>
  <c r="O239" i="238"/>
  <c r="N239" i="238"/>
  <c r="H239" i="238"/>
  <c r="DI238" i="238"/>
  <c r="DB238" i="238"/>
  <c r="CZ238" i="238"/>
  <c r="DA238" i="238" s="1"/>
  <c r="CS238" i="238"/>
  <c r="CQ238" i="238"/>
  <c r="CR238" i="238" s="1"/>
  <c r="CJ238" i="238"/>
  <c r="CH238" i="238"/>
  <c r="CI238" i="238" s="1"/>
  <c r="CA238" i="238"/>
  <c r="BY238" i="238"/>
  <c r="BZ238" i="238" s="1"/>
  <c r="BI238" i="238"/>
  <c r="BG238" i="238"/>
  <c r="BH238" i="238" s="1"/>
  <c r="AW238" i="238"/>
  <c r="DE238" i="238" s="1"/>
  <c r="AQ238" i="238"/>
  <c r="AP238" i="238"/>
  <c r="AH238" i="238"/>
  <c r="AG238" i="238"/>
  <c r="Y238" i="238"/>
  <c r="X238" i="238"/>
  <c r="O238" i="238"/>
  <c r="N238" i="238"/>
  <c r="H238" i="238"/>
  <c r="DI237" i="238"/>
  <c r="DG237" i="238"/>
  <c r="DF237" i="238"/>
  <c r="DE237" i="238"/>
  <c r="DB237" i="238"/>
  <c r="CZ237" i="238"/>
  <c r="DA237" i="238" s="1"/>
  <c r="CS237" i="238"/>
  <c r="CQ237" i="238"/>
  <c r="CR237" i="238" s="1"/>
  <c r="CJ237" i="238"/>
  <c r="CH237" i="238"/>
  <c r="CI237" i="238" s="1"/>
  <c r="CA237" i="238"/>
  <c r="BY237" i="238"/>
  <c r="BZ237" i="238" s="1"/>
  <c r="BI237" i="238"/>
  <c r="BG237" i="238"/>
  <c r="BH237" i="238" s="1"/>
  <c r="AZ237" i="238"/>
  <c r="AY237" i="238"/>
  <c r="AQ237" i="238"/>
  <c r="AP237" i="238"/>
  <c r="AH237" i="238"/>
  <c r="AG237" i="238"/>
  <c r="Y237" i="238"/>
  <c r="X237" i="238"/>
  <c r="O237" i="238"/>
  <c r="N237" i="238"/>
  <c r="H237" i="238"/>
  <c r="DI236" i="238"/>
  <c r="DB236" i="238"/>
  <c r="CZ236" i="238"/>
  <c r="DA236" i="238" s="1"/>
  <c r="CS236" i="238"/>
  <c r="CQ236" i="238"/>
  <c r="CR236" i="238" s="1"/>
  <c r="CJ236" i="238"/>
  <c r="CH236" i="238"/>
  <c r="CI236" i="238" s="1"/>
  <c r="CA236" i="238"/>
  <c r="BY236" i="238"/>
  <c r="BZ236" i="238" s="1"/>
  <c r="BI236" i="238"/>
  <c r="BG236" i="238"/>
  <c r="BH236" i="238" s="1"/>
  <c r="AZ236" i="238"/>
  <c r="AY236" i="238"/>
  <c r="AQ236" i="238"/>
  <c r="AP236" i="238"/>
  <c r="AH236" i="238"/>
  <c r="AG236" i="238"/>
  <c r="Y236" i="238"/>
  <c r="X236" i="238"/>
  <c r="L236" i="238"/>
  <c r="DF236" i="238" s="1"/>
  <c r="H236" i="238"/>
  <c r="DI235" i="238"/>
  <c r="DB235" i="238"/>
  <c r="CZ235" i="238"/>
  <c r="DA235" i="238" s="1"/>
  <c r="CS235" i="238"/>
  <c r="CQ235" i="238"/>
  <c r="CR235" i="238" s="1"/>
  <c r="CJ235" i="238"/>
  <c r="CH235" i="238"/>
  <c r="CI235" i="238" s="1"/>
  <c r="CA235" i="238"/>
  <c r="BY235" i="238"/>
  <c r="BZ235" i="238" s="1"/>
  <c r="BF235" i="238"/>
  <c r="BI235" i="238" s="1"/>
  <c r="AZ235" i="238"/>
  <c r="AY235" i="238"/>
  <c r="AQ235" i="238"/>
  <c r="AP235" i="238"/>
  <c r="AE235" i="238"/>
  <c r="Y235" i="238"/>
  <c r="X235" i="238"/>
  <c r="O235" i="238"/>
  <c r="N235" i="238"/>
  <c r="H235" i="238"/>
  <c r="DI234" i="238"/>
  <c r="DB234" i="238"/>
  <c r="CZ234" i="238"/>
  <c r="DA234" i="238" s="1"/>
  <c r="CS234" i="238"/>
  <c r="CQ234" i="238"/>
  <c r="CR234" i="238" s="1"/>
  <c r="CJ234" i="238"/>
  <c r="CH234" i="238"/>
  <c r="CI234" i="238" s="1"/>
  <c r="CA234" i="238"/>
  <c r="BY234" i="238"/>
  <c r="BZ234" i="238" s="1"/>
  <c r="BI234" i="238"/>
  <c r="BG234" i="238"/>
  <c r="BH234" i="238" s="1"/>
  <c r="AW234" i="238"/>
  <c r="DE234" i="238" s="1"/>
  <c r="AQ234" i="238"/>
  <c r="AP234" i="238"/>
  <c r="AH234" i="238"/>
  <c r="AG234" i="238"/>
  <c r="Y234" i="238"/>
  <c r="X234" i="238"/>
  <c r="O234" i="238"/>
  <c r="N234" i="238"/>
  <c r="H234" i="238"/>
  <c r="DB233" i="238"/>
  <c r="CZ233" i="238"/>
  <c r="DA233" i="238" s="1"/>
  <c r="CS233" i="238"/>
  <c r="CQ233" i="238"/>
  <c r="CR233" i="238" s="1"/>
  <c r="CJ233" i="238"/>
  <c r="CH233" i="238"/>
  <c r="CI233" i="238" s="1"/>
  <c r="CA233" i="238"/>
  <c r="BY233" i="238"/>
  <c r="BZ233" i="238" s="1"/>
  <c r="BI233" i="238"/>
  <c r="BG233" i="238"/>
  <c r="BH233" i="238" s="1"/>
  <c r="AZ233" i="238"/>
  <c r="AY233" i="238"/>
  <c r="AQ233" i="238"/>
  <c r="AP233" i="238"/>
  <c r="AH233" i="238"/>
  <c r="AG233" i="238"/>
  <c r="Y233" i="238"/>
  <c r="X233" i="238"/>
  <c r="O233" i="238"/>
  <c r="N233" i="238"/>
  <c r="H233" i="238"/>
  <c r="DB232" i="238"/>
  <c r="CZ232" i="238"/>
  <c r="DA232" i="238" s="1"/>
  <c r="CS232" i="238"/>
  <c r="CQ232" i="238"/>
  <c r="CR232" i="238" s="1"/>
  <c r="CJ232" i="238"/>
  <c r="CH232" i="238"/>
  <c r="CI232" i="238" s="1"/>
  <c r="CA232" i="238"/>
  <c r="BY232" i="238"/>
  <c r="BZ232" i="238" s="1"/>
  <c r="BI232" i="238"/>
  <c r="BG232" i="238"/>
  <c r="BH232" i="238" s="1"/>
  <c r="AZ232" i="238"/>
  <c r="AY232" i="238"/>
  <c r="AQ232" i="238"/>
  <c r="AP232" i="238"/>
  <c r="AH232" i="238"/>
  <c r="AG232" i="238"/>
  <c r="Y232" i="238"/>
  <c r="X232" i="238"/>
  <c r="O232" i="238"/>
  <c r="N232" i="238"/>
  <c r="H232" i="238"/>
  <c r="DB231" i="238"/>
  <c r="CZ231" i="238"/>
  <c r="DA231" i="238" s="1"/>
  <c r="CS231" i="238"/>
  <c r="CQ231" i="238"/>
  <c r="CR231" i="238" s="1"/>
  <c r="CJ231" i="238"/>
  <c r="CH231" i="238"/>
  <c r="CI231" i="238" s="1"/>
  <c r="CA231" i="238"/>
  <c r="BY231" i="238"/>
  <c r="BZ231" i="238" s="1"/>
  <c r="BI231" i="238"/>
  <c r="BG231" i="238"/>
  <c r="BH231" i="238" s="1"/>
  <c r="AZ231" i="238"/>
  <c r="AY231" i="238"/>
  <c r="AQ231" i="238"/>
  <c r="AP231" i="238"/>
  <c r="AH231" i="238"/>
  <c r="AG231" i="238"/>
  <c r="Y231" i="238"/>
  <c r="X231" i="238"/>
  <c r="O231" i="238"/>
  <c r="N231" i="238"/>
  <c r="H231" i="238"/>
  <c r="DB230" i="238"/>
  <c r="CZ230" i="238"/>
  <c r="DA230" i="238" s="1"/>
  <c r="CS230" i="238"/>
  <c r="CQ230" i="238"/>
  <c r="CR230" i="238" s="1"/>
  <c r="CJ230" i="238"/>
  <c r="CH230" i="238"/>
  <c r="CI230" i="238" s="1"/>
  <c r="CA230" i="238"/>
  <c r="BY230" i="238"/>
  <c r="BZ230" i="238" s="1"/>
  <c r="BI230" i="238"/>
  <c r="BG230" i="238"/>
  <c r="BH230" i="238" s="1"/>
  <c r="AZ230" i="238"/>
  <c r="AY230" i="238"/>
  <c r="AQ230" i="238"/>
  <c r="AP230" i="238"/>
  <c r="AH230" i="238"/>
  <c r="AG230" i="238"/>
  <c r="Y230" i="238"/>
  <c r="X230" i="238"/>
  <c r="O230" i="238"/>
  <c r="N230" i="238"/>
  <c r="H230" i="238"/>
  <c r="DI229" i="238"/>
  <c r="DG229" i="238"/>
  <c r="DF229" i="238"/>
  <c r="DE229" i="238"/>
  <c r="DB229" i="238"/>
  <c r="CZ229" i="238"/>
  <c r="DA229" i="238" s="1"/>
  <c r="CS229" i="238"/>
  <c r="CQ229" i="238"/>
  <c r="CR229" i="238" s="1"/>
  <c r="CJ229" i="238"/>
  <c r="CH229" i="238"/>
  <c r="CI229" i="238" s="1"/>
  <c r="CA229" i="238"/>
  <c r="BY229" i="238"/>
  <c r="BZ229" i="238" s="1"/>
  <c r="BI229" i="238"/>
  <c r="BG229" i="238"/>
  <c r="BH229" i="238" s="1"/>
  <c r="AZ229" i="238"/>
  <c r="AY229" i="238"/>
  <c r="AQ229" i="238"/>
  <c r="AP229" i="238"/>
  <c r="AH229" i="238"/>
  <c r="AG229" i="238"/>
  <c r="Y229" i="238"/>
  <c r="X229" i="238"/>
  <c r="O229" i="238"/>
  <c r="N229" i="238"/>
  <c r="H229" i="238"/>
  <c r="DB228" i="238"/>
  <c r="CZ228" i="238"/>
  <c r="DA228" i="238" s="1"/>
  <c r="CS228" i="238"/>
  <c r="CQ228" i="238"/>
  <c r="CR228" i="238" s="1"/>
  <c r="CJ228" i="238"/>
  <c r="CH228" i="238"/>
  <c r="CI228" i="238" s="1"/>
  <c r="CA228" i="238"/>
  <c r="BY228" i="238"/>
  <c r="BZ228" i="238" s="1"/>
  <c r="BI228" i="238"/>
  <c r="BG228" i="238"/>
  <c r="BH228" i="238" s="1"/>
  <c r="AZ228" i="238"/>
  <c r="AY228" i="238"/>
  <c r="AQ228" i="238"/>
  <c r="AP228" i="238"/>
  <c r="AH228" i="238"/>
  <c r="AG228" i="238"/>
  <c r="Y228" i="238"/>
  <c r="X228" i="238"/>
  <c r="O228" i="238"/>
  <c r="N228" i="238"/>
  <c r="H228" i="238"/>
  <c r="DI227" i="238"/>
  <c r="DB227" i="238"/>
  <c r="CZ227" i="238"/>
  <c r="DA227" i="238" s="1"/>
  <c r="CS227" i="238"/>
  <c r="CQ227" i="238"/>
  <c r="CR227" i="238" s="1"/>
  <c r="CJ227" i="238"/>
  <c r="CH227" i="238"/>
  <c r="CI227" i="238" s="1"/>
  <c r="CA227" i="238"/>
  <c r="BY227" i="238"/>
  <c r="BZ227" i="238" s="1"/>
  <c r="BI227" i="238"/>
  <c r="BG227" i="238"/>
  <c r="BH227" i="238" s="1"/>
  <c r="AZ227" i="238"/>
  <c r="AY227" i="238"/>
  <c r="AN227" i="238"/>
  <c r="AH227" i="238"/>
  <c r="AG227" i="238"/>
  <c r="Y227" i="238"/>
  <c r="X227" i="238"/>
  <c r="O227" i="238"/>
  <c r="N227" i="238"/>
  <c r="H227" i="238"/>
  <c r="DB226" i="238"/>
  <c r="CZ226" i="238"/>
  <c r="DA226" i="238" s="1"/>
  <c r="CS226" i="238"/>
  <c r="CQ226" i="238"/>
  <c r="CR226" i="238" s="1"/>
  <c r="CJ226" i="238"/>
  <c r="CH226" i="238"/>
  <c r="CI226" i="238" s="1"/>
  <c r="CA226" i="238"/>
  <c r="BY226" i="238"/>
  <c r="BZ226" i="238" s="1"/>
  <c r="BI226" i="238"/>
  <c r="BG226" i="238"/>
  <c r="BH226" i="238" s="1"/>
  <c r="AZ226" i="238"/>
  <c r="AY226" i="238"/>
  <c r="AQ226" i="238"/>
  <c r="AP226" i="238"/>
  <c r="AH226" i="238"/>
  <c r="AG226" i="238"/>
  <c r="Y226" i="238"/>
  <c r="X226" i="238"/>
  <c r="O226" i="238"/>
  <c r="N226" i="238"/>
  <c r="H226" i="238"/>
  <c r="DB225" i="238"/>
  <c r="CZ225" i="238"/>
  <c r="DA225" i="238" s="1"/>
  <c r="CS225" i="238"/>
  <c r="CQ225" i="238"/>
  <c r="CR225" i="238" s="1"/>
  <c r="CJ225" i="238"/>
  <c r="CH225" i="238"/>
  <c r="CI225" i="238" s="1"/>
  <c r="CA225" i="238"/>
  <c r="BY225" i="238"/>
  <c r="BZ225" i="238" s="1"/>
  <c r="BI225" i="238"/>
  <c r="BG225" i="238"/>
  <c r="BH225" i="238" s="1"/>
  <c r="AZ225" i="238"/>
  <c r="AY225" i="238"/>
  <c r="AQ225" i="238"/>
  <c r="AP225" i="238"/>
  <c r="AH225" i="238"/>
  <c r="AG225" i="238"/>
  <c r="Y225" i="238"/>
  <c r="X225" i="238"/>
  <c r="O225" i="238"/>
  <c r="N225" i="238"/>
  <c r="H225" i="238"/>
  <c r="DI224" i="238"/>
  <c r="DB224" i="238"/>
  <c r="CZ224" i="238"/>
  <c r="DA224" i="238" s="1"/>
  <c r="CS224" i="238"/>
  <c r="CQ224" i="238"/>
  <c r="CR224" i="238" s="1"/>
  <c r="CJ224" i="238"/>
  <c r="CH224" i="238"/>
  <c r="CI224" i="238" s="1"/>
  <c r="CA224" i="238"/>
  <c r="BY224" i="238"/>
  <c r="BZ224" i="238" s="1"/>
  <c r="BF224" i="238"/>
  <c r="BG224" i="238" s="1"/>
  <c r="BH224" i="238" s="1"/>
  <c r="AZ224" i="238"/>
  <c r="AY224" i="238"/>
  <c r="AQ224" i="238"/>
  <c r="AP224" i="238"/>
  <c r="AE224" i="238"/>
  <c r="AF224" i="238" s="1"/>
  <c r="AG224" i="238" s="1"/>
  <c r="Y224" i="238"/>
  <c r="X224" i="238"/>
  <c r="L224" i="238"/>
  <c r="H224" i="238"/>
  <c r="DI223" i="238"/>
  <c r="DB223" i="238"/>
  <c r="CZ223" i="238"/>
  <c r="DA223" i="238" s="1"/>
  <c r="CS223" i="238"/>
  <c r="CQ223" i="238"/>
  <c r="CR223" i="238" s="1"/>
  <c r="CJ223" i="238"/>
  <c r="CH223" i="238"/>
  <c r="CI223" i="238" s="1"/>
  <c r="CA223" i="238"/>
  <c r="BY223" i="238"/>
  <c r="BZ223" i="238" s="1"/>
  <c r="BI223" i="238"/>
  <c r="BG223" i="238"/>
  <c r="BH223" i="238" s="1"/>
  <c r="AZ223" i="238"/>
  <c r="AY223" i="238"/>
  <c r="AQ223" i="238"/>
  <c r="AP223" i="238"/>
  <c r="AH223" i="238"/>
  <c r="AG223" i="238"/>
  <c r="Y223" i="238"/>
  <c r="X223" i="238"/>
  <c r="L223" i="238"/>
  <c r="H223" i="238"/>
  <c r="DB222" i="238"/>
  <c r="CZ222" i="238"/>
  <c r="DA222" i="238" s="1"/>
  <c r="CS222" i="238"/>
  <c r="CQ222" i="238"/>
  <c r="CR222" i="238" s="1"/>
  <c r="CJ222" i="238"/>
  <c r="CH222" i="238"/>
  <c r="CI222" i="238" s="1"/>
  <c r="CA222" i="238"/>
  <c r="BY222" i="238"/>
  <c r="BZ222" i="238" s="1"/>
  <c r="BI222" i="238"/>
  <c r="BG222" i="238"/>
  <c r="BH222" i="238" s="1"/>
  <c r="AZ222" i="238"/>
  <c r="AY222" i="238"/>
  <c r="AQ222" i="238"/>
  <c r="AP222" i="238"/>
  <c r="AH222" i="238"/>
  <c r="AG222" i="238"/>
  <c r="Y222" i="238"/>
  <c r="X222" i="238"/>
  <c r="O222" i="238"/>
  <c r="N222" i="238"/>
  <c r="H222" i="238"/>
  <c r="DB221" i="238"/>
  <c r="CZ221" i="238"/>
  <c r="DA221" i="238" s="1"/>
  <c r="CS221" i="238"/>
  <c r="CQ221" i="238"/>
  <c r="CR221" i="238" s="1"/>
  <c r="CJ221" i="238"/>
  <c r="CH221" i="238"/>
  <c r="CI221" i="238" s="1"/>
  <c r="CA221" i="238"/>
  <c r="BY221" i="238"/>
  <c r="BZ221" i="238" s="1"/>
  <c r="BI221" i="238"/>
  <c r="BG221" i="238"/>
  <c r="BH221" i="238" s="1"/>
  <c r="AZ221" i="238"/>
  <c r="AY221" i="238"/>
  <c r="AQ221" i="238"/>
  <c r="AP221" i="238"/>
  <c r="AH221" i="238"/>
  <c r="AG221" i="238"/>
  <c r="Y221" i="238"/>
  <c r="X221" i="238"/>
  <c r="O221" i="238"/>
  <c r="N221" i="238"/>
  <c r="H221" i="238"/>
  <c r="DI220" i="238"/>
  <c r="DB220" i="238"/>
  <c r="CZ220" i="238"/>
  <c r="DA220" i="238" s="1"/>
  <c r="CS220" i="238"/>
  <c r="CQ220" i="238"/>
  <c r="CR220" i="238" s="1"/>
  <c r="CJ220" i="238"/>
  <c r="CH220" i="238"/>
  <c r="CI220" i="238" s="1"/>
  <c r="CA220" i="238"/>
  <c r="BY220" i="238"/>
  <c r="BZ220" i="238" s="1"/>
  <c r="BI220" i="238"/>
  <c r="BG220" i="238"/>
  <c r="BH220" i="238" s="1"/>
  <c r="AZ220" i="238"/>
  <c r="AY220" i="238"/>
  <c r="AQ220" i="238"/>
  <c r="AP220" i="238"/>
  <c r="AH220" i="238"/>
  <c r="AG220" i="238"/>
  <c r="Y220" i="238"/>
  <c r="X220" i="238"/>
  <c r="L220" i="238"/>
  <c r="DG220" i="238" s="1"/>
  <c r="H220" i="238"/>
  <c r="DI219" i="238"/>
  <c r="DB219" i="238"/>
  <c r="CZ219" i="238"/>
  <c r="DA219" i="238" s="1"/>
  <c r="CS219" i="238"/>
  <c r="CQ219" i="238"/>
  <c r="CR219" i="238" s="1"/>
  <c r="CJ219" i="238"/>
  <c r="CH219" i="238"/>
  <c r="CI219" i="238" s="1"/>
  <c r="CA219" i="238"/>
  <c r="BY219" i="238"/>
  <c r="BZ219" i="238" s="1"/>
  <c r="BI219" i="238"/>
  <c r="BG219" i="238"/>
  <c r="BH219" i="238" s="1"/>
  <c r="AZ219" i="238"/>
  <c r="AY219" i="238"/>
  <c r="AQ219" i="238"/>
  <c r="AP219" i="238"/>
  <c r="AH219" i="238"/>
  <c r="AG219" i="238"/>
  <c r="Y219" i="238"/>
  <c r="X219" i="238"/>
  <c r="L219" i="238"/>
  <c r="DF219" i="238" s="1"/>
  <c r="H219" i="238"/>
  <c r="DI218" i="238"/>
  <c r="DB218" i="238"/>
  <c r="CZ218" i="238"/>
  <c r="DA218" i="238" s="1"/>
  <c r="CS218" i="238"/>
  <c r="CQ218" i="238"/>
  <c r="CR218" i="238" s="1"/>
  <c r="CJ218" i="238"/>
  <c r="CH218" i="238"/>
  <c r="CI218" i="238" s="1"/>
  <c r="CA218" i="238"/>
  <c r="BY218" i="238"/>
  <c r="BZ218" i="238" s="1"/>
  <c r="BI218" i="238"/>
  <c r="BG218" i="238"/>
  <c r="BH218" i="238" s="1"/>
  <c r="AZ218" i="238"/>
  <c r="AY218" i="238"/>
  <c r="AQ218" i="238"/>
  <c r="AP218" i="238"/>
  <c r="AE218" i="238"/>
  <c r="Y218" i="238"/>
  <c r="X218" i="238"/>
  <c r="L218" i="238"/>
  <c r="M218" i="238" s="1"/>
  <c r="N218" i="238" s="1"/>
  <c r="H218" i="238"/>
  <c r="DI217" i="238"/>
  <c r="DB217" i="238"/>
  <c r="CZ217" i="238"/>
  <c r="DA217" i="238" s="1"/>
  <c r="CS217" i="238"/>
  <c r="CQ217" i="238"/>
  <c r="CR217" i="238" s="1"/>
  <c r="CJ217" i="238"/>
  <c r="CH217" i="238"/>
  <c r="CI217" i="238" s="1"/>
  <c r="CA217" i="238"/>
  <c r="BY217" i="238"/>
  <c r="BZ217" i="238" s="1"/>
  <c r="BI217" i="238"/>
  <c r="BG217" i="238"/>
  <c r="BH217" i="238" s="1"/>
  <c r="AZ217" i="238"/>
  <c r="AY217" i="238"/>
  <c r="AQ217" i="238"/>
  <c r="AP217" i="238"/>
  <c r="AH217" i="238"/>
  <c r="AG217" i="238"/>
  <c r="Y217" i="238"/>
  <c r="X217" i="238"/>
  <c r="L217" i="238"/>
  <c r="DF217" i="238" s="1"/>
  <c r="H217" i="238"/>
  <c r="DI216" i="238"/>
  <c r="DG216" i="238"/>
  <c r="DF216" i="238"/>
  <c r="DE216" i="238"/>
  <c r="DB216" i="238"/>
  <c r="CZ216" i="238"/>
  <c r="DA216" i="238" s="1"/>
  <c r="CS216" i="238"/>
  <c r="CQ216" i="238"/>
  <c r="CR216" i="238" s="1"/>
  <c r="CJ216" i="238"/>
  <c r="CH216" i="238"/>
  <c r="CI216" i="238" s="1"/>
  <c r="CB216" i="238"/>
  <c r="CA216" i="238"/>
  <c r="BY216" i="238"/>
  <c r="BZ216" i="238" s="1"/>
  <c r="BI216" i="238"/>
  <c r="BG216" i="238"/>
  <c r="BH216" i="238" s="1"/>
  <c r="AZ216" i="238"/>
  <c r="AY216" i="238"/>
  <c r="AQ216" i="238"/>
  <c r="AP216" i="238"/>
  <c r="AH216" i="238"/>
  <c r="AG216" i="238"/>
  <c r="Y216" i="238"/>
  <c r="X216" i="238"/>
  <c r="O216" i="238"/>
  <c r="N216" i="238"/>
  <c r="H216" i="238"/>
  <c r="DI215" i="238"/>
  <c r="DG215" i="238"/>
  <c r="DF215" i="238"/>
  <c r="DE215" i="238"/>
  <c r="DB215" i="238"/>
  <c r="CZ215" i="238"/>
  <c r="DA215" i="238" s="1"/>
  <c r="CS215" i="238"/>
  <c r="CQ215" i="238"/>
  <c r="CR215" i="238" s="1"/>
  <c r="CJ215" i="238"/>
  <c r="CH215" i="238"/>
  <c r="CI215" i="238" s="1"/>
  <c r="CB215" i="238"/>
  <c r="CA215" i="238"/>
  <c r="BY215" i="238"/>
  <c r="BZ215" i="238" s="1"/>
  <c r="BI215" i="238"/>
  <c r="BG215" i="238"/>
  <c r="BH215" i="238" s="1"/>
  <c r="AZ215" i="238"/>
  <c r="AY215" i="238"/>
  <c r="AQ215" i="238"/>
  <c r="AP215" i="238"/>
  <c r="AH215" i="238"/>
  <c r="AG215" i="238"/>
  <c r="Y215" i="238"/>
  <c r="X215" i="238"/>
  <c r="O215" i="238"/>
  <c r="N215" i="238"/>
  <c r="H215" i="238"/>
  <c r="DB214" i="238"/>
  <c r="CZ214" i="238"/>
  <c r="DA214" i="238" s="1"/>
  <c r="CS214" i="238"/>
  <c r="CQ214" i="238"/>
  <c r="CR214" i="238" s="1"/>
  <c r="CJ214" i="238"/>
  <c r="CH214" i="238"/>
  <c r="CI214" i="238" s="1"/>
  <c r="CA214" i="238"/>
  <c r="BY214" i="238"/>
  <c r="BZ214" i="238" s="1"/>
  <c r="BI214" i="238"/>
  <c r="BG214" i="238"/>
  <c r="BH214" i="238" s="1"/>
  <c r="AZ214" i="238"/>
  <c r="AY214" i="238"/>
  <c r="AQ214" i="238"/>
  <c r="AP214" i="238"/>
  <c r="AH214" i="238"/>
  <c r="AG214" i="238"/>
  <c r="Y214" i="238"/>
  <c r="X214" i="238"/>
  <c r="O214" i="238"/>
  <c r="N214" i="238"/>
  <c r="H214" i="238"/>
  <c r="DB213" i="238"/>
  <c r="CZ213" i="238"/>
  <c r="DA213" i="238" s="1"/>
  <c r="CS213" i="238"/>
  <c r="CQ213" i="238"/>
  <c r="CR213" i="238" s="1"/>
  <c r="CJ213" i="238"/>
  <c r="CH213" i="238"/>
  <c r="CI213" i="238" s="1"/>
  <c r="CA213" i="238"/>
  <c r="BY213" i="238"/>
  <c r="BZ213" i="238" s="1"/>
  <c r="BI213" i="238"/>
  <c r="BG213" i="238"/>
  <c r="BH213" i="238" s="1"/>
  <c r="AZ213" i="238"/>
  <c r="AY213" i="238"/>
  <c r="AQ213" i="238"/>
  <c r="AP213" i="238"/>
  <c r="AH213" i="238"/>
  <c r="AG213" i="238"/>
  <c r="Y213" i="238"/>
  <c r="X213" i="238"/>
  <c r="O213" i="238"/>
  <c r="N213" i="238"/>
  <c r="H213" i="238"/>
  <c r="DB212" i="238"/>
  <c r="CZ212" i="238"/>
  <c r="DA212" i="238" s="1"/>
  <c r="CS212" i="238"/>
  <c r="CQ212" i="238"/>
  <c r="CR212" i="238" s="1"/>
  <c r="CJ212" i="238"/>
  <c r="CH212" i="238"/>
  <c r="CI212" i="238" s="1"/>
  <c r="CA212" i="238"/>
  <c r="BY212" i="238"/>
  <c r="BZ212" i="238" s="1"/>
  <c r="BI212" i="238"/>
  <c r="BG212" i="238"/>
  <c r="BH212" i="238" s="1"/>
  <c r="AZ212" i="238"/>
  <c r="AY212" i="238"/>
  <c r="AQ212" i="238"/>
  <c r="AP212" i="238"/>
  <c r="AH212" i="238"/>
  <c r="AG212" i="238"/>
  <c r="Y212" i="238"/>
  <c r="X212" i="238"/>
  <c r="O212" i="238"/>
  <c r="N212" i="238"/>
  <c r="H212" i="238"/>
  <c r="DB211" i="238"/>
  <c r="CZ211" i="238"/>
  <c r="DA211" i="238" s="1"/>
  <c r="CS211" i="238"/>
  <c r="CQ211" i="238"/>
  <c r="CR211" i="238" s="1"/>
  <c r="CJ211" i="238"/>
  <c r="CH211" i="238"/>
  <c r="CI211" i="238" s="1"/>
  <c r="CA211" i="238"/>
  <c r="BY211" i="238"/>
  <c r="BZ211" i="238" s="1"/>
  <c r="BI211" i="238"/>
  <c r="BG211" i="238"/>
  <c r="BH211" i="238" s="1"/>
  <c r="AZ211" i="238"/>
  <c r="AY211" i="238"/>
  <c r="AQ211" i="238"/>
  <c r="AP211" i="238"/>
  <c r="AH211" i="238"/>
  <c r="AG211" i="238"/>
  <c r="Y211" i="238"/>
  <c r="X211" i="238"/>
  <c r="O211" i="238"/>
  <c r="N211" i="238"/>
  <c r="H211" i="238"/>
  <c r="DI210" i="238"/>
  <c r="DG210" i="238"/>
  <c r="DF210" i="238"/>
  <c r="DE210" i="238"/>
  <c r="DB210" i="238"/>
  <c r="CZ210" i="238"/>
  <c r="DA210" i="238" s="1"/>
  <c r="CW210" i="238"/>
  <c r="CX210" i="238" s="1"/>
  <c r="CS210" i="238"/>
  <c r="CQ210" i="238"/>
  <c r="CR210" i="238" s="1"/>
  <c r="CJ210" i="238"/>
  <c r="CH210" i="238"/>
  <c r="CI210" i="238" s="1"/>
  <c r="CA210" i="238"/>
  <c r="BY210" i="238"/>
  <c r="BZ210" i="238" s="1"/>
  <c r="BI210" i="238"/>
  <c r="BG210" i="238"/>
  <c r="BH210" i="238" s="1"/>
  <c r="AZ210" i="238"/>
  <c r="AY210" i="238"/>
  <c r="AQ210" i="238"/>
  <c r="AP210" i="238"/>
  <c r="AH210" i="238"/>
  <c r="AG210" i="238"/>
  <c r="Y210" i="238"/>
  <c r="X210" i="238"/>
  <c r="O210" i="238"/>
  <c r="N210" i="238"/>
  <c r="H210" i="238"/>
  <c r="DI209" i="238"/>
  <c r="DB209" i="238"/>
  <c r="CZ209" i="238"/>
  <c r="DA209" i="238" s="1"/>
  <c r="CS209" i="238"/>
  <c r="CQ209" i="238"/>
  <c r="CR209" i="238" s="1"/>
  <c r="CJ209" i="238"/>
  <c r="CH209" i="238"/>
  <c r="CI209" i="238" s="1"/>
  <c r="CA209" i="238"/>
  <c r="BY209" i="238"/>
  <c r="BZ209" i="238" s="1"/>
  <c r="BE209" i="238"/>
  <c r="BF209" i="238" s="1"/>
  <c r="DF209" i="238" s="1"/>
  <c r="AZ209" i="238"/>
  <c r="AY209" i="238"/>
  <c r="AQ209" i="238"/>
  <c r="AP209" i="238"/>
  <c r="AH209" i="238"/>
  <c r="AG209" i="238"/>
  <c r="Y209" i="238"/>
  <c r="X209" i="238"/>
  <c r="O209" i="238"/>
  <c r="N209" i="238"/>
  <c r="H209" i="238"/>
  <c r="DB208" i="238"/>
  <c r="CZ208" i="238"/>
  <c r="DA208" i="238" s="1"/>
  <c r="CS208" i="238"/>
  <c r="CQ208" i="238"/>
  <c r="CR208" i="238" s="1"/>
  <c r="CJ208" i="238"/>
  <c r="CH208" i="238"/>
  <c r="CI208" i="238" s="1"/>
  <c r="CA208" i="238"/>
  <c r="BY208" i="238"/>
  <c r="BZ208" i="238" s="1"/>
  <c r="BI208" i="238"/>
  <c r="BG208" i="238"/>
  <c r="BH208" i="238" s="1"/>
  <c r="AZ208" i="238"/>
  <c r="AY208" i="238"/>
  <c r="AQ208" i="238"/>
  <c r="AP208" i="238"/>
  <c r="AH208" i="238"/>
  <c r="AG208" i="238"/>
  <c r="Y208" i="238"/>
  <c r="X208" i="238"/>
  <c r="O208" i="238"/>
  <c r="N208" i="238"/>
  <c r="H208" i="238"/>
  <c r="DB207" i="238"/>
  <c r="CZ207" i="238"/>
  <c r="DA207" i="238" s="1"/>
  <c r="CS207" i="238"/>
  <c r="CQ207" i="238"/>
  <c r="CR207" i="238" s="1"/>
  <c r="CJ207" i="238"/>
  <c r="CH207" i="238"/>
  <c r="CI207" i="238" s="1"/>
  <c r="CA207" i="238"/>
  <c r="BY207" i="238"/>
  <c r="BZ207" i="238" s="1"/>
  <c r="BI207" i="238"/>
  <c r="BG207" i="238"/>
  <c r="BH207" i="238" s="1"/>
  <c r="AZ207" i="238"/>
  <c r="AY207" i="238"/>
  <c r="AQ207" i="238"/>
  <c r="AP207" i="238"/>
  <c r="AH207" i="238"/>
  <c r="AG207" i="238"/>
  <c r="Y207" i="238"/>
  <c r="X207" i="238"/>
  <c r="O207" i="238"/>
  <c r="N207" i="238"/>
  <c r="H207" i="238"/>
  <c r="DI206" i="238"/>
  <c r="DG206" i="238"/>
  <c r="DF206" i="238"/>
  <c r="DE206" i="238"/>
  <c r="DB206" i="238"/>
  <c r="CZ206" i="238"/>
  <c r="DA206" i="238" s="1"/>
  <c r="CW206" i="238"/>
  <c r="CX206" i="238" s="1"/>
  <c r="CS206" i="238"/>
  <c r="CQ206" i="238"/>
  <c r="CR206" i="238" s="1"/>
  <c r="CJ206" i="238"/>
  <c r="CH206" i="238"/>
  <c r="CI206" i="238" s="1"/>
  <c r="CA206" i="238"/>
  <c r="BY206" i="238"/>
  <c r="BZ206" i="238" s="1"/>
  <c r="BI206" i="238"/>
  <c r="BG206" i="238"/>
  <c r="BH206" i="238" s="1"/>
  <c r="AZ206" i="238"/>
  <c r="AY206" i="238"/>
  <c r="AQ206" i="238"/>
  <c r="AP206" i="238"/>
  <c r="AH206" i="238"/>
  <c r="AG206" i="238"/>
  <c r="Y206" i="238"/>
  <c r="X206" i="238"/>
  <c r="O206" i="238"/>
  <c r="N206" i="238"/>
  <c r="H206" i="238"/>
  <c r="DB205" i="238"/>
  <c r="CZ205" i="238"/>
  <c r="DA205" i="238" s="1"/>
  <c r="CS205" i="238"/>
  <c r="CQ205" i="238"/>
  <c r="CR205" i="238" s="1"/>
  <c r="CJ205" i="238"/>
  <c r="CH205" i="238"/>
  <c r="CI205" i="238" s="1"/>
  <c r="CA205" i="238"/>
  <c r="BY205" i="238"/>
  <c r="BZ205" i="238" s="1"/>
  <c r="BI205" i="238"/>
  <c r="BG205" i="238"/>
  <c r="BH205" i="238" s="1"/>
  <c r="AZ205" i="238"/>
  <c r="AY205" i="238"/>
  <c r="AQ205" i="238"/>
  <c r="AP205" i="238"/>
  <c r="AH205" i="238"/>
  <c r="AG205" i="238"/>
  <c r="Y205" i="238"/>
  <c r="X205" i="238"/>
  <c r="O205" i="238"/>
  <c r="N205" i="238"/>
  <c r="H205" i="238"/>
  <c r="DB204" i="238"/>
  <c r="CZ204" i="238"/>
  <c r="DA204" i="238" s="1"/>
  <c r="CS204" i="238"/>
  <c r="CQ204" i="238"/>
  <c r="CR204" i="238" s="1"/>
  <c r="CJ204" i="238"/>
  <c r="CH204" i="238"/>
  <c r="CI204" i="238" s="1"/>
  <c r="CA204" i="238"/>
  <c r="BY204" i="238"/>
  <c r="BZ204" i="238" s="1"/>
  <c r="BI204" i="238"/>
  <c r="BG204" i="238"/>
  <c r="BH204" i="238" s="1"/>
  <c r="AZ204" i="238"/>
  <c r="AY204" i="238"/>
  <c r="AQ204" i="238"/>
  <c r="AP204" i="238"/>
  <c r="AH204" i="238"/>
  <c r="AG204" i="238"/>
  <c r="Y204" i="238"/>
  <c r="X204" i="238"/>
  <c r="O204" i="238"/>
  <c r="N204" i="238"/>
  <c r="H204" i="238"/>
  <c r="DB203" i="238"/>
  <c r="CZ203" i="238"/>
  <c r="DA203" i="238" s="1"/>
  <c r="CS203" i="238"/>
  <c r="CQ203" i="238"/>
  <c r="CR203" i="238" s="1"/>
  <c r="CJ203" i="238"/>
  <c r="CH203" i="238"/>
  <c r="CI203" i="238" s="1"/>
  <c r="CA203" i="238"/>
  <c r="BY203" i="238"/>
  <c r="BZ203" i="238" s="1"/>
  <c r="BI203" i="238"/>
  <c r="BG203" i="238"/>
  <c r="BH203" i="238" s="1"/>
  <c r="AZ203" i="238"/>
  <c r="AY203" i="238"/>
  <c r="AQ203" i="238"/>
  <c r="AP203" i="238"/>
  <c r="AH203" i="238"/>
  <c r="AG203" i="238"/>
  <c r="Y203" i="238"/>
  <c r="X203" i="238"/>
  <c r="O203" i="238"/>
  <c r="N203" i="238"/>
  <c r="H203" i="238"/>
  <c r="DB202" i="238"/>
  <c r="CZ202" i="238"/>
  <c r="DA202" i="238" s="1"/>
  <c r="CS202" i="238"/>
  <c r="CQ202" i="238"/>
  <c r="CR202" i="238" s="1"/>
  <c r="CJ202" i="238"/>
  <c r="CH202" i="238"/>
  <c r="CI202" i="238" s="1"/>
  <c r="CA202" i="238"/>
  <c r="BY202" i="238"/>
  <c r="BZ202" i="238" s="1"/>
  <c r="BI202" i="238"/>
  <c r="BG202" i="238"/>
  <c r="BH202" i="238" s="1"/>
  <c r="BE202" i="238"/>
  <c r="AZ202" i="238"/>
  <c r="AY202" i="238"/>
  <c r="AQ202" i="238"/>
  <c r="AP202" i="238"/>
  <c r="AM202" i="238"/>
  <c r="AH202" i="238"/>
  <c r="AG202" i="238"/>
  <c r="Y202" i="238"/>
  <c r="X202" i="238"/>
  <c r="O202" i="238"/>
  <c r="N202" i="238"/>
  <c r="H202" i="238"/>
  <c r="DI201" i="238"/>
  <c r="DG201" i="238"/>
  <c r="DF201" i="238"/>
  <c r="DE201" i="238"/>
  <c r="DB201" i="238"/>
  <c r="CZ201" i="238"/>
  <c r="DA201" i="238" s="1"/>
  <c r="CS201" i="238"/>
  <c r="CQ201" i="238"/>
  <c r="CR201" i="238" s="1"/>
  <c r="CJ201" i="238"/>
  <c r="CH201" i="238"/>
  <c r="CI201" i="238" s="1"/>
  <c r="CB201" i="238"/>
  <c r="CA201" i="238"/>
  <c r="BY201" i="238"/>
  <c r="BZ201" i="238" s="1"/>
  <c r="BI201" i="238"/>
  <c r="BG201" i="238"/>
  <c r="BH201" i="238" s="1"/>
  <c r="BE201" i="238"/>
  <c r="AZ201" i="238"/>
  <c r="AY201" i="238"/>
  <c r="AQ201" i="238"/>
  <c r="AP201" i="238"/>
  <c r="AM201" i="238"/>
  <c r="AH201" i="238"/>
  <c r="AG201" i="238"/>
  <c r="Y201" i="238"/>
  <c r="X201" i="238"/>
  <c r="O201" i="238"/>
  <c r="N201" i="238"/>
  <c r="H201" i="238"/>
  <c r="DB200" i="238"/>
  <c r="CZ200" i="238"/>
  <c r="DA200" i="238" s="1"/>
  <c r="CS200" i="238"/>
  <c r="CQ200" i="238"/>
  <c r="CR200" i="238" s="1"/>
  <c r="CJ200" i="238"/>
  <c r="CH200" i="238"/>
  <c r="CI200" i="238" s="1"/>
  <c r="CA200" i="238"/>
  <c r="BY200" i="238"/>
  <c r="BZ200" i="238" s="1"/>
  <c r="BI200" i="238"/>
  <c r="BG200" i="238"/>
  <c r="BH200" i="238" s="1"/>
  <c r="AZ200" i="238"/>
  <c r="AY200" i="238"/>
  <c r="AQ200" i="238"/>
  <c r="AP200" i="238"/>
  <c r="AH200" i="238"/>
  <c r="AG200" i="238"/>
  <c r="Y200" i="238"/>
  <c r="X200" i="238"/>
  <c r="O200" i="238"/>
  <c r="N200" i="238"/>
  <c r="H200" i="238"/>
  <c r="DB199" i="238"/>
  <c r="CZ199" i="238"/>
  <c r="DA199" i="238" s="1"/>
  <c r="CS199" i="238"/>
  <c r="CQ199" i="238"/>
  <c r="CR199" i="238" s="1"/>
  <c r="CJ199" i="238"/>
  <c r="CH199" i="238"/>
  <c r="CI199" i="238" s="1"/>
  <c r="CA199" i="238"/>
  <c r="BY199" i="238"/>
  <c r="BZ199" i="238" s="1"/>
  <c r="BI199" i="238"/>
  <c r="BG199" i="238"/>
  <c r="BH199" i="238" s="1"/>
  <c r="AZ199" i="238"/>
  <c r="AY199" i="238"/>
  <c r="AQ199" i="238"/>
  <c r="AP199" i="238"/>
  <c r="AH199" i="238"/>
  <c r="AG199" i="238"/>
  <c r="Y199" i="238"/>
  <c r="X199" i="238"/>
  <c r="O199" i="238"/>
  <c r="N199" i="238"/>
  <c r="H199" i="238"/>
  <c r="DB198" i="238"/>
  <c r="CZ198" i="238"/>
  <c r="DA198" i="238" s="1"/>
  <c r="CS198" i="238"/>
  <c r="CQ198" i="238"/>
  <c r="CR198" i="238" s="1"/>
  <c r="CJ198" i="238"/>
  <c r="CH198" i="238"/>
  <c r="CI198" i="238" s="1"/>
  <c r="CA198" i="238"/>
  <c r="BY198" i="238"/>
  <c r="BZ198" i="238" s="1"/>
  <c r="BI198" i="238"/>
  <c r="BG198" i="238"/>
  <c r="BH198" i="238" s="1"/>
  <c r="AZ198" i="238"/>
  <c r="AY198" i="238"/>
  <c r="AQ198" i="238"/>
  <c r="AP198" i="238"/>
  <c r="AH198" i="238"/>
  <c r="AG198" i="238"/>
  <c r="Y198" i="238"/>
  <c r="X198" i="238"/>
  <c r="O198" i="238"/>
  <c r="N198" i="238"/>
  <c r="H198" i="238"/>
  <c r="DB197" i="238"/>
  <c r="CZ197" i="238"/>
  <c r="DA197" i="238" s="1"/>
  <c r="CS197" i="238"/>
  <c r="CQ197" i="238"/>
  <c r="CR197" i="238" s="1"/>
  <c r="CJ197" i="238"/>
  <c r="CH197" i="238"/>
  <c r="CI197" i="238" s="1"/>
  <c r="CA197" i="238"/>
  <c r="BY197" i="238"/>
  <c r="BZ197" i="238" s="1"/>
  <c r="BI197" i="238"/>
  <c r="BG197" i="238"/>
  <c r="BH197" i="238" s="1"/>
  <c r="AZ197" i="238"/>
  <c r="AY197" i="238"/>
  <c r="AQ197" i="238"/>
  <c r="AP197" i="238"/>
  <c r="AH197" i="238"/>
  <c r="AG197" i="238"/>
  <c r="Y197" i="238"/>
  <c r="X197" i="238"/>
  <c r="O197" i="238"/>
  <c r="N197" i="238"/>
  <c r="H197" i="238"/>
  <c r="DB196" i="238"/>
  <c r="CZ196" i="238"/>
  <c r="DA196" i="238" s="1"/>
  <c r="CS196" i="238"/>
  <c r="CQ196" i="238"/>
  <c r="CR196" i="238" s="1"/>
  <c r="CJ196" i="238"/>
  <c r="CH196" i="238"/>
  <c r="CI196" i="238" s="1"/>
  <c r="CA196" i="238"/>
  <c r="BY196" i="238"/>
  <c r="BZ196" i="238" s="1"/>
  <c r="BI196" i="238"/>
  <c r="BG196" i="238"/>
  <c r="BH196" i="238" s="1"/>
  <c r="AZ196" i="238"/>
  <c r="AY196" i="238"/>
  <c r="AQ196" i="238"/>
  <c r="AP196" i="238"/>
  <c r="AH196" i="238"/>
  <c r="AG196" i="238"/>
  <c r="Y196" i="238"/>
  <c r="X196" i="238"/>
  <c r="O196" i="238"/>
  <c r="N196" i="238"/>
  <c r="H196" i="238"/>
  <c r="DI195" i="238"/>
  <c r="DG195" i="238"/>
  <c r="DF195" i="238"/>
  <c r="DE195" i="238"/>
  <c r="DB195" i="238"/>
  <c r="CZ195" i="238"/>
  <c r="DA195" i="238" s="1"/>
  <c r="CS195" i="238"/>
  <c r="CQ195" i="238"/>
  <c r="CR195" i="238" s="1"/>
  <c r="CJ195" i="238"/>
  <c r="CH195" i="238"/>
  <c r="CI195" i="238" s="1"/>
  <c r="CB195" i="238"/>
  <c r="CA195" i="238"/>
  <c r="BY195" i="238"/>
  <c r="BZ195" i="238" s="1"/>
  <c r="BI195" i="238"/>
  <c r="BG195" i="238"/>
  <c r="BH195" i="238" s="1"/>
  <c r="BE195" i="238"/>
  <c r="AZ195" i="238"/>
  <c r="AY195" i="238"/>
  <c r="AQ195" i="238"/>
  <c r="AP195" i="238"/>
  <c r="AM195" i="238"/>
  <c r="AH195" i="238"/>
  <c r="AG195" i="238"/>
  <c r="Y195" i="238"/>
  <c r="X195" i="238"/>
  <c r="O195" i="238"/>
  <c r="N195" i="238"/>
  <c r="H195" i="238"/>
  <c r="DI194" i="238"/>
  <c r="DG194" i="238"/>
  <c r="DF194" i="238"/>
  <c r="DE194" i="238"/>
  <c r="DB194" i="238"/>
  <c r="CZ194" i="238"/>
  <c r="DA194" i="238" s="1"/>
  <c r="CS194" i="238"/>
  <c r="CQ194" i="238"/>
  <c r="CR194" i="238" s="1"/>
  <c r="CJ194" i="238"/>
  <c r="CH194" i="238"/>
  <c r="CI194" i="238" s="1"/>
  <c r="CB194" i="238"/>
  <c r="CA194" i="238"/>
  <c r="BY194" i="238"/>
  <c r="BZ194" i="238" s="1"/>
  <c r="BI194" i="238"/>
  <c r="BG194" i="238"/>
  <c r="BH194" i="238" s="1"/>
  <c r="BE194" i="238"/>
  <c r="AZ194" i="238"/>
  <c r="AY194" i="238"/>
  <c r="AQ194" i="238"/>
  <c r="AP194" i="238"/>
  <c r="AM194" i="238"/>
  <c r="AH194" i="238"/>
  <c r="AG194" i="238"/>
  <c r="Y194" i="238"/>
  <c r="X194" i="238"/>
  <c r="O194" i="238"/>
  <c r="N194" i="238"/>
  <c r="H194" i="238"/>
  <c r="DI193" i="238"/>
  <c r="DG193" i="238"/>
  <c r="DF193" i="238"/>
  <c r="DE193" i="238"/>
  <c r="DB193" i="238"/>
  <c r="CZ193" i="238"/>
  <c r="DA193" i="238" s="1"/>
  <c r="CS193" i="238"/>
  <c r="CQ193" i="238"/>
  <c r="CR193" i="238" s="1"/>
  <c r="CJ193" i="238"/>
  <c r="CH193" i="238"/>
  <c r="CI193" i="238" s="1"/>
  <c r="CB193" i="238"/>
  <c r="CA193" i="238"/>
  <c r="BY193" i="238"/>
  <c r="BZ193" i="238" s="1"/>
  <c r="BI193" i="238"/>
  <c r="BG193" i="238"/>
  <c r="BH193" i="238" s="1"/>
  <c r="AZ193" i="238"/>
  <c r="AY193" i="238"/>
  <c r="AQ193" i="238"/>
  <c r="AP193" i="238"/>
  <c r="AH193" i="238"/>
  <c r="AG193" i="238"/>
  <c r="Y193" i="238"/>
  <c r="X193" i="238"/>
  <c r="O193" i="238"/>
  <c r="N193" i="238"/>
  <c r="H193" i="238"/>
  <c r="DI192" i="238"/>
  <c r="DG192" i="238"/>
  <c r="DF192" i="238"/>
  <c r="DE192" i="238"/>
  <c r="DB192" i="238"/>
  <c r="CZ192" i="238"/>
  <c r="DA192" i="238" s="1"/>
  <c r="CS192" i="238"/>
  <c r="CQ192" i="238"/>
  <c r="CR192" i="238" s="1"/>
  <c r="CJ192" i="238"/>
  <c r="CH192" i="238"/>
  <c r="CI192" i="238" s="1"/>
  <c r="CB192" i="238"/>
  <c r="CA192" i="238"/>
  <c r="BY192" i="238"/>
  <c r="BZ192" i="238" s="1"/>
  <c r="BI192" i="238"/>
  <c r="BG192" i="238"/>
  <c r="BH192" i="238" s="1"/>
  <c r="AZ192" i="238"/>
  <c r="AY192" i="238"/>
  <c r="AQ192" i="238"/>
  <c r="AP192" i="238"/>
  <c r="AH192" i="238"/>
  <c r="AG192" i="238"/>
  <c r="Y192" i="238"/>
  <c r="X192" i="238"/>
  <c r="O192" i="238"/>
  <c r="N192" i="238"/>
  <c r="H192" i="238"/>
  <c r="DI191" i="238"/>
  <c r="DG191" i="238"/>
  <c r="DF191" i="238"/>
  <c r="DE191" i="238"/>
  <c r="DB191" i="238"/>
  <c r="CZ191" i="238"/>
  <c r="DA191" i="238" s="1"/>
  <c r="CS191" i="238"/>
  <c r="CQ191" i="238"/>
  <c r="CR191" i="238" s="1"/>
  <c r="CJ191" i="238"/>
  <c r="CH191" i="238"/>
  <c r="CI191" i="238" s="1"/>
  <c r="CB191" i="238"/>
  <c r="CA191" i="238"/>
  <c r="BY191" i="238"/>
  <c r="BZ191" i="238" s="1"/>
  <c r="BI191" i="238"/>
  <c r="BG191" i="238"/>
  <c r="BH191" i="238" s="1"/>
  <c r="AZ191" i="238"/>
  <c r="AY191" i="238"/>
  <c r="AQ191" i="238"/>
  <c r="AP191" i="238"/>
  <c r="AH191" i="238"/>
  <c r="AG191" i="238"/>
  <c r="Y191" i="238"/>
  <c r="X191" i="238"/>
  <c r="O191" i="238"/>
  <c r="N191" i="238"/>
  <c r="H191" i="238"/>
  <c r="DI190" i="238"/>
  <c r="DG190" i="238"/>
  <c r="DF190" i="238"/>
  <c r="DE190" i="238"/>
  <c r="DB190" i="238"/>
  <c r="CZ190" i="238"/>
  <c r="DA190" i="238" s="1"/>
  <c r="CS190" i="238"/>
  <c r="CQ190" i="238"/>
  <c r="CR190" i="238" s="1"/>
  <c r="CJ190" i="238"/>
  <c r="CH190" i="238"/>
  <c r="CI190" i="238" s="1"/>
  <c r="CB190" i="238"/>
  <c r="CA190" i="238"/>
  <c r="BY190" i="238"/>
  <c r="BZ190" i="238" s="1"/>
  <c r="BI190" i="238"/>
  <c r="BG190" i="238"/>
  <c r="BH190" i="238" s="1"/>
  <c r="AZ190" i="238"/>
  <c r="AY190" i="238"/>
  <c r="AQ190" i="238"/>
  <c r="AP190" i="238"/>
  <c r="AH190" i="238"/>
  <c r="AG190" i="238"/>
  <c r="Y190" i="238"/>
  <c r="X190" i="238"/>
  <c r="O190" i="238"/>
  <c r="N190" i="238"/>
  <c r="H190" i="238"/>
  <c r="DB189" i="238"/>
  <c r="CZ189" i="238"/>
  <c r="DA189" i="238" s="1"/>
  <c r="CS189" i="238"/>
  <c r="CQ189" i="238"/>
  <c r="CR189" i="238" s="1"/>
  <c r="CJ189" i="238"/>
  <c r="CH189" i="238"/>
  <c r="CI189" i="238" s="1"/>
  <c r="CA189" i="238"/>
  <c r="BY189" i="238"/>
  <c r="BZ189" i="238" s="1"/>
  <c r="BI189" i="238"/>
  <c r="BG189" i="238"/>
  <c r="BH189" i="238" s="1"/>
  <c r="BE189" i="238"/>
  <c r="AZ189" i="238"/>
  <c r="AY189" i="238"/>
  <c r="AQ189" i="238"/>
  <c r="AP189" i="238"/>
  <c r="AM189" i="238"/>
  <c r="AH189" i="238"/>
  <c r="AG189" i="238"/>
  <c r="Y189" i="238"/>
  <c r="X189" i="238"/>
  <c r="O189" i="238"/>
  <c r="N189" i="238"/>
  <c r="H189" i="238"/>
  <c r="DI188" i="238"/>
  <c r="DG188" i="238"/>
  <c r="DF188" i="238"/>
  <c r="DE188" i="238"/>
  <c r="DB188" i="238"/>
  <c r="CZ188" i="238"/>
  <c r="DA188" i="238" s="1"/>
  <c r="CS188" i="238"/>
  <c r="CQ188" i="238"/>
  <c r="CR188" i="238" s="1"/>
  <c r="CJ188" i="238"/>
  <c r="CH188" i="238"/>
  <c r="CI188" i="238" s="1"/>
  <c r="CA188" i="238"/>
  <c r="BY188" i="238"/>
  <c r="BZ188" i="238" s="1"/>
  <c r="BI188" i="238"/>
  <c r="BG188" i="238"/>
  <c r="BH188" i="238" s="1"/>
  <c r="AZ188" i="238"/>
  <c r="AY188" i="238"/>
  <c r="AQ188" i="238"/>
  <c r="AP188" i="238"/>
  <c r="AH188" i="238"/>
  <c r="AG188" i="238"/>
  <c r="Y188" i="238"/>
  <c r="X188" i="238"/>
  <c r="O188" i="238"/>
  <c r="N188" i="238"/>
  <c r="H188" i="238"/>
  <c r="DB187" i="238"/>
  <c r="CZ187" i="238"/>
  <c r="DA187" i="238" s="1"/>
  <c r="CS187" i="238"/>
  <c r="CQ187" i="238"/>
  <c r="CR187" i="238" s="1"/>
  <c r="CJ187" i="238"/>
  <c r="CH187" i="238"/>
  <c r="CI187" i="238" s="1"/>
  <c r="CA187" i="238"/>
  <c r="BY187" i="238"/>
  <c r="BZ187" i="238" s="1"/>
  <c r="BI187" i="238"/>
  <c r="BG187" i="238"/>
  <c r="BH187" i="238" s="1"/>
  <c r="AZ187" i="238"/>
  <c r="AY187" i="238"/>
  <c r="AQ187" i="238"/>
  <c r="AP187" i="238"/>
  <c r="AH187" i="238"/>
  <c r="AG187" i="238"/>
  <c r="Y187" i="238"/>
  <c r="X187" i="238"/>
  <c r="O187" i="238"/>
  <c r="N187" i="238"/>
  <c r="H187" i="238"/>
  <c r="DI186" i="238"/>
  <c r="DG186" i="238"/>
  <c r="DF186" i="238"/>
  <c r="DE186" i="238"/>
  <c r="DB186" i="238"/>
  <c r="CZ186" i="238"/>
  <c r="DA186" i="238" s="1"/>
  <c r="CS186" i="238"/>
  <c r="CQ186" i="238"/>
  <c r="CR186" i="238" s="1"/>
  <c r="CJ186" i="238"/>
  <c r="CH186" i="238"/>
  <c r="CI186" i="238" s="1"/>
  <c r="CA186" i="238"/>
  <c r="BY186" i="238"/>
  <c r="BZ186" i="238" s="1"/>
  <c r="BI186" i="238"/>
  <c r="BG186" i="238"/>
  <c r="BH186" i="238" s="1"/>
  <c r="AZ186" i="238"/>
  <c r="AY186" i="238"/>
  <c r="AQ186" i="238"/>
  <c r="AP186" i="238"/>
  <c r="AH186" i="238"/>
  <c r="AG186" i="238"/>
  <c r="Y186" i="238"/>
  <c r="X186" i="238"/>
  <c r="O186" i="238"/>
  <c r="N186" i="238"/>
  <c r="H186" i="238"/>
  <c r="DI185" i="238"/>
  <c r="DG185" i="238"/>
  <c r="DF185" i="238"/>
  <c r="DE185" i="238"/>
  <c r="DB185" i="238"/>
  <c r="CZ185" i="238"/>
  <c r="DA185" i="238" s="1"/>
  <c r="CS185" i="238"/>
  <c r="CQ185" i="238"/>
  <c r="CR185" i="238" s="1"/>
  <c r="CJ185" i="238"/>
  <c r="CH185" i="238"/>
  <c r="CI185" i="238" s="1"/>
  <c r="CA185" i="238"/>
  <c r="BY185" i="238"/>
  <c r="BZ185" i="238" s="1"/>
  <c r="BI185" i="238"/>
  <c r="BG185" i="238"/>
  <c r="BH185" i="238" s="1"/>
  <c r="AZ185" i="238"/>
  <c r="AY185" i="238"/>
  <c r="AQ185" i="238"/>
  <c r="AP185" i="238"/>
  <c r="AH185" i="238"/>
  <c r="AG185" i="238"/>
  <c r="Y185" i="238"/>
  <c r="X185" i="238"/>
  <c r="O185" i="238"/>
  <c r="N185" i="238"/>
  <c r="H185" i="238"/>
  <c r="DI184" i="238"/>
  <c r="DB184" i="238"/>
  <c r="CZ184" i="238"/>
  <c r="DA184" i="238" s="1"/>
  <c r="CS184" i="238"/>
  <c r="CQ184" i="238"/>
  <c r="CR184" i="238" s="1"/>
  <c r="CJ184" i="238"/>
  <c r="CH184" i="238"/>
  <c r="CI184" i="238" s="1"/>
  <c r="CA184" i="238"/>
  <c r="BY184" i="238"/>
  <c r="BZ184" i="238" s="1"/>
  <c r="BI184" i="238"/>
  <c r="BG184" i="238"/>
  <c r="BH184" i="238" s="1"/>
  <c r="AW184" i="238"/>
  <c r="AQ184" i="238"/>
  <c r="AP184" i="238"/>
  <c r="AH184" i="238"/>
  <c r="AG184" i="238"/>
  <c r="Y184" i="238"/>
  <c r="X184" i="238"/>
  <c r="O184" i="238"/>
  <c r="N184" i="238"/>
  <c r="H184" i="238"/>
  <c r="DI183" i="238"/>
  <c r="DB183" i="238"/>
  <c r="CZ183" i="238"/>
  <c r="DA183" i="238" s="1"/>
  <c r="CS183" i="238"/>
  <c r="CQ183" i="238"/>
  <c r="CR183" i="238" s="1"/>
  <c r="CJ183" i="238"/>
  <c r="CH183" i="238"/>
  <c r="CI183" i="238" s="1"/>
  <c r="CA183" i="238"/>
  <c r="BY183" i="238"/>
  <c r="BZ183" i="238" s="1"/>
  <c r="BI183" i="238"/>
  <c r="BG183" i="238"/>
  <c r="BH183" i="238" s="1"/>
  <c r="AZ183" i="238"/>
  <c r="AY183" i="238"/>
  <c r="AQ183" i="238"/>
  <c r="AP183" i="238"/>
  <c r="AH183" i="238"/>
  <c r="AG183" i="238"/>
  <c r="Y183" i="238"/>
  <c r="X183" i="238"/>
  <c r="L183" i="238"/>
  <c r="H183" i="238"/>
  <c r="DI182" i="238"/>
  <c r="DB182" i="238"/>
  <c r="CZ182" i="238"/>
  <c r="DA182" i="238" s="1"/>
  <c r="CW182" i="238"/>
  <c r="CX182" i="238" s="1"/>
  <c r="CS182" i="238"/>
  <c r="CQ182" i="238"/>
  <c r="CR182" i="238" s="1"/>
  <c r="CJ182" i="238"/>
  <c r="CH182" i="238"/>
  <c r="CI182" i="238" s="1"/>
  <c r="CA182" i="238"/>
  <c r="BY182" i="238"/>
  <c r="BZ182" i="238" s="1"/>
  <c r="BI182" i="238"/>
  <c r="BG182" i="238"/>
  <c r="BH182" i="238" s="1"/>
  <c r="BE182" i="238"/>
  <c r="AZ182" i="238"/>
  <c r="AY182" i="238"/>
  <c r="AQ182" i="238"/>
  <c r="AP182" i="238"/>
  <c r="AM182" i="238"/>
  <c r="AH182" i="238"/>
  <c r="AG182" i="238"/>
  <c r="Y182" i="238"/>
  <c r="X182" i="238"/>
  <c r="L182" i="238"/>
  <c r="H182" i="238"/>
  <c r="DI181" i="238"/>
  <c r="DB181" i="238"/>
  <c r="CZ181" i="238"/>
  <c r="DA181" i="238" s="1"/>
  <c r="CW181" i="238"/>
  <c r="CX181" i="238" s="1"/>
  <c r="CS181" i="238"/>
  <c r="CQ181" i="238"/>
  <c r="CR181" i="238" s="1"/>
  <c r="CJ181" i="238"/>
  <c r="CH181" i="238"/>
  <c r="CI181" i="238" s="1"/>
  <c r="CA181" i="238"/>
  <c r="BY181" i="238"/>
  <c r="BZ181" i="238" s="1"/>
  <c r="BI181" i="238"/>
  <c r="BG181" i="238"/>
  <c r="BH181" i="238" s="1"/>
  <c r="BE181" i="238"/>
  <c r="AZ181" i="238"/>
  <c r="AY181" i="238"/>
  <c r="AQ181" i="238"/>
  <c r="AP181" i="238"/>
  <c r="AM181" i="238"/>
  <c r="AH181" i="238"/>
  <c r="AG181" i="238"/>
  <c r="Y181" i="238"/>
  <c r="X181" i="238"/>
  <c r="L181" i="238"/>
  <c r="R181" i="238" s="1"/>
  <c r="H181" i="238"/>
  <c r="DI180" i="238"/>
  <c r="DB180" i="238"/>
  <c r="CZ180" i="238"/>
  <c r="DA180" i="238" s="1"/>
  <c r="CW180" i="238"/>
  <c r="CX180" i="238" s="1"/>
  <c r="CS180" i="238"/>
  <c r="CQ180" i="238"/>
  <c r="CR180" i="238" s="1"/>
  <c r="CJ180" i="238"/>
  <c r="CH180" i="238"/>
  <c r="CI180" i="238" s="1"/>
  <c r="CA180" i="238"/>
  <c r="BY180" i="238"/>
  <c r="BZ180" i="238" s="1"/>
  <c r="BI180" i="238"/>
  <c r="BG180" i="238"/>
  <c r="BH180" i="238" s="1"/>
  <c r="AZ180" i="238"/>
  <c r="AY180" i="238"/>
  <c r="AQ180" i="238"/>
  <c r="AP180" i="238"/>
  <c r="AH180" i="238"/>
  <c r="AG180" i="238"/>
  <c r="Y180" i="238"/>
  <c r="X180" i="238"/>
  <c r="L180" i="238"/>
  <c r="DG180" i="238" s="1"/>
  <c r="H180" i="238"/>
  <c r="DI179" i="238"/>
  <c r="DB179" i="238"/>
  <c r="CZ179" i="238"/>
  <c r="DA179" i="238" s="1"/>
  <c r="CW179" i="238"/>
  <c r="CX179" i="238" s="1"/>
  <c r="CS179" i="238"/>
  <c r="CQ179" i="238"/>
  <c r="CR179" i="238" s="1"/>
  <c r="CJ179" i="238"/>
  <c r="CH179" i="238"/>
  <c r="CI179" i="238" s="1"/>
  <c r="CA179" i="238"/>
  <c r="BY179" i="238"/>
  <c r="BZ179" i="238" s="1"/>
  <c r="BI179" i="238"/>
  <c r="BG179" i="238"/>
  <c r="BH179" i="238" s="1"/>
  <c r="AZ179" i="238"/>
  <c r="AY179" i="238"/>
  <c r="AQ179" i="238"/>
  <c r="AP179" i="238"/>
  <c r="AH179" i="238"/>
  <c r="AG179" i="238"/>
  <c r="Y179" i="238"/>
  <c r="X179" i="238"/>
  <c r="L179" i="238"/>
  <c r="DG179" i="238" s="1"/>
  <c r="H179" i="238"/>
  <c r="DI178" i="238"/>
  <c r="DB178" i="238"/>
  <c r="CZ178" i="238"/>
  <c r="DA178" i="238" s="1"/>
  <c r="CW178" i="238"/>
  <c r="CX178" i="238" s="1"/>
  <c r="CS178" i="238"/>
  <c r="CQ178" i="238"/>
  <c r="CR178" i="238" s="1"/>
  <c r="CJ178" i="238"/>
  <c r="CH178" i="238"/>
  <c r="CI178" i="238" s="1"/>
  <c r="CA178" i="238"/>
  <c r="BY178" i="238"/>
  <c r="BZ178" i="238" s="1"/>
  <c r="BI178" i="238"/>
  <c r="BG178" i="238"/>
  <c r="BH178" i="238" s="1"/>
  <c r="AZ178" i="238"/>
  <c r="AY178" i="238"/>
  <c r="AQ178" i="238"/>
  <c r="AP178" i="238"/>
  <c r="AH178" i="238"/>
  <c r="AG178" i="238"/>
  <c r="Y178" i="238"/>
  <c r="X178" i="238"/>
  <c r="L178" i="238"/>
  <c r="R178" i="238" s="1"/>
  <c r="H178" i="238"/>
  <c r="DI177" i="238"/>
  <c r="DB177" i="238"/>
  <c r="CZ177" i="238"/>
  <c r="DA177" i="238" s="1"/>
  <c r="CW177" i="238"/>
  <c r="CX177" i="238" s="1"/>
  <c r="CS177" i="238"/>
  <c r="CQ177" i="238"/>
  <c r="CR177" i="238" s="1"/>
  <c r="CJ177" i="238"/>
  <c r="CH177" i="238"/>
  <c r="CI177" i="238" s="1"/>
  <c r="CA177" i="238"/>
  <c r="BY177" i="238"/>
  <c r="BZ177" i="238" s="1"/>
  <c r="BI177" i="238"/>
  <c r="BG177" i="238"/>
  <c r="BH177" i="238" s="1"/>
  <c r="AZ177" i="238"/>
  <c r="AY177" i="238"/>
  <c r="AQ177" i="238"/>
  <c r="AP177" i="238"/>
  <c r="AH177" i="238"/>
  <c r="AG177" i="238"/>
  <c r="Y177" i="238"/>
  <c r="X177" i="238"/>
  <c r="L177" i="238"/>
  <c r="M177" i="238" s="1"/>
  <c r="N177" i="238" s="1"/>
  <c r="H177" i="238"/>
  <c r="DI176" i="238"/>
  <c r="DB176" i="238"/>
  <c r="CZ176" i="238"/>
  <c r="DA176" i="238" s="1"/>
  <c r="CS176" i="238"/>
  <c r="CQ176" i="238"/>
  <c r="CR176" i="238" s="1"/>
  <c r="CJ176" i="238"/>
  <c r="CH176" i="238"/>
  <c r="CI176" i="238" s="1"/>
  <c r="CA176" i="238"/>
  <c r="BY176" i="238"/>
  <c r="BZ176" i="238" s="1"/>
  <c r="BI176" i="238"/>
  <c r="BG176" i="238"/>
  <c r="BH176" i="238" s="1"/>
  <c r="AZ176" i="238"/>
  <c r="AY176" i="238"/>
  <c r="AQ176" i="238"/>
  <c r="AP176" i="238"/>
  <c r="AH176" i="238"/>
  <c r="AG176" i="238"/>
  <c r="Y176" i="238"/>
  <c r="X176" i="238"/>
  <c r="L176" i="238"/>
  <c r="DF176" i="238" s="1"/>
  <c r="H176" i="238"/>
  <c r="DI175" i="238"/>
  <c r="DB175" i="238"/>
  <c r="CZ175" i="238"/>
  <c r="DA175" i="238" s="1"/>
  <c r="CS175" i="238"/>
  <c r="CQ175" i="238"/>
  <c r="CR175" i="238" s="1"/>
  <c r="CJ175" i="238"/>
  <c r="CH175" i="238"/>
  <c r="CI175" i="238" s="1"/>
  <c r="CA175" i="238"/>
  <c r="BY175" i="238"/>
  <c r="BZ175" i="238" s="1"/>
  <c r="BE175" i="238"/>
  <c r="BF175" i="238" s="1"/>
  <c r="AZ175" i="238"/>
  <c r="AY175" i="238"/>
  <c r="AQ175" i="238"/>
  <c r="AP175" i="238"/>
  <c r="AM175" i="238"/>
  <c r="AH175" i="238"/>
  <c r="AG175" i="238"/>
  <c r="Y175" i="238"/>
  <c r="X175" i="238"/>
  <c r="L175" i="238"/>
  <c r="R175" i="238" s="1"/>
  <c r="H175" i="238"/>
  <c r="DB174" i="238"/>
  <c r="CZ174" i="238"/>
  <c r="DA174" i="238" s="1"/>
  <c r="CS174" i="238"/>
  <c r="CQ174" i="238"/>
  <c r="CR174" i="238" s="1"/>
  <c r="CJ174" i="238"/>
  <c r="CH174" i="238"/>
  <c r="CI174" i="238" s="1"/>
  <c r="CA174" i="238"/>
  <c r="BY174" i="238"/>
  <c r="BZ174" i="238" s="1"/>
  <c r="BI174" i="238"/>
  <c r="BG174" i="238"/>
  <c r="BH174" i="238" s="1"/>
  <c r="BE174" i="238"/>
  <c r="AZ174" i="238"/>
  <c r="AY174" i="238"/>
  <c r="AQ174" i="238"/>
  <c r="AP174" i="238"/>
  <c r="AM174" i="238"/>
  <c r="AH174" i="238"/>
  <c r="AG174" i="238"/>
  <c r="Y174" i="238"/>
  <c r="X174" i="238"/>
  <c r="O174" i="238"/>
  <c r="N174" i="238"/>
  <c r="H174" i="238"/>
  <c r="DB173" i="238"/>
  <c r="CZ173" i="238"/>
  <c r="DA173" i="238" s="1"/>
  <c r="CS173" i="238"/>
  <c r="CQ173" i="238"/>
  <c r="CR173" i="238" s="1"/>
  <c r="CJ173" i="238"/>
  <c r="CH173" i="238"/>
  <c r="CI173" i="238" s="1"/>
  <c r="CA173" i="238"/>
  <c r="BY173" i="238"/>
  <c r="BZ173" i="238" s="1"/>
  <c r="BI173" i="238"/>
  <c r="BG173" i="238"/>
  <c r="BH173" i="238" s="1"/>
  <c r="AZ173" i="238"/>
  <c r="AY173" i="238"/>
  <c r="AQ173" i="238"/>
  <c r="AP173" i="238"/>
  <c r="AH173" i="238"/>
  <c r="AG173" i="238"/>
  <c r="Y173" i="238"/>
  <c r="X173" i="238"/>
  <c r="O173" i="238"/>
  <c r="N173" i="238"/>
  <c r="H173" i="238"/>
  <c r="DB172" i="238"/>
  <c r="CZ172" i="238"/>
  <c r="DA172" i="238" s="1"/>
  <c r="CS172" i="238"/>
  <c r="CQ172" i="238"/>
  <c r="CR172" i="238" s="1"/>
  <c r="CJ172" i="238"/>
  <c r="CH172" i="238"/>
  <c r="CI172" i="238" s="1"/>
  <c r="CA172" i="238"/>
  <c r="BY172" i="238"/>
  <c r="BZ172" i="238" s="1"/>
  <c r="BI172" i="238"/>
  <c r="BG172" i="238"/>
  <c r="BH172" i="238" s="1"/>
  <c r="AZ172" i="238"/>
  <c r="AY172" i="238"/>
  <c r="AQ172" i="238"/>
  <c r="AP172" i="238"/>
  <c r="AH172" i="238"/>
  <c r="AG172" i="238"/>
  <c r="Y172" i="238"/>
  <c r="X172" i="238"/>
  <c r="O172" i="238"/>
  <c r="N172" i="238"/>
  <c r="H172" i="238"/>
  <c r="DB171" i="238"/>
  <c r="CZ171" i="238"/>
  <c r="DA171" i="238" s="1"/>
  <c r="CS171" i="238"/>
  <c r="CQ171" i="238"/>
  <c r="CR171" i="238" s="1"/>
  <c r="CJ171" i="238"/>
  <c r="CH171" i="238"/>
  <c r="CI171" i="238" s="1"/>
  <c r="CA171" i="238"/>
  <c r="BY171" i="238"/>
  <c r="BZ171" i="238" s="1"/>
  <c r="BI171" i="238"/>
  <c r="BG171" i="238"/>
  <c r="BH171" i="238" s="1"/>
  <c r="AZ171" i="238"/>
  <c r="AY171" i="238"/>
  <c r="AQ171" i="238"/>
  <c r="AP171" i="238"/>
  <c r="AH171" i="238"/>
  <c r="AG171" i="238"/>
  <c r="Y171" i="238"/>
  <c r="X171" i="238"/>
  <c r="O171" i="238"/>
  <c r="N171" i="238"/>
  <c r="H171" i="238"/>
  <c r="DB170" i="238"/>
  <c r="CZ170" i="238"/>
  <c r="DA170" i="238" s="1"/>
  <c r="CS170" i="238"/>
  <c r="CQ170" i="238"/>
  <c r="CR170" i="238" s="1"/>
  <c r="CJ170" i="238"/>
  <c r="CH170" i="238"/>
  <c r="CI170" i="238" s="1"/>
  <c r="CA170" i="238"/>
  <c r="BY170" i="238"/>
  <c r="BZ170" i="238" s="1"/>
  <c r="BI170" i="238"/>
  <c r="BG170" i="238"/>
  <c r="BH170" i="238" s="1"/>
  <c r="AZ170" i="238"/>
  <c r="AY170" i="238"/>
  <c r="AQ170" i="238"/>
  <c r="AP170" i="238"/>
  <c r="AH170" i="238"/>
  <c r="AG170" i="238"/>
  <c r="Y170" i="238"/>
  <c r="X170" i="238"/>
  <c r="O170" i="238"/>
  <c r="N170" i="238"/>
  <c r="H170" i="238"/>
  <c r="DB169" i="238"/>
  <c r="CZ169" i="238"/>
  <c r="DA169" i="238" s="1"/>
  <c r="CS169" i="238"/>
  <c r="CQ169" i="238"/>
  <c r="CR169" i="238" s="1"/>
  <c r="CJ169" i="238"/>
  <c r="CH169" i="238"/>
  <c r="CI169" i="238" s="1"/>
  <c r="CA169" i="238"/>
  <c r="BY169" i="238"/>
  <c r="BZ169" i="238" s="1"/>
  <c r="BI169" i="238"/>
  <c r="BG169" i="238"/>
  <c r="BH169" i="238" s="1"/>
  <c r="BE169" i="238"/>
  <c r="AZ169" i="238"/>
  <c r="AY169" i="238"/>
  <c r="AQ169" i="238"/>
  <c r="AP169" i="238"/>
  <c r="AM169" i="238"/>
  <c r="AH169" i="238"/>
  <c r="AG169" i="238"/>
  <c r="Y169" i="238"/>
  <c r="X169" i="238"/>
  <c r="O169" i="238"/>
  <c r="N169" i="238"/>
  <c r="H169" i="238"/>
  <c r="DB168" i="238"/>
  <c r="CZ168" i="238"/>
  <c r="DA168" i="238" s="1"/>
  <c r="CS168" i="238"/>
  <c r="CQ168" i="238"/>
  <c r="CR168" i="238" s="1"/>
  <c r="CJ168" i="238"/>
  <c r="CH168" i="238"/>
  <c r="CI168" i="238" s="1"/>
  <c r="CA168" i="238"/>
  <c r="BY168" i="238"/>
  <c r="BZ168" i="238" s="1"/>
  <c r="BI168" i="238"/>
  <c r="BG168" i="238"/>
  <c r="BH168" i="238" s="1"/>
  <c r="AZ168" i="238"/>
  <c r="AY168" i="238"/>
  <c r="AQ168" i="238"/>
  <c r="AP168" i="238"/>
  <c r="AH168" i="238"/>
  <c r="AG168" i="238"/>
  <c r="Y168" i="238"/>
  <c r="X168" i="238"/>
  <c r="O168" i="238"/>
  <c r="N168" i="238"/>
  <c r="H168" i="238"/>
  <c r="DB167" i="238"/>
  <c r="CZ167" i="238"/>
  <c r="DA167" i="238" s="1"/>
  <c r="CS167" i="238"/>
  <c r="CQ167" i="238"/>
  <c r="CR167" i="238" s="1"/>
  <c r="CJ167" i="238"/>
  <c r="CH167" i="238"/>
  <c r="CI167" i="238" s="1"/>
  <c r="CA167" i="238"/>
  <c r="BY167" i="238"/>
  <c r="BZ167" i="238" s="1"/>
  <c r="BI167" i="238"/>
  <c r="BG167" i="238"/>
  <c r="BH167" i="238" s="1"/>
  <c r="AZ167" i="238"/>
  <c r="AY167" i="238"/>
  <c r="AQ167" i="238"/>
  <c r="AP167" i="238"/>
  <c r="AH167" i="238"/>
  <c r="AG167" i="238"/>
  <c r="Y167" i="238"/>
  <c r="X167" i="238"/>
  <c r="O167" i="238"/>
  <c r="N167" i="238"/>
  <c r="H167" i="238"/>
  <c r="DB166" i="238"/>
  <c r="CZ166" i="238"/>
  <c r="DA166" i="238" s="1"/>
  <c r="CS166" i="238"/>
  <c r="CQ166" i="238"/>
  <c r="CR166" i="238" s="1"/>
  <c r="CJ166" i="238"/>
  <c r="CH166" i="238"/>
  <c r="CI166" i="238" s="1"/>
  <c r="CA166" i="238"/>
  <c r="BY166" i="238"/>
  <c r="BZ166" i="238" s="1"/>
  <c r="BI166" i="238"/>
  <c r="BG166" i="238"/>
  <c r="BH166" i="238" s="1"/>
  <c r="AZ166" i="238"/>
  <c r="AY166" i="238"/>
  <c r="AQ166" i="238"/>
  <c r="AP166" i="238"/>
  <c r="AH166" i="238"/>
  <c r="AG166" i="238"/>
  <c r="Y166" i="238"/>
  <c r="X166" i="238"/>
  <c r="O166" i="238"/>
  <c r="N166" i="238"/>
  <c r="H166" i="238"/>
  <c r="DB165" i="238"/>
  <c r="CZ165" i="238"/>
  <c r="DA165" i="238" s="1"/>
  <c r="CS165" i="238"/>
  <c r="CQ165" i="238"/>
  <c r="CR165" i="238" s="1"/>
  <c r="CJ165" i="238"/>
  <c r="CH165" i="238"/>
  <c r="CI165" i="238" s="1"/>
  <c r="CA165" i="238"/>
  <c r="BY165" i="238"/>
  <c r="BZ165" i="238" s="1"/>
  <c r="BI165" i="238"/>
  <c r="BG165" i="238"/>
  <c r="BH165" i="238" s="1"/>
  <c r="AZ165" i="238"/>
  <c r="AY165" i="238"/>
  <c r="AQ165" i="238"/>
  <c r="AP165" i="238"/>
  <c r="AH165" i="238"/>
  <c r="AG165" i="238"/>
  <c r="Y165" i="238"/>
  <c r="X165" i="238"/>
  <c r="O165" i="238"/>
  <c r="N165" i="238"/>
  <c r="H165" i="238"/>
  <c r="DB164" i="238"/>
  <c r="CZ164" i="238"/>
  <c r="DA164" i="238" s="1"/>
  <c r="CS164" i="238"/>
  <c r="CQ164" i="238"/>
  <c r="CR164" i="238" s="1"/>
  <c r="CJ164" i="238"/>
  <c r="CH164" i="238"/>
  <c r="CI164" i="238" s="1"/>
  <c r="CA164" i="238"/>
  <c r="BY164" i="238"/>
  <c r="BZ164" i="238" s="1"/>
  <c r="BI164" i="238"/>
  <c r="BG164" i="238"/>
  <c r="BH164" i="238" s="1"/>
  <c r="AZ164" i="238"/>
  <c r="AY164" i="238"/>
  <c r="AQ164" i="238"/>
  <c r="AP164" i="238"/>
  <c r="AH164" i="238"/>
  <c r="AG164" i="238"/>
  <c r="Y164" i="238"/>
  <c r="X164" i="238"/>
  <c r="O164" i="238"/>
  <c r="N164" i="238"/>
  <c r="H164" i="238"/>
  <c r="DB163" i="238"/>
  <c r="CZ163" i="238"/>
  <c r="DA163" i="238" s="1"/>
  <c r="CS163" i="238"/>
  <c r="CQ163" i="238"/>
  <c r="CR163" i="238" s="1"/>
  <c r="CJ163" i="238"/>
  <c r="CH163" i="238"/>
  <c r="CI163" i="238" s="1"/>
  <c r="CA163" i="238"/>
  <c r="BY163" i="238"/>
  <c r="BZ163" i="238" s="1"/>
  <c r="BI163" i="238"/>
  <c r="BG163" i="238"/>
  <c r="BH163" i="238" s="1"/>
  <c r="AZ163" i="238"/>
  <c r="AY163" i="238"/>
  <c r="AQ163" i="238"/>
  <c r="AP163" i="238"/>
  <c r="AH163" i="238"/>
  <c r="AG163" i="238"/>
  <c r="Y163" i="238"/>
  <c r="X163" i="238"/>
  <c r="O163" i="238"/>
  <c r="N163" i="238"/>
  <c r="H163" i="238"/>
  <c r="DB162" i="238"/>
  <c r="CZ162" i="238"/>
  <c r="DA162" i="238" s="1"/>
  <c r="CS162" i="238"/>
  <c r="CQ162" i="238"/>
  <c r="CR162" i="238" s="1"/>
  <c r="CJ162" i="238"/>
  <c r="CH162" i="238"/>
  <c r="CI162" i="238" s="1"/>
  <c r="CA162" i="238"/>
  <c r="BY162" i="238"/>
  <c r="BZ162" i="238" s="1"/>
  <c r="BI162" i="238"/>
  <c r="BG162" i="238"/>
  <c r="BH162" i="238" s="1"/>
  <c r="BE162" i="238"/>
  <c r="AZ162" i="238"/>
  <c r="AY162" i="238"/>
  <c r="AQ162" i="238"/>
  <c r="AP162" i="238"/>
  <c r="AM162" i="238"/>
  <c r="AH162" i="238"/>
  <c r="AG162" i="238"/>
  <c r="Y162" i="238"/>
  <c r="X162" i="238"/>
  <c r="O162" i="238"/>
  <c r="N162" i="238"/>
  <c r="H162" i="238"/>
  <c r="DI161" i="238"/>
  <c r="DB161" i="238"/>
  <c r="CZ161" i="238"/>
  <c r="DA161" i="238" s="1"/>
  <c r="CS161" i="238"/>
  <c r="CQ161" i="238"/>
  <c r="CR161" i="238" s="1"/>
  <c r="CJ161" i="238"/>
  <c r="CH161" i="238"/>
  <c r="CI161" i="238" s="1"/>
  <c r="CA161" i="238"/>
  <c r="BY161" i="238"/>
  <c r="BZ161" i="238" s="1"/>
  <c r="BI161" i="238"/>
  <c r="BG161" i="238"/>
  <c r="BH161" i="238" s="1"/>
  <c r="BE161" i="238"/>
  <c r="AZ161" i="238"/>
  <c r="AY161" i="238"/>
  <c r="AQ161" i="238"/>
  <c r="AP161" i="238"/>
  <c r="AM161" i="238"/>
  <c r="AH161" i="238"/>
  <c r="AG161" i="238"/>
  <c r="Y161" i="238"/>
  <c r="X161" i="238"/>
  <c r="L161" i="238"/>
  <c r="DG161" i="238" s="1"/>
  <c r="H161" i="238"/>
  <c r="DI160" i="238"/>
  <c r="DB160" i="238"/>
  <c r="CZ160" i="238"/>
  <c r="DA160" i="238" s="1"/>
  <c r="CS160" i="238"/>
  <c r="CQ160" i="238"/>
  <c r="CR160" i="238" s="1"/>
  <c r="CJ160" i="238"/>
  <c r="CH160" i="238"/>
  <c r="CI160" i="238" s="1"/>
  <c r="CA160" i="238"/>
  <c r="BY160" i="238"/>
  <c r="BZ160" i="238" s="1"/>
  <c r="BI160" i="238"/>
  <c r="BG160" i="238"/>
  <c r="BH160" i="238" s="1"/>
  <c r="AZ160" i="238"/>
  <c r="AY160" i="238"/>
  <c r="AQ160" i="238"/>
  <c r="AP160" i="238"/>
  <c r="AE160" i="238"/>
  <c r="Y160" i="238"/>
  <c r="X160" i="238"/>
  <c r="L160" i="238"/>
  <c r="R160" i="238" s="1"/>
  <c r="H160" i="238"/>
  <c r="DI159" i="238"/>
  <c r="DB159" i="238"/>
  <c r="CZ159" i="238"/>
  <c r="DA159" i="238" s="1"/>
  <c r="CS159" i="238"/>
  <c r="CQ159" i="238"/>
  <c r="CR159" i="238" s="1"/>
  <c r="CJ159" i="238"/>
  <c r="CH159" i="238"/>
  <c r="CI159" i="238" s="1"/>
  <c r="CA159" i="238"/>
  <c r="BY159" i="238"/>
  <c r="BZ159" i="238" s="1"/>
  <c r="BI159" i="238"/>
  <c r="BG159" i="238"/>
  <c r="BH159" i="238" s="1"/>
  <c r="AZ159" i="238"/>
  <c r="AY159" i="238"/>
  <c r="AQ159" i="238"/>
  <c r="AP159" i="238"/>
  <c r="AH159" i="238"/>
  <c r="AG159" i="238"/>
  <c r="Y159" i="238"/>
  <c r="X159" i="238"/>
  <c r="L159" i="238"/>
  <c r="DF159" i="238" s="1"/>
  <c r="H159" i="238"/>
  <c r="DI158" i="238"/>
  <c r="DB158" i="238"/>
  <c r="CZ158" i="238"/>
  <c r="DA158" i="238" s="1"/>
  <c r="CS158" i="238"/>
  <c r="CQ158" i="238"/>
  <c r="CR158" i="238" s="1"/>
  <c r="CJ158" i="238"/>
  <c r="CH158" i="238"/>
  <c r="CI158" i="238" s="1"/>
  <c r="CA158" i="238"/>
  <c r="BY158" i="238"/>
  <c r="BZ158" i="238" s="1"/>
  <c r="BI158" i="238"/>
  <c r="BG158" i="238"/>
  <c r="BH158" i="238" s="1"/>
  <c r="AZ158" i="238"/>
  <c r="AY158" i="238"/>
  <c r="AQ158" i="238"/>
  <c r="AP158" i="238"/>
  <c r="AH158" i="238"/>
  <c r="AG158" i="238"/>
  <c r="Y158" i="238"/>
  <c r="X158" i="238"/>
  <c r="L158" i="238"/>
  <c r="H158" i="238"/>
  <c r="DI157" i="238"/>
  <c r="DB157" i="238"/>
  <c r="CZ157" i="238"/>
  <c r="DA157" i="238" s="1"/>
  <c r="CS157" i="238"/>
  <c r="CQ157" i="238"/>
  <c r="CR157" i="238" s="1"/>
  <c r="CJ157" i="238"/>
  <c r="CH157" i="238"/>
  <c r="CI157" i="238" s="1"/>
  <c r="CA157" i="238"/>
  <c r="BY157" i="238"/>
  <c r="BZ157" i="238" s="1"/>
  <c r="BI157" i="238"/>
  <c r="BG157" i="238"/>
  <c r="BH157" i="238" s="1"/>
  <c r="AZ157" i="238"/>
  <c r="AY157" i="238"/>
  <c r="AQ157" i="238"/>
  <c r="AP157" i="238"/>
  <c r="AE157" i="238"/>
  <c r="Y157" i="238"/>
  <c r="X157" i="238"/>
  <c r="O157" i="238"/>
  <c r="N157" i="238"/>
  <c r="H157" i="238"/>
  <c r="DB156" i="238"/>
  <c r="CZ156" i="238"/>
  <c r="DA156" i="238" s="1"/>
  <c r="CS156" i="238"/>
  <c r="CQ156" i="238"/>
  <c r="CR156" i="238" s="1"/>
  <c r="CJ156" i="238"/>
  <c r="CH156" i="238"/>
  <c r="CI156" i="238" s="1"/>
  <c r="CA156" i="238"/>
  <c r="BY156" i="238"/>
  <c r="BZ156" i="238" s="1"/>
  <c r="BI156" i="238"/>
  <c r="BG156" i="238"/>
  <c r="BH156" i="238" s="1"/>
  <c r="AZ156" i="238"/>
  <c r="AY156" i="238"/>
  <c r="AQ156" i="238"/>
  <c r="AP156" i="238"/>
  <c r="AH156" i="238"/>
  <c r="AG156" i="238"/>
  <c r="Y156" i="238"/>
  <c r="X156" i="238"/>
  <c r="O156" i="238"/>
  <c r="N156" i="238"/>
  <c r="H156" i="238"/>
  <c r="DI155" i="238"/>
  <c r="DB155" i="238"/>
  <c r="CZ155" i="238"/>
  <c r="DA155" i="238" s="1"/>
  <c r="CS155" i="238"/>
  <c r="CQ155" i="238"/>
  <c r="CR155" i="238" s="1"/>
  <c r="CJ155" i="238"/>
  <c r="CH155" i="238"/>
  <c r="CI155" i="238" s="1"/>
  <c r="CA155" i="238"/>
  <c r="BY155" i="238"/>
  <c r="BZ155" i="238" s="1"/>
  <c r="BE155" i="238"/>
  <c r="BF155" i="238" s="1"/>
  <c r="AZ155" i="238"/>
  <c r="AY155" i="238"/>
  <c r="AQ155" i="238"/>
  <c r="AP155" i="238"/>
  <c r="AM155" i="238"/>
  <c r="AE155" i="238"/>
  <c r="AH155" i="238" s="1"/>
  <c r="Y155" i="238"/>
  <c r="X155" i="238"/>
  <c r="L155" i="238"/>
  <c r="H155" i="238"/>
  <c r="DB154" i="238"/>
  <c r="CZ154" i="238"/>
  <c r="DA154" i="238" s="1"/>
  <c r="CS154" i="238"/>
  <c r="CQ154" i="238"/>
  <c r="CR154" i="238" s="1"/>
  <c r="CJ154" i="238"/>
  <c r="CH154" i="238"/>
  <c r="CI154" i="238" s="1"/>
  <c r="CA154" i="238"/>
  <c r="BY154" i="238"/>
  <c r="BZ154" i="238" s="1"/>
  <c r="BI154" i="238"/>
  <c r="BG154" i="238"/>
  <c r="BH154" i="238" s="1"/>
  <c r="BE154" i="238"/>
  <c r="AZ154" i="238"/>
  <c r="AY154" i="238"/>
  <c r="AQ154" i="238"/>
  <c r="AP154" i="238"/>
  <c r="AM154" i="238"/>
  <c r="AH154" i="238"/>
  <c r="AG154" i="238"/>
  <c r="Y154" i="238"/>
  <c r="X154" i="238"/>
  <c r="O154" i="238"/>
  <c r="N154" i="238"/>
  <c r="H154" i="238"/>
  <c r="DB153" i="238"/>
  <c r="CZ153" i="238"/>
  <c r="DA153" i="238" s="1"/>
  <c r="CS153" i="238"/>
  <c r="CQ153" i="238"/>
  <c r="CR153" i="238" s="1"/>
  <c r="CJ153" i="238"/>
  <c r="CH153" i="238"/>
  <c r="CI153" i="238" s="1"/>
  <c r="CA153" i="238"/>
  <c r="BY153" i="238"/>
  <c r="BZ153" i="238" s="1"/>
  <c r="BI153" i="238"/>
  <c r="BG153" i="238"/>
  <c r="BH153" i="238" s="1"/>
  <c r="AZ153" i="238"/>
  <c r="AY153" i="238"/>
  <c r="AQ153" i="238"/>
  <c r="AP153" i="238"/>
  <c r="AH153" i="238"/>
  <c r="AG153" i="238"/>
  <c r="Y153" i="238"/>
  <c r="X153" i="238"/>
  <c r="O153" i="238"/>
  <c r="N153" i="238"/>
  <c r="H153" i="238"/>
  <c r="DI152" i="238"/>
  <c r="DB152" i="238"/>
  <c r="CZ152" i="238"/>
  <c r="DA152" i="238" s="1"/>
  <c r="CW152" i="238"/>
  <c r="CX152" i="238" s="1"/>
  <c r="CS152" i="238"/>
  <c r="CQ152" i="238"/>
  <c r="CR152" i="238" s="1"/>
  <c r="CJ152" i="238"/>
  <c r="CH152" i="238"/>
  <c r="CI152" i="238" s="1"/>
  <c r="CA152" i="238"/>
  <c r="BY152" i="238"/>
  <c r="BZ152" i="238" s="1"/>
  <c r="BI152" i="238"/>
  <c r="BG152" i="238"/>
  <c r="BH152" i="238" s="1"/>
  <c r="AZ152" i="238"/>
  <c r="AY152" i="238"/>
  <c r="AM152" i="238"/>
  <c r="AN152" i="238" s="1"/>
  <c r="AH152" i="238"/>
  <c r="AG152" i="238"/>
  <c r="Y152" i="238"/>
  <c r="X152" i="238"/>
  <c r="L152" i="238"/>
  <c r="M152" i="238" s="1"/>
  <c r="N152" i="238" s="1"/>
  <c r="H152" i="238"/>
  <c r="DI151" i="238"/>
  <c r="DG151" i="238"/>
  <c r="DF151" i="238"/>
  <c r="DE151" i="238"/>
  <c r="DB151" i="238"/>
  <c r="CZ151" i="238"/>
  <c r="DA151" i="238" s="1"/>
  <c r="CW151" i="238"/>
  <c r="CX151" i="238" s="1"/>
  <c r="CS151" i="238"/>
  <c r="CQ151" i="238"/>
  <c r="CR151" i="238" s="1"/>
  <c r="CJ151" i="238"/>
  <c r="CH151" i="238"/>
  <c r="CI151" i="238" s="1"/>
  <c r="CA151" i="238"/>
  <c r="BY151" i="238"/>
  <c r="BZ151" i="238" s="1"/>
  <c r="BI151" i="238"/>
  <c r="BG151" i="238"/>
  <c r="BH151" i="238" s="1"/>
  <c r="AZ151" i="238"/>
  <c r="AY151" i="238"/>
  <c r="AQ151" i="238"/>
  <c r="AP151" i="238"/>
  <c r="AH151" i="238"/>
  <c r="AG151" i="238"/>
  <c r="Y151" i="238"/>
  <c r="X151" i="238"/>
  <c r="O151" i="238"/>
  <c r="N151" i="238"/>
  <c r="H151" i="238"/>
  <c r="DB150" i="238"/>
  <c r="CZ150" i="238"/>
  <c r="DA150" i="238" s="1"/>
  <c r="CS150" i="238"/>
  <c r="CQ150" i="238"/>
  <c r="CR150" i="238" s="1"/>
  <c r="CJ150" i="238"/>
  <c r="CH150" i="238"/>
  <c r="CI150" i="238" s="1"/>
  <c r="CA150" i="238"/>
  <c r="BY150" i="238"/>
  <c r="BZ150" i="238" s="1"/>
  <c r="BI150" i="238"/>
  <c r="BG150" i="238"/>
  <c r="BH150" i="238" s="1"/>
  <c r="AZ150" i="238"/>
  <c r="AY150" i="238"/>
  <c r="AQ150" i="238"/>
  <c r="AP150" i="238"/>
  <c r="AH150" i="238"/>
  <c r="AG150" i="238"/>
  <c r="Y150" i="238"/>
  <c r="X150" i="238"/>
  <c r="O150" i="238"/>
  <c r="N150" i="238"/>
  <c r="H150" i="238"/>
  <c r="DB149" i="238"/>
  <c r="CZ149" i="238"/>
  <c r="DA149" i="238" s="1"/>
  <c r="CS149" i="238"/>
  <c r="CQ149" i="238"/>
  <c r="CR149" i="238" s="1"/>
  <c r="CJ149" i="238"/>
  <c r="CH149" i="238"/>
  <c r="CI149" i="238" s="1"/>
  <c r="CA149" i="238"/>
  <c r="BY149" i="238"/>
  <c r="BZ149" i="238" s="1"/>
  <c r="BI149" i="238"/>
  <c r="BG149" i="238"/>
  <c r="BH149" i="238" s="1"/>
  <c r="BE149" i="238"/>
  <c r="AZ149" i="238"/>
  <c r="AY149" i="238"/>
  <c r="AQ149" i="238"/>
  <c r="AP149" i="238"/>
  <c r="AM149" i="238"/>
  <c r="AH149" i="238"/>
  <c r="AG149" i="238"/>
  <c r="Y149" i="238"/>
  <c r="X149" i="238"/>
  <c r="O149" i="238"/>
  <c r="N149" i="238"/>
  <c r="H149" i="238"/>
  <c r="DB148" i="238"/>
  <c r="CZ148" i="238"/>
  <c r="DA148" i="238" s="1"/>
  <c r="CS148" i="238"/>
  <c r="CQ148" i="238"/>
  <c r="CR148" i="238" s="1"/>
  <c r="CJ148" i="238"/>
  <c r="CH148" i="238"/>
  <c r="CI148" i="238" s="1"/>
  <c r="CA148" i="238"/>
  <c r="BY148" i="238"/>
  <c r="BZ148" i="238" s="1"/>
  <c r="BI148" i="238"/>
  <c r="BG148" i="238"/>
  <c r="BH148" i="238" s="1"/>
  <c r="AZ148" i="238"/>
  <c r="AY148" i="238"/>
  <c r="AQ148" i="238"/>
  <c r="AP148" i="238"/>
  <c r="AH148" i="238"/>
  <c r="AG148" i="238"/>
  <c r="Y148" i="238"/>
  <c r="X148" i="238"/>
  <c r="O148" i="238"/>
  <c r="N148" i="238"/>
  <c r="H148" i="238"/>
  <c r="DB147" i="238"/>
  <c r="CZ147" i="238"/>
  <c r="DA147" i="238" s="1"/>
  <c r="CS147" i="238"/>
  <c r="CQ147" i="238"/>
  <c r="CR147" i="238" s="1"/>
  <c r="CJ147" i="238"/>
  <c r="CH147" i="238"/>
  <c r="CI147" i="238" s="1"/>
  <c r="CA147" i="238"/>
  <c r="BY147" i="238"/>
  <c r="BZ147" i="238" s="1"/>
  <c r="BI147" i="238"/>
  <c r="BG147" i="238"/>
  <c r="BH147" i="238" s="1"/>
  <c r="AZ147" i="238"/>
  <c r="AY147" i="238"/>
  <c r="AQ147" i="238"/>
  <c r="AP147" i="238"/>
  <c r="AH147" i="238"/>
  <c r="AG147" i="238"/>
  <c r="Y147" i="238"/>
  <c r="X147" i="238"/>
  <c r="O147" i="238"/>
  <c r="N147" i="238"/>
  <c r="H147" i="238"/>
  <c r="DB146" i="238"/>
  <c r="CZ146" i="238"/>
  <c r="DA146" i="238" s="1"/>
  <c r="CS146" i="238"/>
  <c r="CQ146" i="238"/>
  <c r="CR146" i="238" s="1"/>
  <c r="CJ146" i="238"/>
  <c r="CH146" i="238"/>
  <c r="CI146" i="238" s="1"/>
  <c r="CA146" i="238"/>
  <c r="BY146" i="238"/>
  <c r="BZ146" i="238" s="1"/>
  <c r="BI146" i="238"/>
  <c r="BG146" i="238"/>
  <c r="BH146" i="238" s="1"/>
  <c r="AZ146" i="238"/>
  <c r="AY146" i="238"/>
  <c r="AQ146" i="238"/>
  <c r="AP146" i="238"/>
  <c r="AH146" i="238"/>
  <c r="AG146" i="238"/>
  <c r="Y146" i="238"/>
  <c r="X146" i="238"/>
  <c r="O146" i="238"/>
  <c r="N146" i="238"/>
  <c r="H146" i="238"/>
  <c r="DI145" i="238"/>
  <c r="DB145" i="238"/>
  <c r="CZ145" i="238"/>
  <c r="DA145" i="238" s="1"/>
  <c r="CW145" i="238"/>
  <c r="CX145" i="238" s="1"/>
  <c r="CS145" i="238"/>
  <c r="CQ145" i="238"/>
  <c r="CR145" i="238" s="1"/>
  <c r="CJ145" i="238"/>
  <c r="CH145" i="238"/>
  <c r="CI145" i="238" s="1"/>
  <c r="CA145" i="238"/>
  <c r="BY145" i="238"/>
  <c r="BZ145" i="238" s="1"/>
  <c r="BE145" i="238"/>
  <c r="BF145" i="238" s="1"/>
  <c r="AZ145" i="238"/>
  <c r="AY145" i="238"/>
  <c r="AQ145" i="238"/>
  <c r="AP145" i="238"/>
  <c r="AH145" i="238"/>
  <c r="AG145" i="238"/>
  <c r="Y145" i="238"/>
  <c r="X145" i="238"/>
  <c r="O145" i="238"/>
  <c r="N145" i="238"/>
  <c r="H145" i="238"/>
  <c r="DI144" i="238"/>
  <c r="DB144" i="238"/>
  <c r="CZ144" i="238"/>
  <c r="DA144" i="238" s="1"/>
  <c r="CS144" i="238"/>
  <c r="CQ144" i="238"/>
  <c r="CR144" i="238" s="1"/>
  <c r="CJ144" i="238"/>
  <c r="CH144" i="238"/>
  <c r="CI144" i="238" s="1"/>
  <c r="CA144" i="238"/>
  <c r="BY144" i="238"/>
  <c r="BZ144" i="238" s="1"/>
  <c r="BI144" i="238"/>
  <c r="BG144" i="238"/>
  <c r="BH144" i="238" s="1"/>
  <c r="AZ144" i="238"/>
  <c r="AY144" i="238"/>
  <c r="AQ144" i="238"/>
  <c r="AP144" i="238"/>
  <c r="AH144" i="238"/>
  <c r="AG144" i="238"/>
  <c r="Y144" i="238"/>
  <c r="X144" i="238"/>
  <c r="L144" i="238"/>
  <c r="M144" i="238" s="1"/>
  <c r="N144" i="238" s="1"/>
  <c r="H144" i="238"/>
  <c r="DI143" i="238"/>
  <c r="DB143" i="238"/>
  <c r="CZ143" i="238"/>
  <c r="DA143" i="238" s="1"/>
  <c r="CW143" i="238"/>
  <c r="CX143" i="238" s="1"/>
  <c r="CS143" i="238"/>
  <c r="CQ143" i="238"/>
  <c r="CR143" i="238" s="1"/>
  <c r="CJ143" i="238"/>
  <c r="CH143" i="238"/>
  <c r="CI143" i="238" s="1"/>
  <c r="CA143" i="238"/>
  <c r="BY143" i="238"/>
  <c r="BZ143" i="238" s="1"/>
  <c r="BE143" i="238"/>
  <c r="BF143" i="238" s="1"/>
  <c r="AZ143" i="238"/>
  <c r="AY143" i="238"/>
  <c r="AQ143" i="238"/>
  <c r="AP143" i="238"/>
  <c r="AH143" i="238"/>
  <c r="AG143" i="238"/>
  <c r="Y143" i="238"/>
  <c r="X143" i="238"/>
  <c r="L143" i="238"/>
  <c r="O143" i="238" s="1"/>
  <c r="H143" i="238"/>
  <c r="DI142" i="238"/>
  <c r="DB142" i="238"/>
  <c r="CZ142" i="238"/>
  <c r="DA142" i="238" s="1"/>
  <c r="CS142" i="238"/>
  <c r="CQ142" i="238"/>
  <c r="CR142" i="238" s="1"/>
  <c r="CJ142" i="238"/>
  <c r="CH142" i="238"/>
  <c r="CI142" i="238" s="1"/>
  <c r="CA142" i="238"/>
  <c r="BY142" i="238"/>
  <c r="BZ142" i="238" s="1"/>
  <c r="BI142" i="238"/>
  <c r="BG142" i="238"/>
  <c r="BH142" i="238" s="1"/>
  <c r="BE142" i="238"/>
  <c r="AZ142" i="238"/>
  <c r="AY142" i="238"/>
  <c r="AQ142" i="238"/>
  <c r="AP142" i="238"/>
  <c r="AM142" i="238"/>
  <c r="AH142" i="238"/>
  <c r="AG142" i="238"/>
  <c r="Y142" i="238"/>
  <c r="X142" i="238"/>
  <c r="L142" i="238"/>
  <c r="M142" i="238" s="1"/>
  <c r="N142" i="238" s="1"/>
  <c r="H142" i="238"/>
  <c r="DI141" i="238"/>
  <c r="DB141" i="238"/>
  <c r="CZ141" i="238"/>
  <c r="DA141" i="238" s="1"/>
  <c r="CS141" i="238"/>
  <c r="CQ141" i="238"/>
  <c r="CR141" i="238" s="1"/>
  <c r="CJ141" i="238"/>
  <c r="CH141" i="238"/>
  <c r="CI141" i="238" s="1"/>
  <c r="CA141" i="238"/>
  <c r="BY141" i="238"/>
  <c r="BZ141" i="238" s="1"/>
  <c r="BI141" i="238"/>
  <c r="BG141" i="238"/>
  <c r="BH141" i="238" s="1"/>
  <c r="BE141" i="238"/>
  <c r="AZ141" i="238"/>
  <c r="AY141" i="238"/>
  <c r="AQ141" i="238"/>
  <c r="AP141" i="238"/>
  <c r="AM141" i="238"/>
  <c r="AH141" i="238"/>
  <c r="AG141" i="238"/>
  <c r="Y141" i="238"/>
  <c r="X141" i="238"/>
  <c r="L141" i="238"/>
  <c r="DG141" i="238" s="1"/>
  <c r="H141" i="238"/>
  <c r="DI140" i="238"/>
  <c r="DB140" i="238"/>
  <c r="CZ140" i="238"/>
  <c r="DA140" i="238" s="1"/>
  <c r="CW140" i="238"/>
  <c r="CX140" i="238" s="1"/>
  <c r="CS140" i="238"/>
  <c r="CQ140" i="238"/>
  <c r="CR140" i="238" s="1"/>
  <c r="CJ140" i="238"/>
  <c r="CH140" i="238"/>
  <c r="CI140" i="238" s="1"/>
  <c r="CA140" i="238"/>
  <c r="BY140" i="238"/>
  <c r="BZ140" i="238" s="1"/>
  <c r="BI140" i="238"/>
  <c r="BG140" i="238"/>
  <c r="BH140" i="238" s="1"/>
  <c r="AZ140" i="238"/>
  <c r="AY140" i="238"/>
  <c r="AQ140" i="238"/>
  <c r="AP140" i="238"/>
  <c r="AH140" i="238"/>
  <c r="AG140" i="238"/>
  <c r="Y140" i="238"/>
  <c r="X140" i="238"/>
  <c r="L140" i="238"/>
  <c r="DG140" i="238" s="1"/>
  <c r="H140" i="238"/>
  <c r="DI139" i="238"/>
  <c r="DB139" i="238"/>
  <c r="CZ139" i="238"/>
  <c r="DA139" i="238" s="1"/>
  <c r="CW139" i="238"/>
  <c r="CX139" i="238" s="1"/>
  <c r="CS139" i="238"/>
  <c r="CQ139" i="238"/>
  <c r="CR139" i="238" s="1"/>
  <c r="CJ139" i="238"/>
  <c r="CH139" i="238"/>
  <c r="CI139" i="238" s="1"/>
  <c r="CA139" i="238"/>
  <c r="BY139" i="238"/>
  <c r="BZ139" i="238" s="1"/>
  <c r="BI139" i="238"/>
  <c r="BG139" i="238"/>
  <c r="BH139" i="238" s="1"/>
  <c r="AZ139" i="238"/>
  <c r="AY139" i="238"/>
  <c r="AQ139" i="238"/>
  <c r="AP139" i="238"/>
  <c r="AH139" i="238"/>
  <c r="AG139" i="238"/>
  <c r="Y139" i="238"/>
  <c r="X139" i="238"/>
  <c r="L139" i="238"/>
  <c r="H139" i="238"/>
  <c r="DI138" i="238"/>
  <c r="DB138" i="238"/>
  <c r="CZ138" i="238"/>
  <c r="DA138" i="238" s="1"/>
  <c r="CW138" i="238"/>
  <c r="CX138" i="238" s="1"/>
  <c r="CS138" i="238"/>
  <c r="CQ138" i="238"/>
  <c r="CR138" i="238" s="1"/>
  <c r="CJ138" i="238"/>
  <c r="CH138" i="238"/>
  <c r="CI138" i="238" s="1"/>
  <c r="CA138" i="238"/>
  <c r="BY138" i="238"/>
  <c r="BZ138" i="238" s="1"/>
  <c r="BI138" i="238"/>
  <c r="BG138" i="238"/>
  <c r="BH138" i="238" s="1"/>
  <c r="AZ138" i="238"/>
  <c r="AY138" i="238"/>
  <c r="AQ138" i="238"/>
  <c r="AP138" i="238"/>
  <c r="AH138" i="238"/>
  <c r="AG138" i="238"/>
  <c r="Y138" i="238"/>
  <c r="X138" i="238"/>
  <c r="L138" i="238"/>
  <c r="DG138" i="238" s="1"/>
  <c r="H138" i="238"/>
  <c r="DI137" i="238"/>
  <c r="DB137" i="238"/>
  <c r="CZ137" i="238"/>
  <c r="DA137" i="238" s="1"/>
  <c r="CW137" i="238"/>
  <c r="CX137" i="238" s="1"/>
  <c r="CS137" i="238"/>
  <c r="CQ137" i="238"/>
  <c r="CR137" i="238" s="1"/>
  <c r="CJ137" i="238"/>
  <c r="CH137" i="238"/>
  <c r="CI137" i="238" s="1"/>
  <c r="CA137" i="238"/>
  <c r="BY137" i="238"/>
  <c r="BZ137" i="238" s="1"/>
  <c r="BI137" i="238"/>
  <c r="BG137" i="238"/>
  <c r="BH137" i="238" s="1"/>
  <c r="AZ137" i="238"/>
  <c r="AY137" i="238"/>
  <c r="AQ137" i="238"/>
  <c r="AP137" i="238"/>
  <c r="AH137" i="238"/>
  <c r="AG137" i="238"/>
  <c r="Y137" i="238"/>
  <c r="X137" i="238"/>
  <c r="L137" i="238"/>
  <c r="H137" i="238"/>
  <c r="DI136" i="238"/>
  <c r="DB136" i="238"/>
  <c r="CZ136" i="238"/>
  <c r="DA136" i="238" s="1"/>
  <c r="CW136" i="238"/>
  <c r="CX136" i="238" s="1"/>
  <c r="CS136" i="238"/>
  <c r="CQ136" i="238"/>
  <c r="CR136" i="238" s="1"/>
  <c r="CJ136" i="238"/>
  <c r="CH136" i="238"/>
  <c r="CI136" i="238" s="1"/>
  <c r="CA136" i="238"/>
  <c r="BY136" i="238"/>
  <c r="BZ136" i="238" s="1"/>
  <c r="BI136" i="238"/>
  <c r="BG136" i="238"/>
  <c r="BH136" i="238" s="1"/>
  <c r="AZ136" i="238"/>
  <c r="AY136" i="238"/>
  <c r="AQ136" i="238"/>
  <c r="AP136" i="238"/>
  <c r="AH136" i="238"/>
  <c r="AG136" i="238"/>
  <c r="Y136" i="238"/>
  <c r="X136" i="238"/>
  <c r="L136" i="238"/>
  <c r="DF136" i="238" s="1"/>
  <c r="H136" i="238"/>
  <c r="DI135" i="238"/>
  <c r="DB135" i="238"/>
  <c r="CZ135" i="238"/>
  <c r="DA135" i="238" s="1"/>
  <c r="CW135" i="238"/>
  <c r="CX135" i="238" s="1"/>
  <c r="CS135" i="238"/>
  <c r="CQ135" i="238"/>
  <c r="CR135" i="238" s="1"/>
  <c r="CJ135" i="238"/>
  <c r="CH135" i="238"/>
  <c r="CI135" i="238" s="1"/>
  <c r="CA135" i="238"/>
  <c r="BY135" i="238"/>
  <c r="BZ135" i="238" s="1"/>
  <c r="BI135" i="238"/>
  <c r="BG135" i="238"/>
  <c r="BH135" i="238" s="1"/>
  <c r="BE135" i="238"/>
  <c r="AZ135" i="238"/>
  <c r="AY135" i="238"/>
  <c r="AQ135" i="238"/>
  <c r="AP135" i="238"/>
  <c r="AM135" i="238"/>
  <c r="AH135" i="238"/>
  <c r="AG135" i="238"/>
  <c r="Y135" i="238"/>
  <c r="X135" i="238"/>
  <c r="L135" i="238"/>
  <c r="DG135" i="238" s="1"/>
  <c r="H135" i="238"/>
  <c r="DI134" i="238"/>
  <c r="DB134" i="238"/>
  <c r="CZ134" i="238"/>
  <c r="DA134" i="238" s="1"/>
  <c r="CW134" i="238"/>
  <c r="CX134" i="238" s="1"/>
  <c r="CS134" i="238"/>
  <c r="CQ134" i="238"/>
  <c r="CR134" i="238" s="1"/>
  <c r="CJ134" i="238"/>
  <c r="CH134" i="238"/>
  <c r="CI134" i="238" s="1"/>
  <c r="CA134" i="238"/>
  <c r="BY134" i="238"/>
  <c r="BZ134" i="238" s="1"/>
  <c r="BI134" i="238"/>
  <c r="BG134" i="238"/>
  <c r="BH134" i="238" s="1"/>
  <c r="BE134" i="238"/>
  <c r="AZ134" i="238"/>
  <c r="AY134" i="238"/>
  <c r="AQ134" i="238"/>
  <c r="AP134" i="238"/>
  <c r="AM134" i="238"/>
  <c r="AH134" i="238"/>
  <c r="AG134" i="238"/>
  <c r="Y134" i="238"/>
  <c r="X134" i="238"/>
  <c r="L134" i="238"/>
  <c r="H134" i="238"/>
  <c r="DI133" i="238"/>
  <c r="DG133" i="238"/>
  <c r="DF133" i="238"/>
  <c r="DE133" i="238"/>
  <c r="DB133" i="238"/>
  <c r="CZ133" i="238"/>
  <c r="DA133" i="238" s="1"/>
  <c r="CW133" i="238"/>
  <c r="CX133" i="238" s="1"/>
  <c r="CS133" i="238"/>
  <c r="CQ133" i="238"/>
  <c r="CR133" i="238" s="1"/>
  <c r="CJ133" i="238"/>
  <c r="CH133" i="238"/>
  <c r="CI133" i="238" s="1"/>
  <c r="CA133" i="238"/>
  <c r="BY133" i="238"/>
  <c r="BZ133" i="238" s="1"/>
  <c r="BI133" i="238"/>
  <c r="BG133" i="238"/>
  <c r="BH133" i="238" s="1"/>
  <c r="AZ133" i="238"/>
  <c r="AY133" i="238"/>
  <c r="AQ133" i="238"/>
  <c r="AP133" i="238"/>
  <c r="AH133" i="238"/>
  <c r="AG133" i="238"/>
  <c r="Y133" i="238"/>
  <c r="X133" i="238"/>
  <c r="O133" i="238"/>
  <c r="N133" i="238"/>
  <c r="H133" i="238"/>
  <c r="DB132" i="238"/>
  <c r="CZ132" i="238"/>
  <c r="DA132" i="238" s="1"/>
  <c r="CS132" i="238"/>
  <c r="CQ132" i="238"/>
  <c r="CR132" i="238" s="1"/>
  <c r="CJ132" i="238"/>
  <c r="CH132" i="238"/>
  <c r="CI132" i="238" s="1"/>
  <c r="CA132" i="238"/>
  <c r="BY132" i="238"/>
  <c r="BZ132" i="238" s="1"/>
  <c r="BI132" i="238"/>
  <c r="BG132" i="238"/>
  <c r="BH132" i="238" s="1"/>
  <c r="AZ132" i="238"/>
  <c r="AY132" i="238"/>
  <c r="AQ132" i="238"/>
  <c r="AP132" i="238"/>
  <c r="AH132" i="238"/>
  <c r="AG132" i="238"/>
  <c r="Y132" i="238"/>
  <c r="X132" i="238"/>
  <c r="O132" i="238"/>
  <c r="N132" i="238"/>
  <c r="H132" i="238"/>
  <c r="DI131" i="238"/>
  <c r="DB131" i="238"/>
  <c r="CZ131" i="238"/>
  <c r="DA131" i="238" s="1"/>
  <c r="CS131" i="238"/>
  <c r="CQ131" i="238"/>
  <c r="CR131" i="238" s="1"/>
  <c r="CJ131" i="238"/>
  <c r="CH131" i="238"/>
  <c r="CI131" i="238" s="1"/>
  <c r="CA131" i="238"/>
  <c r="BY131" i="238"/>
  <c r="BZ131" i="238" s="1"/>
  <c r="BI131" i="238"/>
  <c r="BG131" i="238"/>
  <c r="BH131" i="238" s="1"/>
  <c r="AW131" i="238"/>
  <c r="AZ131" i="238" s="1"/>
  <c r="AN131" i="238"/>
  <c r="AH131" i="238"/>
  <c r="AG131" i="238"/>
  <c r="Y131" i="238"/>
  <c r="X131" i="238"/>
  <c r="O131" i="238"/>
  <c r="N131" i="238"/>
  <c r="H131" i="238"/>
  <c r="DB130" i="238"/>
  <c r="CZ130" i="238"/>
  <c r="DA130" i="238" s="1"/>
  <c r="CS130" i="238"/>
  <c r="CQ130" i="238"/>
  <c r="CR130" i="238" s="1"/>
  <c r="CJ130" i="238"/>
  <c r="CH130" i="238"/>
  <c r="CI130" i="238" s="1"/>
  <c r="CA130" i="238"/>
  <c r="BY130" i="238"/>
  <c r="BZ130" i="238" s="1"/>
  <c r="BI130" i="238"/>
  <c r="BG130" i="238"/>
  <c r="BH130" i="238" s="1"/>
  <c r="AZ130" i="238"/>
  <c r="AY130" i="238"/>
  <c r="AQ130" i="238"/>
  <c r="AP130" i="238"/>
  <c r="AH130" i="238"/>
  <c r="AG130" i="238"/>
  <c r="Y130" i="238"/>
  <c r="X130" i="238"/>
  <c r="O130" i="238"/>
  <c r="N130" i="238"/>
  <c r="H130" i="238"/>
  <c r="DI129" i="238"/>
  <c r="DG129" i="238"/>
  <c r="DF129" i="238"/>
  <c r="DE129" i="238"/>
  <c r="DB129" i="238"/>
  <c r="CZ129" i="238"/>
  <c r="DA129" i="238" s="1"/>
  <c r="CS129" i="238"/>
  <c r="CQ129" i="238"/>
  <c r="CR129" i="238" s="1"/>
  <c r="CJ129" i="238"/>
  <c r="CH129" i="238"/>
  <c r="CI129" i="238" s="1"/>
  <c r="CA129" i="238"/>
  <c r="BY129" i="238"/>
  <c r="BZ129" i="238" s="1"/>
  <c r="BI129" i="238"/>
  <c r="BG129" i="238"/>
  <c r="BH129" i="238" s="1"/>
  <c r="BE129" i="238"/>
  <c r="AZ129" i="238"/>
  <c r="AY129" i="238"/>
  <c r="AQ129" i="238"/>
  <c r="AP129" i="238"/>
  <c r="AM129" i="238"/>
  <c r="AH129" i="238"/>
  <c r="AG129" i="238"/>
  <c r="Y129" i="238"/>
  <c r="X129" i="238"/>
  <c r="O129" i="238"/>
  <c r="N129" i="238"/>
  <c r="H129" i="238"/>
  <c r="DB128" i="238"/>
  <c r="CZ128" i="238"/>
  <c r="DA128" i="238" s="1"/>
  <c r="CS128" i="238"/>
  <c r="CQ128" i="238"/>
  <c r="CR128" i="238" s="1"/>
  <c r="CJ128" i="238"/>
  <c r="CH128" i="238"/>
  <c r="CI128" i="238" s="1"/>
  <c r="CA128" i="238"/>
  <c r="BY128" i="238"/>
  <c r="BZ128" i="238" s="1"/>
  <c r="BI128" i="238"/>
  <c r="BG128" i="238"/>
  <c r="BH128" i="238" s="1"/>
  <c r="AZ128" i="238"/>
  <c r="AY128" i="238"/>
  <c r="AQ128" i="238"/>
  <c r="AP128" i="238"/>
  <c r="AH128" i="238"/>
  <c r="AG128" i="238"/>
  <c r="Y128" i="238"/>
  <c r="X128" i="238"/>
  <c r="O128" i="238"/>
  <c r="N128" i="238"/>
  <c r="H128" i="238"/>
  <c r="DB127" i="238"/>
  <c r="CZ127" i="238"/>
  <c r="DA127" i="238" s="1"/>
  <c r="CS127" i="238"/>
  <c r="CQ127" i="238"/>
  <c r="CR127" i="238" s="1"/>
  <c r="CJ127" i="238"/>
  <c r="CH127" i="238"/>
  <c r="CI127" i="238" s="1"/>
  <c r="CA127" i="238"/>
  <c r="BY127" i="238"/>
  <c r="BZ127" i="238" s="1"/>
  <c r="BI127" i="238"/>
  <c r="BG127" i="238"/>
  <c r="BH127" i="238" s="1"/>
  <c r="AZ127" i="238"/>
  <c r="AY127" i="238"/>
  <c r="AQ127" i="238"/>
  <c r="AP127" i="238"/>
  <c r="AH127" i="238"/>
  <c r="AG127" i="238"/>
  <c r="Y127" i="238"/>
  <c r="X127" i="238"/>
  <c r="O127" i="238"/>
  <c r="N127" i="238"/>
  <c r="H127" i="238"/>
  <c r="DB126" i="238"/>
  <c r="CZ126" i="238"/>
  <c r="DA126" i="238" s="1"/>
  <c r="CS126" i="238"/>
  <c r="CQ126" i="238"/>
  <c r="CR126" i="238" s="1"/>
  <c r="CJ126" i="238"/>
  <c r="CH126" i="238"/>
  <c r="CI126" i="238" s="1"/>
  <c r="CA126" i="238"/>
  <c r="BY126" i="238"/>
  <c r="BZ126" i="238" s="1"/>
  <c r="BI126" i="238"/>
  <c r="BG126" i="238"/>
  <c r="BH126" i="238" s="1"/>
  <c r="AZ126" i="238"/>
  <c r="AY126" i="238"/>
  <c r="AQ126" i="238"/>
  <c r="AP126" i="238"/>
  <c r="AH126" i="238"/>
  <c r="AG126" i="238"/>
  <c r="Y126" i="238"/>
  <c r="X126" i="238"/>
  <c r="O126" i="238"/>
  <c r="N126" i="238"/>
  <c r="H126" i="238"/>
  <c r="DI125" i="238"/>
  <c r="DB125" i="238"/>
  <c r="CZ125" i="238"/>
  <c r="DA125" i="238" s="1"/>
  <c r="CS125" i="238"/>
  <c r="CQ125" i="238"/>
  <c r="CR125" i="238" s="1"/>
  <c r="CJ125" i="238"/>
  <c r="CH125" i="238"/>
  <c r="CI125" i="238" s="1"/>
  <c r="CA125" i="238"/>
  <c r="BY125" i="238"/>
  <c r="BZ125" i="238" s="1"/>
  <c r="BI125" i="238"/>
  <c r="BG125" i="238"/>
  <c r="BH125" i="238" s="1"/>
  <c r="AZ125" i="238"/>
  <c r="AY125" i="238"/>
  <c r="AQ125" i="238"/>
  <c r="AP125" i="238"/>
  <c r="AH125" i="238"/>
  <c r="AG125" i="238"/>
  <c r="Y125" i="238"/>
  <c r="X125" i="238"/>
  <c r="L125" i="238"/>
  <c r="M125" i="238" s="1"/>
  <c r="N125" i="238" s="1"/>
  <c r="H125" i="238"/>
  <c r="DB124" i="238"/>
  <c r="CZ124" i="238"/>
  <c r="DA124" i="238" s="1"/>
  <c r="CS124" i="238"/>
  <c r="CQ124" i="238"/>
  <c r="CR124" i="238" s="1"/>
  <c r="CJ124" i="238"/>
  <c r="CH124" i="238"/>
  <c r="CI124" i="238" s="1"/>
  <c r="CA124" i="238"/>
  <c r="BY124" i="238"/>
  <c r="BZ124" i="238" s="1"/>
  <c r="BI124" i="238"/>
  <c r="BG124" i="238"/>
  <c r="BH124" i="238" s="1"/>
  <c r="AZ124" i="238"/>
  <c r="AY124" i="238"/>
  <c r="AQ124" i="238"/>
  <c r="AP124" i="238"/>
  <c r="AH124" i="238"/>
  <c r="AG124" i="238"/>
  <c r="Y124" i="238"/>
  <c r="X124" i="238"/>
  <c r="O124" i="238"/>
  <c r="N124" i="238"/>
  <c r="H124" i="238"/>
  <c r="DI123" i="238"/>
  <c r="DB123" i="238"/>
  <c r="CZ123" i="238"/>
  <c r="DA123" i="238" s="1"/>
  <c r="CS123" i="238"/>
  <c r="CQ123" i="238"/>
  <c r="CR123" i="238" s="1"/>
  <c r="CJ123" i="238"/>
  <c r="CH123" i="238"/>
  <c r="CI123" i="238" s="1"/>
  <c r="CA123" i="238"/>
  <c r="BY123" i="238"/>
  <c r="BZ123" i="238" s="1"/>
  <c r="BI123" i="238"/>
  <c r="BG123" i="238"/>
  <c r="BH123" i="238" s="1"/>
  <c r="AZ123" i="238"/>
  <c r="AY123" i="238"/>
  <c r="AQ123" i="238"/>
  <c r="AP123" i="238"/>
  <c r="AH123" i="238"/>
  <c r="AG123" i="238"/>
  <c r="Y123" i="238"/>
  <c r="X123" i="238"/>
  <c r="L123" i="238"/>
  <c r="DE123" i="238" s="1"/>
  <c r="H123" i="238"/>
  <c r="DI122" i="238"/>
  <c r="DB122" i="238"/>
  <c r="CZ122" i="238"/>
  <c r="DA122" i="238" s="1"/>
  <c r="CS122" i="238"/>
  <c r="CQ122" i="238"/>
  <c r="CR122" i="238" s="1"/>
  <c r="CJ122" i="238"/>
  <c r="CH122" i="238"/>
  <c r="CI122" i="238" s="1"/>
  <c r="CA122" i="238"/>
  <c r="BY122" i="238"/>
  <c r="BZ122" i="238" s="1"/>
  <c r="BI122" i="238"/>
  <c r="BG122" i="238"/>
  <c r="BH122" i="238" s="1"/>
  <c r="BE122" i="238"/>
  <c r="AZ122" i="238"/>
  <c r="AY122" i="238"/>
  <c r="AQ122" i="238"/>
  <c r="AP122" i="238"/>
  <c r="AM122" i="238"/>
  <c r="AH122" i="238"/>
  <c r="AG122" i="238"/>
  <c r="Y122" i="238"/>
  <c r="X122" i="238"/>
  <c r="L122" i="238"/>
  <c r="O122" i="238" s="1"/>
  <c r="H122" i="238"/>
  <c r="DI121" i="238"/>
  <c r="DB121" i="238"/>
  <c r="CZ121" i="238"/>
  <c r="DA121" i="238" s="1"/>
  <c r="CS121" i="238"/>
  <c r="CQ121" i="238"/>
  <c r="CR121" i="238" s="1"/>
  <c r="CJ121" i="238"/>
  <c r="CH121" i="238"/>
  <c r="CI121" i="238" s="1"/>
  <c r="CA121" i="238"/>
  <c r="BY121" i="238"/>
  <c r="BZ121" i="238" s="1"/>
  <c r="BI121" i="238"/>
  <c r="BG121" i="238"/>
  <c r="BH121" i="238" s="1"/>
  <c r="BE121" i="238"/>
  <c r="AZ121" i="238"/>
  <c r="AY121" i="238"/>
  <c r="AQ121" i="238"/>
  <c r="AP121" i="238"/>
  <c r="AM121" i="238"/>
  <c r="AH121" i="238"/>
  <c r="AG121" i="238"/>
  <c r="Y121" i="238"/>
  <c r="X121" i="238"/>
  <c r="L121" i="238"/>
  <c r="DG121" i="238" s="1"/>
  <c r="H121" i="238"/>
  <c r="DI120" i="238"/>
  <c r="DB120" i="238"/>
  <c r="CZ120" i="238"/>
  <c r="DA120" i="238" s="1"/>
  <c r="CS120" i="238"/>
  <c r="CQ120" i="238"/>
  <c r="CR120" i="238" s="1"/>
  <c r="CJ120" i="238"/>
  <c r="CH120" i="238"/>
  <c r="CI120" i="238" s="1"/>
  <c r="CA120" i="238"/>
  <c r="BY120" i="238"/>
  <c r="BZ120" i="238" s="1"/>
  <c r="BI120" i="238"/>
  <c r="BG120" i="238"/>
  <c r="BH120" i="238" s="1"/>
  <c r="AZ120" i="238"/>
  <c r="AY120" i="238"/>
  <c r="AQ120" i="238"/>
  <c r="AP120" i="238"/>
  <c r="AH120" i="238"/>
  <c r="AG120" i="238"/>
  <c r="Y120" i="238"/>
  <c r="X120" i="238"/>
  <c r="L120" i="238"/>
  <c r="O120" i="238" s="1"/>
  <c r="H120" i="238"/>
  <c r="DI119" i="238"/>
  <c r="DB119" i="238"/>
  <c r="CZ119" i="238"/>
  <c r="DA119" i="238" s="1"/>
  <c r="CW119" i="238"/>
  <c r="CX119" i="238" s="1"/>
  <c r="CS119" i="238"/>
  <c r="CQ119" i="238"/>
  <c r="CR119" i="238" s="1"/>
  <c r="CJ119" i="238"/>
  <c r="CH119" i="238"/>
  <c r="CI119" i="238" s="1"/>
  <c r="CA119" i="238"/>
  <c r="BY119" i="238"/>
  <c r="BZ119" i="238" s="1"/>
  <c r="BI119" i="238"/>
  <c r="BG119" i="238"/>
  <c r="BH119" i="238" s="1"/>
  <c r="AZ119" i="238"/>
  <c r="AY119" i="238"/>
  <c r="AQ119" i="238"/>
  <c r="AP119" i="238"/>
  <c r="AH119" i="238"/>
  <c r="AG119" i="238"/>
  <c r="Y119" i="238"/>
  <c r="X119" i="238"/>
  <c r="L119" i="238"/>
  <c r="DF119" i="238" s="1"/>
  <c r="H119" i="238"/>
  <c r="DI118" i="238"/>
  <c r="DB118" i="238"/>
  <c r="CZ118" i="238"/>
  <c r="DA118" i="238" s="1"/>
  <c r="CW118" i="238"/>
  <c r="CX118" i="238" s="1"/>
  <c r="CS118" i="238"/>
  <c r="CQ118" i="238"/>
  <c r="CR118" i="238" s="1"/>
  <c r="CJ118" i="238"/>
  <c r="CH118" i="238"/>
  <c r="CI118" i="238" s="1"/>
  <c r="CA118" i="238"/>
  <c r="BY118" i="238"/>
  <c r="BZ118" i="238" s="1"/>
  <c r="BI118" i="238"/>
  <c r="BG118" i="238"/>
  <c r="BH118" i="238" s="1"/>
  <c r="AZ118" i="238"/>
  <c r="AY118" i="238"/>
  <c r="AQ118" i="238"/>
  <c r="AP118" i="238"/>
  <c r="AH118" i="238"/>
  <c r="AG118" i="238"/>
  <c r="Y118" i="238"/>
  <c r="X118" i="238"/>
  <c r="L118" i="238"/>
  <c r="O118" i="238" s="1"/>
  <c r="H118" i="238"/>
  <c r="DI117" i="238"/>
  <c r="DB117" i="238"/>
  <c r="CZ117" i="238"/>
  <c r="DA117" i="238" s="1"/>
  <c r="CW117" i="238"/>
  <c r="CX117" i="238" s="1"/>
  <c r="CS117" i="238"/>
  <c r="CQ117" i="238"/>
  <c r="CR117" i="238" s="1"/>
  <c r="CJ117" i="238"/>
  <c r="CH117" i="238"/>
  <c r="CI117" i="238" s="1"/>
  <c r="CA117" i="238"/>
  <c r="BY117" i="238"/>
  <c r="BZ117" i="238" s="1"/>
  <c r="BI117" i="238"/>
  <c r="BG117" i="238"/>
  <c r="BH117" i="238" s="1"/>
  <c r="AZ117" i="238"/>
  <c r="AY117" i="238"/>
  <c r="AQ117" i="238"/>
  <c r="AP117" i="238"/>
  <c r="AH117" i="238"/>
  <c r="AG117" i="238"/>
  <c r="Y117" i="238"/>
  <c r="X117" i="238"/>
  <c r="L117" i="238"/>
  <c r="DG117" i="238" s="1"/>
  <c r="H117" i="238"/>
  <c r="DI116" i="238"/>
  <c r="DB116" i="238"/>
  <c r="CZ116" i="238"/>
  <c r="DA116" i="238" s="1"/>
  <c r="CS116" i="238"/>
  <c r="CQ116" i="238"/>
  <c r="CR116" i="238" s="1"/>
  <c r="CJ116" i="238"/>
  <c r="CH116" i="238"/>
  <c r="CI116" i="238" s="1"/>
  <c r="CA116" i="238"/>
  <c r="BY116" i="238"/>
  <c r="BZ116" i="238" s="1"/>
  <c r="BF116" i="238"/>
  <c r="BG116" i="238" s="1"/>
  <c r="BH116" i="238" s="1"/>
  <c r="AZ116" i="238"/>
  <c r="AY116" i="238"/>
  <c r="AQ116" i="238"/>
  <c r="AP116" i="238"/>
  <c r="AE116" i="238"/>
  <c r="AF116" i="238" s="1"/>
  <c r="AG116" i="238" s="1"/>
  <c r="Y116" i="238"/>
  <c r="X116" i="238"/>
  <c r="L116" i="238"/>
  <c r="H116" i="238"/>
  <c r="DI115" i="238"/>
  <c r="DB115" i="238"/>
  <c r="CZ115" i="238"/>
  <c r="DA115" i="238" s="1"/>
  <c r="CS115" i="238"/>
  <c r="CQ115" i="238"/>
  <c r="CR115" i="238" s="1"/>
  <c r="CJ115" i="238"/>
  <c r="CH115" i="238"/>
  <c r="CI115" i="238" s="1"/>
  <c r="CA115" i="238"/>
  <c r="BY115" i="238"/>
  <c r="BZ115" i="238" s="1"/>
  <c r="BF115" i="238"/>
  <c r="AZ115" i="238"/>
  <c r="AY115" i="238"/>
  <c r="AQ115" i="238"/>
  <c r="AP115" i="238"/>
  <c r="AM115" i="238"/>
  <c r="AE115" i="238"/>
  <c r="AH115" i="238" s="1"/>
  <c r="Y115" i="238"/>
  <c r="X115" i="238"/>
  <c r="L115" i="238"/>
  <c r="H115" i="238"/>
  <c r="DI114" i="238"/>
  <c r="DB114" i="238"/>
  <c r="CZ114" i="238"/>
  <c r="DA114" i="238" s="1"/>
  <c r="CS114" i="238"/>
  <c r="CQ114" i="238"/>
  <c r="CR114" i="238" s="1"/>
  <c r="CJ114" i="238"/>
  <c r="CH114" i="238"/>
  <c r="CI114" i="238" s="1"/>
  <c r="CA114" i="238"/>
  <c r="BY114" i="238"/>
  <c r="BZ114" i="238" s="1"/>
  <c r="BI114" i="238"/>
  <c r="BG114" i="238"/>
  <c r="BH114" i="238" s="1"/>
  <c r="BE114" i="238"/>
  <c r="AZ114" i="238"/>
  <c r="AY114" i="238"/>
  <c r="AQ114" i="238"/>
  <c r="AP114" i="238"/>
  <c r="AM114" i="238"/>
  <c r="AH114" i="238"/>
  <c r="AG114" i="238"/>
  <c r="Y114" i="238"/>
  <c r="X114" i="238"/>
  <c r="L114" i="238"/>
  <c r="H114" i="238"/>
  <c r="DI113" i="238"/>
  <c r="DB113" i="238"/>
  <c r="CZ113" i="238"/>
  <c r="DA113" i="238" s="1"/>
  <c r="CS113" i="238"/>
  <c r="CQ113" i="238"/>
  <c r="CR113" i="238" s="1"/>
  <c r="CJ113" i="238"/>
  <c r="CH113" i="238"/>
  <c r="CI113" i="238" s="1"/>
  <c r="CA113" i="238"/>
  <c r="BY113" i="238"/>
  <c r="BZ113" i="238" s="1"/>
  <c r="BI113" i="238"/>
  <c r="BG113" i="238"/>
  <c r="BH113" i="238" s="1"/>
  <c r="AZ113" i="238"/>
  <c r="AY113" i="238"/>
  <c r="AQ113" i="238"/>
  <c r="AP113" i="238"/>
  <c r="AH113" i="238"/>
  <c r="AG113" i="238"/>
  <c r="Y113" i="238"/>
  <c r="X113" i="238"/>
  <c r="L113" i="238"/>
  <c r="H113" i="238"/>
  <c r="DI112" i="238"/>
  <c r="DB112" i="238"/>
  <c r="CZ112" i="238"/>
  <c r="DA112" i="238" s="1"/>
  <c r="CS112" i="238"/>
  <c r="CQ112" i="238"/>
  <c r="CR112" i="238" s="1"/>
  <c r="CJ112" i="238"/>
  <c r="CH112" i="238"/>
  <c r="CI112" i="238" s="1"/>
  <c r="CA112" i="238"/>
  <c r="BY112" i="238"/>
  <c r="BZ112" i="238" s="1"/>
  <c r="BI112" i="238"/>
  <c r="BG112" i="238"/>
  <c r="BH112" i="238" s="1"/>
  <c r="AZ112" i="238"/>
  <c r="AY112" i="238"/>
  <c r="AQ112" i="238"/>
  <c r="AP112" i="238"/>
  <c r="AH112" i="238"/>
  <c r="AG112" i="238"/>
  <c r="Y112" i="238"/>
  <c r="X112" i="238"/>
  <c r="L112" i="238"/>
  <c r="DF112" i="238" s="1"/>
  <c r="H112" i="238"/>
  <c r="DI111" i="238"/>
  <c r="DB111" i="238"/>
  <c r="CZ111" i="238"/>
  <c r="DA111" i="238" s="1"/>
  <c r="CS111" i="238"/>
  <c r="CQ111" i="238"/>
  <c r="CR111" i="238" s="1"/>
  <c r="CJ111" i="238"/>
  <c r="CH111" i="238"/>
  <c r="CI111" i="238" s="1"/>
  <c r="CA111" i="238"/>
  <c r="BY111" i="238"/>
  <c r="BZ111" i="238" s="1"/>
  <c r="BI111" i="238"/>
  <c r="BG111" i="238"/>
  <c r="BH111" i="238" s="1"/>
  <c r="AZ111" i="238"/>
  <c r="AY111" i="238"/>
  <c r="AQ111" i="238"/>
  <c r="AP111" i="238"/>
  <c r="AH111" i="238"/>
  <c r="AG111" i="238"/>
  <c r="Y111" i="238"/>
  <c r="X111" i="238"/>
  <c r="L111" i="238"/>
  <c r="DG111" i="238" s="1"/>
  <c r="H111" i="238"/>
  <c r="DI110" i="238"/>
  <c r="DB110" i="238"/>
  <c r="CZ110" i="238"/>
  <c r="DA110" i="238" s="1"/>
  <c r="CS110" i="238"/>
  <c r="CQ110" i="238"/>
  <c r="CR110" i="238" s="1"/>
  <c r="CJ110" i="238"/>
  <c r="CH110" i="238"/>
  <c r="CI110" i="238" s="1"/>
  <c r="CA110" i="238"/>
  <c r="BY110" i="238"/>
  <c r="BZ110" i="238" s="1"/>
  <c r="BI110" i="238"/>
  <c r="BG110" i="238"/>
  <c r="BH110" i="238" s="1"/>
  <c r="AZ110" i="238"/>
  <c r="AY110" i="238"/>
  <c r="AQ110" i="238"/>
  <c r="AP110" i="238"/>
  <c r="AH110" i="238"/>
  <c r="AG110" i="238"/>
  <c r="Y110" i="238"/>
  <c r="X110" i="238"/>
  <c r="L110" i="238"/>
  <c r="O110" i="238" s="1"/>
  <c r="H110" i="238"/>
  <c r="DB109" i="238"/>
  <c r="CZ109" i="238"/>
  <c r="DA109" i="238" s="1"/>
  <c r="CS109" i="238"/>
  <c r="CQ109" i="238"/>
  <c r="CR109" i="238" s="1"/>
  <c r="CJ109" i="238"/>
  <c r="CH109" i="238"/>
  <c r="CI109" i="238" s="1"/>
  <c r="CA109" i="238"/>
  <c r="BY109" i="238"/>
  <c r="BZ109" i="238" s="1"/>
  <c r="BI109" i="238"/>
  <c r="BG109" i="238"/>
  <c r="BH109" i="238" s="1"/>
  <c r="BE109" i="238"/>
  <c r="AZ109" i="238"/>
  <c r="AY109" i="238"/>
  <c r="AQ109" i="238"/>
  <c r="AP109" i="238"/>
  <c r="AM109" i="238"/>
  <c r="AH109" i="238"/>
  <c r="AG109" i="238"/>
  <c r="Y109" i="238"/>
  <c r="X109" i="238"/>
  <c r="O109" i="238"/>
  <c r="N109" i="238"/>
  <c r="H109" i="238"/>
  <c r="DI108" i="238"/>
  <c r="DB108" i="238"/>
  <c r="CZ108" i="238"/>
  <c r="DA108" i="238" s="1"/>
  <c r="CS108" i="238"/>
  <c r="CQ108" i="238"/>
  <c r="CR108" i="238" s="1"/>
  <c r="CJ108" i="238"/>
  <c r="CH108" i="238"/>
  <c r="CI108" i="238" s="1"/>
  <c r="CA108" i="238"/>
  <c r="BY108" i="238"/>
  <c r="BZ108" i="238" s="1"/>
  <c r="BI108" i="238"/>
  <c r="BG108" i="238"/>
  <c r="BH108" i="238" s="1"/>
  <c r="AZ108" i="238"/>
  <c r="AY108" i="238"/>
  <c r="AQ108" i="238"/>
  <c r="AP108" i="238"/>
  <c r="AH108" i="238"/>
  <c r="AG108" i="238"/>
  <c r="Y108" i="238"/>
  <c r="X108" i="238"/>
  <c r="L108" i="238"/>
  <c r="H108" i="238"/>
  <c r="DB107" i="238"/>
  <c r="CZ107" i="238"/>
  <c r="DA107" i="238" s="1"/>
  <c r="CS107" i="238"/>
  <c r="CQ107" i="238"/>
  <c r="CR107" i="238" s="1"/>
  <c r="CJ107" i="238"/>
  <c r="CH107" i="238"/>
  <c r="CI107" i="238" s="1"/>
  <c r="CA107" i="238"/>
  <c r="BY107" i="238"/>
  <c r="BZ107" i="238" s="1"/>
  <c r="BI107" i="238"/>
  <c r="BG107" i="238"/>
  <c r="BH107" i="238" s="1"/>
  <c r="AZ107" i="238"/>
  <c r="AY107" i="238"/>
  <c r="AQ107" i="238"/>
  <c r="AP107" i="238"/>
  <c r="AH107" i="238"/>
  <c r="AG107" i="238"/>
  <c r="Y107" i="238"/>
  <c r="X107" i="238"/>
  <c r="O107" i="238"/>
  <c r="N107" i="238"/>
  <c r="H107" i="238"/>
  <c r="DB106" i="238"/>
  <c r="CZ106" i="238"/>
  <c r="DA106" i="238" s="1"/>
  <c r="CS106" i="238"/>
  <c r="CQ106" i="238"/>
  <c r="CR106" i="238" s="1"/>
  <c r="CJ106" i="238"/>
  <c r="CH106" i="238"/>
  <c r="CI106" i="238" s="1"/>
  <c r="CA106" i="238"/>
  <c r="BY106" i="238"/>
  <c r="BZ106" i="238" s="1"/>
  <c r="BI106" i="238"/>
  <c r="BG106" i="238"/>
  <c r="BH106" i="238" s="1"/>
  <c r="AZ106" i="238"/>
  <c r="AY106" i="238"/>
  <c r="AQ106" i="238"/>
  <c r="AP106" i="238"/>
  <c r="AH106" i="238"/>
  <c r="AG106" i="238"/>
  <c r="Y106" i="238"/>
  <c r="X106" i="238"/>
  <c r="O106" i="238"/>
  <c r="N106" i="238"/>
  <c r="H106" i="238"/>
  <c r="DB105" i="238"/>
  <c r="CZ105" i="238"/>
  <c r="DA105" i="238" s="1"/>
  <c r="CS105" i="238"/>
  <c r="CQ105" i="238"/>
  <c r="CR105" i="238" s="1"/>
  <c r="CJ105" i="238"/>
  <c r="CH105" i="238"/>
  <c r="CI105" i="238" s="1"/>
  <c r="CA105" i="238"/>
  <c r="BY105" i="238"/>
  <c r="BZ105" i="238" s="1"/>
  <c r="BI105" i="238"/>
  <c r="BG105" i="238"/>
  <c r="BH105" i="238" s="1"/>
  <c r="AZ105" i="238"/>
  <c r="AY105" i="238"/>
  <c r="AQ105" i="238"/>
  <c r="AP105" i="238"/>
  <c r="AH105" i="238"/>
  <c r="AG105" i="238"/>
  <c r="Y105" i="238"/>
  <c r="X105" i="238"/>
  <c r="O105" i="238"/>
  <c r="N105" i="238"/>
  <c r="H105" i="238"/>
  <c r="DI104" i="238"/>
  <c r="DB104" i="238"/>
  <c r="CZ104" i="238"/>
  <c r="DA104" i="238" s="1"/>
  <c r="CW104" i="238"/>
  <c r="CX104" i="238" s="1"/>
  <c r="CS104" i="238"/>
  <c r="CQ104" i="238"/>
  <c r="CR104" i="238" s="1"/>
  <c r="CJ104" i="238"/>
  <c r="CH104" i="238"/>
  <c r="CI104" i="238" s="1"/>
  <c r="CA104" i="238"/>
  <c r="BY104" i="238"/>
  <c r="BZ104" i="238" s="1"/>
  <c r="BI104" i="238"/>
  <c r="BG104" i="238"/>
  <c r="BH104" i="238" s="1"/>
  <c r="AZ104" i="238"/>
  <c r="AY104" i="238"/>
  <c r="AQ104" i="238"/>
  <c r="AP104" i="238"/>
  <c r="AH104" i="238"/>
  <c r="AG104" i="238"/>
  <c r="Y104" i="238"/>
  <c r="X104" i="238"/>
  <c r="L104" i="238"/>
  <c r="DG104" i="238" s="1"/>
  <c r="H104" i="238"/>
  <c r="DI103" i="238"/>
  <c r="DB103" i="238"/>
  <c r="CZ103" i="238"/>
  <c r="DA103" i="238" s="1"/>
  <c r="CW103" i="238"/>
  <c r="CX103" i="238" s="1"/>
  <c r="CS103" i="238"/>
  <c r="CQ103" i="238"/>
  <c r="CR103" i="238" s="1"/>
  <c r="CJ103" i="238"/>
  <c r="CH103" i="238"/>
  <c r="CI103" i="238" s="1"/>
  <c r="CA103" i="238"/>
  <c r="BY103" i="238"/>
  <c r="BZ103" i="238" s="1"/>
  <c r="BI103" i="238"/>
  <c r="BG103" i="238"/>
  <c r="BH103" i="238" s="1"/>
  <c r="AZ103" i="238"/>
  <c r="AY103" i="238"/>
  <c r="AQ103" i="238"/>
  <c r="AP103" i="238"/>
  <c r="AH103" i="238"/>
  <c r="AG103" i="238"/>
  <c r="Y103" i="238"/>
  <c r="X103" i="238"/>
  <c r="L103" i="238"/>
  <c r="H103" i="238"/>
  <c r="DI102" i="238"/>
  <c r="DG102" i="238"/>
  <c r="DF102" i="238"/>
  <c r="DE102" i="238"/>
  <c r="DB102" i="238"/>
  <c r="CZ102" i="238"/>
  <c r="DA102" i="238" s="1"/>
  <c r="CW102" i="238"/>
  <c r="CX102" i="238" s="1"/>
  <c r="CS102" i="238"/>
  <c r="CQ102" i="238"/>
  <c r="CR102" i="238" s="1"/>
  <c r="CJ102" i="238"/>
  <c r="CH102" i="238"/>
  <c r="CI102" i="238" s="1"/>
  <c r="CA102" i="238"/>
  <c r="BY102" i="238"/>
  <c r="BZ102" i="238" s="1"/>
  <c r="BI102" i="238"/>
  <c r="BG102" i="238"/>
  <c r="BH102" i="238" s="1"/>
  <c r="BE102" i="238"/>
  <c r="AZ102" i="238"/>
  <c r="AY102" i="238"/>
  <c r="AQ102" i="238"/>
  <c r="AP102" i="238"/>
  <c r="AM102" i="238"/>
  <c r="AH102" i="238"/>
  <c r="AG102" i="238"/>
  <c r="Y102" i="238"/>
  <c r="X102" i="238"/>
  <c r="O102" i="238"/>
  <c r="N102" i="238"/>
  <c r="H102" i="238"/>
  <c r="DI101" i="238"/>
  <c r="DG101" i="238"/>
  <c r="DF101" i="238"/>
  <c r="DE101" i="238"/>
  <c r="DB101" i="238"/>
  <c r="CZ101" i="238"/>
  <c r="DA101" i="238" s="1"/>
  <c r="CW101" i="238"/>
  <c r="CX101" i="238" s="1"/>
  <c r="CS101" i="238"/>
  <c r="CQ101" i="238"/>
  <c r="CR101" i="238" s="1"/>
  <c r="CJ101" i="238"/>
  <c r="CH101" i="238"/>
  <c r="CI101" i="238" s="1"/>
  <c r="CA101" i="238"/>
  <c r="BY101" i="238"/>
  <c r="BZ101" i="238" s="1"/>
  <c r="BI101" i="238"/>
  <c r="BG101" i="238"/>
  <c r="BH101" i="238" s="1"/>
  <c r="BE101" i="238"/>
  <c r="AZ101" i="238"/>
  <c r="AY101" i="238"/>
  <c r="AQ101" i="238"/>
  <c r="AP101" i="238"/>
  <c r="AM101" i="238"/>
  <c r="AH101" i="238"/>
  <c r="AG101" i="238"/>
  <c r="Y101" i="238"/>
  <c r="X101" i="238"/>
  <c r="O101" i="238"/>
  <c r="N101" i="238"/>
  <c r="H101" i="238"/>
  <c r="DI100" i="238"/>
  <c r="DG100" i="238"/>
  <c r="DF100" i="238"/>
  <c r="DE100" i="238"/>
  <c r="DB100" i="238"/>
  <c r="CZ100" i="238"/>
  <c r="DA100" i="238" s="1"/>
  <c r="CW100" i="238"/>
  <c r="CX100" i="238" s="1"/>
  <c r="CS100" i="238"/>
  <c r="CQ100" i="238"/>
  <c r="CR100" i="238" s="1"/>
  <c r="CJ100" i="238"/>
  <c r="CH100" i="238"/>
  <c r="CI100" i="238" s="1"/>
  <c r="CA100" i="238"/>
  <c r="BY100" i="238"/>
  <c r="BZ100" i="238" s="1"/>
  <c r="BI100" i="238"/>
  <c r="BG100" i="238"/>
  <c r="BH100" i="238" s="1"/>
  <c r="AZ100" i="238"/>
  <c r="AY100" i="238"/>
  <c r="AQ100" i="238"/>
  <c r="AP100" i="238"/>
  <c r="AH100" i="238"/>
  <c r="AG100" i="238"/>
  <c r="Y100" i="238"/>
  <c r="X100" i="238"/>
  <c r="O100" i="238"/>
  <c r="N100" i="238"/>
  <c r="H100" i="238"/>
  <c r="DI99" i="238"/>
  <c r="DG99" i="238"/>
  <c r="DF99" i="238"/>
  <c r="DE99" i="238"/>
  <c r="DB99" i="238"/>
  <c r="CZ99" i="238"/>
  <c r="DA99" i="238" s="1"/>
  <c r="CW99" i="238"/>
  <c r="CX99" i="238" s="1"/>
  <c r="CS99" i="238"/>
  <c r="CQ99" i="238"/>
  <c r="CR99" i="238" s="1"/>
  <c r="CJ99" i="238"/>
  <c r="CH99" i="238"/>
  <c r="CI99" i="238" s="1"/>
  <c r="CA99" i="238"/>
  <c r="BY99" i="238"/>
  <c r="BZ99" i="238" s="1"/>
  <c r="BI99" i="238"/>
  <c r="BG99" i="238"/>
  <c r="BH99" i="238" s="1"/>
  <c r="AZ99" i="238"/>
  <c r="AY99" i="238"/>
  <c r="AQ99" i="238"/>
  <c r="AP99" i="238"/>
  <c r="AH99" i="238"/>
  <c r="AG99" i="238"/>
  <c r="Y99" i="238"/>
  <c r="X99" i="238"/>
  <c r="O99" i="238"/>
  <c r="N99" i="238"/>
  <c r="H99" i="238"/>
  <c r="DI98" i="238"/>
  <c r="DB98" i="238"/>
  <c r="CZ98" i="238"/>
  <c r="DA98" i="238" s="1"/>
  <c r="CW98" i="238"/>
  <c r="CX98" i="238" s="1"/>
  <c r="CO98" i="238"/>
  <c r="CO342" i="238" s="1"/>
  <c r="CJ98" i="238"/>
  <c r="CH98" i="238"/>
  <c r="CI98" i="238" s="1"/>
  <c r="CA98" i="238"/>
  <c r="BY98" i="238"/>
  <c r="BZ98" i="238" s="1"/>
  <c r="BI98" i="238"/>
  <c r="BG98" i="238"/>
  <c r="BH98" i="238" s="1"/>
  <c r="AZ98" i="238"/>
  <c r="AY98" i="238"/>
  <c r="AQ98" i="238"/>
  <c r="AP98" i="238"/>
  <c r="AH98" i="238"/>
  <c r="AG98" i="238"/>
  <c r="Y98" i="238"/>
  <c r="X98" i="238"/>
  <c r="O98" i="238"/>
  <c r="N98" i="238"/>
  <c r="H98" i="238"/>
  <c r="DI97" i="238"/>
  <c r="DB97" i="238"/>
  <c r="CZ97" i="238"/>
  <c r="DA97" i="238" s="1"/>
  <c r="CW97" i="238"/>
  <c r="CX97" i="238" s="1"/>
  <c r="CS97" i="238"/>
  <c r="CQ97" i="238"/>
  <c r="CR97" i="238" s="1"/>
  <c r="CJ97" i="238"/>
  <c r="CH97" i="238"/>
  <c r="CI97" i="238" s="1"/>
  <c r="CA97" i="238"/>
  <c r="BY97" i="238"/>
  <c r="BZ97" i="238" s="1"/>
  <c r="BE97" i="238"/>
  <c r="BF97" i="238" s="1"/>
  <c r="BI97" i="238" s="1"/>
  <c r="AZ97" i="238"/>
  <c r="AY97" i="238"/>
  <c r="AQ97" i="238"/>
  <c r="AP97" i="238"/>
  <c r="AH97" i="238"/>
  <c r="AG97" i="238"/>
  <c r="Y97" i="238"/>
  <c r="X97" i="238"/>
  <c r="L97" i="238"/>
  <c r="R97" i="238" s="1"/>
  <c r="H97" i="238"/>
  <c r="DI96" i="238"/>
  <c r="DB96" i="238"/>
  <c r="CZ96" i="238"/>
  <c r="DA96" i="238" s="1"/>
  <c r="CW96" i="238"/>
  <c r="CX96" i="238" s="1"/>
  <c r="CS96" i="238"/>
  <c r="CQ96" i="238"/>
  <c r="CR96" i="238" s="1"/>
  <c r="CJ96" i="238"/>
  <c r="CH96" i="238"/>
  <c r="CI96" i="238" s="1"/>
  <c r="CA96" i="238"/>
  <c r="BY96" i="238"/>
  <c r="BZ96" i="238" s="1"/>
  <c r="BE96" i="238"/>
  <c r="BF96" i="238" s="1"/>
  <c r="AZ96" i="238"/>
  <c r="AY96" i="238"/>
  <c r="AQ96" i="238"/>
  <c r="AP96" i="238"/>
  <c r="AH96" i="238"/>
  <c r="AG96" i="238"/>
  <c r="Y96" i="238"/>
  <c r="X96" i="238"/>
  <c r="L96" i="238"/>
  <c r="H96" i="238"/>
  <c r="DI95" i="238"/>
  <c r="DB95" i="238"/>
  <c r="CZ95" i="238"/>
  <c r="DA95" i="238" s="1"/>
  <c r="CW95" i="238"/>
  <c r="CX95" i="238" s="1"/>
  <c r="CS95" i="238"/>
  <c r="CQ95" i="238"/>
  <c r="CR95" i="238" s="1"/>
  <c r="CJ95" i="238"/>
  <c r="CH95" i="238"/>
  <c r="CI95" i="238" s="1"/>
  <c r="CA95" i="238"/>
  <c r="BY95" i="238"/>
  <c r="BZ95" i="238" s="1"/>
  <c r="BE95" i="238"/>
  <c r="BF95" i="238" s="1"/>
  <c r="BG95" i="238" s="1"/>
  <c r="BH95" i="238" s="1"/>
  <c r="AZ95" i="238"/>
  <c r="AY95" i="238"/>
  <c r="AQ95" i="238"/>
  <c r="AP95" i="238"/>
  <c r="AM95" i="238"/>
  <c r="AH95" i="238"/>
  <c r="AG95" i="238"/>
  <c r="Y95" i="238"/>
  <c r="X95" i="238"/>
  <c r="L95" i="238"/>
  <c r="H95" i="238"/>
  <c r="DI94" i="238"/>
  <c r="DB94" i="238"/>
  <c r="CZ94" i="238"/>
  <c r="DA94" i="238" s="1"/>
  <c r="CW94" i="238"/>
  <c r="CX94" i="238" s="1"/>
  <c r="CS94" i="238"/>
  <c r="CQ94" i="238"/>
  <c r="CR94" i="238" s="1"/>
  <c r="CJ94" i="238"/>
  <c r="CH94" i="238"/>
  <c r="CI94" i="238" s="1"/>
  <c r="CA94" i="238"/>
  <c r="BY94" i="238"/>
  <c r="BZ94" i="238" s="1"/>
  <c r="BE94" i="238"/>
  <c r="BF94" i="238" s="1"/>
  <c r="AZ94" i="238"/>
  <c r="AY94" i="238"/>
  <c r="AQ94" i="238"/>
  <c r="AP94" i="238"/>
  <c r="AM94" i="238"/>
  <c r="AH94" i="238"/>
  <c r="AG94" i="238"/>
  <c r="Y94" i="238"/>
  <c r="X94" i="238"/>
  <c r="L94" i="238"/>
  <c r="R94" i="238" s="1"/>
  <c r="H94" i="238"/>
  <c r="DI93" i="238"/>
  <c r="DB93" i="238"/>
  <c r="CZ93" i="238"/>
  <c r="DA93" i="238" s="1"/>
  <c r="CW93" i="238"/>
  <c r="CX93" i="238" s="1"/>
  <c r="CS93" i="238"/>
  <c r="CQ93" i="238"/>
  <c r="CR93" i="238" s="1"/>
  <c r="CJ93" i="238"/>
  <c r="CH93" i="238"/>
  <c r="CI93" i="238" s="1"/>
  <c r="CA93" i="238"/>
  <c r="BY93" i="238"/>
  <c r="BZ93" i="238" s="1"/>
  <c r="BI93" i="238"/>
  <c r="BG93" i="238"/>
  <c r="BH93" i="238" s="1"/>
  <c r="AZ93" i="238"/>
  <c r="AY93" i="238"/>
  <c r="AQ93" i="238"/>
  <c r="AP93" i="238"/>
  <c r="AH93" i="238"/>
  <c r="AG93" i="238"/>
  <c r="Y93" i="238"/>
  <c r="X93" i="238"/>
  <c r="L93" i="238"/>
  <c r="H93" i="238"/>
  <c r="DI92" i="238"/>
  <c r="DB92" i="238"/>
  <c r="CZ92" i="238"/>
  <c r="DA92" i="238" s="1"/>
  <c r="CS92" i="238"/>
  <c r="CQ92" i="238"/>
  <c r="CR92" i="238" s="1"/>
  <c r="CJ92" i="238"/>
  <c r="CH92" i="238"/>
  <c r="CI92" i="238" s="1"/>
  <c r="CA92" i="238"/>
  <c r="BY92" i="238"/>
  <c r="BZ92" i="238" s="1"/>
  <c r="BI92" i="238"/>
  <c r="BG92" i="238"/>
  <c r="BH92" i="238" s="1"/>
  <c r="AZ92" i="238"/>
  <c r="AY92" i="238"/>
  <c r="AQ92" i="238"/>
  <c r="AP92" i="238"/>
  <c r="AH92" i="238"/>
  <c r="AG92" i="238"/>
  <c r="Y92" i="238"/>
  <c r="X92" i="238"/>
  <c r="L92" i="238"/>
  <c r="H92" i="238"/>
  <c r="DI91" i="238"/>
  <c r="DB91" i="238"/>
  <c r="CZ91" i="238"/>
  <c r="DA91" i="238" s="1"/>
  <c r="CS91" i="238"/>
  <c r="CQ91" i="238"/>
  <c r="CR91" i="238" s="1"/>
  <c r="CJ91" i="238"/>
  <c r="CH91" i="238"/>
  <c r="CI91" i="238" s="1"/>
  <c r="CA91" i="238"/>
  <c r="BY91" i="238"/>
  <c r="BZ91" i="238" s="1"/>
  <c r="BI91" i="238"/>
  <c r="BG91" i="238"/>
  <c r="BH91" i="238" s="1"/>
  <c r="AZ91" i="238"/>
  <c r="AY91" i="238"/>
  <c r="AQ91" i="238"/>
  <c r="AP91" i="238"/>
  <c r="AH91" i="238"/>
  <c r="AG91" i="238"/>
  <c r="Y91" i="238"/>
  <c r="X91" i="238"/>
  <c r="L91" i="238"/>
  <c r="DE91" i="238" s="1"/>
  <c r="H91" i="238"/>
  <c r="DI90" i="238"/>
  <c r="DB90" i="238"/>
  <c r="CZ90" i="238"/>
  <c r="DA90" i="238" s="1"/>
  <c r="CW90" i="238"/>
  <c r="CX90" i="238" s="1"/>
  <c r="CS90" i="238"/>
  <c r="CQ90" i="238"/>
  <c r="CR90" i="238" s="1"/>
  <c r="CJ90" i="238"/>
  <c r="CH90" i="238"/>
  <c r="CI90" i="238" s="1"/>
  <c r="CA90" i="238"/>
  <c r="BY90" i="238"/>
  <c r="BZ90" i="238" s="1"/>
  <c r="BE90" i="238"/>
  <c r="BF90" i="238" s="1"/>
  <c r="AZ90" i="238"/>
  <c r="AY90" i="238"/>
  <c r="AQ90" i="238"/>
  <c r="AP90" i="238"/>
  <c r="AH90" i="238"/>
  <c r="AG90" i="238"/>
  <c r="Y90" i="238"/>
  <c r="X90" i="238"/>
  <c r="L90" i="238"/>
  <c r="O90" i="238" s="1"/>
  <c r="H90" i="238"/>
  <c r="DI89" i="238"/>
  <c r="DB89" i="238"/>
  <c r="CZ89" i="238"/>
  <c r="DA89" i="238" s="1"/>
  <c r="CS89" i="238"/>
  <c r="CQ89" i="238"/>
  <c r="CR89" i="238" s="1"/>
  <c r="CJ89" i="238"/>
  <c r="CH89" i="238"/>
  <c r="CI89" i="238" s="1"/>
  <c r="CA89" i="238"/>
  <c r="BY89" i="238"/>
  <c r="BZ89" i="238" s="1"/>
  <c r="BE89" i="238"/>
  <c r="BF89" i="238" s="1"/>
  <c r="DF89" i="238" s="1"/>
  <c r="AZ89" i="238"/>
  <c r="AY89" i="238"/>
  <c r="AQ89" i="238"/>
  <c r="AP89" i="238"/>
  <c r="AM89" i="238"/>
  <c r="AH89" i="238"/>
  <c r="AG89" i="238"/>
  <c r="Y89" i="238"/>
  <c r="X89" i="238"/>
  <c r="O89" i="238"/>
  <c r="N89" i="238"/>
  <c r="H89" i="238"/>
  <c r="DI88" i="238"/>
  <c r="DB88" i="238"/>
  <c r="CZ88" i="238"/>
  <c r="DA88" i="238" s="1"/>
  <c r="CS88" i="238"/>
  <c r="CQ88" i="238"/>
  <c r="CR88" i="238" s="1"/>
  <c r="CJ88" i="238"/>
  <c r="CH88" i="238"/>
  <c r="CI88" i="238" s="1"/>
  <c r="CA88" i="238"/>
  <c r="BY88" i="238"/>
  <c r="BZ88" i="238" s="1"/>
  <c r="BF88" i="238"/>
  <c r="AZ88" i="238"/>
  <c r="AY88" i="238"/>
  <c r="AQ88" i="238"/>
  <c r="AP88" i="238"/>
  <c r="AE88" i="238"/>
  <c r="AF88" i="238" s="1"/>
  <c r="AG88" i="238" s="1"/>
  <c r="Y88" i="238"/>
  <c r="X88" i="238"/>
  <c r="L88" i="238"/>
  <c r="O88" i="238" s="1"/>
  <c r="H88" i="238"/>
  <c r="DI87" i="238"/>
  <c r="DB87" i="238"/>
  <c r="CZ87" i="238"/>
  <c r="DA87" i="238" s="1"/>
  <c r="CS87" i="238"/>
  <c r="CQ87" i="238"/>
  <c r="CR87" i="238" s="1"/>
  <c r="CJ87" i="238"/>
  <c r="CH87" i="238"/>
  <c r="CI87" i="238" s="1"/>
  <c r="CA87" i="238"/>
  <c r="BY87" i="238"/>
  <c r="BZ87" i="238" s="1"/>
  <c r="BF87" i="238"/>
  <c r="BG87" i="238" s="1"/>
  <c r="BH87" i="238" s="1"/>
  <c r="AZ87" i="238"/>
  <c r="AY87" i="238"/>
  <c r="AQ87" i="238"/>
  <c r="AP87" i="238"/>
  <c r="AE87" i="238"/>
  <c r="AH87" i="238" s="1"/>
  <c r="Y87" i="238"/>
  <c r="X87" i="238"/>
  <c r="L87" i="238"/>
  <c r="H87" i="238"/>
  <c r="DI86" i="238"/>
  <c r="DB86" i="238"/>
  <c r="CZ86" i="238"/>
  <c r="DA86" i="238" s="1"/>
  <c r="CS86" i="238"/>
  <c r="CQ86" i="238"/>
  <c r="CR86" i="238" s="1"/>
  <c r="CJ86" i="238"/>
  <c r="CH86" i="238"/>
  <c r="CI86" i="238" s="1"/>
  <c r="CA86" i="238"/>
  <c r="BY86" i="238"/>
  <c r="BZ86" i="238" s="1"/>
  <c r="BF86" i="238"/>
  <c r="BG86" i="238" s="1"/>
  <c r="BH86" i="238" s="1"/>
  <c r="AZ86" i="238"/>
  <c r="AY86" i="238"/>
  <c r="AQ86" i="238"/>
  <c r="AP86" i="238"/>
  <c r="AE86" i="238"/>
  <c r="AF86" i="238" s="1"/>
  <c r="AG86" i="238" s="1"/>
  <c r="Y86" i="238"/>
  <c r="X86" i="238"/>
  <c r="L86" i="238"/>
  <c r="H86" i="238"/>
  <c r="DI85" i="238"/>
  <c r="DB85" i="238"/>
  <c r="CZ85" i="238"/>
  <c r="DA85" i="238" s="1"/>
  <c r="CS85" i="238"/>
  <c r="CQ85" i="238"/>
  <c r="CR85" i="238" s="1"/>
  <c r="CJ85" i="238"/>
  <c r="CH85" i="238"/>
  <c r="CI85" i="238" s="1"/>
  <c r="CA85" i="238"/>
  <c r="BY85" i="238"/>
  <c r="BZ85" i="238" s="1"/>
  <c r="BF85" i="238"/>
  <c r="BG85" i="238" s="1"/>
  <c r="BH85" i="238" s="1"/>
  <c r="AZ85" i="238"/>
  <c r="AY85" i="238"/>
  <c r="AQ85" i="238"/>
  <c r="AP85" i="238"/>
  <c r="AE85" i="238"/>
  <c r="AH85" i="238" s="1"/>
  <c r="Y85" i="238"/>
  <c r="X85" i="238"/>
  <c r="L85" i="238"/>
  <c r="R85" i="238" s="1"/>
  <c r="H85" i="238"/>
  <c r="DI84" i="238"/>
  <c r="DB84" i="238"/>
  <c r="CZ84" i="238"/>
  <c r="DA84" i="238" s="1"/>
  <c r="CS84" i="238"/>
  <c r="CQ84" i="238"/>
  <c r="CR84" i="238" s="1"/>
  <c r="CJ84" i="238"/>
  <c r="CH84" i="238"/>
  <c r="CI84" i="238" s="1"/>
  <c r="CA84" i="238"/>
  <c r="BY84" i="238"/>
  <c r="BZ84" i="238" s="1"/>
  <c r="BF84" i="238"/>
  <c r="AZ84" i="238"/>
  <c r="AY84" i="238"/>
  <c r="AQ84" i="238"/>
  <c r="AP84" i="238"/>
  <c r="AE84" i="238"/>
  <c r="Y84" i="238"/>
  <c r="X84" i="238"/>
  <c r="L84" i="238"/>
  <c r="R84" i="238" s="1"/>
  <c r="H84" i="238"/>
  <c r="DI83" i="238"/>
  <c r="DB83" i="238"/>
  <c r="CZ83" i="238"/>
  <c r="DA83" i="238" s="1"/>
  <c r="CS83" i="238"/>
  <c r="CQ83" i="238"/>
  <c r="CR83" i="238" s="1"/>
  <c r="CJ83" i="238"/>
  <c r="CH83" i="238"/>
  <c r="CI83" i="238" s="1"/>
  <c r="CA83" i="238"/>
  <c r="BY83" i="238"/>
  <c r="BZ83" i="238" s="1"/>
  <c r="BE83" i="238"/>
  <c r="BF83" i="238" s="1"/>
  <c r="DF83" i="238" s="1"/>
  <c r="AZ83" i="238"/>
  <c r="AY83" i="238"/>
  <c r="AQ83" i="238"/>
  <c r="AP83" i="238"/>
  <c r="AH83" i="238"/>
  <c r="AG83" i="238"/>
  <c r="Y83" i="238"/>
  <c r="X83" i="238"/>
  <c r="O83" i="238"/>
  <c r="N83" i="238"/>
  <c r="H83" i="238"/>
  <c r="DI82" i="238"/>
  <c r="DB82" i="238"/>
  <c r="CZ82" i="238"/>
  <c r="DA82" i="238" s="1"/>
  <c r="CS82" i="238"/>
  <c r="CQ82" i="238"/>
  <c r="CR82" i="238" s="1"/>
  <c r="CJ82" i="238"/>
  <c r="CH82" i="238"/>
  <c r="CI82" i="238" s="1"/>
  <c r="CA82" i="238"/>
  <c r="BY82" i="238"/>
  <c r="BZ82" i="238" s="1"/>
  <c r="BE82" i="238"/>
  <c r="BF82" i="238" s="1"/>
  <c r="AZ82" i="238"/>
  <c r="AY82" i="238"/>
  <c r="AQ82" i="238"/>
  <c r="AP82" i="238"/>
  <c r="AM82" i="238"/>
  <c r="AH82" i="238"/>
  <c r="AG82" i="238"/>
  <c r="Y82" i="238"/>
  <c r="X82" i="238"/>
  <c r="O82" i="238"/>
  <c r="N82" i="238"/>
  <c r="H82" i="238"/>
  <c r="DI81" i="238"/>
  <c r="DB81" i="238"/>
  <c r="CZ81" i="238"/>
  <c r="DA81" i="238" s="1"/>
  <c r="CS81" i="238"/>
  <c r="CQ81" i="238"/>
  <c r="CR81" i="238" s="1"/>
  <c r="CJ81" i="238"/>
  <c r="CH81" i="238"/>
  <c r="CI81" i="238" s="1"/>
  <c r="CA81" i="238"/>
  <c r="BY81" i="238"/>
  <c r="BZ81" i="238" s="1"/>
  <c r="BE81" i="238"/>
  <c r="BF81" i="238" s="1"/>
  <c r="DE81" i="238" s="1"/>
  <c r="AZ81" i="238"/>
  <c r="AY81" i="238"/>
  <c r="AQ81" i="238"/>
  <c r="AP81" i="238"/>
  <c r="AM81" i="238"/>
  <c r="AH81" i="238"/>
  <c r="AG81" i="238"/>
  <c r="Y81" i="238"/>
  <c r="X81" i="238"/>
  <c r="O81" i="238"/>
  <c r="N81" i="238"/>
  <c r="H81" i="238"/>
  <c r="DI80" i="238"/>
  <c r="DB80" i="238"/>
  <c r="CZ80" i="238"/>
  <c r="DA80" i="238" s="1"/>
  <c r="CS80" i="238"/>
  <c r="CQ80" i="238"/>
  <c r="CR80" i="238" s="1"/>
  <c r="CJ80" i="238"/>
  <c r="CH80" i="238"/>
  <c r="CI80" i="238" s="1"/>
  <c r="CA80" i="238"/>
  <c r="BY80" i="238"/>
  <c r="BZ80" i="238" s="1"/>
  <c r="BE80" i="238"/>
  <c r="BF80" i="238" s="1"/>
  <c r="BG80" i="238" s="1"/>
  <c r="BH80" i="238" s="1"/>
  <c r="AZ80" i="238"/>
  <c r="AY80" i="238"/>
  <c r="AQ80" i="238"/>
  <c r="AP80" i="238"/>
  <c r="AH80" i="238"/>
  <c r="AG80" i="238"/>
  <c r="Y80" i="238"/>
  <c r="X80" i="238"/>
  <c r="O80" i="238"/>
  <c r="N80" i="238"/>
  <c r="H80" i="238"/>
  <c r="DI79" i="238"/>
  <c r="DB79" i="238"/>
  <c r="CZ79" i="238"/>
  <c r="DA79" i="238" s="1"/>
  <c r="CS79" i="238"/>
  <c r="CQ79" i="238"/>
  <c r="CR79" i="238" s="1"/>
  <c r="CJ79" i="238"/>
  <c r="CH79" i="238"/>
  <c r="CI79" i="238" s="1"/>
  <c r="CA79" i="238"/>
  <c r="BY79" i="238"/>
  <c r="BZ79" i="238" s="1"/>
  <c r="BE79" i="238"/>
  <c r="BF79" i="238" s="1"/>
  <c r="AZ79" i="238"/>
  <c r="AY79" i="238"/>
  <c r="AQ79" i="238"/>
  <c r="AP79" i="238"/>
  <c r="AH79" i="238"/>
  <c r="AG79" i="238"/>
  <c r="Y79" i="238"/>
  <c r="X79" i="238"/>
  <c r="O79" i="238"/>
  <c r="N79" i="238"/>
  <c r="H79" i="238"/>
  <c r="DI78" i="238"/>
  <c r="DB78" i="238"/>
  <c r="CZ78" i="238"/>
  <c r="DA78" i="238" s="1"/>
  <c r="CS78" i="238"/>
  <c r="CQ78" i="238"/>
  <c r="CR78" i="238" s="1"/>
  <c r="CJ78" i="238"/>
  <c r="CH78" i="238"/>
  <c r="CI78" i="238" s="1"/>
  <c r="CA78" i="238"/>
  <c r="BY78" i="238"/>
  <c r="BZ78" i="238" s="1"/>
  <c r="BE78" i="238"/>
  <c r="BF78" i="238" s="1"/>
  <c r="AZ78" i="238"/>
  <c r="AY78" i="238"/>
  <c r="AQ78" i="238"/>
  <c r="AP78" i="238"/>
  <c r="AH78" i="238"/>
  <c r="AG78" i="238"/>
  <c r="Y78" i="238"/>
  <c r="X78" i="238"/>
  <c r="O78" i="238"/>
  <c r="N78" i="238"/>
  <c r="H78" i="238"/>
  <c r="DI77" i="238"/>
  <c r="DB77" i="238"/>
  <c r="CZ77" i="238"/>
  <c r="DA77" i="238" s="1"/>
  <c r="CS77" i="238"/>
  <c r="CQ77" i="238"/>
  <c r="CR77" i="238" s="1"/>
  <c r="CJ77" i="238"/>
  <c r="CH77" i="238"/>
  <c r="CI77" i="238" s="1"/>
  <c r="CA77" i="238"/>
  <c r="BY77" i="238"/>
  <c r="BZ77" i="238" s="1"/>
  <c r="BE77" i="238"/>
  <c r="BF77" i="238" s="1"/>
  <c r="DF77" i="238" s="1"/>
  <c r="AZ77" i="238"/>
  <c r="AY77" i="238"/>
  <c r="AQ77" i="238"/>
  <c r="AP77" i="238"/>
  <c r="AH77" i="238"/>
  <c r="AG77" i="238"/>
  <c r="Y77" i="238"/>
  <c r="X77" i="238"/>
  <c r="O77" i="238"/>
  <c r="N77" i="238"/>
  <c r="H77" i="238"/>
  <c r="DI76" i="238"/>
  <c r="DB76" i="238"/>
  <c r="CZ76" i="238"/>
  <c r="DA76" i="238" s="1"/>
  <c r="CS76" i="238"/>
  <c r="CQ76" i="238"/>
  <c r="CR76" i="238" s="1"/>
  <c r="CJ76" i="238"/>
  <c r="CH76" i="238"/>
  <c r="CI76" i="238" s="1"/>
  <c r="CA76" i="238"/>
  <c r="BY76" i="238"/>
  <c r="BZ76" i="238" s="1"/>
  <c r="BE76" i="238"/>
  <c r="BF76" i="238" s="1"/>
  <c r="BI76" i="238" s="1"/>
  <c r="AZ76" i="238"/>
  <c r="AY76" i="238"/>
  <c r="AQ76" i="238"/>
  <c r="AP76" i="238"/>
  <c r="AH76" i="238"/>
  <c r="AG76" i="238"/>
  <c r="Y76" i="238"/>
  <c r="X76" i="238"/>
  <c r="O76" i="238"/>
  <c r="N76" i="238"/>
  <c r="H76" i="238"/>
  <c r="DI75" i="238"/>
  <c r="DB75" i="238"/>
  <c r="CZ75" i="238"/>
  <c r="DA75" i="238" s="1"/>
  <c r="CS75" i="238"/>
  <c r="CQ75" i="238"/>
  <c r="CR75" i="238" s="1"/>
  <c r="CJ75" i="238"/>
  <c r="CH75" i="238"/>
  <c r="CI75" i="238" s="1"/>
  <c r="CA75" i="238"/>
  <c r="BY75" i="238"/>
  <c r="BZ75" i="238" s="1"/>
  <c r="BE75" i="238"/>
  <c r="BF75" i="238" s="1"/>
  <c r="AZ75" i="238"/>
  <c r="AY75" i="238"/>
  <c r="AQ75" i="238"/>
  <c r="AP75" i="238"/>
  <c r="AM75" i="238"/>
  <c r="AH75" i="238"/>
  <c r="AG75" i="238"/>
  <c r="Y75" i="238"/>
  <c r="X75" i="238"/>
  <c r="O75" i="238"/>
  <c r="N75" i="238"/>
  <c r="H75" i="238"/>
  <c r="DI74" i="238"/>
  <c r="DB74" i="238"/>
  <c r="CZ74" i="238"/>
  <c r="DA74" i="238" s="1"/>
  <c r="CS74" i="238"/>
  <c r="CQ74" i="238"/>
  <c r="CR74" i="238" s="1"/>
  <c r="CJ74" i="238"/>
  <c r="CH74" i="238"/>
  <c r="CI74" i="238" s="1"/>
  <c r="CA74" i="238"/>
  <c r="BY74" i="238"/>
  <c r="BZ74" i="238" s="1"/>
  <c r="BE74" i="238"/>
  <c r="BF74" i="238" s="1"/>
  <c r="DE74" i="238" s="1"/>
  <c r="AZ74" i="238"/>
  <c r="AY74" i="238"/>
  <c r="AQ74" i="238"/>
  <c r="AP74" i="238"/>
  <c r="AM74" i="238"/>
  <c r="AH74" i="238"/>
  <c r="AG74" i="238"/>
  <c r="Y74" i="238"/>
  <c r="X74" i="238"/>
  <c r="O74" i="238"/>
  <c r="N74" i="238"/>
  <c r="H74" i="238"/>
  <c r="DI73" i="238"/>
  <c r="DB73" i="238"/>
  <c r="CZ73" i="238"/>
  <c r="DA73" i="238" s="1"/>
  <c r="CS73" i="238"/>
  <c r="CQ73" i="238"/>
  <c r="CR73" i="238" s="1"/>
  <c r="CJ73" i="238"/>
  <c r="CH73" i="238"/>
  <c r="CI73" i="238" s="1"/>
  <c r="CA73" i="238"/>
  <c r="BY73" i="238"/>
  <c r="BZ73" i="238" s="1"/>
  <c r="BE73" i="238"/>
  <c r="BF73" i="238" s="1"/>
  <c r="AZ73" i="238"/>
  <c r="AY73" i="238"/>
  <c r="AQ73" i="238"/>
  <c r="AP73" i="238"/>
  <c r="AH73" i="238"/>
  <c r="AG73" i="238"/>
  <c r="Y73" i="238"/>
  <c r="X73" i="238"/>
  <c r="O73" i="238"/>
  <c r="N73" i="238"/>
  <c r="H73" i="238"/>
  <c r="DI72" i="238"/>
  <c r="DB72" i="238"/>
  <c r="CZ72" i="238"/>
  <c r="DA72" i="238" s="1"/>
  <c r="CS72" i="238"/>
  <c r="CQ72" i="238"/>
  <c r="CR72" i="238" s="1"/>
  <c r="CJ72" i="238"/>
  <c r="CH72" i="238"/>
  <c r="CI72" i="238" s="1"/>
  <c r="CA72" i="238"/>
  <c r="BY72" i="238"/>
  <c r="BZ72" i="238" s="1"/>
  <c r="BE72" i="238"/>
  <c r="BF72" i="238" s="1"/>
  <c r="AZ72" i="238"/>
  <c r="AY72" i="238"/>
  <c r="AQ72" i="238"/>
  <c r="AP72" i="238"/>
  <c r="AH72" i="238"/>
  <c r="AG72" i="238"/>
  <c r="Y72" i="238"/>
  <c r="X72" i="238"/>
  <c r="O72" i="238"/>
  <c r="N72" i="238"/>
  <c r="H72" i="238"/>
  <c r="DI71" i="238"/>
  <c r="DB71" i="238"/>
  <c r="CZ71" i="238"/>
  <c r="DA71" i="238" s="1"/>
  <c r="CS71" i="238"/>
  <c r="CQ71" i="238"/>
  <c r="CR71" i="238" s="1"/>
  <c r="CJ71" i="238"/>
  <c r="CH71" i="238"/>
  <c r="CI71" i="238" s="1"/>
  <c r="CA71" i="238"/>
  <c r="BY71" i="238"/>
  <c r="BZ71" i="238" s="1"/>
  <c r="BI71" i="238"/>
  <c r="BG71" i="238"/>
  <c r="BH71" i="238" s="1"/>
  <c r="AZ71" i="238"/>
  <c r="AY71" i="238"/>
  <c r="AM71" i="238"/>
  <c r="AN71" i="238" s="1"/>
  <c r="AH71" i="238"/>
  <c r="AG71" i="238"/>
  <c r="Y71" i="238"/>
  <c r="X71" i="238"/>
  <c r="L71" i="238"/>
  <c r="O71" i="238" s="1"/>
  <c r="H71" i="238"/>
  <c r="DI70" i="238"/>
  <c r="DB70" i="238"/>
  <c r="CZ70" i="238"/>
  <c r="DA70" i="238" s="1"/>
  <c r="CW70" i="238"/>
  <c r="CX70" i="238" s="1"/>
  <c r="CS70" i="238"/>
  <c r="CQ70" i="238"/>
  <c r="CR70" i="238" s="1"/>
  <c r="CJ70" i="238"/>
  <c r="CH70" i="238"/>
  <c r="CI70" i="238" s="1"/>
  <c r="CA70" i="238"/>
  <c r="BY70" i="238"/>
  <c r="BZ70" i="238" s="1"/>
  <c r="BI70" i="238"/>
  <c r="BG70" i="238"/>
  <c r="BH70" i="238" s="1"/>
  <c r="AZ70" i="238"/>
  <c r="AY70" i="238"/>
  <c r="AQ70" i="238"/>
  <c r="AP70" i="238"/>
  <c r="AH70" i="238"/>
  <c r="AG70" i="238"/>
  <c r="V70" i="238"/>
  <c r="L70" i="238"/>
  <c r="R70" i="238" s="1"/>
  <c r="H70" i="238"/>
  <c r="DB69" i="238"/>
  <c r="CZ69" i="238"/>
  <c r="DA69" i="238" s="1"/>
  <c r="CS69" i="238"/>
  <c r="CQ69" i="238"/>
  <c r="CR69" i="238" s="1"/>
  <c r="CJ69" i="238"/>
  <c r="CH69" i="238"/>
  <c r="CI69" i="238" s="1"/>
  <c r="CA69" i="238"/>
  <c r="BY69" i="238"/>
  <c r="BZ69" i="238" s="1"/>
  <c r="BI69" i="238"/>
  <c r="BG69" i="238"/>
  <c r="BH69" i="238" s="1"/>
  <c r="BE69" i="238"/>
  <c r="AZ69" i="238"/>
  <c r="AY69" i="238"/>
  <c r="AQ69" i="238"/>
  <c r="AP69" i="238"/>
  <c r="AM69" i="238"/>
  <c r="AH69" i="238"/>
  <c r="AG69" i="238"/>
  <c r="Y69" i="238"/>
  <c r="X69" i="238"/>
  <c r="O69" i="238"/>
  <c r="N69" i="238"/>
  <c r="H69" i="238"/>
  <c r="DB68" i="238"/>
  <c r="CZ68" i="238"/>
  <c r="DA68" i="238" s="1"/>
  <c r="CS68" i="238"/>
  <c r="CQ68" i="238"/>
  <c r="CR68" i="238" s="1"/>
  <c r="CJ68" i="238"/>
  <c r="CH68" i="238"/>
  <c r="CI68" i="238" s="1"/>
  <c r="CA68" i="238"/>
  <c r="BY68" i="238"/>
  <c r="BZ68" i="238" s="1"/>
  <c r="BI68" i="238"/>
  <c r="BG68" i="238"/>
  <c r="BH68" i="238" s="1"/>
  <c r="AZ68" i="238"/>
  <c r="AY68" i="238"/>
  <c r="AQ68" i="238"/>
  <c r="AP68" i="238"/>
  <c r="AH68" i="238"/>
  <c r="AG68" i="238"/>
  <c r="Y68" i="238"/>
  <c r="X68" i="238"/>
  <c r="O68" i="238"/>
  <c r="N68" i="238"/>
  <c r="H68" i="238"/>
  <c r="DI67" i="238"/>
  <c r="DB67" i="238"/>
  <c r="CZ67" i="238"/>
  <c r="DA67" i="238" s="1"/>
  <c r="CW67" i="238"/>
  <c r="CX67" i="238" s="1"/>
  <c r="CS67" i="238"/>
  <c r="CQ67" i="238"/>
  <c r="CR67" i="238" s="1"/>
  <c r="CJ67" i="238"/>
  <c r="CH67" i="238"/>
  <c r="CI67" i="238" s="1"/>
  <c r="CA67" i="238"/>
  <c r="BY67" i="238"/>
  <c r="BZ67" i="238" s="1"/>
  <c r="BE67" i="238"/>
  <c r="BF67" i="238" s="1"/>
  <c r="AZ67" i="238"/>
  <c r="AY67" i="238"/>
  <c r="AQ67" i="238"/>
  <c r="AP67" i="238"/>
  <c r="AH67" i="238"/>
  <c r="AG67" i="238"/>
  <c r="Y67" i="238"/>
  <c r="X67" i="238"/>
  <c r="L67" i="238"/>
  <c r="H67" i="238"/>
  <c r="DI66" i="238"/>
  <c r="DB66" i="238"/>
  <c r="CZ66" i="238"/>
  <c r="DA66" i="238" s="1"/>
  <c r="CS66" i="238"/>
  <c r="CQ66" i="238"/>
  <c r="CR66" i="238" s="1"/>
  <c r="CJ66" i="238"/>
  <c r="CH66" i="238"/>
  <c r="CI66" i="238" s="1"/>
  <c r="CA66" i="238"/>
  <c r="BY66" i="238"/>
  <c r="BZ66" i="238" s="1"/>
  <c r="BI66" i="238"/>
  <c r="BG66" i="238"/>
  <c r="BH66" i="238" s="1"/>
  <c r="AZ66" i="238"/>
  <c r="AY66" i="238"/>
  <c r="AQ66" i="238"/>
  <c r="AP66" i="238"/>
  <c r="AH66" i="238"/>
  <c r="AG66" i="238"/>
  <c r="Y66" i="238"/>
  <c r="X66" i="238"/>
  <c r="L66" i="238"/>
  <c r="DF66" i="238" s="1"/>
  <c r="H66" i="238"/>
  <c r="DI65" i="238"/>
  <c r="DB65" i="238"/>
  <c r="CZ65" i="238"/>
  <c r="DA65" i="238" s="1"/>
  <c r="CW65" i="238"/>
  <c r="CX65" i="238" s="1"/>
  <c r="CS65" i="238"/>
  <c r="CQ65" i="238"/>
  <c r="CR65" i="238" s="1"/>
  <c r="CJ65" i="238"/>
  <c r="CH65" i="238"/>
  <c r="CI65" i="238" s="1"/>
  <c r="CA65" i="238"/>
  <c r="BY65" i="238"/>
  <c r="BZ65" i="238" s="1"/>
  <c r="BE65" i="238"/>
  <c r="BF65" i="238" s="1"/>
  <c r="AZ65" i="238"/>
  <c r="AY65" i="238"/>
  <c r="AQ65" i="238"/>
  <c r="AP65" i="238"/>
  <c r="AH65" i="238"/>
  <c r="AG65" i="238"/>
  <c r="Y65" i="238"/>
  <c r="X65" i="238"/>
  <c r="L65" i="238"/>
  <c r="R65" i="238" s="1"/>
  <c r="H65" i="238"/>
  <c r="DI64" i="238"/>
  <c r="DB64" i="238"/>
  <c r="CZ64" i="238"/>
  <c r="DA64" i="238" s="1"/>
  <c r="CS64" i="238"/>
  <c r="CQ64" i="238"/>
  <c r="CR64" i="238" s="1"/>
  <c r="CJ64" i="238"/>
  <c r="CH64" i="238"/>
  <c r="CI64" i="238" s="1"/>
  <c r="CA64" i="238"/>
  <c r="BY64" i="238"/>
  <c r="BZ64" i="238" s="1"/>
  <c r="BI64" i="238"/>
  <c r="BG64" i="238"/>
  <c r="BH64" i="238" s="1"/>
  <c r="AZ64" i="238"/>
  <c r="AY64" i="238"/>
  <c r="AQ64" i="238"/>
  <c r="AP64" i="238"/>
  <c r="AH64" i="238"/>
  <c r="AG64" i="238"/>
  <c r="Y64" i="238"/>
  <c r="X64" i="238"/>
  <c r="L64" i="238"/>
  <c r="R64" i="238" s="1"/>
  <c r="H64" i="238"/>
  <c r="DI63" i="238"/>
  <c r="DB63" i="238"/>
  <c r="CZ63" i="238"/>
  <c r="DA63" i="238" s="1"/>
  <c r="CS63" i="238"/>
  <c r="CQ63" i="238"/>
  <c r="CR63" i="238" s="1"/>
  <c r="CJ63" i="238"/>
  <c r="CH63" i="238"/>
  <c r="CI63" i="238" s="1"/>
  <c r="CA63" i="238"/>
  <c r="BY63" i="238"/>
  <c r="BZ63" i="238" s="1"/>
  <c r="BI63" i="238"/>
  <c r="BG63" i="238"/>
  <c r="BH63" i="238" s="1"/>
  <c r="AZ63" i="238"/>
  <c r="AY63" i="238"/>
  <c r="AQ63" i="238"/>
  <c r="AP63" i="238"/>
  <c r="AH63" i="238"/>
  <c r="AG63" i="238"/>
  <c r="Y63" i="238"/>
  <c r="X63" i="238"/>
  <c r="L63" i="238"/>
  <c r="M63" i="238" s="1"/>
  <c r="N63" i="238" s="1"/>
  <c r="H63" i="238"/>
  <c r="DI62" i="238"/>
  <c r="DB62" i="238"/>
  <c r="CZ62" i="238"/>
  <c r="DA62" i="238" s="1"/>
  <c r="CS62" i="238"/>
  <c r="CQ62" i="238"/>
  <c r="CR62" i="238" s="1"/>
  <c r="CJ62" i="238"/>
  <c r="CH62" i="238"/>
  <c r="CI62" i="238" s="1"/>
  <c r="CA62" i="238"/>
  <c r="BY62" i="238"/>
  <c r="BZ62" i="238" s="1"/>
  <c r="BE62" i="238"/>
  <c r="BF62" i="238" s="1"/>
  <c r="AZ62" i="238"/>
  <c r="AY62" i="238"/>
  <c r="AQ62" i="238"/>
  <c r="AP62" i="238"/>
  <c r="AM62" i="238"/>
  <c r="AH62" i="238"/>
  <c r="AG62" i="238"/>
  <c r="Y62" i="238"/>
  <c r="X62" i="238"/>
  <c r="L62" i="238"/>
  <c r="H62" i="238"/>
  <c r="DB61" i="238"/>
  <c r="CZ61" i="238"/>
  <c r="DA61" i="238" s="1"/>
  <c r="CS61" i="238"/>
  <c r="CQ61" i="238"/>
  <c r="CR61" i="238" s="1"/>
  <c r="CJ61" i="238"/>
  <c r="CH61" i="238"/>
  <c r="CI61" i="238" s="1"/>
  <c r="CA61" i="238"/>
  <c r="BY61" i="238"/>
  <c r="BZ61" i="238" s="1"/>
  <c r="BI61" i="238"/>
  <c r="BG61" i="238"/>
  <c r="BH61" i="238" s="1"/>
  <c r="BE61" i="238"/>
  <c r="AZ61" i="238"/>
  <c r="AY61" i="238"/>
  <c r="AQ61" i="238"/>
  <c r="AP61" i="238"/>
  <c r="AM61" i="238"/>
  <c r="AH61" i="238"/>
  <c r="AG61" i="238"/>
  <c r="Y61" i="238"/>
  <c r="X61" i="238"/>
  <c r="O61" i="238"/>
  <c r="N61" i="238"/>
  <c r="H61" i="238"/>
  <c r="DI60" i="238"/>
  <c r="DB60" i="238"/>
  <c r="CZ60" i="238"/>
  <c r="DA60" i="238" s="1"/>
  <c r="CS60" i="238"/>
  <c r="CQ60" i="238"/>
  <c r="CR60" i="238" s="1"/>
  <c r="CJ60" i="238"/>
  <c r="CH60" i="238"/>
  <c r="CI60" i="238" s="1"/>
  <c r="CA60" i="238"/>
  <c r="BY60" i="238"/>
  <c r="BZ60" i="238" s="1"/>
  <c r="BI60" i="238"/>
  <c r="BG60" i="238"/>
  <c r="BH60" i="238" s="1"/>
  <c r="AZ60" i="238"/>
  <c r="AY60" i="238"/>
  <c r="AQ60" i="238"/>
  <c r="AP60" i="238"/>
  <c r="AE60" i="238"/>
  <c r="AF60" i="238" s="1"/>
  <c r="AG60" i="238" s="1"/>
  <c r="Y60" i="238"/>
  <c r="X60" i="238"/>
  <c r="L60" i="238"/>
  <c r="H60" i="238"/>
  <c r="DI59" i="238"/>
  <c r="DB59" i="238"/>
  <c r="CZ59" i="238"/>
  <c r="DA59" i="238" s="1"/>
  <c r="CS59" i="238"/>
  <c r="CQ59" i="238"/>
  <c r="CR59" i="238" s="1"/>
  <c r="CJ59" i="238"/>
  <c r="CH59" i="238"/>
  <c r="CI59" i="238" s="1"/>
  <c r="CA59" i="238"/>
  <c r="BY59" i="238"/>
  <c r="BZ59" i="238" s="1"/>
  <c r="BI59" i="238"/>
  <c r="BG59" i="238"/>
  <c r="BH59" i="238" s="1"/>
  <c r="AZ59" i="238"/>
  <c r="AY59" i="238"/>
  <c r="AQ59" i="238"/>
  <c r="AP59" i="238"/>
  <c r="AE59" i="238"/>
  <c r="AH59" i="238" s="1"/>
  <c r="Y59" i="238"/>
  <c r="X59" i="238"/>
  <c r="L59" i="238"/>
  <c r="O59" i="238" s="1"/>
  <c r="H59" i="238"/>
  <c r="DB58" i="238"/>
  <c r="CZ58" i="238"/>
  <c r="DA58" i="238" s="1"/>
  <c r="CS58" i="238"/>
  <c r="CQ58" i="238"/>
  <c r="CR58" i="238" s="1"/>
  <c r="CJ58" i="238"/>
  <c r="CH58" i="238"/>
  <c r="CI58" i="238" s="1"/>
  <c r="CA58" i="238"/>
  <c r="BY58" i="238"/>
  <c r="BZ58" i="238" s="1"/>
  <c r="BI58" i="238"/>
  <c r="BG58" i="238"/>
  <c r="BH58" i="238" s="1"/>
  <c r="AZ58" i="238"/>
  <c r="AY58" i="238"/>
  <c r="AQ58" i="238"/>
  <c r="AP58" i="238"/>
  <c r="AH58" i="238"/>
  <c r="AG58" i="238"/>
  <c r="Y58" i="238"/>
  <c r="X58" i="238"/>
  <c r="O58" i="238"/>
  <c r="N58" i="238"/>
  <c r="H58" i="238"/>
  <c r="DB57" i="238"/>
  <c r="CZ57" i="238"/>
  <c r="DA57" i="238" s="1"/>
  <c r="CS57" i="238"/>
  <c r="CQ57" i="238"/>
  <c r="CR57" i="238" s="1"/>
  <c r="CJ57" i="238"/>
  <c r="CH57" i="238"/>
  <c r="CI57" i="238" s="1"/>
  <c r="CA57" i="238"/>
  <c r="BY57" i="238"/>
  <c r="BZ57" i="238" s="1"/>
  <c r="BI57" i="238"/>
  <c r="BG57" i="238"/>
  <c r="BH57" i="238" s="1"/>
  <c r="AZ57" i="238"/>
  <c r="AY57" i="238"/>
  <c r="AQ57" i="238"/>
  <c r="AP57" i="238"/>
  <c r="AH57" i="238"/>
  <c r="AG57" i="238"/>
  <c r="Y57" i="238"/>
  <c r="X57" i="238"/>
  <c r="O57" i="238"/>
  <c r="N57" i="238"/>
  <c r="H57" i="238"/>
  <c r="DI56" i="238"/>
  <c r="DB56" i="238"/>
  <c r="CZ56" i="238"/>
  <c r="DA56" i="238" s="1"/>
  <c r="CS56" i="238"/>
  <c r="CQ56" i="238"/>
  <c r="CR56" i="238" s="1"/>
  <c r="CJ56" i="238"/>
  <c r="CH56" i="238"/>
  <c r="CI56" i="238" s="1"/>
  <c r="CA56" i="238"/>
  <c r="BY56" i="238"/>
  <c r="BZ56" i="238" s="1"/>
  <c r="BI56" i="238"/>
  <c r="BG56" i="238"/>
  <c r="BH56" i="238" s="1"/>
  <c r="AZ56" i="238"/>
  <c r="AY56" i="238"/>
  <c r="AQ56" i="238"/>
  <c r="AP56" i="238"/>
  <c r="AE56" i="238"/>
  <c r="Y56" i="238"/>
  <c r="X56" i="238"/>
  <c r="L56" i="238"/>
  <c r="O56" i="238" s="1"/>
  <c r="H56" i="238"/>
  <c r="DB55" i="238"/>
  <c r="CZ55" i="238"/>
  <c r="DA55" i="238" s="1"/>
  <c r="CS55" i="238"/>
  <c r="CQ55" i="238"/>
  <c r="CR55" i="238" s="1"/>
  <c r="CJ55" i="238"/>
  <c r="CH55" i="238"/>
  <c r="CI55" i="238" s="1"/>
  <c r="CA55" i="238"/>
  <c r="BY55" i="238"/>
  <c r="BZ55" i="238" s="1"/>
  <c r="BI55" i="238"/>
  <c r="BG55" i="238"/>
  <c r="BH55" i="238" s="1"/>
  <c r="BE55" i="238"/>
  <c r="AZ55" i="238"/>
  <c r="AY55" i="238"/>
  <c r="AQ55" i="238"/>
  <c r="AP55" i="238"/>
  <c r="AM55" i="238"/>
  <c r="AH55" i="238"/>
  <c r="AG55" i="238"/>
  <c r="Y55" i="238"/>
  <c r="X55" i="238"/>
  <c r="O55" i="238"/>
  <c r="N55" i="238"/>
  <c r="H55" i="238"/>
  <c r="DI54" i="238"/>
  <c r="DB54" i="238"/>
  <c r="CZ54" i="238"/>
  <c r="DA54" i="238" s="1"/>
  <c r="CW54" i="238"/>
  <c r="CX54" i="238" s="1"/>
  <c r="CS54" i="238"/>
  <c r="CQ54" i="238"/>
  <c r="CR54" i="238" s="1"/>
  <c r="CJ54" i="238"/>
  <c r="CH54" i="238"/>
  <c r="CI54" i="238" s="1"/>
  <c r="CA54" i="238"/>
  <c r="BY54" i="238"/>
  <c r="BZ54" i="238" s="1"/>
  <c r="BE54" i="238"/>
  <c r="BF54" i="238" s="1"/>
  <c r="AZ54" i="238"/>
  <c r="AY54" i="238"/>
  <c r="AQ54" i="238"/>
  <c r="AP54" i="238"/>
  <c r="AM54" i="238"/>
  <c r="AE54" i="238"/>
  <c r="Y54" i="238"/>
  <c r="X54" i="238"/>
  <c r="L54" i="238"/>
  <c r="M54" i="238" s="1"/>
  <c r="N54" i="238" s="1"/>
  <c r="H54" i="238"/>
  <c r="DI53" i="238"/>
  <c r="DB53" i="238"/>
  <c r="CZ53" i="238"/>
  <c r="DA53" i="238" s="1"/>
  <c r="CS53" i="238"/>
  <c r="CQ53" i="238"/>
  <c r="CR53" i="238" s="1"/>
  <c r="CJ53" i="238"/>
  <c r="CH53" i="238"/>
  <c r="CI53" i="238" s="1"/>
  <c r="CA53" i="238"/>
  <c r="BY53" i="238"/>
  <c r="BZ53" i="238" s="1"/>
  <c r="BE53" i="238"/>
  <c r="BF53" i="238" s="1"/>
  <c r="AZ53" i="238"/>
  <c r="AY53" i="238"/>
  <c r="AQ53" i="238"/>
  <c r="AP53" i="238"/>
  <c r="AH53" i="238"/>
  <c r="AG53" i="238"/>
  <c r="Y53" i="238"/>
  <c r="X53" i="238"/>
  <c r="O53" i="238"/>
  <c r="N53" i="238"/>
  <c r="H53" i="238"/>
  <c r="DI52" i="238"/>
  <c r="DB52" i="238"/>
  <c r="CZ52" i="238"/>
  <c r="DA52" i="238" s="1"/>
  <c r="CS52" i="238"/>
  <c r="CQ52" i="238"/>
  <c r="CR52" i="238" s="1"/>
  <c r="CJ52" i="238"/>
  <c r="CH52" i="238"/>
  <c r="CI52" i="238" s="1"/>
  <c r="CA52" i="238"/>
  <c r="BY52" i="238"/>
  <c r="BZ52" i="238" s="1"/>
  <c r="BI52" i="238"/>
  <c r="BG52" i="238"/>
  <c r="BH52" i="238" s="1"/>
  <c r="AZ52" i="238"/>
  <c r="AY52" i="238"/>
  <c r="AQ52" i="238"/>
  <c r="AP52" i="238"/>
  <c r="AH52" i="238"/>
  <c r="AG52" i="238"/>
  <c r="Y52" i="238"/>
  <c r="X52" i="238"/>
  <c r="L52" i="238"/>
  <c r="M52" i="238" s="1"/>
  <c r="N52" i="238" s="1"/>
  <c r="H52" i="238"/>
  <c r="DI51" i="238"/>
  <c r="DB51" i="238"/>
  <c r="CZ51" i="238"/>
  <c r="DA51" i="238" s="1"/>
  <c r="CS51" i="238"/>
  <c r="CQ51" i="238"/>
  <c r="CR51" i="238" s="1"/>
  <c r="CJ51" i="238"/>
  <c r="CH51" i="238"/>
  <c r="CI51" i="238" s="1"/>
  <c r="CA51" i="238"/>
  <c r="BY51" i="238"/>
  <c r="BZ51" i="238" s="1"/>
  <c r="BI51" i="238"/>
  <c r="BG51" i="238"/>
  <c r="BH51" i="238" s="1"/>
  <c r="AZ51" i="238"/>
  <c r="AY51" i="238"/>
  <c r="AQ51" i="238"/>
  <c r="AP51" i="238"/>
  <c r="AH51" i="238"/>
  <c r="AG51" i="238"/>
  <c r="Y51" i="238"/>
  <c r="X51" i="238"/>
  <c r="L51" i="238"/>
  <c r="M51" i="238" s="1"/>
  <c r="N51" i="238" s="1"/>
  <c r="H51" i="238"/>
  <c r="DI50" i="238"/>
  <c r="DB50" i="238"/>
  <c r="CZ50" i="238"/>
  <c r="DA50" i="238" s="1"/>
  <c r="CS50" i="238"/>
  <c r="CQ50" i="238"/>
  <c r="CR50" i="238" s="1"/>
  <c r="CJ50" i="238"/>
  <c r="CH50" i="238"/>
  <c r="CI50" i="238" s="1"/>
  <c r="CA50" i="238"/>
  <c r="BY50" i="238"/>
  <c r="BZ50" i="238" s="1"/>
  <c r="BI50" i="238"/>
  <c r="BG50" i="238"/>
  <c r="BH50" i="238" s="1"/>
  <c r="AZ50" i="238"/>
  <c r="AY50" i="238"/>
  <c r="AQ50" i="238"/>
  <c r="AP50" i="238"/>
  <c r="AH50" i="238"/>
  <c r="AG50" i="238"/>
  <c r="Y50" i="238"/>
  <c r="X50" i="238"/>
  <c r="L50" i="238"/>
  <c r="H50" i="238"/>
  <c r="DI49" i="238"/>
  <c r="DB49" i="238"/>
  <c r="CZ49" i="238"/>
  <c r="DA49" i="238" s="1"/>
  <c r="CS49" i="238"/>
  <c r="CQ49" i="238"/>
  <c r="CR49" i="238" s="1"/>
  <c r="CJ49" i="238"/>
  <c r="CH49" i="238"/>
  <c r="CI49" i="238" s="1"/>
  <c r="CA49" i="238"/>
  <c r="BY49" i="238"/>
  <c r="BZ49" i="238" s="1"/>
  <c r="BI49" i="238"/>
  <c r="BG49" i="238"/>
  <c r="BH49" i="238" s="1"/>
  <c r="BE49" i="238"/>
  <c r="AZ49" i="238"/>
  <c r="AY49" i="238"/>
  <c r="AQ49" i="238"/>
  <c r="AP49" i="238"/>
  <c r="AM49" i="238"/>
  <c r="AH49" i="238"/>
  <c r="AG49" i="238"/>
  <c r="Y49" i="238"/>
  <c r="X49" i="238"/>
  <c r="L49" i="238"/>
  <c r="M49" i="238" s="1"/>
  <c r="N49" i="238" s="1"/>
  <c r="H49" i="238"/>
  <c r="DI48" i="238"/>
  <c r="DB48" i="238"/>
  <c r="CZ48" i="238"/>
  <c r="DA48" i="238" s="1"/>
  <c r="CS48" i="238"/>
  <c r="CQ48" i="238"/>
  <c r="CR48" i="238" s="1"/>
  <c r="CJ48" i="238"/>
  <c r="CH48" i="238"/>
  <c r="CI48" i="238" s="1"/>
  <c r="CA48" i="238"/>
  <c r="BY48" i="238"/>
  <c r="BZ48" i="238" s="1"/>
  <c r="BI48" i="238"/>
  <c r="BG48" i="238"/>
  <c r="BH48" i="238" s="1"/>
  <c r="AZ48" i="238"/>
  <c r="AY48" i="238"/>
  <c r="AQ48" i="238"/>
  <c r="AP48" i="238"/>
  <c r="AH48" i="238"/>
  <c r="AG48" i="238"/>
  <c r="Y48" i="238"/>
  <c r="X48" i="238"/>
  <c r="L48" i="238"/>
  <c r="H48" i="238"/>
  <c r="DI47" i="238"/>
  <c r="DB47" i="238"/>
  <c r="CZ47" i="238"/>
  <c r="DA47" i="238" s="1"/>
  <c r="CS47" i="238"/>
  <c r="CQ47" i="238"/>
  <c r="CR47" i="238" s="1"/>
  <c r="CJ47" i="238"/>
  <c r="CH47" i="238"/>
  <c r="CI47" i="238" s="1"/>
  <c r="CA47" i="238"/>
  <c r="BY47" i="238"/>
  <c r="BZ47" i="238" s="1"/>
  <c r="BI47" i="238"/>
  <c r="BG47" i="238"/>
  <c r="BH47" i="238" s="1"/>
  <c r="AZ47" i="238"/>
  <c r="AY47" i="238"/>
  <c r="AQ47" i="238"/>
  <c r="AP47" i="238"/>
  <c r="AH47" i="238"/>
  <c r="AG47" i="238"/>
  <c r="Y47" i="238"/>
  <c r="X47" i="238"/>
  <c r="L47" i="238"/>
  <c r="DF47" i="238" s="1"/>
  <c r="H47" i="238"/>
  <c r="DI46" i="238"/>
  <c r="DB46" i="238"/>
  <c r="CZ46" i="238"/>
  <c r="DA46" i="238" s="1"/>
  <c r="CS46" i="238"/>
  <c r="CQ46" i="238"/>
  <c r="CR46" i="238" s="1"/>
  <c r="CJ46" i="238"/>
  <c r="CH46" i="238"/>
  <c r="CI46" i="238" s="1"/>
  <c r="CA46" i="238"/>
  <c r="BY46" i="238"/>
  <c r="BZ46" i="238" s="1"/>
  <c r="BI46" i="238"/>
  <c r="BG46" i="238"/>
  <c r="BH46" i="238" s="1"/>
  <c r="AZ46" i="238"/>
  <c r="AY46" i="238"/>
  <c r="AQ46" i="238"/>
  <c r="AP46" i="238"/>
  <c r="AH46" i="238"/>
  <c r="AG46" i="238"/>
  <c r="Y46" i="238"/>
  <c r="X46" i="238"/>
  <c r="L46" i="238"/>
  <c r="R46" i="238" s="1"/>
  <c r="H46" i="238"/>
  <c r="DI45" i="238"/>
  <c r="DB45" i="238"/>
  <c r="CZ45" i="238"/>
  <c r="DA45" i="238" s="1"/>
  <c r="CS45" i="238"/>
  <c r="CQ45" i="238"/>
  <c r="CR45" i="238" s="1"/>
  <c r="CJ45" i="238"/>
  <c r="CH45" i="238"/>
  <c r="CI45" i="238" s="1"/>
  <c r="CA45" i="238"/>
  <c r="BY45" i="238"/>
  <c r="BZ45" i="238" s="1"/>
  <c r="BI45" i="238"/>
  <c r="BG45" i="238"/>
  <c r="BH45" i="238" s="1"/>
  <c r="AZ45" i="238"/>
  <c r="AY45" i="238"/>
  <c r="AQ45" i="238"/>
  <c r="AP45" i="238"/>
  <c r="AH45" i="238"/>
  <c r="AG45" i="238"/>
  <c r="Y45" i="238"/>
  <c r="X45" i="238"/>
  <c r="L45" i="238"/>
  <c r="DG45" i="238" s="1"/>
  <c r="H45" i="238"/>
  <c r="DI44" i="238"/>
  <c r="DB44" i="238"/>
  <c r="CZ44" i="238"/>
  <c r="DA44" i="238" s="1"/>
  <c r="CW44" i="238"/>
  <c r="CX44" i="238" s="1"/>
  <c r="CS44" i="238"/>
  <c r="CQ44" i="238"/>
  <c r="CR44" i="238" s="1"/>
  <c r="CJ44" i="238"/>
  <c r="CH44" i="238"/>
  <c r="CI44" i="238" s="1"/>
  <c r="CA44" i="238"/>
  <c r="BY44" i="238"/>
  <c r="BZ44" i="238" s="1"/>
  <c r="BE44" i="238"/>
  <c r="BF44" i="238" s="1"/>
  <c r="AZ44" i="238"/>
  <c r="AY44" i="238"/>
  <c r="AQ44" i="238"/>
  <c r="AP44" i="238"/>
  <c r="AE44" i="238"/>
  <c r="AH44" i="238" s="1"/>
  <c r="Y44" i="238"/>
  <c r="X44" i="238"/>
  <c r="L44" i="238"/>
  <c r="H44" i="238"/>
  <c r="DI43" i="238"/>
  <c r="DB43" i="238"/>
  <c r="CZ43" i="238"/>
  <c r="DA43" i="238" s="1"/>
  <c r="CW43" i="238"/>
  <c r="CX43" i="238" s="1"/>
  <c r="CS43" i="238"/>
  <c r="CQ43" i="238"/>
  <c r="CR43" i="238" s="1"/>
  <c r="CJ43" i="238"/>
  <c r="CH43" i="238"/>
  <c r="CI43" i="238" s="1"/>
  <c r="CA43" i="238"/>
  <c r="BY43" i="238"/>
  <c r="BZ43" i="238" s="1"/>
  <c r="BE43" i="238"/>
  <c r="BF43" i="238" s="1"/>
  <c r="BI43" i="238" s="1"/>
  <c r="AZ43" i="238"/>
  <c r="AY43" i="238"/>
  <c r="AQ43" i="238"/>
  <c r="AP43" i="238"/>
  <c r="AE43" i="238"/>
  <c r="AH43" i="238" s="1"/>
  <c r="Y43" i="238"/>
  <c r="X43" i="238"/>
  <c r="L43" i="238"/>
  <c r="M43" i="238" s="1"/>
  <c r="N43" i="238" s="1"/>
  <c r="H43" i="238"/>
  <c r="DI42" i="238"/>
  <c r="DB42" i="238"/>
  <c r="CZ42" i="238"/>
  <c r="DA42" i="238" s="1"/>
  <c r="CW42" i="238"/>
  <c r="CX42" i="238" s="1"/>
  <c r="CS42" i="238"/>
  <c r="CQ42" i="238"/>
  <c r="CR42" i="238" s="1"/>
  <c r="CJ42" i="238"/>
  <c r="CH42" i="238"/>
  <c r="CI42" i="238" s="1"/>
  <c r="CA42" i="238"/>
  <c r="BY42" i="238"/>
  <c r="BZ42" i="238" s="1"/>
  <c r="BE42" i="238"/>
  <c r="BF42" i="238" s="1"/>
  <c r="AZ42" i="238"/>
  <c r="AY42" i="238"/>
  <c r="AQ42" i="238"/>
  <c r="AP42" i="238"/>
  <c r="AM42" i="238"/>
  <c r="AE42" i="238"/>
  <c r="Y42" i="238"/>
  <c r="X42" i="238"/>
  <c r="L42" i="238"/>
  <c r="M42" i="238" s="1"/>
  <c r="N42" i="238" s="1"/>
  <c r="H42" i="238"/>
  <c r="DI41" i="238"/>
  <c r="DB41" i="238"/>
  <c r="CZ41" i="238"/>
  <c r="DA41" i="238" s="1"/>
  <c r="CW41" i="238"/>
  <c r="CX41" i="238" s="1"/>
  <c r="CS41" i="238"/>
  <c r="CQ41" i="238"/>
  <c r="CR41" i="238" s="1"/>
  <c r="CJ41" i="238"/>
  <c r="CH41" i="238"/>
  <c r="CI41" i="238" s="1"/>
  <c r="CA41" i="238"/>
  <c r="BY41" i="238"/>
  <c r="BZ41" i="238" s="1"/>
  <c r="BE41" i="238"/>
  <c r="BF41" i="238" s="1"/>
  <c r="AZ41" i="238"/>
  <c r="AY41" i="238"/>
  <c r="AQ41" i="238"/>
  <c r="AP41" i="238"/>
  <c r="AM41" i="238"/>
  <c r="AE41" i="238"/>
  <c r="Y41" i="238"/>
  <c r="X41" i="238"/>
  <c r="L41" i="238"/>
  <c r="R41" i="238" s="1"/>
  <c r="H41" i="238"/>
  <c r="DI40" i="238"/>
  <c r="DB40" i="238"/>
  <c r="CZ40" i="238"/>
  <c r="DA40" i="238" s="1"/>
  <c r="CW40" i="238"/>
  <c r="CX40" i="238" s="1"/>
  <c r="CS40" i="238"/>
  <c r="CQ40" i="238"/>
  <c r="CR40" i="238" s="1"/>
  <c r="CJ40" i="238"/>
  <c r="CH40" i="238"/>
  <c r="CI40" i="238" s="1"/>
  <c r="CA40" i="238"/>
  <c r="BY40" i="238"/>
  <c r="BZ40" i="238" s="1"/>
  <c r="BE40" i="238"/>
  <c r="BF40" i="238" s="1"/>
  <c r="AZ40" i="238"/>
  <c r="AY40" i="238"/>
  <c r="AQ40" i="238"/>
  <c r="AP40" i="238"/>
  <c r="AE40" i="238"/>
  <c r="AH40" i="238" s="1"/>
  <c r="Y40" i="238"/>
  <c r="X40" i="238"/>
  <c r="L40" i="238"/>
  <c r="H40" i="238"/>
  <c r="DI39" i="238"/>
  <c r="DB39" i="238"/>
  <c r="CZ39" i="238"/>
  <c r="DA39" i="238" s="1"/>
  <c r="CW39" i="238"/>
  <c r="CX39" i="238" s="1"/>
  <c r="CS39" i="238"/>
  <c r="CQ39" i="238"/>
  <c r="CR39" i="238" s="1"/>
  <c r="CJ39" i="238"/>
  <c r="CH39" i="238"/>
  <c r="CI39" i="238" s="1"/>
  <c r="CA39" i="238"/>
  <c r="BY39" i="238"/>
  <c r="BZ39" i="238" s="1"/>
  <c r="BE39" i="238"/>
  <c r="BF39" i="238" s="1"/>
  <c r="BI39" i="238" s="1"/>
  <c r="AZ39" i="238"/>
  <c r="AY39" i="238"/>
  <c r="AQ39" i="238"/>
  <c r="AP39" i="238"/>
  <c r="AE39" i="238"/>
  <c r="Y39" i="238"/>
  <c r="X39" i="238"/>
  <c r="L39" i="238"/>
  <c r="O39" i="238" s="1"/>
  <c r="H39" i="238"/>
  <c r="DI38" i="238"/>
  <c r="DB38" i="238"/>
  <c r="CZ38" i="238"/>
  <c r="DA38" i="238" s="1"/>
  <c r="CS38" i="238"/>
  <c r="CQ38" i="238"/>
  <c r="CR38" i="238" s="1"/>
  <c r="CJ38" i="238"/>
  <c r="CH38" i="238"/>
  <c r="CI38" i="238" s="1"/>
  <c r="CA38" i="238"/>
  <c r="BY38" i="238"/>
  <c r="BZ38" i="238" s="1"/>
  <c r="BE38" i="238"/>
  <c r="BF38" i="238" s="1"/>
  <c r="AZ38" i="238"/>
  <c r="AY38" i="238"/>
  <c r="AQ38" i="238"/>
  <c r="AP38" i="238"/>
  <c r="AH38" i="238"/>
  <c r="AG38" i="238"/>
  <c r="Y38" i="238"/>
  <c r="X38" i="238"/>
  <c r="O38" i="238"/>
  <c r="N38" i="238"/>
  <c r="H38" i="238"/>
  <c r="DB37" i="238"/>
  <c r="CZ37" i="238"/>
  <c r="DA37" i="238" s="1"/>
  <c r="CS37" i="238"/>
  <c r="CQ37" i="238"/>
  <c r="CR37" i="238" s="1"/>
  <c r="CJ37" i="238"/>
  <c r="CH37" i="238"/>
  <c r="CI37" i="238" s="1"/>
  <c r="CA37" i="238"/>
  <c r="BY37" i="238"/>
  <c r="BZ37" i="238" s="1"/>
  <c r="BI37" i="238"/>
  <c r="BG37" i="238"/>
  <c r="BH37" i="238" s="1"/>
  <c r="AZ37" i="238"/>
  <c r="AY37" i="238"/>
  <c r="AQ37" i="238"/>
  <c r="AP37" i="238"/>
  <c r="AH37" i="238"/>
  <c r="AG37" i="238"/>
  <c r="Y37" i="238"/>
  <c r="X37" i="238"/>
  <c r="O37" i="238"/>
  <c r="N37" i="238"/>
  <c r="H37" i="238"/>
  <c r="DB36" i="238"/>
  <c r="CZ36" i="238"/>
  <c r="DA36" i="238" s="1"/>
  <c r="CS36" i="238"/>
  <c r="CQ36" i="238"/>
  <c r="CR36" i="238" s="1"/>
  <c r="CJ36" i="238"/>
  <c r="CH36" i="238"/>
  <c r="CI36" i="238" s="1"/>
  <c r="CA36" i="238"/>
  <c r="BY36" i="238"/>
  <c r="BZ36" i="238" s="1"/>
  <c r="BI36" i="238"/>
  <c r="BG36" i="238"/>
  <c r="BH36" i="238" s="1"/>
  <c r="AZ36" i="238"/>
  <c r="AY36" i="238"/>
  <c r="AQ36" i="238"/>
  <c r="AP36" i="238"/>
  <c r="AH36" i="238"/>
  <c r="AG36" i="238"/>
  <c r="Y36" i="238"/>
  <c r="X36" i="238"/>
  <c r="O36" i="238"/>
  <c r="N36" i="238"/>
  <c r="H36" i="238"/>
  <c r="DI35" i="238"/>
  <c r="DB35" i="238"/>
  <c r="CZ35" i="238"/>
  <c r="DA35" i="238" s="1"/>
  <c r="CS35" i="238"/>
  <c r="CQ35" i="238"/>
  <c r="CR35" i="238" s="1"/>
  <c r="CJ35" i="238"/>
  <c r="CH35" i="238"/>
  <c r="CI35" i="238" s="1"/>
  <c r="CA35" i="238"/>
  <c r="BY35" i="238"/>
  <c r="BZ35" i="238" s="1"/>
  <c r="BI35" i="238"/>
  <c r="BG35" i="238"/>
  <c r="BH35" i="238" s="1"/>
  <c r="BE35" i="238"/>
  <c r="AZ35" i="238"/>
  <c r="AY35" i="238"/>
  <c r="AQ35" i="238"/>
  <c r="AP35" i="238"/>
  <c r="AM35" i="238"/>
  <c r="AE35" i="238"/>
  <c r="AH35" i="238" s="1"/>
  <c r="Y35" i="238"/>
  <c r="X35" i="238"/>
  <c r="L35" i="238"/>
  <c r="M35" i="238" s="1"/>
  <c r="N35" i="238" s="1"/>
  <c r="H35" i="238"/>
  <c r="DI34" i="238"/>
  <c r="DB34" i="238"/>
  <c r="CZ34" i="238"/>
  <c r="DA34" i="238" s="1"/>
  <c r="CS34" i="238"/>
  <c r="CQ34" i="238"/>
  <c r="CR34" i="238" s="1"/>
  <c r="CJ34" i="238"/>
  <c r="CH34" i="238"/>
  <c r="CI34" i="238" s="1"/>
  <c r="CA34" i="238"/>
  <c r="BY34" i="238"/>
  <c r="BZ34" i="238" s="1"/>
  <c r="BI34" i="238"/>
  <c r="BG34" i="238"/>
  <c r="BH34" i="238" s="1"/>
  <c r="BE34" i="238"/>
  <c r="AZ34" i="238"/>
  <c r="AY34" i="238"/>
  <c r="AQ34" i="238"/>
  <c r="AP34" i="238"/>
  <c r="AM34" i="238"/>
  <c r="AH34" i="238"/>
  <c r="AG34" i="238"/>
  <c r="Y34" i="238"/>
  <c r="X34" i="238"/>
  <c r="L34" i="238"/>
  <c r="DG34" i="238" s="1"/>
  <c r="H34" i="238"/>
  <c r="DI33" i="238"/>
  <c r="DB33" i="238"/>
  <c r="CZ33" i="238"/>
  <c r="DA33" i="238" s="1"/>
  <c r="CS33" i="238"/>
  <c r="CQ33" i="238"/>
  <c r="CR33" i="238" s="1"/>
  <c r="CJ33" i="238"/>
  <c r="CH33" i="238"/>
  <c r="CI33" i="238" s="1"/>
  <c r="CA33" i="238"/>
  <c r="BY33" i="238"/>
  <c r="BZ33" i="238" s="1"/>
  <c r="BF33" i="238"/>
  <c r="AZ33" i="238"/>
  <c r="AY33" i="238"/>
  <c r="AQ33" i="238"/>
  <c r="AP33" i="238"/>
  <c r="AH33" i="238"/>
  <c r="AG33" i="238"/>
  <c r="Y33" i="238"/>
  <c r="X33" i="238"/>
  <c r="L33" i="238"/>
  <c r="O33" i="238" s="1"/>
  <c r="H33" i="238"/>
  <c r="DB32" i="238"/>
  <c r="CZ32" i="238"/>
  <c r="DA32" i="238" s="1"/>
  <c r="CS32" i="238"/>
  <c r="CQ32" i="238"/>
  <c r="CR32" i="238" s="1"/>
  <c r="CJ32" i="238"/>
  <c r="CH32" i="238"/>
  <c r="CI32" i="238" s="1"/>
  <c r="CA32" i="238"/>
  <c r="BY32" i="238"/>
  <c r="BZ32" i="238" s="1"/>
  <c r="BI32" i="238"/>
  <c r="BG32" i="238"/>
  <c r="BH32" i="238" s="1"/>
  <c r="AZ32" i="238"/>
  <c r="AY32" i="238"/>
  <c r="AQ32" i="238"/>
  <c r="AP32" i="238"/>
  <c r="AH32" i="238"/>
  <c r="AG32" i="238"/>
  <c r="Y32" i="238"/>
  <c r="X32" i="238"/>
  <c r="O32" i="238"/>
  <c r="N32" i="238"/>
  <c r="H32" i="238"/>
  <c r="DB31" i="238"/>
  <c r="CZ31" i="238"/>
  <c r="DA31" i="238" s="1"/>
  <c r="CS31" i="238"/>
  <c r="CQ31" i="238"/>
  <c r="CR31" i="238" s="1"/>
  <c r="CJ31" i="238"/>
  <c r="CH31" i="238"/>
  <c r="CI31" i="238" s="1"/>
  <c r="CA31" i="238"/>
  <c r="BY31" i="238"/>
  <c r="BZ31" i="238" s="1"/>
  <c r="BI31" i="238"/>
  <c r="BG31" i="238"/>
  <c r="BH31" i="238" s="1"/>
  <c r="AZ31" i="238"/>
  <c r="AY31" i="238"/>
  <c r="AQ31" i="238"/>
  <c r="AP31" i="238"/>
  <c r="AH31" i="238"/>
  <c r="AG31" i="238"/>
  <c r="Y31" i="238"/>
  <c r="X31" i="238"/>
  <c r="O31" i="238"/>
  <c r="N31" i="238"/>
  <c r="H31" i="238"/>
  <c r="DB30" i="238"/>
  <c r="CZ30" i="238"/>
  <c r="DA30" i="238" s="1"/>
  <c r="CS30" i="238"/>
  <c r="CQ30" i="238"/>
  <c r="CR30" i="238" s="1"/>
  <c r="CJ30" i="238"/>
  <c r="CH30" i="238"/>
  <c r="CI30" i="238" s="1"/>
  <c r="CA30" i="238"/>
  <c r="BY30" i="238"/>
  <c r="BZ30" i="238" s="1"/>
  <c r="BI30" i="238"/>
  <c r="BG30" i="238"/>
  <c r="BH30" i="238" s="1"/>
  <c r="AZ30" i="238"/>
  <c r="AY30" i="238"/>
  <c r="AQ30" i="238"/>
  <c r="AP30" i="238"/>
  <c r="AH30" i="238"/>
  <c r="AG30" i="238"/>
  <c r="Y30" i="238"/>
  <c r="X30" i="238"/>
  <c r="O30" i="238"/>
  <c r="N30" i="238"/>
  <c r="H30" i="238"/>
  <c r="DB29" i="238"/>
  <c r="CZ29" i="238"/>
  <c r="DA29" i="238" s="1"/>
  <c r="CS29" i="238"/>
  <c r="CQ29" i="238"/>
  <c r="CR29" i="238" s="1"/>
  <c r="CJ29" i="238"/>
  <c r="CH29" i="238"/>
  <c r="CI29" i="238" s="1"/>
  <c r="CA29" i="238"/>
  <c r="BY29" i="238"/>
  <c r="BZ29" i="238" s="1"/>
  <c r="BI29" i="238"/>
  <c r="BG29" i="238"/>
  <c r="BH29" i="238" s="1"/>
  <c r="BE29" i="238"/>
  <c r="AZ29" i="238"/>
  <c r="AY29" i="238"/>
  <c r="AQ29" i="238"/>
  <c r="AP29" i="238"/>
  <c r="AM29" i="238"/>
  <c r="AH29" i="238"/>
  <c r="AG29" i="238"/>
  <c r="Y29" i="238"/>
  <c r="X29" i="238"/>
  <c r="O29" i="238"/>
  <c r="N29" i="238"/>
  <c r="H29" i="238"/>
  <c r="DB28" i="238"/>
  <c r="CZ28" i="238"/>
  <c r="DA28" i="238" s="1"/>
  <c r="CS28" i="238"/>
  <c r="CQ28" i="238"/>
  <c r="CR28" i="238" s="1"/>
  <c r="CJ28" i="238"/>
  <c r="CH28" i="238"/>
  <c r="CI28" i="238" s="1"/>
  <c r="CA28" i="238"/>
  <c r="BY28" i="238"/>
  <c r="BZ28" i="238" s="1"/>
  <c r="BI28" i="238"/>
  <c r="BG28" i="238"/>
  <c r="BH28" i="238" s="1"/>
  <c r="AZ28" i="238"/>
  <c r="AY28" i="238"/>
  <c r="AQ28" i="238"/>
  <c r="AP28" i="238"/>
  <c r="AH28" i="238"/>
  <c r="AG28" i="238"/>
  <c r="Y28" i="238"/>
  <c r="X28" i="238"/>
  <c r="O28" i="238"/>
  <c r="N28" i="238"/>
  <c r="H28" i="238"/>
  <c r="DB27" i="238"/>
  <c r="CZ27" i="238"/>
  <c r="DA27" i="238" s="1"/>
  <c r="CS27" i="238"/>
  <c r="CQ27" i="238"/>
  <c r="CR27" i="238" s="1"/>
  <c r="CJ27" i="238"/>
  <c r="CH27" i="238"/>
  <c r="CI27" i="238" s="1"/>
  <c r="CA27" i="238"/>
  <c r="BY27" i="238"/>
  <c r="BZ27" i="238" s="1"/>
  <c r="BI27" i="238"/>
  <c r="BG27" i="238"/>
  <c r="BH27" i="238" s="1"/>
  <c r="AZ27" i="238"/>
  <c r="AY27" i="238"/>
  <c r="AQ27" i="238"/>
  <c r="AP27" i="238"/>
  <c r="AH27" i="238"/>
  <c r="AG27" i="238"/>
  <c r="Y27" i="238"/>
  <c r="X27" i="238"/>
  <c r="O27" i="238"/>
  <c r="N27" i="238"/>
  <c r="H27" i="238"/>
  <c r="DB26" i="238"/>
  <c r="CZ26" i="238"/>
  <c r="DA26" i="238" s="1"/>
  <c r="CS26" i="238"/>
  <c r="CQ26" i="238"/>
  <c r="CR26" i="238" s="1"/>
  <c r="CJ26" i="238"/>
  <c r="CH26" i="238"/>
  <c r="CI26" i="238" s="1"/>
  <c r="CA26" i="238"/>
  <c r="BY26" i="238"/>
  <c r="BZ26" i="238" s="1"/>
  <c r="BI26" i="238"/>
  <c r="BG26" i="238"/>
  <c r="BH26" i="238" s="1"/>
  <c r="AZ26" i="238"/>
  <c r="AY26" i="238"/>
  <c r="AQ26" i="238"/>
  <c r="AP26" i="238"/>
  <c r="AH26" i="238"/>
  <c r="AG26" i="238"/>
  <c r="Y26" i="238"/>
  <c r="X26" i="238"/>
  <c r="O26" i="238"/>
  <c r="N26" i="238"/>
  <c r="H26" i="238"/>
  <c r="DB25" i="238"/>
  <c r="CZ25" i="238"/>
  <c r="DA25" i="238" s="1"/>
  <c r="CS25" i="238"/>
  <c r="CQ25" i="238"/>
  <c r="CR25" i="238" s="1"/>
  <c r="CJ25" i="238"/>
  <c r="CH25" i="238"/>
  <c r="CI25" i="238" s="1"/>
  <c r="CA25" i="238"/>
  <c r="BY25" i="238"/>
  <c r="BZ25" i="238" s="1"/>
  <c r="BI25" i="238"/>
  <c r="BG25" i="238"/>
  <c r="BH25" i="238" s="1"/>
  <c r="AZ25" i="238"/>
  <c r="AY25" i="238"/>
  <c r="AQ25" i="238"/>
  <c r="AP25" i="238"/>
  <c r="AH25" i="238"/>
  <c r="AG25" i="238"/>
  <c r="Y25" i="238"/>
  <c r="X25" i="238"/>
  <c r="O25" i="238"/>
  <c r="N25" i="238"/>
  <c r="H25" i="238"/>
  <c r="DB24" i="238"/>
  <c r="CZ24" i="238"/>
  <c r="DA24" i="238" s="1"/>
  <c r="CS24" i="238"/>
  <c r="CQ24" i="238"/>
  <c r="CR24" i="238" s="1"/>
  <c r="CJ24" i="238"/>
  <c r="CH24" i="238"/>
  <c r="CI24" i="238" s="1"/>
  <c r="CA24" i="238"/>
  <c r="BY24" i="238"/>
  <c r="BZ24" i="238" s="1"/>
  <c r="BI24" i="238"/>
  <c r="BG24" i="238"/>
  <c r="BH24" i="238" s="1"/>
  <c r="AZ24" i="238"/>
  <c r="AY24" i="238"/>
  <c r="AQ24" i="238"/>
  <c r="AP24" i="238"/>
  <c r="AH24" i="238"/>
  <c r="AG24" i="238"/>
  <c r="Y24" i="238"/>
  <c r="X24" i="238"/>
  <c r="O24" i="238"/>
  <c r="N24" i="238"/>
  <c r="H24" i="238"/>
  <c r="DB23" i="238"/>
  <c r="CZ23" i="238"/>
  <c r="DA23" i="238" s="1"/>
  <c r="CS23" i="238"/>
  <c r="CQ23" i="238"/>
  <c r="CR23" i="238" s="1"/>
  <c r="CJ23" i="238"/>
  <c r="CH23" i="238"/>
  <c r="CI23" i="238" s="1"/>
  <c r="CA23" i="238"/>
  <c r="BY23" i="238"/>
  <c r="BZ23" i="238" s="1"/>
  <c r="BI23" i="238"/>
  <c r="BG23" i="238"/>
  <c r="BH23" i="238" s="1"/>
  <c r="AZ23" i="238"/>
  <c r="AY23" i="238"/>
  <c r="AQ23" i="238"/>
  <c r="AP23" i="238"/>
  <c r="AH23" i="238"/>
  <c r="AG23" i="238"/>
  <c r="Y23" i="238"/>
  <c r="X23" i="238"/>
  <c r="O23" i="238"/>
  <c r="N23" i="238"/>
  <c r="H23" i="238"/>
  <c r="DB22" i="238"/>
  <c r="CZ22" i="238"/>
  <c r="DA22" i="238" s="1"/>
  <c r="CS22" i="238"/>
  <c r="CQ22" i="238"/>
  <c r="CR22" i="238" s="1"/>
  <c r="CJ22" i="238"/>
  <c r="CH22" i="238"/>
  <c r="CI22" i="238" s="1"/>
  <c r="CA22" i="238"/>
  <c r="BY22" i="238"/>
  <c r="BZ22" i="238" s="1"/>
  <c r="BI22" i="238"/>
  <c r="BG22" i="238"/>
  <c r="BH22" i="238" s="1"/>
  <c r="BE22" i="238"/>
  <c r="AZ22" i="238"/>
  <c r="AY22" i="238"/>
  <c r="AQ22" i="238"/>
  <c r="AP22" i="238"/>
  <c r="AM22" i="238"/>
  <c r="AH22" i="238"/>
  <c r="AG22" i="238"/>
  <c r="Y22" i="238"/>
  <c r="X22" i="238"/>
  <c r="O22" i="238"/>
  <c r="N22" i="238"/>
  <c r="H22" i="238"/>
  <c r="DB21" i="238"/>
  <c r="CZ21" i="238"/>
  <c r="DA21" i="238" s="1"/>
  <c r="CS21" i="238"/>
  <c r="CQ21" i="238"/>
  <c r="CR21" i="238" s="1"/>
  <c r="CJ21" i="238"/>
  <c r="CH21" i="238"/>
  <c r="CI21" i="238" s="1"/>
  <c r="CA21" i="238"/>
  <c r="BY21" i="238"/>
  <c r="BZ21" i="238" s="1"/>
  <c r="BI21" i="238"/>
  <c r="BG21" i="238"/>
  <c r="BH21" i="238" s="1"/>
  <c r="BE21" i="238"/>
  <c r="AZ21" i="238"/>
  <c r="AY21" i="238"/>
  <c r="AQ21" i="238"/>
  <c r="AP21" i="238"/>
  <c r="AM21" i="238"/>
  <c r="AH21" i="238"/>
  <c r="AG21" i="238"/>
  <c r="Y21" i="238"/>
  <c r="X21" i="238"/>
  <c r="O21" i="238"/>
  <c r="N21" i="238"/>
  <c r="H21" i="238"/>
  <c r="DI20" i="238"/>
  <c r="DB20" i="238"/>
  <c r="CZ20" i="238"/>
  <c r="DA20" i="238" s="1"/>
  <c r="CS20" i="238"/>
  <c r="CQ20" i="238"/>
  <c r="CR20" i="238" s="1"/>
  <c r="CJ20" i="238"/>
  <c r="CH20" i="238"/>
  <c r="CI20" i="238" s="1"/>
  <c r="CA20" i="238"/>
  <c r="BY20" i="238"/>
  <c r="BZ20" i="238" s="1"/>
  <c r="BI20" i="238"/>
  <c r="BG20" i="238"/>
  <c r="BH20" i="238" s="1"/>
  <c r="AZ20" i="238"/>
  <c r="AY20" i="238"/>
  <c r="AQ20" i="238"/>
  <c r="AP20" i="238"/>
  <c r="AE20" i="238"/>
  <c r="Y20" i="238"/>
  <c r="X20" i="238"/>
  <c r="L20" i="238"/>
  <c r="R20" i="238" s="1"/>
  <c r="H20" i="238"/>
  <c r="DI19" i="238"/>
  <c r="DB19" i="238"/>
  <c r="CZ19" i="238"/>
  <c r="DA19" i="238" s="1"/>
  <c r="CS19" i="238"/>
  <c r="CQ19" i="238"/>
  <c r="CR19" i="238" s="1"/>
  <c r="CJ19" i="238"/>
  <c r="CH19" i="238"/>
  <c r="CI19" i="238" s="1"/>
  <c r="CA19" i="238"/>
  <c r="BY19" i="238"/>
  <c r="BZ19" i="238" s="1"/>
  <c r="BI19" i="238"/>
  <c r="BG19" i="238"/>
  <c r="BH19" i="238" s="1"/>
  <c r="AZ19" i="238"/>
  <c r="AY19" i="238"/>
  <c r="AQ19" i="238"/>
  <c r="AP19" i="238"/>
  <c r="AE19" i="238"/>
  <c r="AF19" i="238" s="1"/>
  <c r="AG19" i="238" s="1"/>
  <c r="Y19" i="238"/>
  <c r="X19" i="238"/>
  <c r="L19" i="238"/>
  <c r="M19" i="238" s="1"/>
  <c r="N19" i="238" s="1"/>
  <c r="H19" i="238"/>
  <c r="DI18" i="238"/>
  <c r="DB18" i="238"/>
  <c r="CZ18" i="238"/>
  <c r="DA18" i="238" s="1"/>
  <c r="CS18" i="238"/>
  <c r="CQ18" i="238"/>
  <c r="CR18" i="238" s="1"/>
  <c r="CJ18" i="238"/>
  <c r="CH18" i="238"/>
  <c r="CI18" i="238" s="1"/>
  <c r="CA18" i="238"/>
  <c r="BY18" i="238"/>
  <c r="BZ18" i="238" s="1"/>
  <c r="BI18" i="238"/>
  <c r="BG18" i="238"/>
  <c r="BH18" i="238" s="1"/>
  <c r="AZ18" i="238"/>
  <c r="AY18" i="238"/>
  <c r="AQ18" i="238"/>
  <c r="AP18" i="238"/>
  <c r="AE18" i="238"/>
  <c r="AH18" i="238" s="1"/>
  <c r="Y18" i="238"/>
  <c r="X18" i="238"/>
  <c r="L18" i="238"/>
  <c r="H18" i="238"/>
  <c r="DB17" i="238"/>
  <c r="CZ17" i="238"/>
  <c r="DA17" i="238" s="1"/>
  <c r="CS17" i="238"/>
  <c r="CQ17" i="238"/>
  <c r="CR17" i="238" s="1"/>
  <c r="CJ17" i="238"/>
  <c r="CH17" i="238"/>
  <c r="CI17" i="238" s="1"/>
  <c r="CA17" i="238"/>
  <c r="BY17" i="238"/>
  <c r="BZ17" i="238" s="1"/>
  <c r="BI17" i="238"/>
  <c r="BG17" i="238"/>
  <c r="BH17" i="238" s="1"/>
  <c r="AZ17" i="238"/>
  <c r="AY17" i="238"/>
  <c r="AQ17" i="238"/>
  <c r="AP17" i="238"/>
  <c r="AH17" i="238"/>
  <c r="AG17" i="238"/>
  <c r="Y17" i="238"/>
  <c r="X17" i="238"/>
  <c r="O17" i="238"/>
  <c r="N17" i="238"/>
  <c r="H17" i="238"/>
  <c r="DB16" i="238"/>
  <c r="CZ16" i="238"/>
  <c r="DA16" i="238" s="1"/>
  <c r="CS16" i="238"/>
  <c r="CQ16" i="238"/>
  <c r="CR16" i="238" s="1"/>
  <c r="CJ16" i="238"/>
  <c r="CH16" i="238"/>
  <c r="CI16" i="238" s="1"/>
  <c r="CA16" i="238"/>
  <c r="BY16" i="238"/>
  <c r="BZ16" i="238" s="1"/>
  <c r="BI16" i="238"/>
  <c r="BG16" i="238"/>
  <c r="BH16" i="238" s="1"/>
  <c r="AZ16" i="238"/>
  <c r="AY16" i="238"/>
  <c r="AQ16" i="238"/>
  <c r="AP16" i="238"/>
  <c r="AH16" i="238"/>
  <c r="AG16" i="238"/>
  <c r="Y16" i="238"/>
  <c r="X16" i="238"/>
  <c r="O16" i="238"/>
  <c r="N16" i="238"/>
  <c r="H16" i="238"/>
  <c r="DB15" i="238"/>
  <c r="CZ15" i="238"/>
  <c r="DA15" i="238" s="1"/>
  <c r="CS15" i="238"/>
  <c r="CQ15" i="238"/>
  <c r="CR15" i="238" s="1"/>
  <c r="CJ15" i="238"/>
  <c r="CH15" i="238"/>
  <c r="CI15" i="238" s="1"/>
  <c r="CA15" i="238"/>
  <c r="BY15" i="238"/>
  <c r="BZ15" i="238" s="1"/>
  <c r="BI15" i="238"/>
  <c r="BG15" i="238"/>
  <c r="BH15" i="238" s="1"/>
  <c r="BE15" i="238"/>
  <c r="AZ15" i="238"/>
  <c r="AY15" i="238"/>
  <c r="AQ15" i="238"/>
  <c r="AP15" i="238"/>
  <c r="AM15" i="238"/>
  <c r="AH15" i="238"/>
  <c r="AG15" i="238"/>
  <c r="Y15" i="238"/>
  <c r="X15" i="238"/>
  <c r="O15" i="238"/>
  <c r="N15" i="238"/>
  <c r="H15" i="238"/>
  <c r="DB14" i="238"/>
  <c r="CZ14" i="238"/>
  <c r="DA14" i="238" s="1"/>
  <c r="CS14" i="238"/>
  <c r="CQ14" i="238"/>
  <c r="CR14" i="238" s="1"/>
  <c r="CJ14" i="238"/>
  <c r="CH14" i="238"/>
  <c r="CI14" i="238" s="1"/>
  <c r="CA14" i="238"/>
  <c r="BY14" i="238"/>
  <c r="BZ14" i="238" s="1"/>
  <c r="BI14" i="238"/>
  <c r="BG14" i="238"/>
  <c r="BH14" i="238" s="1"/>
  <c r="BE14" i="238"/>
  <c r="AZ14" i="238"/>
  <c r="AY14" i="238"/>
  <c r="AQ14" i="238"/>
  <c r="AP14" i="238"/>
  <c r="AM14" i="238"/>
  <c r="AH14" i="238"/>
  <c r="AG14" i="238"/>
  <c r="Y14" i="238"/>
  <c r="X14" i="238"/>
  <c r="O14" i="238"/>
  <c r="N14" i="238"/>
  <c r="H14" i="238"/>
  <c r="DI13" i="238"/>
  <c r="DB13" i="238"/>
  <c r="CZ13" i="238"/>
  <c r="DA13" i="238" s="1"/>
  <c r="CS13" i="238"/>
  <c r="CQ13" i="238"/>
  <c r="CR13" i="238" s="1"/>
  <c r="CJ13" i="238"/>
  <c r="CH13" i="238"/>
  <c r="CI13" i="238" s="1"/>
  <c r="CA13" i="238"/>
  <c r="BY13" i="238"/>
  <c r="BZ13" i="238" s="1"/>
  <c r="BI13" i="238"/>
  <c r="BG13" i="238"/>
  <c r="BH13" i="238" s="1"/>
  <c r="AZ13" i="238"/>
  <c r="AY13" i="238"/>
  <c r="AQ13" i="238"/>
  <c r="AP13" i="238"/>
  <c r="AH13" i="238"/>
  <c r="AG13" i="238"/>
  <c r="Y13" i="238"/>
  <c r="X13" i="238"/>
  <c r="L13" i="238"/>
  <c r="DE13" i="238" s="1"/>
  <c r="H13" i="238"/>
  <c r="DI12" i="238"/>
  <c r="DB12" i="238"/>
  <c r="CZ12" i="238"/>
  <c r="DA12" i="238" s="1"/>
  <c r="CS12" i="238"/>
  <c r="CQ12" i="238"/>
  <c r="CR12" i="238" s="1"/>
  <c r="CJ12" i="238"/>
  <c r="CH12" i="238"/>
  <c r="CI12" i="238" s="1"/>
  <c r="CA12" i="238"/>
  <c r="BY12" i="238"/>
  <c r="BZ12" i="238" s="1"/>
  <c r="BI12" i="238"/>
  <c r="BG12" i="238"/>
  <c r="BH12" i="238" s="1"/>
  <c r="AZ12" i="238"/>
  <c r="AY12" i="238"/>
  <c r="AQ12" i="238"/>
  <c r="AP12" i="238"/>
  <c r="AH12" i="238"/>
  <c r="AG12" i="238"/>
  <c r="Y12" i="238"/>
  <c r="X12" i="238"/>
  <c r="L12" i="238"/>
  <c r="DG12" i="238" s="1"/>
  <c r="H12" i="238"/>
  <c r="DB11" i="238"/>
  <c r="CZ11" i="238"/>
  <c r="DA11" i="238" s="1"/>
  <c r="CS11" i="238"/>
  <c r="CQ11" i="238"/>
  <c r="CR11" i="238" s="1"/>
  <c r="CJ11" i="238"/>
  <c r="CH11" i="238"/>
  <c r="CI11" i="238" s="1"/>
  <c r="CA11" i="238"/>
  <c r="BY11" i="238"/>
  <c r="BZ11" i="238" s="1"/>
  <c r="BI11" i="238"/>
  <c r="BG11" i="238"/>
  <c r="BH11" i="238" s="1"/>
  <c r="AZ11" i="238"/>
  <c r="AY11" i="238"/>
  <c r="AQ11" i="238"/>
  <c r="AP11" i="238"/>
  <c r="AH11" i="238"/>
  <c r="AG11" i="238"/>
  <c r="Y11" i="238"/>
  <c r="X11" i="238"/>
  <c r="O11" i="238"/>
  <c r="N11" i="238"/>
  <c r="H11" i="238"/>
  <c r="DB10" i="238"/>
  <c r="CZ10" i="238"/>
  <c r="CS10" i="238"/>
  <c r="CQ10" i="238"/>
  <c r="CR10" i="238" s="1"/>
  <c r="CJ10" i="238"/>
  <c r="CH10" i="238"/>
  <c r="CA10" i="238"/>
  <c r="BY10" i="238"/>
  <c r="BZ10" i="238" s="1"/>
  <c r="BI10" i="238"/>
  <c r="BG10" i="238"/>
  <c r="AZ10" i="238"/>
  <c r="AY10" i="238"/>
  <c r="AQ10" i="238"/>
  <c r="AP10" i="238"/>
  <c r="AH10" i="238"/>
  <c r="AG10" i="238"/>
  <c r="Y10" i="238"/>
  <c r="X10" i="238"/>
  <c r="O10" i="238"/>
  <c r="N10" i="238"/>
  <c r="H10" i="238"/>
  <c r="CV8" i="238"/>
  <c r="CM8" i="238"/>
  <c r="CD8" i="238"/>
  <c r="BU8" i="238"/>
  <c r="BC8" i="238"/>
  <c r="AT8" i="238"/>
  <c r="AK8" i="238"/>
  <c r="AB8" i="238"/>
  <c r="S8" i="238"/>
  <c r="I8" i="238"/>
  <c r="DE7" i="238"/>
  <c r="DE64" i="238" l="1"/>
  <c r="O121" i="238"/>
  <c r="R252" i="238"/>
  <c r="O54" i="238"/>
  <c r="DE310" i="238"/>
  <c r="DH191" i="238"/>
  <c r="O70" i="238"/>
  <c r="AF87" i="238"/>
  <c r="AG87" i="238" s="1"/>
  <c r="O104" i="238"/>
  <c r="DH242" i="238"/>
  <c r="DJ242" i="238" s="1"/>
  <c r="DF337" i="238"/>
  <c r="BG336" i="238"/>
  <c r="BH336" i="238" s="1"/>
  <c r="DF95" i="238"/>
  <c r="M180" i="238"/>
  <c r="N180" i="238" s="1"/>
  <c r="DE20" i="238"/>
  <c r="BG39" i="238"/>
  <c r="BH39" i="238" s="1"/>
  <c r="M117" i="238"/>
  <c r="N117" i="238" s="1"/>
  <c r="DG176" i="238"/>
  <c r="DH176" i="238" s="1"/>
  <c r="O180" i="238"/>
  <c r="DH186" i="238"/>
  <c r="DJ186" i="238" s="1"/>
  <c r="AH246" i="238"/>
  <c r="O272" i="238"/>
  <c r="M34" i="238"/>
  <c r="N34" i="238" s="1"/>
  <c r="AX234" i="238"/>
  <c r="AY234" i="238" s="1"/>
  <c r="BG310" i="238"/>
  <c r="BH310" i="238" s="1"/>
  <c r="M252" i="238"/>
  <c r="N252" i="238" s="1"/>
  <c r="DF299" i="238"/>
  <c r="DG309" i="238"/>
  <c r="O34" i="238"/>
  <c r="DG67" i="238"/>
  <c r="DF234" i="238"/>
  <c r="R236" i="238"/>
  <c r="AH335" i="238"/>
  <c r="DF335" i="238"/>
  <c r="R33" i="238"/>
  <c r="O43" i="238"/>
  <c r="R71" i="238"/>
  <c r="DG181" i="238"/>
  <c r="BG209" i="238"/>
  <c r="BH209" i="238" s="1"/>
  <c r="BI319" i="238"/>
  <c r="DF33" i="238"/>
  <c r="DG209" i="238"/>
  <c r="DH209" i="238" s="1"/>
  <c r="DG236" i="238"/>
  <c r="DH236" i="238" s="1"/>
  <c r="AZ299" i="238"/>
  <c r="R331" i="238"/>
  <c r="DE335" i="238"/>
  <c r="M45" i="238"/>
  <c r="N45" i="238" s="1"/>
  <c r="O49" i="238"/>
  <c r="DE51" i="238"/>
  <c r="R54" i="238"/>
  <c r="M65" i="238"/>
  <c r="N65" i="238" s="1"/>
  <c r="O84" i="238"/>
  <c r="BI86" i="238"/>
  <c r="DE120" i="238"/>
  <c r="R180" i="238"/>
  <c r="DH210" i="238"/>
  <c r="DJ210" i="238" s="1"/>
  <c r="DH215" i="238"/>
  <c r="DJ215" i="238" s="1"/>
  <c r="AZ234" i="238"/>
  <c r="DE272" i="238"/>
  <c r="O285" i="238"/>
  <c r="DF327" i="238"/>
  <c r="DE34" i="238"/>
  <c r="R49" i="238"/>
  <c r="O65" i="238"/>
  <c r="M272" i="238"/>
  <c r="N272" i="238" s="1"/>
  <c r="BI309" i="238"/>
  <c r="DF43" i="238"/>
  <c r="AH86" i="238"/>
  <c r="DG89" i="238"/>
  <c r="DH101" i="238"/>
  <c r="DJ101" i="238" s="1"/>
  <c r="R117" i="238"/>
  <c r="R122" i="238"/>
  <c r="M135" i="238"/>
  <c r="N135" i="238" s="1"/>
  <c r="DF135" i="238"/>
  <c r="DH135" i="238" s="1"/>
  <c r="AF155" i="238"/>
  <c r="AG155" i="238" s="1"/>
  <c r="DE180" i="238"/>
  <c r="O135" i="238"/>
  <c r="M41" i="238"/>
  <c r="N41" i="238" s="1"/>
  <c r="DG64" i="238"/>
  <c r="BI95" i="238"/>
  <c r="R112" i="238"/>
  <c r="R144" i="238"/>
  <c r="DF319" i="238"/>
  <c r="DG323" i="238"/>
  <c r="O42" i="238"/>
  <c r="O45" i="238"/>
  <c r="DG47" i="238"/>
  <c r="DH47" i="238" s="1"/>
  <c r="M64" i="238"/>
  <c r="N64" i="238" s="1"/>
  <c r="CP98" i="238"/>
  <c r="DF98" i="238" s="1"/>
  <c r="DF121" i="238"/>
  <c r="DH121" i="238" s="1"/>
  <c r="M313" i="238"/>
  <c r="N313" i="238" s="1"/>
  <c r="DF314" i="238"/>
  <c r="M323" i="238"/>
  <c r="N323" i="238" s="1"/>
  <c r="O64" i="238"/>
  <c r="DE117" i="238"/>
  <c r="M121" i="238"/>
  <c r="N121" i="238" s="1"/>
  <c r="DG144" i="238"/>
  <c r="DH206" i="238"/>
  <c r="DJ206" i="238" s="1"/>
  <c r="DH243" i="238"/>
  <c r="DF310" i="238"/>
  <c r="DG112" i="238"/>
  <c r="DH112" i="238" s="1"/>
  <c r="DH194" i="238"/>
  <c r="DJ194" i="238" s="1"/>
  <c r="DH216" i="238"/>
  <c r="DJ216" i="238" s="1"/>
  <c r="BG338" i="238"/>
  <c r="BH338" i="238" s="1"/>
  <c r="BI338" i="238"/>
  <c r="DE73" i="238"/>
  <c r="BI73" i="238"/>
  <c r="BG73" i="238"/>
  <c r="BH73" i="238" s="1"/>
  <c r="BG328" i="238"/>
  <c r="BH328" i="238" s="1"/>
  <c r="BI328" i="238"/>
  <c r="DE334" i="238"/>
  <c r="BI334" i="238"/>
  <c r="AF18" i="238"/>
  <c r="AG18" i="238" s="1"/>
  <c r="AF35" i="238"/>
  <c r="AG35" i="238" s="1"/>
  <c r="DE40" i="238"/>
  <c r="M56" i="238"/>
  <c r="N56" i="238" s="1"/>
  <c r="AF59" i="238"/>
  <c r="AG59" i="238" s="1"/>
  <c r="AH88" i="238"/>
  <c r="M97" i="238"/>
  <c r="N97" i="238" s="1"/>
  <c r="R118" i="238"/>
  <c r="AX131" i="238"/>
  <c r="AY131" i="238" s="1"/>
  <c r="O138" i="238"/>
  <c r="M140" i="238"/>
  <c r="N140" i="238" s="1"/>
  <c r="M143" i="238"/>
  <c r="N143" i="238" s="1"/>
  <c r="DE175" i="238"/>
  <c r="DG217" i="238"/>
  <c r="DH217" i="238" s="1"/>
  <c r="M294" i="238"/>
  <c r="N294" i="238" s="1"/>
  <c r="M298" i="238"/>
  <c r="N298" i="238" s="1"/>
  <c r="M307" i="238"/>
  <c r="N307" i="238" s="1"/>
  <c r="DF316" i="238"/>
  <c r="DG42" i="238"/>
  <c r="R56" i="238"/>
  <c r="O140" i="238"/>
  <c r="R143" i="238"/>
  <c r="DE159" i="238"/>
  <c r="R219" i="238"/>
  <c r="M220" i="238"/>
  <c r="N220" i="238" s="1"/>
  <c r="DH237" i="238"/>
  <c r="DJ237" i="238" s="1"/>
  <c r="R294" i="238"/>
  <c r="AX296" i="238"/>
  <c r="AY296" i="238" s="1"/>
  <c r="R307" i="238"/>
  <c r="M309" i="238"/>
  <c r="N309" i="238" s="1"/>
  <c r="BI316" i="238"/>
  <c r="M319" i="238"/>
  <c r="N319" i="238" s="1"/>
  <c r="R326" i="238"/>
  <c r="DE33" i="238"/>
  <c r="DG13" i="238"/>
  <c r="AF20" i="238"/>
  <c r="AG20" i="238" s="1"/>
  <c r="DG33" i="238"/>
  <c r="R51" i="238"/>
  <c r="DF64" i="238"/>
  <c r="DF94" i="238"/>
  <c r="M104" i="238"/>
  <c r="N104" i="238" s="1"/>
  <c r="O112" i="238"/>
  <c r="DF123" i="238"/>
  <c r="R140" i="238"/>
  <c r="DG143" i="238"/>
  <c r="O144" i="238"/>
  <c r="DH201" i="238"/>
  <c r="DJ201" i="238" s="1"/>
  <c r="O220" i="238"/>
  <c r="DG290" i="238"/>
  <c r="DH290" i="238" s="1"/>
  <c r="DF307" i="238"/>
  <c r="R309" i="238"/>
  <c r="R310" i="238"/>
  <c r="M314" i="238"/>
  <c r="N314" i="238" s="1"/>
  <c r="R319" i="238"/>
  <c r="DE179" i="238"/>
  <c r="AF303" i="238"/>
  <c r="AG303" i="238" s="1"/>
  <c r="R314" i="238"/>
  <c r="M318" i="238"/>
  <c r="N318" i="238" s="1"/>
  <c r="DE320" i="238"/>
  <c r="BG327" i="238"/>
  <c r="BH327" i="238" s="1"/>
  <c r="BG337" i="238"/>
  <c r="BH337" i="238" s="1"/>
  <c r="M13" i="238"/>
  <c r="N13" i="238" s="1"/>
  <c r="DF18" i="238"/>
  <c r="AF40" i="238"/>
  <c r="AG40" i="238" s="1"/>
  <c r="DF56" i="238"/>
  <c r="R59" i="238"/>
  <c r="AF85" i="238"/>
  <c r="AG85" i="238" s="1"/>
  <c r="M90" i="238"/>
  <c r="N90" i="238" s="1"/>
  <c r="DF97" i="238"/>
  <c r="R104" i="238"/>
  <c r="AF115" i="238"/>
  <c r="AG115" i="238" s="1"/>
  <c r="DE118" i="238"/>
  <c r="M141" i="238"/>
  <c r="N141" i="238" s="1"/>
  <c r="M159" i="238"/>
  <c r="N159" i="238" s="1"/>
  <c r="M161" i="238"/>
  <c r="N161" i="238" s="1"/>
  <c r="M175" i="238"/>
  <c r="N175" i="238" s="1"/>
  <c r="M178" i="238"/>
  <c r="N178" i="238" s="1"/>
  <c r="M179" i="238"/>
  <c r="N179" i="238" s="1"/>
  <c r="R217" i="238"/>
  <c r="DG235" i="238"/>
  <c r="BG235" i="238"/>
  <c r="BH235" i="238" s="1"/>
  <c r="DH274" i="238"/>
  <c r="BG287" i="238"/>
  <c r="BH287" i="238" s="1"/>
  <c r="DE293" i="238"/>
  <c r="DG307" i="238"/>
  <c r="O13" i="238"/>
  <c r="M33" i="238"/>
  <c r="N33" i="238" s="1"/>
  <c r="O47" i="238"/>
  <c r="M123" i="238"/>
  <c r="N123" i="238" s="1"/>
  <c r="DH133" i="238"/>
  <c r="DJ133" i="238" s="1"/>
  <c r="R135" i="238"/>
  <c r="R141" i="238"/>
  <c r="DE141" i="238"/>
  <c r="R159" i="238"/>
  <c r="M160" i="238"/>
  <c r="N160" i="238" s="1"/>
  <c r="O161" i="238"/>
  <c r="O175" i="238"/>
  <c r="R179" i="238"/>
  <c r="DG219" i="238"/>
  <c r="DH219" i="238" s="1"/>
  <c r="DG234" i="238"/>
  <c r="AF235" i="238"/>
  <c r="AG235" i="238" s="1"/>
  <c r="M292" i="238"/>
  <c r="N292" i="238" s="1"/>
  <c r="R293" i="238"/>
  <c r="DF296" i="238"/>
  <c r="DH296" i="238" s="1"/>
  <c r="BI314" i="238"/>
  <c r="DG41" i="238"/>
  <c r="O123" i="238"/>
  <c r="DF131" i="238"/>
  <c r="R161" i="238"/>
  <c r="M176" i="238"/>
  <c r="N176" i="238" s="1"/>
  <c r="AH235" i="238"/>
  <c r="DH282" i="238"/>
  <c r="DJ282" i="238" s="1"/>
  <c r="DH286" i="238"/>
  <c r="DJ286" i="238" s="1"/>
  <c r="AH287" i="238"/>
  <c r="DE294" i="238"/>
  <c r="DG38" i="238"/>
  <c r="DE38" i="238"/>
  <c r="BI62" i="238"/>
  <c r="BG62" i="238"/>
  <c r="BH62" i="238" s="1"/>
  <c r="AH160" i="238"/>
  <c r="DE160" i="238"/>
  <c r="DF270" i="238"/>
  <c r="R270" i="238"/>
  <c r="DG270" i="238"/>
  <c r="M270" i="238"/>
  <c r="N270" i="238" s="1"/>
  <c r="O270" i="238"/>
  <c r="DG336" i="238"/>
  <c r="R336" i="238"/>
  <c r="O336" i="238"/>
  <c r="M336" i="238"/>
  <c r="N336" i="238" s="1"/>
  <c r="AH339" i="238"/>
  <c r="AF339" i="238"/>
  <c r="AG339" i="238" s="1"/>
  <c r="CZ342" i="238"/>
  <c r="DG18" i="238"/>
  <c r="DE43" i="238"/>
  <c r="AF44" i="238"/>
  <c r="AG44" i="238" s="1"/>
  <c r="BI87" i="238"/>
  <c r="DF157" i="238"/>
  <c r="DG157" i="238"/>
  <c r="DE157" i="238"/>
  <c r="AH157" i="238"/>
  <c r="AF157" i="238"/>
  <c r="AG157" i="238" s="1"/>
  <c r="O241" i="238"/>
  <c r="DE241" i="238"/>
  <c r="R241" i="238"/>
  <c r="DE80" i="238"/>
  <c r="BI80" i="238"/>
  <c r="DF80" i="238"/>
  <c r="AH19" i="238"/>
  <c r="AH20" i="238"/>
  <c r="M39" i="238"/>
  <c r="N39" i="238" s="1"/>
  <c r="DE76" i="238"/>
  <c r="DG76" i="238"/>
  <c r="DF76" i="238"/>
  <c r="BG76" i="238"/>
  <c r="BH76" i="238" s="1"/>
  <c r="DE83" i="238"/>
  <c r="BI83" i="238"/>
  <c r="BG83" i="238"/>
  <c r="BH83" i="238" s="1"/>
  <c r="DG83" i="238"/>
  <c r="DH83" i="238" s="1"/>
  <c r="BI85" i="238"/>
  <c r="DF142" i="238"/>
  <c r="DH185" i="238"/>
  <c r="DJ185" i="238" s="1"/>
  <c r="BG297" i="238"/>
  <c r="BH297" i="238" s="1"/>
  <c r="DG297" i="238"/>
  <c r="DE297" i="238"/>
  <c r="R301" i="238"/>
  <c r="DG301" i="238"/>
  <c r="O301" i="238"/>
  <c r="DF301" i="238"/>
  <c r="M301" i="238"/>
  <c r="N301" i="238" s="1"/>
  <c r="DE301" i="238"/>
  <c r="DG80" i="238"/>
  <c r="BG84" i="238"/>
  <c r="BH84" i="238" s="1"/>
  <c r="BI84" i="238"/>
  <c r="M91" i="238"/>
  <c r="N91" i="238" s="1"/>
  <c r="R91" i="238"/>
  <c r="DG91" i="238"/>
  <c r="O91" i="238"/>
  <c r="DG92" i="238"/>
  <c r="R92" i="238"/>
  <c r="M92" i="238"/>
  <c r="N92" i="238" s="1"/>
  <c r="DG114" i="238"/>
  <c r="DF114" i="238"/>
  <c r="R114" i="238"/>
  <c r="DE114" i="238"/>
  <c r="O114" i="238"/>
  <c r="M114" i="238"/>
  <c r="N114" i="238" s="1"/>
  <c r="DF116" i="238"/>
  <c r="DG116" i="238"/>
  <c r="M116" i="238"/>
  <c r="N116" i="238" s="1"/>
  <c r="DG119" i="238"/>
  <c r="DH119" i="238" s="1"/>
  <c r="O119" i="238"/>
  <c r="M119" i="238"/>
  <c r="N119" i="238" s="1"/>
  <c r="DG158" i="238"/>
  <c r="R158" i="238"/>
  <c r="DF158" i="238"/>
  <c r="O158" i="238"/>
  <c r="DE158" i="238"/>
  <c r="M158" i="238"/>
  <c r="N158" i="238" s="1"/>
  <c r="BI311" i="238"/>
  <c r="BG311" i="238"/>
  <c r="BH311" i="238" s="1"/>
  <c r="CH342" i="238"/>
  <c r="M12" i="238"/>
  <c r="N12" i="238" s="1"/>
  <c r="AF43" i="238"/>
  <c r="AG43" i="238" s="1"/>
  <c r="BG43" i="238"/>
  <c r="BH43" i="238" s="1"/>
  <c r="O92" i="238"/>
  <c r="DF111" i="238"/>
  <c r="DH111" i="238" s="1"/>
  <c r="R111" i="238"/>
  <c r="DE111" i="238"/>
  <c r="O116" i="238"/>
  <c r="M300" i="238"/>
  <c r="N300" i="238" s="1"/>
  <c r="DE300" i="238"/>
  <c r="R300" i="238"/>
  <c r="DG60" i="238"/>
  <c r="O60" i="238"/>
  <c r="M60" i="238"/>
  <c r="N60" i="238" s="1"/>
  <c r="DF13" i="238"/>
  <c r="DE47" i="238"/>
  <c r="M47" i="238"/>
  <c r="N47" i="238" s="1"/>
  <c r="DF54" i="238"/>
  <c r="M66" i="238"/>
  <c r="N66" i="238" s="1"/>
  <c r="R66" i="238"/>
  <c r="O66" i="238"/>
  <c r="DE66" i="238"/>
  <c r="DG87" i="238"/>
  <c r="DH100" i="238"/>
  <c r="DJ100" i="238" s="1"/>
  <c r="DG134" i="238"/>
  <c r="DE134" i="238"/>
  <c r="R134" i="238"/>
  <c r="DG184" i="238"/>
  <c r="AX184" i="238"/>
  <c r="AY184" i="238" s="1"/>
  <c r="DG19" i="238"/>
  <c r="O19" i="238"/>
  <c r="DF46" i="238"/>
  <c r="DG46" i="238"/>
  <c r="DE46" i="238"/>
  <c r="DF65" i="238"/>
  <c r="DG65" i="238"/>
  <c r="AF84" i="238"/>
  <c r="AG84" i="238" s="1"/>
  <c r="AH84" i="238"/>
  <c r="DF86" i="238"/>
  <c r="BG88" i="238"/>
  <c r="BH88" i="238" s="1"/>
  <c r="BI88" i="238"/>
  <c r="DG110" i="238"/>
  <c r="DF110" i="238"/>
  <c r="M110" i="238"/>
  <c r="N110" i="238" s="1"/>
  <c r="DF183" i="238"/>
  <c r="R183" i="238"/>
  <c r="DG183" i="238"/>
  <c r="O183" i="238"/>
  <c r="DE183" i="238"/>
  <c r="M183" i="238"/>
  <c r="N183" i="238" s="1"/>
  <c r="DF267" i="238"/>
  <c r="DE267" i="238"/>
  <c r="AQ267" i="238"/>
  <c r="AO267" i="238"/>
  <c r="AP267" i="238" s="1"/>
  <c r="DG267" i="238"/>
  <c r="DE59" i="238"/>
  <c r="DG88" i="238"/>
  <c r="DH151" i="238"/>
  <c r="DJ151" i="238" s="1"/>
  <c r="DH188" i="238"/>
  <c r="DJ188" i="238" s="1"/>
  <c r="AF252" i="238"/>
  <c r="AG252" i="238" s="1"/>
  <c r="DG252" i="238"/>
  <c r="DE35" i="238"/>
  <c r="DG43" i="238"/>
  <c r="DF49" i="238"/>
  <c r="R88" i="238"/>
  <c r="O97" i="238"/>
  <c r="O117" i="238"/>
  <c r="DF117" i="238"/>
  <c r="DH117" i="238" s="1"/>
  <c r="DH129" i="238"/>
  <c r="DJ129" i="238" s="1"/>
  <c r="O141" i="238"/>
  <c r="O159" i="238"/>
  <c r="DG159" i="238"/>
  <c r="DH159" i="238" s="1"/>
  <c r="DE161" i="238"/>
  <c r="O179" i="238"/>
  <c r="DF180" i="238"/>
  <c r="DH180" i="238" s="1"/>
  <c r="DH193" i="238"/>
  <c r="DJ193" i="238" s="1"/>
  <c r="DH195" i="238"/>
  <c r="DJ195" i="238" s="1"/>
  <c r="DG218" i="238"/>
  <c r="R218" i="238"/>
  <c r="DG238" i="238"/>
  <c r="AZ238" i="238"/>
  <c r="DF238" i="238"/>
  <c r="AX238" i="238"/>
  <c r="AY238" i="238" s="1"/>
  <c r="DJ243" i="238"/>
  <c r="DE295" i="238"/>
  <c r="BG330" i="238"/>
  <c r="BH330" i="238" s="1"/>
  <c r="DG330" i="238"/>
  <c r="BI330" i="238"/>
  <c r="DE177" i="238"/>
  <c r="DE262" i="238"/>
  <c r="R262" i="238"/>
  <c r="O262" i="238"/>
  <c r="DG262" i="238"/>
  <c r="DH262" i="238" s="1"/>
  <c r="M262" i="238"/>
  <c r="N262" i="238" s="1"/>
  <c r="BI322" i="238"/>
  <c r="DF322" i="238"/>
  <c r="BI329" i="238"/>
  <c r="BG329" i="238"/>
  <c r="BH329" i="238" s="1"/>
  <c r="R42" i="238"/>
  <c r="DF51" i="238"/>
  <c r="DG54" i="238"/>
  <c r="DE65" i="238"/>
  <c r="DF73" i="238"/>
  <c r="BG94" i="238"/>
  <c r="BH94" i="238" s="1"/>
  <c r="R95" i="238"/>
  <c r="BG97" i="238"/>
  <c r="BH97" i="238" s="1"/>
  <c r="DH99" i="238"/>
  <c r="DJ99" i="238" s="1"/>
  <c r="DE112" i="238"/>
  <c r="DF141" i="238"/>
  <c r="DH141" i="238" s="1"/>
  <c r="DJ141" i="238" s="1"/>
  <c r="O177" i="238"/>
  <c r="O218" i="238"/>
  <c r="DF39" i="238"/>
  <c r="O51" i="238"/>
  <c r="DF62" i="238"/>
  <c r="DG73" i="238"/>
  <c r="BI94" i="238"/>
  <c r="DF104" i="238"/>
  <c r="DH104" i="238" s="1"/>
  <c r="M112" i="238"/>
  <c r="N112" i="238" s="1"/>
  <c r="R120" i="238"/>
  <c r="DG123" i="238"/>
  <c r="AW342" i="238"/>
  <c r="DE140" i="238"/>
  <c r="DE144" i="238"/>
  <c r="R177" i="238"/>
  <c r="DE178" i="238"/>
  <c r="DH190" i="238"/>
  <c r="DJ190" i="238" s="1"/>
  <c r="DH192" i="238"/>
  <c r="DJ192" i="238" s="1"/>
  <c r="DF224" i="238"/>
  <c r="O224" i="238"/>
  <c r="M224" i="238"/>
  <c r="N224" i="238" s="1"/>
  <c r="DG224" i="238"/>
  <c r="DG287" i="238"/>
  <c r="R287" i="238"/>
  <c r="R295" i="238"/>
  <c r="DF67" i="238"/>
  <c r="DG84" i="238"/>
  <c r="DH102" i="238"/>
  <c r="DJ102" i="238" s="1"/>
  <c r="DF144" i="238"/>
  <c r="DF227" i="238"/>
  <c r="DG227" i="238"/>
  <c r="DE227" i="238"/>
  <c r="AQ227" i="238"/>
  <c r="AO227" i="238"/>
  <c r="AP227" i="238" s="1"/>
  <c r="DH253" i="238"/>
  <c r="BI303" i="238"/>
  <c r="BG303" i="238"/>
  <c r="BH303" i="238" s="1"/>
  <c r="R285" i="238"/>
  <c r="O298" i="238"/>
  <c r="DG321" i="238"/>
  <c r="O323" i="238"/>
  <c r="O335" i="238"/>
  <c r="BI335" i="238"/>
  <c r="AZ341" i="238"/>
  <c r="DF330" i="238"/>
  <c r="DF332" i="238"/>
  <c r="DF338" i="238"/>
  <c r="DF220" i="238"/>
  <c r="DH220" i="238" s="1"/>
  <c r="DH229" i="238"/>
  <c r="DJ229" i="238" s="1"/>
  <c r="DF235" i="238"/>
  <c r="DH284" i="238"/>
  <c r="DJ284" i="238" s="1"/>
  <c r="DF309" i="238"/>
  <c r="DH309" i="238" s="1"/>
  <c r="DG315" i="238"/>
  <c r="M316" i="238"/>
  <c r="N316" i="238" s="1"/>
  <c r="AF317" i="238"/>
  <c r="AG317" i="238" s="1"/>
  <c r="DF320" i="238"/>
  <c r="DF328" i="238"/>
  <c r="M330" i="238"/>
  <c r="N330" i="238" s="1"/>
  <c r="DF334" i="238"/>
  <c r="O316" i="238"/>
  <c r="DG246" i="238"/>
  <c r="DH269" i="238"/>
  <c r="DJ269" i="238" s="1"/>
  <c r="DF292" i="238"/>
  <c r="DH292" i="238" s="1"/>
  <c r="DE296" i="238"/>
  <c r="AF323" i="238"/>
  <c r="AG323" i="238" s="1"/>
  <c r="BG323" i="238"/>
  <c r="BH323" i="238" s="1"/>
  <c r="BG325" i="238"/>
  <c r="BH325" i="238" s="1"/>
  <c r="O330" i="238"/>
  <c r="BG332" i="238"/>
  <c r="BH332" i="238" s="1"/>
  <c r="DG335" i="238"/>
  <c r="R220" i="238"/>
  <c r="M245" i="238"/>
  <c r="N245" i="238" s="1"/>
  <c r="DF252" i="238"/>
  <c r="O245" i="238"/>
  <c r="DH275" i="238"/>
  <c r="DJ275" i="238" s="1"/>
  <c r="O292" i="238"/>
  <c r="O294" i="238"/>
  <c r="DF294" i="238"/>
  <c r="DH294" i="238" s="1"/>
  <c r="AZ296" i="238"/>
  <c r="DG303" i="238"/>
  <c r="DG314" i="238"/>
  <c r="AH315" i="238"/>
  <c r="R318" i="238"/>
  <c r="DG319" i="238"/>
  <c r="DF323" i="238"/>
  <c r="DH323" i="238" s="1"/>
  <c r="BG334" i="238"/>
  <c r="BH334" i="238" s="1"/>
  <c r="M335" i="238"/>
  <c r="N335" i="238" s="1"/>
  <c r="M44" i="238"/>
  <c r="N44" i="238" s="1"/>
  <c r="DG44" i="238"/>
  <c r="R44" i="238"/>
  <c r="DF44" i="238"/>
  <c r="O44" i="238"/>
  <c r="BI339" i="238"/>
  <c r="BG339" i="238"/>
  <c r="BH339" i="238" s="1"/>
  <c r="H342" i="238"/>
  <c r="DA10" i="238"/>
  <c r="DA342" i="238" s="1"/>
  <c r="O12" i="238"/>
  <c r="M18" i="238"/>
  <c r="N18" i="238" s="1"/>
  <c r="R19" i="238"/>
  <c r="DF20" i="238"/>
  <c r="R35" i="238"/>
  <c r="BI38" i="238"/>
  <c r="DF38" i="238"/>
  <c r="BG38" i="238"/>
  <c r="BH38" i="238" s="1"/>
  <c r="DE44" i="238"/>
  <c r="BI54" i="238"/>
  <c r="DE54" i="238"/>
  <c r="BG54" i="238"/>
  <c r="BH54" i="238" s="1"/>
  <c r="DG20" i="238"/>
  <c r="DG39" i="238"/>
  <c r="DF41" i="238"/>
  <c r="AH41" i="238"/>
  <c r="AF41" i="238"/>
  <c r="AG41" i="238" s="1"/>
  <c r="BI41" i="238"/>
  <c r="BG41" i="238"/>
  <c r="BH41" i="238" s="1"/>
  <c r="DE42" i="238"/>
  <c r="BI53" i="238"/>
  <c r="DG53" i="238"/>
  <c r="DF53" i="238"/>
  <c r="BG53" i="238"/>
  <c r="BH53" i="238" s="1"/>
  <c r="DE53" i="238"/>
  <c r="AN342" i="238"/>
  <c r="AQ71" i="238"/>
  <c r="AO71" i="238"/>
  <c r="O96" i="238"/>
  <c r="DF96" i="238"/>
  <c r="M96" i="238"/>
  <c r="N96" i="238" s="1"/>
  <c r="DG96" i="238"/>
  <c r="DE96" i="238"/>
  <c r="R96" i="238"/>
  <c r="R12" i="238"/>
  <c r="DF12" i="238"/>
  <c r="DH12" i="238" s="1"/>
  <c r="O18" i="238"/>
  <c r="DE19" i="238"/>
  <c r="M20" i="238"/>
  <c r="N20" i="238" s="1"/>
  <c r="BF342" i="238"/>
  <c r="BI33" i="238"/>
  <c r="BI40" i="238"/>
  <c r="BG40" i="238"/>
  <c r="BH40" i="238" s="1"/>
  <c r="DG48" i="238"/>
  <c r="DF48" i="238"/>
  <c r="DE48" i="238"/>
  <c r="R48" i="238"/>
  <c r="O48" i="238"/>
  <c r="M48" i="238"/>
  <c r="N48" i="238" s="1"/>
  <c r="DG70" i="238"/>
  <c r="BI79" i="238"/>
  <c r="DG79" i="238"/>
  <c r="DF79" i="238"/>
  <c r="BG79" i="238"/>
  <c r="BH79" i="238" s="1"/>
  <c r="DE79" i="238"/>
  <c r="BI81" i="238"/>
  <c r="DG81" i="238"/>
  <c r="DF81" i="238"/>
  <c r="BG81" i="238"/>
  <c r="BH81" i="238" s="1"/>
  <c r="DE86" i="238"/>
  <c r="R86" i="238"/>
  <c r="O86" i="238"/>
  <c r="DG86" i="238"/>
  <c r="M86" i="238"/>
  <c r="N86" i="238" s="1"/>
  <c r="DE90" i="238"/>
  <c r="CI10" i="238"/>
  <c r="CI342" i="238" s="1"/>
  <c r="R18" i="238"/>
  <c r="DF19" i="238"/>
  <c r="BG33" i="238"/>
  <c r="BH33" i="238" s="1"/>
  <c r="BG44" i="238"/>
  <c r="BH44" i="238" s="1"/>
  <c r="BI44" i="238"/>
  <c r="BI67" i="238"/>
  <c r="BG67" i="238"/>
  <c r="BH67" i="238" s="1"/>
  <c r="BI72" i="238"/>
  <c r="DG72" i="238"/>
  <c r="DF72" i="238"/>
  <c r="BG72" i="238"/>
  <c r="BH72" i="238" s="1"/>
  <c r="DE72" i="238"/>
  <c r="BI74" i="238"/>
  <c r="DG74" i="238"/>
  <c r="DF74" i="238"/>
  <c r="BG74" i="238"/>
  <c r="BH74" i="238" s="1"/>
  <c r="DE77" i="238"/>
  <c r="BI77" i="238"/>
  <c r="DG77" i="238"/>
  <c r="DH77" i="238" s="1"/>
  <c r="BZ342" i="238"/>
  <c r="DE12" i="238"/>
  <c r="BH10" i="238"/>
  <c r="R13" i="238"/>
  <c r="O20" i="238"/>
  <c r="DE41" i="238"/>
  <c r="DG50" i="238"/>
  <c r="DF50" i="238"/>
  <c r="DE50" i="238"/>
  <c r="R50" i="238"/>
  <c r="O50" i="238"/>
  <c r="M50" i="238"/>
  <c r="N50" i="238" s="1"/>
  <c r="BG77" i="238"/>
  <c r="BH77" i="238" s="1"/>
  <c r="BI78" i="238"/>
  <c r="DG78" i="238"/>
  <c r="DF78" i="238"/>
  <c r="BG78" i="238"/>
  <c r="BH78" i="238" s="1"/>
  <c r="DE78" i="238"/>
  <c r="BI82" i="238"/>
  <c r="DG82" i="238"/>
  <c r="DF82" i="238"/>
  <c r="BG82" i="238"/>
  <c r="BH82" i="238" s="1"/>
  <c r="DE82" i="238"/>
  <c r="DH89" i="238"/>
  <c r="DF42" i="238"/>
  <c r="AH42" i="238"/>
  <c r="AF42" i="238"/>
  <c r="AG42" i="238" s="1"/>
  <c r="L342" i="238"/>
  <c r="DE18" i="238"/>
  <c r="BI42" i="238"/>
  <c r="BG42" i="238"/>
  <c r="BH42" i="238" s="1"/>
  <c r="V342" i="238"/>
  <c r="Y70" i="238"/>
  <c r="W70" i="238"/>
  <c r="BI75" i="238"/>
  <c r="DG75" i="238"/>
  <c r="DF75" i="238"/>
  <c r="BG75" i="238"/>
  <c r="BH75" i="238" s="1"/>
  <c r="DE75" i="238"/>
  <c r="DG90" i="238"/>
  <c r="DF90" i="238"/>
  <c r="BI90" i="238"/>
  <c r="BG90" i="238"/>
  <c r="BH90" i="238" s="1"/>
  <c r="BI115" i="238"/>
  <c r="BG115" i="238"/>
  <c r="BH115" i="238" s="1"/>
  <c r="DE115" i="238"/>
  <c r="BY342" i="238"/>
  <c r="AE342" i="238"/>
  <c r="O35" i="238"/>
  <c r="DG35" i="238"/>
  <c r="DF35" i="238"/>
  <c r="AF39" i="238"/>
  <c r="AG39" i="238" s="1"/>
  <c r="AH39" i="238"/>
  <c r="DG40" i="238"/>
  <c r="R40" i="238"/>
  <c r="DF40" i="238"/>
  <c r="O40" i="238"/>
  <c r="M40" i="238"/>
  <c r="N40" i="238" s="1"/>
  <c r="DE56" i="238"/>
  <c r="AH56" i="238"/>
  <c r="AF56" i="238"/>
  <c r="AG56" i="238" s="1"/>
  <c r="DE62" i="238"/>
  <c r="R62" i="238"/>
  <c r="O62" i="238"/>
  <c r="DG62" i="238"/>
  <c r="M62" i="238"/>
  <c r="N62" i="238" s="1"/>
  <c r="R34" i="238"/>
  <c r="DE39" i="238"/>
  <c r="R43" i="238"/>
  <c r="R47" i="238"/>
  <c r="DE49" i="238"/>
  <c r="DG51" i="238"/>
  <c r="O52" i="238"/>
  <c r="DG56" i="238"/>
  <c r="DF59" i="238"/>
  <c r="AH60" i="238"/>
  <c r="O63" i="238"/>
  <c r="DG66" i="238"/>
  <c r="DH66" i="238" s="1"/>
  <c r="O67" i="238"/>
  <c r="DE71" i="238"/>
  <c r="DE85" i="238"/>
  <c r="O87" i="238"/>
  <c r="BI89" i="238"/>
  <c r="R90" i="238"/>
  <c r="DF91" i="238"/>
  <c r="DG94" i="238"/>
  <c r="O94" i="238"/>
  <c r="DE94" i="238"/>
  <c r="M94" i="238"/>
  <c r="N94" i="238" s="1"/>
  <c r="DG95" i="238"/>
  <c r="DH95" i="238" s="1"/>
  <c r="O95" i="238"/>
  <c r="DE95" i="238"/>
  <c r="M95" i="238"/>
  <c r="N95" i="238" s="1"/>
  <c r="R52" i="238"/>
  <c r="DE52" i="238"/>
  <c r="DG59" i="238"/>
  <c r="R63" i="238"/>
  <c r="DE63" i="238"/>
  <c r="R67" i="238"/>
  <c r="DF71" i="238"/>
  <c r="DF85" i="238"/>
  <c r="R87" i="238"/>
  <c r="DG93" i="238"/>
  <c r="DE93" i="238"/>
  <c r="R93" i="238"/>
  <c r="DG108" i="238"/>
  <c r="DF108" i="238"/>
  <c r="DE108" i="238"/>
  <c r="R108" i="238"/>
  <c r="O108" i="238"/>
  <c r="M108" i="238"/>
  <c r="N108" i="238" s="1"/>
  <c r="DG145" i="238"/>
  <c r="DF145" i="238"/>
  <c r="BI145" i="238"/>
  <c r="DE145" i="238"/>
  <c r="BG145" i="238"/>
  <c r="BH145" i="238" s="1"/>
  <c r="R39" i="238"/>
  <c r="R45" i="238"/>
  <c r="DE45" i="238"/>
  <c r="M46" i="238"/>
  <c r="N46" i="238" s="1"/>
  <c r="DG49" i="238"/>
  <c r="DF52" i="238"/>
  <c r="AF54" i="238"/>
  <c r="AG54" i="238" s="1"/>
  <c r="M59" i="238"/>
  <c r="N59" i="238" s="1"/>
  <c r="R60" i="238"/>
  <c r="DF63" i="238"/>
  <c r="BG65" i="238"/>
  <c r="BH65" i="238" s="1"/>
  <c r="DE70" i="238"/>
  <c r="M71" i="238"/>
  <c r="N71" i="238" s="1"/>
  <c r="DG71" i="238"/>
  <c r="DE84" i="238"/>
  <c r="M85" i="238"/>
  <c r="N85" i="238" s="1"/>
  <c r="DG85" i="238"/>
  <c r="DE88" i="238"/>
  <c r="DE92" i="238"/>
  <c r="M93" i="238"/>
  <c r="N93" i="238" s="1"/>
  <c r="DF103" i="238"/>
  <c r="R103" i="238"/>
  <c r="O103" i="238"/>
  <c r="M103" i="238"/>
  <c r="N103" i="238" s="1"/>
  <c r="R155" i="238"/>
  <c r="DF155" i="238"/>
  <c r="DE155" i="238"/>
  <c r="O155" i="238"/>
  <c r="DG155" i="238"/>
  <c r="M155" i="238"/>
  <c r="N155" i="238" s="1"/>
  <c r="DF34" i="238"/>
  <c r="DH34" i="238" s="1"/>
  <c r="CW342" i="238"/>
  <c r="O41" i="238"/>
  <c r="DF45" i="238"/>
  <c r="DH45" i="238" s="1"/>
  <c r="DG52" i="238"/>
  <c r="DG63" i="238"/>
  <c r="M70" i="238"/>
  <c r="N70" i="238" s="1"/>
  <c r="DF70" i="238"/>
  <c r="DF84" i="238"/>
  <c r="DF88" i="238"/>
  <c r="DF92" i="238"/>
  <c r="DF93" i="238"/>
  <c r="BI96" i="238"/>
  <c r="BG96" i="238"/>
  <c r="BH96" i="238" s="1"/>
  <c r="DE103" i="238"/>
  <c r="CX342" i="238"/>
  <c r="O46" i="238"/>
  <c r="AH54" i="238"/>
  <c r="DE60" i="238"/>
  <c r="BI65" i="238"/>
  <c r="M84" i="238"/>
  <c r="N84" i="238" s="1"/>
  <c r="O85" i="238"/>
  <c r="DE87" i="238"/>
  <c r="M88" i="238"/>
  <c r="N88" i="238" s="1"/>
  <c r="O93" i="238"/>
  <c r="DG103" i="238"/>
  <c r="R115" i="238"/>
  <c r="O115" i="238"/>
  <c r="DG115" i="238"/>
  <c r="DF115" i="238"/>
  <c r="M115" i="238"/>
  <c r="N115" i="238" s="1"/>
  <c r="DF60" i="238"/>
  <c r="DE67" i="238"/>
  <c r="DF87" i="238"/>
  <c r="DE89" i="238"/>
  <c r="M67" i="238"/>
  <c r="N67" i="238" s="1"/>
  <c r="M87" i="238"/>
  <c r="N87" i="238" s="1"/>
  <c r="BG89" i="238"/>
  <c r="BH89" i="238" s="1"/>
  <c r="DG113" i="238"/>
  <c r="DF113" i="238"/>
  <c r="DE113" i="238"/>
  <c r="R113" i="238"/>
  <c r="O113" i="238"/>
  <c r="M113" i="238"/>
  <c r="N113" i="238" s="1"/>
  <c r="R139" i="238"/>
  <c r="DG139" i="238"/>
  <c r="DF139" i="238"/>
  <c r="O139" i="238"/>
  <c r="DE139" i="238"/>
  <c r="M139" i="238"/>
  <c r="N139" i="238" s="1"/>
  <c r="DE97" i="238"/>
  <c r="AH116" i="238"/>
  <c r="BI116" i="238"/>
  <c r="DF118" i="238"/>
  <c r="DF120" i="238"/>
  <c r="O125" i="238"/>
  <c r="AQ131" i="238"/>
  <c r="DG131" i="238"/>
  <c r="AO131" i="238"/>
  <c r="AP131" i="238" s="1"/>
  <c r="M138" i="238"/>
  <c r="N138" i="238" s="1"/>
  <c r="DF138" i="238"/>
  <c r="DH138" i="238" s="1"/>
  <c r="DE142" i="238"/>
  <c r="R142" i="238"/>
  <c r="O142" i="238"/>
  <c r="DE143" i="238"/>
  <c r="R152" i="238"/>
  <c r="DG152" i="238"/>
  <c r="O152" i="238"/>
  <c r="DF152" i="238"/>
  <c r="DE152" i="238"/>
  <c r="BI175" i="238"/>
  <c r="DG175" i="238"/>
  <c r="BG175" i="238"/>
  <c r="BH175" i="238" s="1"/>
  <c r="AQ288" i="238"/>
  <c r="AO288" i="238"/>
  <c r="AP288" i="238" s="1"/>
  <c r="DF288" i="238"/>
  <c r="DG288" i="238"/>
  <c r="DE288" i="238"/>
  <c r="DG118" i="238"/>
  <c r="DG120" i="238"/>
  <c r="DE122" i="238"/>
  <c r="R125" i="238"/>
  <c r="DE125" i="238"/>
  <c r="O136" i="238"/>
  <c r="M136" i="238"/>
  <c r="N136" i="238" s="1"/>
  <c r="DF137" i="238"/>
  <c r="DE137" i="238"/>
  <c r="R137" i="238"/>
  <c r="O223" i="238"/>
  <c r="M223" i="238"/>
  <c r="N223" i="238" s="1"/>
  <c r="DG223" i="238"/>
  <c r="DF223" i="238"/>
  <c r="DE223" i="238"/>
  <c r="R223" i="238"/>
  <c r="DG97" i="238"/>
  <c r="DH97" i="238" s="1"/>
  <c r="DE104" i="238"/>
  <c r="R110" i="238"/>
  <c r="DE110" i="238"/>
  <c r="M111" i="238"/>
  <c r="N111" i="238" s="1"/>
  <c r="R116" i="238"/>
  <c r="M118" i="238"/>
  <c r="N118" i="238" s="1"/>
  <c r="R119" i="238"/>
  <c r="R121" i="238"/>
  <c r="DF122" i="238"/>
  <c r="DF125" i="238"/>
  <c r="DF134" i="238"/>
  <c r="M134" i="238"/>
  <c r="N134" i="238" s="1"/>
  <c r="M137" i="238"/>
  <c r="N137" i="238" s="1"/>
  <c r="R138" i="238"/>
  <c r="DE138" i="238"/>
  <c r="DF175" i="238"/>
  <c r="DG122" i="238"/>
  <c r="DG125" i="238"/>
  <c r="R136" i="238"/>
  <c r="DG137" i="238"/>
  <c r="O111" i="238"/>
  <c r="DE119" i="238"/>
  <c r="M120" i="238"/>
  <c r="N120" i="238" s="1"/>
  <c r="DE121" i="238"/>
  <c r="M122" i="238"/>
  <c r="N122" i="238" s="1"/>
  <c r="R123" i="238"/>
  <c r="DE131" i="238"/>
  <c r="O134" i="238"/>
  <c r="DE136" i="238"/>
  <c r="O137" i="238"/>
  <c r="DG142" i="238"/>
  <c r="DE116" i="238"/>
  <c r="DF143" i="238"/>
  <c r="BI143" i="238"/>
  <c r="BG143" i="238"/>
  <c r="BH143" i="238" s="1"/>
  <c r="BI155" i="238"/>
  <c r="BG155" i="238"/>
  <c r="BH155" i="238" s="1"/>
  <c r="DG136" i="238"/>
  <c r="DH136" i="238" s="1"/>
  <c r="AQ152" i="238"/>
  <c r="AO152" i="238"/>
  <c r="AP152" i="238" s="1"/>
  <c r="R182" i="238"/>
  <c r="O182" i="238"/>
  <c r="DG182" i="238"/>
  <c r="DF182" i="238"/>
  <c r="M182" i="238"/>
  <c r="N182" i="238" s="1"/>
  <c r="DE182" i="238"/>
  <c r="DF160" i="238"/>
  <c r="DF178" i="238"/>
  <c r="DE181" i="238"/>
  <c r="DE209" i="238"/>
  <c r="BI209" i="238"/>
  <c r="DJ253" i="238"/>
  <c r="DE270" i="238"/>
  <c r="BG270" i="238"/>
  <c r="BH270" i="238" s="1"/>
  <c r="AF160" i="238"/>
  <c r="AG160" i="238" s="1"/>
  <c r="DG160" i="238"/>
  <c r="DG178" i="238"/>
  <c r="M181" i="238"/>
  <c r="N181" i="238" s="1"/>
  <c r="DF181" i="238"/>
  <c r="BI268" i="238"/>
  <c r="DG268" i="238"/>
  <c r="DF268" i="238"/>
  <c r="BG268" i="238"/>
  <c r="BH268" i="238" s="1"/>
  <c r="DE135" i="238"/>
  <c r="DF177" i="238"/>
  <c r="O181" i="238"/>
  <c r="DJ191" i="238"/>
  <c r="O160" i="238"/>
  <c r="O176" i="238"/>
  <c r="DG177" i="238"/>
  <c r="O178" i="238"/>
  <c r="AZ184" i="238"/>
  <c r="DE184" i="238"/>
  <c r="DF246" i="238"/>
  <c r="DH246" i="238" s="1"/>
  <c r="DE246" i="238"/>
  <c r="R246" i="238"/>
  <c r="O246" i="238"/>
  <c r="M246" i="238"/>
  <c r="N246" i="238" s="1"/>
  <c r="BI263" i="238"/>
  <c r="DG263" i="238"/>
  <c r="DF263" i="238"/>
  <c r="BG263" i="238"/>
  <c r="BH263" i="238" s="1"/>
  <c r="DE263" i="238"/>
  <c r="DG264" i="238"/>
  <c r="DF264" i="238"/>
  <c r="BG264" i="238"/>
  <c r="BH264" i="238" s="1"/>
  <c r="DE264" i="238"/>
  <c r="DJ274" i="238"/>
  <c r="DF140" i="238"/>
  <c r="DH140" i="238" s="1"/>
  <c r="DF161" i="238"/>
  <c r="DH161" i="238" s="1"/>
  <c r="R176" i="238"/>
  <c r="DE176" i="238"/>
  <c r="DF179" i="238"/>
  <c r="DH179" i="238" s="1"/>
  <c r="DF184" i="238"/>
  <c r="AH218" i="238"/>
  <c r="AF218" i="238"/>
  <c r="AG218" i="238" s="1"/>
  <c r="DF218" i="238"/>
  <c r="DG240" i="238"/>
  <c r="DF240" i="238"/>
  <c r="DE240" i="238"/>
  <c r="AQ240" i="238"/>
  <c r="AO240" i="238"/>
  <c r="AP240" i="238" s="1"/>
  <c r="DE285" i="238"/>
  <c r="DF285" i="238"/>
  <c r="BI285" i="238"/>
  <c r="BG285" i="238"/>
  <c r="BH285" i="238" s="1"/>
  <c r="DE220" i="238"/>
  <c r="AH224" i="238"/>
  <c r="BI224" i="238"/>
  <c r="DF241" i="238"/>
  <c r="DE245" i="238"/>
  <c r="AH252" i="238"/>
  <c r="BI252" i="238"/>
  <c r="O266" i="238"/>
  <c r="DF272" i="238"/>
  <c r="DH276" i="238"/>
  <c r="DJ276" i="238" s="1"/>
  <c r="DE299" i="238"/>
  <c r="AQ299" i="238"/>
  <c r="DG299" i="238"/>
  <c r="AO299" i="238"/>
  <c r="AP299" i="238" s="1"/>
  <c r="DE304" i="238"/>
  <c r="BI304" i="238"/>
  <c r="DG304" i="238"/>
  <c r="BI320" i="238"/>
  <c r="BG320" i="238"/>
  <c r="BH320" i="238" s="1"/>
  <c r="DG241" i="238"/>
  <c r="DF245" i="238"/>
  <c r="R266" i="238"/>
  <c r="DG272" i="238"/>
  <c r="BI283" i="238"/>
  <c r="DG283" i="238"/>
  <c r="DF283" i="238"/>
  <c r="BG283" i="238"/>
  <c r="BH283" i="238" s="1"/>
  <c r="BI305" i="238"/>
  <c r="DG305" i="238"/>
  <c r="DF305" i="238"/>
  <c r="BG305" i="238"/>
  <c r="BH305" i="238" s="1"/>
  <c r="DE305" i="238"/>
  <c r="DE311" i="238"/>
  <c r="O311" i="238"/>
  <c r="DG311" i="238"/>
  <c r="R311" i="238"/>
  <c r="DF311" i="238"/>
  <c r="M311" i="238"/>
  <c r="N311" i="238" s="1"/>
  <c r="M312" i="238"/>
  <c r="N312" i="238" s="1"/>
  <c r="DF312" i="238"/>
  <c r="DG312" i="238"/>
  <c r="R312" i="238"/>
  <c r="DE312" i="238"/>
  <c r="O312" i="238"/>
  <c r="M217" i="238"/>
  <c r="N217" i="238" s="1"/>
  <c r="DE218" i="238"/>
  <c r="M219" i="238"/>
  <c r="N219" i="238" s="1"/>
  <c r="R224" i="238"/>
  <c r="DE235" i="238"/>
  <c r="M236" i="238"/>
  <c r="N236" i="238" s="1"/>
  <c r="AF245" i="238"/>
  <c r="AG245" i="238" s="1"/>
  <c r="DG245" i="238"/>
  <c r="BI312" i="238"/>
  <c r="BG312" i="238"/>
  <c r="BH312" i="238" s="1"/>
  <c r="BI317" i="238"/>
  <c r="BG317" i="238"/>
  <c r="BH317" i="238" s="1"/>
  <c r="BI324" i="238"/>
  <c r="BG324" i="238"/>
  <c r="BH324" i="238" s="1"/>
  <c r="DG326" i="238"/>
  <c r="BI326" i="238"/>
  <c r="BG326" i="238"/>
  <c r="BH326" i="238" s="1"/>
  <c r="DE266" i="238"/>
  <c r="BG272" i="238"/>
  <c r="BH272" i="238" s="1"/>
  <c r="DG285" i="238"/>
  <c r="BI308" i="238"/>
  <c r="DG308" i="238"/>
  <c r="DF308" i="238"/>
  <c r="BG308" i="238"/>
  <c r="BH308" i="238" s="1"/>
  <c r="O217" i="238"/>
  <c r="O219" i="238"/>
  <c r="O236" i="238"/>
  <c r="M241" i="238"/>
  <c r="N241" i="238" s="1"/>
  <c r="BG266" i="238"/>
  <c r="BH266" i="238" s="1"/>
  <c r="DF266" i="238"/>
  <c r="DE283" i="238"/>
  <c r="DF304" i="238"/>
  <c r="BI331" i="238"/>
  <c r="BG331" i="238"/>
  <c r="BH331" i="238" s="1"/>
  <c r="DE217" i="238"/>
  <c r="DE219" i="238"/>
  <c r="DE224" i="238"/>
  <c r="DE236" i="238"/>
  <c r="DE252" i="238"/>
  <c r="DG266" i="238"/>
  <c r="DF317" i="238"/>
  <c r="DH273" i="238"/>
  <c r="DJ273" i="238" s="1"/>
  <c r="DH277" i="238"/>
  <c r="DJ277" i="238" s="1"/>
  <c r="O287" i="238"/>
  <c r="AQ289" i="238"/>
  <c r="O295" i="238"/>
  <c r="BI297" i="238"/>
  <c r="DF297" i="238"/>
  <c r="O300" i="238"/>
  <c r="O303" i="238"/>
  <c r="BI307" i="238"/>
  <c r="O310" i="238"/>
  <c r="O313" i="238"/>
  <c r="DE313" i="238"/>
  <c r="R315" i="238"/>
  <c r="DG316" i="238"/>
  <c r="DE318" i="238"/>
  <c r="R320" i="238"/>
  <c r="BI321" i="238"/>
  <c r="DG322" i="238"/>
  <c r="DH322" i="238" s="1"/>
  <c r="DG325" i="238"/>
  <c r="BI333" i="238"/>
  <c r="DG333" i="238"/>
  <c r="DF333" i="238"/>
  <c r="BG333" i="238"/>
  <c r="BH333" i="238" s="1"/>
  <c r="DE333" i="238"/>
  <c r="DE306" i="238"/>
  <c r="DF313" i="238"/>
  <c r="DF318" i="238"/>
  <c r="DE289" i="238"/>
  <c r="M290" i="238"/>
  <c r="N290" i="238" s="1"/>
  <c r="R292" i="238"/>
  <c r="DF293" i="238"/>
  <c r="DF295" i="238"/>
  <c r="R298" i="238"/>
  <c r="DE298" i="238"/>
  <c r="DF300" i="238"/>
  <c r="BG306" i="238"/>
  <c r="BH306" i="238" s="1"/>
  <c r="DF306" i="238"/>
  <c r="BG313" i="238"/>
  <c r="BH313" i="238" s="1"/>
  <c r="DG313" i="238"/>
  <c r="DE315" i="238"/>
  <c r="BG318" i="238"/>
  <c r="BH318" i="238" s="1"/>
  <c r="DG318" i="238"/>
  <c r="BG322" i="238"/>
  <c r="BH322" i="238" s="1"/>
  <c r="R337" i="238"/>
  <c r="O337" i="238"/>
  <c r="DG337" i="238"/>
  <c r="M337" i="238"/>
  <c r="N337" i="238" s="1"/>
  <c r="DE337" i="238"/>
  <c r="DG340" i="238"/>
  <c r="BI340" i="238"/>
  <c r="DF340" i="238"/>
  <c r="DE340" i="238"/>
  <c r="BG340" i="238"/>
  <c r="BH340" i="238" s="1"/>
  <c r="DF289" i="238"/>
  <c r="DG293" i="238"/>
  <c r="DG295" i="238"/>
  <c r="DF298" i="238"/>
  <c r="DH298" i="238" s="1"/>
  <c r="DG300" i="238"/>
  <c r="DG306" i="238"/>
  <c r="BI315" i="238"/>
  <c r="BG315" i="238"/>
  <c r="BH315" i="238" s="1"/>
  <c r="O317" i="238"/>
  <c r="DG317" i="238"/>
  <c r="M317" i="238"/>
  <c r="N317" i="238" s="1"/>
  <c r="DF321" i="238"/>
  <c r="DE321" i="238"/>
  <c r="R321" i="238"/>
  <c r="O321" i="238"/>
  <c r="DG324" i="238"/>
  <c r="M324" i="238"/>
  <c r="N324" i="238" s="1"/>
  <c r="DE324" i="238"/>
  <c r="DG331" i="238"/>
  <c r="R339" i="238"/>
  <c r="O339" i="238"/>
  <c r="DF339" i="238"/>
  <c r="M339" i="238"/>
  <c r="N339" i="238" s="1"/>
  <c r="DE339" i="238"/>
  <c r="DE287" i="238"/>
  <c r="DG289" i="238"/>
  <c r="O290" i="238"/>
  <c r="DE292" i="238"/>
  <c r="M293" i="238"/>
  <c r="N293" i="238" s="1"/>
  <c r="DE303" i="238"/>
  <c r="M321" i="238"/>
  <c r="N321" i="238" s="1"/>
  <c r="O324" i="238"/>
  <c r="DF324" i="238"/>
  <c r="R332" i="238"/>
  <c r="O332" i="238"/>
  <c r="DG332" i="238"/>
  <c r="M332" i="238"/>
  <c r="N332" i="238" s="1"/>
  <c r="DE332" i="238"/>
  <c r="R338" i="238"/>
  <c r="DG338" i="238"/>
  <c r="O338" i="238"/>
  <c r="DE338" i="238"/>
  <c r="M338" i="238"/>
  <c r="N338" i="238" s="1"/>
  <c r="DG339" i="238"/>
  <c r="DF287" i="238"/>
  <c r="R290" i="238"/>
  <c r="DE290" i="238"/>
  <c r="DF303" i="238"/>
  <c r="DE307" i="238"/>
  <c r="R324" i="238"/>
  <c r="DF325" i="238"/>
  <c r="AF325" i="238"/>
  <c r="AG325" i="238" s="1"/>
  <c r="DE329" i="238"/>
  <c r="R329" i="238"/>
  <c r="O329" i="238"/>
  <c r="DG329" i="238"/>
  <c r="M329" i="238"/>
  <c r="N329" i="238" s="1"/>
  <c r="M287" i="238"/>
  <c r="N287" i="238" s="1"/>
  <c r="M303" i="238"/>
  <c r="N303" i="238" s="1"/>
  <c r="BG307" i="238"/>
  <c r="BH307" i="238" s="1"/>
  <c r="DE309" i="238"/>
  <c r="O309" i="238"/>
  <c r="M310" i="238"/>
  <c r="N310" i="238" s="1"/>
  <c r="DG310" i="238"/>
  <c r="DH310" i="238" s="1"/>
  <c r="DJ310" i="238" s="1"/>
  <c r="DF315" i="238"/>
  <c r="O315" i="238"/>
  <c r="M315" i="238"/>
  <c r="N315" i="238" s="1"/>
  <c r="BG316" i="238"/>
  <c r="BH316" i="238" s="1"/>
  <c r="DE317" i="238"/>
  <c r="O320" i="238"/>
  <c r="M320" i="238"/>
  <c r="N320" i="238" s="1"/>
  <c r="DG320" i="238"/>
  <c r="DE322" i="238"/>
  <c r="AH325" i="238"/>
  <c r="R327" i="238"/>
  <c r="O327" i="238"/>
  <c r="DG327" i="238"/>
  <c r="DH327" i="238" s="1"/>
  <c r="M327" i="238"/>
  <c r="N327" i="238" s="1"/>
  <c r="DE327" i="238"/>
  <c r="R328" i="238"/>
  <c r="DG328" i="238"/>
  <c r="O328" i="238"/>
  <c r="DE328" i="238"/>
  <c r="M328" i="238"/>
  <c r="N328" i="238" s="1"/>
  <c r="DF329" i="238"/>
  <c r="DG334" i="238"/>
  <c r="DE341" i="238"/>
  <c r="AO341" i="238"/>
  <c r="AP341" i="238" s="1"/>
  <c r="DF341" i="238"/>
  <c r="R323" i="238"/>
  <c r="DE326" i="238"/>
  <c r="DE331" i="238"/>
  <c r="DE336" i="238"/>
  <c r="DG341" i="238"/>
  <c r="DE314" i="238"/>
  <c r="DE316" i="238"/>
  <c r="DE319" i="238"/>
  <c r="M325" i="238"/>
  <c r="N325" i="238" s="1"/>
  <c r="DE325" i="238"/>
  <c r="M326" i="238"/>
  <c r="N326" i="238" s="1"/>
  <c r="DF326" i="238"/>
  <c r="DF331" i="238"/>
  <c r="DF336" i="238"/>
  <c r="DE330" i="238"/>
  <c r="M331" i="238"/>
  <c r="N331" i="238" s="1"/>
  <c r="DE323" i="238"/>
  <c r="O325" i="238"/>
  <c r="EY98" i="223"/>
  <c r="EZ98" i="223" s="1"/>
  <c r="FA98" i="223" s="1"/>
  <c r="FB98" i="223" s="1"/>
  <c r="DJ161" i="238" l="1"/>
  <c r="DH92" i="238"/>
  <c r="DH303" i="238"/>
  <c r="DH184" i="238"/>
  <c r="DJ117" i="238"/>
  <c r="DJ179" i="238"/>
  <c r="DH60" i="238"/>
  <c r="DH332" i="238"/>
  <c r="DJ332" i="238" s="1"/>
  <c r="DH234" i="238"/>
  <c r="DJ234" i="238" s="1"/>
  <c r="DH33" i="238"/>
  <c r="DJ33" i="238" s="1"/>
  <c r="CQ98" i="238"/>
  <c r="CR98" i="238" s="1"/>
  <c r="CR342" i="238" s="1"/>
  <c r="DH218" i="238"/>
  <c r="DJ218" i="238" s="1"/>
  <c r="DH267" i="238"/>
  <c r="DJ267" i="238" s="1"/>
  <c r="DH307" i="238"/>
  <c r="DJ66" i="238"/>
  <c r="DH235" i="238"/>
  <c r="DJ235" i="238" s="1"/>
  <c r="DJ47" i="238"/>
  <c r="DH335" i="238"/>
  <c r="DJ335" i="238" s="1"/>
  <c r="DH315" i="238"/>
  <c r="DJ315" i="238" s="1"/>
  <c r="DH337" i="238"/>
  <c r="DJ337" i="238" s="1"/>
  <c r="DH287" i="238"/>
  <c r="DH297" i="238"/>
  <c r="DJ297" i="238" s="1"/>
  <c r="DH143" i="238"/>
  <c r="DH131" i="238"/>
  <c r="DJ131" i="238" s="1"/>
  <c r="DJ34" i="238"/>
  <c r="DH13" i="238"/>
  <c r="DJ13" i="238" s="1"/>
  <c r="DH43" i="238"/>
  <c r="DJ43" i="238" s="1"/>
  <c r="DH330" i="238"/>
  <c r="DJ330" i="238" s="1"/>
  <c r="DH314" i="238"/>
  <c r="DJ314" i="238" s="1"/>
  <c r="DJ180" i="238"/>
  <c r="DJ309" i="238"/>
  <c r="DJ12" i="238"/>
  <c r="DH41" i="238"/>
  <c r="DJ41" i="238" s="1"/>
  <c r="DH123" i="238"/>
  <c r="DJ123" i="238" s="1"/>
  <c r="DH42" i="238"/>
  <c r="DJ42" i="238" s="1"/>
  <c r="DH38" i="238"/>
  <c r="DJ38" i="238" s="1"/>
  <c r="DH67" i="238"/>
  <c r="DJ67" i="238" s="1"/>
  <c r="DH49" i="238"/>
  <c r="DJ49" i="238" s="1"/>
  <c r="DH181" i="238"/>
  <c r="DH78" i="238"/>
  <c r="DH50" i="238"/>
  <c r="DJ50" i="238" s="1"/>
  <c r="DH64" i="238"/>
  <c r="DJ64" i="238" s="1"/>
  <c r="DH341" i="238"/>
  <c r="DJ341" i="238" s="1"/>
  <c r="DH299" i="238"/>
  <c r="DJ299" i="238" s="1"/>
  <c r="DH157" i="238"/>
  <c r="DJ157" i="238" s="1"/>
  <c r="DH270" i="238"/>
  <c r="DJ270" i="238" s="1"/>
  <c r="DH86" i="238"/>
  <c r="DJ209" i="238"/>
  <c r="DJ111" i="238"/>
  <c r="DH114" i="238"/>
  <c r="DJ114" i="238" s="1"/>
  <c r="DH334" i="238"/>
  <c r="DJ334" i="238" s="1"/>
  <c r="DH87" i="238"/>
  <c r="DJ87" i="238" s="1"/>
  <c r="DH91" i="238"/>
  <c r="DJ91" i="238" s="1"/>
  <c r="DH142" i="238"/>
  <c r="DH319" i="238"/>
  <c r="DJ319" i="238" s="1"/>
  <c r="DH333" i="238"/>
  <c r="DJ333" i="238" s="1"/>
  <c r="DH316" i="238"/>
  <c r="DJ316" i="238" s="1"/>
  <c r="DJ140" i="238"/>
  <c r="DH263" i="238"/>
  <c r="DJ263" i="238" s="1"/>
  <c r="DH56" i="238"/>
  <c r="DJ56" i="238" s="1"/>
  <c r="DH325" i="238"/>
  <c r="DJ325" i="238" s="1"/>
  <c r="DH272" i="238"/>
  <c r="DJ272" i="238" s="1"/>
  <c r="DJ220" i="238"/>
  <c r="DJ176" i="238"/>
  <c r="DE98" i="238"/>
  <c r="DH70" i="238"/>
  <c r="DJ70" i="238" s="1"/>
  <c r="DH52" i="238"/>
  <c r="DJ52" i="238" s="1"/>
  <c r="DH227" i="238"/>
  <c r="DJ227" i="238" s="1"/>
  <c r="DJ135" i="238"/>
  <c r="CS98" i="238"/>
  <c r="DJ159" i="238"/>
  <c r="DJ121" i="238"/>
  <c r="DG98" i="238"/>
  <c r="DH98" i="238" s="1"/>
  <c r="DH144" i="238"/>
  <c r="DJ144" i="238" s="1"/>
  <c r="DH338" i="238"/>
  <c r="DJ338" i="238" s="1"/>
  <c r="DJ184" i="238"/>
  <c r="CP342" i="238"/>
  <c r="DH312" i="238"/>
  <c r="DJ312" i="238" s="1"/>
  <c r="DH336" i="238"/>
  <c r="DJ336" i="238" s="1"/>
  <c r="DJ119" i="238"/>
  <c r="DH94" i="238"/>
  <c r="DJ94" i="238" s="1"/>
  <c r="DJ292" i="238"/>
  <c r="DJ287" i="238"/>
  <c r="DJ246" i="238"/>
  <c r="DH268" i="238"/>
  <c r="DJ268" i="238" s="1"/>
  <c r="DH224" i="238"/>
  <c r="DJ224" i="238" s="1"/>
  <c r="DH238" i="238"/>
  <c r="DJ238" i="238" s="1"/>
  <c r="DH48" i="238"/>
  <c r="DJ48" i="238" s="1"/>
  <c r="DH18" i="238"/>
  <c r="DJ18" i="238" s="1"/>
  <c r="DH313" i="238"/>
  <c r="DJ313" i="238" s="1"/>
  <c r="DJ294" i="238"/>
  <c r="DH321" i="238"/>
  <c r="DJ321" i="238" s="1"/>
  <c r="DJ296" i="238"/>
  <c r="DJ112" i="238"/>
  <c r="DH110" i="238"/>
  <c r="DJ110" i="238" s="1"/>
  <c r="DH54" i="238"/>
  <c r="DJ54" i="238" s="1"/>
  <c r="DH158" i="238"/>
  <c r="DJ158" i="238" s="1"/>
  <c r="DH116" i="238"/>
  <c r="DJ116" i="238" s="1"/>
  <c r="DJ219" i="238"/>
  <c r="DH264" i="238"/>
  <c r="DJ264" i="238" s="1"/>
  <c r="DH84" i="238"/>
  <c r="DJ84" i="238" s="1"/>
  <c r="DH108" i="238"/>
  <c r="DJ108" i="238" s="1"/>
  <c r="DH59" i="238"/>
  <c r="DJ59" i="238" s="1"/>
  <c r="DH35" i="238"/>
  <c r="DJ35" i="238" s="1"/>
  <c r="DJ262" i="238"/>
  <c r="DH46" i="238"/>
  <c r="DJ46" i="238" s="1"/>
  <c r="DH295" i="238"/>
  <c r="DJ295" i="238" s="1"/>
  <c r="DH328" i="238"/>
  <c r="DJ328" i="238" s="1"/>
  <c r="DJ307" i="238"/>
  <c r="DH324" i="238"/>
  <c r="DH289" i="238"/>
  <c r="DJ289" i="238" s="1"/>
  <c r="DH178" i="238"/>
  <c r="DJ178" i="238" s="1"/>
  <c r="AY342" i="238"/>
  <c r="DH288" i="238"/>
  <c r="DJ288" i="238" s="1"/>
  <c r="DJ142" i="238"/>
  <c r="DH118" i="238"/>
  <c r="DJ118" i="238" s="1"/>
  <c r="DH115" i="238"/>
  <c r="DJ115" i="238" s="1"/>
  <c r="DH51" i="238"/>
  <c r="DJ51" i="238" s="1"/>
  <c r="DH40" i="238"/>
  <c r="DJ40" i="238" s="1"/>
  <c r="AX342" i="238"/>
  <c r="DJ83" i="238"/>
  <c r="DJ236" i="238"/>
  <c r="DJ323" i="238"/>
  <c r="DH62" i="238"/>
  <c r="DJ62" i="238" s="1"/>
  <c r="DH320" i="238"/>
  <c r="DJ320" i="238" s="1"/>
  <c r="DJ290" i="238"/>
  <c r="DH125" i="238"/>
  <c r="DJ125" i="238" s="1"/>
  <c r="DJ89" i="238"/>
  <c r="DH93" i="238"/>
  <c r="DJ93" i="238" s="1"/>
  <c r="DH73" i="238"/>
  <c r="DJ73" i="238" s="1"/>
  <c r="DH183" i="238"/>
  <c r="DJ183" i="238" s="1"/>
  <c r="DH80" i="238"/>
  <c r="DJ80" i="238" s="1"/>
  <c r="DJ303" i="238"/>
  <c r="DH339" i="238"/>
  <c r="DJ339" i="238" s="1"/>
  <c r="DH340" i="238"/>
  <c r="DJ340" i="238" s="1"/>
  <c r="DH175" i="238"/>
  <c r="DJ175" i="238" s="1"/>
  <c r="DJ104" i="238"/>
  <c r="DH85" i="238"/>
  <c r="DJ85" i="238" s="1"/>
  <c r="DH39" i="238"/>
  <c r="DJ39" i="238" s="1"/>
  <c r="DH252" i="238"/>
  <c r="DJ252" i="238" s="1"/>
  <c r="DH76" i="238"/>
  <c r="DJ76" i="238" s="1"/>
  <c r="N342" i="238"/>
  <c r="DJ217" i="238"/>
  <c r="DH134" i="238"/>
  <c r="DJ134" i="238" s="1"/>
  <c r="DH331" i="238"/>
  <c r="DJ331" i="238" s="1"/>
  <c r="DH326" i="238"/>
  <c r="DJ326" i="238" s="1"/>
  <c r="DH329" i="238"/>
  <c r="DJ329" i="238" s="1"/>
  <c r="DH304" i="238"/>
  <c r="DJ304" i="238" s="1"/>
  <c r="DH88" i="238"/>
  <c r="DJ88" i="238" s="1"/>
  <c r="AG342" i="238"/>
  <c r="DH19" i="238"/>
  <c r="DJ19" i="238" s="1"/>
  <c r="DH65" i="238"/>
  <c r="DJ65" i="238" s="1"/>
  <c r="DH301" i="238"/>
  <c r="DJ301" i="238" s="1"/>
  <c r="DJ327" i="238"/>
  <c r="DH152" i="238"/>
  <c r="DJ152" i="238" s="1"/>
  <c r="BG342" i="238"/>
  <c r="DH79" i="238"/>
  <c r="DJ79" i="238" s="1"/>
  <c r="DH306" i="238"/>
  <c r="DJ306" i="238" s="1"/>
  <c r="DH283" i="238"/>
  <c r="DJ283" i="238" s="1"/>
  <c r="DJ181" i="238"/>
  <c r="DH122" i="238"/>
  <c r="DJ122" i="238" s="1"/>
  <c r="DH103" i="238"/>
  <c r="DJ103" i="238" s="1"/>
  <c r="DH145" i="238"/>
  <c r="DJ145" i="238" s="1"/>
  <c r="DH82" i="238"/>
  <c r="DJ82" i="238" s="1"/>
  <c r="DJ86" i="238"/>
  <c r="DH20" i="238"/>
  <c r="DJ20" i="238" s="1"/>
  <c r="DH285" i="238"/>
  <c r="DJ285" i="238" s="1"/>
  <c r="DJ136" i="238"/>
  <c r="DJ324" i="238"/>
  <c r="DH300" i="238"/>
  <c r="DJ300" i="238" s="1"/>
  <c r="DH266" i="238"/>
  <c r="DJ266" i="238" s="1"/>
  <c r="DH308" i="238"/>
  <c r="DJ308" i="238" s="1"/>
  <c r="DH241" i="238"/>
  <c r="DJ241" i="238" s="1"/>
  <c r="DH160" i="238"/>
  <c r="DJ160" i="238" s="1"/>
  <c r="DJ138" i="238"/>
  <c r="DJ97" i="238"/>
  <c r="DJ92" i="238"/>
  <c r="DJ45" i="238"/>
  <c r="DH75" i="238"/>
  <c r="DJ75" i="238" s="1"/>
  <c r="DH81" i="238"/>
  <c r="DJ81" i="238" s="1"/>
  <c r="DJ298" i="238"/>
  <c r="DH177" i="238"/>
  <c r="DJ177" i="238" s="1"/>
  <c r="DH137" i="238"/>
  <c r="DJ137" i="238" s="1"/>
  <c r="DH155" i="238"/>
  <c r="DJ155" i="238" s="1"/>
  <c r="DH63" i="238"/>
  <c r="DJ63" i="238" s="1"/>
  <c r="AF342" i="238"/>
  <c r="AF345" i="238" s="1"/>
  <c r="DJ78" i="238"/>
  <c r="DH72" i="238"/>
  <c r="DJ72" i="238" s="1"/>
  <c r="DH96" i="238"/>
  <c r="DJ96" i="238" s="1"/>
  <c r="DH53" i="238"/>
  <c r="DJ53" i="238" s="1"/>
  <c r="DH44" i="238"/>
  <c r="DJ44" i="238" s="1"/>
  <c r="DJ322" i="238"/>
  <c r="DH318" i="238"/>
  <c r="DJ318" i="238" s="1"/>
  <c r="DH317" i="238"/>
  <c r="DJ317" i="238" s="1"/>
  <c r="DH311" i="238"/>
  <c r="DJ311" i="238" s="1"/>
  <c r="DH305" i="238"/>
  <c r="DJ305" i="238" s="1"/>
  <c r="DH223" i="238"/>
  <c r="DJ223" i="238" s="1"/>
  <c r="DJ143" i="238"/>
  <c r="DJ60" i="238"/>
  <c r="CQ342" i="238"/>
  <c r="DJ77" i="238"/>
  <c r="W342" i="238"/>
  <c r="X70" i="238"/>
  <c r="X342" i="238" s="1"/>
  <c r="BH342" i="238"/>
  <c r="AO342" i="238"/>
  <c r="AP71" i="238"/>
  <c r="AP342" i="238" s="1"/>
  <c r="DH293" i="238"/>
  <c r="DJ293" i="238" s="1"/>
  <c r="DH245" i="238"/>
  <c r="DJ245" i="238" s="1"/>
  <c r="DH240" i="238"/>
  <c r="DJ240" i="238" s="1"/>
  <c r="DH182" i="238"/>
  <c r="DJ182" i="238" s="1"/>
  <c r="DH120" i="238"/>
  <c r="DJ120" i="238" s="1"/>
  <c r="DH139" i="238"/>
  <c r="DJ139" i="238" s="1"/>
  <c r="DH113" i="238"/>
  <c r="DJ113" i="238" s="1"/>
  <c r="DH71" i="238"/>
  <c r="DJ71" i="238" s="1"/>
  <c r="DJ95" i="238"/>
  <c r="M342" i="238"/>
  <c r="M344" i="238" s="1"/>
  <c r="DH90" i="238"/>
  <c r="DJ90" i="238" s="1"/>
  <c r="DH74" i="238"/>
  <c r="DJ74" i="238" s="1"/>
  <c r="DJ98" i="238" l="1"/>
  <c r="ET341" i="223"/>
  <c r="ET340" i="223"/>
  <c r="ET339" i="223"/>
  <c r="ET338" i="223"/>
  <c r="ET337" i="223"/>
  <c r="ET336" i="223"/>
  <c r="ET335" i="223"/>
  <c r="ET334" i="223"/>
  <c r="ET333" i="223"/>
  <c r="ET332" i="223"/>
  <c r="ET331" i="223"/>
  <c r="ET330" i="223"/>
  <c r="ET329" i="223"/>
  <c r="ET328" i="223"/>
  <c r="ET327" i="223"/>
  <c r="ET326" i="223"/>
  <c r="ET325" i="223"/>
  <c r="ET324" i="223"/>
  <c r="ET323" i="223"/>
  <c r="ET322" i="223"/>
  <c r="ET321" i="223"/>
  <c r="ET320" i="223"/>
  <c r="ET319" i="223"/>
  <c r="ET318" i="223"/>
  <c r="ET317" i="223"/>
  <c r="ET316" i="223"/>
  <c r="ET315" i="223"/>
  <c r="ET314" i="223"/>
  <c r="ET313" i="223"/>
  <c r="ET312" i="223"/>
  <c r="ET311" i="223"/>
  <c r="ET310" i="223"/>
  <c r="ET309" i="223"/>
  <c r="ET308" i="223"/>
  <c r="ET307" i="223"/>
  <c r="ET306" i="223"/>
  <c r="ET305" i="223"/>
  <c r="ET304" i="223"/>
  <c r="ET303" i="223"/>
  <c r="ET302" i="223"/>
  <c r="ET301" i="223"/>
  <c r="ET300" i="223"/>
  <c r="ET299" i="223"/>
  <c r="ET298" i="223"/>
  <c r="ET297" i="223"/>
  <c r="ET296" i="223"/>
  <c r="ET295" i="223"/>
  <c r="ET294" i="223"/>
  <c r="ET293" i="223"/>
  <c r="ET292" i="223"/>
  <c r="ET291" i="223"/>
  <c r="ET290" i="223"/>
  <c r="ET289" i="223"/>
  <c r="ET288" i="223"/>
  <c r="ET287" i="223"/>
  <c r="ET286" i="223"/>
  <c r="ET285" i="223"/>
  <c r="ET284" i="223"/>
  <c r="ET283" i="223"/>
  <c r="ET282" i="223"/>
  <c r="ET281" i="223"/>
  <c r="ET280" i="223"/>
  <c r="ET279" i="223"/>
  <c r="ET278" i="223"/>
  <c r="ET277" i="223"/>
  <c r="ET276" i="223"/>
  <c r="ET275" i="223"/>
  <c r="ET274" i="223"/>
  <c r="ET273" i="223"/>
  <c r="ET272" i="223"/>
  <c r="ET271" i="223"/>
  <c r="ET270" i="223"/>
  <c r="ET269" i="223"/>
  <c r="ET268" i="223"/>
  <c r="ET267" i="223"/>
  <c r="ET266" i="223"/>
  <c r="ET265" i="223"/>
  <c r="ET264" i="223"/>
  <c r="ET263" i="223"/>
  <c r="ET262" i="223"/>
  <c r="ET261" i="223"/>
  <c r="ET260" i="223"/>
  <c r="ET259" i="223"/>
  <c r="ET258" i="223"/>
  <c r="ET257" i="223"/>
  <c r="ET256" i="223"/>
  <c r="ET255" i="223"/>
  <c r="ET254" i="223"/>
  <c r="ET253" i="223"/>
  <c r="ET252" i="223"/>
  <c r="ET251" i="223"/>
  <c r="ET250" i="223"/>
  <c r="ET249" i="223"/>
  <c r="ET248" i="223"/>
  <c r="ET247" i="223"/>
  <c r="ET246" i="223"/>
  <c r="ET245" i="223"/>
  <c r="ET244" i="223"/>
  <c r="ET243" i="223"/>
  <c r="ET242" i="223"/>
  <c r="ET241" i="223"/>
  <c r="ET240" i="223"/>
  <c r="ET239" i="223"/>
  <c r="ET238" i="223"/>
  <c r="ET237" i="223"/>
  <c r="ET236" i="223"/>
  <c r="ET235" i="223"/>
  <c r="ET234" i="223"/>
  <c r="ET233" i="223"/>
  <c r="ET232" i="223"/>
  <c r="ET231" i="223"/>
  <c r="ET230" i="223"/>
  <c r="ET229" i="223"/>
  <c r="ET228" i="223"/>
  <c r="ET227" i="223"/>
  <c r="ET226" i="223"/>
  <c r="ET225" i="223"/>
  <c r="ET224" i="223"/>
  <c r="ET223" i="223"/>
  <c r="ET222" i="223"/>
  <c r="ET221" i="223"/>
  <c r="ET220" i="223"/>
  <c r="ET219" i="223"/>
  <c r="ET218" i="223"/>
  <c r="ET217" i="223"/>
  <c r="ET216" i="223"/>
  <c r="ET215" i="223"/>
  <c r="ET214" i="223"/>
  <c r="ET213" i="223"/>
  <c r="ET212" i="223"/>
  <c r="ET211" i="223"/>
  <c r="ET210" i="223"/>
  <c r="ET209" i="223"/>
  <c r="ET208" i="223"/>
  <c r="ET207" i="223"/>
  <c r="ET206" i="223"/>
  <c r="ET205" i="223"/>
  <c r="ET204" i="223"/>
  <c r="ET203" i="223"/>
  <c r="ET202" i="223"/>
  <c r="ET201" i="223"/>
  <c r="ET200" i="223"/>
  <c r="ET199" i="223"/>
  <c r="ET198" i="223"/>
  <c r="ET197" i="223"/>
  <c r="ET196" i="223"/>
  <c r="ET195" i="223"/>
  <c r="ET194" i="223"/>
  <c r="ET193" i="223"/>
  <c r="ET192" i="223"/>
  <c r="ET191" i="223"/>
  <c r="ET190" i="223"/>
  <c r="ET189" i="223"/>
  <c r="ET188" i="223"/>
  <c r="ET187" i="223"/>
  <c r="ET186" i="223"/>
  <c r="ET185" i="223"/>
  <c r="ET184" i="223"/>
  <c r="ET183" i="223"/>
  <c r="ET182" i="223"/>
  <c r="ET181" i="223"/>
  <c r="ET180" i="223"/>
  <c r="ET179" i="223"/>
  <c r="ET178" i="223"/>
  <c r="ET177" i="223"/>
  <c r="ET176" i="223"/>
  <c r="ET175" i="223"/>
  <c r="ET174" i="223"/>
  <c r="ET173" i="223"/>
  <c r="ET172" i="223"/>
  <c r="ET171" i="223"/>
  <c r="ET170" i="223"/>
  <c r="ET169" i="223"/>
  <c r="ET168" i="223"/>
  <c r="ET167" i="223"/>
  <c r="ET166" i="223"/>
  <c r="ET165" i="223"/>
  <c r="ET164" i="223"/>
  <c r="ET163" i="223"/>
  <c r="ET162" i="223"/>
  <c r="ET161" i="223"/>
  <c r="ET160" i="223"/>
  <c r="ET159" i="223"/>
  <c r="ET158" i="223"/>
  <c r="ET157" i="223"/>
  <c r="ET156" i="223"/>
  <c r="ET155" i="223"/>
  <c r="ET154" i="223"/>
  <c r="ET153" i="223"/>
  <c r="ET152" i="223"/>
  <c r="ET151" i="223"/>
  <c r="ET150" i="223"/>
  <c r="ET149" i="223"/>
  <c r="ET148" i="223"/>
  <c r="ET147" i="223"/>
  <c r="ET146" i="223"/>
  <c r="ET145" i="223"/>
  <c r="ET144" i="223"/>
  <c r="ET143" i="223"/>
  <c r="ET142" i="223"/>
  <c r="ET141" i="223"/>
  <c r="ET140" i="223"/>
  <c r="ET139" i="223"/>
  <c r="ET138" i="223"/>
  <c r="ET137" i="223"/>
  <c r="ET136" i="223"/>
  <c r="ET135" i="223"/>
  <c r="ET134" i="223"/>
  <c r="ET133" i="223"/>
  <c r="ET132" i="223"/>
  <c r="ET131" i="223"/>
  <c r="ET130" i="223"/>
  <c r="ET129" i="223"/>
  <c r="ET128" i="223"/>
  <c r="ET127" i="223"/>
  <c r="ET126" i="223"/>
  <c r="ET125" i="223"/>
  <c r="ET124" i="223"/>
  <c r="ET123" i="223"/>
  <c r="ET122" i="223"/>
  <c r="ET121" i="223"/>
  <c r="ET120" i="223"/>
  <c r="ET119" i="223"/>
  <c r="ET118" i="223"/>
  <c r="ET117" i="223"/>
  <c r="ET116" i="223"/>
  <c r="ET115" i="223"/>
  <c r="ET114" i="223"/>
  <c r="ET113" i="223"/>
  <c r="ET112" i="223"/>
  <c r="ET111" i="223"/>
  <c r="ET110" i="223"/>
  <c r="ET109" i="223"/>
  <c r="ET108" i="223"/>
  <c r="ET107" i="223"/>
  <c r="ET106" i="223"/>
  <c r="ET105" i="223"/>
  <c r="ET104" i="223"/>
  <c r="ET103" i="223"/>
  <c r="ET102" i="223"/>
  <c r="ET101" i="223"/>
  <c r="ET100" i="223"/>
  <c r="ET99" i="223"/>
  <c r="ET98" i="223"/>
  <c r="ET97" i="223"/>
  <c r="ET96" i="223"/>
  <c r="ET95" i="223"/>
  <c r="ET94" i="223"/>
  <c r="ET93" i="223"/>
  <c r="ET92" i="223"/>
  <c r="ET91" i="223"/>
  <c r="ET90" i="223"/>
  <c r="ET89" i="223"/>
  <c r="ET88" i="223"/>
  <c r="ET87" i="223"/>
  <c r="ET86" i="223"/>
  <c r="ET85" i="223"/>
  <c r="ET84" i="223"/>
  <c r="ET83" i="223"/>
  <c r="ET82" i="223"/>
  <c r="ET81" i="223"/>
  <c r="ET80" i="223"/>
  <c r="ET79" i="223"/>
  <c r="ET78" i="223"/>
  <c r="ET77" i="223"/>
  <c r="ET76" i="223"/>
  <c r="ET75" i="223"/>
  <c r="ET74" i="223"/>
  <c r="ET73" i="223"/>
  <c r="ET72" i="223"/>
  <c r="ET71" i="223"/>
  <c r="ET70" i="223"/>
  <c r="ET69" i="223"/>
  <c r="ET68" i="223"/>
  <c r="ET67" i="223"/>
  <c r="ET66" i="223"/>
  <c r="ET65" i="223"/>
  <c r="ET64" i="223"/>
  <c r="ET63" i="223"/>
  <c r="ET62" i="223"/>
  <c r="ET61" i="223"/>
  <c r="ET60" i="223"/>
  <c r="ET59" i="223"/>
  <c r="ET58" i="223"/>
  <c r="ET57" i="223"/>
  <c r="ET56" i="223"/>
  <c r="ET55" i="223"/>
  <c r="ET54" i="223"/>
  <c r="ET53" i="223"/>
  <c r="ET52" i="223"/>
  <c r="ET51" i="223"/>
  <c r="ET50" i="223"/>
  <c r="ET49" i="223"/>
  <c r="ET48" i="223"/>
  <c r="ET47" i="223"/>
  <c r="ET46" i="223"/>
  <c r="ET45" i="223"/>
  <c r="ET44" i="223"/>
  <c r="ET43" i="223"/>
  <c r="ET42" i="223"/>
  <c r="ET41" i="223"/>
  <c r="ET40" i="223"/>
  <c r="ET39" i="223"/>
  <c r="ET38" i="223"/>
  <c r="ET37" i="223"/>
  <c r="ET36" i="223"/>
  <c r="ET35" i="223"/>
  <c r="ET34" i="223"/>
  <c r="ET33" i="223"/>
  <c r="ET32" i="223"/>
  <c r="ET31" i="223"/>
  <c r="ET30" i="223"/>
  <c r="ET29" i="223"/>
  <c r="ET28" i="223"/>
  <c r="ET27" i="223"/>
  <c r="ET26" i="223"/>
  <c r="ET25" i="223"/>
  <c r="ET24" i="223"/>
  <c r="ET23" i="223"/>
  <c r="ET22" i="223"/>
  <c r="ET21" i="223"/>
  <c r="ET20" i="223"/>
  <c r="ET19" i="223"/>
  <c r="ET18" i="223"/>
  <c r="ET17" i="223"/>
  <c r="ET16" i="223"/>
  <c r="ET15" i="223"/>
  <c r="ET14" i="223"/>
  <c r="ET13" i="223"/>
  <c r="ET12" i="223"/>
  <c r="ET11" i="223"/>
  <c r="ET10" i="223"/>
  <c r="DS341" i="223"/>
  <c r="DS340" i="223"/>
  <c r="DS339" i="223"/>
  <c r="DS338" i="223"/>
  <c r="DS337" i="223"/>
  <c r="DS336" i="223"/>
  <c r="DS335" i="223"/>
  <c r="DS334" i="223"/>
  <c r="DS333" i="223"/>
  <c r="DS332" i="223"/>
  <c r="DS331" i="223"/>
  <c r="DS330" i="223"/>
  <c r="DS329" i="223"/>
  <c r="DS328" i="223"/>
  <c r="DS327" i="223"/>
  <c r="DS326" i="223"/>
  <c r="DS325" i="223"/>
  <c r="DS324" i="223"/>
  <c r="DS323" i="223"/>
  <c r="DS322" i="223"/>
  <c r="DS321" i="223"/>
  <c r="DS320" i="223"/>
  <c r="DS319" i="223"/>
  <c r="DS318" i="223"/>
  <c r="DS317" i="223"/>
  <c r="DS316" i="223"/>
  <c r="DS315" i="223"/>
  <c r="DS314" i="223"/>
  <c r="DS313" i="223"/>
  <c r="DS312" i="223"/>
  <c r="DS311" i="223"/>
  <c r="DS310" i="223"/>
  <c r="DS309" i="223"/>
  <c r="DS308" i="223"/>
  <c r="DS307" i="223"/>
  <c r="DS306" i="223"/>
  <c r="DS305" i="223"/>
  <c r="DS304" i="223"/>
  <c r="DS303" i="223"/>
  <c r="DS302" i="223"/>
  <c r="DS301" i="223"/>
  <c r="DS300" i="223"/>
  <c r="DS299" i="223"/>
  <c r="DS298" i="223"/>
  <c r="DS297" i="223"/>
  <c r="DS296" i="223"/>
  <c r="DS295" i="223"/>
  <c r="DS294" i="223"/>
  <c r="DS293" i="223"/>
  <c r="DS292" i="223"/>
  <c r="DS291" i="223"/>
  <c r="DS290" i="223"/>
  <c r="DS289" i="223"/>
  <c r="DS288" i="223"/>
  <c r="DS287" i="223"/>
  <c r="DS286" i="223"/>
  <c r="DS285" i="223"/>
  <c r="DS284" i="223"/>
  <c r="DS283" i="223"/>
  <c r="DS282" i="223"/>
  <c r="DS281" i="223"/>
  <c r="DS280" i="223"/>
  <c r="DS279" i="223"/>
  <c r="DS278" i="223"/>
  <c r="DS277" i="223"/>
  <c r="DS276" i="223"/>
  <c r="DS275" i="223"/>
  <c r="DS274" i="223"/>
  <c r="DS273" i="223"/>
  <c r="DS272" i="223"/>
  <c r="DS271" i="223"/>
  <c r="DS270" i="223"/>
  <c r="DS269" i="223"/>
  <c r="DS268" i="223"/>
  <c r="DS267" i="223"/>
  <c r="DS266" i="223"/>
  <c r="DS265" i="223"/>
  <c r="DS264" i="223"/>
  <c r="DS263" i="223"/>
  <c r="DS262" i="223"/>
  <c r="DS261" i="223"/>
  <c r="DS260" i="223"/>
  <c r="DS259" i="223"/>
  <c r="DS258" i="223"/>
  <c r="DS257" i="223"/>
  <c r="DS256" i="223"/>
  <c r="DS255" i="223"/>
  <c r="DS254" i="223"/>
  <c r="DS253" i="223"/>
  <c r="DS252" i="223"/>
  <c r="DS251" i="223"/>
  <c r="DS250" i="223"/>
  <c r="DS249" i="223"/>
  <c r="DS248" i="223"/>
  <c r="DS247" i="223"/>
  <c r="DS246" i="223"/>
  <c r="DS245" i="223"/>
  <c r="DS244" i="223"/>
  <c r="DS243" i="223"/>
  <c r="DS242" i="223"/>
  <c r="DS241" i="223"/>
  <c r="DS240" i="223"/>
  <c r="DS239" i="223"/>
  <c r="DS238" i="223"/>
  <c r="DS237" i="223"/>
  <c r="DS236" i="223"/>
  <c r="DS235" i="223"/>
  <c r="DS234" i="223"/>
  <c r="DS233" i="223"/>
  <c r="DS232" i="223"/>
  <c r="DS231" i="223"/>
  <c r="DS230" i="223"/>
  <c r="DS229" i="223"/>
  <c r="DS228" i="223"/>
  <c r="DS227" i="223"/>
  <c r="DS226" i="223"/>
  <c r="DS225" i="223"/>
  <c r="DS224" i="223"/>
  <c r="DS223" i="223"/>
  <c r="DS222" i="223"/>
  <c r="DS221" i="223"/>
  <c r="DS220" i="223"/>
  <c r="DS219" i="223"/>
  <c r="DS218" i="223"/>
  <c r="DS217" i="223"/>
  <c r="DS216" i="223"/>
  <c r="DS215" i="223"/>
  <c r="DS214" i="223"/>
  <c r="DS213" i="223"/>
  <c r="DS212" i="223"/>
  <c r="DS211" i="223"/>
  <c r="DS210" i="223"/>
  <c r="DS209" i="223"/>
  <c r="DS208" i="223"/>
  <c r="DS207" i="223"/>
  <c r="DS206" i="223"/>
  <c r="DS205" i="223"/>
  <c r="DS204" i="223"/>
  <c r="DS203" i="223"/>
  <c r="DS202" i="223"/>
  <c r="DS201" i="223"/>
  <c r="DS200" i="223"/>
  <c r="DS199" i="223"/>
  <c r="DS198" i="223"/>
  <c r="DS197" i="223"/>
  <c r="DS196" i="223"/>
  <c r="DS195" i="223"/>
  <c r="DS194" i="223"/>
  <c r="DS193" i="223"/>
  <c r="DS192" i="223"/>
  <c r="DS191" i="223"/>
  <c r="DS190" i="223"/>
  <c r="DS189" i="223"/>
  <c r="DS188" i="223"/>
  <c r="DS187" i="223"/>
  <c r="DS186" i="223"/>
  <c r="DS185" i="223"/>
  <c r="DS184" i="223"/>
  <c r="DS183" i="223"/>
  <c r="DS182" i="223"/>
  <c r="DS181" i="223"/>
  <c r="DS180" i="223"/>
  <c r="DS179" i="223"/>
  <c r="DS178" i="223"/>
  <c r="DS177" i="223"/>
  <c r="DS176" i="223"/>
  <c r="DS175" i="223"/>
  <c r="DS174" i="223"/>
  <c r="DS173" i="223"/>
  <c r="DS172" i="223"/>
  <c r="DS171" i="223"/>
  <c r="DS170" i="223"/>
  <c r="DS169" i="223"/>
  <c r="DS168" i="223"/>
  <c r="DS167" i="223"/>
  <c r="DS166" i="223"/>
  <c r="DS165" i="223"/>
  <c r="DS164" i="223"/>
  <c r="DS163" i="223"/>
  <c r="DS162" i="223"/>
  <c r="DS161" i="223"/>
  <c r="DS160" i="223"/>
  <c r="DS159" i="223"/>
  <c r="DS158" i="223"/>
  <c r="DS157" i="223"/>
  <c r="DS156" i="223"/>
  <c r="DS155" i="223"/>
  <c r="DS154" i="223"/>
  <c r="DS153" i="223"/>
  <c r="DS152" i="223"/>
  <c r="DS151" i="223"/>
  <c r="DS150" i="223"/>
  <c r="DS149" i="223"/>
  <c r="DS148" i="223"/>
  <c r="DS147" i="223"/>
  <c r="DS146" i="223"/>
  <c r="DS145" i="223"/>
  <c r="DS144" i="223"/>
  <c r="DS143" i="223"/>
  <c r="DS142" i="223"/>
  <c r="DS141" i="223"/>
  <c r="DS140" i="223"/>
  <c r="DS139" i="223"/>
  <c r="DS138" i="223"/>
  <c r="DS137" i="223"/>
  <c r="DS136" i="223"/>
  <c r="DS135" i="223"/>
  <c r="DS134" i="223"/>
  <c r="DS133" i="223"/>
  <c r="DS132" i="223"/>
  <c r="DS131" i="223"/>
  <c r="DS130" i="223"/>
  <c r="DS129" i="223"/>
  <c r="DS128" i="223"/>
  <c r="DS127" i="223"/>
  <c r="DS126" i="223"/>
  <c r="DS125" i="223"/>
  <c r="DS124" i="223"/>
  <c r="DS123" i="223"/>
  <c r="DS122" i="223"/>
  <c r="DS121" i="223"/>
  <c r="DS120" i="223"/>
  <c r="DS119" i="223"/>
  <c r="DS118" i="223"/>
  <c r="DS117" i="223"/>
  <c r="DS116" i="223"/>
  <c r="DS115" i="223"/>
  <c r="DS114" i="223"/>
  <c r="DS113" i="223"/>
  <c r="DS112" i="223"/>
  <c r="DS111" i="223"/>
  <c r="DS110" i="223"/>
  <c r="DS109" i="223"/>
  <c r="DS108" i="223"/>
  <c r="DS107" i="223"/>
  <c r="DS106" i="223"/>
  <c r="DS105" i="223"/>
  <c r="DS104" i="223"/>
  <c r="DS103" i="223"/>
  <c r="DS102" i="223"/>
  <c r="DS101" i="223"/>
  <c r="DS100" i="223"/>
  <c r="DS99" i="223"/>
  <c r="DS98" i="223"/>
  <c r="DS97" i="223"/>
  <c r="DS96" i="223"/>
  <c r="DS95" i="223"/>
  <c r="DS94" i="223"/>
  <c r="DS93" i="223"/>
  <c r="DS92" i="223"/>
  <c r="DS91" i="223"/>
  <c r="DS90" i="223"/>
  <c r="DS89" i="223"/>
  <c r="DS88" i="223"/>
  <c r="DS87" i="223"/>
  <c r="DS86" i="223"/>
  <c r="DS85" i="223"/>
  <c r="DS84" i="223"/>
  <c r="DS83" i="223"/>
  <c r="DS82" i="223"/>
  <c r="DS81" i="223"/>
  <c r="DS80" i="223"/>
  <c r="DS79" i="223"/>
  <c r="DS78" i="223"/>
  <c r="DS77" i="223"/>
  <c r="DS76" i="223"/>
  <c r="DS75" i="223"/>
  <c r="DS74" i="223"/>
  <c r="DS73" i="223"/>
  <c r="DS72" i="223"/>
  <c r="DS71" i="223"/>
  <c r="DS70" i="223"/>
  <c r="DS69" i="223"/>
  <c r="DS68" i="223"/>
  <c r="DS67" i="223"/>
  <c r="DS66" i="223"/>
  <c r="DS65" i="223"/>
  <c r="DS64" i="223"/>
  <c r="DS63" i="223"/>
  <c r="DS62" i="223"/>
  <c r="DS61" i="223"/>
  <c r="DS60" i="223"/>
  <c r="DS59" i="223"/>
  <c r="DS58" i="223"/>
  <c r="DS57" i="223"/>
  <c r="DS56" i="223"/>
  <c r="DS55" i="223"/>
  <c r="DS54" i="223"/>
  <c r="DS53" i="223"/>
  <c r="DS52" i="223"/>
  <c r="DS51" i="223"/>
  <c r="DS50" i="223"/>
  <c r="DS49" i="223"/>
  <c r="DS48" i="223"/>
  <c r="DS47" i="223"/>
  <c r="DS46" i="223"/>
  <c r="DS45" i="223"/>
  <c r="DS44" i="223"/>
  <c r="DS43" i="223"/>
  <c r="DS42" i="223"/>
  <c r="DS41" i="223"/>
  <c r="DS40" i="223"/>
  <c r="DS39" i="223"/>
  <c r="DS38" i="223"/>
  <c r="DS37" i="223"/>
  <c r="DS36" i="223"/>
  <c r="DS35" i="223"/>
  <c r="DS34" i="223"/>
  <c r="DS33" i="223"/>
  <c r="DS32" i="223"/>
  <c r="DS31" i="223"/>
  <c r="DS30" i="223"/>
  <c r="DS29" i="223"/>
  <c r="DS28" i="223"/>
  <c r="DS27" i="223"/>
  <c r="DS26" i="223"/>
  <c r="DS25" i="223"/>
  <c r="DS24" i="223"/>
  <c r="DS23" i="223"/>
  <c r="DS22" i="223"/>
  <c r="DS21" i="223"/>
  <c r="DS20" i="223"/>
  <c r="DS19" i="223"/>
  <c r="DS18" i="223"/>
  <c r="DS17" i="223"/>
  <c r="DS16" i="223"/>
  <c r="DS15" i="223"/>
  <c r="DS14" i="223"/>
  <c r="DS13" i="223"/>
  <c r="DS12" i="223"/>
  <c r="DS11" i="223"/>
  <c r="DS10" i="223"/>
  <c r="BZ341" i="223"/>
  <c r="BZ340" i="223"/>
  <c r="BZ338" i="223"/>
  <c r="BZ337" i="223"/>
  <c r="BZ336" i="223"/>
  <c r="BZ334" i="223"/>
  <c r="BZ333" i="223"/>
  <c r="BZ332" i="223"/>
  <c r="BZ331" i="223"/>
  <c r="BZ330" i="223"/>
  <c r="BZ329" i="223"/>
  <c r="BZ328" i="223"/>
  <c r="BZ327" i="223"/>
  <c r="BZ326" i="223"/>
  <c r="BZ324" i="223"/>
  <c r="BZ322" i="223"/>
  <c r="BZ321" i="223"/>
  <c r="BZ320" i="223"/>
  <c r="BZ319" i="223"/>
  <c r="BZ318" i="223"/>
  <c r="BZ316" i="223"/>
  <c r="BZ314" i="223"/>
  <c r="BZ313" i="223"/>
  <c r="BZ312" i="223"/>
  <c r="BZ311" i="223"/>
  <c r="BZ310" i="223"/>
  <c r="BZ309" i="223"/>
  <c r="BZ308" i="223"/>
  <c r="BZ307" i="223"/>
  <c r="BZ306" i="223"/>
  <c r="BZ305" i="223"/>
  <c r="BZ304" i="223"/>
  <c r="BZ302" i="223"/>
  <c r="BZ301" i="223"/>
  <c r="BZ300" i="223"/>
  <c r="BZ299" i="223"/>
  <c r="BZ298" i="223"/>
  <c r="BZ297" i="223"/>
  <c r="BZ296" i="223"/>
  <c r="BZ295" i="223"/>
  <c r="BZ294" i="223"/>
  <c r="BZ293" i="223"/>
  <c r="BZ292" i="223"/>
  <c r="BZ291" i="223"/>
  <c r="BZ290" i="223"/>
  <c r="BZ289" i="223"/>
  <c r="BZ288" i="223"/>
  <c r="BZ286" i="223"/>
  <c r="BZ285" i="223"/>
  <c r="BZ284" i="223"/>
  <c r="BZ283" i="223"/>
  <c r="BZ282" i="223"/>
  <c r="BZ281" i="223"/>
  <c r="BZ280" i="223"/>
  <c r="BZ279" i="223"/>
  <c r="BZ278" i="223"/>
  <c r="BZ277" i="223"/>
  <c r="BZ276" i="223"/>
  <c r="BZ275" i="223"/>
  <c r="BZ274" i="223"/>
  <c r="BZ273" i="223"/>
  <c r="BZ272" i="223"/>
  <c r="BZ271" i="223"/>
  <c r="BZ270" i="223"/>
  <c r="BZ269" i="223"/>
  <c r="BZ268" i="223"/>
  <c r="BZ267" i="223"/>
  <c r="BZ266" i="223"/>
  <c r="BZ265" i="223"/>
  <c r="BZ264" i="223"/>
  <c r="BZ263" i="223"/>
  <c r="BZ262" i="223"/>
  <c r="BZ261" i="223"/>
  <c r="BZ260" i="223"/>
  <c r="BZ259" i="223"/>
  <c r="BZ258" i="223"/>
  <c r="BZ257" i="223"/>
  <c r="BZ256" i="223"/>
  <c r="BZ255" i="223"/>
  <c r="BZ254" i="223"/>
  <c r="BZ253" i="223"/>
  <c r="BZ251" i="223"/>
  <c r="BZ250" i="223"/>
  <c r="BZ249" i="223"/>
  <c r="BZ248" i="223"/>
  <c r="BZ247" i="223"/>
  <c r="BZ244" i="223"/>
  <c r="BZ243" i="223"/>
  <c r="BZ242" i="223"/>
  <c r="BZ241" i="223"/>
  <c r="BZ240" i="223"/>
  <c r="BZ239" i="223"/>
  <c r="BZ238" i="223"/>
  <c r="BZ237" i="223"/>
  <c r="BZ236" i="223"/>
  <c r="BZ234" i="223"/>
  <c r="BZ233" i="223"/>
  <c r="BZ232" i="223"/>
  <c r="BZ231" i="223"/>
  <c r="BZ230" i="223"/>
  <c r="BZ229" i="223"/>
  <c r="BZ228" i="223"/>
  <c r="BZ227" i="223"/>
  <c r="BZ226" i="223"/>
  <c r="BZ225" i="223"/>
  <c r="BZ223" i="223"/>
  <c r="BZ222" i="223"/>
  <c r="BZ221" i="223"/>
  <c r="BZ220" i="223"/>
  <c r="BZ219" i="223"/>
  <c r="BZ217" i="223"/>
  <c r="BZ216" i="223"/>
  <c r="BZ215" i="223"/>
  <c r="BZ214" i="223"/>
  <c r="BZ213" i="223"/>
  <c r="BZ212" i="223"/>
  <c r="BZ211" i="223"/>
  <c r="BZ210" i="223"/>
  <c r="BZ209" i="223"/>
  <c r="BZ208" i="223"/>
  <c r="BZ207" i="223"/>
  <c r="BZ206" i="223"/>
  <c r="BZ205" i="223"/>
  <c r="BZ204" i="223"/>
  <c r="BZ203" i="223"/>
  <c r="BZ202" i="223"/>
  <c r="BZ201" i="223"/>
  <c r="BZ200" i="223"/>
  <c r="BZ199" i="223"/>
  <c r="BZ198" i="223"/>
  <c r="BZ197" i="223"/>
  <c r="BZ196" i="223"/>
  <c r="BZ195" i="223"/>
  <c r="BZ194" i="223"/>
  <c r="BZ193" i="223"/>
  <c r="BZ192" i="223"/>
  <c r="BZ191" i="223"/>
  <c r="BZ190" i="223"/>
  <c r="BZ189" i="223"/>
  <c r="BZ188" i="223"/>
  <c r="BZ187" i="223"/>
  <c r="BZ186" i="223"/>
  <c r="BZ185" i="223"/>
  <c r="BZ184" i="223"/>
  <c r="BZ183" i="223"/>
  <c r="BZ182" i="223"/>
  <c r="BZ181" i="223"/>
  <c r="BZ180" i="223"/>
  <c r="BZ179" i="223"/>
  <c r="BZ178" i="223"/>
  <c r="BZ177" i="223"/>
  <c r="BZ176" i="223"/>
  <c r="BZ175" i="223"/>
  <c r="BZ174" i="223"/>
  <c r="BZ173" i="223"/>
  <c r="BZ172" i="223"/>
  <c r="BZ171" i="223"/>
  <c r="BZ170" i="223"/>
  <c r="BZ169" i="223"/>
  <c r="BZ168" i="223"/>
  <c r="BZ167" i="223"/>
  <c r="BZ166" i="223"/>
  <c r="BZ165" i="223"/>
  <c r="BZ164" i="223"/>
  <c r="BZ163" i="223"/>
  <c r="BZ162" i="223"/>
  <c r="BZ161" i="223"/>
  <c r="BZ159" i="223"/>
  <c r="BZ158" i="223"/>
  <c r="BZ156" i="223"/>
  <c r="BZ154" i="223"/>
  <c r="BZ153" i="223"/>
  <c r="BZ152" i="223"/>
  <c r="BZ151" i="223"/>
  <c r="BZ150" i="223"/>
  <c r="BZ149" i="223"/>
  <c r="BZ148" i="223"/>
  <c r="BZ147" i="223"/>
  <c r="BZ146" i="223"/>
  <c r="BZ145" i="223"/>
  <c r="BZ144" i="223"/>
  <c r="BZ143" i="223"/>
  <c r="BZ142" i="223"/>
  <c r="BZ141" i="223"/>
  <c r="BZ140" i="223"/>
  <c r="BZ139" i="223"/>
  <c r="BZ138" i="223"/>
  <c r="BZ137" i="223"/>
  <c r="BZ136" i="223"/>
  <c r="BZ135" i="223"/>
  <c r="BZ134" i="223"/>
  <c r="BZ133" i="223"/>
  <c r="BZ132" i="223"/>
  <c r="BZ131" i="223"/>
  <c r="BZ130" i="223"/>
  <c r="BZ129" i="223"/>
  <c r="BZ128" i="223"/>
  <c r="BZ127" i="223"/>
  <c r="BZ126" i="223"/>
  <c r="BZ125" i="223"/>
  <c r="BZ124" i="223"/>
  <c r="BZ123" i="223"/>
  <c r="BZ122" i="223"/>
  <c r="BZ121" i="223"/>
  <c r="BZ120" i="223"/>
  <c r="BZ119" i="223"/>
  <c r="BZ118" i="223"/>
  <c r="BZ117" i="223"/>
  <c r="BZ114" i="223"/>
  <c r="BZ113" i="223"/>
  <c r="BZ112" i="223"/>
  <c r="BZ111" i="223"/>
  <c r="BZ110" i="223"/>
  <c r="BZ109" i="223"/>
  <c r="BZ108" i="223"/>
  <c r="BZ107" i="223"/>
  <c r="BZ106" i="223"/>
  <c r="BZ105" i="223"/>
  <c r="BZ104" i="223"/>
  <c r="BZ103" i="223"/>
  <c r="BZ102" i="223"/>
  <c r="BZ101" i="223"/>
  <c r="BZ100" i="223"/>
  <c r="BZ99" i="223"/>
  <c r="BZ98" i="223"/>
  <c r="BZ97" i="223"/>
  <c r="BZ96" i="223"/>
  <c r="BZ95" i="223"/>
  <c r="BZ94" i="223"/>
  <c r="BZ93" i="223"/>
  <c r="BZ92" i="223"/>
  <c r="BZ91" i="223"/>
  <c r="BZ90" i="223"/>
  <c r="BZ89" i="223"/>
  <c r="BZ83" i="223"/>
  <c r="BZ82" i="223"/>
  <c r="BZ81" i="223"/>
  <c r="BZ80" i="223"/>
  <c r="BZ79" i="223"/>
  <c r="BZ78" i="223"/>
  <c r="BZ77" i="223"/>
  <c r="BZ76" i="223"/>
  <c r="BZ75" i="223"/>
  <c r="BZ74" i="223"/>
  <c r="BZ73" i="223"/>
  <c r="BZ72" i="223"/>
  <c r="BZ71" i="223"/>
  <c r="BZ70" i="223"/>
  <c r="BZ69" i="223"/>
  <c r="BZ68" i="223"/>
  <c r="BZ67" i="223"/>
  <c r="BZ66" i="223"/>
  <c r="BZ65" i="223"/>
  <c r="BZ64" i="223"/>
  <c r="BZ63" i="223"/>
  <c r="BZ62" i="223"/>
  <c r="BZ61" i="223"/>
  <c r="BZ58" i="223"/>
  <c r="BZ57" i="223"/>
  <c r="BZ55" i="223"/>
  <c r="BZ53" i="223"/>
  <c r="BZ52" i="223"/>
  <c r="BZ51" i="223"/>
  <c r="BZ50" i="223"/>
  <c r="BZ49" i="223"/>
  <c r="BZ48" i="223"/>
  <c r="BZ47" i="223"/>
  <c r="BZ46" i="223"/>
  <c r="BZ45" i="223"/>
  <c r="BZ38" i="223"/>
  <c r="BZ37" i="223"/>
  <c r="BZ36" i="223"/>
  <c r="BZ34" i="223"/>
  <c r="BZ33" i="223"/>
  <c r="BZ32" i="223"/>
  <c r="BZ31" i="223"/>
  <c r="BZ30" i="223"/>
  <c r="BZ29" i="223"/>
  <c r="BZ28" i="223"/>
  <c r="BZ27" i="223"/>
  <c r="BZ26" i="223"/>
  <c r="BZ25" i="223"/>
  <c r="BZ24" i="223"/>
  <c r="BZ23" i="223"/>
  <c r="BZ22" i="223"/>
  <c r="BZ21" i="223"/>
  <c r="BZ17" i="223"/>
  <c r="BZ16" i="223"/>
  <c r="BZ15" i="223"/>
  <c r="BZ14" i="223"/>
  <c r="BZ13" i="223"/>
  <c r="BZ12" i="223"/>
  <c r="BZ11" i="223"/>
  <c r="BZ10" i="223"/>
  <c r="GD341" i="223"/>
  <c r="GD340" i="223"/>
  <c r="GD339" i="223"/>
  <c r="GD338" i="223"/>
  <c r="GD337" i="223"/>
  <c r="GD336" i="223"/>
  <c r="GD335" i="223"/>
  <c r="GD334" i="223"/>
  <c r="GD333" i="223"/>
  <c r="GD332" i="223"/>
  <c r="GD331" i="223"/>
  <c r="GD330" i="223"/>
  <c r="GD329" i="223"/>
  <c r="GD328" i="223"/>
  <c r="GD327" i="223"/>
  <c r="GD326" i="223"/>
  <c r="GD325" i="223"/>
  <c r="GD324" i="223"/>
  <c r="GD323" i="223"/>
  <c r="GD322" i="223"/>
  <c r="GD321" i="223"/>
  <c r="GD320" i="223"/>
  <c r="GD319" i="223"/>
  <c r="GD318" i="223"/>
  <c r="GD317" i="223"/>
  <c r="GD316" i="223"/>
  <c r="GD315" i="223"/>
  <c r="GD314" i="223"/>
  <c r="GD313" i="223"/>
  <c r="GD312" i="223"/>
  <c r="GD311" i="223"/>
  <c r="GD310" i="223"/>
  <c r="GD309" i="223"/>
  <c r="GD308" i="223"/>
  <c r="GD307" i="223"/>
  <c r="GD306" i="223"/>
  <c r="GD305" i="223"/>
  <c r="GD304" i="223"/>
  <c r="GD303" i="223"/>
  <c r="GD302" i="223"/>
  <c r="GD301" i="223"/>
  <c r="GD300" i="223"/>
  <c r="GD299" i="223"/>
  <c r="GD298" i="223"/>
  <c r="GD297" i="223"/>
  <c r="GD296" i="223"/>
  <c r="GD295" i="223"/>
  <c r="GD294" i="223"/>
  <c r="GD293" i="223"/>
  <c r="GD292" i="223"/>
  <c r="GD291" i="223"/>
  <c r="GD290" i="223"/>
  <c r="GD289" i="223"/>
  <c r="GD288" i="223"/>
  <c r="GD287" i="223"/>
  <c r="GD286" i="223"/>
  <c r="GD285" i="223"/>
  <c r="GD284" i="223"/>
  <c r="GD283" i="223"/>
  <c r="GD282" i="223"/>
  <c r="GD281" i="223"/>
  <c r="GD280" i="223"/>
  <c r="GD279" i="223"/>
  <c r="GD278" i="223"/>
  <c r="GD277" i="223"/>
  <c r="GD276" i="223"/>
  <c r="GD275" i="223"/>
  <c r="GD274" i="223"/>
  <c r="GD273" i="223"/>
  <c r="GD272" i="223"/>
  <c r="GD271" i="223"/>
  <c r="GD270" i="223"/>
  <c r="GD269" i="223"/>
  <c r="GD268" i="223"/>
  <c r="GD267" i="223"/>
  <c r="GD266" i="223"/>
  <c r="GD265" i="223"/>
  <c r="GD264" i="223"/>
  <c r="GD263" i="223"/>
  <c r="GD262" i="223"/>
  <c r="GD261" i="223"/>
  <c r="GD260" i="223"/>
  <c r="GD259" i="223"/>
  <c r="GD258" i="223"/>
  <c r="GD257" i="223"/>
  <c r="GD256" i="223"/>
  <c r="GD255" i="223"/>
  <c r="GD254" i="223"/>
  <c r="GD253" i="223"/>
  <c r="GD252" i="223"/>
  <c r="GD251" i="223"/>
  <c r="GD250" i="223"/>
  <c r="GD249" i="223"/>
  <c r="GD248" i="223"/>
  <c r="GD247" i="223"/>
  <c r="GD246" i="223"/>
  <c r="GD245" i="223"/>
  <c r="GD244" i="223"/>
  <c r="GD243" i="223"/>
  <c r="GD242" i="223"/>
  <c r="GD241" i="223"/>
  <c r="GD240" i="223"/>
  <c r="GD239" i="223"/>
  <c r="GD238" i="223"/>
  <c r="GD237" i="223"/>
  <c r="GD236" i="223"/>
  <c r="GD235" i="223"/>
  <c r="GD234" i="223"/>
  <c r="GD233" i="223"/>
  <c r="GD232" i="223"/>
  <c r="GD231" i="223"/>
  <c r="GD230" i="223"/>
  <c r="GD229" i="223"/>
  <c r="GD228" i="223"/>
  <c r="GD227" i="223"/>
  <c r="GD226" i="223"/>
  <c r="GD225" i="223"/>
  <c r="GD224" i="223"/>
  <c r="GD223" i="223"/>
  <c r="GD222" i="223"/>
  <c r="GD221" i="223"/>
  <c r="GD220" i="223"/>
  <c r="GD219" i="223"/>
  <c r="GD218" i="223"/>
  <c r="GD217" i="223"/>
  <c r="GD216" i="223"/>
  <c r="GD215" i="223"/>
  <c r="GD214" i="223"/>
  <c r="GD213" i="223"/>
  <c r="GD212" i="223"/>
  <c r="GD211" i="223"/>
  <c r="GD210" i="223"/>
  <c r="GD209" i="223"/>
  <c r="GD208" i="223"/>
  <c r="GD207" i="223"/>
  <c r="GD206" i="223"/>
  <c r="GD205" i="223"/>
  <c r="GD204" i="223"/>
  <c r="GD203" i="223"/>
  <c r="GD202" i="223"/>
  <c r="GD201" i="223"/>
  <c r="GD200" i="223"/>
  <c r="GD199" i="223"/>
  <c r="GD198" i="223"/>
  <c r="GD197" i="223"/>
  <c r="GD196" i="223"/>
  <c r="GD195" i="223"/>
  <c r="GD194" i="223"/>
  <c r="GD193" i="223"/>
  <c r="GD192" i="223"/>
  <c r="GD191" i="223"/>
  <c r="GD190" i="223"/>
  <c r="GD189" i="223"/>
  <c r="GD188" i="223"/>
  <c r="GD187" i="223"/>
  <c r="GD186" i="223"/>
  <c r="GD185" i="223"/>
  <c r="GD184" i="223"/>
  <c r="GD183" i="223"/>
  <c r="GD182" i="223"/>
  <c r="GD181" i="223"/>
  <c r="GD180" i="223"/>
  <c r="GD179" i="223"/>
  <c r="GD178" i="223"/>
  <c r="GD177" i="223"/>
  <c r="GD176" i="223"/>
  <c r="GD175" i="223"/>
  <c r="GD174" i="223"/>
  <c r="GD173" i="223"/>
  <c r="GD172" i="223"/>
  <c r="GD171" i="223"/>
  <c r="GD170" i="223"/>
  <c r="GD169" i="223"/>
  <c r="GD168" i="223"/>
  <c r="GD167" i="223"/>
  <c r="GD166" i="223"/>
  <c r="GD165" i="223"/>
  <c r="GD164" i="223"/>
  <c r="GD163" i="223"/>
  <c r="GD162" i="223"/>
  <c r="GD161" i="223"/>
  <c r="GD160" i="223"/>
  <c r="GD159" i="223"/>
  <c r="GD158" i="223"/>
  <c r="GD157" i="223"/>
  <c r="GD156" i="223"/>
  <c r="GD155" i="223"/>
  <c r="GD154" i="223"/>
  <c r="GD153" i="223"/>
  <c r="GD152" i="223"/>
  <c r="GD151" i="223"/>
  <c r="GD150" i="223"/>
  <c r="GD149" i="223"/>
  <c r="GD148" i="223"/>
  <c r="GD147" i="223"/>
  <c r="GD146" i="223"/>
  <c r="GD145" i="223"/>
  <c r="GD144" i="223"/>
  <c r="GD143" i="223"/>
  <c r="GD142" i="223"/>
  <c r="GD141" i="223"/>
  <c r="GD140" i="223"/>
  <c r="GD139" i="223"/>
  <c r="GD138" i="223"/>
  <c r="GD137" i="223"/>
  <c r="GD136" i="223"/>
  <c r="GD135" i="223"/>
  <c r="GD134" i="223"/>
  <c r="GD133" i="223"/>
  <c r="GD132" i="223"/>
  <c r="GD131" i="223"/>
  <c r="GD130" i="223"/>
  <c r="GD129" i="223"/>
  <c r="GD128" i="223"/>
  <c r="GD127" i="223"/>
  <c r="GD126" i="223"/>
  <c r="GD125" i="223"/>
  <c r="GD124" i="223"/>
  <c r="GD123" i="223"/>
  <c r="GD122" i="223"/>
  <c r="GD121" i="223"/>
  <c r="GD120" i="223"/>
  <c r="GD119" i="223"/>
  <c r="GD118" i="223"/>
  <c r="GD117" i="223"/>
  <c r="GD116" i="223"/>
  <c r="GD115" i="223"/>
  <c r="GD114" i="223"/>
  <c r="GD113" i="223"/>
  <c r="GD112" i="223"/>
  <c r="GD111" i="223"/>
  <c r="GD110" i="223"/>
  <c r="GD109" i="223"/>
  <c r="GD108" i="223"/>
  <c r="GD107" i="223"/>
  <c r="GD106" i="223"/>
  <c r="GD105" i="223"/>
  <c r="GD104" i="223"/>
  <c r="GD103" i="223"/>
  <c r="GD102" i="223"/>
  <c r="GD101" i="223"/>
  <c r="GD100" i="223"/>
  <c r="GD99" i="223"/>
  <c r="GD98" i="223"/>
  <c r="GD97" i="223"/>
  <c r="GD96" i="223"/>
  <c r="GD95" i="223"/>
  <c r="GD94" i="223"/>
  <c r="GD93" i="223"/>
  <c r="GD92" i="223"/>
  <c r="GD91" i="223"/>
  <c r="GD90" i="223"/>
  <c r="GD89" i="223"/>
  <c r="GD88" i="223"/>
  <c r="GD87" i="223"/>
  <c r="GD86" i="223"/>
  <c r="GD85" i="223"/>
  <c r="GD84" i="223"/>
  <c r="GD83" i="223"/>
  <c r="GD82" i="223"/>
  <c r="GD81" i="223"/>
  <c r="GD80" i="223"/>
  <c r="GD79" i="223"/>
  <c r="GD78" i="223"/>
  <c r="GD77" i="223"/>
  <c r="GD76" i="223"/>
  <c r="GD75" i="223"/>
  <c r="GD74" i="223"/>
  <c r="GD73" i="223"/>
  <c r="GD72" i="223"/>
  <c r="GD71" i="223"/>
  <c r="GD70" i="223"/>
  <c r="GD69" i="223"/>
  <c r="GD68" i="223"/>
  <c r="GD67" i="223"/>
  <c r="GD66" i="223"/>
  <c r="GD65" i="223"/>
  <c r="GD64" i="223"/>
  <c r="GD63" i="223"/>
  <c r="GD62" i="223"/>
  <c r="GD61" i="223"/>
  <c r="GD60" i="223"/>
  <c r="GD59" i="223"/>
  <c r="GD58" i="223"/>
  <c r="GD57" i="223"/>
  <c r="GD56" i="223"/>
  <c r="GD55" i="223"/>
  <c r="GD54" i="223"/>
  <c r="GD53" i="223"/>
  <c r="GD52" i="223"/>
  <c r="GD51" i="223"/>
  <c r="GD50" i="223"/>
  <c r="GD49" i="223"/>
  <c r="GD48" i="223"/>
  <c r="GD47" i="223"/>
  <c r="GD46" i="223"/>
  <c r="GD45" i="223"/>
  <c r="GD44" i="223"/>
  <c r="GD43" i="223"/>
  <c r="GD42" i="223"/>
  <c r="GD41" i="223"/>
  <c r="GD40" i="223"/>
  <c r="GD39" i="223"/>
  <c r="GD38" i="223"/>
  <c r="GD37" i="223"/>
  <c r="GD36" i="223"/>
  <c r="GD35" i="223"/>
  <c r="GD34" i="223"/>
  <c r="GD33" i="223"/>
  <c r="GD32" i="223"/>
  <c r="GD31" i="223"/>
  <c r="GD30" i="223"/>
  <c r="GD29" i="223"/>
  <c r="GD28" i="223"/>
  <c r="GD27" i="223"/>
  <c r="GD26" i="223"/>
  <c r="GD25" i="223"/>
  <c r="GD24" i="223"/>
  <c r="GD23" i="223"/>
  <c r="GD22" i="223"/>
  <c r="GD21" i="223"/>
  <c r="GD19" i="223"/>
  <c r="GD18" i="223"/>
  <c r="GD17" i="223"/>
  <c r="GD16" i="223"/>
  <c r="GD15" i="223"/>
  <c r="GD14" i="223"/>
  <c r="GD13" i="223"/>
  <c r="GD12" i="223"/>
  <c r="GD11" i="223"/>
  <c r="GD10" i="223"/>
  <c r="FC341" i="223"/>
  <c r="FC340" i="223"/>
  <c r="FC339" i="223"/>
  <c r="FC338" i="223"/>
  <c r="FC337" i="223"/>
  <c r="FC336" i="223"/>
  <c r="FC335" i="223"/>
  <c r="FC334" i="223"/>
  <c r="FC333" i="223"/>
  <c r="FC332" i="223"/>
  <c r="FC331" i="223"/>
  <c r="FC330" i="223"/>
  <c r="FC329" i="223"/>
  <c r="FC328" i="223"/>
  <c r="FC327" i="223"/>
  <c r="FC326" i="223"/>
  <c r="FC325" i="223"/>
  <c r="FC324" i="223"/>
  <c r="FC323" i="223"/>
  <c r="FC322" i="223"/>
  <c r="FC321" i="223"/>
  <c r="FC320" i="223"/>
  <c r="FC319" i="223"/>
  <c r="FC318" i="223"/>
  <c r="FC317" i="223"/>
  <c r="FC316" i="223"/>
  <c r="FC315" i="223"/>
  <c r="FC314" i="223"/>
  <c r="FC313" i="223"/>
  <c r="FC312" i="223"/>
  <c r="FC311" i="223"/>
  <c r="FC310" i="223"/>
  <c r="FC309" i="223"/>
  <c r="FC308" i="223"/>
  <c r="FC307" i="223"/>
  <c r="FC306" i="223"/>
  <c r="FC305" i="223"/>
  <c r="FC304" i="223"/>
  <c r="FC303" i="223"/>
  <c r="FC302" i="223"/>
  <c r="FC301" i="223"/>
  <c r="FC300" i="223"/>
  <c r="FC299" i="223"/>
  <c r="FC298" i="223"/>
  <c r="FC297" i="223"/>
  <c r="FC296" i="223"/>
  <c r="FC295" i="223"/>
  <c r="FC294" i="223"/>
  <c r="FC293" i="223"/>
  <c r="FC292" i="223"/>
  <c r="FC291" i="223"/>
  <c r="FC290" i="223"/>
  <c r="FC289" i="223"/>
  <c r="FC288" i="223"/>
  <c r="FC287" i="223"/>
  <c r="FC286" i="223"/>
  <c r="FC285" i="223"/>
  <c r="FC284" i="223"/>
  <c r="FC283" i="223"/>
  <c r="FC282" i="223"/>
  <c r="FC281" i="223"/>
  <c r="FC280" i="223"/>
  <c r="FC279" i="223"/>
  <c r="FC278" i="223"/>
  <c r="FC277" i="223"/>
  <c r="FC276" i="223"/>
  <c r="FC275" i="223"/>
  <c r="FC274" i="223"/>
  <c r="FC273" i="223"/>
  <c r="FC272" i="223"/>
  <c r="FC271" i="223"/>
  <c r="FC270" i="223"/>
  <c r="FC269" i="223"/>
  <c r="FC268" i="223"/>
  <c r="FC267" i="223"/>
  <c r="FC266" i="223"/>
  <c r="FC265" i="223"/>
  <c r="FC264" i="223"/>
  <c r="FC263" i="223"/>
  <c r="FC262" i="223"/>
  <c r="FC261" i="223"/>
  <c r="FC260" i="223"/>
  <c r="FC259" i="223"/>
  <c r="FC258" i="223"/>
  <c r="FC257" i="223"/>
  <c r="FC256" i="223"/>
  <c r="FC255" i="223"/>
  <c r="FC254" i="223"/>
  <c r="FC253" i="223"/>
  <c r="FC252" i="223"/>
  <c r="FC251" i="223"/>
  <c r="FC250" i="223"/>
  <c r="FC249" i="223"/>
  <c r="FC248" i="223"/>
  <c r="FC247" i="223"/>
  <c r="FC246" i="223"/>
  <c r="FC245" i="223"/>
  <c r="FC244" i="223"/>
  <c r="FC243" i="223"/>
  <c r="FC242" i="223"/>
  <c r="FC241" i="223"/>
  <c r="FC240" i="223"/>
  <c r="FC239" i="223"/>
  <c r="FC238" i="223"/>
  <c r="FC237" i="223"/>
  <c r="FC236" i="223"/>
  <c r="FC235" i="223"/>
  <c r="FC234" i="223"/>
  <c r="FC233" i="223"/>
  <c r="FC232" i="223"/>
  <c r="FC231" i="223"/>
  <c r="FC230" i="223"/>
  <c r="FC229" i="223"/>
  <c r="FC228" i="223"/>
  <c r="FC227" i="223"/>
  <c r="FC226" i="223"/>
  <c r="FC225" i="223"/>
  <c r="FC224" i="223"/>
  <c r="FC223" i="223"/>
  <c r="FC222" i="223"/>
  <c r="FC221" i="223"/>
  <c r="FC220" i="223"/>
  <c r="FC219" i="223"/>
  <c r="FC218" i="223"/>
  <c r="FC217" i="223"/>
  <c r="FC216" i="223"/>
  <c r="FC215" i="223"/>
  <c r="FC214" i="223"/>
  <c r="FC213" i="223"/>
  <c r="FC212" i="223"/>
  <c r="FC211" i="223"/>
  <c r="FC210" i="223"/>
  <c r="FC209" i="223"/>
  <c r="FC208" i="223"/>
  <c r="FC207" i="223"/>
  <c r="FC206" i="223"/>
  <c r="FC205" i="223"/>
  <c r="FC204" i="223"/>
  <c r="FC203" i="223"/>
  <c r="FC202" i="223"/>
  <c r="FC201" i="223"/>
  <c r="FC200" i="223"/>
  <c r="FC199" i="223"/>
  <c r="FC198" i="223"/>
  <c r="FC197" i="223"/>
  <c r="FC196" i="223"/>
  <c r="FC195" i="223"/>
  <c r="FC194" i="223"/>
  <c r="FC193" i="223"/>
  <c r="FC192" i="223"/>
  <c r="FC191" i="223"/>
  <c r="FC190" i="223"/>
  <c r="FC189" i="223"/>
  <c r="FC188" i="223"/>
  <c r="FC187" i="223"/>
  <c r="FC186" i="223"/>
  <c r="FC185" i="223"/>
  <c r="FC184" i="223"/>
  <c r="FC183" i="223"/>
  <c r="FC182" i="223"/>
  <c r="FC181" i="223"/>
  <c r="FC180" i="223"/>
  <c r="FC179" i="223"/>
  <c r="FC178" i="223"/>
  <c r="FC177" i="223"/>
  <c r="FC176" i="223"/>
  <c r="FC175" i="223"/>
  <c r="FC174" i="223"/>
  <c r="FC173" i="223"/>
  <c r="FC172" i="223"/>
  <c r="FC171" i="223"/>
  <c r="FC170" i="223"/>
  <c r="FC169" i="223"/>
  <c r="FC168" i="223"/>
  <c r="FC167" i="223"/>
  <c r="FC166" i="223"/>
  <c r="FC165" i="223"/>
  <c r="FC164" i="223"/>
  <c r="FC163" i="223"/>
  <c r="FC162" i="223"/>
  <c r="FC161" i="223"/>
  <c r="FC160" i="223"/>
  <c r="FC159" i="223"/>
  <c r="FC158" i="223"/>
  <c r="FC157" i="223"/>
  <c r="FC156" i="223"/>
  <c r="FC155" i="223"/>
  <c r="FC154" i="223"/>
  <c r="FC153" i="223"/>
  <c r="FC152" i="223"/>
  <c r="FC151" i="223"/>
  <c r="FC150" i="223"/>
  <c r="FC149" i="223"/>
  <c r="FC148" i="223"/>
  <c r="FC147" i="223"/>
  <c r="FC146" i="223"/>
  <c r="FC145" i="223"/>
  <c r="FC144" i="223"/>
  <c r="FC143" i="223"/>
  <c r="FC142" i="223"/>
  <c r="FC141" i="223"/>
  <c r="FC140" i="223"/>
  <c r="FC139" i="223"/>
  <c r="FC138" i="223"/>
  <c r="FC137" i="223"/>
  <c r="FC136" i="223"/>
  <c r="FC135" i="223"/>
  <c r="FC134" i="223"/>
  <c r="FC133" i="223"/>
  <c r="FC132" i="223"/>
  <c r="FC131" i="223"/>
  <c r="FC130" i="223"/>
  <c r="FC129" i="223"/>
  <c r="FC128" i="223"/>
  <c r="FC127" i="223"/>
  <c r="FC126" i="223"/>
  <c r="FC125" i="223"/>
  <c r="FC124" i="223"/>
  <c r="FC123" i="223"/>
  <c r="FC122" i="223"/>
  <c r="FC121" i="223"/>
  <c r="FC120" i="223"/>
  <c r="FC119" i="223"/>
  <c r="FC118" i="223"/>
  <c r="FC117" i="223"/>
  <c r="FC116" i="223"/>
  <c r="FC115" i="223"/>
  <c r="FC114" i="223"/>
  <c r="FC113" i="223"/>
  <c r="FC112" i="223"/>
  <c r="FC111" i="223"/>
  <c r="FC110" i="223"/>
  <c r="FC109" i="223"/>
  <c r="FC108" i="223"/>
  <c r="FC107" i="223"/>
  <c r="FC106" i="223"/>
  <c r="FC105" i="223"/>
  <c r="FC104" i="223"/>
  <c r="FC103" i="223"/>
  <c r="FC102" i="223"/>
  <c r="FC101" i="223"/>
  <c r="FC100" i="223"/>
  <c r="FC99" i="223"/>
  <c r="FC98" i="223"/>
  <c r="FC97" i="223"/>
  <c r="FC96" i="223"/>
  <c r="FC95" i="223"/>
  <c r="FC94" i="223"/>
  <c r="FC93" i="223"/>
  <c r="FC92" i="223"/>
  <c r="FC91" i="223"/>
  <c r="FC90" i="223"/>
  <c r="FC89" i="223"/>
  <c r="FC88" i="223"/>
  <c r="FC87" i="223"/>
  <c r="FC86" i="223"/>
  <c r="FC85" i="223"/>
  <c r="FC84" i="223"/>
  <c r="FC83" i="223"/>
  <c r="FC82" i="223"/>
  <c r="FC81" i="223"/>
  <c r="FC80" i="223"/>
  <c r="FC79" i="223"/>
  <c r="FC78" i="223"/>
  <c r="FC77" i="223"/>
  <c r="FC76" i="223"/>
  <c r="FC75" i="223"/>
  <c r="FC74" i="223"/>
  <c r="FC73" i="223"/>
  <c r="FC72" i="223"/>
  <c r="FC71" i="223"/>
  <c r="FC70" i="223"/>
  <c r="FC69" i="223"/>
  <c r="FC68" i="223"/>
  <c r="FC67" i="223"/>
  <c r="FC66" i="223"/>
  <c r="FC65" i="223"/>
  <c r="FC64" i="223"/>
  <c r="FC63" i="223"/>
  <c r="FC62" i="223"/>
  <c r="FC61" i="223"/>
  <c r="FC60" i="223"/>
  <c r="FC59" i="223"/>
  <c r="FC58" i="223"/>
  <c r="FC57" i="223"/>
  <c r="FC56" i="223"/>
  <c r="FC55" i="223"/>
  <c r="FC54" i="223"/>
  <c r="FC53" i="223"/>
  <c r="FC52" i="223"/>
  <c r="FC51" i="223"/>
  <c r="FC50" i="223"/>
  <c r="FC49" i="223"/>
  <c r="FC48" i="223"/>
  <c r="FC47" i="223"/>
  <c r="FC46" i="223"/>
  <c r="FC45" i="223"/>
  <c r="FC44" i="223"/>
  <c r="FC43" i="223"/>
  <c r="FC42" i="223"/>
  <c r="FC41" i="223"/>
  <c r="FC40" i="223"/>
  <c r="FC39" i="223"/>
  <c r="FC38" i="223"/>
  <c r="FC37" i="223"/>
  <c r="FC36" i="223"/>
  <c r="FC35" i="223"/>
  <c r="FC34" i="223"/>
  <c r="FC33" i="223"/>
  <c r="FC32" i="223"/>
  <c r="FC31" i="223"/>
  <c r="FC30" i="223"/>
  <c r="FC29" i="223"/>
  <c r="FC28" i="223"/>
  <c r="FC27" i="223"/>
  <c r="FC26" i="223"/>
  <c r="FC25" i="223"/>
  <c r="FC24" i="223"/>
  <c r="FC23" i="223"/>
  <c r="FC22" i="223"/>
  <c r="FC21" i="223"/>
  <c r="FC20" i="223"/>
  <c r="FC19" i="223"/>
  <c r="FC18" i="223"/>
  <c r="FC17" i="223"/>
  <c r="FC16" i="223"/>
  <c r="FC15" i="223"/>
  <c r="FC14" i="223"/>
  <c r="FC13" i="223"/>
  <c r="FC12" i="223"/>
  <c r="FC11" i="223"/>
  <c r="FC10" i="223"/>
  <c r="DT340" i="223" l="1"/>
  <c r="DT326" i="223"/>
  <c r="DT270" i="223"/>
  <c r="DT216" i="223"/>
  <c r="DT215" i="223"/>
  <c r="DT201" i="223"/>
  <c r="DT195" i="223"/>
  <c r="DT194" i="223"/>
  <c r="DT193" i="223"/>
  <c r="DT192" i="223"/>
  <c r="DT191" i="223"/>
  <c r="DT190" i="223"/>
  <c r="BY341" i="223" l="1"/>
  <c r="BY340" i="223"/>
  <c r="BY338" i="223"/>
  <c r="BY337" i="223"/>
  <c r="BY336" i="223"/>
  <c r="BY334" i="223"/>
  <c r="BY333" i="223"/>
  <c r="BY332" i="223"/>
  <c r="BY331" i="223"/>
  <c r="BY330" i="223"/>
  <c r="BY329" i="223"/>
  <c r="BY328" i="223"/>
  <c r="BY327" i="223"/>
  <c r="BY326" i="223"/>
  <c r="BY324" i="223"/>
  <c r="BY322" i="223"/>
  <c r="BY321" i="223"/>
  <c r="BY320" i="223"/>
  <c r="BY319" i="223"/>
  <c r="BY318" i="223"/>
  <c r="BY316" i="223"/>
  <c r="BY314" i="223"/>
  <c r="BY313" i="223"/>
  <c r="BY312" i="223"/>
  <c r="BY311" i="223"/>
  <c r="BY310" i="223"/>
  <c r="BY309" i="223"/>
  <c r="BY308" i="223"/>
  <c r="BY307" i="223"/>
  <c r="BY306" i="223"/>
  <c r="BY305" i="223"/>
  <c r="BY304" i="223"/>
  <c r="BY302" i="223"/>
  <c r="BY301" i="223"/>
  <c r="BY300" i="223"/>
  <c r="BY299" i="223"/>
  <c r="BY298" i="223"/>
  <c r="BY297" i="223"/>
  <c r="BY296" i="223"/>
  <c r="BY295" i="223"/>
  <c r="BY294" i="223"/>
  <c r="BY293" i="223"/>
  <c r="BY292" i="223"/>
  <c r="BY291" i="223"/>
  <c r="BY290" i="223"/>
  <c r="BY289" i="223"/>
  <c r="BY288" i="223"/>
  <c r="BY286" i="223"/>
  <c r="BY285" i="223"/>
  <c r="BY284" i="223"/>
  <c r="BY283" i="223"/>
  <c r="BY282" i="223"/>
  <c r="BY281" i="223"/>
  <c r="BY280" i="223"/>
  <c r="BY279" i="223"/>
  <c r="BY278" i="223"/>
  <c r="BY277" i="223"/>
  <c r="BY276" i="223"/>
  <c r="BY275" i="223"/>
  <c r="BY274" i="223"/>
  <c r="BY273" i="223"/>
  <c r="BY272" i="223"/>
  <c r="BY271" i="223"/>
  <c r="BY270" i="223"/>
  <c r="BY269" i="223"/>
  <c r="BY268" i="223"/>
  <c r="BY267" i="223"/>
  <c r="BY266" i="223"/>
  <c r="BY265" i="223"/>
  <c r="BY264" i="223"/>
  <c r="BY263" i="223"/>
  <c r="BY262" i="223"/>
  <c r="BY261" i="223"/>
  <c r="BY260" i="223"/>
  <c r="BY259" i="223"/>
  <c r="BY258" i="223"/>
  <c r="BY257" i="223"/>
  <c r="BY256" i="223"/>
  <c r="BY255" i="223"/>
  <c r="BY254" i="223"/>
  <c r="BY253" i="223"/>
  <c r="BY251" i="223"/>
  <c r="BY250" i="223"/>
  <c r="BY249" i="223"/>
  <c r="BY248" i="223"/>
  <c r="BY247" i="223"/>
  <c r="BY244" i="223"/>
  <c r="BY243" i="223"/>
  <c r="BY242" i="223"/>
  <c r="BY241" i="223"/>
  <c r="BY240" i="223"/>
  <c r="BY239" i="223"/>
  <c r="BY238" i="223"/>
  <c r="BY237" i="223"/>
  <c r="BY236" i="223"/>
  <c r="BY234" i="223"/>
  <c r="BY233" i="223"/>
  <c r="BY232" i="223"/>
  <c r="BY231" i="223"/>
  <c r="BY230" i="223"/>
  <c r="BY229" i="223"/>
  <c r="BY228" i="223"/>
  <c r="BY227" i="223"/>
  <c r="BY226" i="223"/>
  <c r="BY225" i="223"/>
  <c r="BY223" i="223"/>
  <c r="BY222" i="223"/>
  <c r="BY221" i="223"/>
  <c r="BY220" i="223"/>
  <c r="BY219" i="223"/>
  <c r="BY217" i="223"/>
  <c r="BY216" i="223"/>
  <c r="BY215" i="223"/>
  <c r="BY214" i="223"/>
  <c r="BY213" i="223"/>
  <c r="BY212" i="223"/>
  <c r="BY211" i="223"/>
  <c r="BY210" i="223"/>
  <c r="BY209" i="223"/>
  <c r="BY208" i="223"/>
  <c r="BY207" i="223"/>
  <c r="BY206" i="223"/>
  <c r="BY205" i="223"/>
  <c r="BY204" i="223"/>
  <c r="BY203" i="223"/>
  <c r="BY202" i="223"/>
  <c r="BY201" i="223"/>
  <c r="BY200" i="223"/>
  <c r="BY199" i="223"/>
  <c r="BY198" i="223"/>
  <c r="BY197" i="223"/>
  <c r="BY196" i="223"/>
  <c r="BY195" i="223"/>
  <c r="BY194" i="223"/>
  <c r="BY193" i="223"/>
  <c r="BY192" i="223"/>
  <c r="BY191" i="223"/>
  <c r="BY190" i="223"/>
  <c r="BY189" i="223"/>
  <c r="BY188" i="223"/>
  <c r="BY187" i="223"/>
  <c r="BY186" i="223"/>
  <c r="BY185" i="223"/>
  <c r="BY184" i="223"/>
  <c r="BY183" i="223"/>
  <c r="BY182" i="223"/>
  <c r="BY181" i="223"/>
  <c r="BY180" i="223"/>
  <c r="BY179" i="223"/>
  <c r="BY178" i="223"/>
  <c r="BY177" i="223"/>
  <c r="BY176" i="223"/>
  <c r="BY175" i="223"/>
  <c r="BY174" i="223"/>
  <c r="BY173" i="223"/>
  <c r="BY172" i="223"/>
  <c r="BY171" i="223"/>
  <c r="BY170" i="223"/>
  <c r="BY169" i="223"/>
  <c r="BY168" i="223"/>
  <c r="BY167" i="223"/>
  <c r="BY166" i="223"/>
  <c r="BY165" i="223"/>
  <c r="BY164" i="223"/>
  <c r="BY163" i="223"/>
  <c r="BY162" i="223"/>
  <c r="BY161" i="223"/>
  <c r="BY159" i="223"/>
  <c r="BY158" i="223"/>
  <c r="BY156" i="223"/>
  <c r="BY154" i="223"/>
  <c r="BY153" i="223"/>
  <c r="BY152" i="223"/>
  <c r="BY151" i="223"/>
  <c r="BY150" i="223"/>
  <c r="BY149" i="223"/>
  <c r="BY148" i="223"/>
  <c r="BY147" i="223"/>
  <c r="BY146" i="223"/>
  <c r="BY145" i="223"/>
  <c r="BY144" i="223"/>
  <c r="BY143" i="223"/>
  <c r="BY142" i="223"/>
  <c r="BY141" i="223"/>
  <c r="BY140" i="223"/>
  <c r="BY139" i="223"/>
  <c r="BY138" i="223"/>
  <c r="BY137" i="223"/>
  <c r="BY136" i="223"/>
  <c r="BY135" i="223"/>
  <c r="BY134" i="223"/>
  <c r="BY133" i="223"/>
  <c r="BY132" i="223"/>
  <c r="BY131" i="223"/>
  <c r="BY130" i="223"/>
  <c r="BY129" i="223"/>
  <c r="BY128" i="223"/>
  <c r="BY127" i="223"/>
  <c r="BY126" i="223"/>
  <c r="BY125" i="223"/>
  <c r="BY124" i="223"/>
  <c r="BY123" i="223"/>
  <c r="BY122" i="223"/>
  <c r="BY121" i="223"/>
  <c r="BY120" i="223"/>
  <c r="BY119" i="223"/>
  <c r="BY118" i="223"/>
  <c r="BY117" i="223"/>
  <c r="BY114" i="223"/>
  <c r="BY113" i="223"/>
  <c r="BY112" i="223"/>
  <c r="BY111" i="223"/>
  <c r="BY110" i="223"/>
  <c r="BY109" i="223"/>
  <c r="BY108" i="223"/>
  <c r="BY107" i="223"/>
  <c r="BY106" i="223"/>
  <c r="BY105" i="223"/>
  <c r="BY104" i="223"/>
  <c r="BY103" i="223"/>
  <c r="BY102" i="223"/>
  <c r="BY101" i="223"/>
  <c r="BY100" i="223"/>
  <c r="BY99" i="223"/>
  <c r="BY98" i="223"/>
  <c r="BY97" i="223"/>
  <c r="BY96" i="223"/>
  <c r="BY95" i="223"/>
  <c r="BY94" i="223"/>
  <c r="BY93" i="223"/>
  <c r="BY92" i="223"/>
  <c r="BY91" i="223"/>
  <c r="BY90" i="223"/>
  <c r="BY89" i="223"/>
  <c r="BY83" i="223"/>
  <c r="BY82" i="223"/>
  <c r="BY81" i="223"/>
  <c r="BY80" i="223"/>
  <c r="BY79" i="223"/>
  <c r="BY78" i="223"/>
  <c r="BY77" i="223"/>
  <c r="BY76" i="223"/>
  <c r="BY75" i="223"/>
  <c r="BY74" i="223"/>
  <c r="BY73" i="223"/>
  <c r="BY72" i="223"/>
  <c r="BY71" i="223"/>
  <c r="BY70" i="223"/>
  <c r="BY69" i="223"/>
  <c r="BY68" i="223"/>
  <c r="BY67" i="223"/>
  <c r="BY66" i="223"/>
  <c r="BY65" i="223"/>
  <c r="BY64" i="223"/>
  <c r="BY63" i="223"/>
  <c r="BY62" i="223"/>
  <c r="BY61" i="223"/>
  <c r="BY58" i="223"/>
  <c r="BY57" i="223"/>
  <c r="BY55" i="223"/>
  <c r="BY53" i="223"/>
  <c r="BY52" i="223"/>
  <c r="BY51" i="223"/>
  <c r="BY50" i="223"/>
  <c r="BY49" i="223"/>
  <c r="BY48" i="223"/>
  <c r="BY47" i="223"/>
  <c r="BY46" i="223"/>
  <c r="BY45" i="223"/>
  <c r="BY38" i="223"/>
  <c r="BY37" i="223"/>
  <c r="BY36" i="223"/>
  <c r="BY34" i="223"/>
  <c r="BY33" i="223"/>
  <c r="BY32" i="223"/>
  <c r="BY31" i="223"/>
  <c r="BY30" i="223"/>
  <c r="BY29" i="223"/>
  <c r="BY28" i="223"/>
  <c r="BY27" i="223"/>
  <c r="BY26" i="223"/>
  <c r="BY25" i="223"/>
  <c r="BY24" i="223"/>
  <c r="BY23" i="223"/>
  <c r="BY22" i="223"/>
  <c r="BY21" i="223"/>
  <c r="BY17" i="223"/>
  <c r="BY16" i="223"/>
  <c r="BY15" i="223"/>
  <c r="BY14" i="223"/>
  <c r="BY13" i="223"/>
  <c r="BY12" i="223"/>
  <c r="BY11" i="223"/>
  <c r="BY10" i="223"/>
  <c r="AZ8" i="224" l="1"/>
  <c r="V8" i="224"/>
  <c r="BX341" i="227" l="1"/>
  <c r="BX340" i="227"/>
  <c r="BX339" i="227"/>
  <c r="BX338" i="227"/>
  <c r="BX337" i="227"/>
  <c r="BX336" i="227"/>
  <c r="BX335" i="227"/>
  <c r="BX334" i="227"/>
  <c r="BX333" i="227"/>
  <c r="BX332" i="227"/>
  <c r="BX331" i="227"/>
  <c r="BX330" i="227"/>
  <c r="BX329" i="227"/>
  <c r="BX328" i="227"/>
  <c r="BX327" i="227"/>
  <c r="BX326" i="227"/>
  <c r="BX325" i="227"/>
  <c r="BX324" i="227"/>
  <c r="BX323" i="227"/>
  <c r="BX322" i="227"/>
  <c r="BX321" i="227"/>
  <c r="BX320" i="227"/>
  <c r="BX319" i="227"/>
  <c r="BX318" i="227"/>
  <c r="BX317" i="227"/>
  <c r="BX316" i="227"/>
  <c r="BX315" i="227"/>
  <c r="BX314" i="227"/>
  <c r="BX313" i="227"/>
  <c r="BX312" i="227"/>
  <c r="BX311" i="227"/>
  <c r="BX310" i="227"/>
  <c r="BX309" i="227"/>
  <c r="BX308" i="227"/>
  <c r="BX307" i="227"/>
  <c r="BX306" i="227"/>
  <c r="BX305" i="227"/>
  <c r="BX304" i="227"/>
  <c r="BX303" i="227"/>
  <c r="BX302" i="227"/>
  <c r="BX301" i="227"/>
  <c r="BX300" i="227"/>
  <c r="BX299" i="227"/>
  <c r="BX298" i="227"/>
  <c r="BX297" i="227"/>
  <c r="BX296" i="227"/>
  <c r="BX295" i="227"/>
  <c r="BX294" i="227"/>
  <c r="BX293" i="227"/>
  <c r="BX292" i="227"/>
  <c r="BX291" i="227"/>
  <c r="BX290" i="227"/>
  <c r="BX289" i="227"/>
  <c r="BX288" i="227"/>
  <c r="BX287" i="227"/>
  <c r="BX286" i="227"/>
  <c r="BX285" i="227"/>
  <c r="BX284" i="227"/>
  <c r="BX283" i="227"/>
  <c r="BX282" i="227"/>
  <c r="BX281" i="227"/>
  <c r="BX280" i="227"/>
  <c r="BX279" i="227"/>
  <c r="BX278" i="227"/>
  <c r="BX277" i="227"/>
  <c r="BX276" i="227"/>
  <c r="BX275" i="227"/>
  <c r="BX274" i="227"/>
  <c r="BX273" i="227"/>
  <c r="BX272" i="227"/>
  <c r="BX271" i="227"/>
  <c r="BX270" i="227"/>
  <c r="BX269" i="227"/>
  <c r="BX268" i="227"/>
  <c r="BX267" i="227"/>
  <c r="BX266" i="227"/>
  <c r="BX265" i="227"/>
  <c r="BX264" i="227"/>
  <c r="BX263" i="227"/>
  <c r="BX262" i="227"/>
  <c r="BX261" i="227"/>
  <c r="BX260" i="227"/>
  <c r="BX259" i="227"/>
  <c r="BX258" i="227"/>
  <c r="BX257" i="227"/>
  <c r="BX256" i="227"/>
  <c r="BX255" i="227"/>
  <c r="BX254" i="227"/>
  <c r="BX253" i="227"/>
  <c r="BX252" i="227"/>
  <c r="BX251" i="227"/>
  <c r="BX250" i="227"/>
  <c r="BX249" i="227"/>
  <c r="BX248" i="227"/>
  <c r="BX247" i="227"/>
  <c r="BX246" i="227"/>
  <c r="BX245" i="227"/>
  <c r="BX244" i="227"/>
  <c r="BX243" i="227"/>
  <c r="BX242" i="227"/>
  <c r="BX241" i="227"/>
  <c r="BX240" i="227"/>
  <c r="BX239" i="227"/>
  <c r="BX238" i="227"/>
  <c r="BX237" i="227"/>
  <c r="BX236" i="227"/>
  <c r="BX235" i="227"/>
  <c r="BX234" i="227"/>
  <c r="BX233" i="227"/>
  <c r="BX232" i="227"/>
  <c r="BX231" i="227"/>
  <c r="BX230" i="227"/>
  <c r="BX229" i="227"/>
  <c r="BX228" i="227"/>
  <c r="BX227" i="227"/>
  <c r="BX226" i="227"/>
  <c r="BX225" i="227"/>
  <c r="BX224" i="227"/>
  <c r="BX223" i="227"/>
  <c r="BX222" i="227"/>
  <c r="BX221" i="227"/>
  <c r="BX220" i="227"/>
  <c r="BX219" i="227"/>
  <c r="BX218" i="227"/>
  <c r="BX217" i="227"/>
  <c r="BX216" i="227"/>
  <c r="BX215" i="227"/>
  <c r="BX214" i="227"/>
  <c r="BX213" i="227"/>
  <c r="BX212" i="227"/>
  <c r="BX211" i="227"/>
  <c r="BX210" i="227"/>
  <c r="BX209" i="227"/>
  <c r="BX208" i="227"/>
  <c r="BX207" i="227"/>
  <c r="BX206" i="227"/>
  <c r="BX205" i="227"/>
  <c r="BX204" i="227"/>
  <c r="BX203" i="227"/>
  <c r="BX202" i="227"/>
  <c r="BX201" i="227"/>
  <c r="BX200" i="227"/>
  <c r="BX199" i="227"/>
  <c r="BX198" i="227"/>
  <c r="BX197" i="227"/>
  <c r="BX196" i="227"/>
  <c r="BX195" i="227"/>
  <c r="BX194" i="227"/>
  <c r="BX193" i="227"/>
  <c r="BX192" i="227"/>
  <c r="BX191" i="227"/>
  <c r="BX190" i="227"/>
  <c r="BX189" i="227"/>
  <c r="BX188" i="227"/>
  <c r="BX187" i="227"/>
  <c r="BX186" i="227"/>
  <c r="BX185" i="227"/>
  <c r="BX184" i="227"/>
  <c r="BX183" i="227"/>
  <c r="BX182" i="227"/>
  <c r="BX181" i="227"/>
  <c r="BX180" i="227"/>
  <c r="BX179" i="227"/>
  <c r="BX178" i="227"/>
  <c r="BX177" i="227"/>
  <c r="BX176" i="227"/>
  <c r="BX175" i="227"/>
  <c r="BX174" i="227"/>
  <c r="BX173" i="227"/>
  <c r="BX172" i="227"/>
  <c r="BX171" i="227"/>
  <c r="BX170" i="227"/>
  <c r="BX169" i="227"/>
  <c r="BX168" i="227"/>
  <c r="BX167" i="227"/>
  <c r="BX166" i="227"/>
  <c r="BX165" i="227"/>
  <c r="BX164" i="227"/>
  <c r="BX163" i="227"/>
  <c r="BX162" i="227"/>
  <c r="BX161" i="227"/>
  <c r="BX160" i="227"/>
  <c r="BX159" i="227"/>
  <c r="BX158" i="227"/>
  <c r="BX157" i="227"/>
  <c r="BX156" i="227"/>
  <c r="BX155" i="227"/>
  <c r="BX154" i="227"/>
  <c r="BX153" i="227"/>
  <c r="BX152" i="227"/>
  <c r="BX151" i="227"/>
  <c r="BX150" i="227"/>
  <c r="BX149" i="227"/>
  <c r="BX148" i="227"/>
  <c r="BX147" i="227"/>
  <c r="BX146" i="227"/>
  <c r="BX145" i="227"/>
  <c r="BX144" i="227"/>
  <c r="BX143" i="227"/>
  <c r="BX142" i="227"/>
  <c r="BX141" i="227"/>
  <c r="BX140" i="227"/>
  <c r="BX139" i="227"/>
  <c r="BX138" i="227"/>
  <c r="BX137" i="227"/>
  <c r="BX136" i="227"/>
  <c r="BX135" i="227"/>
  <c r="BX134" i="227"/>
  <c r="BX133" i="227"/>
  <c r="BX132" i="227"/>
  <c r="BX131" i="227"/>
  <c r="BX130" i="227"/>
  <c r="BX129" i="227"/>
  <c r="BX128" i="227"/>
  <c r="BX127" i="227"/>
  <c r="BX126" i="227"/>
  <c r="BX125" i="227"/>
  <c r="BX124" i="227"/>
  <c r="BX123" i="227"/>
  <c r="BX122" i="227"/>
  <c r="BX121" i="227"/>
  <c r="BX120" i="227"/>
  <c r="BX119" i="227"/>
  <c r="BX118" i="227"/>
  <c r="BX117" i="227"/>
  <c r="BX116" i="227"/>
  <c r="BX115" i="227"/>
  <c r="BX114" i="227"/>
  <c r="BX113" i="227"/>
  <c r="BX112" i="227"/>
  <c r="BX111" i="227"/>
  <c r="BX110" i="227"/>
  <c r="BX109" i="227"/>
  <c r="BX108" i="227"/>
  <c r="BX107" i="227"/>
  <c r="BX106" i="227"/>
  <c r="BX105" i="227"/>
  <c r="BX104" i="227"/>
  <c r="BX103" i="227"/>
  <c r="BX102" i="227"/>
  <c r="BX101" i="227"/>
  <c r="BX100" i="227"/>
  <c r="BX99" i="227"/>
  <c r="BX98" i="227"/>
  <c r="BX97" i="227"/>
  <c r="BX96" i="227"/>
  <c r="BX95" i="227"/>
  <c r="BX94" i="227"/>
  <c r="BX93" i="227"/>
  <c r="BX92" i="227"/>
  <c r="BX91" i="227"/>
  <c r="BX90" i="227"/>
  <c r="BX89" i="227"/>
  <c r="BX88" i="227"/>
  <c r="BX87" i="227"/>
  <c r="BX86" i="227"/>
  <c r="BX85" i="227"/>
  <c r="BX84" i="227"/>
  <c r="BX83" i="227"/>
  <c r="BX82" i="227"/>
  <c r="BX81" i="227"/>
  <c r="BX80" i="227"/>
  <c r="BX79" i="227"/>
  <c r="BX78" i="227"/>
  <c r="BX77" i="227"/>
  <c r="BX76" i="227"/>
  <c r="BX75" i="227"/>
  <c r="BX74" i="227"/>
  <c r="BX73" i="227"/>
  <c r="BX72" i="227"/>
  <c r="BX71" i="227"/>
  <c r="BX70" i="227"/>
  <c r="BX69" i="227"/>
  <c r="BX68" i="227"/>
  <c r="BX67" i="227"/>
  <c r="BX66" i="227"/>
  <c r="BX65" i="227"/>
  <c r="BX64" i="227"/>
  <c r="BX63" i="227"/>
  <c r="BX62" i="227"/>
  <c r="BX61" i="227"/>
  <c r="BX60" i="227"/>
  <c r="BX59" i="227"/>
  <c r="BX58" i="227"/>
  <c r="BX57" i="227"/>
  <c r="BX56" i="227"/>
  <c r="BX55" i="227"/>
  <c r="BX54" i="227"/>
  <c r="BX53" i="227"/>
  <c r="BX52" i="227"/>
  <c r="BX51" i="227"/>
  <c r="BX50" i="227"/>
  <c r="BX49" i="227"/>
  <c r="BX48" i="227"/>
  <c r="BX47" i="227"/>
  <c r="BX46" i="227"/>
  <c r="BX45" i="227"/>
  <c r="BX44" i="227"/>
  <c r="BX43" i="227"/>
  <c r="BX42" i="227"/>
  <c r="BX41" i="227"/>
  <c r="BX40" i="227"/>
  <c r="BX39" i="227"/>
  <c r="BX38" i="227"/>
  <c r="BX37" i="227"/>
  <c r="BX36" i="227"/>
  <c r="BX35" i="227"/>
  <c r="BX34" i="227"/>
  <c r="BX33" i="227"/>
  <c r="BX32" i="227"/>
  <c r="BX31" i="227"/>
  <c r="BX30" i="227"/>
  <c r="BX29" i="227"/>
  <c r="BX28" i="227"/>
  <c r="BX27" i="227"/>
  <c r="BX26" i="227"/>
  <c r="BX25" i="227"/>
  <c r="BX24" i="227"/>
  <c r="BX23" i="227"/>
  <c r="BX22" i="227"/>
  <c r="BX21" i="227"/>
  <c r="BX20" i="227"/>
  <c r="BX19" i="227"/>
  <c r="BX18" i="227"/>
  <c r="BX17" i="227"/>
  <c r="BX16" i="227"/>
  <c r="BX15" i="227"/>
  <c r="BX14" i="227"/>
  <c r="BX13" i="227"/>
  <c r="BX12" i="227"/>
  <c r="BX11" i="227"/>
  <c r="BX10" i="227"/>
  <c r="BU341" i="227"/>
  <c r="BU340" i="227"/>
  <c r="BU339" i="227"/>
  <c r="BU338" i="227"/>
  <c r="BU337" i="227"/>
  <c r="BU336" i="227"/>
  <c r="BU335" i="227"/>
  <c r="BU334" i="227"/>
  <c r="BU333" i="227"/>
  <c r="BU332" i="227"/>
  <c r="BU331" i="227"/>
  <c r="BU330" i="227"/>
  <c r="BU329" i="227"/>
  <c r="BU328" i="227"/>
  <c r="BU327" i="227"/>
  <c r="BU326" i="227"/>
  <c r="BU325" i="227"/>
  <c r="BU324" i="227"/>
  <c r="BU323" i="227"/>
  <c r="BU322" i="227"/>
  <c r="BU321" i="227"/>
  <c r="BU320" i="227"/>
  <c r="BU319" i="227"/>
  <c r="BU318" i="227"/>
  <c r="BU317" i="227"/>
  <c r="BU316" i="227"/>
  <c r="BU315" i="227"/>
  <c r="BU314" i="227"/>
  <c r="BU313" i="227"/>
  <c r="BU312" i="227"/>
  <c r="BU311" i="227"/>
  <c r="BU310" i="227"/>
  <c r="BU309" i="227"/>
  <c r="BU308" i="227"/>
  <c r="BU307" i="227"/>
  <c r="BU306" i="227"/>
  <c r="BU305" i="227"/>
  <c r="BU304" i="227"/>
  <c r="BU303" i="227"/>
  <c r="BU302" i="227"/>
  <c r="BU301" i="227"/>
  <c r="BU300" i="227"/>
  <c r="BU299" i="227"/>
  <c r="BU298" i="227"/>
  <c r="BU297" i="227"/>
  <c r="BU296" i="227"/>
  <c r="BU295" i="227"/>
  <c r="BU294" i="227"/>
  <c r="BU293" i="227"/>
  <c r="BU292" i="227"/>
  <c r="BU291" i="227"/>
  <c r="BU290" i="227"/>
  <c r="BU289" i="227"/>
  <c r="BU288" i="227"/>
  <c r="BU287" i="227"/>
  <c r="BU286" i="227"/>
  <c r="BU285" i="227"/>
  <c r="BU284" i="227"/>
  <c r="BU283" i="227"/>
  <c r="BU282" i="227"/>
  <c r="BU281" i="227"/>
  <c r="BU280" i="227"/>
  <c r="BU279" i="227"/>
  <c r="BU278" i="227"/>
  <c r="BU277" i="227"/>
  <c r="BU276" i="227"/>
  <c r="BU275" i="227"/>
  <c r="BU274" i="227"/>
  <c r="BU273" i="227"/>
  <c r="BU272" i="227"/>
  <c r="BU271" i="227"/>
  <c r="BU270" i="227"/>
  <c r="BU269" i="227"/>
  <c r="BU268" i="227"/>
  <c r="BU267" i="227"/>
  <c r="BU266" i="227"/>
  <c r="BU265" i="227"/>
  <c r="BU264" i="227"/>
  <c r="BU263" i="227"/>
  <c r="BU262" i="227"/>
  <c r="BU261" i="227"/>
  <c r="BU260" i="227"/>
  <c r="BU259" i="227"/>
  <c r="BU258" i="227"/>
  <c r="BU257" i="227"/>
  <c r="BU256" i="227"/>
  <c r="BU255" i="227"/>
  <c r="BU254" i="227"/>
  <c r="BU253" i="227"/>
  <c r="BU252" i="227"/>
  <c r="BU251" i="227"/>
  <c r="BU250" i="227"/>
  <c r="BU249" i="227"/>
  <c r="BU248" i="227"/>
  <c r="BU247" i="227"/>
  <c r="BU246" i="227"/>
  <c r="BU245" i="227"/>
  <c r="BU244" i="227"/>
  <c r="BU243" i="227"/>
  <c r="BU242" i="227"/>
  <c r="BU241" i="227"/>
  <c r="BU240" i="227"/>
  <c r="BU239" i="227"/>
  <c r="BU238" i="227"/>
  <c r="BU237" i="227"/>
  <c r="BU236" i="227"/>
  <c r="BU235" i="227"/>
  <c r="BU234" i="227"/>
  <c r="BU233" i="227"/>
  <c r="BU232" i="227"/>
  <c r="BU231" i="227"/>
  <c r="BU230" i="227"/>
  <c r="BU229" i="227"/>
  <c r="BU228" i="227"/>
  <c r="BU227" i="227"/>
  <c r="BU226" i="227"/>
  <c r="BU225" i="227"/>
  <c r="BU224" i="227"/>
  <c r="BU223" i="227"/>
  <c r="BU222" i="227"/>
  <c r="BU221" i="227"/>
  <c r="BU220" i="227"/>
  <c r="BU219" i="227"/>
  <c r="BU218" i="227"/>
  <c r="BU217" i="227"/>
  <c r="BU216" i="227"/>
  <c r="BU215" i="227"/>
  <c r="BU214" i="227"/>
  <c r="BU213" i="227"/>
  <c r="BU212" i="227"/>
  <c r="BU211" i="227"/>
  <c r="BU210" i="227"/>
  <c r="BU209" i="227"/>
  <c r="BU208" i="227"/>
  <c r="BU207" i="227"/>
  <c r="BU206" i="227"/>
  <c r="BU205" i="227"/>
  <c r="BU204" i="227"/>
  <c r="BU203" i="227"/>
  <c r="BU202" i="227"/>
  <c r="BU201" i="227"/>
  <c r="BU200" i="227"/>
  <c r="BU199" i="227"/>
  <c r="BU198" i="227"/>
  <c r="BU197" i="227"/>
  <c r="BU196" i="227"/>
  <c r="BU195" i="227"/>
  <c r="BU194" i="227"/>
  <c r="BU193" i="227"/>
  <c r="BU192" i="227"/>
  <c r="BU191" i="227"/>
  <c r="BU190" i="227"/>
  <c r="BU189" i="227"/>
  <c r="BU188" i="227"/>
  <c r="BU187" i="227"/>
  <c r="BU186" i="227"/>
  <c r="BU185" i="227"/>
  <c r="BU184" i="227"/>
  <c r="BU183" i="227"/>
  <c r="BU182" i="227"/>
  <c r="BU181" i="227"/>
  <c r="BU180" i="227"/>
  <c r="BU179" i="227"/>
  <c r="BU178" i="227"/>
  <c r="BU177" i="227"/>
  <c r="BU176" i="227"/>
  <c r="BU175" i="227"/>
  <c r="BU174" i="227"/>
  <c r="BU173" i="227"/>
  <c r="BU172" i="227"/>
  <c r="BU171" i="227"/>
  <c r="BU170" i="227"/>
  <c r="BU169" i="227"/>
  <c r="BU168" i="227"/>
  <c r="BU167" i="227"/>
  <c r="BU166" i="227"/>
  <c r="BU165" i="227"/>
  <c r="BU164" i="227"/>
  <c r="BU163" i="227"/>
  <c r="BU162" i="227"/>
  <c r="BU161" i="227"/>
  <c r="BU160" i="227"/>
  <c r="BU159" i="227"/>
  <c r="BU158" i="227"/>
  <c r="BU157" i="227"/>
  <c r="BU156" i="227"/>
  <c r="BU155" i="227"/>
  <c r="BU154" i="227"/>
  <c r="BU153" i="227"/>
  <c r="BU152" i="227"/>
  <c r="BU151" i="227"/>
  <c r="BU150" i="227"/>
  <c r="BU149" i="227"/>
  <c r="BU148" i="227"/>
  <c r="BU147" i="227"/>
  <c r="BU146" i="227"/>
  <c r="BU145" i="227"/>
  <c r="BU144" i="227"/>
  <c r="BU143" i="227"/>
  <c r="BU142" i="227"/>
  <c r="BU141" i="227"/>
  <c r="BU140" i="227"/>
  <c r="BU139" i="227"/>
  <c r="BU138" i="227"/>
  <c r="BU137" i="227"/>
  <c r="BU136" i="227"/>
  <c r="BU135" i="227"/>
  <c r="BU134" i="227"/>
  <c r="BU133" i="227"/>
  <c r="BU132" i="227"/>
  <c r="BU131" i="227"/>
  <c r="BU130" i="227"/>
  <c r="BU129" i="227"/>
  <c r="BU128" i="227"/>
  <c r="BU127" i="227"/>
  <c r="BU126" i="227"/>
  <c r="BU125" i="227"/>
  <c r="BU124" i="227"/>
  <c r="BU123" i="227"/>
  <c r="BU122" i="227"/>
  <c r="BU121" i="227"/>
  <c r="BU120" i="227"/>
  <c r="BU119" i="227"/>
  <c r="BU118" i="227"/>
  <c r="BU117" i="227"/>
  <c r="BU116" i="227"/>
  <c r="BU115" i="227"/>
  <c r="BU114" i="227"/>
  <c r="BU113" i="227"/>
  <c r="BU112" i="227"/>
  <c r="BU111" i="227"/>
  <c r="BU110" i="227"/>
  <c r="BU109" i="227"/>
  <c r="BU108" i="227"/>
  <c r="BU107" i="227"/>
  <c r="BU106" i="227"/>
  <c r="BU105" i="227"/>
  <c r="BU104" i="227"/>
  <c r="BU103" i="227"/>
  <c r="BU102" i="227"/>
  <c r="BU101" i="227"/>
  <c r="BU100" i="227"/>
  <c r="BU99" i="227"/>
  <c r="BU98" i="227"/>
  <c r="BU97" i="227"/>
  <c r="BU96" i="227"/>
  <c r="BU95" i="227"/>
  <c r="BU94" i="227"/>
  <c r="BU93" i="227"/>
  <c r="BU92" i="227"/>
  <c r="BU91" i="227"/>
  <c r="BU90" i="227"/>
  <c r="BU89" i="227"/>
  <c r="BU88" i="227"/>
  <c r="BU87" i="227"/>
  <c r="BU86" i="227"/>
  <c r="BU85" i="227"/>
  <c r="BU84" i="227"/>
  <c r="BU83" i="227"/>
  <c r="BU82" i="227"/>
  <c r="BU81" i="227"/>
  <c r="BU80" i="227"/>
  <c r="BU79" i="227"/>
  <c r="BU78" i="227"/>
  <c r="BU77" i="227"/>
  <c r="BU76" i="227"/>
  <c r="BU75" i="227"/>
  <c r="BU74" i="227"/>
  <c r="BU73" i="227"/>
  <c r="BU72" i="227"/>
  <c r="BU71" i="227"/>
  <c r="BU70" i="227"/>
  <c r="BU69" i="227"/>
  <c r="BU68" i="227"/>
  <c r="BU67" i="227"/>
  <c r="BU66" i="227"/>
  <c r="BU65" i="227"/>
  <c r="BU64" i="227"/>
  <c r="BU63" i="227"/>
  <c r="BU62" i="227"/>
  <c r="BU61" i="227"/>
  <c r="BU60" i="227"/>
  <c r="BU59" i="227"/>
  <c r="BU58" i="227"/>
  <c r="BU57" i="227"/>
  <c r="BU56" i="227"/>
  <c r="BU55" i="227"/>
  <c r="BU54" i="227"/>
  <c r="BU53" i="227"/>
  <c r="BU52" i="227"/>
  <c r="BU51" i="227"/>
  <c r="BU50" i="227"/>
  <c r="BU49" i="227"/>
  <c r="BU48" i="227"/>
  <c r="BU47" i="227"/>
  <c r="BU46" i="227"/>
  <c r="BU45" i="227"/>
  <c r="BU44" i="227"/>
  <c r="BU43" i="227"/>
  <c r="BU42" i="227"/>
  <c r="BU41" i="227"/>
  <c r="BU40" i="227"/>
  <c r="BU39" i="227"/>
  <c r="BU38" i="227"/>
  <c r="BU37" i="227"/>
  <c r="BU36" i="227"/>
  <c r="BU35" i="227"/>
  <c r="BU34" i="227"/>
  <c r="BU33" i="227"/>
  <c r="BU32" i="227"/>
  <c r="BU31" i="227"/>
  <c r="BU30" i="227"/>
  <c r="BU29" i="227"/>
  <c r="BU28" i="227"/>
  <c r="BU27" i="227"/>
  <c r="BU26" i="227"/>
  <c r="BU25" i="227"/>
  <c r="BU24" i="227"/>
  <c r="BU23" i="227"/>
  <c r="BU22" i="227"/>
  <c r="BU21" i="227"/>
  <c r="BU20" i="227"/>
  <c r="BU19" i="227"/>
  <c r="BU18" i="227"/>
  <c r="BU17" i="227"/>
  <c r="BU16" i="227"/>
  <c r="BU15" i="227"/>
  <c r="BU14" i="227"/>
  <c r="BU13" i="227"/>
  <c r="BU12" i="227"/>
  <c r="BU11" i="227"/>
  <c r="BU10" i="227"/>
  <c r="BT341" i="227"/>
  <c r="AX341" i="224" s="1"/>
  <c r="BT340" i="227"/>
  <c r="BT339" i="227"/>
  <c r="BT338" i="227"/>
  <c r="BT337" i="227"/>
  <c r="AX337" i="224" s="1"/>
  <c r="BT336" i="227"/>
  <c r="AX336" i="224" s="1"/>
  <c r="BT335" i="227"/>
  <c r="AX335" i="224" s="1"/>
  <c r="BT334" i="227"/>
  <c r="AX334" i="224" s="1"/>
  <c r="BT333" i="227"/>
  <c r="AX333" i="224" s="1"/>
  <c r="BT332" i="227"/>
  <c r="AX332" i="224" s="1"/>
  <c r="BT331" i="227"/>
  <c r="BT330" i="227"/>
  <c r="AX330" i="224" s="1"/>
  <c r="BT329" i="227"/>
  <c r="AX329" i="224" s="1"/>
  <c r="BT328" i="227"/>
  <c r="AX328" i="224" s="1"/>
  <c r="BT327" i="227"/>
  <c r="AX327" i="224" s="1"/>
  <c r="BT326" i="227"/>
  <c r="AX326" i="224" s="1"/>
  <c r="BT325" i="227"/>
  <c r="AX325" i="224" s="1"/>
  <c r="BT324" i="227"/>
  <c r="AX324" i="224" s="1"/>
  <c r="BT323" i="227"/>
  <c r="AX323" i="224" s="1"/>
  <c r="BT322" i="227"/>
  <c r="AX322" i="224" s="1"/>
  <c r="BT321" i="227"/>
  <c r="AX321" i="224" s="1"/>
  <c r="BT320" i="227"/>
  <c r="AX320" i="224" s="1"/>
  <c r="BT319" i="227"/>
  <c r="AX319" i="224" s="1"/>
  <c r="BT318" i="227"/>
  <c r="AX318" i="224" s="1"/>
  <c r="BT317" i="227"/>
  <c r="AX317" i="224" s="1"/>
  <c r="BT316" i="227"/>
  <c r="BT315" i="227"/>
  <c r="BT314" i="227"/>
  <c r="AX314" i="224" s="1"/>
  <c r="BT313" i="227"/>
  <c r="AX313" i="224" s="1"/>
  <c r="BT312" i="227"/>
  <c r="AX312" i="224" s="1"/>
  <c r="BT311" i="227"/>
  <c r="AX311" i="224" s="1"/>
  <c r="BT310" i="227"/>
  <c r="AX310" i="224" s="1"/>
  <c r="BT309" i="227"/>
  <c r="AX309" i="224" s="1"/>
  <c r="BT308" i="227"/>
  <c r="BT307" i="227"/>
  <c r="AX307" i="224" s="1"/>
  <c r="BT306" i="227"/>
  <c r="BT305" i="227"/>
  <c r="AX305" i="224" s="1"/>
  <c r="BT304" i="227"/>
  <c r="AX304" i="224" s="1"/>
  <c r="BT303" i="227"/>
  <c r="AX303" i="224" s="1"/>
  <c r="BT302" i="227"/>
  <c r="AX302" i="224" s="1"/>
  <c r="BT301" i="227"/>
  <c r="AX301" i="224" s="1"/>
  <c r="BT300" i="227"/>
  <c r="BT299" i="227"/>
  <c r="BT298" i="227"/>
  <c r="BT297" i="227"/>
  <c r="AX297" i="224" s="1"/>
  <c r="BT296" i="227"/>
  <c r="AX296" i="224" s="1"/>
  <c r="BT295" i="227"/>
  <c r="AX295" i="224" s="1"/>
  <c r="BT294" i="227"/>
  <c r="AX294" i="224" s="1"/>
  <c r="BT293" i="227"/>
  <c r="AX293" i="224" s="1"/>
  <c r="BT292" i="227"/>
  <c r="AX292" i="224" s="1"/>
  <c r="BT291" i="227"/>
  <c r="BT290" i="227"/>
  <c r="AX290" i="224" s="1"/>
  <c r="BT289" i="227"/>
  <c r="AX289" i="224" s="1"/>
  <c r="BT288" i="227"/>
  <c r="AX288" i="224" s="1"/>
  <c r="BT287" i="227"/>
  <c r="AX287" i="224" s="1"/>
  <c r="BT286" i="227"/>
  <c r="AX286" i="224" s="1"/>
  <c r="BT285" i="227"/>
  <c r="AX285" i="224" s="1"/>
  <c r="BT284" i="227"/>
  <c r="AX284" i="224" s="1"/>
  <c r="BT283" i="227"/>
  <c r="BT282" i="227"/>
  <c r="BT281" i="227"/>
  <c r="AX281" i="224" s="1"/>
  <c r="BT280" i="227"/>
  <c r="AX280" i="224" s="1"/>
  <c r="BT279" i="227"/>
  <c r="AX279" i="224" s="1"/>
  <c r="BT278" i="227"/>
  <c r="AX278" i="224" s="1"/>
  <c r="BT277" i="227"/>
  <c r="AX277" i="224" s="1"/>
  <c r="BT276" i="227"/>
  <c r="BT275" i="227"/>
  <c r="BT274" i="227"/>
  <c r="BT273" i="227"/>
  <c r="AX273" i="224" s="1"/>
  <c r="BT272" i="227"/>
  <c r="AX272" i="224" s="1"/>
  <c r="BT271" i="227"/>
  <c r="AX271" i="224" s="1"/>
  <c r="BT270" i="227"/>
  <c r="AX270" i="224" s="1"/>
  <c r="BT269" i="227"/>
  <c r="AX269" i="224" s="1"/>
  <c r="BT268" i="227"/>
  <c r="BT267" i="227"/>
  <c r="BT266" i="227"/>
  <c r="BT265" i="227"/>
  <c r="AX265" i="224" s="1"/>
  <c r="BT264" i="227"/>
  <c r="AX264" i="224" s="1"/>
  <c r="BT263" i="227"/>
  <c r="AX263" i="224" s="1"/>
  <c r="BT262" i="227"/>
  <c r="AX262" i="224" s="1"/>
  <c r="BT261" i="227"/>
  <c r="AX261" i="224" s="1"/>
  <c r="BT260" i="227"/>
  <c r="AX260" i="224" s="1"/>
  <c r="BT259" i="227"/>
  <c r="AX259" i="224" s="1"/>
  <c r="BT258" i="227"/>
  <c r="BT257" i="227"/>
  <c r="AX257" i="224" s="1"/>
  <c r="BT256" i="227"/>
  <c r="AX256" i="224" s="1"/>
  <c r="BT255" i="227"/>
  <c r="AX255" i="224" s="1"/>
  <c r="BT254" i="227"/>
  <c r="AX254" i="224" s="1"/>
  <c r="BT253" i="227"/>
  <c r="AX253" i="224" s="1"/>
  <c r="BT252" i="227"/>
  <c r="BT251" i="227"/>
  <c r="BT250" i="227"/>
  <c r="AX250" i="224" s="1"/>
  <c r="BT249" i="227"/>
  <c r="AX249" i="224" s="1"/>
  <c r="BT248" i="227"/>
  <c r="AX248" i="224" s="1"/>
  <c r="BT247" i="227"/>
  <c r="AX247" i="224" s="1"/>
  <c r="BT246" i="227"/>
  <c r="AX246" i="224" s="1"/>
  <c r="BT245" i="227"/>
  <c r="AX245" i="224" s="1"/>
  <c r="BT244" i="227"/>
  <c r="BT243" i="227"/>
  <c r="AX243" i="224" s="1"/>
  <c r="BT242" i="227"/>
  <c r="BT241" i="227"/>
  <c r="AX241" i="224" s="1"/>
  <c r="BT240" i="227"/>
  <c r="AX240" i="224" s="1"/>
  <c r="BT239" i="227"/>
  <c r="AX239" i="224" s="1"/>
  <c r="BT238" i="227"/>
  <c r="AX238" i="224" s="1"/>
  <c r="BT237" i="227"/>
  <c r="AX237" i="224" s="1"/>
  <c r="BT236" i="227"/>
  <c r="BT235" i="227"/>
  <c r="BT234" i="227"/>
  <c r="BT233" i="227"/>
  <c r="AX233" i="224" s="1"/>
  <c r="BT232" i="227"/>
  <c r="AX232" i="224" s="1"/>
  <c r="BT231" i="227"/>
  <c r="AX231" i="224" s="1"/>
  <c r="BT230" i="227"/>
  <c r="AX230" i="224" s="1"/>
  <c r="BT229" i="227"/>
  <c r="AX229" i="224" s="1"/>
  <c r="BT228" i="227"/>
  <c r="BT227" i="227"/>
  <c r="BT226" i="227"/>
  <c r="BT225" i="227"/>
  <c r="AX225" i="224" s="1"/>
  <c r="BT224" i="227"/>
  <c r="AX224" i="224" s="1"/>
  <c r="BT223" i="227"/>
  <c r="AX223" i="224" s="1"/>
  <c r="BT222" i="227"/>
  <c r="AX222" i="224" s="1"/>
  <c r="BT221" i="227"/>
  <c r="AX221" i="224" s="1"/>
  <c r="BT220" i="227"/>
  <c r="AX220" i="224" s="1"/>
  <c r="BT219" i="227"/>
  <c r="BT218" i="227"/>
  <c r="AX218" i="224" s="1"/>
  <c r="BT217" i="227"/>
  <c r="AX217" i="224" s="1"/>
  <c r="BT216" i="227"/>
  <c r="AX216" i="224" s="1"/>
  <c r="BT215" i="227"/>
  <c r="AX215" i="224" s="1"/>
  <c r="BT214" i="227"/>
  <c r="AX214" i="224" s="1"/>
  <c r="BT213" i="227"/>
  <c r="AX213" i="224" s="1"/>
  <c r="BT212" i="227"/>
  <c r="AX212" i="224" s="1"/>
  <c r="BT211" i="227"/>
  <c r="BT210" i="227"/>
  <c r="BT209" i="227"/>
  <c r="AX209" i="224" s="1"/>
  <c r="BT208" i="227"/>
  <c r="AX208" i="224" s="1"/>
  <c r="BT207" i="227"/>
  <c r="AX207" i="224" s="1"/>
  <c r="BT206" i="227"/>
  <c r="AX206" i="224" s="1"/>
  <c r="BT205" i="227"/>
  <c r="AX205" i="224" s="1"/>
  <c r="BT204" i="227"/>
  <c r="BT203" i="227"/>
  <c r="BT202" i="227"/>
  <c r="BT201" i="227"/>
  <c r="AX201" i="224" s="1"/>
  <c r="BT200" i="227"/>
  <c r="AX200" i="224" s="1"/>
  <c r="BT199" i="227"/>
  <c r="AX199" i="224" s="1"/>
  <c r="BT198" i="227"/>
  <c r="AX198" i="224" s="1"/>
  <c r="BT197" i="227"/>
  <c r="AX197" i="224" s="1"/>
  <c r="BT196" i="227"/>
  <c r="BT195" i="227"/>
  <c r="AX195" i="224" s="1"/>
  <c r="BT194" i="227"/>
  <c r="BT193" i="227"/>
  <c r="AX193" i="224" s="1"/>
  <c r="BT192" i="227"/>
  <c r="AX192" i="224" s="1"/>
  <c r="BT191" i="227"/>
  <c r="AX191" i="224" s="1"/>
  <c r="BT190" i="227"/>
  <c r="AX190" i="224" s="1"/>
  <c r="BT189" i="227"/>
  <c r="AX189" i="224" s="1"/>
  <c r="BT188" i="227"/>
  <c r="AX188" i="224" s="1"/>
  <c r="BT187" i="227"/>
  <c r="BT186" i="227"/>
  <c r="BT185" i="227"/>
  <c r="AX185" i="224" s="1"/>
  <c r="BT184" i="227"/>
  <c r="AX184" i="224" s="1"/>
  <c r="BT183" i="227"/>
  <c r="AX183" i="224" s="1"/>
  <c r="BT182" i="227"/>
  <c r="AX182" i="224" s="1"/>
  <c r="BT181" i="227"/>
  <c r="AX181" i="224" s="1"/>
  <c r="BT180" i="227"/>
  <c r="BT179" i="227"/>
  <c r="AX179" i="224" s="1"/>
  <c r="BT178" i="227"/>
  <c r="AX178" i="224" s="1"/>
  <c r="BT177" i="227"/>
  <c r="AX177" i="224" s="1"/>
  <c r="BT176" i="227"/>
  <c r="AX176" i="224" s="1"/>
  <c r="BT175" i="227"/>
  <c r="AX175" i="224" s="1"/>
  <c r="BT174" i="227"/>
  <c r="AX174" i="224" s="1"/>
  <c r="BT173" i="227"/>
  <c r="AX173" i="224" s="1"/>
  <c r="BT172" i="227"/>
  <c r="AX172" i="224" s="1"/>
  <c r="BT171" i="227"/>
  <c r="BT170" i="227"/>
  <c r="BT169" i="227"/>
  <c r="AX169" i="224" s="1"/>
  <c r="BT168" i="227"/>
  <c r="AX168" i="224" s="1"/>
  <c r="BT167" i="227"/>
  <c r="AX167" i="224" s="1"/>
  <c r="BT166" i="227"/>
  <c r="AX166" i="224" s="1"/>
  <c r="BT165" i="227"/>
  <c r="AX165" i="224" s="1"/>
  <c r="BT164" i="227"/>
  <c r="BT163" i="227"/>
  <c r="BT162" i="227"/>
  <c r="BT161" i="227"/>
  <c r="AX161" i="224" s="1"/>
  <c r="BT160" i="227"/>
  <c r="AX160" i="224" s="1"/>
  <c r="BT159" i="227"/>
  <c r="AX159" i="224" s="1"/>
  <c r="BT158" i="227"/>
  <c r="AX158" i="224" s="1"/>
  <c r="BT157" i="227"/>
  <c r="AX157" i="224" s="1"/>
  <c r="BT156" i="227"/>
  <c r="BT155" i="227"/>
  <c r="BT154" i="227"/>
  <c r="BT153" i="227"/>
  <c r="AX153" i="224" s="1"/>
  <c r="BT152" i="227"/>
  <c r="AX152" i="224" s="1"/>
  <c r="BT151" i="227"/>
  <c r="AX151" i="224" s="1"/>
  <c r="BT150" i="227"/>
  <c r="AX150" i="224" s="1"/>
  <c r="BT149" i="227"/>
  <c r="AX149" i="224" s="1"/>
  <c r="BT148" i="227"/>
  <c r="AX148" i="224" s="1"/>
  <c r="BT147" i="227"/>
  <c r="BT146" i="227"/>
  <c r="AX146" i="224" s="1"/>
  <c r="BT145" i="227"/>
  <c r="AX145" i="224" s="1"/>
  <c r="BT144" i="227"/>
  <c r="AX144" i="224" s="1"/>
  <c r="BT143" i="227"/>
  <c r="AX143" i="224" s="1"/>
  <c r="BT142" i="227"/>
  <c r="AX142" i="224" s="1"/>
  <c r="BT141" i="227"/>
  <c r="AX141" i="224" s="1"/>
  <c r="BT140" i="227"/>
  <c r="AX140" i="224" s="1"/>
  <c r="BT139" i="227"/>
  <c r="BT138" i="227"/>
  <c r="BT137" i="227"/>
  <c r="AX137" i="224" s="1"/>
  <c r="BT136" i="227"/>
  <c r="AX136" i="224" s="1"/>
  <c r="BT135" i="227"/>
  <c r="AX135" i="224" s="1"/>
  <c r="BT134" i="227"/>
  <c r="AX134" i="224" s="1"/>
  <c r="BT133" i="227"/>
  <c r="AX133" i="224" s="1"/>
  <c r="BT132" i="227"/>
  <c r="BT131" i="227"/>
  <c r="AX131" i="224" s="1"/>
  <c r="BT130" i="227"/>
  <c r="AX130" i="224" s="1"/>
  <c r="BN130" i="226" s="1"/>
  <c r="BT129" i="227"/>
  <c r="AX129" i="224" s="1"/>
  <c r="BT128" i="227"/>
  <c r="AX128" i="224" s="1"/>
  <c r="BT127" i="227"/>
  <c r="AX127" i="224" s="1"/>
  <c r="BT126" i="227"/>
  <c r="AX126" i="224" s="1"/>
  <c r="BT125" i="227"/>
  <c r="AX125" i="224" s="1"/>
  <c r="BT124" i="227"/>
  <c r="BT123" i="227"/>
  <c r="BT122" i="227"/>
  <c r="BT121" i="227"/>
  <c r="AX121" i="224" s="1"/>
  <c r="BT120" i="227"/>
  <c r="AX120" i="224" s="1"/>
  <c r="BT119" i="227"/>
  <c r="AX119" i="224" s="1"/>
  <c r="BT118" i="227"/>
  <c r="AX118" i="224" s="1"/>
  <c r="BT117" i="227"/>
  <c r="AX117" i="224" s="1"/>
  <c r="BT116" i="227"/>
  <c r="AX116" i="224" s="1"/>
  <c r="BT115" i="227"/>
  <c r="AX115" i="224" s="1"/>
  <c r="BT114" i="227"/>
  <c r="BT113" i="227"/>
  <c r="AX113" i="224" s="1"/>
  <c r="BT112" i="227"/>
  <c r="AX112" i="224" s="1"/>
  <c r="BT111" i="227"/>
  <c r="AX111" i="224" s="1"/>
  <c r="BT110" i="227"/>
  <c r="AX110" i="224" s="1"/>
  <c r="BT109" i="227"/>
  <c r="AX109" i="224" s="1"/>
  <c r="BT108" i="227"/>
  <c r="AX108" i="224" s="1"/>
  <c r="BT107" i="227"/>
  <c r="BT106" i="227"/>
  <c r="AX106" i="224" s="1"/>
  <c r="BT105" i="227"/>
  <c r="AX105" i="224" s="1"/>
  <c r="BT104" i="227"/>
  <c r="AX104" i="224" s="1"/>
  <c r="BT103" i="227"/>
  <c r="AX103" i="224" s="1"/>
  <c r="BT102" i="227"/>
  <c r="AX102" i="224" s="1"/>
  <c r="BT101" i="227"/>
  <c r="AX101" i="224" s="1"/>
  <c r="BT100" i="227"/>
  <c r="AX100" i="224" s="1"/>
  <c r="BT99" i="227"/>
  <c r="BT98" i="227"/>
  <c r="BT97" i="227"/>
  <c r="AX97" i="224" s="1"/>
  <c r="BT96" i="227"/>
  <c r="AX96" i="224" s="1"/>
  <c r="BT95" i="227"/>
  <c r="AX95" i="224" s="1"/>
  <c r="BT94" i="227"/>
  <c r="AX94" i="224" s="1"/>
  <c r="BT93" i="227"/>
  <c r="AX93" i="224" s="1"/>
  <c r="BT92" i="227"/>
  <c r="BT91" i="227"/>
  <c r="BT90" i="227"/>
  <c r="BT89" i="227"/>
  <c r="AX89" i="224" s="1"/>
  <c r="BT88" i="227"/>
  <c r="AX88" i="224" s="1"/>
  <c r="BT87" i="227"/>
  <c r="AX87" i="224" s="1"/>
  <c r="BT86" i="227"/>
  <c r="AX86" i="224" s="1"/>
  <c r="BT85" i="227"/>
  <c r="AX85" i="224" s="1"/>
  <c r="BT84" i="227"/>
  <c r="BT83" i="227"/>
  <c r="BT82" i="227"/>
  <c r="BT81" i="227"/>
  <c r="AX81" i="224" s="1"/>
  <c r="BT80" i="227"/>
  <c r="AX80" i="224" s="1"/>
  <c r="BT79" i="227"/>
  <c r="AX79" i="224" s="1"/>
  <c r="BT78" i="227"/>
  <c r="AX78" i="224" s="1"/>
  <c r="BT77" i="227"/>
  <c r="AX77" i="224" s="1"/>
  <c r="BT76" i="227"/>
  <c r="AX76" i="224" s="1"/>
  <c r="BT75" i="227"/>
  <c r="BT74" i="227"/>
  <c r="AX74" i="224" s="1"/>
  <c r="BT73" i="227"/>
  <c r="AX73" i="224" s="1"/>
  <c r="BT72" i="227"/>
  <c r="AX72" i="224" s="1"/>
  <c r="BT71" i="227"/>
  <c r="AX71" i="224" s="1"/>
  <c r="BT70" i="227"/>
  <c r="AX70" i="224" s="1"/>
  <c r="BT69" i="227"/>
  <c r="AX69" i="224" s="1"/>
  <c r="BT68" i="227"/>
  <c r="AX68" i="224" s="1"/>
  <c r="BT67" i="227"/>
  <c r="AX67" i="224" s="1"/>
  <c r="BT66" i="227"/>
  <c r="AX66" i="224" s="1"/>
  <c r="BT65" i="227"/>
  <c r="AX65" i="224" s="1"/>
  <c r="BT64" i="227"/>
  <c r="AX64" i="224" s="1"/>
  <c r="BT63" i="227"/>
  <c r="AX63" i="224" s="1"/>
  <c r="BT62" i="227"/>
  <c r="AX62" i="224" s="1"/>
  <c r="BT61" i="227"/>
  <c r="AX61" i="224" s="1"/>
  <c r="BT60" i="227"/>
  <c r="BT59" i="227"/>
  <c r="BT58" i="227"/>
  <c r="AX58" i="224" s="1"/>
  <c r="BT57" i="227"/>
  <c r="AX57" i="224" s="1"/>
  <c r="BT56" i="227"/>
  <c r="AX56" i="224" s="1"/>
  <c r="BT55" i="227"/>
  <c r="AX55" i="224" s="1"/>
  <c r="BT54" i="227"/>
  <c r="AX54" i="224" s="1"/>
  <c r="BT53" i="227"/>
  <c r="AX53" i="224" s="1"/>
  <c r="BT52" i="227"/>
  <c r="BT51" i="227"/>
  <c r="AX51" i="224" s="1"/>
  <c r="BT50" i="227"/>
  <c r="BT49" i="227"/>
  <c r="AX49" i="224" s="1"/>
  <c r="BT48" i="227"/>
  <c r="AX48" i="224" s="1"/>
  <c r="BT47" i="227"/>
  <c r="AX47" i="224" s="1"/>
  <c r="BT46" i="227"/>
  <c r="AX46" i="224" s="1"/>
  <c r="BT45" i="227"/>
  <c r="AX45" i="224" s="1"/>
  <c r="BT44" i="227"/>
  <c r="BT43" i="227"/>
  <c r="BT42" i="227"/>
  <c r="BT41" i="227"/>
  <c r="AX41" i="224" s="1"/>
  <c r="BT40" i="227"/>
  <c r="AX40" i="224" s="1"/>
  <c r="BT39" i="227"/>
  <c r="AX39" i="224" s="1"/>
  <c r="BT38" i="227"/>
  <c r="AX38" i="224" s="1"/>
  <c r="BT37" i="227"/>
  <c r="AX37" i="224" s="1"/>
  <c r="BT36" i="227"/>
  <c r="AX36" i="224" s="1"/>
  <c r="BT35" i="227"/>
  <c r="BT34" i="227"/>
  <c r="AX34" i="224" s="1"/>
  <c r="BT33" i="227"/>
  <c r="AX33" i="224" s="1"/>
  <c r="BT32" i="227"/>
  <c r="AX32" i="224" s="1"/>
  <c r="BT31" i="227"/>
  <c r="AX31" i="224" s="1"/>
  <c r="BT30" i="227"/>
  <c r="AX30" i="224" s="1"/>
  <c r="BT29" i="227"/>
  <c r="AX29" i="224" s="1"/>
  <c r="BT28" i="227"/>
  <c r="AX28" i="224" s="1"/>
  <c r="BT27" i="227"/>
  <c r="BT26" i="227"/>
  <c r="BT25" i="227"/>
  <c r="AX25" i="224" s="1"/>
  <c r="BT24" i="227"/>
  <c r="AX24" i="224" s="1"/>
  <c r="BT23" i="227"/>
  <c r="AX23" i="224" s="1"/>
  <c r="BT22" i="227"/>
  <c r="AX22" i="224" s="1"/>
  <c r="BT21" i="227"/>
  <c r="AX21" i="224" s="1"/>
  <c r="BT20" i="227"/>
  <c r="BT19" i="227"/>
  <c r="BT18" i="227"/>
  <c r="BT17" i="227"/>
  <c r="AX17" i="224" s="1"/>
  <c r="BT16" i="227"/>
  <c r="AX16" i="224" s="1"/>
  <c r="BT15" i="227"/>
  <c r="AX15" i="224" s="1"/>
  <c r="BT14" i="227"/>
  <c r="AX14" i="224" s="1"/>
  <c r="BT13" i="227"/>
  <c r="AX13" i="224" s="1"/>
  <c r="BT12" i="227"/>
  <c r="BT11" i="227"/>
  <c r="BT10" i="227"/>
  <c r="BO341" i="227"/>
  <c r="BO340" i="227"/>
  <c r="BO339" i="227"/>
  <c r="BO338" i="227"/>
  <c r="BO337" i="227"/>
  <c r="BO336" i="227"/>
  <c r="BO335" i="227"/>
  <c r="BO334" i="227"/>
  <c r="BO333" i="227"/>
  <c r="BO332" i="227"/>
  <c r="BO331" i="227"/>
  <c r="BO330" i="227"/>
  <c r="BO329" i="227"/>
  <c r="BO328" i="227"/>
  <c r="BO327" i="227"/>
  <c r="BO326" i="227"/>
  <c r="BO325" i="227"/>
  <c r="BO324" i="227"/>
  <c r="BO323" i="227"/>
  <c r="BO322" i="227"/>
  <c r="BO321" i="227"/>
  <c r="BO320" i="227"/>
  <c r="BO319" i="227"/>
  <c r="BO318" i="227"/>
  <c r="BO317" i="227"/>
  <c r="BO316" i="227"/>
  <c r="BO315" i="227"/>
  <c r="BO314" i="227"/>
  <c r="BO313" i="227"/>
  <c r="BO312" i="227"/>
  <c r="BO311" i="227"/>
  <c r="BO310" i="227"/>
  <c r="BO309" i="227"/>
  <c r="BO308" i="227"/>
  <c r="BO307" i="227"/>
  <c r="BO306" i="227"/>
  <c r="BO305" i="227"/>
  <c r="BO304" i="227"/>
  <c r="BO303" i="227"/>
  <c r="BO302" i="227"/>
  <c r="BO301" i="227"/>
  <c r="BO300" i="227"/>
  <c r="BO299" i="227"/>
  <c r="BO298" i="227"/>
  <c r="BO297" i="227"/>
  <c r="BO296" i="227"/>
  <c r="BO295" i="227"/>
  <c r="BO294" i="227"/>
  <c r="BO293" i="227"/>
  <c r="BO292" i="227"/>
  <c r="BO291" i="227"/>
  <c r="BO290" i="227"/>
  <c r="BO289" i="227"/>
  <c r="BO288" i="227"/>
  <c r="BO287" i="227"/>
  <c r="BO286" i="227"/>
  <c r="BO285" i="227"/>
  <c r="BO284" i="227"/>
  <c r="BO283" i="227"/>
  <c r="BO282" i="227"/>
  <c r="BO281" i="227"/>
  <c r="BO280" i="227"/>
  <c r="BO279" i="227"/>
  <c r="BO278" i="227"/>
  <c r="BO277" i="227"/>
  <c r="BO276" i="227"/>
  <c r="BO275" i="227"/>
  <c r="BO274" i="227"/>
  <c r="BO273" i="227"/>
  <c r="BO272" i="227"/>
  <c r="BO271" i="227"/>
  <c r="BO270" i="227"/>
  <c r="BO269" i="227"/>
  <c r="BO268" i="227"/>
  <c r="BO267" i="227"/>
  <c r="BO266" i="227"/>
  <c r="BO265" i="227"/>
  <c r="BO264" i="227"/>
  <c r="BO263" i="227"/>
  <c r="BO262" i="227"/>
  <c r="BO261" i="227"/>
  <c r="BO260" i="227"/>
  <c r="BO259" i="227"/>
  <c r="BO258" i="227"/>
  <c r="BO257" i="227"/>
  <c r="BO256" i="227"/>
  <c r="BO255" i="227"/>
  <c r="BO254" i="227"/>
  <c r="BO253" i="227"/>
  <c r="BO252" i="227"/>
  <c r="BO251" i="227"/>
  <c r="BO250" i="227"/>
  <c r="BO249" i="227"/>
  <c r="BO248" i="227"/>
  <c r="BO247" i="227"/>
  <c r="BO246" i="227"/>
  <c r="BO245" i="227"/>
  <c r="BO244" i="227"/>
  <c r="BO243" i="227"/>
  <c r="BO242" i="227"/>
  <c r="BO241" i="227"/>
  <c r="BO240" i="227"/>
  <c r="BO239" i="227"/>
  <c r="BO238" i="227"/>
  <c r="BO237" i="227"/>
  <c r="BO236" i="227"/>
  <c r="BO235" i="227"/>
  <c r="BO234" i="227"/>
  <c r="BO233" i="227"/>
  <c r="BO232" i="227"/>
  <c r="BO231" i="227"/>
  <c r="BO230" i="227"/>
  <c r="BO229" i="227"/>
  <c r="BO228" i="227"/>
  <c r="BO227" i="227"/>
  <c r="BO226" i="227"/>
  <c r="BO225" i="227"/>
  <c r="BO224" i="227"/>
  <c r="BO223" i="227"/>
  <c r="BO222" i="227"/>
  <c r="BO221" i="227"/>
  <c r="BO220" i="227"/>
  <c r="BO219" i="227"/>
  <c r="BO218" i="227"/>
  <c r="BO217" i="227"/>
  <c r="BO216" i="227"/>
  <c r="BO215" i="227"/>
  <c r="BO214" i="227"/>
  <c r="BO213" i="227"/>
  <c r="BO212" i="227"/>
  <c r="BO211" i="227"/>
  <c r="BO210" i="227"/>
  <c r="BO209" i="227"/>
  <c r="BO208" i="227"/>
  <c r="BO207" i="227"/>
  <c r="BO206" i="227"/>
  <c r="BO205" i="227"/>
  <c r="BO204" i="227"/>
  <c r="BO203" i="227"/>
  <c r="BO202" i="227"/>
  <c r="BO201" i="227"/>
  <c r="BO200" i="227"/>
  <c r="BO199" i="227"/>
  <c r="BO198" i="227"/>
  <c r="BO197" i="227"/>
  <c r="BO196" i="227"/>
  <c r="BO195" i="227"/>
  <c r="BO194" i="227"/>
  <c r="BO193" i="227"/>
  <c r="BO192" i="227"/>
  <c r="BO191" i="227"/>
  <c r="BO190" i="227"/>
  <c r="BO189" i="227"/>
  <c r="BO188" i="227"/>
  <c r="BO187" i="227"/>
  <c r="BO186" i="227"/>
  <c r="BO185" i="227"/>
  <c r="BO184" i="227"/>
  <c r="BO183" i="227"/>
  <c r="BO182" i="227"/>
  <c r="BO181" i="227"/>
  <c r="BO180" i="227"/>
  <c r="BO179" i="227"/>
  <c r="BO178" i="227"/>
  <c r="BO177" i="227"/>
  <c r="BO176" i="227"/>
  <c r="BO175" i="227"/>
  <c r="BO174" i="227"/>
  <c r="BO173" i="227"/>
  <c r="BO172" i="227"/>
  <c r="BO171" i="227"/>
  <c r="BO170" i="227"/>
  <c r="BO169" i="227"/>
  <c r="BO168" i="227"/>
  <c r="BO167" i="227"/>
  <c r="BO166" i="227"/>
  <c r="BO165" i="227"/>
  <c r="BO164" i="227"/>
  <c r="BO163" i="227"/>
  <c r="BO162" i="227"/>
  <c r="BO161" i="227"/>
  <c r="BO160" i="227"/>
  <c r="BO159" i="227"/>
  <c r="BO158" i="227"/>
  <c r="BO157" i="227"/>
  <c r="BO156" i="227"/>
  <c r="BO155" i="227"/>
  <c r="BO154" i="227"/>
  <c r="BO153" i="227"/>
  <c r="BO152" i="227"/>
  <c r="BO151" i="227"/>
  <c r="BO150" i="227"/>
  <c r="BO149" i="227"/>
  <c r="BO148" i="227"/>
  <c r="BO147" i="227"/>
  <c r="BO146" i="227"/>
  <c r="BO145" i="227"/>
  <c r="BO144" i="227"/>
  <c r="BO143" i="227"/>
  <c r="BO142" i="227"/>
  <c r="BO141" i="227"/>
  <c r="BO140" i="227"/>
  <c r="BO139" i="227"/>
  <c r="BO138" i="227"/>
  <c r="BO137" i="227"/>
  <c r="BO136" i="227"/>
  <c r="BO135" i="227"/>
  <c r="BO134" i="227"/>
  <c r="BO133" i="227"/>
  <c r="BO132" i="227"/>
  <c r="BO131" i="227"/>
  <c r="BO130" i="227"/>
  <c r="BO129" i="227"/>
  <c r="BO128" i="227"/>
  <c r="BO127" i="227"/>
  <c r="BO126" i="227"/>
  <c r="BO125" i="227"/>
  <c r="BO124" i="227"/>
  <c r="BO123" i="227"/>
  <c r="BO122" i="227"/>
  <c r="BO121" i="227"/>
  <c r="BO120" i="227"/>
  <c r="BO119" i="227"/>
  <c r="BO118" i="227"/>
  <c r="BO117" i="227"/>
  <c r="BO116" i="227"/>
  <c r="BO115" i="227"/>
  <c r="BO114" i="227"/>
  <c r="BO113" i="227"/>
  <c r="BO112" i="227"/>
  <c r="BO111" i="227"/>
  <c r="BO110" i="227"/>
  <c r="BO109" i="227"/>
  <c r="BO108" i="227"/>
  <c r="BO107" i="227"/>
  <c r="BO106" i="227"/>
  <c r="BO105" i="227"/>
  <c r="BO104" i="227"/>
  <c r="BO103" i="227"/>
  <c r="BO102" i="227"/>
  <c r="BO101" i="227"/>
  <c r="BO100" i="227"/>
  <c r="BO99" i="227"/>
  <c r="BO98" i="227"/>
  <c r="BO97" i="227"/>
  <c r="BO96" i="227"/>
  <c r="BO95" i="227"/>
  <c r="BO94" i="227"/>
  <c r="BO93" i="227"/>
  <c r="BO92" i="227"/>
  <c r="BO91" i="227"/>
  <c r="BO90" i="227"/>
  <c r="BO89" i="227"/>
  <c r="BO88" i="227"/>
  <c r="BO87" i="227"/>
  <c r="BO86" i="227"/>
  <c r="BO85" i="227"/>
  <c r="BO84" i="227"/>
  <c r="BO83" i="227"/>
  <c r="BO82" i="227"/>
  <c r="BO81" i="227"/>
  <c r="BO80" i="227"/>
  <c r="BO79" i="227"/>
  <c r="BO78" i="227"/>
  <c r="BO77" i="227"/>
  <c r="BO76" i="227"/>
  <c r="BO75" i="227"/>
  <c r="BO74" i="227"/>
  <c r="BO73" i="227"/>
  <c r="BO72" i="227"/>
  <c r="BO71" i="227"/>
  <c r="BO70" i="227"/>
  <c r="BO69" i="227"/>
  <c r="BO68" i="227"/>
  <c r="BO67" i="227"/>
  <c r="BO66" i="227"/>
  <c r="BO65" i="227"/>
  <c r="BO64" i="227"/>
  <c r="BO63" i="227"/>
  <c r="BO62" i="227"/>
  <c r="BO61" i="227"/>
  <c r="BO60" i="227"/>
  <c r="BO59" i="227"/>
  <c r="BO58" i="227"/>
  <c r="BO57" i="227"/>
  <c r="BO56" i="227"/>
  <c r="BO55" i="227"/>
  <c r="BO54" i="227"/>
  <c r="BO53" i="227"/>
  <c r="BO52" i="227"/>
  <c r="BO51" i="227"/>
  <c r="BO50" i="227"/>
  <c r="BO49" i="227"/>
  <c r="BO48" i="227"/>
  <c r="BO47" i="227"/>
  <c r="BO46" i="227"/>
  <c r="BO45" i="227"/>
  <c r="BO44" i="227"/>
  <c r="BO43" i="227"/>
  <c r="BO42" i="227"/>
  <c r="BO41" i="227"/>
  <c r="BO40" i="227"/>
  <c r="BO39" i="227"/>
  <c r="BO38" i="227"/>
  <c r="BO37" i="227"/>
  <c r="BO36" i="227"/>
  <c r="BO35" i="227"/>
  <c r="BO34" i="227"/>
  <c r="BO33" i="227"/>
  <c r="BO32" i="227"/>
  <c r="BO31" i="227"/>
  <c r="BO30" i="227"/>
  <c r="BO29" i="227"/>
  <c r="BO28" i="227"/>
  <c r="BO27" i="227"/>
  <c r="BO26" i="227"/>
  <c r="BO25" i="227"/>
  <c r="BO24" i="227"/>
  <c r="BO23" i="227"/>
  <c r="BO22" i="227"/>
  <c r="BO21" i="227"/>
  <c r="BO20" i="227"/>
  <c r="BO19" i="227"/>
  <c r="BO18" i="227"/>
  <c r="BO17" i="227"/>
  <c r="BO16" i="227"/>
  <c r="BO15" i="227"/>
  <c r="BO14" i="227"/>
  <c r="BO13" i="227"/>
  <c r="BO12" i="227"/>
  <c r="BO11" i="227"/>
  <c r="BO10" i="227"/>
  <c r="BI341" i="227"/>
  <c r="BI340" i="227"/>
  <c r="BI339" i="227"/>
  <c r="BI338" i="227"/>
  <c r="BI337" i="227"/>
  <c r="BI336" i="227"/>
  <c r="BI335" i="227"/>
  <c r="BI334" i="227"/>
  <c r="BI333" i="227"/>
  <c r="BI332" i="227"/>
  <c r="BI331" i="227"/>
  <c r="BI330" i="227"/>
  <c r="BI329" i="227"/>
  <c r="BI328" i="227"/>
  <c r="BI327" i="227"/>
  <c r="BI326" i="227"/>
  <c r="BI325" i="227"/>
  <c r="BI324" i="227"/>
  <c r="BI323" i="227"/>
  <c r="BI322" i="227"/>
  <c r="BI321" i="227"/>
  <c r="BI320" i="227"/>
  <c r="BI319" i="227"/>
  <c r="BI318" i="227"/>
  <c r="BI317" i="227"/>
  <c r="BI316" i="227"/>
  <c r="BI315" i="227"/>
  <c r="BI314" i="227"/>
  <c r="BI313" i="227"/>
  <c r="BI312" i="227"/>
  <c r="BI311" i="227"/>
  <c r="BI310" i="227"/>
  <c r="BI309" i="227"/>
  <c r="BI308" i="227"/>
  <c r="BI307" i="227"/>
  <c r="BI306" i="227"/>
  <c r="BI305" i="227"/>
  <c r="BI304" i="227"/>
  <c r="BI303" i="227"/>
  <c r="BI302" i="227"/>
  <c r="BI301" i="227"/>
  <c r="BI300" i="227"/>
  <c r="BI299" i="227"/>
  <c r="BI298" i="227"/>
  <c r="BI297" i="227"/>
  <c r="BI296" i="227"/>
  <c r="BI295" i="227"/>
  <c r="BI294" i="227"/>
  <c r="BI293" i="227"/>
  <c r="BI292" i="227"/>
  <c r="BI291" i="227"/>
  <c r="BI290" i="227"/>
  <c r="BI289" i="227"/>
  <c r="BI288" i="227"/>
  <c r="BI287" i="227"/>
  <c r="BI286" i="227"/>
  <c r="BI285" i="227"/>
  <c r="BI284" i="227"/>
  <c r="BI283" i="227"/>
  <c r="BI282" i="227"/>
  <c r="BI281" i="227"/>
  <c r="BI280" i="227"/>
  <c r="BI279" i="227"/>
  <c r="BI278" i="227"/>
  <c r="BI277" i="227"/>
  <c r="BI276" i="227"/>
  <c r="BI275" i="227"/>
  <c r="BI274" i="227"/>
  <c r="BI273" i="227"/>
  <c r="BI272" i="227"/>
  <c r="BI271" i="227"/>
  <c r="BI270" i="227"/>
  <c r="BI269" i="227"/>
  <c r="BI268" i="227"/>
  <c r="BI267" i="227"/>
  <c r="BI266" i="227"/>
  <c r="BI265" i="227"/>
  <c r="BI264" i="227"/>
  <c r="BI263" i="227"/>
  <c r="BI262" i="227"/>
  <c r="BI261" i="227"/>
  <c r="BI260" i="227"/>
  <c r="BI259" i="227"/>
  <c r="BI258" i="227"/>
  <c r="BI257" i="227"/>
  <c r="BI256" i="227"/>
  <c r="BI255" i="227"/>
  <c r="BI254" i="227"/>
  <c r="BI253" i="227"/>
  <c r="BI252" i="227"/>
  <c r="BI251" i="227"/>
  <c r="BI250" i="227"/>
  <c r="BI249" i="227"/>
  <c r="BI248" i="227"/>
  <c r="BI247" i="227"/>
  <c r="BI246" i="227"/>
  <c r="BI245" i="227"/>
  <c r="BI244" i="227"/>
  <c r="BI243" i="227"/>
  <c r="BI242" i="227"/>
  <c r="BI241" i="227"/>
  <c r="BI240" i="227"/>
  <c r="BI239" i="227"/>
  <c r="BI238" i="227"/>
  <c r="BI237" i="227"/>
  <c r="BI236" i="227"/>
  <c r="BI235" i="227"/>
  <c r="BI234" i="227"/>
  <c r="BI233" i="227"/>
  <c r="BI232" i="227"/>
  <c r="BI231" i="227"/>
  <c r="BI230" i="227"/>
  <c r="BI229" i="227"/>
  <c r="BI228" i="227"/>
  <c r="BI227" i="227"/>
  <c r="BI226" i="227"/>
  <c r="BI225" i="227"/>
  <c r="BI224" i="227"/>
  <c r="BI223" i="227"/>
  <c r="BI222" i="227"/>
  <c r="BI221" i="227"/>
  <c r="BI220" i="227"/>
  <c r="BI219" i="227"/>
  <c r="BI218" i="227"/>
  <c r="BI217" i="227"/>
  <c r="BI216" i="227"/>
  <c r="BI215" i="227"/>
  <c r="BI214" i="227"/>
  <c r="BI213" i="227"/>
  <c r="BI212" i="227"/>
  <c r="BI211" i="227"/>
  <c r="BI210" i="227"/>
  <c r="BI209" i="227"/>
  <c r="BI208" i="227"/>
  <c r="BI207" i="227"/>
  <c r="BI206" i="227"/>
  <c r="BI205" i="227"/>
  <c r="BI204" i="227"/>
  <c r="BI203" i="227"/>
  <c r="BI202" i="227"/>
  <c r="BI201" i="227"/>
  <c r="BI200" i="227"/>
  <c r="BI199" i="227"/>
  <c r="BI198" i="227"/>
  <c r="BI197" i="227"/>
  <c r="BI196" i="227"/>
  <c r="BI195" i="227"/>
  <c r="BI194" i="227"/>
  <c r="BI193" i="227"/>
  <c r="BI192" i="227"/>
  <c r="BI191" i="227"/>
  <c r="BI190" i="227"/>
  <c r="BI189" i="227"/>
  <c r="BI188" i="227"/>
  <c r="BI187" i="227"/>
  <c r="BI186" i="227"/>
  <c r="BI185" i="227"/>
  <c r="BI184" i="227"/>
  <c r="BI183" i="227"/>
  <c r="BI182" i="227"/>
  <c r="BI181" i="227"/>
  <c r="BI180" i="227"/>
  <c r="BI179" i="227"/>
  <c r="BI178" i="227"/>
  <c r="BI177" i="227"/>
  <c r="BI176" i="227"/>
  <c r="BI175" i="227"/>
  <c r="BI174" i="227"/>
  <c r="BI173" i="227"/>
  <c r="BI172" i="227"/>
  <c r="BI171" i="227"/>
  <c r="BI170" i="227"/>
  <c r="BI169" i="227"/>
  <c r="BI168" i="227"/>
  <c r="BI167" i="227"/>
  <c r="BI166" i="227"/>
  <c r="BI165" i="227"/>
  <c r="BI164" i="227"/>
  <c r="BI163" i="227"/>
  <c r="BI162" i="227"/>
  <c r="BI161" i="227"/>
  <c r="BI160" i="227"/>
  <c r="BI159" i="227"/>
  <c r="BI158" i="227"/>
  <c r="BI157" i="227"/>
  <c r="BI156" i="227"/>
  <c r="BI155" i="227"/>
  <c r="BI154" i="227"/>
  <c r="BI153" i="227"/>
  <c r="BI152" i="227"/>
  <c r="BI151" i="227"/>
  <c r="BI150" i="227"/>
  <c r="BI149" i="227"/>
  <c r="BI148" i="227"/>
  <c r="BI147" i="227"/>
  <c r="BI146" i="227"/>
  <c r="BI145" i="227"/>
  <c r="BI144" i="227"/>
  <c r="BI143" i="227"/>
  <c r="BI142" i="227"/>
  <c r="BI141" i="227"/>
  <c r="BI140" i="227"/>
  <c r="BI139" i="227"/>
  <c r="BI138" i="227"/>
  <c r="BI137" i="227"/>
  <c r="BI136" i="227"/>
  <c r="BI135" i="227"/>
  <c r="BI134" i="227"/>
  <c r="BI133" i="227"/>
  <c r="BI132" i="227"/>
  <c r="BI131" i="227"/>
  <c r="BI130" i="227"/>
  <c r="BI129" i="227"/>
  <c r="BI128" i="227"/>
  <c r="BI127" i="227"/>
  <c r="BI126" i="227"/>
  <c r="BI125" i="227"/>
  <c r="BI124" i="227"/>
  <c r="BI123" i="227"/>
  <c r="BI122" i="227"/>
  <c r="BI121" i="227"/>
  <c r="BI120" i="227"/>
  <c r="BI119" i="227"/>
  <c r="BI118" i="227"/>
  <c r="BI117" i="227"/>
  <c r="BI116" i="227"/>
  <c r="BI115" i="227"/>
  <c r="BI114" i="227"/>
  <c r="BI113" i="227"/>
  <c r="BI112" i="227"/>
  <c r="BI111" i="227"/>
  <c r="BI110" i="227"/>
  <c r="BI109" i="227"/>
  <c r="BI108" i="227"/>
  <c r="BI107" i="227"/>
  <c r="BI106" i="227"/>
  <c r="BI105" i="227"/>
  <c r="BI104" i="227"/>
  <c r="BI103" i="227"/>
  <c r="BI102" i="227"/>
  <c r="BI101" i="227"/>
  <c r="BI100" i="227"/>
  <c r="BI99" i="227"/>
  <c r="BI98" i="227"/>
  <c r="BI97" i="227"/>
  <c r="BI96" i="227"/>
  <c r="BI95" i="227"/>
  <c r="BI94" i="227"/>
  <c r="BI93" i="227"/>
  <c r="BI92" i="227"/>
  <c r="BI91" i="227"/>
  <c r="BI90" i="227"/>
  <c r="BI89" i="227"/>
  <c r="BI88" i="227"/>
  <c r="BI87" i="227"/>
  <c r="BI86" i="227"/>
  <c r="BI85" i="227"/>
  <c r="BI84" i="227"/>
  <c r="BI83" i="227"/>
  <c r="BI82" i="227"/>
  <c r="BI81" i="227"/>
  <c r="BI80" i="227"/>
  <c r="BI79" i="227"/>
  <c r="BI78" i="227"/>
  <c r="BI77" i="227"/>
  <c r="BI76" i="227"/>
  <c r="BI75" i="227"/>
  <c r="BI74" i="227"/>
  <c r="BI73" i="227"/>
  <c r="BI72" i="227"/>
  <c r="BI71" i="227"/>
  <c r="BI70" i="227"/>
  <c r="BI69" i="227"/>
  <c r="BI68" i="227"/>
  <c r="BI67" i="227"/>
  <c r="BI66" i="227"/>
  <c r="BI65" i="227"/>
  <c r="BI64" i="227"/>
  <c r="BI63" i="227"/>
  <c r="BI62" i="227"/>
  <c r="BI61" i="227"/>
  <c r="BI60" i="227"/>
  <c r="BI59" i="227"/>
  <c r="BI58" i="227"/>
  <c r="BI57" i="227"/>
  <c r="BI56" i="227"/>
  <c r="BI55" i="227"/>
  <c r="BI54" i="227"/>
  <c r="BI53" i="227"/>
  <c r="BI52" i="227"/>
  <c r="BI51" i="227"/>
  <c r="BI50" i="227"/>
  <c r="BI49" i="227"/>
  <c r="BI48" i="227"/>
  <c r="BI47" i="227"/>
  <c r="BI46" i="227"/>
  <c r="BI45" i="227"/>
  <c r="BI44" i="227"/>
  <c r="BI43" i="227"/>
  <c r="BI42" i="227"/>
  <c r="BI41" i="227"/>
  <c r="BI40" i="227"/>
  <c r="BI39" i="227"/>
  <c r="BI38" i="227"/>
  <c r="BI37" i="227"/>
  <c r="BI36" i="227"/>
  <c r="BI35" i="227"/>
  <c r="BI34" i="227"/>
  <c r="BI33" i="227"/>
  <c r="BI32" i="227"/>
  <c r="BI31" i="227"/>
  <c r="BI30" i="227"/>
  <c r="BI29" i="227"/>
  <c r="BI28" i="227"/>
  <c r="BI27" i="227"/>
  <c r="BI26" i="227"/>
  <c r="BI25" i="227"/>
  <c r="BI24" i="227"/>
  <c r="BI23" i="227"/>
  <c r="BI22" i="227"/>
  <c r="BI21" i="227"/>
  <c r="BI20" i="227"/>
  <c r="BI19" i="227"/>
  <c r="BI18" i="227"/>
  <c r="BI17" i="227"/>
  <c r="BI16" i="227"/>
  <c r="BI15" i="227"/>
  <c r="BI14" i="227"/>
  <c r="BI13" i="227"/>
  <c r="BI12" i="227"/>
  <c r="BI11" i="227"/>
  <c r="BI10" i="227"/>
  <c r="BH341" i="227"/>
  <c r="AR341" i="224" s="1"/>
  <c r="BH340" i="227"/>
  <c r="AR340" i="224" s="1"/>
  <c r="BH339" i="227"/>
  <c r="AR339" i="224" s="1"/>
  <c r="BH338" i="227"/>
  <c r="AR338" i="224" s="1"/>
  <c r="BH337" i="227"/>
  <c r="AR337" i="224" s="1"/>
  <c r="BH336" i="227"/>
  <c r="AR336" i="224" s="1"/>
  <c r="BH335" i="227"/>
  <c r="AR335" i="224" s="1"/>
  <c r="BH334" i="227"/>
  <c r="AR334" i="224" s="1"/>
  <c r="BH333" i="227"/>
  <c r="AR333" i="224" s="1"/>
  <c r="BH332" i="227"/>
  <c r="AR332" i="224" s="1"/>
  <c r="BH331" i="227"/>
  <c r="AR331" i="224" s="1"/>
  <c r="BH330" i="227"/>
  <c r="AR330" i="224" s="1"/>
  <c r="BH329" i="227"/>
  <c r="AR329" i="224" s="1"/>
  <c r="BH328" i="227"/>
  <c r="AR328" i="224" s="1"/>
  <c r="BH327" i="227"/>
  <c r="AR327" i="224" s="1"/>
  <c r="BH326" i="227"/>
  <c r="AR326" i="224" s="1"/>
  <c r="BH325" i="227"/>
  <c r="AR325" i="224" s="1"/>
  <c r="BH324" i="227"/>
  <c r="AR324" i="224" s="1"/>
  <c r="BH323" i="227"/>
  <c r="AR323" i="224" s="1"/>
  <c r="BH322" i="227"/>
  <c r="AR322" i="224" s="1"/>
  <c r="BH321" i="227"/>
  <c r="AR321" i="224" s="1"/>
  <c r="BH320" i="227"/>
  <c r="AR320" i="224" s="1"/>
  <c r="BH319" i="227"/>
  <c r="BH318" i="227"/>
  <c r="AR318" i="224" s="1"/>
  <c r="BH317" i="227"/>
  <c r="AR317" i="224" s="1"/>
  <c r="BH316" i="227"/>
  <c r="AR316" i="224" s="1"/>
  <c r="BH315" i="227"/>
  <c r="AR315" i="224" s="1"/>
  <c r="BH314" i="227"/>
  <c r="AR314" i="224" s="1"/>
  <c r="BH313" i="227"/>
  <c r="AR313" i="224" s="1"/>
  <c r="BH312" i="227"/>
  <c r="AR312" i="224" s="1"/>
  <c r="BH311" i="227"/>
  <c r="BH310" i="227"/>
  <c r="AR310" i="224" s="1"/>
  <c r="BH309" i="227"/>
  <c r="AR309" i="224" s="1"/>
  <c r="BH308" i="227"/>
  <c r="AR308" i="224" s="1"/>
  <c r="BH307" i="227"/>
  <c r="AR307" i="224" s="1"/>
  <c r="BH306" i="227"/>
  <c r="AR306" i="224" s="1"/>
  <c r="BH305" i="227"/>
  <c r="AR305" i="224" s="1"/>
  <c r="BH304" i="227"/>
  <c r="AR304" i="224" s="1"/>
  <c r="BH303" i="227"/>
  <c r="BH302" i="227"/>
  <c r="AR302" i="224" s="1"/>
  <c r="BH301" i="227"/>
  <c r="AR301" i="224" s="1"/>
  <c r="BH300" i="227"/>
  <c r="AR300" i="224" s="1"/>
  <c r="BH299" i="227"/>
  <c r="AR299" i="224" s="1"/>
  <c r="BH298" i="227"/>
  <c r="AR298" i="224" s="1"/>
  <c r="BH297" i="227"/>
  <c r="AR297" i="224" s="1"/>
  <c r="BH296" i="227"/>
  <c r="AR296" i="224" s="1"/>
  <c r="BH295" i="227"/>
  <c r="BH294" i="227"/>
  <c r="AR294" i="224" s="1"/>
  <c r="BH293" i="227"/>
  <c r="AR293" i="224" s="1"/>
  <c r="BH292" i="227"/>
  <c r="AR292" i="224" s="1"/>
  <c r="BH291" i="227"/>
  <c r="AR291" i="224" s="1"/>
  <c r="BH290" i="227"/>
  <c r="AR290" i="224" s="1"/>
  <c r="BH289" i="227"/>
  <c r="AR289" i="224" s="1"/>
  <c r="BH288" i="227"/>
  <c r="AR288" i="224" s="1"/>
  <c r="BH287" i="227"/>
  <c r="BH286" i="227"/>
  <c r="AR286" i="224" s="1"/>
  <c r="BH285" i="227"/>
  <c r="AR285" i="224" s="1"/>
  <c r="BH284" i="227"/>
  <c r="AR284" i="224" s="1"/>
  <c r="BH283" i="227"/>
  <c r="AR283" i="224" s="1"/>
  <c r="BH282" i="227"/>
  <c r="AR282" i="224" s="1"/>
  <c r="BH281" i="227"/>
  <c r="AR281" i="224" s="1"/>
  <c r="BH280" i="227"/>
  <c r="AR280" i="224" s="1"/>
  <c r="BH279" i="227"/>
  <c r="BH278" i="227"/>
  <c r="AR278" i="224" s="1"/>
  <c r="BH277" i="227"/>
  <c r="AR277" i="224" s="1"/>
  <c r="BH276" i="227"/>
  <c r="AR276" i="224" s="1"/>
  <c r="BH275" i="227"/>
  <c r="AR275" i="224" s="1"/>
  <c r="BH274" i="227"/>
  <c r="AR274" i="224" s="1"/>
  <c r="BH273" i="227"/>
  <c r="AR273" i="224" s="1"/>
  <c r="BH272" i="227"/>
  <c r="AR272" i="224" s="1"/>
  <c r="BH271" i="227"/>
  <c r="BH270" i="227"/>
  <c r="AR270" i="224" s="1"/>
  <c r="BH269" i="227"/>
  <c r="AR269" i="224" s="1"/>
  <c r="BH268" i="227"/>
  <c r="AR268" i="224" s="1"/>
  <c r="BH267" i="227"/>
  <c r="AR267" i="224" s="1"/>
  <c r="BH266" i="227"/>
  <c r="AR266" i="224" s="1"/>
  <c r="BH265" i="227"/>
  <c r="AR265" i="224" s="1"/>
  <c r="BH264" i="227"/>
  <c r="AR264" i="224" s="1"/>
  <c r="BH263" i="227"/>
  <c r="BH262" i="227"/>
  <c r="AR262" i="224" s="1"/>
  <c r="BH261" i="227"/>
  <c r="AR261" i="224" s="1"/>
  <c r="BH260" i="227"/>
  <c r="AR260" i="224" s="1"/>
  <c r="BH259" i="227"/>
  <c r="AR259" i="224" s="1"/>
  <c r="BH258" i="227"/>
  <c r="AR258" i="224" s="1"/>
  <c r="BH257" i="227"/>
  <c r="AR257" i="224" s="1"/>
  <c r="BH256" i="227"/>
  <c r="AR256" i="224" s="1"/>
  <c r="BH255" i="227"/>
  <c r="BH254" i="227"/>
  <c r="AR254" i="224" s="1"/>
  <c r="BH253" i="227"/>
  <c r="AR253" i="224" s="1"/>
  <c r="BH252" i="227"/>
  <c r="AR252" i="224" s="1"/>
  <c r="BH251" i="227"/>
  <c r="AR251" i="224" s="1"/>
  <c r="BH250" i="227"/>
  <c r="AR250" i="224" s="1"/>
  <c r="BH249" i="227"/>
  <c r="AR249" i="224" s="1"/>
  <c r="BH248" i="227"/>
  <c r="AR248" i="224" s="1"/>
  <c r="BH247" i="227"/>
  <c r="BH246" i="227"/>
  <c r="AR246" i="224" s="1"/>
  <c r="BH245" i="227"/>
  <c r="AR245" i="224" s="1"/>
  <c r="BH244" i="227"/>
  <c r="AR244" i="224" s="1"/>
  <c r="BH243" i="227"/>
  <c r="AR243" i="224" s="1"/>
  <c r="BH242" i="227"/>
  <c r="AR242" i="224" s="1"/>
  <c r="BH241" i="227"/>
  <c r="AR241" i="224" s="1"/>
  <c r="BH240" i="227"/>
  <c r="AR240" i="224" s="1"/>
  <c r="BH239" i="227"/>
  <c r="BH238" i="227"/>
  <c r="AR238" i="224" s="1"/>
  <c r="BH237" i="227"/>
  <c r="AR237" i="224" s="1"/>
  <c r="BH236" i="227"/>
  <c r="AR236" i="224" s="1"/>
  <c r="BH235" i="227"/>
  <c r="AR235" i="224" s="1"/>
  <c r="BH234" i="227"/>
  <c r="AR234" i="224" s="1"/>
  <c r="BH233" i="227"/>
  <c r="AR233" i="224" s="1"/>
  <c r="BH232" i="227"/>
  <c r="AR232" i="224" s="1"/>
  <c r="BH231" i="227"/>
  <c r="BH230" i="227"/>
  <c r="AR230" i="224" s="1"/>
  <c r="BH229" i="227"/>
  <c r="AR229" i="224" s="1"/>
  <c r="BH228" i="227"/>
  <c r="AR228" i="224" s="1"/>
  <c r="BH227" i="227"/>
  <c r="AR227" i="224" s="1"/>
  <c r="BH226" i="227"/>
  <c r="AR226" i="224" s="1"/>
  <c r="BH225" i="227"/>
  <c r="AR225" i="224" s="1"/>
  <c r="BH224" i="227"/>
  <c r="AR224" i="224" s="1"/>
  <c r="BH223" i="227"/>
  <c r="BH222" i="227"/>
  <c r="AR222" i="224" s="1"/>
  <c r="BH221" i="227"/>
  <c r="AR221" i="224" s="1"/>
  <c r="BH220" i="227"/>
  <c r="AR220" i="224" s="1"/>
  <c r="BH219" i="227"/>
  <c r="AR219" i="224" s="1"/>
  <c r="BH218" i="227"/>
  <c r="AR218" i="224" s="1"/>
  <c r="BH217" i="227"/>
  <c r="AR217" i="224" s="1"/>
  <c r="BH216" i="227"/>
  <c r="AR216" i="224" s="1"/>
  <c r="BH215" i="227"/>
  <c r="BH214" i="227"/>
  <c r="AR214" i="224" s="1"/>
  <c r="BH213" i="227"/>
  <c r="AR213" i="224" s="1"/>
  <c r="BH212" i="227"/>
  <c r="AR212" i="224" s="1"/>
  <c r="BH211" i="227"/>
  <c r="AR211" i="224" s="1"/>
  <c r="BH210" i="227"/>
  <c r="AR210" i="224" s="1"/>
  <c r="BH209" i="227"/>
  <c r="AR209" i="224" s="1"/>
  <c r="BH208" i="227"/>
  <c r="AR208" i="224" s="1"/>
  <c r="BH207" i="227"/>
  <c r="BH206" i="227"/>
  <c r="AR206" i="224" s="1"/>
  <c r="BH205" i="227"/>
  <c r="AR205" i="224" s="1"/>
  <c r="BH204" i="227"/>
  <c r="AR204" i="224" s="1"/>
  <c r="BH203" i="227"/>
  <c r="AR203" i="224" s="1"/>
  <c r="BH202" i="227"/>
  <c r="AR202" i="224" s="1"/>
  <c r="BH201" i="227"/>
  <c r="AR201" i="224" s="1"/>
  <c r="BH200" i="227"/>
  <c r="AR200" i="224" s="1"/>
  <c r="BH199" i="227"/>
  <c r="BH198" i="227"/>
  <c r="AR198" i="224" s="1"/>
  <c r="BH197" i="227"/>
  <c r="AR197" i="224" s="1"/>
  <c r="BH196" i="227"/>
  <c r="AR196" i="224" s="1"/>
  <c r="BH195" i="227"/>
  <c r="AR195" i="224" s="1"/>
  <c r="BH194" i="227"/>
  <c r="AR194" i="224" s="1"/>
  <c r="BH193" i="227"/>
  <c r="AR193" i="224" s="1"/>
  <c r="BH192" i="227"/>
  <c r="AR192" i="224" s="1"/>
  <c r="BH191" i="227"/>
  <c r="BH190" i="227"/>
  <c r="AR190" i="224" s="1"/>
  <c r="BH189" i="227"/>
  <c r="AR189" i="224" s="1"/>
  <c r="BH188" i="227"/>
  <c r="AR188" i="224" s="1"/>
  <c r="BH187" i="227"/>
  <c r="AR187" i="224" s="1"/>
  <c r="BH186" i="227"/>
  <c r="AR186" i="224" s="1"/>
  <c r="BH185" i="227"/>
  <c r="AR185" i="224" s="1"/>
  <c r="BH184" i="227"/>
  <c r="AR184" i="224" s="1"/>
  <c r="BH183" i="227"/>
  <c r="BH182" i="227"/>
  <c r="AR182" i="224" s="1"/>
  <c r="BH181" i="227"/>
  <c r="AR181" i="224" s="1"/>
  <c r="BH180" i="227"/>
  <c r="AR180" i="224" s="1"/>
  <c r="BH179" i="227"/>
  <c r="AR179" i="224" s="1"/>
  <c r="BH178" i="227"/>
  <c r="AR178" i="224" s="1"/>
  <c r="BH177" i="227"/>
  <c r="AR177" i="224" s="1"/>
  <c r="BH176" i="227"/>
  <c r="AR176" i="224" s="1"/>
  <c r="BH175" i="227"/>
  <c r="BH174" i="227"/>
  <c r="AR174" i="224" s="1"/>
  <c r="BH173" i="227"/>
  <c r="AR173" i="224" s="1"/>
  <c r="BH172" i="227"/>
  <c r="AR172" i="224" s="1"/>
  <c r="BH171" i="227"/>
  <c r="AR171" i="224" s="1"/>
  <c r="BH170" i="227"/>
  <c r="AR170" i="224" s="1"/>
  <c r="BH169" i="227"/>
  <c r="AR169" i="224" s="1"/>
  <c r="BH168" i="227"/>
  <c r="AR168" i="224" s="1"/>
  <c r="BH167" i="227"/>
  <c r="BH166" i="227"/>
  <c r="AR166" i="224" s="1"/>
  <c r="BH165" i="227"/>
  <c r="AR165" i="224" s="1"/>
  <c r="BH164" i="227"/>
  <c r="AR164" i="224" s="1"/>
  <c r="BH163" i="227"/>
  <c r="AR163" i="224" s="1"/>
  <c r="BH162" i="227"/>
  <c r="AR162" i="224" s="1"/>
  <c r="BH161" i="227"/>
  <c r="AR161" i="224" s="1"/>
  <c r="BH160" i="227"/>
  <c r="AR160" i="224" s="1"/>
  <c r="BH159" i="227"/>
  <c r="BH158" i="227"/>
  <c r="AR158" i="224" s="1"/>
  <c r="BH157" i="227"/>
  <c r="AR157" i="224" s="1"/>
  <c r="BH156" i="227"/>
  <c r="AR156" i="224" s="1"/>
  <c r="BH155" i="227"/>
  <c r="AR155" i="224" s="1"/>
  <c r="BH154" i="227"/>
  <c r="AR154" i="224" s="1"/>
  <c r="BH153" i="227"/>
  <c r="AR153" i="224" s="1"/>
  <c r="BH152" i="227"/>
  <c r="AR152" i="224" s="1"/>
  <c r="BH151" i="227"/>
  <c r="BH150" i="227"/>
  <c r="AR150" i="224" s="1"/>
  <c r="BH149" i="227"/>
  <c r="AR149" i="224" s="1"/>
  <c r="BH148" i="227"/>
  <c r="AR148" i="224" s="1"/>
  <c r="BH147" i="227"/>
  <c r="AR147" i="224" s="1"/>
  <c r="BH146" i="227"/>
  <c r="AR146" i="224" s="1"/>
  <c r="BH145" i="227"/>
  <c r="AR145" i="224" s="1"/>
  <c r="BH144" i="227"/>
  <c r="AR144" i="224" s="1"/>
  <c r="BH143" i="227"/>
  <c r="BH142" i="227"/>
  <c r="AR142" i="224" s="1"/>
  <c r="BH141" i="227"/>
  <c r="AR141" i="224" s="1"/>
  <c r="BH140" i="227"/>
  <c r="AR140" i="224" s="1"/>
  <c r="BH139" i="227"/>
  <c r="AR139" i="224" s="1"/>
  <c r="BH138" i="227"/>
  <c r="AR138" i="224" s="1"/>
  <c r="BH137" i="227"/>
  <c r="AR137" i="224" s="1"/>
  <c r="BH136" i="227"/>
  <c r="AR136" i="224" s="1"/>
  <c r="BH135" i="227"/>
  <c r="BH134" i="227"/>
  <c r="AR134" i="224" s="1"/>
  <c r="BH133" i="227"/>
  <c r="AR133" i="224" s="1"/>
  <c r="BH132" i="227"/>
  <c r="AR132" i="224" s="1"/>
  <c r="BH131" i="227"/>
  <c r="AR131" i="224" s="1"/>
  <c r="BH130" i="227"/>
  <c r="AR130" i="224" s="1"/>
  <c r="BH129" i="227"/>
  <c r="AR129" i="224" s="1"/>
  <c r="BH128" i="227"/>
  <c r="AR128" i="224" s="1"/>
  <c r="BH127" i="227"/>
  <c r="BH126" i="227"/>
  <c r="AR126" i="224" s="1"/>
  <c r="BH125" i="227"/>
  <c r="AR125" i="224" s="1"/>
  <c r="BH124" i="227"/>
  <c r="AR124" i="224" s="1"/>
  <c r="BH123" i="227"/>
  <c r="AR123" i="224" s="1"/>
  <c r="BH122" i="227"/>
  <c r="AR122" i="224" s="1"/>
  <c r="BH121" i="227"/>
  <c r="AR121" i="224" s="1"/>
  <c r="BH120" i="227"/>
  <c r="AR120" i="224" s="1"/>
  <c r="BH119" i="227"/>
  <c r="BH118" i="227"/>
  <c r="AR118" i="224" s="1"/>
  <c r="BH117" i="227"/>
  <c r="AR117" i="224" s="1"/>
  <c r="BH116" i="227"/>
  <c r="AR116" i="224" s="1"/>
  <c r="BH115" i="227"/>
  <c r="AR115" i="224" s="1"/>
  <c r="BH114" i="227"/>
  <c r="AR114" i="224" s="1"/>
  <c r="BH113" i="227"/>
  <c r="AR113" i="224" s="1"/>
  <c r="BH112" i="227"/>
  <c r="AR112" i="224" s="1"/>
  <c r="BH111" i="227"/>
  <c r="BH110" i="227"/>
  <c r="AR110" i="224" s="1"/>
  <c r="BH109" i="227"/>
  <c r="AR109" i="224" s="1"/>
  <c r="BH108" i="227"/>
  <c r="AR108" i="224" s="1"/>
  <c r="BH107" i="227"/>
  <c r="AR107" i="224" s="1"/>
  <c r="BH106" i="227"/>
  <c r="AR106" i="224" s="1"/>
  <c r="BH105" i="227"/>
  <c r="AR105" i="224" s="1"/>
  <c r="BH104" i="227"/>
  <c r="AR104" i="224" s="1"/>
  <c r="BH103" i="227"/>
  <c r="BH102" i="227"/>
  <c r="AR102" i="224" s="1"/>
  <c r="BH101" i="227"/>
  <c r="AR101" i="224" s="1"/>
  <c r="BH100" i="227"/>
  <c r="AR100" i="224" s="1"/>
  <c r="BH99" i="227"/>
  <c r="AR99" i="224" s="1"/>
  <c r="BH98" i="227"/>
  <c r="AR98" i="224" s="1"/>
  <c r="BH97" i="227"/>
  <c r="AR97" i="224" s="1"/>
  <c r="BH96" i="227"/>
  <c r="AR96" i="224" s="1"/>
  <c r="BH95" i="227"/>
  <c r="BH94" i="227"/>
  <c r="AR94" i="224" s="1"/>
  <c r="BH93" i="227"/>
  <c r="AR93" i="224" s="1"/>
  <c r="BH92" i="227"/>
  <c r="AR92" i="224" s="1"/>
  <c r="BH91" i="227"/>
  <c r="AR91" i="224" s="1"/>
  <c r="BH90" i="227"/>
  <c r="AR90" i="224" s="1"/>
  <c r="BH89" i="227"/>
  <c r="AR89" i="224" s="1"/>
  <c r="BH88" i="227"/>
  <c r="AR88" i="224" s="1"/>
  <c r="BH87" i="227"/>
  <c r="BH86" i="227"/>
  <c r="AR86" i="224" s="1"/>
  <c r="BH85" i="227"/>
  <c r="AR85" i="224" s="1"/>
  <c r="BH84" i="227"/>
  <c r="AR84" i="224" s="1"/>
  <c r="BH83" i="227"/>
  <c r="AR83" i="224" s="1"/>
  <c r="BH82" i="227"/>
  <c r="AR82" i="224" s="1"/>
  <c r="BH81" i="227"/>
  <c r="AR81" i="224" s="1"/>
  <c r="BH80" i="227"/>
  <c r="AR80" i="224" s="1"/>
  <c r="BH79" i="227"/>
  <c r="BH78" i="227"/>
  <c r="AR78" i="224" s="1"/>
  <c r="BH77" i="227"/>
  <c r="AR77" i="224" s="1"/>
  <c r="BH76" i="227"/>
  <c r="AR76" i="224" s="1"/>
  <c r="BH75" i="227"/>
  <c r="AR75" i="224" s="1"/>
  <c r="BH74" i="227"/>
  <c r="AR74" i="224" s="1"/>
  <c r="BH73" i="227"/>
  <c r="AR73" i="224" s="1"/>
  <c r="BH72" i="227"/>
  <c r="AR72" i="224" s="1"/>
  <c r="BH71" i="227"/>
  <c r="BH70" i="227"/>
  <c r="AR70" i="224" s="1"/>
  <c r="BH69" i="227"/>
  <c r="AR69" i="224" s="1"/>
  <c r="BH68" i="227"/>
  <c r="AR68" i="224" s="1"/>
  <c r="BH67" i="227"/>
  <c r="AR67" i="224" s="1"/>
  <c r="BH66" i="227"/>
  <c r="AR66" i="224" s="1"/>
  <c r="BH65" i="227"/>
  <c r="AR65" i="224" s="1"/>
  <c r="BH64" i="227"/>
  <c r="AR64" i="224" s="1"/>
  <c r="BH63" i="227"/>
  <c r="BH62" i="227"/>
  <c r="AR62" i="224" s="1"/>
  <c r="BH61" i="227"/>
  <c r="AR61" i="224" s="1"/>
  <c r="BH60" i="227"/>
  <c r="AR60" i="224" s="1"/>
  <c r="BH59" i="227"/>
  <c r="AR59" i="224" s="1"/>
  <c r="BH58" i="227"/>
  <c r="AR58" i="224" s="1"/>
  <c r="BH57" i="227"/>
  <c r="AR57" i="224" s="1"/>
  <c r="BH56" i="227"/>
  <c r="AR56" i="224" s="1"/>
  <c r="BH55" i="227"/>
  <c r="BH54" i="227"/>
  <c r="AR54" i="224" s="1"/>
  <c r="BH53" i="227"/>
  <c r="AR53" i="224" s="1"/>
  <c r="BH52" i="227"/>
  <c r="AR52" i="224" s="1"/>
  <c r="BH51" i="227"/>
  <c r="AR51" i="224" s="1"/>
  <c r="BH50" i="227"/>
  <c r="AR50" i="224" s="1"/>
  <c r="BH49" i="227"/>
  <c r="BH48" i="227"/>
  <c r="AR48" i="224" s="1"/>
  <c r="BH47" i="227"/>
  <c r="AR47" i="224" s="1"/>
  <c r="BH46" i="227"/>
  <c r="AR46" i="224" s="1"/>
  <c r="BH45" i="227"/>
  <c r="AR45" i="224" s="1"/>
  <c r="BH44" i="227"/>
  <c r="AR44" i="224" s="1"/>
  <c r="BH43" i="227"/>
  <c r="AR43" i="224" s="1"/>
  <c r="BH42" i="227"/>
  <c r="AR42" i="224" s="1"/>
  <c r="BH41" i="227"/>
  <c r="BH40" i="227"/>
  <c r="AR40" i="224" s="1"/>
  <c r="BH39" i="227"/>
  <c r="BH38" i="227"/>
  <c r="AR38" i="224" s="1"/>
  <c r="BH37" i="227"/>
  <c r="AR37" i="224" s="1"/>
  <c r="BH36" i="227"/>
  <c r="AR36" i="224" s="1"/>
  <c r="BH35" i="227"/>
  <c r="AR35" i="224" s="1"/>
  <c r="BH34" i="227"/>
  <c r="AR34" i="224" s="1"/>
  <c r="BH33" i="227"/>
  <c r="BH32" i="227"/>
  <c r="AR32" i="224" s="1"/>
  <c r="BH31" i="227"/>
  <c r="AR31" i="224" s="1"/>
  <c r="BH30" i="227"/>
  <c r="AR30" i="224" s="1"/>
  <c r="BH29" i="227"/>
  <c r="AR29" i="224" s="1"/>
  <c r="BH28" i="227"/>
  <c r="AR28" i="224" s="1"/>
  <c r="BH27" i="227"/>
  <c r="AR27" i="224" s="1"/>
  <c r="BH26" i="227"/>
  <c r="AR26" i="224" s="1"/>
  <c r="BH25" i="227"/>
  <c r="BH24" i="227"/>
  <c r="AR24" i="224" s="1"/>
  <c r="BH23" i="227"/>
  <c r="BH22" i="227"/>
  <c r="AR22" i="224" s="1"/>
  <c r="BH21" i="227"/>
  <c r="AR21" i="224" s="1"/>
  <c r="BH20" i="227"/>
  <c r="AR20" i="224" s="1"/>
  <c r="BH19" i="227"/>
  <c r="AR19" i="224" s="1"/>
  <c r="BH18" i="227"/>
  <c r="AR18" i="224" s="1"/>
  <c r="BH17" i="227"/>
  <c r="BH16" i="227"/>
  <c r="AR16" i="224" s="1"/>
  <c r="BH15" i="227"/>
  <c r="BH14" i="227"/>
  <c r="AR14" i="224" s="1"/>
  <c r="BH13" i="227"/>
  <c r="AR13" i="224" s="1"/>
  <c r="BH12" i="227"/>
  <c r="AR12" i="224" s="1"/>
  <c r="BH11" i="227"/>
  <c r="AR11" i="224" s="1"/>
  <c r="BH10" i="227"/>
  <c r="AR10" i="224" s="1"/>
  <c r="BF341" i="227"/>
  <c r="BF340" i="227"/>
  <c r="BF339" i="227"/>
  <c r="BF338" i="227"/>
  <c r="BF337" i="227"/>
  <c r="BF336" i="227"/>
  <c r="BF335" i="227"/>
  <c r="BF334" i="227"/>
  <c r="BF333" i="227"/>
  <c r="BF332" i="227"/>
  <c r="BF331" i="227"/>
  <c r="BF330" i="227"/>
  <c r="BF329" i="227"/>
  <c r="BF328" i="227"/>
  <c r="BF327" i="227"/>
  <c r="BF326" i="227"/>
  <c r="BF325" i="227"/>
  <c r="BF324" i="227"/>
  <c r="BF323" i="227"/>
  <c r="BF322" i="227"/>
  <c r="BF321" i="227"/>
  <c r="BF320" i="227"/>
  <c r="BF319" i="227"/>
  <c r="BF318" i="227"/>
  <c r="BF317" i="227"/>
  <c r="BF316" i="227"/>
  <c r="BF315" i="227"/>
  <c r="BF314" i="227"/>
  <c r="BF313" i="227"/>
  <c r="BF312" i="227"/>
  <c r="BF311" i="227"/>
  <c r="BF310" i="227"/>
  <c r="BF309" i="227"/>
  <c r="BF308" i="227"/>
  <c r="BF307" i="227"/>
  <c r="BF306" i="227"/>
  <c r="BF305" i="227"/>
  <c r="BF304" i="227"/>
  <c r="BF303" i="227"/>
  <c r="BF302" i="227"/>
  <c r="BF301" i="227"/>
  <c r="BF300" i="227"/>
  <c r="BF299" i="227"/>
  <c r="BF298" i="227"/>
  <c r="BF297" i="227"/>
  <c r="BF296" i="227"/>
  <c r="BF295" i="227"/>
  <c r="BF294" i="227"/>
  <c r="BF293" i="227"/>
  <c r="BF292" i="227"/>
  <c r="BF291" i="227"/>
  <c r="BF290" i="227"/>
  <c r="BF289" i="227"/>
  <c r="BF288" i="227"/>
  <c r="BF287" i="227"/>
  <c r="BF286" i="227"/>
  <c r="BF285" i="227"/>
  <c r="BF284" i="227"/>
  <c r="BF283" i="227"/>
  <c r="BF282" i="227"/>
  <c r="BF281" i="227"/>
  <c r="BF280" i="227"/>
  <c r="BF279" i="227"/>
  <c r="BF278" i="227"/>
  <c r="BF277" i="227"/>
  <c r="BF276" i="227"/>
  <c r="BF275" i="227"/>
  <c r="BF274" i="227"/>
  <c r="BF273" i="227"/>
  <c r="BF272" i="227"/>
  <c r="BF271" i="227"/>
  <c r="BF270" i="227"/>
  <c r="BF269" i="227"/>
  <c r="BF268" i="227"/>
  <c r="BF267" i="227"/>
  <c r="BF266" i="227"/>
  <c r="BF265" i="227"/>
  <c r="BF264" i="227"/>
  <c r="BF263" i="227"/>
  <c r="BF262" i="227"/>
  <c r="BF261" i="227"/>
  <c r="BF260" i="227"/>
  <c r="BF259" i="227"/>
  <c r="BF258" i="227"/>
  <c r="BF257" i="227"/>
  <c r="BF256" i="227"/>
  <c r="BF255" i="227"/>
  <c r="BF254" i="227"/>
  <c r="BF253" i="227"/>
  <c r="BF252" i="227"/>
  <c r="BF251" i="227"/>
  <c r="BF250" i="227"/>
  <c r="BF249" i="227"/>
  <c r="BF248" i="227"/>
  <c r="BF247" i="227"/>
  <c r="BF246" i="227"/>
  <c r="BF245" i="227"/>
  <c r="BF244" i="227"/>
  <c r="BF243" i="227"/>
  <c r="BF242" i="227"/>
  <c r="BF241" i="227"/>
  <c r="BF240" i="227"/>
  <c r="BF239" i="227"/>
  <c r="BF238" i="227"/>
  <c r="BF237" i="227"/>
  <c r="BF236" i="227"/>
  <c r="BF235" i="227"/>
  <c r="BF234" i="227"/>
  <c r="BF233" i="227"/>
  <c r="BF232" i="227"/>
  <c r="BF231" i="227"/>
  <c r="BF230" i="227"/>
  <c r="BF229" i="227"/>
  <c r="BF228" i="227"/>
  <c r="BF227" i="227"/>
  <c r="BF226" i="227"/>
  <c r="BF225" i="227"/>
  <c r="BF224" i="227"/>
  <c r="BF223" i="227"/>
  <c r="BF222" i="227"/>
  <c r="BF221" i="227"/>
  <c r="BF220" i="227"/>
  <c r="BF219" i="227"/>
  <c r="BF218" i="227"/>
  <c r="BF217" i="227"/>
  <c r="BF216" i="227"/>
  <c r="BF215" i="227"/>
  <c r="BF214" i="227"/>
  <c r="BF213" i="227"/>
  <c r="BF212" i="227"/>
  <c r="BF211" i="227"/>
  <c r="BF210" i="227"/>
  <c r="BF209" i="227"/>
  <c r="BF208" i="227"/>
  <c r="BF207" i="227"/>
  <c r="BF206" i="227"/>
  <c r="BF205" i="227"/>
  <c r="BF204" i="227"/>
  <c r="BF203" i="227"/>
  <c r="BF202" i="227"/>
  <c r="BF201" i="227"/>
  <c r="BF200" i="227"/>
  <c r="BF199" i="227"/>
  <c r="BF198" i="227"/>
  <c r="BF197" i="227"/>
  <c r="BF196" i="227"/>
  <c r="BF195" i="227"/>
  <c r="BF194" i="227"/>
  <c r="BF193" i="227"/>
  <c r="BF192" i="227"/>
  <c r="BF191" i="227"/>
  <c r="BF190" i="227"/>
  <c r="BF189" i="227"/>
  <c r="BF188" i="227"/>
  <c r="BF187" i="227"/>
  <c r="BF186" i="227"/>
  <c r="BF185" i="227"/>
  <c r="BF184" i="227"/>
  <c r="BF183" i="227"/>
  <c r="BF182" i="227"/>
  <c r="BF181" i="227"/>
  <c r="BF180" i="227"/>
  <c r="BF179" i="227"/>
  <c r="BF178" i="227"/>
  <c r="BF177" i="227"/>
  <c r="BF176" i="227"/>
  <c r="BF175" i="227"/>
  <c r="BF174" i="227"/>
  <c r="BF173" i="227"/>
  <c r="BF172" i="227"/>
  <c r="BF171" i="227"/>
  <c r="BF170" i="227"/>
  <c r="BF169" i="227"/>
  <c r="BF168" i="227"/>
  <c r="BF167" i="227"/>
  <c r="BF166" i="227"/>
  <c r="BF165" i="227"/>
  <c r="BF164" i="227"/>
  <c r="BF163" i="227"/>
  <c r="BF162" i="227"/>
  <c r="BF161" i="227"/>
  <c r="BF160" i="227"/>
  <c r="BF159" i="227"/>
  <c r="BF158" i="227"/>
  <c r="BF157" i="227"/>
  <c r="BF156" i="227"/>
  <c r="BF155" i="227"/>
  <c r="BF154" i="227"/>
  <c r="BF153" i="227"/>
  <c r="BF152" i="227"/>
  <c r="BF151" i="227"/>
  <c r="BF150" i="227"/>
  <c r="BF149" i="227"/>
  <c r="BF148" i="227"/>
  <c r="BF147" i="227"/>
  <c r="BF146" i="227"/>
  <c r="BF145" i="227"/>
  <c r="BF144" i="227"/>
  <c r="BF143" i="227"/>
  <c r="BF142" i="227"/>
  <c r="BF141" i="227"/>
  <c r="BF140" i="227"/>
  <c r="BF139" i="227"/>
  <c r="BF138" i="227"/>
  <c r="BF137" i="227"/>
  <c r="BF136" i="227"/>
  <c r="BF135" i="227"/>
  <c r="BF134" i="227"/>
  <c r="BF133" i="227"/>
  <c r="BF132" i="227"/>
  <c r="BF131" i="227"/>
  <c r="BF130" i="227"/>
  <c r="BF129" i="227"/>
  <c r="BF128" i="227"/>
  <c r="BF127" i="227"/>
  <c r="BF126" i="227"/>
  <c r="BF125" i="227"/>
  <c r="BF124" i="227"/>
  <c r="BF123" i="227"/>
  <c r="BF122" i="227"/>
  <c r="BF121" i="227"/>
  <c r="BF120" i="227"/>
  <c r="BF119" i="227"/>
  <c r="BF118" i="227"/>
  <c r="BF117" i="227"/>
  <c r="BF116" i="227"/>
  <c r="BF115" i="227"/>
  <c r="BF114" i="227"/>
  <c r="BF113" i="227"/>
  <c r="BF112" i="227"/>
  <c r="BF111" i="227"/>
  <c r="BF110" i="227"/>
  <c r="BF109" i="227"/>
  <c r="BF108" i="227"/>
  <c r="BF107" i="227"/>
  <c r="BF106" i="227"/>
  <c r="BF105" i="227"/>
  <c r="BF104" i="227"/>
  <c r="BF103" i="227"/>
  <c r="BF102" i="227"/>
  <c r="BF101" i="227"/>
  <c r="BF100" i="227"/>
  <c r="BF99" i="227"/>
  <c r="BF98" i="227"/>
  <c r="BF97" i="227"/>
  <c r="BF96" i="227"/>
  <c r="BF95" i="227"/>
  <c r="BF94" i="227"/>
  <c r="BF93" i="227"/>
  <c r="BF92" i="227"/>
  <c r="BF91" i="227"/>
  <c r="BF90" i="227"/>
  <c r="BF89" i="227"/>
  <c r="BF88" i="227"/>
  <c r="BF87" i="227"/>
  <c r="BF86" i="227"/>
  <c r="BF85" i="227"/>
  <c r="BF84" i="227"/>
  <c r="BF83" i="227"/>
  <c r="BF82" i="227"/>
  <c r="BF81" i="227"/>
  <c r="BF80" i="227"/>
  <c r="BF79" i="227"/>
  <c r="BF78" i="227"/>
  <c r="BF77" i="227"/>
  <c r="BF76" i="227"/>
  <c r="BF75" i="227"/>
  <c r="BF74" i="227"/>
  <c r="BF73" i="227"/>
  <c r="BF72" i="227"/>
  <c r="BF71" i="227"/>
  <c r="BF70" i="227"/>
  <c r="BF69" i="227"/>
  <c r="BF68" i="227"/>
  <c r="BF67" i="227"/>
  <c r="BF66" i="227"/>
  <c r="BF65" i="227"/>
  <c r="BF64" i="227"/>
  <c r="BF63" i="227"/>
  <c r="BF62" i="227"/>
  <c r="BF61" i="227"/>
  <c r="BF60" i="227"/>
  <c r="BF59" i="227"/>
  <c r="BF58" i="227"/>
  <c r="BF57" i="227"/>
  <c r="BF56" i="227"/>
  <c r="BF55" i="227"/>
  <c r="BF54" i="227"/>
  <c r="BF53" i="227"/>
  <c r="BF52" i="227"/>
  <c r="BF51" i="227"/>
  <c r="BF50" i="227"/>
  <c r="BF49" i="227"/>
  <c r="BF48" i="227"/>
  <c r="BF47" i="227"/>
  <c r="BF46" i="227"/>
  <c r="BF45" i="227"/>
  <c r="BF44" i="227"/>
  <c r="BF43" i="227"/>
  <c r="BF42" i="227"/>
  <c r="BF41" i="227"/>
  <c r="BF40" i="227"/>
  <c r="BF39" i="227"/>
  <c r="BF38" i="227"/>
  <c r="BF37" i="227"/>
  <c r="BF36" i="227"/>
  <c r="BF35" i="227"/>
  <c r="BF34" i="227"/>
  <c r="BF33" i="227"/>
  <c r="BF32" i="227"/>
  <c r="BF31" i="227"/>
  <c r="BF30" i="227"/>
  <c r="BF29" i="227"/>
  <c r="BF28" i="227"/>
  <c r="BF27" i="227"/>
  <c r="BF26" i="227"/>
  <c r="BF25" i="227"/>
  <c r="BF24" i="227"/>
  <c r="BF23" i="227"/>
  <c r="BF22" i="227"/>
  <c r="BF21" i="227"/>
  <c r="BF20" i="227"/>
  <c r="BF19" i="227"/>
  <c r="BF18" i="227"/>
  <c r="BF17" i="227"/>
  <c r="BF16" i="227"/>
  <c r="BF15" i="227"/>
  <c r="BF14" i="227"/>
  <c r="BF13" i="227"/>
  <c r="BF12" i="227"/>
  <c r="BF11" i="227"/>
  <c r="BF10" i="227"/>
  <c r="AP341" i="224"/>
  <c r="AP340" i="224"/>
  <c r="AP339" i="224"/>
  <c r="AP338" i="224"/>
  <c r="AP337" i="224"/>
  <c r="AP336" i="224"/>
  <c r="AP335" i="224"/>
  <c r="AP334" i="224"/>
  <c r="AP333" i="224"/>
  <c r="AP332" i="224"/>
  <c r="AP331" i="224"/>
  <c r="AP330" i="224"/>
  <c r="AP329" i="224"/>
  <c r="AP328" i="224"/>
  <c r="AP326" i="224"/>
  <c r="AP325" i="224"/>
  <c r="AP324" i="224"/>
  <c r="AP323" i="224"/>
  <c r="AP322" i="224"/>
  <c r="AP321" i="224"/>
  <c r="AP320" i="224"/>
  <c r="AP319" i="224"/>
  <c r="AP318" i="224"/>
  <c r="AP316" i="224"/>
  <c r="AP315" i="224"/>
  <c r="AP314" i="224"/>
  <c r="AP313" i="224"/>
  <c r="AP312" i="224"/>
  <c r="AP311" i="224"/>
  <c r="AP310" i="224"/>
  <c r="AP308" i="224"/>
  <c r="AP307" i="224"/>
  <c r="AP306" i="224"/>
  <c r="AP305" i="224"/>
  <c r="AP304" i="224"/>
  <c r="AP303" i="224"/>
  <c r="AP302" i="224"/>
  <c r="AP300" i="224"/>
  <c r="AP299" i="224"/>
  <c r="AP298" i="224"/>
  <c r="AP297" i="224"/>
  <c r="AP296" i="224"/>
  <c r="AP295" i="224"/>
  <c r="AP294" i="224"/>
  <c r="AP293" i="224"/>
  <c r="AP292" i="224"/>
  <c r="AP291" i="224"/>
  <c r="AP290" i="224"/>
  <c r="AP289" i="224"/>
  <c r="AP288" i="224"/>
  <c r="AP287" i="224"/>
  <c r="AP286" i="224"/>
  <c r="AP284" i="224"/>
  <c r="AP283" i="224"/>
  <c r="AP282" i="224"/>
  <c r="AP281" i="224"/>
  <c r="AP280" i="224"/>
  <c r="AP278" i="224"/>
  <c r="AP276" i="224"/>
  <c r="AP275" i="224"/>
  <c r="AP274" i="224"/>
  <c r="AP273" i="224"/>
  <c r="AP272" i="224"/>
  <c r="AP271" i="224"/>
  <c r="AP270" i="224"/>
  <c r="AP268" i="224"/>
  <c r="AP267" i="224"/>
  <c r="AP266" i="224"/>
  <c r="AP265" i="224"/>
  <c r="AP264" i="224"/>
  <c r="AP262" i="224"/>
  <c r="AP260" i="224"/>
  <c r="AP259" i="224"/>
  <c r="AP258" i="224"/>
  <c r="AP257" i="224"/>
  <c r="AP256" i="224"/>
  <c r="AP255" i="224"/>
  <c r="AP254" i="224"/>
  <c r="AP252" i="224"/>
  <c r="AP251" i="224"/>
  <c r="AP250" i="224"/>
  <c r="AP249" i="224"/>
  <c r="AP248" i="224"/>
  <c r="AP247" i="224"/>
  <c r="AP246" i="224"/>
  <c r="AP244" i="224"/>
  <c r="AP243" i="224"/>
  <c r="AP242" i="224"/>
  <c r="AP241" i="224"/>
  <c r="AP240" i="224"/>
  <c r="AP239" i="224"/>
  <c r="AP238" i="224"/>
  <c r="AP236" i="224"/>
  <c r="AP235" i="224"/>
  <c r="AP234" i="224"/>
  <c r="AP233" i="224"/>
  <c r="AP232" i="224"/>
  <c r="AP230" i="224"/>
  <c r="AP228" i="224"/>
  <c r="AP227" i="224"/>
  <c r="AP226" i="224"/>
  <c r="AP225" i="224"/>
  <c r="AP224" i="224"/>
  <c r="AP223" i="224"/>
  <c r="AP222" i="224"/>
  <c r="AP220" i="224"/>
  <c r="AP219" i="224"/>
  <c r="AP218" i="224"/>
  <c r="AP217" i="224"/>
  <c r="AP216" i="224"/>
  <c r="AP215" i="224"/>
  <c r="AP214" i="224"/>
  <c r="AP212" i="224"/>
  <c r="AP211" i="224"/>
  <c r="AP210" i="224"/>
  <c r="AP209" i="224"/>
  <c r="AP208" i="224"/>
  <c r="AP206" i="224"/>
  <c r="AP204" i="224"/>
  <c r="AP203" i="224"/>
  <c r="AP202" i="224"/>
  <c r="AP201" i="224"/>
  <c r="AP200" i="224"/>
  <c r="AP199" i="224"/>
  <c r="AP198" i="224"/>
  <c r="AP196" i="224"/>
  <c r="AP195" i="224"/>
  <c r="AP194" i="224"/>
  <c r="AP193" i="224"/>
  <c r="AP192" i="224"/>
  <c r="AP190" i="224"/>
  <c r="AP188" i="224"/>
  <c r="AP187" i="224"/>
  <c r="AP186" i="224"/>
  <c r="AP185" i="224"/>
  <c r="AP184" i="224"/>
  <c r="AP183" i="224"/>
  <c r="AP182" i="224"/>
  <c r="AP180" i="224"/>
  <c r="AP179" i="224"/>
  <c r="AP178" i="224"/>
  <c r="AP177" i="224"/>
  <c r="AP176" i="224"/>
  <c r="AP174" i="224"/>
  <c r="AP172" i="224"/>
  <c r="AP171" i="224"/>
  <c r="AP170" i="224"/>
  <c r="AP169" i="224"/>
  <c r="AP168" i="224"/>
  <c r="AP167" i="224"/>
  <c r="AP166" i="224"/>
  <c r="AP164" i="224"/>
  <c r="AP163" i="224"/>
  <c r="AP162" i="224"/>
  <c r="AP161" i="224"/>
  <c r="AP160" i="224"/>
  <c r="AP158" i="224"/>
  <c r="AP156" i="224"/>
  <c r="AP155" i="224"/>
  <c r="AP154" i="224"/>
  <c r="AP153" i="224"/>
  <c r="AP152" i="224"/>
  <c r="AP151" i="224"/>
  <c r="AP150" i="224"/>
  <c r="AP148" i="224"/>
  <c r="AP147" i="224"/>
  <c r="AP146" i="224"/>
  <c r="AP145" i="224"/>
  <c r="AP144" i="224"/>
  <c r="AP143" i="224"/>
  <c r="AP142" i="224"/>
  <c r="AP141" i="224"/>
  <c r="AP140" i="224"/>
  <c r="AP139" i="224"/>
  <c r="AP138" i="224"/>
  <c r="AP137" i="224"/>
  <c r="AP136" i="224"/>
  <c r="AP135" i="224"/>
  <c r="AP134" i="224"/>
  <c r="AP132" i="224"/>
  <c r="AP131" i="224"/>
  <c r="AP130" i="224"/>
  <c r="AP129" i="224"/>
  <c r="AP128" i="224"/>
  <c r="AP127" i="224"/>
  <c r="AP126" i="224"/>
  <c r="AP125" i="224"/>
  <c r="AP124" i="224"/>
  <c r="AP123" i="224"/>
  <c r="AP122" i="224"/>
  <c r="AP121" i="224"/>
  <c r="AP120" i="224"/>
  <c r="AP119" i="224"/>
  <c r="AP118" i="224"/>
  <c r="AP116" i="224"/>
  <c r="AP115" i="224"/>
  <c r="AP114" i="224"/>
  <c r="AP113" i="224"/>
  <c r="AP112" i="224"/>
  <c r="AP111" i="224"/>
  <c r="AP110" i="224"/>
  <c r="AP109" i="224"/>
  <c r="AP108" i="224"/>
  <c r="AP107" i="224"/>
  <c r="AP106" i="224"/>
  <c r="AP105" i="224"/>
  <c r="AP104" i="224"/>
  <c r="AP103" i="224"/>
  <c r="AP102" i="224"/>
  <c r="AP100" i="224"/>
  <c r="AP99" i="224"/>
  <c r="AP98" i="224"/>
  <c r="AP97" i="224"/>
  <c r="AP96" i="224"/>
  <c r="AP95" i="224"/>
  <c r="AP94" i="224"/>
  <c r="AP93" i="224"/>
  <c r="AP92" i="224"/>
  <c r="AP91" i="224"/>
  <c r="AP90" i="224"/>
  <c r="AP89" i="224"/>
  <c r="AP88" i="224"/>
  <c r="AP87" i="224"/>
  <c r="AP86" i="224"/>
  <c r="AP84" i="224"/>
  <c r="AP83" i="224"/>
  <c r="AP82" i="224"/>
  <c r="AP81" i="224"/>
  <c r="AP80" i="224"/>
  <c r="AP79" i="224"/>
  <c r="AP78" i="224"/>
  <c r="AP77" i="224"/>
  <c r="AP76" i="224"/>
  <c r="AP75" i="224"/>
  <c r="AP74" i="224"/>
  <c r="AP73" i="224"/>
  <c r="AP72" i="224"/>
  <c r="AP71" i="224"/>
  <c r="AP70" i="224"/>
  <c r="AP68" i="224"/>
  <c r="AP67" i="224"/>
  <c r="AP66" i="224"/>
  <c r="AP65" i="224"/>
  <c r="AP64" i="224"/>
  <c r="AP63" i="224"/>
  <c r="AP62" i="224"/>
  <c r="AP61" i="224"/>
  <c r="AP60" i="224"/>
  <c r="AP59" i="224"/>
  <c r="AP58" i="224"/>
  <c r="AP57" i="224"/>
  <c r="AP56" i="224"/>
  <c r="AP55" i="224"/>
  <c r="AP54" i="224"/>
  <c r="AP52" i="224"/>
  <c r="AP51" i="224"/>
  <c r="AP50" i="224"/>
  <c r="AP49" i="224"/>
  <c r="AP48" i="224"/>
  <c r="AP47" i="224"/>
  <c r="AP46" i="224"/>
  <c r="AP45" i="224"/>
  <c r="AP44" i="224"/>
  <c r="AP43" i="224"/>
  <c r="AP42" i="224"/>
  <c r="AP41" i="224"/>
  <c r="AP40" i="224"/>
  <c r="AP39" i="224"/>
  <c r="AP38" i="224"/>
  <c r="AP36" i="224"/>
  <c r="AP35" i="224"/>
  <c r="AP34" i="224"/>
  <c r="AP33" i="224"/>
  <c r="AP32" i="224"/>
  <c r="AP31" i="224"/>
  <c r="AP30" i="224"/>
  <c r="AP29" i="224"/>
  <c r="AP28" i="224"/>
  <c r="AP27" i="224"/>
  <c r="AP26" i="224"/>
  <c r="AP25" i="224"/>
  <c r="AP24" i="224"/>
  <c r="AP23" i="224"/>
  <c r="AP22" i="224"/>
  <c r="AP20" i="224"/>
  <c r="AP19" i="224"/>
  <c r="AP18" i="224"/>
  <c r="AP17" i="224"/>
  <c r="AP16" i="224"/>
  <c r="AP15" i="224"/>
  <c r="AP14" i="224"/>
  <c r="AP13" i="224"/>
  <c r="AP12" i="224"/>
  <c r="AP11" i="224"/>
  <c r="AP10" i="224"/>
  <c r="AW341" i="227"/>
  <c r="AW340" i="227"/>
  <c r="AW339" i="227"/>
  <c r="AW338" i="227"/>
  <c r="AW337" i="227"/>
  <c r="AW336" i="227"/>
  <c r="AW335" i="227"/>
  <c r="AW334" i="227"/>
  <c r="AW333" i="227"/>
  <c r="AW332" i="227"/>
  <c r="AW331" i="227"/>
  <c r="AW330" i="227"/>
  <c r="AW329" i="227"/>
  <c r="AW328" i="227"/>
  <c r="AW327" i="227"/>
  <c r="AW326" i="227"/>
  <c r="AW325" i="227"/>
  <c r="AW324" i="227"/>
  <c r="AW323" i="227"/>
  <c r="AW322" i="227"/>
  <c r="AW321" i="227"/>
  <c r="AW320" i="227"/>
  <c r="AW319" i="227"/>
  <c r="AW318" i="227"/>
  <c r="AW317" i="227"/>
  <c r="AW316" i="227"/>
  <c r="AW315" i="227"/>
  <c r="AW314" i="227"/>
  <c r="AW313" i="227"/>
  <c r="AW312" i="227"/>
  <c r="AW311" i="227"/>
  <c r="AW310" i="227"/>
  <c r="AW309" i="227"/>
  <c r="AW308" i="227"/>
  <c r="AW307" i="227"/>
  <c r="AW306" i="227"/>
  <c r="AW305" i="227"/>
  <c r="AW304" i="227"/>
  <c r="AW303" i="227"/>
  <c r="AW302" i="227"/>
  <c r="AW301" i="227"/>
  <c r="AW300" i="227"/>
  <c r="AW299" i="227"/>
  <c r="AW298" i="227"/>
  <c r="AW297" i="227"/>
  <c r="AW296" i="227"/>
  <c r="AW295" i="227"/>
  <c r="AW294" i="227"/>
  <c r="AW293" i="227"/>
  <c r="AW292" i="227"/>
  <c r="AW291" i="227"/>
  <c r="AW290" i="227"/>
  <c r="AW289" i="227"/>
  <c r="AW288" i="227"/>
  <c r="AW287" i="227"/>
  <c r="AW286" i="227"/>
  <c r="AW285" i="227"/>
  <c r="AW284" i="227"/>
  <c r="AW283" i="227"/>
  <c r="AW282" i="227"/>
  <c r="AW281" i="227"/>
  <c r="AW280" i="227"/>
  <c r="AW279" i="227"/>
  <c r="AW278" i="227"/>
  <c r="AW277" i="227"/>
  <c r="AW276" i="227"/>
  <c r="AW275" i="227"/>
  <c r="AW274" i="227"/>
  <c r="AW273" i="227"/>
  <c r="AW272" i="227"/>
  <c r="AW271" i="227"/>
  <c r="AW270" i="227"/>
  <c r="AW269" i="227"/>
  <c r="AW268" i="227"/>
  <c r="AW267" i="227"/>
  <c r="AW266" i="227"/>
  <c r="AW265" i="227"/>
  <c r="AW264" i="227"/>
  <c r="AW263" i="227"/>
  <c r="AW262" i="227"/>
  <c r="AW261" i="227"/>
  <c r="AW260" i="227"/>
  <c r="AW259" i="227"/>
  <c r="AW258" i="227"/>
  <c r="AW257" i="227"/>
  <c r="AW256" i="227"/>
  <c r="AW255" i="227"/>
  <c r="AW254" i="227"/>
  <c r="AW253" i="227"/>
  <c r="AW252" i="227"/>
  <c r="AW251" i="227"/>
  <c r="AW250" i="227"/>
  <c r="AW249" i="227"/>
  <c r="AW248" i="227"/>
  <c r="AW247" i="227"/>
  <c r="AW246" i="227"/>
  <c r="AW245" i="227"/>
  <c r="AW244" i="227"/>
  <c r="AW243" i="227"/>
  <c r="AW242" i="227"/>
  <c r="AW241" i="227"/>
  <c r="AW240" i="227"/>
  <c r="AW239" i="227"/>
  <c r="AW238" i="227"/>
  <c r="AW237" i="227"/>
  <c r="AW236" i="227"/>
  <c r="AW235" i="227"/>
  <c r="AW234" i="227"/>
  <c r="AW233" i="227"/>
  <c r="AW232" i="227"/>
  <c r="AW231" i="227"/>
  <c r="AW230" i="227"/>
  <c r="AW229" i="227"/>
  <c r="AW228" i="227"/>
  <c r="AW227" i="227"/>
  <c r="AW226" i="227"/>
  <c r="AW225" i="227"/>
  <c r="AW224" i="227"/>
  <c r="AW223" i="227"/>
  <c r="AW222" i="227"/>
  <c r="AW221" i="227"/>
  <c r="AW220" i="227"/>
  <c r="AW219" i="227"/>
  <c r="AW218" i="227"/>
  <c r="AW217" i="227"/>
  <c r="AW216" i="227"/>
  <c r="AW215" i="227"/>
  <c r="AW214" i="227"/>
  <c r="AW213" i="227"/>
  <c r="AW212" i="227"/>
  <c r="AW211" i="227"/>
  <c r="AW210" i="227"/>
  <c r="AW209" i="227"/>
  <c r="AW208" i="227"/>
  <c r="AW207" i="227"/>
  <c r="AW206" i="227"/>
  <c r="AW205" i="227"/>
  <c r="AW204" i="227"/>
  <c r="AW203" i="227"/>
  <c r="AW202" i="227"/>
  <c r="AW201" i="227"/>
  <c r="AW200" i="227"/>
  <c r="AW199" i="227"/>
  <c r="AW198" i="227"/>
  <c r="AW197" i="227"/>
  <c r="AW196" i="227"/>
  <c r="AW195" i="227"/>
  <c r="AW194" i="227"/>
  <c r="AW193" i="227"/>
  <c r="AW192" i="227"/>
  <c r="AW191" i="227"/>
  <c r="AW190" i="227"/>
  <c r="AW189" i="227"/>
  <c r="AW188" i="227"/>
  <c r="AW187" i="227"/>
  <c r="AW186" i="227"/>
  <c r="AW185" i="227"/>
  <c r="AW184" i="227"/>
  <c r="AW183" i="227"/>
  <c r="AW182" i="227"/>
  <c r="AW181" i="227"/>
  <c r="AW180" i="227"/>
  <c r="AW179" i="227"/>
  <c r="AW178" i="227"/>
  <c r="AW177" i="227"/>
  <c r="AW176" i="227"/>
  <c r="AW175" i="227"/>
  <c r="AW174" i="227"/>
  <c r="AW173" i="227"/>
  <c r="AW172" i="227"/>
  <c r="AW171" i="227"/>
  <c r="AW170" i="227"/>
  <c r="AW169" i="227"/>
  <c r="AW168" i="227"/>
  <c r="AW167" i="227"/>
  <c r="AW166" i="227"/>
  <c r="AW165" i="227"/>
  <c r="AW164" i="227"/>
  <c r="AW163" i="227"/>
  <c r="AW162" i="227"/>
  <c r="AW161" i="227"/>
  <c r="AW160" i="227"/>
  <c r="AW159" i="227"/>
  <c r="AW158" i="227"/>
  <c r="AW157" i="227"/>
  <c r="AW156" i="227"/>
  <c r="AW155" i="227"/>
  <c r="AW154" i="227"/>
  <c r="AW153" i="227"/>
  <c r="AW152" i="227"/>
  <c r="AW151" i="227"/>
  <c r="AW150" i="227"/>
  <c r="AW149" i="227"/>
  <c r="AW148" i="227"/>
  <c r="AW147" i="227"/>
  <c r="AW146" i="227"/>
  <c r="AW145" i="227"/>
  <c r="AW144" i="227"/>
  <c r="AW143" i="227"/>
  <c r="AW142" i="227"/>
  <c r="AW141" i="227"/>
  <c r="AW140" i="227"/>
  <c r="AW139" i="227"/>
  <c r="AW138" i="227"/>
  <c r="AW137" i="227"/>
  <c r="AW136" i="227"/>
  <c r="AW135" i="227"/>
  <c r="AW134" i="227"/>
  <c r="AW133" i="227"/>
  <c r="AW132" i="227"/>
  <c r="AW131" i="227"/>
  <c r="AW130" i="227"/>
  <c r="AW129" i="227"/>
  <c r="AW128" i="227"/>
  <c r="AW127" i="227"/>
  <c r="AW126" i="227"/>
  <c r="AW125" i="227"/>
  <c r="AW124" i="227"/>
  <c r="AW123" i="227"/>
  <c r="AW122" i="227"/>
  <c r="AW121" i="227"/>
  <c r="AW120" i="227"/>
  <c r="AW119" i="227"/>
  <c r="AW118" i="227"/>
  <c r="AW117" i="227"/>
  <c r="AW116" i="227"/>
  <c r="AW115" i="227"/>
  <c r="AW114" i="227"/>
  <c r="AW113" i="227"/>
  <c r="AW112" i="227"/>
  <c r="AW111" i="227"/>
  <c r="AW110" i="227"/>
  <c r="AW109" i="227"/>
  <c r="AW108" i="227"/>
  <c r="AW107" i="227"/>
  <c r="AW106" i="227"/>
  <c r="AW105" i="227"/>
  <c r="AW104" i="227"/>
  <c r="AW103" i="227"/>
  <c r="AW102" i="227"/>
  <c r="AW101" i="227"/>
  <c r="AW100" i="227"/>
  <c r="AW99" i="227"/>
  <c r="AW98" i="227"/>
  <c r="AW97" i="227"/>
  <c r="AW96" i="227"/>
  <c r="AW95" i="227"/>
  <c r="AW94" i="227"/>
  <c r="AW93" i="227"/>
  <c r="AW92" i="227"/>
  <c r="AW91" i="227"/>
  <c r="AW90" i="227"/>
  <c r="AW89" i="227"/>
  <c r="AW88" i="227"/>
  <c r="AW87" i="227"/>
  <c r="AW86" i="227"/>
  <c r="AW85" i="227"/>
  <c r="AW84" i="227"/>
  <c r="AW83" i="227"/>
  <c r="AW82" i="227"/>
  <c r="AW81" i="227"/>
  <c r="AW80" i="227"/>
  <c r="AW79" i="227"/>
  <c r="AW78" i="227"/>
  <c r="AW77" i="227"/>
  <c r="AW76" i="227"/>
  <c r="AW75" i="227"/>
  <c r="AW74" i="227"/>
  <c r="AW73" i="227"/>
  <c r="AW72" i="227"/>
  <c r="AW71" i="227"/>
  <c r="AW70" i="227"/>
  <c r="AW69" i="227"/>
  <c r="AW68" i="227"/>
  <c r="AW67" i="227"/>
  <c r="AW66" i="227"/>
  <c r="AW65" i="227"/>
  <c r="AW64" i="227"/>
  <c r="AW63" i="227"/>
  <c r="AW62" i="227"/>
  <c r="AW61" i="227"/>
  <c r="AW60" i="227"/>
  <c r="AW59" i="227"/>
  <c r="AW58" i="227"/>
  <c r="AW57" i="227"/>
  <c r="AW56" i="227"/>
  <c r="AW55" i="227"/>
  <c r="AW54" i="227"/>
  <c r="AW53" i="227"/>
  <c r="AW52" i="227"/>
  <c r="AW51" i="227"/>
  <c r="AW50" i="227"/>
  <c r="AW49" i="227"/>
  <c r="AW48" i="227"/>
  <c r="AW47" i="227"/>
  <c r="AW46" i="227"/>
  <c r="AW45" i="227"/>
  <c r="AW44" i="227"/>
  <c r="AW43" i="227"/>
  <c r="AW42" i="227"/>
  <c r="AW41" i="227"/>
  <c r="AW40" i="227"/>
  <c r="AW39" i="227"/>
  <c r="AW38" i="227"/>
  <c r="AW37" i="227"/>
  <c r="AW36" i="227"/>
  <c r="AW35" i="227"/>
  <c r="AW34" i="227"/>
  <c r="AW33" i="227"/>
  <c r="AW32" i="227"/>
  <c r="AW31" i="227"/>
  <c r="AW30" i="227"/>
  <c r="AW29" i="227"/>
  <c r="AW28" i="227"/>
  <c r="AW27" i="227"/>
  <c r="AW26" i="227"/>
  <c r="AW25" i="227"/>
  <c r="AW24" i="227"/>
  <c r="AW23" i="227"/>
  <c r="AW22" i="227"/>
  <c r="AW21" i="227"/>
  <c r="AW20" i="227"/>
  <c r="AW19" i="227"/>
  <c r="AW18" i="227"/>
  <c r="AW17" i="227"/>
  <c r="AW16" i="227"/>
  <c r="AW15" i="227"/>
  <c r="AW14" i="227"/>
  <c r="AW13" i="227"/>
  <c r="AW12" i="227"/>
  <c r="AW11" i="227"/>
  <c r="AW10" i="227"/>
  <c r="AV341" i="227"/>
  <c r="AV340" i="227"/>
  <c r="AJ340" i="224" s="1"/>
  <c r="AV339" i="227"/>
  <c r="AJ339" i="224" s="1"/>
  <c r="AV338" i="227"/>
  <c r="AJ338" i="224" s="1"/>
  <c r="AV337" i="227"/>
  <c r="AJ337" i="224" s="1"/>
  <c r="AV336" i="227"/>
  <c r="AJ336" i="224" s="1"/>
  <c r="AV335" i="227"/>
  <c r="AJ335" i="224" s="1"/>
  <c r="AV334" i="227"/>
  <c r="AJ334" i="224" s="1"/>
  <c r="AV333" i="227"/>
  <c r="AJ333" i="224" s="1"/>
  <c r="AV332" i="227"/>
  <c r="AJ332" i="224" s="1"/>
  <c r="AV331" i="227"/>
  <c r="AJ331" i="224" s="1"/>
  <c r="AV330" i="227"/>
  <c r="AJ330" i="224" s="1"/>
  <c r="AV329" i="227"/>
  <c r="AJ329" i="224" s="1"/>
  <c r="AV328" i="227"/>
  <c r="AJ328" i="224" s="1"/>
  <c r="AV327" i="227"/>
  <c r="AJ327" i="224" s="1"/>
  <c r="AV326" i="227"/>
  <c r="AJ326" i="224" s="1"/>
  <c r="AV325" i="227"/>
  <c r="AV324" i="227"/>
  <c r="AJ324" i="224" s="1"/>
  <c r="AV323" i="227"/>
  <c r="AJ323" i="224" s="1"/>
  <c r="AV322" i="227"/>
  <c r="AJ322" i="224" s="1"/>
  <c r="AV321" i="227"/>
  <c r="AJ321" i="224" s="1"/>
  <c r="AV320" i="227"/>
  <c r="AJ320" i="224" s="1"/>
  <c r="AV319" i="227"/>
  <c r="AJ319" i="224" s="1"/>
  <c r="AV318" i="227"/>
  <c r="AJ318" i="224" s="1"/>
  <c r="AV317" i="227"/>
  <c r="AJ317" i="224" s="1"/>
  <c r="AV316" i="227"/>
  <c r="AJ316" i="224" s="1"/>
  <c r="AV315" i="227"/>
  <c r="AJ315" i="224" s="1"/>
  <c r="AV314" i="227"/>
  <c r="AJ314" i="224" s="1"/>
  <c r="AV313" i="227"/>
  <c r="AJ313" i="224" s="1"/>
  <c r="AV312" i="227"/>
  <c r="AJ312" i="224" s="1"/>
  <c r="AV311" i="227"/>
  <c r="AJ311" i="224" s="1"/>
  <c r="AV310" i="227"/>
  <c r="AJ310" i="224" s="1"/>
  <c r="AV309" i="227"/>
  <c r="AJ309" i="224" s="1"/>
  <c r="AV308" i="227"/>
  <c r="AJ308" i="224" s="1"/>
  <c r="AV307" i="227"/>
  <c r="AJ307" i="224" s="1"/>
  <c r="AV306" i="227"/>
  <c r="AJ306" i="224" s="1"/>
  <c r="AV305" i="227"/>
  <c r="AJ305" i="224" s="1"/>
  <c r="AV304" i="227"/>
  <c r="AJ304" i="224" s="1"/>
  <c r="AV303" i="227"/>
  <c r="AJ303" i="224" s="1"/>
  <c r="AV302" i="227"/>
  <c r="AJ302" i="224" s="1"/>
  <c r="AV301" i="227"/>
  <c r="AV300" i="227"/>
  <c r="AJ300" i="224" s="1"/>
  <c r="AV299" i="227"/>
  <c r="AJ299" i="224" s="1"/>
  <c r="AV298" i="227"/>
  <c r="AJ298" i="224" s="1"/>
  <c r="AV297" i="227"/>
  <c r="AJ297" i="224" s="1"/>
  <c r="AV296" i="227"/>
  <c r="AJ296" i="224" s="1"/>
  <c r="AV295" i="227"/>
  <c r="AJ295" i="224" s="1"/>
  <c r="AV294" i="227"/>
  <c r="AJ294" i="224" s="1"/>
  <c r="AV293" i="227"/>
  <c r="AJ293" i="224" s="1"/>
  <c r="AV292" i="227"/>
  <c r="AJ292" i="224" s="1"/>
  <c r="AV291" i="227"/>
  <c r="AJ291" i="224" s="1"/>
  <c r="AV290" i="227"/>
  <c r="AJ290" i="224" s="1"/>
  <c r="AV289" i="227"/>
  <c r="AJ289" i="224" s="1"/>
  <c r="AV288" i="227"/>
  <c r="AJ288" i="224" s="1"/>
  <c r="AV287" i="227"/>
  <c r="AJ287" i="224" s="1"/>
  <c r="AV286" i="227"/>
  <c r="AJ286" i="224" s="1"/>
  <c r="AV285" i="227"/>
  <c r="AV284" i="227"/>
  <c r="AJ284" i="224" s="1"/>
  <c r="AV283" i="227"/>
  <c r="AJ283" i="224" s="1"/>
  <c r="AV282" i="227"/>
  <c r="AJ282" i="224" s="1"/>
  <c r="AV281" i="227"/>
  <c r="AJ281" i="224" s="1"/>
  <c r="AV280" i="227"/>
  <c r="AJ280" i="224" s="1"/>
  <c r="AV279" i="227"/>
  <c r="AJ279" i="224" s="1"/>
  <c r="AV278" i="227"/>
  <c r="AJ278" i="224" s="1"/>
  <c r="AV277" i="227"/>
  <c r="AJ277" i="224" s="1"/>
  <c r="AV276" i="227"/>
  <c r="AJ276" i="224" s="1"/>
  <c r="AV275" i="227"/>
  <c r="AJ275" i="224" s="1"/>
  <c r="AV274" i="227"/>
  <c r="AJ274" i="224" s="1"/>
  <c r="AV273" i="227"/>
  <c r="AJ273" i="224" s="1"/>
  <c r="AV272" i="227"/>
  <c r="AJ272" i="224" s="1"/>
  <c r="AV271" i="227"/>
  <c r="AJ271" i="224" s="1"/>
  <c r="AV270" i="227"/>
  <c r="AJ270" i="224" s="1"/>
  <c r="AV269" i="227"/>
  <c r="AJ269" i="224" s="1"/>
  <c r="AV268" i="227"/>
  <c r="AJ268" i="224" s="1"/>
  <c r="AV267" i="227"/>
  <c r="AJ267" i="224" s="1"/>
  <c r="AV266" i="227"/>
  <c r="AJ266" i="224" s="1"/>
  <c r="AV265" i="227"/>
  <c r="AJ265" i="224" s="1"/>
  <c r="AV264" i="227"/>
  <c r="AJ264" i="224" s="1"/>
  <c r="AV263" i="227"/>
  <c r="AJ263" i="224" s="1"/>
  <c r="AV262" i="227"/>
  <c r="AJ262" i="224" s="1"/>
  <c r="AV261" i="227"/>
  <c r="AJ261" i="224" s="1"/>
  <c r="AV260" i="227"/>
  <c r="AJ260" i="224" s="1"/>
  <c r="AV259" i="227"/>
  <c r="AJ259" i="224" s="1"/>
  <c r="AV258" i="227"/>
  <c r="AJ258" i="224" s="1"/>
  <c r="AV257" i="227"/>
  <c r="AJ257" i="224" s="1"/>
  <c r="AV256" i="227"/>
  <c r="AJ256" i="224" s="1"/>
  <c r="AV255" i="227"/>
  <c r="AJ255" i="224" s="1"/>
  <c r="AV254" i="227"/>
  <c r="AJ254" i="224" s="1"/>
  <c r="AV253" i="227"/>
  <c r="AJ253" i="224" s="1"/>
  <c r="AV252" i="227"/>
  <c r="AJ252" i="224" s="1"/>
  <c r="AV251" i="227"/>
  <c r="AJ251" i="224" s="1"/>
  <c r="AV250" i="227"/>
  <c r="AJ250" i="224" s="1"/>
  <c r="AV249" i="227"/>
  <c r="AJ249" i="224" s="1"/>
  <c r="AV248" i="227"/>
  <c r="AJ248" i="224" s="1"/>
  <c r="AV247" i="227"/>
  <c r="AJ247" i="224" s="1"/>
  <c r="AV246" i="227"/>
  <c r="AJ246" i="224" s="1"/>
  <c r="AV245" i="227"/>
  <c r="AV244" i="227"/>
  <c r="AJ244" i="224" s="1"/>
  <c r="AV243" i="227"/>
  <c r="AJ243" i="224" s="1"/>
  <c r="AV242" i="227"/>
  <c r="AJ242" i="224" s="1"/>
  <c r="AV241" i="227"/>
  <c r="AJ241" i="224" s="1"/>
  <c r="AV240" i="227"/>
  <c r="AJ240" i="224" s="1"/>
  <c r="AV239" i="227"/>
  <c r="AJ239" i="224" s="1"/>
  <c r="AV238" i="227"/>
  <c r="AJ238" i="224" s="1"/>
  <c r="AV237" i="227"/>
  <c r="AJ237" i="224" s="1"/>
  <c r="AV236" i="227"/>
  <c r="AJ236" i="224" s="1"/>
  <c r="AV235" i="227"/>
  <c r="AJ235" i="224" s="1"/>
  <c r="AV234" i="227"/>
  <c r="AJ234" i="224" s="1"/>
  <c r="AV233" i="227"/>
  <c r="AJ233" i="224" s="1"/>
  <c r="AV232" i="227"/>
  <c r="AJ232" i="224" s="1"/>
  <c r="AV231" i="227"/>
  <c r="AJ231" i="224" s="1"/>
  <c r="AV230" i="227"/>
  <c r="AJ230" i="224" s="1"/>
  <c r="AV229" i="227"/>
  <c r="AJ229" i="224" s="1"/>
  <c r="AV228" i="227"/>
  <c r="AJ228" i="224" s="1"/>
  <c r="AV227" i="227"/>
  <c r="AJ227" i="224" s="1"/>
  <c r="AV226" i="227"/>
  <c r="AJ226" i="224" s="1"/>
  <c r="AV225" i="227"/>
  <c r="AJ225" i="224" s="1"/>
  <c r="AV224" i="227"/>
  <c r="AJ224" i="224" s="1"/>
  <c r="AV223" i="227"/>
  <c r="AJ223" i="224" s="1"/>
  <c r="AV222" i="227"/>
  <c r="AJ222" i="224" s="1"/>
  <c r="AV221" i="227"/>
  <c r="AJ221" i="224" s="1"/>
  <c r="AV220" i="227"/>
  <c r="AJ220" i="224" s="1"/>
  <c r="AV219" i="227"/>
  <c r="AJ219" i="224" s="1"/>
  <c r="AV218" i="227"/>
  <c r="AJ218" i="224" s="1"/>
  <c r="AV217" i="227"/>
  <c r="AJ217" i="224" s="1"/>
  <c r="AV216" i="227"/>
  <c r="AJ216" i="224" s="1"/>
  <c r="AV215" i="227"/>
  <c r="AJ215" i="224" s="1"/>
  <c r="AV214" i="227"/>
  <c r="AJ214" i="224" s="1"/>
  <c r="AV213" i="227"/>
  <c r="AJ213" i="224" s="1"/>
  <c r="AV212" i="227"/>
  <c r="AJ212" i="224" s="1"/>
  <c r="AV211" i="227"/>
  <c r="AJ211" i="224" s="1"/>
  <c r="AV210" i="227"/>
  <c r="AJ210" i="224" s="1"/>
  <c r="AV209" i="227"/>
  <c r="AJ209" i="224" s="1"/>
  <c r="AV208" i="227"/>
  <c r="AJ208" i="224" s="1"/>
  <c r="AV207" i="227"/>
  <c r="AJ207" i="224" s="1"/>
  <c r="AV206" i="227"/>
  <c r="AJ206" i="224" s="1"/>
  <c r="AV205" i="227"/>
  <c r="AJ205" i="224" s="1"/>
  <c r="AV204" i="227"/>
  <c r="AJ204" i="224" s="1"/>
  <c r="AV203" i="227"/>
  <c r="AJ203" i="224" s="1"/>
  <c r="AV202" i="227"/>
  <c r="AJ202" i="224" s="1"/>
  <c r="AV201" i="227"/>
  <c r="AJ201" i="224" s="1"/>
  <c r="AV200" i="227"/>
  <c r="AJ200" i="224" s="1"/>
  <c r="AV199" i="227"/>
  <c r="AJ199" i="224" s="1"/>
  <c r="AV198" i="227"/>
  <c r="AJ198" i="224" s="1"/>
  <c r="AV197" i="227"/>
  <c r="AJ197" i="224" s="1"/>
  <c r="AV196" i="227"/>
  <c r="AJ196" i="224" s="1"/>
  <c r="AV195" i="227"/>
  <c r="AJ195" i="224" s="1"/>
  <c r="AV194" i="227"/>
  <c r="AJ194" i="224" s="1"/>
  <c r="AV193" i="227"/>
  <c r="AJ193" i="224" s="1"/>
  <c r="AV192" i="227"/>
  <c r="AJ192" i="224" s="1"/>
  <c r="AV191" i="227"/>
  <c r="AJ191" i="224" s="1"/>
  <c r="AV190" i="227"/>
  <c r="AJ190" i="224" s="1"/>
  <c r="AV189" i="227"/>
  <c r="AV188" i="227"/>
  <c r="AJ188" i="224" s="1"/>
  <c r="AV187" i="227"/>
  <c r="AJ187" i="224" s="1"/>
  <c r="AV186" i="227"/>
  <c r="AJ186" i="224" s="1"/>
  <c r="AV185" i="227"/>
  <c r="AJ185" i="224" s="1"/>
  <c r="AV184" i="227"/>
  <c r="AJ184" i="224" s="1"/>
  <c r="AV183" i="227"/>
  <c r="AJ183" i="224" s="1"/>
  <c r="AV182" i="227"/>
  <c r="AJ182" i="224" s="1"/>
  <c r="AV181" i="227"/>
  <c r="AJ181" i="224" s="1"/>
  <c r="AV180" i="227"/>
  <c r="AJ180" i="224" s="1"/>
  <c r="AV179" i="227"/>
  <c r="AJ179" i="224" s="1"/>
  <c r="AV178" i="227"/>
  <c r="AJ178" i="224" s="1"/>
  <c r="AV177" i="227"/>
  <c r="AJ177" i="224" s="1"/>
  <c r="AV176" i="227"/>
  <c r="AJ176" i="224" s="1"/>
  <c r="AV175" i="227"/>
  <c r="AJ175" i="224" s="1"/>
  <c r="AV174" i="227"/>
  <c r="AJ174" i="224" s="1"/>
  <c r="AV173" i="227"/>
  <c r="AJ173" i="224" s="1"/>
  <c r="AV172" i="227"/>
  <c r="AJ172" i="224" s="1"/>
  <c r="AV171" i="227"/>
  <c r="AJ171" i="224" s="1"/>
  <c r="AV170" i="227"/>
  <c r="AJ170" i="224" s="1"/>
  <c r="AV169" i="227"/>
  <c r="AJ169" i="224" s="1"/>
  <c r="AV168" i="227"/>
  <c r="AJ168" i="224" s="1"/>
  <c r="AV167" i="227"/>
  <c r="AJ167" i="224" s="1"/>
  <c r="AV166" i="227"/>
  <c r="AJ166" i="224" s="1"/>
  <c r="AV165" i="227"/>
  <c r="AJ165" i="224" s="1"/>
  <c r="AV164" i="227"/>
  <c r="AJ164" i="224" s="1"/>
  <c r="AV163" i="227"/>
  <c r="AJ163" i="224" s="1"/>
  <c r="AV162" i="227"/>
  <c r="AJ162" i="224" s="1"/>
  <c r="AV161" i="227"/>
  <c r="AJ161" i="224" s="1"/>
  <c r="AV160" i="227"/>
  <c r="AJ160" i="224" s="1"/>
  <c r="AV159" i="227"/>
  <c r="AJ159" i="224" s="1"/>
  <c r="AV158" i="227"/>
  <c r="AJ158" i="224" s="1"/>
  <c r="AV157" i="227"/>
  <c r="AJ157" i="224" s="1"/>
  <c r="AV156" i="227"/>
  <c r="AJ156" i="224" s="1"/>
  <c r="AV155" i="227"/>
  <c r="AJ155" i="224" s="1"/>
  <c r="AV154" i="227"/>
  <c r="AJ154" i="224" s="1"/>
  <c r="AV153" i="227"/>
  <c r="AJ153" i="224" s="1"/>
  <c r="AV152" i="227"/>
  <c r="AJ152" i="224" s="1"/>
  <c r="AV151" i="227"/>
  <c r="AJ151" i="224" s="1"/>
  <c r="AV150" i="227"/>
  <c r="AJ150" i="224" s="1"/>
  <c r="AV149" i="227"/>
  <c r="AV148" i="227"/>
  <c r="AJ148" i="224" s="1"/>
  <c r="AV147" i="227"/>
  <c r="AJ147" i="224" s="1"/>
  <c r="AV146" i="227"/>
  <c r="AJ146" i="224" s="1"/>
  <c r="AV145" i="227"/>
  <c r="AJ145" i="224" s="1"/>
  <c r="AV144" i="227"/>
  <c r="AJ144" i="224" s="1"/>
  <c r="AV143" i="227"/>
  <c r="AJ143" i="224" s="1"/>
  <c r="AV142" i="227"/>
  <c r="AJ142" i="224" s="1"/>
  <c r="AV141" i="227"/>
  <c r="AJ141" i="224" s="1"/>
  <c r="AV140" i="227"/>
  <c r="AJ140" i="224" s="1"/>
  <c r="AV139" i="227"/>
  <c r="AJ139" i="224" s="1"/>
  <c r="AV138" i="227"/>
  <c r="AJ138" i="224" s="1"/>
  <c r="AV137" i="227"/>
  <c r="AJ137" i="224" s="1"/>
  <c r="AV136" i="227"/>
  <c r="AJ136" i="224" s="1"/>
  <c r="AV135" i="227"/>
  <c r="AJ135" i="224" s="1"/>
  <c r="AV134" i="227"/>
  <c r="AJ134" i="224" s="1"/>
  <c r="AV133" i="227"/>
  <c r="AV132" i="227"/>
  <c r="AJ132" i="224" s="1"/>
  <c r="AV131" i="227"/>
  <c r="AJ131" i="224" s="1"/>
  <c r="AV130" i="227"/>
  <c r="AJ130" i="224" s="1"/>
  <c r="AV129" i="227"/>
  <c r="AJ129" i="224" s="1"/>
  <c r="AV128" i="227"/>
  <c r="AJ128" i="224" s="1"/>
  <c r="AV127" i="227"/>
  <c r="AJ127" i="224" s="1"/>
  <c r="AV126" i="227"/>
  <c r="AJ126" i="224" s="1"/>
  <c r="AV125" i="227"/>
  <c r="AJ125" i="224" s="1"/>
  <c r="AV124" i="227"/>
  <c r="AJ124" i="224" s="1"/>
  <c r="AV123" i="227"/>
  <c r="AJ123" i="224" s="1"/>
  <c r="AV122" i="227"/>
  <c r="AJ122" i="224" s="1"/>
  <c r="AV121" i="227"/>
  <c r="AJ121" i="224" s="1"/>
  <c r="AV120" i="227"/>
  <c r="AJ120" i="224" s="1"/>
  <c r="AV119" i="227"/>
  <c r="AJ119" i="224" s="1"/>
  <c r="AV118" i="227"/>
  <c r="AJ118" i="224" s="1"/>
  <c r="AV117" i="227"/>
  <c r="AJ117" i="224" s="1"/>
  <c r="AV116" i="227"/>
  <c r="AJ116" i="224" s="1"/>
  <c r="AV115" i="227"/>
  <c r="AJ115" i="224" s="1"/>
  <c r="AV114" i="227"/>
  <c r="AJ114" i="224" s="1"/>
  <c r="AV113" i="227"/>
  <c r="AJ113" i="224" s="1"/>
  <c r="AV112" i="227"/>
  <c r="AJ112" i="224" s="1"/>
  <c r="AV111" i="227"/>
  <c r="AJ111" i="224" s="1"/>
  <c r="AV110" i="227"/>
  <c r="AJ110" i="224" s="1"/>
  <c r="AV109" i="227"/>
  <c r="AJ109" i="224" s="1"/>
  <c r="AV108" i="227"/>
  <c r="AJ108" i="224" s="1"/>
  <c r="AV107" i="227"/>
  <c r="AJ107" i="224" s="1"/>
  <c r="AV106" i="227"/>
  <c r="AJ106" i="224" s="1"/>
  <c r="AV105" i="227"/>
  <c r="AJ105" i="224" s="1"/>
  <c r="AV104" i="227"/>
  <c r="AJ104" i="224" s="1"/>
  <c r="AV103" i="227"/>
  <c r="AJ103" i="224" s="1"/>
  <c r="AV102" i="227"/>
  <c r="AJ102" i="224" s="1"/>
  <c r="AV101" i="227"/>
  <c r="AJ101" i="224" s="1"/>
  <c r="AV100" i="227"/>
  <c r="AJ100" i="224" s="1"/>
  <c r="AV99" i="227"/>
  <c r="AJ99" i="224" s="1"/>
  <c r="AV98" i="227"/>
  <c r="AJ98" i="224" s="1"/>
  <c r="AV97" i="227"/>
  <c r="AJ97" i="224" s="1"/>
  <c r="AV96" i="227"/>
  <c r="AJ96" i="224" s="1"/>
  <c r="AV95" i="227"/>
  <c r="AJ95" i="224" s="1"/>
  <c r="AV94" i="227"/>
  <c r="AJ94" i="224" s="1"/>
  <c r="AV93" i="227"/>
  <c r="AV92" i="227"/>
  <c r="AJ92" i="224" s="1"/>
  <c r="AV91" i="227"/>
  <c r="AJ91" i="224" s="1"/>
  <c r="AV90" i="227"/>
  <c r="AJ90" i="224" s="1"/>
  <c r="AV89" i="227"/>
  <c r="AJ89" i="224" s="1"/>
  <c r="AV88" i="227"/>
  <c r="AJ88" i="224" s="1"/>
  <c r="AV87" i="227"/>
  <c r="AJ87" i="224" s="1"/>
  <c r="AV86" i="227"/>
  <c r="AJ86" i="224" s="1"/>
  <c r="AV85" i="227"/>
  <c r="AJ85" i="224" s="1"/>
  <c r="AV84" i="227"/>
  <c r="AJ84" i="224" s="1"/>
  <c r="AV83" i="227"/>
  <c r="AJ83" i="224" s="1"/>
  <c r="AV82" i="227"/>
  <c r="AJ82" i="224" s="1"/>
  <c r="AV81" i="227"/>
  <c r="AJ81" i="224" s="1"/>
  <c r="AV80" i="227"/>
  <c r="AJ80" i="224" s="1"/>
  <c r="AV79" i="227"/>
  <c r="AJ79" i="224" s="1"/>
  <c r="AV78" i="227"/>
  <c r="AJ78" i="224" s="1"/>
  <c r="AV77" i="227"/>
  <c r="AV76" i="227"/>
  <c r="AJ76" i="224" s="1"/>
  <c r="AV75" i="227"/>
  <c r="AJ75" i="224" s="1"/>
  <c r="AV74" i="227"/>
  <c r="AJ74" i="224" s="1"/>
  <c r="AV73" i="227"/>
  <c r="AJ73" i="224" s="1"/>
  <c r="AV72" i="227"/>
  <c r="AJ72" i="224" s="1"/>
  <c r="AV71" i="227"/>
  <c r="AJ71" i="224" s="1"/>
  <c r="AV70" i="227"/>
  <c r="AJ70" i="224" s="1"/>
  <c r="AV69" i="227"/>
  <c r="AJ69" i="224" s="1"/>
  <c r="AV68" i="227"/>
  <c r="AJ68" i="224" s="1"/>
  <c r="AV67" i="227"/>
  <c r="AJ67" i="224" s="1"/>
  <c r="AV66" i="227"/>
  <c r="AJ66" i="224" s="1"/>
  <c r="AV65" i="227"/>
  <c r="AJ65" i="224" s="1"/>
  <c r="AV64" i="227"/>
  <c r="AJ64" i="224" s="1"/>
  <c r="AV63" i="227"/>
  <c r="AJ63" i="224" s="1"/>
  <c r="AV62" i="227"/>
  <c r="AJ62" i="224" s="1"/>
  <c r="AV61" i="227"/>
  <c r="AJ61" i="224" s="1"/>
  <c r="AV60" i="227"/>
  <c r="AJ60" i="224" s="1"/>
  <c r="AV59" i="227"/>
  <c r="AJ59" i="224" s="1"/>
  <c r="AV58" i="227"/>
  <c r="AJ58" i="224" s="1"/>
  <c r="AV57" i="227"/>
  <c r="AJ57" i="224" s="1"/>
  <c r="AV56" i="227"/>
  <c r="AJ56" i="224" s="1"/>
  <c r="AV55" i="227"/>
  <c r="AJ55" i="224" s="1"/>
  <c r="AV54" i="227"/>
  <c r="AJ54" i="224" s="1"/>
  <c r="AV53" i="227"/>
  <c r="AJ53" i="224" s="1"/>
  <c r="AV52" i="227"/>
  <c r="AJ52" i="224" s="1"/>
  <c r="AV51" i="227"/>
  <c r="AJ51" i="224" s="1"/>
  <c r="AV50" i="227"/>
  <c r="AJ50" i="224" s="1"/>
  <c r="AV49" i="227"/>
  <c r="AJ49" i="224" s="1"/>
  <c r="AV48" i="227"/>
  <c r="AJ48" i="224" s="1"/>
  <c r="AV47" i="227"/>
  <c r="AJ47" i="224" s="1"/>
  <c r="AV46" i="227"/>
  <c r="AJ46" i="224" s="1"/>
  <c r="AV45" i="227"/>
  <c r="AJ45" i="224" s="1"/>
  <c r="AV44" i="227"/>
  <c r="AJ44" i="224" s="1"/>
  <c r="AV43" i="227"/>
  <c r="AJ43" i="224" s="1"/>
  <c r="AV42" i="227"/>
  <c r="AJ42" i="224" s="1"/>
  <c r="AV41" i="227"/>
  <c r="AJ41" i="224" s="1"/>
  <c r="AV40" i="227"/>
  <c r="AJ40" i="224" s="1"/>
  <c r="AV39" i="227"/>
  <c r="AJ39" i="224" s="1"/>
  <c r="AV38" i="227"/>
  <c r="AJ38" i="224" s="1"/>
  <c r="AV37" i="227"/>
  <c r="AJ37" i="224" s="1"/>
  <c r="AV36" i="227"/>
  <c r="AJ36" i="224" s="1"/>
  <c r="AV35" i="227"/>
  <c r="AJ35" i="224" s="1"/>
  <c r="AV34" i="227"/>
  <c r="AJ34" i="224" s="1"/>
  <c r="AV33" i="227"/>
  <c r="AJ33" i="224" s="1"/>
  <c r="AV32" i="227"/>
  <c r="AJ32" i="224" s="1"/>
  <c r="AV31" i="227"/>
  <c r="AJ31" i="224" s="1"/>
  <c r="AV30" i="227"/>
  <c r="AJ30" i="224" s="1"/>
  <c r="AV29" i="227"/>
  <c r="AJ29" i="224" s="1"/>
  <c r="AV28" i="227"/>
  <c r="AJ28" i="224" s="1"/>
  <c r="AV27" i="227"/>
  <c r="AJ27" i="224" s="1"/>
  <c r="AV26" i="227"/>
  <c r="AJ26" i="224" s="1"/>
  <c r="AV25" i="227"/>
  <c r="AJ25" i="224" s="1"/>
  <c r="AV24" i="227"/>
  <c r="AJ24" i="224" s="1"/>
  <c r="AV23" i="227"/>
  <c r="AJ23" i="224" s="1"/>
  <c r="AV22" i="227"/>
  <c r="AJ22" i="224" s="1"/>
  <c r="AV21" i="227"/>
  <c r="AV20" i="227"/>
  <c r="AJ20" i="224" s="1"/>
  <c r="AV19" i="227"/>
  <c r="AJ19" i="224" s="1"/>
  <c r="AV18" i="227"/>
  <c r="AJ18" i="224" s="1"/>
  <c r="AV17" i="227"/>
  <c r="AJ17" i="224" s="1"/>
  <c r="AV16" i="227"/>
  <c r="AJ16" i="224" s="1"/>
  <c r="AV15" i="227"/>
  <c r="AJ15" i="224" s="1"/>
  <c r="AV14" i="227"/>
  <c r="AJ14" i="224" s="1"/>
  <c r="AV13" i="227"/>
  <c r="AV12" i="227"/>
  <c r="AJ12" i="224" s="1"/>
  <c r="AV11" i="227"/>
  <c r="AJ11" i="224" s="1"/>
  <c r="AV10" i="227"/>
  <c r="AJ10" i="224" s="1"/>
  <c r="AQ341" i="227"/>
  <c r="AQ340" i="227"/>
  <c r="AQ339" i="227"/>
  <c r="AQ338" i="227"/>
  <c r="AQ337" i="227"/>
  <c r="AQ336" i="227"/>
  <c r="AQ335" i="227"/>
  <c r="AQ334" i="227"/>
  <c r="AQ333" i="227"/>
  <c r="AQ332" i="227"/>
  <c r="AQ331" i="227"/>
  <c r="AQ330" i="227"/>
  <c r="AQ329" i="227"/>
  <c r="AQ328" i="227"/>
  <c r="AQ327" i="227"/>
  <c r="AQ326" i="227"/>
  <c r="AQ325" i="227"/>
  <c r="AQ324" i="227"/>
  <c r="AQ323" i="227"/>
  <c r="AQ322" i="227"/>
  <c r="AQ321" i="227"/>
  <c r="AQ320" i="227"/>
  <c r="AQ319" i="227"/>
  <c r="AQ318" i="227"/>
  <c r="AQ317" i="227"/>
  <c r="AQ316" i="227"/>
  <c r="AQ315" i="227"/>
  <c r="AQ314" i="227"/>
  <c r="AQ313" i="227"/>
  <c r="AQ312" i="227"/>
  <c r="AQ311" i="227"/>
  <c r="AQ310" i="227"/>
  <c r="AQ309" i="227"/>
  <c r="AQ308" i="227"/>
  <c r="AQ307" i="227"/>
  <c r="AQ306" i="227"/>
  <c r="AQ305" i="227"/>
  <c r="AQ304" i="227"/>
  <c r="AQ303" i="227"/>
  <c r="AQ302" i="227"/>
  <c r="AQ301" i="227"/>
  <c r="AQ300" i="227"/>
  <c r="AQ299" i="227"/>
  <c r="AQ298" i="227"/>
  <c r="AQ297" i="227"/>
  <c r="AQ296" i="227"/>
  <c r="AQ295" i="227"/>
  <c r="AQ294" i="227"/>
  <c r="AQ293" i="227"/>
  <c r="AQ292" i="227"/>
  <c r="AQ291" i="227"/>
  <c r="AQ290" i="227"/>
  <c r="AQ289" i="227"/>
  <c r="AQ288" i="227"/>
  <c r="AQ287" i="227"/>
  <c r="AQ286" i="227"/>
  <c r="AQ285" i="227"/>
  <c r="AQ284" i="227"/>
  <c r="AQ283" i="227"/>
  <c r="AQ282" i="227"/>
  <c r="AQ281" i="227"/>
  <c r="AQ280" i="227"/>
  <c r="AQ279" i="227"/>
  <c r="AQ278" i="227"/>
  <c r="AQ277" i="227"/>
  <c r="AQ276" i="227"/>
  <c r="AQ275" i="227"/>
  <c r="AQ274" i="227"/>
  <c r="AQ273" i="227"/>
  <c r="AQ272" i="227"/>
  <c r="AQ271" i="227"/>
  <c r="AQ270" i="227"/>
  <c r="AQ269" i="227"/>
  <c r="AQ268" i="227"/>
  <c r="AQ267" i="227"/>
  <c r="AQ266" i="227"/>
  <c r="AQ265" i="227"/>
  <c r="AQ264" i="227"/>
  <c r="AQ263" i="227"/>
  <c r="AQ262" i="227"/>
  <c r="AQ261" i="227"/>
  <c r="AQ260" i="227"/>
  <c r="AQ259" i="227"/>
  <c r="AQ258" i="227"/>
  <c r="AQ257" i="227"/>
  <c r="AQ256" i="227"/>
  <c r="AQ255" i="227"/>
  <c r="AQ254" i="227"/>
  <c r="AQ253" i="227"/>
  <c r="AQ252" i="227"/>
  <c r="AQ251" i="227"/>
  <c r="AQ250" i="227"/>
  <c r="AQ249" i="227"/>
  <c r="AQ248" i="227"/>
  <c r="AQ247" i="227"/>
  <c r="AQ246" i="227"/>
  <c r="AQ245" i="227"/>
  <c r="AQ244" i="227"/>
  <c r="AQ243" i="227"/>
  <c r="AQ242" i="227"/>
  <c r="AQ241" i="227"/>
  <c r="AQ240" i="227"/>
  <c r="AQ239" i="227"/>
  <c r="AQ238" i="227"/>
  <c r="AQ237" i="227"/>
  <c r="AQ236" i="227"/>
  <c r="AQ235" i="227"/>
  <c r="AQ234" i="227"/>
  <c r="AQ233" i="227"/>
  <c r="AQ232" i="227"/>
  <c r="AQ231" i="227"/>
  <c r="AQ230" i="227"/>
  <c r="AQ229" i="227"/>
  <c r="AQ228" i="227"/>
  <c r="AQ227" i="227"/>
  <c r="AQ226" i="227"/>
  <c r="AQ225" i="227"/>
  <c r="AQ224" i="227"/>
  <c r="AQ223" i="227"/>
  <c r="AQ222" i="227"/>
  <c r="AQ221" i="227"/>
  <c r="AQ220" i="227"/>
  <c r="AQ219" i="227"/>
  <c r="AQ218" i="227"/>
  <c r="AQ217" i="227"/>
  <c r="AQ216" i="227"/>
  <c r="AQ215" i="227"/>
  <c r="AQ214" i="227"/>
  <c r="AQ213" i="227"/>
  <c r="AQ212" i="227"/>
  <c r="AQ211" i="227"/>
  <c r="AQ210" i="227"/>
  <c r="AQ209" i="227"/>
  <c r="AQ208" i="227"/>
  <c r="AQ207" i="227"/>
  <c r="AQ206" i="227"/>
  <c r="AQ205" i="227"/>
  <c r="AQ204" i="227"/>
  <c r="AQ203" i="227"/>
  <c r="AQ202" i="227"/>
  <c r="AQ201" i="227"/>
  <c r="AQ200" i="227"/>
  <c r="AQ199" i="227"/>
  <c r="AQ198" i="227"/>
  <c r="AQ197" i="227"/>
  <c r="AQ196" i="227"/>
  <c r="AQ195" i="227"/>
  <c r="AQ194" i="227"/>
  <c r="AQ193" i="227"/>
  <c r="AQ192" i="227"/>
  <c r="AQ191" i="227"/>
  <c r="AQ190" i="227"/>
  <c r="AQ189" i="227"/>
  <c r="AQ188" i="227"/>
  <c r="AQ187" i="227"/>
  <c r="AQ186" i="227"/>
  <c r="AQ185" i="227"/>
  <c r="AQ184" i="227"/>
  <c r="AQ183" i="227"/>
  <c r="AQ182" i="227"/>
  <c r="AQ181" i="227"/>
  <c r="AQ180" i="227"/>
  <c r="AQ179" i="227"/>
  <c r="AQ178" i="227"/>
  <c r="AQ177" i="227"/>
  <c r="AQ176" i="227"/>
  <c r="AQ175" i="227"/>
  <c r="AQ174" i="227"/>
  <c r="AQ173" i="227"/>
  <c r="AQ172" i="227"/>
  <c r="AQ171" i="227"/>
  <c r="AQ170" i="227"/>
  <c r="AQ169" i="227"/>
  <c r="AQ168" i="227"/>
  <c r="AQ167" i="227"/>
  <c r="AQ166" i="227"/>
  <c r="AQ165" i="227"/>
  <c r="AQ164" i="227"/>
  <c r="AQ163" i="227"/>
  <c r="AQ162" i="227"/>
  <c r="AQ161" i="227"/>
  <c r="AQ160" i="227"/>
  <c r="AQ159" i="227"/>
  <c r="AQ158" i="227"/>
  <c r="AQ157" i="227"/>
  <c r="AQ156" i="227"/>
  <c r="AQ155" i="227"/>
  <c r="AQ154" i="227"/>
  <c r="AQ153" i="227"/>
  <c r="AQ152" i="227"/>
  <c r="AQ151" i="227"/>
  <c r="AQ150" i="227"/>
  <c r="AQ149" i="227"/>
  <c r="AQ148" i="227"/>
  <c r="AQ147" i="227"/>
  <c r="AQ146" i="227"/>
  <c r="AQ145" i="227"/>
  <c r="AQ144" i="227"/>
  <c r="AQ143" i="227"/>
  <c r="AQ142" i="227"/>
  <c r="AQ141" i="227"/>
  <c r="AQ140" i="227"/>
  <c r="AQ139" i="227"/>
  <c r="AQ138" i="227"/>
  <c r="AQ137" i="227"/>
  <c r="AQ136" i="227"/>
  <c r="AQ135" i="227"/>
  <c r="AQ134" i="227"/>
  <c r="AQ133" i="227"/>
  <c r="AQ132" i="227"/>
  <c r="AQ131" i="227"/>
  <c r="AQ130" i="227"/>
  <c r="AQ129" i="227"/>
  <c r="AQ128" i="227"/>
  <c r="AQ127" i="227"/>
  <c r="AQ126" i="227"/>
  <c r="AQ125" i="227"/>
  <c r="AQ124" i="227"/>
  <c r="AQ123" i="227"/>
  <c r="AQ122" i="227"/>
  <c r="AQ121" i="227"/>
  <c r="AQ120" i="227"/>
  <c r="AQ119" i="227"/>
  <c r="AQ118" i="227"/>
  <c r="AQ117" i="227"/>
  <c r="AQ116" i="227"/>
  <c r="AQ115" i="227"/>
  <c r="AQ114" i="227"/>
  <c r="AQ113" i="227"/>
  <c r="AQ112" i="227"/>
  <c r="AQ111" i="227"/>
  <c r="AQ110" i="227"/>
  <c r="AQ109" i="227"/>
  <c r="AQ108" i="227"/>
  <c r="AQ107" i="227"/>
  <c r="AQ106" i="227"/>
  <c r="AQ105" i="227"/>
  <c r="AQ104" i="227"/>
  <c r="AQ103" i="227"/>
  <c r="AQ102" i="227"/>
  <c r="AQ101" i="227"/>
  <c r="AQ100" i="227"/>
  <c r="AQ99" i="227"/>
  <c r="AQ98" i="227"/>
  <c r="AQ97" i="227"/>
  <c r="AQ96" i="227"/>
  <c r="AQ95" i="227"/>
  <c r="AQ94" i="227"/>
  <c r="AQ93" i="227"/>
  <c r="AQ92" i="227"/>
  <c r="AQ91" i="227"/>
  <c r="AQ90" i="227"/>
  <c r="AQ89" i="227"/>
  <c r="AQ88" i="227"/>
  <c r="AQ87" i="227"/>
  <c r="AQ86" i="227"/>
  <c r="AQ85" i="227"/>
  <c r="AQ84" i="227"/>
  <c r="AQ83" i="227"/>
  <c r="AQ82" i="227"/>
  <c r="AQ81" i="227"/>
  <c r="AQ80" i="227"/>
  <c r="AQ79" i="227"/>
  <c r="AQ78" i="227"/>
  <c r="AQ77" i="227"/>
  <c r="AQ76" i="227"/>
  <c r="AQ75" i="227"/>
  <c r="AQ74" i="227"/>
  <c r="AQ73" i="227"/>
  <c r="AQ72" i="227"/>
  <c r="AQ71" i="227"/>
  <c r="AQ70" i="227"/>
  <c r="AQ69" i="227"/>
  <c r="AQ68" i="227"/>
  <c r="AQ67" i="227"/>
  <c r="AQ66" i="227"/>
  <c r="AQ65" i="227"/>
  <c r="AQ64" i="227"/>
  <c r="AQ63" i="227"/>
  <c r="AQ62" i="227"/>
  <c r="AQ61" i="227"/>
  <c r="AQ60" i="227"/>
  <c r="AQ59" i="227"/>
  <c r="AQ58" i="227"/>
  <c r="AQ57" i="227"/>
  <c r="AQ56" i="227"/>
  <c r="AQ55" i="227"/>
  <c r="AQ54" i="227"/>
  <c r="AQ53" i="227"/>
  <c r="AQ52" i="227"/>
  <c r="AQ51" i="227"/>
  <c r="AQ50" i="227"/>
  <c r="AQ49" i="227"/>
  <c r="AQ48" i="227"/>
  <c r="AQ47" i="227"/>
  <c r="AQ46" i="227"/>
  <c r="AQ45" i="227"/>
  <c r="AQ44" i="227"/>
  <c r="AQ43" i="227"/>
  <c r="AQ42" i="227"/>
  <c r="AQ41" i="227"/>
  <c r="AQ40" i="227"/>
  <c r="AQ39" i="227"/>
  <c r="AQ38" i="227"/>
  <c r="AQ37" i="227"/>
  <c r="AQ36" i="227"/>
  <c r="AQ35" i="227"/>
  <c r="AQ34" i="227"/>
  <c r="AQ33" i="227"/>
  <c r="AQ32" i="227"/>
  <c r="AQ31" i="227"/>
  <c r="AQ30" i="227"/>
  <c r="AQ29" i="227"/>
  <c r="AQ28" i="227"/>
  <c r="AQ27" i="227"/>
  <c r="AQ26" i="227"/>
  <c r="AQ25" i="227"/>
  <c r="AQ24" i="227"/>
  <c r="AQ23" i="227"/>
  <c r="AQ22" i="227"/>
  <c r="AQ21" i="227"/>
  <c r="AQ20" i="227"/>
  <c r="AQ19" i="227"/>
  <c r="AQ18" i="227"/>
  <c r="AQ17" i="227"/>
  <c r="AQ16" i="227"/>
  <c r="AQ15" i="227"/>
  <c r="AQ14" i="227"/>
  <c r="AQ13" i="227"/>
  <c r="AQ12" i="227"/>
  <c r="AQ11" i="227"/>
  <c r="AQ10" i="227"/>
  <c r="AN341" i="227"/>
  <c r="AN340" i="227"/>
  <c r="AN339" i="227"/>
  <c r="AN338" i="227"/>
  <c r="AN337" i="227"/>
  <c r="AN336" i="227"/>
  <c r="AN335" i="227"/>
  <c r="AN334" i="227"/>
  <c r="AN333" i="227"/>
  <c r="AN332" i="227"/>
  <c r="AN331" i="227"/>
  <c r="AN330" i="227"/>
  <c r="AN329" i="227"/>
  <c r="AN328" i="227"/>
  <c r="AN327" i="227"/>
  <c r="AN326" i="227"/>
  <c r="AN325" i="227"/>
  <c r="AN324" i="227"/>
  <c r="AN323" i="227"/>
  <c r="AN322" i="227"/>
  <c r="AN321" i="227"/>
  <c r="AN320" i="227"/>
  <c r="AN319" i="227"/>
  <c r="AN318" i="227"/>
  <c r="AN317" i="227"/>
  <c r="AN316" i="227"/>
  <c r="AN315" i="227"/>
  <c r="AN314" i="227"/>
  <c r="AN313" i="227"/>
  <c r="AN312" i="227"/>
  <c r="AN311" i="227"/>
  <c r="AN310" i="227"/>
  <c r="AN309" i="227"/>
  <c r="AN308" i="227"/>
  <c r="AN307" i="227"/>
  <c r="AN306" i="227"/>
  <c r="AN305" i="227"/>
  <c r="AN304" i="227"/>
  <c r="AN303" i="227"/>
  <c r="AN302" i="227"/>
  <c r="AN301" i="227"/>
  <c r="AN300" i="227"/>
  <c r="AN299" i="227"/>
  <c r="AN298" i="227"/>
  <c r="AN297" i="227"/>
  <c r="AN296" i="227"/>
  <c r="AN295" i="227"/>
  <c r="AN294" i="227"/>
  <c r="AN293" i="227"/>
  <c r="AN292" i="227"/>
  <c r="AN291" i="227"/>
  <c r="AN290" i="227"/>
  <c r="AN289" i="227"/>
  <c r="AN288" i="227"/>
  <c r="AN287" i="227"/>
  <c r="AN286" i="227"/>
  <c r="AN285" i="227"/>
  <c r="AN284" i="227"/>
  <c r="AN283" i="227"/>
  <c r="AN282" i="227"/>
  <c r="AN281" i="227"/>
  <c r="AN280" i="227"/>
  <c r="AN279" i="227"/>
  <c r="AN278" i="227"/>
  <c r="AN277" i="227"/>
  <c r="AN276" i="227"/>
  <c r="AN275" i="227"/>
  <c r="AN274" i="227"/>
  <c r="AN273" i="227"/>
  <c r="AN272" i="227"/>
  <c r="AN271" i="227"/>
  <c r="AN270" i="227"/>
  <c r="AN269" i="227"/>
  <c r="AN268" i="227"/>
  <c r="AN267" i="227"/>
  <c r="AN266" i="227"/>
  <c r="AN265" i="227"/>
  <c r="AN264" i="227"/>
  <c r="AN263" i="227"/>
  <c r="AN262" i="227"/>
  <c r="AN261" i="227"/>
  <c r="AN260" i="227"/>
  <c r="AN259" i="227"/>
  <c r="AN258" i="227"/>
  <c r="AN257" i="227"/>
  <c r="AN256" i="227"/>
  <c r="AN255" i="227"/>
  <c r="AN254" i="227"/>
  <c r="AN253" i="227"/>
  <c r="AN252" i="227"/>
  <c r="AN251" i="227"/>
  <c r="AN250" i="227"/>
  <c r="AN249" i="227"/>
  <c r="AN248" i="227"/>
  <c r="AN247" i="227"/>
  <c r="AN246" i="227"/>
  <c r="AN245" i="227"/>
  <c r="AN244" i="227"/>
  <c r="AN243" i="227"/>
  <c r="AN242" i="227"/>
  <c r="AN241" i="227"/>
  <c r="AN240" i="227"/>
  <c r="AN239" i="227"/>
  <c r="AN238" i="227"/>
  <c r="AN237" i="227"/>
  <c r="AN236" i="227"/>
  <c r="AN235" i="227"/>
  <c r="AN234" i="227"/>
  <c r="AN233" i="227"/>
  <c r="AN232" i="227"/>
  <c r="AN231" i="227"/>
  <c r="AN230" i="227"/>
  <c r="AN229" i="227"/>
  <c r="AN228" i="227"/>
  <c r="AN227" i="227"/>
  <c r="AN226" i="227"/>
  <c r="AN225" i="227"/>
  <c r="AN224" i="227"/>
  <c r="AN223" i="227"/>
  <c r="AN222" i="227"/>
  <c r="AN221" i="227"/>
  <c r="AN220" i="227"/>
  <c r="AN219" i="227"/>
  <c r="AN218" i="227"/>
  <c r="AN217" i="227"/>
  <c r="AN216" i="227"/>
  <c r="AN215" i="227"/>
  <c r="AN214" i="227"/>
  <c r="AN213" i="227"/>
  <c r="AN212" i="227"/>
  <c r="AN211" i="227"/>
  <c r="AN210" i="227"/>
  <c r="AN209" i="227"/>
  <c r="AN208" i="227"/>
  <c r="AN207" i="227"/>
  <c r="AN206" i="227"/>
  <c r="AN205" i="227"/>
  <c r="AN204" i="227"/>
  <c r="AN203" i="227"/>
  <c r="AN202" i="227"/>
  <c r="AN201" i="227"/>
  <c r="AN200" i="227"/>
  <c r="AN199" i="227"/>
  <c r="AN198" i="227"/>
  <c r="AN197" i="227"/>
  <c r="AN196" i="227"/>
  <c r="AN195" i="227"/>
  <c r="AN194" i="227"/>
  <c r="AN193" i="227"/>
  <c r="AN192" i="227"/>
  <c r="AN191" i="227"/>
  <c r="AN190" i="227"/>
  <c r="AN189" i="227"/>
  <c r="AN188" i="227"/>
  <c r="AN187" i="227"/>
  <c r="AN186" i="227"/>
  <c r="AN185" i="227"/>
  <c r="AN184" i="227"/>
  <c r="AN183" i="227"/>
  <c r="AN182" i="227"/>
  <c r="AN181" i="227"/>
  <c r="AN180" i="227"/>
  <c r="AN179" i="227"/>
  <c r="AN178" i="227"/>
  <c r="AN177" i="227"/>
  <c r="AN176" i="227"/>
  <c r="AN175" i="227"/>
  <c r="AN174" i="227"/>
  <c r="AN173" i="227"/>
  <c r="AN172" i="227"/>
  <c r="AN171" i="227"/>
  <c r="AN170" i="227"/>
  <c r="AN169" i="227"/>
  <c r="AN168" i="227"/>
  <c r="AN167" i="227"/>
  <c r="AN166" i="227"/>
  <c r="AN165" i="227"/>
  <c r="AN164" i="227"/>
  <c r="AN163" i="227"/>
  <c r="AN162" i="227"/>
  <c r="AN161" i="227"/>
  <c r="AN160" i="227"/>
  <c r="AN159" i="227"/>
  <c r="AN158" i="227"/>
  <c r="AN157" i="227"/>
  <c r="AN156" i="227"/>
  <c r="AN155" i="227"/>
  <c r="AN154" i="227"/>
  <c r="AN153" i="227"/>
  <c r="AN152" i="227"/>
  <c r="AN151" i="227"/>
  <c r="AN150" i="227"/>
  <c r="AN149" i="227"/>
  <c r="AN148" i="227"/>
  <c r="AN147" i="227"/>
  <c r="AN146" i="227"/>
  <c r="AN145" i="227"/>
  <c r="AN144" i="227"/>
  <c r="AN143" i="227"/>
  <c r="AN142" i="227"/>
  <c r="AN141" i="227"/>
  <c r="AN140" i="227"/>
  <c r="AN139" i="227"/>
  <c r="AN138" i="227"/>
  <c r="AN137" i="227"/>
  <c r="AN136" i="227"/>
  <c r="AN135" i="227"/>
  <c r="AN134" i="227"/>
  <c r="AN133" i="227"/>
  <c r="AN132" i="227"/>
  <c r="AN131" i="227"/>
  <c r="AN130" i="227"/>
  <c r="AN129" i="227"/>
  <c r="AN128" i="227"/>
  <c r="AN127" i="227"/>
  <c r="AN126" i="227"/>
  <c r="AN125" i="227"/>
  <c r="AN124" i="227"/>
  <c r="AN123" i="227"/>
  <c r="AN122" i="227"/>
  <c r="AN121" i="227"/>
  <c r="AN120" i="227"/>
  <c r="AN119" i="227"/>
  <c r="AN118" i="227"/>
  <c r="AN117" i="227"/>
  <c r="AN116" i="227"/>
  <c r="AN115" i="227"/>
  <c r="AN114" i="227"/>
  <c r="AN113" i="227"/>
  <c r="AN112" i="227"/>
  <c r="AN111" i="227"/>
  <c r="AN110" i="227"/>
  <c r="AN109" i="227"/>
  <c r="AN108" i="227"/>
  <c r="AN107" i="227"/>
  <c r="AN106" i="227"/>
  <c r="AN105" i="227"/>
  <c r="AN104" i="227"/>
  <c r="AN103" i="227"/>
  <c r="AN102" i="227"/>
  <c r="AN101" i="227"/>
  <c r="AN100" i="227"/>
  <c r="AN99" i="227"/>
  <c r="AN98" i="227"/>
  <c r="AN97" i="227"/>
  <c r="AN96" i="227"/>
  <c r="AN95" i="227"/>
  <c r="AN94" i="227"/>
  <c r="AN93" i="227"/>
  <c r="AN92" i="227"/>
  <c r="AN91" i="227"/>
  <c r="AN90" i="227"/>
  <c r="AN89" i="227"/>
  <c r="AN88" i="227"/>
  <c r="AN87" i="227"/>
  <c r="AN86" i="227"/>
  <c r="AN85" i="227"/>
  <c r="AN84" i="227"/>
  <c r="AN83" i="227"/>
  <c r="AN82" i="227"/>
  <c r="AN81" i="227"/>
  <c r="AN80" i="227"/>
  <c r="AN79" i="227"/>
  <c r="AN78" i="227"/>
  <c r="AN77" i="227"/>
  <c r="AN76" i="227"/>
  <c r="AN75" i="227"/>
  <c r="AN74" i="227"/>
  <c r="AN73" i="227"/>
  <c r="AN72" i="227"/>
  <c r="AN71" i="227"/>
  <c r="AN70" i="227"/>
  <c r="AN69" i="227"/>
  <c r="AN68" i="227"/>
  <c r="AN67" i="227"/>
  <c r="AN66" i="227"/>
  <c r="AN65" i="227"/>
  <c r="AN64" i="227"/>
  <c r="AN63" i="227"/>
  <c r="AN62" i="227"/>
  <c r="AN61" i="227"/>
  <c r="AN60" i="227"/>
  <c r="AN59" i="227"/>
  <c r="AN58" i="227"/>
  <c r="AN57" i="227"/>
  <c r="AN56" i="227"/>
  <c r="AN55" i="227"/>
  <c r="AN54" i="227"/>
  <c r="AN53" i="227"/>
  <c r="AN52" i="227"/>
  <c r="AN51" i="227"/>
  <c r="AN50" i="227"/>
  <c r="AN49" i="227"/>
  <c r="AN48" i="227"/>
  <c r="AN47" i="227"/>
  <c r="AN46" i="227"/>
  <c r="AN45" i="227"/>
  <c r="AN44" i="227"/>
  <c r="AN43" i="227"/>
  <c r="AN42" i="227"/>
  <c r="AN41" i="227"/>
  <c r="AN40" i="227"/>
  <c r="AN39" i="227"/>
  <c r="AN38" i="227"/>
  <c r="AN37" i="227"/>
  <c r="AN36" i="227"/>
  <c r="AN35" i="227"/>
  <c r="AN34" i="227"/>
  <c r="AN33" i="227"/>
  <c r="AN32" i="227"/>
  <c r="AN31" i="227"/>
  <c r="AN30" i="227"/>
  <c r="AN29" i="227"/>
  <c r="AN28" i="227"/>
  <c r="AN27" i="227"/>
  <c r="AN26" i="227"/>
  <c r="AN25" i="227"/>
  <c r="AN24" i="227"/>
  <c r="AN23" i="227"/>
  <c r="AN22" i="227"/>
  <c r="AN21" i="227"/>
  <c r="AN20" i="227"/>
  <c r="AN19" i="227"/>
  <c r="AN18" i="227"/>
  <c r="AN17" i="227"/>
  <c r="AN16" i="227"/>
  <c r="AN15" i="227"/>
  <c r="AN14" i="227"/>
  <c r="AN13" i="227"/>
  <c r="AN12" i="227"/>
  <c r="AN11" i="227"/>
  <c r="AN10" i="227"/>
  <c r="AK341" i="227"/>
  <c r="AK340" i="227"/>
  <c r="AK339" i="227"/>
  <c r="AK338" i="227"/>
  <c r="AK337" i="227"/>
  <c r="AK336" i="227"/>
  <c r="AK335" i="227"/>
  <c r="AK334" i="227"/>
  <c r="AK333" i="227"/>
  <c r="AK332" i="227"/>
  <c r="AK331" i="227"/>
  <c r="AK330" i="227"/>
  <c r="AK329" i="227"/>
  <c r="AK328" i="227"/>
  <c r="AK327" i="227"/>
  <c r="AK326" i="227"/>
  <c r="AK325" i="227"/>
  <c r="AK324" i="227"/>
  <c r="AK323" i="227"/>
  <c r="AK322" i="227"/>
  <c r="AK321" i="227"/>
  <c r="AK320" i="227"/>
  <c r="AK319" i="227"/>
  <c r="AK318" i="227"/>
  <c r="AK317" i="227"/>
  <c r="AK316" i="227"/>
  <c r="AK315" i="227"/>
  <c r="AK314" i="227"/>
  <c r="AK313" i="227"/>
  <c r="AK312" i="227"/>
  <c r="AK311" i="227"/>
  <c r="AK310" i="227"/>
  <c r="AK309" i="227"/>
  <c r="AK308" i="227"/>
  <c r="AK307" i="227"/>
  <c r="AK306" i="227"/>
  <c r="AK305" i="227"/>
  <c r="AK304" i="227"/>
  <c r="AK303" i="227"/>
  <c r="AK302" i="227"/>
  <c r="AK301" i="227"/>
  <c r="AK300" i="227"/>
  <c r="AK299" i="227"/>
  <c r="AK298" i="227"/>
  <c r="AK297" i="227"/>
  <c r="AK296" i="227"/>
  <c r="AK295" i="227"/>
  <c r="AK294" i="227"/>
  <c r="AK293" i="227"/>
  <c r="AK292" i="227"/>
  <c r="AK291" i="227"/>
  <c r="AK290" i="227"/>
  <c r="AK289" i="227"/>
  <c r="AK288" i="227"/>
  <c r="AK287" i="227"/>
  <c r="AK286" i="227"/>
  <c r="AK285" i="227"/>
  <c r="AK284" i="227"/>
  <c r="AK283" i="227"/>
  <c r="AK282" i="227"/>
  <c r="AK281" i="227"/>
  <c r="AK280" i="227"/>
  <c r="AK279" i="227"/>
  <c r="AK278" i="227"/>
  <c r="AK277" i="227"/>
  <c r="AK276" i="227"/>
  <c r="AK275" i="227"/>
  <c r="AK274" i="227"/>
  <c r="AK273" i="227"/>
  <c r="AK272" i="227"/>
  <c r="AK271" i="227"/>
  <c r="AK270" i="227"/>
  <c r="AK269" i="227"/>
  <c r="AK268" i="227"/>
  <c r="AK267" i="227"/>
  <c r="AK266" i="227"/>
  <c r="AK265" i="227"/>
  <c r="AK264" i="227"/>
  <c r="AK263" i="227"/>
  <c r="AK262" i="227"/>
  <c r="AK261" i="227"/>
  <c r="AK260" i="227"/>
  <c r="AK259" i="227"/>
  <c r="AK258" i="227"/>
  <c r="AK257" i="227"/>
  <c r="AK256" i="227"/>
  <c r="AK255" i="227"/>
  <c r="AK254" i="227"/>
  <c r="AK253" i="227"/>
  <c r="AK252" i="227"/>
  <c r="AK251" i="227"/>
  <c r="AK250" i="227"/>
  <c r="AK249" i="227"/>
  <c r="AK248" i="227"/>
  <c r="AK247" i="227"/>
  <c r="AK246" i="227"/>
  <c r="AK245" i="227"/>
  <c r="AK244" i="227"/>
  <c r="AK243" i="227"/>
  <c r="AK242" i="227"/>
  <c r="AK241" i="227"/>
  <c r="AK240" i="227"/>
  <c r="AK239" i="227"/>
  <c r="AK238" i="227"/>
  <c r="AK237" i="227"/>
  <c r="AK236" i="227"/>
  <c r="AK235" i="227"/>
  <c r="AK234" i="227"/>
  <c r="AK233" i="227"/>
  <c r="AK232" i="227"/>
  <c r="AK231" i="227"/>
  <c r="AK230" i="227"/>
  <c r="AK229" i="227"/>
  <c r="AK228" i="227"/>
  <c r="AK227" i="227"/>
  <c r="AK226" i="227"/>
  <c r="AK225" i="227"/>
  <c r="AK224" i="227"/>
  <c r="AK223" i="227"/>
  <c r="AK222" i="227"/>
  <c r="AK221" i="227"/>
  <c r="AK220" i="227"/>
  <c r="AK219" i="227"/>
  <c r="AK218" i="227"/>
  <c r="AK217" i="227"/>
  <c r="AK216" i="227"/>
  <c r="AK215" i="227"/>
  <c r="AK214" i="227"/>
  <c r="AK213" i="227"/>
  <c r="AK212" i="227"/>
  <c r="AK211" i="227"/>
  <c r="AK210" i="227"/>
  <c r="AK209" i="227"/>
  <c r="AK208" i="227"/>
  <c r="AK207" i="227"/>
  <c r="AK206" i="227"/>
  <c r="AK205" i="227"/>
  <c r="AK204" i="227"/>
  <c r="AK203" i="227"/>
  <c r="AK202" i="227"/>
  <c r="AK201" i="227"/>
  <c r="AK200" i="227"/>
  <c r="AK199" i="227"/>
  <c r="AK198" i="227"/>
  <c r="AK197" i="227"/>
  <c r="AK196" i="227"/>
  <c r="AK195" i="227"/>
  <c r="AK194" i="227"/>
  <c r="AK193" i="227"/>
  <c r="AK192" i="227"/>
  <c r="AK191" i="227"/>
  <c r="AK190" i="227"/>
  <c r="AK189" i="227"/>
  <c r="AK188" i="227"/>
  <c r="AK187" i="227"/>
  <c r="AK186" i="227"/>
  <c r="AK185" i="227"/>
  <c r="AK184" i="227"/>
  <c r="AK183" i="227"/>
  <c r="AK182" i="227"/>
  <c r="AK181" i="227"/>
  <c r="AK180" i="227"/>
  <c r="AK179" i="227"/>
  <c r="AK178" i="227"/>
  <c r="AK177" i="227"/>
  <c r="AK176" i="227"/>
  <c r="AK175" i="227"/>
  <c r="AK174" i="227"/>
  <c r="AK173" i="227"/>
  <c r="AK172" i="227"/>
  <c r="AK171" i="227"/>
  <c r="AK170" i="227"/>
  <c r="AK169" i="227"/>
  <c r="AK168" i="227"/>
  <c r="AK167" i="227"/>
  <c r="AK166" i="227"/>
  <c r="AK165" i="227"/>
  <c r="AK164" i="227"/>
  <c r="AK163" i="227"/>
  <c r="AK162" i="227"/>
  <c r="AK161" i="227"/>
  <c r="AK160" i="227"/>
  <c r="AK159" i="227"/>
  <c r="AK158" i="227"/>
  <c r="AK157" i="227"/>
  <c r="AK156" i="227"/>
  <c r="AK155" i="227"/>
  <c r="AK154" i="227"/>
  <c r="AK153" i="227"/>
  <c r="AK152" i="227"/>
  <c r="AK151" i="227"/>
  <c r="AK150" i="227"/>
  <c r="AK149" i="227"/>
  <c r="AK148" i="227"/>
  <c r="AK147" i="227"/>
  <c r="AK146" i="227"/>
  <c r="AK145" i="227"/>
  <c r="AK144" i="227"/>
  <c r="AK143" i="227"/>
  <c r="AK142" i="227"/>
  <c r="AK141" i="227"/>
  <c r="AK140" i="227"/>
  <c r="AK139" i="227"/>
  <c r="AK138" i="227"/>
  <c r="AK137" i="227"/>
  <c r="AK136" i="227"/>
  <c r="AK135" i="227"/>
  <c r="AK134" i="227"/>
  <c r="AK133" i="227"/>
  <c r="AK132" i="227"/>
  <c r="AK131" i="227"/>
  <c r="AK130" i="227"/>
  <c r="AK129" i="227"/>
  <c r="AK128" i="227"/>
  <c r="AK127" i="227"/>
  <c r="AK126" i="227"/>
  <c r="AK125" i="227"/>
  <c r="AK124" i="227"/>
  <c r="AK123" i="227"/>
  <c r="AK122" i="227"/>
  <c r="AK121" i="227"/>
  <c r="AK120" i="227"/>
  <c r="AK119" i="227"/>
  <c r="AK118" i="227"/>
  <c r="AK117" i="227"/>
  <c r="AK116" i="227"/>
  <c r="AK115" i="227"/>
  <c r="AK114" i="227"/>
  <c r="AK113" i="227"/>
  <c r="AK112" i="227"/>
  <c r="AK111" i="227"/>
  <c r="AK110" i="227"/>
  <c r="AK109" i="227"/>
  <c r="AK108" i="227"/>
  <c r="AK107" i="227"/>
  <c r="AK106" i="227"/>
  <c r="AK105" i="227"/>
  <c r="AK104" i="227"/>
  <c r="AK103" i="227"/>
  <c r="AK102" i="227"/>
  <c r="AK101" i="227"/>
  <c r="AK100" i="227"/>
  <c r="AK99" i="227"/>
  <c r="AK98" i="227"/>
  <c r="AK97" i="227"/>
  <c r="AK96" i="227"/>
  <c r="AK95" i="227"/>
  <c r="AK94" i="227"/>
  <c r="AK93" i="227"/>
  <c r="AK92" i="227"/>
  <c r="AK91" i="227"/>
  <c r="AK90" i="227"/>
  <c r="AK89" i="227"/>
  <c r="AK88" i="227"/>
  <c r="AK87" i="227"/>
  <c r="AK86" i="227"/>
  <c r="AK85" i="227"/>
  <c r="AK84" i="227"/>
  <c r="AK83" i="227"/>
  <c r="AK82" i="227"/>
  <c r="AK81" i="227"/>
  <c r="AK80" i="227"/>
  <c r="AK79" i="227"/>
  <c r="AK78" i="227"/>
  <c r="AK77" i="227"/>
  <c r="AK76" i="227"/>
  <c r="AK75" i="227"/>
  <c r="AK74" i="227"/>
  <c r="AK73" i="227"/>
  <c r="AK72" i="227"/>
  <c r="AK71" i="227"/>
  <c r="AK70" i="227"/>
  <c r="AK69" i="227"/>
  <c r="AK68" i="227"/>
  <c r="AK67" i="227"/>
  <c r="AK66" i="227"/>
  <c r="AK65" i="227"/>
  <c r="AK64" i="227"/>
  <c r="AK63" i="227"/>
  <c r="AK62" i="227"/>
  <c r="AK61" i="227"/>
  <c r="AK60" i="227"/>
  <c r="AK59" i="227"/>
  <c r="AK58" i="227"/>
  <c r="AK57" i="227"/>
  <c r="AK56" i="227"/>
  <c r="AK55" i="227"/>
  <c r="AK54" i="227"/>
  <c r="AK53" i="227"/>
  <c r="AK52" i="227"/>
  <c r="AK51" i="227"/>
  <c r="AK50" i="227"/>
  <c r="AK49" i="227"/>
  <c r="AK48" i="227"/>
  <c r="AK47" i="227"/>
  <c r="AK46" i="227"/>
  <c r="AK45" i="227"/>
  <c r="AK44" i="227"/>
  <c r="AK43" i="227"/>
  <c r="AK42" i="227"/>
  <c r="AK41" i="227"/>
  <c r="AK40" i="227"/>
  <c r="AK39" i="227"/>
  <c r="AK38" i="227"/>
  <c r="AK37" i="227"/>
  <c r="AK36" i="227"/>
  <c r="AK35" i="227"/>
  <c r="AK34" i="227"/>
  <c r="AK33" i="227"/>
  <c r="AK32" i="227"/>
  <c r="AK31" i="227"/>
  <c r="AK30" i="227"/>
  <c r="AK29" i="227"/>
  <c r="AK28" i="227"/>
  <c r="AK27" i="227"/>
  <c r="AK26" i="227"/>
  <c r="AK25" i="227"/>
  <c r="AK24" i="227"/>
  <c r="AK23" i="227"/>
  <c r="AK22" i="227"/>
  <c r="AK21" i="227"/>
  <c r="AK20" i="227"/>
  <c r="AK19" i="227"/>
  <c r="AK18" i="227"/>
  <c r="AK17" i="227"/>
  <c r="AK16" i="227"/>
  <c r="AK15" i="227"/>
  <c r="AK14" i="227"/>
  <c r="AK13" i="227"/>
  <c r="AK12" i="227"/>
  <c r="AK11" i="227"/>
  <c r="AK10" i="227"/>
  <c r="BW35" i="223"/>
  <c r="AH341" i="227"/>
  <c r="AH340" i="227"/>
  <c r="AH339" i="227"/>
  <c r="AH338" i="227"/>
  <c r="AH337" i="227"/>
  <c r="AH336" i="227"/>
  <c r="AH335" i="227"/>
  <c r="AH334" i="227"/>
  <c r="AH333" i="227"/>
  <c r="AH332" i="227"/>
  <c r="AH331" i="227"/>
  <c r="AH330" i="227"/>
  <c r="AH329" i="227"/>
  <c r="AH328" i="227"/>
  <c r="AH327" i="227"/>
  <c r="AH326" i="227"/>
  <c r="AH325" i="227"/>
  <c r="AH324" i="227"/>
  <c r="AH323" i="227"/>
  <c r="AH322" i="227"/>
  <c r="AH321" i="227"/>
  <c r="AH320" i="227"/>
  <c r="AH319" i="227"/>
  <c r="AH318" i="227"/>
  <c r="AH317" i="227"/>
  <c r="AH316" i="227"/>
  <c r="AH315" i="227"/>
  <c r="AH314" i="227"/>
  <c r="AH313" i="227"/>
  <c r="AH312" i="227"/>
  <c r="AH311" i="227"/>
  <c r="AH310" i="227"/>
  <c r="AH309" i="227"/>
  <c r="AH308" i="227"/>
  <c r="AH307" i="227"/>
  <c r="AH306" i="227"/>
  <c r="AH305" i="227"/>
  <c r="AH304" i="227"/>
  <c r="AH303" i="227"/>
  <c r="AH302" i="227"/>
  <c r="AH301" i="227"/>
  <c r="AH300" i="227"/>
  <c r="AH299" i="227"/>
  <c r="AH298" i="227"/>
  <c r="AH297" i="227"/>
  <c r="AH296" i="227"/>
  <c r="AH295" i="227"/>
  <c r="AH294" i="227"/>
  <c r="AH293" i="227"/>
  <c r="AH292" i="227"/>
  <c r="AH291" i="227"/>
  <c r="AH290" i="227"/>
  <c r="AH289" i="227"/>
  <c r="AH288" i="227"/>
  <c r="AH287" i="227"/>
  <c r="AH286" i="227"/>
  <c r="AH285" i="227"/>
  <c r="AH284" i="227"/>
  <c r="AH283" i="227"/>
  <c r="AH282" i="227"/>
  <c r="AH281" i="227"/>
  <c r="AH280" i="227"/>
  <c r="AH279" i="227"/>
  <c r="AH278" i="227"/>
  <c r="AH277" i="227"/>
  <c r="AH276" i="227"/>
  <c r="AH275" i="227"/>
  <c r="AH274" i="227"/>
  <c r="AH273" i="227"/>
  <c r="AH272" i="227"/>
  <c r="AH271" i="227"/>
  <c r="AH270" i="227"/>
  <c r="AH269" i="227"/>
  <c r="AH268" i="227"/>
  <c r="AH267" i="227"/>
  <c r="AH266" i="227"/>
  <c r="AH265" i="227"/>
  <c r="AH264" i="227"/>
  <c r="AH263" i="227"/>
  <c r="AH262" i="227"/>
  <c r="AH261" i="227"/>
  <c r="AH260" i="227"/>
  <c r="AH259" i="227"/>
  <c r="AH258" i="227"/>
  <c r="AH257" i="227"/>
  <c r="AH256" i="227"/>
  <c r="AH255" i="227"/>
  <c r="AH254" i="227"/>
  <c r="AH253" i="227"/>
  <c r="AH252" i="227"/>
  <c r="AH251" i="227"/>
  <c r="AH250" i="227"/>
  <c r="AH249" i="227"/>
  <c r="AH248" i="227"/>
  <c r="AH247" i="227"/>
  <c r="AH246" i="227"/>
  <c r="AH245" i="227"/>
  <c r="AH244" i="227"/>
  <c r="AH243" i="227"/>
  <c r="AH242" i="227"/>
  <c r="AH241" i="227"/>
  <c r="AH240" i="227"/>
  <c r="AH239" i="227"/>
  <c r="AH238" i="227"/>
  <c r="AH237" i="227"/>
  <c r="AH236" i="227"/>
  <c r="AH234" i="227"/>
  <c r="AH233" i="227"/>
  <c r="AH232" i="227"/>
  <c r="AH231" i="227"/>
  <c r="AH230" i="227"/>
  <c r="AH229" i="227"/>
  <c r="AH228" i="227"/>
  <c r="AH227" i="227"/>
  <c r="AH226" i="227"/>
  <c r="AH225" i="227"/>
  <c r="AH224" i="227"/>
  <c r="AH223" i="227"/>
  <c r="AH222" i="227"/>
  <c r="AH221" i="227"/>
  <c r="AH220" i="227"/>
  <c r="AH219" i="227"/>
  <c r="AH218" i="227"/>
  <c r="AH217" i="227"/>
  <c r="AH216" i="227"/>
  <c r="AH215" i="227"/>
  <c r="AH214" i="227"/>
  <c r="AH213" i="227"/>
  <c r="AH212" i="227"/>
  <c r="AH211" i="227"/>
  <c r="AH210" i="227"/>
  <c r="AH209" i="227"/>
  <c r="AH208" i="227"/>
  <c r="AH207" i="227"/>
  <c r="AH206" i="227"/>
  <c r="AH205" i="227"/>
  <c r="AH204" i="227"/>
  <c r="AH203" i="227"/>
  <c r="AH202" i="227"/>
  <c r="AH201" i="227"/>
  <c r="AH200" i="227"/>
  <c r="AH199" i="227"/>
  <c r="AH198" i="227"/>
  <c r="AH197" i="227"/>
  <c r="AH196" i="227"/>
  <c r="AH195" i="227"/>
  <c r="AH194" i="227"/>
  <c r="AH193" i="227"/>
  <c r="AH192" i="227"/>
  <c r="AH191" i="227"/>
  <c r="AH190" i="227"/>
  <c r="AH189" i="227"/>
  <c r="AH188" i="227"/>
  <c r="AH187" i="227"/>
  <c r="AH186" i="227"/>
  <c r="AH185" i="227"/>
  <c r="AH184" i="227"/>
  <c r="AH183" i="227"/>
  <c r="AH182" i="227"/>
  <c r="AH181" i="227"/>
  <c r="AH180" i="227"/>
  <c r="AH179" i="227"/>
  <c r="AH178" i="227"/>
  <c r="AH177" i="227"/>
  <c r="AH176" i="227"/>
  <c r="AH175" i="227"/>
  <c r="AH174" i="227"/>
  <c r="AH173" i="227"/>
  <c r="AH172" i="227"/>
  <c r="AH171" i="227"/>
  <c r="AH170" i="227"/>
  <c r="AH169" i="227"/>
  <c r="AH168" i="227"/>
  <c r="AH167" i="227"/>
  <c r="AH166" i="227"/>
  <c r="AH165" i="227"/>
  <c r="AH164" i="227"/>
  <c r="AH163" i="227"/>
  <c r="AH162" i="227"/>
  <c r="AH161" i="227"/>
  <c r="AH160" i="227"/>
  <c r="AH159" i="227"/>
  <c r="AH158" i="227"/>
  <c r="AH157" i="227"/>
  <c r="AH156" i="227"/>
  <c r="AH155" i="227"/>
  <c r="AH154" i="227"/>
  <c r="AH153" i="227"/>
  <c r="AH152" i="227"/>
  <c r="AH151" i="227"/>
  <c r="AH150" i="227"/>
  <c r="AH149" i="227"/>
  <c r="AH148" i="227"/>
  <c r="AH147" i="227"/>
  <c r="AH146" i="227"/>
  <c r="AH145" i="227"/>
  <c r="AH144" i="227"/>
  <c r="AH143" i="227"/>
  <c r="AH142" i="227"/>
  <c r="AH141" i="227"/>
  <c r="AH140" i="227"/>
  <c r="AH139" i="227"/>
  <c r="AH138" i="227"/>
  <c r="AH137" i="227"/>
  <c r="AH136" i="227"/>
  <c r="AH135" i="227"/>
  <c r="AH134" i="227"/>
  <c r="AH133" i="227"/>
  <c r="AH132" i="227"/>
  <c r="AH131" i="227"/>
  <c r="AH130" i="227"/>
  <c r="AH129" i="227"/>
  <c r="AH128" i="227"/>
  <c r="AH127" i="227"/>
  <c r="AH126" i="227"/>
  <c r="AH125" i="227"/>
  <c r="AH124" i="227"/>
  <c r="AH123" i="227"/>
  <c r="AH122" i="227"/>
  <c r="AH121" i="227"/>
  <c r="AH120" i="227"/>
  <c r="AH119" i="227"/>
  <c r="AH118" i="227"/>
  <c r="AH117" i="227"/>
  <c r="AH116" i="227"/>
  <c r="AH115" i="227"/>
  <c r="AH114" i="227"/>
  <c r="AH113" i="227"/>
  <c r="AH112" i="227"/>
  <c r="AH111" i="227"/>
  <c r="AH110" i="227"/>
  <c r="AH109" i="227"/>
  <c r="AH108" i="227"/>
  <c r="AH107" i="227"/>
  <c r="AH106" i="227"/>
  <c r="AH105" i="227"/>
  <c r="AH104" i="227"/>
  <c r="AH103" i="227"/>
  <c r="AH102" i="227"/>
  <c r="AH101" i="227"/>
  <c r="AH100" i="227"/>
  <c r="AH99" i="227"/>
  <c r="AH98" i="227"/>
  <c r="AH97" i="227"/>
  <c r="AH96" i="227"/>
  <c r="AH95" i="227"/>
  <c r="AH94" i="227"/>
  <c r="AH93" i="227"/>
  <c r="AH92" i="227"/>
  <c r="AH91" i="227"/>
  <c r="AH90" i="227"/>
  <c r="AH89" i="227"/>
  <c r="AH88" i="227"/>
  <c r="AH87" i="227"/>
  <c r="AH86" i="227"/>
  <c r="AH85" i="227"/>
  <c r="AH84" i="227"/>
  <c r="AH83" i="227"/>
  <c r="AH82" i="227"/>
  <c r="AH81" i="227"/>
  <c r="AH80" i="227"/>
  <c r="AH79" i="227"/>
  <c r="AH78" i="227"/>
  <c r="AH77" i="227"/>
  <c r="AH76" i="227"/>
  <c r="AH75" i="227"/>
  <c r="AH74" i="227"/>
  <c r="AH73" i="227"/>
  <c r="AH72" i="227"/>
  <c r="AH71" i="227"/>
  <c r="AH70" i="227"/>
  <c r="AH69" i="227"/>
  <c r="AH68" i="227"/>
  <c r="AH67" i="227"/>
  <c r="AH66" i="227"/>
  <c r="AH65" i="227"/>
  <c r="AH64" i="227"/>
  <c r="AH63" i="227"/>
  <c r="AH62" i="227"/>
  <c r="AH61" i="227"/>
  <c r="AH60" i="227"/>
  <c r="AH59" i="227"/>
  <c r="AH58" i="227"/>
  <c r="AH57" i="227"/>
  <c r="AH56" i="227"/>
  <c r="AH55" i="227"/>
  <c r="AH54" i="227"/>
  <c r="AH53" i="227"/>
  <c r="AH52" i="227"/>
  <c r="AH51" i="227"/>
  <c r="AH50" i="227"/>
  <c r="AH49" i="227"/>
  <c r="AH48" i="227"/>
  <c r="AH47" i="227"/>
  <c r="AH46" i="227"/>
  <c r="AH45" i="227"/>
  <c r="AH44" i="227"/>
  <c r="AH43" i="227"/>
  <c r="AH42" i="227"/>
  <c r="AH41" i="227"/>
  <c r="AH40" i="227"/>
  <c r="AH39" i="227"/>
  <c r="AH38" i="227"/>
  <c r="AH37" i="227"/>
  <c r="AH36" i="227"/>
  <c r="AH35" i="227"/>
  <c r="AH34" i="227"/>
  <c r="AH33" i="227"/>
  <c r="AH32" i="227"/>
  <c r="AH31" i="227"/>
  <c r="AH30" i="227"/>
  <c r="AH29" i="227"/>
  <c r="AH28" i="227"/>
  <c r="AH27" i="227"/>
  <c r="AH26" i="227"/>
  <c r="AH25" i="227"/>
  <c r="AH24" i="227"/>
  <c r="AH23" i="227"/>
  <c r="AH22" i="227"/>
  <c r="AH21" i="227"/>
  <c r="AH20" i="227"/>
  <c r="AH19" i="227"/>
  <c r="AH18" i="227"/>
  <c r="AH17" i="227"/>
  <c r="AH16" i="227"/>
  <c r="AH15" i="227"/>
  <c r="AH14" i="227"/>
  <c r="AH13" i="227"/>
  <c r="AH12" i="227"/>
  <c r="AH11" i="227"/>
  <c r="AH10" i="227"/>
  <c r="AG341" i="227"/>
  <c r="Z341" i="224" s="1"/>
  <c r="AG340" i="227"/>
  <c r="Z340" i="224" s="1"/>
  <c r="AG338" i="227"/>
  <c r="Z338" i="224" s="1"/>
  <c r="AG337" i="227"/>
  <c r="Z337" i="224" s="1"/>
  <c r="AG336" i="227"/>
  <c r="Z336" i="224" s="1"/>
  <c r="AG334" i="227"/>
  <c r="Z334" i="224" s="1"/>
  <c r="AG333" i="227"/>
  <c r="Z333" i="224" s="1"/>
  <c r="AG332" i="227"/>
  <c r="Z332" i="224" s="1"/>
  <c r="AG331" i="227"/>
  <c r="Z331" i="224" s="1"/>
  <c r="AG330" i="227"/>
  <c r="Z330" i="224" s="1"/>
  <c r="AG329" i="227"/>
  <c r="Z329" i="224" s="1"/>
  <c r="AG328" i="227"/>
  <c r="Z328" i="224" s="1"/>
  <c r="AG327" i="227"/>
  <c r="Z327" i="224" s="1"/>
  <c r="AG326" i="227"/>
  <c r="Z326" i="224" s="1"/>
  <c r="AG324" i="227"/>
  <c r="Z324" i="224" s="1"/>
  <c r="AG322" i="227"/>
  <c r="AG321" i="227"/>
  <c r="AG320" i="227"/>
  <c r="AG319" i="227"/>
  <c r="Z319" i="224" s="1"/>
  <c r="AG318" i="227"/>
  <c r="Z318" i="224" s="1"/>
  <c r="AG316" i="227"/>
  <c r="Z316" i="224" s="1"/>
  <c r="AG314" i="227"/>
  <c r="Z314" i="224" s="1"/>
  <c r="AG313" i="227"/>
  <c r="Z313" i="224" s="1"/>
  <c r="AG312" i="227"/>
  <c r="Z312" i="224" s="1"/>
  <c r="AG311" i="227"/>
  <c r="Z311" i="224" s="1"/>
  <c r="AG310" i="227"/>
  <c r="Z310" i="224" s="1"/>
  <c r="AG309" i="227"/>
  <c r="Z309" i="224" s="1"/>
  <c r="AG308" i="227"/>
  <c r="Z308" i="224" s="1"/>
  <c r="AG307" i="227"/>
  <c r="Z307" i="224" s="1"/>
  <c r="AG306" i="227"/>
  <c r="Z306" i="224" s="1"/>
  <c r="AG305" i="227"/>
  <c r="Z305" i="224" s="1"/>
  <c r="AG304" i="227"/>
  <c r="Z304" i="224" s="1"/>
  <c r="AG302" i="227"/>
  <c r="Z302" i="224" s="1"/>
  <c r="AG301" i="227"/>
  <c r="Z301" i="224" s="1"/>
  <c r="AG300" i="227"/>
  <c r="Z300" i="224" s="1"/>
  <c r="AG299" i="227"/>
  <c r="Z299" i="224" s="1"/>
  <c r="AG298" i="227"/>
  <c r="Z298" i="224" s="1"/>
  <c r="AG297" i="227"/>
  <c r="Z297" i="224" s="1"/>
  <c r="AG296" i="227"/>
  <c r="Z296" i="224" s="1"/>
  <c r="AG295" i="227"/>
  <c r="Z295" i="224" s="1"/>
  <c r="AG294" i="227"/>
  <c r="Z294" i="224" s="1"/>
  <c r="AG293" i="227"/>
  <c r="Z293" i="224" s="1"/>
  <c r="AG292" i="227"/>
  <c r="Z292" i="224" s="1"/>
  <c r="AG291" i="227"/>
  <c r="Z291" i="224" s="1"/>
  <c r="AG290" i="227"/>
  <c r="Z290" i="224" s="1"/>
  <c r="AG289" i="227"/>
  <c r="Z289" i="224" s="1"/>
  <c r="AG288" i="227"/>
  <c r="Z288" i="224" s="1"/>
  <c r="AG286" i="227"/>
  <c r="Z286" i="224" s="1"/>
  <c r="AG285" i="227"/>
  <c r="Z285" i="224" s="1"/>
  <c r="AG284" i="227"/>
  <c r="Z284" i="224" s="1"/>
  <c r="AG283" i="227"/>
  <c r="Z283" i="224" s="1"/>
  <c r="AG282" i="227"/>
  <c r="Z282" i="224" s="1"/>
  <c r="AG281" i="227"/>
  <c r="Z281" i="224" s="1"/>
  <c r="AG280" i="227"/>
  <c r="Z280" i="224" s="1"/>
  <c r="AG279" i="227"/>
  <c r="Z279" i="224" s="1"/>
  <c r="AG278" i="227"/>
  <c r="Z278" i="224" s="1"/>
  <c r="AG277" i="227"/>
  <c r="Z277" i="224" s="1"/>
  <c r="AG276" i="227"/>
  <c r="Z276" i="224" s="1"/>
  <c r="AG275" i="227"/>
  <c r="Z275" i="224" s="1"/>
  <c r="AG274" i="227"/>
  <c r="Z274" i="224" s="1"/>
  <c r="AG273" i="227"/>
  <c r="Z273" i="224" s="1"/>
  <c r="AG272" i="227"/>
  <c r="Z272" i="224" s="1"/>
  <c r="AG271" i="227"/>
  <c r="Z271" i="224" s="1"/>
  <c r="AG270" i="227"/>
  <c r="Z270" i="224" s="1"/>
  <c r="AG269" i="227"/>
  <c r="Z269" i="224" s="1"/>
  <c r="AG268" i="227"/>
  <c r="Z268" i="224" s="1"/>
  <c r="AG267" i="227"/>
  <c r="Z267" i="224" s="1"/>
  <c r="AG266" i="227"/>
  <c r="Z266" i="224" s="1"/>
  <c r="AG265" i="227"/>
  <c r="Z265" i="224" s="1"/>
  <c r="AG264" i="227"/>
  <c r="Z264" i="224" s="1"/>
  <c r="AG263" i="227"/>
  <c r="Z263" i="224" s="1"/>
  <c r="AG262" i="227"/>
  <c r="Z262" i="224" s="1"/>
  <c r="AG261" i="227"/>
  <c r="Z261" i="224" s="1"/>
  <c r="AG260" i="227"/>
  <c r="Z260" i="224" s="1"/>
  <c r="AG259" i="227"/>
  <c r="Z259" i="224" s="1"/>
  <c r="AG258" i="227"/>
  <c r="Z258" i="224" s="1"/>
  <c r="AG257" i="227"/>
  <c r="Z257" i="224" s="1"/>
  <c r="AG256" i="227"/>
  <c r="Z256" i="224" s="1"/>
  <c r="AG255" i="227"/>
  <c r="Z255" i="224" s="1"/>
  <c r="AG254" i="227"/>
  <c r="Z254" i="224" s="1"/>
  <c r="AG253" i="227"/>
  <c r="Z253" i="224" s="1"/>
  <c r="AG251" i="227"/>
  <c r="Z251" i="224" s="1"/>
  <c r="AG250" i="227"/>
  <c r="Z250" i="224" s="1"/>
  <c r="AG249" i="227"/>
  <c r="Z249" i="224" s="1"/>
  <c r="AG248" i="227"/>
  <c r="Z248" i="224" s="1"/>
  <c r="AG247" i="227"/>
  <c r="Z247" i="224" s="1"/>
  <c r="AG244" i="227"/>
  <c r="Z244" i="224" s="1"/>
  <c r="AG243" i="227"/>
  <c r="Z243" i="224" s="1"/>
  <c r="AG242" i="227"/>
  <c r="Z242" i="224" s="1"/>
  <c r="AG241" i="227"/>
  <c r="Z241" i="224" s="1"/>
  <c r="AG240" i="227"/>
  <c r="Z240" i="224" s="1"/>
  <c r="AG239" i="227"/>
  <c r="Z239" i="224" s="1"/>
  <c r="AG238" i="227"/>
  <c r="Z238" i="224" s="1"/>
  <c r="AG237" i="227"/>
  <c r="Z237" i="224" s="1"/>
  <c r="AG236" i="227"/>
  <c r="Z236" i="224" s="1"/>
  <c r="AG234" i="227"/>
  <c r="AG233" i="227"/>
  <c r="AG232" i="227"/>
  <c r="AG231" i="227"/>
  <c r="Z231" i="224" s="1"/>
  <c r="AG230" i="227"/>
  <c r="Z230" i="224" s="1"/>
  <c r="AG229" i="227"/>
  <c r="AG228" i="227"/>
  <c r="AG227" i="227"/>
  <c r="AG226" i="227"/>
  <c r="AG225" i="227"/>
  <c r="AG223" i="227"/>
  <c r="Z223" i="224" s="1"/>
  <c r="AG222" i="227"/>
  <c r="Z222" i="224" s="1"/>
  <c r="AG221" i="227"/>
  <c r="Z221" i="224" s="1"/>
  <c r="AG220" i="227"/>
  <c r="Z220" i="224" s="1"/>
  <c r="AG219" i="227"/>
  <c r="Z219" i="224" s="1"/>
  <c r="AG217" i="227"/>
  <c r="Z217" i="224" s="1"/>
  <c r="AG216" i="227"/>
  <c r="Z216" i="224" s="1"/>
  <c r="AG215" i="227"/>
  <c r="Z215" i="224" s="1"/>
  <c r="AG214" i="227"/>
  <c r="Z214" i="224" s="1"/>
  <c r="AG213" i="227"/>
  <c r="Z213" i="224" s="1"/>
  <c r="AG212" i="227"/>
  <c r="Z212" i="224" s="1"/>
  <c r="AG211" i="227"/>
  <c r="Z211" i="224" s="1"/>
  <c r="AG210" i="227"/>
  <c r="Z210" i="224" s="1"/>
  <c r="AG209" i="227"/>
  <c r="Z209" i="224" s="1"/>
  <c r="AG208" i="227"/>
  <c r="Z208" i="224" s="1"/>
  <c r="AG207" i="227"/>
  <c r="Z207" i="224" s="1"/>
  <c r="AG206" i="227"/>
  <c r="Z206" i="224" s="1"/>
  <c r="AG205" i="227"/>
  <c r="Z205" i="224" s="1"/>
  <c r="AG204" i="227"/>
  <c r="Z204" i="224" s="1"/>
  <c r="AG203" i="227"/>
  <c r="Z203" i="224" s="1"/>
  <c r="AG202" i="227"/>
  <c r="Z202" i="224" s="1"/>
  <c r="AG201" i="227"/>
  <c r="Z201" i="224" s="1"/>
  <c r="AG200" i="227"/>
  <c r="Z200" i="224" s="1"/>
  <c r="AG199" i="227"/>
  <c r="Z199" i="224" s="1"/>
  <c r="AG198" i="227"/>
  <c r="Z198" i="224" s="1"/>
  <c r="AG197" i="227"/>
  <c r="Z197" i="224" s="1"/>
  <c r="AG196" i="227"/>
  <c r="Z196" i="224" s="1"/>
  <c r="AG195" i="227"/>
  <c r="Z195" i="224" s="1"/>
  <c r="AG194" i="227"/>
  <c r="Z194" i="224" s="1"/>
  <c r="AG193" i="227"/>
  <c r="Z193" i="224" s="1"/>
  <c r="AG192" i="227"/>
  <c r="Z192" i="224" s="1"/>
  <c r="AG191" i="227"/>
  <c r="Z191" i="224" s="1"/>
  <c r="AG190" i="227"/>
  <c r="Z190" i="224" s="1"/>
  <c r="AG189" i="227"/>
  <c r="Z189" i="224" s="1"/>
  <c r="AG188" i="227"/>
  <c r="Z188" i="224" s="1"/>
  <c r="AG187" i="227"/>
  <c r="Z187" i="224" s="1"/>
  <c r="AG186" i="227"/>
  <c r="Z186" i="224" s="1"/>
  <c r="AG185" i="227"/>
  <c r="Z185" i="224" s="1"/>
  <c r="AG184" i="227"/>
  <c r="Z184" i="224" s="1"/>
  <c r="AG183" i="227"/>
  <c r="Z183" i="224" s="1"/>
  <c r="AG182" i="227"/>
  <c r="Z182" i="224" s="1"/>
  <c r="AG181" i="227"/>
  <c r="Z181" i="224" s="1"/>
  <c r="AG180" i="227"/>
  <c r="Z180" i="224" s="1"/>
  <c r="AG179" i="227"/>
  <c r="Z179" i="224" s="1"/>
  <c r="AG178" i="227"/>
  <c r="Z178" i="224" s="1"/>
  <c r="AG177" i="227"/>
  <c r="Z177" i="224" s="1"/>
  <c r="AG176" i="227"/>
  <c r="Z176" i="224" s="1"/>
  <c r="AG175" i="227"/>
  <c r="Z175" i="224" s="1"/>
  <c r="AG174" i="227"/>
  <c r="Z174" i="224" s="1"/>
  <c r="AG173" i="227"/>
  <c r="Z173" i="224" s="1"/>
  <c r="AG172" i="227"/>
  <c r="Z172" i="224" s="1"/>
  <c r="AG171" i="227"/>
  <c r="Z171" i="224" s="1"/>
  <c r="AG170" i="227"/>
  <c r="Z170" i="224" s="1"/>
  <c r="AG169" i="227"/>
  <c r="Z169" i="224" s="1"/>
  <c r="AG168" i="227"/>
  <c r="Z168" i="224" s="1"/>
  <c r="AG167" i="227"/>
  <c r="Z167" i="224" s="1"/>
  <c r="AG166" i="227"/>
  <c r="Z166" i="224" s="1"/>
  <c r="AG165" i="227"/>
  <c r="Z165" i="224" s="1"/>
  <c r="AG164" i="227"/>
  <c r="Z164" i="224" s="1"/>
  <c r="AG163" i="227"/>
  <c r="Z163" i="224" s="1"/>
  <c r="AG162" i="227"/>
  <c r="Z162" i="224" s="1"/>
  <c r="AG161" i="227"/>
  <c r="Z161" i="224" s="1"/>
  <c r="AG159" i="227"/>
  <c r="Z159" i="224" s="1"/>
  <c r="AG158" i="227"/>
  <c r="Z158" i="224" s="1"/>
  <c r="AG156" i="227"/>
  <c r="Z156" i="224" s="1"/>
  <c r="AG154" i="227"/>
  <c r="Z154" i="224" s="1"/>
  <c r="AG153" i="227"/>
  <c r="Z153" i="224" s="1"/>
  <c r="AG152" i="227"/>
  <c r="Z152" i="224" s="1"/>
  <c r="AG151" i="227"/>
  <c r="Z151" i="224" s="1"/>
  <c r="AG150" i="227"/>
  <c r="Z150" i="224" s="1"/>
  <c r="AG149" i="227"/>
  <c r="Z149" i="224" s="1"/>
  <c r="AG148" i="227"/>
  <c r="Z148" i="224" s="1"/>
  <c r="AG147" i="227"/>
  <c r="Z147" i="224" s="1"/>
  <c r="AG146" i="227"/>
  <c r="Z146" i="224" s="1"/>
  <c r="AG145" i="227"/>
  <c r="Z145" i="224" s="1"/>
  <c r="AG144" i="227"/>
  <c r="Z144" i="224" s="1"/>
  <c r="AG143" i="227"/>
  <c r="Z143" i="224" s="1"/>
  <c r="AG142" i="227"/>
  <c r="Z142" i="224" s="1"/>
  <c r="AG141" i="227"/>
  <c r="Z141" i="224" s="1"/>
  <c r="AG140" i="227"/>
  <c r="Z140" i="224" s="1"/>
  <c r="AG139" i="227"/>
  <c r="Z139" i="224" s="1"/>
  <c r="AG138" i="227"/>
  <c r="Z138" i="224" s="1"/>
  <c r="AG137" i="227"/>
  <c r="Z137" i="224" s="1"/>
  <c r="AG136" i="227"/>
  <c r="Z136" i="224" s="1"/>
  <c r="AG135" i="227"/>
  <c r="Z135" i="224" s="1"/>
  <c r="AG134" i="227"/>
  <c r="Z134" i="224" s="1"/>
  <c r="AG133" i="227"/>
  <c r="Z133" i="224" s="1"/>
  <c r="AG132" i="227"/>
  <c r="Z132" i="224" s="1"/>
  <c r="AG131" i="227"/>
  <c r="Z131" i="224" s="1"/>
  <c r="AG130" i="227"/>
  <c r="Z130" i="224" s="1"/>
  <c r="AG129" i="227"/>
  <c r="Z129" i="224" s="1"/>
  <c r="AG128" i="227"/>
  <c r="Z128" i="224" s="1"/>
  <c r="AG127" i="227"/>
  <c r="Z127" i="224" s="1"/>
  <c r="AG126" i="227"/>
  <c r="Z126" i="224" s="1"/>
  <c r="AG125" i="227"/>
  <c r="Z125" i="224" s="1"/>
  <c r="AG124" i="227"/>
  <c r="Z124" i="224" s="1"/>
  <c r="AG123" i="227"/>
  <c r="Z123" i="224" s="1"/>
  <c r="AG122" i="227"/>
  <c r="Z122" i="224" s="1"/>
  <c r="AG121" i="227"/>
  <c r="Z121" i="224" s="1"/>
  <c r="AG120" i="227"/>
  <c r="Z120" i="224" s="1"/>
  <c r="AG119" i="227"/>
  <c r="Z119" i="224" s="1"/>
  <c r="AG118" i="227"/>
  <c r="Z118" i="224" s="1"/>
  <c r="AG117" i="227"/>
  <c r="Z117" i="224" s="1"/>
  <c r="AG114" i="227"/>
  <c r="Z114" i="224" s="1"/>
  <c r="AG113" i="227"/>
  <c r="Z113" i="224" s="1"/>
  <c r="AG112" i="227"/>
  <c r="Z112" i="224" s="1"/>
  <c r="AG111" i="227"/>
  <c r="Z111" i="224" s="1"/>
  <c r="AG110" i="227"/>
  <c r="Z110" i="224" s="1"/>
  <c r="AG109" i="227"/>
  <c r="Z109" i="224" s="1"/>
  <c r="AG108" i="227"/>
  <c r="Z108" i="224" s="1"/>
  <c r="AG107" i="227"/>
  <c r="Z107" i="224" s="1"/>
  <c r="AG106" i="227"/>
  <c r="Z106" i="224" s="1"/>
  <c r="AG105" i="227"/>
  <c r="Z105" i="224" s="1"/>
  <c r="AG104" i="227"/>
  <c r="Z104" i="224" s="1"/>
  <c r="AG103" i="227"/>
  <c r="Z103" i="224" s="1"/>
  <c r="AG102" i="227"/>
  <c r="Z102" i="224" s="1"/>
  <c r="AG101" i="227"/>
  <c r="Z101" i="224" s="1"/>
  <c r="AG100" i="227"/>
  <c r="Z100" i="224" s="1"/>
  <c r="AG99" i="227"/>
  <c r="Z99" i="224" s="1"/>
  <c r="AG98" i="227"/>
  <c r="Z98" i="224" s="1"/>
  <c r="AG97" i="227"/>
  <c r="Z97" i="224" s="1"/>
  <c r="AG96" i="227"/>
  <c r="Z96" i="224" s="1"/>
  <c r="AG95" i="227"/>
  <c r="Z95" i="224" s="1"/>
  <c r="AG94" i="227"/>
  <c r="Z94" i="224" s="1"/>
  <c r="AG93" i="227"/>
  <c r="Z93" i="224" s="1"/>
  <c r="AG92" i="227"/>
  <c r="Z92" i="224" s="1"/>
  <c r="AG91" i="227"/>
  <c r="Z91" i="224" s="1"/>
  <c r="AG90" i="227"/>
  <c r="Z90" i="224" s="1"/>
  <c r="AG89" i="227"/>
  <c r="Z89" i="224" s="1"/>
  <c r="AG83" i="227"/>
  <c r="Z83" i="224" s="1"/>
  <c r="AG82" i="227"/>
  <c r="Z82" i="224" s="1"/>
  <c r="AG81" i="227"/>
  <c r="Z81" i="224" s="1"/>
  <c r="AG80" i="227"/>
  <c r="Z80" i="224" s="1"/>
  <c r="AG79" i="227"/>
  <c r="Z79" i="224" s="1"/>
  <c r="AG78" i="227"/>
  <c r="Z78" i="224" s="1"/>
  <c r="AG77" i="227"/>
  <c r="Z77" i="224" s="1"/>
  <c r="AG76" i="227"/>
  <c r="Z76" i="224" s="1"/>
  <c r="AG75" i="227"/>
  <c r="Z75" i="224" s="1"/>
  <c r="AG74" i="227"/>
  <c r="Z74" i="224" s="1"/>
  <c r="AG73" i="227"/>
  <c r="Z73" i="224" s="1"/>
  <c r="AG72" i="227"/>
  <c r="Z72" i="224" s="1"/>
  <c r="AG71" i="227"/>
  <c r="Z71" i="224" s="1"/>
  <c r="AG70" i="227"/>
  <c r="Z70" i="224" s="1"/>
  <c r="AG69" i="227"/>
  <c r="Z69" i="224" s="1"/>
  <c r="AG68" i="227"/>
  <c r="Z68" i="224" s="1"/>
  <c r="AG67" i="227"/>
  <c r="Z67" i="224" s="1"/>
  <c r="AG66" i="227"/>
  <c r="Z66" i="224" s="1"/>
  <c r="AG65" i="227"/>
  <c r="Z65" i="224" s="1"/>
  <c r="AG64" i="227"/>
  <c r="Z64" i="224" s="1"/>
  <c r="AG63" i="227"/>
  <c r="Z63" i="224" s="1"/>
  <c r="AG62" i="227"/>
  <c r="Z62" i="224" s="1"/>
  <c r="AG61" i="227"/>
  <c r="Z61" i="224" s="1"/>
  <c r="AG58" i="227"/>
  <c r="Z58" i="224" s="1"/>
  <c r="AG57" i="227"/>
  <c r="Z57" i="224" s="1"/>
  <c r="AG55" i="227"/>
  <c r="Z55" i="224" s="1"/>
  <c r="AG53" i="227"/>
  <c r="AG52" i="227"/>
  <c r="AG51" i="227"/>
  <c r="AG50" i="227"/>
  <c r="AG49" i="227"/>
  <c r="AG48" i="227"/>
  <c r="AG47" i="227"/>
  <c r="Z47" i="224" s="1"/>
  <c r="AG46" i="227"/>
  <c r="Z46" i="224" s="1"/>
  <c r="AG45" i="227"/>
  <c r="AG38" i="227"/>
  <c r="Z38" i="224" s="1"/>
  <c r="AG37" i="227"/>
  <c r="Z37" i="224" s="1"/>
  <c r="AG36" i="227"/>
  <c r="Z36" i="224" s="1"/>
  <c r="AG34" i="227"/>
  <c r="Z34" i="224" s="1"/>
  <c r="AG33" i="227"/>
  <c r="Z33" i="224" s="1"/>
  <c r="AG32" i="227"/>
  <c r="Z32" i="224" s="1"/>
  <c r="AG31" i="227"/>
  <c r="Z31" i="224" s="1"/>
  <c r="AG30" i="227"/>
  <c r="Z30" i="224" s="1"/>
  <c r="AG29" i="227"/>
  <c r="Z29" i="224" s="1"/>
  <c r="AG28" i="227"/>
  <c r="Z28" i="224" s="1"/>
  <c r="AG27" i="227"/>
  <c r="Z27" i="224" s="1"/>
  <c r="AG26" i="227"/>
  <c r="Z26" i="224" s="1"/>
  <c r="AG25" i="227"/>
  <c r="Z25" i="224" s="1"/>
  <c r="AG24" i="227"/>
  <c r="Z24" i="224" s="1"/>
  <c r="AG23" i="227"/>
  <c r="Z23" i="224" s="1"/>
  <c r="AG22" i="227"/>
  <c r="Z22" i="224" s="1"/>
  <c r="AG21" i="227"/>
  <c r="Z21" i="224" s="1"/>
  <c r="AG17" i="227"/>
  <c r="Z17" i="224" s="1"/>
  <c r="AG16" i="227"/>
  <c r="Z16" i="224" s="1"/>
  <c r="AG15" i="227"/>
  <c r="Z15" i="224" s="1"/>
  <c r="AG14" i="227"/>
  <c r="Z14" i="224" s="1"/>
  <c r="AG13" i="227"/>
  <c r="Z13" i="224" s="1"/>
  <c r="AG12" i="227"/>
  <c r="Z12" i="224" s="1"/>
  <c r="AG11" i="227"/>
  <c r="Z11" i="224" s="1"/>
  <c r="AG10" i="227"/>
  <c r="Z10" i="224" s="1"/>
  <c r="AB341" i="227"/>
  <c r="AB340" i="227"/>
  <c r="AB339" i="227"/>
  <c r="AB338" i="227"/>
  <c r="AB337" i="227"/>
  <c r="AB336" i="227"/>
  <c r="AB335" i="227"/>
  <c r="AB334" i="227"/>
  <c r="AB333" i="227"/>
  <c r="AB332" i="227"/>
  <c r="AB331" i="227"/>
  <c r="AB330" i="227"/>
  <c r="AB329" i="227"/>
  <c r="AB328" i="227"/>
  <c r="AB327" i="227"/>
  <c r="AB326" i="227"/>
  <c r="AB325" i="227"/>
  <c r="AB324" i="227"/>
  <c r="AB323" i="227"/>
  <c r="AB322" i="227"/>
  <c r="AB321" i="227"/>
  <c r="AB320" i="227"/>
  <c r="AB319" i="227"/>
  <c r="AB318" i="227"/>
  <c r="AB317" i="227"/>
  <c r="AB316" i="227"/>
  <c r="AB315" i="227"/>
  <c r="AB314" i="227"/>
  <c r="AB313" i="227"/>
  <c r="AB312" i="227"/>
  <c r="AB311" i="227"/>
  <c r="AB310" i="227"/>
  <c r="AB309" i="227"/>
  <c r="AB308" i="227"/>
  <c r="AB307" i="227"/>
  <c r="AB306" i="227"/>
  <c r="AB305" i="227"/>
  <c r="AB304" i="227"/>
  <c r="AB303" i="227"/>
  <c r="AB302" i="227"/>
  <c r="AB301" i="227"/>
  <c r="AB300" i="227"/>
  <c r="AB299" i="227"/>
  <c r="AB298" i="227"/>
  <c r="AB297" i="227"/>
  <c r="AB296" i="227"/>
  <c r="AB295" i="227"/>
  <c r="AB294" i="227"/>
  <c r="AB293" i="227"/>
  <c r="AB292" i="227"/>
  <c r="AB291" i="227"/>
  <c r="AB290" i="227"/>
  <c r="AB289" i="227"/>
  <c r="AB288" i="227"/>
  <c r="AB287" i="227"/>
  <c r="AB286" i="227"/>
  <c r="AB285" i="227"/>
  <c r="AB284" i="227"/>
  <c r="AB283" i="227"/>
  <c r="AB282" i="227"/>
  <c r="AB281" i="227"/>
  <c r="AB280" i="227"/>
  <c r="AB279" i="227"/>
  <c r="AB278" i="227"/>
  <c r="AB277" i="227"/>
  <c r="AB276" i="227"/>
  <c r="AB275" i="227"/>
  <c r="AB274" i="227"/>
  <c r="AB273" i="227"/>
  <c r="AB272" i="227"/>
  <c r="AB271" i="227"/>
  <c r="AB270" i="227"/>
  <c r="AB269" i="227"/>
  <c r="AB268" i="227"/>
  <c r="AB267" i="227"/>
  <c r="AB266" i="227"/>
  <c r="AB265" i="227"/>
  <c r="AB264" i="227"/>
  <c r="AB263" i="227"/>
  <c r="AB262" i="227"/>
  <c r="AB261" i="227"/>
  <c r="AB260" i="227"/>
  <c r="AB259" i="227"/>
  <c r="AB258" i="227"/>
  <c r="AB257" i="227"/>
  <c r="AB256" i="227"/>
  <c r="AB255" i="227"/>
  <c r="AB254" i="227"/>
  <c r="AB253" i="227"/>
  <c r="AB252" i="227"/>
  <c r="AB251" i="227"/>
  <c r="AB250" i="227"/>
  <c r="AB249" i="227"/>
  <c r="AB248" i="227"/>
  <c r="AB247" i="227"/>
  <c r="AB246" i="227"/>
  <c r="AB245" i="227"/>
  <c r="AB244" i="227"/>
  <c r="AB243" i="227"/>
  <c r="AB242" i="227"/>
  <c r="AB241" i="227"/>
  <c r="AB240" i="227"/>
  <c r="AB239" i="227"/>
  <c r="AB238" i="227"/>
  <c r="AB237" i="227"/>
  <c r="AB236" i="227"/>
  <c r="AB235" i="227"/>
  <c r="AB234" i="227"/>
  <c r="AB233" i="227"/>
  <c r="AB232" i="227"/>
  <c r="AB231" i="227"/>
  <c r="AB230" i="227"/>
  <c r="AB229" i="227"/>
  <c r="AB228" i="227"/>
  <c r="AB227" i="227"/>
  <c r="AB226" i="227"/>
  <c r="AB225" i="227"/>
  <c r="AB224" i="227"/>
  <c r="AB223" i="227"/>
  <c r="AB222" i="227"/>
  <c r="AB221" i="227"/>
  <c r="AB220" i="227"/>
  <c r="AB219" i="227"/>
  <c r="AB218" i="227"/>
  <c r="AB217" i="227"/>
  <c r="AB216" i="227"/>
  <c r="AB215" i="227"/>
  <c r="AB214" i="227"/>
  <c r="AB213" i="227"/>
  <c r="AB212" i="227"/>
  <c r="AB211" i="227"/>
  <c r="AB210" i="227"/>
  <c r="AB209" i="227"/>
  <c r="AB208" i="227"/>
  <c r="AB207" i="227"/>
  <c r="AB206" i="227"/>
  <c r="AB205" i="227"/>
  <c r="AB204" i="227"/>
  <c r="AB203" i="227"/>
  <c r="AB202" i="227"/>
  <c r="AB201" i="227"/>
  <c r="AB200" i="227"/>
  <c r="AB199" i="227"/>
  <c r="AB198" i="227"/>
  <c r="AB197" i="227"/>
  <c r="AB196" i="227"/>
  <c r="AB195" i="227"/>
  <c r="AB194" i="227"/>
  <c r="AB193" i="227"/>
  <c r="AB192" i="227"/>
  <c r="AB191" i="227"/>
  <c r="AB190" i="227"/>
  <c r="AB189" i="227"/>
  <c r="AB188" i="227"/>
  <c r="AB187" i="227"/>
  <c r="AB186" i="227"/>
  <c r="AB185" i="227"/>
  <c r="AB184" i="227"/>
  <c r="AB183" i="227"/>
  <c r="AB182" i="227"/>
  <c r="AB181" i="227"/>
  <c r="AB180" i="227"/>
  <c r="AB179" i="227"/>
  <c r="AB178" i="227"/>
  <c r="AB177" i="227"/>
  <c r="AB176" i="227"/>
  <c r="AB175" i="227"/>
  <c r="AB174" i="227"/>
  <c r="AB173" i="227"/>
  <c r="AB172" i="227"/>
  <c r="AB171" i="227"/>
  <c r="AB170" i="227"/>
  <c r="AB169" i="227"/>
  <c r="AB168" i="227"/>
  <c r="AB167" i="227"/>
  <c r="AB166" i="227"/>
  <c r="AB165" i="227"/>
  <c r="AB164" i="227"/>
  <c r="AB163" i="227"/>
  <c r="AB162" i="227"/>
  <c r="AB161" i="227"/>
  <c r="AB160" i="227"/>
  <c r="AB159" i="227"/>
  <c r="AB158" i="227"/>
  <c r="AB157" i="227"/>
  <c r="AB156" i="227"/>
  <c r="AB155" i="227"/>
  <c r="AB154" i="227"/>
  <c r="AB153" i="227"/>
  <c r="AB152" i="227"/>
  <c r="AB151" i="227"/>
  <c r="AB150" i="227"/>
  <c r="AB149" i="227"/>
  <c r="AB148" i="227"/>
  <c r="AB147" i="227"/>
  <c r="AB146" i="227"/>
  <c r="AB145" i="227"/>
  <c r="AB144" i="227"/>
  <c r="AB143" i="227"/>
  <c r="AB142" i="227"/>
  <c r="AB141" i="227"/>
  <c r="AB140" i="227"/>
  <c r="AB139" i="227"/>
  <c r="AB138" i="227"/>
  <c r="AB137" i="227"/>
  <c r="AB136" i="227"/>
  <c r="AB135" i="227"/>
  <c r="AB134" i="227"/>
  <c r="AB133" i="227"/>
  <c r="AB132" i="227"/>
  <c r="AB131" i="227"/>
  <c r="AB130" i="227"/>
  <c r="AB129" i="227"/>
  <c r="AB128" i="227"/>
  <c r="AB127" i="227"/>
  <c r="AB126" i="227"/>
  <c r="AB125" i="227"/>
  <c r="AB124" i="227"/>
  <c r="AB123" i="227"/>
  <c r="AB122" i="227"/>
  <c r="AB121" i="227"/>
  <c r="AB120" i="227"/>
  <c r="AB119" i="227"/>
  <c r="AB118" i="227"/>
  <c r="AB117" i="227"/>
  <c r="AB116" i="227"/>
  <c r="AB115" i="227"/>
  <c r="AB114" i="227"/>
  <c r="AB113" i="227"/>
  <c r="AB112" i="227"/>
  <c r="AB111" i="227"/>
  <c r="AB110" i="227"/>
  <c r="AB109" i="227"/>
  <c r="AB108" i="227"/>
  <c r="AB107" i="227"/>
  <c r="AB106" i="227"/>
  <c r="AB105" i="227"/>
  <c r="AB104" i="227"/>
  <c r="AB103" i="227"/>
  <c r="AB102" i="227"/>
  <c r="AB101" i="227"/>
  <c r="AB100" i="227"/>
  <c r="AB99" i="227"/>
  <c r="AB98" i="227"/>
  <c r="AB97" i="227"/>
  <c r="AB96" i="227"/>
  <c r="AB95" i="227"/>
  <c r="AB94" i="227"/>
  <c r="AB93" i="227"/>
  <c r="AB92" i="227"/>
  <c r="AB91" i="227"/>
  <c r="AB90" i="227"/>
  <c r="AB89" i="227"/>
  <c r="AB88" i="227"/>
  <c r="AB87" i="227"/>
  <c r="AB86" i="227"/>
  <c r="AB85" i="227"/>
  <c r="AB84" i="227"/>
  <c r="AB83" i="227"/>
  <c r="AB82" i="227"/>
  <c r="AB81" i="227"/>
  <c r="AB80" i="227"/>
  <c r="AB79" i="227"/>
  <c r="AB78" i="227"/>
  <c r="AB77" i="227"/>
  <c r="AB76" i="227"/>
  <c r="AB75" i="227"/>
  <c r="AB74" i="227"/>
  <c r="AB73" i="227"/>
  <c r="AB72" i="227"/>
  <c r="AB71" i="227"/>
  <c r="AB70" i="227"/>
  <c r="AB69" i="227"/>
  <c r="AB68" i="227"/>
  <c r="AB67" i="227"/>
  <c r="AB66" i="227"/>
  <c r="AB65" i="227"/>
  <c r="AB64" i="227"/>
  <c r="AB63" i="227"/>
  <c r="AB62" i="227"/>
  <c r="AB61" i="227"/>
  <c r="AB60" i="227"/>
  <c r="AB59" i="227"/>
  <c r="AB58" i="227"/>
  <c r="AB57" i="227"/>
  <c r="AB56" i="227"/>
  <c r="AB55" i="227"/>
  <c r="AB54" i="227"/>
  <c r="AB53" i="227"/>
  <c r="AB52" i="227"/>
  <c r="AB51" i="227"/>
  <c r="AB50" i="227"/>
  <c r="AB49" i="227"/>
  <c r="AB48" i="227"/>
  <c r="AB47" i="227"/>
  <c r="AB46" i="227"/>
  <c r="AB45" i="227"/>
  <c r="AB44" i="227"/>
  <c r="AB43" i="227"/>
  <c r="AB42" i="227"/>
  <c r="AB41" i="227"/>
  <c r="AB40" i="227"/>
  <c r="AB39" i="227"/>
  <c r="AB38" i="227"/>
  <c r="AB37" i="227"/>
  <c r="AB36" i="227"/>
  <c r="AB35" i="227"/>
  <c r="AB34" i="227"/>
  <c r="AB33" i="227"/>
  <c r="AB32" i="227"/>
  <c r="AB31" i="227"/>
  <c r="AB30" i="227"/>
  <c r="AB29" i="227"/>
  <c r="AB28" i="227"/>
  <c r="AB27" i="227"/>
  <c r="AB26" i="227"/>
  <c r="AB25" i="227"/>
  <c r="AB24" i="227"/>
  <c r="AB23" i="227"/>
  <c r="AB22" i="227"/>
  <c r="AB21" i="227"/>
  <c r="AB20" i="227"/>
  <c r="AB19" i="227"/>
  <c r="AB18" i="227"/>
  <c r="AB17" i="227"/>
  <c r="AB16" i="227"/>
  <c r="AB15" i="227"/>
  <c r="AB14" i="227"/>
  <c r="AB13" i="227"/>
  <c r="AB12" i="227"/>
  <c r="AB11" i="227"/>
  <c r="AB10" i="227"/>
  <c r="T74" i="224"/>
  <c r="S341" i="227"/>
  <c r="S340" i="227"/>
  <c r="S339" i="227"/>
  <c r="S338" i="227"/>
  <c r="S337" i="227"/>
  <c r="S336" i="227"/>
  <c r="S335" i="227"/>
  <c r="S334" i="227"/>
  <c r="S333" i="227"/>
  <c r="S332" i="227"/>
  <c r="S331" i="227"/>
  <c r="S330" i="227"/>
  <c r="S329" i="227"/>
  <c r="S328" i="227"/>
  <c r="S327" i="227"/>
  <c r="S326" i="227"/>
  <c r="S325" i="227"/>
  <c r="S324" i="227"/>
  <c r="S323" i="227"/>
  <c r="S322" i="227"/>
  <c r="S321" i="227"/>
  <c r="S320" i="227"/>
  <c r="S319" i="227"/>
  <c r="S318" i="227"/>
  <c r="S317" i="227"/>
  <c r="S316" i="227"/>
  <c r="S315" i="227"/>
  <c r="S314" i="227"/>
  <c r="S313" i="227"/>
  <c r="S312" i="227"/>
  <c r="S311" i="227"/>
  <c r="S310" i="227"/>
  <c r="S309" i="227"/>
  <c r="S308" i="227"/>
  <c r="S307" i="227"/>
  <c r="S306" i="227"/>
  <c r="S305" i="227"/>
  <c r="S304" i="227"/>
  <c r="S303" i="227"/>
  <c r="S302" i="227"/>
  <c r="S301" i="227"/>
  <c r="S300" i="227"/>
  <c r="S299" i="227"/>
  <c r="S298" i="227"/>
  <c r="S297" i="227"/>
  <c r="S296" i="227"/>
  <c r="S295" i="227"/>
  <c r="S294" i="227"/>
  <c r="S293" i="227"/>
  <c r="S292" i="227"/>
  <c r="S291" i="227"/>
  <c r="S290" i="227"/>
  <c r="S289" i="227"/>
  <c r="S288" i="227"/>
  <c r="S287" i="227"/>
  <c r="S286" i="227"/>
  <c r="S285" i="227"/>
  <c r="S284" i="227"/>
  <c r="S283" i="227"/>
  <c r="S282" i="227"/>
  <c r="S281" i="227"/>
  <c r="S280" i="227"/>
  <c r="S279" i="227"/>
  <c r="S278" i="227"/>
  <c r="S277" i="227"/>
  <c r="S276" i="227"/>
  <c r="S275" i="227"/>
  <c r="S274" i="227"/>
  <c r="S273" i="227"/>
  <c r="S272" i="227"/>
  <c r="S271" i="227"/>
  <c r="S270" i="227"/>
  <c r="S269" i="227"/>
  <c r="S268" i="227"/>
  <c r="S267" i="227"/>
  <c r="S266" i="227"/>
  <c r="S265" i="227"/>
  <c r="S264" i="227"/>
  <c r="S263" i="227"/>
  <c r="S262" i="227"/>
  <c r="S261" i="227"/>
  <c r="S260" i="227"/>
  <c r="S259" i="227"/>
  <c r="S258" i="227"/>
  <c r="S257" i="227"/>
  <c r="S256" i="227"/>
  <c r="S255" i="227"/>
  <c r="S254" i="227"/>
  <c r="S253" i="227"/>
  <c r="S252" i="227"/>
  <c r="S251" i="227"/>
  <c r="S250" i="227"/>
  <c r="S249" i="227"/>
  <c r="S248" i="227"/>
  <c r="S247" i="227"/>
  <c r="S246" i="227"/>
  <c r="S245" i="227"/>
  <c r="S244" i="227"/>
  <c r="S243" i="227"/>
  <c r="S242" i="227"/>
  <c r="S241" i="227"/>
  <c r="S240" i="227"/>
  <c r="S239" i="227"/>
  <c r="S238" i="227"/>
  <c r="S237" i="227"/>
  <c r="S236" i="227"/>
  <c r="S235" i="227"/>
  <c r="S234" i="227"/>
  <c r="S233" i="227"/>
  <c r="S232" i="227"/>
  <c r="S231" i="227"/>
  <c r="S230" i="227"/>
  <c r="S229" i="227"/>
  <c r="S228" i="227"/>
  <c r="S227" i="227"/>
  <c r="S226" i="227"/>
  <c r="S225" i="227"/>
  <c r="S224" i="227"/>
  <c r="S223" i="227"/>
  <c r="S222" i="227"/>
  <c r="S221" i="227"/>
  <c r="S220" i="227"/>
  <c r="S219" i="227"/>
  <c r="S218" i="227"/>
  <c r="S217" i="227"/>
  <c r="S216" i="227"/>
  <c r="S215" i="227"/>
  <c r="S214" i="227"/>
  <c r="S213" i="227"/>
  <c r="S212" i="227"/>
  <c r="S211" i="227"/>
  <c r="S210" i="227"/>
  <c r="S209" i="227"/>
  <c r="S208" i="227"/>
  <c r="S207" i="227"/>
  <c r="S206" i="227"/>
  <c r="S205" i="227"/>
  <c r="S204" i="227"/>
  <c r="S203" i="227"/>
  <c r="S202" i="227"/>
  <c r="S201" i="227"/>
  <c r="S200" i="227"/>
  <c r="S199" i="227"/>
  <c r="S198" i="227"/>
  <c r="S197" i="227"/>
  <c r="S196" i="227"/>
  <c r="S195" i="227"/>
  <c r="S194" i="227"/>
  <c r="S193" i="227"/>
  <c r="S192" i="227"/>
  <c r="S191" i="227"/>
  <c r="S190" i="227"/>
  <c r="S189" i="227"/>
  <c r="S188" i="227"/>
  <c r="S187" i="227"/>
  <c r="S186" i="227"/>
  <c r="S185" i="227"/>
  <c r="S184" i="227"/>
  <c r="S183" i="227"/>
  <c r="S182" i="227"/>
  <c r="S181" i="227"/>
  <c r="S180" i="227"/>
  <c r="S179" i="227"/>
  <c r="S178" i="227"/>
  <c r="S177" i="227"/>
  <c r="S176" i="227"/>
  <c r="S175" i="227"/>
  <c r="S174" i="227"/>
  <c r="S173" i="227"/>
  <c r="S172" i="227"/>
  <c r="S171" i="227"/>
  <c r="S170" i="227"/>
  <c r="S169" i="227"/>
  <c r="S168" i="227"/>
  <c r="S167" i="227"/>
  <c r="S166" i="227"/>
  <c r="S165" i="227"/>
  <c r="S164" i="227"/>
  <c r="S163" i="227"/>
  <c r="S162" i="227"/>
  <c r="S161" i="227"/>
  <c r="S160" i="227"/>
  <c r="S159" i="227"/>
  <c r="S158" i="227"/>
  <c r="S157" i="227"/>
  <c r="S156" i="227"/>
  <c r="S155" i="227"/>
  <c r="S154" i="227"/>
  <c r="S153" i="227"/>
  <c r="S152" i="227"/>
  <c r="S151" i="227"/>
  <c r="S150" i="227"/>
  <c r="S149" i="227"/>
  <c r="S148" i="227"/>
  <c r="S147" i="227"/>
  <c r="S146" i="227"/>
  <c r="S145" i="227"/>
  <c r="S144" i="227"/>
  <c r="S143" i="227"/>
  <c r="S142" i="227"/>
  <c r="S141" i="227"/>
  <c r="S140" i="227"/>
  <c r="S139" i="227"/>
  <c r="S138" i="227"/>
  <c r="S137" i="227"/>
  <c r="S136" i="227"/>
  <c r="S135" i="227"/>
  <c r="S134" i="227"/>
  <c r="S133" i="227"/>
  <c r="S132" i="227"/>
  <c r="S131" i="227"/>
  <c r="S130" i="227"/>
  <c r="S129" i="227"/>
  <c r="S128" i="227"/>
  <c r="S127" i="227"/>
  <c r="S126" i="227"/>
  <c r="S125" i="227"/>
  <c r="S124" i="227"/>
  <c r="S123" i="227"/>
  <c r="S122" i="227"/>
  <c r="S121" i="227"/>
  <c r="S120" i="227"/>
  <c r="S119" i="227"/>
  <c r="S118" i="227"/>
  <c r="S117" i="227"/>
  <c r="S116" i="227"/>
  <c r="S115" i="227"/>
  <c r="S114" i="227"/>
  <c r="S113" i="227"/>
  <c r="S112" i="227"/>
  <c r="S111" i="227"/>
  <c r="S110" i="227"/>
  <c r="S109" i="227"/>
  <c r="S108" i="227"/>
  <c r="S107" i="227"/>
  <c r="S106" i="227"/>
  <c r="S105" i="227"/>
  <c r="S104" i="227"/>
  <c r="S103" i="227"/>
  <c r="S102" i="227"/>
  <c r="S101" i="227"/>
  <c r="S100" i="227"/>
  <c r="S99" i="227"/>
  <c r="S98" i="227"/>
  <c r="S97" i="227"/>
  <c r="S96" i="227"/>
  <c r="S95" i="227"/>
  <c r="S94" i="227"/>
  <c r="S93" i="227"/>
  <c r="S92" i="227"/>
  <c r="S91" i="227"/>
  <c r="S90" i="227"/>
  <c r="S89" i="227"/>
  <c r="S88" i="227"/>
  <c r="S87" i="227"/>
  <c r="S86" i="227"/>
  <c r="S85" i="227"/>
  <c r="S84" i="227"/>
  <c r="S83" i="227"/>
  <c r="S82" i="227"/>
  <c r="S81" i="227"/>
  <c r="S80" i="227"/>
  <c r="S79" i="227"/>
  <c r="S78" i="227"/>
  <c r="S77" i="227"/>
  <c r="S76" i="227"/>
  <c r="S75" i="227"/>
  <c r="S74" i="227"/>
  <c r="S73" i="227"/>
  <c r="S72" i="227"/>
  <c r="S71" i="227"/>
  <c r="S70" i="227"/>
  <c r="S69" i="227"/>
  <c r="S68" i="227"/>
  <c r="S67" i="227"/>
  <c r="S66" i="227"/>
  <c r="S65" i="227"/>
  <c r="S64" i="227"/>
  <c r="S63" i="227"/>
  <c r="S62" i="227"/>
  <c r="S61" i="227"/>
  <c r="S60" i="227"/>
  <c r="S59" i="227"/>
  <c r="S58" i="227"/>
  <c r="S57" i="227"/>
  <c r="S56" i="227"/>
  <c r="S55" i="227"/>
  <c r="S54" i="227"/>
  <c r="S53" i="227"/>
  <c r="S52" i="227"/>
  <c r="S51" i="227"/>
  <c r="S50" i="227"/>
  <c r="S49" i="227"/>
  <c r="S48" i="227"/>
  <c r="S47" i="227"/>
  <c r="S46" i="227"/>
  <c r="S45" i="227"/>
  <c r="S44" i="227"/>
  <c r="S43" i="227"/>
  <c r="S42" i="227"/>
  <c r="S41" i="227"/>
  <c r="S40" i="227"/>
  <c r="S39" i="227"/>
  <c r="S38" i="227"/>
  <c r="S37" i="227"/>
  <c r="S36" i="227"/>
  <c r="S35" i="227"/>
  <c r="S34" i="227"/>
  <c r="S33" i="227"/>
  <c r="S32" i="227"/>
  <c r="S31" i="227"/>
  <c r="S30" i="227"/>
  <c r="S29" i="227"/>
  <c r="S28" i="227"/>
  <c r="S27" i="227"/>
  <c r="S26" i="227"/>
  <c r="S25" i="227"/>
  <c r="S24" i="227"/>
  <c r="S23" i="227"/>
  <c r="S22" i="227"/>
  <c r="S21" i="227"/>
  <c r="S20" i="227"/>
  <c r="S19" i="227"/>
  <c r="S18" i="227"/>
  <c r="S17" i="227"/>
  <c r="S16" i="227"/>
  <c r="S15" i="227"/>
  <c r="S14" i="227"/>
  <c r="S13" i="227"/>
  <c r="S12" i="227"/>
  <c r="S11" i="227"/>
  <c r="S10" i="227"/>
  <c r="BW8" i="227"/>
  <c r="FX342" i="223"/>
  <c r="FY39" i="223"/>
  <c r="FY40" i="223"/>
  <c r="FY41" i="223"/>
  <c r="FY42" i="223"/>
  <c r="FY43" i="223"/>
  <c r="FY44" i="223"/>
  <c r="FY54" i="223"/>
  <c r="FY65" i="223"/>
  <c r="FY67" i="223"/>
  <c r="FY70" i="223"/>
  <c r="FY90" i="223"/>
  <c r="FY93" i="223"/>
  <c r="FY94" i="223"/>
  <c r="FY95" i="223"/>
  <c r="FY96" i="223"/>
  <c r="FY97" i="223"/>
  <c r="FY98" i="223"/>
  <c r="FY99" i="223"/>
  <c r="FY100" i="223"/>
  <c r="FY101" i="223"/>
  <c r="FY102" i="223"/>
  <c r="FY103" i="223"/>
  <c r="FY104" i="223"/>
  <c r="FY117" i="223"/>
  <c r="FY118" i="223"/>
  <c r="FY119" i="223"/>
  <c r="FY133" i="223"/>
  <c r="FY134" i="223"/>
  <c r="FY135" i="223"/>
  <c r="FY136" i="223"/>
  <c r="FY137" i="223"/>
  <c r="FY138" i="223"/>
  <c r="FY139" i="223"/>
  <c r="FY140" i="223"/>
  <c r="FY143" i="223"/>
  <c r="FY145" i="223"/>
  <c r="FY151" i="223"/>
  <c r="FY152" i="223"/>
  <c r="FY177" i="223"/>
  <c r="FY178" i="223"/>
  <c r="FY179" i="223"/>
  <c r="FY180" i="223"/>
  <c r="FY181" i="223"/>
  <c r="FY182" i="223"/>
  <c r="FY206" i="223"/>
  <c r="FY210" i="223"/>
  <c r="FY242" i="223"/>
  <c r="FY273" i="223"/>
  <c r="FY274" i="223"/>
  <c r="FY275" i="223"/>
  <c r="FY276" i="223"/>
  <c r="FY277" i="223"/>
  <c r="FY292" i="223"/>
  <c r="FY293" i="223"/>
  <c r="FY294" i="223"/>
  <c r="FY297" i="223"/>
  <c r="FY315" i="223"/>
  <c r="FY316" i="223"/>
  <c r="FY328" i="223"/>
  <c r="FY338" i="223"/>
  <c r="BV337" i="227" l="1"/>
  <c r="BO337" i="226" s="1"/>
  <c r="BP337" i="226" s="1"/>
  <c r="AD95" i="226"/>
  <c r="AD165" i="226"/>
  <c r="AS10" i="226"/>
  <c r="AS18" i="226"/>
  <c r="AS26" i="226"/>
  <c r="AS34" i="226"/>
  <c r="AS42" i="226"/>
  <c r="AS50" i="226"/>
  <c r="AS58" i="226"/>
  <c r="AS66" i="226"/>
  <c r="AS74" i="226"/>
  <c r="AS82" i="226"/>
  <c r="AS90" i="226"/>
  <c r="AS98" i="226"/>
  <c r="AS106" i="226"/>
  <c r="AS114" i="226"/>
  <c r="AS122" i="226"/>
  <c r="AS130" i="226"/>
  <c r="AS138" i="226"/>
  <c r="AS146" i="226"/>
  <c r="AS154" i="226"/>
  <c r="AS162" i="226"/>
  <c r="AS170" i="226"/>
  <c r="AS178" i="226"/>
  <c r="AS186" i="226"/>
  <c r="AS194" i="226"/>
  <c r="AS202" i="226"/>
  <c r="AS210" i="226"/>
  <c r="AS218" i="226"/>
  <c r="AS226" i="226"/>
  <c r="AS234" i="226"/>
  <c r="AS242" i="226"/>
  <c r="AS250" i="226"/>
  <c r="AS258" i="226"/>
  <c r="AS266" i="226"/>
  <c r="AS274" i="226"/>
  <c r="AS282" i="226"/>
  <c r="AS290" i="226"/>
  <c r="AS298" i="226"/>
  <c r="AS306" i="226"/>
  <c r="AS314" i="226"/>
  <c r="AS322" i="226"/>
  <c r="AS330" i="226"/>
  <c r="AS338" i="226"/>
  <c r="BB10" i="226"/>
  <c r="BB18" i="226"/>
  <c r="BB26" i="226"/>
  <c r="BB34" i="226"/>
  <c r="BB42" i="226"/>
  <c r="BB50" i="226"/>
  <c r="BB58" i="226"/>
  <c r="BB66" i="226"/>
  <c r="BB74" i="226"/>
  <c r="BB82" i="226"/>
  <c r="BB90" i="226"/>
  <c r="BB98" i="226"/>
  <c r="BB106" i="226"/>
  <c r="BB114" i="226"/>
  <c r="BB122" i="226"/>
  <c r="BB130" i="226"/>
  <c r="BB138" i="226"/>
  <c r="BB146" i="226"/>
  <c r="BB154" i="226"/>
  <c r="BB162" i="226"/>
  <c r="BB170" i="226"/>
  <c r="BB178" i="226"/>
  <c r="BB186" i="226"/>
  <c r="BB194" i="226"/>
  <c r="BB202" i="226"/>
  <c r="BB210" i="226"/>
  <c r="BB218" i="226"/>
  <c r="BB226" i="226"/>
  <c r="BB234" i="226"/>
  <c r="BB242" i="226"/>
  <c r="BB250" i="226"/>
  <c r="BB258" i="226"/>
  <c r="BB266" i="226"/>
  <c r="BB274" i="226"/>
  <c r="BB282" i="226"/>
  <c r="BB290" i="226"/>
  <c r="BB298" i="226"/>
  <c r="BB306" i="226"/>
  <c r="BB314" i="226"/>
  <c r="BB322" i="226"/>
  <c r="BB330" i="226"/>
  <c r="BB338" i="226"/>
  <c r="BE10" i="226"/>
  <c r="BE18" i="226"/>
  <c r="BE26" i="226"/>
  <c r="BE34" i="226"/>
  <c r="BE42" i="226"/>
  <c r="BE50" i="226"/>
  <c r="BE58" i="226"/>
  <c r="BE66" i="226"/>
  <c r="BE74" i="226"/>
  <c r="BE82" i="226"/>
  <c r="BE90" i="226"/>
  <c r="BE98" i="226"/>
  <c r="BE106" i="226"/>
  <c r="BE114" i="226"/>
  <c r="BE122" i="226"/>
  <c r="BE130" i="226"/>
  <c r="BE138" i="226"/>
  <c r="BE146" i="226"/>
  <c r="BE154" i="226"/>
  <c r="BE162" i="226"/>
  <c r="BE170" i="226"/>
  <c r="BE178" i="226"/>
  <c r="BE186" i="226"/>
  <c r="BE194" i="226"/>
  <c r="BE202" i="226"/>
  <c r="BE210" i="226"/>
  <c r="BE218" i="226"/>
  <c r="BE226" i="226"/>
  <c r="BE234" i="226"/>
  <c r="BE242" i="226"/>
  <c r="BE250" i="226"/>
  <c r="BE258" i="226"/>
  <c r="BE266" i="226"/>
  <c r="BE274" i="226"/>
  <c r="BE282" i="226"/>
  <c r="BE290" i="226"/>
  <c r="BE298" i="226"/>
  <c r="BE306" i="226"/>
  <c r="BE314" i="226"/>
  <c r="BE322" i="226"/>
  <c r="BE330" i="226"/>
  <c r="BE338" i="226"/>
  <c r="BN14" i="226"/>
  <c r="BN22" i="226"/>
  <c r="BN30" i="226"/>
  <c r="BN38" i="226"/>
  <c r="BN46" i="226"/>
  <c r="BN54" i="226"/>
  <c r="BN62" i="226"/>
  <c r="BN70" i="226"/>
  <c r="BN78" i="226"/>
  <c r="BN86" i="226"/>
  <c r="BN94" i="226"/>
  <c r="BN102" i="226"/>
  <c r="BN110" i="226"/>
  <c r="BN118" i="226"/>
  <c r="BN126" i="226"/>
  <c r="BN134" i="226"/>
  <c r="BN142" i="226"/>
  <c r="BN150" i="226"/>
  <c r="BN158" i="226"/>
  <c r="BN166" i="226"/>
  <c r="BN174" i="226"/>
  <c r="BN182" i="226"/>
  <c r="BN190" i="226"/>
  <c r="BN198" i="226"/>
  <c r="BN206" i="226"/>
  <c r="BN214" i="226"/>
  <c r="BN222" i="226"/>
  <c r="BN230" i="226"/>
  <c r="BN238" i="226"/>
  <c r="BN246" i="226"/>
  <c r="BN254" i="226"/>
  <c r="BN262" i="226"/>
  <c r="BN270" i="226"/>
  <c r="BN278" i="226"/>
  <c r="BN286" i="226"/>
  <c r="BN294" i="226"/>
  <c r="BN302" i="226"/>
  <c r="BN310" i="226"/>
  <c r="BN318" i="226"/>
  <c r="BN326" i="226"/>
  <c r="BN334" i="226"/>
  <c r="AD31" i="226"/>
  <c r="AD82" i="226"/>
  <c r="AD137" i="226"/>
  <c r="AD172" i="226"/>
  <c r="AD212" i="226"/>
  <c r="AD258" i="226"/>
  <c r="AD291" i="226"/>
  <c r="AD328" i="226"/>
  <c r="AS25" i="226"/>
  <c r="AS65" i="226"/>
  <c r="AS105" i="226"/>
  <c r="AS145" i="226"/>
  <c r="AS177" i="226"/>
  <c r="AS209" i="226"/>
  <c r="AS249" i="226"/>
  <c r="AS297" i="226"/>
  <c r="AS337" i="226"/>
  <c r="BB33" i="226"/>
  <c r="BB57" i="226"/>
  <c r="BB89" i="226"/>
  <c r="BB121" i="226"/>
  <c r="BB153" i="226"/>
  <c r="BB169" i="226"/>
  <c r="BB193" i="226"/>
  <c r="BB225" i="226"/>
  <c r="BB249" i="226"/>
  <c r="BB273" i="226"/>
  <c r="BB297" i="226"/>
  <c r="BB321" i="226"/>
  <c r="BE73" i="226"/>
  <c r="BE97" i="226"/>
  <c r="BE121" i="226"/>
  <c r="BE145" i="226"/>
  <c r="BE169" i="226"/>
  <c r="BE193" i="226"/>
  <c r="BE217" i="226"/>
  <c r="BE225" i="226"/>
  <c r="BE257" i="226"/>
  <c r="BE273" i="226"/>
  <c r="BE289" i="226"/>
  <c r="BE305" i="226"/>
  <c r="BE321" i="226"/>
  <c r="BE337" i="226"/>
  <c r="BN21" i="226"/>
  <c r="BN37" i="226"/>
  <c r="BN53" i="226"/>
  <c r="BN61" i="226"/>
  <c r="BN85" i="226"/>
  <c r="BN101" i="226"/>
  <c r="BN117" i="226"/>
  <c r="BN125" i="226"/>
  <c r="BN141" i="226"/>
  <c r="BN157" i="226"/>
  <c r="BN173" i="226"/>
  <c r="BN189" i="226"/>
  <c r="BN205" i="226"/>
  <c r="BN221" i="226"/>
  <c r="BN229" i="226"/>
  <c r="BN245" i="226"/>
  <c r="BN253" i="226"/>
  <c r="BN261" i="226"/>
  <c r="BN269" i="226"/>
  <c r="BN277" i="226"/>
  <c r="BN285" i="226"/>
  <c r="BN301" i="226"/>
  <c r="BN309" i="226"/>
  <c r="BN317" i="226"/>
  <c r="BN325" i="226"/>
  <c r="BN333" i="226"/>
  <c r="BN341" i="226"/>
  <c r="AD13" i="226"/>
  <c r="AD24" i="226"/>
  <c r="AD32" i="226"/>
  <c r="AD47" i="226"/>
  <c r="AD57" i="226"/>
  <c r="AD67" i="226"/>
  <c r="AD75" i="226"/>
  <c r="AD83" i="226"/>
  <c r="AD96" i="226"/>
  <c r="AD104" i="226"/>
  <c r="AD112" i="226"/>
  <c r="AD122" i="226"/>
  <c r="AD130" i="226"/>
  <c r="AD138" i="226"/>
  <c r="AD146" i="226"/>
  <c r="AD154" i="226"/>
  <c r="AD173" i="226"/>
  <c r="AD181" i="226"/>
  <c r="AD189" i="226"/>
  <c r="AD197" i="226"/>
  <c r="AD205" i="226"/>
  <c r="AD213" i="226"/>
  <c r="AD222" i="226"/>
  <c r="AD231" i="226"/>
  <c r="AD240" i="226"/>
  <c r="AD250" i="226"/>
  <c r="AD259" i="226"/>
  <c r="AD267" i="226"/>
  <c r="AD275" i="226"/>
  <c r="AD283" i="226"/>
  <c r="AD292" i="226"/>
  <c r="AD300" i="226"/>
  <c r="AD309" i="226"/>
  <c r="AD319" i="226"/>
  <c r="AD329" i="226"/>
  <c r="AD338" i="226"/>
  <c r="AD14" i="226"/>
  <c r="AD25" i="226"/>
  <c r="AD33" i="226"/>
  <c r="AD58" i="226"/>
  <c r="AD68" i="226"/>
  <c r="AD76" i="226"/>
  <c r="AD89" i="226"/>
  <c r="AD97" i="226"/>
  <c r="AD105" i="226"/>
  <c r="AD113" i="226"/>
  <c r="AD123" i="226"/>
  <c r="AD131" i="226"/>
  <c r="AD139" i="226"/>
  <c r="AD147" i="226"/>
  <c r="AD156" i="226"/>
  <c r="AD166" i="226"/>
  <c r="AD174" i="226"/>
  <c r="AD182" i="226"/>
  <c r="AD190" i="226"/>
  <c r="AD198" i="226"/>
  <c r="AD206" i="226"/>
  <c r="AD214" i="226"/>
  <c r="AD223" i="226"/>
  <c r="AD241" i="226"/>
  <c r="AD251" i="226"/>
  <c r="AD260" i="226"/>
  <c r="AD268" i="226"/>
  <c r="AD276" i="226"/>
  <c r="AD284" i="226"/>
  <c r="AD293" i="226"/>
  <c r="AD301" i="226"/>
  <c r="AD310" i="226"/>
  <c r="AD330" i="226"/>
  <c r="AD340" i="226"/>
  <c r="AS11" i="226"/>
  <c r="AS19" i="226"/>
  <c r="AS27" i="226"/>
  <c r="AS35" i="226"/>
  <c r="AS43" i="226"/>
  <c r="AS51" i="226"/>
  <c r="AS59" i="226"/>
  <c r="AS67" i="226"/>
  <c r="AS75" i="226"/>
  <c r="AS83" i="226"/>
  <c r="AS91" i="226"/>
  <c r="AS99" i="226"/>
  <c r="AS107" i="226"/>
  <c r="AS115" i="226"/>
  <c r="AS123" i="226"/>
  <c r="AS131" i="226"/>
  <c r="AS139" i="226"/>
  <c r="AS147" i="226"/>
  <c r="AS155" i="226"/>
  <c r="AS163" i="226"/>
  <c r="AS171" i="226"/>
  <c r="AS179" i="226"/>
  <c r="AS187" i="226"/>
  <c r="AS195" i="226"/>
  <c r="AS203" i="226"/>
  <c r="AS211" i="226"/>
  <c r="AS219" i="226"/>
  <c r="AS227" i="226"/>
  <c r="AS235" i="226"/>
  <c r="AS243" i="226"/>
  <c r="AS251" i="226"/>
  <c r="AS259" i="226"/>
  <c r="AS267" i="226"/>
  <c r="AS275" i="226"/>
  <c r="AS283" i="226"/>
  <c r="AS291" i="226"/>
  <c r="AS299" i="226"/>
  <c r="AS307" i="226"/>
  <c r="AS315" i="226"/>
  <c r="AS323" i="226"/>
  <c r="AS331" i="226"/>
  <c r="AS339" i="226"/>
  <c r="BB11" i="226"/>
  <c r="BB19" i="226"/>
  <c r="BB27" i="226"/>
  <c r="BB35" i="226"/>
  <c r="BB43" i="226"/>
  <c r="BB51" i="226"/>
  <c r="BB59" i="226"/>
  <c r="BB67" i="226"/>
  <c r="BB75" i="226"/>
  <c r="BB83" i="226"/>
  <c r="BB91" i="226"/>
  <c r="BB99" i="226"/>
  <c r="BB107" i="226"/>
  <c r="BB115" i="226"/>
  <c r="BB123" i="226"/>
  <c r="BB131" i="226"/>
  <c r="BB139" i="226"/>
  <c r="BB147" i="226"/>
  <c r="BB155" i="226"/>
  <c r="BB163" i="226"/>
  <c r="BB171" i="226"/>
  <c r="BB179" i="226"/>
  <c r="BB187" i="226"/>
  <c r="BB195" i="226"/>
  <c r="BB203" i="226"/>
  <c r="BB211" i="226"/>
  <c r="BB219" i="226"/>
  <c r="BB227" i="226"/>
  <c r="BB235" i="226"/>
  <c r="BB243" i="226"/>
  <c r="BB251" i="226"/>
  <c r="BB259" i="226"/>
  <c r="BB267" i="226"/>
  <c r="BB275" i="226"/>
  <c r="BB283" i="226"/>
  <c r="BB291" i="226"/>
  <c r="BB299" i="226"/>
  <c r="BB307" i="226"/>
  <c r="BB315" i="226"/>
  <c r="BB323" i="226"/>
  <c r="BB331" i="226"/>
  <c r="BB339" i="226"/>
  <c r="BE11" i="226"/>
  <c r="BE19" i="226"/>
  <c r="BE27" i="226"/>
  <c r="BE35" i="226"/>
  <c r="BE43" i="226"/>
  <c r="BE51" i="226"/>
  <c r="BE59" i="226"/>
  <c r="BE67" i="226"/>
  <c r="BE75" i="226"/>
  <c r="BE83" i="226"/>
  <c r="BE91" i="226"/>
  <c r="BE99" i="226"/>
  <c r="BE107" i="226"/>
  <c r="BE115" i="226"/>
  <c r="BE123" i="226"/>
  <c r="BE131" i="226"/>
  <c r="BE139" i="226"/>
  <c r="BE147" i="226"/>
  <c r="BE155" i="226"/>
  <c r="BE163" i="226"/>
  <c r="BE171" i="226"/>
  <c r="BE179" i="226"/>
  <c r="BE187" i="226"/>
  <c r="BE195" i="226"/>
  <c r="BE203" i="226"/>
  <c r="BE211" i="226"/>
  <c r="BE219" i="226"/>
  <c r="BE227" i="226"/>
  <c r="BE235" i="226"/>
  <c r="BE243" i="226"/>
  <c r="BE251" i="226"/>
  <c r="BE259" i="226"/>
  <c r="BE267" i="226"/>
  <c r="BE275" i="226"/>
  <c r="BE283" i="226"/>
  <c r="BE291" i="226"/>
  <c r="BE299" i="226"/>
  <c r="BE307" i="226"/>
  <c r="BE315" i="226"/>
  <c r="BE323" i="226"/>
  <c r="BE331" i="226"/>
  <c r="BE339" i="226"/>
  <c r="BN15" i="226"/>
  <c r="BN23" i="226"/>
  <c r="BN31" i="226"/>
  <c r="BN39" i="226"/>
  <c r="BN47" i="226"/>
  <c r="BN55" i="226"/>
  <c r="BN63" i="226"/>
  <c r="BN71" i="226"/>
  <c r="BN79" i="226"/>
  <c r="BN87" i="226"/>
  <c r="BN95" i="226"/>
  <c r="BN103" i="226"/>
  <c r="BN111" i="226"/>
  <c r="BN119" i="226"/>
  <c r="BN127" i="226"/>
  <c r="BN135" i="226"/>
  <c r="BN143" i="226"/>
  <c r="BN151" i="226"/>
  <c r="BN159" i="226"/>
  <c r="BN167" i="226"/>
  <c r="BN175" i="226"/>
  <c r="BN183" i="226"/>
  <c r="BN191" i="226"/>
  <c r="BN199" i="226"/>
  <c r="BN207" i="226"/>
  <c r="BN215" i="226"/>
  <c r="BN223" i="226"/>
  <c r="BN231" i="226"/>
  <c r="BN239" i="226"/>
  <c r="BN247" i="226"/>
  <c r="BN255" i="226"/>
  <c r="BN263" i="226"/>
  <c r="BN271" i="226"/>
  <c r="BN279" i="226"/>
  <c r="BN287" i="226"/>
  <c r="BN295" i="226"/>
  <c r="BN303" i="226"/>
  <c r="BN311" i="226"/>
  <c r="BN319" i="226"/>
  <c r="BN327" i="226"/>
  <c r="BN335" i="226"/>
  <c r="AD12" i="226"/>
  <c r="AD66" i="226"/>
  <c r="AD111" i="226"/>
  <c r="AD153" i="226"/>
  <c r="AD196" i="226"/>
  <c r="AD239" i="226"/>
  <c r="AD282" i="226"/>
  <c r="AD337" i="226"/>
  <c r="AS41" i="226"/>
  <c r="AS73" i="226"/>
  <c r="AS113" i="226"/>
  <c r="AS153" i="226"/>
  <c r="AS185" i="226"/>
  <c r="AS217" i="226"/>
  <c r="AS257" i="226"/>
  <c r="AS281" i="226"/>
  <c r="AS329" i="226"/>
  <c r="BB41" i="226"/>
  <c r="BB65" i="226"/>
  <c r="BB97" i="226"/>
  <c r="BB137" i="226"/>
  <c r="BB177" i="226"/>
  <c r="BB209" i="226"/>
  <c r="BB241" i="226"/>
  <c r="BB265" i="226"/>
  <c r="BB289" i="226"/>
  <c r="BB337" i="226"/>
  <c r="BE65" i="226"/>
  <c r="BE89" i="226"/>
  <c r="BE113" i="226"/>
  <c r="BE137" i="226"/>
  <c r="BE161" i="226"/>
  <c r="BE185" i="226"/>
  <c r="BE209" i="226"/>
  <c r="BE233" i="226"/>
  <c r="BE265" i="226"/>
  <c r="BE281" i="226"/>
  <c r="BE297" i="226"/>
  <c r="BE313" i="226"/>
  <c r="BE329" i="226"/>
  <c r="BN13" i="226"/>
  <c r="BN29" i="226"/>
  <c r="BN45" i="226"/>
  <c r="BN69" i="226"/>
  <c r="BN77" i="226"/>
  <c r="BN93" i="226"/>
  <c r="BN109" i="226"/>
  <c r="BN133" i="226"/>
  <c r="BN149" i="226"/>
  <c r="BN165" i="226"/>
  <c r="BN181" i="226"/>
  <c r="BN197" i="226"/>
  <c r="BN213" i="226"/>
  <c r="BN237" i="226"/>
  <c r="BN293" i="226"/>
  <c r="AD15" i="226"/>
  <c r="AD26" i="226"/>
  <c r="AD34" i="226"/>
  <c r="AD61" i="226"/>
  <c r="AD69" i="226"/>
  <c r="AD77" i="226"/>
  <c r="AD90" i="226"/>
  <c r="AD98" i="226"/>
  <c r="AD106" i="226"/>
  <c r="AD114" i="226"/>
  <c r="AD124" i="226"/>
  <c r="AD132" i="226"/>
  <c r="AD140" i="226"/>
  <c r="AD148" i="226"/>
  <c r="AD158" i="226"/>
  <c r="AD167" i="226"/>
  <c r="AD175" i="226"/>
  <c r="AD183" i="226"/>
  <c r="AD191" i="226"/>
  <c r="AD199" i="226"/>
  <c r="AD207" i="226"/>
  <c r="AD215" i="226"/>
  <c r="AD242" i="226"/>
  <c r="AD253" i="226"/>
  <c r="AD261" i="226"/>
  <c r="AD269" i="226"/>
  <c r="AD277" i="226"/>
  <c r="AD285" i="226"/>
  <c r="AD294" i="226"/>
  <c r="AD302" i="226"/>
  <c r="AD311" i="226"/>
  <c r="AD331" i="226"/>
  <c r="AD341" i="226"/>
  <c r="AS12" i="226"/>
  <c r="AS20" i="226"/>
  <c r="AS28" i="226"/>
  <c r="AS36" i="226"/>
  <c r="AS44" i="226"/>
  <c r="AS52" i="226"/>
  <c r="AS60" i="226"/>
  <c r="AS68" i="226"/>
  <c r="AS76" i="226"/>
  <c r="AS84" i="226"/>
  <c r="AS92" i="226"/>
  <c r="AS100" i="226"/>
  <c r="AS108" i="226"/>
  <c r="AS116" i="226"/>
  <c r="AS124" i="226"/>
  <c r="AS132" i="226"/>
  <c r="AS140" i="226"/>
  <c r="AS148" i="226"/>
  <c r="AS156" i="226"/>
  <c r="AS164" i="226"/>
  <c r="AS172" i="226"/>
  <c r="AS180" i="226"/>
  <c r="AS188" i="226"/>
  <c r="AS196" i="226"/>
  <c r="AS204" i="226"/>
  <c r="AS212" i="226"/>
  <c r="AS220" i="226"/>
  <c r="AS228" i="226"/>
  <c r="AS236" i="226"/>
  <c r="AS244" i="226"/>
  <c r="AS252" i="226"/>
  <c r="AS260" i="226"/>
  <c r="AS268" i="226"/>
  <c r="AS276" i="226"/>
  <c r="AS284" i="226"/>
  <c r="AS292" i="226"/>
  <c r="AS300" i="226"/>
  <c r="AS308" i="226"/>
  <c r="AS316" i="226"/>
  <c r="AS324" i="226"/>
  <c r="AS332" i="226"/>
  <c r="AS340" i="226"/>
  <c r="BB12" i="226"/>
  <c r="BB20" i="226"/>
  <c r="BB28" i="226"/>
  <c r="BB36" i="226"/>
  <c r="BB44" i="226"/>
  <c r="BB52" i="226"/>
  <c r="BB60" i="226"/>
  <c r="BB68" i="226"/>
  <c r="BB76" i="226"/>
  <c r="BB84" i="226"/>
  <c r="BB92" i="226"/>
  <c r="BB100" i="226"/>
  <c r="BB108" i="226"/>
  <c r="BB116" i="226"/>
  <c r="BB124" i="226"/>
  <c r="BB132" i="226"/>
  <c r="BB140" i="226"/>
  <c r="BB148" i="226"/>
  <c r="BB156" i="226"/>
  <c r="BB164" i="226"/>
  <c r="BB172" i="226"/>
  <c r="BB180" i="226"/>
  <c r="BB188" i="226"/>
  <c r="BB196" i="226"/>
  <c r="BB204" i="226"/>
  <c r="BB212" i="226"/>
  <c r="BB220" i="226"/>
  <c r="BB228" i="226"/>
  <c r="BB236" i="226"/>
  <c r="BB244" i="226"/>
  <c r="BB252" i="226"/>
  <c r="BB260" i="226"/>
  <c r="BB268" i="226"/>
  <c r="BB276" i="226"/>
  <c r="BB284" i="226"/>
  <c r="BB292" i="226"/>
  <c r="BB300" i="226"/>
  <c r="BB308" i="226"/>
  <c r="BB316" i="226"/>
  <c r="BB324" i="226"/>
  <c r="BB332" i="226"/>
  <c r="BB340" i="226"/>
  <c r="BE12" i="226"/>
  <c r="BE20" i="226"/>
  <c r="BE28" i="226"/>
  <c r="BE36" i="226"/>
  <c r="BE44" i="226"/>
  <c r="BE52" i="226"/>
  <c r="BE60" i="226"/>
  <c r="BE68" i="226"/>
  <c r="BE76" i="226"/>
  <c r="BE84" i="226"/>
  <c r="BE92" i="226"/>
  <c r="BE100" i="226"/>
  <c r="BE108" i="226"/>
  <c r="BE116" i="226"/>
  <c r="BE124" i="226"/>
  <c r="BE132" i="226"/>
  <c r="BE140" i="226"/>
  <c r="BE148" i="226"/>
  <c r="BE156" i="226"/>
  <c r="BE164" i="226"/>
  <c r="BE172" i="226"/>
  <c r="BE180" i="226"/>
  <c r="BE188" i="226"/>
  <c r="BE196" i="226"/>
  <c r="BE204" i="226"/>
  <c r="BE212" i="226"/>
  <c r="BE220" i="226"/>
  <c r="BE228" i="226"/>
  <c r="BE236" i="226"/>
  <c r="BE244" i="226"/>
  <c r="BE252" i="226"/>
  <c r="BE260" i="226"/>
  <c r="BE268" i="226"/>
  <c r="BE276" i="226"/>
  <c r="BE284" i="226"/>
  <c r="BE292" i="226"/>
  <c r="BE300" i="226"/>
  <c r="BE308" i="226"/>
  <c r="BE316" i="226"/>
  <c r="BE324" i="226"/>
  <c r="BE332" i="226"/>
  <c r="BE340" i="226"/>
  <c r="BN16" i="226"/>
  <c r="BN24" i="226"/>
  <c r="BN32" i="226"/>
  <c r="BN40" i="226"/>
  <c r="BN48" i="226"/>
  <c r="BN56" i="226"/>
  <c r="BN64" i="226"/>
  <c r="BN72" i="226"/>
  <c r="BN80" i="226"/>
  <c r="BN88" i="226"/>
  <c r="BN96" i="226"/>
  <c r="BN104" i="226"/>
  <c r="BN112" i="226"/>
  <c r="BN120" i="226"/>
  <c r="BN128" i="226"/>
  <c r="BN136" i="226"/>
  <c r="BN144" i="226"/>
  <c r="BN152" i="226"/>
  <c r="BN160" i="226"/>
  <c r="BN168" i="226"/>
  <c r="BN176" i="226"/>
  <c r="BN184" i="226"/>
  <c r="BN192" i="226"/>
  <c r="BN200" i="226"/>
  <c r="BN208" i="226"/>
  <c r="BN216" i="226"/>
  <c r="BN224" i="226"/>
  <c r="BN232" i="226"/>
  <c r="BN240" i="226"/>
  <c r="BN248" i="226"/>
  <c r="BN256" i="226"/>
  <c r="BN264" i="226"/>
  <c r="BN272" i="226"/>
  <c r="BN280" i="226"/>
  <c r="BN288" i="226"/>
  <c r="BN296" i="226"/>
  <c r="BN304" i="226"/>
  <c r="BN312" i="226"/>
  <c r="BN320" i="226"/>
  <c r="BN328" i="226"/>
  <c r="BN336" i="226"/>
  <c r="AD46" i="226"/>
  <c r="AD121" i="226"/>
  <c r="AD180" i="226"/>
  <c r="AD230" i="226"/>
  <c r="AD299" i="226"/>
  <c r="AS33" i="226"/>
  <c r="AS81" i="226"/>
  <c r="AS121" i="226"/>
  <c r="AS169" i="226"/>
  <c r="AS225" i="226"/>
  <c r="AS305" i="226"/>
  <c r="BB17" i="226"/>
  <c r="BB73" i="226"/>
  <c r="BB129" i="226"/>
  <c r="BB161" i="226"/>
  <c r="BB217" i="226"/>
  <c r="BB313" i="226"/>
  <c r="BE249" i="226"/>
  <c r="AD27" i="226"/>
  <c r="AD70" i="226"/>
  <c r="AD91" i="226"/>
  <c r="AD99" i="226"/>
  <c r="AD107" i="226"/>
  <c r="AD117" i="226"/>
  <c r="AD133" i="226"/>
  <c r="AD159" i="226"/>
  <c r="AD168" i="226"/>
  <c r="AD176" i="226"/>
  <c r="AD184" i="226"/>
  <c r="AD192" i="226"/>
  <c r="AD200" i="226"/>
  <c r="AD208" i="226"/>
  <c r="AD216" i="226"/>
  <c r="AD243" i="226"/>
  <c r="AD254" i="226"/>
  <c r="AD262" i="226"/>
  <c r="AD270" i="226"/>
  <c r="AD278" i="226"/>
  <c r="AD286" i="226"/>
  <c r="AD295" i="226"/>
  <c r="AD304" i="226"/>
  <c r="AD312" i="226"/>
  <c r="AD332" i="226"/>
  <c r="AS29" i="226"/>
  <c r="AS37" i="226"/>
  <c r="AS45" i="226"/>
  <c r="AS53" i="226"/>
  <c r="AS61" i="226"/>
  <c r="AS69" i="226"/>
  <c r="AS85" i="226"/>
  <c r="AS101" i="226"/>
  <c r="AS109" i="226"/>
  <c r="AS117" i="226"/>
  <c r="AS125" i="226"/>
  <c r="AS141" i="226"/>
  <c r="AS157" i="226"/>
  <c r="AS165" i="226"/>
  <c r="AS173" i="226"/>
  <c r="AS181" i="226"/>
  <c r="AS197" i="226"/>
  <c r="AS205" i="226"/>
  <c r="AS213" i="226"/>
  <c r="AS221" i="226"/>
  <c r="AS229" i="226"/>
  <c r="AS237" i="226"/>
  <c r="AS253" i="226"/>
  <c r="AS261" i="226"/>
  <c r="AS269" i="226"/>
  <c r="AS277" i="226"/>
  <c r="AS293" i="226"/>
  <c r="AS309" i="226"/>
  <c r="AS317" i="226"/>
  <c r="AS333" i="226"/>
  <c r="BB13" i="226"/>
  <c r="BB29" i="226"/>
  <c r="BB45" i="226"/>
  <c r="BB61" i="226"/>
  <c r="BB77" i="226"/>
  <c r="BB93" i="226"/>
  <c r="BB109" i="226"/>
  <c r="BB125" i="226"/>
  <c r="BB141" i="226"/>
  <c r="BB293" i="226"/>
  <c r="BB325" i="226"/>
  <c r="BB333" i="226"/>
  <c r="BB341" i="226"/>
  <c r="BE13" i="226"/>
  <c r="BE21" i="226"/>
  <c r="BE29" i="226"/>
  <c r="BE37" i="226"/>
  <c r="BE45" i="226"/>
  <c r="BE53" i="226"/>
  <c r="BE61" i="226"/>
  <c r="BE69" i="226"/>
  <c r="BE77" i="226"/>
  <c r="BE85" i="226"/>
  <c r="BE93" i="226"/>
  <c r="BE101" i="226"/>
  <c r="BE109" i="226"/>
  <c r="BE117" i="226"/>
  <c r="BE125" i="226"/>
  <c r="BE133" i="226"/>
  <c r="BE141" i="226"/>
  <c r="BE149" i="226"/>
  <c r="BE157" i="226"/>
  <c r="BE165" i="226"/>
  <c r="BE173" i="226"/>
  <c r="BE181" i="226"/>
  <c r="BE189" i="226"/>
  <c r="BE197" i="226"/>
  <c r="BE205" i="226"/>
  <c r="BE213" i="226"/>
  <c r="BE221" i="226"/>
  <c r="BE229" i="226"/>
  <c r="BE237" i="226"/>
  <c r="BE245" i="226"/>
  <c r="BE253" i="226"/>
  <c r="BE261" i="226"/>
  <c r="BE269" i="226"/>
  <c r="BE277" i="226"/>
  <c r="BE285" i="226"/>
  <c r="BE293" i="226"/>
  <c r="BE301" i="226"/>
  <c r="BE309" i="226"/>
  <c r="BE317" i="226"/>
  <c r="BE325" i="226"/>
  <c r="BE333" i="226"/>
  <c r="BE341" i="226"/>
  <c r="BN17" i="226"/>
  <c r="BN25" i="226"/>
  <c r="BN33" i="226"/>
  <c r="BN41" i="226"/>
  <c r="BN49" i="226"/>
  <c r="BN57" i="226"/>
  <c r="BN65" i="226"/>
  <c r="BN73" i="226"/>
  <c r="BN81" i="226"/>
  <c r="BN89" i="226"/>
  <c r="BN97" i="226"/>
  <c r="BN105" i="226"/>
  <c r="BN113" i="226"/>
  <c r="BN121" i="226"/>
  <c r="BN129" i="226"/>
  <c r="BN137" i="226"/>
  <c r="BN145" i="226"/>
  <c r="BN153" i="226"/>
  <c r="BN161" i="226"/>
  <c r="BN169" i="226"/>
  <c r="BN177" i="226"/>
  <c r="BN185" i="226"/>
  <c r="BN193" i="226"/>
  <c r="BN201" i="226"/>
  <c r="BN209" i="226"/>
  <c r="BN217" i="226"/>
  <c r="BN225" i="226"/>
  <c r="BN233" i="226"/>
  <c r="BN241" i="226"/>
  <c r="BN249" i="226"/>
  <c r="BN257" i="226"/>
  <c r="BN265" i="226"/>
  <c r="BN273" i="226"/>
  <c r="BN281" i="226"/>
  <c r="BN289" i="226"/>
  <c r="BN297" i="226"/>
  <c r="BN305" i="226"/>
  <c r="BN313" i="226"/>
  <c r="BN321" i="226"/>
  <c r="BN329" i="226"/>
  <c r="BN337" i="226"/>
  <c r="AS265" i="226"/>
  <c r="AD125" i="226"/>
  <c r="AD37" i="226"/>
  <c r="AD79" i="226"/>
  <c r="AD108" i="226"/>
  <c r="AD142" i="226"/>
  <c r="AD169" i="226"/>
  <c r="AD201" i="226"/>
  <c r="AD255" i="226"/>
  <c r="AD296" i="226"/>
  <c r="BB14" i="226"/>
  <c r="BB22" i="226"/>
  <c r="BB30" i="226"/>
  <c r="BB38" i="226"/>
  <c r="BB46" i="226"/>
  <c r="BB54" i="226"/>
  <c r="BB62" i="226"/>
  <c r="BB70" i="226"/>
  <c r="BB78" i="226"/>
  <c r="BB86" i="226"/>
  <c r="BB94" i="226"/>
  <c r="BB102" i="226"/>
  <c r="BB110" i="226"/>
  <c r="BB118" i="226"/>
  <c r="BB126" i="226"/>
  <c r="BB134" i="226"/>
  <c r="BB142" i="226"/>
  <c r="BB150" i="226"/>
  <c r="BB158" i="226"/>
  <c r="BB166" i="226"/>
  <c r="BB174" i="226"/>
  <c r="BB182" i="226"/>
  <c r="BB190" i="226"/>
  <c r="BB198" i="226"/>
  <c r="BB206" i="226"/>
  <c r="BB214" i="226"/>
  <c r="BB222" i="226"/>
  <c r="BB230" i="226"/>
  <c r="BB238" i="226"/>
  <c r="BB246" i="226"/>
  <c r="BB254" i="226"/>
  <c r="BB262" i="226"/>
  <c r="BB270" i="226"/>
  <c r="BB278" i="226"/>
  <c r="BB286" i="226"/>
  <c r="BB294" i="226"/>
  <c r="BB302" i="226"/>
  <c r="BB310" i="226"/>
  <c r="BB318" i="226"/>
  <c r="BB326" i="226"/>
  <c r="BB334" i="226"/>
  <c r="BE14" i="226"/>
  <c r="BE22" i="226"/>
  <c r="BE30" i="226"/>
  <c r="BE38" i="226"/>
  <c r="BE46" i="226"/>
  <c r="BE54" i="226"/>
  <c r="BE62" i="226"/>
  <c r="BE70" i="226"/>
  <c r="BE78" i="226"/>
  <c r="BE86" i="226"/>
  <c r="BE94" i="226"/>
  <c r="BE102" i="226"/>
  <c r="BE110" i="226"/>
  <c r="BE118" i="226"/>
  <c r="BE126" i="226"/>
  <c r="BE134" i="226"/>
  <c r="BE142" i="226"/>
  <c r="BE150" i="226"/>
  <c r="BE158" i="226"/>
  <c r="BE166" i="226"/>
  <c r="BE174" i="226"/>
  <c r="BE182" i="226"/>
  <c r="BE190" i="226"/>
  <c r="BE198" i="226"/>
  <c r="BE206" i="226"/>
  <c r="BE214" i="226"/>
  <c r="BE222" i="226"/>
  <c r="BE230" i="226"/>
  <c r="BE238" i="226"/>
  <c r="BE246" i="226"/>
  <c r="BE254" i="226"/>
  <c r="BE262" i="226"/>
  <c r="BE270" i="226"/>
  <c r="BE278" i="226"/>
  <c r="BE286" i="226"/>
  <c r="BE294" i="226"/>
  <c r="BE302" i="226"/>
  <c r="BE310" i="226"/>
  <c r="BE318" i="226"/>
  <c r="BE326" i="226"/>
  <c r="BE334" i="226"/>
  <c r="BN34" i="226"/>
  <c r="BN58" i="226"/>
  <c r="BN66" i="226"/>
  <c r="BN74" i="226"/>
  <c r="BN106" i="226"/>
  <c r="BN146" i="226"/>
  <c r="BN178" i="226"/>
  <c r="BN218" i="226"/>
  <c r="BN250" i="226"/>
  <c r="BN290" i="226"/>
  <c r="BN314" i="226"/>
  <c r="BN322" i="226"/>
  <c r="BN330" i="226"/>
  <c r="AD23" i="226"/>
  <c r="AD74" i="226"/>
  <c r="AD129" i="226"/>
  <c r="AD164" i="226"/>
  <c r="AD204" i="226"/>
  <c r="AD249" i="226"/>
  <c r="AD274" i="226"/>
  <c r="AD318" i="226"/>
  <c r="AS49" i="226"/>
  <c r="AS89" i="226"/>
  <c r="AS129" i="226"/>
  <c r="AS161" i="226"/>
  <c r="AS201" i="226"/>
  <c r="AS241" i="226"/>
  <c r="AS273" i="226"/>
  <c r="AS313" i="226"/>
  <c r="BB25" i="226"/>
  <c r="BB49" i="226"/>
  <c r="BB81" i="226"/>
  <c r="BB113" i="226"/>
  <c r="BB145" i="226"/>
  <c r="BB185" i="226"/>
  <c r="BB201" i="226"/>
  <c r="BB233" i="226"/>
  <c r="BB257" i="226"/>
  <c r="BB281" i="226"/>
  <c r="BB305" i="226"/>
  <c r="BB329" i="226"/>
  <c r="BE57" i="226"/>
  <c r="BE81" i="226"/>
  <c r="BE105" i="226"/>
  <c r="BE129" i="226"/>
  <c r="BE153" i="226"/>
  <c r="BE177" i="226"/>
  <c r="BE201" i="226"/>
  <c r="BE241" i="226"/>
  <c r="AD16" i="226"/>
  <c r="AD62" i="226"/>
  <c r="AD78" i="226"/>
  <c r="AD141" i="226"/>
  <c r="AD28" i="226"/>
  <c r="AD63" i="226"/>
  <c r="AD92" i="226"/>
  <c r="AD118" i="226"/>
  <c r="AD134" i="226"/>
  <c r="AD161" i="226"/>
  <c r="AD185" i="226"/>
  <c r="AD209" i="226"/>
  <c r="AD236" i="226"/>
  <c r="AD263" i="226"/>
  <c r="AD279" i="226"/>
  <c r="AD305" i="226"/>
  <c r="AD324" i="226"/>
  <c r="AS14" i="226"/>
  <c r="AS22" i="226"/>
  <c r="AS30" i="226"/>
  <c r="AS38" i="226"/>
  <c r="AS46" i="226"/>
  <c r="AS54" i="226"/>
  <c r="AS62" i="226"/>
  <c r="AS70" i="226"/>
  <c r="AS78" i="226"/>
  <c r="AS86" i="226"/>
  <c r="AS94" i="226"/>
  <c r="AS102" i="226"/>
  <c r="AS110" i="226"/>
  <c r="AS118" i="226"/>
  <c r="AS126" i="226"/>
  <c r="AS134" i="226"/>
  <c r="AS142" i="226"/>
  <c r="AS150" i="226"/>
  <c r="AS158" i="226"/>
  <c r="AS166" i="226"/>
  <c r="AS174" i="226"/>
  <c r="AS182" i="226"/>
  <c r="AS190" i="226"/>
  <c r="AS198" i="226"/>
  <c r="AS206" i="226"/>
  <c r="AS214" i="226"/>
  <c r="AS222" i="226"/>
  <c r="AS230" i="226"/>
  <c r="AS238" i="226"/>
  <c r="AS246" i="226"/>
  <c r="AS254" i="226"/>
  <c r="AS262" i="226"/>
  <c r="AS270" i="226"/>
  <c r="AS278" i="226"/>
  <c r="AS286" i="226"/>
  <c r="AS294" i="226"/>
  <c r="AS302" i="226"/>
  <c r="AS310" i="226"/>
  <c r="AS318" i="226"/>
  <c r="AS326" i="226"/>
  <c r="AS334" i="226"/>
  <c r="AD10" i="226"/>
  <c r="AD21" i="226"/>
  <c r="AD29" i="226"/>
  <c r="AD38" i="226"/>
  <c r="AD64" i="226"/>
  <c r="AD72" i="226"/>
  <c r="AD80" i="226"/>
  <c r="AD93" i="226"/>
  <c r="AD101" i="226"/>
  <c r="AD109" i="226"/>
  <c r="AD119" i="226"/>
  <c r="AD127" i="226"/>
  <c r="AD135" i="226"/>
  <c r="AD143" i="226"/>
  <c r="AD151" i="226"/>
  <c r="AD162" i="226"/>
  <c r="AD170" i="226"/>
  <c r="AD178" i="226"/>
  <c r="AD186" i="226"/>
  <c r="AD194" i="226"/>
  <c r="AD202" i="226"/>
  <c r="AD210" i="226"/>
  <c r="AD219" i="226"/>
  <c r="AD237" i="226"/>
  <c r="AD247" i="226"/>
  <c r="AD256" i="226"/>
  <c r="AD264" i="226"/>
  <c r="AD272" i="226"/>
  <c r="AD280" i="226"/>
  <c r="AD289" i="226"/>
  <c r="AD297" i="226"/>
  <c r="AD306" i="226"/>
  <c r="AD314" i="226"/>
  <c r="AD326" i="226"/>
  <c r="AD334" i="226"/>
  <c r="AS15" i="226"/>
  <c r="AS23" i="226"/>
  <c r="AS31" i="226"/>
  <c r="AS39" i="226"/>
  <c r="AS47" i="226"/>
  <c r="AS55" i="226"/>
  <c r="AS63" i="226"/>
  <c r="AS71" i="226"/>
  <c r="AS79" i="226"/>
  <c r="AS87" i="226"/>
  <c r="AS95" i="226"/>
  <c r="AS103" i="226"/>
  <c r="AS111" i="226"/>
  <c r="AS119" i="226"/>
  <c r="AS127" i="226"/>
  <c r="AS135" i="226"/>
  <c r="AS143" i="226"/>
  <c r="AS151" i="226"/>
  <c r="AS159" i="226"/>
  <c r="AS167" i="226"/>
  <c r="AS175" i="226"/>
  <c r="AS183" i="226"/>
  <c r="AS191" i="226"/>
  <c r="AS199" i="226"/>
  <c r="AS207" i="226"/>
  <c r="AS215" i="226"/>
  <c r="AS223" i="226"/>
  <c r="AS231" i="226"/>
  <c r="AS239" i="226"/>
  <c r="AS247" i="226"/>
  <c r="AS255" i="226"/>
  <c r="AS263" i="226"/>
  <c r="AS271" i="226"/>
  <c r="AS279" i="226"/>
  <c r="AS287" i="226"/>
  <c r="AS295" i="226"/>
  <c r="AS303" i="226"/>
  <c r="AS311" i="226"/>
  <c r="AS319" i="226"/>
  <c r="AS327" i="226"/>
  <c r="AS335" i="226"/>
  <c r="BB15" i="226"/>
  <c r="BB23" i="226"/>
  <c r="BB31" i="226"/>
  <c r="BB39" i="226"/>
  <c r="BB47" i="226"/>
  <c r="BB55" i="226"/>
  <c r="BB63" i="226"/>
  <c r="BB71" i="226"/>
  <c r="BB79" i="226"/>
  <c r="BB87" i="226"/>
  <c r="BB95" i="226"/>
  <c r="BB103" i="226"/>
  <c r="BB111" i="226"/>
  <c r="BB119" i="226"/>
  <c r="BB127" i="226"/>
  <c r="BB135" i="226"/>
  <c r="BB143" i="226"/>
  <c r="BB151" i="226"/>
  <c r="BB167" i="226"/>
  <c r="BB183" i="226"/>
  <c r="BB199" i="226"/>
  <c r="BB215" i="226"/>
  <c r="BB223" i="226"/>
  <c r="BB239" i="226"/>
  <c r="BB247" i="226"/>
  <c r="BB255" i="226"/>
  <c r="BB271" i="226"/>
  <c r="BB287" i="226"/>
  <c r="BB295" i="226"/>
  <c r="BB303" i="226"/>
  <c r="BB311" i="226"/>
  <c r="BB319" i="226"/>
  <c r="BB335" i="226"/>
  <c r="BE31" i="226"/>
  <c r="BE47" i="226"/>
  <c r="BE327" i="226"/>
  <c r="BE335" i="226"/>
  <c r="BN51" i="226"/>
  <c r="BN67" i="226"/>
  <c r="BN115" i="226"/>
  <c r="BN131" i="226"/>
  <c r="BN179" i="226"/>
  <c r="BN195" i="226"/>
  <c r="BN243" i="226"/>
  <c r="BN259" i="226"/>
  <c r="BN307" i="226"/>
  <c r="BN323" i="226"/>
  <c r="AD55" i="226"/>
  <c r="AD103" i="226"/>
  <c r="AD145" i="226"/>
  <c r="AD188" i="226"/>
  <c r="AD221" i="226"/>
  <c r="AD266" i="226"/>
  <c r="AD308" i="226"/>
  <c r="AS17" i="226"/>
  <c r="AS57" i="226"/>
  <c r="AS97" i="226"/>
  <c r="AS137" i="226"/>
  <c r="AS193" i="226"/>
  <c r="AS233" i="226"/>
  <c r="AS289" i="226"/>
  <c r="AS321" i="226"/>
  <c r="BB105" i="226"/>
  <c r="AD36" i="226"/>
  <c r="AD149" i="226"/>
  <c r="AD17" i="226"/>
  <c r="AD71" i="226"/>
  <c r="AD100" i="226"/>
  <c r="AD126" i="226"/>
  <c r="AD150" i="226"/>
  <c r="AD177" i="226"/>
  <c r="AD193" i="226"/>
  <c r="AD217" i="226"/>
  <c r="AD244" i="226"/>
  <c r="AD271" i="226"/>
  <c r="AD288" i="226"/>
  <c r="AD313" i="226"/>
  <c r="AD333" i="226"/>
  <c r="AD11" i="226"/>
  <c r="AD22" i="226"/>
  <c r="AD30" i="226"/>
  <c r="AD65" i="226"/>
  <c r="AD73" i="226"/>
  <c r="AD81" i="226"/>
  <c r="AD94" i="226"/>
  <c r="AD102" i="226"/>
  <c r="AD110" i="226"/>
  <c r="AD120" i="226"/>
  <c r="AD128" i="226"/>
  <c r="AD136" i="226"/>
  <c r="AD144" i="226"/>
  <c r="AD152" i="226"/>
  <c r="AD163" i="226"/>
  <c r="AD171" i="226"/>
  <c r="AD179" i="226"/>
  <c r="AD187" i="226"/>
  <c r="AD195" i="226"/>
  <c r="AD203" i="226"/>
  <c r="AD211" i="226"/>
  <c r="AD220" i="226"/>
  <c r="AD238" i="226"/>
  <c r="AD248" i="226"/>
  <c r="AD257" i="226"/>
  <c r="AD265" i="226"/>
  <c r="AD273" i="226"/>
  <c r="AD281" i="226"/>
  <c r="AD290" i="226"/>
  <c r="AD298" i="226"/>
  <c r="AD307" i="226"/>
  <c r="AD316" i="226"/>
  <c r="AD327" i="226"/>
  <c r="AD336" i="226"/>
  <c r="AS16" i="226"/>
  <c r="AS24" i="226"/>
  <c r="AS32" i="226"/>
  <c r="AS40" i="226"/>
  <c r="AS48" i="226"/>
  <c r="AS56" i="226"/>
  <c r="AS64" i="226"/>
  <c r="AS72" i="226"/>
  <c r="AS80" i="226"/>
  <c r="AS88" i="226"/>
  <c r="AS96" i="226"/>
  <c r="AS104" i="226"/>
  <c r="AS112" i="226"/>
  <c r="AS120" i="226"/>
  <c r="AS128" i="226"/>
  <c r="AS136" i="226"/>
  <c r="AS144" i="226"/>
  <c r="AS152" i="226"/>
  <c r="AS160" i="226"/>
  <c r="AS168" i="226"/>
  <c r="AS176" i="226"/>
  <c r="AS184" i="226"/>
  <c r="AS192" i="226"/>
  <c r="AS200" i="226"/>
  <c r="AS208" i="226"/>
  <c r="AS216" i="226"/>
  <c r="AS224" i="226"/>
  <c r="AS232" i="226"/>
  <c r="AS240" i="226"/>
  <c r="AS248" i="226"/>
  <c r="AS256" i="226"/>
  <c r="AS264" i="226"/>
  <c r="AS272" i="226"/>
  <c r="AS280" i="226"/>
  <c r="AS288" i="226"/>
  <c r="AS296" i="226"/>
  <c r="AS304" i="226"/>
  <c r="AS312" i="226"/>
  <c r="AS320" i="226"/>
  <c r="AS328" i="226"/>
  <c r="AS336" i="226"/>
  <c r="BB16" i="226"/>
  <c r="BB24" i="226"/>
  <c r="BB32" i="226"/>
  <c r="BB40" i="226"/>
  <c r="BB48" i="226"/>
  <c r="BB56" i="226"/>
  <c r="BB64" i="226"/>
  <c r="BB72" i="226"/>
  <c r="BB80" i="226"/>
  <c r="BB88" i="226"/>
  <c r="BB96" i="226"/>
  <c r="BB104" i="226"/>
  <c r="BB112" i="226"/>
  <c r="BB120" i="226"/>
  <c r="BB128" i="226"/>
  <c r="BB136" i="226"/>
  <c r="BB144" i="226"/>
  <c r="BB152" i="226"/>
  <c r="BB160" i="226"/>
  <c r="BB168" i="226"/>
  <c r="BB176" i="226"/>
  <c r="BB184" i="226"/>
  <c r="BB192" i="226"/>
  <c r="BB200" i="226"/>
  <c r="BB208" i="226"/>
  <c r="BB216" i="226"/>
  <c r="BB224" i="226"/>
  <c r="BB232" i="226"/>
  <c r="BB240" i="226"/>
  <c r="BB248" i="226"/>
  <c r="BB256" i="226"/>
  <c r="BB264" i="226"/>
  <c r="BB272" i="226"/>
  <c r="BB280" i="226"/>
  <c r="BB288" i="226"/>
  <c r="BB296" i="226"/>
  <c r="BB304" i="226"/>
  <c r="BB312" i="226"/>
  <c r="BB320" i="226"/>
  <c r="BB328" i="226"/>
  <c r="BB336" i="226"/>
  <c r="BE16" i="226"/>
  <c r="BE24" i="226"/>
  <c r="BE32" i="226"/>
  <c r="BE40" i="226"/>
  <c r="BE48" i="226"/>
  <c r="BE56" i="226"/>
  <c r="BE64" i="226"/>
  <c r="BE72" i="226"/>
  <c r="BE80" i="226"/>
  <c r="BE88" i="226"/>
  <c r="BE96" i="226"/>
  <c r="BE104" i="226"/>
  <c r="BE112" i="226"/>
  <c r="BE120" i="226"/>
  <c r="BE128" i="226"/>
  <c r="BE136" i="226"/>
  <c r="BE144" i="226"/>
  <c r="BE152" i="226"/>
  <c r="BE160" i="226"/>
  <c r="BE168" i="226"/>
  <c r="BE176" i="226"/>
  <c r="BE184" i="226"/>
  <c r="BE192" i="226"/>
  <c r="BE200" i="226"/>
  <c r="BE208" i="226"/>
  <c r="BE216" i="226"/>
  <c r="BE224" i="226"/>
  <c r="BE232" i="226"/>
  <c r="BE240" i="226"/>
  <c r="BE248" i="226"/>
  <c r="BE256" i="226"/>
  <c r="BE264" i="226"/>
  <c r="BE272" i="226"/>
  <c r="BE280" i="226"/>
  <c r="BE288" i="226"/>
  <c r="BE296" i="226"/>
  <c r="BE304" i="226"/>
  <c r="BE312" i="226"/>
  <c r="BE320" i="226"/>
  <c r="BE328" i="226"/>
  <c r="BE336" i="226"/>
  <c r="BN28" i="226"/>
  <c r="BN36" i="226"/>
  <c r="BN68" i="226"/>
  <c r="BN76" i="226"/>
  <c r="BN100" i="226"/>
  <c r="BN108" i="226"/>
  <c r="BN116" i="226"/>
  <c r="BN140" i="226"/>
  <c r="BN148" i="226"/>
  <c r="BN172" i="226"/>
  <c r="BN188" i="226"/>
  <c r="BN212" i="226"/>
  <c r="BN220" i="226"/>
  <c r="BN260" i="226"/>
  <c r="BN284" i="226"/>
  <c r="BN292" i="226"/>
  <c r="BN324" i="226"/>
  <c r="BN332" i="226"/>
  <c r="BV145" i="227"/>
  <c r="BV73" i="227"/>
  <c r="BV169" i="227"/>
  <c r="BV277" i="227"/>
  <c r="BV341" i="227"/>
  <c r="AG35" i="227"/>
  <c r="Z35" i="224" s="1"/>
  <c r="BZ35" i="223"/>
  <c r="BV213" i="227"/>
  <c r="BV245" i="227"/>
  <c r="BV309" i="227"/>
  <c r="BV113" i="227"/>
  <c r="BV201" i="227"/>
  <c r="BV233" i="227"/>
  <c r="BV17" i="227"/>
  <c r="BV41" i="227"/>
  <c r="BV265" i="227"/>
  <c r="BV137" i="227"/>
  <c r="BV241" i="227"/>
  <c r="BV329" i="227"/>
  <c r="BV49" i="227"/>
  <c r="BV177" i="227"/>
  <c r="BV273" i="227"/>
  <c r="BV81" i="227"/>
  <c r="BV209" i="227"/>
  <c r="BV297" i="227"/>
  <c r="BV105" i="227"/>
  <c r="BV305" i="227"/>
  <c r="BJ173" i="227"/>
  <c r="BJ197" i="227"/>
  <c r="BJ341" i="227"/>
  <c r="BV149" i="227"/>
  <c r="BV53" i="227"/>
  <c r="BV181" i="227"/>
  <c r="BV85" i="227"/>
  <c r="BV21" i="227"/>
  <c r="BV117" i="227"/>
  <c r="BV13" i="227"/>
  <c r="BV29" i="227"/>
  <c r="BV37" i="227"/>
  <c r="BV45" i="227"/>
  <c r="BV61" i="227"/>
  <c r="BV69" i="227"/>
  <c r="BV77" i="227"/>
  <c r="BV93" i="227"/>
  <c r="BV101" i="227"/>
  <c r="BV109" i="227"/>
  <c r="BV125" i="227"/>
  <c r="BV133" i="227"/>
  <c r="BV141" i="227"/>
  <c r="BV157" i="227"/>
  <c r="BV165" i="227"/>
  <c r="BV173" i="227"/>
  <c r="BV189" i="227"/>
  <c r="BV197" i="227"/>
  <c r="BV205" i="227"/>
  <c r="BV221" i="227"/>
  <c r="BV229" i="227"/>
  <c r="BV237" i="227"/>
  <c r="BV253" i="227"/>
  <c r="BV261" i="227"/>
  <c r="BV269" i="227"/>
  <c r="BV285" i="227"/>
  <c r="BV293" i="227"/>
  <c r="BV301" i="227"/>
  <c r="BV317" i="227"/>
  <c r="BV325" i="227"/>
  <c r="BV333" i="227"/>
  <c r="BJ133" i="227"/>
  <c r="BJ237" i="227"/>
  <c r="BV25" i="227"/>
  <c r="BV57" i="227"/>
  <c r="BV89" i="227"/>
  <c r="BV121" i="227"/>
  <c r="BV153" i="227"/>
  <c r="BV185" i="227"/>
  <c r="BV217" i="227"/>
  <c r="BV249" i="227"/>
  <c r="BV281" i="227"/>
  <c r="BV313" i="227"/>
  <c r="BJ261" i="227"/>
  <c r="BJ325" i="227"/>
  <c r="BV33" i="227"/>
  <c r="BV65" i="227"/>
  <c r="BV97" i="227"/>
  <c r="BV129" i="227"/>
  <c r="BV161" i="227"/>
  <c r="BV193" i="227"/>
  <c r="BV225" i="227"/>
  <c r="BV257" i="227"/>
  <c r="BV289" i="227"/>
  <c r="BV321" i="227"/>
  <c r="BJ333" i="227"/>
  <c r="BJ89" i="227"/>
  <c r="BJ249" i="227"/>
  <c r="BJ217" i="227"/>
  <c r="BJ121" i="227"/>
  <c r="BJ57" i="227"/>
  <c r="BJ153" i="227"/>
  <c r="BJ281" i="227"/>
  <c r="BJ313" i="227"/>
  <c r="BJ185" i="227"/>
  <c r="BV312" i="227"/>
  <c r="BV332" i="227"/>
  <c r="BV195" i="227"/>
  <c r="BV95" i="227"/>
  <c r="BV76" i="227"/>
  <c r="BV148" i="227"/>
  <c r="BV172" i="227"/>
  <c r="BV220" i="227"/>
  <c r="BV55" i="227"/>
  <c r="BV240" i="227"/>
  <c r="BV128" i="227"/>
  <c r="BG49" i="227"/>
  <c r="BG65" i="227"/>
  <c r="BG113" i="227"/>
  <c r="BG129" i="227"/>
  <c r="BG217" i="227"/>
  <c r="BJ45" i="227"/>
  <c r="BJ69" i="227"/>
  <c r="BJ109" i="227"/>
  <c r="BJ301" i="227"/>
  <c r="BJ53" i="227"/>
  <c r="BJ117" i="227"/>
  <c r="BJ181" i="227"/>
  <c r="BJ245" i="227"/>
  <c r="BJ309" i="227"/>
  <c r="BJ77" i="227"/>
  <c r="BJ141" i="227"/>
  <c r="BJ205" i="227"/>
  <c r="BJ269" i="227"/>
  <c r="BJ85" i="227"/>
  <c r="BJ149" i="227"/>
  <c r="BJ213" i="227"/>
  <c r="BJ277" i="227"/>
  <c r="BJ13" i="227"/>
  <c r="BJ21" i="227"/>
  <c r="BJ101" i="227"/>
  <c r="BJ165" i="227"/>
  <c r="BJ229" i="227"/>
  <c r="BJ293" i="227"/>
  <c r="AX209" i="227"/>
  <c r="AX305" i="227"/>
  <c r="BV34" i="227"/>
  <c r="BV58" i="227"/>
  <c r="BV66" i="227"/>
  <c r="BV74" i="227"/>
  <c r="BV106" i="227"/>
  <c r="BV130" i="227"/>
  <c r="BV146" i="227"/>
  <c r="BV178" i="227"/>
  <c r="BV218" i="227"/>
  <c r="BV250" i="227"/>
  <c r="BV290" i="227"/>
  <c r="BV314" i="227"/>
  <c r="BV322" i="227"/>
  <c r="BV330" i="227"/>
  <c r="BG93" i="227"/>
  <c r="BG293" i="227"/>
  <c r="BG29" i="227"/>
  <c r="BJ31" i="227"/>
  <c r="BV51" i="227"/>
  <c r="BV67" i="227"/>
  <c r="BV243" i="227"/>
  <c r="BV259" i="227"/>
  <c r="BV307" i="227"/>
  <c r="BV28" i="227"/>
  <c r="BV36" i="227"/>
  <c r="BV68" i="227"/>
  <c r="BV100" i="227"/>
  <c r="BV108" i="227"/>
  <c r="BV116" i="227"/>
  <c r="BV140" i="227"/>
  <c r="BV188" i="227"/>
  <c r="BV212" i="227"/>
  <c r="BV260" i="227"/>
  <c r="BV284" i="227"/>
  <c r="BV292" i="227"/>
  <c r="BV324" i="227"/>
  <c r="BV271" i="227"/>
  <c r="BV295" i="227"/>
  <c r="BV79" i="227"/>
  <c r="BV255" i="227"/>
  <c r="BV103" i="227"/>
  <c r="BV303" i="227"/>
  <c r="BV87" i="227"/>
  <c r="BV71" i="227"/>
  <c r="BV111" i="227"/>
  <c r="BV263" i="227"/>
  <c r="BV287" i="227"/>
  <c r="BV24" i="227"/>
  <c r="BV96" i="227"/>
  <c r="BV280" i="227"/>
  <c r="BV136" i="227"/>
  <c r="BV120" i="227"/>
  <c r="BV208" i="227"/>
  <c r="BV56" i="227"/>
  <c r="BV168" i="227"/>
  <c r="BV192" i="227"/>
  <c r="BG203" i="227"/>
  <c r="BJ11" i="227"/>
  <c r="BJ27" i="227"/>
  <c r="BV15" i="227"/>
  <c r="BV23" i="227"/>
  <c r="BV31" i="227"/>
  <c r="BV39" i="227"/>
  <c r="BV47" i="227"/>
  <c r="BV63" i="227"/>
  <c r="BV119" i="227"/>
  <c r="BV127" i="227"/>
  <c r="BV135" i="227"/>
  <c r="BV143" i="227"/>
  <c r="BV151" i="227"/>
  <c r="BV159" i="227"/>
  <c r="BV167" i="227"/>
  <c r="BV175" i="227"/>
  <c r="BV183" i="227"/>
  <c r="BV191" i="227"/>
  <c r="BV199" i="227"/>
  <c r="BV207" i="227"/>
  <c r="BV215" i="227"/>
  <c r="BV223" i="227"/>
  <c r="BV231" i="227"/>
  <c r="BV239" i="227"/>
  <c r="BV247" i="227"/>
  <c r="BV279" i="227"/>
  <c r="BV311" i="227"/>
  <c r="BV319" i="227"/>
  <c r="BV327" i="227"/>
  <c r="BV335" i="227"/>
  <c r="AX37" i="227"/>
  <c r="BG13" i="227"/>
  <c r="BG45" i="227"/>
  <c r="BG61" i="227"/>
  <c r="BG77" i="227"/>
  <c r="BG109" i="227"/>
  <c r="BG125" i="227"/>
  <c r="BG141" i="227"/>
  <c r="BJ29" i="227"/>
  <c r="BJ37" i="227"/>
  <c r="BJ61" i="227"/>
  <c r="BJ93" i="227"/>
  <c r="BJ125" i="227"/>
  <c r="BJ157" i="227"/>
  <c r="BJ189" i="227"/>
  <c r="BJ221" i="227"/>
  <c r="BJ253" i="227"/>
  <c r="BJ285" i="227"/>
  <c r="BJ317" i="227"/>
  <c r="BG159" i="227"/>
  <c r="AP159" i="224"/>
  <c r="BG175" i="227"/>
  <c r="AP175" i="224"/>
  <c r="BG191" i="227"/>
  <c r="AP191" i="224"/>
  <c r="BG207" i="227"/>
  <c r="AP207" i="224"/>
  <c r="BG231" i="227"/>
  <c r="AP231" i="224"/>
  <c r="BG263" i="227"/>
  <c r="AP263" i="224"/>
  <c r="BG279" i="227"/>
  <c r="AP279" i="224"/>
  <c r="BG327" i="227"/>
  <c r="AP327" i="224"/>
  <c r="BJ15" i="227"/>
  <c r="AR15" i="224"/>
  <c r="BJ23" i="227"/>
  <c r="AR23" i="224"/>
  <c r="BJ39" i="227"/>
  <c r="AR39" i="224"/>
  <c r="BJ55" i="227"/>
  <c r="AR55" i="224"/>
  <c r="BJ63" i="227"/>
  <c r="AR63" i="224"/>
  <c r="BJ71" i="227"/>
  <c r="AR71" i="224"/>
  <c r="BJ79" i="227"/>
  <c r="AR79" i="224"/>
  <c r="BJ87" i="227"/>
  <c r="AR87" i="224"/>
  <c r="BJ95" i="227"/>
  <c r="AR95" i="224"/>
  <c r="BJ103" i="227"/>
  <c r="AR103" i="224"/>
  <c r="BJ111" i="227"/>
  <c r="AR111" i="224"/>
  <c r="BJ119" i="227"/>
  <c r="AR119" i="224"/>
  <c r="BJ127" i="227"/>
  <c r="AR127" i="224"/>
  <c r="BJ135" i="227"/>
  <c r="AR135" i="224"/>
  <c r="BJ143" i="227"/>
  <c r="AR143" i="224"/>
  <c r="BJ151" i="227"/>
  <c r="AR151" i="224"/>
  <c r="BJ159" i="227"/>
  <c r="AR159" i="224"/>
  <c r="BJ167" i="227"/>
  <c r="AR167" i="224"/>
  <c r="BJ175" i="227"/>
  <c r="AR175" i="224"/>
  <c r="BJ183" i="227"/>
  <c r="AR183" i="224"/>
  <c r="BJ191" i="227"/>
  <c r="AR191" i="224"/>
  <c r="BJ199" i="227"/>
  <c r="AR199" i="224"/>
  <c r="BJ207" i="227"/>
  <c r="AR207" i="224"/>
  <c r="BJ215" i="227"/>
  <c r="AR215" i="224"/>
  <c r="BJ223" i="227"/>
  <c r="AR223" i="224"/>
  <c r="BJ231" i="227"/>
  <c r="AR231" i="224"/>
  <c r="BJ239" i="227"/>
  <c r="AR239" i="224"/>
  <c r="BJ247" i="227"/>
  <c r="AR247" i="224"/>
  <c r="BJ255" i="227"/>
  <c r="AR255" i="224"/>
  <c r="BJ263" i="227"/>
  <c r="AR263" i="224"/>
  <c r="BJ271" i="227"/>
  <c r="AR271" i="224"/>
  <c r="BJ279" i="227"/>
  <c r="AR279" i="224"/>
  <c r="BJ287" i="227"/>
  <c r="AR287" i="224"/>
  <c r="BJ295" i="227"/>
  <c r="AR295" i="224"/>
  <c r="BJ303" i="227"/>
  <c r="AR303" i="224"/>
  <c r="BJ311" i="227"/>
  <c r="AR311" i="224"/>
  <c r="BJ319" i="227"/>
  <c r="AR319" i="224"/>
  <c r="BV11" i="227"/>
  <c r="AX11" i="224"/>
  <c r="BV19" i="227"/>
  <c r="AX19" i="224"/>
  <c r="BV27" i="227"/>
  <c r="AX27" i="224"/>
  <c r="BV35" i="227"/>
  <c r="AX35" i="224"/>
  <c r="BV43" i="227"/>
  <c r="AX43" i="224"/>
  <c r="BV59" i="227"/>
  <c r="AX59" i="224"/>
  <c r="BV75" i="227"/>
  <c r="AX75" i="224"/>
  <c r="BV83" i="227"/>
  <c r="AX83" i="224"/>
  <c r="BV91" i="227"/>
  <c r="AX91" i="224"/>
  <c r="BV99" i="227"/>
  <c r="AX99" i="224"/>
  <c r="BV107" i="227"/>
  <c r="AX107" i="224"/>
  <c r="BV123" i="227"/>
  <c r="AX123" i="224"/>
  <c r="BV139" i="227"/>
  <c r="AX139" i="224"/>
  <c r="BV147" i="227"/>
  <c r="AX147" i="224"/>
  <c r="BV155" i="227"/>
  <c r="AX155" i="224"/>
  <c r="BV163" i="227"/>
  <c r="AX163" i="224"/>
  <c r="BV171" i="227"/>
  <c r="AX171" i="224"/>
  <c r="BV187" i="227"/>
  <c r="AX187" i="224"/>
  <c r="BV203" i="227"/>
  <c r="AX203" i="224"/>
  <c r="BV211" i="227"/>
  <c r="AX211" i="224"/>
  <c r="BV219" i="227"/>
  <c r="AX219" i="224"/>
  <c r="BV227" i="227"/>
  <c r="AX227" i="224"/>
  <c r="BV235" i="227"/>
  <c r="AX235" i="224"/>
  <c r="BV251" i="227"/>
  <c r="AX251" i="224"/>
  <c r="BV267" i="227"/>
  <c r="AX267" i="224"/>
  <c r="BV275" i="227"/>
  <c r="AX275" i="224"/>
  <c r="BV283" i="227"/>
  <c r="AX283" i="224"/>
  <c r="BV291" i="227"/>
  <c r="AX291" i="224"/>
  <c r="BV299" i="227"/>
  <c r="AX299" i="224"/>
  <c r="BV315" i="227"/>
  <c r="AX315" i="224"/>
  <c r="BV331" i="227"/>
  <c r="AX331" i="224"/>
  <c r="BV339" i="227"/>
  <c r="AX339" i="224"/>
  <c r="BS153" i="227"/>
  <c r="BL153" i="226" s="1"/>
  <c r="AX225" i="227"/>
  <c r="BG297" i="227"/>
  <c r="BJ73" i="227"/>
  <c r="BJ105" i="227"/>
  <c r="BJ137" i="227"/>
  <c r="BJ169" i="227"/>
  <c r="BJ201" i="227"/>
  <c r="BJ233" i="227"/>
  <c r="BJ265" i="227"/>
  <c r="BJ297" i="227"/>
  <c r="BJ329" i="227"/>
  <c r="BV179" i="227"/>
  <c r="AI45" i="227"/>
  <c r="Z45" i="224"/>
  <c r="AI53" i="227"/>
  <c r="Z53" i="224"/>
  <c r="AI229" i="227"/>
  <c r="Z229" i="224"/>
  <c r="BV12" i="227"/>
  <c r="AX12" i="224"/>
  <c r="BV20" i="227"/>
  <c r="AX20" i="224"/>
  <c r="BV44" i="227"/>
  <c r="AX44" i="224"/>
  <c r="BV52" i="227"/>
  <c r="AX52" i="224"/>
  <c r="BV60" i="227"/>
  <c r="AX60" i="224"/>
  <c r="BV84" i="227"/>
  <c r="AX84" i="224"/>
  <c r="BV92" i="227"/>
  <c r="AX92" i="224"/>
  <c r="BV124" i="227"/>
  <c r="AX124" i="224"/>
  <c r="BV132" i="227"/>
  <c r="AX132" i="224"/>
  <c r="BV156" i="227"/>
  <c r="AX156" i="224"/>
  <c r="BV164" i="227"/>
  <c r="AX164" i="224"/>
  <c r="BV180" i="227"/>
  <c r="AX180" i="224"/>
  <c r="BV196" i="227"/>
  <c r="AX196" i="224"/>
  <c r="BV204" i="227"/>
  <c r="AX204" i="224"/>
  <c r="BV228" i="227"/>
  <c r="AX228" i="224"/>
  <c r="BV236" i="227"/>
  <c r="AX236" i="224"/>
  <c r="BV244" i="227"/>
  <c r="AX244" i="224"/>
  <c r="BV252" i="227"/>
  <c r="AX252" i="224"/>
  <c r="BV268" i="227"/>
  <c r="AX268" i="224"/>
  <c r="BV276" i="227"/>
  <c r="AX276" i="224"/>
  <c r="BV300" i="227"/>
  <c r="AX300" i="224"/>
  <c r="BV308" i="227"/>
  <c r="AX308" i="224"/>
  <c r="BV316" i="227"/>
  <c r="AX316" i="224"/>
  <c r="BV340" i="227"/>
  <c r="AX340" i="224"/>
  <c r="BV16" i="227"/>
  <c r="BV32" i="227"/>
  <c r="BV40" i="227"/>
  <c r="BV48" i="227"/>
  <c r="BV64" i="227"/>
  <c r="BV72" i="227"/>
  <c r="BV80" i="227"/>
  <c r="BV88" i="227"/>
  <c r="BV104" i="227"/>
  <c r="BV112" i="227"/>
  <c r="BV144" i="227"/>
  <c r="BV152" i="227"/>
  <c r="BV160" i="227"/>
  <c r="BV176" i="227"/>
  <c r="BV184" i="227"/>
  <c r="BV200" i="227"/>
  <c r="BV216" i="227"/>
  <c r="BV224" i="227"/>
  <c r="BV232" i="227"/>
  <c r="BV248" i="227"/>
  <c r="BV256" i="227"/>
  <c r="BV264" i="227"/>
  <c r="BV272" i="227"/>
  <c r="BV288" i="227"/>
  <c r="BV296" i="227"/>
  <c r="BV304" i="227"/>
  <c r="BV320" i="227"/>
  <c r="BV328" i="227"/>
  <c r="BV336" i="227"/>
  <c r="BJ17" i="227"/>
  <c r="AR17" i="224"/>
  <c r="BJ25" i="227"/>
  <c r="AR25" i="224"/>
  <c r="BJ33" i="227"/>
  <c r="AR33" i="224"/>
  <c r="BJ41" i="227"/>
  <c r="AR41" i="224"/>
  <c r="BJ49" i="227"/>
  <c r="AR49" i="224"/>
  <c r="AI52" i="227"/>
  <c r="Z52" i="224"/>
  <c r="BJ47" i="227"/>
  <c r="BJ81" i="227"/>
  <c r="BJ113" i="227"/>
  <c r="BJ145" i="227"/>
  <c r="BJ177" i="227"/>
  <c r="BJ209" i="227"/>
  <c r="BJ241" i="227"/>
  <c r="BJ273" i="227"/>
  <c r="BJ305" i="227"/>
  <c r="BJ337" i="227"/>
  <c r="BG17" i="227"/>
  <c r="BG81" i="227"/>
  <c r="BG145" i="227"/>
  <c r="BV115" i="227"/>
  <c r="BV323" i="227"/>
  <c r="AI48" i="227"/>
  <c r="Z48" i="224"/>
  <c r="AI232" i="227"/>
  <c r="Z232" i="224"/>
  <c r="AI320" i="227"/>
  <c r="Z320" i="224"/>
  <c r="AI321" i="227"/>
  <c r="Z321" i="224"/>
  <c r="AI228" i="227"/>
  <c r="Z228" i="224"/>
  <c r="AI49" i="227"/>
  <c r="Z49" i="224"/>
  <c r="AI225" i="227"/>
  <c r="Z225" i="224"/>
  <c r="AI233" i="227"/>
  <c r="Z233" i="224"/>
  <c r="BG33" i="227"/>
  <c r="BG97" i="227"/>
  <c r="BG247" i="227"/>
  <c r="AI50" i="227"/>
  <c r="Z50" i="224"/>
  <c r="AI226" i="227"/>
  <c r="Z226" i="224"/>
  <c r="AI234" i="227"/>
  <c r="Z234" i="224"/>
  <c r="AI322" i="227"/>
  <c r="Z322" i="224"/>
  <c r="AX13" i="227"/>
  <c r="AJ13" i="224"/>
  <c r="AX21" i="227"/>
  <c r="AJ21" i="224"/>
  <c r="AX77" i="227"/>
  <c r="AJ77" i="224"/>
  <c r="AX93" i="227"/>
  <c r="AJ93" i="224"/>
  <c r="AX133" i="227"/>
  <c r="AJ133" i="224"/>
  <c r="AX149" i="227"/>
  <c r="AJ149" i="224"/>
  <c r="AX189" i="227"/>
  <c r="AJ189" i="224"/>
  <c r="AX245" i="227"/>
  <c r="AJ245" i="224"/>
  <c r="AX285" i="227"/>
  <c r="AJ285" i="224"/>
  <c r="AX301" i="227"/>
  <c r="AJ301" i="224"/>
  <c r="AX325" i="227"/>
  <c r="AJ325" i="224"/>
  <c r="AX341" i="227"/>
  <c r="AJ341" i="224"/>
  <c r="BG21" i="227"/>
  <c r="AP21" i="224"/>
  <c r="BG37" i="227"/>
  <c r="AP37" i="224"/>
  <c r="BG53" i="227"/>
  <c r="AP53" i="224"/>
  <c r="BG69" i="227"/>
  <c r="AP69" i="224"/>
  <c r="BG85" i="227"/>
  <c r="AP85" i="224"/>
  <c r="BG101" i="227"/>
  <c r="AP101" i="224"/>
  <c r="BG117" i="227"/>
  <c r="AP117" i="224"/>
  <c r="BG133" i="227"/>
  <c r="AP133" i="224"/>
  <c r="BG149" i="227"/>
  <c r="AP149" i="224"/>
  <c r="BG157" i="227"/>
  <c r="AP157" i="224"/>
  <c r="BG165" i="227"/>
  <c r="AP165" i="224"/>
  <c r="BG173" i="227"/>
  <c r="AP173" i="224"/>
  <c r="BG181" i="227"/>
  <c r="AP181" i="224"/>
  <c r="BG189" i="227"/>
  <c r="AP189" i="224"/>
  <c r="BG197" i="227"/>
  <c r="AP197" i="224"/>
  <c r="BG205" i="227"/>
  <c r="AP205" i="224"/>
  <c r="BG213" i="227"/>
  <c r="AP213" i="224"/>
  <c r="BG221" i="227"/>
  <c r="AP221" i="224"/>
  <c r="BG229" i="227"/>
  <c r="AP229" i="224"/>
  <c r="BG237" i="227"/>
  <c r="AP237" i="224"/>
  <c r="BG245" i="227"/>
  <c r="AP245" i="224"/>
  <c r="BG253" i="227"/>
  <c r="AP253" i="224"/>
  <c r="BG261" i="227"/>
  <c r="AP261" i="224"/>
  <c r="BG269" i="227"/>
  <c r="AP269" i="224"/>
  <c r="BG277" i="227"/>
  <c r="AP277" i="224"/>
  <c r="BG285" i="227"/>
  <c r="AP285" i="224"/>
  <c r="BG301" i="227"/>
  <c r="AP301" i="224"/>
  <c r="BG309" i="227"/>
  <c r="AP309" i="224"/>
  <c r="BG317" i="227"/>
  <c r="AP317" i="224"/>
  <c r="BG311" i="227"/>
  <c r="AI74" i="227"/>
  <c r="AX153" i="227"/>
  <c r="BG281" i="227"/>
  <c r="BJ65" i="227"/>
  <c r="BJ97" i="227"/>
  <c r="BJ129" i="227"/>
  <c r="BJ161" i="227"/>
  <c r="BJ193" i="227"/>
  <c r="BJ225" i="227"/>
  <c r="BJ257" i="227"/>
  <c r="BJ289" i="227"/>
  <c r="BJ321" i="227"/>
  <c r="BV131" i="227"/>
  <c r="AI51" i="227"/>
  <c r="Z51" i="224"/>
  <c r="AI227" i="227"/>
  <c r="Z227" i="224"/>
  <c r="BT342" i="227"/>
  <c r="AX343" i="224" s="1"/>
  <c r="AX10" i="224"/>
  <c r="BV18" i="227"/>
  <c r="AX18" i="224"/>
  <c r="BV26" i="227"/>
  <c r="AX26" i="224"/>
  <c r="BV42" i="227"/>
  <c r="AX42" i="224"/>
  <c r="BV50" i="227"/>
  <c r="AX50" i="224"/>
  <c r="BV82" i="227"/>
  <c r="AX82" i="224"/>
  <c r="BV90" i="227"/>
  <c r="AX90" i="224"/>
  <c r="BV98" i="227"/>
  <c r="AX98" i="224"/>
  <c r="BV114" i="227"/>
  <c r="AX114" i="224"/>
  <c r="BV122" i="227"/>
  <c r="AX122" i="224"/>
  <c r="BV138" i="227"/>
  <c r="AX138" i="224"/>
  <c r="BV154" i="227"/>
  <c r="AX154" i="224"/>
  <c r="BV162" i="227"/>
  <c r="AX162" i="224"/>
  <c r="BV170" i="227"/>
  <c r="AX170" i="224"/>
  <c r="BV186" i="227"/>
  <c r="AX186" i="224"/>
  <c r="BV194" i="227"/>
  <c r="AX194" i="224"/>
  <c r="BV202" i="227"/>
  <c r="AX202" i="224"/>
  <c r="BV210" i="227"/>
  <c r="AX210" i="224"/>
  <c r="BV226" i="227"/>
  <c r="AX226" i="224"/>
  <c r="BV234" i="227"/>
  <c r="AX234" i="224"/>
  <c r="BV242" i="227"/>
  <c r="AX242" i="224"/>
  <c r="BV258" i="227"/>
  <c r="AX258" i="224"/>
  <c r="BV266" i="227"/>
  <c r="AX266" i="224"/>
  <c r="BV274" i="227"/>
  <c r="AX274" i="224"/>
  <c r="BV282" i="227"/>
  <c r="AX282" i="224"/>
  <c r="BV298" i="227"/>
  <c r="AX298" i="224"/>
  <c r="BV306" i="227"/>
  <c r="AX306" i="224"/>
  <c r="BV338" i="227"/>
  <c r="AX338" i="224"/>
  <c r="AI188" i="227"/>
  <c r="BJ19" i="227"/>
  <c r="BJ35" i="227"/>
  <c r="BJ43" i="227"/>
  <c r="BJ51" i="227"/>
  <c r="BJ59" i="227"/>
  <c r="BJ67" i="227"/>
  <c r="BJ75" i="227"/>
  <c r="BJ83" i="227"/>
  <c r="BJ91" i="227"/>
  <c r="BJ99" i="227"/>
  <c r="BJ107" i="227"/>
  <c r="BJ115" i="227"/>
  <c r="BJ123" i="227"/>
  <c r="BJ131" i="227"/>
  <c r="BJ139" i="227"/>
  <c r="BJ147" i="227"/>
  <c r="BJ155" i="227"/>
  <c r="BJ163" i="227"/>
  <c r="BJ171" i="227"/>
  <c r="BJ179" i="227"/>
  <c r="BJ187" i="227"/>
  <c r="BJ195" i="227"/>
  <c r="BJ203" i="227"/>
  <c r="BJ211" i="227"/>
  <c r="BJ219" i="227"/>
  <c r="BJ227" i="227"/>
  <c r="BJ235" i="227"/>
  <c r="BJ243" i="227"/>
  <c r="BJ251" i="227"/>
  <c r="BJ259" i="227"/>
  <c r="BJ267" i="227"/>
  <c r="BJ275" i="227"/>
  <c r="BJ283" i="227"/>
  <c r="BJ291" i="227"/>
  <c r="BJ299" i="227"/>
  <c r="BJ307" i="227"/>
  <c r="BJ315" i="227"/>
  <c r="BV10" i="227"/>
  <c r="BG325" i="227"/>
  <c r="BG333" i="227"/>
  <c r="BG341" i="227"/>
  <c r="BG251" i="227"/>
  <c r="BJ323" i="227"/>
  <c r="BJ331" i="227"/>
  <c r="BJ339" i="227"/>
  <c r="BV14" i="227"/>
  <c r="BV22" i="227"/>
  <c r="BV30" i="227"/>
  <c r="BV38" i="227"/>
  <c r="BV46" i="227"/>
  <c r="BV54" i="227"/>
  <c r="BV62" i="227"/>
  <c r="BV70" i="227"/>
  <c r="BV78" i="227"/>
  <c r="BV86" i="227"/>
  <c r="BV94" i="227"/>
  <c r="BV102" i="227"/>
  <c r="BV110" i="227"/>
  <c r="BV118" i="227"/>
  <c r="BV126" i="227"/>
  <c r="BV134" i="227"/>
  <c r="BV142" i="227"/>
  <c r="BV150" i="227"/>
  <c r="BV158" i="227"/>
  <c r="BV166" i="227"/>
  <c r="BV174" i="227"/>
  <c r="BV182" i="227"/>
  <c r="BV190" i="227"/>
  <c r="BV198" i="227"/>
  <c r="BV206" i="227"/>
  <c r="BV214" i="227"/>
  <c r="BV222" i="227"/>
  <c r="BV230" i="227"/>
  <c r="BV238" i="227"/>
  <c r="BV246" i="227"/>
  <c r="BV254" i="227"/>
  <c r="BV262" i="227"/>
  <c r="BV270" i="227"/>
  <c r="BV278" i="227"/>
  <c r="BV286" i="227"/>
  <c r="BV294" i="227"/>
  <c r="BV302" i="227"/>
  <c r="BV310" i="227"/>
  <c r="BV318" i="227"/>
  <c r="BV326" i="227"/>
  <c r="BV334" i="227"/>
  <c r="BJ26" i="227"/>
  <c r="AX71" i="227"/>
  <c r="BJ327" i="227"/>
  <c r="BJ335" i="227"/>
  <c r="AX324" i="227"/>
  <c r="BJ28" i="227"/>
  <c r="BG280" i="227"/>
  <c r="AI57" i="227"/>
  <c r="AI329" i="227"/>
  <c r="AX11" i="227"/>
  <c r="AX19" i="227"/>
  <c r="AX27" i="227"/>
  <c r="AX35" i="227"/>
  <c r="AX43" i="227"/>
  <c r="AX51" i="227"/>
  <c r="AX59" i="227"/>
  <c r="AX67" i="227"/>
  <c r="AX75" i="227"/>
  <c r="AX83" i="227"/>
  <c r="AX91" i="227"/>
  <c r="AX99" i="227"/>
  <c r="AX107" i="227"/>
  <c r="AX115" i="227"/>
  <c r="AX123" i="227"/>
  <c r="AX131" i="227"/>
  <c r="AX139" i="227"/>
  <c r="AX147" i="227"/>
  <c r="AX155" i="227"/>
  <c r="AX163" i="227"/>
  <c r="AX171" i="227"/>
  <c r="AX179" i="227"/>
  <c r="AX187" i="227"/>
  <c r="AX195" i="227"/>
  <c r="AX203" i="227"/>
  <c r="AX211" i="227"/>
  <c r="AX219" i="227"/>
  <c r="AX227" i="227"/>
  <c r="AX235" i="227"/>
  <c r="AX243" i="227"/>
  <c r="AX251" i="227"/>
  <c r="AX259" i="227"/>
  <c r="AX267" i="227"/>
  <c r="AX275" i="227"/>
  <c r="AX283" i="227"/>
  <c r="AX291" i="227"/>
  <c r="AX299" i="227"/>
  <c r="AX307" i="227"/>
  <c r="BG156" i="227"/>
  <c r="BG212" i="227"/>
  <c r="BG220" i="227"/>
  <c r="BG308" i="227"/>
  <c r="BJ244" i="227"/>
  <c r="BJ316" i="227"/>
  <c r="AX315" i="227"/>
  <c r="AX323" i="227"/>
  <c r="AX331" i="227"/>
  <c r="AX339" i="227"/>
  <c r="BG11" i="227"/>
  <c r="BG19" i="227"/>
  <c r="BG27" i="227"/>
  <c r="BG35" i="227"/>
  <c r="BG43" i="227"/>
  <c r="BG51" i="227"/>
  <c r="BG59" i="227"/>
  <c r="BG67" i="227"/>
  <c r="BG75" i="227"/>
  <c r="BG83" i="227"/>
  <c r="BG91" i="227"/>
  <c r="BG99" i="227"/>
  <c r="BG107" i="227"/>
  <c r="BG115" i="227"/>
  <c r="BG123" i="227"/>
  <c r="BG131" i="227"/>
  <c r="BG139" i="227"/>
  <c r="BG147" i="227"/>
  <c r="BG155" i="227"/>
  <c r="BG163" i="227"/>
  <c r="BG171" i="227"/>
  <c r="BG179" i="227"/>
  <c r="BG187" i="227"/>
  <c r="BG195" i="227"/>
  <c r="BG211" i="227"/>
  <c r="BG219" i="227"/>
  <c r="BG227" i="227"/>
  <c r="BG235" i="227"/>
  <c r="BG243" i="227"/>
  <c r="BG259" i="227"/>
  <c r="BG267" i="227"/>
  <c r="BG275" i="227"/>
  <c r="BG283" i="227"/>
  <c r="BG291" i="227"/>
  <c r="BG299" i="227"/>
  <c r="BG307" i="227"/>
  <c r="BG315" i="227"/>
  <c r="BG323" i="227"/>
  <c r="BG331" i="227"/>
  <c r="BG339" i="227"/>
  <c r="BJ330" i="227"/>
  <c r="AX12" i="227"/>
  <c r="AX20" i="227"/>
  <c r="BG10" i="227"/>
  <c r="BG18" i="227"/>
  <c r="BG26" i="227"/>
  <c r="BG34" i="227"/>
  <c r="BG42" i="227"/>
  <c r="BG50" i="227"/>
  <c r="BG58" i="227"/>
  <c r="BG66" i="227"/>
  <c r="BG74" i="227"/>
  <c r="BG82" i="227"/>
  <c r="BG90" i="227"/>
  <c r="BG98" i="227"/>
  <c r="BG106" i="227"/>
  <c r="BG114" i="227"/>
  <c r="BG122" i="227"/>
  <c r="BG130" i="227"/>
  <c r="BG138" i="227"/>
  <c r="BG146" i="227"/>
  <c r="BG154" i="227"/>
  <c r="BG162" i="227"/>
  <c r="BG170" i="227"/>
  <c r="BG178" i="227"/>
  <c r="BG186" i="227"/>
  <c r="BG194" i="227"/>
  <c r="BG202" i="227"/>
  <c r="BG210" i="227"/>
  <c r="BG218" i="227"/>
  <c r="BG226" i="227"/>
  <c r="BG234" i="227"/>
  <c r="BG242" i="227"/>
  <c r="BG250" i="227"/>
  <c r="BG258" i="227"/>
  <c r="BG266" i="227"/>
  <c r="BG274" i="227"/>
  <c r="BG282" i="227"/>
  <c r="BG290" i="227"/>
  <c r="BG298" i="227"/>
  <c r="BG306" i="227"/>
  <c r="BG314" i="227"/>
  <c r="BG322" i="227"/>
  <c r="BG330" i="227"/>
  <c r="BG338" i="227"/>
  <c r="BG246" i="227"/>
  <c r="BG310" i="227"/>
  <c r="BJ10" i="227"/>
  <c r="BJ18" i="227"/>
  <c r="BJ82" i="227"/>
  <c r="BJ90" i="227"/>
  <c r="BJ98" i="227"/>
  <c r="BJ106" i="227"/>
  <c r="BJ114" i="227"/>
  <c r="BJ122" i="227"/>
  <c r="BJ130" i="227"/>
  <c r="BJ138" i="227"/>
  <c r="BJ146" i="227"/>
  <c r="BJ154" i="227"/>
  <c r="BJ162" i="227"/>
  <c r="BJ170" i="227"/>
  <c r="BJ178" i="227"/>
  <c r="BJ186" i="227"/>
  <c r="BJ194" i="227"/>
  <c r="BJ202" i="227"/>
  <c r="BJ210" i="227"/>
  <c r="BJ218" i="227"/>
  <c r="BJ226" i="227"/>
  <c r="BJ234" i="227"/>
  <c r="BJ242" i="227"/>
  <c r="BJ250" i="227"/>
  <c r="BJ258" i="227"/>
  <c r="BJ266" i="227"/>
  <c r="BJ274" i="227"/>
  <c r="BJ282" i="227"/>
  <c r="BJ290" i="227"/>
  <c r="BJ298" i="227"/>
  <c r="BJ306" i="227"/>
  <c r="BJ314" i="227"/>
  <c r="BJ322" i="227"/>
  <c r="BJ338" i="227"/>
  <c r="AX31" i="227"/>
  <c r="AX95" i="227"/>
  <c r="AX135" i="227"/>
  <c r="AX159" i="227"/>
  <c r="AX199" i="227"/>
  <c r="AX223" i="227"/>
  <c r="AX263" i="227"/>
  <c r="AX287" i="227"/>
  <c r="AX327" i="227"/>
  <c r="BG15" i="227"/>
  <c r="BG23" i="227"/>
  <c r="BG31" i="227"/>
  <c r="BG39" i="227"/>
  <c r="BG47" i="227"/>
  <c r="BG55" i="227"/>
  <c r="BG63" i="227"/>
  <c r="BG71" i="227"/>
  <c r="BG79" i="227"/>
  <c r="BG87" i="227"/>
  <c r="BG95" i="227"/>
  <c r="BG103" i="227"/>
  <c r="BG111" i="227"/>
  <c r="BG119" i="227"/>
  <c r="BG127" i="227"/>
  <c r="BG135" i="227"/>
  <c r="BG143" i="227"/>
  <c r="BG151" i="227"/>
  <c r="BG167" i="227"/>
  <c r="BG183" i="227"/>
  <c r="BG199" i="227"/>
  <c r="BG215" i="227"/>
  <c r="BG223" i="227"/>
  <c r="BG239" i="227"/>
  <c r="BG255" i="227"/>
  <c r="BG271" i="227"/>
  <c r="BG287" i="227"/>
  <c r="BG295" i="227"/>
  <c r="BG303" i="227"/>
  <c r="BG319" i="227"/>
  <c r="BG335" i="227"/>
  <c r="AX52" i="227"/>
  <c r="AX60" i="227"/>
  <c r="AX84" i="227"/>
  <c r="AX124" i="227"/>
  <c r="AX196" i="227"/>
  <c r="AX220" i="227"/>
  <c r="AX252" i="227"/>
  <c r="AX292" i="227"/>
  <c r="BG12" i="227"/>
  <c r="BG20" i="227"/>
  <c r="BG28" i="227"/>
  <c r="BG36" i="227"/>
  <c r="BG44" i="227"/>
  <c r="BG52" i="227"/>
  <c r="BG60" i="227"/>
  <c r="BG68" i="227"/>
  <c r="BG76" i="227"/>
  <c r="BG84" i="227"/>
  <c r="BG92" i="227"/>
  <c r="BG100" i="227"/>
  <c r="BG108" i="227"/>
  <c r="BG116" i="227"/>
  <c r="BG124" i="227"/>
  <c r="BG132" i="227"/>
  <c r="BG140" i="227"/>
  <c r="BG148" i="227"/>
  <c r="BG164" i="227"/>
  <c r="BG172" i="227"/>
  <c r="BG180" i="227"/>
  <c r="BG188" i="227"/>
  <c r="BG196" i="227"/>
  <c r="BG204" i="227"/>
  <c r="BG228" i="227"/>
  <c r="BG236" i="227"/>
  <c r="BG244" i="227"/>
  <c r="BG252" i="227"/>
  <c r="BG260" i="227"/>
  <c r="BG268" i="227"/>
  <c r="BG276" i="227"/>
  <c r="BG284" i="227"/>
  <c r="BG292" i="227"/>
  <c r="BG300" i="227"/>
  <c r="BG316" i="227"/>
  <c r="BG324" i="227"/>
  <c r="BG332" i="227"/>
  <c r="BG340" i="227"/>
  <c r="BJ12" i="227"/>
  <c r="BJ20" i="227"/>
  <c r="BJ36" i="227"/>
  <c r="BJ44" i="227"/>
  <c r="BJ52" i="227"/>
  <c r="BJ60" i="227"/>
  <c r="BJ68" i="227"/>
  <c r="BJ76" i="227"/>
  <c r="BJ84" i="227"/>
  <c r="BJ92" i="227"/>
  <c r="BJ100" i="227"/>
  <c r="BJ108" i="227"/>
  <c r="BJ116" i="227"/>
  <c r="BJ124" i="227"/>
  <c r="BJ132" i="227"/>
  <c r="BJ140" i="227"/>
  <c r="BJ148" i="227"/>
  <c r="BJ156" i="227"/>
  <c r="BJ164" i="227"/>
  <c r="BJ172" i="227"/>
  <c r="BJ180" i="227"/>
  <c r="BJ188" i="227"/>
  <c r="BJ196" i="227"/>
  <c r="BJ204" i="227"/>
  <c r="BJ212" i="227"/>
  <c r="BJ220" i="227"/>
  <c r="BJ228" i="227"/>
  <c r="BJ236" i="227"/>
  <c r="BJ252" i="227"/>
  <c r="BJ260" i="227"/>
  <c r="BJ268" i="227"/>
  <c r="BJ276" i="227"/>
  <c r="BJ284" i="227"/>
  <c r="BJ292" i="227"/>
  <c r="BJ300" i="227"/>
  <c r="BJ308" i="227"/>
  <c r="BJ324" i="227"/>
  <c r="BJ332" i="227"/>
  <c r="BJ340" i="227"/>
  <c r="BJ232" i="227"/>
  <c r="AI82" i="227"/>
  <c r="AI274" i="227"/>
  <c r="AI282" i="227"/>
  <c r="AX57" i="227"/>
  <c r="AX113" i="227"/>
  <c r="AX169" i="227"/>
  <c r="AX193" i="227"/>
  <c r="AX249" i="227"/>
  <c r="AX265" i="227"/>
  <c r="BG25" i="227"/>
  <c r="BG41" i="227"/>
  <c r="BG57" i="227"/>
  <c r="BG73" i="227"/>
  <c r="BG89" i="227"/>
  <c r="BG105" i="227"/>
  <c r="BG121" i="227"/>
  <c r="BG137" i="227"/>
  <c r="BG153" i="227"/>
  <c r="BG161" i="227"/>
  <c r="BG169" i="227"/>
  <c r="BG177" i="227"/>
  <c r="BG185" i="227"/>
  <c r="BG193" i="227"/>
  <c r="BG201" i="227"/>
  <c r="BG209" i="227"/>
  <c r="BG225" i="227"/>
  <c r="BG233" i="227"/>
  <c r="BG241" i="227"/>
  <c r="BG249" i="227"/>
  <c r="BG257" i="227"/>
  <c r="BG265" i="227"/>
  <c r="BG273" i="227"/>
  <c r="BG289" i="227"/>
  <c r="BG305" i="227"/>
  <c r="BG313" i="227"/>
  <c r="BG321" i="227"/>
  <c r="BG329" i="227"/>
  <c r="BG337" i="227"/>
  <c r="BJ14" i="227"/>
  <c r="BJ246" i="227"/>
  <c r="BJ254" i="227"/>
  <c r="BJ270" i="227"/>
  <c r="BJ278" i="227"/>
  <c r="BJ286" i="227"/>
  <c r="BJ294" i="227"/>
  <c r="BJ302" i="227"/>
  <c r="BJ310" i="227"/>
  <c r="BJ318" i="227"/>
  <c r="BJ326" i="227"/>
  <c r="BJ334" i="227"/>
  <c r="BG24" i="227"/>
  <c r="BG72" i="227"/>
  <c r="BG88" i="227"/>
  <c r="BG136" i="227"/>
  <c r="BG152" i="227"/>
  <c r="BG200" i="227"/>
  <c r="BG216" i="227"/>
  <c r="BG264" i="227"/>
  <c r="BG328" i="227"/>
  <c r="BG54" i="227"/>
  <c r="BG118" i="227"/>
  <c r="BG182" i="227"/>
  <c r="BJ34" i="227"/>
  <c r="BJ42" i="227"/>
  <c r="BJ50" i="227"/>
  <c r="BJ58" i="227"/>
  <c r="BJ66" i="227"/>
  <c r="BJ74" i="227"/>
  <c r="BJ22" i="227"/>
  <c r="BJ46" i="227"/>
  <c r="BJ70" i="227"/>
  <c r="BJ94" i="227"/>
  <c r="BJ118" i="227"/>
  <c r="BJ150" i="227"/>
  <c r="BJ174" i="227"/>
  <c r="BJ198" i="227"/>
  <c r="BJ222" i="227"/>
  <c r="BJ238" i="227"/>
  <c r="BJ38" i="227"/>
  <c r="BJ62" i="227"/>
  <c r="BJ86" i="227"/>
  <c r="BJ110" i="227"/>
  <c r="BJ134" i="227"/>
  <c r="BJ166" i="227"/>
  <c r="BJ214" i="227"/>
  <c r="BJ16" i="227"/>
  <c r="BJ24" i="227"/>
  <c r="BJ32" i="227"/>
  <c r="BJ40" i="227"/>
  <c r="BJ48" i="227"/>
  <c r="BJ56" i="227"/>
  <c r="BJ64" i="227"/>
  <c r="BJ72" i="227"/>
  <c r="BJ80" i="227"/>
  <c r="BJ88" i="227"/>
  <c r="BJ96" i="227"/>
  <c r="BJ104" i="227"/>
  <c r="BJ112" i="227"/>
  <c r="BJ120" i="227"/>
  <c r="BJ128" i="227"/>
  <c r="BJ136" i="227"/>
  <c r="BJ144" i="227"/>
  <c r="BJ152" i="227"/>
  <c r="BJ160" i="227"/>
  <c r="BJ168" i="227"/>
  <c r="BJ176" i="227"/>
  <c r="BJ184" i="227"/>
  <c r="BJ192" i="227"/>
  <c r="BJ200" i="227"/>
  <c r="BJ208" i="227"/>
  <c r="BJ216" i="227"/>
  <c r="BJ224" i="227"/>
  <c r="BJ240" i="227"/>
  <c r="BJ248" i="227"/>
  <c r="BJ256" i="227"/>
  <c r="BJ264" i="227"/>
  <c r="BJ272" i="227"/>
  <c r="BJ280" i="227"/>
  <c r="BJ288" i="227"/>
  <c r="BJ296" i="227"/>
  <c r="BJ304" i="227"/>
  <c r="BJ312" i="227"/>
  <c r="BJ320" i="227"/>
  <c r="BJ328" i="227"/>
  <c r="BJ336" i="227"/>
  <c r="BJ30" i="227"/>
  <c r="BJ54" i="227"/>
  <c r="BJ78" i="227"/>
  <c r="BJ102" i="227"/>
  <c r="BJ126" i="227"/>
  <c r="BJ142" i="227"/>
  <c r="BJ158" i="227"/>
  <c r="BJ182" i="227"/>
  <c r="BJ190" i="227"/>
  <c r="BJ206" i="227"/>
  <c r="BJ230" i="227"/>
  <c r="BJ262" i="227"/>
  <c r="BH342" i="227"/>
  <c r="AR343" i="224" s="1"/>
  <c r="AI25" i="227"/>
  <c r="AI33" i="227"/>
  <c r="BG16" i="227"/>
  <c r="BG32" i="227"/>
  <c r="BG40" i="227"/>
  <c r="BG48" i="227"/>
  <c r="BG56" i="227"/>
  <c r="BG64" i="227"/>
  <c r="BG80" i="227"/>
  <c r="BG96" i="227"/>
  <c r="BG104" i="227"/>
  <c r="BG112" i="227"/>
  <c r="BG120" i="227"/>
  <c r="BG128" i="227"/>
  <c r="BG144" i="227"/>
  <c r="BG160" i="227"/>
  <c r="BG168" i="227"/>
  <c r="BG176" i="227"/>
  <c r="BG184" i="227"/>
  <c r="BG192" i="227"/>
  <c r="BG208" i="227"/>
  <c r="BG224" i="227"/>
  <c r="BG232" i="227"/>
  <c r="BG240" i="227"/>
  <c r="BG248" i="227"/>
  <c r="BG256" i="227"/>
  <c r="BG272" i="227"/>
  <c r="BG288" i="227"/>
  <c r="BG296" i="227"/>
  <c r="BG304" i="227"/>
  <c r="BG312" i="227"/>
  <c r="BG320" i="227"/>
  <c r="BG336" i="227"/>
  <c r="BG14" i="227"/>
  <c r="BG22" i="227"/>
  <c r="BG30" i="227"/>
  <c r="BG38" i="227"/>
  <c r="BG46" i="227"/>
  <c r="BG62" i="227"/>
  <c r="BG70" i="227"/>
  <c r="BG78" i="227"/>
  <c r="BG86" i="227"/>
  <c r="BG94" i="227"/>
  <c r="BG102" i="227"/>
  <c r="BG110" i="227"/>
  <c r="BG126" i="227"/>
  <c r="BG134" i="227"/>
  <c r="BG142" i="227"/>
  <c r="BG150" i="227"/>
  <c r="BG158" i="227"/>
  <c r="BG166" i="227"/>
  <c r="BG174" i="227"/>
  <c r="BG190" i="227"/>
  <c r="BG198" i="227"/>
  <c r="BG206" i="227"/>
  <c r="BG214" i="227"/>
  <c r="BG222" i="227"/>
  <c r="BG230" i="227"/>
  <c r="BG238" i="227"/>
  <c r="BG254" i="227"/>
  <c r="BG262" i="227"/>
  <c r="BG270" i="227"/>
  <c r="BG278" i="227"/>
  <c r="BG286" i="227"/>
  <c r="BG294" i="227"/>
  <c r="BG302" i="227"/>
  <c r="BG318" i="227"/>
  <c r="BG326" i="227"/>
  <c r="BG334" i="227"/>
  <c r="AI299" i="227"/>
  <c r="AX18" i="227"/>
  <c r="AX82" i="227"/>
  <c r="AX146" i="227"/>
  <c r="AX210" i="227"/>
  <c r="AX274" i="227"/>
  <c r="AX338" i="227"/>
  <c r="AX28" i="227"/>
  <c r="AX36" i="227"/>
  <c r="AX44" i="227"/>
  <c r="AX68" i="227"/>
  <c r="AX76" i="227"/>
  <c r="AX92" i="227"/>
  <c r="AX100" i="227"/>
  <c r="AX108" i="227"/>
  <c r="AX116" i="227"/>
  <c r="AX132" i="227"/>
  <c r="AX140" i="227"/>
  <c r="AX148" i="227"/>
  <c r="AX156" i="227"/>
  <c r="AX164" i="227"/>
  <c r="AX172" i="227"/>
  <c r="AX180" i="227"/>
  <c r="AX188" i="227"/>
  <c r="AX204" i="227"/>
  <c r="AX212" i="227"/>
  <c r="AX228" i="227"/>
  <c r="AX236" i="227"/>
  <c r="AX244" i="227"/>
  <c r="AX260" i="227"/>
  <c r="AX268" i="227"/>
  <c r="AX276" i="227"/>
  <c r="AX284" i="227"/>
  <c r="AX300" i="227"/>
  <c r="AX308" i="227"/>
  <c r="AX316" i="227"/>
  <c r="AX332" i="227"/>
  <c r="AX340" i="227"/>
  <c r="AI306" i="227"/>
  <c r="AI66" i="227"/>
  <c r="AI258" i="227"/>
  <c r="AI266" i="227"/>
  <c r="AX29" i="227"/>
  <c r="AX45" i="227"/>
  <c r="AX53" i="227"/>
  <c r="AX61" i="227"/>
  <c r="AX69" i="227"/>
  <c r="AX85" i="227"/>
  <c r="AX101" i="227"/>
  <c r="AX109" i="227"/>
  <c r="AX117" i="227"/>
  <c r="AX125" i="227"/>
  <c r="AX141" i="227"/>
  <c r="AX157" i="227"/>
  <c r="AX165" i="227"/>
  <c r="AX173" i="227"/>
  <c r="AX181" i="227"/>
  <c r="AX197" i="227"/>
  <c r="AX205" i="227"/>
  <c r="AX213" i="227"/>
  <c r="AX221" i="227"/>
  <c r="AX229" i="227"/>
  <c r="AX237" i="227"/>
  <c r="AX253" i="227"/>
  <c r="AX261" i="227"/>
  <c r="AX269" i="227"/>
  <c r="AX277" i="227"/>
  <c r="AX293" i="227"/>
  <c r="AX309" i="227"/>
  <c r="AX317" i="227"/>
  <c r="AX333" i="227"/>
  <c r="AX17" i="227"/>
  <c r="AX25" i="227"/>
  <c r="AX33" i="227"/>
  <c r="AX41" i="227"/>
  <c r="AX49" i="227"/>
  <c r="AX65" i="227"/>
  <c r="AX73" i="227"/>
  <c r="AX81" i="227"/>
  <c r="AX89" i="227"/>
  <c r="AX97" i="227"/>
  <c r="AX105" i="227"/>
  <c r="AX121" i="227"/>
  <c r="AX129" i="227"/>
  <c r="AX137" i="227"/>
  <c r="AX145" i="227"/>
  <c r="AX161" i="227"/>
  <c r="AX177" i="227"/>
  <c r="AX185" i="227"/>
  <c r="AX201" i="227"/>
  <c r="AX217" i="227"/>
  <c r="AX233" i="227"/>
  <c r="AX241" i="227"/>
  <c r="AX257" i="227"/>
  <c r="AX273" i="227"/>
  <c r="AX281" i="227"/>
  <c r="AX289" i="227"/>
  <c r="AX297" i="227"/>
  <c r="AX313" i="227"/>
  <c r="AX321" i="227"/>
  <c r="AX329" i="227"/>
  <c r="AX337" i="227"/>
  <c r="AI10" i="227"/>
  <c r="AI26" i="227"/>
  <c r="AI34" i="227"/>
  <c r="AI58" i="227"/>
  <c r="AI330" i="227"/>
  <c r="AX15" i="227"/>
  <c r="AX23" i="227"/>
  <c r="AX39" i="227"/>
  <c r="AX47" i="227"/>
  <c r="AX55" i="227"/>
  <c r="AX63" i="227"/>
  <c r="AX79" i="227"/>
  <c r="AX87" i="227"/>
  <c r="AX103" i="227"/>
  <c r="AX111" i="227"/>
  <c r="AX119" i="227"/>
  <c r="AX127" i="227"/>
  <c r="AX143" i="227"/>
  <c r="AX151" i="227"/>
  <c r="AX167" i="227"/>
  <c r="AX175" i="227"/>
  <c r="AX183" i="227"/>
  <c r="AX191" i="227"/>
  <c r="AX207" i="227"/>
  <c r="AX215" i="227"/>
  <c r="AX231" i="227"/>
  <c r="AX239" i="227"/>
  <c r="AX247" i="227"/>
  <c r="AX255" i="227"/>
  <c r="AX271" i="227"/>
  <c r="AX279" i="227"/>
  <c r="AX295" i="227"/>
  <c r="AX303" i="227"/>
  <c r="AX311" i="227"/>
  <c r="AX319" i="227"/>
  <c r="AX335" i="227"/>
  <c r="AI90" i="227"/>
  <c r="AI98" i="227"/>
  <c r="AI106" i="227"/>
  <c r="AI114" i="227"/>
  <c r="AI162" i="227"/>
  <c r="AI170" i="227"/>
  <c r="AI178" i="227"/>
  <c r="AI186" i="227"/>
  <c r="AI194" i="227"/>
  <c r="AI202" i="227"/>
  <c r="AI210" i="227"/>
  <c r="AI314" i="227"/>
  <c r="AI290" i="227"/>
  <c r="AI298" i="227"/>
  <c r="AI122" i="227"/>
  <c r="AI130" i="227"/>
  <c r="AI138" i="227"/>
  <c r="AI146" i="227"/>
  <c r="AI154" i="227"/>
  <c r="AI338" i="227"/>
  <c r="AV342" i="227"/>
  <c r="AJ343" i="224" s="1"/>
  <c r="AX26" i="227"/>
  <c r="AX34" i="227"/>
  <c r="AX42" i="227"/>
  <c r="AX50" i="227"/>
  <c r="AX58" i="227"/>
  <c r="AX66" i="227"/>
  <c r="AX74" i="227"/>
  <c r="AX90" i="227"/>
  <c r="AX98" i="227"/>
  <c r="AX106" i="227"/>
  <c r="AX114" i="227"/>
  <c r="AX122" i="227"/>
  <c r="AX130" i="227"/>
  <c r="AX138" i="227"/>
  <c r="AX154" i="227"/>
  <c r="AX162" i="227"/>
  <c r="AX170" i="227"/>
  <c r="AX178" i="227"/>
  <c r="AX186" i="227"/>
  <c r="AX194" i="227"/>
  <c r="AX202" i="227"/>
  <c r="AX218" i="227"/>
  <c r="AX226" i="227"/>
  <c r="AX234" i="227"/>
  <c r="AX242" i="227"/>
  <c r="AX250" i="227"/>
  <c r="AX258" i="227"/>
  <c r="AX266" i="227"/>
  <c r="AX282" i="227"/>
  <c r="AX290" i="227"/>
  <c r="AX298" i="227"/>
  <c r="AX306" i="227"/>
  <c r="AX314" i="227"/>
  <c r="AX322" i="227"/>
  <c r="AX330" i="227"/>
  <c r="AX10" i="227"/>
  <c r="AI121" i="227"/>
  <c r="AX14" i="227"/>
  <c r="AX22" i="227"/>
  <c r="AX30" i="227"/>
  <c r="AX38" i="227"/>
  <c r="AX46" i="227"/>
  <c r="AX54" i="227"/>
  <c r="AX62" i="227"/>
  <c r="AX70" i="227"/>
  <c r="AX78" i="227"/>
  <c r="AX86" i="227"/>
  <c r="AX94" i="227"/>
  <c r="AX102" i="227"/>
  <c r="AX110" i="227"/>
  <c r="AX118" i="227"/>
  <c r="AX126" i="227"/>
  <c r="AX134" i="227"/>
  <c r="AX142" i="227"/>
  <c r="AX150" i="227"/>
  <c r="AX158" i="227"/>
  <c r="AX166" i="227"/>
  <c r="AX174" i="227"/>
  <c r="AX182" i="227"/>
  <c r="AX190" i="227"/>
  <c r="AX198" i="227"/>
  <c r="AX206" i="227"/>
  <c r="AX214" i="227"/>
  <c r="AX222" i="227"/>
  <c r="AX230" i="227"/>
  <c r="AX238" i="227"/>
  <c r="AX246" i="227"/>
  <c r="AX254" i="227"/>
  <c r="AX262" i="227"/>
  <c r="AX270" i="227"/>
  <c r="AX278" i="227"/>
  <c r="AX286" i="227"/>
  <c r="AX294" i="227"/>
  <c r="AX302" i="227"/>
  <c r="AX310" i="227"/>
  <c r="AX318" i="227"/>
  <c r="AX326" i="227"/>
  <c r="AX334" i="227"/>
  <c r="AX16" i="227"/>
  <c r="AX24" i="227"/>
  <c r="AX32" i="227"/>
  <c r="AX40" i="227"/>
  <c r="AX48" i="227"/>
  <c r="AX56" i="227"/>
  <c r="AX64" i="227"/>
  <c r="AX72" i="227"/>
  <c r="AX80" i="227"/>
  <c r="AX88" i="227"/>
  <c r="AX96" i="227"/>
  <c r="AX104" i="227"/>
  <c r="AX112" i="227"/>
  <c r="AX120" i="227"/>
  <c r="AX128" i="227"/>
  <c r="AX136" i="227"/>
  <c r="AX144" i="227"/>
  <c r="AX152" i="227"/>
  <c r="AX160" i="227"/>
  <c r="AX168" i="227"/>
  <c r="AX176" i="227"/>
  <c r="AX184" i="227"/>
  <c r="AX192" i="227"/>
  <c r="AX200" i="227"/>
  <c r="AX208" i="227"/>
  <c r="AX216" i="227"/>
  <c r="AX224" i="227"/>
  <c r="AX232" i="227"/>
  <c r="AX240" i="227"/>
  <c r="AX248" i="227"/>
  <c r="AX256" i="227"/>
  <c r="AX264" i="227"/>
  <c r="AX272" i="227"/>
  <c r="AX280" i="227"/>
  <c r="AX288" i="227"/>
  <c r="AX296" i="227"/>
  <c r="AX304" i="227"/>
  <c r="AX312" i="227"/>
  <c r="AX320" i="227"/>
  <c r="AX328" i="227"/>
  <c r="AX336" i="227"/>
  <c r="AI105" i="227"/>
  <c r="AI28" i="227"/>
  <c r="AI36" i="227"/>
  <c r="AI164" i="227"/>
  <c r="AI172" i="227"/>
  <c r="AI180" i="227"/>
  <c r="AI196" i="227"/>
  <c r="AI204" i="227"/>
  <c r="AI212" i="227"/>
  <c r="AI308" i="227"/>
  <c r="AI332" i="227"/>
  <c r="AI101" i="227"/>
  <c r="AI133" i="227"/>
  <c r="AI76" i="227"/>
  <c r="AI260" i="227"/>
  <c r="AI276" i="227"/>
  <c r="AI107" i="227"/>
  <c r="AI181" i="227"/>
  <c r="AI205" i="227"/>
  <c r="AI250" i="227"/>
  <c r="AI32" i="227"/>
  <c r="AI72" i="227"/>
  <c r="AI128" i="227"/>
  <c r="AI256" i="227"/>
  <c r="AI272" i="227"/>
  <c r="AI328" i="227"/>
  <c r="AI242" i="227"/>
  <c r="AI145" i="227"/>
  <c r="AI249" i="227"/>
  <c r="AI296" i="227"/>
  <c r="AI120" i="227"/>
  <c r="AI144" i="227"/>
  <c r="AI152" i="227"/>
  <c r="AI96" i="227"/>
  <c r="AI327" i="227"/>
  <c r="AI161" i="227"/>
  <c r="AI185" i="227"/>
  <c r="AI209" i="227"/>
  <c r="AI263" i="227"/>
  <c r="AI199" i="227"/>
  <c r="AI265" i="227"/>
  <c r="AI13" i="227"/>
  <c r="AI77" i="227"/>
  <c r="AI117" i="227"/>
  <c r="AI125" i="227"/>
  <c r="AI141" i="227"/>
  <c r="AI149" i="227"/>
  <c r="AI197" i="227"/>
  <c r="AI221" i="227"/>
  <c r="AI253" i="227"/>
  <c r="AI277" i="227"/>
  <c r="AI341" i="227"/>
  <c r="AI12" i="227"/>
  <c r="AI220" i="227"/>
  <c r="AI316" i="227"/>
  <c r="AI93" i="227"/>
  <c r="AI109" i="227"/>
  <c r="AI237" i="227"/>
  <c r="AI292" i="227"/>
  <c r="AI300" i="227"/>
  <c r="AI68" i="227"/>
  <c r="AI156" i="227"/>
  <c r="AI268" i="227"/>
  <c r="AI284" i="227"/>
  <c r="AI340" i="227"/>
  <c r="AI124" i="227"/>
  <c r="AI132" i="227"/>
  <c r="AI140" i="227"/>
  <c r="AI148" i="227"/>
  <c r="AI21" i="227"/>
  <c r="AI29" i="227"/>
  <c r="AI37" i="227"/>
  <c r="AI92" i="227"/>
  <c r="AI100" i="227"/>
  <c r="AI108" i="227"/>
  <c r="AI236" i="227"/>
  <c r="AI244" i="227"/>
  <c r="AI324" i="227"/>
  <c r="AI333" i="227"/>
  <c r="AI171" i="227"/>
  <c r="AI165" i="227"/>
  <c r="AI173" i="227"/>
  <c r="AI189" i="227"/>
  <c r="AI213" i="227"/>
  <c r="AI309" i="227"/>
  <c r="AI293" i="227"/>
  <c r="AI301" i="227"/>
  <c r="AI61" i="227"/>
  <c r="AI69" i="227"/>
  <c r="AI261" i="227"/>
  <c r="AI269" i="227"/>
  <c r="AI285" i="227"/>
  <c r="AI11" i="227"/>
  <c r="AI219" i="227"/>
  <c r="AI163" i="227"/>
  <c r="AI179" i="227"/>
  <c r="AI187" i="227"/>
  <c r="AI195" i="227"/>
  <c r="AI203" i="227"/>
  <c r="AI211" i="227"/>
  <c r="AI307" i="227"/>
  <c r="AI291" i="227"/>
  <c r="AI67" i="227"/>
  <c r="AI75" i="227"/>
  <c r="AI83" i="227"/>
  <c r="AI259" i="227"/>
  <c r="AI267" i="227"/>
  <c r="AI275" i="227"/>
  <c r="AI283" i="227"/>
  <c r="AI123" i="227"/>
  <c r="AI131" i="227"/>
  <c r="AI139" i="227"/>
  <c r="AI147" i="227"/>
  <c r="AI251" i="227"/>
  <c r="AI16" i="227"/>
  <c r="AI24" i="227"/>
  <c r="AI64" i="227"/>
  <c r="AI80" i="227"/>
  <c r="AI136" i="227"/>
  <c r="AI168" i="227"/>
  <c r="AI176" i="227"/>
  <c r="AI184" i="227"/>
  <c r="AI192" i="227"/>
  <c r="AI200" i="227"/>
  <c r="AI208" i="227"/>
  <c r="AI216" i="227"/>
  <c r="AI248" i="227"/>
  <c r="AI264" i="227"/>
  <c r="AI280" i="227"/>
  <c r="AI288" i="227"/>
  <c r="AI304" i="227"/>
  <c r="AI312" i="227"/>
  <c r="AI336" i="227"/>
  <c r="AI27" i="227"/>
  <c r="AI331" i="227"/>
  <c r="AI91" i="227"/>
  <c r="AI99" i="227"/>
  <c r="AI243" i="227"/>
  <c r="AI17" i="227"/>
  <c r="AI65" i="227"/>
  <c r="AI73" i="227"/>
  <c r="AI81" i="227"/>
  <c r="AI89" i="227"/>
  <c r="AI97" i="227"/>
  <c r="AI113" i="227"/>
  <c r="AI129" i="227"/>
  <c r="AI137" i="227"/>
  <c r="AI153" i="227"/>
  <c r="AI169" i="227"/>
  <c r="AI177" i="227"/>
  <c r="AI193" i="227"/>
  <c r="AI201" i="227"/>
  <c r="AI217" i="227"/>
  <c r="AI241" i="227"/>
  <c r="AI257" i="227"/>
  <c r="AI273" i="227"/>
  <c r="AI281" i="227"/>
  <c r="AI289" i="227"/>
  <c r="AI297" i="227"/>
  <c r="AI305" i="227"/>
  <c r="AI313" i="227"/>
  <c r="AI337" i="227"/>
  <c r="AI104" i="227"/>
  <c r="AI112" i="227"/>
  <c r="AI240" i="227"/>
  <c r="AI15" i="227"/>
  <c r="AI23" i="227"/>
  <c r="AI31" i="227"/>
  <c r="AI55" i="227"/>
  <c r="AI63" i="227"/>
  <c r="AI71" i="227"/>
  <c r="AI79" i="227"/>
  <c r="AI95" i="227"/>
  <c r="AI103" i="227"/>
  <c r="AI111" i="227"/>
  <c r="AI119" i="227"/>
  <c r="AI127" i="227"/>
  <c r="AI135" i="227"/>
  <c r="AI143" i="227"/>
  <c r="AI151" i="227"/>
  <c r="AI159" i="227"/>
  <c r="AI167" i="227"/>
  <c r="AI175" i="227"/>
  <c r="AI183" i="227"/>
  <c r="AI191" i="227"/>
  <c r="AI207" i="227"/>
  <c r="AI215" i="227"/>
  <c r="AI223" i="227"/>
  <c r="AI239" i="227"/>
  <c r="AI247" i="227"/>
  <c r="AI255" i="227"/>
  <c r="AI271" i="227"/>
  <c r="AI279" i="227"/>
  <c r="AI295" i="227"/>
  <c r="AI47" i="227"/>
  <c r="AI231" i="227"/>
  <c r="AI311" i="227"/>
  <c r="AI319" i="227"/>
  <c r="AI14" i="227"/>
  <c r="AI22" i="227"/>
  <c r="AI30" i="227"/>
  <c r="AI38" i="227"/>
  <c r="AI46" i="227"/>
  <c r="AI62" i="227"/>
  <c r="AI70" i="227"/>
  <c r="AI78" i="227"/>
  <c r="AI94" i="227"/>
  <c r="AI102" i="227"/>
  <c r="AI110" i="227"/>
  <c r="AI118" i="227"/>
  <c r="AI126" i="227"/>
  <c r="AI134" i="227"/>
  <c r="AI142" i="227"/>
  <c r="AI150" i="227"/>
  <c r="AI158" i="227"/>
  <c r="AI166" i="227"/>
  <c r="AI174" i="227"/>
  <c r="AI182" i="227"/>
  <c r="AI190" i="227"/>
  <c r="AI198" i="227"/>
  <c r="AI206" i="227"/>
  <c r="AI214" i="227"/>
  <c r="AI222" i="227"/>
  <c r="AI230" i="227"/>
  <c r="AI238" i="227"/>
  <c r="AI254" i="227"/>
  <c r="AI262" i="227"/>
  <c r="AI270" i="227"/>
  <c r="AI278" i="227"/>
  <c r="AI286" i="227"/>
  <c r="AI294" i="227"/>
  <c r="AI302" i="227"/>
  <c r="AI310" i="227"/>
  <c r="AI318" i="227"/>
  <c r="AI326" i="227"/>
  <c r="AI334" i="227"/>
  <c r="Z74" i="227"/>
  <c r="Y74" i="226" s="1"/>
  <c r="FY342" i="223"/>
  <c r="AE286" i="226" l="1"/>
  <c r="AF286" i="226" s="1"/>
  <c r="AE270" i="226"/>
  <c r="AF270" i="226" s="1"/>
  <c r="AE134" i="226"/>
  <c r="AF134" i="226" s="1"/>
  <c r="AE231" i="226"/>
  <c r="AF231" i="226" s="1"/>
  <c r="AE151" i="226"/>
  <c r="AF151" i="226" s="1"/>
  <c r="AE112" i="226"/>
  <c r="AF112" i="226" s="1"/>
  <c r="AE153" i="226"/>
  <c r="AF153" i="226" s="1"/>
  <c r="AE312" i="226"/>
  <c r="AF312" i="226" s="1"/>
  <c r="AE24" i="226"/>
  <c r="AF24" i="226" s="1"/>
  <c r="AE275" i="226"/>
  <c r="AF275" i="226" s="1"/>
  <c r="AE211" i="226"/>
  <c r="AF211" i="226" s="1"/>
  <c r="AE285" i="226"/>
  <c r="AF285" i="226" s="1"/>
  <c r="AE213" i="226"/>
  <c r="AF213" i="226" s="1"/>
  <c r="AE236" i="226"/>
  <c r="AF236" i="226" s="1"/>
  <c r="AE140" i="226"/>
  <c r="AF140" i="226" s="1"/>
  <c r="AE300" i="226"/>
  <c r="AF300" i="226" s="1"/>
  <c r="AE341" i="226"/>
  <c r="AF341" i="226" s="1"/>
  <c r="AE117" i="226"/>
  <c r="AF117" i="226" s="1"/>
  <c r="AE161" i="226"/>
  <c r="AF161" i="226" s="1"/>
  <c r="AE145" i="226"/>
  <c r="AF145" i="226" s="1"/>
  <c r="AE250" i="226"/>
  <c r="AF250" i="226" s="1"/>
  <c r="AE101" i="226"/>
  <c r="AF101" i="226" s="1"/>
  <c r="AE164" i="226"/>
  <c r="AF164" i="226" s="1"/>
  <c r="AT304" i="226"/>
  <c r="AU304" i="226" s="1"/>
  <c r="AT240" i="226"/>
  <c r="AU240" i="226" s="1"/>
  <c r="AT176" i="226"/>
  <c r="AU176" i="226" s="1"/>
  <c r="AT112" i="226"/>
  <c r="AU112" i="226" s="1"/>
  <c r="AT48" i="226"/>
  <c r="AU48" i="226" s="1"/>
  <c r="AT310" i="226"/>
  <c r="AU310" i="226" s="1"/>
  <c r="AT246" i="226"/>
  <c r="AU246" i="226" s="1"/>
  <c r="AT182" i="226"/>
  <c r="AU182" i="226" s="1"/>
  <c r="AT118" i="226"/>
  <c r="AU118" i="226" s="1"/>
  <c r="AT54" i="226"/>
  <c r="AU54" i="226" s="1"/>
  <c r="AT330" i="226"/>
  <c r="AU330" i="226" s="1"/>
  <c r="AT258" i="226"/>
  <c r="AU258" i="226" s="1"/>
  <c r="AT186" i="226"/>
  <c r="AU186" i="226" s="1"/>
  <c r="AT114" i="226"/>
  <c r="AU114" i="226" s="1"/>
  <c r="AT42" i="226"/>
  <c r="AU42" i="226" s="1"/>
  <c r="AE130" i="226"/>
  <c r="AF130" i="226" s="1"/>
  <c r="AE186" i="226"/>
  <c r="AF186" i="226" s="1"/>
  <c r="AT335" i="226"/>
  <c r="AU335" i="226" s="1"/>
  <c r="AT247" i="226"/>
  <c r="AU247" i="226" s="1"/>
  <c r="AT167" i="226"/>
  <c r="AU167" i="226" s="1"/>
  <c r="AT79" i="226"/>
  <c r="AU79" i="226" s="1"/>
  <c r="AE58" i="226"/>
  <c r="AF58" i="226" s="1"/>
  <c r="AT297" i="226"/>
  <c r="AU297" i="226" s="1"/>
  <c r="AT201" i="226"/>
  <c r="AT105" i="226"/>
  <c r="AU105" i="226" s="1"/>
  <c r="AT33" i="226"/>
  <c r="AU33" i="226" s="1"/>
  <c r="AT269" i="226"/>
  <c r="AU269" i="226" s="1"/>
  <c r="AT197" i="226"/>
  <c r="AU197" i="226" s="1"/>
  <c r="AT109" i="226"/>
  <c r="AU109" i="226" s="1"/>
  <c r="AE266" i="226"/>
  <c r="AF266" i="226" s="1"/>
  <c r="AT300" i="226"/>
  <c r="AU300" i="226" s="1"/>
  <c r="AT212" i="226"/>
  <c r="AU212" i="226" s="1"/>
  <c r="AT140" i="226"/>
  <c r="AU140" i="226" s="1"/>
  <c r="AT44" i="226"/>
  <c r="AU44" i="226" s="1"/>
  <c r="AT18" i="226"/>
  <c r="AU18" i="226" s="1"/>
  <c r="BC286" i="226"/>
  <c r="BD286" i="226" s="1"/>
  <c r="BC214" i="226"/>
  <c r="BD214" i="226" s="1"/>
  <c r="BC142" i="226"/>
  <c r="BD142" i="226" s="1"/>
  <c r="BC70" i="226"/>
  <c r="BD70" i="226" s="1"/>
  <c r="BC320" i="226"/>
  <c r="BC240" i="226"/>
  <c r="BD240" i="226" s="1"/>
  <c r="BC160" i="226"/>
  <c r="BD160" i="226" s="1"/>
  <c r="BC64" i="226"/>
  <c r="BD64" i="226" s="1"/>
  <c r="BF126" i="226"/>
  <c r="BG126" i="226" s="1"/>
  <c r="BF312" i="226"/>
  <c r="BG312" i="226" s="1"/>
  <c r="BF248" i="226"/>
  <c r="BG248" i="226" s="1"/>
  <c r="BF176" i="226"/>
  <c r="BG176" i="226" s="1"/>
  <c r="BF112" i="226"/>
  <c r="BG112" i="226" s="1"/>
  <c r="BF48" i="226"/>
  <c r="BG48" i="226" s="1"/>
  <c r="BF110" i="226"/>
  <c r="BG110" i="226" s="1"/>
  <c r="BF150" i="226"/>
  <c r="BG150" i="226" s="1"/>
  <c r="BF58" i="226"/>
  <c r="BG58" i="226" s="1"/>
  <c r="BC264" i="226"/>
  <c r="BD264" i="226" s="1"/>
  <c r="BF334" i="226"/>
  <c r="BG334" i="226" s="1"/>
  <c r="BF270" i="226"/>
  <c r="BG270" i="226" s="1"/>
  <c r="BC305" i="226"/>
  <c r="BD305" i="226" s="1"/>
  <c r="BC225" i="226"/>
  <c r="BD225" i="226" s="1"/>
  <c r="BC153" i="226"/>
  <c r="BD153" i="226" s="1"/>
  <c r="BC25" i="226"/>
  <c r="BD25" i="226" s="1"/>
  <c r="AE274" i="226"/>
  <c r="AF274" i="226" s="1"/>
  <c r="BF292" i="226"/>
  <c r="BG292" i="226" s="1"/>
  <c r="BF220" i="226"/>
  <c r="BG220" i="226" s="1"/>
  <c r="BF156" i="226"/>
  <c r="BG156" i="226" s="1"/>
  <c r="BF92" i="226"/>
  <c r="BG92" i="226" s="1"/>
  <c r="BF20" i="226"/>
  <c r="BG20" i="226" s="1"/>
  <c r="BC284" i="226"/>
  <c r="BD284" i="226" s="1"/>
  <c r="BC204" i="226"/>
  <c r="BD204" i="226" s="1"/>
  <c r="BC132" i="226"/>
  <c r="BD132" i="226" s="1"/>
  <c r="BC68" i="226"/>
  <c r="BD68" i="226" s="1"/>
  <c r="AT292" i="226"/>
  <c r="AU292" i="226" s="1"/>
  <c r="BC335" i="226"/>
  <c r="BC223" i="226"/>
  <c r="BD223" i="226" s="1"/>
  <c r="BC127" i="226"/>
  <c r="BD127" i="226" s="1"/>
  <c r="BC63" i="226"/>
  <c r="BD63" i="226" s="1"/>
  <c r="AT287" i="226"/>
  <c r="AU287" i="226" s="1"/>
  <c r="BF338" i="226"/>
  <c r="BF266" i="226"/>
  <c r="BG266" i="226" s="1"/>
  <c r="BF202" i="226"/>
  <c r="BG202" i="226" s="1"/>
  <c r="BF138" i="226"/>
  <c r="BG138" i="226" s="1"/>
  <c r="BF18" i="226"/>
  <c r="BG18" i="226" s="1"/>
  <c r="BC306" i="226"/>
  <c r="BD306" i="226" s="1"/>
  <c r="BC242" i="226"/>
  <c r="BD242" i="226" s="1"/>
  <c r="BC178" i="226"/>
  <c r="BD178" i="226" s="1"/>
  <c r="BC114" i="226"/>
  <c r="BD114" i="226" s="1"/>
  <c r="BC50" i="226"/>
  <c r="BF330" i="226"/>
  <c r="BG330" i="226" s="1"/>
  <c r="BC283" i="226"/>
  <c r="BD283" i="226" s="1"/>
  <c r="BC211" i="226"/>
  <c r="BD211" i="226" s="1"/>
  <c r="BC139" i="226"/>
  <c r="BD139" i="226" s="1"/>
  <c r="BC75" i="226"/>
  <c r="BD75" i="226" s="1"/>
  <c r="BC11" i="226"/>
  <c r="BD11" i="226" s="1"/>
  <c r="BC220" i="226"/>
  <c r="BD220" i="226" s="1"/>
  <c r="AT267" i="226"/>
  <c r="AU267" i="226" s="1"/>
  <c r="AT203" i="226"/>
  <c r="AU203" i="226" s="1"/>
  <c r="AT139" i="226"/>
  <c r="AU139" i="226" s="1"/>
  <c r="AT75" i="226"/>
  <c r="AU75" i="226" s="1"/>
  <c r="AT11" i="226"/>
  <c r="AU11" i="226" s="1"/>
  <c r="AT71" i="226"/>
  <c r="AU71" i="226" s="1"/>
  <c r="BO286" i="226"/>
  <c r="BP286" i="226" s="1"/>
  <c r="BO222" i="226"/>
  <c r="BP222" i="226" s="1"/>
  <c r="BO158" i="226"/>
  <c r="BP158" i="226" s="1"/>
  <c r="BO94" i="226"/>
  <c r="BO30" i="226"/>
  <c r="BP30" i="226" s="1"/>
  <c r="BC333" i="226"/>
  <c r="BD333" i="226" s="1"/>
  <c r="BF275" i="226"/>
  <c r="BG275" i="226" s="1"/>
  <c r="BF211" i="226"/>
  <c r="BG211" i="226" s="1"/>
  <c r="BF147" i="226"/>
  <c r="BG147" i="226" s="1"/>
  <c r="BF83" i="226"/>
  <c r="BG83" i="226" s="1"/>
  <c r="AE188" i="226"/>
  <c r="AF188" i="226" s="1"/>
  <c r="BO282" i="226"/>
  <c r="BP282" i="226" s="1"/>
  <c r="BO242" i="226"/>
  <c r="BP242" i="226" s="1"/>
  <c r="BO202" i="226"/>
  <c r="BP202" i="226" s="1"/>
  <c r="BO162" i="226"/>
  <c r="BP162" i="226" s="1"/>
  <c r="BO114" i="226"/>
  <c r="BP114" i="226" s="1"/>
  <c r="BO50" i="226"/>
  <c r="BP50" i="226" s="1"/>
  <c r="BF257" i="226"/>
  <c r="BG257" i="226" s="1"/>
  <c r="AT153" i="226"/>
  <c r="AU153" i="226" s="1"/>
  <c r="BC301" i="226"/>
  <c r="BD301" i="226" s="1"/>
  <c r="BC261" i="226"/>
  <c r="BD261" i="226" s="1"/>
  <c r="BC229" i="226"/>
  <c r="BC197" i="226"/>
  <c r="BD197" i="226" s="1"/>
  <c r="BC165" i="226"/>
  <c r="BD165" i="226" s="1"/>
  <c r="BC117" i="226"/>
  <c r="BD117" i="226" s="1"/>
  <c r="BC53" i="226"/>
  <c r="BD53" i="226" s="1"/>
  <c r="AT325" i="226"/>
  <c r="AU325" i="226" s="1"/>
  <c r="AT189" i="226"/>
  <c r="AU189" i="226" s="1"/>
  <c r="AT77" i="226"/>
  <c r="AU77" i="226" s="1"/>
  <c r="AE234" i="226"/>
  <c r="AF234" i="226" s="1"/>
  <c r="AD233" i="226"/>
  <c r="AD321" i="226"/>
  <c r="BO323" i="226"/>
  <c r="BP323" i="226" s="1"/>
  <c r="BF241" i="226"/>
  <c r="BG241" i="226" s="1"/>
  <c r="AE52" i="226"/>
  <c r="AF52" i="226" s="1"/>
  <c r="BF25" i="226"/>
  <c r="BG25" i="226" s="1"/>
  <c r="BO288" i="226"/>
  <c r="BP288" i="226" s="1"/>
  <c r="BO200" i="226"/>
  <c r="BP200" i="226" s="1"/>
  <c r="BO88" i="226"/>
  <c r="BP88" i="226" s="1"/>
  <c r="BN340" i="226"/>
  <c r="BN276" i="226"/>
  <c r="BN236" i="226"/>
  <c r="BN180" i="226"/>
  <c r="BN124" i="226"/>
  <c r="BN52" i="226"/>
  <c r="AD229" i="226"/>
  <c r="BF297" i="226"/>
  <c r="BG297" i="226" s="1"/>
  <c r="BC297" i="226"/>
  <c r="BO315" i="226"/>
  <c r="BP315" i="226" s="1"/>
  <c r="BO275" i="226"/>
  <c r="BO227" i="226"/>
  <c r="BO187" i="226"/>
  <c r="BP187" i="226" s="1"/>
  <c r="BO147" i="226"/>
  <c r="BP147" i="226" s="1"/>
  <c r="BO99" i="226"/>
  <c r="BP99" i="226" s="1"/>
  <c r="BO59" i="226"/>
  <c r="BO19" i="226"/>
  <c r="BP19" i="226" s="1"/>
  <c r="BF303" i="226"/>
  <c r="BG303" i="226" s="1"/>
  <c r="BF271" i="226"/>
  <c r="BG271" i="226" s="1"/>
  <c r="BF239" i="226"/>
  <c r="BG239" i="226" s="1"/>
  <c r="BF207" i="226"/>
  <c r="BG207" i="226" s="1"/>
  <c r="BF175" i="226"/>
  <c r="BG175" i="226" s="1"/>
  <c r="BF143" i="226"/>
  <c r="BG143" i="226" s="1"/>
  <c r="BF111" i="226"/>
  <c r="BG111" i="226" s="1"/>
  <c r="BF79" i="226"/>
  <c r="BG79" i="226" s="1"/>
  <c r="BF39" i="226"/>
  <c r="BG39" i="226" s="1"/>
  <c r="BC279" i="226"/>
  <c r="BD279" i="226" s="1"/>
  <c r="BC191" i="226"/>
  <c r="BD191" i="226" s="1"/>
  <c r="BF221" i="226"/>
  <c r="BG221" i="226" s="1"/>
  <c r="BC141" i="226"/>
  <c r="BD141" i="226" s="1"/>
  <c r="BO335" i="226"/>
  <c r="BO223" i="226"/>
  <c r="BP223" i="226" s="1"/>
  <c r="BO159" i="226"/>
  <c r="BP159" i="226" s="1"/>
  <c r="BO39" i="226"/>
  <c r="BP39" i="226" s="1"/>
  <c r="BO168" i="226"/>
  <c r="BP168" i="226" s="1"/>
  <c r="BO287" i="226"/>
  <c r="BO79" i="226"/>
  <c r="BP79" i="226" s="1"/>
  <c r="BO188" i="226"/>
  <c r="BP188" i="226" s="1"/>
  <c r="BO307" i="226"/>
  <c r="BC93" i="226"/>
  <c r="BD93" i="226" s="1"/>
  <c r="BO146" i="226"/>
  <c r="BP146" i="226" s="1"/>
  <c r="AT209" i="226"/>
  <c r="AU209" i="226" s="1"/>
  <c r="BF213" i="226"/>
  <c r="BG213" i="226" s="1"/>
  <c r="BF245" i="226"/>
  <c r="BG245" i="226" s="1"/>
  <c r="BC217" i="226"/>
  <c r="BD217" i="226" s="1"/>
  <c r="BO220" i="226"/>
  <c r="BP220" i="226" s="1"/>
  <c r="BF185" i="226"/>
  <c r="BG185" i="226" s="1"/>
  <c r="BF89" i="226"/>
  <c r="BG89" i="226" s="1"/>
  <c r="BO129" i="226"/>
  <c r="BP129" i="226" s="1"/>
  <c r="BO249" i="226"/>
  <c r="BP249" i="226" s="1"/>
  <c r="BF237" i="226"/>
  <c r="BG237" i="226" s="1"/>
  <c r="BO269" i="226"/>
  <c r="BP269" i="226" s="1"/>
  <c r="BO189" i="226"/>
  <c r="BP189" i="226" s="1"/>
  <c r="BO101" i="226"/>
  <c r="BP101" i="226" s="1"/>
  <c r="BO13" i="226"/>
  <c r="BP13" i="226" s="1"/>
  <c r="BF197" i="226"/>
  <c r="BG197" i="226" s="1"/>
  <c r="BO177" i="226"/>
  <c r="BP177" i="226" s="1"/>
  <c r="BO233" i="226"/>
  <c r="BP233" i="226" s="1"/>
  <c r="BO341" i="226"/>
  <c r="BP341" i="226" s="1"/>
  <c r="AE334" i="226"/>
  <c r="AF334" i="226" s="1"/>
  <c r="AE198" i="226"/>
  <c r="AF198" i="226" s="1"/>
  <c r="AE62" i="226"/>
  <c r="AF62" i="226" s="1"/>
  <c r="AE223" i="226"/>
  <c r="AF223" i="226" s="1"/>
  <c r="AE79" i="226"/>
  <c r="AF79" i="226" s="1"/>
  <c r="AE273" i="226"/>
  <c r="AF273" i="226" s="1"/>
  <c r="AE65" i="226"/>
  <c r="AF65" i="226" s="1"/>
  <c r="AE200" i="226"/>
  <c r="AF200" i="226" s="1"/>
  <c r="AE326" i="226"/>
  <c r="AF326" i="226" s="1"/>
  <c r="AE262" i="226"/>
  <c r="AF262" i="226" s="1"/>
  <c r="AE190" i="226"/>
  <c r="AF190" i="226" s="1"/>
  <c r="AE126" i="226"/>
  <c r="AF126" i="226" s="1"/>
  <c r="AE46" i="226"/>
  <c r="AF46" i="226" s="1"/>
  <c r="AE47" i="226"/>
  <c r="AF47" i="226" s="1"/>
  <c r="AE215" i="226"/>
  <c r="AF215" i="226" s="1"/>
  <c r="AE143" i="226"/>
  <c r="AF143" i="226" s="1"/>
  <c r="AE71" i="226"/>
  <c r="AF71" i="226" s="1"/>
  <c r="AE104" i="226"/>
  <c r="AF104" i="226" s="1"/>
  <c r="AE257" i="226"/>
  <c r="AF257" i="226" s="1"/>
  <c r="AE137" i="226"/>
  <c r="AF137" i="226" s="1"/>
  <c r="AE17" i="226"/>
  <c r="AF17" i="226" s="1"/>
  <c r="AE304" i="226"/>
  <c r="AF304" i="226" s="1"/>
  <c r="AE192" i="226"/>
  <c r="AF192" i="226" s="1"/>
  <c r="AE16" i="226"/>
  <c r="AF16" i="226" s="1"/>
  <c r="AE267" i="226"/>
  <c r="AF267" i="226" s="1"/>
  <c r="AE203" i="226"/>
  <c r="AF203" i="226" s="1"/>
  <c r="AE269" i="226"/>
  <c r="AF269" i="226" s="1"/>
  <c r="AE189" i="226"/>
  <c r="AF189" i="226" s="1"/>
  <c r="AE108" i="226"/>
  <c r="AF108" i="226" s="1"/>
  <c r="AE132" i="226"/>
  <c r="AF132" i="226" s="1"/>
  <c r="AE292" i="226"/>
  <c r="AF292" i="226" s="1"/>
  <c r="AE277" i="226"/>
  <c r="AF277" i="226" s="1"/>
  <c r="AE77" i="226"/>
  <c r="AF77" i="226" s="1"/>
  <c r="AE327" i="226"/>
  <c r="AF327" i="226" s="1"/>
  <c r="AE242" i="226"/>
  <c r="AF242" i="226" s="1"/>
  <c r="AE205" i="226"/>
  <c r="AF205" i="226" s="1"/>
  <c r="AE332" i="226"/>
  <c r="AF332" i="226" s="1"/>
  <c r="AE36" i="226"/>
  <c r="AF36" i="226" s="1"/>
  <c r="AT296" i="226"/>
  <c r="AU296" i="226" s="1"/>
  <c r="AT232" i="226"/>
  <c r="AU232" i="226" s="1"/>
  <c r="AT168" i="226"/>
  <c r="AU168" i="226" s="1"/>
  <c r="AT104" i="226"/>
  <c r="AU104" i="226" s="1"/>
  <c r="AT40" i="226"/>
  <c r="AU40" i="226" s="1"/>
  <c r="AT302" i="226"/>
  <c r="AU302" i="226" s="1"/>
  <c r="AT238" i="226"/>
  <c r="AU238" i="226" s="1"/>
  <c r="AT174" i="226"/>
  <c r="AU174" i="226" s="1"/>
  <c r="AT110" i="226"/>
  <c r="AU110" i="226" s="1"/>
  <c r="AT46" i="226"/>
  <c r="AU46" i="226" s="1"/>
  <c r="AT322" i="226"/>
  <c r="AU322" i="226" s="1"/>
  <c r="AT250" i="226"/>
  <c r="AU250" i="226" s="1"/>
  <c r="AT178" i="226"/>
  <c r="AU178" i="226" s="1"/>
  <c r="AT106" i="226"/>
  <c r="AU106" i="226" s="1"/>
  <c r="AT34" i="226"/>
  <c r="AU34" i="226" s="1"/>
  <c r="AE122" i="226"/>
  <c r="AF122" i="226" s="1"/>
  <c r="AE178" i="226"/>
  <c r="AF178" i="226" s="1"/>
  <c r="AT319" i="226"/>
  <c r="AU319" i="226" s="1"/>
  <c r="AT239" i="226"/>
  <c r="AU239" i="226" s="1"/>
  <c r="AT151" i="226"/>
  <c r="AU151" i="226" s="1"/>
  <c r="AT63" i="226"/>
  <c r="AU63" i="226" s="1"/>
  <c r="AE34" i="226"/>
  <c r="AF34" i="226" s="1"/>
  <c r="AT289" i="226"/>
  <c r="AU289" i="226" s="1"/>
  <c r="AT185" i="226"/>
  <c r="AU185" i="226" s="1"/>
  <c r="AT97" i="226"/>
  <c r="AU97" i="226" s="1"/>
  <c r="AT25" i="226"/>
  <c r="AU25" i="226" s="1"/>
  <c r="AT261" i="226"/>
  <c r="AU261" i="226" s="1"/>
  <c r="AT181" i="226"/>
  <c r="AU181" i="226" s="1"/>
  <c r="AT101" i="226"/>
  <c r="AU101" i="226" s="1"/>
  <c r="AE258" i="226"/>
  <c r="AF258" i="226" s="1"/>
  <c r="AT284" i="226"/>
  <c r="AU284" i="226" s="1"/>
  <c r="AT204" i="226"/>
  <c r="AU204" i="226" s="1"/>
  <c r="AT132" i="226"/>
  <c r="AU132" i="226" s="1"/>
  <c r="AT36" i="226"/>
  <c r="AU36" i="226" s="1"/>
  <c r="AE299" i="226"/>
  <c r="AF299" i="226" s="1"/>
  <c r="BC278" i="226"/>
  <c r="BD278" i="226" s="1"/>
  <c r="BC206" i="226"/>
  <c r="BD206" i="226" s="1"/>
  <c r="BC134" i="226"/>
  <c r="BD134" i="226" s="1"/>
  <c r="BC62" i="226"/>
  <c r="BD62" i="226" s="1"/>
  <c r="BC312" i="226"/>
  <c r="BD312" i="226" s="1"/>
  <c r="BC232" i="226"/>
  <c r="BD232" i="226" s="1"/>
  <c r="BC144" i="226"/>
  <c r="BD144" i="226" s="1"/>
  <c r="BC56" i="226"/>
  <c r="BD56" i="226" s="1"/>
  <c r="BF262" i="226"/>
  <c r="BG262" i="226" s="1"/>
  <c r="BF102" i="226"/>
  <c r="BF304" i="226"/>
  <c r="BG304" i="226" s="1"/>
  <c r="BF240" i="226"/>
  <c r="BG240" i="226" s="1"/>
  <c r="BF168" i="226"/>
  <c r="BG168" i="226" s="1"/>
  <c r="BF104" i="226"/>
  <c r="BG104" i="226" s="1"/>
  <c r="BF40" i="226"/>
  <c r="BG40" i="226" s="1"/>
  <c r="BF86" i="226"/>
  <c r="BG86" i="226" s="1"/>
  <c r="BF118" i="226"/>
  <c r="BG118" i="226" s="1"/>
  <c r="BF50" i="226"/>
  <c r="BG50" i="226" s="1"/>
  <c r="BC216" i="226"/>
  <c r="BD216" i="226" s="1"/>
  <c r="BF326" i="226"/>
  <c r="BG326" i="226" s="1"/>
  <c r="BF254" i="226"/>
  <c r="BG254" i="226" s="1"/>
  <c r="BC289" i="226"/>
  <c r="BD289" i="226" s="1"/>
  <c r="BC209" i="226"/>
  <c r="BD209" i="226" s="1"/>
  <c r="BC137" i="226"/>
  <c r="BD137" i="226" s="1"/>
  <c r="AT265" i="226"/>
  <c r="AU265" i="226" s="1"/>
  <c r="AE82" i="226"/>
  <c r="AF82" i="226" s="1"/>
  <c r="BF284" i="226"/>
  <c r="BG284" i="226" s="1"/>
  <c r="BF212" i="226"/>
  <c r="BG212" i="226" s="1"/>
  <c r="BF148" i="226"/>
  <c r="BG148" i="226" s="1"/>
  <c r="BF84" i="226"/>
  <c r="BG84" i="226" s="1"/>
  <c r="BF12" i="226"/>
  <c r="BG12" i="226" s="1"/>
  <c r="BC276" i="226"/>
  <c r="BD276" i="226" s="1"/>
  <c r="BC196" i="226"/>
  <c r="BD196" i="226" s="1"/>
  <c r="BC124" i="226"/>
  <c r="BD124" i="226" s="1"/>
  <c r="BC60" i="226"/>
  <c r="BD60" i="226" s="1"/>
  <c r="AT252" i="226"/>
  <c r="AU252" i="226" s="1"/>
  <c r="BC319" i="226"/>
  <c r="BD319" i="226" s="1"/>
  <c r="BC215" i="226"/>
  <c r="BD215" i="226" s="1"/>
  <c r="BC119" i="226"/>
  <c r="BD119" i="226" s="1"/>
  <c r="BC55" i="226"/>
  <c r="BD55" i="226" s="1"/>
  <c r="AT263" i="226"/>
  <c r="AU263" i="226" s="1"/>
  <c r="BF322" i="226"/>
  <c r="BG322" i="226" s="1"/>
  <c r="BF258" i="226"/>
  <c r="BG258" i="226" s="1"/>
  <c r="BF194" i="226"/>
  <c r="BG194" i="226" s="1"/>
  <c r="BF130" i="226"/>
  <c r="BG130" i="226" s="1"/>
  <c r="BF10" i="226"/>
  <c r="BG10" i="226" s="1"/>
  <c r="BC298" i="226"/>
  <c r="BD298" i="226" s="1"/>
  <c r="BC234" i="226"/>
  <c r="BD234" i="226" s="1"/>
  <c r="BC170" i="226"/>
  <c r="BD170" i="226" s="1"/>
  <c r="BC106" i="226"/>
  <c r="BD106" i="226" s="1"/>
  <c r="BC42" i="226"/>
  <c r="BD42" i="226" s="1"/>
  <c r="BC339" i="226"/>
  <c r="BC275" i="226"/>
  <c r="BD275" i="226" s="1"/>
  <c r="BC195" i="226"/>
  <c r="BD195" i="226" s="1"/>
  <c r="BC131" i="226"/>
  <c r="BD131" i="226" s="1"/>
  <c r="BC67" i="226"/>
  <c r="BD67" i="226" s="1"/>
  <c r="AT339" i="226"/>
  <c r="AU339" i="226" s="1"/>
  <c r="BC212" i="226"/>
  <c r="BD212" i="226" s="1"/>
  <c r="AT259" i="226"/>
  <c r="AU259" i="226" s="1"/>
  <c r="AT195" i="226"/>
  <c r="AT131" i="226"/>
  <c r="AU131" i="226" s="1"/>
  <c r="AT67" i="226"/>
  <c r="AU67" i="226" s="1"/>
  <c r="AE329" i="226"/>
  <c r="AF329" i="226" s="1"/>
  <c r="BF26" i="226"/>
  <c r="BG26" i="226" s="1"/>
  <c r="BO278" i="226"/>
  <c r="BP278" i="226" s="1"/>
  <c r="BO214" i="226"/>
  <c r="BP214" i="226" s="1"/>
  <c r="BO150" i="226"/>
  <c r="BP150" i="226" s="1"/>
  <c r="BO86" i="226"/>
  <c r="BO22" i="226"/>
  <c r="BP22" i="226" s="1"/>
  <c r="BC325" i="226"/>
  <c r="BD325" i="226" s="1"/>
  <c r="BF267" i="226"/>
  <c r="BG267" i="226" s="1"/>
  <c r="BF203" i="226"/>
  <c r="BG203" i="226" s="1"/>
  <c r="BF139" i="226"/>
  <c r="BG139" i="226" s="1"/>
  <c r="BF75" i="226"/>
  <c r="BG75" i="226" s="1"/>
  <c r="BN338" i="226"/>
  <c r="BN274" i="226"/>
  <c r="BN234" i="226"/>
  <c r="BN194" i="226"/>
  <c r="BN154" i="226"/>
  <c r="BN98" i="226"/>
  <c r="BN42" i="226"/>
  <c r="AD227" i="226"/>
  <c r="BF225" i="226"/>
  <c r="BG225" i="226" s="1"/>
  <c r="AE74" i="226"/>
  <c r="AF74" i="226" s="1"/>
  <c r="BB285" i="226"/>
  <c r="BB253" i="226"/>
  <c r="BB221" i="226"/>
  <c r="BB189" i="226"/>
  <c r="BB157" i="226"/>
  <c r="BB101" i="226"/>
  <c r="BB37" i="226"/>
  <c r="AS301" i="226"/>
  <c r="AS149" i="226"/>
  <c r="AS21" i="226"/>
  <c r="AD226" i="226"/>
  <c r="AE233" i="226"/>
  <c r="AF233" i="226" s="1"/>
  <c r="AE321" i="226"/>
  <c r="AF321" i="226" s="1"/>
  <c r="BO115" i="226"/>
  <c r="BF209" i="226"/>
  <c r="BG209" i="226" s="1"/>
  <c r="BE49" i="226"/>
  <c r="BO272" i="226"/>
  <c r="BP272" i="226" s="1"/>
  <c r="BO184" i="226"/>
  <c r="BP184" i="226" s="1"/>
  <c r="BO80" i="226"/>
  <c r="BP80" i="226" s="1"/>
  <c r="BO340" i="226"/>
  <c r="BP340" i="226" s="1"/>
  <c r="BO276" i="226"/>
  <c r="BO236" i="226"/>
  <c r="BP236" i="226" s="1"/>
  <c r="BO180" i="226"/>
  <c r="BP180" i="226" s="1"/>
  <c r="BO124" i="226"/>
  <c r="BP124" i="226" s="1"/>
  <c r="BO52" i="226"/>
  <c r="BP52" i="226" s="1"/>
  <c r="AE229" i="226"/>
  <c r="AF229" i="226" s="1"/>
  <c r="BF265" i="226"/>
  <c r="BG265" i="226" s="1"/>
  <c r="AT225" i="226"/>
  <c r="AU225" i="226" s="1"/>
  <c r="BN299" i="226"/>
  <c r="BN267" i="226"/>
  <c r="BN219" i="226"/>
  <c r="BN171" i="226"/>
  <c r="BN139" i="226"/>
  <c r="BN91" i="226"/>
  <c r="BN43" i="226"/>
  <c r="BN11" i="226"/>
  <c r="BE295" i="226"/>
  <c r="BE263" i="226"/>
  <c r="BE231" i="226"/>
  <c r="BE199" i="226"/>
  <c r="BE167" i="226"/>
  <c r="BE135" i="226"/>
  <c r="BE103" i="226"/>
  <c r="BE71" i="226"/>
  <c r="BE23" i="226"/>
  <c r="BB263" i="226"/>
  <c r="BB175" i="226"/>
  <c r="BF189" i="226"/>
  <c r="BG189" i="226" s="1"/>
  <c r="BC125" i="226"/>
  <c r="BD125" i="226" s="1"/>
  <c r="BO327" i="226"/>
  <c r="BP327" i="226" s="1"/>
  <c r="BO215" i="226"/>
  <c r="BP215" i="226" s="1"/>
  <c r="BO151" i="226"/>
  <c r="BP151" i="226" s="1"/>
  <c r="BO31" i="226"/>
  <c r="BP31" i="226" s="1"/>
  <c r="BO56" i="226"/>
  <c r="BO263" i="226"/>
  <c r="BP263" i="226" s="1"/>
  <c r="BO295" i="226"/>
  <c r="BP295" i="226" s="1"/>
  <c r="BO140" i="226"/>
  <c r="BP140" i="226" s="1"/>
  <c r="BO259" i="226"/>
  <c r="BP259" i="226" s="1"/>
  <c r="BO330" i="226"/>
  <c r="BP330" i="226" s="1"/>
  <c r="BO130" i="226"/>
  <c r="BP130" i="226" s="1"/>
  <c r="BF293" i="226"/>
  <c r="BG293" i="226" s="1"/>
  <c r="BF149" i="226"/>
  <c r="BG149" i="226" s="1"/>
  <c r="BF181" i="226"/>
  <c r="BG181" i="226" s="1"/>
  <c r="BC129" i="226"/>
  <c r="BD129" i="226" s="1"/>
  <c r="BO172" i="226"/>
  <c r="BP172" i="226" s="1"/>
  <c r="BF313" i="226"/>
  <c r="BG313" i="226" s="1"/>
  <c r="BF333" i="226"/>
  <c r="BG333" i="226" s="1"/>
  <c r="BO97" i="226"/>
  <c r="BO217" i="226"/>
  <c r="BP217" i="226" s="1"/>
  <c r="BF133" i="226"/>
  <c r="BG133" i="226" s="1"/>
  <c r="BO261" i="226"/>
  <c r="BP261" i="226" s="1"/>
  <c r="BO173" i="226"/>
  <c r="BP173" i="226" s="1"/>
  <c r="BO93" i="226"/>
  <c r="BO117" i="226"/>
  <c r="BP117" i="226" s="1"/>
  <c r="BF173" i="226"/>
  <c r="BG173" i="226" s="1"/>
  <c r="BO49" i="226"/>
  <c r="BP49" i="226" s="1"/>
  <c r="BO201" i="226"/>
  <c r="BP201" i="226" s="1"/>
  <c r="BO277" i="226"/>
  <c r="AE118" i="226"/>
  <c r="AF118" i="226" s="1"/>
  <c r="AE207" i="226"/>
  <c r="AF207" i="226" s="1"/>
  <c r="AE135" i="226"/>
  <c r="AF135" i="226" s="1"/>
  <c r="AE63" i="226"/>
  <c r="AF63" i="226" s="1"/>
  <c r="AE337" i="226"/>
  <c r="AF337" i="226" s="1"/>
  <c r="AE241" i="226"/>
  <c r="AF241" i="226" s="1"/>
  <c r="AE129" i="226"/>
  <c r="AF129" i="226" s="1"/>
  <c r="AE243" i="226"/>
  <c r="AF243" i="226" s="1"/>
  <c r="AE288" i="226"/>
  <c r="AF288" i="226" s="1"/>
  <c r="AE184" i="226"/>
  <c r="AF184" i="226" s="1"/>
  <c r="AE251" i="226"/>
  <c r="AF251" i="226" s="1"/>
  <c r="AE259" i="226"/>
  <c r="AF259" i="226" s="1"/>
  <c r="AE195" i="226"/>
  <c r="AF195" i="226" s="1"/>
  <c r="AE261" i="226"/>
  <c r="AF261" i="226" s="1"/>
  <c r="AE173" i="226"/>
  <c r="AF173" i="226" s="1"/>
  <c r="AE100" i="226"/>
  <c r="AF100" i="226" s="1"/>
  <c r="AE124" i="226"/>
  <c r="AF124" i="226" s="1"/>
  <c r="AE237" i="226"/>
  <c r="AF237" i="226" s="1"/>
  <c r="AE253" i="226"/>
  <c r="AF253" i="226" s="1"/>
  <c r="AE13" i="226"/>
  <c r="AF13" i="226" s="1"/>
  <c r="AE96" i="226"/>
  <c r="AF96" i="226" s="1"/>
  <c r="AE328" i="226"/>
  <c r="AF328" i="226" s="1"/>
  <c r="AE181" i="226"/>
  <c r="AF181" i="226" s="1"/>
  <c r="AE308" i="226"/>
  <c r="AF308" i="226" s="1"/>
  <c r="AE28" i="226"/>
  <c r="AF28" i="226" s="1"/>
  <c r="AT288" i="226"/>
  <c r="AU288" i="226" s="1"/>
  <c r="AT224" i="226"/>
  <c r="AU224" i="226" s="1"/>
  <c r="AT160" i="226"/>
  <c r="AU160" i="226" s="1"/>
  <c r="AT96" i="226"/>
  <c r="AU96" i="226" s="1"/>
  <c r="AT32" i="226"/>
  <c r="AU32" i="226" s="1"/>
  <c r="AT294" i="226"/>
  <c r="AU294" i="226" s="1"/>
  <c r="AT230" i="226"/>
  <c r="AU230" i="226" s="1"/>
  <c r="AT166" i="226"/>
  <c r="AU166" i="226" s="1"/>
  <c r="AT102" i="226"/>
  <c r="AU102" i="226" s="1"/>
  <c r="AT38" i="226"/>
  <c r="AU38" i="226" s="1"/>
  <c r="AT314" i="226"/>
  <c r="AU314" i="226" s="1"/>
  <c r="AT242" i="226"/>
  <c r="AU242" i="226" s="1"/>
  <c r="AT170" i="226"/>
  <c r="AU170" i="226" s="1"/>
  <c r="AT98" i="226"/>
  <c r="AU98" i="226" s="1"/>
  <c r="AT26" i="226"/>
  <c r="AU26" i="226" s="1"/>
  <c r="AE298" i="226"/>
  <c r="AF298" i="226" s="1"/>
  <c r="AE170" i="226"/>
  <c r="AF170" i="226" s="1"/>
  <c r="AT311" i="226"/>
  <c r="AU311" i="226" s="1"/>
  <c r="AT231" i="226"/>
  <c r="AU231" i="226" s="1"/>
  <c r="AT143" i="226"/>
  <c r="AU143" i="226" s="1"/>
  <c r="AT55" i="226"/>
  <c r="AU55" i="226" s="1"/>
  <c r="AE26" i="226"/>
  <c r="AF26" i="226" s="1"/>
  <c r="AT281" i="226"/>
  <c r="AU281" i="226" s="1"/>
  <c r="AT177" i="226"/>
  <c r="AU177" i="226" s="1"/>
  <c r="AT89" i="226"/>
  <c r="AU89" i="226" s="1"/>
  <c r="AT17" i="226"/>
  <c r="AU17" i="226" s="1"/>
  <c r="AT253" i="226"/>
  <c r="AU253" i="226" s="1"/>
  <c r="AT173" i="226"/>
  <c r="AU173" i="226" s="1"/>
  <c r="AT85" i="226"/>
  <c r="AU85" i="226" s="1"/>
  <c r="AE66" i="226"/>
  <c r="AF66" i="226" s="1"/>
  <c r="AT276" i="226"/>
  <c r="AU276" i="226" s="1"/>
  <c r="AT188" i="226"/>
  <c r="AU188" i="226" s="1"/>
  <c r="AT116" i="226"/>
  <c r="AU116" i="226" s="1"/>
  <c r="AT28" i="226"/>
  <c r="AU28" i="226" s="1"/>
  <c r="BC270" i="226"/>
  <c r="BD270" i="226" s="1"/>
  <c r="BC198" i="226"/>
  <c r="BD198" i="226" s="1"/>
  <c r="BC126" i="226"/>
  <c r="BD126" i="226" s="1"/>
  <c r="BC46" i="226"/>
  <c r="BD46" i="226" s="1"/>
  <c r="BC304" i="226"/>
  <c r="BD304" i="226" s="1"/>
  <c r="BC224" i="226"/>
  <c r="BD224" i="226" s="1"/>
  <c r="BC128" i="226"/>
  <c r="BD128" i="226" s="1"/>
  <c r="BC48" i="226"/>
  <c r="BF230" i="226"/>
  <c r="BG230" i="226" s="1"/>
  <c r="BF78" i="226"/>
  <c r="BG78" i="226" s="1"/>
  <c r="BF296" i="226"/>
  <c r="BG296" i="226" s="1"/>
  <c r="BF224" i="226"/>
  <c r="BG224" i="226" s="1"/>
  <c r="BF160" i="226"/>
  <c r="BG160" i="226" s="1"/>
  <c r="BF96" i="226"/>
  <c r="BF32" i="226"/>
  <c r="BG32" i="226" s="1"/>
  <c r="BF62" i="226"/>
  <c r="BG62" i="226" s="1"/>
  <c r="BF94" i="226"/>
  <c r="BF42" i="226"/>
  <c r="BG42" i="226" s="1"/>
  <c r="BC200" i="226"/>
  <c r="BD200" i="226" s="1"/>
  <c r="BF318" i="226"/>
  <c r="BG318" i="226" s="1"/>
  <c r="BF246" i="226"/>
  <c r="BG246" i="226" s="1"/>
  <c r="BC273" i="226"/>
  <c r="BD273" i="226" s="1"/>
  <c r="BC201" i="226"/>
  <c r="BD201" i="226" s="1"/>
  <c r="BC121" i="226"/>
  <c r="BD121" i="226" s="1"/>
  <c r="AT249" i="226"/>
  <c r="AU249" i="226" s="1"/>
  <c r="BF232" i="226"/>
  <c r="BG232" i="226" s="1"/>
  <c r="BF276" i="226"/>
  <c r="BG276" i="226" s="1"/>
  <c r="BF204" i="226"/>
  <c r="BG204" i="226" s="1"/>
  <c r="BF140" i="226"/>
  <c r="BG140" i="226" s="1"/>
  <c r="BF76" i="226"/>
  <c r="BG76" i="226" s="1"/>
  <c r="BC340" i="226"/>
  <c r="BC268" i="226"/>
  <c r="BD268" i="226" s="1"/>
  <c r="BC188" i="226"/>
  <c r="BC116" i="226"/>
  <c r="BC52" i="226"/>
  <c r="BD52" i="226" s="1"/>
  <c r="AT220" i="226"/>
  <c r="AU220" i="226" s="1"/>
  <c r="BC303" i="226"/>
  <c r="BD303" i="226" s="1"/>
  <c r="BC199" i="226"/>
  <c r="BD199" i="226" s="1"/>
  <c r="BC111" i="226"/>
  <c r="BD111" i="226" s="1"/>
  <c r="BC47" i="226"/>
  <c r="AT223" i="226"/>
  <c r="AU223" i="226" s="1"/>
  <c r="BF314" i="226"/>
  <c r="BG314" i="226" s="1"/>
  <c r="BF250" i="226"/>
  <c r="BG250" i="226" s="1"/>
  <c r="BF186" i="226"/>
  <c r="BG186" i="226" s="1"/>
  <c r="BF122" i="226"/>
  <c r="BG122" i="226" s="1"/>
  <c r="BC310" i="226"/>
  <c r="BD310" i="226" s="1"/>
  <c r="BC290" i="226"/>
  <c r="BD290" i="226" s="1"/>
  <c r="BC226" i="226"/>
  <c r="BD226" i="226" s="1"/>
  <c r="BC162" i="226"/>
  <c r="BD162" i="226" s="1"/>
  <c r="BC98" i="226"/>
  <c r="BD98" i="226" s="1"/>
  <c r="BC34" i="226"/>
  <c r="BD34" i="226" s="1"/>
  <c r="BC331" i="226"/>
  <c r="BD331" i="226" s="1"/>
  <c r="BC267" i="226"/>
  <c r="BD267" i="226" s="1"/>
  <c r="BC187" i="226"/>
  <c r="BD187" i="226" s="1"/>
  <c r="BC123" i="226"/>
  <c r="BD123" i="226" s="1"/>
  <c r="BC59" i="226"/>
  <c r="AT331" i="226"/>
  <c r="AU331" i="226" s="1"/>
  <c r="BC156" i="226"/>
  <c r="BD156" i="226" s="1"/>
  <c r="AT251" i="226"/>
  <c r="AU251" i="226" s="1"/>
  <c r="AT187" i="226"/>
  <c r="AU187" i="226" s="1"/>
  <c r="AT123" i="226"/>
  <c r="AU123" i="226" s="1"/>
  <c r="AT59" i="226"/>
  <c r="AU59" i="226" s="1"/>
  <c r="AE57" i="226"/>
  <c r="AF57" i="226" s="1"/>
  <c r="BO334" i="226"/>
  <c r="BP334" i="226" s="1"/>
  <c r="BO270" i="226"/>
  <c r="BP270" i="226" s="1"/>
  <c r="BO206" i="226"/>
  <c r="BO142" i="226"/>
  <c r="BP142" i="226" s="1"/>
  <c r="BO78" i="226"/>
  <c r="BP78" i="226" s="1"/>
  <c r="BO14" i="226"/>
  <c r="BP14" i="226" s="1"/>
  <c r="BO10" i="226"/>
  <c r="BP10" i="226" s="1"/>
  <c r="BF259" i="226"/>
  <c r="BG259" i="226" s="1"/>
  <c r="BF195" i="226"/>
  <c r="BG195" i="226" s="1"/>
  <c r="BF131" i="226"/>
  <c r="BG131" i="226" s="1"/>
  <c r="BF67" i="226"/>
  <c r="BG67" i="226" s="1"/>
  <c r="BO338" i="226"/>
  <c r="BO274" i="226"/>
  <c r="BO234" i="226"/>
  <c r="BP234" i="226" s="1"/>
  <c r="BO194" i="226"/>
  <c r="BP194" i="226" s="1"/>
  <c r="BO154" i="226"/>
  <c r="BP154" i="226" s="1"/>
  <c r="BO98" i="226"/>
  <c r="BP98" i="226" s="1"/>
  <c r="BO42" i="226"/>
  <c r="BP42" i="226" s="1"/>
  <c r="AE227" i="226"/>
  <c r="AF227" i="226" s="1"/>
  <c r="BF193" i="226"/>
  <c r="BG193" i="226" s="1"/>
  <c r="BC311" i="226"/>
  <c r="BC285" i="226"/>
  <c r="BD285" i="226" s="1"/>
  <c r="BC253" i="226"/>
  <c r="BC221" i="226"/>
  <c r="BD221" i="226" s="1"/>
  <c r="BC189" i="226"/>
  <c r="BD189" i="226" s="1"/>
  <c r="BC157" i="226"/>
  <c r="BD157" i="226" s="1"/>
  <c r="BC101" i="226"/>
  <c r="BD101" i="226" s="1"/>
  <c r="BC37" i="226"/>
  <c r="BD37" i="226" s="1"/>
  <c r="AT301" i="226"/>
  <c r="AU301" i="226" s="1"/>
  <c r="AT149" i="226"/>
  <c r="AU149" i="226" s="1"/>
  <c r="AT21" i="226"/>
  <c r="AU21" i="226" s="1"/>
  <c r="AE226" i="226"/>
  <c r="AF226" i="226" s="1"/>
  <c r="AD225" i="226"/>
  <c r="AD320" i="226"/>
  <c r="BC145" i="226"/>
  <c r="BD145" i="226" s="1"/>
  <c r="BF177" i="226"/>
  <c r="BG177" i="226" s="1"/>
  <c r="BF49" i="226"/>
  <c r="BG49" i="226" s="1"/>
  <c r="BF17" i="226"/>
  <c r="BG17" i="226" s="1"/>
  <c r="BO264" i="226"/>
  <c r="BP264" i="226" s="1"/>
  <c r="BO176" i="226"/>
  <c r="BP176" i="226" s="1"/>
  <c r="BO72" i="226"/>
  <c r="BP72" i="226" s="1"/>
  <c r="BN316" i="226"/>
  <c r="BN268" i="226"/>
  <c r="BN228" i="226"/>
  <c r="BN164" i="226"/>
  <c r="BN92" i="226"/>
  <c r="BN44" i="226"/>
  <c r="AD53" i="226"/>
  <c r="BF233" i="226"/>
  <c r="BG233" i="226" s="1"/>
  <c r="BO299" i="226"/>
  <c r="BP299" i="226" s="1"/>
  <c r="BO267" i="226"/>
  <c r="BP267" i="226" s="1"/>
  <c r="BO219" i="226"/>
  <c r="BP219" i="226" s="1"/>
  <c r="BO171" i="226"/>
  <c r="BP171" i="226" s="1"/>
  <c r="BO139" i="226"/>
  <c r="BP139" i="226" s="1"/>
  <c r="BO91" i="226"/>
  <c r="BP91" i="226" s="1"/>
  <c r="BO43" i="226"/>
  <c r="BP43" i="226" s="1"/>
  <c r="BO11" i="226"/>
  <c r="BP11" i="226" s="1"/>
  <c r="BF295" i="226"/>
  <c r="BG295" i="226" s="1"/>
  <c r="BF263" i="226"/>
  <c r="BG263" i="226" s="1"/>
  <c r="BF231" i="226"/>
  <c r="BG231" i="226" s="1"/>
  <c r="BF199" i="226"/>
  <c r="BG199" i="226" s="1"/>
  <c r="BF167" i="226"/>
  <c r="BG167" i="226" s="1"/>
  <c r="BF135" i="226"/>
  <c r="BG135" i="226" s="1"/>
  <c r="BF103" i="226"/>
  <c r="BG103" i="226" s="1"/>
  <c r="BF71" i="226"/>
  <c r="BG71" i="226" s="1"/>
  <c r="BF23" i="226"/>
  <c r="BG23" i="226" s="1"/>
  <c r="BC263" i="226"/>
  <c r="BD263" i="226" s="1"/>
  <c r="BC175" i="226"/>
  <c r="BD175" i="226" s="1"/>
  <c r="BF157" i="226"/>
  <c r="BG157" i="226" s="1"/>
  <c r="BC109" i="226"/>
  <c r="BD109" i="226" s="1"/>
  <c r="BO319" i="226"/>
  <c r="BP319" i="226" s="1"/>
  <c r="BO207" i="226"/>
  <c r="BP207" i="226" s="1"/>
  <c r="BO143" i="226"/>
  <c r="BP143" i="226" s="1"/>
  <c r="BO23" i="226"/>
  <c r="BP23" i="226" s="1"/>
  <c r="BO208" i="226"/>
  <c r="BP208" i="226" s="1"/>
  <c r="BO111" i="226"/>
  <c r="BP111" i="226" s="1"/>
  <c r="BO271" i="226"/>
  <c r="BP271" i="226" s="1"/>
  <c r="BO116" i="226"/>
  <c r="BO243" i="226"/>
  <c r="BO322" i="226"/>
  <c r="BP322" i="226" s="1"/>
  <c r="BO106" i="226"/>
  <c r="BP106" i="226" s="1"/>
  <c r="BF229" i="226"/>
  <c r="BG229" i="226" s="1"/>
  <c r="BF85" i="226"/>
  <c r="BF117" i="226"/>
  <c r="BG117" i="226" s="1"/>
  <c r="BC113" i="226"/>
  <c r="BD113" i="226" s="1"/>
  <c r="BO148" i="226"/>
  <c r="BP148" i="226" s="1"/>
  <c r="BF281" i="226"/>
  <c r="BG281" i="226" s="1"/>
  <c r="BO321" i="226"/>
  <c r="BP321" i="226" s="1"/>
  <c r="BO65" i="226"/>
  <c r="BP65" i="226" s="1"/>
  <c r="BO185" i="226"/>
  <c r="BP185" i="226" s="1"/>
  <c r="BO333" i="226"/>
  <c r="BP333" i="226" s="1"/>
  <c r="BO253" i="226"/>
  <c r="BP253" i="226" s="1"/>
  <c r="BO165" i="226"/>
  <c r="BP165" i="226" s="1"/>
  <c r="BO77" i="226"/>
  <c r="BP77" i="226" s="1"/>
  <c r="BO21" i="226"/>
  <c r="BP21" i="226" s="1"/>
  <c r="BO305" i="226"/>
  <c r="BP305" i="226" s="1"/>
  <c r="BO329" i="226"/>
  <c r="BP329" i="226" s="1"/>
  <c r="BO113" i="226"/>
  <c r="BP113" i="226" s="1"/>
  <c r="BO169" i="226"/>
  <c r="BP169" i="226" s="1"/>
  <c r="AE295" i="226"/>
  <c r="AF295" i="226" s="1"/>
  <c r="AE238" i="226"/>
  <c r="AF238" i="226" s="1"/>
  <c r="AE174" i="226"/>
  <c r="AF174" i="226" s="1"/>
  <c r="AE110" i="226"/>
  <c r="AF110" i="226" s="1"/>
  <c r="AE30" i="226"/>
  <c r="AF30" i="226" s="1"/>
  <c r="AE279" i="226"/>
  <c r="AF279" i="226" s="1"/>
  <c r="AE191" i="226"/>
  <c r="AF191" i="226" s="1"/>
  <c r="AE127" i="226"/>
  <c r="AF127" i="226" s="1"/>
  <c r="AE55" i="226"/>
  <c r="AF55" i="226" s="1"/>
  <c r="AE313" i="226"/>
  <c r="AF313" i="226" s="1"/>
  <c r="AE217" i="226"/>
  <c r="AF217" i="226" s="1"/>
  <c r="AE113" i="226"/>
  <c r="AF113" i="226" s="1"/>
  <c r="AE99" i="226"/>
  <c r="AF99" i="226" s="1"/>
  <c r="AE280" i="226"/>
  <c r="AF280" i="226" s="1"/>
  <c r="AE176" i="226"/>
  <c r="AF176" i="226" s="1"/>
  <c r="AE147" i="226"/>
  <c r="AF147" i="226" s="1"/>
  <c r="AE83" i="226"/>
  <c r="AF83" i="226" s="1"/>
  <c r="AE187" i="226"/>
  <c r="AF187" i="226" s="1"/>
  <c r="AE69" i="226"/>
  <c r="AF69" i="226" s="1"/>
  <c r="AE165" i="226"/>
  <c r="AF165" i="226" s="1"/>
  <c r="AE92" i="226"/>
  <c r="AF92" i="226" s="1"/>
  <c r="AE340" i="226"/>
  <c r="AF340" i="226" s="1"/>
  <c r="AE109" i="226"/>
  <c r="AF109" i="226" s="1"/>
  <c r="AE221" i="226"/>
  <c r="AF221" i="226" s="1"/>
  <c r="AE265" i="226"/>
  <c r="AF265" i="226" s="1"/>
  <c r="AE152" i="226"/>
  <c r="AF152" i="226" s="1"/>
  <c r="AE272" i="226"/>
  <c r="AF272" i="226" s="1"/>
  <c r="AE107" i="226"/>
  <c r="AF107" i="226" s="1"/>
  <c r="AE212" i="226"/>
  <c r="AF212" i="226" s="1"/>
  <c r="AE105" i="226"/>
  <c r="AF105" i="226" s="1"/>
  <c r="AT280" i="226"/>
  <c r="AU280" i="226" s="1"/>
  <c r="AT216" i="226"/>
  <c r="AT152" i="226"/>
  <c r="AU152" i="226" s="1"/>
  <c r="AT88" i="226"/>
  <c r="AU88" i="226" s="1"/>
  <c r="AT24" i="226"/>
  <c r="AU24" i="226" s="1"/>
  <c r="AT286" i="226"/>
  <c r="AU286" i="226" s="1"/>
  <c r="AT222" i="226"/>
  <c r="AU222" i="226" s="1"/>
  <c r="AT158" i="226"/>
  <c r="AU158" i="226" s="1"/>
  <c r="AT94" i="226"/>
  <c r="AU94" i="226" s="1"/>
  <c r="AT30" i="226"/>
  <c r="AU30" i="226" s="1"/>
  <c r="AT306" i="226"/>
  <c r="AU306" i="226" s="1"/>
  <c r="AT234" i="226"/>
  <c r="AU234" i="226" s="1"/>
  <c r="AT162" i="226"/>
  <c r="AU162" i="226" s="1"/>
  <c r="AT90" i="226"/>
  <c r="AU90" i="226" s="1"/>
  <c r="AE290" i="226"/>
  <c r="AF290" i="226" s="1"/>
  <c r="AE162" i="226"/>
  <c r="AF162" i="226" s="1"/>
  <c r="AT303" i="226"/>
  <c r="AU303" i="226" s="1"/>
  <c r="AT215" i="226"/>
  <c r="AT127" i="226"/>
  <c r="AU127" i="226" s="1"/>
  <c r="AT47" i="226"/>
  <c r="AU47" i="226" s="1"/>
  <c r="AE10" i="226"/>
  <c r="AF10" i="226" s="1"/>
  <c r="AT273" i="226"/>
  <c r="AU273" i="226" s="1"/>
  <c r="AT161" i="226"/>
  <c r="AU161" i="226" s="1"/>
  <c r="AT81" i="226"/>
  <c r="AU81" i="226" s="1"/>
  <c r="AT333" i="226"/>
  <c r="AU333" i="226" s="1"/>
  <c r="AT237" i="226"/>
  <c r="AU237" i="226" s="1"/>
  <c r="AT165" i="226"/>
  <c r="AU165" i="226" s="1"/>
  <c r="AT69" i="226"/>
  <c r="AU69" i="226" s="1"/>
  <c r="AE306" i="226"/>
  <c r="AF306" i="226" s="1"/>
  <c r="AT268" i="226"/>
  <c r="AU268" i="226" s="1"/>
  <c r="AT180" i="226"/>
  <c r="AU180" i="226" s="1"/>
  <c r="AT108" i="226"/>
  <c r="AU108" i="226" s="1"/>
  <c r="AT338" i="226"/>
  <c r="AU338" i="226" s="1"/>
  <c r="BC334" i="226"/>
  <c r="BC262" i="226"/>
  <c r="BC190" i="226"/>
  <c r="BD190" i="226" s="1"/>
  <c r="BC110" i="226"/>
  <c r="BD110" i="226" s="1"/>
  <c r="BC38" i="226"/>
  <c r="BD38" i="226" s="1"/>
  <c r="BC296" i="226"/>
  <c r="BD296" i="226" s="1"/>
  <c r="BC208" i="226"/>
  <c r="BD208" i="226" s="1"/>
  <c r="BC120" i="226"/>
  <c r="BD120" i="226" s="1"/>
  <c r="BC40" i="226"/>
  <c r="BD40" i="226" s="1"/>
  <c r="BF206" i="226"/>
  <c r="BG206" i="226" s="1"/>
  <c r="BF54" i="226"/>
  <c r="BG54" i="226" s="1"/>
  <c r="BF288" i="226"/>
  <c r="BG288" i="226" s="1"/>
  <c r="BF216" i="226"/>
  <c r="BG216" i="226" s="1"/>
  <c r="BF152" i="226"/>
  <c r="BG152" i="226" s="1"/>
  <c r="BF88" i="226"/>
  <c r="BF24" i="226"/>
  <c r="BG24" i="226" s="1"/>
  <c r="BF38" i="226"/>
  <c r="BG38" i="226" s="1"/>
  <c r="BF70" i="226"/>
  <c r="BG70" i="226" s="1"/>
  <c r="BF34" i="226"/>
  <c r="BG34" i="226" s="1"/>
  <c r="BC152" i="226"/>
  <c r="BD152" i="226" s="1"/>
  <c r="BF310" i="226"/>
  <c r="BG310" i="226" s="1"/>
  <c r="BF14" i="226"/>
  <c r="BG14" i="226" s="1"/>
  <c r="BC265" i="226"/>
  <c r="BD265" i="226" s="1"/>
  <c r="BC193" i="226"/>
  <c r="BD193" i="226" s="1"/>
  <c r="BC105" i="226"/>
  <c r="BD105" i="226" s="1"/>
  <c r="AT193" i="226"/>
  <c r="BF340" i="226"/>
  <c r="BG340" i="226" s="1"/>
  <c r="BF268" i="226"/>
  <c r="BG268" i="226" s="1"/>
  <c r="BF196" i="226"/>
  <c r="BG196" i="226" s="1"/>
  <c r="BF132" i="226"/>
  <c r="BG132" i="226" s="1"/>
  <c r="BF68" i="226"/>
  <c r="BG68" i="226" s="1"/>
  <c r="BC332" i="226"/>
  <c r="BC260" i="226"/>
  <c r="BD260" i="226" s="1"/>
  <c r="BC180" i="226"/>
  <c r="BD180" i="226" s="1"/>
  <c r="BC108" i="226"/>
  <c r="BD108" i="226" s="1"/>
  <c r="BC44" i="226"/>
  <c r="BD44" i="226" s="1"/>
  <c r="AT196" i="226"/>
  <c r="AU196" i="226" s="1"/>
  <c r="BC295" i="226"/>
  <c r="BD295" i="226" s="1"/>
  <c r="BC183" i="226"/>
  <c r="BC103" i="226"/>
  <c r="BD103" i="226" s="1"/>
  <c r="BC39" i="226"/>
  <c r="BD39" i="226" s="1"/>
  <c r="AT199" i="226"/>
  <c r="AU199" i="226" s="1"/>
  <c r="BF306" i="226"/>
  <c r="BG306" i="226" s="1"/>
  <c r="BF242" i="226"/>
  <c r="BG242" i="226" s="1"/>
  <c r="BF178" i="226"/>
  <c r="BG178" i="226" s="1"/>
  <c r="BF114" i="226"/>
  <c r="BG114" i="226" s="1"/>
  <c r="BC246" i="226"/>
  <c r="BD246" i="226" s="1"/>
  <c r="BC282" i="226"/>
  <c r="BD282" i="226" s="1"/>
  <c r="BC218" i="226"/>
  <c r="BD218" i="226" s="1"/>
  <c r="BC154" i="226"/>
  <c r="BD154" i="226" s="1"/>
  <c r="BC90" i="226"/>
  <c r="BD90" i="226" s="1"/>
  <c r="BC26" i="226"/>
  <c r="BD26" i="226" s="1"/>
  <c r="BC323" i="226"/>
  <c r="BD323" i="226" s="1"/>
  <c r="BC259" i="226"/>
  <c r="BD259" i="226" s="1"/>
  <c r="BC179" i="226"/>
  <c r="BD179" i="226" s="1"/>
  <c r="BC115" i="226"/>
  <c r="BC51" i="226"/>
  <c r="BD51" i="226" s="1"/>
  <c r="AT323" i="226"/>
  <c r="AU323" i="226" s="1"/>
  <c r="AT307" i="226"/>
  <c r="AU307" i="226" s="1"/>
  <c r="AT243" i="226"/>
  <c r="AU243" i="226" s="1"/>
  <c r="AT179" i="226"/>
  <c r="AU179" i="226" s="1"/>
  <c r="AT115" i="226"/>
  <c r="AU115" i="226" s="1"/>
  <c r="AT51" i="226"/>
  <c r="AU51" i="226" s="1"/>
  <c r="BC280" i="226"/>
  <c r="BD280" i="226" s="1"/>
  <c r="BO326" i="226"/>
  <c r="BP326" i="226" s="1"/>
  <c r="BO262" i="226"/>
  <c r="BP262" i="226" s="1"/>
  <c r="BO198" i="226"/>
  <c r="BP198" i="226" s="1"/>
  <c r="BO134" i="226"/>
  <c r="BP134" i="226" s="1"/>
  <c r="BO70" i="226"/>
  <c r="BP70" i="226" s="1"/>
  <c r="BF339" i="226"/>
  <c r="BG339" i="226" s="1"/>
  <c r="BF315" i="226"/>
  <c r="BG315" i="226" s="1"/>
  <c r="BF251" i="226"/>
  <c r="BG251" i="226" s="1"/>
  <c r="BF187" i="226"/>
  <c r="BG187" i="226" s="1"/>
  <c r="BF123" i="226"/>
  <c r="BG123" i="226" s="1"/>
  <c r="BF59" i="226"/>
  <c r="BG59" i="226" s="1"/>
  <c r="BN306" i="226"/>
  <c r="BN266" i="226"/>
  <c r="BN226" i="226"/>
  <c r="BN186" i="226"/>
  <c r="BN138" i="226"/>
  <c r="BN90" i="226"/>
  <c r="BN26" i="226"/>
  <c r="AD51" i="226"/>
  <c r="BF161" i="226"/>
  <c r="BG161" i="226" s="1"/>
  <c r="BB317" i="226"/>
  <c r="BB277" i="226"/>
  <c r="BB245" i="226"/>
  <c r="BB213" i="226"/>
  <c r="BB181" i="226"/>
  <c r="BB149" i="226"/>
  <c r="BB85" i="226"/>
  <c r="AS285" i="226"/>
  <c r="AS133" i="226"/>
  <c r="AS13" i="226"/>
  <c r="AD50" i="226"/>
  <c r="AE225" i="226"/>
  <c r="AF225" i="226" s="1"/>
  <c r="AE320" i="226"/>
  <c r="AF320" i="226" s="1"/>
  <c r="BC81" i="226"/>
  <c r="BD81" i="226" s="1"/>
  <c r="BF145" i="226"/>
  <c r="BG145" i="226" s="1"/>
  <c r="BE41" i="226"/>
  <c r="BO336" i="226"/>
  <c r="BP336" i="226" s="1"/>
  <c r="BO256" i="226"/>
  <c r="BP256" i="226" s="1"/>
  <c r="BO160" i="226"/>
  <c r="BP160" i="226" s="1"/>
  <c r="BO64" i="226"/>
  <c r="BP64" i="226" s="1"/>
  <c r="BO316" i="226"/>
  <c r="BP316" i="226" s="1"/>
  <c r="BO268" i="226"/>
  <c r="BP268" i="226" s="1"/>
  <c r="BO228" i="226"/>
  <c r="BP228" i="226" s="1"/>
  <c r="BO164" i="226"/>
  <c r="BP164" i="226" s="1"/>
  <c r="BO92" i="226"/>
  <c r="BP92" i="226" s="1"/>
  <c r="BO44" i="226"/>
  <c r="BP44" i="226" s="1"/>
  <c r="AE53" i="226"/>
  <c r="AF53" i="226" s="1"/>
  <c r="BF201" i="226"/>
  <c r="BG201" i="226" s="1"/>
  <c r="BN339" i="226"/>
  <c r="BN291" i="226"/>
  <c r="BN251" i="226"/>
  <c r="BN211" i="226"/>
  <c r="BN163" i="226"/>
  <c r="BN123" i="226"/>
  <c r="BN83" i="226"/>
  <c r="BN35" i="226"/>
  <c r="BE319" i="226"/>
  <c r="BE287" i="226"/>
  <c r="BE255" i="226"/>
  <c r="BE223" i="226"/>
  <c r="BE191" i="226"/>
  <c r="BE159" i="226"/>
  <c r="BE127" i="226"/>
  <c r="BE95" i="226"/>
  <c r="BE63" i="226"/>
  <c r="BE15" i="226"/>
  <c r="BB231" i="226"/>
  <c r="BB159" i="226"/>
  <c r="BF125" i="226"/>
  <c r="BG125" i="226" s="1"/>
  <c r="BC77" i="226"/>
  <c r="BD77" i="226" s="1"/>
  <c r="BO311" i="226"/>
  <c r="BO199" i="226"/>
  <c r="BP199" i="226" s="1"/>
  <c r="BO135" i="226"/>
  <c r="BP135" i="226" s="1"/>
  <c r="BO15" i="226"/>
  <c r="BP15" i="226" s="1"/>
  <c r="BO120" i="226"/>
  <c r="BP120" i="226" s="1"/>
  <c r="BO71" i="226"/>
  <c r="BP71" i="226" s="1"/>
  <c r="BO324" i="226"/>
  <c r="BP324" i="226" s="1"/>
  <c r="BO108" i="226"/>
  <c r="BP108" i="226" s="1"/>
  <c r="BO67" i="226"/>
  <c r="BP67" i="226" s="1"/>
  <c r="BO314" i="226"/>
  <c r="BP314" i="226" s="1"/>
  <c r="BO74" i="226"/>
  <c r="BP74" i="226" s="1"/>
  <c r="BF165" i="226"/>
  <c r="BG165" i="226" s="1"/>
  <c r="BF269" i="226"/>
  <c r="BG269" i="226" s="1"/>
  <c r="BF53" i="226"/>
  <c r="BG53" i="226" s="1"/>
  <c r="BC65" i="226"/>
  <c r="BD65" i="226" s="1"/>
  <c r="BO76" i="226"/>
  <c r="BP76" i="226" s="1"/>
  <c r="BF153" i="226"/>
  <c r="BG153" i="226" s="1"/>
  <c r="BO289" i="226"/>
  <c r="BP289" i="226" s="1"/>
  <c r="BO33" i="226"/>
  <c r="BP33" i="226" s="1"/>
  <c r="BO153" i="226"/>
  <c r="BP153" i="226" s="1"/>
  <c r="BO325" i="226"/>
  <c r="BP325" i="226" s="1"/>
  <c r="BO237" i="226"/>
  <c r="BP237" i="226" s="1"/>
  <c r="BO157" i="226"/>
  <c r="BP157" i="226" s="1"/>
  <c r="BO69" i="226"/>
  <c r="BP69" i="226" s="1"/>
  <c r="BO85" i="226"/>
  <c r="BP85" i="226" s="1"/>
  <c r="BO105" i="226"/>
  <c r="BP105" i="226" s="1"/>
  <c r="BO241" i="226"/>
  <c r="BP241" i="226" s="1"/>
  <c r="BO309" i="226"/>
  <c r="BP309" i="226" s="1"/>
  <c r="BO73" i="226"/>
  <c r="BP73" i="226" s="1"/>
  <c r="AE318" i="226"/>
  <c r="AF318" i="226" s="1"/>
  <c r="AE38" i="226"/>
  <c r="AF38" i="226" s="1"/>
  <c r="AE302" i="226"/>
  <c r="AF302" i="226" s="1"/>
  <c r="AE230" i="226"/>
  <c r="AF230" i="226" s="1"/>
  <c r="AE166" i="226"/>
  <c r="AF166" i="226" s="1"/>
  <c r="AE102" i="226"/>
  <c r="AF102" i="226" s="1"/>
  <c r="AE22" i="226"/>
  <c r="AF22" i="226" s="1"/>
  <c r="AE271" i="226"/>
  <c r="AF271" i="226" s="1"/>
  <c r="AE183" i="226"/>
  <c r="AF183" i="226" s="1"/>
  <c r="AE119" i="226"/>
  <c r="AF119" i="226" s="1"/>
  <c r="AE31" i="226"/>
  <c r="AF31" i="226" s="1"/>
  <c r="AE305" i="226"/>
  <c r="AF305" i="226" s="1"/>
  <c r="AE201" i="226"/>
  <c r="AF201" i="226" s="1"/>
  <c r="AE97" i="226"/>
  <c r="AF97" i="226" s="1"/>
  <c r="AE91" i="226"/>
  <c r="AF91" i="226" s="1"/>
  <c r="AE264" i="226"/>
  <c r="AF264" i="226" s="1"/>
  <c r="AE168" i="226"/>
  <c r="AF168" i="226" s="1"/>
  <c r="AE139" i="226"/>
  <c r="AF139" i="226" s="1"/>
  <c r="AE75" i="226"/>
  <c r="AF75" i="226" s="1"/>
  <c r="AE179" i="226"/>
  <c r="AF179" i="226" s="1"/>
  <c r="AE61" i="226"/>
  <c r="AF61" i="226" s="1"/>
  <c r="AE171" i="226"/>
  <c r="AF171" i="226" s="1"/>
  <c r="AE37" i="226"/>
  <c r="AF37" i="226" s="1"/>
  <c r="AE284" i="226"/>
  <c r="AF284" i="226" s="1"/>
  <c r="AE93" i="226"/>
  <c r="AF93" i="226" s="1"/>
  <c r="AE197" i="226"/>
  <c r="AF197" i="226" s="1"/>
  <c r="AE199" i="226"/>
  <c r="AF199" i="226" s="1"/>
  <c r="AE144" i="226"/>
  <c r="AF144" i="226" s="1"/>
  <c r="AE256" i="226"/>
  <c r="AF256" i="226" s="1"/>
  <c r="AE276" i="226"/>
  <c r="AF276" i="226" s="1"/>
  <c r="AE204" i="226"/>
  <c r="AF204" i="226" s="1"/>
  <c r="AT336" i="226"/>
  <c r="AU336" i="226" s="1"/>
  <c r="AT272" i="226"/>
  <c r="AU272" i="226" s="1"/>
  <c r="AT208" i="226"/>
  <c r="AU208" i="226" s="1"/>
  <c r="AT144" i="226"/>
  <c r="AU144" i="226" s="1"/>
  <c r="AT80" i="226"/>
  <c r="AU80" i="226" s="1"/>
  <c r="AT16" i="226"/>
  <c r="AU16" i="226" s="1"/>
  <c r="AT278" i="226"/>
  <c r="AU278" i="226" s="1"/>
  <c r="AT214" i="226"/>
  <c r="AU214" i="226" s="1"/>
  <c r="AT150" i="226"/>
  <c r="AU150" i="226" s="1"/>
  <c r="AT86" i="226"/>
  <c r="AU86" i="226" s="1"/>
  <c r="AT22" i="226"/>
  <c r="AU22" i="226" s="1"/>
  <c r="AT298" i="226"/>
  <c r="AU298" i="226" s="1"/>
  <c r="AT226" i="226"/>
  <c r="AU226" i="226" s="1"/>
  <c r="AT154" i="226"/>
  <c r="AU154" i="226" s="1"/>
  <c r="AT74" i="226"/>
  <c r="AU74" i="226" s="1"/>
  <c r="AE338" i="226"/>
  <c r="AF338" i="226" s="1"/>
  <c r="AE314" i="226"/>
  <c r="AF314" i="226" s="1"/>
  <c r="AE114" i="226"/>
  <c r="AF114" i="226" s="1"/>
  <c r="AT295" i="226"/>
  <c r="AU295" i="226" s="1"/>
  <c r="AT207" i="226"/>
  <c r="AU207" i="226" s="1"/>
  <c r="AT119" i="226"/>
  <c r="AU119" i="226" s="1"/>
  <c r="AT39" i="226"/>
  <c r="AU39" i="226" s="1"/>
  <c r="AT337" i="226"/>
  <c r="AU337" i="226" s="1"/>
  <c r="AT257" i="226"/>
  <c r="AU257" i="226" s="1"/>
  <c r="AT145" i="226"/>
  <c r="AU145" i="226" s="1"/>
  <c r="AT73" i="226"/>
  <c r="AU73" i="226" s="1"/>
  <c r="AT317" i="226"/>
  <c r="AU317" i="226" s="1"/>
  <c r="AT229" i="226"/>
  <c r="AU229" i="226" s="1"/>
  <c r="AT157" i="226"/>
  <c r="AU157" i="226" s="1"/>
  <c r="AT61" i="226"/>
  <c r="AU61" i="226" s="1"/>
  <c r="AT340" i="226"/>
  <c r="AT260" i="226"/>
  <c r="AU260" i="226" s="1"/>
  <c r="AT172" i="226"/>
  <c r="AU172" i="226" s="1"/>
  <c r="AT100" i="226"/>
  <c r="AU100" i="226" s="1"/>
  <c r="AT274" i="226"/>
  <c r="AU274" i="226" s="1"/>
  <c r="BC326" i="226"/>
  <c r="BD326" i="226" s="1"/>
  <c r="BC254" i="226"/>
  <c r="BD254" i="226" s="1"/>
  <c r="BC174" i="226"/>
  <c r="BD174" i="226" s="1"/>
  <c r="BC102" i="226"/>
  <c r="BD102" i="226" s="1"/>
  <c r="BC30" i="226"/>
  <c r="BD30" i="226" s="1"/>
  <c r="BC288" i="226"/>
  <c r="BD288" i="226" s="1"/>
  <c r="BC192" i="226"/>
  <c r="BD192" i="226" s="1"/>
  <c r="BC112" i="226"/>
  <c r="BD112" i="226" s="1"/>
  <c r="BC32" i="226"/>
  <c r="BD32" i="226" s="1"/>
  <c r="BF190" i="226"/>
  <c r="BG190" i="226" s="1"/>
  <c r="BF30" i="226"/>
  <c r="BG30" i="226" s="1"/>
  <c r="BF280" i="226"/>
  <c r="BG280" i="226" s="1"/>
  <c r="BF208" i="226"/>
  <c r="BG208" i="226" s="1"/>
  <c r="BF144" i="226"/>
  <c r="BF80" i="226"/>
  <c r="BG80" i="226" s="1"/>
  <c r="BF16" i="226"/>
  <c r="BG16" i="226" s="1"/>
  <c r="BF238" i="226"/>
  <c r="BG238" i="226" s="1"/>
  <c r="BF46" i="226"/>
  <c r="BG46" i="226" s="1"/>
  <c r="BC182" i="226"/>
  <c r="BD182" i="226" s="1"/>
  <c r="BC136" i="226"/>
  <c r="BD136" i="226" s="1"/>
  <c r="BF302" i="226"/>
  <c r="BG302" i="226" s="1"/>
  <c r="BC337" i="226"/>
  <c r="BD337" i="226" s="1"/>
  <c r="BC257" i="226"/>
  <c r="BD257" i="226" s="1"/>
  <c r="BC185" i="226"/>
  <c r="BD185" i="226" s="1"/>
  <c r="BC89" i="226"/>
  <c r="BD89" i="226" s="1"/>
  <c r="AT169" i="226"/>
  <c r="AU169" i="226" s="1"/>
  <c r="BF332" i="226"/>
  <c r="BG332" i="226" s="1"/>
  <c r="BF260" i="226"/>
  <c r="BG260" i="226" s="1"/>
  <c r="BF188" i="226"/>
  <c r="BG188" i="226" s="1"/>
  <c r="BF124" i="226"/>
  <c r="BG124" i="226" s="1"/>
  <c r="BF60" i="226"/>
  <c r="BG60" i="226" s="1"/>
  <c r="BC324" i="226"/>
  <c r="BD324" i="226" s="1"/>
  <c r="BC252" i="226"/>
  <c r="BC172" i="226"/>
  <c r="BD172" i="226" s="1"/>
  <c r="BC100" i="226"/>
  <c r="BD100" i="226" s="1"/>
  <c r="BC36" i="226"/>
  <c r="BD36" i="226" s="1"/>
  <c r="AT124" i="226"/>
  <c r="AU124" i="226" s="1"/>
  <c r="BC287" i="226"/>
  <c r="BC167" i="226"/>
  <c r="BD167" i="226" s="1"/>
  <c r="BC95" i="226"/>
  <c r="BD95" i="226" s="1"/>
  <c r="BC31" i="226"/>
  <c r="BD31" i="226" s="1"/>
  <c r="AT159" i="226"/>
  <c r="AU159" i="226" s="1"/>
  <c r="BF298" i="226"/>
  <c r="BG298" i="226" s="1"/>
  <c r="BF234" i="226"/>
  <c r="BG234" i="226" s="1"/>
  <c r="BF170" i="226"/>
  <c r="BG170" i="226" s="1"/>
  <c r="BF106" i="226"/>
  <c r="BG106" i="226" s="1"/>
  <c r="BC338" i="226"/>
  <c r="BC274" i="226"/>
  <c r="BD274" i="226" s="1"/>
  <c r="BC210" i="226"/>
  <c r="BD210" i="226" s="1"/>
  <c r="BC146" i="226"/>
  <c r="BD146" i="226" s="1"/>
  <c r="BC82" i="226"/>
  <c r="BD82" i="226" s="1"/>
  <c r="BC18" i="226"/>
  <c r="BD18" i="226" s="1"/>
  <c r="BC315" i="226"/>
  <c r="BD315" i="226" s="1"/>
  <c r="BC243" i="226"/>
  <c r="BD243" i="226" s="1"/>
  <c r="BC171" i="226"/>
  <c r="BD171" i="226" s="1"/>
  <c r="BC107" i="226"/>
  <c r="BD107" i="226" s="1"/>
  <c r="BC43" i="226"/>
  <c r="BD43" i="226" s="1"/>
  <c r="AT315" i="226"/>
  <c r="AU315" i="226" s="1"/>
  <c r="AT299" i="226"/>
  <c r="AU299" i="226" s="1"/>
  <c r="AT235" i="226"/>
  <c r="AU235" i="226" s="1"/>
  <c r="AT171" i="226"/>
  <c r="AU171" i="226" s="1"/>
  <c r="AT107" i="226"/>
  <c r="AU107" i="226" s="1"/>
  <c r="AT43" i="226"/>
  <c r="AU43" i="226" s="1"/>
  <c r="BF28" i="226"/>
  <c r="BG28" i="226" s="1"/>
  <c r="BO318" i="226"/>
  <c r="BP318" i="226" s="1"/>
  <c r="BO254" i="226"/>
  <c r="BP254" i="226" s="1"/>
  <c r="BO190" i="226"/>
  <c r="BP190" i="226" s="1"/>
  <c r="BO126" i="226"/>
  <c r="BP126" i="226" s="1"/>
  <c r="BO62" i="226"/>
  <c r="BP62" i="226" s="1"/>
  <c r="BF331" i="226"/>
  <c r="BG331" i="226" s="1"/>
  <c r="BF307" i="226"/>
  <c r="BG307" i="226" s="1"/>
  <c r="BF243" i="226"/>
  <c r="BG243" i="226" s="1"/>
  <c r="BF179" i="226"/>
  <c r="BG179" i="226" s="1"/>
  <c r="BF115" i="226"/>
  <c r="BG115" i="226" s="1"/>
  <c r="BF51" i="226"/>
  <c r="BG51" i="226" s="1"/>
  <c r="BO306" i="226"/>
  <c r="BP306" i="226" s="1"/>
  <c r="BO266" i="226"/>
  <c r="BP266" i="226" s="1"/>
  <c r="BO226" i="226"/>
  <c r="BP226" i="226" s="1"/>
  <c r="BO186" i="226"/>
  <c r="BP186" i="226" s="1"/>
  <c r="BO138" i="226"/>
  <c r="BP138" i="226" s="1"/>
  <c r="BO90" i="226"/>
  <c r="BP90" i="226" s="1"/>
  <c r="BO26" i="226"/>
  <c r="BP26" i="226" s="1"/>
  <c r="AE51" i="226"/>
  <c r="AF51" i="226" s="1"/>
  <c r="BF129" i="226"/>
  <c r="BG129" i="226" s="1"/>
  <c r="BC317" i="226"/>
  <c r="BD317" i="226" s="1"/>
  <c r="BC277" i="226"/>
  <c r="BD277" i="226" s="1"/>
  <c r="BC245" i="226"/>
  <c r="BD245" i="226" s="1"/>
  <c r="BC213" i="226"/>
  <c r="BD213" i="226" s="1"/>
  <c r="BC181" i="226"/>
  <c r="BD181" i="226" s="1"/>
  <c r="BC149" i="226"/>
  <c r="BD149" i="226" s="1"/>
  <c r="BC85" i="226"/>
  <c r="BD85" i="226" s="1"/>
  <c r="BC21" i="226"/>
  <c r="BD21" i="226" s="1"/>
  <c r="AT285" i="226"/>
  <c r="AU285" i="226" s="1"/>
  <c r="AT133" i="226"/>
  <c r="AU133" i="226" s="1"/>
  <c r="AT13" i="226"/>
  <c r="AU13" i="226" s="1"/>
  <c r="AE50" i="226"/>
  <c r="AF50" i="226" s="1"/>
  <c r="AD49" i="226"/>
  <c r="AD232" i="226"/>
  <c r="BC17" i="226"/>
  <c r="BD17" i="226" s="1"/>
  <c r="BF113" i="226"/>
  <c r="BG113" i="226" s="1"/>
  <c r="BF41" i="226"/>
  <c r="BG41" i="226" s="1"/>
  <c r="BO328" i="226"/>
  <c r="BP328" i="226" s="1"/>
  <c r="BO248" i="226"/>
  <c r="BP248" i="226" s="1"/>
  <c r="BO152" i="226"/>
  <c r="BP152" i="226" s="1"/>
  <c r="BO48" i="226"/>
  <c r="BP48" i="226" s="1"/>
  <c r="BN308" i="226"/>
  <c r="BN252" i="226"/>
  <c r="BN204" i="226"/>
  <c r="BN156" i="226"/>
  <c r="BN84" i="226"/>
  <c r="BN20" i="226"/>
  <c r="AD45" i="226"/>
  <c r="BF169" i="226"/>
  <c r="BG169" i="226" s="1"/>
  <c r="BO339" i="226"/>
  <c r="BO291" i="226"/>
  <c r="BP291" i="226" s="1"/>
  <c r="BO251" i="226"/>
  <c r="BP251" i="226" s="1"/>
  <c r="BO211" i="226"/>
  <c r="BP211" i="226" s="1"/>
  <c r="BO163" i="226"/>
  <c r="BP163" i="226" s="1"/>
  <c r="BO123" i="226"/>
  <c r="BP123" i="226" s="1"/>
  <c r="BO83" i="226"/>
  <c r="BP83" i="226" s="1"/>
  <c r="BO35" i="226"/>
  <c r="BF319" i="226"/>
  <c r="BG319" i="226" s="1"/>
  <c r="BF287" i="226"/>
  <c r="BF255" i="226"/>
  <c r="BG255" i="226" s="1"/>
  <c r="BF223" i="226"/>
  <c r="BG223" i="226" s="1"/>
  <c r="BF191" i="226"/>
  <c r="BG191" i="226" s="1"/>
  <c r="BF159" i="226"/>
  <c r="BG159" i="226" s="1"/>
  <c r="BF127" i="226"/>
  <c r="BG127" i="226" s="1"/>
  <c r="BF95" i="226"/>
  <c r="BF63" i="226"/>
  <c r="BG63" i="226" s="1"/>
  <c r="BF15" i="226"/>
  <c r="BG15" i="226" s="1"/>
  <c r="BC231" i="226"/>
  <c r="BD231" i="226" s="1"/>
  <c r="BC159" i="226"/>
  <c r="BD159" i="226" s="1"/>
  <c r="BF93" i="226"/>
  <c r="BG93" i="226" s="1"/>
  <c r="BC61" i="226"/>
  <c r="BD61" i="226" s="1"/>
  <c r="BO279" i="226"/>
  <c r="BP279" i="226" s="1"/>
  <c r="BO191" i="226"/>
  <c r="BP191" i="226" s="1"/>
  <c r="BO127" i="226"/>
  <c r="BP127" i="226" s="1"/>
  <c r="BF27" i="226"/>
  <c r="BG27" i="226" s="1"/>
  <c r="BO136" i="226"/>
  <c r="BP136" i="226" s="1"/>
  <c r="BO87" i="226"/>
  <c r="BP87" i="226" s="1"/>
  <c r="BO292" i="226"/>
  <c r="BP292" i="226" s="1"/>
  <c r="BO100" i="226"/>
  <c r="BP100" i="226" s="1"/>
  <c r="BO51" i="226"/>
  <c r="BP51" i="226" s="1"/>
  <c r="BO290" i="226"/>
  <c r="BP290" i="226" s="1"/>
  <c r="BO66" i="226"/>
  <c r="BP66" i="226" s="1"/>
  <c r="BF101" i="226"/>
  <c r="BF205" i="226"/>
  <c r="BG205" i="226" s="1"/>
  <c r="BF301" i="226"/>
  <c r="BG301" i="226" s="1"/>
  <c r="BC49" i="226"/>
  <c r="BO95" i="226"/>
  <c r="BF57" i="226"/>
  <c r="BG57" i="226" s="1"/>
  <c r="BO257" i="226"/>
  <c r="BP257" i="226" s="1"/>
  <c r="BF325" i="226"/>
  <c r="BG325" i="226" s="1"/>
  <c r="BO121" i="226"/>
  <c r="BP121" i="226" s="1"/>
  <c r="BO317" i="226"/>
  <c r="BP317" i="226" s="1"/>
  <c r="BO229" i="226"/>
  <c r="BP229" i="226" s="1"/>
  <c r="BO141" i="226"/>
  <c r="BP141" i="226" s="1"/>
  <c r="BO61" i="226"/>
  <c r="BP61" i="226" s="1"/>
  <c r="BO181" i="226"/>
  <c r="BP181" i="226" s="1"/>
  <c r="BO297" i="226"/>
  <c r="BP297" i="226" s="1"/>
  <c r="BO137" i="226"/>
  <c r="BP137" i="226" s="1"/>
  <c r="BO245" i="226"/>
  <c r="BP245" i="226" s="1"/>
  <c r="BO145" i="226"/>
  <c r="AE182" i="226"/>
  <c r="AF182" i="226" s="1"/>
  <c r="AE310" i="226"/>
  <c r="AF310" i="226" s="1"/>
  <c r="AE294" i="226"/>
  <c r="AF294" i="226" s="1"/>
  <c r="AE222" i="226"/>
  <c r="AF222" i="226" s="1"/>
  <c r="AE158" i="226"/>
  <c r="AF158" i="226" s="1"/>
  <c r="AE94" i="226"/>
  <c r="AF94" i="226" s="1"/>
  <c r="AE14" i="226"/>
  <c r="AF14" i="226" s="1"/>
  <c r="AE255" i="226"/>
  <c r="AF255" i="226" s="1"/>
  <c r="AE175" i="226"/>
  <c r="AF175" i="226" s="1"/>
  <c r="AE111" i="226"/>
  <c r="AF111" i="226" s="1"/>
  <c r="AE23" i="226"/>
  <c r="AF23" i="226" s="1"/>
  <c r="AE297" i="226"/>
  <c r="AF297" i="226" s="1"/>
  <c r="AE193" i="226"/>
  <c r="AF193" i="226" s="1"/>
  <c r="AE89" i="226"/>
  <c r="AF89" i="226" s="1"/>
  <c r="AE331" i="226"/>
  <c r="AF331" i="226" s="1"/>
  <c r="AE248" i="226"/>
  <c r="AF248" i="226" s="1"/>
  <c r="AE136" i="226"/>
  <c r="AF136" i="226" s="1"/>
  <c r="AE131" i="226"/>
  <c r="AF131" i="226" s="1"/>
  <c r="AE67" i="226"/>
  <c r="AF67" i="226" s="1"/>
  <c r="AE163" i="226"/>
  <c r="AF163" i="226" s="1"/>
  <c r="AE301" i="226"/>
  <c r="AF301" i="226" s="1"/>
  <c r="AE333" i="226"/>
  <c r="AF333" i="226" s="1"/>
  <c r="AE29" i="226"/>
  <c r="AF29" i="226" s="1"/>
  <c r="AE268" i="226"/>
  <c r="AF268" i="226" s="1"/>
  <c r="AE316" i="226"/>
  <c r="AF316" i="226" s="1"/>
  <c r="AE149" i="226"/>
  <c r="AF149" i="226" s="1"/>
  <c r="AE263" i="226"/>
  <c r="AF263" i="226" s="1"/>
  <c r="AE120" i="226"/>
  <c r="AF120" i="226" s="1"/>
  <c r="AE128" i="226"/>
  <c r="AF128" i="226" s="1"/>
  <c r="AE260" i="226"/>
  <c r="AF260" i="226" s="1"/>
  <c r="AE196" i="226"/>
  <c r="AF196" i="226" s="1"/>
  <c r="AT328" i="226"/>
  <c r="AU328" i="226" s="1"/>
  <c r="AT264" i="226"/>
  <c r="AU264" i="226" s="1"/>
  <c r="AT200" i="226"/>
  <c r="AU200" i="226" s="1"/>
  <c r="AT136" i="226"/>
  <c r="AU136" i="226" s="1"/>
  <c r="AT72" i="226"/>
  <c r="AU72" i="226" s="1"/>
  <c r="AT334" i="226"/>
  <c r="AU334" i="226" s="1"/>
  <c r="AT270" i="226"/>
  <c r="AU270" i="226" s="1"/>
  <c r="AT206" i="226"/>
  <c r="AU206" i="226" s="1"/>
  <c r="AT142" i="226"/>
  <c r="AU142" i="226" s="1"/>
  <c r="AT78" i="226"/>
  <c r="AU78" i="226" s="1"/>
  <c r="AT14" i="226"/>
  <c r="AU14" i="226" s="1"/>
  <c r="AT290" i="226"/>
  <c r="AU290" i="226" s="1"/>
  <c r="AT218" i="226"/>
  <c r="AU218" i="226" s="1"/>
  <c r="AT138" i="226"/>
  <c r="AU138" i="226" s="1"/>
  <c r="AT66" i="226"/>
  <c r="AU66" i="226" s="1"/>
  <c r="AE154" i="226"/>
  <c r="AF154" i="226" s="1"/>
  <c r="AE210" i="226"/>
  <c r="AF210" i="226" s="1"/>
  <c r="AE106" i="226"/>
  <c r="AF106" i="226" s="1"/>
  <c r="AT279" i="226"/>
  <c r="AU279" i="226" s="1"/>
  <c r="AT191" i="226"/>
  <c r="AT111" i="226"/>
  <c r="AU111" i="226" s="1"/>
  <c r="AT23" i="226"/>
  <c r="AU23" i="226" s="1"/>
  <c r="AT329" i="226"/>
  <c r="AU329" i="226" s="1"/>
  <c r="AT241" i="226"/>
  <c r="AU241" i="226" s="1"/>
  <c r="AT137" i="226"/>
  <c r="AU137" i="226" s="1"/>
  <c r="AT65" i="226"/>
  <c r="AU65" i="226" s="1"/>
  <c r="AT309" i="226"/>
  <c r="AU309" i="226" s="1"/>
  <c r="AT221" i="226"/>
  <c r="AU221" i="226" s="1"/>
  <c r="AT141" i="226"/>
  <c r="AU141" i="226" s="1"/>
  <c r="AT53" i="226"/>
  <c r="AU53" i="226" s="1"/>
  <c r="AT332" i="226"/>
  <c r="AU332" i="226" s="1"/>
  <c r="AT244" i="226"/>
  <c r="AU244" i="226" s="1"/>
  <c r="AT164" i="226"/>
  <c r="AU164" i="226" s="1"/>
  <c r="AT92" i="226"/>
  <c r="AT210" i="226"/>
  <c r="AU210" i="226" s="1"/>
  <c r="BC318" i="226"/>
  <c r="BC238" i="226"/>
  <c r="BD238" i="226" s="1"/>
  <c r="BC166" i="226"/>
  <c r="BD166" i="226" s="1"/>
  <c r="BC94" i="226"/>
  <c r="BD94" i="226" s="1"/>
  <c r="BC22" i="226"/>
  <c r="BD22" i="226" s="1"/>
  <c r="BC272" i="226"/>
  <c r="BD272" i="226" s="1"/>
  <c r="BC184" i="226"/>
  <c r="BD184" i="226" s="1"/>
  <c r="BC104" i="226"/>
  <c r="BD104" i="226" s="1"/>
  <c r="BC16" i="226"/>
  <c r="BD16" i="226" s="1"/>
  <c r="BF182" i="226"/>
  <c r="BG182" i="226" s="1"/>
  <c r="BF336" i="226"/>
  <c r="BG336" i="226" s="1"/>
  <c r="BF272" i="226"/>
  <c r="BG272" i="226" s="1"/>
  <c r="BF200" i="226"/>
  <c r="BG200" i="226" s="1"/>
  <c r="BF136" i="226"/>
  <c r="BG136" i="226" s="1"/>
  <c r="BF72" i="226"/>
  <c r="BG72" i="226" s="1"/>
  <c r="BF214" i="226"/>
  <c r="BG214" i="226" s="1"/>
  <c r="BF222" i="226"/>
  <c r="BG222" i="226" s="1"/>
  <c r="BF22" i="226"/>
  <c r="BG22" i="226" s="1"/>
  <c r="BC118" i="226"/>
  <c r="BD118" i="226" s="1"/>
  <c r="BC88" i="226"/>
  <c r="BD88" i="226" s="1"/>
  <c r="BF294" i="226"/>
  <c r="BG294" i="226" s="1"/>
  <c r="BC329" i="226"/>
  <c r="BD329" i="226" s="1"/>
  <c r="BC249" i="226"/>
  <c r="BD249" i="226" s="1"/>
  <c r="BC177" i="226"/>
  <c r="BD177" i="226" s="1"/>
  <c r="BC73" i="226"/>
  <c r="BD73" i="226" s="1"/>
  <c r="AT113" i="226"/>
  <c r="AU113" i="226" s="1"/>
  <c r="BF324" i="226"/>
  <c r="BG324" i="226" s="1"/>
  <c r="BF252" i="226"/>
  <c r="BF180" i="226"/>
  <c r="BG180" i="226" s="1"/>
  <c r="BF116" i="226"/>
  <c r="BG116" i="226" s="1"/>
  <c r="BF52" i="226"/>
  <c r="BG52" i="226" s="1"/>
  <c r="BC316" i="226"/>
  <c r="BC244" i="226"/>
  <c r="BD244" i="226" s="1"/>
  <c r="BC164" i="226"/>
  <c r="BD164" i="226" s="1"/>
  <c r="BC92" i="226"/>
  <c r="BD92" i="226" s="1"/>
  <c r="BC28" i="226"/>
  <c r="BD28" i="226" s="1"/>
  <c r="AT84" i="226"/>
  <c r="AU84" i="226" s="1"/>
  <c r="BC271" i="226"/>
  <c r="BD271" i="226" s="1"/>
  <c r="BC151" i="226"/>
  <c r="BD151" i="226" s="1"/>
  <c r="BC87" i="226"/>
  <c r="BD87" i="226" s="1"/>
  <c r="BC23" i="226"/>
  <c r="BD23" i="226" s="1"/>
  <c r="AT135" i="226"/>
  <c r="AU135" i="226" s="1"/>
  <c r="BF290" i="226"/>
  <c r="BG290" i="226" s="1"/>
  <c r="BF226" i="226"/>
  <c r="BG226" i="226" s="1"/>
  <c r="BF162" i="226"/>
  <c r="BG162" i="226" s="1"/>
  <c r="BF98" i="226"/>
  <c r="BC330" i="226"/>
  <c r="BD330" i="226" s="1"/>
  <c r="BC266" i="226"/>
  <c r="BD266" i="226" s="1"/>
  <c r="BC202" i="226"/>
  <c r="BD202" i="226" s="1"/>
  <c r="BC138" i="226"/>
  <c r="BD138" i="226" s="1"/>
  <c r="BC74" i="226"/>
  <c r="BD74" i="226" s="1"/>
  <c r="BC10" i="226"/>
  <c r="BD10" i="226" s="1"/>
  <c r="BC307" i="226"/>
  <c r="BD307" i="226" s="1"/>
  <c r="BC235" i="226"/>
  <c r="BC163" i="226"/>
  <c r="BD163" i="226" s="1"/>
  <c r="BC99" i="226"/>
  <c r="BD99" i="226" s="1"/>
  <c r="BC35" i="226"/>
  <c r="BD35" i="226" s="1"/>
  <c r="BF316" i="226"/>
  <c r="BG316" i="226" s="1"/>
  <c r="AT291" i="226"/>
  <c r="AU291" i="226" s="1"/>
  <c r="AT227" i="226"/>
  <c r="AU227" i="226" s="1"/>
  <c r="AT163" i="226"/>
  <c r="AU163" i="226" s="1"/>
  <c r="AT99" i="226"/>
  <c r="AU99" i="226" s="1"/>
  <c r="AT35" i="226"/>
  <c r="AU35" i="226" s="1"/>
  <c r="AT324" i="226"/>
  <c r="AU324" i="226" s="1"/>
  <c r="BO310" i="226"/>
  <c r="BP310" i="226" s="1"/>
  <c r="BO246" i="226"/>
  <c r="BP246" i="226" s="1"/>
  <c r="BO182" i="226"/>
  <c r="BP182" i="226" s="1"/>
  <c r="BO118" i="226"/>
  <c r="BP118" i="226" s="1"/>
  <c r="BO54" i="226"/>
  <c r="BP54" i="226" s="1"/>
  <c r="BF323" i="226"/>
  <c r="BG323" i="226" s="1"/>
  <c r="BF299" i="226"/>
  <c r="BG299" i="226" s="1"/>
  <c r="BF235" i="226"/>
  <c r="BF171" i="226"/>
  <c r="BG171" i="226" s="1"/>
  <c r="BF107" i="226"/>
  <c r="BG107" i="226" s="1"/>
  <c r="BF43" i="226"/>
  <c r="BG43" i="226" s="1"/>
  <c r="BN298" i="226"/>
  <c r="BN258" i="226"/>
  <c r="BN210" i="226"/>
  <c r="BN170" i="226"/>
  <c r="BN122" i="226"/>
  <c r="BN82" i="226"/>
  <c r="BN18" i="226"/>
  <c r="BO131" i="226"/>
  <c r="BP131" i="226" s="1"/>
  <c r="BF97" i="226"/>
  <c r="BB309" i="226"/>
  <c r="BB269" i="226"/>
  <c r="BB237" i="226"/>
  <c r="BB205" i="226"/>
  <c r="BB173" i="226"/>
  <c r="BB133" i="226"/>
  <c r="BB69" i="226"/>
  <c r="AS341" i="226"/>
  <c r="AS245" i="226"/>
  <c r="AS93" i="226"/>
  <c r="AD322" i="226"/>
  <c r="BC247" i="226"/>
  <c r="BD247" i="226" s="1"/>
  <c r="AE49" i="226"/>
  <c r="AF49" i="226" s="1"/>
  <c r="AE232" i="226"/>
  <c r="AF232" i="226" s="1"/>
  <c r="BF337" i="226"/>
  <c r="BG337" i="226" s="1"/>
  <c r="BF81" i="226"/>
  <c r="BG81" i="226" s="1"/>
  <c r="BE33" i="226"/>
  <c r="BO320" i="226"/>
  <c r="BP320" i="226" s="1"/>
  <c r="BO232" i="226"/>
  <c r="BP232" i="226" s="1"/>
  <c r="BO144" i="226"/>
  <c r="BP144" i="226" s="1"/>
  <c r="BO40" i="226"/>
  <c r="BP40" i="226" s="1"/>
  <c r="BO308" i="226"/>
  <c r="BP308" i="226" s="1"/>
  <c r="BO252" i="226"/>
  <c r="BP252" i="226" s="1"/>
  <c r="BO204" i="226"/>
  <c r="BP204" i="226" s="1"/>
  <c r="BO156" i="226"/>
  <c r="BP156" i="226" s="1"/>
  <c r="BO84" i="226"/>
  <c r="BP84" i="226" s="1"/>
  <c r="BO20" i="226"/>
  <c r="AE45" i="226"/>
  <c r="AF45" i="226" s="1"/>
  <c r="BF137" i="226"/>
  <c r="BG137" i="226" s="1"/>
  <c r="BN331" i="226"/>
  <c r="BN283" i="226"/>
  <c r="BN235" i="226"/>
  <c r="BN203" i="226"/>
  <c r="BN155" i="226"/>
  <c r="BN107" i="226"/>
  <c r="BN75" i="226"/>
  <c r="BN27" i="226"/>
  <c r="BE311" i="226"/>
  <c r="BE279" i="226"/>
  <c r="BE247" i="226"/>
  <c r="BE215" i="226"/>
  <c r="BE183" i="226"/>
  <c r="BE151" i="226"/>
  <c r="BE119" i="226"/>
  <c r="BE87" i="226"/>
  <c r="BE55" i="226"/>
  <c r="BB327" i="226"/>
  <c r="BB207" i="226"/>
  <c r="BF317" i="226"/>
  <c r="BG317" i="226" s="1"/>
  <c r="BF61" i="226"/>
  <c r="BG61" i="226" s="1"/>
  <c r="BC45" i="226"/>
  <c r="BO247" i="226"/>
  <c r="BP247" i="226" s="1"/>
  <c r="BO183" i="226"/>
  <c r="BP183" i="226" s="1"/>
  <c r="BO119" i="226"/>
  <c r="BP119" i="226" s="1"/>
  <c r="BF11" i="226"/>
  <c r="BG11" i="226" s="1"/>
  <c r="BO280" i="226"/>
  <c r="BP280" i="226" s="1"/>
  <c r="BO303" i="226"/>
  <c r="BP303" i="226" s="1"/>
  <c r="BO284" i="226"/>
  <c r="BO68" i="226"/>
  <c r="BP68" i="226" s="1"/>
  <c r="BF31" i="226"/>
  <c r="BG31" i="226" s="1"/>
  <c r="BO250" i="226"/>
  <c r="BP250" i="226" s="1"/>
  <c r="BO58" i="226"/>
  <c r="BP58" i="226" s="1"/>
  <c r="BF21" i="226"/>
  <c r="BG21" i="226" s="1"/>
  <c r="BF141" i="226"/>
  <c r="BG141" i="226" s="1"/>
  <c r="BF109" i="226"/>
  <c r="BG109" i="226" s="1"/>
  <c r="BO128" i="226"/>
  <c r="BP128" i="226" s="1"/>
  <c r="BO195" i="226"/>
  <c r="BP195" i="226" s="1"/>
  <c r="BF121" i="226"/>
  <c r="BG121" i="226" s="1"/>
  <c r="BO225" i="226"/>
  <c r="BP225" i="226" s="1"/>
  <c r="BF261" i="226"/>
  <c r="BG261" i="226" s="1"/>
  <c r="BO89" i="226"/>
  <c r="BP89" i="226" s="1"/>
  <c r="BO301" i="226"/>
  <c r="BP301" i="226" s="1"/>
  <c r="BO221" i="226"/>
  <c r="BP221" i="226" s="1"/>
  <c r="BO133" i="226"/>
  <c r="BO45" i="226"/>
  <c r="BP45" i="226" s="1"/>
  <c r="BO53" i="226"/>
  <c r="BP53" i="226" s="1"/>
  <c r="BO209" i="226"/>
  <c r="BP209" i="226" s="1"/>
  <c r="BO265" i="226"/>
  <c r="BP265" i="226" s="1"/>
  <c r="BO213" i="226"/>
  <c r="BP213" i="226" s="1"/>
  <c r="AE150" i="226"/>
  <c r="AF150" i="226" s="1"/>
  <c r="AE319" i="226"/>
  <c r="AF319" i="226" s="1"/>
  <c r="AE167" i="226"/>
  <c r="AF167" i="226" s="1"/>
  <c r="AE15" i="226"/>
  <c r="AF15" i="226" s="1"/>
  <c r="AE289" i="226"/>
  <c r="AF289" i="226" s="1"/>
  <c r="AE177" i="226"/>
  <c r="AF177" i="226" s="1"/>
  <c r="AE81" i="226"/>
  <c r="AF81" i="226" s="1"/>
  <c r="AE27" i="226"/>
  <c r="AF27" i="226" s="1"/>
  <c r="AE216" i="226"/>
  <c r="AF216" i="226" s="1"/>
  <c r="AE80" i="226"/>
  <c r="AF80" i="226" s="1"/>
  <c r="AE123" i="226"/>
  <c r="AF123" i="226" s="1"/>
  <c r="AE291" i="226"/>
  <c r="AF291" i="226" s="1"/>
  <c r="AE219" i="226"/>
  <c r="AF219" i="226" s="1"/>
  <c r="AE293" i="226"/>
  <c r="AF293" i="226" s="1"/>
  <c r="AE324" i="226"/>
  <c r="AF324" i="226" s="1"/>
  <c r="AE21" i="226"/>
  <c r="AF21" i="226" s="1"/>
  <c r="AE156" i="226"/>
  <c r="AF156" i="226" s="1"/>
  <c r="AE220" i="226"/>
  <c r="AF220" i="226" s="1"/>
  <c r="AE141" i="226"/>
  <c r="AF141" i="226" s="1"/>
  <c r="AE209" i="226"/>
  <c r="AF209" i="226" s="1"/>
  <c r="AE296" i="226"/>
  <c r="AF296" i="226" s="1"/>
  <c r="AE72" i="226"/>
  <c r="AF72" i="226" s="1"/>
  <c r="AE76" i="226"/>
  <c r="AF76" i="226" s="1"/>
  <c r="AE180" i="226"/>
  <c r="AF180" i="226" s="1"/>
  <c r="AT320" i="226"/>
  <c r="AU320" i="226" s="1"/>
  <c r="AT256" i="226"/>
  <c r="AU256" i="226" s="1"/>
  <c r="AT192" i="226"/>
  <c r="AT128" i="226"/>
  <c r="AU128" i="226" s="1"/>
  <c r="AT64" i="226"/>
  <c r="AU64" i="226" s="1"/>
  <c r="AT326" i="226"/>
  <c r="AU326" i="226" s="1"/>
  <c r="AT262" i="226"/>
  <c r="AU262" i="226" s="1"/>
  <c r="AT198" i="226"/>
  <c r="AU198" i="226" s="1"/>
  <c r="AT134" i="226"/>
  <c r="AU134" i="226" s="1"/>
  <c r="AT70" i="226"/>
  <c r="AU70" i="226" s="1"/>
  <c r="AE121" i="226"/>
  <c r="AF121" i="226" s="1"/>
  <c r="AT282" i="226"/>
  <c r="AU282" i="226" s="1"/>
  <c r="AT202" i="226"/>
  <c r="AU202" i="226" s="1"/>
  <c r="AT130" i="226"/>
  <c r="AU130" i="226" s="1"/>
  <c r="AT58" i="226"/>
  <c r="AU58" i="226" s="1"/>
  <c r="AE146" i="226"/>
  <c r="AF146" i="226" s="1"/>
  <c r="AE202" i="226"/>
  <c r="AF202" i="226" s="1"/>
  <c r="AE98" i="226"/>
  <c r="AF98" i="226" s="1"/>
  <c r="AT271" i="226"/>
  <c r="AU271" i="226" s="1"/>
  <c r="AT183" i="226"/>
  <c r="AU183" i="226" s="1"/>
  <c r="AT103" i="226"/>
  <c r="AU103" i="226" s="1"/>
  <c r="AT15" i="226"/>
  <c r="AU15" i="226" s="1"/>
  <c r="AT321" i="226"/>
  <c r="AU321" i="226" s="1"/>
  <c r="AT233" i="226"/>
  <c r="AU233" i="226" s="1"/>
  <c r="AT129" i="226"/>
  <c r="AU129" i="226" s="1"/>
  <c r="AT49" i="226"/>
  <c r="AU49" i="226" s="1"/>
  <c r="AT293" i="226"/>
  <c r="AU293" i="226" s="1"/>
  <c r="AT213" i="226"/>
  <c r="AU213" i="226" s="1"/>
  <c r="AT125" i="226"/>
  <c r="AU125" i="226" s="1"/>
  <c r="AT45" i="226"/>
  <c r="AU45" i="226" s="1"/>
  <c r="AT316" i="226"/>
  <c r="AU316" i="226" s="1"/>
  <c r="AT236" i="226"/>
  <c r="AU236" i="226" s="1"/>
  <c r="AT156" i="226"/>
  <c r="AU156" i="226" s="1"/>
  <c r="AT76" i="226"/>
  <c r="AU76" i="226" s="1"/>
  <c r="AT146" i="226"/>
  <c r="AU146" i="226" s="1"/>
  <c r="BC302" i="226"/>
  <c r="BD302" i="226" s="1"/>
  <c r="BC230" i="226"/>
  <c r="BD230" i="226" s="1"/>
  <c r="BC158" i="226"/>
  <c r="BD158" i="226" s="1"/>
  <c r="BC86" i="226"/>
  <c r="BC14" i="226"/>
  <c r="BD14" i="226" s="1"/>
  <c r="BC256" i="226"/>
  <c r="BD256" i="226" s="1"/>
  <c r="BC176" i="226"/>
  <c r="BD176" i="226" s="1"/>
  <c r="BC96" i="226"/>
  <c r="AE33" i="226"/>
  <c r="AF33" i="226" s="1"/>
  <c r="BF158" i="226"/>
  <c r="BG158" i="226" s="1"/>
  <c r="BF328" i="226"/>
  <c r="BG328" i="226" s="1"/>
  <c r="BF264" i="226"/>
  <c r="BG264" i="226" s="1"/>
  <c r="BF192" i="226"/>
  <c r="BG192" i="226" s="1"/>
  <c r="BF128" i="226"/>
  <c r="BG128" i="226" s="1"/>
  <c r="BF64" i="226"/>
  <c r="BG64" i="226" s="1"/>
  <c r="BF166" i="226"/>
  <c r="BG166" i="226" s="1"/>
  <c r="BF198" i="226"/>
  <c r="BG198" i="226" s="1"/>
  <c r="BF74" i="226"/>
  <c r="BG74" i="226" s="1"/>
  <c r="BC54" i="226"/>
  <c r="BD54" i="226" s="1"/>
  <c r="BC72" i="226"/>
  <c r="BD72" i="226" s="1"/>
  <c r="BF286" i="226"/>
  <c r="BG286" i="226" s="1"/>
  <c r="BC321" i="226"/>
  <c r="BD321" i="226" s="1"/>
  <c r="BC241" i="226"/>
  <c r="BD241" i="226" s="1"/>
  <c r="BC169" i="226"/>
  <c r="BD169" i="226" s="1"/>
  <c r="BC57" i="226"/>
  <c r="BD57" i="226" s="1"/>
  <c r="AT57" i="226"/>
  <c r="AU57" i="226" s="1"/>
  <c r="BF308" i="226"/>
  <c r="BG308" i="226" s="1"/>
  <c r="BF236" i="226"/>
  <c r="BG236" i="226" s="1"/>
  <c r="BF172" i="226"/>
  <c r="BG172" i="226" s="1"/>
  <c r="BF108" i="226"/>
  <c r="BG108" i="226" s="1"/>
  <c r="BF44" i="226"/>
  <c r="BG44" i="226" s="1"/>
  <c r="BC300" i="226"/>
  <c r="BC236" i="226"/>
  <c r="BD236" i="226" s="1"/>
  <c r="BC148" i="226"/>
  <c r="BD148" i="226" s="1"/>
  <c r="BC84" i="226"/>
  <c r="BD84" i="226" s="1"/>
  <c r="BC20" i="226"/>
  <c r="BD20" i="226" s="1"/>
  <c r="AT60" i="226"/>
  <c r="AU60" i="226" s="1"/>
  <c r="BC255" i="226"/>
  <c r="BD255" i="226" s="1"/>
  <c r="BC143" i="226"/>
  <c r="BD143" i="226" s="1"/>
  <c r="BC79" i="226"/>
  <c r="BC15" i="226"/>
  <c r="BD15" i="226" s="1"/>
  <c r="AT95" i="226"/>
  <c r="AU95" i="226" s="1"/>
  <c r="BF282" i="226"/>
  <c r="BG282" i="226" s="1"/>
  <c r="BF218" i="226"/>
  <c r="BG218" i="226" s="1"/>
  <c r="BF154" i="226"/>
  <c r="BG154" i="226" s="1"/>
  <c r="BF90" i="226"/>
  <c r="BG90" i="226" s="1"/>
  <c r="BC322" i="226"/>
  <c r="BD322" i="226" s="1"/>
  <c r="BC258" i="226"/>
  <c r="BD258" i="226" s="1"/>
  <c r="BC194" i="226"/>
  <c r="BD194" i="226" s="1"/>
  <c r="BC130" i="226"/>
  <c r="BD130" i="226" s="1"/>
  <c r="BC66" i="226"/>
  <c r="BD66" i="226" s="1"/>
  <c r="AT20" i="226"/>
  <c r="AU20" i="226" s="1"/>
  <c r="BC299" i="226"/>
  <c r="BD299" i="226" s="1"/>
  <c r="BC227" i="226"/>
  <c r="BD227" i="226" s="1"/>
  <c r="BC155" i="226"/>
  <c r="BD155" i="226" s="1"/>
  <c r="BC91" i="226"/>
  <c r="BD91" i="226" s="1"/>
  <c r="BC27" i="226"/>
  <c r="BD27" i="226" s="1"/>
  <c r="BF244" i="226"/>
  <c r="BG244" i="226" s="1"/>
  <c r="AT283" i="226"/>
  <c r="AU283" i="226" s="1"/>
  <c r="AT219" i="226"/>
  <c r="AU219" i="226" s="1"/>
  <c r="AT155" i="226"/>
  <c r="AU155" i="226" s="1"/>
  <c r="AT91" i="226"/>
  <c r="AU91" i="226" s="1"/>
  <c r="AT27" i="226"/>
  <c r="AU27" i="226" s="1"/>
  <c r="BF335" i="226"/>
  <c r="BG335" i="226" s="1"/>
  <c r="BO302" i="226"/>
  <c r="BP302" i="226" s="1"/>
  <c r="BO238" i="226"/>
  <c r="BP238" i="226" s="1"/>
  <c r="BO174" i="226"/>
  <c r="BP174" i="226" s="1"/>
  <c r="BO110" i="226"/>
  <c r="BP110" i="226" s="1"/>
  <c r="BO46" i="226"/>
  <c r="BP46" i="226" s="1"/>
  <c r="BC251" i="226"/>
  <c r="BD251" i="226" s="1"/>
  <c r="BF291" i="226"/>
  <c r="BG291" i="226" s="1"/>
  <c r="BF227" i="226"/>
  <c r="BG227" i="226" s="1"/>
  <c r="BF163" i="226"/>
  <c r="BG163" i="226" s="1"/>
  <c r="BF99" i="226"/>
  <c r="BF35" i="226"/>
  <c r="BG35" i="226" s="1"/>
  <c r="BO298" i="226"/>
  <c r="BP298" i="226" s="1"/>
  <c r="BO258" i="226"/>
  <c r="BP258" i="226" s="1"/>
  <c r="BO210" i="226"/>
  <c r="BO170" i="226"/>
  <c r="BP170" i="226" s="1"/>
  <c r="BO122" i="226"/>
  <c r="BP122" i="226" s="1"/>
  <c r="BO82" i="226"/>
  <c r="BP82" i="226" s="1"/>
  <c r="BO18" i="226"/>
  <c r="BP18" i="226" s="1"/>
  <c r="BF321" i="226"/>
  <c r="BG321" i="226" s="1"/>
  <c r="BF65" i="226"/>
  <c r="BG65" i="226" s="1"/>
  <c r="BC309" i="226"/>
  <c r="BC269" i="226"/>
  <c r="BD269" i="226" s="1"/>
  <c r="BC237" i="226"/>
  <c r="BC205" i="226"/>
  <c r="BD205" i="226" s="1"/>
  <c r="BC173" i="226"/>
  <c r="BD173" i="226" s="1"/>
  <c r="BC133" i="226"/>
  <c r="BD133" i="226" s="1"/>
  <c r="BC69" i="226"/>
  <c r="BD69" i="226" s="1"/>
  <c r="AT341" i="226"/>
  <c r="AU341" i="226" s="1"/>
  <c r="AT245" i="226"/>
  <c r="AU245" i="226" s="1"/>
  <c r="AT93" i="226"/>
  <c r="AU93" i="226" s="1"/>
  <c r="AE322" i="226"/>
  <c r="AF322" i="226" s="1"/>
  <c r="BC97" i="226"/>
  <c r="BD97" i="226" s="1"/>
  <c r="AD228" i="226"/>
  <c r="AD48" i="226"/>
  <c r="BF305" i="226"/>
  <c r="BG305" i="226" s="1"/>
  <c r="BF47" i="226"/>
  <c r="BG47" i="226" s="1"/>
  <c r="BF33" i="226"/>
  <c r="BG33" i="226" s="1"/>
  <c r="BO304" i="226"/>
  <c r="BP304" i="226" s="1"/>
  <c r="BO224" i="226"/>
  <c r="BO112" i="226"/>
  <c r="BP112" i="226" s="1"/>
  <c r="BO32" i="226"/>
  <c r="BP32" i="226" s="1"/>
  <c r="BN300" i="226"/>
  <c r="BN244" i="226"/>
  <c r="BN196" i="226"/>
  <c r="BN132" i="226"/>
  <c r="BN60" i="226"/>
  <c r="BN12" i="226"/>
  <c r="BO179" i="226"/>
  <c r="BP179" i="226" s="1"/>
  <c r="BF105" i="226"/>
  <c r="BG105" i="226" s="1"/>
  <c r="BO331" i="226"/>
  <c r="BP331" i="226" s="1"/>
  <c r="BO283" i="226"/>
  <c r="BP283" i="226" s="1"/>
  <c r="BO235" i="226"/>
  <c r="BP235" i="226" s="1"/>
  <c r="BO203" i="226"/>
  <c r="BP203" i="226" s="1"/>
  <c r="BO155" i="226"/>
  <c r="BP155" i="226" s="1"/>
  <c r="BO107" i="226"/>
  <c r="BP107" i="226" s="1"/>
  <c r="BO75" i="226"/>
  <c r="BP75" i="226" s="1"/>
  <c r="BO27" i="226"/>
  <c r="BP27" i="226" s="1"/>
  <c r="BF311" i="226"/>
  <c r="BG311" i="226" s="1"/>
  <c r="BF279" i="226"/>
  <c r="BG279" i="226" s="1"/>
  <c r="BF247" i="226"/>
  <c r="BG247" i="226" s="1"/>
  <c r="BF215" i="226"/>
  <c r="BG215" i="226" s="1"/>
  <c r="BF183" i="226"/>
  <c r="BG183" i="226" s="1"/>
  <c r="BF151" i="226"/>
  <c r="BG151" i="226" s="1"/>
  <c r="BF119" i="226"/>
  <c r="BF87" i="226"/>
  <c r="BG87" i="226" s="1"/>
  <c r="BF55" i="226"/>
  <c r="BG55" i="226" s="1"/>
  <c r="BC327" i="226"/>
  <c r="BC207" i="226"/>
  <c r="BD207" i="226" s="1"/>
  <c r="BF285" i="226"/>
  <c r="BG285" i="226" s="1"/>
  <c r="BF37" i="226"/>
  <c r="BG37" i="226" s="1"/>
  <c r="BC13" i="226"/>
  <c r="BD13" i="226" s="1"/>
  <c r="BO239" i="226"/>
  <c r="BP239" i="226" s="1"/>
  <c r="BO175" i="226"/>
  <c r="BP175" i="226" s="1"/>
  <c r="BO63" i="226"/>
  <c r="BP63" i="226" s="1"/>
  <c r="BC203" i="226"/>
  <c r="BD203" i="226" s="1"/>
  <c r="BO96" i="226"/>
  <c r="BO103" i="226"/>
  <c r="BP103" i="226" s="1"/>
  <c r="BO260" i="226"/>
  <c r="BP260" i="226" s="1"/>
  <c r="BO36" i="226"/>
  <c r="BP36" i="226" s="1"/>
  <c r="BC29" i="226"/>
  <c r="BD29" i="226" s="1"/>
  <c r="BO218" i="226"/>
  <c r="BP218" i="226" s="1"/>
  <c r="BO34" i="226"/>
  <c r="BP34" i="226" s="1"/>
  <c r="BF13" i="226"/>
  <c r="BG13" i="226" s="1"/>
  <c r="BF77" i="226"/>
  <c r="BG77" i="226" s="1"/>
  <c r="BF69" i="226"/>
  <c r="BG69" i="226" s="1"/>
  <c r="BO240" i="226"/>
  <c r="BP240" i="226" s="1"/>
  <c r="BO332" i="226"/>
  <c r="BP332" i="226" s="1"/>
  <c r="BF217" i="226"/>
  <c r="BG217" i="226" s="1"/>
  <c r="BO193" i="226"/>
  <c r="BP193" i="226" s="1"/>
  <c r="BO313" i="226"/>
  <c r="BP313" i="226" s="1"/>
  <c r="BO57" i="226"/>
  <c r="BP57" i="226" s="1"/>
  <c r="BO293" i="226"/>
  <c r="BP293" i="226" s="1"/>
  <c r="BO205" i="226"/>
  <c r="BP205" i="226" s="1"/>
  <c r="BO125" i="226"/>
  <c r="BP125" i="226" s="1"/>
  <c r="BO37" i="226"/>
  <c r="BP37" i="226" s="1"/>
  <c r="BO149" i="226"/>
  <c r="BP149" i="226" s="1"/>
  <c r="BO81" i="226"/>
  <c r="BP81" i="226" s="1"/>
  <c r="BO41" i="226"/>
  <c r="BP41" i="226" s="1"/>
  <c r="AE254" i="226"/>
  <c r="AF254" i="226" s="1"/>
  <c r="AE214" i="226"/>
  <c r="AF214" i="226" s="1"/>
  <c r="AE78" i="226"/>
  <c r="AF78" i="226" s="1"/>
  <c r="AE247" i="226"/>
  <c r="AF247" i="226" s="1"/>
  <c r="AE103" i="226"/>
  <c r="AF103" i="226" s="1"/>
  <c r="AE278" i="226"/>
  <c r="AF278" i="226" s="1"/>
  <c r="AE206" i="226"/>
  <c r="AF206" i="226" s="1"/>
  <c r="AE142" i="226"/>
  <c r="AF142" i="226" s="1"/>
  <c r="AE70" i="226"/>
  <c r="AF70" i="226" s="1"/>
  <c r="AE311" i="226"/>
  <c r="AF311" i="226" s="1"/>
  <c r="AE239" i="226"/>
  <c r="AF239" i="226" s="1"/>
  <c r="AE159" i="226"/>
  <c r="AF159" i="226" s="1"/>
  <c r="AE95" i="226"/>
  <c r="AF95" i="226" s="1"/>
  <c r="AE240" i="226"/>
  <c r="AF240" i="226" s="1"/>
  <c r="AE281" i="226"/>
  <c r="AF281" i="226" s="1"/>
  <c r="AE169" i="226"/>
  <c r="AF169" i="226" s="1"/>
  <c r="AE73" i="226"/>
  <c r="AF73" i="226" s="1"/>
  <c r="AE336" i="226"/>
  <c r="AF336" i="226" s="1"/>
  <c r="AE208" i="226"/>
  <c r="AF208" i="226" s="1"/>
  <c r="AE64" i="226"/>
  <c r="AF64" i="226" s="1"/>
  <c r="AE283" i="226"/>
  <c r="AF283" i="226" s="1"/>
  <c r="AE307" i="226"/>
  <c r="AF307" i="226" s="1"/>
  <c r="AE11" i="226"/>
  <c r="AF11" i="226" s="1"/>
  <c r="AE309" i="226"/>
  <c r="AF309" i="226" s="1"/>
  <c r="AE244" i="226"/>
  <c r="AF244" i="226" s="1"/>
  <c r="AE148" i="226"/>
  <c r="AF148" i="226" s="1"/>
  <c r="AE68" i="226"/>
  <c r="AF68" i="226" s="1"/>
  <c r="AE12" i="226"/>
  <c r="AF12" i="226" s="1"/>
  <c r="AE125" i="226"/>
  <c r="AF125" i="226" s="1"/>
  <c r="AE185" i="226"/>
  <c r="AF185" i="226" s="1"/>
  <c r="AE249" i="226"/>
  <c r="AF249" i="226" s="1"/>
  <c r="AE32" i="226"/>
  <c r="AF32" i="226" s="1"/>
  <c r="AE133" i="226"/>
  <c r="AF133" i="226" s="1"/>
  <c r="AE172" i="226"/>
  <c r="AF172" i="226" s="1"/>
  <c r="AT312" i="226"/>
  <c r="AU312" i="226" s="1"/>
  <c r="AT248" i="226"/>
  <c r="AU248" i="226" s="1"/>
  <c r="AT184" i="226"/>
  <c r="AU184" i="226" s="1"/>
  <c r="AT120" i="226"/>
  <c r="AU120" i="226" s="1"/>
  <c r="AT56" i="226"/>
  <c r="AU56" i="226" s="1"/>
  <c r="AT318" i="226"/>
  <c r="AU318" i="226" s="1"/>
  <c r="AT254" i="226"/>
  <c r="AU254" i="226" s="1"/>
  <c r="AT190" i="226"/>
  <c r="AT126" i="226"/>
  <c r="AU126" i="226" s="1"/>
  <c r="AT62" i="226"/>
  <c r="AU62" i="226" s="1"/>
  <c r="AT10" i="226"/>
  <c r="AU10" i="226" s="1"/>
  <c r="AT266" i="226"/>
  <c r="AU266" i="226" s="1"/>
  <c r="AT194" i="226"/>
  <c r="AT122" i="226"/>
  <c r="AU122" i="226" s="1"/>
  <c r="AT50" i="226"/>
  <c r="AU50" i="226" s="1"/>
  <c r="AE138" i="226"/>
  <c r="AF138" i="226" s="1"/>
  <c r="AE194" i="226"/>
  <c r="AF194" i="226" s="1"/>
  <c r="AE90" i="226"/>
  <c r="AF90" i="226" s="1"/>
  <c r="AT255" i="226"/>
  <c r="AU255" i="226" s="1"/>
  <c r="AT175" i="226"/>
  <c r="AU175" i="226" s="1"/>
  <c r="AT87" i="226"/>
  <c r="AU87" i="226" s="1"/>
  <c r="AE330" i="226"/>
  <c r="AF330" i="226" s="1"/>
  <c r="AT313" i="226"/>
  <c r="AU313" i="226" s="1"/>
  <c r="AT217" i="226"/>
  <c r="AU217" i="226" s="1"/>
  <c r="AT121" i="226"/>
  <c r="AU121" i="226" s="1"/>
  <c r="AT41" i="226"/>
  <c r="AU41" i="226" s="1"/>
  <c r="AT277" i="226"/>
  <c r="AU277" i="226" s="1"/>
  <c r="AT205" i="226"/>
  <c r="AU205" i="226" s="1"/>
  <c r="AT117" i="226"/>
  <c r="AU117" i="226" s="1"/>
  <c r="AT29" i="226"/>
  <c r="AU29" i="226" s="1"/>
  <c r="AT308" i="226"/>
  <c r="AU308" i="226" s="1"/>
  <c r="AT228" i="226"/>
  <c r="AU228" i="226" s="1"/>
  <c r="AT148" i="226"/>
  <c r="AU148" i="226" s="1"/>
  <c r="AT68" i="226"/>
  <c r="AU68" i="226" s="1"/>
  <c r="AT82" i="226"/>
  <c r="AU82" i="226" s="1"/>
  <c r="BC294" i="226"/>
  <c r="BD294" i="226" s="1"/>
  <c r="BC222" i="226"/>
  <c r="BD222" i="226" s="1"/>
  <c r="BC150" i="226"/>
  <c r="BD150" i="226" s="1"/>
  <c r="BC78" i="226"/>
  <c r="BC336" i="226"/>
  <c r="BC248" i="226"/>
  <c r="BD248" i="226" s="1"/>
  <c r="BC168" i="226"/>
  <c r="BD168" i="226" s="1"/>
  <c r="BC80" i="226"/>
  <c r="BD80" i="226" s="1"/>
  <c r="AE25" i="226"/>
  <c r="AF25" i="226" s="1"/>
  <c r="BF142" i="226"/>
  <c r="BG142" i="226" s="1"/>
  <c r="BF320" i="226"/>
  <c r="BG320" i="226" s="1"/>
  <c r="BF256" i="226"/>
  <c r="BG256" i="226" s="1"/>
  <c r="BF184" i="226"/>
  <c r="BG184" i="226" s="1"/>
  <c r="BF120" i="226"/>
  <c r="BG120" i="226" s="1"/>
  <c r="BF56" i="226"/>
  <c r="BG56" i="226" s="1"/>
  <c r="BF134" i="226"/>
  <c r="BG134" i="226" s="1"/>
  <c r="BF174" i="226"/>
  <c r="BG174" i="226" s="1"/>
  <c r="BF66" i="226"/>
  <c r="BG66" i="226" s="1"/>
  <c r="BC328" i="226"/>
  <c r="BC24" i="226"/>
  <c r="BD24" i="226" s="1"/>
  <c r="BF278" i="226"/>
  <c r="BG278" i="226" s="1"/>
  <c r="BC313" i="226"/>
  <c r="BC233" i="226"/>
  <c r="BD233" i="226" s="1"/>
  <c r="BC161" i="226"/>
  <c r="BD161" i="226" s="1"/>
  <c r="BC41" i="226"/>
  <c r="BD41" i="226" s="1"/>
  <c r="AE282" i="226"/>
  <c r="AF282" i="226" s="1"/>
  <c r="BF300" i="226"/>
  <c r="BG300" i="226" s="1"/>
  <c r="BF228" i="226"/>
  <c r="BG228" i="226" s="1"/>
  <c r="BF164" i="226"/>
  <c r="BG164" i="226" s="1"/>
  <c r="BF100" i="226"/>
  <c r="BF36" i="226"/>
  <c r="BG36" i="226" s="1"/>
  <c r="BC292" i="226"/>
  <c r="BD292" i="226" s="1"/>
  <c r="BC228" i="226"/>
  <c r="BD228" i="226" s="1"/>
  <c r="BC140" i="226"/>
  <c r="BD140" i="226" s="1"/>
  <c r="BC76" i="226"/>
  <c r="BD76" i="226" s="1"/>
  <c r="BC12" i="226"/>
  <c r="BD12" i="226" s="1"/>
  <c r="AT52" i="226"/>
  <c r="AU52" i="226" s="1"/>
  <c r="BC239" i="226"/>
  <c r="BD239" i="226" s="1"/>
  <c r="BC135" i="226"/>
  <c r="BD135" i="226" s="1"/>
  <c r="BC71" i="226"/>
  <c r="BD71" i="226" s="1"/>
  <c r="AT327" i="226"/>
  <c r="AU327" i="226" s="1"/>
  <c r="AT31" i="226"/>
  <c r="AU31" i="226" s="1"/>
  <c r="BF274" i="226"/>
  <c r="BG274" i="226" s="1"/>
  <c r="BF210" i="226"/>
  <c r="BG210" i="226" s="1"/>
  <c r="BF146" i="226"/>
  <c r="BG146" i="226" s="1"/>
  <c r="BF82" i="226"/>
  <c r="BG82" i="226" s="1"/>
  <c r="BC314" i="226"/>
  <c r="BD314" i="226" s="1"/>
  <c r="BC250" i="226"/>
  <c r="BD250" i="226" s="1"/>
  <c r="BC186" i="226"/>
  <c r="BD186" i="226" s="1"/>
  <c r="BC122" i="226"/>
  <c r="BD122" i="226" s="1"/>
  <c r="BC58" i="226"/>
  <c r="BD58" i="226" s="1"/>
  <c r="AT12" i="226"/>
  <c r="AU12" i="226" s="1"/>
  <c r="BC291" i="226"/>
  <c r="BD291" i="226" s="1"/>
  <c r="BC219" i="226"/>
  <c r="BD219" i="226" s="1"/>
  <c r="BC147" i="226"/>
  <c r="BD147" i="226" s="1"/>
  <c r="BC83" i="226"/>
  <c r="BD83" i="226" s="1"/>
  <c r="BC19" i="226"/>
  <c r="BD19" i="226" s="1"/>
  <c r="BC308" i="226"/>
  <c r="BD308" i="226" s="1"/>
  <c r="AT275" i="226"/>
  <c r="AU275" i="226" s="1"/>
  <c r="AT211" i="226"/>
  <c r="AU211" i="226" s="1"/>
  <c r="AT147" i="226"/>
  <c r="AU147" i="226" s="1"/>
  <c r="AT83" i="226"/>
  <c r="AU83" i="226" s="1"/>
  <c r="AT19" i="226"/>
  <c r="AU19" i="226" s="1"/>
  <c r="BF327" i="226"/>
  <c r="BG327" i="226" s="1"/>
  <c r="BO294" i="226"/>
  <c r="BP294" i="226" s="1"/>
  <c r="BO230" i="226"/>
  <c r="BP230" i="226" s="1"/>
  <c r="BO166" i="226"/>
  <c r="BP166" i="226" s="1"/>
  <c r="BO102" i="226"/>
  <c r="BP102" i="226" s="1"/>
  <c r="BO38" i="226"/>
  <c r="BP38" i="226" s="1"/>
  <c r="BC341" i="226"/>
  <c r="BD341" i="226" s="1"/>
  <c r="BF283" i="226"/>
  <c r="BG283" i="226" s="1"/>
  <c r="BF219" i="226"/>
  <c r="BG219" i="226" s="1"/>
  <c r="BF155" i="226"/>
  <c r="BG155" i="226" s="1"/>
  <c r="BF91" i="226"/>
  <c r="BG91" i="226" s="1"/>
  <c r="BF19" i="226"/>
  <c r="BG19" i="226" s="1"/>
  <c r="BN282" i="226"/>
  <c r="BN242" i="226"/>
  <c r="BN202" i="226"/>
  <c r="BN162" i="226"/>
  <c r="BN114" i="226"/>
  <c r="BN50" i="226"/>
  <c r="BN10" i="226"/>
  <c r="BF289" i="226"/>
  <c r="BG289" i="226" s="1"/>
  <c r="BC281" i="226"/>
  <c r="BD281" i="226" s="1"/>
  <c r="BB301" i="226"/>
  <c r="BB261" i="226"/>
  <c r="BB229" i="226"/>
  <c r="BB197" i="226"/>
  <c r="BB165" i="226"/>
  <c r="BB117" i="226"/>
  <c r="BB53" i="226"/>
  <c r="AS325" i="226"/>
  <c r="AS189" i="226"/>
  <c r="AD234" i="226"/>
  <c r="BC33" i="226"/>
  <c r="AE228" i="226"/>
  <c r="AF228" i="226" s="1"/>
  <c r="AE48" i="226"/>
  <c r="AF48" i="226" s="1"/>
  <c r="BF273" i="226"/>
  <c r="BG273" i="226" s="1"/>
  <c r="AD52" i="226"/>
  <c r="BE25" i="226"/>
  <c r="BO296" i="226"/>
  <c r="BP296" i="226" s="1"/>
  <c r="BO216" i="226"/>
  <c r="BP216" i="226" s="1"/>
  <c r="BO104" i="226"/>
  <c r="BP104" i="226" s="1"/>
  <c r="BO16" i="226"/>
  <c r="BP16" i="226" s="1"/>
  <c r="BO300" i="226"/>
  <c r="BP300" i="226" s="1"/>
  <c r="BO244" i="226"/>
  <c r="BP244" i="226" s="1"/>
  <c r="BO196" i="226"/>
  <c r="BP196" i="226" s="1"/>
  <c r="BO132" i="226"/>
  <c r="BP132" i="226" s="1"/>
  <c r="BO60" i="226"/>
  <c r="BP60" i="226" s="1"/>
  <c r="BO12" i="226"/>
  <c r="BP12" i="226" s="1"/>
  <c r="BF329" i="226"/>
  <c r="BG329" i="226" s="1"/>
  <c r="BF73" i="226"/>
  <c r="BG73" i="226" s="1"/>
  <c r="BN315" i="226"/>
  <c r="BN275" i="226"/>
  <c r="BN227" i="226"/>
  <c r="BN187" i="226"/>
  <c r="BN147" i="226"/>
  <c r="BN99" i="226"/>
  <c r="BN59" i="226"/>
  <c r="BN19" i="226"/>
  <c r="BE303" i="226"/>
  <c r="BE271" i="226"/>
  <c r="BE239" i="226"/>
  <c r="BE207" i="226"/>
  <c r="BE175" i="226"/>
  <c r="BE143" i="226"/>
  <c r="BE111" i="226"/>
  <c r="BE79" i="226"/>
  <c r="BE39" i="226"/>
  <c r="BB279" i="226"/>
  <c r="BB191" i="226"/>
  <c r="BF253" i="226"/>
  <c r="BG253" i="226" s="1"/>
  <c r="BF29" i="226"/>
  <c r="BG29" i="226" s="1"/>
  <c r="AT37" i="226"/>
  <c r="AU37" i="226" s="1"/>
  <c r="BO231" i="226"/>
  <c r="BP231" i="226" s="1"/>
  <c r="BO167" i="226"/>
  <c r="BP167" i="226" s="1"/>
  <c r="BO47" i="226"/>
  <c r="BP47" i="226" s="1"/>
  <c r="BO192" i="226"/>
  <c r="BP192" i="226" s="1"/>
  <c r="BO24" i="226"/>
  <c r="BP24" i="226" s="1"/>
  <c r="BO255" i="226"/>
  <c r="BP255" i="226" s="1"/>
  <c r="BO212" i="226"/>
  <c r="BP212" i="226" s="1"/>
  <c r="BO28" i="226"/>
  <c r="BP28" i="226" s="1"/>
  <c r="BC293" i="226"/>
  <c r="BD293" i="226" s="1"/>
  <c r="BO178" i="226"/>
  <c r="BP178" i="226" s="1"/>
  <c r="AT305" i="226"/>
  <c r="AU305" i="226" s="1"/>
  <c r="BF277" i="226"/>
  <c r="BG277" i="226" s="1"/>
  <c r="BF309" i="226"/>
  <c r="BG309" i="226" s="1"/>
  <c r="BF45" i="226"/>
  <c r="BG45" i="226" s="1"/>
  <c r="BO55" i="226"/>
  <c r="BP55" i="226" s="1"/>
  <c r="BO312" i="226"/>
  <c r="BP312" i="226" s="1"/>
  <c r="BF249" i="226"/>
  <c r="BG249" i="226" s="1"/>
  <c r="BO161" i="226"/>
  <c r="BP161" i="226" s="1"/>
  <c r="BO281" i="226"/>
  <c r="BP281" i="226" s="1"/>
  <c r="BO25" i="226"/>
  <c r="BP25" i="226" s="1"/>
  <c r="BO285" i="226"/>
  <c r="BP285" i="226" s="1"/>
  <c r="BO197" i="226"/>
  <c r="BP197" i="226" s="1"/>
  <c r="BO109" i="226"/>
  <c r="BP109" i="226" s="1"/>
  <c r="BO29" i="226"/>
  <c r="BP29" i="226" s="1"/>
  <c r="BF341" i="226"/>
  <c r="BG341" i="226" s="1"/>
  <c r="BO273" i="226"/>
  <c r="BO17" i="226"/>
  <c r="BP17" i="226" s="1"/>
  <c r="AD35" i="226"/>
  <c r="AI35" i="227"/>
  <c r="AR342" i="224"/>
  <c r="AR344" i="224" s="1"/>
  <c r="BE17" i="226"/>
  <c r="AP342" i="224"/>
  <c r="AP344" i="224" s="1"/>
  <c r="BB21" i="226"/>
  <c r="AJ342" i="224"/>
  <c r="AJ344" i="224" s="1"/>
  <c r="AS77" i="226"/>
  <c r="BM88" i="227"/>
  <c r="BI88" i="226" s="1"/>
  <c r="BJ88" i="226" s="1"/>
  <c r="AX342" i="224"/>
  <c r="AX344" i="224" s="1"/>
  <c r="BM144" i="227"/>
  <c r="BI144" i="226" s="1"/>
  <c r="BM154" i="227"/>
  <c r="BI154" i="226" s="1"/>
  <c r="BM68" i="227"/>
  <c r="BI68" i="226" s="1"/>
  <c r="BM153" i="227"/>
  <c r="BI153" i="226" s="1"/>
  <c r="BM35" i="227"/>
  <c r="BI35" i="226" s="1"/>
  <c r="BM17" i="227"/>
  <c r="BI17" i="226" s="1"/>
  <c r="BM18" i="227"/>
  <c r="BI18" i="226" s="1"/>
  <c r="AE35" i="226" l="1"/>
  <c r="DM342" i="223"/>
  <c r="CL342" i="223" l="1"/>
  <c r="AM341" i="223" l="1"/>
  <c r="AM340" i="223"/>
  <c r="AM339" i="223"/>
  <c r="AM338" i="223"/>
  <c r="AM337" i="223"/>
  <c r="AM336" i="223"/>
  <c r="AM335" i="223"/>
  <c r="AM334" i="223"/>
  <c r="AM333" i="223"/>
  <c r="AM332" i="223"/>
  <c r="AM331" i="223"/>
  <c r="AM330" i="223"/>
  <c r="AM329" i="223"/>
  <c r="AM328" i="223"/>
  <c r="AM327" i="223"/>
  <c r="AM326" i="223"/>
  <c r="AM325" i="223"/>
  <c r="AM324" i="223"/>
  <c r="AM323" i="223"/>
  <c r="AM322" i="223"/>
  <c r="AM321" i="223"/>
  <c r="AM320" i="223"/>
  <c r="AM319" i="223"/>
  <c r="AM318" i="223"/>
  <c r="AM317" i="223"/>
  <c r="AM316" i="223"/>
  <c r="AM315" i="223"/>
  <c r="AM314" i="223"/>
  <c r="AM313" i="223"/>
  <c r="AM312" i="223"/>
  <c r="AM311" i="223"/>
  <c r="AM310" i="223"/>
  <c r="AM309" i="223"/>
  <c r="AM308" i="223"/>
  <c r="AM307" i="223"/>
  <c r="AM306" i="223"/>
  <c r="AM305" i="223"/>
  <c r="AM304" i="223"/>
  <c r="AM303" i="223"/>
  <c r="AM302" i="223"/>
  <c r="AM301" i="223"/>
  <c r="AM300" i="223"/>
  <c r="AM299" i="223"/>
  <c r="AM298" i="223"/>
  <c r="AM297" i="223"/>
  <c r="AM296" i="223"/>
  <c r="AM295" i="223"/>
  <c r="AM294" i="223"/>
  <c r="AM293" i="223"/>
  <c r="AM292" i="223"/>
  <c r="AM291" i="223"/>
  <c r="AM290" i="223"/>
  <c r="AM289" i="223"/>
  <c r="AM288" i="223"/>
  <c r="AM287" i="223"/>
  <c r="AM286" i="223"/>
  <c r="AM285" i="223"/>
  <c r="AM284" i="223"/>
  <c r="AM283" i="223"/>
  <c r="AM282" i="223"/>
  <c r="AM281" i="223"/>
  <c r="AM280" i="223"/>
  <c r="AM279" i="223"/>
  <c r="AM278" i="223"/>
  <c r="AM277" i="223"/>
  <c r="AM276" i="223"/>
  <c r="AM275" i="223"/>
  <c r="AM274" i="223"/>
  <c r="AM273" i="223"/>
  <c r="AM272" i="223"/>
  <c r="AM271" i="223"/>
  <c r="AM270" i="223"/>
  <c r="AM269" i="223"/>
  <c r="AM268" i="223"/>
  <c r="AM267" i="223"/>
  <c r="AM266" i="223"/>
  <c r="AM265" i="223"/>
  <c r="AM264" i="223"/>
  <c r="AM263" i="223"/>
  <c r="AM262" i="223"/>
  <c r="AM261" i="223"/>
  <c r="AM260" i="223"/>
  <c r="AM259" i="223"/>
  <c r="AM258" i="223"/>
  <c r="AM257" i="223"/>
  <c r="AM256" i="223"/>
  <c r="AM255" i="223"/>
  <c r="AM254" i="223"/>
  <c r="AM253" i="223"/>
  <c r="AM252" i="223"/>
  <c r="AM251" i="223"/>
  <c r="AM250" i="223"/>
  <c r="AM249" i="223"/>
  <c r="AM248" i="223"/>
  <c r="AM247" i="223"/>
  <c r="AM246" i="223"/>
  <c r="AM245" i="223"/>
  <c r="AM244" i="223"/>
  <c r="AM243" i="223"/>
  <c r="AM242" i="223"/>
  <c r="AM241" i="223"/>
  <c r="AM240" i="223"/>
  <c r="AM239" i="223"/>
  <c r="AM238" i="223"/>
  <c r="AM237" i="223"/>
  <c r="AM236" i="223"/>
  <c r="AM235" i="223"/>
  <c r="AM234" i="223"/>
  <c r="AM233" i="223"/>
  <c r="AM232" i="223"/>
  <c r="AM231" i="223"/>
  <c r="AM230" i="223"/>
  <c r="AM229" i="223"/>
  <c r="AM228" i="223"/>
  <c r="AM227" i="223"/>
  <c r="AM226" i="223"/>
  <c r="AM225" i="223"/>
  <c r="AM224" i="223"/>
  <c r="AM223" i="223"/>
  <c r="AM222" i="223"/>
  <c r="AM221" i="223"/>
  <c r="AM220" i="223"/>
  <c r="AM219" i="223"/>
  <c r="AM218" i="223"/>
  <c r="AM217" i="223"/>
  <c r="AM216" i="223"/>
  <c r="AM215" i="223"/>
  <c r="AM214" i="223"/>
  <c r="AM213" i="223"/>
  <c r="AM212" i="223"/>
  <c r="AM211" i="223"/>
  <c r="AM210" i="223"/>
  <c r="AM209" i="223"/>
  <c r="AM208" i="223"/>
  <c r="AM207" i="223"/>
  <c r="AM206" i="223"/>
  <c r="AM205" i="223"/>
  <c r="AM204" i="223"/>
  <c r="AM203" i="223"/>
  <c r="AM202" i="223"/>
  <c r="AM201" i="223"/>
  <c r="AM200" i="223"/>
  <c r="AM199" i="223"/>
  <c r="AM198" i="223"/>
  <c r="AM197" i="223"/>
  <c r="AM196" i="223"/>
  <c r="AM195" i="223"/>
  <c r="AM194" i="223"/>
  <c r="AM193" i="223"/>
  <c r="AM192" i="223"/>
  <c r="AM191" i="223"/>
  <c r="AM190" i="223"/>
  <c r="AM189" i="223"/>
  <c r="AM188" i="223"/>
  <c r="AM187" i="223"/>
  <c r="AM186" i="223"/>
  <c r="AM185" i="223"/>
  <c r="AM184" i="223"/>
  <c r="AM183" i="223"/>
  <c r="AM182" i="223"/>
  <c r="AM181" i="223"/>
  <c r="AM180" i="223"/>
  <c r="AM179" i="223"/>
  <c r="AM178" i="223"/>
  <c r="AM177" i="223"/>
  <c r="AM176" i="223"/>
  <c r="AM175" i="223"/>
  <c r="AM174" i="223"/>
  <c r="AM173" i="223"/>
  <c r="AM172" i="223"/>
  <c r="AM171" i="223"/>
  <c r="AM170" i="223"/>
  <c r="AM169" i="223"/>
  <c r="AM168" i="223"/>
  <c r="AM167" i="223"/>
  <c r="AM166" i="223"/>
  <c r="AM165" i="223"/>
  <c r="AM164" i="223"/>
  <c r="AM163" i="223"/>
  <c r="AM162" i="223"/>
  <c r="AM161" i="223"/>
  <c r="AM160" i="223"/>
  <c r="AM159" i="223"/>
  <c r="AM158" i="223"/>
  <c r="AM157" i="223"/>
  <c r="AM156" i="223"/>
  <c r="AM155" i="223"/>
  <c r="AM154" i="223"/>
  <c r="AM153" i="223"/>
  <c r="AM152" i="223"/>
  <c r="AM151" i="223"/>
  <c r="AM150" i="223"/>
  <c r="AM149" i="223"/>
  <c r="AM148" i="223"/>
  <c r="AM147" i="223"/>
  <c r="AM146" i="223"/>
  <c r="AM145" i="223"/>
  <c r="AM144" i="223"/>
  <c r="AM143" i="223"/>
  <c r="AM142" i="223"/>
  <c r="AM141" i="223"/>
  <c r="AM140" i="223"/>
  <c r="AM139" i="223"/>
  <c r="AM138" i="223"/>
  <c r="AM137" i="223"/>
  <c r="AM136" i="223"/>
  <c r="AM135" i="223"/>
  <c r="AM134" i="223"/>
  <c r="AM133" i="223"/>
  <c r="AM132" i="223"/>
  <c r="AM131" i="223"/>
  <c r="AM130" i="223"/>
  <c r="AM129" i="223"/>
  <c r="AM128" i="223"/>
  <c r="AM127" i="223"/>
  <c r="AM126" i="223"/>
  <c r="AM125" i="223"/>
  <c r="AM124" i="223"/>
  <c r="AM123" i="223"/>
  <c r="AM122" i="223"/>
  <c r="AM121" i="223"/>
  <c r="AM120" i="223"/>
  <c r="AM119" i="223"/>
  <c r="AM118" i="223"/>
  <c r="AM117" i="223"/>
  <c r="AM116" i="223"/>
  <c r="AM115" i="223"/>
  <c r="AM114" i="223"/>
  <c r="AM113" i="223"/>
  <c r="AM112" i="223"/>
  <c r="AM111" i="223"/>
  <c r="AM110" i="223"/>
  <c r="AM109" i="223"/>
  <c r="AM108" i="223"/>
  <c r="AM107" i="223"/>
  <c r="AM106" i="223"/>
  <c r="AM105" i="223"/>
  <c r="AM104" i="223"/>
  <c r="AM103" i="223"/>
  <c r="AM102" i="223"/>
  <c r="AM101" i="223"/>
  <c r="AM100" i="223"/>
  <c r="AM99" i="223"/>
  <c r="AM98" i="223"/>
  <c r="AM97" i="223"/>
  <c r="AM96" i="223"/>
  <c r="AM95" i="223"/>
  <c r="AM94" i="223"/>
  <c r="AM93" i="223"/>
  <c r="AM92" i="223"/>
  <c r="AM91" i="223"/>
  <c r="AM90" i="223"/>
  <c r="AM89" i="223"/>
  <c r="AM88" i="223"/>
  <c r="AM87" i="223"/>
  <c r="AM86" i="223"/>
  <c r="AM85" i="223"/>
  <c r="AM84" i="223"/>
  <c r="AM83" i="223"/>
  <c r="AM82" i="223"/>
  <c r="AM81" i="223"/>
  <c r="AM80" i="223"/>
  <c r="AM79" i="223"/>
  <c r="AM78" i="223"/>
  <c r="AM77" i="223"/>
  <c r="AM76" i="223"/>
  <c r="AM75" i="223"/>
  <c r="AM74" i="223"/>
  <c r="AM73" i="223"/>
  <c r="AM72" i="223"/>
  <c r="AM71" i="223"/>
  <c r="AM70" i="223"/>
  <c r="AM69" i="223"/>
  <c r="AM68" i="223"/>
  <c r="AM67" i="223"/>
  <c r="AM66" i="223"/>
  <c r="AM65" i="223"/>
  <c r="AM64" i="223"/>
  <c r="AM63" i="223"/>
  <c r="AM62" i="223"/>
  <c r="AM61" i="223"/>
  <c r="AM60" i="223"/>
  <c r="AM59" i="223"/>
  <c r="AM58" i="223"/>
  <c r="AM57" i="223"/>
  <c r="AM56" i="223"/>
  <c r="AM55" i="223"/>
  <c r="AM54" i="223"/>
  <c r="AM53" i="223"/>
  <c r="AM52" i="223"/>
  <c r="AM51" i="223"/>
  <c r="AM50" i="223"/>
  <c r="AM49" i="223"/>
  <c r="AM48" i="223"/>
  <c r="AM47" i="223"/>
  <c r="AM46" i="223"/>
  <c r="AM45" i="223"/>
  <c r="AM44" i="223"/>
  <c r="AM43" i="223"/>
  <c r="AM42" i="223"/>
  <c r="AM41" i="223"/>
  <c r="AM40" i="223"/>
  <c r="AM39" i="223"/>
  <c r="AM38" i="223"/>
  <c r="AM37" i="223"/>
  <c r="AM36" i="223"/>
  <c r="AM35" i="223"/>
  <c r="AM34" i="223"/>
  <c r="AM33" i="223"/>
  <c r="AM32" i="223"/>
  <c r="AM31" i="223"/>
  <c r="AM30" i="223"/>
  <c r="AM29" i="223"/>
  <c r="AM28" i="223"/>
  <c r="AM27" i="223"/>
  <c r="AM26" i="223"/>
  <c r="AM25" i="223"/>
  <c r="AM24" i="223"/>
  <c r="AM23" i="223"/>
  <c r="AM22" i="223"/>
  <c r="AM21" i="223"/>
  <c r="AM20" i="223"/>
  <c r="AM19" i="223"/>
  <c r="AM18" i="223"/>
  <c r="AM17" i="223"/>
  <c r="AM16" i="223"/>
  <c r="AM15" i="223"/>
  <c r="AM14" i="223"/>
  <c r="AM13" i="223"/>
  <c r="AM12" i="223"/>
  <c r="AM11" i="223"/>
  <c r="AM10" i="223"/>
  <c r="AP10" i="223" s="1"/>
  <c r="AN35" i="223" l="1"/>
  <c r="AP35" i="223"/>
  <c r="AN67" i="223"/>
  <c r="R67" i="227" s="1"/>
  <c r="P67" i="224" s="1"/>
  <c r="AP67" i="223"/>
  <c r="AN107" i="223"/>
  <c r="AP107" i="223"/>
  <c r="AN28" i="223"/>
  <c r="AP28" i="223"/>
  <c r="AN44" i="223"/>
  <c r="AP44" i="223"/>
  <c r="AN68" i="223"/>
  <c r="R68" i="227" s="1"/>
  <c r="P68" i="224" s="1"/>
  <c r="AP68" i="223"/>
  <c r="AN84" i="223"/>
  <c r="AP84" i="223"/>
  <c r="AN100" i="223"/>
  <c r="AP100" i="223"/>
  <c r="AN124" i="223"/>
  <c r="AP124" i="223"/>
  <c r="AN140" i="223"/>
  <c r="R140" i="227" s="1"/>
  <c r="P140" i="224" s="1"/>
  <c r="AP140" i="223"/>
  <c r="AN148" i="223"/>
  <c r="AP148" i="223"/>
  <c r="AN172" i="223"/>
  <c r="AO172" i="223" s="1"/>
  <c r="AP172" i="223"/>
  <c r="AN196" i="223"/>
  <c r="AP196" i="223"/>
  <c r="AN228" i="223"/>
  <c r="R228" i="227" s="1"/>
  <c r="P228" i="224" s="1"/>
  <c r="AP228" i="223"/>
  <c r="AN300" i="223"/>
  <c r="AP300" i="223"/>
  <c r="AN14" i="223"/>
  <c r="AP14" i="223"/>
  <c r="AN22" i="223"/>
  <c r="AP22" i="223"/>
  <c r="AN30" i="223"/>
  <c r="R30" i="227" s="1"/>
  <c r="P30" i="224" s="1"/>
  <c r="AP30" i="223"/>
  <c r="AN38" i="223"/>
  <c r="R38" i="227" s="1"/>
  <c r="P38" i="224" s="1"/>
  <c r="AP38" i="223"/>
  <c r="AN46" i="223"/>
  <c r="AP46" i="223"/>
  <c r="AN54" i="223"/>
  <c r="AP54" i="223"/>
  <c r="AN62" i="223"/>
  <c r="R62" i="227" s="1"/>
  <c r="P62" i="224" s="1"/>
  <c r="AP62" i="223"/>
  <c r="AN70" i="223"/>
  <c r="R70" i="227" s="1"/>
  <c r="P70" i="224" s="1"/>
  <c r="AP70" i="223"/>
  <c r="AN78" i="223"/>
  <c r="AP78" i="223"/>
  <c r="AN86" i="223"/>
  <c r="R86" i="227" s="1"/>
  <c r="P86" i="224" s="1"/>
  <c r="AP86" i="223"/>
  <c r="AN94" i="223"/>
  <c r="R94" i="227" s="1"/>
  <c r="P94" i="224" s="1"/>
  <c r="AP94" i="223"/>
  <c r="AN102" i="223"/>
  <c r="R102" i="227" s="1"/>
  <c r="P102" i="224" s="1"/>
  <c r="AP102" i="223"/>
  <c r="AN110" i="223"/>
  <c r="AP110" i="223"/>
  <c r="AN118" i="223"/>
  <c r="AP118" i="223"/>
  <c r="AN126" i="223"/>
  <c r="R126" i="227" s="1"/>
  <c r="P126" i="224" s="1"/>
  <c r="AP126" i="223"/>
  <c r="AN134" i="223"/>
  <c r="AP134" i="223"/>
  <c r="AN142" i="223"/>
  <c r="AP142" i="223"/>
  <c r="AN150" i="223"/>
  <c r="AO150" i="223" s="1"/>
  <c r="AP150" i="223"/>
  <c r="AN158" i="223"/>
  <c r="R158" i="227" s="1"/>
  <c r="P158" i="224" s="1"/>
  <c r="AP158" i="223"/>
  <c r="AN166" i="223"/>
  <c r="AP166" i="223"/>
  <c r="AN174" i="223"/>
  <c r="AP174" i="223"/>
  <c r="AN182" i="223"/>
  <c r="AP182" i="223"/>
  <c r="AN190" i="223"/>
  <c r="R190" i="227" s="1"/>
  <c r="P190" i="224" s="1"/>
  <c r="AP190" i="223"/>
  <c r="AN198" i="223"/>
  <c r="AO198" i="223" s="1"/>
  <c r="AP198" i="223"/>
  <c r="AN206" i="223"/>
  <c r="AP206" i="223"/>
  <c r="AN214" i="223"/>
  <c r="AO214" i="223" s="1"/>
  <c r="AP214" i="223"/>
  <c r="AN222" i="223"/>
  <c r="R222" i="227" s="1"/>
  <c r="P222" i="224" s="1"/>
  <c r="AP222" i="223"/>
  <c r="AN230" i="223"/>
  <c r="AO230" i="223" s="1"/>
  <c r="AP230" i="223"/>
  <c r="AN238" i="223"/>
  <c r="AP238" i="223"/>
  <c r="AN246" i="223"/>
  <c r="R246" i="227" s="1"/>
  <c r="P246" i="224" s="1"/>
  <c r="AP246" i="223"/>
  <c r="AN254" i="223"/>
  <c r="R254" i="227" s="1"/>
  <c r="P254" i="224" s="1"/>
  <c r="AP254" i="223"/>
  <c r="AN262" i="223"/>
  <c r="AP262" i="223"/>
  <c r="AN270" i="223"/>
  <c r="AP270" i="223"/>
  <c r="AN278" i="223"/>
  <c r="R278" i="227" s="1"/>
  <c r="P278" i="224" s="1"/>
  <c r="AP278" i="223"/>
  <c r="AN286" i="223"/>
  <c r="AO286" i="223" s="1"/>
  <c r="AP286" i="223"/>
  <c r="AN294" i="223"/>
  <c r="AP294" i="223"/>
  <c r="AN302" i="223"/>
  <c r="AP302" i="223"/>
  <c r="AN310" i="223"/>
  <c r="AO310" i="223" s="1"/>
  <c r="AP310" i="223"/>
  <c r="AN318" i="223"/>
  <c r="AO318" i="223" s="1"/>
  <c r="AP318" i="223"/>
  <c r="AN326" i="223"/>
  <c r="R326" i="227" s="1"/>
  <c r="P326" i="224" s="1"/>
  <c r="AP326" i="223"/>
  <c r="AN334" i="223"/>
  <c r="AP334" i="223"/>
  <c r="AN55" i="223"/>
  <c r="AO55" i="223" s="1"/>
  <c r="AP55" i="223"/>
  <c r="AN111" i="223"/>
  <c r="R111" i="227" s="1"/>
  <c r="P111" i="224" s="1"/>
  <c r="AP111" i="223"/>
  <c r="AN143" i="223"/>
  <c r="AP143" i="223"/>
  <c r="AN151" i="223"/>
  <c r="AP151" i="223"/>
  <c r="AN167" i="223"/>
  <c r="AO167" i="223" s="1"/>
  <c r="AP167" i="223"/>
  <c r="AN175" i="223"/>
  <c r="R175" i="227" s="1"/>
  <c r="P175" i="224" s="1"/>
  <c r="AP175" i="223"/>
  <c r="AN191" i="223"/>
  <c r="AP191" i="223"/>
  <c r="AN199" i="223"/>
  <c r="AP199" i="223"/>
  <c r="AN207" i="223"/>
  <c r="R207" i="227" s="1"/>
  <c r="P207" i="224" s="1"/>
  <c r="AP207" i="223"/>
  <c r="AN215" i="223"/>
  <c r="AO215" i="223" s="1"/>
  <c r="AP215" i="223"/>
  <c r="AN223" i="223"/>
  <c r="AP223" i="223"/>
  <c r="AN231" i="223"/>
  <c r="AP231" i="223"/>
  <c r="AN239" i="223"/>
  <c r="AO239" i="223" s="1"/>
  <c r="AP239" i="223"/>
  <c r="AN247" i="223"/>
  <c r="R247" i="227" s="1"/>
  <c r="P247" i="224" s="1"/>
  <c r="AP247" i="223"/>
  <c r="AN255" i="223"/>
  <c r="R255" i="227" s="1"/>
  <c r="P255" i="224" s="1"/>
  <c r="AP255" i="223"/>
  <c r="AN263" i="223"/>
  <c r="AP263" i="223"/>
  <c r="AN271" i="223"/>
  <c r="R271" i="227" s="1"/>
  <c r="P271" i="224" s="1"/>
  <c r="AP271" i="223"/>
  <c r="AN279" i="223"/>
  <c r="R279" i="227" s="1"/>
  <c r="P279" i="224" s="1"/>
  <c r="AP279" i="223"/>
  <c r="AN287" i="223"/>
  <c r="AP287" i="223"/>
  <c r="AN295" i="223"/>
  <c r="AP295" i="223"/>
  <c r="AN303" i="223"/>
  <c r="AO303" i="223" s="1"/>
  <c r="AP303" i="223"/>
  <c r="AN311" i="223"/>
  <c r="AO311" i="223" s="1"/>
  <c r="AP311" i="223"/>
  <c r="AN319" i="223"/>
  <c r="AP319" i="223"/>
  <c r="AN327" i="223"/>
  <c r="AP327" i="223"/>
  <c r="AN335" i="223"/>
  <c r="R335" i="227" s="1"/>
  <c r="P335" i="224" s="1"/>
  <c r="AP335" i="223"/>
  <c r="AN31" i="223"/>
  <c r="AO31" i="223" s="1"/>
  <c r="AP31" i="223"/>
  <c r="AN63" i="223"/>
  <c r="AP63" i="223"/>
  <c r="AN95" i="223"/>
  <c r="AP95" i="223"/>
  <c r="AN135" i="223"/>
  <c r="AO135" i="223" s="1"/>
  <c r="AP135" i="223"/>
  <c r="AN32" i="223"/>
  <c r="AO32" i="223" s="1"/>
  <c r="AP32" i="223"/>
  <c r="AN104" i="223"/>
  <c r="AP104" i="223"/>
  <c r="AN160" i="223"/>
  <c r="AP160" i="223"/>
  <c r="AN208" i="223"/>
  <c r="R208" i="227" s="1"/>
  <c r="P208" i="224" s="1"/>
  <c r="AP208" i="223"/>
  <c r="AN248" i="223"/>
  <c r="AP248" i="223"/>
  <c r="AN288" i="223"/>
  <c r="AP288" i="223"/>
  <c r="AN328" i="223"/>
  <c r="AP328" i="223"/>
  <c r="AN23" i="223"/>
  <c r="AO23" i="223" s="1"/>
  <c r="AP23" i="223"/>
  <c r="AN47" i="223"/>
  <c r="AP47" i="223"/>
  <c r="AN79" i="223"/>
  <c r="AP79" i="223"/>
  <c r="AN103" i="223"/>
  <c r="AP103" i="223"/>
  <c r="AN119" i="223"/>
  <c r="AO119" i="223" s="1"/>
  <c r="AP119" i="223"/>
  <c r="AN159" i="223"/>
  <c r="AO159" i="223" s="1"/>
  <c r="AP159" i="223"/>
  <c r="AN16" i="223"/>
  <c r="R16" i="227" s="1"/>
  <c r="P16" i="224" s="1"/>
  <c r="AP16" i="223"/>
  <c r="AN48" i="223"/>
  <c r="AP48" i="223"/>
  <c r="AN64" i="223"/>
  <c r="R64" i="227" s="1"/>
  <c r="P64" i="224" s="1"/>
  <c r="AP64" i="223"/>
  <c r="AN88" i="223"/>
  <c r="AO88" i="223" s="1"/>
  <c r="AP88" i="223"/>
  <c r="AN112" i="223"/>
  <c r="AP112" i="223"/>
  <c r="AN128" i="223"/>
  <c r="AP128" i="223"/>
  <c r="AN144" i="223"/>
  <c r="R144" i="227" s="1"/>
  <c r="P144" i="224" s="1"/>
  <c r="AP144" i="223"/>
  <c r="AN168" i="223"/>
  <c r="AO168" i="223" s="1"/>
  <c r="AP168" i="223"/>
  <c r="AN184" i="223"/>
  <c r="R184" i="227" s="1"/>
  <c r="P184" i="224" s="1"/>
  <c r="AP184" i="223"/>
  <c r="AN200" i="223"/>
  <c r="AP200" i="223"/>
  <c r="AN216" i="223"/>
  <c r="R216" i="227" s="1"/>
  <c r="P216" i="224" s="1"/>
  <c r="AP216" i="223"/>
  <c r="AN232" i="223"/>
  <c r="AO232" i="223" s="1"/>
  <c r="AP232" i="223"/>
  <c r="AN240" i="223"/>
  <c r="AP240" i="223"/>
  <c r="AN256" i="223"/>
  <c r="AP256" i="223"/>
  <c r="AN264" i="223"/>
  <c r="R264" i="227" s="1"/>
  <c r="P264" i="224" s="1"/>
  <c r="AP264" i="223"/>
  <c r="AN272" i="223"/>
  <c r="R272" i="227" s="1"/>
  <c r="P272" i="224" s="1"/>
  <c r="AP272" i="223"/>
  <c r="AN296" i="223"/>
  <c r="AP296" i="223"/>
  <c r="AN304" i="223"/>
  <c r="AP304" i="223"/>
  <c r="AN312" i="223"/>
  <c r="AO312" i="223" s="1"/>
  <c r="AP312" i="223"/>
  <c r="AN320" i="223"/>
  <c r="AP320" i="223"/>
  <c r="AN336" i="223"/>
  <c r="AP336" i="223"/>
  <c r="AN17" i="223"/>
  <c r="AP17" i="223"/>
  <c r="AN25" i="223"/>
  <c r="AO25" i="223" s="1"/>
  <c r="AP25" i="223"/>
  <c r="AN33" i="223"/>
  <c r="AO33" i="223" s="1"/>
  <c r="AP33" i="223"/>
  <c r="AN41" i="223"/>
  <c r="AP41" i="223"/>
  <c r="AN49" i="223"/>
  <c r="AP49" i="223"/>
  <c r="AN57" i="223"/>
  <c r="R57" i="227" s="1"/>
  <c r="P57" i="224" s="1"/>
  <c r="AP57" i="223"/>
  <c r="AN65" i="223"/>
  <c r="AO65" i="223" s="1"/>
  <c r="AP65" i="223"/>
  <c r="AN73" i="223"/>
  <c r="AP73" i="223"/>
  <c r="AN81" i="223"/>
  <c r="AP81" i="223"/>
  <c r="AN89" i="223"/>
  <c r="AO89" i="223" s="1"/>
  <c r="AP89" i="223"/>
  <c r="AN97" i="223"/>
  <c r="AO97" i="223" s="1"/>
  <c r="AP97" i="223"/>
  <c r="AN105" i="223"/>
  <c r="AP105" i="223"/>
  <c r="AN113" i="223"/>
  <c r="AP113" i="223"/>
  <c r="AN121" i="223"/>
  <c r="R121" i="227" s="1"/>
  <c r="P121" i="224" s="1"/>
  <c r="AP121" i="223"/>
  <c r="AN129" i="223"/>
  <c r="AO129" i="223" s="1"/>
  <c r="AP129" i="223"/>
  <c r="AN137" i="223"/>
  <c r="AO137" i="223" s="1"/>
  <c r="AP137" i="223"/>
  <c r="AN145" i="223"/>
  <c r="AO145" i="223" s="1"/>
  <c r="AP145" i="223"/>
  <c r="AN153" i="223"/>
  <c r="R153" i="227" s="1"/>
  <c r="P153" i="224" s="1"/>
  <c r="AP153" i="223"/>
  <c r="AN161" i="223"/>
  <c r="AO161" i="223" s="1"/>
  <c r="AP161" i="223"/>
  <c r="AN169" i="223"/>
  <c r="R169" i="227" s="1"/>
  <c r="P169" i="224" s="1"/>
  <c r="AP169" i="223"/>
  <c r="AN177" i="223"/>
  <c r="AP177" i="223"/>
  <c r="AN185" i="223"/>
  <c r="R185" i="227" s="1"/>
  <c r="P185" i="224" s="1"/>
  <c r="AP185" i="223"/>
  <c r="AN193" i="223"/>
  <c r="R193" i="227" s="1"/>
  <c r="P193" i="224" s="1"/>
  <c r="AP193" i="223"/>
  <c r="AN201" i="223"/>
  <c r="AP201" i="223"/>
  <c r="AN209" i="223"/>
  <c r="AP209" i="223"/>
  <c r="AN217" i="223"/>
  <c r="R217" i="227" s="1"/>
  <c r="P217" i="224" s="1"/>
  <c r="AP217" i="223"/>
  <c r="AN225" i="223"/>
  <c r="AO225" i="223" s="1"/>
  <c r="AP225" i="223"/>
  <c r="AN233" i="223"/>
  <c r="AP233" i="223"/>
  <c r="AN241" i="223"/>
  <c r="AP241" i="223"/>
  <c r="AN249" i="223"/>
  <c r="R249" i="227" s="1"/>
  <c r="P249" i="224" s="1"/>
  <c r="AP249" i="223"/>
  <c r="AN257" i="223"/>
  <c r="AO257" i="223" s="1"/>
  <c r="AP257" i="223"/>
  <c r="AN265" i="223"/>
  <c r="AO265" i="223" s="1"/>
  <c r="AP265" i="223"/>
  <c r="AN273" i="223"/>
  <c r="AP273" i="223"/>
  <c r="AN281" i="223"/>
  <c r="R281" i="227" s="1"/>
  <c r="P281" i="224" s="1"/>
  <c r="AP281" i="223"/>
  <c r="AN289" i="223"/>
  <c r="AO289" i="223" s="1"/>
  <c r="AP289" i="223"/>
  <c r="AN297" i="223"/>
  <c r="AP297" i="223"/>
  <c r="AN305" i="223"/>
  <c r="AP305" i="223"/>
  <c r="AN313" i="223"/>
  <c r="R313" i="227" s="1"/>
  <c r="P313" i="224" s="1"/>
  <c r="AP313" i="223"/>
  <c r="AN321" i="223"/>
  <c r="R321" i="227" s="1"/>
  <c r="P321" i="224" s="1"/>
  <c r="AP321" i="223"/>
  <c r="AN329" i="223"/>
  <c r="AP329" i="223"/>
  <c r="AN337" i="223"/>
  <c r="AP337" i="223"/>
  <c r="AN11" i="223"/>
  <c r="R11" i="227" s="1"/>
  <c r="P11" i="224" s="1"/>
  <c r="AP11" i="223"/>
  <c r="AN15" i="223"/>
  <c r="AP15" i="223"/>
  <c r="AN39" i="223"/>
  <c r="AP39" i="223"/>
  <c r="AN71" i="223"/>
  <c r="AP71" i="223"/>
  <c r="AN87" i="223"/>
  <c r="R87" i="227" s="1"/>
  <c r="P87" i="224" s="1"/>
  <c r="AP87" i="223"/>
  <c r="AN127" i="223"/>
  <c r="R127" i="227" s="1"/>
  <c r="P127" i="224" s="1"/>
  <c r="AP127" i="223"/>
  <c r="AN183" i="223"/>
  <c r="AP183" i="223"/>
  <c r="AN24" i="223"/>
  <c r="AP24" i="223"/>
  <c r="AN40" i="223"/>
  <c r="R40" i="227" s="1"/>
  <c r="P40" i="224" s="1"/>
  <c r="AP40" i="223"/>
  <c r="AN56" i="223"/>
  <c r="R56" i="227" s="1"/>
  <c r="P56" i="224" s="1"/>
  <c r="AP56" i="223"/>
  <c r="AN72" i="223"/>
  <c r="AP72" i="223"/>
  <c r="AN80" i="223"/>
  <c r="AP80" i="223"/>
  <c r="AN96" i="223"/>
  <c r="R96" i="227" s="1"/>
  <c r="P96" i="224" s="1"/>
  <c r="AP96" i="223"/>
  <c r="AN120" i="223"/>
  <c r="R120" i="227" s="1"/>
  <c r="P120" i="224" s="1"/>
  <c r="AP120" i="223"/>
  <c r="AN136" i="223"/>
  <c r="AP136" i="223"/>
  <c r="AN152" i="223"/>
  <c r="AP152" i="223"/>
  <c r="AN176" i="223"/>
  <c r="AO176" i="223" s="1"/>
  <c r="AP176" i="223"/>
  <c r="AN192" i="223"/>
  <c r="AP192" i="223"/>
  <c r="AN224" i="223"/>
  <c r="AP224" i="223"/>
  <c r="AN280" i="223"/>
  <c r="AP280" i="223"/>
  <c r="AN18" i="223"/>
  <c r="AO18" i="223" s="1"/>
  <c r="AP18" i="223"/>
  <c r="AN26" i="223"/>
  <c r="R26" i="227" s="1"/>
  <c r="P26" i="224" s="1"/>
  <c r="AP26" i="223"/>
  <c r="AN34" i="223"/>
  <c r="AP34" i="223"/>
  <c r="AN42" i="223"/>
  <c r="AP42" i="223"/>
  <c r="AN50" i="223"/>
  <c r="R50" i="227" s="1"/>
  <c r="P50" i="224" s="1"/>
  <c r="AP50" i="223"/>
  <c r="AN58" i="223"/>
  <c r="AO58" i="223" s="1"/>
  <c r="AP58" i="223"/>
  <c r="AN66" i="223"/>
  <c r="AP66" i="223"/>
  <c r="AN74" i="223"/>
  <c r="AP74" i="223"/>
  <c r="AN82" i="223"/>
  <c r="AO82" i="223" s="1"/>
  <c r="AP82" i="223"/>
  <c r="AN90" i="223"/>
  <c r="R90" i="227" s="1"/>
  <c r="P90" i="224" s="1"/>
  <c r="AP90" i="223"/>
  <c r="AN98" i="223"/>
  <c r="AP98" i="223"/>
  <c r="AN106" i="223"/>
  <c r="AP106" i="223"/>
  <c r="AN114" i="223"/>
  <c r="R114" i="227" s="1"/>
  <c r="P114" i="224" s="1"/>
  <c r="AP114" i="223"/>
  <c r="AN122" i="223"/>
  <c r="AO122" i="223" s="1"/>
  <c r="AP122" i="223"/>
  <c r="AN130" i="223"/>
  <c r="AP130" i="223"/>
  <c r="AN138" i="223"/>
  <c r="AP138" i="223"/>
  <c r="AN146" i="223"/>
  <c r="AO146" i="223" s="1"/>
  <c r="AP146" i="223"/>
  <c r="AN154" i="223"/>
  <c r="R154" i="227" s="1"/>
  <c r="P154" i="224" s="1"/>
  <c r="AP154" i="223"/>
  <c r="AN162" i="223"/>
  <c r="AP162" i="223"/>
  <c r="AN170" i="223"/>
  <c r="AP170" i="223"/>
  <c r="AN178" i="223"/>
  <c r="AO178" i="223" s="1"/>
  <c r="AP178" i="223"/>
  <c r="AN186" i="223"/>
  <c r="AO186" i="223" s="1"/>
  <c r="AP186" i="223"/>
  <c r="AN194" i="223"/>
  <c r="AP194" i="223"/>
  <c r="AN202" i="223"/>
  <c r="AP202" i="223"/>
  <c r="AN210" i="223"/>
  <c r="AO210" i="223" s="1"/>
  <c r="AP210" i="223"/>
  <c r="AN218" i="223"/>
  <c r="R218" i="227" s="1"/>
  <c r="P218" i="224" s="1"/>
  <c r="AP218" i="223"/>
  <c r="AN226" i="223"/>
  <c r="AP226" i="223"/>
  <c r="AN234" i="223"/>
  <c r="AP234" i="223"/>
  <c r="AN242" i="223"/>
  <c r="R242" i="227" s="1"/>
  <c r="P242" i="224" s="1"/>
  <c r="AP242" i="223"/>
  <c r="AN250" i="223"/>
  <c r="AO250" i="223" s="1"/>
  <c r="AP250" i="223"/>
  <c r="AN258" i="223"/>
  <c r="AP258" i="223"/>
  <c r="AN266" i="223"/>
  <c r="AP266" i="223"/>
  <c r="AN274" i="223"/>
  <c r="AO274" i="223" s="1"/>
  <c r="AP274" i="223"/>
  <c r="AN282" i="223"/>
  <c r="R282" i="227" s="1"/>
  <c r="P282" i="224" s="1"/>
  <c r="AP282" i="223"/>
  <c r="AN290" i="223"/>
  <c r="AP290" i="223"/>
  <c r="AN298" i="223"/>
  <c r="AP298" i="223"/>
  <c r="AN306" i="223"/>
  <c r="AO306" i="223" s="1"/>
  <c r="AP306" i="223"/>
  <c r="AN314" i="223"/>
  <c r="AO314" i="223" s="1"/>
  <c r="AP314" i="223"/>
  <c r="AN322" i="223"/>
  <c r="AP322" i="223"/>
  <c r="AN330" i="223"/>
  <c r="AP330" i="223"/>
  <c r="AN338" i="223"/>
  <c r="AO338" i="223" s="1"/>
  <c r="AP338" i="223"/>
  <c r="AN51" i="223"/>
  <c r="AP51" i="223"/>
  <c r="AN91" i="223"/>
  <c r="AP91" i="223"/>
  <c r="AN123" i="223"/>
  <c r="AP123" i="223"/>
  <c r="AN147" i="223"/>
  <c r="R147" i="227" s="1"/>
  <c r="P147" i="224" s="1"/>
  <c r="AP147" i="223"/>
  <c r="AN155" i="223"/>
  <c r="R155" i="227" s="1"/>
  <c r="P155" i="224" s="1"/>
  <c r="AP155" i="223"/>
  <c r="AN171" i="223"/>
  <c r="AP171" i="223"/>
  <c r="AN179" i="223"/>
  <c r="AP179" i="223"/>
  <c r="AN187" i="223"/>
  <c r="AO187" i="223" s="1"/>
  <c r="AP187" i="223"/>
  <c r="AN195" i="223"/>
  <c r="AP195" i="223"/>
  <c r="AN203" i="223"/>
  <c r="AP203" i="223"/>
  <c r="AN211" i="223"/>
  <c r="AP211" i="223"/>
  <c r="AN219" i="223"/>
  <c r="R219" i="227" s="1"/>
  <c r="P219" i="224" s="1"/>
  <c r="AP219" i="223"/>
  <c r="AN227" i="223"/>
  <c r="R227" i="227" s="1"/>
  <c r="P227" i="224" s="1"/>
  <c r="AP227" i="223"/>
  <c r="AN235" i="223"/>
  <c r="AP235" i="223"/>
  <c r="AN243" i="223"/>
  <c r="AP243" i="223"/>
  <c r="AN251" i="223"/>
  <c r="R251" i="227" s="1"/>
  <c r="P251" i="224" s="1"/>
  <c r="AP251" i="223"/>
  <c r="AN259" i="223"/>
  <c r="AP259" i="223"/>
  <c r="AN267" i="223"/>
  <c r="AP267" i="223"/>
  <c r="AN275" i="223"/>
  <c r="AP275" i="223"/>
  <c r="AN283" i="223"/>
  <c r="R283" i="227" s="1"/>
  <c r="P283" i="224" s="1"/>
  <c r="AP283" i="223"/>
  <c r="AN291" i="223"/>
  <c r="R291" i="227" s="1"/>
  <c r="P291" i="224" s="1"/>
  <c r="AP291" i="223"/>
  <c r="AN299" i="223"/>
  <c r="AP299" i="223"/>
  <c r="AN307" i="223"/>
  <c r="AP307" i="223"/>
  <c r="AN315" i="223"/>
  <c r="R315" i="227" s="1"/>
  <c r="P315" i="224" s="1"/>
  <c r="AP315" i="223"/>
  <c r="AN323" i="223"/>
  <c r="AP323" i="223"/>
  <c r="AN331" i="223"/>
  <c r="AP331" i="223"/>
  <c r="AN339" i="223"/>
  <c r="AP339" i="223"/>
  <c r="AN19" i="223"/>
  <c r="R19" i="227" s="1"/>
  <c r="P19" i="224" s="1"/>
  <c r="AP19" i="223"/>
  <c r="AN43" i="223"/>
  <c r="AO43" i="223" s="1"/>
  <c r="AP43" i="223"/>
  <c r="AN75" i="223"/>
  <c r="AP75" i="223"/>
  <c r="AN99" i="223"/>
  <c r="AP99" i="223"/>
  <c r="AN139" i="223"/>
  <c r="R139" i="227" s="1"/>
  <c r="P139" i="224" s="1"/>
  <c r="AP139" i="223"/>
  <c r="AN12" i="223"/>
  <c r="AO12" i="223" s="1"/>
  <c r="AP12" i="223"/>
  <c r="AN60" i="223"/>
  <c r="AP60" i="223"/>
  <c r="AN116" i="223"/>
  <c r="AP116" i="223"/>
  <c r="AN164" i="223"/>
  <c r="R164" i="227" s="1"/>
  <c r="P164" i="224" s="1"/>
  <c r="AP164" i="223"/>
  <c r="AN204" i="223"/>
  <c r="R204" i="227" s="1"/>
  <c r="P204" i="224" s="1"/>
  <c r="AP204" i="223"/>
  <c r="AN244" i="223"/>
  <c r="AP244" i="223"/>
  <c r="AN284" i="223"/>
  <c r="AP284" i="223"/>
  <c r="AN332" i="223"/>
  <c r="AP332" i="223"/>
  <c r="AN27" i="223"/>
  <c r="R27" i="227" s="1"/>
  <c r="P27" i="224" s="1"/>
  <c r="AP27" i="223"/>
  <c r="AN59" i="223"/>
  <c r="AP59" i="223"/>
  <c r="AN83" i="223"/>
  <c r="AP83" i="223"/>
  <c r="AN115" i="223"/>
  <c r="R115" i="227" s="1"/>
  <c r="P115" i="224" s="1"/>
  <c r="AP115" i="223"/>
  <c r="AN131" i="223"/>
  <c r="AO131" i="223" s="1"/>
  <c r="AP131" i="223"/>
  <c r="AN163" i="223"/>
  <c r="AP163" i="223"/>
  <c r="AN20" i="223"/>
  <c r="AP20" i="223"/>
  <c r="AN36" i="223"/>
  <c r="AO36" i="223" s="1"/>
  <c r="AP36" i="223"/>
  <c r="AN52" i="223"/>
  <c r="AO52" i="223" s="1"/>
  <c r="AP52" i="223"/>
  <c r="AN76" i="223"/>
  <c r="AP76" i="223"/>
  <c r="AN92" i="223"/>
  <c r="AP92" i="223"/>
  <c r="AN108" i="223"/>
  <c r="R108" i="227" s="1"/>
  <c r="P108" i="224" s="1"/>
  <c r="AP108" i="223"/>
  <c r="AN132" i="223"/>
  <c r="AP132" i="223"/>
  <c r="AN156" i="223"/>
  <c r="AP156" i="223"/>
  <c r="AN180" i="223"/>
  <c r="AP180" i="223"/>
  <c r="AN188" i="223"/>
  <c r="R188" i="227" s="1"/>
  <c r="P188" i="224" s="1"/>
  <c r="AP188" i="223"/>
  <c r="AN212" i="223"/>
  <c r="AO212" i="223" s="1"/>
  <c r="AP212" i="223"/>
  <c r="AN220" i="223"/>
  <c r="AP220" i="223"/>
  <c r="AN236" i="223"/>
  <c r="AP236" i="223"/>
  <c r="AN252" i="223"/>
  <c r="AP252" i="223"/>
  <c r="AN260" i="223"/>
  <c r="AP260" i="223"/>
  <c r="AN268" i="223"/>
  <c r="AP268" i="223"/>
  <c r="AN276" i="223"/>
  <c r="AP276" i="223"/>
  <c r="AN292" i="223"/>
  <c r="R292" i="227" s="1"/>
  <c r="P292" i="224" s="1"/>
  <c r="AP292" i="223"/>
  <c r="AN308" i="223"/>
  <c r="AO308" i="223" s="1"/>
  <c r="AP308" i="223"/>
  <c r="AN316" i="223"/>
  <c r="AP316" i="223"/>
  <c r="AN324" i="223"/>
  <c r="AP324" i="223"/>
  <c r="AN340" i="223"/>
  <c r="R340" i="227" s="1"/>
  <c r="P340" i="224" s="1"/>
  <c r="AP340" i="223"/>
  <c r="AN13" i="223"/>
  <c r="R13" i="227" s="1"/>
  <c r="P13" i="224" s="1"/>
  <c r="AP13" i="223"/>
  <c r="AN21" i="223"/>
  <c r="AP21" i="223"/>
  <c r="AN29" i="223"/>
  <c r="AP29" i="223"/>
  <c r="AN37" i="223"/>
  <c r="AP37" i="223"/>
  <c r="AN45" i="223"/>
  <c r="AP45" i="223"/>
  <c r="AN53" i="223"/>
  <c r="AP53" i="223"/>
  <c r="AN61" i="223"/>
  <c r="AP61" i="223"/>
  <c r="AN69" i="223"/>
  <c r="AP69" i="223"/>
  <c r="AN77" i="223"/>
  <c r="AP77" i="223"/>
  <c r="AN85" i="223"/>
  <c r="AP85" i="223"/>
  <c r="AN93" i="223"/>
  <c r="AP93" i="223"/>
  <c r="AN101" i="223"/>
  <c r="AP101" i="223"/>
  <c r="AN109" i="223"/>
  <c r="AP109" i="223"/>
  <c r="AN117" i="223"/>
  <c r="AP117" i="223"/>
  <c r="AN125" i="223"/>
  <c r="AP125" i="223"/>
  <c r="AN133" i="223"/>
  <c r="AO133" i="223" s="1"/>
  <c r="AP133" i="223"/>
  <c r="AN141" i="223"/>
  <c r="R141" i="227" s="1"/>
  <c r="P141" i="224" s="1"/>
  <c r="AP141" i="223"/>
  <c r="AN149" i="223"/>
  <c r="AP149" i="223"/>
  <c r="AN157" i="223"/>
  <c r="AP157" i="223"/>
  <c r="AN165" i="223"/>
  <c r="R165" i="227" s="1"/>
  <c r="P165" i="224" s="1"/>
  <c r="AP165" i="223"/>
  <c r="AN173" i="223"/>
  <c r="AP173" i="223"/>
  <c r="AN181" i="223"/>
  <c r="AP181" i="223"/>
  <c r="AN189" i="223"/>
  <c r="AP189" i="223"/>
  <c r="AN197" i="223"/>
  <c r="AP197" i="223"/>
  <c r="AN205" i="223"/>
  <c r="AP205" i="223"/>
  <c r="AN213" i="223"/>
  <c r="AP213" i="223"/>
  <c r="AN221" i="223"/>
  <c r="AP221" i="223"/>
  <c r="AN229" i="223"/>
  <c r="AP229" i="223"/>
  <c r="AN237" i="223"/>
  <c r="AP237" i="223"/>
  <c r="AN245" i="223"/>
  <c r="AP245" i="223"/>
  <c r="AN253" i="223"/>
  <c r="AP253" i="223"/>
  <c r="AN261" i="223"/>
  <c r="AP261" i="223"/>
  <c r="AN269" i="223"/>
  <c r="AP269" i="223"/>
  <c r="AN277" i="223"/>
  <c r="AP277" i="223"/>
  <c r="AN285" i="223"/>
  <c r="AP285" i="223"/>
  <c r="AN293" i="223"/>
  <c r="AO293" i="223" s="1"/>
  <c r="AP293" i="223"/>
  <c r="AN301" i="223"/>
  <c r="AP301" i="223"/>
  <c r="AN309" i="223"/>
  <c r="AP309" i="223"/>
  <c r="AN317" i="223"/>
  <c r="AP317" i="223"/>
  <c r="AN325" i="223"/>
  <c r="AO325" i="223" s="1"/>
  <c r="AP325" i="223"/>
  <c r="AN333" i="223"/>
  <c r="R333" i="227" s="1"/>
  <c r="P333" i="224" s="1"/>
  <c r="AP333" i="223"/>
  <c r="AN341" i="223"/>
  <c r="AP341" i="223"/>
  <c r="R118" i="227"/>
  <c r="P118" i="224" s="1"/>
  <c r="AO118" i="223"/>
  <c r="R150" i="227"/>
  <c r="P150" i="224" s="1"/>
  <c r="AO246" i="223"/>
  <c r="AO86" i="223"/>
  <c r="AO278" i="223"/>
  <c r="R310" i="227"/>
  <c r="P310" i="224" s="1"/>
  <c r="R23" i="227"/>
  <c r="P23" i="224" s="1"/>
  <c r="R167" i="227"/>
  <c r="P167" i="224" s="1"/>
  <c r="R124" i="227"/>
  <c r="P124" i="224" s="1"/>
  <c r="AO124" i="223"/>
  <c r="R22" i="227"/>
  <c r="P22" i="224" s="1"/>
  <c r="AO22" i="223"/>
  <c r="R182" i="227"/>
  <c r="P182" i="224" s="1"/>
  <c r="AO182" i="223"/>
  <c r="R196" i="227"/>
  <c r="P196" i="224" s="1"/>
  <c r="AO196" i="223"/>
  <c r="R44" i="227"/>
  <c r="P44" i="224" s="1"/>
  <c r="AO44" i="223"/>
  <c r="R54" i="227"/>
  <c r="P54" i="224" s="1"/>
  <c r="AO54" i="223"/>
  <c r="R35" i="227"/>
  <c r="P35" i="224" s="1"/>
  <c r="AO35" i="223"/>
  <c r="AD341" i="223"/>
  <c r="AG341" i="223" s="1"/>
  <c r="AD340" i="223"/>
  <c r="AG340" i="223" s="1"/>
  <c r="AD339" i="223"/>
  <c r="AG339" i="223" s="1"/>
  <c r="AD338" i="223"/>
  <c r="AG338" i="223" s="1"/>
  <c r="AD337" i="223"/>
  <c r="AG337" i="223" s="1"/>
  <c r="AD336" i="223"/>
  <c r="AG336" i="223" s="1"/>
  <c r="AD335" i="223"/>
  <c r="AG335" i="223" s="1"/>
  <c r="AD334" i="223"/>
  <c r="AG334" i="223" s="1"/>
  <c r="AD333" i="223"/>
  <c r="AG333" i="223" s="1"/>
  <c r="AD332" i="223"/>
  <c r="AG332" i="223" s="1"/>
  <c r="AD331" i="223"/>
  <c r="AG331" i="223" s="1"/>
  <c r="AD330" i="223"/>
  <c r="AG330" i="223" s="1"/>
  <c r="AD329" i="223"/>
  <c r="AG329" i="223" s="1"/>
  <c r="AD328" i="223"/>
  <c r="AG328" i="223" s="1"/>
  <c r="AD327" i="223"/>
  <c r="AG327" i="223" s="1"/>
  <c r="AD326" i="223"/>
  <c r="AG326" i="223" s="1"/>
  <c r="AD325" i="223"/>
  <c r="AG325" i="223" s="1"/>
  <c r="AD324" i="223"/>
  <c r="AG324" i="223" s="1"/>
  <c r="AD323" i="223"/>
  <c r="AG323" i="223" s="1"/>
  <c r="AD322" i="223"/>
  <c r="AG322" i="223" s="1"/>
  <c r="AD321" i="223"/>
  <c r="AG321" i="223" s="1"/>
  <c r="AD320" i="223"/>
  <c r="AG320" i="223" s="1"/>
  <c r="AD319" i="223"/>
  <c r="AG319" i="223" s="1"/>
  <c r="AD318" i="223"/>
  <c r="AG318" i="223" s="1"/>
  <c r="AD317" i="223"/>
  <c r="AG317" i="223" s="1"/>
  <c r="AD316" i="223"/>
  <c r="AG316" i="223" s="1"/>
  <c r="AD315" i="223"/>
  <c r="AG315" i="223" s="1"/>
  <c r="AD314" i="223"/>
  <c r="AG314" i="223" s="1"/>
  <c r="AD313" i="223"/>
  <c r="AG313" i="223" s="1"/>
  <c r="AD312" i="223"/>
  <c r="AG312" i="223" s="1"/>
  <c r="AD311" i="223"/>
  <c r="AG311" i="223" s="1"/>
  <c r="AD310" i="223"/>
  <c r="AG310" i="223" s="1"/>
  <c r="AD309" i="223"/>
  <c r="AG309" i="223" s="1"/>
  <c r="AD308" i="223"/>
  <c r="AG308" i="223" s="1"/>
  <c r="AD307" i="223"/>
  <c r="AG307" i="223" s="1"/>
  <c r="AD306" i="223"/>
  <c r="AG306" i="223" s="1"/>
  <c r="AD305" i="223"/>
  <c r="AG305" i="223" s="1"/>
  <c r="AD304" i="223"/>
  <c r="AG304" i="223" s="1"/>
  <c r="AD303" i="223"/>
  <c r="AG303" i="223" s="1"/>
  <c r="AD302" i="223"/>
  <c r="AG302" i="223" s="1"/>
  <c r="AD301" i="223"/>
  <c r="AG301" i="223" s="1"/>
  <c r="AD300" i="223"/>
  <c r="AG300" i="223" s="1"/>
  <c r="AD299" i="223"/>
  <c r="AG299" i="223" s="1"/>
  <c r="AD298" i="223"/>
  <c r="AG298" i="223" s="1"/>
  <c r="AD297" i="223"/>
  <c r="AG297" i="223" s="1"/>
  <c r="AD296" i="223"/>
  <c r="AG296" i="223" s="1"/>
  <c r="AD295" i="223"/>
  <c r="AG295" i="223" s="1"/>
  <c r="AD294" i="223"/>
  <c r="AG294" i="223" s="1"/>
  <c r="AD293" i="223"/>
  <c r="AG293" i="223" s="1"/>
  <c r="AD292" i="223"/>
  <c r="AG292" i="223" s="1"/>
  <c r="AD291" i="223"/>
  <c r="AG291" i="223" s="1"/>
  <c r="AD290" i="223"/>
  <c r="AG290" i="223" s="1"/>
  <c r="AD289" i="223"/>
  <c r="AG289" i="223" s="1"/>
  <c r="AD288" i="223"/>
  <c r="AG288" i="223" s="1"/>
  <c r="AD287" i="223"/>
  <c r="AG287" i="223" s="1"/>
  <c r="AD286" i="223"/>
  <c r="AG286" i="223" s="1"/>
  <c r="AD285" i="223"/>
  <c r="AG285" i="223" s="1"/>
  <c r="AD284" i="223"/>
  <c r="AG284" i="223" s="1"/>
  <c r="AD283" i="223"/>
  <c r="AG283" i="223" s="1"/>
  <c r="AD282" i="223"/>
  <c r="AG282" i="223" s="1"/>
  <c r="AD281" i="223"/>
  <c r="AG281" i="223" s="1"/>
  <c r="AD280" i="223"/>
  <c r="AG280" i="223" s="1"/>
  <c r="AD279" i="223"/>
  <c r="AG279" i="223" s="1"/>
  <c r="AD278" i="223"/>
  <c r="AG278" i="223" s="1"/>
  <c r="AD277" i="223"/>
  <c r="AG277" i="223" s="1"/>
  <c r="AD276" i="223"/>
  <c r="AG276" i="223" s="1"/>
  <c r="AD275" i="223"/>
  <c r="AG275" i="223" s="1"/>
  <c r="AD274" i="223"/>
  <c r="AG274" i="223" s="1"/>
  <c r="AD273" i="223"/>
  <c r="AG273" i="223" s="1"/>
  <c r="AD272" i="223"/>
  <c r="AG272" i="223" s="1"/>
  <c r="AD271" i="223"/>
  <c r="AG271" i="223" s="1"/>
  <c r="AD270" i="223"/>
  <c r="AG270" i="223" s="1"/>
  <c r="AD269" i="223"/>
  <c r="AG269" i="223" s="1"/>
  <c r="AD268" i="223"/>
  <c r="AG268" i="223" s="1"/>
  <c r="AD267" i="223"/>
  <c r="AG267" i="223" s="1"/>
  <c r="AD266" i="223"/>
  <c r="AG266" i="223" s="1"/>
  <c r="AD265" i="223"/>
  <c r="AG265" i="223" s="1"/>
  <c r="AD264" i="223"/>
  <c r="AG264" i="223" s="1"/>
  <c r="AD263" i="223"/>
  <c r="AG263" i="223" s="1"/>
  <c r="AD262" i="223"/>
  <c r="AG262" i="223" s="1"/>
  <c r="AD261" i="223"/>
  <c r="AG261" i="223" s="1"/>
  <c r="AD260" i="223"/>
  <c r="AG260" i="223" s="1"/>
  <c r="AD259" i="223"/>
  <c r="AG259" i="223" s="1"/>
  <c r="AD258" i="223"/>
  <c r="AG258" i="223" s="1"/>
  <c r="AD257" i="223"/>
  <c r="AG257" i="223" s="1"/>
  <c r="AD256" i="223"/>
  <c r="AG256" i="223" s="1"/>
  <c r="AD255" i="223"/>
  <c r="AG255" i="223" s="1"/>
  <c r="AD254" i="223"/>
  <c r="AG254" i="223" s="1"/>
  <c r="AD253" i="223"/>
  <c r="AG253" i="223" s="1"/>
  <c r="AD252" i="223"/>
  <c r="AG252" i="223" s="1"/>
  <c r="AD251" i="223"/>
  <c r="AG251" i="223" s="1"/>
  <c r="AD250" i="223"/>
  <c r="AG250" i="223" s="1"/>
  <c r="AD249" i="223"/>
  <c r="AG249" i="223" s="1"/>
  <c r="AD248" i="223"/>
  <c r="AG248" i="223" s="1"/>
  <c r="AD247" i="223"/>
  <c r="AG247" i="223" s="1"/>
  <c r="AD246" i="223"/>
  <c r="AG246" i="223" s="1"/>
  <c r="AD245" i="223"/>
  <c r="AG245" i="223" s="1"/>
  <c r="AD244" i="223"/>
  <c r="AG244" i="223" s="1"/>
  <c r="AD243" i="223"/>
  <c r="AG243" i="223" s="1"/>
  <c r="AD242" i="223"/>
  <c r="AG242" i="223" s="1"/>
  <c r="AD241" i="223"/>
  <c r="AG241" i="223" s="1"/>
  <c r="AD240" i="223"/>
  <c r="AG240" i="223" s="1"/>
  <c r="AD239" i="223"/>
  <c r="AG239" i="223" s="1"/>
  <c r="AD238" i="223"/>
  <c r="AG238" i="223" s="1"/>
  <c r="AD237" i="223"/>
  <c r="AG237" i="223" s="1"/>
  <c r="AD236" i="223"/>
  <c r="AG236" i="223" s="1"/>
  <c r="AD235" i="223"/>
  <c r="AG235" i="223" s="1"/>
  <c r="AD234" i="223"/>
  <c r="AG234" i="223" s="1"/>
  <c r="AD233" i="223"/>
  <c r="AG233" i="223" s="1"/>
  <c r="AD232" i="223"/>
  <c r="AG232" i="223" s="1"/>
  <c r="AD231" i="223"/>
  <c r="AG231" i="223" s="1"/>
  <c r="AD230" i="223"/>
  <c r="AG230" i="223" s="1"/>
  <c r="AD229" i="223"/>
  <c r="AG229" i="223" s="1"/>
  <c r="AD228" i="223"/>
  <c r="AG228" i="223" s="1"/>
  <c r="AD227" i="223"/>
  <c r="AG227" i="223" s="1"/>
  <c r="AD226" i="223"/>
  <c r="AG226" i="223" s="1"/>
  <c r="AD225" i="223"/>
  <c r="AG225" i="223" s="1"/>
  <c r="AD224" i="223"/>
  <c r="AG224" i="223" s="1"/>
  <c r="AD223" i="223"/>
  <c r="AG223" i="223" s="1"/>
  <c r="AD222" i="223"/>
  <c r="AG222" i="223" s="1"/>
  <c r="AD221" i="223"/>
  <c r="AG221" i="223" s="1"/>
  <c r="AD220" i="223"/>
  <c r="AG220" i="223" s="1"/>
  <c r="AD219" i="223"/>
  <c r="AG219" i="223" s="1"/>
  <c r="AD218" i="223"/>
  <c r="AG218" i="223" s="1"/>
  <c r="AD217" i="223"/>
  <c r="AG217" i="223" s="1"/>
  <c r="AD216" i="223"/>
  <c r="AG216" i="223" s="1"/>
  <c r="AD215" i="223"/>
  <c r="AG215" i="223" s="1"/>
  <c r="AD214" i="223"/>
  <c r="AG214" i="223" s="1"/>
  <c r="AD213" i="223"/>
  <c r="AG213" i="223" s="1"/>
  <c r="AD212" i="223"/>
  <c r="AG212" i="223" s="1"/>
  <c r="AD211" i="223"/>
  <c r="AG211" i="223" s="1"/>
  <c r="AD210" i="223"/>
  <c r="AG210" i="223" s="1"/>
  <c r="AD209" i="223"/>
  <c r="AG209" i="223" s="1"/>
  <c r="AD208" i="223"/>
  <c r="AG208" i="223" s="1"/>
  <c r="AD207" i="223"/>
  <c r="AG207" i="223" s="1"/>
  <c r="AD206" i="223"/>
  <c r="AG206" i="223" s="1"/>
  <c r="AD205" i="223"/>
  <c r="AG205" i="223" s="1"/>
  <c r="AD204" i="223"/>
  <c r="AG204" i="223" s="1"/>
  <c r="AD203" i="223"/>
  <c r="AG203" i="223" s="1"/>
  <c r="AD202" i="223"/>
  <c r="AG202" i="223" s="1"/>
  <c r="AD201" i="223"/>
  <c r="AG201" i="223" s="1"/>
  <c r="AD200" i="223"/>
  <c r="AG200" i="223" s="1"/>
  <c r="AD199" i="223"/>
  <c r="AG199" i="223" s="1"/>
  <c r="AD198" i="223"/>
  <c r="AG198" i="223" s="1"/>
  <c r="AD197" i="223"/>
  <c r="AG197" i="223" s="1"/>
  <c r="AD196" i="223"/>
  <c r="AG196" i="223" s="1"/>
  <c r="AD195" i="223"/>
  <c r="AG195" i="223" s="1"/>
  <c r="AD194" i="223"/>
  <c r="AG194" i="223" s="1"/>
  <c r="AD193" i="223"/>
  <c r="AG193" i="223" s="1"/>
  <c r="AD192" i="223"/>
  <c r="AG192" i="223" s="1"/>
  <c r="AD191" i="223"/>
  <c r="AG191" i="223" s="1"/>
  <c r="AD190" i="223"/>
  <c r="AG190" i="223" s="1"/>
  <c r="AD189" i="223"/>
  <c r="AG189" i="223" s="1"/>
  <c r="AD188" i="223"/>
  <c r="AG188" i="223" s="1"/>
  <c r="AD187" i="223"/>
  <c r="AG187" i="223" s="1"/>
  <c r="AD186" i="223"/>
  <c r="AG186" i="223" s="1"/>
  <c r="AD185" i="223"/>
  <c r="AG185" i="223" s="1"/>
  <c r="AD184" i="223"/>
  <c r="AG184" i="223" s="1"/>
  <c r="AD183" i="223"/>
  <c r="AG183" i="223" s="1"/>
  <c r="AD182" i="223"/>
  <c r="AG182" i="223" s="1"/>
  <c r="AD181" i="223"/>
  <c r="AG181" i="223" s="1"/>
  <c r="AD180" i="223"/>
  <c r="AG180" i="223" s="1"/>
  <c r="AD179" i="223"/>
  <c r="AG179" i="223" s="1"/>
  <c r="AD178" i="223"/>
  <c r="AG178" i="223" s="1"/>
  <c r="AD177" i="223"/>
  <c r="AG177" i="223" s="1"/>
  <c r="AD176" i="223"/>
  <c r="AG176" i="223" s="1"/>
  <c r="AD175" i="223"/>
  <c r="AG175" i="223" s="1"/>
  <c r="AD174" i="223"/>
  <c r="AG174" i="223" s="1"/>
  <c r="AD173" i="223"/>
  <c r="AG173" i="223" s="1"/>
  <c r="AD172" i="223"/>
  <c r="AG172" i="223" s="1"/>
  <c r="AD171" i="223"/>
  <c r="AG171" i="223" s="1"/>
  <c r="AD170" i="223"/>
  <c r="AG170" i="223" s="1"/>
  <c r="AD169" i="223"/>
  <c r="AG169" i="223" s="1"/>
  <c r="AD168" i="223"/>
  <c r="AG168" i="223" s="1"/>
  <c r="AD167" i="223"/>
  <c r="AG167" i="223" s="1"/>
  <c r="AD166" i="223"/>
  <c r="AG166" i="223" s="1"/>
  <c r="AD165" i="223"/>
  <c r="AG165" i="223" s="1"/>
  <c r="AD164" i="223"/>
  <c r="AG164" i="223" s="1"/>
  <c r="AD163" i="223"/>
  <c r="AG163" i="223" s="1"/>
  <c r="AD162" i="223"/>
  <c r="AG162" i="223" s="1"/>
  <c r="AD161" i="223"/>
  <c r="AG161" i="223" s="1"/>
  <c r="AD160" i="223"/>
  <c r="AG160" i="223" s="1"/>
  <c r="AD159" i="223"/>
  <c r="AG159" i="223" s="1"/>
  <c r="AD158" i="223"/>
  <c r="AG158" i="223" s="1"/>
  <c r="AD157" i="223"/>
  <c r="AG157" i="223" s="1"/>
  <c r="AD156" i="223"/>
  <c r="AG156" i="223" s="1"/>
  <c r="AD155" i="223"/>
  <c r="AG155" i="223" s="1"/>
  <c r="AD154" i="223"/>
  <c r="AG154" i="223" s="1"/>
  <c r="AD153" i="223"/>
  <c r="AG153" i="223" s="1"/>
  <c r="AD152" i="223"/>
  <c r="AG152" i="223" s="1"/>
  <c r="AD151" i="223"/>
  <c r="AG151" i="223" s="1"/>
  <c r="AD150" i="223"/>
  <c r="AG150" i="223" s="1"/>
  <c r="AD149" i="223"/>
  <c r="AG149" i="223" s="1"/>
  <c r="AD148" i="223"/>
  <c r="AG148" i="223" s="1"/>
  <c r="AD147" i="223"/>
  <c r="AG147" i="223" s="1"/>
  <c r="AD146" i="223"/>
  <c r="AG146" i="223" s="1"/>
  <c r="AD145" i="223"/>
  <c r="AG145" i="223" s="1"/>
  <c r="AD144" i="223"/>
  <c r="AG144" i="223" s="1"/>
  <c r="AD143" i="223"/>
  <c r="AG143" i="223" s="1"/>
  <c r="AD142" i="223"/>
  <c r="AG142" i="223" s="1"/>
  <c r="AD141" i="223"/>
  <c r="AG141" i="223" s="1"/>
  <c r="AD140" i="223"/>
  <c r="AG140" i="223" s="1"/>
  <c r="AD139" i="223"/>
  <c r="AG139" i="223" s="1"/>
  <c r="AD138" i="223"/>
  <c r="AG138" i="223" s="1"/>
  <c r="AD137" i="223"/>
  <c r="AG137" i="223" s="1"/>
  <c r="AD136" i="223"/>
  <c r="AG136" i="223" s="1"/>
  <c r="AD135" i="223"/>
  <c r="AG135" i="223" s="1"/>
  <c r="AD134" i="223"/>
  <c r="AG134" i="223" s="1"/>
  <c r="AD133" i="223"/>
  <c r="AG133" i="223" s="1"/>
  <c r="AD132" i="223"/>
  <c r="AG132" i="223" s="1"/>
  <c r="AD131" i="223"/>
  <c r="AG131" i="223" s="1"/>
  <c r="AD130" i="223"/>
  <c r="AG130" i="223" s="1"/>
  <c r="AD129" i="223"/>
  <c r="AG129" i="223" s="1"/>
  <c r="AD128" i="223"/>
  <c r="AG128" i="223" s="1"/>
  <c r="AD127" i="223"/>
  <c r="AG127" i="223" s="1"/>
  <c r="AD126" i="223"/>
  <c r="AG126" i="223" s="1"/>
  <c r="AD125" i="223"/>
  <c r="AG125" i="223" s="1"/>
  <c r="AD124" i="223"/>
  <c r="AG124" i="223" s="1"/>
  <c r="AD123" i="223"/>
  <c r="AG123" i="223" s="1"/>
  <c r="AD122" i="223"/>
  <c r="AG122" i="223" s="1"/>
  <c r="AD121" i="223"/>
  <c r="AG121" i="223" s="1"/>
  <c r="AD120" i="223"/>
  <c r="AG120" i="223" s="1"/>
  <c r="AD119" i="223"/>
  <c r="AG119" i="223" s="1"/>
  <c r="AD118" i="223"/>
  <c r="AG118" i="223" s="1"/>
  <c r="AD117" i="223"/>
  <c r="AG117" i="223" s="1"/>
  <c r="AD116" i="223"/>
  <c r="AG116" i="223" s="1"/>
  <c r="AD115" i="223"/>
  <c r="AG115" i="223" s="1"/>
  <c r="AD114" i="223"/>
  <c r="AG114" i="223" s="1"/>
  <c r="AD113" i="223"/>
  <c r="AG113" i="223" s="1"/>
  <c r="AD112" i="223"/>
  <c r="AG112" i="223" s="1"/>
  <c r="AD111" i="223"/>
  <c r="AG111" i="223" s="1"/>
  <c r="AD110" i="223"/>
  <c r="AG110" i="223" s="1"/>
  <c r="AD109" i="223"/>
  <c r="AG109" i="223" s="1"/>
  <c r="AD108" i="223"/>
  <c r="AG108" i="223" s="1"/>
  <c r="AD107" i="223"/>
  <c r="AG107" i="223" s="1"/>
  <c r="AD106" i="223"/>
  <c r="AG106" i="223" s="1"/>
  <c r="AD105" i="223"/>
  <c r="AG105" i="223" s="1"/>
  <c r="AD104" i="223"/>
  <c r="AG104" i="223" s="1"/>
  <c r="AD103" i="223"/>
  <c r="AG103" i="223" s="1"/>
  <c r="AD102" i="223"/>
  <c r="AG102" i="223" s="1"/>
  <c r="AD101" i="223"/>
  <c r="AG101" i="223" s="1"/>
  <c r="AD100" i="223"/>
  <c r="AG100" i="223" s="1"/>
  <c r="AD99" i="223"/>
  <c r="AG99" i="223" s="1"/>
  <c r="AD98" i="223"/>
  <c r="AG98" i="223" s="1"/>
  <c r="AD97" i="223"/>
  <c r="AG97" i="223" s="1"/>
  <c r="AD96" i="223"/>
  <c r="AG96" i="223" s="1"/>
  <c r="AD95" i="223"/>
  <c r="AG95" i="223" s="1"/>
  <c r="AD94" i="223"/>
  <c r="AG94" i="223" s="1"/>
  <c r="AD93" i="223"/>
  <c r="AG93" i="223" s="1"/>
  <c r="AD92" i="223"/>
  <c r="AG92" i="223" s="1"/>
  <c r="AD91" i="223"/>
  <c r="AG91" i="223" s="1"/>
  <c r="AD90" i="223"/>
  <c r="AG90" i="223" s="1"/>
  <c r="AD89" i="223"/>
  <c r="AG89" i="223" s="1"/>
  <c r="AD88" i="223"/>
  <c r="AG88" i="223" s="1"/>
  <c r="AD87" i="223"/>
  <c r="AG87" i="223" s="1"/>
  <c r="AD86" i="223"/>
  <c r="AG86" i="223" s="1"/>
  <c r="AD85" i="223"/>
  <c r="AG85" i="223" s="1"/>
  <c r="AD84" i="223"/>
  <c r="AG84" i="223" s="1"/>
  <c r="AD83" i="223"/>
  <c r="AG83" i="223" s="1"/>
  <c r="AD82" i="223"/>
  <c r="AG82" i="223" s="1"/>
  <c r="AD81" i="223"/>
  <c r="AG81" i="223" s="1"/>
  <c r="AD80" i="223"/>
  <c r="AG80" i="223" s="1"/>
  <c r="AD79" i="223"/>
  <c r="AG79" i="223" s="1"/>
  <c r="AD78" i="223"/>
  <c r="AG78" i="223" s="1"/>
  <c r="AD77" i="223"/>
  <c r="AG77" i="223" s="1"/>
  <c r="AD76" i="223"/>
  <c r="AG76" i="223" s="1"/>
  <c r="AD75" i="223"/>
  <c r="AG75" i="223" s="1"/>
  <c r="AD74" i="223"/>
  <c r="AG74" i="223" s="1"/>
  <c r="AD73" i="223"/>
  <c r="AG73" i="223" s="1"/>
  <c r="AD72" i="223"/>
  <c r="AG72" i="223" s="1"/>
  <c r="AD71" i="223"/>
  <c r="AG71" i="223" s="1"/>
  <c r="AD70" i="223"/>
  <c r="AG70" i="223" s="1"/>
  <c r="AD69" i="223"/>
  <c r="AG69" i="223" s="1"/>
  <c r="AD68" i="223"/>
  <c r="AG68" i="223" s="1"/>
  <c r="AD67" i="223"/>
  <c r="AG67" i="223" s="1"/>
  <c r="AD66" i="223"/>
  <c r="AG66" i="223" s="1"/>
  <c r="AD65" i="223"/>
  <c r="AG65" i="223" s="1"/>
  <c r="AD64" i="223"/>
  <c r="AG64" i="223" s="1"/>
  <c r="AD63" i="223"/>
  <c r="AG63" i="223" s="1"/>
  <c r="AD62" i="223"/>
  <c r="AG62" i="223" s="1"/>
  <c r="AD61" i="223"/>
  <c r="AG61" i="223" s="1"/>
  <c r="AD60" i="223"/>
  <c r="AG60" i="223" s="1"/>
  <c r="AD59" i="223"/>
  <c r="AG59" i="223" s="1"/>
  <c r="AD58" i="223"/>
  <c r="AG58" i="223" s="1"/>
  <c r="AD57" i="223"/>
  <c r="AG57" i="223" s="1"/>
  <c r="AD56" i="223"/>
  <c r="AG56" i="223" s="1"/>
  <c r="AD55" i="223"/>
  <c r="AG55" i="223" s="1"/>
  <c r="AD54" i="223"/>
  <c r="AG54" i="223" s="1"/>
  <c r="AD53" i="223"/>
  <c r="AG53" i="223" s="1"/>
  <c r="AD52" i="223"/>
  <c r="AG52" i="223" s="1"/>
  <c r="AD51" i="223"/>
  <c r="AG51" i="223" s="1"/>
  <c r="AD50" i="223"/>
  <c r="AG50" i="223" s="1"/>
  <c r="AD49" i="223"/>
  <c r="AG49" i="223" s="1"/>
  <c r="AD48" i="223"/>
  <c r="AG48" i="223" s="1"/>
  <c r="AD47" i="223"/>
  <c r="AG47" i="223" s="1"/>
  <c r="AD46" i="223"/>
  <c r="AG46" i="223" s="1"/>
  <c r="AD45" i="223"/>
  <c r="AG45" i="223" s="1"/>
  <c r="AD44" i="223"/>
  <c r="AG44" i="223" s="1"/>
  <c r="AD43" i="223"/>
  <c r="AG43" i="223" s="1"/>
  <c r="AD42" i="223"/>
  <c r="AG42" i="223" s="1"/>
  <c r="AD41" i="223"/>
  <c r="AG41" i="223" s="1"/>
  <c r="AD40" i="223"/>
  <c r="AG40" i="223" s="1"/>
  <c r="AD39" i="223"/>
  <c r="AG39" i="223" s="1"/>
  <c r="AD38" i="223"/>
  <c r="AG38" i="223" s="1"/>
  <c r="AD37" i="223"/>
  <c r="AG37" i="223" s="1"/>
  <c r="AD36" i="223"/>
  <c r="AG36" i="223" s="1"/>
  <c r="AD35" i="223"/>
  <c r="AG35" i="223" s="1"/>
  <c r="AD34" i="223"/>
  <c r="AG34" i="223" s="1"/>
  <c r="AD33" i="223"/>
  <c r="AG33" i="223" s="1"/>
  <c r="AD32" i="223"/>
  <c r="AG32" i="223" s="1"/>
  <c r="AD31" i="223"/>
  <c r="AG31" i="223" s="1"/>
  <c r="AD30" i="223"/>
  <c r="AG30" i="223" s="1"/>
  <c r="AD29" i="223"/>
  <c r="AG29" i="223" s="1"/>
  <c r="AD28" i="223"/>
  <c r="AG28" i="223" s="1"/>
  <c r="AD27" i="223"/>
  <c r="AG27" i="223" s="1"/>
  <c r="AD26" i="223"/>
  <c r="AG26" i="223" s="1"/>
  <c r="AD25" i="223"/>
  <c r="AG25" i="223" s="1"/>
  <c r="AD24" i="223"/>
  <c r="AG24" i="223" s="1"/>
  <c r="AD23" i="223"/>
  <c r="AG23" i="223" s="1"/>
  <c r="AD22" i="223"/>
  <c r="AG22" i="223" s="1"/>
  <c r="AD21" i="223"/>
  <c r="AG21" i="223" s="1"/>
  <c r="AD20" i="223"/>
  <c r="AG20" i="223" s="1"/>
  <c r="AD19" i="223"/>
  <c r="AG19" i="223" s="1"/>
  <c r="AD18" i="223"/>
  <c r="AG18" i="223" s="1"/>
  <c r="AD17" i="223"/>
  <c r="AG17" i="223" s="1"/>
  <c r="AD16" i="223"/>
  <c r="AG16" i="223" s="1"/>
  <c r="AD15" i="223"/>
  <c r="AG15" i="223" s="1"/>
  <c r="AD14" i="223"/>
  <c r="AG14" i="223" s="1"/>
  <c r="AD13" i="223"/>
  <c r="AG13" i="223" s="1"/>
  <c r="AD12" i="223"/>
  <c r="AG12" i="223" s="1"/>
  <c r="R214" i="227" l="1"/>
  <c r="P214" i="224" s="1"/>
  <c r="R214" i="226" s="1"/>
  <c r="R55" i="227"/>
  <c r="P55" i="224" s="1"/>
  <c r="R55" i="226" s="1"/>
  <c r="AO207" i="223"/>
  <c r="R303" i="227"/>
  <c r="P303" i="224" s="1"/>
  <c r="R303" i="226" s="1"/>
  <c r="AO208" i="223"/>
  <c r="R135" i="227"/>
  <c r="P135" i="224" s="1"/>
  <c r="R135" i="226" s="1"/>
  <c r="R25" i="227"/>
  <c r="P25" i="224" s="1"/>
  <c r="R25" i="226" s="1"/>
  <c r="R89" i="227"/>
  <c r="P89" i="224" s="1"/>
  <c r="R89" i="226" s="1"/>
  <c r="R312" i="227"/>
  <c r="P312" i="224" s="1"/>
  <c r="R312" i="226" s="1"/>
  <c r="AO57" i="223"/>
  <c r="AO264" i="223"/>
  <c r="AO271" i="223"/>
  <c r="R119" i="227"/>
  <c r="P119" i="224" s="1"/>
  <c r="R119" i="226" s="1"/>
  <c r="AO153" i="223"/>
  <c r="AO216" i="223"/>
  <c r="AO144" i="223"/>
  <c r="AO335" i="223"/>
  <c r="AO64" i="223"/>
  <c r="R239" i="227"/>
  <c r="P239" i="224" s="1"/>
  <c r="R239" i="226" s="1"/>
  <c r="AO185" i="223"/>
  <c r="R176" i="227"/>
  <c r="P176" i="224" s="1"/>
  <c r="R176" i="226" s="1"/>
  <c r="AO68" i="223"/>
  <c r="AO67" i="223"/>
  <c r="AO126" i="223"/>
  <c r="AO62" i="223"/>
  <c r="AO140" i="223"/>
  <c r="R57" i="226"/>
  <c r="R335" i="226"/>
  <c r="R278" i="226"/>
  <c r="R54" i="226"/>
  <c r="R182" i="226"/>
  <c r="R118" i="226"/>
  <c r="AO315" i="223"/>
  <c r="R216" i="226"/>
  <c r="R44" i="226"/>
  <c r="R22" i="226"/>
  <c r="R271" i="226"/>
  <c r="R169" i="226"/>
  <c r="R184" i="226"/>
  <c r="R16" i="226"/>
  <c r="R255" i="226"/>
  <c r="R326" i="226"/>
  <c r="R102" i="226"/>
  <c r="R70" i="226"/>
  <c r="R38" i="226"/>
  <c r="R67" i="226"/>
  <c r="R208" i="226"/>
  <c r="R196" i="226"/>
  <c r="R124" i="226"/>
  <c r="R23" i="226"/>
  <c r="R333" i="226"/>
  <c r="R141" i="226"/>
  <c r="R13" i="226"/>
  <c r="R27" i="226"/>
  <c r="R204" i="226"/>
  <c r="R291" i="226"/>
  <c r="R227" i="226"/>
  <c r="R155" i="226"/>
  <c r="R282" i="226"/>
  <c r="R218" i="226"/>
  <c r="R154" i="226"/>
  <c r="R90" i="226"/>
  <c r="R26" i="226"/>
  <c r="R120" i="226"/>
  <c r="R56" i="226"/>
  <c r="R127" i="226"/>
  <c r="R321" i="226"/>
  <c r="R193" i="226"/>
  <c r="R272" i="226"/>
  <c r="R279" i="226"/>
  <c r="R247" i="226"/>
  <c r="R175" i="226"/>
  <c r="R111" i="226"/>
  <c r="R254" i="226"/>
  <c r="R222" i="226"/>
  <c r="R190" i="226"/>
  <c r="R158" i="226"/>
  <c r="R126" i="226"/>
  <c r="R94" i="226"/>
  <c r="R62" i="226"/>
  <c r="R30" i="226"/>
  <c r="R228" i="226"/>
  <c r="R140" i="226"/>
  <c r="R68" i="226"/>
  <c r="R35" i="226"/>
  <c r="R207" i="226"/>
  <c r="R310" i="226"/>
  <c r="R246" i="226"/>
  <c r="R167" i="226"/>
  <c r="R150" i="226"/>
  <c r="R165" i="226"/>
  <c r="R340" i="226"/>
  <c r="R292" i="226"/>
  <c r="R188" i="226"/>
  <c r="R108" i="226"/>
  <c r="R115" i="226"/>
  <c r="R164" i="226"/>
  <c r="R139" i="226"/>
  <c r="R19" i="226"/>
  <c r="R315" i="226"/>
  <c r="R283" i="226"/>
  <c r="R251" i="226"/>
  <c r="R219" i="226"/>
  <c r="R147" i="226"/>
  <c r="R242" i="226"/>
  <c r="R114" i="226"/>
  <c r="R50" i="226"/>
  <c r="R96" i="226"/>
  <c r="R40" i="226"/>
  <c r="R87" i="226"/>
  <c r="R11" i="226"/>
  <c r="R313" i="226"/>
  <c r="R281" i="226"/>
  <c r="R249" i="226"/>
  <c r="R217" i="226"/>
  <c r="R185" i="226"/>
  <c r="R153" i="226"/>
  <c r="R121" i="226"/>
  <c r="R264" i="226"/>
  <c r="R144" i="226"/>
  <c r="R64" i="226"/>
  <c r="R86" i="226"/>
  <c r="R187" i="227"/>
  <c r="P187" i="224" s="1"/>
  <c r="R178" i="227"/>
  <c r="P178" i="224" s="1"/>
  <c r="R338" i="227"/>
  <c r="P338" i="224" s="1"/>
  <c r="AO147" i="223"/>
  <c r="AO283" i="223"/>
  <c r="AO19" i="223"/>
  <c r="AO121" i="223"/>
  <c r="R306" i="227"/>
  <c r="P306" i="224" s="1"/>
  <c r="AO114" i="223"/>
  <c r="AO96" i="223"/>
  <c r="AO87" i="223"/>
  <c r="R146" i="227"/>
  <c r="P146" i="224" s="1"/>
  <c r="AO139" i="223"/>
  <c r="R274" i="227"/>
  <c r="P274" i="224" s="1"/>
  <c r="AO164" i="223"/>
  <c r="AO251" i="223"/>
  <c r="AO11" i="223"/>
  <c r="AO242" i="223"/>
  <c r="R82" i="227"/>
  <c r="P82" i="224" s="1"/>
  <c r="AO313" i="223"/>
  <c r="AO115" i="223"/>
  <c r="AO50" i="223"/>
  <c r="AO281" i="223"/>
  <c r="AO40" i="223"/>
  <c r="AO219" i="223"/>
  <c r="AO217" i="223"/>
  <c r="R210" i="227"/>
  <c r="P210" i="224" s="1"/>
  <c r="R18" i="227"/>
  <c r="P18" i="224" s="1"/>
  <c r="AO249" i="223"/>
  <c r="AO292" i="223"/>
  <c r="AO340" i="223"/>
  <c r="AO190" i="223"/>
  <c r="R286" i="227"/>
  <c r="P286" i="224" s="1"/>
  <c r="AO30" i="223"/>
  <c r="AO254" i="223"/>
  <c r="AO94" i="223"/>
  <c r="AO175" i="223"/>
  <c r="AO111" i="223"/>
  <c r="R318" i="227"/>
  <c r="P318" i="224" s="1"/>
  <c r="R215" i="227"/>
  <c r="P215" i="224" s="1"/>
  <c r="AO228" i="223"/>
  <c r="AO158" i="223"/>
  <c r="AO222" i="223"/>
  <c r="AO38" i="223"/>
  <c r="R198" i="227"/>
  <c r="P198" i="224" s="1"/>
  <c r="R230" i="227"/>
  <c r="P230" i="224" s="1"/>
  <c r="AO102" i="223"/>
  <c r="AO70" i="223"/>
  <c r="R293" i="227"/>
  <c r="P293" i="224" s="1"/>
  <c r="R133" i="227"/>
  <c r="P133" i="224" s="1"/>
  <c r="AO332" i="223"/>
  <c r="R261" i="227"/>
  <c r="P261" i="224" s="1"/>
  <c r="AO101" i="223"/>
  <c r="R332" i="227"/>
  <c r="P332" i="224" s="1"/>
  <c r="AO229" i="223"/>
  <c r="R101" i="227"/>
  <c r="P101" i="224" s="1"/>
  <c r="R229" i="227"/>
  <c r="P229" i="224" s="1"/>
  <c r="AO69" i="223"/>
  <c r="AO252" i="223"/>
  <c r="AO197" i="223"/>
  <c r="R69" i="227"/>
  <c r="P69" i="224" s="1"/>
  <c r="R252" i="227"/>
  <c r="P252" i="224" s="1"/>
  <c r="R36" i="227"/>
  <c r="P36" i="224" s="1"/>
  <c r="AO165" i="223"/>
  <c r="R37" i="227"/>
  <c r="P37" i="224" s="1"/>
  <c r="AO188" i="223"/>
  <c r="AO27" i="223"/>
  <c r="AO193" i="223"/>
  <c r="R65" i="227"/>
  <c r="P65" i="224" s="1"/>
  <c r="R314" i="227"/>
  <c r="P314" i="224" s="1"/>
  <c r="R250" i="227"/>
  <c r="P250" i="224" s="1"/>
  <c r="R186" i="227"/>
  <c r="P186" i="224" s="1"/>
  <c r="R122" i="227"/>
  <c r="P122" i="224" s="1"/>
  <c r="R58" i="227"/>
  <c r="P58" i="224" s="1"/>
  <c r="R225" i="227"/>
  <c r="P225" i="224" s="1"/>
  <c r="R129" i="227"/>
  <c r="P129" i="224" s="1"/>
  <c r="R289" i="227"/>
  <c r="P289" i="224" s="1"/>
  <c r="R168" i="227"/>
  <c r="P168" i="224" s="1"/>
  <c r="R88" i="227"/>
  <c r="P88" i="224" s="1"/>
  <c r="R32" i="227"/>
  <c r="P32" i="224" s="1"/>
  <c r="R311" i="227"/>
  <c r="P311" i="224" s="1"/>
  <c r="AO247" i="223"/>
  <c r="AO127" i="223"/>
  <c r="AO261" i="223"/>
  <c r="AO37" i="223"/>
  <c r="R308" i="227"/>
  <c r="P308" i="224" s="1"/>
  <c r="R52" i="227"/>
  <c r="P52" i="224" s="1"/>
  <c r="R317" i="227"/>
  <c r="P317" i="224" s="1"/>
  <c r="R285" i="227"/>
  <c r="P285" i="224" s="1"/>
  <c r="R253" i="227"/>
  <c r="P253" i="224" s="1"/>
  <c r="R221" i="227"/>
  <c r="P221" i="224" s="1"/>
  <c r="R189" i="227"/>
  <c r="P189" i="224" s="1"/>
  <c r="R157" i="227"/>
  <c r="P157" i="224" s="1"/>
  <c r="R125" i="227"/>
  <c r="P125" i="224" s="1"/>
  <c r="R93" i="227"/>
  <c r="P93" i="224" s="1"/>
  <c r="R61" i="227"/>
  <c r="P61" i="224" s="1"/>
  <c r="R29" i="227"/>
  <c r="P29" i="224" s="1"/>
  <c r="R324" i="227"/>
  <c r="P324" i="224" s="1"/>
  <c r="R276" i="227"/>
  <c r="P276" i="224" s="1"/>
  <c r="R236" i="227"/>
  <c r="P236" i="224" s="1"/>
  <c r="R180" i="227"/>
  <c r="P180" i="224" s="1"/>
  <c r="R92" i="227"/>
  <c r="P92" i="224" s="1"/>
  <c r="P20" i="224"/>
  <c r="R83" i="227"/>
  <c r="P83" i="224" s="1"/>
  <c r="R284" i="227"/>
  <c r="P284" i="224" s="1"/>
  <c r="R116" i="227"/>
  <c r="P116" i="224" s="1"/>
  <c r="AO99" i="223"/>
  <c r="R339" i="227"/>
  <c r="P339" i="224" s="1"/>
  <c r="R307" i="227"/>
  <c r="P307" i="224" s="1"/>
  <c r="R275" i="227"/>
  <c r="P275" i="224" s="1"/>
  <c r="R243" i="227"/>
  <c r="P243" i="224" s="1"/>
  <c r="R211" i="227"/>
  <c r="P211" i="224" s="1"/>
  <c r="R179" i="227"/>
  <c r="P179" i="224" s="1"/>
  <c r="R123" i="227"/>
  <c r="P123" i="224" s="1"/>
  <c r="R330" i="227"/>
  <c r="P330" i="224" s="1"/>
  <c r="R298" i="227"/>
  <c r="P298" i="224" s="1"/>
  <c r="R266" i="227"/>
  <c r="P266" i="224" s="1"/>
  <c r="R234" i="227"/>
  <c r="P234" i="224" s="1"/>
  <c r="R202" i="227"/>
  <c r="P202" i="224" s="1"/>
  <c r="R170" i="227"/>
  <c r="P170" i="224" s="1"/>
  <c r="R138" i="227"/>
  <c r="P138" i="224" s="1"/>
  <c r="R106" i="227"/>
  <c r="P106" i="224" s="1"/>
  <c r="R74" i="227"/>
  <c r="P74" i="224" s="1"/>
  <c r="R42" i="227"/>
  <c r="P42" i="224" s="1"/>
  <c r="R280" i="227"/>
  <c r="P280" i="224" s="1"/>
  <c r="AO152" i="223"/>
  <c r="R80" i="227"/>
  <c r="P80" i="224" s="1"/>
  <c r="R24" i="227"/>
  <c r="P24" i="224" s="1"/>
  <c r="R71" i="227"/>
  <c r="P71" i="224" s="1"/>
  <c r="R337" i="227"/>
  <c r="P337" i="224" s="1"/>
  <c r="R305" i="227"/>
  <c r="P305" i="224" s="1"/>
  <c r="R273" i="227"/>
  <c r="P273" i="224" s="1"/>
  <c r="R241" i="227"/>
  <c r="P241" i="224" s="1"/>
  <c r="R209" i="227"/>
  <c r="P209" i="224" s="1"/>
  <c r="R177" i="227"/>
  <c r="P177" i="224" s="1"/>
  <c r="R145" i="227"/>
  <c r="P145" i="224" s="1"/>
  <c r="R113" i="227"/>
  <c r="P113" i="224" s="1"/>
  <c r="AO81" i="223"/>
  <c r="R49" i="227"/>
  <c r="P49" i="224" s="1"/>
  <c r="AO17" i="223"/>
  <c r="R304" i="227"/>
  <c r="P304" i="224" s="1"/>
  <c r="R256" i="227"/>
  <c r="P256" i="224" s="1"/>
  <c r="R200" i="227"/>
  <c r="P200" i="224" s="1"/>
  <c r="R128" i="227"/>
  <c r="P128" i="224" s="1"/>
  <c r="R48" i="227"/>
  <c r="P48" i="224" s="1"/>
  <c r="R103" i="227"/>
  <c r="P103" i="224" s="1"/>
  <c r="R328" i="227"/>
  <c r="P328" i="224" s="1"/>
  <c r="R160" i="227"/>
  <c r="P160" i="224" s="1"/>
  <c r="R95" i="227"/>
  <c r="P95" i="224" s="1"/>
  <c r="R327" i="227"/>
  <c r="P327" i="224" s="1"/>
  <c r="R295" i="227"/>
  <c r="P295" i="224" s="1"/>
  <c r="R263" i="227"/>
  <c r="P263" i="224" s="1"/>
  <c r="R231" i="227"/>
  <c r="P231" i="224" s="1"/>
  <c r="R199" i="227"/>
  <c r="P199" i="224" s="1"/>
  <c r="R151" i="227"/>
  <c r="P151" i="224" s="1"/>
  <c r="R334" i="227"/>
  <c r="P334" i="224" s="1"/>
  <c r="R302" i="227"/>
  <c r="P302" i="224" s="1"/>
  <c r="R270" i="227"/>
  <c r="P270" i="224" s="1"/>
  <c r="R238" i="227"/>
  <c r="P238" i="224" s="1"/>
  <c r="R206" i="227"/>
  <c r="P206" i="224" s="1"/>
  <c r="R174" i="227"/>
  <c r="P174" i="224" s="1"/>
  <c r="R142" i="227"/>
  <c r="P142" i="224" s="1"/>
  <c r="R110" i="227"/>
  <c r="P110" i="224" s="1"/>
  <c r="R78" i="227"/>
  <c r="P78" i="224" s="1"/>
  <c r="R46" i="227"/>
  <c r="P46" i="224" s="1"/>
  <c r="R14" i="227"/>
  <c r="P14" i="224" s="1"/>
  <c r="R172" i="227"/>
  <c r="P172" i="224" s="1"/>
  <c r="R100" i="227"/>
  <c r="P100" i="224" s="1"/>
  <c r="R28" i="227"/>
  <c r="P28" i="224" s="1"/>
  <c r="AO323" i="223"/>
  <c r="AO259" i="223"/>
  <c r="AO195" i="223"/>
  <c r="AO51" i="223"/>
  <c r="R33" i="227"/>
  <c r="P33" i="224" s="1"/>
  <c r="R212" i="227"/>
  <c r="P212" i="224" s="1"/>
  <c r="R97" i="227"/>
  <c r="P97" i="224" s="1"/>
  <c r="R12" i="227"/>
  <c r="P12" i="224" s="1"/>
  <c r="AO320" i="223"/>
  <c r="AO248" i="223"/>
  <c r="AO192" i="223"/>
  <c r="AO15" i="223"/>
  <c r="AO47" i="223"/>
  <c r="R341" i="227"/>
  <c r="P341" i="224" s="1"/>
  <c r="AO309" i="223"/>
  <c r="R277" i="227"/>
  <c r="P277" i="224" s="1"/>
  <c r="R245" i="227"/>
  <c r="P245" i="224" s="1"/>
  <c r="R213" i="227"/>
  <c r="P213" i="224" s="1"/>
  <c r="R181" i="227"/>
  <c r="P181" i="224" s="1"/>
  <c r="R149" i="227"/>
  <c r="P149" i="224" s="1"/>
  <c r="R117" i="227"/>
  <c r="P117" i="224" s="1"/>
  <c r="R85" i="227"/>
  <c r="P85" i="224" s="1"/>
  <c r="R53" i="227"/>
  <c r="P53" i="224" s="1"/>
  <c r="R21" i="227"/>
  <c r="P21" i="224" s="1"/>
  <c r="R316" i="227"/>
  <c r="P316" i="224" s="1"/>
  <c r="R268" i="227"/>
  <c r="P268" i="224" s="1"/>
  <c r="AO220" i="223"/>
  <c r="AO156" i="223"/>
  <c r="R76" i="227"/>
  <c r="P76" i="224" s="1"/>
  <c r="R163" i="227"/>
  <c r="P163" i="224" s="1"/>
  <c r="R59" i="227"/>
  <c r="P59" i="224" s="1"/>
  <c r="R244" i="227"/>
  <c r="P244" i="224" s="1"/>
  <c r="AO60" i="223"/>
  <c r="R75" i="227"/>
  <c r="P75" i="224" s="1"/>
  <c r="R331" i="227"/>
  <c r="P331" i="224" s="1"/>
  <c r="R299" i="227"/>
  <c r="P299" i="224" s="1"/>
  <c r="R267" i="227"/>
  <c r="P267" i="224" s="1"/>
  <c r="R235" i="227"/>
  <c r="P235" i="224" s="1"/>
  <c r="AO203" i="223"/>
  <c r="R171" i="227"/>
  <c r="P171" i="224" s="1"/>
  <c r="R91" i="227"/>
  <c r="P91" i="224" s="1"/>
  <c r="R322" i="227"/>
  <c r="P322" i="224" s="1"/>
  <c r="R290" i="227"/>
  <c r="P290" i="224" s="1"/>
  <c r="R258" i="227"/>
  <c r="P258" i="224" s="1"/>
  <c r="AO226" i="223"/>
  <c r="R194" i="227"/>
  <c r="P194" i="224" s="1"/>
  <c r="R162" i="227"/>
  <c r="P162" i="224" s="1"/>
  <c r="AO130" i="223"/>
  <c r="R98" i="227"/>
  <c r="P98" i="224" s="1"/>
  <c r="R66" i="227"/>
  <c r="P66" i="224" s="1"/>
  <c r="R34" i="227"/>
  <c r="P34" i="224" s="1"/>
  <c r="R224" i="227"/>
  <c r="P224" i="224" s="1"/>
  <c r="R136" i="227"/>
  <c r="P136" i="224" s="1"/>
  <c r="R72" i="227"/>
  <c r="P72" i="224" s="1"/>
  <c r="R183" i="227"/>
  <c r="P183" i="224" s="1"/>
  <c r="R39" i="227"/>
  <c r="P39" i="224" s="1"/>
  <c r="R329" i="227"/>
  <c r="P329" i="224" s="1"/>
  <c r="R297" i="227"/>
  <c r="P297" i="224" s="1"/>
  <c r="R265" i="227"/>
  <c r="P265" i="224" s="1"/>
  <c r="R233" i="227"/>
  <c r="P233" i="224" s="1"/>
  <c r="R201" i="227"/>
  <c r="P201" i="224" s="1"/>
  <c r="AO169" i="223"/>
  <c r="R137" i="227"/>
  <c r="P137" i="224" s="1"/>
  <c r="R105" i="227"/>
  <c r="P105" i="224" s="1"/>
  <c r="R73" i="227"/>
  <c r="P73" i="224" s="1"/>
  <c r="R41" i="227"/>
  <c r="P41" i="224" s="1"/>
  <c r="R336" i="227"/>
  <c r="P336" i="224" s="1"/>
  <c r="R296" i="227"/>
  <c r="P296" i="224" s="1"/>
  <c r="R240" i="227"/>
  <c r="P240" i="224" s="1"/>
  <c r="AO184" i="223"/>
  <c r="AO112" i="223"/>
  <c r="AO16" i="223"/>
  <c r="AO79" i="223"/>
  <c r="R288" i="227"/>
  <c r="P288" i="224" s="1"/>
  <c r="AO104" i="223"/>
  <c r="R63" i="227"/>
  <c r="P63" i="224" s="1"/>
  <c r="R319" i="227"/>
  <c r="P319" i="224" s="1"/>
  <c r="AO287" i="223"/>
  <c r="AO255" i="223"/>
  <c r="R223" i="227"/>
  <c r="P223" i="224" s="1"/>
  <c r="R191" i="227"/>
  <c r="P191" i="224" s="1"/>
  <c r="R143" i="227"/>
  <c r="P143" i="224" s="1"/>
  <c r="AO326" i="223"/>
  <c r="R294" i="227"/>
  <c r="P294" i="224" s="1"/>
  <c r="R262" i="227"/>
  <c r="P262" i="224" s="1"/>
  <c r="R166" i="227"/>
  <c r="P166" i="224" s="1"/>
  <c r="R134" i="227"/>
  <c r="P134" i="224" s="1"/>
  <c r="R300" i="227"/>
  <c r="P300" i="224" s="1"/>
  <c r="R148" i="227"/>
  <c r="P148" i="224" s="1"/>
  <c r="R84" i="227"/>
  <c r="P84" i="224" s="1"/>
  <c r="R107" i="227"/>
  <c r="P107" i="224" s="1"/>
  <c r="R323" i="227"/>
  <c r="P323" i="224" s="1"/>
  <c r="R259" i="227"/>
  <c r="P259" i="224" s="1"/>
  <c r="R195" i="227"/>
  <c r="P195" i="224" s="1"/>
  <c r="R51" i="227"/>
  <c r="P51" i="224" s="1"/>
  <c r="AO282" i="223"/>
  <c r="AO218" i="223"/>
  <c r="AO154" i="223"/>
  <c r="AO90" i="223"/>
  <c r="AO26" i="223"/>
  <c r="AO321" i="223"/>
  <c r="R320" i="227"/>
  <c r="P320" i="224" s="1"/>
  <c r="R248" i="227"/>
  <c r="P248" i="224" s="1"/>
  <c r="R192" i="227"/>
  <c r="P192" i="224" s="1"/>
  <c r="AO120" i="223"/>
  <c r="AO56" i="223"/>
  <c r="R15" i="227"/>
  <c r="P15" i="224" s="1"/>
  <c r="AO279" i="223"/>
  <c r="R47" i="227"/>
  <c r="P47" i="224" s="1"/>
  <c r="AO333" i="223"/>
  <c r="AO269" i="223"/>
  <c r="R237" i="227"/>
  <c r="P237" i="224" s="1"/>
  <c r="AO205" i="223"/>
  <c r="R173" i="227"/>
  <c r="P173" i="224" s="1"/>
  <c r="AO141" i="223"/>
  <c r="R109" i="227"/>
  <c r="P109" i="224" s="1"/>
  <c r="AO77" i="223"/>
  <c r="R45" i="227"/>
  <c r="P45" i="224" s="1"/>
  <c r="AO13" i="223"/>
  <c r="AO260" i="223"/>
  <c r="R132" i="227"/>
  <c r="P132" i="224" s="1"/>
  <c r="AO204" i="223"/>
  <c r="R131" i="227"/>
  <c r="P131" i="224" s="1"/>
  <c r="R43" i="227"/>
  <c r="P43" i="224" s="1"/>
  <c r="R161" i="227"/>
  <c r="P161" i="224" s="1"/>
  <c r="R257" i="227"/>
  <c r="P257" i="224" s="1"/>
  <c r="R232" i="227"/>
  <c r="P232" i="224" s="1"/>
  <c r="R159" i="227"/>
  <c r="P159" i="224" s="1"/>
  <c r="R31" i="227"/>
  <c r="P31" i="224" s="1"/>
  <c r="R325" i="227"/>
  <c r="P325" i="224" s="1"/>
  <c r="R197" i="227"/>
  <c r="P197" i="224" s="1"/>
  <c r="R77" i="227"/>
  <c r="P77" i="224" s="1"/>
  <c r="AO108" i="223"/>
  <c r="R301" i="227"/>
  <c r="P301" i="224" s="1"/>
  <c r="AO291" i="223"/>
  <c r="AO227" i="223"/>
  <c r="AO155" i="223"/>
  <c r="AO272" i="223"/>
  <c r="R260" i="227"/>
  <c r="P260" i="224" s="1"/>
  <c r="R205" i="227"/>
  <c r="P205" i="224" s="1"/>
  <c r="R269" i="227"/>
  <c r="P269" i="224" s="1"/>
  <c r="R220" i="227"/>
  <c r="P220" i="224" s="1"/>
  <c r="AO132" i="223"/>
  <c r="AO301" i="223"/>
  <c r="AO237" i="223"/>
  <c r="AO173" i="223"/>
  <c r="AO109" i="223"/>
  <c r="AO45" i="223"/>
  <c r="AO171" i="223"/>
  <c r="R130" i="227"/>
  <c r="P130" i="224" s="1"/>
  <c r="R203" i="227"/>
  <c r="P203" i="224" s="1"/>
  <c r="AO224" i="223"/>
  <c r="AO233" i="223"/>
  <c r="R112" i="227"/>
  <c r="P112" i="224" s="1"/>
  <c r="R60" i="227"/>
  <c r="P60" i="224" s="1"/>
  <c r="AO39" i="223"/>
  <c r="AO163" i="223"/>
  <c r="AO299" i="223"/>
  <c r="R226" i="227"/>
  <c r="P226" i="224" s="1"/>
  <c r="AO41" i="223"/>
  <c r="R104" i="227"/>
  <c r="P104" i="224" s="1"/>
  <c r="R79" i="227"/>
  <c r="P79" i="224" s="1"/>
  <c r="R309" i="227"/>
  <c r="P309" i="224" s="1"/>
  <c r="AO91" i="223"/>
  <c r="R287" i="227"/>
  <c r="P287" i="224" s="1"/>
  <c r="AO76" i="223"/>
  <c r="AO53" i="223"/>
  <c r="AO75" i="223"/>
  <c r="AO258" i="223"/>
  <c r="AO98" i="223"/>
  <c r="R152" i="227"/>
  <c r="P152" i="224" s="1"/>
  <c r="AO84" i="223"/>
  <c r="AO331" i="223"/>
  <c r="AO236" i="223"/>
  <c r="R156" i="227"/>
  <c r="P156" i="224" s="1"/>
  <c r="AO72" i="223"/>
  <c r="AO277" i="223"/>
  <c r="AO149" i="223"/>
  <c r="AO181" i="223"/>
  <c r="AO316" i="223"/>
  <c r="AO21" i="223"/>
  <c r="AO235" i="223"/>
  <c r="AO294" i="223"/>
  <c r="AO290" i="223"/>
  <c r="AO162" i="223"/>
  <c r="AO34" i="223"/>
  <c r="AO201" i="223"/>
  <c r="AO73" i="223"/>
  <c r="AO268" i="223"/>
  <c r="AO297" i="223"/>
  <c r="AO244" i="223"/>
  <c r="AO296" i="223"/>
  <c r="AO136" i="223"/>
  <c r="AO319" i="223"/>
  <c r="AO191" i="223"/>
  <c r="AO63" i="223"/>
  <c r="AO341" i="223"/>
  <c r="AO213" i="223"/>
  <c r="AO85" i="223"/>
  <c r="AO300" i="223"/>
  <c r="AO148" i="223"/>
  <c r="AO267" i="223"/>
  <c r="AO107" i="223"/>
  <c r="AO59" i="223"/>
  <c r="AO105" i="223"/>
  <c r="AO166" i="223"/>
  <c r="AO322" i="223"/>
  <c r="AO194" i="223"/>
  <c r="AO66" i="223"/>
  <c r="AO262" i="223"/>
  <c r="AO134" i="223"/>
  <c r="AO329" i="223"/>
  <c r="AO336" i="223"/>
  <c r="AO288" i="223"/>
  <c r="AO240" i="223"/>
  <c r="AO223" i="223"/>
  <c r="AO183" i="223"/>
  <c r="AO143" i="223"/>
  <c r="AO245" i="223"/>
  <c r="AO117" i="223"/>
  <c r="AO337" i="223"/>
  <c r="AO305" i="223"/>
  <c r="AO273" i="223"/>
  <c r="AO241" i="223"/>
  <c r="AO92" i="223"/>
  <c r="AO24" i="223"/>
  <c r="AO110" i="223"/>
  <c r="AO46" i="223"/>
  <c r="R99" i="227"/>
  <c r="P99" i="224" s="1"/>
  <c r="R17" i="227"/>
  <c r="P17" i="224" s="1"/>
  <c r="AO177" i="223"/>
  <c r="AO100" i="223"/>
  <c r="AO334" i="223"/>
  <c r="R81" i="227"/>
  <c r="P81" i="224" s="1"/>
  <c r="AO206" i="223"/>
  <c r="AO280" i="223"/>
  <c r="AO14" i="223"/>
  <c r="AO116" i="223"/>
  <c r="AO304" i="223"/>
  <c r="AO80" i="223"/>
  <c r="AO48" i="223"/>
  <c r="AO327" i="223"/>
  <c r="AO295" i="223"/>
  <c r="AO263" i="223"/>
  <c r="AO231" i="223"/>
  <c r="AO199" i="223"/>
  <c r="AO103" i="223"/>
  <c r="AO71" i="223"/>
  <c r="AO174" i="223"/>
  <c r="AO284" i="223"/>
  <c r="AO20" i="223"/>
  <c r="AO270" i="223"/>
  <c r="AO123" i="223"/>
  <c r="AO209" i="223"/>
  <c r="AO142" i="223"/>
  <c r="AO113" i="223"/>
  <c r="AO328" i="223"/>
  <c r="AO200" i="223"/>
  <c r="AO276" i="223"/>
  <c r="AO95" i="223"/>
  <c r="AO317" i="223"/>
  <c r="AO285" i="223"/>
  <c r="AO253" i="223"/>
  <c r="AO221" i="223"/>
  <c r="AO189" i="223"/>
  <c r="AO157" i="223"/>
  <c r="AO125" i="223"/>
  <c r="AO93" i="223"/>
  <c r="AO61" i="223"/>
  <c r="AO29" i="223"/>
  <c r="AO339" i="223"/>
  <c r="AO307" i="223"/>
  <c r="AO275" i="223"/>
  <c r="AO243" i="223"/>
  <c r="AO211" i="223"/>
  <c r="AO179" i="223"/>
  <c r="AO83" i="223"/>
  <c r="AO49" i="223"/>
  <c r="AO238" i="223"/>
  <c r="AO330" i="223"/>
  <c r="AO298" i="223"/>
  <c r="AO266" i="223"/>
  <c r="AO234" i="223"/>
  <c r="AO202" i="223"/>
  <c r="AO170" i="223"/>
  <c r="AO138" i="223"/>
  <c r="AO106" i="223"/>
  <c r="AO74" i="223"/>
  <c r="AO42" i="223"/>
  <c r="AO256" i="223"/>
  <c r="AO160" i="223"/>
  <c r="AO128" i="223"/>
  <c r="AO28" i="223"/>
  <c r="AO151" i="223"/>
  <c r="AO302" i="223"/>
  <c r="AO78" i="223"/>
  <c r="AO180" i="223"/>
  <c r="AO324" i="223"/>
  <c r="Z341" i="227"/>
  <c r="Y341" i="226" s="1"/>
  <c r="T341" i="224"/>
  <c r="Z309" i="227"/>
  <c r="Y309" i="226" s="1"/>
  <c r="T309" i="224"/>
  <c r="Z277" i="227"/>
  <c r="Y277" i="226" s="1"/>
  <c r="T277" i="224"/>
  <c r="Z245" i="227"/>
  <c r="Y245" i="226" s="1"/>
  <c r="T245" i="224"/>
  <c r="Z213" i="227"/>
  <c r="Y213" i="226" s="1"/>
  <c r="T213" i="224"/>
  <c r="Z181" i="227"/>
  <c r="Y181" i="226" s="1"/>
  <c r="T181" i="224"/>
  <c r="Z149" i="227"/>
  <c r="Y149" i="226" s="1"/>
  <c r="T149" i="224"/>
  <c r="Z117" i="227"/>
  <c r="Y117" i="226" s="1"/>
  <c r="T117" i="224"/>
  <c r="Z85" i="227"/>
  <c r="Y85" i="226" s="1"/>
  <c r="T85" i="224"/>
  <c r="Z53" i="227"/>
  <c r="Y53" i="226" s="1"/>
  <c r="T53" i="224"/>
  <c r="Z21" i="227"/>
  <c r="Y21" i="226" s="1"/>
  <c r="T21" i="224"/>
  <c r="Z332" i="227"/>
  <c r="Y332" i="226" s="1"/>
  <c r="T332" i="224"/>
  <c r="Z300" i="227"/>
  <c r="Y300" i="226" s="1"/>
  <c r="T300" i="224"/>
  <c r="Z268" i="227"/>
  <c r="Y268" i="226" s="1"/>
  <c r="T268" i="224"/>
  <c r="Z236" i="227"/>
  <c r="Y236" i="226" s="1"/>
  <c r="T236" i="224"/>
  <c r="Z204" i="227"/>
  <c r="Y204" i="226" s="1"/>
  <c r="T204" i="224"/>
  <c r="Z172" i="227"/>
  <c r="Y172" i="226" s="1"/>
  <c r="T172" i="224"/>
  <c r="Z140" i="227"/>
  <c r="Y140" i="226" s="1"/>
  <c r="T140" i="224"/>
  <c r="Z108" i="227"/>
  <c r="Y108" i="226" s="1"/>
  <c r="T108" i="224"/>
  <c r="Z76" i="227"/>
  <c r="Y76" i="226" s="1"/>
  <c r="T76" i="224"/>
  <c r="Z44" i="227"/>
  <c r="Y44" i="226" s="1"/>
  <c r="T44" i="224"/>
  <c r="Z12" i="227"/>
  <c r="Y12" i="226" s="1"/>
  <c r="T12" i="224"/>
  <c r="Z323" i="227"/>
  <c r="Y323" i="226" s="1"/>
  <c r="T323" i="224"/>
  <c r="Z291" i="227"/>
  <c r="Y291" i="226" s="1"/>
  <c r="T291" i="224"/>
  <c r="Z259" i="227"/>
  <c r="Y259" i="226" s="1"/>
  <c r="T259" i="224"/>
  <c r="Z227" i="227"/>
  <c r="Y227" i="226" s="1"/>
  <c r="T227" i="224"/>
  <c r="Z195" i="227"/>
  <c r="Y195" i="226" s="1"/>
  <c r="T195" i="224"/>
  <c r="Z163" i="227"/>
  <c r="Y163" i="226" s="1"/>
  <c r="T163" i="224"/>
  <c r="Z131" i="227"/>
  <c r="Y131" i="226" s="1"/>
  <c r="T131" i="224"/>
  <c r="Z99" i="227"/>
  <c r="Y99" i="226" s="1"/>
  <c r="T99" i="224"/>
  <c r="Z67" i="227"/>
  <c r="Y67" i="226" s="1"/>
  <c r="T67" i="224"/>
  <c r="Z35" i="227"/>
  <c r="Y35" i="226" s="1"/>
  <c r="T35" i="224"/>
  <c r="Z206" i="227"/>
  <c r="Y206" i="226" s="1"/>
  <c r="T206" i="224"/>
  <c r="Z38" i="227"/>
  <c r="Y38" i="226" s="1"/>
  <c r="T38" i="224"/>
  <c r="Z322" i="227"/>
  <c r="Y322" i="226" s="1"/>
  <c r="T322" i="224"/>
  <c r="Z290" i="227"/>
  <c r="Y290" i="226" s="1"/>
  <c r="T290" i="224"/>
  <c r="Z258" i="227"/>
  <c r="Y258" i="226" s="1"/>
  <c r="T258" i="224"/>
  <c r="Z226" i="227"/>
  <c r="Y226" i="226" s="1"/>
  <c r="T226" i="224"/>
  <c r="Z194" i="227"/>
  <c r="Y194" i="226" s="1"/>
  <c r="T194" i="224"/>
  <c r="Z162" i="227"/>
  <c r="Y162" i="226" s="1"/>
  <c r="T162" i="224"/>
  <c r="Z130" i="227"/>
  <c r="Y130" i="226" s="1"/>
  <c r="T130" i="224"/>
  <c r="Z98" i="227"/>
  <c r="Y98" i="226" s="1"/>
  <c r="T98" i="224"/>
  <c r="Z58" i="227"/>
  <c r="Y58" i="226" s="1"/>
  <c r="T58" i="224"/>
  <c r="Z26" i="227"/>
  <c r="Y26" i="226" s="1"/>
  <c r="T26" i="224"/>
  <c r="Z329" i="227"/>
  <c r="Y329" i="226" s="1"/>
  <c r="T329" i="224"/>
  <c r="Z297" i="227"/>
  <c r="Y297" i="226" s="1"/>
  <c r="T297" i="224"/>
  <c r="Z265" i="227"/>
  <c r="Y265" i="226" s="1"/>
  <c r="T265" i="224"/>
  <c r="Z233" i="227"/>
  <c r="Y233" i="226" s="1"/>
  <c r="T233" i="224"/>
  <c r="Z201" i="227"/>
  <c r="Y201" i="226" s="1"/>
  <c r="T201" i="224"/>
  <c r="Z169" i="227"/>
  <c r="Y169" i="226" s="1"/>
  <c r="T169" i="224"/>
  <c r="Z137" i="227"/>
  <c r="Y137" i="226" s="1"/>
  <c r="T137" i="224"/>
  <c r="Z105" i="227"/>
  <c r="Y105" i="226" s="1"/>
  <c r="T105" i="224"/>
  <c r="Z73" i="227"/>
  <c r="Y73" i="226" s="1"/>
  <c r="T73" i="224"/>
  <c r="Z41" i="227"/>
  <c r="Y41" i="226" s="1"/>
  <c r="T41" i="224"/>
  <c r="Z174" i="227"/>
  <c r="Y174" i="226" s="1"/>
  <c r="T174" i="224"/>
  <c r="Z312" i="227"/>
  <c r="Y312" i="226" s="1"/>
  <c r="T312" i="224"/>
  <c r="Z280" i="227"/>
  <c r="Y280" i="226" s="1"/>
  <c r="T280" i="224"/>
  <c r="Z248" i="227"/>
  <c r="Y248" i="226" s="1"/>
  <c r="T248" i="224"/>
  <c r="Z216" i="227"/>
  <c r="Y216" i="226" s="1"/>
  <c r="T216" i="224"/>
  <c r="Z184" i="227"/>
  <c r="Y184" i="226" s="1"/>
  <c r="T184" i="224"/>
  <c r="Z152" i="227"/>
  <c r="Y152" i="226" s="1"/>
  <c r="T152" i="224"/>
  <c r="Z120" i="227"/>
  <c r="Y120" i="226" s="1"/>
  <c r="T120" i="224"/>
  <c r="Z88" i="227"/>
  <c r="Y88" i="226" s="1"/>
  <c r="T88" i="224"/>
  <c r="Z56" i="227"/>
  <c r="Y56" i="226" s="1"/>
  <c r="T56" i="224"/>
  <c r="Z24" i="227"/>
  <c r="Y24" i="226" s="1"/>
  <c r="T24" i="224"/>
  <c r="Z327" i="227"/>
  <c r="Y327" i="226" s="1"/>
  <c r="T327" i="224"/>
  <c r="Z295" i="227"/>
  <c r="Y295" i="226" s="1"/>
  <c r="T295" i="224"/>
  <c r="Z263" i="227"/>
  <c r="Y263" i="226" s="1"/>
  <c r="T263" i="224"/>
  <c r="Z231" i="227"/>
  <c r="Y231" i="226" s="1"/>
  <c r="T231" i="224"/>
  <c r="Z199" i="227"/>
  <c r="Y199" i="226" s="1"/>
  <c r="T199" i="224"/>
  <c r="Z167" i="227"/>
  <c r="Y167" i="226" s="1"/>
  <c r="T167" i="224"/>
  <c r="Z135" i="227"/>
  <c r="Y135" i="226" s="1"/>
  <c r="T135" i="224"/>
  <c r="Z103" i="227"/>
  <c r="Y103" i="226" s="1"/>
  <c r="T103" i="224"/>
  <c r="Z71" i="227"/>
  <c r="Y71" i="226" s="1"/>
  <c r="T71" i="224"/>
  <c r="Z39" i="227"/>
  <c r="Y39" i="226" s="1"/>
  <c r="T39" i="224"/>
  <c r="Z334" i="227"/>
  <c r="Y334" i="226" s="1"/>
  <c r="T334" i="224"/>
  <c r="Z302" i="227"/>
  <c r="Y302" i="226" s="1"/>
  <c r="T302" i="224"/>
  <c r="Z270" i="227"/>
  <c r="Y270" i="226" s="1"/>
  <c r="T270" i="224"/>
  <c r="Z238" i="227"/>
  <c r="Y238" i="226" s="1"/>
  <c r="T238" i="224"/>
  <c r="Z190" i="227"/>
  <c r="Y190" i="226" s="1"/>
  <c r="T190" i="224"/>
  <c r="Z134" i="227"/>
  <c r="Y134" i="226" s="1"/>
  <c r="T134" i="224"/>
  <c r="Z86" i="227"/>
  <c r="Y86" i="226" s="1"/>
  <c r="T86" i="224"/>
  <c r="Z30" i="227"/>
  <c r="Y30" i="226" s="1"/>
  <c r="T30" i="224"/>
  <c r="Z333" i="227"/>
  <c r="Y333" i="226" s="1"/>
  <c r="T333" i="224"/>
  <c r="Z269" i="227"/>
  <c r="Y269" i="226" s="1"/>
  <c r="T269" i="224"/>
  <c r="Z205" i="227"/>
  <c r="Y205" i="226" s="1"/>
  <c r="T205" i="224"/>
  <c r="Z173" i="227"/>
  <c r="Y173" i="226" s="1"/>
  <c r="T173" i="224"/>
  <c r="Z109" i="227"/>
  <c r="Y109" i="226" s="1"/>
  <c r="T109" i="224"/>
  <c r="Z77" i="227"/>
  <c r="Y77" i="226" s="1"/>
  <c r="T77" i="224"/>
  <c r="Z45" i="227"/>
  <c r="Y45" i="226" s="1"/>
  <c r="T45" i="224"/>
  <c r="Z13" i="227"/>
  <c r="Y13" i="226" s="1"/>
  <c r="T13" i="224"/>
  <c r="Z324" i="227"/>
  <c r="Y324" i="226" s="1"/>
  <c r="T324" i="224"/>
  <c r="Z292" i="227"/>
  <c r="Y292" i="226" s="1"/>
  <c r="T292" i="224"/>
  <c r="Z260" i="227"/>
  <c r="Y260" i="226" s="1"/>
  <c r="T260" i="224"/>
  <c r="Z228" i="227"/>
  <c r="Y228" i="226" s="1"/>
  <c r="T228" i="224"/>
  <c r="Z164" i="227"/>
  <c r="Y164" i="226" s="1"/>
  <c r="T164" i="224"/>
  <c r="Z132" i="227"/>
  <c r="Y132" i="226" s="1"/>
  <c r="T132" i="224"/>
  <c r="Z100" i="227"/>
  <c r="Y100" i="226" s="1"/>
  <c r="T100" i="224"/>
  <c r="Z68" i="227"/>
  <c r="Y68" i="226" s="1"/>
  <c r="T68" i="224"/>
  <c r="Z36" i="227"/>
  <c r="Y36" i="226" s="1"/>
  <c r="T36" i="224"/>
  <c r="Z158" i="227"/>
  <c r="Y158" i="226" s="1"/>
  <c r="T158" i="224"/>
  <c r="Z315" i="227"/>
  <c r="Y315" i="226" s="1"/>
  <c r="T315" i="224"/>
  <c r="Z283" i="227"/>
  <c r="Y283" i="226" s="1"/>
  <c r="T283" i="224"/>
  <c r="Z251" i="227"/>
  <c r="Y251" i="226" s="1"/>
  <c r="T251" i="224"/>
  <c r="Z219" i="227"/>
  <c r="Y219" i="226" s="1"/>
  <c r="T219" i="224"/>
  <c r="Z187" i="227"/>
  <c r="Y187" i="226" s="1"/>
  <c r="T187" i="224"/>
  <c r="Z155" i="227"/>
  <c r="Y155" i="226" s="1"/>
  <c r="T155" i="224"/>
  <c r="Z123" i="227"/>
  <c r="Y123" i="226" s="1"/>
  <c r="T123" i="224"/>
  <c r="Z91" i="227"/>
  <c r="Y91" i="226" s="1"/>
  <c r="T91" i="224"/>
  <c r="Z59" i="227"/>
  <c r="Y59" i="226" s="1"/>
  <c r="T59" i="224"/>
  <c r="Z27" i="227"/>
  <c r="Y27" i="226" s="1"/>
  <c r="T27" i="224"/>
  <c r="Z94" i="227"/>
  <c r="Y94" i="226" s="1"/>
  <c r="T94" i="224"/>
  <c r="Z22" i="227"/>
  <c r="Y22" i="226" s="1"/>
  <c r="T22" i="224"/>
  <c r="Z314" i="227"/>
  <c r="Y314" i="226" s="1"/>
  <c r="T314" i="224"/>
  <c r="Z282" i="227"/>
  <c r="Y282" i="226" s="1"/>
  <c r="T282" i="224"/>
  <c r="Z250" i="227"/>
  <c r="Y250" i="226" s="1"/>
  <c r="T250" i="224"/>
  <c r="Z218" i="227"/>
  <c r="Y218" i="226" s="1"/>
  <c r="T218" i="224"/>
  <c r="Z186" i="227"/>
  <c r="Y186" i="226" s="1"/>
  <c r="T186" i="224"/>
  <c r="Z154" i="227"/>
  <c r="Y154" i="226" s="1"/>
  <c r="T154" i="224"/>
  <c r="Z122" i="227"/>
  <c r="Y122" i="226" s="1"/>
  <c r="T122" i="224"/>
  <c r="Z90" i="227"/>
  <c r="Y90" i="226" s="1"/>
  <c r="T90" i="224"/>
  <c r="Z50" i="227"/>
  <c r="Y50" i="226" s="1"/>
  <c r="T50" i="224"/>
  <c r="Z18" i="227"/>
  <c r="Y18" i="226" s="1"/>
  <c r="T18" i="224"/>
  <c r="Z321" i="227"/>
  <c r="Y321" i="226" s="1"/>
  <c r="T321" i="224"/>
  <c r="Z289" i="227"/>
  <c r="Y289" i="226" s="1"/>
  <c r="T289" i="224"/>
  <c r="Z257" i="227"/>
  <c r="Y257" i="226" s="1"/>
  <c r="T257" i="224"/>
  <c r="Z225" i="227"/>
  <c r="Y225" i="226" s="1"/>
  <c r="T225" i="224"/>
  <c r="Z193" i="227"/>
  <c r="Y193" i="226" s="1"/>
  <c r="T193" i="224"/>
  <c r="Z161" i="227"/>
  <c r="Y161" i="226" s="1"/>
  <c r="T161" i="224"/>
  <c r="Z129" i="227"/>
  <c r="Y129" i="226" s="1"/>
  <c r="T129" i="224"/>
  <c r="Z97" i="227"/>
  <c r="Y97" i="226" s="1"/>
  <c r="T97" i="224"/>
  <c r="Z65" i="227"/>
  <c r="Y65" i="226" s="1"/>
  <c r="T65" i="224"/>
  <c r="Z33" i="227"/>
  <c r="Y33" i="226" s="1"/>
  <c r="T33" i="224"/>
  <c r="Z336" i="227"/>
  <c r="Y336" i="226" s="1"/>
  <c r="T336" i="224"/>
  <c r="Z304" i="227"/>
  <c r="Y304" i="226" s="1"/>
  <c r="T304" i="224"/>
  <c r="Z272" i="227"/>
  <c r="Y272" i="226" s="1"/>
  <c r="T272" i="224"/>
  <c r="Z240" i="227"/>
  <c r="Y240" i="226" s="1"/>
  <c r="T240" i="224"/>
  <c r="Z208" i="227"/>
  <c r="Y208" i="226" s="1"/>
  <c r="T208" i="224"/>
  <c r="Z176" i="227"/>
  <c r="Y176" i="226" s="1"/>
  <c r="T176" i="224"/>
  <c r="Z144" i="227"/>
  <c r="Y144" i="226" s="1"/>
  <c r="T144" i="224"/>
  <c r="Z112" i="227"/>
  <c r="Y112" i="226" s="1"/>
  <c r="T112" i="224"/>
  <c r="Z80" i="227"/>
  <c r="Y80" i="226" s="1"/>
  <c r="T80" i="224"/>
  <c r="Z48" i="227"/>
  <c r="Y48" i="226" s="1"/>
  <c r="T48" i="224"/>
  <c r="Z16" i="227"/>
  <c r="Y16" i="226" s="1"/>
  <c r="T16" i="224"/>
  <c r="Z319" i="227"/>
  <c r="Y319" i="226" s="1"/>
  <c r="T319" i="224"/>
  <c r="Z287" i="227"/>
  <c r="Y287" i="226" s="1"/>
  <c r="T287" i="224"/>
  <c r="Z255" i="227"/>
  <c r="Y255" i="226" s="1"/>
  <c r="T255" i="224"/>
  <c r="Z223" i="227"/>
  <c r="Y223" i="226" s="1"/>
  <c r="T223" i="224"/>
  <c r="Z191" i="227"/>
  <c r="Y191" i="226" s="1"/>
  <c r="T191" i="224"/>
  <c r="Z159" i="227"/>
  <c r="Y159" i="226" s="1"/>
  <c r="T159" i="224"/>
  <c r="Z127" i="227"/>
  <c r="Y127" i="226" s="1"/>
  <c r="T127" i="224"/>
  <c r="Z95" i="227"/>
  <c r="Y95" i="226" s="1"/>
  <c r="T95" i="224"/>
  <c r="Z63" i="227"/>
  <c r="Y63" i="226" s="1"/>
  <c r="T63" i="224"/>
  <c r="Z31" i="227"/>
  <c r="Y31" i="226" s="1"/>
  <c r="T31" i="224"/>
  <c r="Z326" i="227"/>
  <c r="Y326" i="226" s="1"/>
  <c r="T326" i="224"/>
  <c r="Z294" i="227"/>
  <c r="Y294" i="226" s="1"/>
  <c r="T294" i="224"/>
  <c r="Z262" i="227"/>
  <c r="Y262" i="226" s="1"/>
  <c r="T262" i="224"/>
  <c r="Z230" i="227"/>
  <c r="Y230" i="226" s="1"/>
  <c r="T230" i="224"/>
  <c r="Z182" i="227"/>
  <c r="Y182" i="226" s="1"/>
  <c r="T182" i="224"/>
  <c r="Z126" i="227"/>
  <c r="Y126" i="226" s="1"/>
  <c r="T126" i="224"/>
  <c r="Z78" i="227"/>
  <c r="Y78" i="226" s="1"/>
  <c r="T78" i="224"/>
  <c r="Z14" i="227"/>
  <c r="Y14" i="226" s="1"/>
  <c r="T14" i="224"/>
  <c r="Z301" i="227"/>
  <c r="Y301" i="226" s="1"/>
  <c r="T301" i="224"/>
  <c r="Z237" i="227"/>
  <c r="Y237" i="226" s="1"/>
  <c r="T237" i="224"/>
  <c r="Z141" i="227"/>
  <c r="Y141" i="226" s="1"/>
  <c r="T141" i="224"/>
  <c r="Z196" i="227"/>
  <c r="Y196" i="226" s="1"/>
  <c r="T196" i="224"/>
  <c r="Z261" i="227"/>
  <c r="Y261" i="226" s="1"/>
  <c r="T261" i="224"/>
  <c r="Z101" i="227"/>
  <c r="Y101" i="226" s="1"/>
  <c r="T101" i="224"/>
  <c r="Z284" i="227"/>
  <c r="Y284" i="226" s="1"/>
  <c r="T284" i="224"/>
  <c r="Z156" i="227"/>
  <c r="Y156" i="226" s="1"/>
  <c r="T156" i="224"/>
  <c r="Z28" i="227"/>
  <c r="Y28" i="226" s="1"/>
  <c r="T28" i="224"/>
  <c r="Z211" i="227"/>
  <c r="Y211" i="226" s="1"/>
  <c r="T211" i="224"/>
  <c r="Z115" i="227"/>
  <c r="Y115" i="226" s="1"/>
  <c r="T115" i="224"/>
  <c r="Z51" i="227"/>
  <c r="Y51" i="226" s="1"/>
  <c r="T51" i="224"/>
  <c r="Z338" i="227"/>
  <c r="Y338" i="226" s="1"/>
  <c r="T338" i="224"/>
  <c r="Z210" i="227"/>
  <c r="Y210" i="226" s="1"/>
  <c r="T210" i="224"/>
  <c r="Z114" i="227"/>
  <c r="Y114" i="226" s="1"/>
  <c r="T114" i="224"/>
  <c r="Z42" i="227"/>
  <c r="Y42" i="226" s="1"/>
  <c r="T42" i="224"/>
  <c r="Z214" i="227"/>
  <c r="Y214" i="226" s="1"/>
  <c r="T214" i="224"/>
  <c r="Z217" i="227"/>
  <c r="Y217" i="226" s="1"/>
  <c r="T217" i="224"/>
  <c r="Z121" i="227"/>
  <c r="Y121" i="226" s="1"/>
  <c r="T121" i="224"/>
  <c r="Z57" i="227"/>
  <c r="Y57" i="226" s="1"/>
  <c r="T57" i="224"/>
  <c r="Z25" i="227"/>
  <c r="Y25" i="226" s="1"/>
  <c r="T25" i="224"/>
  <c r="Z328" i="227"/>
  <c r="Y328" i="226" s="1"/>
  <c r="T328" i="224"/>
  <c r="Z296" i="227"/>
  <c r="Y296" i="226" s="1"/>
  <c r="T296" i="224"/>
  <c r="Z264" i="227"/>
  <c r="Y264" i="226" s="1"/>
  <c r="T264" i="224"/>
  <c r="Z200" i="227"/>
  <c r="Y200" i="226" s="1"/>
  <c r="T200" i="224"/>
  <c r="Z168" i="227"/>
  <c r="Y168" i="226" s="1"/>
  <c r="T168" i="224"/>
  <c r="Z136" i="227"/>
  <c r="Y136" i="226" s="1"/>
  <c r="T136" i="224"/>
  <c r="Z104" i="227"/>
  <c r="Y104" i="226" s="1"/>
  <c r="T104" i="224"/>
  <c r="Z72" i="227"/>
  <c r="Y72" i="226" s="1"/>
  <c r="T72" i="224"/>
  <c r="Z40" i="227"/>
  <c r="Y40" i="226" s="1"/>
  <c r="T40" i="224"/>
  <c r="Z150" i="227"/>
  <c r="Y150" i="226" s="1"/>
  <c r="T150" i="224"/>
  <c r="Z311" i="227"/>
  <c r="Y311" i="226" s="1"/>
  <c r="T311" i="224"/>
  <c r="Z279" i="227"/>
  <c r="Y279" i="226" s="1"/>
  <c r="T279" i="224"/>
  <c r="Z247" i="227"/>
  <c r="Y247" i="226" s="1"/>
  <c r="T247" i="224"/>
  <c r="Z215" i="227"/>
  <c r="Y215" i="226" s="1"/>
  <c r="T215" i="224"/>
  <c r="Z183" i="227"/>
  <c r="Y183" i="226" s="1"/>
  <c r="T183" i="224"/>
  <c r="Z151" i="227"/>
  <c r="Y151" i="226" s="1"/>
  <c r="T151" i="224"/>
  <c r="Z119" i="227"/>
  <c r="Y119" i="226" s="1"/>
  <c r="T119" i="224"/>
  <c r="Z87" i="227"/>
  <c r="Y87" i="226" s="1"/>
  <c r="T87" i="224"/>
  <c r="Z55" i="227"/>
  <c r="Y55" i="226" s="1"/>
  <c r="T55" i="224"/>
  <c r="Z23" i="227"/>
  <c r="Y23" i="226" s="1"/>
  <c r="T23" i="224"/>
  <c r="Z318" i="227"/>
  <c r="Y318" i="226" s="1"/>
  <c r="T318" i="224"/>
  <c r="Z286" i="227"/>
  <c r="Y286" i="226" s="1"/>
  <c r="T286" i="224"/>
  <c r="Z254" i="227"/>
  <c r="Y254" i="226" s="1"/>
  <c r="T254" i="224"/>
  <c r="Z222" i="227"/>
  <c r="Y222" i="226" s="1"/>
  <c r="T222" i="224"/>
  <c r="Z166" i="227"/>
  <c r="Y166" i="226" s="1"/>
  <c r="T166" i="224"/>
  <c r="Z118" i="227"/>
  <c r="Y118" i="226" s="1"/>
  <c r="T118" i="224"/>
  <c r="Z62" i="227"/>
  <c r="Y62" i="226" s="1"/>
  <c r="T62" i="224"/>
  <c r="Z325" i="227"/>
  <c r="Y325" i="226" s="1"/>
  <c r="T325" i="224"/>
  <c r="Z229" i="227"/>
  <c r="Y229" i="226" s="1"/>
  <c r="T229" i="224"/>
  <c r="Z165" i="227"/>
  <c r="Y165" i="226" s="1"/>
  <c r="T165" i="224"/>
  <c r="Z69" i="227"/>
  <c r="Y69" i="226" s="1"/>
  <c r="T69" i="224"/>
  <c r="Z110" i="227"/>
  <c r="Y110" i="226" s="1"/>
  <c r="T110" i="224"/>
  <c r="Z316" i="227"/>
  <c r="Y316" i="226" s="1"/>
  <c r="T316" i="224"/>
  <c r="Z220" i="227"/>
  <c r="Y220" i="226" s="1"/>
  <c r="T220" i="224"/>
  <c r="Z188" i="227"/>
  <c r="Y188" i="226" s="1"/>
  <c r="T188" i="224"/>
  <c r="Z124" i="227"/>
  <c r="Y124" i="226" s="1"/>
  <c r="T124" i="224"/>
  <c r="Z92" i="227"/>
  <c r="Y92" i="226" s="1"/>
  <c r="T92" i="224"/>
  <c r="Z60" i="227"/>
  <c r="Y60" i="226" s="1"/>
  <c r="T60" i="224"/>
  <c r="Z339" i="227"/>
  <c r="Y339" i="226" s="1"/>
  <c r="T339" i="224"/>
  <c r="Z307" i="227"/>
  <c r="Y307" i="226" s="1"/>
  <c r="T307" i="224"/>
  <c r="Z243" i="227"/>
  <c r="Y243" i="226" s="1"/>
  <c r="T243" i="224"/>
  <c r="Z179" i="227"/>
  <c r="Y179" i="226" s="1"/>
  <c r="T179" i="224"/>
  <c r="Z147" i="227"/>
  <c r="Y147" i="226" s="1"/>
  <c r="T147" i="224"/>
  <c r="Z83" i="227"/>
  <c r="Y83" i="226" s="1"/>
  <c r="T83" i="224"/>
  <c r="Z19" i="227"/>
  <c r="Y19" i="226" s="1"/>
  <c r="T19" i="224"/>
  <c r="Z70" i="227"/>
  <c r="Y70" i="226" s="1"/>
  <c r="T70" i="224"/>
  <c r="Z306" i="227"/>
  <c r="Y306" i="226" s="1"/>
  <c r="T306" i="224"/>
  <c r="Z274" i="227"/>
  <c r="Y274" i="226" s="1"/>
  <c r="T274" i="224"/>
  <c r="Z242" i="227"/>
  <c r="Y242" i="226" s="1"/>
  <c r="T242" i="224"/>
  <c r="Z178" i="227"/>
  <c r="Y178" i="226" s="1"/>
  <c r="T178" i="224"/>
  <c r="Z146" i="227"/>
  <c r="Y146" i="226" s="1"/>
  <c r="T146" i="224"/>
  <c r="Z82" i="227"/>
  <c r="Y82" i="226" s="1"/>
  <c r="T82" i="224"/>
  <c r="Z313" i="227"/>
  <c r="Y313" i="226" s="1"/>
  <c r="T313" i="224"/>
  <c r="Z281" i="227"/>
  <c r="Y281" i="226" s="1"/>
  <c r="T281" i="224"/>
  <c r="Z249" i="227"/>
  <c r="Y249" i="226" s="1"/>
  <c r="T249" i="224"/>
  <c r="Z185" i="227"/>
  <c r="Y185" i="226" s="1"/>
  <c r="T185" i="224"/>
  <c r="Z153" i="227"/>
  <c r="Y153" i="226" s="1"/>
  <c r="T153" i="224"/>
  <c r="Z89" i="227"/>
  <c r="Y89" i="226" s="1"/>
  <c r="T89" i="224"/>
  <c r="Z232" i="227"/>
  <c r="Y232" i="226" s="1"/>
  <c r="T232" i="224"/>
  <c r="Z293" i="227"/>
  <c r="Y293" i="226" s="1"/>
  <c r="T293" i="224"/>
  <c r="Z197" i="227"/>
  <c r="Y197" i="226" s="1"/>
  <c r="T197" i="224"/>
  <c r="Z133" i="227"/>
  <c r="Y133" i="226" s="1"/>
  <c r="T133" i="224"/>
  <c r="Z37" i="227"/>
  <c r="Y37" i="226" s="1"/>
  <c r="T37" i="224"/>
  <c r="Z252" i="227"/>
  <c r="Y252" i="226" s="1"/>
  <c r="T252" i="224"/>
  <c r="Z275" i="227"/>
  <c r="Y275" i="226" s="1"/>
  <c r="T275" i="224"/>
  <c r="Z317" i="227"/>
  <c r="Y317" i="226" s="1"/>
  <c r="T317" i="224"/>
  <c r="Z285" i="227"/>
  <c r="Y285" i="226" s="1"/>
  <c r="T285" i="224"/>
  <c r="Z253" i="227"/>
  <c r="Y253" i="226" s="1"/>
  <c r="T253" i="224"/>
  <c r="Z221" i="227"/>
  <c r="Y221" i="226" s="1"/>
  <c r="T221" i="224"/>
  <c r="Z189" i="227"/>
  <c r="Y189" i="226" s="1"/>
  <c r="T189" i="224"/>
  <c r="Z157" i="227"/>
  <c r="Y157" i="226" s="1"/>
  <c r="T157" i="224"/>
  <c r="Z125" i="227"/>
  <c r="Y125" i="226" s="1"/>
  <c r="T125" i="224"/>
  <c r="Z93" i="227"/>
  <c r="Y93" i="226" s="1"/>
  <c r="T93" i="224"/>
  <c r="Z61" i="227"/>
  <c r="Y61" i="226" s="1"/>
  <c r="T61" i="224"/>
  <c r="Z29" i="227"/>
  <c r="Y29" i="226" s="1"/>
  <c r="T29" i="224"/>
  <c r="Z340" i="227"/>
  <c r="Y340" i="226" s="1"/>
  <c r="T340" i="224"/>
  <c r="Z308" i="227"/>
  <c r="Y308" i="226" s="1"/>
  <c r="T308" i="224"/>
  <c r="Z276" i="227"/>
  <c r="Y276" i="226" s="1"/>
  <c r="T276" i="224"/>
  <c r="Z244" i="227"/>
  <c r="Y244" i="226" s="1"/>
  <c r="T244" i="224"/>
  <c r="Z212" i="227"/>
  <c r="Y212" i="226" s="1"/>
  <c r="T212" i="224"/>
  <c r="Z180" i="227"/>
  <c r="Y180" i="226" s="1"/>
  <c r="T180" i="224"/>
  <c r="Z148" i="227"/>
  <c r="Y148" i="226" s="1"/>
  <c r="T148" i="224"/>
  <c r="Z116" i="227"/>
  <c r="Y116" i="226" s="1"/>
  <c r="T116" i="224"/>
  <c r="Z84" i="227"/>
  <c r="Y84" i="226" s="1"/>
  <c r="T84" i="224"/>
  <c r="Z52" i="227"/>
  <c r="Y52" i="226" s="1"/>
  <c r="T52" i="224"/>
  <c r="Z20" i="227"/>
  <c r="Y20" i="226" s="1"/>
  <c r="T20" i="224"/>
  <c r="Z331" i="227"/>
  <c r="Y331" i="226" s="1"/>
  <c r="T331" i="224"/>
  <c r="Z299" i="227"/>
  <c r="Y299" i="226" s="1"/>
  <c r="T299" i="224"/>
  <c r="Z267" i="227"/>
  <c r="Y267" i="226" s="1"/>
  <c r="T267" i="224"/>
  <c r="Z235" i="227"/>
  <c r="Y235" i="226" s="1"/>
  <c r="T235" i="224"/>
  <c r="Z203" i="227"/>
  <c r="Y203" i="226" s="1"/>
  <c r="T203" i="224"/>
  <c r="Z171" i="227"/>
  <c r="Y171" i="226" s="1"/>
  <c r="T171" i="224"/>
  <c r="Z139" i="227"/>
  <c r="Y139" i="226" s="1"/>
  <c r="T139" i="224"/>
  <c r="Z107" i="227"/>
  <c r="Y107" i="226" s="1"/>
  <c r="T107" i="224"/>
  <c r="Z75" i="227"/>
  <c r="Y75" i="226" s="1"/>
  <c r="T75" i="224"/>
  <c r="Z43" i="227"/>
  <c r="Y43" i="226" s="1"/>
  <c r="T43" i="224"/>
  <c r="Z11" i="227"/>
  <c r="Y11" i="226" s="1"/>
  <c r="T11" i="224"/>
  <c r="Z54" i="227"/>
  <c r="Y54" i="226" s="1"/>
  <c r="T54" i="224"/>
  <c r="Z330" i="227"/>
  <c r="Y330" i="226" s="1"/>
  <c r="T330" i="224"/>
  <c r="Z298" i="227"/>
  <c r="Y298" i="226" s="1"/>
  <c r="T298" i="224"/>
  <c r="Z266" i="227"/>
  <c r="Y266" i="226" s="1"/>
  <c r="T266" i="224"/>
  <c r="Z234" i="227"/>
  <c r="Y234" i="226" s="1"/>
  <c r="T234" i="224"/>
  <c r="Z202" i="227"/>
  <c r="Y202" i="226" s="1"/>
  <c r="T202" i="224"/>
  <c r="Z170" i="227"/>
  <c r="Y170" i="226" s="1"/>
  <c r="T170" i="224"/>
  <c r="Z138" i="227"/>
  <c r="Y138" i="226" s="1"/>
  <c r="T138" i="224"/>
  <c r="Z106" i="227"/>
  <c r="Y106" i="226" s="1"/>
  <c r="T106" i="224"/>
  <c r="Z66" i="227"/>
  <c r="Y66" i="226" s="1"/>
  <c r="T66" i="224"/>
  <c r="Z34" i="227"/>
  <c r="Y34" i="226" s="1"/>
  <c r="T34" i="224"/>
  <c r="Z337" i="227"/>
  <c r="Y337" i="226" s="1"/>
  <c r="T337" i="224"/>
  <c r="Z305" i="227"/>
  <c r="Y305" i="226" s="1"/>
  <c r="T305" i="224"/>
  <c r="Z273" i="227"/>
  <c r="Y273" i="226" s="1"/>
  <c r="T273" i="224"/>
  <c r="Z241" i="227"/>
  <c r="Y241" i="226" s="1"/>
  <c r="T241" i="224"/>
  <c r="Z209" i="227"/>
  <c r="Y209" i="226" s="1"/>
  <c r="T209" i="224"/>
  <c r="Z177" i="227"/>
  <c r="Y177" i="226" s="1"/>
  <c r="T177" i="224"/>
  <c r="Z145" i="227"/>
  <c r="Y145" i="226" s="1"/>
  <c r="T145" i="224"/>
  <c r="Z113" i="227"/>
  <c r="Y113" i="226" s="1"/>
  <c r="T113" i="224"/>
  <c r="Z81" i="227"/>
  <c r="Y81" i="226" s="1"/>
  <c r="T81" i="224"/>
  <c r="Z49" i="227"/>
  <c r="Y49" i="226" s="1"/>
  <c r="T49" i="224"/>
  <c r="Z17" i="227"/>
  <c r="Y17" i="226" s="1"/>
  <c r="T17" i="224"/>
  <c r="Z320" i="227"/>
  <c r="Y320" i="226" s="1"/>
  <c r="T320" i="224"/>
  <c r="Z288" i="227"/>
  <c r="Y288" i="226" s="1"/>
  <c r="T288" i="224"/>
  <c r="Z256" i="227"/>
  <c r="Y256" i="226" s="1"/>
  <c r="T256" i="224"/>
  <c r="Z224" i="227"/>
  <c r="Y224" i="226" s="1"/>
  <c r="T224" i="224"/>
  <c r="Z192" i="227"/>
  <c r="Y192" i="226" s="1"/>
  <c r="T192" i="224"/>
  <c r="Z160" i="227"/>
  <c r="Y160" i="226" s="1"/>
  <c r="T160" i="224"/>
  <c r="Z128" i="227"/>
  <c r="Y128" i="226" s="1"/>
  <c r="T128" i="224"/>
  <c r="Z96" i="227"/>
  <c r="Y96" i="226" s="1"/>
  <c r="T96" i="224"/>
  <c r="Z64" i="227"/>
  <c r="Y64" i="226" s="1"/>
  <c r="T64" i="224"/>
  <c r="Z32" i="227"/>
  <c r="Y32" i="226" s="1"/>
  <c r="T32" i="224"/>
  <c r="Z335" i="227"/>
  <c r="Y335" i="226" s="1"/>
  <c r="T335" i="224"/>
  <c r="Z303" i="227"/>
  <c r="Y303" i="226" s="1"/>
  <c r="T303" i="224"/>
  <c r="Z271" i="227"/>
  <c r="Y271" i="226" s="1"/>
  <c r="T271" i="224"/>
  <c r="Z239" i="227"/>
  <c r="Y239" i="226" s="1"/>
  <c r="T239" i="224"/>
  <c r="Z207" i="227"/>
  <c r="Y207" i="226" s="1"/>
  <c r="T207" i="224"/>
  <c r="Z175" i="227"/>
  <c r="Y175" i="226" s="1"/>
  <c r="T175" i="224"/>
  <c r="Z143" i="227"/>
  <c r="Y143" i="226" s="1"/>
  <c r="T143" i="224"/>
  <c r="Z111" i="227"/>
  <c r="Y111" i="226" s="1"/>
  <c r="T111" i="224"/>
  <c r="Z79" i="227"/>
  <c r="Y79" i="226" s="1"/>
  <c r="T79" i="224"/>
  <c r="Z47" i="227"/>
  <c r="Y47" i="226" s="1"/>
  <c r="T47" i="224"/>
  <c r="Z15" i="227"/>
  <c r="Y15" i="226" s="1"/>
  <c r="T15" i="224"/>
  <c r="Z310" i="227"/>
  <c r="Y310" i="226" s="1"/>
  <c r="T310" i="224"/>
  <c r="Z278" i="227"/>
  <c r="Y278" i="226" s="1"/>
  <c r="T278" i="224"/>
  <c r="Z246" i="227"/>
  <c r="Y246" i="226" s="1"/>
  <c r="T246" i="224"/>
  <c r="Z198" i="227"/>
  <c r="Y198" i="226" s="1"/>
  <c r="T198" i="224"/>
  <c r="Z142" i="227"/>
  <c r="Y142" i="226" s="1"/>
  <c r="T142" i="224"/>
  <c r="Z102" i="227"/>
  <c r="Y102" i="226" s="1"/>
  <c r="T102" i="224"/>
  <c r="Z46" i="227"/>
  <c r="Y46" i="226" s="1"/>
  <c r="T46" i="224"/>
  <c r="R99" i="226" l="1"/>
  <c r="R287" i="226"/>
  <c r="R269" i="226"/>
  <c r="R161" i="226"/>
  <c r="R47" i="226"/>
  <c r="R259" i="226"/>
  <c r="R262" i="226"/>
  <c r="R319" i="226"/>
  <c r="R240" i="226"/>
  <c r="R201" i="226"/>
  <c r="R136" i="226"/>
  <c r="R267" i="226"/>
  <c r="R76" i="226"/>
  <c r="R117" i="226"/>
  <c r="R33" i="226"/>
  <c r="R14" i="226"/>
  <c r="R270" i="226"/>
  <c r="R327" i="226"/>
  <c r="R256" i="226"/>
  <c r="R209" i="226"/>
  <c r="R234" i="226"/>
  <c r="R275" i="226"/>
  <c r="R92" i="226"/>
  <c r="R125" i="226"/>
  <c r="R308" i="226"/>
  <c r="R168" i="226"/>
  <c r="R314" i="226"/>
  <c r="R252" i="226"/>
  <c r="R332" i="226"/>
  <c r="R230" i="226"/>
  <c r="R274" i="226"/>
  <c r="R205" i="226"/>
  <c r="R77" i="226"/>
  <c r="R43" i="226"/>
  <c r="R109" i="226"/>
  <c r="R323" i="226"/>
  <c r="R294" i="226"/>
  <c r="R63" i="226"/>
  <c r="R296" i="226"/>
  <c r="R233" i="226"/>
  <c r="R224" i="226"/>
  <c r="R258" i="226"/>
  <c r="R299" i="226"/>
  <c r="R149" i="226"/>
  <c r="R46" i="226"/>
  <c r="R302" i="226"/>
  <c r="R95" i="226"/>
  <c r="R304" i="226"/>
  <c r="R241" i="226"/>
  <c r="R280" i="226"/>
  <c r="R266" i="226"/>
  <c r="R307" i="226"/>
  <c r="R180" i="226"/>
  <c r="R157" i="226"/>
  <c r="R289" i="226"/>
  <c r="R65" i="226"/>
  <c r="R69" i="226"/>
  <c r="R198" i="226"/>
  <c r="R152" i="226"/>
  <c r="R309" i="226"/>
  <c r="R60" i="226"/>
  <c r="R260" i="226"/>
  <c r="R197" i="226"/>
  <c r="R131" i="226"/>
  <c r="R15" i="226"/>
  <c r="R107" i="226"/>
  <c r="R336" i="226"/>
  <c r="R265" i="226"/>
  <c r="R34" i="226"/>
  <c r="R290" i="226"/>
  <c r="R331" i="226"/>
  <c r="R181" i="226"/>
  <c r="R78" i="226"/>
  <c r="R334" i="226"/>
  <c r="R160" i="226"/>
  <c r="R273" i="226"/>
  <c r="R42" i="226"/>
  <c r="R298" i="226"/>
  <c r="R339" i="226"/>
  <c r="R236" i="226"/>
  <c r="R189" i="226"/>
  <c r="R129" i="226"/>
  <c r="R261" i="226"/>
  <c r="R18" i="226"/>
  <c r="R146" i="226"/>
  <c r="R81" i="226"/>
  <c r="R79" i="226"/>
  <c r="R112" i="226"/>
  <c r="R325" i="226"/>
  <c r="R173" i="226"/>
  <c r="R84" i="226"/>
  <c r="R143" i="226"/>
  <c r="R288" i="226"/>
  <c r="R41" i="226"/>
  <c r="R297" i="226"/>
  <c r="R66" i="226"/>
  <c r="R322" i="226"/>
  <c r="R75" i="226"/>
  <c r="R268" i="226"/>
  <c r="R213" i="226"/>
  <c r="R110" i="226"/>
  <c r="R151" i="226"/>
  <c r="R328" i="226"/>
  <c r="R49" i="226"/>
  <c r="R305" i="226"/>
  <c r="R74" i="226"/>
  <c r="R330" i="226"/>
  <c r="R276" i="226"/>
  <c r="R221" i="226"/>
  <c r="R225" i="226"/>
  <c r="R210" i="226"/>
  <c r="R82" i="226"/>
  <c r="R338" i="226"/>
  <c r="R104" i="226"/>
  <c r="R31" i="226"/>
  <c r="R132" i="226"/>
  <c r="R148" i="226"/>
  <c r="R191" i="226"/>
  <c r="R73" i="226"/>
  <c r="R329" i="226"/>
  <c r="R98" i="226"/>
  <c r="R91" i="226"/>
  <c r="R316" i="226"/>
  <c r="R245" i="226"/>
  <c r="R142" i="226"/>
  <c r="R199" i="226"/>
  <c r="R103" i="226"/>
  <c r="R337" i="226"/>
  <c r="R106" i="226"/>
  <c r="R123" i="226"/>
  <c r="R116" i="226"/>
  <c r="R324" i="226"/>
  <c r="R253" i="226"/>
  <c r="R58" i="226"/>
  <c r="R133" i="226"/>
  <c r="R178" i="226"/>
  <c r="R159" i="226"/>
  <c r="R237" i="226"/>
  <c r="R192" i="226"/>
  <c r="R300" i="226"/>
  <c r="R223" i="226"/>
  <c r="R105" i="226"/>
  <c r="R39" i="226"/>
  <c r="R171" i="226"/>
  <c r="R244" i="226"/>
  <c r="R21" i="226"/>
  <c r="R277" i="226"/>
  <c r="R12" i="226"/>
  <c r="R28" i="226"/>
  <c r="R174" i="226"/>
  <c r="R231" i="226"/>
  <c r="R48" i="226"/>
  <c r="R113" i="226"/>
  <c r="R71" i="226"/>
  <c r="R138" i="226"/>
  <c r="R179" i="226"/>
  <c r="R284" i="226"/>
  <c r="R29" i="226"/>
  <c r="R285" i="226"/>
  <c r="R311" i="226"/>
  <c r="R122" i="226"/>
  <c r="R37" i="226"/>
  <c r="R229" i="226"/>
  <c r="R293" i="226"/>
  <c r="R286" i="226"/>
  <c r="R187" i="226"/>
  <c r="R156" i="226"/>
  <c r="R226" i="226"/>
  <c r="R203" i="226"/>
  <c r="R232" i="226"/>
  <c r="R248" i="226"/>
  <c r="R51" i="226"/>
  <c r="R134" i="226"/>
  <c r="R137" i="226"/>
  <c r="R183" i="226"/>
  <c r="R162" i="226"/>
  <c r="R59" i="226"/>
  <c r="R53" i="226"/>
  <c r="R97" i="226"/>
  <c r="R100" i="226"/>
  <c r="R206" i="226"/>
  <c r="R263" i="226"/>
  <c r="R128" i="226"/>
  <c r="R145" i="226"/>
  <c r="R24" i="226"/>
  <c r="R170" i="226"/>
  <c r="R211" i="226"/>
  <c r="R83" i="226"/>
  <c r="R61" i="226"/>
  <c r="R317" i="226"/>
  <c r="R32" i="226"/>
  <c r="R186" i="226"/>
  <c r="R101" i="226"/>
  <c r="R215" i="226"/>
  <c r="R306" i="226"/>
  <c r="R17" i="226"/>
  <c r="R130" i="226"/>
  <c r="R220" i="226"/>
  <c r="R301" i="226"/>
  <c r="R257" i="226"/>
  <c r="R45" i="226"/>
  <c r="R320" i="226"/>
  <c r="R195" i="226"/>
  <c r="R166" i="226"/>
  <c r="R72" i="226"/>
  <c r="R194" i="226"/>
  <c r="R235" i="226"/>
  <c r="R163" i="226"/>
  <c r="R85" i="226"/>
  <c r="R341" i="226"/>
  <c r="R212" i="226"/>
  <c r="R172" i="226"/>
  <c r="R238" i="226"/>
  <c r="R295" i="226"/>
  <c r="R200" i="226"/>
  <c r="R177" i="226"/>
  <c r="R80" i="226"/>
  <c r="R202" i="226"/>
  <c r="R243" i="226"/>
  <c r="R20" i="226"/>
  <c r="R93" i="226"/>
  <c r="R52" i="226"/>
  <c r="R88" i="226"/>
  <c r="R250" i="226"/>
  <c r="R36" i="226"/>
  <c r="R318" i="226"/>
  <c r="BW341" i="227"/>
  <c r="BW340" i="227"/>
  <c r="BW339" i="227"/>
  <c r="BW332" i="227"/>
  <c r="BW331" i="227"/>
  <c r="BW330" i="227"/>
  <c r="BW324" i="227"/>
  <c r="BW323" i="227"/>
  <c r="BW322" i="227"/>
  <c r="BW316" i="227"/>
  <c r="BW315" i="227"/>
  <c r="BW308" i="227"/>
  <c r="BW307" i="227"/>
  <c r="BW300" i="227"/>
  <c r="BW299" i="227"/>
  <c r="BW292" i="227"/>
  <c r="BW291" i="227"/>
  <c r="BW284" i="227"/>
  <c r="BW283" i="227"/>
  <c r="BW276" i="227"/>
  <c r="BW275" i="227"/>
  <c r="BW268" i="227"/>
  <c r="BW267" i="227"/>
  <c r="BW260" i="227"/>
  <c r="BW258" i="227"/>
  <c r="BW252" i="227"/>
  <c r="BW244" i="227"/>
  <c r="BW236" i="227"/>
  <c r="BW235" i="227"/>
  <c r="BW234" i="227"/>
  <c r="BW228" i="227"/>
  <c r="BW220" i="227"/>
  <c r="BW219" i="227"/>
  <c r="BW212" i="227"/>
  <c r="BW204" i="227"/>
  <c r="BW196" i="227"/>
  <c r="BW188" i="227"/>
  <c r="BW187" i="227"/>
  <c r="BW180" i="227"/>
  <c r="BW172" i="227"/>
  <c r="BW156" i="227"/>
  <c r="BW132" i="227"/>
  <c r="BW99" i="227"/>
  <c r="BW10" i="227"/>
  <c r="BW36" i="227" l="1"/>
  <c r="BW68" i="227"/>
  <c r="BW108" i="227"/>
  <c r="BW140" i="227"/>
  <c r="BW30" i="227"/>
  <c r="BW54" i="227"/>
  <c r="BW78" i="227"/>
  <c r="BW94" i="227"/>
  <c r="BW134" i="227"/>
  <c r="BW150" i="227"/>
  <c r="BW166" i="227"/>
  <c r="BW182" i="227"/>
  <c r="BW198" i="227"/>
  <c r="BW214" i="227"/>
  <c r="BW238" i="227"/>
  <c r="BW246" i="227"/>
  <c r="BW262" i="227"/>
  <c r="BW270" i="227"/>
  <c r="BW278" i="227"/>
  <c r="BW294" i="227"/>
  <c r="BW310" i="227"/>
  <c r="BW318" i="227"/>
  <c r="BW326" i="227"/>
  <c r="BW334" i="227"/>
  <c r="BW15" i="227"/>
  <c r="BW23" i="227"/>
  <c r="BW31" i="227"/>
  <c r="BW39" i="227"/>
  <c r="BW47" i="227"/>
  <c r="BW55" i="227"/>
  <c r="BW63" i="227"/>
  <c r="BW71" i="227"/>
  <c r="BW79" i="227"/>
  <c r="BW87" i="227"/>
  <c r="BW95" i="227"/>
  <c r="BW103" i="227"/>
  <c r="BW111" i="227"/>
  <c r="BW119" i="227"/>
  <c r="BW127" i="227"/>
  <c r="BW135" i="227"/>
  <c r="BW143" i="227"/>
  <c r="BW151" i="227"/>
  <c r="BW159" i="227"/>
  <c r="BW167" i="227"/>
  <c r="BW175" i="227"/>
  <c r="BW183" i="227"/>
  <c r="BW191" i="227"/>
  <c r="BW199" i="227"/>
  <c r="BW207" i="227"/>
  <c r="BW215" i="227"/>
  <c r="BW223" i="227"/>
  <c r="BW231" i="227"/>
  <c r="BW239" i="227"/>
  <c r="BW247" i="227"/>
  <c r="BW255" i="227"/>
  <c r="BW263" i="227"/>
  <c r="BW271" i="227"/>
  <c r="BW279" i="227"/>
  <c r="BW287" i="227"/>
  <c r="BW295" i="227"/>
  <c r="BW303" i="227"/>
  <c r="BW311" i="227"/>
  <c r="BW319" i="227"/>
  <c r="BW327" i="227"/>
  <c r="BW335" i="227"/>
  <c r="BW12" i="227"/>
  <c r="BW92" i="227"/>
  <c r="BW102" i="227"/>
  <c r="BW254" i="227"/>
  <c r="BW48" i="227"/>
  <c r="BW80" i="227"/>
  <c r="BW96" i="227"/>
  <c r="BW104" i="227"/>
  <c r="BW112" i="227"/>
  <c r="BW120" i="227"/>
  <c r="BW128" i="227"/>
  <c r="BW136" i="227"/>
  <c r="BW144" i="227"/>
  <c r="BW152" i="227"/>
  <c r="BW160" i="227"/>
  <c r="BW168" i="227"/>
  <c r="BW176" i="227"/>
  <c r="BW184" i="227"/>
  <c r="BW192" i="227"/>
  <c r="BW200" i="227"/>
  <c r="BW208" i="227"/>
  <c r="BW216" i="227"/>
  <c r="BW224" i="227"/>
  <c r="BW232" i="227"/>
  <c r="BW240" i="227"/>
  <c r="BW248" i="227"/>
  <c r="BW256" i="227"/>
  <c r="BW264" i="227"/>
  <c r="BW272" i="227"/>
  <c r="BW280" i="227"/>
  <c r="BW288" i="227"/>
  <c r="BW296" i="227"/>
  <c r="BW304" i="227"/>
  <c r="BW312" i="227"/>
  <c r="BW320" i="227"/>
  <c r="BW328" i="227"/>
  <c r="BW336" i="227"/>
  <c r="BW60" i="227"/>
  <c r="BW116" i="227"/>
  <c r="BW38" i="227"/>
  <c r="BW118" i="227"/>
  <c r="BW286" i="227"/>
  <c r="BW17" i="227"/>
  <c r="BW25" i="227"/>
  <c r="BW33" i="227"/>
  <c r="BW41" i="227"/>
  <c r="BW49" i="227"/>
  <c r="BW57" i="227"/>
  <c r="BW65" i="227"/>
  <c r="BW73" i="227"/>
  <c r="BW81" i="227"/>
  <c r="BW89" i="227"/>
  <c r="BW97" i="227"/>
  <c r="BW105" i="227"/>
  <c r="BW113" i="227"/>
  <c r="BW121" i="227"/>
  <c r="BW129" i="227"/>
  <c r="BW137" i="227"/>
  <c r="BW145" i="227"/>
  <c r="BW153" i="227"/>
  <c r="BW161" i="227"/>
  <c r="BW169" i="227"/>
  <c r="BW177" i="227"/>
  <c r="BW185" i="227"/>
  <c r="BW193" i="227"/>
  <c r="BW201" i="227"/>
  <c r="BW209" i="227"/>
  <c r="BW217" i="227"/>
  <c r="BW225" i="227"/>
  <c r="BW233" i="227"/>
  <c r="BW241" i="227"/>
  <c r="BW249" i="227"/>
  <c r="BW257" i="227"/>
  <c r="BW265" i="227"/>
  <c r="BW273" i="227"/>
  <c r="BW281" i="227"/>
  <c r="BW289" i="227"/>
  <c r="BW297" i="227"/>
  <c r="BW305" i="227"/>
  <c r="BW313" i="227"/>
  <c r="BW321" i="227"/>
  <c r="BW329" i="227"/>
  <c r="BW337" i="227"/>
  <c r="BW28" i="227"/>
  <c r="BW76" i="227"/>
  <c r="BW124" i="227"/>
  <c r="BW14" i="227"/>
  <c r="BW62" i="227"/>
  <c r="BW126" i="227"/>
  <c r="BW222" i="227"/>
  <c r="BW24" i="227"/>
  <c r="BW32" i="227"/>
  <c r="BW56" i="227"/>
  <c r="BW72" i="227"/>
  <c r="AZ10" i="224"/>
  <c r="BY10" i="227"/>
  <c r="BW18" i="227"/>
  <c r="BW26" i="227"/>
  <c r="BW34" i="227"/>
  <c r="BW42" i="227"/>
  <c r="BW50" i="227"/>
  <c r="BW58" i="227"/>
  <c r="BW66" i="227"/>
  <c r="BW74" i="227"/>
  <c r="BW82" i="227"/>
  <c r="BW90" i="227"/>
  <c r="BW98" i="227"/>
  <c r="BW106" i="227"/>
  <c r="BW114" i="227"/>
  <c r="BW122" i="227"/>
  <c r="BW130" i="227"/>
  <c r="BW138" i="227"/>
  <c r="BW146" i="227"/>
  <c r="BW154" i="227"/>
  <c r="BW162" i="227"/>
  <c r="BW170" i="227"/>
  <c r="BW178" i="227"/>
  <c r="BW186" i="227"/>
  <c r="BW194" i="227"/>
  <c r="BW202" i="227"/>
  <c r="BW210" i="227"/>
  <c r="BW218" i="227"/>
  <c r="BW226" i="227"/>
  <c r="AZ234" i="224"/>
  <c r="BY234" i="227"/>
  <c r="BW242" i="227"/>
  <c r="BW250" i="227"/>
  <c r="AZ258" i="224"/>
  <c r="BY258" i="227"/>
  <c r="BW266" i="227"/>
  <c r="BW274" i="227"/>
  <c r="BW282" i="227"/>
  <c r="BW290" i="227"/>
  <c r="BW298" i="227"/>
  <c r="BW306" i="227"/>
  <c r="BW314" i="227"/>
  <c r="AZ322" i="224"/>
  <c r="BY322" i="227"/>
  <c r="AZ330" i="224"/>
  <c r="BY330" i="227"/>
  <c r="BW338" i="227"/>
  <c r="BW20" i="227"/>
  <c r="BW52" i="227"/>
  <c r="BW100" i="227"/>
  <c r="BW148" i="227"/>
  <c r="BW22" i="227"/>
  <c r="BW46" i="227"/>
  <c r="BW70" i="227"/>
  <c r="BW86" i="227"/>
  <c r="BW110" i="227"/>
  <c r="BW142" i="227"/>
  <c r="BW158" i="227"/>
  <c r="BW174" i="227"/>
  <c r="BW190" i="227"/>
  <c r="BW206" i="227"/>
  <c r="BW230" i="227"/>
  <c r="BW302" i="227"/>
  <c r="BW16" i="227"/>
  <c r="BW40" i="227"/>
  <c r="BW64" i="227"/>
  <c r="BW88" i="227"/>
  <c r="BW11" i="227"/>
  <c r="BW19" i="227"/>
  <c r="BW27" i="227"/>
  <c r="BW35" i="227"/>
  <c r="BW43" i="227"/>
  <c r="BW51" i="227"/>
  <c r="BW59" i="227"/>
  <c r="BW67" i="227"/>
  <c r="BW75" i="227"/>
  <c r="BW83" i="227"/>
  <c r="BW91" i="227"/>
  <c r="AZ99" i="224"/>
  <c r="BY99" i="227"/>
  <c r="BW107" i="227"/>
  <c r="BW115" i="227"/>
  <c r="BW123" i="227"/>
  <c r="BW131" i="227"/>
  <c r="BW139" i="227"/>
  <c r="BW147" i="227"/>
  <c r="BW155" i="227"/>
  <c r="BW163" i="227"/>
  <c r="BW171" i="227"/>
  <c r="BW179" i="227"/>
  <c r="AZ187" i="224"/>
  <c r="BY187" i="227"/>
  <c r="BW195" i="227"/>
  <c r="BW203" i="227"/>
  <c r="BW211" i="227"/>
  <c r="AZ219" i="224"/>
  <c r="BY219" i="227"/>
  <c r="BW227" i="227"/>
  <c r="AZ235" i="224"/>
  <c r="BY235" i="227"/>
  <c r="BW243" i="227"/>
  <c r="BW251" i="227"/>
  <c r="BW259" i="227"/>
  <c r="AZ267" i="224"/>
  <c r="BY267" i="227"/>
  <c r="AZ275" i="224"/>
  <c r="BY275" i="227"/>
  <c r="AZ283" i="224"/>
  <c r="BY283" i="227"/>
  <c r="AZ291" i="224"/>
  <c r="BY291" i="227"/>
  <c r="AZ299" i="224"/>
  <c r="BY299" i="227"/>
  <c r="AZ307" i="224"/>
  <c r="BY307" i="227"/>
  <c r="AZ315" i="224"/>
  <c r="BY315" i="227"/>
  <c r="AZ323" i="224"/>
  <c r="BY323" i="227"/>
  <c r="AZ331" i="224"/>
  <c r="BY331" i="227"/>
  <c r="AZ339" i="224"/>
  <c r="BY339" i="227"/>
  <c r="BW84" i="227"/>
  <c r="AZ156" i="224"/>
  <c r="BY156" i="227"/>
  <c r="BW164" i="227"/>
  <c r="AZ180" i="224"/>
  <c r="BY180" i="227"/>
  <c r="AZ204" i="224"/>
  <c r="BY204" i="227"/>
  <c r="AZ252" i="224"/>
  <c r="BY252" i="227"/>
  <c r="AZ260" i="224"/>
  <c r="BY260" i="227"/>
  <c r="AZ268" i="224"/>
  <c r="BY268" i="227"/>
  <c r="AZ276" i="224"/>
  <c r="BY276" i="227"/>
  <c r="AZ284" i="224"/>
  <c r="BY284" i="227"/>
  <c r="AZ292" i="224"/>
  <c r="BY292" i="227"/>
  <c r="AZ300" i="224"/>
  <c r="BY300" i="227"/>
  <c r="AZ308" i="224"/>
  <c r="BY308" i="227"/>
  <c r="AZ316" i="224"/>
  <c r="BY316" i="227"/>
  <c r="AZ324" i="224"/>
  <c r="BY324" i="227"/>
  <c r="AZ332" i="224"/>
  <c r="BY332" i="227"/>
  <c r="AZ340" i="224"/>
  <c r="BY340" i="227"/>
  <c r="BW44" i="227"/>
  <c r="AZ132" i="224"/>
  <c r="BY132" i="227"/>
  <c r="AZ172" i="224"/>
  <c r="BY172" i="227"/>
  <c r="AZ188" i="224"/>
  <c r="BY188" i="227"/>
  <c r="AZ196" i="224"/>
  <c r="BY196" i="227"/>
  <c r="AZ212" i="224"/>
  <c r="BY212" i="227"/>
  <c r="AZ220" i="224"/>
  <c r="BY220" i="227"/>
  <c r="AZ228" i="224"/>
  <c r="BY228" i="227"/>
  <c r="AZ236" i="224"/>
  <c r="BY236" i="227"/>
  <c r="AZ244" i="224"/>
  <c r="BY244" i="227"/>
  <c r="BW13" i="227"/>
  <c r="BW21" i="227"/>
  <c r="BW29" i="227"/>
  <c r="BW37" i="227"/>
  <c r="BW45" i="227"/>
  <c r="BW53" i="227"/>
  <c r="BW61" i="227"/>
  <c r="BW69" i="227"/>
  <c r="BW77" i="227"/>
  <c r="BW85" i="227"/>
  <c r="BW93" i="227"/>
  <c r="BW101" i="227"/>
  <c r="BW109" i="227"/>
  <c r="BW117" i="227"/>
  <c r="BW125" i="227"/>
  <c r="BW133" i="227"/>
  <c r="BW141" i="227"/>
  <c r="BW149" i="227"/>
  <c r="BW157" i="227"/>
  <c r="BW165" i="227"/>
  <c r="BW173" i="227"/>
  <c r="BW181" i="227"/>
  <c r="BW189" i="227"/>
  <c r="BW197" i="227"/>
  <c r="BW205" i="227"/>
  <c r="BW213" i="227"/>
  <c r="BW221" i="227"/>
  <c r="BW229" i="227"/>
  <c r="BW237" i="227"/>
  <c r="BW245" i="227"/>
  <c r="BW253" i="227"/>
  <c r="BW261" i="227"/>
  <c r="BW269" i="227"/>
  <c r="BW277" i="227"/>
  <c r="BW285" i="227"/>
  <c r="BW293" i="227"/>
  <c r="BW301" i="227"/>
  <c r="BW309" i="227"/>
  <c r="BW317" i="227"/>
  <c r="BW325" i="227"/>
  <c r="BW333" i="227"/>
  <c r="AZ341" i="224"/>
  <c r="BY341" i="227"/>
  <c r="AZ333" i="224" l="1"/>
  <c r="BY333" i="227"/>
  <c r="AZ237" i="224"/>
  <c r="BY237" i="227"/>
  <c r="AZ173" i="224"/>
  <c r="BY173" i="227"/>
  <c r="AZ109" i="224"/>
  <c r="BY109" i="227"/>
  <c r="AZ13" i="224"/>
  <c r="BY13" i="227"/>
  <c r="AZ123" i="224"/>
  <c r="BY123" i="227"/>
  <c r="AZ59" i="224"/>
  <c r="BY59" i="227"/>
  <c r="AZ27" i="224"/>
  <c r="BY27" i="227"/>
  <c r="AZ190" i="224"/>
  <c r="BY190" i="227"/>
  <c r="AZ110" i="224"/>
  <c r="BY110" i="227"/>
  <c r="AZ22" i="224"/>
  <c r="BY22" i="227"/>
  <c r="AZ20" i="224"/>
  <c r="BY20" i="227"/>
  <c r="AZ314" i="224"/>
  <c r="BY314" i="227"/>
  <c r="AZ282" i="224"/>
  <c r="BY282" i="227"/>
  <c r="AZ250" i="224"/>
  <c r="BY250" i="227"/>
  <c r="AZ218" i="224"/>
  <c r="BY218" i="227"/>
  <c r="AZ186" i="224"/>
  <c r="BY186" i="227"/>
  <c r="AZ154" i="224"/>
  <c r="BY154" i="227"/>
  <c r="AZ122" i="224"/>
  <c r="BY122" i="227"/>
  <c r="AZ90" i="224"/>
  <c r="BY90" i="227"/>
  <c r="AZ58" i="224"/>
  <c r="BY58" i="227"/>
  <c r="AZ26" i="224"/>
  <c r="BY26" i="227"/>
  <c r="AZ72" i="224"/>
  <c r="BY72" i="227"/>
  <c r="AZ222" i="224"/>
  <c r="BY222" i="227"/>
  <c r="AZ334" i="224"/>
  <c r="BY334" i="227"/>
  <c r="AZ294" i="224"/>
  <c r="BY294" i="227"/>
  <c r="AZ246" i="224"/>
  <c r="BY246" i="227"/>
  <c r="AZ182" i="224"/>
  <c r="BY182" i="227"/>
  <c r="AZ94" i="224"/>
  <c r="BY94" i="227"/>
  <c r="AZ140" i="224"/>
  <c r="BY140" i="227"/>
  <c r="AZ124" i="224"/>
  <c r="BY124" i="227"/>
  <c r="AZ329" i="224"/>
  <c r="BY329" i="227"/>
  <c r="AZ297" i="224"/>
  <c r="BY297" i="227"/>
  <c r="AZ265" i="224"/>
  <c r="BY265" i="227"/>
  <c r="AZ233" i="224"/>
  <c r="BY233" i="227"/>
  <c r="AZ201" i="224"/>
  <c r="BY201" i="227"/>
  <c r="AZ169" i="224"/>
  <c r="BY169" i="227"/>
  <c r="AZ137" i="224"/>
  <c r="BY137" i="227"/>
  <c r="AZ105" i="224"/>
  <c r="BY105" i="227"/>
  <c r="AZ73" i="224"/>
  <c r="BY73" i="227"/>
  <c r="AZ41" i="224"/>
  <c r="BY41" i="227"/>
  <c r="AZ286" i="224"/>
  <c r="BY286" i="227"/>
  <c r="AZ60" i="224"/>
  <c r="BY60" i="227"/>
  <c r="AZ312" i="224"/>
  <c r="BY312" i="227"/>
  <c r="AZ280" i="224"/>
  <c r="BY280" i="227"/>
  <c r="AZ248" i="224"/>
  <c r="BY248" i="227"/>
  <c r="AZ216" i="224"/>
  <c r="BY216" i="227"/>
  <c r="AZ184" i="224"/>
  <c r="BY184" i="227"/>
  <c r="AZ152" i="224"/>
  <c r="BY152" i="227"/>
  <c r="AZ120" i="224"/>
  <c r="BY120" i="227"/>
  <c r="AZ80" i="224"/>
  <c r="BY80" i="227"/>
  <c r="AZ92" i="224"/>
  <c r="BY92" i="227"/>
  <c r="AZ319" i="224"/>
  <c r="BY319" i="227"/>
  <c r="AZ287" i="224"/>
  <c r="BY287" i="227"/>
  <c r="AZ255" i="224"/>
  <c r="BY255" i="227"/>
  <c r="AZ223" i="224"/>
  <c r="BY223" i="227"/>
  <c r="AZ191" i="224"/>
  <c r="BY191" i="227"/>
  <c r="AZ159" i="224"/>
  <c r="BY159" i="227"/>
  <c r="AZ127" i="224"/>
  <c r="BY127" i="227"/>
  <c r="AZ95" i="224"/>
  <c r="BY95" i="227"/>
  <c r="AZ63" i="224"/>
  <c r="BY63" i="227"/>
  <c r="AZ31" i="224"/>
  <c r="BY31" i="227"/>
  <c r="AZ269" i="224"/>
  <c r="BY269" i="227"/>
  <c r="AZ88" i="224"/>
  <c r="BY88" i="227"/>
  <c r="AZ229" i="224"/>
  <c r="BY229" i="227"/>
  <c r="AZ101" i="224"/>
  <c r="BY101" i="227"/>
  <c r="AZ243" i="224"/>
  <c r="BY243" i="227"/>
  <c r="AZ115" i="224"/>
  <c r="BY115" i="227"/>
  <c r="AZ64" i="224"/>
  <c r="BY64" i="227"/>
  <c r="AZ174" i="224"/>
  <c r="BY174" i="227"/>
  <c r="AZ86" i="224"/>
  <c r="BY86" i="227"/>
  <c r="AZ148" i="224"/>
  <c r="BY148" i="227"/>
  <c r="AZ338" i="224"/>
  <c r="BY338" i="227"/>
  <c r="AZ306" i="224"/>
  <c r="BY306" i="227"/>
  <c r="AZ274" i="224"/>
  <c r="BY274" i="227"/>
  <c r="AZ242" i="224"/>
  <c r="BY242" i="227"/>
  <c r="AZ210" i="224"/>
  <c r="BY210" i="227"/>
  <c r="AZ178" i="224"/>
  <c r="BY178" i="227"/>
  <c r="AZ146" i="224"/>
  <c r="BY146" i="227"/>
  <c r="AZ114" i="224"/>
  <c r="BY114" i="227"/>
  <c r="AZ82" i="224"/>
  <c r="BY82" i="227"/>
  <c r="AZ50" i="224"/>
  <c r="BY50" i="227"/>
  <c r="AZ18" i="224"/>
  <c r="BY18" i="227"/>
  <c r="AZ56" i="224"/>
  <c r="BY56" i="227"/>
  <c r="AZ126" i="224"/>
  <c r="BY126" i="227"/>
  <c r="AZ326" i="224"/>
  <c r="BY326" i="227"/>
  <c r="AZ278" i="224"/>
  <c r="BY278" i="227"/>
  <c r="AZ238" i="224"/>
  <c r="BY238" i="227"/>
  <c r="AZ166" i="224"/>
  <c r="BY166" i="227"/>
  <c r="AZ78" i="224"/>
  <c r="BY78" i="227"/>
  <c r="AZ108" i="224"/>
  <c r="BY108" i="227"/>
  <c r="AZ301" i="224"/>
  <c r="BY301" i="227"/>
  <c r="AZ205" i="224"/>
  <c r="BY205" i="227"/>
  <c r="AZ141" i="224"/>
  <c r="BY141" i="227"/>
  <c r="AZ77" i="224"/>
  <c r="BY77" i="227"/>
  <c r="AZ45" i="224"/>
  <c r="BY45" i="227"/>
  <c r="AZ84" i="224"/>
  <c r="BY84" i="227"/>
  <c r="AZ251" i="224"/>
  <c r="BY251" i="227"/>
  <c r="AZ155" i="224"/>
  <c r="BY155" i="227"/>
  <c r="AZ91" i="224"/>
  <c r="BY91" i="227"/>
  <c r="AZ325" i="224"/>
  <c r="BY325" i="227"/>
  <c r="AZ293" i="224"/>
  <c r="BY293" i="227"/>
  <c r="AZ261" i="224"/>
  <c r="BY261" i="227"/>
  <c r="AZ197" i="224"/>
  <c r="BY197" i="227"/>
  <c r="AZ165" i="224"/>
  <c r="BY165" i="227"/>
  <c r="AZ133" i="224"/>
  <c r="BY133" i="227"/>
  <c r="AZ69" i="224"/>
  <c r="BY69" i="227"/>
  <c r="AZ37" i="224"/>
  <c r="BY37" i="227"/>
  <c r="AZ211" i="224"/>
  <c r="BY211" i="227"/>
  <c r="AZ179" i="224"/>
  <c r="BY179" i="227"/>
  <c r="AZ147" i="224"/>
  <c r="BY147" i="227"/>
  <c r="AZ83" i="224"/>
  <c r="BY83" i="227"/>
  <c r="AZ51" i="224"/>
  <c r="BY51" i="227"/>
  <c r="AZ19" i="224"/>
  <c r="BY19" i="227"/>
  <c r="AZ302" i="224"/>
  <c r="BY302" i="227"/>
  <c r="AZ76" i="224"/>
  <c r="BY76" i="227"/>
  <c r="AZ321" i="224"/>
  <c r="BY321" i="227"/>
  <c r="AZ289" i="224"/>
  <c r="BY289" i="227"/>
  <c r="AZ257" i="224"/>
  <c r="BY257" i="227"/>
  <c r="AZ225" i="224"/>
  <c r="BY225" i="227"/>
  <c r="AZ193" i="224"/>
  <c r="BY193" i="227"/>
  <c r="AZ161" i="224"/>
  <c r="BY161" i="227"/>
  <c r="AZ129" i="224"/>
  <c r="BY129" i="227"/>
  <c r="AZ97" i="224"/>
  <c r="BY97" i="227"/>
  <c r="AZ65" i="224"/>
  <c r="BY65" i="227"/>
  <c r="AZ33" i="224"/>
  <c r="BY33" i="227"/>
  <c r="AZ118" i="224"/>
  <c r="BY118" i="227"/>
  <c r="AZ336" i="224"/>
  <c r="BY336" i="227"/>
  <c r="AZ304" i="224"/>
  <c r="BY304" i="227"/>
  <c r="AZ272" i="224"/>
  <c r="BY272" i="227"/>
  <c r="AZ240" i="224"/>
  <c r="BY240" i="227"/>
  <c r="AZ208" i="224"/>
  <c r="BY208" i="227"/>
  <c r="AZ176" i="224"/>
  <c r="BY176" i="227"/>
  <c r="AZ144" i="224"/>
  <c r="BY144" i="227"/>
  <c r="AZ112" i="224"/>
  <c r="BY112" i="227"/>
  <c r="AZ48" i="224"/>
  <c r="BY48" i="227"/>
  <c r="AZ12" i="224"/>
  <c r="BY12" i="227"/>
  <c r="AZ311" i="224"/>
  <c r="BY311" i="227"/>
  <c r="AZ279" i="224"/>
  <c r="BY279" i="227"/>
  <c r="AZ247" i="224"/>
  <c r="BY247" i="227"/>
  <c r="AZ215" i="224"/>
  <c r="BY215" i="227"/>
  <c r="AZ183" i="224"/>
  <c r="BY183" i="227"/>
  <c r="AZ151" i="224"/>
  <c r="BY151" i="227"/>
  <c r="AZ119" i="224"/>
  <c r="BY119" i="227"/>
  <c r="AZ87" i="224"/>
  <c r="BY87" i="227"/>
  <c r="AZ55" i="224"/>
  <c r="BY55" i="227"/>
  <c r="AZ23" i="224"/>
  <c r="BY23" i="227"/>
  <c r="AZ317" i="224"/>
  <c r="BY317" i="227"/>
  <c r="AZ221" i="224"/>
  <c r="BY221" i="227"/>
  <c r="AZ125" i="224"/>
  <c r="BY125" i="227"/>
  <c r="AZ61" i="224"/>
  <c r="BY61" i="227"/>
  <c r="AZ171" i="224"/>
  <c r="BY171" i="227"/>
  <c r="AZ75" i="224"/>
  <c r="BY75" i="227"/>
  <c r="AZ11" i="224"/>
  <c r="BY11" i="227"/>
  <c r="AZ230" i="224"/>
  <c r="BY230" i="227"/>
  <c r="AZ70" i="224"/>
  <c r="BY70" i="227"/>
  <c r="AZ100" i="224"/>
  <c r="BY100" i="227"/>
  <c r="AZ170" i="224"/>
  <c r="BY170" i="227"/>
  <c r="AZ106" i="224"/>
  <c r="BY106" i="227"/>
  <c r="AZ74" i="224"/>
  <c r="BY74" i="227"/>
  <c r="BW342" i="227"/>
  <c r="AZ32" i="224"/>
  <c r="BY32" i="227"/>
  <c r="AZ62" i="224"/>
  <c r="BY62" i="227"/>
  <c r="AZ318" i="224"/>
  <c r="BY318" i="227"/>
  <c r="AZ270" i="224"/>
  <c r="BY270" i="227"/>
  <c r="AZ214" i="224"/>
  <c r="BY214" i="227"/>
  <c r="AZ150" i="224"/>
  <c r="BY150" i="227"/>
  <c r="AZ54" i="224"/>
  <c r="BY54" i="227"/>
  <c r="AZ68" i="224"/>
  <c r="BY68" i="227"/>
  <c r="AZ28" i="224"/>
  <c r="BY28" i="227"/>
  <c r="AZ313" i="224"/>
  <c r="BY313" i="227"/>
  <c r="AZ281" i="224"/>
  <c r="BY281" i="227"/>
  <c r="AZ249" i="224"/>
  <c r="BY249" i="227"/>
  <c r="AZ217" i="224"/>
  <c r="BY217" i="227"/>
  <c r="AZ185" i="224"/>
  <c r="BY185" i="227"/>
  <c r="AZ153" i="224"/>
  <c r="BY153" i="227"/>
  <c r="AZ121" i="224"/>
  <c r="BY121" i="227"/>
  <c r="AZ89" i="224"/>
  <c r="BY89" i="227"/>
  <c r="AZ57" i="224"/>
  <c r="BY57" i="227"/>
  <c r="AZ25" i="224"/>
  <c r="BY25" i="227"/>
  <c r="AZ38" i="224"/>
  <c r="BY38" i="227"/>
  <c r="AZ328" i="224"/>
  <c r="BY328" i="227"/>
  <c r="AZ296" i="224"/>
  <c r="BY296" i="227"/>
  <c r="AZ264" i="224"/>
  <c r="BY264" i="227"/>
  <c r="AZ232" i="224"/>
  <c r="BY232" i="227"/>
  <c r="AZ200" i="224"/>
  <c r="BY200" i="227"/>
  <c r="AZ168" i="224"/>
  <c r="BY168" i="227"/>
  <c r="AZ136" i="224"/>
  <c r="BY136" i="227"/>
  <c r="AZ104" i="224"/>
  <c r="BY104" i="227"/>
  <c r="AZ254" i="224"/>
  <c r="BY254" i="227"/>
  <c r="AZ335" i="224"/>
  <c r="BY335" i="227"/>
  <c r="AZ303" i="224"/>
  <c r="BY303" i="227"/>
  <c r="AZ271" i="224"/>
  <c r="BY271" i="227"/>
  <c r="AZ239" i="224"/>
  <c r="BY239" i="227"/>
  <c r="AZ207" i="224"/>
  <c r="BY207" i="227"/>
  <c r="AZ175" i="224"/>
  <c r="BY175" i="227"/>
  <c r="AZ143" i="224"/>
  <c r="BY143" i="227"/>
  <c r="AZ111" i="224"/>
  <c r="BY111" i="227"/>
  <c r="AZ79" i="224"/>
  <c r="BY79" i="227"/>
  <c r="AZ47" i="224"/>
  <c r="BY47" i="227"/>
  <c r="AZ15" i="224"/>
  <c r="BY15" i="227"/>
  <c r="AZ253" i="224"/>
  <c r="BY253" i="227"/>
  <c r="AZ189" i="224"/>
  <c r="BY189" i="227"/>
  <c r="AZ93" i="224"/>
  <c r="BY93" i="227"/>
  <c r="AZ29" i="224"/>
  <c r="BY29" i="227"/>
  <c r="AZ164" i="224"/>
  <c r="BY164" i="227"/>
  <c r="AZ203" i="224"/>
  <c r="BY203" i="227"/>
  <c r="AZ139" i="224"/>
  <c r="BY139" i="227"/>
  <c r="AZ43" i="224"/>
  <c r="BY43" i="227"/>
  <c r="AZ40" i="224"/>
  <c r="BY40" i="227"/>
  <c r="AZ158" i="224"/>
  <c r="BY158" i="227"/>
  <c r="AZ266" i="224"/>
  <c r="BY266" i="227"/>
  <c r="AZ202" i="224"/>
  <c r="BY202" i="227"/>
  <c r="AZ138" i="224"/>
  <c r="BY138" i="227"/>
  <c r="AZ42" i="224"/>
  <c r="BY42" i="227"/>
  <c r="AZ309" i="224"/>
  <c r="BY309" i="227"/>
  <c r="AZ277" i="224"/>
  <c r="BY277" i="227"/>
  <c r="AZ245" i="224"/>
  <c r="BY245" i="227"/>
  <c r="AZ213" i="224"/>
  <c r="BY213" i="227"/>
  <c r="AZ181" i="224"/>
  <c r="BY181" i="227"/>
  <c r="AZ149" i="224"/>
  <c r="BY149" i="227"/>
  <c r="AZ117" i="224"/>
  <c r="BY117" i="227"/>
  <c r="AZ85" i="224"/>
  <c r="BY85" i="227"/>
  <c r="AZ53" i="224"/>
  <c r="BY53" i="227"/>
  <c r="AZ21" i="224"/>
  <c r="BY21" i="227"/>
  <c r="AZ44" i="224"/>
  <c r="BY44" i="227"/>
  <c r="AZ259" i="224"/>
  <c r="BY259" i="227"/>
  <c r="AZ227" i="224"/>
  <c r="BY227" i="227"/>
  <c r="AZ195" i="224"/>
  <c r="BY195" i="227"/>
  <c r="AZ163" i="224"/>
  <c r="BY163" i="227"/>
  <c r="AZ131" i="224"/>
  <c r="BY131" i="227"/>
  <c r="AZ67" i="224"/>
  <c r="BY67" i="227"/>
  <c r="AZ35" i="224"/>
  <c r="BY35" i="227"/>
  <c r="AZ16" i="224"/>
  <c r="BY16" i="227"/>
  <c r="AZ206" i="224"/>
  <c r="BY206" i="227"/>
  <c r="AZ142" i="224"/>
  <c r="BY142" i="227"/>
  <c r="AZ46" i="224"/>
  <c r="BY46" i="227"/>
  <c r="AZ52" i="224"/>
  <c r="BY52" i="227"/>
  <c r="AZ290" i="224"/>
  <c r="BY290" i="227"/>
  <c r="AZ226" i="224"/>
  <c r="BY226" i="227"/>
  <c r="AZ194" i="224"/>
  <c r="BY194" i="227"/>
  <c r="AZ162" i="224"/>
  <c r="BY162" i="227"/>
  <c r="AZ130" i="224"/>
  <c r="BY130" i="227"/>
  <c r="AZ98" i="224"/>
  <c r="BY98" i="227"/>
  <c r="AZ66" i="224"/>
  <c r="BY66" i="227"/>
  <c r="AZ34" i="224"/>
  <c r="BY34" i="227"/>
  <c r="AZ24" i="224"/>
  <c r="BY24" i="227"/>
  <c r="AZ14" i="224"/>
  <c r="BY14" i="227"/>
  <c r="AZ310" i="224"/>
  <c r="BY310" i="227"/>
  <c r="AZ262" i="224"/>
  <c r="BY262" i="227"/>
  <c r="AZ198" i="224"/>
  <c r="BY198" i="227"/>
  <c r="AZ134" i="224"/>
  <c r="BY134" i="227"/>
  <c r="AZ30" i="224"/>
  <c r="BY30" i="227"/>
  <c r="AZ36" i="224"/>
  <c r="BY36" i="227"/>
  <c r="AZ285" i="224"/>
  <c r="BY285" i="227"/>
  <c r="AZ157" i="224"/>
  <c r="BY157" i="227"/>
  <c r="AZ107" i="224"/>
  <c r="BY107" i="227"/>
  <c r="AZ298" i="224"/>
  <c r="BY298" i="227"/>
  <c r="AZ337" i="224"/>
  <c r="BY337" i="227"/>
  <c r="AZ305" i="224"/>
  <c r="BY305" i="227"/>
  <c r="AZ273" i="224"/>
  <c r="BY273" i="227"/>
  <c r="AZ241" i="224"/>
  <c r="BY241" i="227"/>
  <c r="AZ209" i="224"/>
  <c r="BY209" i="227"/>
  <c r="AZ177" i="224"/>
  <c r="BY177" i="227"/>
  <c r="AZ145" i="224"/>
  <c r="BY145" i="227"/>
  <c r="AZ113" i="224"/>
  <c r="BY113" i="227"/>
  <c r="AZ81" i="224"/>
  <c r="BY81" i="227"/>
  <c r="AZ49" i="224"/>
  <c r="BY49" i="227"/>
  <c r="AZ17" i="224"/>
  <c r="BY17" i="227"/>
  <c r="AZ116" i="224"/>
  <c r="BY116" i="227"/>
  <c r="AZ320" i="224"/>
  <c r="BY320" i="227"/>
  <c r="AZ288" i="224"/>
  <c r="BY288" i="227"/>
  <c r="AZ256" i="224"/>
  <c r="BY256" i="227"/>
  <c r="AZ224" i="224"/>
  <c r="BY224" i="227"/>
  <c r="AZ192" i="224"/>
  <c r="BY192" i="227"/>
  <c r="AZ160" i="224"/>
  <c r="BY160" i="227"/>
  <c r="AZ128" i="224"/>
  <c r="BY128" i="227"/>
  <c r="AZ96" i="224"/>
  <c r="BY96" i="227"/>
  <c r="AZ102" i="224"/>
  <c r="BY102" i="227"/>
  <c r="AZ327" i="224"/>
  <c r="BY327" i="227"/>
  <c r="AZ295" i="224"/>
  <c r="BY295" i="227"/>
  <c r="AZ263" i="224"/>
  <c r="BY263" i="227"/>
  <c r="AZ231" i="224"/>
  <c r="BY231" i="227"/>
  <c r="AZ199" i="224"/>
  <c r="BY199" i="227"/>
  <c r="AZ167" i="224"/>
  <c r="BY167" i="227"/>
  <c r="AZ135" i="224"/>
  <c r="BY135" i="227"/>
  <c r="AZ103" i="224"/>
  <c r="BY103" i="227"/>
  <c r="AZ71" i="224"/>
  <c r="BY71" i="227"/>
  <c r="AZ39" i="224"/>
  <c r="BY39" i="227"/>
  <c r="FZ338" i="223"/>
  <c r="FZ328" i="223"/>
  <c r="FZ316" i="223"/>
  <c r="FZ315" i="223"/>
  <c r="FZ297" i="223"/>
  <c r="FZ294" i="223"/>
  <c r="FZ293" i="223"/>
  <c r="FZ292" i="223"/>
  <c r="FZ277" i="223"/>
  <c r="FZ276" i="223"/>
  <c r="FZ275" i="223"/>
  <c r="FZ274" i="223"/>
  <c r="FZ273" i="223"/>
  <c r="FZ242" i="223"/>
  <c r="FZ210" i="223"/>
  <c r="FZ206" i="223"/>
  <c r="FZ182" i="223"/>
  <c r="FZ181" i="223"/>
  <c r="FZ180" i="223"/>
  <c r="FZ179" i="223"/>
  <c r="FZ178" i="223"/>
  <c r="FZ177" i="223"/>
  <c r="FZ152" i="223"/>
  <c r="FZ151" i="223"/>
  <c r="FZ145" i="223"/>
  <c r="FZ143" i="223"/>
  <c r="FZ140" i="223"/>
  <c r="FZ139" i="223"/>
  <c r="FZ138" i="223"/>
  <c r="FZ137" i="223"/>
  <c r="FZ136" i="223"/>
  <c r="FZ135" i="223"/>
  <c r="FZ134" i="223"/>
  <c r="FZ133" i="223"/>
  <c r="FZ119" i="223"/>
  <c r="FZ118" i="223"/>
  <c r="FZ117" i="223"/>
  <c r="FZ104" i="223"/>
  <c r="FZ103" i="223"/>
  <c r="FZ102" i="223"/>
  <c r="FZ101" i="223"/>
  <c r="FZ100" i="223"/>
  <c r="FZ99" i="223"/>
  <c r="FZ98" i="223"/>
  <c r="FZ97" i="223"/>
  <c r="FZ96" i="223"/>
  <c r="FZ95" i="223"/>
  <c r="FZ94" i="223"/>
  <c r="FZ93" i="223"/>
  <c r="FZ90" i="223"/>
  <c r="FZ70" i="223"/>
  <c r="FZ67" i="223"/>
  <c r="FZ65" i="223"/>
  <c r="FZ54" i="223"/>
  <c r="FZ44" i="223"/>
  <c r="FZ43" i="223"/>
  <c r="FZ42" i="223"/>
  <c r="FZ41" i="223"/>
  <c r="FZ40" i="223"/>
  <c r="FZ39" i="223"/>
  <c r="AZ342" i="224" l="1"/>
  <c r="FZ342" i="223"/>
  <c r="EY342" i="223" l="1"/>
  <c r="EX342" i="223"/>
  <c r="FA341" i="223"/>
  <c r="FA340" i="223"/>
  <c r="FA339" i="223"/>
  <c r="FA338" i="223"/>
  <c r="FA337" i="223"/>
  <c r="FA336" i="223"/>
  <c r="FA335" i="223"/>
  <c r="FA334" i="223"/>
  <c r="FA333" i="223"/>
  <c r="FA332" i="223"/>
  <c r="FA331" i="223"/>
  <c r="FA330" i="223"/>
  <c r="FA329" i="223"/>
  <c r="FA328" i="223"/>
  <c r="FA327" i="223"/>
  <c r="FA326" i="223"/>
  <c r="FA325" i="223"/>
  <c r="FA324" i="223"/>
  <c r="FA323" i="223"/>
  <c r="FA322" i="223"/>
  <c r="FA321" i="223"/>
  <c r="FA320" i="223"/>
  <c r="FA319" i="223"/>
  <c r="FA318" i="223"/>
  <c r="FA317" i="223"/>
  <c r="FA316" i="223"/>
  <c r="FA315" i="223"/>
  <c r="FA314" i="223"/>
  <c r="FA313" i="223"/>
  <c r="FA312" i="223"/>
  <c r="FA311" i="223"/>
  <c r="FA310" i="223"/>
  <c r="FA309" i="223"/>
  <c r="FA308" i="223"/>
  <c r="FA307" i="223"/>
  <c r="FA306" i="223"/>
  <c r="FA305" i="223"/>
  <c r="FA304" i="223"/>
  <c r="FA303" i="223"/>
  <c r="FA302" i="223"/>
  <c r="FA301" i="223"/>
  <c r="FA300" i="223"/>
  <c r="FA299" i="223"/>
  <c r="FA298" i="223"/>
  <c r="FA297" i="223"/>
  <c r="FA296" i="223"/>
  <c r="FA295" i="223"/>
  <c r="FA294" i="223"/>
  <c r="FA293" i="223"/>
  <c r="FA292" i="223"/>
  <c r="FA291" i="223"/>
  <c r="FA290" i="223"/>
  <c r="FA289" i="223"/>
  <c r="FA288" i="223"/>
  <c r="FA287" i="223"/>
  <c r="FA286" i="223"/>
  <c r="FA285" i="223"/>
  <c r="FA284" i="223"/>
  <c r="FA283" i="223"/>
  <c r="FA282" i="223"/>
  <c r="FA281" i="223"/>
  <c r="FA280" i="223"/>
  <c r="FA279" i="223"/>
  <c r="FA278" i="223"/>
  <c r="FA277" i="223"/>
  <c r="FA276" i="223"/>
  <c r="FA275" i="223"/>
  <c r="FA274" i="223"/>
  <c r="FA273" i="223"/>
  <c r="FA272" i="223"/>
  <c r="FA271" i="223"/>
  <c r="FA270" i="223"/>
  <c r="FA269" i="223"/>
  <c r="FA268" i="223"/>
  <c r="FA267" i="223"/>
  <c r="FA266" i="223"/>
  <c r="FA265" i="223"/>
  <c r="FA264" i="223"/>
  <c r="FA263" i="223"/>
  <c r="FA262" i="223"/>
  <c r="FA261" i="223"/>
  <c r="FA260" i="223"/>
  <c r="FA259" i="223"/>
  <c r="FA258" i="223"/>
  <c r="FA257" i="223"/>
  <c r="FA256" i="223"/>
  <c r="FA255" i="223"/>
  <c r="FA254" i="223"/>
  <c r="FA253" i="223"/>
  <c r="FA252" i="223"/>
  <c r="FA251" i="223"/>
  <c r="FA250" i="223"/>
  <c r="FA249" i="223"/>
  <c r="FA248" i="223"/>
  <c r="FA247" i="223"/>
  <c r="FA246" i="223"/>
  <c r="FA245" i="223"/>
  <c r="FA244" i="223"/>
  <c r="FA243" i="223"/>
  <c r="FA242" i="223"/>
  <c r="FA241" i="223"/>
  <c r="FA240" i="223"/>
  <c r="FA239" i="223"/>
  <c r="FA238" i="223"/>
  <c r="FA237" i="223"/>
  <c r="FA236" i="223"/>
  <c r="FA235" i="223"/>
  <c r="FA234" i="223"/>
  <c r="FA233" i="223"/>
  <c r="FA232" i="223"/>
  <c r="FA231" i="223"/>
  <c r="FA230" i="223"/>
  <c r="FA229" i="223"/>
  <c r="FA228" i="223"/>
  <c r="FA227" i="223"/>
  <c r="FA226" i="223"/>
  <c r="FA225" i="223"/>
  <c r="FA224" i="223"/>
  <c r="FA223" i="223"/>
  <c r="FA222" i="223"/>
  <c r="FA221" i="223"/>
  <c r="FA220" i="223"/>
  <c r="FA219" i="223"/>
  <c r="FA218" i="223"/>
  <c r="FA217" i="223"/>
  <c r="FA216" i="223"/>
  <c r="FA215" i="223"/>
  <c r="FA214" i="223"/>
  <c r="FA213" i="223"/>
  <c r="FA212" i="223"/>
  <c r="FA211" i="223"/>
  <c r="FA210" i="223"/>
  <c r="FA209" i="223"/>
  <c r="FA208" i="223"/>
  <c r="FA207" i="223"/>
  <c r="FA206" i="223"/>
  <c r="FA205" i="223"/>
  <c r="FA204" i="223"/>
  <c r="FA203" i="223"/>
  <c r="FA202" i="223"/>
  <c r="FA201" i="223"/>
  <c r="FA200" i="223"/>
  <c r="FA199" i="223"/>
  <c r="FA198" i="223"/>
  <c r="FA197" i="223"/>
  <c r="FA196" i="223"/>
  <c r="FA195" i="223"/>
  <c r="FA194" i="223"/>
  <c r="FA193" i="223"/>
  <c r="FA192" i="223"/>
  <c r="FA191" i="223"/>
  <c r="FA190" i="223"/>
  <c r="FA189" i="223"/>
  <c r="FA188" i="223"/>
  <c r="FA187" i="223"/>
  <c r="FA186" i="223"/>
  <c r="FA185" i="223"/>
  <c r="FA184" i="223"/>
  <c r="FA183" i="223"/>
  <c r="FA182" i="223"/>
  <c r="FA181" i="223"/>
  <c r="FA180" i="223"/>
  <c r="FA179" i="223"/>
  <c r="FA178" i="223"/>
  <c r="FA177" i="223"/>
  <c r="FA176" i="223"/>
  <c r="FA175" i="223"/>
  <c r="FA174" i="223"/>
  <c r="FA173" i="223"/>
  <c r="FA172" i="223"/>
  <c r="FA171" i="223"/>
  <c r="FA170" i="223"/>
  <c r="FA169" i="223"/>
  <c r="FA168" i="223"/>
  <c r="FA167" i="223"/>
  <c r="FA166" i="223"/>
  <c r="FA165" i="223"/>
  <c r="FA164" i="223"/>
  <c r="FA163" i="223"/>
  <c r="FA162" i="223"/>
  <c r="FA161" i="223"/>
  <c r="FA160" i="223"/>
  <c r="FA159" i="223"/>
  <c r="FA158" i="223"/>
  <c r="FA157" i="223"/>
  <c r="FA156" i="223"/>
  <c r="FA155" i="223"/>
  <c r="FA154" i="223"/>
  <c r="FA153" i="223"/>
  <c r="FA152" i="223"/>
  <c r="FA151" i="223"/>
  <c r="FA150" i="223"/>
  <c r="FA149" i="223"/>
  <c r="FA148" i="223"/>
  <c r="FA147" i="223"/>
  <c r="FA146" i="223"/>
  <c r="FA145" i="223"/>
  <c r="FA144" i="223"/>
  <c r="FA143" i="223"/>
  <c r="FA142" i="223"/>
  <c r="FA141" i="223"/>
  <c r="FA140" i="223"/>
  <c r="FA139" i="223"/>
  <c r="FA138" i="223"/>
  <c r="FA137" i="223"/>
  <c r="FA136" i="223"/>
  <c r="FA135" i="223"/>
  <c r="FA134" i="223"/>
  <c r="FA133" i="223"/>
  <c r="FA132" i="223"/>
  <c r="FA131" i="223"/>
  <c r="FA130" i="223"/>
  <c r="FA129" i="223"/>
  <c r="FA128" i="223"/>
  <c r="FA127" i="223"/>
  <c r="FA126" i="223"/>
  <c r="FA125" i="223"/>
  <c r="FA124" i="223"/>
  <c r="FA123" i="223"/>
  <c r="FA122" i="223"/>
  <c r="FA121" i="223"/>
  <c r="FA120" i="223"/>
  <c r="FA119" i="223"/>
  <c r="FA118" i="223"/>
  <c r="FA117" i="223"/>
  <c r="FA116" i="223"/>
  <c r="FA115" i="223"/>
  <c r="FA114" i="223"/>
  <c r="FA113" i="223"/>
  <c r="FA112" i="223"/>
  <c r="FA111" i="223"/>
  <c r="FA110" i="223"/>
  <c r="FA109" i="223"/>
  <c r="FA108" i="223"/>
  <c r="FA107" i="223"/>
  <c r="FA106" i="223"/>
  <c r="FA105" i="223"/>
  <c r="FA104" i="223"/>
  <c r="FA103" i="223"/>
  <c r="FA102" i="223"/>
  <c r="FA101" i="223"/>
  <c r="FA100" i="223"/>
  <c r="FA99" i="223"/>
  <c r="FA97" i="223"/>
  <c r="FA96" i="223"/>
  <c r="FA95" i="223"/>
  <c r="FA94" i="223"/>
  <c r="FA93" i="223"/>
  <c r="FA92" i="223"/>
  <c r="FA91" i="223"/>
  <c r="FA90" i="223"/>
  <c r="FA89" i="223"/>
  <c r="FA88" i="223"/>
  <c r="FA87" i="223"/>
  <c r="FA86" i="223"/>
  <c r="FA85" i="223"/>
  <c r="FA84" i="223"/>
  <c r="FA83" i="223"/>
  <c r="FA82" i="223"/>
  <c r="FA81" i="223"/>
  <c r="FA80" i="223"/>
  <c r="FA79" i="223"/>
  <c r="FA78" i="223"/>
  <c r="FA77" i="223"/>
  <c r="FA76" i="223"/>
  <c r="FA75" i="223"/>
  <c r="FA74" i="223"/>
  <c r="FA73" i="223"/>
  <c r="FA72" i="223"/>
  <c r="FA71" i="223"/>
  <c r="FA70" i="223"/>
  <c r="FA69" i="223"/>
  <c r="FA68" i="223"/>
  <c r="FA67" i="223"/>
  <c r="FA66" i="223"/>
  <c r="FA65" i="223"/>
  <c r="FA64" i="223"/>
  <c r="FA63" i="223"/>
  <c r="FA62" i="223"/>
  <c r="FA61" i="223"/>
  <c r="FA60" i="223"/>
  <c r="FA59" i="223"/>
  <c r="FA58" i="223"/>
  <c r="FA57" i="223"/>
  <c r="FA56" i="223"/>
  <c r="FA55" i="223"/>
  <c r="FA54" i="223"/>
  <c r="FA53" i="223"/>
  <c r="FA52" i="223"/>
  <c r="FA51" i="223"/>
  <c r="FA50" i="223"/>
  <c r="FA49" i="223"/>
  <c r="FA48" i="223"/>
  <c r="FA47" i="223"/>
  <c r="FA46" i="223"/>
  <c r="FA45" i="223"/>
  <c r="FA44" i="223"/>
  <c r="FA43" i="223"/>
  <c r="FA42" i="223"/>
  <c r="FA41" i="223"/>
  <c r="FA40" i="223"/>
  <c r="FA39" i="223"/>
  <c r="FA38" i="223"/>
  <c r="FA37" i="223"/>
  <c r="FA36" i="223"/>
  <c r="FA35" i="223"/>
  <c r="FA34" i="223"/>
  <c r="FA33" i="223"/>
  <c r="FA32" i="223"/>
  <c r="FA31" i="223"/>
  <c r="FA30" i="223"/>
  <c r="FA29" i="223"/>
  <c r="FA28" i="223"/>
  <c r="FA27" i="223"/>
  <c r="FA26" i="223"/>
  <c r="FA25" i="223"/>
  <c r="FA24" i="223"/>
  <c r="FA23" i="223"/>
  <c r="FA22" i="223"/>
  <c r="FA21" i="223"/>
  <c r="FA20" i="223"/>
  <c r="FA19" i="223"/>
  <c r="FA18" i="223"/>
  <c r="FA17" i="223"/>
  <c r="FA16" i="223"/>
  <c r="FA15" i="223"/>
  <c r="FA14" i="223"/>
  <c r="FA13" i="223"/>
  <c r="FA12" i="223"/>
  <c r="FA11" i="223"/>
  <c r="FB48" i="223" l="1"/>
  <c r="FB72" i="223"/>
  <c r="FB96" i="223"/>
  <c r="FB128" i="223"/>
  <c r="FB136" i="223"/>
  <c r="FB160" i="223"/>
  <c r="FB184" i="223"/>
  <c r="FB192" i="223"/>
  <c r="FB200" i="223"/>
  <c r="FB208" i="223"/>
  <c r="FB216" i="223"/>
  <c r="FB224" i="223"/>
  <c r="FB232" i="223"/>
  <c r="FB240" i="223"/>
  <c r="FB248" i="223"/>
  <c r="FB256" i="223"/>
  <c r="FB264" i="223"/>
  <c r="FB272" i="223"/>
  <c r="FB280" i="223"/>
  <c r="FB288" i="223"/>
  <c r="FB296" i="223"/>
  <c r="FB304" i="223"/>
  <c r="FB312" i="223"/>
  <c r="FB320" i="223"/>
  <c r="FB328" i="223"/>
  <c r="FB336" i="223"/>
  <c r="FB17" i="223"/>
  <c r="FB25" i="223"/>
  <c r="FB33" i="223"/>
  <c r="FB41" i="223"/>
  <c r="FB49" i="223"/>
  <c r="FB57" i="223"/>
  <c r="FB65" i="223"/>
  <c r="FB73" i="223"/>
  <c r="FB81" i="223"/>
  <c r="FB89" i="223"/>
  <c r="FB97" i="223"/>
  <c r="FB105" i="223"/>
  <c r="FB113" i="223"/>
  <c r="FB121" i="223"/>
  <c r="FB129" i="223"/>
  <c r="FB137" i="223"/>
  <c r="FB145" i="223"/>
  <c r="FB153" i="223"/>
  <c r="FB161" i="223"/>
  <c r="FB169" i="223"/>
  <c r="FB177" i="223"/>
  <c r="FB185" i="223"/>
  <c r="FB193" i="223"/>
  <c r="FB201" i="223"/>
  <c r="FB209" i="223"/>
  <c r="FB217" i="223"/>
  <c r="FB225" i="223"/>
  <c r="FB233" i="223"/>
  <c r="FB241" i="223"/>
  <c r="FB249" i="223"/>
  <c r="FB257" i="223"/>
  <c r="FB265" i="223"/>
  <c r="FB273" i="223"/>
  <c r="FB281" i="223"/>
  <c r="FB289" i="223"/>
  <c r="FB297" i="223"/>
  <c r="FB305" i="223"/>
  <c r="FB313" i="223"/>
  <c r="FB321" i="223"/>
  <c r="FB329" i="223"/>
  <c r="FB337" i="223"/>
  <c r="FB40" i="223"/>
  <c r="FB88" i="223"/>
  <c r="FB144" i="223"/>
  <c r="FB18" i="223"/>
  <c r="FB50" i="223"/>
  <c r="FB82" i="223"/>
  <c r="FB114" i="223"/>
  <c r="FB146" i="223"/>
  <c r="FB178" i="223"/>
  <c r="FB210" i="223"/>
  <c r="FB226" i="223"/>
  <c r="FB242" i="223"/>
  <c r="FB266" i="223"/>
  <c r="FB330" i="223"/>
  <c r="FB11" i="223"/>
  <c r="FB19" i="223"/>
  <c r="FB27" i="223"/>
  <c r="FB35" i="223"/>
  <c r="FB43" i="223"/>
  <c r="FB51" i="223"/>
  <c r="FB59" i="223"/>
  <c r="FB67" i="223"/>
  <c r="FB75" i="223"/>
  <c r="FB83" i="223"/>
  <c r="FB91" i="223"/>
  <c r="FB99" i="223"/>
  <c r="FB107" i="223"/>
  <c r="FB115" i="223"/>
  <c r="FB123" i="223"/>
  <c r="FB131" i="223"/>
  <c r="FB139" i="223"/>
  <c r="FB147" i="223"/>
  <c r="FB155" i="223"/>
  <c r="FB163" i="223"/>
  <c r="FB171" i="223"/>
  <c r="FB179" i="223"/>
  <c r="FB187" i="223"/>
  <c r="FB195" i="223"/>
  <c r="FB203" i="223"/>
  <c r="FB211" i="223"/>
  <c r="FB219" i="223"/>
  <c r="FB227" i="223"/>
  <c r="FB235" i="223"/>
  <c r="FB243" i="223"/>
  <c r="FB251" i="223"/>
  <c r="FB259" i="223"/>
  <c r="FB267" i="223"/>
  <c r="FB275" i="223"/>
  <c r="FB283" i="223"/>
  <c r="FB291" i="223"/>
  <c r="FB299" i="223"/>
  <c r="FB307" i="223"/>
  <c r="FB315" i="223"/>
  <c r="FB323" i="223"/>
  <c r="FB331" i="223"/>
  <c r="FB339" i="223"/>
  <c r="FB32" i="223"/>
  <c r="FB80" i="223"/>
  <c r="FB120" i="223"/>
  <c r="FB176" i="223"/>
  <c r="FB34" i="223"/>
  <c r="FB74" i="223"/>
  <c r="FB106" i="223"/>
  <c r="FB138" i="223"/>
  <c r="FB170" i="223"/>
  <c r="FB186" i="223"/>
  <c r="FB218" i="223"/>
  <c r="FB234" i="223"/>
  <c r="FB250" i="223"/>
  <c r="FB258" i="223"/>
  <c r="FB274" i="223"/>
  <c r="FB298" i="223"/>
  <c r="FB306" i="223"/>
  <c r="FB314" i="223"/>
  <c r="FB322" i="223"/>
  <c r="FB338" i="223"/>
  <c r="FB12" i="223"/>
  <c r="FB20" i="223"/>
  <c r="FB28" i="223"/>
  <c r="FB36" i="223"/>
  <c r="FB44" i="223"/>
  <c r="FB52" i="223"/>
  <c r="FB60" i="223"/>
  <c r="FB68" i="223"/>
  <c r="FB76" i="223"/>
  <c r="FB84" i="223"/>
  <c r="FB92" i="223"/>
  <c r="FB100" i="223"/>
  <c r="FB108" i="223"/>
  <c r="FB116" i="223"/>
  <c r="FB124" i="223"/>
  <c r="FB132" i="223"/>
  <c r="FB140" i="223"/>
  <c r="FB148" i="223"/>
  <c r="FB156" i="223"/>
  <c r="FB164" i="223"/>
  <c r="FB172" i="223"/>
  <c r="FB180" i="223"/>
  <c r="FB188" i="223"/>
  <c r="FB196" i="223"/>
  <c r="FB204" i="223"/>
  <c r="FB212" i="223"/>
  <c r="FB220" i="223"/>
  <c r="FB228" i="223"/>
  <c r="FB236" i="223"/>
  <c r="FB244" i="223"/>
  <c r="FB252" i="223"/>
  <c r="FB260" i="223"/>
  <c r="FB268" i="223"/>
  <c r="FB276" i="223"/>
  <c r="FB284" i="223"/>
  <c r="FB292" i="223"/>
  <c r="FB300" i="223"/>
  <c r="FB308" i="223"/>
  <c r="FB316" i="223"/>
  <c r="FB324" i="223"/>
  <c r="FB332" i="223"/>
  <c r="FB340" i="223"/>
  <c r="FB141" i="223"/>
  <c r="FB149" i="223"/>
  <c r="FB157" i="223"/>
  <c r="FB165" i="223"/>
  <c r="FB173" i="223"/>
  <c r="FB181" i="223"/>
  <c r="FB189" i="223"/>
  <c r="FB197" i="223"/>
  <c r="FB205" i="223"/>
  <c r="FB213" i="223"/>
  <c r="FB221" i="223"/>
  <c r="FB229" i="223"/>
  <c r="FB237" i="223"/>
  <c r="FB245" i="223"/>
  <c r="FB253" i="223"/>
  <c r="FB261" i="223"/>
  <c r="FB269" i="223"/>
  <c r="FB277" i="223"/>
  <c r="FB285" i="223"/>
  <c r="FB293" i="223"/>
  <c r="FB301" i="223"/>
  <c r="FB309" i="223"/>
  <c r="FB317" i="223"/>
  <c r="FB325" i="223"/>
  <c r="FB333" i="223"/>
  <c r="FB341" i="223"/>
  <c r="FB16" i="223"/>
  <c r="FB56" i="223"/>
  <c r="FB104" i="223"/>
  <c r="FB152" i="223"/>
  <c r="FB26" i="223"/>
  <c r="FB58" i="223"/>
  <c r="FB130" i="223"/>
  <c r="FB162" i="223"/>
  <c r="FB202" i="223"/>
  <c r="FB282" i="223"/>
  <c r="FB13" i="223"/>
  <c r="FB29" i="223"/>
  <c r="FB53" i="223"/>
  <c r="FB69" i="223"/>
  <c r="FB85" i="223"/>
  <c r="FB101" i="223"/>
  <c r="FB133" i="223"/>
  <c r="FB14" i="223"/>
  <c r="FB22" i="223"/>
  <c r="FB30" i="223"/>
  <c r="FB38" i="223"/>
  <c r="FB46" i="223"/>
  <c r="FB54" i="223"/>
  <c r="FB62" i="223"/>
  <c r="FB70" i="223"/>
  <c r="FB78" i="223"/>
  <c r="FB86" i="223"/>
  <c r="FB94" i="223"/>
  <c r="FB102" i="223"/>
  <c r="FB110" i="223"/>
  <c r="FB118" i="223"/>
  <c r="FB126" i="223"/>
  <c r="FB134" i="223"/>
  <c r="FB142" i="223"/>
  <c r="FB150" i="223"/>
  <c r="FB158" i="223"/>
  <c r="FB166" i="223"/>
  <c r="FB174" i="223"/>
  <c r="FB182" i="223"/>
  <c r="FB190" i="223"/>
  <c r="FB198" i="223"/>
  <c r="FB206" i="223"/>
  <c r="FB214" i="223"/>
  <c r="FB222" i="223"/>
  <c r="FB230" i="223"/>
  <c r="FB238" i="223"/>
  <c r="FB246" i="223"/>
  <c r="FB254" i="223"/>
  <c r="FB262" i="223"/>
  <c r="FB270" i="223"/>
  <c r="FB278" i="223"/>
  <c r="FB286" i="223"/>
  <c r="FB294" i="223"/>
  <c r="FB302" i="223"/>
  <c r="FB310" i="223"/>
  <c r="FB318" i="223"/>
  <c r="FB326" i="223"/>
  <c r="FB334" i="223"/>
  <c r="FB24" i="223"/>
  <c r="FB64" i="223"/>
  <c r="FB112" i="223"/>
  <c r="FB168" i="223"/>
  <c r="FB42" i="223"/>
  <c r="FB66" i="223"/>
  <c r="FB90" i="223"/>
  <c r="FB122" i="223"/>
  <c r="FB154" i="223"/>
  <c r="FB194" i="223"/>
  <c r="FB290" i="223"/>
  <c r="FB21" i="223"/>
  <c r="FB37" i="223"/>
  <c r="FB45" i="223"/>
  <c r="FB61" i="223"/>
  <c r="FB77" i="223"/>
  <c r="FB93" i="223"/>
  <c r="FB109" i="223"/>
  <c r="FB117" i="223"/>
  <c r="FB125" i="223"/>
  <c r="FB15" i="223"/>
  <c r="FB23" i="223"/>
  <c r="FB31" i="223"/>
  <c r="FB39" i="223"/>
  <c r="FB47" i="223"/>
  <c r="FB55" i="223"/>
  <c r="FB63" i="223"/>
  <c r="FB71" i="223"/>
  <c r="FB79" i="223"/>
  <c r="FB87" i="223"/>
  <c r="FB95" i="223"/>
  <c r="FB103" i="223"/>
  <c r="FB111" i="223"/>
  <c r="FB119" i="223"/>
  <c r="FB127" i="223"/>
  <c r="FB135" i="223"/>
  <c r="FB143" i="223"/>
  <c r="FB151" i="223"/>
  <c r="FB159" i="223"/>
  <c r="FB167" i="223"/>
  <c r="FB175" i="223"/>
  <c r="FB183" i="223"/>
  <c r="FB191" i="223"/>
  <c r="FB199" i="223"/>
  <c r="FB207" i="223"/>
  <c r="FB215" i="223"/>
  <c r="FB223" i="223"/>
  <c r="FB231" i="223"/>
  <c r="FB239" i="223"/>
  <c r="FB247" i="223"/>
  <c r="FB255" i="223"/>
  <c r="FB263" i="223"/>
  <c r="FB271" i="223"/>
  <c r="FB279" i="223"/>
  <c r="FB287" i="223"/>
  <c r="FB295" i="223"/>
  <c r="FB303" i="223"/>
  <c r="FB311" i="223"/>
  <c r="FB319" i="223"/>
  <c r="FB327" i="223"/>
  <c r="FB335" i="223"/>
  <c r="ER341" i="223"/>
  <c r="ER340" i="223"/>
  <c r="ER339" i="223"/>
  <c r="ER338" i="223"/>
  <c r="ER337" i="223"/>
  <c r="ER336" i="223"/>
  <c r="ER335" i="223"/>
  <c r="ER334" i="223"/>
  <c r="ER333" i="223"/>
  <c r="ER332" i="223"/>
  <c r="ER331" i="223"/>
  <c r="ER330" i="223"/>
  <c r="ER329" i="223"/>
  <c r="ER328" i="223"/>
  <c r="ER327" i="223"/>
  <c r="ER326" i="223"/>
  <c r="ER325" i="223"/>
  <c r="ER324" i="223"/>
  <c r="ER323" i="223"/>
  <c r="ER322" i="223"/>
  <c r="ER321" i="223"/>
  <c r="ER320" i="223"/>
  <c r="ER319" i="223"/>
  <c r="ER318" i="223"/>
  <c r="ER317" i="223"/>
  <c r="ER316" i="223"/>
  <c r="ER315" i="223"/>
  <c r="ER314" i="223"/>
  <c r="ER313" i="223"/>
  <c r="ER312" i="223"/>
  <c r="ER311" i="223"/>
  <c r="ER310" i="223"/>
  <c r="ER309" i="223"/>
  <c r="ER308" i="223"/>
  <c r="ER307" i="223"/>
  <c r="ER306" i="223"/>
  <c r="ER305" i="223"/>
  <c r="ER304" i="223"/>
  <c r="ER303" i="223"/>
  <c r="ER302" i="223"/>
  <c r="ER301" i="223"/>
  <c r="ER300" i="223"/>
  <c r="ER299" i="223"/>
  <c r="ER298" i="223"/>
  <c r="ER297" i="223"/>
  <c r="ER296" i="223"/>
  <c r="ER295" i="223"/>
  <c r="ER294" i="223"/>
  <c r="ER293" i="223"/>
  <c r="ER292" i="223"/>
  <c r="ER291" i="223"/>
  <c r="ER290" i="223"/>
  <c r="ER289" i="223"/>
  <c r="ER288" i="223"/>
  <c r="ER287" i="223"/>
  <c r="ER286" i="223"/>
  <c r="ER285" i="223"/>
  <c r="ER284" i="223"/>
  <c r="ER283" i="223"/>
  <c r="ER282" i="223"/>
  <c r="ER281" i="223"/>
  <c r="ER280" i="223"/>
  <c r="ER279" i="223"/>
  <c r="ER278" i="223"/>
  <c r="ER277" i="223"/>
  <c r="ER276" i="223"/>
  <c r="ER275" i="223"/>
  <c r="ER274" i="223"/>
  <c r="ER273" i="223"/>
  <c r="ER272" i="223"/>
  <c r="ER271" i="223"/>
  <c r="ER270" i="223"/>
  <c r="ER269" i="223"/>
  <c r="ER268" i="223"/>
  <c r="ER267" i="223"/>
  <c r="ER266" i="223"/>
  <c r="ER265" i="223"/>
  <c r="ER264" i="223"/>
  <c r="ER263" i="223"/>
  <c r="ER262" i="223"/>
  <c r="ER261" i="223"/>
  <c r="ER260" i="223"/>
  <c r="ER259" i="223"/>
  <c r="ER258" i="223"/>
  <c r="ER257" i="223"/>
  <c r="ER256" i="223"/>
  <c r="ER255" i="223"/>
  <c r="ER254" i="223"/>
  <c r="ER253" i="223"/>
  <c r="ER252" i="223"/>
  <c r="ER251" i="223"/>
  <c r="ER250" i="223"/>
  <c r="ER249" i="223"/>
  <c r="ER248" i="223"/>
  <c r="ER247" i="223"/>
  <c r="ER246" i="223"/>
  <c r="ER245" i="223"/>
  <c r="ER244" i="223"/>
  <c r="ER243" i="223"/>
  <c r="ER242" i="223"/>
  <c r="ER241" i="223"/>
  <c r="ER240" i="223"/>
  <c r="ER239" i="223"/>
  <c r="ER238" i="223"/>
  <c r="ER237" i="223"/>
  <c r="ER236" i="223"/>
  <c r="ER235" i="223"/>
  <c r="ER234" i="223"/>
  <c r="ER233" i="223"/>
  <c r="ER232" i="223"/>
  <c r="ER231" i="223"/>
  <c r="ER230" i="223"/>
  <c r="ER229" i="223"/>
  <c r="ER228" i="223"/>
  <c r="ER227" i="223"/>
  <c r="ER226" i="223"/>
  <c r="ER225" i="223"/>
  <c r="ER224" i="223"/>
  <c r="ER223" i="223"/>
  <c r="ER222" i="223"/>
  <c r="ER221" i="223"/>
  <c r="ER220" i="223"/>
  <c r="ER219" i="223"/>
  <c r="ER218" i="223"/>
  <c r="ER217" i="223"/>
  <c r="ER216" i="223"/>
  <c r="ER215" i="223"/>
  <c r="ER214" i="223"/>
  <c r="ER213" i="223"/>
  <c r="ER212" i="223"/>
  <c r="ER211" i="223"/>
  <c r="ER210" i="223"/>
  <c r="ER209" i="223"/>
  <c r="ER208" i="223"/>
  <c r="ER207" i="223"/>
  <c r="ER206" i="223"/>
  <c r="ER205" i="223"/>
  <c r="ER204" i="223"/>
  <c r="ER203" i="223"/>
  <c r="ER202" i="223"/>
  <c r="ER201" i="223"/>
  <c r="ER200" i="223"/>
  <c r="ER199" i="223"/>
  <c r="ER198" i="223"/>
  <c r="ER197" i="223"/>
  <c r="ER196" i="223"/>
  <c r="ER195" i="223"/>
  <c r="ER194" i="223"/>
  <c r="ER193" i="223"/>
  <c r="ER192" i="223"/>
  <c r="ER191" i="223"/>
  <c r="ER190" i="223"/>
  <c r="ER189" i="223"/>
  <c r="ER188" i="223"/>
  <c r="ER187" i="223"/>
  <c r="ER186" i="223"/>
  <c r="ER185" i="223"/>
  <c r="ER184" i="223"/>
  <c r="ER183" i="223"/>
  <c r="ER182" i="223"/>
  <c r="ER181" i="223"/>
  <c r="ER180" i="223"/>
  <c r="ER179" i="223"/>
  <c r="ER178" i="223"/>
  <c r="ER177" i="223"/>
  <c r="ER176" i="223"/>
  <c r="ER175" i="223"/>
  <c r="ER174" i="223"/>
  <c r="ER173" i="223"/>
  <c r="ER172" i="223"/>
  <c r="ER171" i="223"/>
  <c r="ER170" i="223"/>
  <c r="ER169" i="223"/>
  <c r="ER168" i="223"/>
  <c r="ER167" i="223"/>
  <c r="ER166" i="223"/>
  <c r="ER165" i="223"/>
  <c r="ER164" i="223"/>
  <c r="ER163" i="223"/>
  <c r="ER162" i="223"/>
  <c r="ER161" i="223"/>
  <c r="ER160" i="223"/>
  <c r="ER159" i="223"/>
  <c r="ER158" i="223"/>
  <c r="ER157" i="223"/>
  <c r="ER156" i="223"/>
  <c r="ER155" i="223"/>
  <c r="ER154" i="223"/>
  <c r="ER153" i="223"/>
  <c r="ER152" i="223"/>
  <c r="ER151" i="223"/>
  <c r="ER150" i="223"/>
  <c r="ER149" i="223"/>
  <c r="ER148" i="223"/>
  <c r="ER147" i="223"/>
  <c r="ER146" i="223"/>
  <c r="ER145" i="223"/>
  <c r="ER144" i="223"/>
  <c r="ER143" i="223"/>
  <c r="ER142" i="223"/>
  <c r="ER141" i="223"/>
  <c r="ER140" i="223"/>
  <c r="ER139" i="223"/>
  <c r="ER138" i="223"/>
  <c r="ER137" i="223"/>
  <c r="ER136" i="223"/>
  <c r="ER135" i="223"/>
  <c r="ER134" i="223"/>
  <c r="ER133" i="223"/>
  <c r="ER132" i="223"/>
  <c r="ER131" i="223"/>
  <c r="ER130" i="223"/>
  <c r="ER129" i="223"/>
  <c r="ER128" i="223"/>
  <c r="ER127" i="223"/>
  <c r="ER126" i="223"/>
  <c r="ER125" i="223"/>
  <c r="ER124" i="223"/>
  <c r="ER123" i="223"/>
  <c r="ER122" i="223"/>
  <c r="ER121" i="223"/>
  <c r="ER120" i="223"/>
  <c r="ER119" i="223"/>
  <c r="ER118" i="223"/>
  <c r="ER117" i="223"/>
  <c r="ER116" i="223"/>
  <c r="ER115" i="223"/>
  <c r="ER114" i="223"/>
  <c r="ER113" i="223"/>
  <c r="ER112" i="223"/>
  <c r="ER111" i="223"/>
  <c r="ER110" i="223"/>
  <c r="ER109" i="223"/>
  <c r="ER108" i="223"/>
  <c r="ER107" i="223"/>
  <c r="ER106" i="223"/>
  <c r="ER105" i="223"/>
  <c r="ER104" i="223"/>
  <c r="ER103" i="223"/>
  <c r="ER102" i="223"/>
  <c r="ER101" i="223"/>
  <c r="ER100" i="223"/>
  <c r="ER99" i="223"/>
  <c r="ER98" i="223"/>
  <c r="ER97" i="223"/>
  <c r="ER96" i="223"/>
  <c r="ER95" i="223"/>
  <c r="ER94" i="223"/>
  <c r="ER93" i="223"/>
  <c r="ER92" i="223"/>
  <c r="ER91" i="223"/>
  <c r="ER90" i="223"/>
  <c r="ER89" i="223"/>
  <c r="ER88" i="223"/>
  <c r="ER87" i="223"/>
  <c r="ER86" i="223"/>
  <c r="ER85" i="223"/>
  <c r="ER84" i="223"/>
  <c r="ER83" i="223"/>
  <c r="ER82" i="223"/>
  <c r="ER81" i="223"/>
  <c r="ER80" i="223"/>
  <c r="ER79" i="223"/>
  <c r="ER78" i="223"/>
  <c r="ER77" i="223"/>
  <c r="ER76" i="223"/>
  <c r="ER75" i="223"/>
  <c r="ER74" i="223"/>
  <c r="ER73" i="223"/>
  <c r="ER72" i="223"/>
  <c r="ER71" i="223"/>
  <c r="ER70" i="223"/>
  <c r="ER69" i="223"/>
  <c r="ER68" i="223"/>
  <c r="ER67" i="223"/>
  <c r="ER66" i="223"/>
  <c r="ER65" i="223"/>
  <c r="ER64" i="223"/>
  <c r="ER63" i="223"/>
  <c r="ER62" i="223"/>
  <c r="ER61" i="223"/>
  <c r="ER60" i="223"/>
  <c r="ER59" i="223"/>
  <c r="ER58" i="223"/>
  <c r="ER57" i="223"/>
  <c r="ER56" i="223"/>
  <c r="ER55" i="223"/>
  <c r="ER54" i="223"/>
  <c r="ER53" i="223"/>
  <c r="ER52" i="223"/>
  <c r="ER51" i="223"/>
  <c r="ER50" i="223"/>
  <c r="ER49" i="223"/>
  <c r="ER48" i="223"/>
  <c r="ER47" i="223"/>
  <c r="ER46" i="223"/>
  <c r="ER45" i="223"/>
  <c r="ER44" i="223"/>
  <c r="ER43" i="223"/>
  <c r="ER42" i="223"/>
  <c r="ER41" i="223"/>
  <c r="ER40" i="223"/>
  <c r="ER39" i="223"/>
  <c r="ER38" i="223"/>
  <c r="ER37" i="223"/>
  <c r="ER36" i="223"/>
  <c r="ER35" i="223"/>
  <c r="ER34" i="223"/>
  <c r="ER33" i="223"/>
  <c r="ER32" i="223"/>
  <c r="ER31" i="223"/>
  <c r="ER30" i="223"/>
  <c r="ER29" i="223"/>
  <c r="ER28" i="223"/>
  <c r="ER27" i="223"/>
  <c r="ER26" i="223"/>
  <c r="ER25" i="223"/>
  <c r="ER24" i="223"/>
  <c r="ER23" i="223"/>
  <c r="ER22" i="223"/>
  <c r="ER21" i="223"/>
  <c r="ER20" i="223"/>
  <c r="ER19" i="223"/>
  <c r="ER18" i="223"/>
  <c r="ER17" i="223"/>
  <c r="ER16" i="223"/>
  <c r="ER15" i="223"/>
  <c r="ER14" i="223"/>
  <c r="ER13" i="223"/>
  <c r="ER12" i="223"/>
  <c r="ER11" i="223"/>
  <c r="EP342" i="223"/>
  <c r="EO342" i="223"/>
  <c r="ES38" i="223" l="1"/>
  <c r="ES70" i="223"/>
  <c r="ES94" i="223"/>
  <c r="ES126" i="223"/>
  <c r="ES158" i="223"/>
  <c r="ES182" i="223"/>
  <c r="ES206" i="223"/>
  <c r="ES222" i="223"/>
  <c r="ES246" i="223"/>
  <c r="ES262" i="223"/>
  <c r="ES278" i="223"/>
  <c r="ES286" i="223"/>
  <c r="ES302" i="223"/>
  <c r="ES334" i="223"/>
  <c r="ES15" i="223"/>
  <c r="ES23" i="223"/>
  <c r="ES31" i="223"/>
  <c r="ES39" i="223"/>
  <c r="ES47" i="223"/>
  <c r="ES55" i="223"/>
  <c r="ES63" i="223"/>
  <c r="ES71" i="223"/>
  <c r="ES79" i="223"/>
  <c r="ES87" i="223"/>
  <c r="ES95" i="223"/>
  <c r="ES103" i="223"/>
  <c r="ES111" i="223"/>
  <c r="ES119" i="223"/>
  <c r="ES127" i="223"/>
  <c r="ES135" i="223"/>
  <c r="ES143" i="223"/>
  <c r="ES151" i="223"/>
  <c r="ES159" i="223"/>
  <c r="ES167" i="223"/>
  <c r="ES175" i="223"/>
  <c r="ES183" i="223"/>
  <c r="ES191" i="223"/>
  <c r="ES199" i="223"/>
  <c r="ES207" i="223"/>
  <c r="ES215" i="223"/>
  <c r="ES223" i="223"/>
  <c r="ES231" i="223"/>
  <c r="ES239" i="223"/>
  <c r="ES247" i="223"/>
  <c r="ES255" i="223"/>
  <c r="ES263" i="223"/>
  <c r="ES271" i="223"/>
  <c r="ES279" i="223"/>
  <c r="ES287" i="223"/>
  <c r="ES295" i="223"/>
  <c r="ES303" i="223"/>
  <c r="ES311" i="223"/>
  <c r="ES319" i="223"/>
  <c r="ES327" i="223"/>
  <c r="ES335" i="223"/>
  <c r="ES86" i="223"/>
  <c r="ES150" i="223"/>
  <c r="ES198" i="223"/>
  <c r="ES238" i="223"/>
  <c r="ES270" i="223"/>
  <c r="ES294" i="223"/>
  <c r="ES326" i="223"/>
  <c r="ES16" i="223"/>
  <c r="ES24" i="223"/>
  <c r="ES32" i="223"/>
  <c r="ES40" i="223"/>
  <c r="ES48" i="223"/>
  <c r="ES56" i="223"/>
  <c r="ES64" i="223"/>
  <c r="ES72" i="223"/>
  <c r="ES80" i="223"/>
  <c r="ES88" i="223"/>
  <c r="ES96" i="223"/>
  <c r="ES104" i="223"/>
  <c r="ES112" i="223"/>
  <c r="ES120" i="223"/>
  <c r="ES128" i="223"/>
  <c r="ES136" i="223"/>
  <c r="ES144" i="223"/>
  <c r="ES152" i="223"/>
  <c r="ES160" i="223"/>
  <c r="ES168" i="223"/>
  <c r="ES176" i="223"/>
  <c r="ES184" i="223"/>
  <c r="ES192" i="223"/>
  <c r="ES200" i="223"/>
  <c r="ES208" i="223"/>
  <c r="ES216" i="223"/>
  <c r="ES224" i="223"/>
  <c r="ES232" i="223"/>
  <c r="ES240" i="223"/>
  <c r="ES248" i="223"/>
  <c r="ES256" i="223"/>
  <c r="ES264" i="223"/>
  <c r="ES272" i="223"/>
  <c r="ES280" i="223"/>
  <c r="ES288" i="223"/>
  <c r="ES296" i="223"/>
  <c r="ES304" i="223"/>
  <c r="ES312" i="223"/>
  <c r="ES320" i="223"/>
  <c r="ES328" i="223"/>
  <c r="ES336" i="223"/>
  <c r="ES22" i="223"/>
  <c r="ES49" i="223"/>
  <c r="ES81" i="223"/>
  <c r="ES105" i="223"/>
  <c r="ES113" i="223"/>
  <c r="ES137" i="223"/>
  <c r="ES145" i="223"/>
  <c r="ES153" i="223"/>
  <c r="ES161" i="223"/>
  <c r="ES169" i="223"/>
  <c r="ES177" i="223"/>
  <c r="ES185" i="223"/>
  <c r="ES193" i="223"/>
  <c r="ES201" i="223"/>
  <c r="ES209" i="223"/>
  <c r="ES217" i="223"/>
  <c r="ES225" i="223"/>
  <c r="ES233" i="223"/>
  <c r="ES241" i="223"/>
  <c r="ES249" i="223"/>
  <c r="ES257" i="223"/>
  <c r="ES265" i="223"/>
  <c r="ES273" i="223"/>
  <c r="ES281" i="223"/>
  <c r="ES289" i="223"/>
  <c r="ES297" i="223"/>
  <c r="ES305" i="223"/>
  <c r="ES313" i="223"/>
  <c r="ES321" i="223"/>
  <c r="ES329" i="223"/>
  <c r="ES337" i="223"/>
  <c r="ES14" i="223"/>
  <c r="ES62" i="223"/>
  <c r="ES118" i="223"/>
  <c r="ES174" i="223"/>
  <c r="ES254" i="223"/>
  <c r="ES18" i="223"/>
  <c r="ES26" i="223"/>
  <c r="ES34" i="223"/>
  <c r="ES42" i="223"/>
  <c r="ES50" i="223"/>
  <c r="ES58" i="223"/>
  <c r="ES66" i="223"/>
  <c r="ES74" i="223"/>
  <c r="ES82" i="223"/>
  <c r="ES90" i="223"/>
  <c r="ES98" i="223"/>
  <c r="ES106" i="223"/>
  <c r="ES114" i="223"/>
  <c r="ES122" i="223"/>
  <c r="ES130" i="223"/>
  <c r="ES138" i="223"/>
  <c r="ES146" i="223"/>
  <c r="ES154" i="223"/>
  <c r="ES162" i="223"/>
  <c r="ES170" i="223"/>
  <c r="ES178" i="223"/>
  <c r="ES186" i="223"/>
  <c r="ES194" i="223"/>
  <c r="ES202" i="223"/>
  <c r="ES210" i="223"/>
  <c r="ES218" i="223"/>
  <c r="ES226" i="223"/>
  <c r="ES234" i="223"/>
  <c r="ES242" i="223"/>
  <c r="ES250" i="223"/>
  <c r="ES258" i="223"/>
  <c r="ES266" i="223"/>
  <c r="ES274" i="223"/>
  <c r="ES282" i="223"/>
  <c r="ES290" i="223"/>
  <c r="ES298" i="223"/>
  <c r="ES306" i="223"/>
  <c r="ES314" i="223"/>
  <c r="ES322" i="223"/>
  <c r="ES330" i="223"/>
  <c r="ES338" i="223"/>
  <c r="ES46" i="223"/>
  <c r="ES78" i="223"/>
  <c r="ES110" i="223"/>
  <c r="ES142" i="223"/>
  <c r="ES166" i="223"/>
  <c r="ES190" i="223"/>
  <c r="ES230" i="223"/>
  <c r="ES310" i="223"/>
  <c r="ES17" i="223"/>
  <c r="ES41" i="223"/>
  <c r="ES65" i="223"/>
  <c r="ES89" i="223"/>
  <c r="ES129" i="223"/>
  <c r="ES11" i="223"/>
  <c r="ES19" i="223"/>
  <c r="ES27" i="223"/>
  <c r="ES35" i="223"/>
  <c r="ES43" i="223"/>
  <c r="ES51" i="223"/>
  <c r="ES59" i="223"/>
  <c r="ES67" i="223"/>
  <c r="ES75" i="223"/>
  <c r="ES83" i="223"/>
  <c r="ES91" i="223"/>
  <c r="ES99" i="223"/>
  <c r="ES107" i="223"/>
  <c r="ES115" i="223"/>
  <c r="ES123" i="223"/>
  <c r="ES131" i="223"/>
  <c r="ES139" i="223"/>
  <c r="ES147" i="223"/>
  <c r="ES155" i="223"/>
  <c r="ES163" i="223"/>
  <c r="ES171" i="223"/>
  <c r="ES179" i="223"/>
  <c r="ES187" i="223"/>
  <c r="ES195" i="223"/>
  <c r="ES203" i="223"/>
  <c r="ES211" i="223"/>
  <c r="ES219" i="223"/>
  <c r="ES227" i="223"/>
  <c r="ES235" i="223"/>
  <c r="ES243" i="223"/>
  <c r="ES251" i="223"/>
  <c r="ES259" i="223"/>
  <c r="ES267" i="223"/>
  <c r="ES275" i="223"/>
  <c r="ES283" i="223"/>
  <c r="ES291" i="223"/>
  <c r="ES299" i="223"/>
  <c r="ES307" i="223"/>
  <c r="ES315" i="223"/>
  <c r="ES323" i="223"/>
  <c r="ES331" i="223"/>
  <c r="ES339" i="223"/>
  <c r="ES54" i="223"/>
  <c r="ES134" i="223"/>
  <c r="ES318" i="223"/>
  <c r="ES25" i="223"/>
  <c r="ES33" i="223"/>
  <c r="ES57" i="223"/>
  <c r="ES73" i="223"/>
  <c r="ES97" i="223"/>
  <c r="ES121" i="223"/>
  <c r="ES12" i="223"/>
  <c r="ES20" i="223"/>
  <c r="ES28" i="223"/>
  <c r="ES36" i="223"/>
  <c r="ES44" i="223"/>
  <c r="ES52" i="223"/>
  <c r="ES60" i="223"/>
  <c r="ES68" i="223"/>
  <c r="ES76" i="223"/>
  <c r="ES84" i="223"/>
  <c r="ES92" i="223"/>
  <c r="ES100" i="223"/>
  <c r="ES108" i="223"/>
  <c r="ES116" i="223"/>
  <c r="ES124" i="223"/>
  <c r="ES132" i="223"/>
  <c r="ES140" i="223"/>
  <c r="ES148" i="223"/>
  <c r="ES156" i="223"/>
  <c r="ES164" i="223"/>
  <c r="ES172" i="223"/>
  <c r="ES180" i="223"/>
  <c r="ES188" i="223"/>
  <c r="ES196" i="223"/>
  <c r="ES204" i="223"/>
  <c r="ES212" i="223"/>
  <c r="ES220" i="223"/>
  <c r="ES228" i="223"/>
  <c r="ES236" i="223"/>
  <c r="ES244" i="223"/>
  <c r="ES252" i="223"/>
  <c r="ES260" i="223"/>
  <c r="ES268" i="223"/>
  <c r="ES276" i="223"/>
  <c r="ES284" i="223"/>
  <c r="ES292" i="223"/>
  <c r="ES300" i="223"/>
  <c r="ES308" i="223"/>
  <c r="ES316" i="223"/>
  <c r="ES324" i="223"/>
  <c r="ES332" i="223"/>
  <c r="ES340" i="223"/>
  <c r="ES30" i="223"/>
  <c r="ES102" i="223"/>
  <c r="ES214" i="223"/>
  <c r="ES13" i="223"/>
  <c r="ES21" i="223"/>
  <c r="ES29" i="223"/>
  <c r="ES37" i="223"/>
  <c r="ES45" i="223"/>
  <c r="ES53" i="223"/>
  <c r="ES61" i="223"/>
  <c r="ES69" i="223"/>
  <c r="ES77" i="223"/>
  <c r="ES85" i="223"/>
  <c r="ES93" i="223"/>
  <c r="ES101" i="223"/>
  <c r="ES109" i="223"/>
  <c r="ES117" i="223"/>
  <c r="ES125" i="223"/>
  <c r="ES133" i="223"/>
  <c r="ES141" i="223"/>
  <c r="ES149" i="223"/>
  <c r="ES157" i="223"/>
  <c r="ES165" i="223"/>
  <c r="ES173" i="223"/>
  <c r="ES181" i="223"/>
  <c r="ES189" i="223"/>
  <c r="ES197" i="223"/>
  <c r="ES205" i="223"/>
  <c r="ES213" i="223"/>
  <c r="ES221" i="223"/>
  <c r="ES229" i="223"/>
  <c r="ES237" i="223"/>
  <c r="ES245" i="223"/>
  <c r="ES253" i="223"/>
  <c r="ES261" i="223"/>
  <c r="ES269" i="223"/>
  <c r="ES277" i="223"/>
  <c r="ES285" i="223"/>
  <c r="ES293" i="223"/>
  <c r="ES301" i="223"/>
  <c r="ES309" i="223"/>
  <c r="ES317" i="223"/>
  <c r="ES325" i="223"/>
  <c r="ES333" i="223"/>
  <c r="ES341" i="223"/>
  <c r="CN342" i="223"/>
  <c r="CM342" i="223"/>
  <c r="BW339" i="223" l="1"/>
  <c r="BZ339" i="223" s="1"/>
  <c r="BW335" i="223"/>
  <c r="BZ335" i="223" s="1"/>
  <c r="BW325" i="223"/>
  <c r="BZ325" i="223" s="1"/>
  <c r="BW323" i="223"/>
  <c r="BZ323" i="223" s="1"/>
  <c r="BW317" i="223"/>
  <c r="BZ317" i="223" s="1"/>
  <c r="BW315" i="223"/>
  <c r="BZ315" i="223" s="1"/>
  <c r="BW303" i="223"/>
  <c r="BZ303" i="223" s="1"/>
  <c r="BW287" i="223"/>
  <c r="BZ287" i="223" s="1"/>
  <c r="BW252" i="223"/>
  <c r="BZ252" i="223" s="1"/>
  <c r="BW246" i="223"/>
  <c r="BZ246" i="223" s="1"/>
  <c r="BW245" i="223"/>
  <c r="BZ245" i="223" s="1"/>
  <c r="BW235" i="223"/>
  <c r="BZ235" i="223" s="1"/>
  <c r="BW224" i="223"/>
  <c r="BZ224" i="223" s="1"/>
  <c r="BW218" i="223"/>
  <c r="BZ218" i="223" s="1"/>
  <c r="BW160" i="223"/>
  <c r="BZ160" i="223" s="1"/>
  <c r="BW157" i="223"/>
  <c r="BZ157" i="223" s="1"/>
  <c r="BW155" i="223"/>
  <c r="BZ155" i="223" s="1"/>
  <c r="BW116" i="223"/>
  <c r="BZ116" i="223" s="1"/>
  <c r="BW115" i="223"/>
  <c r="BZ115" i="223" s="1"/>
  <c r="BW88" i="223"/>
  <c r="BZ88" i="223" s="1"/>
  <c r="BW87" i="223"/>
  <c r="BZ87" i="223" s="1"/>
  <c r="BW86" i="223"/>
  <c r="BZ86" i="223" s="1"/>
  <c r="BW85" i="223"/>
  <c r="BZ85" i="223" s="1"/>
  <c r="BW84" i="223"/>
  <c r="BZ84" i="223" s="1"/>
  <c r="BW60" i="223"/>
  <c r="BZ60" i="223" s="1"/>
  <c r="BW59" i="223"/>
  <c r="BZ59" i="223" s="1"/>
  <c r="BW56" i="223"/>
  <c r="BZ56" i="223" s="1"/>
  <c r="BW54" i="223"/>
  <c r="BZ54" i="223" s="1"/>
  <c r="BW44" i="223"/>
  <c r="BZ44" i="223" s="1"/>
  <c r="BW43" i="223"/>
  <c r="BZ43" i="223" s="1"/>
  <c r="BW42" i="223"/>
  <c r="BZ42" i="223" s="1"/>
  <c r="BW41" i="223"/>
  <c r="BZ41" i="223" s="1"/>
  <c r="BW40" i="223"/>
  <c r="BZ40" i="223" s="1"/>
  <c r="BW39" i="223"/>
  <c r="BZ39" i="223" s="1"/>
  <c r="BX35" i="223"/>
  <c r="BW20" i="223"/>
  <c r="BZ20" i="223" s="1"/>
  <c r="BW19" i="223"/>
  <c r="BZ19" i="223" s="1"/>
  <c r="BW18" i="223"/>
  <c r="BZ18" i="223" s="1"/>
  <c r="BY35" i="223" l="1"/>
  <c r="BX41" i="223"/>
  <c r="AG41" i="227"/>
  <c r="BX84" i="223"/>
  <c r="AG84" i="227"/>
  <c r="BX157" i="223"/>
  <c r="AG157" i="227"/>
  <c r="BX287" i="223"/>
  <c r="AG287" i="227"/>
  <c r="BX42" i="223"/>
  <c r="AG42" i="227"/>
  <c r="BX85" i="223"/>
  <c r="AG85" i="227"/>
  <c r="BX160" i="223"/>
  <c r="AG160" i="227"/>
  <c r="BX303" i="223"/>
  <c r="AG303" i="227"/>
  <c r="BX87" i="223"/>
  <c r="AG87" i="227"/>
  <c r="BX224" i="223"/>
  <c r="AG224" i="227"/>
  <c r="BX317" i="223"/>
  <c r="AG317" i="227"/>
  <c r="BX43" i="223"/>
  <c r="AG43" i="227"/>
  <c r="BX218" i="223"/>
  <c r="AG218" i="227"/>
  <c r="BX54" i="223"/>
  <c r="AG54" i="227"/>
  <c r="BX323" i="223"/>
  <c r="AG323" i="227"/>
  <c r="BX86" i="223"/>
  <c r="AG86" i="227"/>
  <c r="BX44" i="223"/>
  <c r="AG44" i="227"/>
  <c r="BX88" i="223"/>
  <c r="AG88" i="227"/>
  <c r="BX56" i="223"/>
  <c r="AG56" i="227"/>
  <c r="BX115" i="223"/>
  <c r="AG115" i="227"/>
  <c r="BX245" i="223"/>
  <c r="AG245" i="227"/>
  <c r="BX325" i="223"/>
  <c r="AG325" i="227"/>
  <c r="BX18" i="223"/>
  <c r="AG18" i="227"/>
  <c r="Z18" i="224" s="1"/>
  <c r="BX315" i="223"/>
  <c r="AG315" i="227"/>
  <c r="BX19" i="223"/>
  <c r="AG19" i="227"/>
  <c r="BX20" i="223"/>
  <c r="AG20" i="227"/>
  <c r="BX235" i="223"/>
  <c r="CA235" i="223" s="1"/>
  <c r="AH235" i="227" s="1"/>
  <c r="AG235" i="227"/>
  <c r="BX39" i="223"/>
  <c r="AG39" i="227"/>
  <c r="BX59" i="223"/>
  <c r="AG59" i="227"/>
  <c r="BX116" i="223"/>
  <c r="AG116" i="227"/>
  <c r="BX246" i="223"/>
  <c r="AG246" i="227"/>
  <c r="BX335" i="223"/>
  <c r="AG335" i="227"/>
  <c r="BX40" i="223"/>
  <c r="AG40" i="227"/>
  <c r="BX60" i="223"/>
  <c r="AG60" i="227"/>
  <c r="BX155" i="223"/>
  <c r="AG155" i="227"/>
  <c r="BX252" i="223"/>
  <c r="AG252" i="227"/>
  <c r="BX339" i="223"/>
  <c r="AG339" i="227"/>
  <c r="AD18" i="226" l="1"/>
  <c r="BY18" i="223"/>
  <c r="BY235" i="223"/>
  <c r="BY60" i="223"/>
  <c r="BY116" i="223"/>
  <c r="BY20" i="223"/>
  <c r="BY325" i="223"/>
  <c r="BY88" i="223"/>
  <c r="BY54" i="223"/>
  <c r="BY224" i="223"/>
  <c r="BY85" i="223"/>
  <c r="BY84" i="223"/>
  <c r="BY155" i="223"/>
  <c r="BY56" i="223"/>
  <c r="BY157" i="223"/>
  <c r="BY246" i="223"/>
  <c r="BY323" i="223"/>
  <c r="BY339" i="223"/>
  <c r="BY40" i="223"/>
  <c r="BY59" i="223"/>
  <c r="BY19" i="223"/>
  <c r="BY245" i="223"/>
  <c r="BY44" i="223"/>
  <c r="BY218" i="223"/>
  <c r="BY87" i="223"/>
  <c r="BY42" i="223"/>
  <c r="BY41" i="223"/>
  <c r="BY317" i="223"/>
  <c r="BY160" i="223"/>
  <c r="BY252" i="223"/>
  <c r="BY335" i="223"/>
  <c r="BY39" i="223"/>
  <c r="BY315" i="223"/>
  <c r="BY115" i="223"/>
  <c r="BY86" i="223"/>
  <c r="BY43" i="223"/>
  <c r="BY303" i="223"/>
  <c r="BY287" i="223"/>
  <c r="AI39" i="227"/>
  <c r="Z39" i="224"/>
  <c r="AI315" i="227"/>
  <c r="Z315" i="224"/>
  <c r="AI115" i="227"/>
  <c r="Z115" i="224"/>
  <c r="AI86" i="227"/>
  <c r="Z86" i="224"/>
  <c r="AI43" i="227"/>
  <c r="Z43" i="224"/>
  <c r="AI303" i="227"/>
  <c r="Z303" i="224"/>
  <c r="AI287" i="227"/>
  <c r="Z287" i="224"/>
  <c r="AI155" i="227"/>
  <c r="Z155" i="224"/>
  <c r="AI56" i="227"/>
  <c r="Z56" i="224"/>
  <c r="AI157" i="227"/>
  <c r="Z157" i="224"/>
  <c r="AI323" i="227"/>
  <c r="Z323" i="224"/>
  <c r="AI20" i="227"/>
  <c r="Z20" i="224"/>
  <c r="AI325" i="227"/>
  <c r="Z325" i="224"/>
  <c r="AI88" i="227"/>
  <c r="Z88" i="224"/>
  <c r="AI224" i="227"/>
  <c r="Z224" i="224"/>
  <c r="AI85" i="227"/>
  <c r="Z85" i="224"/>
  <c r="AI84" i="227"/>
  <c r="Z84" i="224"/>
  <c r="AI252" i="227"/>
  <c r="Z252" i="224"/>
  <c r="AI60" i="227"/>
  <c r="Z60" i="224"/>
  <c r="AI54" i="227"/>
  <c r="Z54" i="224"/>
  <c r="AI335" i="227"/>
  <c r="Z335" i="224"/>
  <c r="AI235" i="227"/>
  <c r="Z235" i="224"/>
  <c r="AI160" i="227"/>
  <c r="Z160" i="224"/>
  <c r="AI116" i="227"/>
  <c r="Z116" i="224"/>
  <c r="AI339" i="227"/>
  <c r="Z339" i="224"/>
  <c r="AI40" i="227"/>
  <c r="Z40" i="224"/>
  <c r="AI19" i="227"/>
  <c r="Z19" i="224"/>
  <c r="AI245" i="227"/>
  <c r="Z245" i="224"/>
  <c r="AI44" i="227"/>
  <c r="Z44" i="224"/>
  <c r="AI218" i="227"/>
  <c r="Z218" i="224"/>
  <c r="AI87" i="227"/>
  <c r="Z87" i="224"/>
  <c r="AI42" i="227"/>
  <c r="Z42" i="224"/>
  <c r="AI41" i="227"/>
  <c r="Z41" i="224"/>
  <c r="AI246" i="227"/>
  <c r="Z246" i="224"/>
  <c r="AI317" i="227"/>
  <c r="Z317" i="224"/>
  <c r="AI59" i="227"/>
  <c r="Z59" i="224"/>
  <c r="BX342" i="223"/>
  <c r="AI18" i="227"/>
  <c r="AG342" i="227"/>
  <c r="Z343" i="224" s="1"/>
  <c r="DQ341" i="223"/>
  <c r="DR341" i="223" s="1"/>
  <c r="DQ340" i="223"/>
  <c r="DR340" i="223" s="1"/>
  <c r="DQ339" i="223"/>
  <c r="DR339" i="223" s="1"/>
  <c r="DQ338" i="223"/>
  <c r="DR338" i="223" s="1"/>
  <c r="DQ337" i="223"/>
  <c r="DR337" i="223" s="1"/>
  <c r="DQ336" i="223"/>
  <c r="DR336" i="223" s="1"/>
  <c r="DQ335" i="223"/>
  <c r="DR335" i="223" s="1"/>
  <c r="DQ334" i="223"/>
  <c r="DR334" i="223" s="1"/>
  <c r="DQ333" i="223"/>
  <c r="DR333" i="223" s="1"/>
  <c r="DQ332" i="223"/>
  <c r="DR332" i="223" s="1"/>
  <c r="DQ331" i="223"/>
  <c r="DR331" i="223" s="1"/>
  <c r="DQ330" i="223"/>
  <c r="DR330" i="223" s="1"/>
  <c r="DQ329" i="223"/>
  <c r="DR329" i="223" s="1"/>
  <c r="DQ328" i="223"/>
  <c r="DR328" i="223" s="1"/>
  <c r="DQ327" i="223"/>
  <c r="DR327" i="223" s="1"/>
  <c r="DQ326" i="223"/>
  <c r="DR326" i="223" s="1"/>
  <c r="DQ325" i="223"/>
  <c r="DR325" i="223" s="1"/>
  <c r="DQ324" i="223"/>
  <c r="DR324" i="223" s="1"/>
  <c r="DQ323" i="223"/>
  <c r="DR323" i="223" s="1"/>
  <c r="DQ322" i="223"/>
  <c r="DR322" i="223" s="1"/>
  <c r="DQ321" i="223"/>
  <c r="DR321" i="223" s="1"/>
  <c r="DQ320" i="223"/>
  <c r="DR320" i="223" s="1"/>
  <c r="DQ319" i="223"/>
  <c r="DR319" i="223" s="1"/>
  <c r="DQ318" i="223"/>
  <c r="DR318" i="223" s="1"/>
  <c r="DQ317" i="223"/>
  <c r="DR317" i="223" s="1"/>
  <c r="DQ316" i="223"/>
  <c r="DR316" i="223" s="1"/>
  <c r="DQ315" i="223"/>
  <c r="DR315" i="223" s="1"/>
  <c r="DQ314" i="223"/>
  <c r="DR314" i="223" s="1"/>
  <c r="DQ313" i="223"/>
  <c r="DR313" i="223" s="1"/>
  <c r="DQ312" i="223"/>
  <c r="DR312" i="223" s="1"/>
  <c r="DQ311" i="223"/>
  <c r="DR311" i="223" s="1"/>
  <c r="DQ310" i="223"/>
  <c r="DR310" i="223" s="1"/>
  <c r="DQ309" i="223"/>
  <c r="DR309" i="223" s="1"/>
  <c r="DQ308" i="223"/>
  <c r="DR308" i="223" s="1"/>
  <c r="DQ307" i="223"/>
  <c r="DR307" i="223" s="1"/>
  <c r="DQ306" i="223"/>
  <c r="DR306" i="223" s="1"/>
  <c r="DQ305" i="223"/>
  <c r="DR305" i="223" s="1"/>
  <c r="DQ304" i="223"/>
  <c r="DR304" i="223" s="1"/>
  <c r="DQ303" i="223"/>
  <c r="DR303" i="223" s="1"/>
  <c r="DQ302" i="223"/>
  <c r="DR302" i="223" s="1"/>
  <c r="DQ301" i="223"/>
  <c r="DR301" i="223" s="1"/>
  <c r="DQ300" i="223"/>
  <c r="DR300" i="223" s="1"/>
  <c r="DQ299" i="223"/>
  <c r="DR299" i="223" s="1"/>
  <c r="DQ298" i="223"/>
  <c r="DR298" i="223" s="1"/>
  <c r="DQ297" i="223"/>
  <c r="DR297" i="223" s="1"/>
  <c r="DQ296" i="223"/>
  <c r="DR296" i="223" s="1"/>
  <c r="DQ295" i="223"/>
  <c r="DR295" i="223" s="1"/>
  <c r="DQ294" i="223"/>
  <c r="DR294" i="223" s="1"/>
  <c r="DQ293" i="223"/>
  <c r="DR293" i="223" s="1"/>
  <c r="DQ292" i="223"/>
  <c r="DR292" i="223" s="1"/>
  <c r="DQ291" i="223"/>
  <c r="DR291" i="223" s="1"/>
  <c r="DQ290" i="223"/>
  <c r="DR290" i="223" s="1"/>
  <c r="DQ289" i="223"/>
  <c r="DR289" i="223" s="1"/>
  <c r="DQ288" i="223"/>
  <c r="DR288" i="223" s="1"/>
  <c r="DQ287" i="223"/>
  <c r="DR287" i="223" s="1"/>
  <c r="DQ286" i="223"/>
  <c r="DR286" i="223" s="1"/>
  <c r="DQ285" i="223"/>
  <c r="DR285" i="223" s="1"/>
  <c r="DQ284" i="223"/>
  <c r="DR284" i="223" s="1"/>
  <c r="DQ283" i="223"/>
  <c r="DR283" i="223" s="1"/>
  <c r="DQ282" i="223"/>
  <c r="DR282" i="223" s="1"/>
  <c r="DQ281" i="223"/>
  <c r="DR281" i="223" s="1"/>
  <c r="DQ280" i="223"/>
  <c r="DR280" i="223" s="1"/>
  <c r="DQ279" i="223"/>
  <c r="DR279" i="223" s="1"/>
  <c r="DQ278" i="223"/>
  <c r="DR278" i="223" s="1"/>
  <c r="DQ277" i="223"/>
  <c r="DR277" i="223" s="1"/>
  <c r="DQ276" i="223"/>
  <c r="DR276" i="223" s="1"/>
  <c r="DQ275" i="223"/>
  <c r="DR275" i="223" s="1"/>
  <c r="DQ274" i="223"/>
  <c r="DR274" i="223" s="1"/>
  <c r="DQ273" i="223"/>
  <c r="DR273" i="223" s="1"/>
  <c r="DQ272" i="223"/>
  <c r="DR272" i="223" s="1"/>
  <c r="DQ271" i="223"/>
  <c r="DR271" i="223" s="1"/>
  <c r="DR270" i="223"/>
  <c r="DQ269" i="223"/>
  <c r="DR269" i="223" s="1"/>
  <c r="DQ268" i="223"/>
  <c r="DR268" i="223" s="1"/>
  <c r="DQ267" i="223"/>
  <c r="DR267" i="223" s="1"/>
  <c r="DQ266" i="223"/>
  <c r="DR266" i="223" s="1"/>
  <c r="DQ265" i="223"/>
  <c r="DR265" i="223" s="1"/>
  <c r="DQ264" i="223"/>
  <c r="DR264" i="223" s="1"/>
  <c r="DQ263" i="223"/>
  <c r="DR263" i="223" s="1"/>
  <c r="DQ262" i="223"/>
  <c r="DR262" i="223" s="1"/>
  <c r="DQ261" i="223"/>
  <c r="DR261" i="223" s="1"/>
  <c r="DQ260" i="223"/>
  <c r="DR260" i="223" s="1"/>
  <c r="DQ259" i="223"/>
  <c r="DR259" i="223" s="1"/>
  <c r="DQ258" i="223"/>
  <c r="DR258" i="223" s="1"/>
  <c r="DQ257" i="223"/>
  <c r="DR257" i="223" s="1"/>
  <c r="DQ256" i="223"/>
  <c r="DR256" i="223" s="1"/>
  <c r="DQ255" i="223"/>
  <c r="DR255" i="223" s="1"/>
  <c r="DQ254" i="223"/>
  <c r="DR254" i="223" s="1"/>
  <c r="DQ253" i="223"/>
  <c r="DR253" i="223" s="1"/>
  <c r="DQ252" i="223"/>
  <c r="DR252" i="223" s="1"/>
  <c r="DQ251" i="223"/>
  <c r="DR251" i="223" s="1"/>
  <c r="DQ250" i="223"/>
  <c r="DR250" i="223" s="1"/>
  <c r="DQ249" i="223"/>
  <c r="DR249" i="223" s="1"/>
  <c r="DQ248" i="223"/>
  <c r="DR248" i="223" s="1"/>
  <c r="DQ247" i="223"/>
  <c r="DR247" i="223" s="1"/>
  <c r="DQ246" i="223"/>
  <c r="DR246" i="223" s="1"/>
  <c r="DQ245" i="223"/>
  <c r="DR245" i="223" s="1"/>
  <c r="DQ244" i="223"/>
  <c r="DR244" i="223" s="1"/>
  <c r="DQ243" i="223"/>
  <c r="DR243" i="223" s="1"/>
  <c r="DQ242" i="223"/>
  <c r="DR242" i="223" s="1"/>
  <c r="DQ241" i="223"/>
  <c r="DR241" i="223" s="1"/>
  <c r="DQ240" i="223"/>
  <c r="DR240" i="223" s="1"/>
  <c r="DQ239" i="223"/>
  <c r="DR239" i="223" s="1"/>
  <c r="DQ238" i="223"/>
  <c r="DR238" i="223" s="1"/>
  <c r="DQ237" i="223"/>
  <c r="DR237" i="223" s="1"/>
  <c r="DQ236" i="223"/>
  <c r="DR236" i="223" s="1"/>
  <c r="DQ235" i="223"/>
  <c r="DR235" i="223" s="1"/>
  <c r="DQ234" i="223"/>
  <c r="DR234" i="223" s="1"/>
  <c r="DQ233" i="223"/>
  <c r="DR233" i="223" s="1"/>
  <c r="DQ232" i="223"/>
  <c r="DR232" i="223" s="1"/>
  <c r="DQ231" i="223"/>
  <c r="DR231" i="223" s="1"/>
  <c r="DQ230" i="223"/>
  <c r="DR230" i="223" s="1"/>
  <c r="DQ229" i="223"/>
  <c r="DR229" i="223" s="1"/>
  <c r="DQ228" i="223"/>
  <c r="DR228" i="223" s="1"/>
  <c r="DQ227" i="223"/>
  <c r="DR227" i="223" s="1"/>
  <c r="DQ226" i="223"/>
  <c r="DR226" i="223" s="1"/>
  <c r="DQ225" i="223"/>
  <c r="DR225" i="223" s="1"/>
  <c r="DQ224" i="223"/>
  <c r="DR224" i="223" s="1"/>
  <c r="DQ223" i="223"/>
  <c r="DR223" i="223" s="1"/>
  <c r="DQ222" i="223"/>
  <c r="DR222" i="223" s="1"/>
  <c r="DQ221" i="223"/>
  <c r="DR221" i="223" s="1"/>
  <c r="DQ220" i="223"/>
  <c r="DR220" i="223" s="1"/>
  <c r="DQ219" i="223"/>
  <c r="DR219" i="223" s="1"/>
  <c r="DQ218" i="223"/>
  <c r="DR218" i="223" s="1"/>
  <c r="DQ217" i="223"/>
  <c r="DR217" i="223" s="1"/>
  <c r="DQ216" i="223"/>
  <c r="DR216" i="223" s="1"/>
  <c r="DQ215" i="223"/>
  <c r="DR215" i="223" s="1"/>
  <c r="DQ214" i="223"/>
  <c r="DR214" i="223" s="1"/>
  <c r="DQ213" i="223"/>
  <c r="DR213" i="223" s="1"/>
  <c r="DQ212" i="223"/>
  <c r="DR212" i="223" s="1"/>
  <c r="DQ211" i="223"/>
  <c r="DR211" i="223" s="1"/>
  <c r="DQ210" i="223"/>
  <c r="DR210" i="223" s="1"/>
  <c r="DQ209" i="223"/>
  <c r="DR209" i="223" s="1"/>
  <c r="DQ208" i="223"/>
  <c r="DR208" i="223" s="1"/>
  <c r="DQ207" i="223"/>
  <c r="DR207" i="223" s="1"/>
  <c r="DQ206" i="223"/>
  <c r="DR206" i="223" s="1"/>
  <c r="DQ205" i="223"/>
  <c r="DR205" i="223" s="1"/>
  <c r="DQ204" i="223"/>
  <c r="DR204" i="223" s="1"/>
  <c r="DQ203" i="223"/>
  <c r="DR203" i="223" s="1"/>
  <c r="DQ202" i="223"/>
  <c r="DR202" i="223" s="1"/>
  <c r="DQ201" i="223"/>
  <c r="DR201" i="223" s="1"/>
  <c r="DQ200" i="223"/>
  <c r="DR200" i="223" s="1"/>
  <c r="DQ199" i="223"/>
  <c r="DR199" i="223" s="1"/>
  <c r="DQ198" i="223"/>
  <c r="DR198" i="223" s="1"/>
  <c r="DQ197" i="223"/>
  <c r="DR197" i="223" s="1"/>
  <c r="DQ196" i="223"/>
  <c r="DR196" i="223" s="1"/>
  <c r="DQ195" i="223"/>
  <c r="DR195" i="223" s="1"/>
  <c r="DQ194" i="223"/>
  <c r="DR194" i="223" s="1"/>
  <c r="DQ193" i="223"/>
  <c r="DR193" i="223" s="1"/>
  <c r="DQ192" i="223"/>
  <c r="DR192" i="223" s="1"/>
  <c r="DQ191" i="223"/>
  <c r="DR191" i="223" s="1"/>
  <c r="DQ190" i="223"/>
  <c r="DR190" i="223" s="1"/>
  <c r="DQ189" i="223"/>
  <c r="DR189" i="223" s="1"/>
  <c r="DQ188" i="223"/>
  <c r="DR188" i="223" s="1"/>
  <c r="DQ187" i="223"/>
  <c r="DR187" i="223" s="1"/>
  <c r="DQ186" i="223"/>
  <c r="DR186" i="223" s="1"/>
  <c r="DQ185" i="223"/>
  <c r="DR185" i="223" s="1"/>
  <c r="DQ184" i="223"/>
  <c r="DR184" i="223" s="1"/>
  <c r="DQ183" i="223"/>
  <c r="DR183" i="223" s="1"/>
  <c r="DQ182" i="223"/>
  <c r="DR182" i="223" s="1"/>
  <c r="DQ181" i="223"/>
  <c r="DR181" i="223" s="1"/>
  <c r="DQ180" i="223"/>
  <c r="DR180" i="223" s="1"/>
  <c r="DQ179" i="223"/>
  <c r="DR179" i="223" s="1"/>
  <c r="DQ178" i="223"/>
  <c r="DR178" i="223" s="1"/>
  <c r="DQ177" i="223"/>
  <c r="DR177" i="223" s="1"/>
  <c r="DQ176" i="223"/>
  <c r="DR176" i="223" s="1"/>
  <c r="DQ175" i="223"/>
  <c r="DR175" i="223" s="1"/>
  <c r="DQ174" i="223"/>
  <c r="DR174" i="223" s="1"/>
  <c r="DQ173" i="223"/>
  <c r="DR173" i="223" s="1"/>
  <c r="DQ172" i="223"/>
  <c r="DR172" i="223" s="1"/>
  <c r="DQ171" i="223"/>
  <c r="DR171" i="223" s="1"/>
  <c r="DQ170" i="223"/>
  <c r="DR170" i="223" s="1"/>
  <c r="DQ169" i="223"/>
  <c r="DR169" i="223" s="1"/>
  <c r="DQ168" i="223"/>
  <c r="DR168" i="223" s="1"/>
  <c r="DQ167" i="223"/>
  <c r="DR167" i="223" s="1"/>
  <c r="DQ166" i="223"/>
  <c r="DR166" i="223" s="1"/>
  <c r="DQ165" i="223"/>
  <c r="DR165" i="223" s="1"/>
  <c r="DQ164" i="223"/>
  <c r="DR164" i="223" s="1"/>
  <c r="DQ163" i="223"/>
  <c r="DR163" i="223" s="1"/>
  <c r="DQ162" i="223"/>
  <c r="DR162" i="223" s="1"/>
  <c r="DQ161" i="223"/>
  <c r="DR161" i="223" s="1"/>
  <c r="DQ160" i="223"/>
  <c r="DR160" i="223" s="1"/>
  <c r="DQ159" i="223"/>
  <c r="DR159" i="223" s="1"/>
  <c r="DQ158" i="223"/>
  <c r="DR158" i="223" s="1"/>
  <c r="DQ157" i="223"/>
  <c r="DR157" i="223" s="1"/>
  <c r="DQ156" i="223"/>
  <c r="DR156" i="223" s="1"/>
  <c r="DQ155" i="223"/>
  <c r="DR155" i="223" s="1"/>
  <c r="DQ154" i="223"/>
  <c r="DR154" i="223" s="1"/>
  <c r="DQ153" i="223"/>
  <c r="DR153" i="223" s="1"/>
  <c r="DQ152" i="223"/>
  <c r="DR152" i="223" s="1"/>
  <c r="DQ151" i="223"/>
  <c r="DR151" i="223" s="1"/>
  <c r="DQ150" i="223"/>
  <c r="DR150" i="223" s="1"/>
  <c r="DQ149" i="223"/>
  <c r="DR149" i="223" s="1"/>
  <c r="DQ148" i="223"/>
  <c r="DR148" i="223" s="1"/>
  <c r="DQ147" i="223"/>
  <c r="DR147" i="223" s="1"/>
  <c r="DQ146" i="223"/>
  <c r="DR146" i="223" s="1"/>
  <c r="DQ145" i="223"/>
  <c r="DR145" i="223" s="1"/>
  <c r="DQ144" i="223"/>
  <c r="DR144" i="223" s="1"/>
  <c r="DQ143" i="223"/>
  <c r="DR143" i="223" s="1"/>
  <c r="DQ142" i="223"/>
  <c r="DR142" i="223" s="1"/>
  <c r="DQ141" i="223"/>
  <c r="DR141" i="223" s="1"/>
  <c r="DQ140" i="223"/>
  <c r="DR140" i="223" s="1"/>
  <c r="DQ139" i="223"/>
  <c r="DR139" i="223" s="1"/>
  <c r="DQ138" i="223"/>
  <c r="DR138" i="223" s="1"/>
  <c r="DQ137" i="223"/>
  <c r="DR137" i="223" s="1"/>
  <c r="DQ136" i="223"/>
  <c r="DR136" i="223" s="1"/>
  <c r="DQ135" i="223"/>
  <c r="DR135" i="223" s="1"/>
  <c r="DQ134" i="223"/>
  <c r="DR134" i="223" s="1"/>
  <c r="DQ133" i="223"/>
  <c r="DR133" i="223" s="1"/>
  <c r="DQ132" i="223"/>
  <c r="DR132" i="223" s="1"/>
  <c r="DQ131" i="223"/>
  <c r="DR131" i="223" s="1"/>
  <c r="DQ130" i="223"/>
  <c r="DR130" i="223" s="1"/>
  <c r="DQ129" i="223"/>
  <c r="DR129" i="223" s="1"/>
  <c r="DQ128" i="223"/>
  <c r="DR128" i="223" s="1"/>
  <c r="DQ127" i="223"/>
  <c r="DR127" i="223" s="1"/>
  <c r="DQ126" i="223"/>
  <c r="DR126" i="223" s="1"/>
  <c r="DQ125" i="223"/>
  <c r="DR125" i="223" s="1"/>
  <c r="DQ124" i="223"/>
  <c r="DR124" i="223" s="1"/>
  <c r="DQ123" i="223"/>
  <c r="DR123" i="223" s="1"/>
  <c r="DQ122" i="223"/>
  <c r="DR122" i="223" s="1"/>
  <c r="DQ121" i="223"/>
  <c r="DR121" i="223" s="1"/>
  <c r="DQ120" i="223"/>
  <c r="DR120" i="223" s="1"/>
  <c r="DQ119" i="223"/>
  <c r="DR119" i="223" s="1"/>
  <c r="DQ118" i="223"/>
  <c r="DR118" i="223" s="1"/>
  <c r="DQ117" i="223"/>
  <c r="DR117" i="223" s="1"/>
  <c r="DQ116" i="223"/>
  <c r="DR116" i="223" s="1"/>
  <c r="DQ115" i="223"/>
  <c r="DR115" i="223" s="1"/>
  <c r="DQ114" i="223"/>
  <c r="DR114" i="223" s="1"/>
  <c r="DQ113" i="223"/>
  <c r="DR113" i="223" s="1"/>
  <c r="DQ112" i="223"/>
  <c r="DR112" i="223" s="1"/>
  <c r="DQ111" i="223"/>
  <c r="DR111" i="223" s="1"/>
  <c r="DQ110" i="223"/>
  <c r="DR110" i="223" s="1"/>
  <c r="DQ109" i="223"/>
  <c r="DR109" i="223" s="1"/>
  <c r="DQ108" i="223"/>
  <c r="DR108" i="223" s="1"/>
  <c r="DQ107" i="223"/>
  <c r="DR107" i="223" s="1"/>
  <c r="DQ106" i="223"/>
  <c r="DR106" i="223" s="1"/>
  <c r="DQ105" i="223"/>
  <c r="DR105" i="223" s="1"/>
  <c r="DQ104" i="223"/>
  <c r="DR104" i="223" s="1"/>
  <c r="DQ103" i="223"/>
  <c r="DR103" i="223" s="1"/>
  <c r="DQ102" i="223"/>
  <c r="DR102" i="223" s="1"/>
  <c r="DQ101" i="223"/>
  <c r="DR101" i="223" s="1"/>
  <c r="DQ100" i="223"/>
  <c r="DR100" i="223" s="1"/>
  <c r="DQ99" i="223"/>
  <c r="DR99" i="223" s="1"/>
  <c r="DQ98" i="223"/>
  <c r="DR98" i="223" s="1"/>
  <c r="DQ97" i="223"/>
  <c r="DR97" i="223" s="1"/>
  <c r="DQ96" i="223"/>
  <c r="DR96" i="223" s="1"/>
  <c r="DQ95" i="223"/>
  <c r="DR95" i="223" s="1"/>
  <c r="DQ94" i="223"/>
  <c r="DR94" i="223" s="1"/>
  <c r="DQ93" i="223"/>
  <c r="DR93" i="223" s="1"/>
  <c r="DQ92" i="223"/>
  <c r="DR92" i="223" s="1"/>
  <c r="DQ91" i="223"/>
  <c r="DR91" i="223" s="1"/>
  <c r="DQ90" i="223"/>
  <c r="DR90" i="223" s="1"/>
  <c r="DQ89" i="223"/>
  <c r="DR89" i="223" s="1"/>
  <c r="DQ88" i="223"/>
  <c r="DR88" i="223" s="1"/>
  <c r="DQ87" i="223"/>
  <c r="DR87" i="223" s="1"/>
  <c r="DQ86" i="223"/>
  <c r="DR86" i="223" s="1"/>
  <c r="DQ85" i="223"/>
  <c r="DR85" i="223" s="1"/>
  <c r="DQ84" i="223"/>
  <c r="DR84" i="223" s="1"/>
  <c r="DQ83" i="223"/>
  <c r="DR83" i="223" s="1"/>
  <c r="DQ82" i="223"/>
  <c r="DR82" i="223" s="1"/>
  <c r="DQ81" i="223"/>
  <c r="DR81" i="223" s="1"/>
  <c r="DQ80" i="223"/>
  <c r="DR80" i="223" s="1"/>
  <c r="DQ79" i="223"/>
  <c r="DR79" i="223" s="1"/>
  <c r="DQ78" i="223"/>
  <c r="DR78" i="223" s="1"/>
  <c r="DQ77" i="223"/>
  <c r="DR77" i="223" s="1"/>
  <c r="DQ76" i="223"/>
  <c r="DR76" i="223" s="1"/>
  <c r="DQ75" i="223"/>
  <c r="DR75" i="223" s="1"/>
  <c r="DQ74" i="223"/>
  <c r="DR74" i="223" s="1"/>
  <c r="DQ73" i="223"/>
  <c r="DR73" i="223" s="1"/>
  <c r="DQ72" i="223"/>
  <c r="DR72" i="223" s="1"/>
  <c r="DQ71" i="223"/>
  <c r="DR71" i="223" s="1"/>
  <c r="DQ70" i="223"/>
  <c r="DR70" i="223" s="1"/>
  <c r="DQ69" i="223"/>
  <c r="DR69" i="223" s="1"/>
  <c r="DQ68" i="223"/>
  <c r="DR68" i="223" s="1"/>
  <c r="DQ67" i="223"/>
  <c r="DR67" i="223" s="1"/>
  <c r="DQ66" i="223"/>
  <c r="DR66" i="223" s="1"/>
  <c r="DQ65" i="223"/>
  <c r="DR65" i="223" s="1"/>
  <c r="DQ64" i="223"/>
  <c r="DR64" i="223" s="1"/>
  <c r="DQ63" i="223"/>
  <c r="DR63" i="223" s="1"/>
  <c r="DQ62" i="223"/>
  <c r="DR62" i="223" s="1"/>
  <c r="DQ61" i="223"/>
  <c r="DR61" i="223" s="1"/>
  <c r="DQ60" i="223"/>
  <c r="DR60" i="223" s="1"/>
  <c r="DQ59" i="223"/>
  <c r="DR59" i="223" s="1"/>
  <c r="DQ58" i="223"/>
  <c r="DR58" i="223" s="1"/>
  <c r="DQ57" i="223"/>
  <c r="DR57" i="223" s="1"/>
  <c r="DQ56" i="223"/>
  <c r="DR56" i="223" s="1"/>
  <c r="DQ55" i="223"/>
  <c r="DR55" i="223" s="1"/>
  <c r="DQ54" i="223"/>
  <c r="DR54" i="223" s="1"/>
  <c r="DQ53" i="223"/>
  <c r="DR53" i="223" s="1"/>
  <c r="DQ52" i="223"/>
  <c r="DR52" i="223" s="1"/>
  <c r="DQ51" i="223"/>
  <c r="DR51" i="223" s="1"/>
  <c r="DQ50" i="223"/>
  <c r="DR50" i="223" s="1"/>
  <c r="DQ49" i="223"/>
  <c r="DR49" i="223" s="1"/>
  <c r="DQ48" i="223"/>
  <c r="DR48" i="223" s="1"/>
  <c r="DQ47" i="223"/>
  <c r="DR47" i="223" s="1"/>
  <c r="DQ46" i="223"/>
  <c r="DR46" i="223" s="1"/>
  <c r="DQ45" i="223"/>
  <c r="DR45" i="223" s="1"/>
  <c r="DQ44" i="223"/>
  <c r="DR44" i="223" s="1"/>
  <c r="DQ43" i="223"/>
  <c r="DR43" i="223" s="1"/>
  <c r="DQ42" i="223"/>
  <c r="DR42" i="223" s="1"/>
  <c r="DQ41" i="223"/>
  <c r="DR41" i="223" s="1"/>
  <c r="DQ40" i="223"/>
  <c r="DR40" i="223" s="1"/>
  <c r="DQ39" i="223"/>
  <c r="DR39" i="223" s="1"/>
  <c r="DQ38" i="223"/>
  <c r="DR38" i="223" s="1"/>
  <c r="DQ37" i="223"/>
  <c r="DR37" i="223" s="1"/>
  <c r="DQ36" i="223"/>
  <c r="DR36" i="223" s="1"/>
  <c r="DQ35" i="223"/>
  <c r="DR35" i="223" s="1"/>
  <c r="DQ34" i="223"/>
  <c r="DR34" i="223" s="1"/>
  <c r="DQ33" i="223"/>
  <c r="DR33" i="223" s="1"/>
  <c r="DQ32" i="223"/>
  <c r="DR32" i="223" s="1"/>
  <c r="DQ31" i="223"/>
  <c r="DR31" i="223" s="1"/>
  <c r="DQ30" i="223"/>
  <c r="DR30" i="223" s="1"/>
  <c r="DQ29" i="223"/>
  <c r="DR29" i="223" s="1"/>
  <c r="DQ28" i="223"/>
  <c r="DR28" i="223" s="1"/>
  <c r="DQ27" i="223"/>
  <c r="DR27" i="223" s="1"/>
  <c r="DQ26" i="223"/>
  <c r="DR26" i="223" s="1"/>
  <c r="DQ25" i="223"/>
  <c r="DR25" i="223" s="1"/>
  <c r="DQ24" i="223"/>
  <c r="DR24" i="223" s="1"/>
  <c r="DQ23" i="223"/>
  <c r="DR23" i="223" s="1"/>
  <c r="DQ22" i="223"/>
  <c r="DR22" i="223" s="1"/>
  <c r="DQ21" i="223"/>
  <c r="DR21" i="223" s="1"/>
  <c r="DQ20" i="223"/>
  <c r="DR20" i="223" s="1"/>
  <c r="DQ19" i="223"/>
  <c r="DR19" i="223" s="1"/>
  <c r="DQ18" i="223"/>
  <c r="DR18" i="223" s="1"/>
  <c r="DQ17" i="223"/>
  <c r="DR17" i="223" s="1"/>
  <c r="DQ16" i="223"/>
  <c r="DR16" i="223" s="1"/>
  <c r="DQ15" i="223"/>
  <c r="DR15" i="223" s="1"/>
  <c r="DQ14" i="223"/>
  <c r="DR14" i="223" s="1"/>
  <c r="DQ13" i="223"/>
  <c r="DR13" i="223" s="1"/>
  <c r="DQ12" i="223"/>
  <c r="DR12" i="223" s="1"/>
  <c r="DQ11" i="223"/>
  <c r="DR11" i="223" s="1"/>
  <c r="DQ10" i="223"/>
  <c r="DR10" i="223" s="1"/>
  <c r="DO342" i="223"/>
  <c r="DN342" i="223"/>
  <c r="AE18" i="226" l="1"/>
  <c r="AF18" i="226" s="1"/>
  <c r="AD41" i="226"/>
  <c r="AD44" i="226"/>
  <c r="AD339" i="226"/>
  <c r="AD335" i="226"/>
  <c r="AD84" i="226"/>
  <c r="AD325" i="226"/>
  <c r="AD56" i="226"/>
  <c r="AD43" i="226"/>
  <c r="AD39" i="226"/>
  <c r="AE41" i="226"/>
  <c r="AF41" i="226" s="1"/>
  <c r="AE44" i="226"/>
  <c r="AF44" i="226" s="1"/>
  <c r="AE339" i="226"/>
  <c r="AE335" i="226"/>
  <c r="AE84" i="226"/>
  <c r="AF84" i="226" s="1"/>
  <c r="AE325" i="226"/>
  <c r="AF325" i="226" s="1"/>
  <c r="AE56" i="226"/>
  <c r="AE43" i="226"/>
  <c r="AF43" i="226" s="1"/>
  <c r="AE39" i="226"/>
  <c r="AD59" i="226"/>
  <c r="AD42" i="226"/>
  <c r="AD245" i="226"/>
  <c r="AD116" i="226"/>
  <c r="AD54" i="226"/>
  <c r="AD85" i="226"/>
  <c r="AD20" i="226"/>
  <c r="AD155" i="226"/>
  <c r="AD86" i="226"/>
  <c r="AE59" i="226"/>
  <c r="AE42" i="226"/>
  <c r="AF42" i="226" s="1"/>
  <c r="AE245" i="226"/>
  <c r="AF245" i="226" s="1"/>
  <c r="AE116" i="226"/>
  <c r="AE54" i="226"/>
  <c r="AF54" i="226" s="1"/>
  <c r="AE85" i="226"/>
  <c r="AF85" i="226" s="1"/>
  <c r="AE20" i="226"/>
  <c r="AF20" i="226" s="1"/>
  <c r="AE155" i="226"/>
  <c r="AF155" i="226" s="1"/>
  <c r="AE86" i="226"/>
  <c r="AD317" i="226"/>
  <c r="AD87" i="226"/>
  <c r="AD19" i="226"/>
  <c r="AD160" i="226"/>
  <c r="AD60" i="226"/>
  <c r="AD224" i="226"/>
  <c r="AD323" i="226"/>
  <c r="AD287" i="226"/>
  <c r="AD115" i="226"/>
  <c r="AE317" i="226"/>
  <c r="AF317" i="226" s="1"/>
  <c r="AE87" i="226"/>
  <c r="AF87" i="226" s="1"/>
  <c r="AE19" i="226"/>
  <c r="AF19" i="226" s="1"/>
  <c r="AE160" i="226"/>
  <c r="AF160" i="226" s="1"/>
  <c r="AE60" i="226"/>
  <c r="AE224" i="226"/>
  <c r="AF224" i="226" s="1"/>
  <c r="AE323" i="226"/>
  <c r="AE287" i="226"/>
  <c r="AE115" i="226"/>
  <c r="AD246" i="226"/>
  <c r="AD218" i="226"/>
  <c r="AD235" i="226"/>
  <c r="AD252" i="226"/>
  <c r="AD88" i="226"/>
  <c r="AD157" i="226"/>
  <c r="AD303" i="226"/>
  <c r="AD315" i="226"/>
  <c r="AE246" i="226"/>
  <c r="AF246" i="226" s="1"/>
  <c r="AE218" i="226"/>
  <c r="AF218" i="226" s="1"/>
  <c r="AE40" i="226"/>
  <c r="AF40" i="226" s="1"/>
  <c r="AE235" i="226"/>
  <c r="AF235" i="226" s="1"/>
  <c r="AE252" i="226"/>
  <c r="AF252" i="226" s="1"/>
  <c r="AE88" i="226"/>
  <c r="AF88" i="226" s="1"/>
  <c r="AE157" i="226"/>
  <c r="AF157" i="226" s="1"/>
  <c r="AE303" i="226"/>
  <c r="AF303" i="226" s="1"/>
  <c r="AE315" i="226"/>
  <c r="BY342" i="223"/>
  <c r="DR342" i="223"/>
  <c r="Z342" i="224"/>
  <c r="Z344" i="224" s="1"/>
  <c r="AD40" i="226"/>
  <c r="DQ342" i="223"/>
  <c r="BA143" i="227" l="1"/>
  <c r="AW143" i="226" s="1"/>
  <c r="AX143" i="226" s="1"/>
  <c r="BA335" i="227"/>
  <c r="AW335" i="226" s="1"/>
  <c r="AX335" i="226" s="1"/>
  <c r="BA221" i="227"/>
  <c r="AW221" i="226" s="1"/>
  <c r="AX221" i="226" s="1"/>
  <c r="BA88" i="227"/>
  <c r="AW88" i="226" s="1"/>
  <c r="AX88" i="226" s="1"/>
  <c r="BA216" i="227"/>
  <c r="AW216" i="226" s="1"/>
  <c r="AX216" i="226" s="1"/>
  <c r="BA36" i="227"/>
  <c r="AW36" i="226" s="1"/>
  <c r="AX36" i="226" s="1"/>
  <c r="BA150" i="227"/>
  <c r="AW150" i="226" s="1"/>
  <c r="AX150" i="226" s="1"/>
  <c r="BA105" i="227"/>
  <c r="AW105" i="226" s="1"/>
  <c r="AX105" i="226" s="1"/>
  <c r="BA265" i="227"/>
  <c r="AW265" i="226" s="1"/>
  <c r="AX265" i="226" s="1"/>
  <c r="BA157" i="227"/>
  <c r="AW157" i="226" s="1"/>
  <c r="AX157" i="226" s="1"/>
  <c r="BA122" i="227"/>
  <c r="AW122" i="226" s="1"/>
  <c r="AX122" i="226" s="1"/>
  <c r="BA282" i="227"/>
  <c r="AW282" i="226" s="1"/>
  <c r="AX282" i="226" s="1"/>
  <c r="BA20" i="227"/>
  <c r="AW20" i="226" s="1"/>
  <c r="AX20" i="226" s="1"/>
  <c r="BA94" i="227"/>
  <c r="AW94" i="226" s="1"/>
  <c r="AX94" i="226" s="1"/>
  <c r="BA115" i="227"/>
  <c r="AW115" i="226" s="1"/>
  <c r="AX115" i="226" s="1"/>
  <c r="BA275" i="227"/>
  <c r="AW275" i="226" s="1"/>
  <c r="BA100" i="227"/>
  <c r="AW100" i="226" s="1"/>
  <c r="AX100" i="226" s="1"/>
  <c r="BA293" i="227"/>
  <c r="AW293" i="226" s="1"/>
  <c r="AX293" i="226" s="1"/>
  <c r="BA23" i="227"/>
  <c r="AW23" i="226" s="1"/>
  <c r="AX23" i="226" s="1"/>
  <c r="BA183" i="227"/>
  <c r="AW183" i="226" s="1"/>
  <c r="AX183" i="226" s="1"/>
  <c r="BA92" i="227"/>
  <c r="AW92" i="226" s="1"/>
  <c r="AX92" i="226" s="1"/>
  <c r="BA253" i="227"/>
  <c r="AW253" i="226" s="1"/>
  <c r="AX253" i="226" s="1"/>
  <c r="BA166" i="227"/>
  <c r="AW166" i="226" s="1"/>
  <c r="AX166" i="226" s="1"/>
  <c r="BA278" i="227"/>
  <c r="AW278" i="226" s="1"/>
  <c r="AX278" i="226" s="1"/>
  <c r="BA32" i="227"/>
  <c r="AW32" i="226" s="1"/>
  <c r="AX32" i="226" s="1"/>
  <c r="BA64" i="227"/>
  <c r="AW64" i="226" s="1"/>
  <c r="AX64" i="226" s="1"/>
  <c r="BA96" i="227"/>
  <c r="AW96" i="226" s="1"/>
  <c r="AX96" i="226" s="1"/>
  <c r="BA128" i="227"/>
  <c r="AW128" i="226" s="1"/>
  <c r="AX128" i="226" s="1"/>
  <c r="BA160" i="227"/>
  <c r="AW160" i="226" s="1"/>
  <c r="AX160" i="226" s="1"/>
  <c r="BA192" i="227"/>
  <c r="AW192" i="226" s="1"/>
  <c r="AX192" i="226" s="1"/>
  <c r="BA224" i="227"/>
  <c r="AW224" i="226" s="1"/>
  <c r="AX224" i="226" s="1"/>
  <c r="BA256" i="227"/>
  <c r="AW256" i="226" s="1"/>
  <c r="AX256" i="226" s="1"/>
  <c r="BA288" i="227"/>
  <c r="AW288" i="226" s="1"/>
  <c r="AX288" i="226" s="1"/>
  <c r="BA320" i="227"/>
  <c r="AW320" i="226" s="1"/>
  <c r="AX320" i="226" s="1"/>
  <c r="BA156" i="227"/>
  <c r="AW156" i="226" s="1"/>
  <c r="AX156" i="226" s="1"/>
  <c r="BA61" i="227"/>
  <c r="AW61" i="226" s="1"/>
  <c r="AX61" i="226" s="1"/>
  <c r="BA237" i="227"/>
  <c r="AW237" i="226" s="1"/>
  <c r="AX237" i="226" s="1"/>
  <c r="BA54" i="227"/>
  <c r="AW54" i="226" s="1"/>
  <c r="AX54" i="226" s="1"/>
  <c r="BA182" i="227"/>
  <c r="AW182" i="226" s="1"/>
  <c r="AX182" i="226" s="1"/>
  <c r="BA17" i="227"/>
  <c r="AW17" i="226" s="1"/>
  <c r="AX17" i="226" s="1"/>
  <c r="BA49" i="227"/>
  <c r="AW49" i="226" s="1"/>
  <c r="AX49" i="226" s="1"/>
  <c r="BA81" i="227"/>
  <c r="AW81" i="226" s="1"/>
  <c r="AX81" i="226" s="1"/>
  <c r="BA113" i="227"/>
  <c r="AW113" i="226" s="1"/>
  <c r="AX113" i="226" s="1"/>
  <c r="BA145" i="227"/>
  <c r="AW145" i="226" s="1"/>
  <c r="AX145" i="226" s="1"/>
  <c r="BA177" i="227"/>
  <c r="AW177" i="226" s="1"/>
  <c r="AX177" i="226" s="1"/>
  <c r="BA209" i="227"/>
  <c r="AW209" i="226" s="1"/>
  <c r="AX209" i="226" s="1"/>
  <c r="BA241" i="227"/>
  <c r="AW241" i="226" s="1"/>
  <c r="AX241" i="226" s="1"/>
  <c r="BA273" i="227"/>
  <c r="AW273" i="226" s="1"/>
  <c r="AX273" i="226" s="1"/>
  <c r="BA305" i="227"/>
  <c r="AW305" i="226" s="1"/>
  <c r="AX305" i="226" s="1"/>
  <c r="BA337" i="227"/>
  <c r="AW337" i="226" s="1"/>
  <c r="AX337" i="226" s="1"/>
  <c r="BA284" i="227"/>
  <c r="AW284" i="226" s="1"/>
  <c r="AX284" i="226" s="1"/>
  <c r="BA213" i="227"/>
  <c r="AW213" i="226" s="1"/>
  <c r="AX213" i="226" s="1"/>
  <c r="BA286" i="227"/>
  <c r="AW286" i="226" s="1"/>
  <c r="AX286" i="226" s="1"/>
  <c r="BA34" i="227"/>
  <c r="AW34" i="226" s="1"/>
  <c r="AX34" i="226" s="1"/>
  <c r="BA66" i="227"/>
  <c r="AW66" i="226" s="1"/>
  <c r="AX66" i="226" s="1"/>
  <c r="BA98" i="227"/>
  <c r="AW98" i="226" s="1"/>
  <c r="AX98" i="226" s="1"/>
  <c r="BA130" i="227"/>
  <c r="AW130" i="226" s="1"/>
  <c r="AX130" i="226" s="1"/>
  <c r="BA162" i="227"/>
  <c r="AW162" i="226" s="1"/>
  <c r="AX162" i="226" s="1"/>
  <c r="BA194" i="227"/>
  <c r="AW194" i="226" s="1"/>
  <c r="AX194" i="226" s="1"/>
  <c r="BA226" i="227"/>
  <c r="AW226" i="226" s="1"/>
  <c r="AX226" i="226" s="1"/>
  <c r="BA258" i="227"/>
  <c r="AW258" i="226" s="1"/>
  <c r="AX258" i="226" s="1"/>
  <c r="BA290" i="227"/>
  <c r="AW290" i="226" s="1"/>
  <c r="AX290" i="226" s="1"/>
  <c r="BA322" i="227"/>
  <c r="AW322" i="226" s="1"/>
  <c r="AX322" i="226" s="1"/>
  <c r="BA108" i="227"/>
  <c r="AW108" i="226" s="1"/>
  <c r="AX108" i="226" s="1"/>
  <c r="BA300" i="227"/>
  <c r="AW300" i="226" s="1"/>
  <c r="AX300" i="226" s="1"/>
  <c r="BA85" i="227"/>
  <c r="AW85" i="226" s="1"/>
  <c r="AX85" i="226" s="1"/>
  <c r="BA205" i="227"/>
  <c r="AW205" i="226" s="1"/>
  <c r="AX205" i="226" s="1"/>
  <c r="BA325" i="227"/>
  <c r="AW325" i="226" s="1"/>
  <c r="AX325" i="226" s="1"/>
  <c r="BA126" i="227"/>
  <c r="AW126" i="226" s="1"/>
  <c r="AX126" i="226" s="1"/>
  <c r="BA270" i="227"/>
  <c r="AW270" i="226" s="1"/>
  <c r="AX270" i="226" s="1"/>
  <c r="BA27" i="227"/>
  <c r="AW27" i="226" s="1"/>
  <c r="AX27" i="226" s="1"/>
  <c r="BA59" i="227"/>
  <c r="AW59" i="226" s="1"/>
  <c r="AX59" i="226" s="1"/>
  <c r="BA91" i="227"/>
  <c r="AW91" i="226" s="1"/>
  <c r="AX91" i="226" s="1"/>
  <c r="BA123" i="227"/>
  <c r="AW123" i="226" s="1"/>
  <c r="AX123" i="226" s="1"/>
  <c r="BA155" i="227"/>
  <c r="AW155" i="226" s="1"/>
  <c r="AX155" i="226" s="1"/>
  <c r="BA187" i="227"/>
  <c r="AW187" i="226" s="1"/>
  <c r="AX187" i="226" s="1"/>
  <c r="BA219" i="227"/>
  <c r="AW219" i="226" s="1"/>
  <c r="AX219" i="226" s="1"/>
  <c r="BA251" i="227"/>
  <c r="AW251" i="226" s="1"/>
  <c r="AX251" i="226" s="1"/>
  <c r="BA283" i="227"/>
  <c r="AW283" i="226" s="1"/>
  <c r="AX283" i="226" s="1"/>
  <c r="BA315" i="227"/>
  <c r="AW315" i="226" s="1"/>
  <c r="AX315" i="226" s="1"/>
  <c r="BA12" i="227"/>
  <c r="AW12" i="226" s="1"/>
  <c r="AX12" i="226" s="1"/>
  <c r="BA124" i="227"/>
  <c r="AW124" i="226" s="1"/>
  <c r="AX124" i="226" s="1"/>
  <c r="BA228" i="227"/>
  <c r="AW228" i="226" s="1"/>
  <c r="AX228" i="226" s="1"/>
  <c r="BA324" i="227"/>
  <c r="AW324" i="226" s="1"/>
  <c r="AX324" i="226" s="1"/>
  <c r="BA149" i="227"/>
  <c r="AW149" i="226" s="1"/>
  <c r="AX149" i="226" s="1"/>
  <c r="BA333" i="227"/>
  <c r="AW333" i="226" s="1"/>
  <c r="AX333" i="226" s="1"/>
  <c r="BA142" i="227"/>
  <c r="AW142" i="226" s="1"/>
  <c r="AX142" i="226" s="1"/>
  <c r="BA262" i="227"/>
  <c r="AW262" i="226" s="1"/>
  <c r="AX262" i="226" s="1"/>
  <c r="BA47" i="227"/>
  <c r="AW47" i="226" s="1"/>
  <c r="AX47" i="226" s="1"/>
  <c r="BA341" i="227"/>
  <c r="AW341" i="226" s="1"/>
  <c r="AX341" i="226" s="1"/>
  <c r="BA22" i="227"/>
  <c r="AW22" i="226" s="1"/>
  <c r="AX22" i="226" s="1"/>
  <c r="BA175" i="227"/>
  <c r="AW175" i="226" s="1"/>
  <c r="AX175" i="226" s="1"/>
  <c r="BA303" i="227"/>
  <c r="AW303" i="226" s="1"/>
  <c r="AX303" i="226" s="1"/>
  <c r="BA164" i="227"/>
  <c r="AW164" i="226" s="1"/>
  <c r="AX164" i="226" s="1"/>
  <c r="BA254" i="227"/>
  <c r="AW254" i="226" s="1"/>
  <c r="AX254" i="226" s="1"/>
  <c r="BA184" i="227"/>
  <c r="AW184" i="226" s="1"/>
  <c r="AX184" i="226" s="1"/>
  <c r="BA197" i="227"/>
  <c r="AW197" i="226" s="1"/>
  <c r="AX197" i="226" s="1"/>
  <c r="BA137" i="227"/>
  <c r="AW137" i="226" s="1"/>
  <c r="AX137" i="226" s="1"/>
  <c r="BA297" i="227"/>
  <c r="AW297" i="226" s="1"/>
  <c r="AX297" i="226" s="1"/>
  <c r="BA90" i="227"/>
  <c r="AW90" i="226" s="1"/>
  <c r="AX90" i="226" s="1"/>
  <c r="BA250" i="227"/>
  <c r="AW250" i="226" s="1"/>
  <c r="AX250" i="226" s="1"/>
  <c r="BA260" i="227"/>
  <c r="AW260" i="226" s="1"/>
  <c r="AX260" i="226" s="1"/>
  <c r="BA19" i="227"/>
  <c r="AW19" i="226" s="1"/>
  <c r="AX19" i="226" s="1"/>
  <c r="BA179" i="227"/>
  <c r="AW179" i="226" s="1"/>
  <c r="AX179" i="226" s="1"/>
  <c r="BA339" i="227"/>
  <c r="AW339" i="226" s="1"/>
  <c r="BA110" i="227"/>
  <c r="AW110" i="226" s="1"/>
  <c r="AX110" i="226" s="1"/>
  <c r="BA151" i="227"/>
  <c r="AW151" i="226" s="1"/>
  <c r="AX151" i="226" s="1"/>
  <c r="BA311" i="227"/>
  <c r="AW311" i="226" s="1"/>
  <c r="AX311" i="226" s="1"/>
  <c r="BA188" i="227"/>
  <c r="AW188" i="226" s="1"/>
  <c r="AX188" i="226" s="1"/>
  <c r="BA63" i="227"/>
  <c r="AW63" i="226" s="1"/>
  <c r="AX63" i="226" s="1"/>
  <c r="BA159" i="227"/>
  <c r="AW159" i="226" s="1"/>
  <c r="AX159" i="226" s="1"/>
  <c r="BA223" i="227"/>
  <c r="AW223" i="226" s="1"/>
  <c r="AX223" i="226" s="1"/>
  <c r="BA255" i="227"/>
  <c r="AW255" i="226" s="1"/>
  <c r="AX255" i="226" s="1"/>
  <c r="BA319" i="227"/>
  <c r="AW319" i="226" s="1"/>
  <c r="AX319" i="226" s="1"/>
  <c r="BA116" i="227"/>
  <c r="AW116" i="226" s="1"/>
  <c r="AX116" i="226" s="1"/>
  <c r="BA332" i="227"/>
  <c r="AW332" i="226" s="1"/>
  <c r="AX332" i="226" s="1"/>
  <c r="BA277" i="227"/>
  <c r="AW277" i="226" s="1"/>
  <c r="BA78" i="227"/>
  <c r="AW78" i="226" s="1"/>
  <c r="AX78" i="226" s="1"/>
  <c r="BA318" i="227"/>
  <c r="AW318" i="226" s="1"/>
  <c r="AX318" i="226" s="1"/>
  <c r="BA72" i="227"/>
  <c r="AW72" i="226" s="1"/>
  <c r="AX72" i="226" s="1"/>
  <c r="BA136" i="227"/>
  <c r="AW136" i="226" s="1"/>
  <c r="AX136" i="226" s="1"/>
  <c r="BA200" i="227"/>
  <c r="AW200" i="226" s="1"/>
  <c r="AX200" i="226" s="1"/>
  <c r="BA264" i="227"/>
  <c r="AW264" i="226" s="1"/>
  <c r="AX264" i="226" s="1"/>
  <c r="BA296" i="227"/>
  <c r="AW296" i="226" s="1"/>
  <c r="AX296" i="226" s="1"/>
  <c r="BA236" i="227"/>
  <c r="AW236" i="226" s="1"/>
  <c r="AX236" i="226" s="1"/>
  <c r="BA125" i="227"/>
  <c r="AW125" i="226" s="1"/>
  <c r="AX125" i="226" s="1"/>
  <c r="BA86" i="227"/>
  <c r="AW86" i="226" s="1"/>
  <c r="AX86" i="226" s="1"/>
  <c r="BA246" i="227"/>
  <c r="AW246" i="226" s="1"/>
  <c r="AX246" i="226" s="1"/>
  <c r="BA25" i="227"/>
  <c r="AW25" i="226" s="1"/>
  <c r="AX25" i="226" s="1"/>
  <c r="BA57" i="227"/>
  <c r="AW57" i="226" s="1"/>
  <c r="AX57" i="226" s="1"/>
  <c r="BA121" i="227"/>
  <c r="AW121" i="226" s="1"/>
  <c r="AX121" i="226" s="1"/>
  <c r="BA153" i="227"/>
  <c r="AW153" i="226" s="1"/>
  <c r="AX153" i="226" s="1"/>
  <c r="BA185" i="227"/>
  <c r="AW185" i="226" s="1"/>
  <c r="AX185" i="226" s="1"/>
  <c r="BA217" i="227"/>
  <c r="AW217" i="226" s="1"/>
  <c r="AX217" i="226" s="1"/>
  <c r="BA249" i="227"/>
  <c r="AW249" i="226" s="1"/>
  <c r="AX249" i="226" s="1"/>
  <c r="BA281" i="227"/>
  <c r="AW281" i="226" s="1"/>
  <c r="AX281" i="226" s="1"/>
  <c r="BA44" i="227"/>
  <c r="AW44" i="226" s="1"/>
  <c r="AX44" i="226" s="1"/>
  <c r="BA45" i="227"/>
  <c r="AW45" i="226" s="1"/>
  <c r="AX45" i="226" s="1"/>
  <c r="BA301" i="227"/>
  <c r="AW301" i="226" s="1"/>
  <c r="AX301" i="226" s="1"/>
  <c r="BA42" i="227"/>
  <c r="AW42" i="226" s="1"/>
  <c r="AX42" i="226" s="1"/>
  <c r="BA74" i="227"/>
  <c r="AW74" i="226" s="1"/>
  <c r="AX74" i="226" s="1"/>
  <c r="BA106" i="227"/>
  <c r="AW106" i="226" s="1"/>
  <c r="AX106" i="226" s="1"/>
  <c r="BA138" i="227"/>
  <c r="AW138" i="226" s="1"/>
  <c r="AX138" i="226" s="1"/>
  <c r="BA170" i="227"/>
  <c r="AW170" i="226" s="1"/>
  <c r="AX170" i="226" s="1"/>
  <c r="BA202" i="227"/>
  <c r="AW202" i="226" s="1"/>
  <c r="AX202" i="226" s="1"/>
  <c r="BA234" i="227"/>
  <c r="AW234" i="226" s="1"/>
  <c r="AX234" i="226" s="1"/>
  <c r="BA266" i="227"/>
  <c r="AW266" i="226" s="1"/>
  <c r="AX266" i="226" s="1"/>
  <c r="BA298" i="227"/>
  <c r="AW298" i="226" s="1"/>
  <c r="AX298" i="226" s="1"/>
  <c r="BA330" i="227"/>
  <c r="AW330" i="226" s="1"/>
  <c r="AX330" i="226" s="1"/>
  <c r="BA172" i="227"/>
  <c r="AW172" i="226" s="1"/>
  <c r="AX172" i="226" s="1"/>
  <c r="BA340" i="227"/>
  <c r="AW340" i="226" s="1"/>
  <c r="AX340" i="226" s="1"/>
  <c r="BA93" i="227"/>
  <c r="AW93" i="226" s="1"/>
  <c r="AX93" i="226" s="1"/>
  <c r="BA229" i="227"/>
  <c r="AW229" i="226" s="1"/>
  <c r="AX229" i="226" s="1"/>
  <c r="BA30" i="227"/>
  <c r="AW30" i="226" s="1"/>
  <c r="AX30" i="226" s="1"/>
  <c r="BA158" i="227"/>
  <c r="AW158" i="226" s="1"/>
  <c r="AX158" i="226" s="1"/>
  <c r="BA310" i="227"/>
  <c r="AW310" i="226" s="1"/>
  <c r="AX310" i="226" s="1"/>
  <c r="BA35" i="227"/>
  <c r="AW35" i="226" s="1"/>
  <c r="AX35" i="226" s="1"/>
  <c r="BA67" i="227"/>
  <c r="AW67" i="226" s="1"/>
  <c r="AX67" i="226" s="1"/>
  <c r="BA99" i="227"/>
  <c r="AW99" i="226" s="1"/>
  <c r="AX99" i="226" s="1"/>
  <c r="BA131" i="227"/>
  <c r="AW131" i="226" s="1"/>
  <c r="AX131" i="226" s="1"/>
  <c r="BA163" i="227"/>
  <c r="AW163" i="226" s="1"/>
  <c r="AX163" i="226" s="1"/>
  <c r="BA195" i="227"/>
  <c r="AW195" i="226" s="1"/>
  <c r="AX195" i="226" s="1"/>
  <c r="BA227" i="227"/>
  <c r="AW227" i="226" s="1"/>
  <c r="AX227" i="226" s="1"/>
  <c r="BA259" i="227"/>
  <c r="AW259" i="226" s="1"/>
  <c r="AX259" i="226" s="1"/>
  <c r="BA291" i="227"/>
  <c r="AW291" i="226" s="1"/>
  <c r="AX291" i="226" s="1"/>
  <c r="BA323" i="227"/>
  <c r="AW323" i="226" s="1"/>
  <c r="BA60" i="227"/>
  <c r="AW60" i="226" s="1"/>
  <c r="AX60" i="226" s="1"/>
  <c r="BA148" i="227"/>
  <c r="AW148" i="226" s="1"/>
  <c r="AX148" i="226" s="1"/>
  <c r="BA252" i="227"/>
  <c r="AW252" i="226" s="1"/>
  <c r="AX252" i="226" s="1"/>
  <c r="BA13" i="227"/>
  <c r="AW13" i="226" s="1"/>
  <c r="AX13" i="226" s="1"/>
  <c r="BA189" i="227"/>
  <c r="AW189" i="226" s="1"/>
  <c r="AX189" i="226" s="1"/>
  <c r="BA14" i="227"/>
  <c r="AW14" i="226" s="1"/>
  <c r="AX14" i="226" s="1"/>
  <c r="BA174" i="227"/>
  <c r="AW174" i="226" s="1"/>
  <c r="AX174" i="226" s="1"/>
  <c r="BA294" i="227"/>
  <c r="AW294" i="226" s="1"/>
  <c r="AX294" i="226" s="1"/>
  <c r="BA79" i="227"/>
  <c r="AW79" i="226" s="1"/>
  <c r="AX79" i="226" s="1"/>
  <c r="BA239" i="227"/>
  <c r="AW239" i="226" s="1"/>
  <c r="AX239" i="226" s="1"/>
  <c r="BA77" i="227"/>
  <c r="AW77" i="226" s="1"/>
  <c r="AX77" i="226" s="1"/>
  <c r="BA56" i="227"/>
  <c r="AW56" i="226" s="1"/>
  <c r="AX56" i="226" s="1"/>
  <c r="BA312" i="227"/>
  <c r="AW312" i="226" s="1"/>
  <c r="AX312" i="226" s="1"/>
  <c r="BA334" i="227"/>
  <c r="AW334" i="226" s="1"/>
  <c r="AX334" i="226" s="1"/>
  <c r="BA169" i="227"/>
  <c r="AW169" i="226" s="1"/>
  <c r="AX169" i="226" s="1"/>
  <c r="BA329" i="227"/>
  <c r="AW329" i="226" s="1"/>
  <c r="AX329" i="226" s="1"/>
  <c r="BA58" i="227"/>
  <c r="AW58" i="226" s="1"/>
  <c r="AX58" i="226" s="1"/>
  <c r="BA218" i="227"/>
  <c r="AW218" i="226" s="1"/>
  <c r="AX218" i="226" s="1"/>
  <c r="BA173" i="227"/>
  <c r="AW173" i="226" s="1"/>
  <c r="AX173" i="226" s="1"/>
  <c r="BA83" i="227"/>
  <c r="AW83" i="226" s="1"/>
  <c r="AX83" i="226" s="1"/>
  <c r="BA243" i="227"/>
  <c r="AW243" i="226" s="1"/>
  <c r="AX243" i="226" s="1"/>
  <c r="BA308" i="227"/>
  <c r="AW308" i="226" s="1"/>
  <c r="AX308" i="226" s="1"/>
  <c r="BA55" i="227"/>
  <c r="AW55" i="226" s="1"/>
  <c r="AX55" i="226" s="1"/>
  <c r="BA215" i="227"/>
  <c r="AW215" i="226" s="1"/>
  <c r="AX215" i="226" s="1"/>
  <c r="BA28" i="227"/>
  <c r="AW28" i="226" s="1"/>
  <c r="AX28" i="226" s="1"/>
  <c r="BA31" i="227"/>
  <c r="AW31" i="226" s="1"/>
  <c r="AX31" i="226" s="1"/>
  <c r="BA127" i="227"/>
  <c r="AW127" i="226" s="1"/>
  <c r="AX127" i="226" s="1"/>
  <c r="BA191" i="227"/>
  <c r="AW191" i="226" s="1"/>
  <c r="AX191" i="226" s="1"/>
  <c r="BA287" i="227"/>
  <c r="AW287" i="226" s="1"/>
  <c r="AX287" i="226" s="1"/>
  <c r="BA52" i="227"/>
  <c r="AW52" i="226" s="1"/>
  <c r="AX52" i="226" s="1"/>
  <c r="BA220" i="227"/>
  <c r="AW220" i="226" s="1"/>
  <c r="AX220" i="226" s="1"/>
  <c r="BA141" i="227"/>
  <c r="AW141" i="226" s="1"/>
  <c r="AX141" i="226" s="1"/>
  <c r="BA198" i="227"/>
  <c r="AW198" i="226" s="1"/>
  <c r="AX198" i="226" s="1"/>
  <c r="BA40" i="227"/>
  <c r="AW40" i="226" s="1"/>
  <c r="AX40" i="226" s="1"/>
  <c r="BA104" i="227"/>
  <c r="AW104" i="226" s="1"/>
  <c r="AX104" i="226" s="1"/>
  <c r="BA168" i="227"/>
  <c r="AW168" i="226" s="1"/>
  <c r="AX168" i="226" s="1"/>
  <c r="BA232" i="227"/>
  <c r="AW232" i="226" s="1"/>
  <c r="AX232" i="226" s="1"/>
  <c r="BA328" i="227"/>
  <c r="AW328" i="226" s="1"/>
  <c r="AX328" i="226" s="1"/>
  <c r="BA269" i="227"/>
  <c r="AW269" i="226" s="1"/>
  <c r="AX269" i="226" s="1"/>
  <c r="BA89" i="227"/>
  <c r="AW89" i="226" s="1"/>
  <c r="AX89" i="226" s="1"/>
  <c r="BA313" i="227"/>
  <c r="AW313" i="226" s="1"/>
  <c r="AX313" i="226" s="1"/>
  <c r="BA15" i="227"/>
  <c r="AW15" i="226" s="1"/>
  <c r="AX15" i="226" s="1"/>
  <c r="BA207" i="227"/>
  <c r="AW207" i="226" s="1"/>
  <c r="AX207" i="226" s="1"/>
  <c r="BA76" i="227"/>
  <c r="AW76" i="226" s="1"/>
  <c r="AX76" i="226" s="1"/>
  <c r="BA134" i="227"/>
  <c r="AW134" i="226" s="1"/>
  <c r="AX134" i="226" s="1"/>
  <c r="BA120" i="227"/>
  <c r="AW120" i="226" s="1"/>
  <c r="AX120" i="226" s="1"/>
  <c r="BA248" i="227"/>
  <c r="AW248" i="226" s="1"/>
  <c r="AX248" i="226" s="1"/>
  <c r="BA37" i="227"/>
  <c r="AW37" i="226" s="1"/>
  <c r="AX37" i="226" s="1"/>
  <c r="BA41" i="227"/>
  <c r="AW41" i="226" s="1"/>
  <c r="AX41" i="226" s="1"/>
  <c r="BA201" i="227"/>
  <c r="AW201" i="226" s="1"/>
  <c r="AX201" i="226" s="1"/>
  <c r="BA204" i="227"/>
  <c r="AW204" i="226" s="1"/>
  <c r="AX204" i="226" s="1"/>
  <c r="BA26" i="227"/>
  <c r="AW26" i="226" s="1"/>
  <c r="AX26" i="226" s="1"/>
  <c r="BA154" i="227"/>
  <c r="AW154" i="226" s="1"/>
  <c r="AX154" i="226" s="1"/>
  <c r="BA314" i="227"/>
  <c r="AW314" i="226" s="1"/>
  <c r="AX314" i="226" s="1"/>
  <c r="BA285" i="227"/>
  <c r="AW285" i="226" s="1"/>
  <c r="AX285" i="226" s="1"/>
  <c r="BA51" i="227"/>
  <c r="AW51" i="226" s="1"/>
  <c r="AX51" i="226" s="1"/>
  <c r="BA211" i="227"/>
  <c r="AW211" i="226" s="1"/>
  <c r="AX211" i="226" s="1"/>
  <c r="BA196" i="227"/>
  <c r="AW196" i="226" s="1"/>
  <c r="AX196" i="226" s="1"/>
  <c r="BA101" i="227"/>
  <c r="AW101" i="226" s="1"/>
  <c r="AX101" i="226" s="1"/>
  <c r="BA87" i="227"/>
  <c r="AW87" i="226" s="1"/>
  <c r="AX87" i="226" s="1"/>
  <c r="BA279" i="227"/>
  <c r="AW279" i="226" s="1"/>
  <c r="AX279" i="226" s="1"/>
  <c r="BA117" i="227"/>
  <c r="AW117" i="226" s="1"/>
  <c r="AX117" i="226" s="1"/>
  <c r="BA39" i="227"/>
  <c r="AW39" i="226" s="1"/>
  <c r="AX39" i="226" s="1"/>
  <c r="BA103" i="227"/>
  <c r="AW103" i="226" s="1"/>
  <c r="AX103" i="226" s="1"/>
  <c r="BA167" i="227"/>
  <c r="AW167" i="226" s="1"/>
  <c r="AX167" i="226" s="1"/>
  <c r="BA231" i="227"/>
  <c r="AW231" i="226" s="1"/>
  <c r="AX231" i="226" s="1"/>
  <c r="BA327" i="227"/>
  <c r="AW327" i="226" s="1"/>
  <c r="AX327" i="226" s="1"/>
  <c r="BA132" i="227"/>
  <c r="AW132" i="226" s="1"/>
  <c r="AX132" i="226" s="1"/>
  <c r="BA21" i="227"/>
  <c r="AW21" i="226" s="1"/>
  <c r="AX21" i="226" s="1"/>
  <c r="BA102" i="227"/>
  <c r="AW102" i="226" s="1"/>
  <c r="AX102" i="226" s="1"/>
  <c r="BA48" i="227"/>
  <c r="AW48" i="226" s="1"/>
  <c r="AX48" i="226" s="1"/>
  <c r="BA112" i="227"/>
  <c r="AW112" i="226" s="1"/>
  <c r="AX112" i="226" s="1"/>
  <c r="BA176" i="227"/>
  <c r="AW176" i="226" s="1"/>
  <c r="AX176" i="226" s="1"/>
  <c r="BA240" i="227"/>
  <c r="AW240" i="226" s="1"/>
  <c r="AX240" i="226" s="1"/>
  <c r="BA272" i="227"/>
  <c r="AW272" i="226" s="1"/>
  <c r="AX272" i="226" s="1"/>
  <c r="BA336" i="227"/>
  <c r="AW336" i="226" s="1"/>
  <c r="AX336" i="226" s="1"/>
  <c r="BA165" i="227"/>
  <c r="AW165" i="226" s="1"/>
  <c r="AX165" i="226" s="1"/>
  <c r="BA118" i="227"/>
  <c r="AW118" i="226" s="1"/>
  <c r="AX118" i="226" s="1"/>
  <c r="BA33" i="227"/>
  <c r="AW33" i="226" s="1"/>
  <c r="AX33" i="226" s="1"/>
  <c r="BA65" i="227"/>
  <c r="AW65" i="226" s="1"/>
  <c r="AX65" i="226" s="1"/>
  <c r="BA97" i="227"/>
  <c r="AW97" i="226" s="1"/>
  <c r="AX97" i="226" s="1"/>
  <c r="BA129" i="227"/>
  <c r="AW129" i="226" s="1"/>
  <c r="AX129" i="226" s="1"/>
  <c r="BA161" i="227"/>
  <c r="AW161" i="226" s="1"/>
  <c r="AX161" i="226" s="1"/>
  <c r="BA193" i="227"/>
  <c r="AW193" i="226" s="1"/>
  <c r="AX193" i="226" s="1"/>
  <c r="BA257" i="227"/>
  <c r="AW257" i="226" s="1"/>
  <c r="AX257" i="226" s="1"/>
  <c r="BA289" i="227"/>
  <c r="AW289" i="226" s="1"/>
  <c r="AX289" i="226" s="1"/>
  <c r="BA321" i="227"/>
  <c r="AW321" i="226" s="1"/>
  <c r="AX321" i="226" s="1"/>
  <c r="BA140" i="227"/>
  <c r="AW140" i="226" s="1"/>
  <c r="AX140" i="226" s="1"/>
  <c r="BA109" i="227"/>
  <c r="AW109" i="226" s="1"/>
  <c r="AX109" i="226" s="1"/>
  <c r="BA46" i="227"/>
  <c r="AW46" i="226" s="1"/>
  <c r="AX46" i="226" s="1"/>
  <c r="BA18" i="227"/>
  <c r="AW18" i="226" s="1"/>
  <c r="AX18" i="226" s="1"/>
  <c r="BA50" i="227"/>
  <c r="AW50" i="226" s="1"/>
  <c r="AX50" i="226" s="1"/>
  <c r="BA82" i="227"/>
  <c r="AW82" i="226" s="1"/>
  <c r="AX82" i="226" s="1"/>
  <c r="BA114" i="227"/>
  <c r="AW114" i="226" s="1"/>
  <c r="AX114" i="226" s="1"/>
  <c r="BA146" i="227"/>
  <c r="AW146" i="226" s="1"/>
  <c r="AX146" i="226" s="1"/>
  <c r="BA178" i="227"/>
  <c r="AW178" i="226" s="1"/>
  <c r="AX178" i="226" s="1"/>
  <c r="BA210" i="227"/>
  <c r="AW210" i="226" s="1"/>
  <c r="AX210" i="226" s="1"/>
  <c r="BA242" i="227"/>
  <c r="AW242" i="226" s="1"/>
  <c r="AX242" i="226" s="1"/>
  <c r="BA274" i="227"/>
  <c r="AW274" i="226" s="1"/>
  <c r="AX274" i="226" s="1"/>
  <c r="BA306" i="227"/>
  <c r="AW306" i="226" s="1"/>
  <c r="AX306" i="226" s="1"/>
  <c r="BA338" i="227"/>
  <c r="AW338" i="226" s="1"/>
  <c r="AX338" i="226" s="1"/>
  <c r="BA212" i="227"/>
  <c r="AW212" i="226" s="1"/>
  <c r="AX212" i="226" s="1"/>
  <c r="BA29" i="227"/>
  <c r="AW29" i="226" s="1"/>
  <c r="AX29" i="226" s="1"/>
  <c r="BA133" i="227"/>
  <c r="AW133" i="226" s="1"/>
  <c r="AX133" i="226" s="1"/>
  <c r="BA261" i="227"/>
  <c r="AW261" i="226" s="1"/>
  <c r="AX261" i="226" s="1"/>
  <c r="BA62" i="227"/>
  <c r="AW62" i="226" s="1"/>
  <c r="AX62" i="226" s="1"/>
  <c r="BA206" i="227"/>
  <c r="AW206" i="226" s="1"/>
  <c r="AX206" i="226" s="1"/>
  <c r="BA11" i="227"/>
  <c r="AW11" i="226" s="1"/>
  <c r="AX11" i="226" s="1"/>
  <c r="BA43" i="227"/>
  <c r="AW43" i="226" s="1"/>
  <c r="AX43" i="226" s="1"/>
  <c r="BA75" i="227"/>
  <c r="AW75" i="226" s="1"/>
  <c r="AX75" i="226" s="1"/>
  <c r="BA107" i="227"/>
  <c r="AW107" i="226" s="1"/>
  <c r="AX107" i="226" s="1"/>
  <c r="BA139" i="227"/>
  <c r="AW139" i="226" s="1"/>
  <c r="AX139" i="226" s="1"/>
  <c r="BA171" i="227"/>
  <c r="AW171" i="226" s="1"/>
  <c r="AX171" i="226" s="1"/>
  <c r="BA203" i="227"/>
  <c r="AW203" i="226" s="1"/>
  <c r="AX203" i="226" s="1"/>
  <c r="BA235" i="227"/>
  <c r="AW235" i="226" s="1"/>
  <c r="AX235" i="226" s="1"/>
  <c r="BA267" i="227"/>
  <c r="AW267" i="226" s="1"/>
  <c r="AX267" i="226" s="1"/>
  <c r="BA299" i="227"/>
  <c r="AW299" i="226" s="1"/>
  <c r="AX299" i="226" s="1"/>
  <c r="BA331" i="227"/>
  <c r="AW331" i="226" s="1"/>
  <c r="AX331" i="226" s="1"/>
  <c r="BA84" i="227"/>
  <c r="AW84" i="226" s="1"/>
  <c r="AX84" i="226" s="1"/>
  <c r="BA180" i="227"/>
  <c r="AW180" i="226" s="1"/>
  <c r="AX180" i="226" s="1"/>
  <c r="BA276" i="227"/>
  <c r="AW276" i="226" s="1"/>
  <c r="BA69" i="227"/>
  <c r="AW69" i="226" s="1"/>
  <c r="AX69" i="226" s="1"/>
  <c r="BA245" i="227"/>
  <c r="AW245" i="226" s="1"/>
  <c r="AX245" i="226" s="1"/>
  <c r="BA70" i="227"/>
  <c r="AW70" i="226" s="1"/>
  <c r="AX70" i="226" s="1"/>
  <c r="BA214" i="227"/>
  <c r="AW214" i="226" s="1"/>
  <c r="AX214" i="226" s="1"/>
  <c r="BA326" i="227"/>
  <c r="AW326" i="226" s="1"/>
  <c r="AX326" i="226" s="1"/>
  <c r="BA111" i="227"/>
  <c r="AW111" i="226" s="1"/>
  <c r="AX111" i="226" s="1"/>
  <c r="BA271" i="227"/>
  <c r="AW271" i="226" s="1"/>
  <c r="AX271" i="226" s="1"/>
  <c r="BA268" i="227"/>
  <c r="AW268" i="226" s="1"/>
  <c r="AX268" i="226" s="1"/>
  <c r="BA24" i="227"/>
  <c r="AW24" i="226" s="1"/>
  <c r="AX24" i="226" s="1"/>
  <c r="BA152" i="227"/>
  <c r="AW152" i="226" s="1"/>
  <c r="AX152" i="226" s="1"/>
  <c r="BA280" i="227"/>
  <c r="AW280" i="226" s="1"/>
  <c r="AX280" i="226" s="1"/>
  <c r="BA38" i="227"/>
  <c r="AW38" i="226" s="1"/>
  <c r="AX38" i="226" s="1"/>
  <c r="BA73" i="227"/>
  <c r="AW73" i="226" s="1"/>
  <c r="AX73" i="226" s="1"/>
  <c r="BA233" i="227"/>
  <c r="AW233" i="226" s="1"/>
  <c r="AX233" i="226" s="1"/>
  <c r="BA190" i="227"/>
  <c r="AW190" i="226" s="1"/>
  <c r="AX190" i="226" s="1"/>
  <c r="BA186" i="227"/>
  <c r="AW186" i="226" s="1"/>
  <c r="AX186" i="226" s="1"/>
  <c r="BA53" i="227"/>
  <c r="AW53" i="226" s="1"/>
  <c r="AX53" i="226" s="1"/>
  <c r="BA230" i="227"/>
  <c r="AW230" i="226" s="1"/>
  <c r="AX230" i="226" s="1"/>
  <c r="BA147" i="227"/>
  <c r="AW147" i="226" s="1"/>
  <c r="AX147" i="226" s="1"/>
  <c r="BA307" i="227"/>
  <c r="AW307" i="226" s="1"/>
  <c r="AX307" i="226" s="1"/>
  <c r="BA238" i="227"/>
  <c r="AW238" i="226" s="1"/>
  <c r="AX238" i="226" s="1"/>
  <c r="BA119" i="227"/>
  <c r="AW119" i="226" s="1"/>
  <c r="AX119" i="226" s="1"/>
  <c r="BA247" i="227"/>
  <c r="AW247" i="226" s="1"/>
  <c r="AX247" i="226" s="1"/>
  <c r="BA316" i="227"/>
  <c r="AW316" i="226" s="1"/>
  <c r="AX316" i="226" s="1"/>
  <c r="BA95" i="227"/>
  <c r="AW95" i="226" s="1"/>
  <c r="AX95" i="226" s="1"/>
  <c r="BA71" i="227"/>
  <c r="AW71" i="226" s="1"/>
  <c r="AX71" i="226" s="1"/>
  <c r="BA135" i="227"/>
  <c r="AW135" i="226" s="1"/>
  <c r="AX135" i="226" s="1"/>
  <c r="BA199" i="227"/>
  <c r="AW199" i="226" s="1"/>
  <c r="AX199" i="226" s="1"/>
  <c r="BA263" i="227"/>
  <c r="AW263" i="226" s="1"/>
  <c r="AX263" i="226" s="1"/>
  <c r="BA295" i="227"/>
  <c r="AW295" i="226" s="1"/>
  <c r="AX295" i="226" s="1"/>
  <c r="BA68" i="227"/>
  <c r="AW68" i="226" s="1"/>
  <c r="AX68" i="226" s="1"/>
  <c r="BA244" i="227"/>
  <c r="AW244" i="226" s="1"/>
  <c r="AX244" i="226" s="1"/>
  <c r="BA181" i="227"/>
  <c r="AW181" i="226" s="1"/>
  <c r="AX181" i="226" s="1"/>
  <c r="BA317" i="227"/>
  <c r="AW317" i="226" s="1"/>
  <c r="AX317" i="226" s="1"/>
  <c r="BA222" i="227"/>
  <c r="AW222" i="226" s="1"/>
  <c r="AX222" i="226" s="1"/>
  <c r="BA16" i="227"/>
  <c r="AW16" i="226" s="1"/>
  <c r="AX16" i="226" s="1"/>
  <c r="BA80" i="227"/>
  <c r="AW80" i="226" s="1"/>
  <c r="AX80" i="226" s="1"/>
  <c r="BA144" i="227"/>
  <c r="AW144" i="226" s="1"/>
  <c r="AX144" i="226" s="1"/>
  <c r="BA208" i="227"/>
  <c r="AW208" i="226" s="1"/>
  <c r="AX208" i="226" s="1"/>
  <c r="BA304" i="227"/>
  <c r="AW304" i="226" s="1"/>
  <c r="AX304" i="226" s="1"/>
  <c r="BA292" i="227"/>
  <c r="AW292" i="226" s="1"/>
  <c r="AX292" i="226" s="1"/>
  <c r="BA309" i="227"/>
  <c r="AW309" i="226" s="1"/>
  <c r="AX309" i="226" s="1"/>
  <c r="BA302" i="227"/>
  <c r="AW302" i="226" s="1"/>
  <c r="AX302" i="226" s="1"/>
  <c r="BA225" i="227"/>
  <c r="AW225" i="226" s="1"/>
  <c r="AX225" i="226" s="1"/>
  <c r="AY342" i="227"/>
  <c r="CW340" i="223"/>
  <c r="CW338" i="223"/>
  <c r="CW337" i="223"/>
  <c r="CW334" i="223"/>
  <c r="CW333" i="223"/>
  <c r="CW332" i="223"/>
  <c r="CW331" i="223"/>
  <c r="CW330" i="223"/>
  <c r="CW329" i="223"/>
  <c r="CW328" i="223"/>
  <c r="CW327" i="223"/>
  <c r="CW326" i="223"/>
  <c r="CW325" i="223"/>
  <c r="CW324" i="223"/>
  <c r="CW322" i="223"/>
  <c r="CW321" i="223"/>
  <c r="CW320" i="223"/>
  <c r="CW319" i="223"/>
  <c r="CW318" i="223"/>
  <c r="CW316" i="223"/>
  <c r="CW315" i="223"/>
  <c r="CW314" i="223"/>
  <c r="CW312" i="223"/>
  <c r="CW308" i="223"/>
  <c r="CW305" i="223"/>
  <c r="CW304" i="223"/>
  <c r="CW297" i="223"/>
  <c r="CW285" i="223"/>
  <c r="CW283" i="223"/>
  <c r="CW270" i="223"/>
  <c r="CW268" i="223"/>
  <c r="CW266" i="223"/>
  <c r="CW264" i="223"/>
  <c r="CW263" i="223"/>
  <c r="CW209" i="223"/>
  <c r="CW175" i="223"/>
  <c r="CW155" i="223"/>
  <c r="CW145" i="223"/>
  <c r="CW143" i="223"/>
  <c r="CW97" i="223"/>
  <c r="CW96" i="223"/>
  <c r="CW95" i="223"/>
  <c r="CW94" i="223"/>
  <c r="CW90" i="223"/>
  <c r="CW89" i="223"/>
  <c r="CW83" i="223"/>
  <c r="CW80" i="223"/>
  <c r="CW79" i="223"/>
  <c r="CW78" i="223"/>
  <c r="CW77" i="223"/>
  <c r="CW76" i="223"/>
  <c r="CW75" i="223"/>
  <c r="CW74" i="223"/>
  <c r="CW73" i="223"/>
  <c r="CW72" i="223"/>
  <c r="CW67" i="223"/>
  <c r="CW65" i="223"/>
  <c r="CW53" i="223"/>
  <c r="CW44" i="223"/>
  <c r="CW43" i="223"/>
  <c r="CW40" i="223"/>
  <c r="CW39" i="223"/>
  <c r="CW38" i="223"/>
  <c r="CE289" i="223" l="1"/>
  <c r="CE288" i="223"/>
  <c r="CE240" i="223"/>
  <c r="CE152" i="223"/>
  <c r="CE71" i="223"/>
  <c r="R341" i="224" l="1"/>
  <c r="R340" i="224"/>
  <c r="R339" i="224"/>
  <c r="R337" i="224"/>
  <c r="R335" i="224"/>
  <c r="R334" i="224"/>
  <c r="R333" i="224"/>
  <c r="R332" i="224"/>
  <c r="R331" i="224"/>
  <c r="R329" i="224"/>
  <c r="R327" i="224"/>
  <c r="R326" i="224"/>
  <c r="R325" i="224"/>
  <c r="R324" i="224"/>
  <c r="R323" i="224"/>
  <c r="T10" i="224"/>
  <c r="CF341" i="223"/>
  <c r="CI341" i="223" s="1"/>
  <c r="CE340" i="223"/>
  <c r="CF340" i="223" s="1"/>
  <c r="CE339" i="223"/>
  <c r="CF339" i="223" s="1"/>
  <c r="CI339" i="223" s="1"/>
  <c r="CE338" i="223"/>
  <c r="CF338" i="223" s="1"/>
  <c r="CE337" i="223"/>
  <c r="CF337" i="223" s="1"/>
  <c r="CI337" i="223" s="1"/>
  <c r="CE336" i="223"/>
  <c r="CF336" i="223" s="1"/>
  <c r="CI336" i="223" s="1"/>
  <c r="CE335" i="223"/>
  <c r="CF335" i="223" s="1"/>
  <c r="CI335" i="223" s="1"/>
  <c r="CE334" i="223"/>
  <c r="CF334" i="223" s="1"/>
  <c r="CE333" i="223"/>
  <c r="CF333" i="223" s="1"/>
  <c r="CI333" i="223" s="1"/>
  <c r="CE332" i="223"/>
  <c r="CF332" i="223" s="1"/>
  <c r="CI332" i="223" s="1"/>
  <c r="CE331" i="223"/>
  <c r="CF331" i="223" s="1"/>
  <c r="CI331" i="223" s="1"/>
  <c r="CE330" i="223"/>
  <c r="CF330" i="223" s="1"/>
  <c r="CI330" i="223" s="1"/>
  <c r="CE329" i="223"/>
  <c r="CF329" i="223" s="1"/>
  <c r="CI329" i="223" s="1"/>
  <c r="CE328" i="223"/>
  <c r="CF328" i="223" s="1"/>
  <c r="CE327" i="223"/>
  <c r="CF327" i="223" s="1"/>
  <c r="CI327" i="223" s="1"/>
  <c r="CE326" i="223"/>
  <c r="CF326" i="223" s="1"/>
  <c r="CE325" i="223"/>
  <c r="CF325" i="223" s="1"/>
  <c r="CI325" i="223" s="1"/>
  <c r="CE324" i="223"/>
  <c r="CF324" i="223" s="1"/>
  <c r="CF323" i="223"/>
  <c r="CF322" i="223"/>
  <c r="CI322" i="223" s="1"/>
  <c r="CF321" i="223"/>
  <c r="CF320" i="223"/>
  <c r="CF319" i="223"/>
  <c r="CI319" i="223" s="1"/>
  <c r="CF318" i="223"/>
  <c r="CF317" i="223"/>
  <c r="CF316" i="223"/>
  <c r="CI316" i="223" s="1"/>
  <c r="CF315" i="223"/>
  <c r="CF314" i="223"/>
  <c r="CI314" i="223" s="1"/>
  <c r="CF313" i="223"/>
  <c r="CF312" i="223"/>
  <c r="CF311" i="223"/>
  <c r="CI311" i="223" s="1"/>
  <c r="CF310" i="223"/>
  <c r="CF309" i="223"/>
  <c r="CF308" i="223"/>
  <c r="CI308" i="223" s="1"/>
  <c r="CF307" i="223"/>
  <c r="CF306" i="223"/>
  <c r="CI306" i="223" s="1"/>
  <c r="CF305" i="223"/>
  <c r="CF304" i="223"/>
  <c r="CF303" i="223"/>
  <c r="CF302" i="223"/>
  <c r="CI302" i="223" s="1"/>
  <c r="CF301" i="223"/>
  <c r="CF300" i="223"/>
  <c r="CI300" i="223" s="1"/>
  <c r="CF299" i="223"/>
  <c r="CF298" i="223"/>
  <c r="CI298" i="223" s="1"/>
  <c r="CF297" i="223"/>
  <c r="CF296" i="223"/>
  <c r="CF295" i="223"/>
  <c r="CI295" i="223" s="1"/>
  <c r="CF294" i="223"/>
  <c r="CI294" i="223" s="1"/>
  <c r="CF293" i="223"/>
  <c r="CF292" i="223"/>
  <c r="CI292" i="223" s="1"/>
  <c r="CF291" i="223"/>
  <c r="CF290" i="223"/>
  <c r="CI290" i="223" s="1"/>
  <c r="CF289" i="223"/>
  <c r="CI289" i="223" s="1"/>
  <c r="CF288" i="223"/>
  <c r="CF287" i="223"/>
  <c r="CI287" i="223" s="1"/>
  <c r="CF286" i="223"/>
  <c r="CI286" i="223" s="1"/>
  <c r="CF285" i="223"/>
  <c r="CF284" i="223"/>
  <c r="CI284" i="223" s="1"/>
  <c r="CF283" i="223"/>
  <c r="CF282" i="223"/>
  <c r="CI282" i="223" s="1"/>
  <c r="CF281" i="223"/>
  <c r="CF280" i="223"/>
  <c r="CF279" i="223"/>
  <c r="CF278" i="223"/>
  <c r="CI278" i="223" s="1"/>
  <c r="CF277" i="223"/>
  <c r="CF276" i="223"/>
  <c r="CI276" i="223" s="1"/>
  <c r="CF275" i="223"/>
  <c r="CF274" i="223"/>
  <c r="CI274" i="223" s="1"/>
  <c r="CF273" i="223"/>
  <c r="CF272" i="223"/>
  <c r="CF271" i="223"/>
  <c r="CI271" i="223" s="1"/>
  <c r="CF270" i="223"/>
  <c r="CI270" i="223" s="1"/>
  <c r="CF269" i="223"/>
  <c r="CF268" i="223"/>
  <c r="CI268" i="223" s="1"/>
  <c r="CF267" i="223"/>
  <c r="CF266" i="223"/>
  <c r="CI266" i="223" s="1"/>
  <c r="CF265" i="223"/>
  <c r="CF264" i="223"/>
  <c r="CF263" i="223"/>
  <c r="CI263" i="223" s="1"/>
  <c r="CF262" i="223"/>
  <c r="CI262" i="223" s="1"/>
  <c r="CF261" i="223"/>
  <c r="CF260" i="223"/>
  <c r="CI260" i="223" s="1"/>
  <c r="CF259" i="223"/>
  <c r="CI259" i="223" s="1"/>
  <c r="CF258" i="223"/>
  <c r="CI258" i="223" s="1"/>
  <c r="CF257" i="223"/>
  <c r="CF256" i="223"/>
  <c r="CF255" i="223"/>
  <c r="CF254" i="223"/>
  <c r="CF253" i="223"/>
  <c r="CF252" i="223"/>
  <c r="CI252" i="223" s="1"/>
  <c r="CF251" i="223"/>
  <c r="CF250" i="223"/>
  <c r="CI250" i="223" s="1"/>
  <c r="CF249" i="223"/>
  <c r="CI249" i="223" s="1"/>
  <c r="CF248" i="223"/>
  <c r="CF247" i="223"/>
  <c r="CF246" i="223"/>
  <c r="CI246" i="223" s="1"/>
  <c r="CF245" i="223"/>
  <c r="CF244" i="223"/>
  <c r="CI244" i="223" s="1"/>
  <c r="CF243" i="223"/>
  <c r="CI243" i="223" s="1"/>
  <c r="CF242" i="223"/>
  <c r="CI242" i="223" s="1"/>
  <c r="CF241" i="223"/>
  <c r="CI241" i="223" s="1"/>
  <c r="CF240" i="223"/>
  <c r="CF239" i="223"/>
  <c r="CF238" i="223"/>
  <c r="CF237" i="223"/>
  <c r="CF236" i="223"/>
  <c r="CI236" i="223" s="1"/>
  <c r="CF235" i="223"/>
  <c r="CF234" i="223"/>
  <c r="CI234" i="223" s="1"/>
  <c r="CF233" i="223"/>
  <c r="CF232" i="223"/>
  <c r="CF231" i="223"/>
  <c r="CF230" i="223"/>
  <c r="CF229" i="223"/>
  <c r="CF228" i="223"/>
  <c r="CI228" i="223" s="1"/>
  <c r="CF227" i="223"/>
  <c r="CF226" i="223"/>
  <c r="CI226" i="223" s="1"/>
  <c r="CF225" i="223"/>
  <c r="CF224" i="223"/>
  <c r="CF223" i="223"/>
  <c r="CF222" i="223"/>
  <c r="CF221" i="223"/>
  <c r="CF220" i="223"/>
  <c r="CI220" i="223" s="1"/>
  <c r="CF219" i="223"/>
  <c r="CF218" i="223"/>
  <c r="CI218" i="223" s="1"/>
  <c r="CF217" i="223"/>
  <c r="CF216" i="223"/>
  <c r="CF215" i="223"/>
  <c r="CF214" i="223"/>
  <c r="CF213" i="223"/>
  <c r="CF212" i="223"/>
  <c r="CI212" i="223" s="1"/>
  <c r="CF211" i="223"/>
  <c r="CF210" i="223"/>
  <c r="CI210" i="223" s="1"/>
  <c r="CF209" i="223"/>
  <c r="CF208" i="223"/>
  <c r="CF207" i="223"/>
  <c r="CF206" i="223"/>
  <c r="CF205" i="223"/>
  <c r="CF204" i="223"/>
  <c r="CI204" i="223" s="1"/>
  <c r="CF203" i="223"/>
  <c r="CI203" i="223" s="1"/>
  <c r="CE202" i="223"/>
  <c r="CF202" i="223" s="1"/>
  <c r="CI202" i="223" s="1"/>
  <c r="CE201" i="223"/>
  <c r="CF201" i="223" s="1"/>
  <c r="CI201" i="223" s="1"/>
  <c r="CF200" i="223"/>
  <c r="CI200" i="223" s="1"/>
  <c r="CF199" i="223"/>
  <c r="CI199" i="223" s="1"/>
  <c r="CF198" i="223"/>
  <c r="CI198" i="223" s="1"/>
  <c r="CF197" i="223"/>
  <c r="CI197" i="223" s="1"/>
  <c r="CF196" i="223"/>
  <c r="CI196" i="223" s="1"/>
  <c r="CE195" i="223"/>
  <c r="CF195" i="223" s="1"/>
  <c r="CI195" i="223" s="1"/>
  <c r="CE194" i="223"/>
  <c r="CF194" i="223" s="1"/>
  <c r="CI194" i="223" s="1"/>
  <c r="CF193" i="223"/>
  <c r="CF192" i="223"/>
  <c r="CI192" i="223" s="1"/>
  <c r="CF191" i="223"/>
  <c r="CF190" i="223"/>
  <c r="CI190" i="223" s="1"/>
  <c r="CE189" i="223"/>
  <c r="CF189" i="223" s="1"/>
  <c r="CI189" i="223" s="1"/>
  <c r="CF188" i="223"/>
  <c r="CF187" i="223"/>
  <c r="CI187" i="223" s="1"/>
  <c r="CF186" i="223"/>
  <c r="CI186" i="223" s="1"/>
  <c r="CF185" i="223"/>
  <c r="CI185" i="223" s="1"/>
  <c r="CF184" i="223"/>
  <c r="CF183" i="223"/>
  <c r="CI183" i="223" s="1"/>
  <c r="CE182" i="223"/>
  <c r="CF182" i="223" s="1"/>
  <c r="CI182" i="223" s="1"/>
  <c r="CE181" i="223"/>
  <c r="CF181" i="223" s="1"/>
  <c r="CI181" i="223" s="1"/>
  <c r="CF180" i="223"/>
  <c r="CF179" i="223"/>
  <c r="CI179" i="223" s="1"/>
  <c r="CF178" i="223"/>
  <c r="CF177" i="223"/>
  <c r="CI177" i="223" s="1"/>
  <c r="CF176" i="223"/>
  <c r="CE175" i="223"/>
  <c r="CF175" i="223" s="1"/>
  <c r="CI175" i="223" s="1"/>
  <c r="CE174" i="223"/>
  <c r="CF174" i="223" s="1"/>
  <c r="CI174" i="223" s="1"/>
  <c r="CF173" i="223"/>
  <c r="CI173" i="223" s="1"/>
  <c r="CF172" i="223"/>
  <c r="CF171" i="223"/>
  <c r="CI171" i="223" s="1"/>
  <c r="CF170" i="223"/>
  <c r="CI170" i="223" s="1"/>
  <c r="CE169" i="223"/>
  <c r="CF169" i="223" s="1"/>
  <c r="CI169" i="223" s="1"/>
  <c r="CF168" i="223"/>
  <c r="CI168" i="223" s="1"/>
  <c r="CF167" i="223"/>
  <c r="CI167" i="223" s="1"/>
  <c r="CF166" i="223"/>
  <c r="CI166" i="223" s="1"/>
  <c r="CF165" i="223"/>
  <c r="CF164" i="223"/>
  <c r="CI164" i="223" s="1"/>
  <c r="CF163" i="223"/>
  <c r="CE162" i="223"/>
  <c r="CF162" i="223" s="1"/>
  <c r="CI162" i="223" s="1"/>
  <c r="CE161" i="223"/>
  <c r="CF161" i="223" s="1"/>
  <c r="CI161" i="223" s="1"/>
  <c r="CF160" i="223"/>
  <c r="CI160" i="223" s="1"/>
  <c r="CF159" i="223"/>
  <c r="CI159" i="223" s="1"/>
  <c r="CF158" i="223"/>
  <c r="CI158" i="223" s="1"/>
  <c r="CF157" i="223"/>
  <c r="CF156" i="223"/>
  <c r="CI156" i="223" s="1"/>
  <c r="CE155" i="223"/>
  <c r="CF155" i="223" s="1"/>
  <c r="CE154" i="223"/>
  <c r="CF154" i="223" s="1"/>
  <c r="CI154" i="223" s="1"/>
  <c r="CF153" i="223"/>
  <c r="CF152" i="223"/>
  <c r="CI152" i="223" s="1"/>
  <c r="CF151" i="223"/>
  <c r="CF150" i="223"/>
  <c r="CI150" i="223" s="1"/>
  <c r="CE149" i="223"/>
  <c r="CF149" i="223" s="1"/>
  <c r="CI149" i="223" s="1"/>
  <c r="CF148" i="223"/>
  <c r="CI148" i="223" s="1"/>
  <c r="CF147" i="223"/>
  <c r="CI147" i="223" s="1"/>
  <c r="CF146" i="223"/>
  <c r="CF145" i="223"/>
  <c r="CI145" i="223" s="1"/>
  <c r="CF144" i="223"/>
  <c r="CI144" i="223" s="1"/>
  <c r="CF143" i="223"/>
  <c r="CI143" i="223" s="1"/>
  <c r="CE142" i="223"/>
  <c r="CF142" i="223" s="1"/>
  <c r="CI142" i="223" s="1"/>
  <c r="CE141" i="223"/>
  <c r="CF141" i="223" s="1"/>
  <c r="CI141" i="223" s="1"/>
  <c r="CF140" i="223"/>
  <c r="CF139" i="223"/>
  <c r="CI139" i="223" s="1"/>
  <c r="CF138" i="223"/>
  <c r="CF137" i="223"/>
  <c r="CI137" i="223" s="1"/>
  <c r="CF136" i="223"/>
  <c r="CE135" i="223"/>
  <c r="CF135" i="223" s="1"/>
  <c r="CI135" i="223" s="1"/>
  <c r="CE134" i="223"/>
  <c r="CF134" i="223" s="1"/>
  <c r="CI134" i="223" s="1"/>
  <c r="CF133" i="223"/>
  <c r="CI133" i="223" s="1"/>
  <c r="CF132" i="223"/>
  <c r="CF131" i="223"/>
  <c r="CI131" i="223" s="1"/>
  <c r="CF130" i="223"/>
  <c r="CE129" i="223"/>
  <c r="CF129" i="223" s="1"/>
  <c r="CI129" i="223" s="1"/>
  <c r="CF128" i="223"/>
  <c r="CI128" i="223" s="1"/>
  <c r="CF127" i="223"/>
  <c r="CF126" i="223"/>
  <c r="CI126" i="223" s="1"/>
  <c r="CF125" i="223"/>
  <c r="CF124" i="223"/>
  <c r="CI124" i="223" s="1"/>
  <c r="CF123" i="223"/>
  <c r="CE122" i="223"/>
  <c r="CF122" i="223" s="1"/>
  <c r="CI122" i="223" s="1"/>
  <c r="CE121" i="223"/>
  <c r="CF121" i="223" s="1"/>
  <c r="CI121" i="223" s="1"/>
  <c r="CF120" i="223"/>
  <c r="CI120" i="223" s="1"/>
  <c r="CF119" i="223"/>
  <c r="CF118" i="223"/>
  <c r="CI118" i="223" s="1"/>
  <c r="CF117" i="223"/>
  <c r="CF116" i="223"/>
  <c r="CI116" i="223" s="1"/>
  <c r="CE115" i="223"/>
  <c r="CF115" i="223" s="1"/>
  <c r="CI115" i="223" s="1"/>
  <c r="CE114" i="223"/>
  <c r="CF114" i="223" s="1"/>
  <c r="CI114" i="223" s="1"/>
  <c r="CF113" i="223"/>
  <c r="CF112" i="223"/>
  <c r="CI112" i="223" s="1"/>
  <c r="CF111" i="223"/>
  <c r="CI111" i="223" s="1"/>
  <c r="CF110" i="223"/>
  <c r="CI110" i="223" s="1"/>
  <c r="CE109" i="223"/>
  <c r="CF109" i="223" s="1"/>
  <c r="CI109" i="223" s="1"/>
  <c r="CF108" i="223"/>
  <c r="CI108" i="223" s="1"/>
  <c r="CF107" i="223"/>
  <c r="CI107" i="223" s="1"/>
  <c r="CF106" i="223"/>
  <c r="CI106" i="223" s="1"/>
  <c r="CF105" i="223"/>
  <c r="CI105" i="223" s="1"/>
  <c r="CF104" i="223"/>
  <c r="CF103" i="223"/>
  <c r="CI103" i="223" s="1"/>
  <c r="CE102" i="223"/>
  <c r="CF102" i="223" s="1"/>
  <c r="CI102" i="223" s="1"/>
  <c r="CE101" i="223"/>
  <c r="CF101" i="223" s="1"/>
  <c r="CF100" i="223"/>
  <c r="CI100" i="223" s="1"/>
  <c r="CF99" i="223"/>
  <c r="CI99" i="223" s="1"/>
  <c r="CF98" i="223"/>
  <c r="CF97" i="223"/>
  <c r="CI97" i="223" s="1"/>
  <c r="CF96" i="223"/>
  <c r="CE95" i="223"/>
  <c r="CF95" i="223" s="1"/>
  <c r="CI95" i="223" s="1"/>
  <c r="CE94" i="223"/>
  <c r="CF94" i="223" s="1"/>
  <c r="CI94" i="223" s="1"/>
  <c r="CF93" i="223"/>
  <c r="CI93" i="223" s="1"/>
  <c r="CF92" i="223"/>
  <c r="CF91" i="223"/>
  <c r="CI91" i="223" s="1"/>
  <c r="CF90" i="223"/>
  <c r="CE89" i="223"/>
  <c r="CF89" i="223" s="1"/>
  <c r="CI89" i="223" s="1"/>
  <c r="CF88" i="223"/>
  <c r="CI88" i="223" s="1"/>
  <c r="CF87" i="223"/>
  <c r="CF86" i="223"/>
  <c r="CI86" i="223" s="1"/>
  <c r="CF85" i="223"/>
  <c r="CF84" i="223"/>
  <c r="CI84" i="223" s="1"/>
  <c r="CF83" i="223"/>
  <c r="CI83" i="223" s="1"/>
  <c r="CE82" i="223"/>
  <c r="CF82" i="223" s="1"/>
  <c r="CI82" i="223" s="1"/>
  <c r="CE81" i="223"/>
  <c r="CF81" i="223" s="1"/>
  <c r="CI81" i="223" s="1"/>
  <c r="CF80" i="223"/>
  <c r="CI80" i="223" s="1"/>
  <c r="CF79" i="223"/>
  <c r="CI79" i="223" s="1"/>
  <c r="CF78" i="223"/>
  <c r="CI78" i="223" s="1"/>
  <c r="CF77" i="223"/>
  <c r="CF76" i="223"/>
  <c r="CI76" i="223" s="1"/>
  <c r="CE75" i="223"/>
  <c r="CF75" i="223" s="1"/>
  <c r="CE74" i="223"/>
  <c r="CF74" i="223" s="1"/>
  <c r="CF73" i="223"/>
  <c r="CF72" i="223"/>
  <c r="CI72" i="223" s="1"/>
  <c r="CF71" i="223"/>
  <c r="CF70" i="223"/>
  <c r="CI70" i="223" s="1"/>
  <c r="CE69" i="223"/>
  <c r="CF69" i="223" s="1"/>
  <c r="CI69" i="223" s="1"/>
  <c r="CF68" i="223"/>
  <c r="CF67" i="223"/>
  <c r="CI67" i="223" s="1"/>
  <c r="CF66" i="223"/>
  <c r="CF65" i="223"/>
  <c r="CI65" i="223" s="1"/>
  <c r="CF64" i="223"/>
  <c r="CF63" i="223"/>
  <c r="CI63" i="223" s="1"/>
  <c r="CE62" i="223"/>
  <c r="CF62" i="223" s="1"/>
  <c r="CI62" i="223" s="1"/>
  <c r="CE61" i="223"/>
  <c r="CF61" i="223" s="1"/>
  <c r="CF60" i="223"/>
  <c r="CF59" i="223"/>
  <c r="CI59" i="223" s="1"/>
  <c r="CF58" i="223"/>
  <c r="CI58" i="223" s="1"/>
  <c r="CF57" i="223"/>
  <c r="CF56" i="223"/>
  <c r="CE55" i="223"/>
  <c r="CF55" i="223" s="1"/>
  <c r="CI55" i="223" s="1"/>
  <c r="CE54" i="223"/>
  <c r="CF54" i="223" s="1"/>
  <c r="CI54" i="223" s="1"/>
  <c r="CF53" i="223"/>
  <c r="CI53" i="223" s="1"/>
  <c r="CF52" i="223"/>
  <c r="CF51" i="223"/>
  <c r="CF50" i="223"/>
  <c r="CI50" i="223" s="1"/>
  <c r="CE49" i="223"/>
  <c r="CF49" i="223" s="1"/>
  <c r="CI49" i="223" s="1"/>
  <c r="CF48" i="223"/>
  <c r="CI48" i="223" s="1"/>
  <c r="CF47" i="223"/>
  <c r="CF46" i="223"/>
  <c r="CF45" i="223"/>
  <c r="CI45" i="223" s="1"/>
  <c r="CF44" i="223"/>
  <c r="CI44" i="223" s="1"/>
  <c r="CF43" i="223"/>
  <c r="CI43" i="223" s="1"/>
  <c r="CE42" i="223"/>
  <c r="CF42" i="223" s="1"/>
  <c r="CI42" i="223" s="1"/>
  <c r="CE41" i="223"/>
  <c r="CF41" i="223" s="1"/>
  <c r="CI41" i="223" s="1"/>
  <c r="CF40" i="223"/>
  <c r="CF39" i="223"/>
  <c r="CF38" i="223"/>
  <c r="CI38" i="223" s="1"/>
  <c r="CF37" i="223"/>
  <c r="CF36" i="223"/>
  <c r="CI36" i="223" s="1"/>
  <c r="CE35" i="223"/>
  <c r="CF35" i="223" s="1"/>
  <c r="CI35" i="223" s="1"/>
  <c r="CE34" i="223"/>
  <c r="CF34" i="223" s="1"/>
  <c r="CF33" i="223"/>
  <c r="CF32" i="223"/>
  <c r="CI32" i="223" s="1"/>
  <c r="CF31" i="223"/>
  <c r="CI31" i="223" s="1"/>
  <c r="CF30" i="223"/>
  <c r="CE29" i="223"/>
  <c r="CF29" i="223" s="1"/>
  <c r="CF28" i="223"/>
  <c r="CF27" i="223"/>
  <c r="CF26" i="223"/>
  <c r="CI26" i="223" s="1"/>
  <c r="CF25" i="223"/>
  <c r="CF24" i="223"/>
  <c r="CF23" i="223"/>
  <c r="CI23" i="223" s="1"/>
  <c r="CE22" i="223"/>
  <c r="CF22" i="223" s="1"/>
  <c r="CE21" i="223"/>
  <c r="CF21" i="223" s="1"/>
  <c r="CI21" i="223" s="1"/>
  <c r="CF20" i="223"/>
  <c r="CF19" i="223"/>
  <c r="CF18" i="223"/>
  <c r="CF17" i="223"/>
  <c r="CI17" i="223" s="1"/>
  <c r="CF16" i="223"/>
  <c r="CI16" i="223" s="1"/>
  <c r="CE15" i="223"/>
  <c r="CF15" i="223" s="1"/>
  <c r="CI15" i="223" s="1"/>
  <c r="CE14" i="223"/>
  <c r="CF14" i="223" s="1"/>
  <c r="CI14" i="223" s="1"/>
  <c r="CF13" i="223"/>
  <c r="CF12" i="223"/>
  <c r="CF11" i="223"/>
  <c r="CI11" i="223" s="1"/>
  <c r="CF10" i="223"/>
  <c r="CO341" i="223"/>
  <c r="CR341" i="223" s="1"/>
  <c r="CO340" i="223"/>
  <c r="CO339" i="223"/>
  <c r="CR339" i="223" s="1"/>
  <c r="CO338" i="223"/>
  <c r="CO337" i="223"/>
  <c r="CR337" i="223" s="1"/>
  <c r="CO336" i="223"/>
  <c r="CO335" i="223"/>
  <c r="CR335" i="223" s="1"/>
  <c r="CO334" i="223"/>
  <c r="CO333" i="223"/>
  <c r="CR333" i="223" s="1"/>
  <c r="CO332" i="223"/>
  <c r="CO331" i="223"/>
  <c r="CR331" i="223" s="1"/>
  <c r="CO330" i="223"/>
  <c r="CO329" i="223"/>
  <c r="CR329" i="223" s="1"/>
  <c r="CO328" i="223"/>
  <c r="CR328" i="223" s="1"/>
  <c r="CO327" i="223"/>
  <c r="CR327" i="223" s="1"/>
  <c r="CO326" i="223"/>
  <c r="CO325" i="223"/>
  <c r="CR325" i="223" s="1"/>
  <c r="CO324" i="223"/>
  <c r="CO323" i="223"/>
  <c r="CO322" i="223"/>
  <c r="CR322" i="223" s="1"/>
  <c r="CO321" i="223"/>
  <c r="CR321" i="223" s="1"/>
  <c r="CO320" i="223"/>
  <c r="CO319" i="223"/>
  <c r="CR319" i="223" s="1"/>
  <c r="CO318" i="223"/>
  <c r="CR318" i="223" s="1"/>
  <c r="CO317" i="223"/>
  <c r="CO316" i="223"/>
  <c r="CR316" i="223" s="1"/>
  <c r="CO315" i="223"/>
  <c r="CR315" i="223" s="1"/>
  <c r="CO314" i="223"/>
  <c r="CR314" i="223" s="1"/>
  <c r="CO313" i="223"/>
  <c r="CO312" i="223"/>
  <c r="CO311" i="223"/>
  <c r="CR311" i="223" s="1"/>
  <c r="CO310" i="223"/>
  <c r="CR310" i="223" s="1"/>
  <c r="CO309" i="223"/>
  <c r="CO308" i="223"/>
  <c r="CR308" i="223" s="1"/>
  <c r="CO307" i="223"/>
  <c r="CO306" i="223"/>
  <c r="CR306" i="223" s="1"/>
  <c r="CO305" i="223"/>
  <c r="CR305" i="223" s="1"/>
  <c r="CO304" i="223"/>
  <c r="CO303" i="223"/>
  <c r="CR303" i="223" s="1"/>
  <c r="CO302" i="223"/>
  <c r="CR302" i="223" s="1"/>
  <c r="CO301" i="223"/>
  <c r="CO300" i="223"/>
  <c r="CR300" i="223" s="1"/>
  <c r="CO299" i="223"/>
  <c r="CR299" i="223" s="1"/>
  <c r="CO298" i="223"/>
  <c r="CR298" i="223" s="1"/>
  <c r="CO297" i="223"/>
  <c r="CR297" i="223" s="1"/>
  <c r="CO296" i="223"/>
  <c r="CO295" i="223"/>
  <c r="CO294" i="223"/>
  <c r="CR294" i="223" s="1"/>
  <c r="CO293" i="223"/>
  <c r="CR293" i="223" s="1"/>
  <c r="CO292" i="223"/>
  <c r="CR292" i="223" s="1"/>
  <c r="CO291" i="223"/>
  <c r="CO290" i="223"/>
  <c r="CR290" i="223" s="1"/>
  <c r="CO289" i="223"/>
  <c r="CO288" i="223"/>
  <c r="CO287" i="223"/>
  <c r="CO286" i="223"/>
  <c r="CR286" i="223" s="1"/>
  <c r="CO285" i="223"/>
  <c r="CO284" i="223"/>
  <c r="CR284" i="223" s="1"/>
  <c r="CO283" i="223"/>
  <c r="CO282" i="223"/>
  <c r="CR282" i="223" s="1"/>
  <c r="CO281" i="223"/>
  <c r="CR281" i="223" s="1"/>
  <c r="CO280" i="223"/>
  <c r="CO279" i="223"/>
  <c r="CO278" i="223"/>
  <c r="CR278" i="223" s="1"/>
  <c r="CO277" i="223"/>
  <c r="CR277" i="223" s="1"/>
  <c r="CO276" i="223"/>
  <c r="CR276" i="223" s="1"/>
  <c r="CO275" i="223"/>
  <c r="CO274" i="223"/>
  <c r="CR274" i="223" s="1"/>
  <c r="CO273" i="223"/>
  <c r="CO272" i="223"/>
  <c r="CO271" i="223"/>
  <c r="CO270" i="223"/>
  <c r="CR270" i="223" s="1"/>
  <c r="CO269" i="223"/>
  <c r="CO268" i="223"/>
  <c r="CR268" i="223" s="1"/>
  <c r="CO267" i="223"/>
  <c r="CO266" i="223"/>
  <c r="CR266" i="223" s="1"/>
  <c r="CO265" i="223"/>
  <c r="CR265" i="223" s="1"/>
  <c r="CO264" i="223"/>
  <c r="CO263" i="223"/>
  <c r="CR263" i="223" s="1"/>
  <c r="CO262" i="223"/>
  <c r="CR262" i="223" s="1"/>
  <c r="CO261" i="223"/>
  <c r="CO260" i="223"/>
  <c r="CR260" i="223" s="1"/>
  <c r="CO259" i="223"/>
  <c r="CO258" i="223"/>
  <c r="CR258" i="223" s="1"/>
  <c r="CO257" i="223"/>
  <c r="CO256" i="223"/>
  <c r="CO255" i="223"/>
  <c r="CO254" i="223"/>
  <c r="CR254" i="223" s="1"/>
  <c r="CO253" i="223"/>
  <c r="CO252" i="223"/>
  <c r="CR252" i="223" s="1"/>
  <c r="CO251" i="223"/>
  <c r="CO250" i="223"/>
  <c r="CR250" i="223" s="1"/>
  <c r="CO249" i="223"/>
  <c r="CO248" i="223"/>
  <c r="CO247" i="223"/>
  <c r="CO246" i="223"/>
  <c r="CR246" i="223" s="1"/>
  <c r="CO245" i="223"/>
  <c r="CR245" i="223" s="1"/>
  <c r="CO244" i="223"/>
  <c r="CR244" i="223" s="1"/>
  <c r="CO243" i="223"/>
  <c r="CO242" i="223"/>
  <c r="CR242" i="223" s="1"/>
  <c r="CO241" i="223"/>
  <c r="CR241" i="223" s="1"/>
  <c r="CO240" i="223"/>
  <c r="CO239" i="223"/>
  <c r="CR239" i="223" s="1"/>
  <c r="CO238" i="223"/>
  <c r="CR238" i="223" s="1"/>
  <c r="CO237" i="223"/>
  <c r="CR237" i="223" s="1"/>
  <c r="CO236" i="223"/>
  <c r="CR236" i="223" s="1"/>
  <c r="CO235" i="223"/>
  <c r="CO234" i="223"/>
  <c r="CR234" i="223" s="1"/>
  <c r="CO233" i="223"/>
  <c r="CO232" i="223"/>
  <c r="CO231" i="223"/>
  <c r="CR231" i="223" s="1"/>
  <c r="CO230" i="223"/>
  <c r="CR230" i="223" s="1"/>
  <c r="CO229" i="223"/>
  <c r="CR229" i="223" s="1"/>
  <c r="CO228" i="223"/>
  <c r="CR228" i="223" s="1"/>
  <c r="CO227" i="223"/>
  <c r="CO226" i="223"/>
  <c r="CR226" i="223" s="1"/>
  <c r="CO225" i="223"/>
  <c r="CO224" i="223"/>
  <c r="CO223" i="223"/>
  <c r="CO222" i="223"/>
  <c r="CR222" i="223" s="1"/>
  <c r="CO221" i="223"/>
  <c r="CO220" i="223"/>
  <c r="CR220" i="223" s="1"/>
  <c r="CO219" i="223"/>
  <c r="CO218" i="223"/>
  <c r="CR218" i="223" s="1"/>
  <c r="CO217" i="223"/>
  <c r="CR217" i="223" s="1"/>
  <c r="CO216" i="223"/>
  <c r="CO215" i="223"/>
  <c r="CO214" i="223"/>
  <c r="CR214" i="223" s="1"/>
  <c r="CO213" i="223"/>
  <c r="CO212" i="223"/>
  <c r="CR212" i="223" s="1"/>
  <c r="CO211" i="223"/>
  <c r="CO210" i="223"/>
  <c r="CR210" i="223" s="1"/>
  <c r="CO209" i="223"/>
  <c r="CR209" i="223" s="1"/>
  <c r="CO208" i="223"/>
  <c r="CO207" i="223"/>
  <c r="CO206" i="223"/>
  <c r="CR206" i="223" s="1"/>
  <c r="CO205" i="223"/>
  <c r="CO204" i="223"/>
  <c r="CR204" i="223" s="1"/>
  <c r="CO203" i="223"/>
  <c r="CO202" i="223"/>
  <c r="CR202" i="223" s="1"/>
  <c r="CO201" i="223"/>
  <c r="CR201" i="223" s="1"/>
  <c r="CO200" i="223"/>
  <c r="CR200" i="223" s="1"/>
  <c r="CO199" i="223"/>
  <c r="CR199" i="223" s="1"/>
  <c r="CO198" i="223"/>
  <c r="CO197" i="223"/>
  <c r="CR197" i="223" s="1"/>
  <c r="CO196" i="223"/>
  <c r="CR196" i="223" s="1"/>
  <c r="CO195" i="223"/>
  <c r="CR195" i="223" s="1"/>
  <c r="CO194" i="223"/>
  <c r="CR194" i="223" s="1"/>
  <c r="CO193" i="223"/>
  <c r="CO192" i="223"/>
  <c r="CR192" i="223" s="1"/>
  <c r="CO191" i="223"/>
  <c r="CO190" i="223"/>
  <c r="CR190" i="223" s="1"/>
  <c r="CO189" i="223"/>
  <c r="CR189" i="223" s="1"/>
  <c r="CO188" i="223"/>
  <c r="CO187" i="223"/>
  <c r="CR187" i="223" s="1"/>
  <c r="CO186" i="223"/>
  <c r="CO185" i="223"/>
  <c r="CR185" i="223" s="1"/>
  <c r="CO184" i="223"/>
  <c r="CR184" i="223" s="1"/>
  <c r="CO183" i="223"/>
  <c r="CO182" i="223"/>
  <c r="CO181" i="223"/>
  <c r="CR181" i="223" s="1"/>
  <c r="CO180" i="223"/>
  <c r="CO179" i="223"/>
  <c r="CR179" i="223" s="1"/>
  <c r="CO178" i="223"/>
  <c r="CO177" i="223"/>
  <c r="CR177" i="223" s="1"/>
  <c r="CO176" i="223"/>
  <c r="CO175" i="223"/>
  <c r="CR175" i="223" s="1"/>
  <c r="CO174" i="223"/>
  <c r="CR174" i="223" s="1"/>
  <c r="CO173" i="223"/>
  <c r="CR173" i="223" s="1"/>
  <c r="CO172" i="223"/>
  <c r="CR172" i="223" s="1"/>
  <c r="CO171" i="223"/>
  <c r="CO170" i="223"/>
  <c r="CR170" i="223" s="1"/>
  <c r="CO169" i="223"/>
  <c r="CR169" i="223" s="1"/>
  <c r="CO168" i="223"/>
  <c r="CR168" i="223" s="1"/>
  <c r="CO167" i="223"/>
  <c r="CR167" i="223" s="1"/>
  <c r="CO166" i="223"/>
  <c r="CO165" i="223"/>
  <c r="CR165" i="223" s="1"/>
  <c r="CO164" i="223"/>
  <c r="CR164" i="223" s="1"/>
  <c r="CO163" i="223"/>
  <c r="CO162" i="223"/>
  <c r="CO161" i="223"/>
  <c r="CR161" i="223" s="1"/>
  <c r="CO160" i="223"/>
  <c r="CO159" i="223"/>
  <c r="CO158" i="223"/>
  <c r="CR158" i="223" s="1"/>
  <c r="CO157" i="223"/>
  <c r="CR157" i="223" s="1"/>
  <c r="CO156" i="223"/>
  <c r="CO155" i="223"/>
  <c r="CO154" i="223"/>
  <c r="CR154" i="223" s="1"/>
  <c r="CO153" i="223"/>
  <c r="CR153" i="223" s="1"/>
  <c r="CO152" i="223"/>
  <c r="CR152" i="223" s="1"/>
  <c r="CO151" i="223"/>
  <c r="CO150" i="223"/>
  <c r="CR150" i="223" s="1"/>
  <c r="CO149" i="223"/>
  <c r="CR149" i="223" s="1"/>
  <c r="CO148" i="223"/>
  <c r="CR148" i="223" s="1"/>
  <c r="CO147" i="223"/>
  <c r="CR147" i="223" s="1"/>
  <c r="CO146" i="223"/>
  <c r="CO145" i="223"/>
  <c r="CO144" i="223"/>
  <c r="CO143" i="223"/>
  <c r="CR143" i="223" s="1"/>
  <c r="CO142" i="223"/>
  <c r="CR142" i="223" s="1"/>
  <c r="CO141" i="223"/>
  <c r="CR141" i="223" s="1"/>
  <c r="CO140" i="223"/>
  <c r="CR140" i="223" s="1"/>
  <c r="CO139" i="223"/>
  <c r="CO138" i="223"/>
  <c r="CR138" i="223" s="1"/>
  <c r="CO137" i="223"/>
  <c r="CR137" i="223" s="1"/>
  <c r="CO136" i="223"/>
  <c r="CO135" i="223"/>
  <c r="CR135" i="223" s="1"/>
  <c r="CO134" i="223"/>
  <c r="CO133" i="223"/>
  <c r="CO132" i="223"/>
  <c r="CO131" i="223"/>
  <c r="CR131" i="223" s="1"/>
  <c r="CO130" i="223"/>
  <c r="CR130" i="223" s="1"/>
  <c r="CO129" i="223"/>
  <c r="CO128" i="223"/>
  <c r="CO127" i="223"/>
  <c r="CO126" i="223"/>
  <c r="CR126" i="223" s="1"/>
  <c r="CO125" i="223"/>
  <c r="CR125" i="223" s="1"/>
  <c r="CO124" i="223"/>
  <c r="CO123" i="223"/>
  <c r="CO122" i="223"/>
  <c r="CR122" i="223" s="1"/>
  <c r="CO121" i="223"/>
  <c r="CR121" i="223" s="1"/>
  <c r="CO120" i="223"/>
  <c r="CR120" i="223" s="1"/>
  <c r="CO119" i="223"/>
  <c r="CO118" i="223"/>
  <c r="CR118" i="223" s="1"/>
  <c r="CO117" i="223"/>
  <c r="CO116" i="223"/>
  <c r="CR116" i="223" s="1"/>
  <c r="CO115" i="223"/>
  <c r="CR115" i="223" s="1"/>
  <c r="CO114" i="223"/>
  <c r="CR114" i="223" s="1"/>
  <c r="CO113" i="223"/>
  <c r="CR113" i="223" s="1"/>
  <c r="CO112" i="223"/>
  <c r="CO111" i="223"/>
  <c r="CO110" i="223"/>
  <c r="CR110" i="223" s="1"/>
  <c r="CO109" i="223"/>
  <c r="CR109" i="223" s="1"/>
  <c r="CO108" i="223"/>
  <c r="CR108" i="223" s="1"/>
  <c r="CO107" i="223"/>
  <c r="CO106" i="223"/>
  <c r="CR106" i="223" s="1"/>
  <c r="CO105" i="223"/>
  <c r="CR105" i="223" s="1"/>
  <c r="CO104" i="223"/>
  <c r="CO103" i="223"/>
  <c r="CR103" i="223" s="1"/>
  <c r="CO102" i="223"/>
  <c r="CR102" i="223" s="1"/>
  <c r="CO101" i="223"/>
  <c r="CO100" i="223"/>
  <c r="CO99" i="223"/>
  <c r="CR99" i="223" s="1"/>
  <c r="CO98" i="223"/>
  <c r="CO97" i="223"/>
  <c r="CO96" i="223"/>
  <c r="CO95" i="223"/>
  <c r="CR95" i="223" s="1"/>
  <c r="CO94" i="223"/>
  <c r="CR94" i="223" s="1"/>
  <c r="CO93" i="223"/>
  <c r="CR93" i="223" s="1"/>
  <c r="CO92" i="223"/>
  <c r="CO91" i="223"/>
  <c r="CO90" i="223"/>
  <c r="CO89" i="223"/>
  <c r="CR89" i="223" s="1"/>
  <c r="CO88" i="223"/>
  <c r="CR88" i="223" s="1"/>
  <c r="CO87" i="223"/>
  <c r="CO86" i="223"/>
  <c r="CO85" i="223"/>
  <c r="CO84" i="223"/>
  <c r="CR84" i="223" s="1"/>
  <c r="CO83" i="223"/>
  <c r="CR83" i="223" s="1"/>
  <c r="CO82" i="223"/>
  <c r="CR82" i="223" s="1"/>
  <c r="CO81" i="223"/>
  <c r="CO80" i="223"/>
  <c r="CO79" i="223"/>
  <c r="CO78" i="223"/>
  <c r="CR78" i="223" s="1"/>
  <c r="CO77" i="223"/>
  <c r="CO76" i="223"/>
  <c r="CR76" i="223" s="1"/>
  <c r="CO75" i="223"/>
  <c r="CR75" i="223" s="1"/>
  <c r="CO74" i="223"/>
  <c r="CR74" i="223" s="1"/>
  <c r="CO73" i="223"/>
  <c r="CO72" i="223"/>
  <c r="CR72" i="223" s="1"/>
  <c r="CO71" i="223"/>
  <c r="CR71" i="223" s="1"/>
  <c r="CO70" i="223"/>
  <c r="CO69" i="223"/>
  <c r="CO68" i="223"/>
  <c r="CO67" i="223"/>
  <c r="CR67" i="223" s="1"/>
  <c r="CO66" i="223"/>
  <c r="CR66" i="223" s="1"/>
  <c r="CO65" i="223"/>
  <c r="CO64" i="223"/>
  <c r="CR64" i="223" s="1"/>
  <c r="CO63" i="223"/>
  <c r="CR63" i="223" s="1"/>
  <c r="CO62" i="223"/>
  <c r="CR62" i="223" s="1"/>
  <c r="CO61" i="223"/>
  <c r="CO60" i="223"/>
  <c r="CO59" i="223"/>
  <c r="CO58" i="223"/>
  <c r="CO57" i="223"/>
  <c r="CR57" i="223" s="1"/>
  <c r="CO56" i="223"/>
  <c r="CR56" i="223" s="1"/>
  <c r="CO55" i="223"/>
  <c r="CR55" i="223" s="1"/>
  <c r="CO54" i="223"/>
  <c r="CR54" i="223" s="1"/>
  <c r="CO53" i="223"/>
  <c r="CO52" i="223"/>
  <c r="CO51" i="223"/>
  <c r="CR51" i="223" s="1"/>
  <c r="CO50" i="223"/>
  <c r="CO49" i="223"/>
  <c r="CO48" i="223"/>
  <c r="CO47" i="223"/>
  <c r="CO46" i="223"/>
  <c r="CR46" i="223" s="1"/>
  <c r="CO45" i="223"/>
  <c r="CR45" i="223" s="1"/>
  <c r="CO44" i="223"/>
  <c r="CR44" i="223" s="1"/>
  <c r="CO43" i="223"/>
  <c r="CR43" i="223" s="1"/>
  <c r="CO42" i="223"/>
  <c r="CR42" i="223" s="1"/>
  <c r="CO41" i="223"/>
  <c r="CO40" i="223"/>
  <c r="CO39" i="223"/>
  <c r="CO38" i="223"/>
  <c r="CO37" i="223"/>
  <c r="CO36" i="223"/>
  <c r="CO35" i="223"/>
  <c r="CR35" i="223" s="1"/>
  <c r="CO34" i="223"/>
  <c r="CR34" i="223" s="1"/>
  <c r="CO33" i="223"/>
  <c r="CR33" i="223" s="1"/>
  <c r="CO32" i="223"/>
  <c r="CO31" i="223"/>
  <c r="CR31" i="223" s="1"/>
  <c r="CO30" i="223"/>
  <c r="CO29" i="223"/>
  <c r="CR29" i="223" s="1"/>
  <c r="CO28" i="223"/>
  <c r="CR28" i="223" s="1"/>
  <c r="CO27" i="223"/>
  <c r="CO26" i="223"/>
  <c r="CR26" i="223" s="1"/>
  <c r="CO25" i="223"/>
  <c r="CO24" i="223"/>
  <c r="CR24" i="223" s="1"/>
  <c r="CO23" i="223"/>
  <c r="CR23" i="223" s="1"/>
  <c r="CO22" i="223"/>
  <c r="CR22" i="223" s="1"/>
  <c r="CO21" i="223"/>
  <c r="CO20" i="223"/>
  <c r="CO19" i="223"/>
  <c r="CO18" i="223"/>
  <c r="CR18" i="223" s="1"/>
  <c r="CO17" i="223"/>
  <c r="CO16" i="223"/>
  <c r="CO15" i="223"/>
  <c r="CR15" i="223" s="1"/>
  <c r="CO14" i="223"/>
  <c r="CO13" i="223"/>
  <c r="CO12" i="223"/>
  <c r="CR12" i="223" s="1"/>
  <c r="CO11" i="223"/>
  <c r="CR11" i="223" s="1"/>
  <c r="CO10" i="223"/>
  <c r="CW341" i="223"/>
  <c r="CX341" i="223" s="1"/>
  <c r="DA341" i="223" s="1"/>
  <c r="CX340" i="223"/>
  <c r="CX339" i="223"/>
  <c r="DA339" i="223" s="1"/>
  <c r="CX338" i="223"/>
  <c r="CX337" i="223"/>
  <c r="DA337" i="223" s="1"/>
  <c r="CX336" i="223"/>
  <c r="CX335" i="223"/>
  <c r="DA335" i="223" s="1"/>
  <c r="CX334" i="223"/>
  <c r="CX333" i="223"/>
  <c r="DA333" i="223" s="1"/>
  <c r="CX332" i="223"/>
  <c r="CX331" i="223"/>
  <c r="DA331" i="223" s="1"/>
  <c r="CX330" i="223"/>
  <c r="CX329" i="223"/>
  <c r="DA329" i="223" s="1"/>
  <c r="CX328" i="223"/>
  <c r="CX327" i="223"/>
  <c r="DA327" i="223" s="1"/>
  <c r="CX326" i="223"/>
  <c r="CX325" i="223"/>
  <c r="DA325" i="223" s="1"/>
  <c r="CX324" i="223"/>
  <c r="CX323" i="223"/>
  <c r="CX322" i="223"/>
  <c r="DA322" i="223" s="1"/>
  <c r="CX321" i="223"/>
  <c r="CX320" i="223"/>
  <c r="CX319" i="223"/>
  <c r="CX318" i="223"/>
  <c r="DA318" i="223" s="1"/>
  <c r="CX317" i="223"/>
  <c r="CX316" i="223"/>
  <c r="DA316" i="223" s="1"/>
  <c r="CX315" i="223"/>
  <c r="CX314" i="223"/>
  <c r="DA314" i="223" s="1"/>
  <c r="CX313" i="223"/>
  <c r="DA313" i="223" s="1"/>
  <c r="CX312" i="223"/>
  <c r="CX311" i="223"/>
  <c r="CX310" i="223"/>
  <c r="CX309" i="223"/>
  <c r="CX308" i="223"/>
  <c r="DA308" i="223" s="1"/>
  <c r="CX307" i="223"/>
  <c r="CX306" i="223"/>
  <c r="DA306" i="223" s="1"/>
  <c r="CX305" i="223"/>
  <c r="CX304" i="223"/>
  <c r="CX303" i="223"/>
  <c r="CX302" i="223"/>
  <c r="DA302" i="223" s="1"/>
  <c r="CX301" i="223"/>
  <c r="CX300" i="223"/>
  <c r="DA300" i="223" s="1"/>
  <c r="CX299" i="223"/>
  <c r="CX298" i="223"/>
  <c r="DA298" i="223" s="1"/>
  <c r="CX297" i="223"/>
  <c r="DA297" i="223" s="1"/>
  <c r="CX296" i="223"/>
  <c r="CX295" i="223"/>
  <c r="CX294" i="223"/>
  <c r="DA294" i="223" s="1"/>
  <c r="CX293" i="223"/>
  <c r="DA293" i="223" s="1"/>
  <c r="CX292" i="223"/>
  <c r="DA292" i="223" s="1"/>
  <c r="CX291" i="223"/>
  <c r="CX290" i="223"/>
  <c r="DA290" i="223" s="1"/>
  <c r="CX289" i="223"/>
  <c r="CX288" i="223"/>
  <c r="CX287" i="223"/>
  <c r="CX286" i="223"/>
  <c r="DA286" i="223" s="1"/>
  <c r="CX285" i="223"/>
  <c r="DA285" i="223" s="1"/>
  <c r="CX284" i="223"/>
  <c r="DA284" i="223" s="1"/>
  <c r="CX283" i="223"/>
  <c r="CX282" i="223"/>
  <c r="DA282" i="223" s="1"/>
  <c r="CX281" i="223"/>
  <c r="DA281" i="223" s="1"/>
  <c r="CX280" i="223"/>
  <c r="CX279" i="223"/>
  <c r="DA279" i="223" s="1"/>
  <c r="CX278" i="223"/>
  <c r="DA278" i="223" s="1"/>
  <c r="CX277" i="223"/>
  <c r="DA277" i="223" s="1"/>
  <c r="CX276" i="223"/>
  <c r="DA276" i="223" s="1"/>
  <c r="CX275" i="223"/>
  <c r="CX274" i="223"/>
  <c r="DA274" i="223" s="1"/>
  <c r="CX273" i="223"/>
  <c r="CX272" i="223"/>
  <c r="CX271" i="223"/>
  <c r="CX270" i="223"/>
  <c r="DA270" i="223" s="1"/>
  <c r="CX269" i="223"/>
  <c r="CX268" i="223"/>
  <c r="DA268" i="223" s="1"/>
  <c r="CX267" i="223"/>
  <c r="CX266" i="223"/>
  <c r="DA266" i="223" s="1"/>
  <c r="CX265" i="223"/>
  <c r="CX264" i="223"/>
  <c r="CX263" i="223"/>
  <c r="CX262" i="223"/>
  <c r="DA262" i="223" s="1"/>
  <c r="CX261" i="223"/>
  <c r="CX260" i="223"/>
  <c r="DA260" i="223" s="1"/>
  <c r="CX259" i="223"/>
  <c r="CX258" i="223"/>
  <c r="DA258" i="223" s="1"/>
  <c r="CX257" i="223"/>
  <c r="CX256" i="223"/>
  <c r="CX255" i="223"/>
  <c r="DA255" i="223" s="1"/>
  <c r="CX254" i="223"/>
  <c r="DA254" i="223" s="1"/>
  <c r="CX253" i="223"/>
  <c r="CX252" i="223"/>
  <c r="DA252" i="223" s="1"/>
  <c r="CX251" i="223"/>
  <c r="CX250" i="223"/>
  <c r="DA250" i="223" s="1"/>
  <c r="CX249" i="223"/>
  <c r="DA249" i="223" s="1"/>
  <c r="CX248" i="223"/>
  <c r="CX247" i="223"/>
  <c r="CX246" i="223"/>
  <c r="DA246" i="223" s="1"/>
  <c r="CX245" i="223"/>
  <c r="DA245" i="223" s="1"/>
  <c r="CX244" i="223"/>
  <c r="DA244" i="223" s="1"/>
  <c r="CX243" i="223"/>
  <c r="CX242" i="223"/>
  <c r="DA242" i="223" s="1"/>
  <c r="CX241" i="223"/>
  <c r="DA241" i="223" s="1"/>
  <c r="CX240" i="223"/>
  <c r="CX239" i="223"/>
  <c r="CX238" i="223"/>
  <c r="DA238" i="223" s="1"/>
  <c r="CX237" i="223"/>
  <c r="CX236" i="223"/>
  <c r="DA236" i="223" s="1"/>
  <c r="CX235" i="223"/>
  <c r="CX234" i="223"/>
  <c r="DA234" i="223" s="1"/>
  <c r="CX233" i="223"/>
  <c r="DA233" i="223" s="1"/>
  <c r="CX232" i="223"/>
  <c r="CX231" i="223"/>
  <c r="CX230" i="223"/>
  <c r="DA230" i="223" s="1"/>
  <c r="CX229" i="223"/>
  <c r="DA229" i="223" s="1"/>
  <c r="CX228" i="223"/>
  <c r="DA228" i="223" s="1"/>
  <c r="CX227" i="223"/>
  <c r="CX226" i="223"/>
  <c r="DA226" i="223" s="1"/>
  <c r="CX225" i="223"/>
  <c r="DA225" i="223" s="1"/>
  <c r="CX224" i="223"/>
  <c r="CX223" i="223"/>
  <c r="CX222" i="223"/>
  <c r="DA222" i="223" s="1"/>
  <c r="CX221" i="223"/>
  <c r="DA221" i="223" s="1"/>
  <c r="CX220" i="223"/>
  <c r="DA220" i="223" s="1"/>
  <c r="CX219" i="223"/>
  <c r="CX218" i="223"/>
  <c r="DA218" i="223" s="1"/>
  <c r="CX217" i="223"/>
  <c r="DA217" i="223" s="1"/>
  <c r="CX216" i="223"/>
  <c r="CX215" i="223"/>
  <c r="DA215" i="223" s="1"/>
  <c r="CX214" i="223"/>
  <c r="DA214" i="223" s="1"/>
  <c r="CX213" i="223"/>
  <c r="DA213" i="223" s="1"/>
  <c r="CX212" i="223"/>
  <c r="DA212" i="223" s="1"/>
  <c r="CX211" i="223"/>
  <c r="CX210" i="223"/>
  <c r="DA210" i="223" s="1"/>
  <c r="CX209" i="223"/>
  <c r="CX208" i="223"/>
  <c r="CX207" i="223"/>
  <c r="CX206" i="223"/>
  <c r="DA206" i="223" s="1"/>
  <c r="CX205" i="223"/>
  <c r="CX204" i="223"/>
  <c r="DA204" i="223" s="1"/>
  <c r="CX203" i="223"/>
  <c r="CW202" i="223"/>
  <c r="CX202" i="223" s="1"/>
  <c r="DA202" i="223" s="1"/>
  <c r="CW201" i="223"/>
  <c r="CX201" i="223" s="1"/>
  <c r="DA201" i="223" s="1"/>
  <c r="CX200" i="223"/>
  <c r="DA200" i="223" s="1"/>
  <c r="CX199" i="223"/>
  <c r="CX198" i="223"/>
  <c r="CX197" i="223"/>
  <c r="CX196" i="223"/>
  <c r="DA196" i="223" s="1"/>
  <c r="CW195" i="223"/>
  <c r="CX195" i="223" s="1"/>
  <c r="DA195" i="223" s="1"/>
  <c r="CW194" i="223"/>
  <c r="CX194" i="223" s="1"/>
  <c r="DA194" i="223" s="1"/>
  <c r="CX193" i="223"/>
  <c r="CX192" i="223"/>
  <c r="DA192" i="223" s="1"/>
  <c r="CX191" i="223"/>
  <c r="CX190" i="223"/>
  <c r="DA190" i="223" s="1"/>
  <c r="CW189" i="223"/>
  <c r="CX189" i="223" s="1"/>
  <c r="CX188" i="223"/>
  <c r="DA188" i="223" s="1"/>
  <c r="CX187" i="223"/>
  <c r="DA187" i="223" s="1"/>
  <c r="CX186" i="223"/>
  <c r="CX185" i="223"/>
  <c r="DA185" i="223" s="1"/>
  <c r="CX184" i="223"/>
  <c r="DA184" i="223" s="1"/>
  <c r="CX183" i="223"/>
  <c r="CW182" i="223"/>
  <c r="CX182" i="223" s="1"/>
  <c r="CW181" i="223"/>
  <c r="CX181" i="223" s="1"/>
  <c r="DA181" i="223" s="1"/>
  <c r="CX180" i="223"/>
  <c r="CX179" i="223"/>
  <c r="DA179" i="223" s="1"/>
  <c r="CX178" i="223"/>
  <c r="CX177" i="223"/>
  <c r="DA177" i="223" s="1"/>
  <c r="CX176" i="223"/>
  <c r="CX175" i="223"/>
  <c r="DA175" i="223" s="1"/>
  <c r="CW174" i="223"/>
  <c r="CX174" i="223" s="1"/>
  <c r="DA174" i="223" s="1"/>
  <c r="CX173" i="223"/>
  <c r="DA173" i="223" s="1"/>
  <c r="CX172" i="223"/>
  <c r="CX171" i="223"/>
  <c r="CX170" i="223"/>
  <c r="DA170" i="223" s="1"/>
  <c r="CW169" i="223"/>
  <c r="CX169" i="223" s="1"/>
  <c r="DA169" i="223" s="1"/>
  <c r="CX168" i="223"/>
  <c r="DA168" i="223" s="1"/>
  <c r="CX167" i="223"/>
  <c r="CX166" i="223"/>
  <c r="CX165" i="223"/>
  <c r="DA165" i="223" s="1"/>
  <c r="CX164" i="223"/>
  <c r="DA164" i="223" s="1"/>
  <c r="CX163" i="223"/>
  <c r="CW162" i="223"/>
  <c r="CX162" i="223" s="1"/>
  <c r="DA162" i="223" s="1"/>
  <c r="CW161" i="223"/>
  <c r="CX161" i="223" s="1"/>
  <c r="CX160" i="223"/>
  <c r="DA160" i="223" s="1"/>
  <c r="CX159" i="223"/>
  <c r="CX158" i="223"/>
  <c r="DA158" i="223" s="1"/>
  <c r="CX157" i="223"/>
  <c r="DA157" i="223" s="1"/>
  <c r="CX156" i="223"/>
  <c r="CX155" i="223"/>
  <c r="CW154" i="223"/>
  <c r="CX154" i="223" s="1"/>
  <c r="DA154" i="223" s="1"/>
  <c r="CX153" i="223"/>
  <c r="CX152" i="223"/>
  <c r="DA152" i="223" s="1"/>
  <c r="CX151" i="223"/>
  <c r="DA151" i="223" s="1"/>
  <c r="CX150" i="223"/>
  <c r="DA150" i="223" s="1"/>
  <c r="CW149" i="223"/>
  <c r="CX149" i="223" s="1"/>
  <c r="DA149" i="223" s="1"/>
  <c r="CX148" i="223"/>
  <c r="CX147" i="223"/>
  <c r="DA147" i="223" s="1"/>
  <c r="CX146" i="223"/>
  <c r="DA146" i="223" s="1"/>
  <c r="CX145" i="223"/>
  <c r="DA145" i="223" s="1"/>
  <c r="CX144" i="223"/>
  <c r="CX143" i="223"/>
  <c r="DA143" i="223" s="1"/>
  <c r="CW142" i="223"/>
  <c r="CX142" i="223" s="1"/>
  <c r="CW141" i="223"/>
  <c r="CX141" i="223" s="1"/>
  <c r="DA141" i="223" s="1"/>
  <c r="CX140" i="223"/>
  <c r="CX139" i="223"/>
  <c r="CX138" i="223"/>
  <c r="DA138" i="223" s="1"/>
  <c r="CX137" i="223"/>
  <c r="DA137" i="223" s="1"/>
  <c r="CX136" i="223"/>
  <c r="CW135" i="223"/>
  <c r="CX135" i="223" s="1"/>
  <c r="DA135" i="223" s="1"/>
  <c r="CW134" i="223"/>
  <c r="CX134" i="223" s="1"/>
  <c r="CX133" i="223"/>
  <c r="DA133" i="223" s="1"/>
  <c r="CX132" i="223"/>
  <c r="CX131" i="223"/>
  <c r="DA131" i="223" s="1"/>
  <c r="CX130" i="223"/>
  <c r="DA130" i="223" s="1"/>
  <c r="CW129" i="223"/>
  <c r="CX129" i="223" s="1"/>
  <c r="CX128" i="223"/>
  <c r="DA128" i="223" s="1"/>
  <c r="CX127" i="223"/>
  <c r="CX126" i="223"/>
  <c r="DA126" i="223" s="1"/>
  <c r="CX125" i="223"/>
  <c r="CX124" i="223"/>
  <c r="CX123" i="223"/>
  <c r="CW122" i="223"/>
  <c r="CX122" i="223" s="1"/>
  <c r="DA122" i="223" s="1"/>
  <c r="CW121" i="223"/>
  <c r="CX121" i="223" s="1"/>
  <c r="DA121" i="223" s="1"/>
  <c r="CX120" i="223"/>
  <c r="DA120" i="223" s="1"/>
  <c r="CX119" i="223"/>
  <c r="CX118" i="223"/>
  <c r="DA118" i="223" s="1"/>
  <c r="CX117" i="223"/>
  <c r="CX116" i="223"/>
  <c r="DA116" i="223" s="1"/>
  <c r="CX115" i="223"/>
  <c r="DA115" i="223" s="1"/>
  <c r="CW114" i="223"/>
  <c r="CX114" i="223" s="1"/>
  <c r="CX113" i="223"/>
  <c r="DA113" i="223" s="1"/>
  <c r="CX112" i="223"/>
  <c r="CX111" i="223"/>
  <c r="CX110" i="223"/>
  <c r="DA110" i="223" s="1"/>
  <c r="CW109" i="223"/>
  <c r="CX109" i="223" s="1"/>
  <c r="DA109" i="223" s="1"/>
  <c r="CX108" i="223"/>
  <c r="CX107" i="223"/>
  <c r="CX106" i="223"/>
  <c r="CX105" i="223"/>
  <c r="DA105" i="223" s="1"/>
  <c r="CX104" i="223"/>
  <c r="CX103" i="223"/>
  <c r="CW102" i="223"/>
  <c r="CX102" i="223" s="1"/>
  <c r="DA102" i="223" s="1"/>
  <c r="CW101" i="223"/>
  <c r="CX101" i="223" s="1"/>
  <c r="DA101" i="223" s="1"/>
  <c r="CX100" i="223"/>
  <c r="DA100" i="223" s="1"/>
  <c r="CX99" i="223"/>
  <c r="DA99" i="223" s="1"/>
  <c r="CX98" i="223"/>
  <c r="DA98" i="223" s="1"/>
  <c r="CX97" i="223"/>
  <c r="CX96" i="223"/>
  <c r="CX95" i="223"/>
  <c r="DA95" i="223" s="1"/>
  <c r="CX94" i="223"/>
  <c r="DA94" i="223" s="1"/>
  <c r="CX93" i="223"/>
  <c r="DA93" i="223" s="1"/>
  <c r="CX92" i="223"/>
  <c r="CX91" i="223"/>
  <c r="CX90" i="223"/>
  <c r="DA90" i="223" s="1"/>
  <c r="CX89" i="223"/>
  <c r="DA89" i="223" s="1"/>
  <c r="CX88" i="223"/>
  <c r="DA88" i="223" s="1"/>
  <c r="CX87" i="223"/>
  <c r="CX86" i="223"/>
  <c r="CX85" i="223"/>
  <c r="DA85" i="223" s="1"/>
  <c r="CX84" i="223"/>
  <c r="DA84" i="223" s="1"/>
  <c r="CX83" i="223"/>
  <c r="DA83" i="223" s="1"/>
  <c r="CW82" i="223"/>
  <c r="CX82" i="223" s="1"/>
  <c r="CW81" i="223"/>
  <c r="CX81" i="223" s="1"/>
  <c r="DA81" i="223" s="1"/>
  <c r="CX80" i="223"/>
  <c r="CX79" i="223"/>
  <c r="CX78" i="223"/>
  <c r="DA78" i="223" s="1"/>
  <c r="CX77" i="223"/>
  <c r="CX76" i="223"/>
  <c r="DA76" i="223" s="1"/>
  <c r="CX75" i="223"/>
  <c r="DA75" i="223" s="1"/>
  <c r="CX74" i="223"/>
  <c r="CX73" i="223"/>
  <c r="DA73" i="223" s="1"/>
  <c r="CX72" i="223"/>
  <c r="DA72" i="223" s="1"/>
  <c r="CX71" i="223"/>
  <c r="DA71" i="223" s="1"/>
  <c r="CX70" i="223"/>
  <c r="DA70" i="223" s="1"/>
  <c r="CW69" i="223"/>
  <c r="CX69" i="223" s="1"/>
  <c r="CX68" i="223"/>
  <c r="DA68" i="223" s="1"/>
  <c r="CX67" i="223"/>
  <c r="DA67" i="223" s="1"/>
  <c r="CX66" i="223"/>
  <c r="CX65" i="223"/>
  <c r="CX64" i="223"/>
  <c r="CX63" i="223"/>
  <c r="DA63" i="223" s="1"/>
  <c r="CW62" i="223"/>
  <c r="CX62" i="223" s="1"/>
  <c r="CW61" i="223"/>
  <c r="CX61" i="223" s="1"/>
  <c r="CX60" i="223"/>
  <c r="CX59" i="223"/>
  <c r="DA59" i="223" s="1"/>
  <c r="CX58" i="223"/>
  <c r="DA58" i="223" s="1"/>
  <c r="CX57" i="223"/>
  <c r="DA57" i="223" s="1"/>
  <c r="CX56" i="223"/>
  <c r="CW55" i="223"/>
  <c r="CX55" i="223" s="1"/>
  <c r="DA55" i="223" s="1"/>
  <c r="CW54" i="223"/>
  <c r="CX54" i="223" s="1"/>
  <c r="CX53" i="223"/>
  <c r="CX52" i="223"/>
  <c r="CX51" i="223"/>
  <c r="DA51" i="223" s="1"/>
  <c r="CX50" i="223"/>
  <c r="DA50" i="223" s="1"/>
  <c r="CW49" i="223"/>
  <c r="CX49" i="223" s="1"/>
  <c r="DA49" i="223" s="1"/>
  <c r="CX48" i="223"/>
  <c r="CX47" i="223"/>
  <c r="DA47" i="223" s="1"/>
  <c r="CX46" i="223"/>
  <c r="DA46" i="223" s="1"/>
  <c r="CX45" i="223"/>
  <c r="CX44" i="223"/>
  <c r="DA44" i="223" s="1"/>
  <c r="CX43" i="223"/>
  <c r="DA43" i="223" s="1"/>
  <c r="CW42" i="223"/>
  <c r="CX42" i="223" s="1"/>
  <c r="DA42" i="223" s="1"/>
  <c r="CW41" i="223"/>
  <c r="CX41" i="223" s="1"/>
  <c r="DA41" i="223" s="1"/>
  <c r="CX40" i="223"/>
  <c r="CX39" i="223"/>
  <c r="CX38" i="223"/>
  <c r="CX37" i="223"/>
  <c r="DA37" i="223" s="1"/>
  <c r="CX36" i="223"/>
  <c r="CW35" i="223"/>
  <c r="CX35" i="223" s="1"/>
  <c r="CW34" i="223"/>
  <c r="CX34" i="223" s="1"/>
  <c r="DA34" i="223" s="1"/>
  <c r="CX33" i="223"/>
  <c r="CX32" i="223"/>
  <c r="CX31" i="223"/>
  <c r="CX30" i="223"/>
  <c r="DA30" i="223" s="1"/>
  <c r="CW29" i="223"/>
  <c r="CX29" i="223" s="1"/>
  <c r="DA29" i="223" s="1"/>
  <c r="CX28" i="223"/>
  <c r="CX27" i="223"/>
  <c r="CX26" i="223"/>
  <c r="CX25" i="223"/>
  <c r="CX24" i="223"/>
  <c r="DA24" i="223" s="1"/>
  <c r="CX23" i="223"/>
  <c r="CW22" i="223"/>
  <c r="CX22" i="223" s="1"/>
  <c r="DA22" i="223" s="1"/>
  <c r="CW21" i="223"/>
  <c r="CX21" i="223" s="1"/>
  <c r="DA21" i="223" s="1"/>
  <c r="CX20" i="223"/>
  <c r="DA20" i="223" s="1"/>
  <c r="CX19" i="223"/>
  <c r="CX18" i="223"/>
  <c r="CX17" i="223"/>
  <c r="CX16" i="223"/>
  <c r="DA16" i="223" s="1"/>
  <c r="CW15" i="223"/>
  <c r="CX15" i="223" s="1"/>
  <c r="DA15" i="223" s="1"/>
  <c r="CW14" i="223"/>
  <c r="CX14" i="223" s="1"/>
  <c r="CX13" i="223"/>
  <c r="CX12" i="223"/>
  <c r="DA12" i="223" s="1"/>
  <c r="CX11" i="223"/>
  <c r="CX10" i="223"/>
  <c r="DA10" i="223" s="1"/>
  <c r="BN340" i="227"/>
  <c r="BN339" i="227"/>
  <c r="BN338" i="227"/>
  <c r="BN337" i="227"/>
  <c r="BN336" i="227"/>
  <c r="BN335" i="227"/>
  <c r="BN334" i="227"/>
  <c r="BN333" i="227"/>
  <c r="BN332" i="227"/>
  <c r="BN331" i="227"/>
  <c r="BN330" i="227"/>
  <c r="BN329" i="227"/>
  <c r="BN328" i="227"/>
  <c r="BN327" i="227"/>
  <c r="BN326" i="227"/>
  <c r="BN325" i="227"/>
  <c r="BN324" i="227"/>
  <c r="BN323" i="227"/>
  <c r="BN321" i="227"/>
  <c r="BN320" i="227"/>
  <c r="BN315" i="227"/>
  <c r="BN312" i="227"/>
  <c r="BN310" i="227"/>
  <c r="BN307" i="227"/>
  <c r="BN305" i="227"/>
  <c r="BN302" i="227"/>
  <c r="BN299" i="227"/>
  <c r="BN297" i="227"/>
  <c r="BN296" i="227"/>
  <c r="BN294" i="227"/>
  <c r="BN291" i="227"/>
  <c r="BN289" i="227"/>
  <c r="BN288" i="227"/>
  <c r="BN283" i="227"/>
  <c r="BN281" i="227"/>
  <c r="BN280" i="227"/>
  <c r="BN279" i="227"/>
  <c r="BN275" i="227"/>
  <c r="BN273" i="227"/>
  <c r="BN272" i="227"/>
  <c r="BN267" i="227"/>
  <c r="BN265" i="227"/>
  <c r="BN264" i="227"/>
  <c r="BN263" i="227"/>
  <c r="BN259" i="227"/>
  <c r="BN256" i="227"/>
  <c r="BN251" i="227"/>
  <c r="BN248" i="227"/>
  <c r="BN247" i="227"/>
  <c r="BN243" i="227"/>
  <c r="BN241" i="227"/>
  <c r="BN240" i="227"/>
  <c r="BN239" i="227"/>
  <c r="BN235" i="227"/>
  <c r="BN233" i="227"/>
  <c r="BN231" i="227"/>
  <c r="BN227" i="227"/>
  <c r="BN225" i="227"/>
  <c r="BN219" i="227"/>
  <c r="BN217" i="227"/>
  <c r="BN216" i="227"/>
  <c r="BN215" i="227"/>
  <c r="BN211" i="227"/>
  <c r="BN209" i="227"/>
  <c r="BN208" i="227"/>
  <c r="BN203" i="227"/>
  <c r="BN199" i="227"/>
  <c r="BN198" i="227"/>
  <c r="BN191" i="227"/>
  <c r="BN186" i="227"/>
  <c r="BN184" i="227"/>
  <c r="BN183" i="227"/>
  <c r="BN182" i="227"/>
  <c r="BN181" i="227"/>
  <c r="BN176" i="227"/>
  <c r="BN172" i="227"/>
  <c r="BN167" i="227"/>
  <c r="BN166" i="227"/>
  <c r="BN164" i="227"/>
  <c r="BN159" i="227"/>
  <c r="BN156" i="227"/>
  <c r="BN155" i="227"/>
  <c r="BN154" i="227"/>
  <c r="BN149" i="227"/>
  <c r="BN148" i="227"/>
  <c r="BN144" i="227"/>
  <c r="BN139" i="227"/>
  <c r="BN138" i="227"/>
  <c r="BN130" i="227"/>
  <c r="BN129" i="227"/>
  <c r="BN125" i="227"/>
  <c r="BN123" i="227"/>
  <c r="BN113" i="227"/>
  <c r="BN112" i="227"/>
  <c r="BN107" i="227"/>
  <c r="BN101" i="227"/>
  <c r="BN98" i="227"/>
  <c r="BN97" i="227"/>
  <c r="BN82" i="227"/>
  <c r="BN80" i="227"/>
  <c r="BN74" i="227"/>
  <c r="BN71" i="227"/>
  <c r="BN70" i="227"/>
  <c r="BN69" i="227"/>
  <c r="BN66" i="227"/>
  <c r="BN65" i="227"/>
  <c r="BN64" i="227"/>
  <c r="BN61" i="227"/>
  <c r="BN55" i="227"/>
  <c r="BN51" i="227"/>
  <c r="BN48" i="227"/>
  <c r="BN46" i="227"/>
  <c r="BN42" i="227"/>
  <c r="BN40" i="227"/>
  <c r="BN39" i="227"/>
  <c r="BN34" i="227"/>
  <c r="BN32" i="227"/>
  <c r="BN31" i="227"/>
  <c r="BN30" i="227"/>
  <c r="BN29" i="227"/>
  <c r="BN27" i="227"/>
  <c r="BN26" i="227"/>
  <c r="BN25" i="227"/>
  <c r="BN24" i="227"/>
  <c r="BN21" i="227"/>
  <c r="BN20" i="227"/>
  <c r="BN19" i="227"/>
  <c r="BN17" i="227"/>
  <c r="BN16" i="227"/>
  <c r="BN15" i="227"/>
  <c r="BN13" i="227"/>
  <c r="BN12" i="227"/>
  <c r="BN11" i="227"/>
  <c r="GB341" i="223"/>
  <c r="GC341" i="223" s="1"/>
  <c r="GB339" i="223"/>
  <c r="GC339" i="223" s="1"/>
  <c r="GB337" i="223"/>
  <c r="GC337" i="223" s="1"/>
  <c r="GB336" i="223"/>
  <c r="GC336" i="223" s="1"/>
  <c r="GB335" i="223"/>
  <c r="GC335" i="223" s="1"/>
  <c r="GB333" i="223"/>
  <c r="GC333" i="223" s="1"/>
  <c r="GB331" i="223"/>
  <c r="GC331" i="223" s="1"/>
  <c r="GB329" i="223"/>
  <c r="GC329" i="223" s="1"/>
  <c r="GB328" i="223"/>
  <c r="GC328" i="223" s="1"/>
  <c r="GB327" i="223"/>
  <c r="GC327" i="223" s="1"/>
  <c r="GB325" i="223"/>
  <c r="GC325" i="223" s="1"/>
  <c r="GB324" i="223"/>
  <c r="GC324" i="223" s="1"/>
  <c r="GB323" i="223"/>
  <c r="GC323" i="223" s="1"/>
  <c r="GB322" i="223"/>
  <c r="GC322" i="223" s="1"/>
  <c r="GB316" i="223"/>
  <c r="GC316" i="223" s="1"/>
  <c r="GB315" i="223"/>
  <c r="GC315" i="223" s="1"/>
  <c r="GB314" i="223"/>
  <c r="GC314" i="223" s="1"/>
  <c r="GB310" i="223"/>
  <c r="GC310" i="223" s="1"/>
  <c r="GB307" i="223"/>
  <c r="GC307" i="223" s="1"/>
  <c r="GB306" i="223"/>
  <c r="GC306" i="223" s="1"/>
  <c r="GB300" i="223"/>
  <c r="GC300" i="223" s="1"/>
  <c r="GB298" i="223"/>
  <c r="GC298" i="223" s="1"/>
  <c r="GB295" i="223"/>
  <c r="GC295" i="223" s="1"/>
  <c r="GB293" i="223"/>
  <c r="GC293" i="223" s="1"/>
  <c r="GB291" i="223"/>
  <c r="GC291" i="223" s="1"/>
  <c r="GB290" i="223"/>
  <c r="GC290" i="223" s="1"/>
  <c r="GB284" i="223"/>
  <c r="GC284" i="223" s="1"/>
  <c r="GB282" i="223"/>
  <c r="GC282" i="223" s="1"/>
  <c r="GB278" i="223"/>
  <c r="GC278" i="223" s="1"/>
  <c r="GB275" i="223"/>
  <c r="GC275" i="223" s="1"/>
  <c r="GB274" i="223"/>
  <c r="GC274" i="223" s="1"/>
  <c r="GB268" i="223"/>
  <c r="GC268" i="223" s="1"/>
  <c r="GB266" i="223"/>
  <c r="GC266" i="223" s="1"/>
  <c r="GB265" i="223"/>
  <c r="GC265" i="223" s="1"/>
  <c r="GB263" i="223"/>
  <c r="GC263" i="223" s="1"/>
  <c r="GB261" i="223"/>
  <c r="GC261" i="223" s="1"/>
  <c r="GB260" i="223"/>
  <c r="GC260" i="223" s="1"/>
  <c r="GB259" i="223"/>
  <c r="GC259" i="223" s="1"/>
  <c r="GB258" i="223"/>
  <c r="GC258" i="223" s="1"/>
  <c r="GB257" i="223"/>
  <c r="GC257" i="223" s="1"/>
  <c r="GB252" i="223"/>
  <c r="GC252" i="223" s="1"/>
  <c r="GB251" i="223"/>
  <c r="GC251" i="223" s="1"/>
  <c r="GB250" i="223"/>
  <c r="GC250" i="223" s="1"/>
  <c r="GB249" i="223"/>
  <c r="GC249" i="223" s="1"/>
  <c r="GB246" i="223"/>
  <c r="GC246" i="223" s="1"/>
  <c r="GB243" i="223"/>
  <c r="GC243" i="223" s="1"/>
  <c r="GB242" i="223"/>
  <c r="GC242" i="223" s="1"/>
  <c r="GB241" i="223"/>
  <c r="GC241" i="223" s="1"/>
  <c r="GB239" i="223"/>
  <c r="GC239" i="223" s="1"/>
  <c r="GB238" i="223"/>
  <c r="GC238" i="223" s="1"/>
  <c r="GB236" i="223"/>
  <c r="GC236" i="223" s="1"/>
  <c r="GB235" i="223"/>
  <c r="GC235" i="223" s="1"/>
  <c r="GB234" i="223"/>
  <c r="GC234" i="223" s="1"/>
  <c r="GB233" i="223"/>
  <c r="GC233" i="223" s="1"/>
  <c r="GB231" i="223"/>
  <c r="GC231" i="223" s="1"/>
  <c r="GB229" i="223"/>
  <c r="GC229" i="223" s="1"/>
  <c r="GB228" i="223"/>
  <c r="GC228" i="223" s="1"/>
  <c r="GB226" i="223"/>
  <c r="GC226" i="223" s="1"/>
  <c r="GB225" i="223"/>
  <c r="GC225" i="223" s="1"/>
  <c r="GB223" i="223"/>
  <c r="GC223" i="223" s="1"/>
  <c r="GB220" i="223"/>
  <c r="GC220" i="223" s="1"/>
  <c r="GB218" i="223"/>
  <c r="GC218" i="223" s="1"/>
  <c r="GB217" i="223"/>
  <c r="GC217" i="223" s="1"/>
  <c r="GB215" i="223"/>
  <c r="GC215" i="223" s="1"/>
  <c r="GB214" i="223"/>
  <c r="GC214" i="223" s="1"/>
  <c r="GB212" i="223"/>
  <c r="GC212" i="223" s="1"/>
  <c r="GB211" i="223"/>
  <c r="GC211" i="223" s="1"/>
  <c r="GB210" i="223"/>
  <c r="GC210" i="223" s="1"/>
  <c r="GB209" i="223"/>
  <c r="GC209" i="223" s="1"/>
  <c r="GB206" i="223"/>
  <c r="GC206" i="223" s="1"/>
  <c r="GB205" i="223"/>
  <c r="GC205" i="223" s="1"/>
  <c r="GB204" i="223"/>
  <c r="GC204" i="223" s="1"/>
  <c r="GB203" i="223"/>
  <c r="GC203" i="223" s="1"/>
  <c r="GB202" i="223"/>
  <c r="GC202" i="223" s="1"/>
  <c r="GB200" i="223"/>
  <c r="GC200" i="223" s="1"/>
  <c r="GB199" i="223"/>
  <c r="GC199" i="223" s="1"/>
  <c r="GB195" i="223"/>
  <c r="GC195" i="223" s="1"/>
  <c r="GB194" i="223"/>
  <c r="GC194" i="223" s="1"/>
  <c r="GB191" i="223"/>
  <c r="GC191" i="223" s="1"/>
  <c r="GB190" i="223"/>
  <c r="GC190" i="223" s="1"/>
  <c r="GB189" i="223"/>
  <c r="GC189" i="223" s="1"/>
  <c r="GB187" i="223"/>
  <c r="GC187" i="223" s="1"/>
  <c r="GB186" i="223"/>
  <c r="GC186" i="223" s="1"/>
  <c r="GB185" i="223"/>
  <c r="GC185" i="223" s="1"/>
  <c r="GB184" i="223"/>
  <c r="GC184" i="223" s="1"/>
  <c r="GB182" i="223"/>
  <c r="GC182" i="223" s="1"/>
  <c r="GB181" i="223"/>
  <c r="GC181" i="223" s="1"/>
  <c r="GB176" i="223"/>
  <c r="GC176" i="223" s="1"/>
  <c r="GB175" i="223"/>
  <c r="GC175" i="223" s="1"/>
  <c r="GB173" i="223"/>
  <c r="GC173" i="223" s="1"/>
  <c r="GB172" i="223"/>
  <c r="GC172" i="223" s="1"/>
  <c r="GB168" i="223"/>
  <c r="GC168" i="223" s="1"/>
  <c r="GB167" i="223"/>
  <c r="GC167" i="223" s="1"/>
  <c r="GB162" i="223"/>
  <c r="GC162" i="223" s="1"/>
  <c r="GB160" i="223"/>
  <c r="GC160" i="223" s="1"/>
  <c r="GB159" i="223"/>
  <c r="GC159" i="223" s="1"/>
  <c r="GB158" i="223"/>
  <c r="GC158" i="223" s="1"/>
  <c r="GB157" i="223"/>
  <c r="GC157" i="223" s="1"/>
  <c r="GB155" i="223"/>
  <c r="GC155" i="223" s="1"/>
  <c r="GB154" i="223"/>
  <c r="GC154" i="223" s="1"/>
  <c r="GB150" i="223"/>
  <c r="GC150" i="223" s="1"/>
  <c r="GB149" i="223"/>
  <c r="GC149" i="223" s="1"/>
  <c r="GB143" i="223"/>
  <c r="GC143" i="223" s="1"/>
  <c r="GB142" i="223"/>
  <c r="GC142" i="223" s="1"/>
  <c r="GB140" i="223"/>
  <c r="GC140" i="223" s="1"/>
  <c r="GB139" i="223"/>
  <c r="GC139" i="223" s="1"/>
  <c r="GB135" i="223"/>
  <c r="GC135" i="223" s="1"/>
  <c r="GB134" i="223"/>
  <c r="GC134" i="223" s="1"/>
  <c r="GB131" i="223"/>
  <c r="GC131" i="223" s="1"/>
  <c r="GB130" i="223"/>
  <c r="GC130" i="223" s="1"/>
  <c r="GB129" i="223"/>
  <c r="GC129" i="223" s="1"/>
  <c r="GB128" i="223"/>
  <c r="GC128" i="223" s="1"/>
  <c r="GB127" i="223"/>
  <c r="GC127" i="223" s="1"/>
  <c r="GB126" i="223"/>
  <c r="GC126" i="223" s="1"/>
  <c r="GB125" i="223"/>
  <c r="GC125" i="223" s="1"/>
  <c r="GB124" i="223"/>
  <c r="GC124" i="223" s="1"/>
  <c r="GB123" i="223"/>
  <c r="GC123" i="223" s="1"/>
  <c r="GB121" i="223"/>
  <c r="GC121" i="223" s="1"/>
  <c r="GB118" i="223"/>
  <c r="GC118" i="223" s="1"/>
  <c r="GB116" i="223"/>
  <c r="GC116" i="223" s="1"/>
  <c r="GB115" i="223"/>
  <c r="GC115" i="223" s="1"/>
  <c r="GB113" i="223"/>
  <c r="GC113" i="223" s="1"/>
  <c r="GB112" i="223"/>
  <c r="GC112" i="223" s="1"/>
  <c r="GB108" i="223"/>
  <c r="GC108" i="223" s="1"/>
  <c r="GB107" i="223"/>
  <c r="GC107" i="223" s="1"/>
  <c r="GB103" i="223"/>
  <c r="GC103" i="223" s="1"/>
  <c r="GB102" i="223"/>
  <c r="GC102" i="223" s="1"/>
  <c r="GB101" i="223"/>
  <c r="GC101" i="223" s="1"/>
  <c r="GB100" i="223"/>
  <c r="GC100" i="223" s="1"/>
  <c r="GB99" i="223"/>
  <c r="GC99" i="223" s="1"/>
  <c r="GB98" i="223"/>
  <c r="GC98" i="223" s="1"/>
  <c r="GB97" i="223"/>
  <c r="GC97" i="223" s="1"/>
  <c r="GB96" i="223"/>
  <c r="GC96" i="223" s="1"/>
  <c r="GB94" i="223"/>
  <c r="GC94" i="223" s="1"/>
  <c r="GB90" i="223"/>
  <c r="GC90" i="223" s="1"/>
  <c r="GB89" i="223"/>
  <c r="GC89" i="223" s="1"/>
  <c r="GB85" i="223"/>
  <c r="GC85" i="223" s="1"/>
  <c r="GB84" i="223"/>
  <c r="GC84" i="223" s="1"/>
  <c r="GB83" i="223"/>
  <c r="GC83" i="223" s="1"/>
  <c r="GB82" i="223"/>
  <c r="GC82" i="223" s="1"/>
  <c r="GB81" i="223"/>
  <c r="GC81" i="223" s="1"/>
  <c r="GB80" i="223"/>
  <c r="GC80" i="223" s="1"/>
  <c r="GB76" i="223"/>
  <c r="GC76" i="223" s="1"/>
  <c r="GB75" i="223"/>
  <c r="GC75" i="223" s="1"/>
  <c r="GB74" i="223"/>
  <c r="GC74" i="223" s="1"/>
  <c r="GB72" i="223"/>
  <c r="GC72" i="223" s="1"/>
  <c r="GB71" i="223"/>
  <c r="GC71" i="223" s="1"/>
  <c r="GB70" i="223"/>
  <c r="GC70" i="223" s="1"/>
  <c r="GB68" i="223"/>
  <c r="GC68" i="223" s="1"/>
  <c r="GB67" i="223"/>
  <c r="GC67" i="223" s="1"/>
  <c r="GB66" i="223"/>
  <c r="GC66" i="223" s="1"/>
  <c r="GB65" i="223"/>
  <c r="GC65" i="223" s="1"/>
  <c r="GB61" i="223"/>
  <c r="GC61" i="223" s="1"/>
  <c r="GB59" i="223"/>
  <c r="GC59" i="223" s="1"/>
  <c r="GB58" i="223"/>
  <c r="GC58" i="223" s="1"/>
  <c r="GB57" i="223"/>
  <c r="GC57" i="223" s="1"/>
  <c r="GB56" i="223"/>
  <c r="GC56" i="223" s="1"/>
  <c r="GB55" i="223"/>
  <c r="GC55" i="223" s="1"/>
  <c r="GB54" i="223"/>
  <c r="GC54" i="223" s="1"/>
  <c r="GB53" i="223"/>
  <c r="GC53" i="223" s="1"/>
  <c r="GB49" i="223"/>
  <c r="GC49" i="223" s="1"/>
  <c r="GB48" i="223"/>
  <c r="GC48" i="223" s="1"/>
  <c r="GB43" i="223"/>
  <c r="GC43" i="223" s="1"/>
  <c r="GB42" i="223"/>
  <c r="GC42" i="223" s="1"/>
  <c r="GB39" i="223"/>
  <c r="GC39" i="223" s="1"/>
  <c r="GB35" i="223"/>
  <c r="GC35" i="223" s="1"/>
  <c r="GB34" i="223"/>
  <c r="GC34" i="223" s="1"/>
  <c r="GB32" i="223"/>
  <c r="GC32" i="223" s="1"/>
  <c r="GB31" i="223"/>
  <c r="GC31" i="223" s="1"/>
  <c r="GB30" i="223"/>
  <c r="GC30" i="223" s="1"/>
  <c r="GB29" i="223"/>
  <c r="GC29" i="223" s="1"/>
  <c r="GB27" i="223"/>
  <c r="GC27" i="223" s="1"/>
  <c r="GB26" i="223"/>
  <c r="GC26" i="223" s="1"/>
  <c r="GB25" i="223"/>
  <c r="GC25" i="223" s="1"/>
  <c r="GB22" i="223"/>
  <c r="GC22" i="223" s="1"/>
  <c r="GB21" i="223"/>
  <c r="GC21" i="223" s="1"/>
  <c r="GB17" i="223"/>
  <c r="GC17" i="223" s="1"/>
  <c r="GB15" i="223"/>
  <c r="GC15" i="223" s="1"/>
  <c r="GB14" i="223"/>
  <c r="GC14" i="223" s="1"/>
  <c r="GB13" i="223"/>
  <c r="GC13" i="223" s="1"/>
  <c r="GB10" i="223"/>
  <c r="GC10" i="223" s="1"/>
  <c r="AP32" i="227" l="1"/>
  <c r="AR32" i="227" s="1"/>
  <c r="DA32" i="223"/>
  <c r="AP40" i="227"/>
  <c r="DA40" i="223"/>
  <c r="AP48" i="227"/>
  <c r="AR48" i="227" s="1"/>
  <c r="DA48" i="223"/>
  <c r="AP56" i="227"/>
  <c r="AR56" i="227" s="1"/>
  <c r="DA56" i="223"/>
  <c r="AP64" i="227"/>
  <c r="AR64" i="227" s="1"/>
  <c r="DA64" i="223"/>
  <c r="AP80" i="227"/>
  <c r="DA80" i="223"/>
  <c r="AP96" i="227"/>
  <c r="AF96" i="224" s="1"/>
  <c r="DA96" i="223"/>
  <c r="AP104" i="227"/>
  <c r="AR104" i="227" s="1"/>
  <c r="DA104" i="223"/>
  <c r="AP112" i="227"/>
  <c r="AR112" i="227" s="1"/>
  <c r="DA112" i="223"/>
  <c r="AP136" i="227"/>
  <c r="DA136" i="223"/>
  <c r="AP144" i="227"/>
  <c r="AR144" i="227" s="1"/>
  <c r="DA144" i="223"/>
  <c r="AP176" i="227"/>
  <c r="AR176" i="227" s="1"/>
  <c r="DA176" i="223"/>
  <c r="AP208" i="227"/>
  <c r="AR208" i="227" s="1"/>
  <c r="DA208" i="223"/>
  <c r="AP216" i="227"/>
  <c r="DA216" i="223"/>
  <c r="AP224" i="227"/>
  <c r="AR224" i="227" s="1"/>
  <c r="DA224" i="223"/>
  <c r="AP232" i="227"/>
  <c r="AR232" i="227" s="1"/>
  <c r="DA232" i="223"/>
  <c r="AP240" i="227"/>
  <c r="AR240" i="227" s="1"/>
  <c r="DA240" i="223"/>
  <c r="AP248" i="227"/>
  <c r="DA248" i="223"/>
  <c r="AP256" i="227"/>
  <c r="AR256" i="227" s="1"/>
  <c r="DA256" i="223"/>
  <c r="AP264" i="227"/>
  <c r="AR264" i="227" s="1"/>
  <c r="DA264" i="223"/>
  <c r="AP272" i="227"/>
  <c r="AR272" i="227" s="1"/>
  <c r="DA272" i="223"/>
  <c r="AP280" i="227"/>
  <c r="DA280" i="223"/>
  <c r="AP288" i="227"/>
  <c r="AF288" i="224" s="1"/>
  <c r="DA288" i="223"/>
  <c r="AP296" i="227"/>
  <c r="AR296" i="227" s="1"/>
  <c r="DA296" i="223"/>
  <c r="AP304" i="227"/>
  <c r="AR304" i="227" s="1"/>
  <c r="DA304" i="223"/>
  <c r="AP312" i="227"/>
  <c r="DA312" i="223"/>
  <c r="AP320" i="227"/>
  <c r="AR320" i="227" s="1"/>
  <c r="DA320" i="223"/>
  <c r="AP328" i="227"/>
  <c r="AR328" i="227" s="1"/>
  <c r="DA328" i="223"/>
  <c r="AP336" i="227"/>
  <c r="AR336" i="227" s="1"/>
  <c r="DA336" i="223"/>
  <c r="AM20" i="227"/>
  <c r="AD20" i="224" s="1"/>
  <c r="CR20" i="223"/>
  <c r="AM36" i="227"/>
  <c r="AO36" i="227" s="1"/>
  <c r="CR36" i="223"/>
  <c r="AM52" i="227"/>
  <c r="AO52" i="227" s="1"/>
  <c r="CR52" i="223"/>
  <c r="AM60" i="227"/>
  <c r="AO60" i="227" s="1"/>
  <c r="CR60" i="223"/>
  <c r="AM68" i="227"/>
  <c r="AD68" i="224" s="1"/>
  <c r="CR68" i="223"/>
  <c r="AM92" i="227"/>
  <c r="AO92" i="227" s="1"/>
  <c r="CR92" i="223"/>
  <c r="AM100" i="227"/>
  <c r="AO100" i="227" s="1"/>
  <c r="CR100" i="223"/>
  <c r="AM124" i="227"/>
  <c r="AO124" i="227" s="1"/>
  <c r="CR124" i="223"/>
  <c r="AM132" i="227"/>
  <c r="AO132" i="227" s="1"/>
  <c r="CR132" i="223"/>
  <c r="AM156" i="227"/>
  <c r="AD156" i="224" s="1"/>
  <c r="CR156" i="223"/>
  <c r="AM180" i="227"/>
  <c r="AO180" i="227" s="1"/>
  <c r="CR180" i="223"/>
  <c r="AM188" i="227"/>
  <c r="AD188" i="224" s="1"/>
  <c r="CR188" i="223"/>
  <c r="AM324" i="227"/>
  <c r="AD324" i="224" s="1"/>
  <c r="CR324" i="223"/>
  <c r="AM332" i="227"/>
  <c r="AO332" i="227" s="1"/>
  <c r="CR332" i="223"/>
  <c r="AM340" i="227"/>
  <c r="AO340" i="227" s="1"/>
  <c r="CR340" i="223"/>
  <c r="AJ24" i="227"/>
  <c r="AB24" i="224" s="1"/>
  <c r="CI24" i="223"/>
  <c r="AJ40" i="227"/>
  <c r="AB40" i="224" s="1"/>
  <c r="CI40" i="223"/>
  <c r="AJ56" i="227"/>
  <c r="AL56" i="227" s="1"/>
  <c r="CI56" i="223"/>
  <c r="AJ64" i="227"/>
  <c r="AL64" i="227" s="1"/>
  <c r="CI64" i="223"/>
  <c r="AJ96" i="227"/>
  <c r="AB96" i="224" s="1"/>
  <c r="CI96" i="223"/>
  <c r="AJ104" i="227"/>
  <c r="AL104" i="227" s="1"/>
  <c r="CI104" i="223"/>
  <c r="AJ136" i="227"/>
  <c r="AL136" i="227" s="1"/>
  <c r="CI136" i="223"/>
  <c r="AJ176" i="227"/>
  <c r="AL176" i="227" s="1"/>
  <c r="CI176" i="223"/>
  <c r="AJ184" i="227"/>
  <c r="AB184" i="224" s="1"/>
  <c r="CI184" i="223"/>
  <c r="AJ208" i="227"/>
  <c r="AB208" i="224" s="1"/>
  <c r="CI208" i="223"/>
  <c r="AJ216" i="227"/>
  <c r="AB216" i="224" s="1"/>
  <c r="CI216" i="223"/>
  <c r="AJ224" i="227"/>
  <c r="AL224" i="227" s="1"/>
  <c r="CI224" i="223"/>
  <c r="AJ232" i="227"/>
  <c r="AL232" i="227" s="1"/>
  <c r="CI232" i="223"/>
  <c r="AJ240" i="227"/>
  <c r="AL240" i="227" s="1"/>
  <c r="CI240" i="223"/>
  <c r="AJ248" i="227"/>
  <c r="AL248" i="227" s="1"/>
  <c r="CI248" i="223"/>
  <c r="AJ256" i="227"/>
  <c r="AL256" i="227" s="1"/>
  <c r="CI256" i="223"/>
  <c r="AJ264" i="227"/>
  <c r="AB264" i="224" s="1"/>
  <c r="CI264" i="223"/>
  <c r="AJ272" i="227"/>
  <c r="AL272" i="227" s="1"/>
  <c r="CI272" i="223"/>
  <c r="AJ280" i="227"/>
  <c r="AL280" i="227" s="1"/>
  <c r="CI280" i="223"/>
  <c r="AJ288" i="227"/>
  <c r="AL288" i="227" s="1"/>
  <c r="CI288" i="223"/>
  <c r="AJ296" i="227"/>
  <c r="AL296" i="227" s="1"/>
  <c r="CI296" i="223"/>
  <c r="AJ304" i="227"/>
  <c r="AB304" i="224" s="1"/>
  <c r="CI304" i="223"/>
  <c r="AJ312" i="227"/>
  <c r="AB312" i="224" s="1"/>
  <c r="CI312" i="223"/>
  <c r="AJ320" i="227"/>
  <c r="AL320" i="227" s="1"/>
  <c r="CI320" i="223"/>
  <c r="AJ328" i="227"/>
  <c r="AB328" i="224" s="1"/>
  <c r="CI328" i="223"/>
  <c r="AP17" i="227"/>
  <c r="AR17" i="227" s="1"/>
  <c r="DA17" i="223"/>
  <c r="AP25" i="227"/>
  <c r="AR25" i="227" s="1"/>
  <c r="DA25" i="223"/>
  <c r="AP33" i="227"/>
  <c r="AR33" i="227" s="1"/>
  <c r="DA33" i="223"/>
  <c r="AP65" i="227"/>
  <c r="AR65" i="227" s="1"/>
  <c r="DA65" i="223"/>
  <c r="AP97" i="227"/>
  <c r="AF97" i="224" s="1"/>
  <c r="DA97" i="223"/>
  <c r="AP129" i="227"/>
  <c r="AR129" i="227" s="1"/>
  <c r="DA129" i="223"/>
  <c r="AP153" i="227"/>
  <c r="AR153" i="227" s="1"/>
  <c r="DA153" i="223"/>
  <c r="AP161" i="227"/>
  <c r="AR161" i="227" s="1"/>
  <c r="DA161" i="223"/>
  <c r="AP193" i="227"/>
  <c r="AR193" i="227" s="1"/>
  <c r="DA193" i="223"/>
  <c r="AP209" i="227"/>
  <c r="AF209" i="224" s="1"/>
  <c r="DA209" i="223"/>
  <c r="AP257" i="227"/>
  <c r="AR257" i="227" s="1"/>
  <c r="DA257" i="223"/>
  <c r="AP265" i="227"/>
  <c r="AF265" i="224" s="1"/>
  <c r="DA265" i="223"/>
  <c r="AP273" i="227"/>
  <c r="AR273" i="227" s="1"/>
  <c r="DA273" i="223"/>
  <c r="AP289" i="227"/>
  <c r="AR289" i="227" s="1"/>
  <c r="DA289" i="223"/>
  <c r="AP305" i="227"/>
  <c r="AR305" i="227" s="1"/>
  <c r="DA305" i="223"/>
  <c r="AP321" i="227"/>
  <c r="AF321" i="224" s="1"/>
  <c r="DA321" i="223"/>
  <c r="AM13" i="227"/>
  <c r="AO13" i="227" s="1"/>
  <c r="CR13" i="223"/>
  <c r="AM21" i="227"/>
  <c r="AO21" i="227" s="1"/>
  <c r="CR21" i="223"/>
  <c r="AM37" i="227"/>
  <c r="AO37" i="227" s="1"/>
  <c r="CR37" i="223"/>
  <c r="AM53" i="227"/>
  <c r="AO53" i="227" s="1"/>
  <c r="CR53" i="223"/>
  <c r="AM61" i="227"/>
  <c r="AO61" i="227" s="1"/>
  <c r="CR61" i="223"/>
  <c r="AM69" i="227"/>
  <c r="AO69" i="227" s="1"/>
  <c r="CR69" i="223"/>
  <c r="AM77" i="227"/>
  <c r="AO77" i="227" s="1"/>
  <c r="CR77" i="223"/>
  <c r="AM85" i="227"/>
  <c r="AO85" i="227" s="1"/>
  <c r="CR85" i="223"/>
  <c r="AM101" i="227"/>
  <c r="AO101" i="227" s="1"/>
  <c r="CR101" i="223"/>
  <c r="AM117" i="227"/>
  <c r="AO117" i="227" s="1"/>
  <c r="CR117" i="223"/>
  <c r="AM133" i="227"/>
  <c r="AO133" i="227" s="1"/>
  <c r="CR133" i="223"/>
  <c r="AM205" i="227"/>
  <c r="AO205" i="227" s="1"/>
  <c r="CR205" i="223"/>
  <c r="AM213" i="227"/>
  <c r="AO213" i="227" s="1"/>
  <c r="CR213" i="223"/>
  <c r="AM221" i="227"/>
  <c r="AO221" i="227" s="1"/>
  <c r="CR221" i="223"/>
  <c r="AM253" i="227"/>
  <c r="AO253" i="227" s="1"/>
  <c r="CR253" i="223"/>
  <c r="AM261" i="227"/>
  <c r="AO261" i="227" s="1"/>
  <c r="CR261" i="223"/>
  <c r="AM269" i="227"/>
  <c r="AD269" i="224" s="1"/>
  <c r="CR269" i="223"/>
  <c r="AM285" i="227"/>
  <c r="AO285" i="227" s="1"/>
  <c r="CR285" i="223"/>
  <c r="AM301" i="227"/>
  <c r="AO301" i="227" s="1"/>
  <c r="CR301" i="223"/>
  <c r="AM309" i="227"/>
  <c r="AO309" i="227" s="1"/>
  <c r="CR309" i="223"/>
  <c r="AM317" i="227"/>
  <c r="AD317" i="224" s="1"/>
  <c r="CR317" i="223"/>
  <c r="AJ25" i="227"/>
  <c r="AL25" i="227" s="1"/>
  <c r="CI25" i="223"/>
  <c r="AJ33" i="227"/>
  <c r="AL33" i="227" s="1"/>
  <c r="CI33" i="223"/>
  <c r="AJ57" i="227"/>
  <c r="AL57" i="227" s="1"/>
  <c r="CI57" i="223"/>
  <c r="AJ73" i="227"/>
  <c r="AL73" i="227" s="1"/>
  <c r="CI73" i="223"/>
  <c r="AJ113" i="227"/>
  <c r="AL113" i="227" s="1"/>
  <c r="CI113" i="223"/>
  <c r="AJ153" i="227"/>
  <c r="AL153" i="227" s="1"/>
  <c r="CI153" i="223"/>
  <c r="AJ193" i="227"/>
  <c r="AL193" i="227" s="1"/>
  <c r="CI193" i="223"/>
  <c r="AJ209" i="227"/>
  <c r="AB209" i="224" s="1"/>
  <c r="CI209" i="223"/>
  <c r="AJ217" i="227"/>
  <c r="AL217" i="227" s="1"/>
  <c r="CI217" i="223"/>
  <c r="AJ225" i="227"/>
  <c r="AL225" i="227" s="1"/>
  <c r="CI225" i="223"/>
  <c r="AJ233" i="227"/>
  <c r="AL233" i="227" s="1"/>
  <c r="CI233" i="223"/>
  <c r="AJ257" i="227"/>
  <c r="AL257" i="227" s="1"/>
  <c r="CI257" i="223"/>
  <c r="AJ265" i="227"/>
  <c r="AB265" i="224" s="1"/>
  <c r="CI265" i="223"/>
  <c r="AJ273" i="227"/>
  <c r="AL273" i="227" s="1"/>
  <c r="CI273" i="223"/>
  <c r="AJ281" i="227"/>
  <c r="AL281" i="227" s="1"/>
  <c r="CI281" i="223"/>
  <c r="AJ297" i="227"/>
  <c r="AB297" i="224" s="1"/>
  <c r="CI297" i="223"/>
  <c r="AJ305" i="227"/>
  <c r="AB305" i="224" s="1"/>
  <c r="CI305" i="223"/>
  <c r="AJ313" i="227"/>
  <c r="AL313" i="227" s="1"/>
  <c r="CI313" i="223"/>
  <c r="AJ321" i="227"/>
  <c r="AL321" i="227" s="1"/>
  <c r="CI321" i="223"/>
  <c r="AP18" i="227"/>
  <c r="AR18" i="227" s="1"/>
  <c r="DA18" i="223"/>
  <c r="AP26" i="227"/>
  <c r="AF26" i="224" s="1"/>
  <c r="DA26" i="223"/>
  <c r="AP66" i="227"/>
  <c r="AF66" i="224" s="1"/>
  <c r="DA66" i="223"/>
  <c r="AP74" i="227"/>
  <c r="AR74" i="227" s="1"/>
  <c r="DA74" i="223"/>
  <c r="AP82" i="227"/>
  <c r="AR82" i="227" s="1"/>
  <c r="DA82" i="223"/>
  <c r="AP106" i="227"/>
  <c r="AR106" i="227" s="1"/>
  <c r="DA106" i="223"/>
  <c r="AP114" i="227"/>
  <c r="AR114" i="227" s="1"/>
  <c r="DA114" i="223"/>
  <c r="AP178" i="227"/>
  <c r="AF178" i="224" s="1"/>
  <c r="DA178" i="223"/>
  <c r="AP186" i="227"/>
  <c r="AR186" i="227" s="1"/>
  <c r="DA186" i="223"/>
  <c r="AP330" i="227"/>
  <c r="AR330" i="227" s="1"/>
  <c r="DA330" i="223"/>
  <c r="AP338" i="227"/>
  <c r="AR338" i="227" s="1"/>
  <c r="DA338" i="223"/>
  <c r="AM14" i="227"/>
  <c r="AD14" i="224" s="1"/>
  <c r="CR14" i="223"/>
  <c r="AM30" i="227"/>
  <c r="AO30" i="227" s="1"/>
  <c r="CR30" i="223"/>
  <c r="AM38" i="227"/>
  <c r="AD38" i="224" s="1"/>
  <c r="CR38" i="223"/>
  <c r="AM70" i="227"/>
  <c r="AO70" i="227" s="1"/>
  <c r="CR70" i="223"/>
  <c r="AM86" i="227"/>
  <c r="AD86" i="224" s="1"/>
  <c r="CR86" i="223"/>
  <c r="AM134" i="227"/>
  <c r="AO134" i="227" s="1"/>
  <c r="CR134" i="223"/>
  <c r="AM166" i="227"/>
  <c r="AO166" i="227" s="1"/>
  <c r="CR166" i="223"/>
  <c r="AM182" i="227"/>
  <c r="AO182" i="227" s="1"/>
  <c r="CR182" i="223"/>
  <c r="AM198" i="227"/>
  <c r="AO198" i="227" s="1"/>
  <c r="CR198" i="223"/>
  <c r="AM326" i="227"/>
  <c r="AO326" i="227" s="1"/>
  <c r="CR326" i="223"/>
  <c r="AM334" i="227"/>
  <c r="AO334" i="227" s="1"/>
  <c r="CR334" i="223"/>
  <c r="AJ10" i="227"/>
  <c r="AB10" i="224" s="1"/>
  <c r="CI10" i="223"/>
  <c r="AJ18" i="227"/>
  <c r="AB18" i="224" s="1"/>
  <c r="CI18" i="223"/>
  <c r="AJ34" i="227"/>
  <c r="AL34" i="227" s="1"/>
  <c r="CI34" i="223"/>
  <c r="AJ66" i="227"/>
  <c r="AL66" i="227" s="1"/>
  <c r="CI66" i="223"/>
  <c r="AJ74" i="227"/>
  <c r="AL74" i="227" s="1"/>
  <c r="CI74" i="223"/>
  <c r="AJ90" i="227"/>
  <c r="AB90" i="224" s="1"/>
  <c r="CI90" i="223"/>
  <c r="AJ98" i="227"/>
  <c r="AL98" i="227" s="1"/>
  <c r="CI98" i="223"/>
  <c r="AJ130" i="227"/>
  <c r="AB130" i="224" s="1"/>
  <c r="CI130" i="223"/>
  <c r="AJ138" i="227"/>
  <c r="AL138" i="227" s="1"/>
  <c r="CI138" i="223"/>
  <c r="AJ146" i="227"/>
  <c r="AB146" i="224" s="1"/>
  <c r="CI146" i="223"/>
  <c r="AJ178" i="227"/>
  <c r="AL178" i="227" s="1"/>
  <c r="CI178" i="223"/>
  <c r="AJ338" i="227"/>
  <c r="AL338" i="227" s="1"/>
  <c r="CI338" i="223"/>
  <c r="AP11" i="227"/>
  <c r="AR11" i="227" s="1"/>
  <c r="DA11" i="223"/>
  <c r="AP19" i="227"/>
  <c r="AF19" i="224" s="1"/>
  <c r="DA19" i="223"/>
  <c r="AP27" i="227"/>
  <c r="AR27" i="227" s="1"/>
  <c r="DA27" i="223"/>
  <c r="AP35" i="227"/>
  <c r="AF35" i="224" s="1"/>
  <c r="DA35" i="223"/>
  <c r="AP91" i="227"/>
  <c r="AR91" i="227" s="1"/>
  <c r="DA91" i="223"/>
  <c r="AP107" i="227"/>
  <c r="AR107" i="227" s="1"/>
  <c r="DA107" i="223"/>
  <c r="AP123" i="227"/>
  <c r="AF123" i="224" s="1"/>
  <c r="DA123" i="223"/>
  <c r="AP139" i="227"/>
  <c r="AR139" i="227" s="1"/>
  <c r="DA139" i="223"/>
  <c r="AP155" i="227"/>
  <c r="AR155" i="227" s="1"/>
  <c r="DA155" i="223"/>
  <c r="AP163" i="227"/>
  <c r="AF163" i="224" s="1"/>
  <c r="DA163" i="223"/>
  <c r="AP171" i="227"/>
  <c r="AR171" i="227" s="1"/>
  <c r="DA171" i="223"/>
  <c r="AP203" i="227"/>
  <c r="AR203" i="227" s="1"/>
  <c r="DA203" i="223"/>
  <c r="AP211" i="227"/>
  <c r="AR211" i="227" s="1"/>
  <c r="DA211" i="223"/>
  <c r="AP219" i="227"/>
  <c r="AF219" i="224" s="1"/>
  <c r="DA219" i="223"/>
  <c r="AP227" i="227"/>
  <c r="AF227" i="224" s="1"/>
  <c r="DA227" i="223"/>
  <c r="AP235" i="227"/>
  <c r="AR235" i="227" s="1"/>
  <c r="DA235" i="223"/>
  <c r="AP243" i="227"/>
  <c r="AR243" i="227" s="1"/>
  <c r="DA243" i="223"/>
  <c r="AP251" i="227"/>
  <c r="AF251" i="224" s="1"/>
  <c r="DA251" i="223"/>
  <c r="AP259" i="227"/>
  <c r="AR259" i="227" s="1"/>
  <c r="DA259" i="223"/>
  <c r="AP267" i="227"/>
  <c r="AF267" i="224" s="1"/>
  <c r="DA267" i="223"/>
  <c r="AP275" i="227"/>
  <c r="AR275" i="227" s="1"/>
  <c r="DA275" i="223"/>
  <c r="AP283" i="227"/>
  <c r="AF283" i="224" s="1"/>
  <c r="DA283" i="223"/>
  <c r="AP291" i="227"/>
  <c r="AF291" i="224" s="1"/>
  <c r="DA291" i="223"/>
  <c r="AP299" i="227"/>
  <c r="AR299" i="227" s="1"/>
  <c r="DA299" i="223"/>
  <c r="AP307" i="227"/>
  <c r="AR307" i="227" s="1"/>
  <c r="DA307" i="223"/>
  <c r="AP315" i="227"/>
  <c r="AF315" i="224" s="1"/>
  <c r="DA315" i="223"/>
  <c r="AP323" i="227"/>
  <c r="AR323" i="227" s="1"/>
  <c r="DA323" i="223"/>
  <c r="AM39" i="227"/>
  <c r="AO39" i="227" s="1"/>
  <c r="CR39" i="223"/>
  <c r="AM47" i="227"/>
  <c r="AO47" i="227" s="1"/>
  <c r="CR47" i="223"/>
  <c r="AM79" i="227"/>
  <c r="AD79" i="224" s="1"/>
  <c r="CR79" i="223"/>
  <c r="AM87" i="227"/>
  <c r="AD87" i="224" s="1"/>
  <c r="CR87" i="223"/>
  <c r="AM111" i="227"/>
  <c r="AO111" i="227" s="1"/>
  <c r="CR111" i="223"/>
  <c r="AM119" i="227"/>
  <c r="AO119" i="227" s="1"/>
  <c r="CR119" i="223"/>
  <c r="AM127" i="227"/>
  <c r="AD127" i="224" s="1"/>
  <c r="CR127" i="223"/>
  <c r="AM151" i="227"/>
  <c r="AO151" i="227" s="1"/>
  <c r="CR151" i="223"/>
  <c r="AM159" i="227"/>
  <c r="AD159" i="224" s="1"/>
  <c r="CR159" i="223"/>
  <c r="AM183" i="227"/>
  <c r="AO183" i="227" s="1"/>
  <c r="CR183" i="223"/>
  <c r="AM191" i="227"/>
  <c r="AO191" i="227" s="1"/>
  <c r="CR191" i="223"/>
  <c r="AM207" i="227"/>
  <c r="AD207" i="224" s="1"/>
  <c r="CR207" i="223"/>
  <c r="AM215" i="227"/>
  <c r="AO215" i="227" s="1"/>
  <c r="CR215" i="223"/>
  <c r="AM223" i="227"/>
  <c r="AO223" i="227" s="1"/>
  <c r="CR223" i="223"/>
  <c r="AM247" i="227"/>
  <c r="AD247" i="224" s="1"/>
  <c r="CR247" i="223"/>
  <c r="AM255" i="227"/>
  <c r="AO255" i="227" s="1"/>
  <c r="CR255" i="223"/>
  <c r="AM271" i="227"/>
  <c r="AO271" i="227" s="1"/>
  <c r="CR271" i="223"/>
  <c r="AM279" i="227"/>
  <c r="AO279" i="227" s="1"/>
  <c r="CR279" i="223"/>
  <c r="AM287" i="227"/>
  <c r="AD287" i="224" s="1"/>
  <c r="CR287" i="223"/>
  <c r="AM295" i="227"/>
  <c r="AD295" i="224" s="1"/>
  <c r="CR295" i="223"/>
  <c r="AJ19" i="227"/>
  <c r="AL19" i="227" s="1"/>
  <c r="CI19" i="223"/>
  <c r="AJ27" i="227"/>
  <c r="AL27" i="227" s="1"/>
  <c r="CI27" i="223"/>
  <c r="AJ51" i="227"/>
  <c r="AB51" i="224" s="1"/>
  <c r="CI51" i="223"/>
  <c r="AJ75" i="227"/>
  <c r="AL75" i="227" s="1"/>
  <c r="CI75" i="223"/>
  <c r="AJ123" i="227"/>
  <c r="AB123" i="224" s="1"/>
  <c r="CI123" i="223"/>
  <c r="AJ155" i="227"/>
  <c r="AL155" i="227" s="1"/>
  <c r="CI155" i="223"/>
  <c r="AJ163" i="227"/>
  <c r="AB163" i="224" s="1"/>
  <c r="CI163" i="223"/>
  <c r="AJ211" i="227"/>
  <c r="AB211" i="224" s="1"/>
  <c r="CI211" i="223"/>
  <c r="AJ219" i="227"/>
  <c r="AL219" i="227" s="1"/>
  <c r="CI219" i="223"/>
  <c r="AJ227" i="227"/>
  <c r="AL227" i="227" s="1"/>
  <c r="CI227" i="223"/>
  <c r="AJ235" i="227"/>
  <c r="AB235" i="224" s="1"/>
  <c r="CI235" i="223"/>
  <c r="AJ251" i="227"/>
  <c r="AL251" i="227" s="1"/>
  <c r="CI251" i="223"/>
  <c r="AJ267" i="227"/>
  <c r="AL267" i="227" s="1"/>
  <c r="CI267" i="223"/>
  <c r="AJ275" i="227"/>
  <c r="AL275" i="227" s="1"/>
  <c r="CI275" i="223"/>
  <c r="AJ283" i="227"/>
  <c r="AB283" i="224" s="1"/>
  <c r="CI283" i="223"/>
  <c r="AJ291" i="227"/>
  <c r="AB291" i="224" s="1"/>
  <c r="CI291" i="223"/>
  <c r="AJ299" i="227"/>
  <c r="AL299" i="227" s="1"/>
  <c r="CI299" i="223"/>
  <c r="AJ307" i="227"/>
  <c r="AL307" i="227" s="1"/>
  <c r="CI307" i="223"/>
  <c r="AJ315" i="227"/>
  <c r="AB315" i="224" s="1"/>
  <c r="CI315" i="223"/>
  <c r="AJ323" i="227"/>
  <c r="AB323" i="224" s="1"/>
  <c r="CI323" i="223"/>
  <c r="AP28" i="227"/>
  <c r="AF28" i="224" s="1"/>
  <c r="DA28" i="223"/>
  <c r="AP36" i="227"/>
  <c r="AR36" i="227" s="1"/>
  <c r="DA36" i="223"/>
  <c r="AP52" i="227"/>
  <c r="AF52" i="224" s="1"/>
  <c r="DA52" i="223"/>
  <c r="AP60" i="227"/>
  <c r="AF60" i="224" s="1"/>
  <c r="DA60" i="223"/>
  <c r="AP92" i="227"/>
  <c r="AR92" i="227" s="1"/>
  <c r="DA92" i="223"/>
  <c r="AP108" i="227"/>
  <c r="AR108" i="227" s="1"/>
  <c r="DA108" i="223"/>
  <c r="AP124" i="227"/>
  <c r="AF124" i="224" s="1"/>
  <c r="DA124" i="223"/>
  <c r="AP132" i="227"/>
  <c r="AR132" i="227" s="1"/>
  <c r="DA132" i="223"/>
  <c r="AP140" i="227"/>
  <c r="AR140" i="227" s="1"/>
  <c r="DA140" i="223"/>
  <c r="AP148" i="227"/>
  <c r="AR148" i="227" s="1"/>
  <c r="DA148" i="223"/>
  <c r="AP156" i="227"/>
  <c r="AF156" i="224" s="1"/>
  <c r="DA156" i="223"/>
  <c r="AP172" i="227"/>
  <c r="AF172" i="224" s="1"/>
  <c r="DA172" i="223"/>
  <c r="AP180" i="227"/>
  <c r="AR180" i="227" s="1"/>
  <c r="DA180" i="223"/>
  <c r="AP324" i="227"/>
  <c r="AR324" i="227" s="1"/>
  <c r="DA324" i="223"/>
  <c r="AP332" i="227"/>
  <c r="AF332" i="224" s="1"/>
  <c r="DA332" i="223"/>
  <c r="AP340" i="227"/>
  <c r="AR340" i="227" s="1"/>
  <c r="DA340" i="223"/>
  <c r="AM16" i="227"/>
  <c r="AD16" i="224" s="1"/>
  <c r="CR16" i="223"/>
  <c r="AM32" i="227"/>
  <c r="AO32" i="227" s="1"/>
  <c r="CR32" i="223"/>
  <c r="AM40" i="227"/>
  <c r="AD40" i="224" s="1"/>
  <c r="CR40" i="223"/>
  <c r="AM48" i="227"/>
  <c r="AD48" i="224" s="1"/>
  <c r="CR48" i="223"/>
  <c r="AM80" i="227"/>
  <c r="AO80" i="227" s="1"/>
  <c r="CR80" i="223"/>
  <c r="AM96" i="227"/>
  <c r="AO96" i="227" s="1"/>
  <c r="CR96" i="223"/>
  <c r="AM104" i="227"/>
  <c r="AO104" i="227" s="1"/>
  <c r="CR104" i="223"/>
  <c r="AM112" i="227"/>
  <c r="AO112" i="227" s="1"/>
  <c r="CR112" i="223"/>
  <c r="AM128" i="227"/>
  <c r="AO128" i="227" s="1"/>
  <c r="CR128" i="223"/>
  <c r="AM136" i="227"/>
  <c r="AO136" i="227" s="1"/>
  <c r="CR136" i="223"/>
  <c r="AM144" i="227"/>
  <c r="AD144" i="224" s="1"/>
  <c r="CR144" i="223"/>
  <c r="AM160" i="227"/>
  <c r="AD160" i="224" s="1"/>
  <c r="CR160" i="223"/>
  <c r="AM176" i="227"/>
  <c r="AO176" i="227" s="1"/>
  <c r="CR176" i="223"/>
  <c r="AM208" i="227"/>
  <c r="AO208" i="227" s="1"/>
  <c r="CR208" i="223"/>
  <c r="AM216" i="227"/>
  <c r="AD216" i="224" s="1"/>
  <c r="CR216" i="223"/>
  <c r="AM224" i="227"/>
  <c r="AO224" i="227" s="1"/>
  <c r="CR224" i="223"/>
  <c r="AM232" i="227"/>
  <c r="AD232" i="224" s="1"/>
  <c r="CR232" i="223"/>
  <c r="AM240" i="227"/>
  <c r="AO240" i="227" s="1"/>
  <c r="CR240" i="223"/>
  <c r="AM248" i="227"/>
  <c r="AD248" i="224" s="1"/>
  <c r="CR248" i="223"/>
  <c r="AM256" i="227"/>
  <c r="AD256" i="224" s="1"/>
  <c r="CR256" i="223"/>
  <c r="AM264" i="227"/>
  <c r="AO264" i="227" s="1"/>
  <c r="CR264" i="223"/>
  <c r="AM272" i="227"/>
  <c r="AO272" i="227" s="1"/>
  <c r="CR272" i="223"/>
  <c r="AM280" i="227"/>
  <c r="AD280" i="224" s="1"/>
  <c r="CR280" i="223"/>
  <c r="AM288" i="227"/>
  <c r="AO288" i="227" s="1"/>
  <c r="CR288" i="223"/>
  <c r="AM296" i="227"/>
  <c r="AO296" i="227" s="1"/>
  <c r="CR296" i="223"/>
  <c r="AM304" i="227"/>
  <c r="AO304" i="227" s="1"/>
  <c r="CR304" i="223"/>
  <c r="AM312" i="227"/>
  <c r="AD312" i="224" s="1"/>
  <c r="CR312" i="223"/>
  <c r="AM320" i="227"/>
  <c r="AD320" i="224" s="1"/>
  <c r="CR320" i="223"/>
  <c r="AM336" i="227"/>
  <c r="AO336" i="227" s="1"/>
  <c r="CR336" i="223"/>
  <c r="AJ12" i="227"/>
  <c r="AL12" i="227" s="1"/>
  <c r="CI12" i="223"/>
  <c r="AJ20" i="227"/>
  <c r="AB20" i="224" s="1"/>
  <c r="CI20" i="223"/>
  <c r="AJ28" i="227"/>
  <c r="AL28" i="227" s="1"/>
  <c r="CI28" i="223"/>
  <c r="AJ52" i="227"/>
  <c r="AB52" i="224" s="1"/>
  <c r="CI52" i="223"/>
  <c r="AJ60" i="227"/>
  <c r="AL60" i="227" s="1"/>
  <c r="CI60" i="223"/>
  <c r="AJ68" i="227"/>
  <c r="AB68" i="224" s="1"/>
  <c r="CI68" i="223"/>
  <c r="AJ92" i="227"/>
  <c r="AB92" i="224" s="1"/>
  <c r="CI92" i="223"/>
  <c r="AJ132" i="227"/>
  <c r="AL132" i="227" s="1"/>
  <c r="CI132" i="223"/>
  <c r="AJ140" i="227"/>
  <c r="AL140" i="227" s="1"/>
  <c r="CI140" i="223"/>
  <c r="AJ172" i="227"/>
  <c r="AL172" i="227" s="1"/>
  <c r="CI172" i="223"/>
  <c r="AJ180" i="227"/>
  <c r="AL180" i="227" s="1"/>
  <c r="CI180" i="223"/>
  <c r="AJ188" i="227"/>
  <c r="AL188" i="227" s="1"/>
  <c r="CI188" i="223"/>
  <c r="AJ324" i="227"/>
  <c r="AL324" i="227" s="1"/>
  <c r="CI324" i="223"/>
  <c r="AJ340" i="227"/>
  <c r="AB340" i="224" s="1"/>
  <c r="CI340" i="223"/>
  <c r="AP13" i="227"/>
  <c r="AR13" i="227" s="1"/>
  <c r="DA13" i="223"/>
  <c r="AP45" i="227"/>
  <c r="AR45" i="227" s="1"/>
  <c r="DA45" i="223"/>
  <c r="AP53" i="227"/>
  <c r="AR53" i="227" s="1"/>
  <c r="DA53" i="223"/>
  <c r="AP61" i="227"/>
  <c r="AR61" i="227" s="1"/>
  <c r="DA61" i="223"/>
  <c r="AP69" i="227"/>
  <c r="AR69" i="227" s="1"/>
  <c r="DA69" i="223"/>
  <c r="AP77" i="227"/>
  <c r="AR77" i="227" s="1"/>
  <c r="DA77" i="223"/>
  <c r="AP117" i="227"/>
  <c r="AR117" i="227" s="1"/>
  <c r="DA117" i="223"/>
  <c r="AP125" i="227"/>
  <c r="AF125" i="224" s="1"/>
  <c r="DA125" i="223"/>
  <c r="AP189" i="227"/>
  <c r="AR189" i="227" s="1"/>
  <c r="DA189" i="223"/>
  <c r="AP197" i="227"/>
  <c r="AR197" i="227" s="1"/>
  <c r="DA197" i="223"/>
  <c r="AP205" i="227"/>
  <c r="AF205" i="224" s="1"/>
  <c r="DA205" i="223"/>
  <c r="AP237" i="227"/>
  <c r="AF237" i="224" s="1"/>
  <c r="DA237" i="223"/>
  <c r="AP253" i="227"/>
  <c r="AF253" i="224" s="1"/>
  <c r="DA253" i="223"/>
  <c r="AP261" i="227"/>
  <c r="AR261" i="227" s="1"/>
  <c r="DA261" i="223"/>
  <c r="AP269" i="227"/>
  <c r="AF269" i="224" s="1"/>
  <c r="DA269" i="223"/>
  <c r="AP301" i="227"/>
  <c r="AR301" i="227" s="1"/>
  <c r="DA301" i="223"/>
  <c r="AP309" i="227"/>
  <c r="AF309" i="224" s="1"/>
  <c r="DA309" i="223"/>
  <c r="AP317" i="227"/>
  <c r="AF317" i="224" s="1"/>
  <c r="DA317" i="223"/>
  <c r="AM17" i="227"/>
  <c r="AD17" i="224" s="1"/>
  <c r="CR17" i="223"/>
  <c r="AM25" i="227"/>
  <c r="AD25" i="224" s="1"/>
  <c r="CR25" i="223"/>
  <c r="AM41" i="227"/>
  <c r="AD41" i="224" s="1"/>
  <c r="CR41" i="223"/>
  <c r="AM49" i="227"/>
  <c r="AO49" i="227" s="1"/>
  <c r="CR49" i="223"/>
  <c r="AM65" i="227"/>
  <c r="AD65" i="224" s="1"/>
  <c r="CR65" i="223"/>
  <c r="AM73" i="227"/>
  <c r="AD73" i="224" s="1"/>
  <c r="CR73" i="223"/>
  <c r="AM81" i="227"/>
  <c r="AO81" i="227" s="1"/>
  <c r="CR81" i="223"/>
  <c r="AM97" i="227"/>
  <c r="AO97" i="227" s="1"/>
  <c r="CR97" i="223"/>
  <c r="AM129" i="227"/>
  <c r="AD129" i="224" s="1"/>
  <c r="CR129" i="223"/>
  <c r="AM145" i="227"/>
  <c r="AD145" i="224" s="1"/>
  <c r="CR145" i="223"/>
  <c r="AM193" i="227"/>
  <c r="AD193" i="224" s="1"/>
  <c r="CR193" i="223"/>
  <c r="AM225" i="227"/>
  <c r="AO225" i="227" s="1"/>
  <c r="CR225" i="223"/>
  <c r="AM233" i="227"/>
  <c r="AD233" i="224" s="1"/>
  <c r="CR233" i="223"/>
  <c r="AM249" i="227"/>
  <c r="AD249" i="224" s="1"/>
  <c r="CR249" i="223"/>
  <c r="AM257" i="227"/>
  <c r="AO257" i="227" s="1"/>
  <c r="CR257" i="223"/>
  <c r="AM273" i="227"/>
  <c r="AD273" i="224" s="1"/>
  <c r="CR273" i="223"/>
  <c r="AM289" i="227"/>
  <c r="AD289" i="224" s="1"/>
  <c r="CR289" i="223"/>
  <c r="AM313" i="227"/>
  <c r="AD313" i="224" s="1"/>
  <c r="CR313" i="223"/>
  <c r="AJ13" i="227"/>
  <c r="AB13" i="224" s="1"/>
  <c r="CI13" i="223"/>
  <c r="AJ29" i="227"/>
  <c r="AL29" i="227" s="1"/>
  <c r="CI29" i="223"/>
  <c r="AJ37" i="227"/>
  <c r="AB37" i="224" s="1"/>
  <c r="CI37" i="223"/>
  <c r="AJ61" i="227"/>
  <c r="AB61" i="224" s="1"/>
  <c r="CI61" i="223"/>
  <c r="AJ77" i="227"/>
  <c r="AB77" i="224" s="1"/>
  <c r="CI77" i="223"/>
  <c r="AJ85" i="227"/>
  <c r="AL85" i="227" s="1"/>
  <c r="CI85" i="223"/>
  <c r="AJ101" i="227"/>
  <c r="AB101" i="224" s="1"/>
  <c r="CI101" i="223"/>
  <c r="AJ117" i="227"/>
  <c r="AB117" i="224" s="1"/>
  <c r="CI117" i="223"/>
  <c r="AJ125" i="227"/>
  <c r="AB125" i="224" s="1"/>
  <c r="CI125" i="223"/>
  <c r="AJ157" i="227"/>
  <c r="AL157" i="227" s="1"/>
  <c r="CI157" i="223"/>
  <c r="AJ165" i="227"/>
  <c r="AB165" i="224" s="1"/>
  <c r="CI165" i="223"/>
  <c r="AJ205" i="227"/>
  <c r="AL205" i="227" s="1"/>
  <c r="CI205" i="223"/>
  <c r="AJ213" i="227"/>
  <c r="AL213" i="227" s="1"/>
  <c r="CI213" i="223"/>
  <c r="AJ221" i="227"/>
  <c r="AB221" i="224" s="1"/>
  <c r="CI221" i="223"/>
  <c r="AJ229" i="227"/>
  <c r="AB229" i="224" s="1"/>
  <c r="CI229" i="223"/>
  <c r="AJ237" i="227"/>
  <c r="AB237" i="224" s="1"/>
  <c r="CI237" i="223"/>
  <c r="AJ245" i="227"/>
  <c r="AB245" i="224" s="1"/>
  <c r="CI245" i="223"/>
  <c r="AJ253" i="227"/>
  <c r="AL253" i="227" s="1"/>
  <c r="CI253" i="223"/>
  <c r="AJ261" i="227"/>
  <c r="AB261" i="224" s="1"/>
  <c r="CI261" i="223"/>
  <c r="AJ269" i="227"/>
  <c r="AB269" i="224" s="1"/>
  <c r="CI269" i="223"/>
  <c r="AJ277" i="227"/>
  <c r="AB277" i="224" s="1"/>
  <c r="CI277" i="223"/>
  <c r="AJ285" i="227"/>
  <c r="AL285" i="227" s="1"/>
  <c r="CI285" i="223"/>
  <c r="AJ293" i="227"/>
  <c r="AB293" i="224" s="1"/>
  <c r="CI293" i="223"/>
  <c r="AJ301" i="227"/>
  <c r="AB301" i="224" s="1"/>
  <c r="CI301" i="223"/>
  <c r="AJ309" i="227"/>
  <c r="AB309" i="224" s="1"/>
  <c r="CI309" i="223"/>
  <c r="AJ317" i="227"/>
  <c r="AL317" i="227" s="1"/>
  <c r="CI317" i="223"/>
  <c r="AP14" i="227"/>
  <c r="AR14" i="227" s="1"/>
  <c r="DA14" i="223"/>
  <c r="AP38" i="227"/>
  <c r="AR38" i="227" s="1"/>
  <c r="DA38" i="223"/>
  <c r="AP54" i="227"/>
  <c r="AR54" i="227" s="1"/>
  <c r="DA54" i="223"/>
  <c r="AP62" i="227"/>
  <c r="AR62" i="227" s="1"/>
  <c r="DA62" i="223"/>
  <c r="AP86" i="227"/>
  <c r="AR86" i="227" s="1"/>
  <c r="DA86" i="223"/>
  <c r="AP134" i="227"/>
  <c r="AF134" i="224" s="1"/>
  <c r="DA134" i="223"/>
  <c r="AP142" i="227"/>
  <c r="AF142" i="224" s="1"/>
  <c r="DA142" i="223"/>
  <c r="AP166" i="227"/>
  <c r="AR166" i="227" s="1"/>
  <c r="DA166" i="223"/>
  <c r="AP182" i="227"/>
  <c r="AR182" i="227" s="1"/>
  <c r="DA182" i="223"/>
  <c r="AP198" i="227"/>
  <c r="AF198" i="224" s="1"/>
  <c r="DA198" i="223"/>
  <c r="AP310" i="227"/>
  <c r="AR310" i="227" s="1"/>
  <c r="DA310" i="223"/>
  <c r="AP326" i="227"/>
  <c r="AF326" i="224" s="1"/>
  <c r="DA326" i="223"/>
  <c r="AP334" i="227"/>
  <c r="AR334" i="227" s="1"/>
  <c r="DA334" i="223"/>
  <c r="AM10" i="227"/>
  <c r="AD10" i="224" s="1"/>
  <c r="CR10" i="223"/>
  <c r="AM50" i="227"/>
  <c r="AD50" i="224" s="1"/>
  <c r="CR50" i="223"/>
  <c r="AM58" i="227"/>
  <c r="AO58" i="227" s="1"/>
  <c r="CR58" i="223"/>
  <c r="AM90" i="227"/>
  <c r="AO90" i="227" s="1"/>
  <c r="CR90" i="223"/>
  <c r="AM98" i="227"/>
  <c r="AD98" i="224" s="1"/>
  <c r="CR98" i="223"/>
  <c r="AM146" i="227"/>
  <c r="AO146" i="227" s="1"/>
  <c r="CR146" i="223"/>
  <c r="AM162" i="227"/>
  <c r="AO162" i="227" s="1"/>
  <c r="CR162" i="223"/>
  <c r="AM178" i="227"/>
  <c r="AO178" i="227" s="1"/>
  <c r="CR178" i="223"/>
  <c r="AM186" i="227"/>
  <c r="AD186" i="224" s="1"/>
  <c r="CR186" i="223"/>
  <c r="AM330" i="227"/>
  <c r="AD330" i="224" s="1"/>
  <c r="CR330" i="223"/>
  <c r="AM338" i="227"/>
  <c r="AD338" i="224" s="1"/>
  <c r="CR338" i="223"/>
  <c r="AJ22" i="227"/>
  <c r="AL22" i="227" s="1"/>
  <c r="CI22" i="223"/>
  <c r="AJ30" i="227"/>
  <c r="AB30" i="224" s="1"/>
  <c r="CI30" i="223"/>
  <c r="AJ46" i="227"/>
  <c r="AB46" i="224" s="1"/>
  <c r="CI46" i="223"/>
  <c r="AJ206" i="227"/>
  <c r="AL206" i="227" s="1"/>
  <c r="CI206" i="223"/>
  <c r="AJ214" i="227"/>
  <c r="AL214" i="227" s="1"/>
  <c r="CI214" i="223"/>
  <c r="AJ222" i="227"/>
  <c r="AB222" i="224" s="1"/>
  <c r="CI222" i="223"/>
  <c r="AJ230" i="227"/>
  <c r="AB230" i="224" s="1"/>
  <c r="CI230" i="223"/>
  <c r="AJ238" i="227"/>
  <c r="AL238" i="227" s="1"/>
  <c r="CI238" i="223"/>
  <c r="AJ254" i="227"/>
  <c r="AL254" i="227" s="1"/>
  <c r="CI254" i="223"/>
  <c r="AJ310" i="227"/>
  <c r="AB310" i="224" s="1"/>
  <c r="CI310" i="223"/>
  <c r="AJ318" i="227"/>
  <c r="AL318" i="227" s="1"/>
  <c r="CI318" i="223"/>
  <c r="AJ326" i="227"/>
  <c r="AL326" i="227" s="1"/>
  <c r="CI326" i="223"/>
  <c r="AJ334" i="227"/>
  <c r="AL334" i="227" s="1"/>
  <c r="CI334" i="223"/>
  <c r="AP23" i="227"/>
  <c r="AF23" i="224" s="1"/>
  <c r="DA23" i="223"/>
  <c r="AP31" i="227"/>
  <c r="AR31" i="227" s="1"/>
  <c r="DA31" i="223"/>
  <c r="AP39" i="227"/>
  <c r="AR39" i="227" s="1"/>
  <c r="DA39" i="223"/>
  <c r="AP79" i="227"/>
  <c r="AR79" i="227" s="1"/>
  <c r="DA79" i="223"/>
  <c r="AP87" i="227"/>
  <c r="AF87" i="224" s="1"/>
  <c r="DA87" i="223"/>
  <c r="AP103" i="227"/>
  <c r="AR103" i="227" s="1"/>
  <c r="DA103" i="223"/>
  <c r="AP111" i="227"/>
  <c r="AR111" i="227" s="1"/>
  <c r="DA111" i="223"/>
  <c r="AP119" i="227"/>
  <c r="AR119" i="227" s="1"/>
  <c r="DA119" i="223"/>
  <c r="AP127" i="227"/>
  <c r="AF127" i="224" s="1"/>
  <c r="DA127" i="223"/>
  <c r="AP159" i="227"/>
  <c r="AR159" i="227" s="1"/>
  <c r="DA159" i="223"/>
  <c r="AP167" i="227"/>
  <c r="AF167" i="224" s="1"/>
  <c r="DA167" i="223"/>
  <c r="AP183" i="227"/>
  <c r="AR183" i="227" s="1"/>
  <c r="DA183" i="223"/>
  <c r="AP191" i="227"/>
  <c r="AF191" i="224" s="1"/>
  <c r="DA191" i="223"/>
  <c r="AP199" i="227"/>
  <c r="AR199" i="227" s="1"/>
  <c r="DA199" i="223"/>
  <c r="AP207" i="227"/>
  <c r="AR207" i="227" s="1"/>
  <c r="DA207" i="223"/>
  <c r="AP223" i="227"/>
  <c r="AR223" i="227" s="1"/>
  <c r="DA223" i="223"/>
  <c r="AP231" i="227"/>
  <c r="AF231" i="224" s="1"/>
  <c r="DA231" i="223"/>
  <c r="AP239" i="227"/>
  <c r="AR239" i="227" s="1"/>
  <c r="DA239" i="223"/>
  <c r="AP247" i="227"/>
  <c r="AR247" i="227" s="1"/>
  <c r="DA247" i="223"/>
  <c r="AP263" i="227"/>
  <c r="AR263" i="227" s="1"/>
  <c r="DA263" i="223"/>
  <c r="AP271" i="227"/>
  <c r="AF271" i="224" s="1"/>
  <c r="DA271" i="223"/>
  <c r="AP287" i="227"/>
  <c r="AR287" i="227" s="1"/>
  <c r="DA287" i="223"/>
  <c r="AP295" i="227"/>
  <c r="AR295" i="227" s="1"/>
  <c r="DA295" i="223"/>
  <c r="AP303" i="227"/>
  <c r="AR303" i="227" s="1"/>
  <c r="DA303" i="223"/>
  <c r="AP311" i="227"/>
  <c r="AR311" i="227" s="1"/>
  <c r="DA311" i="223"/>
  <c r="AP319" i="227"/>
  <c r="AR319" i="227" s="1"/>
  <c r="DA319" i="223"/>
  <c r="AM19" i="227"/>
  <c r="AO19" i="227" s="1"/>
  <c r="CR19" i="223"/>
  <c r="AM27" i="227"/>
  <c r="AO27" i="227" s="1"/>
  <c r="CR27" i="223"/>
  <c r="AM59" i="227"/>
  <c r="AD59" i="224" s="1"/>
  <c r="CR59" i="223"/>
  <c r="AM91" i="227"/>
  <c r="AD91" i="224" s="1"/>
  <c r="CR91" i="223"/>
  <c r="AM107" i="227"/>
  <c r="AO107" i="227" s="1"/>
  <c r="CR107" i="223"/>
  <c r="AM123" i="227"/>
  <c r="AO123" i="227" s="1"/>
  <c r="CR123" i="223"/>
  <c r="AM139" i="227"/>
  <c r="AD139" i="224" s="1"/>
  <c r="CR139" i="223"/>
  <c r="AM155" i="227"/>
  <c r="AO155" i="227" s="1"/>
  <c r="CR155" i="223"/>
  <c r="AM163" i="227"/>
  <c r="AD163" i="224" s="1"/>
  <c r="CR163" i="223"/>
  <c r="AM171" i="227"/>
  <c r="AO171" i="227" s="1"/>
  <c r="CR171" i="223"/>
  <c r="AM203" i="227"/>
  <c r="AD203" i="224" s="1"/>
  <c r="CR203" i="223"/>
  <c r="AM211" i="227"/>
  <c r="AO211" i="227" s="1"/>
  <c r="CR211" i="223"/>
  <c r="AM219" i="227"/>
  <c r="AO219" i="227" s="1"/>
  <c r="CR219" i="223"/>
  <c r="AM227" i="227"/>
  <c r="AO227" i="227" s="1"/>
  <c r="CR227" i="223"/>
  <c r="AM235" i="227"/>
  <c r="AD235" i="224" s="1"/>
  <c r="CR235" i="223"/>
  <c r="AM243" i="227"/>
  <c r="AO243" i="227" s="1"/>
  <c r="CR243" i="223"/>
  <c r="AM251" i="227"/>
  <c r="AO251" i="227" s="1"/>
  <c r="CR251" i="223"/>
  <c r="AM259" i="227"/>
  <c r="AO259" i="227" s="1"/>
  <c r="CR259" i="223"/>
  <c r="AM267" i="227"/>
  <c r="AD267" i="224" s="1"/>
  <c r="CR267" i="223"/>
  <c r="AM275" i="227"/>
  <c r="AO275" i="227" s="1"/>
  <c r="CR275" i="223"/>
  <c r="AM283" i="227"/>
  <c r="AO283" i="227" s="1"/>
  <c r="CR283" i="223"/>
  <c r="AM291" i="227"/>
  <c r="AO291" i="227" s="1"/>
  <c r="CR291" i="223"/>
  <c r="AM307" i="227"/>
  <c r="AD307" i="224" s="1"/>
  <c r="CR307" i="223"/>
  <c r="AM323" i="227"/>
  <c r="AO323" i="227" s="1"/>
  <c r="CR323" i="223"/>
  <c r="AJ39" i="227"/>
  <c r="AB39" i="224" s="1"/>
  <c r="CI39" i="223"/>
  <c r="AJ47" i="227"/>
  <c r="AL47" i="227" s="1"/>
  <c r="CI47" i="223"/>
  <c r="AJ71" i="227"/>
  <c r="AB71" i="224" s="1"/>
  <c r="CI71" i="223"/>
  <c r="AJ87" i="227"/>
  <c r="AL87" i="227" s="1"/>
  <c r="CI87" i="223"/>
  <c r="AJ119" i="227"/>
  <c r="AL119" i="227" s="1"/>
  <c r="CI119" i="223"/>
  <c r="AJ127" i="227"/>
  <c r="AL127" i="227" s="1"/>
  <c r="CI127" i="223"/>
  <c r="AJ151" i="227"/>
  <c r="AL151" i="227" s="1"/>
  <c r="CI151" i="223"/>
  <c r="AJ191" i="227"/>
  <c r="AL191" i="227" s="1"/>
  <c r="CI191" i="223"/>
  <c r="AJ207" i="227"/>
  <c r="AL207" i="227" s="1"/>
  <c r="CI207" i="223"/>
  <c r="AJ215" i="227"/>
  <c r="AL215" i="227" s="1"/>
  <c r="CI215" i="223"/>
  <c r="AJ223" i="227"/>
  <c r="AB223" i="224" s="1"/>
  <c r="CI223" i="223"/>
  <c r="AJ231" i="227"/>
  <c r="AB231" i="224" s="1"/>
  <c r="CI231" i="223"/>
  <c r="AJ239" i="227"/>
  <c r="AL239" i="227" s="1"/>
  <c r="CI239" i="223"/>
  <c r="AJ247" i="227"/>
  <c r="AL247" i="227" s="1"/>
  <c r="CI247" i="223"/>
  <c r="AJ255" i="227"/>
  <c r="AB255" i="224" s="1"/>
  <c r="CI255" i="223"/>
  <c r="AJ279" i="227"/>
  <c r="AL279" i="227" s="1"/>
  <c r="CI279" i="223"/>
  <c r="AJ303" i="227"/>
  <c r="AB303" i="224" s="1"/>
  <c r="CI303" i="223"/>
  <c r="T342" i="224"/>
  <c r="T344" i="224" s="1"/>
  <c r="BS74" i="227"/>
  <c r="BL74" i="226" s="1"/>
  <c r="BM74" i="226" s="1"/>
  <c r="BS338" i="227"/>
  <c r="BL338" i="226" s="1"/>
  <c r="BM338" i="226" s="1"/>
  <c r="BP46" i="227"/>
  <c r="BP198" i="227"/>
  <c r="BP302" i="227"/>
  <c r="BM37" i="227"/>
  <c r="BI37" i="226" s="1"/>
  <c r="BJ37" i="226" s="1"/>
  <c r="BM247" i="227"/>
  <c r="BI247" i="226" s="1"/>
  <c r="BJ247" i="226" s="1"/>
  <c r="BM295" i="227"/>
  <c r="BI295" i="226" s="1"/>
  <c r="BJ295" i="226" s="1"/>
  <c r="BD39" i="227"/>
  <c r="AZ39" i="226" s="1"/>
  <c r="BD79" i="227"/>
  <c r="AZ79" i="226" s="1"/>
  <c r="BA79" i="226" s="1"/>
  <c r="BD183" i="227"/>
  <c r="AZ183" i="226" s="1"/>
  <c r="BA183" i="226" s="1"/>
  <c r="BD215" i="227"/>
  <c r="AZ215" i="226" s="1"/>
  <c r="BA215" i="226" s="1"/>
  <c r="BD295" i="227"/>
  <c r="AZ295" i="226" s="1"/>
  <c r="BA295" i="226" s="1"/>
  <c r="AF16" i="227"/>
  <c r="AB16" i="226" s="1"/>
  <c r="AC16" i="226" s="1"/>
  <c r="X16" i="224"/>
  <c r="AF24" i="227"/>
  <c r="AB24" i="226" s="1"/>
  <c r="AC24" i="226" s="1"/>
  <c r="X24" i="224"/>
  <c r="AF32" i="227"/>
  <c r="AB32" i="226" s="1"/>
  <c r="AC32" i="226" s="1"/>
  <c r="X32" i="224"/>
  <c r="AF40" i="227"/>
  <c r="AB40" i="226" s="1"/>
  <c r="AC40" i="226" s="1"/>
  <c r="X40" i="224"/>
  <c r="AF48" i="227"/>
  <c r="AB48" i="226" s="1"/>
  <c r="AC48" i="226" s="1"/>
  <c r="X48" i="224"/>
  <c r="AF64" i="227"/>
  <c r="AB64" i="226" s="1"/>
  <c r="AC64" i="226" s="1"/>
  <c r="X64" i="224"/>
  <c r="AF112" i="227"/>
  <c r="AB112" i="226" s="1"/>
  <c r="X112" i="224"/>
  <c r="AF128" i="227"/>
  <c r="AB128" i="226" s="1"/>
  <c r="AC128" i="226" s="1"/>
  <c r="X128" i="224"/>
  <c r="AF160" i="227"/>
  <c r="AB160" i="226" s="1"/>
  <c r="AC160" i="226" s="1"/>
  <c r="X160" i="224"/>
  <c r="AF184" i="227"/>
  <c r="AB184" i="226" s="1"/>
  <c r="AC184" i="226" s="1"/>
  <c r="X184" i="224"/>
  <c r="AF192" i="227"/>
  <c r="AB192" i="226" s="1"/>
  <c r="AC192" i="226" s="1"/>
  <c r="X192" i="224"/>
  <c r="AF216" i="227"/>
  <c r="AB216" i="226" s="1"/>
  <c r="AC216" i="226" s="1"/>
  <c r="X216" i="224"/>
  <c r="AF224" i="227"/>
  <c r="AB224" i="226" s="1"/>
  <c r="AC224" i="226" s="1"/>
  <c r="X224" i="224"/>
  <c r="AF232" i="227"/>
  <c r="AB232" i="226" s="1"/>
  <c r="AC232" i="226" s="1"/>
  <c r="X232" i="224"/>
  <c r="AF328" i="227"/>
  <c r="AB328" i="226" s="1"/>
  <c r="AC328" i="226" s="1"/>
  <c r="X328" i="224"/>
  <c r="AF336" i="227"/>
  <c r="AB336" i="226" s="1"/>
  <c r="AC336" i="226" s="1"/>
  <c r="X336" i="224"/>
  <c r="BS19" i="227"/>
  <c r="BL19" i="226" s="1"/>
  <c r="BM19" i="226" s="1"/>
  <c r="BS27" i="227"/>
  <c r="BL27" i="226" s="1"/>
  <c r="BM27" i="226" s="1"/>
  <c r="BS59" i="227"/>
  <c r="BL59" i="226" s="1"/>
  <c r="BM59" i="226" s="1"/>
  <c r="BS67" i="227"/>
  <c r="BL67" i="226" s="1"/>
  <c r="BM67" i="226" s="1"/>
  <c r="BS75" i="227"/>
  <c r="BL75" i="226" s="1"/>
  <c r="BM75" i="226" s="1"/>
  <c r="BS83" i="227"/>
  <c r="BL83" i="226" s="1"/>
  <c r="BM83" i="226" s="1"/>
  <c r="BS107" i="227"/>
  <c r="BL107" i="226" s="1"/>
  <c r="BM107" i="226" s="1"/>
  <c r="BS123" i="227"/>
  <c r="BL123" i="226" s="1"/>
  <c r="BM123" i="226" s="1"/>
  <c r="BS155" i="227"/>
  <c r="BL155" i="226" s="1"/>
  <c r="BM155" i="226" s="1"/>
  <c r="BS163" i="227"/>
  <c r="BL163" i="226" s="1"/>
  <c r="BM163" i="226" s="1"/>
  <c r="BS171" i="227"/>
  <c r="BL171" i="226" s="1"/>
  <c r="BM171" i="226" s="1"/>
  <c r="BS219" i="227"/>
  <c r="BL219" i="226" s="1"/>
  <c r="BM219" i="226" s="1"/>
  <c r="BS227" i="227"/>
  <c r="BL227" i="226" s="1"/>
  <c r="BM227" i="226" s="1"/>
  <c r="BS235" i="227"/>
  <c r="BL235" i="226" s="1"/>
  <c r="BM235" i="226" s="1"/>
  <c r="BS243" i="227"/>
  <c r="BL243" i="226" s="1"/>
  <c r="BM243" i="226" s="1"/>
  <c r="BS251" i="227"/>
  <c r="BL251" i="226" s="1"/>
  <c r="BM251" i="226" s="1"/>
  <c r="BS259" i="227"/>
  <c r="BL259" i="226" s="1"/>
  <c r="BM259" i="226" s="1"/>
  <c r="BS267" i="227"/>
  <c r="BL267" i="226" s="1"/>
  <c r="BM267" i="226" s="1"/>
  <c r="BS275" i="227"/>
  <c r="BL275" i="226" s="1"/>
  <c r="BM275" i="226" s="1"/>
  <c r="BS283" i="227"/>
  <c r="BL283" i="226" s="1"/>
  <c r="BM283" i="226" s="1"/>
  <c r="BS291" i="227"/>
  <c r="BL291" i="226" s="1"/>
  <c r="BM291" i="226" s="1"/>
  <c r="BS299" i="227"/>
  <c r="BL299" i="226" s="1"/>
  <c r="BM299" i="226" s="1"/>
  <c r="BS307" i="227"/>
  <c r="BL307" i="226" s="1"/>
  <c r="BM307" i="226" s="1"/>
  <c r="BS315" i="227"/>
  <c r="BL315" i="226" s="1"/>
  <c r="BM315" i="226" s="1"/>
  <c r="BS323" i="227"/>
  <c r="BL323" i="226" s="1"/>
  <c r="BM323" i="226" s="1"/>
  <c r="BP15" i="227"/>
  <c r="BP31" i="227"/>
  <c r="BP39" i="227"/>
  <c r="BP55" i="227"/>
  <c r="BP71" i="227"/>
  <c r="BP159" i="227"/>
  <c r="BP167" i="227"/>
  <c r="BP183" i="227"/>
  <c r="BP191" i="227"/>
  <c r="BP199" i="227"/>
  <c r="BP215" i="227"/>
  <c r="BP231" i="227"/>
  <c r="BP239" i="227"/>
  <c r="BP247" i="227"/>
  <c r="BP263" i="227"/>
  <c r="BP279" i="227"/>
  <c r="BP327" i="227"/>
  <c r="BP335" i="227"/>
  <c r="BM46" i="227"/>
  <c r="BI46" i="226" s="1"/>
  <c r="BJ46" i="226" s="1"/>
  <c r="BM79" i="227"/>
  <c r="BI79" i="226" s="1"/>
  <c r="BJ79" i="226" s="1"/>
  <c r="BM87" i="227"/>
  <c r="BI87" i="226" s="1"/>
  <c r="BJ87" i="226" s="1"/>
  <c r="BM96" i="227"/>
  <c r="BI96" i="226" s="1"/>
  <c r="BJ96" i="226" s="1"/>
  <c r="BM104" i="227"/>
  <c r="BI104" i="226" s="1"/>
  <c r="BJ104" i="226" s="1"/>
  <c r="BM112" i="227"/>
  <c r="BI112" i="226" s="1"/>
  <c r="BJ112" i="226" s="1"/>
  <c r="BM120" i="227"/>
  <c r="BI120" i="226" s="1"/>
  <c r="BJ120" i="226" s="1"/>
  <c r="BM128" i="227"/>
  <c r="BI128" i="226" s="1"/>
  <c r="BJ128" i="226" s="1"/>
  <c r="BM152" i="227"/>
  <c r="BI152" i="226" s="1"/>
  <c r="BJ152" i="226" s="1"/>
  <c r="BM160" i="227"/>
  <c r="BI160" i="226" s="1"/>
  <c r="BJ160" i="226" s="1"/>
  <c r="BM192" i="227"/>
  <c r="BI192" i="226" s="1"/>
  <c r="BJ192" i="226" s="1"/>
  <c r="BM208" i="227"/>
  <c r="BI208" i="226" s="1"/>
  <c r="BJ208" i="226" s="1"/>
  <c r="BM216" i="227"/>
  <c r="BI216" i="226" s="1"/>
  <c r="BJ216" i="226" s="1"/>
  <c r="BM224" i="227"/>
  <c r="BI224" i="226" s="1"/>
  <c r="BJ224" i="226" s="1"/>
  <c r="BM232" i="227"/>
  <c r="BI232" i="226" s="1"/>
  <c r="BJ232" i="226" s="1"/>
  <c r="BM240" i="227"/>
  <c r="BI240" i="226" s="1"/>
  <c r="BJ240" i="226" s="1"/>
  <c r="BM248" i="227"/>
  <c r="BI248" i="226" s="1"/>
  <c r="BJ248" i="226" s="1"/>
  <c r="BM256" i="227"/>
  <c r="BI256" i="226" s="1"/>
  <c r="BJ256" i="226" s="1"/>
  <c r="BM264" i="227"/>
  <c r="BI264" i="226" s="1"/>
  <c r="BJ264" i="226" s="1"/>
  <c r="BM272" i="227"/>
  <c r="BI272" i="226" s="1"/>
  <c r="BJ272" i="226" s="1"/>
  <c r="BM280" i="227"/>
  <c r="BI280" i="226" s="1"/>
  <c r="BJ280" i="226" s="1"/>
  <c r="BM288" i="227"/>
  <c r="BI288" i="226" s="1"/>
  <c r="BJ288" i="226" s="1"/>
  <c r="BM296" i="227"/>
  <c r="BI296" i="226" s="1"/>
  <c r="BJ296" i="226" s="1"/>
  <c r="BM304" i="227"/>
  <c r="BI304" i="226" s="1"/>
  <c r="BJ304" i="226" s="1"/>
  <c r="BM312" i="227"/>
  <c r="BI312" i="226" s="1"/>
  <c r="BJ312" i="226" s="1"/>
  <c r="BM320" i="227"/>
  <c r="BI320" i="226" s="1"/>
  <c r="BJ320" i="226" s="1"/>
  <c r="BM328" i="227"/>
  <c r="BI328" i="226" s="1"/>
  <c r="BJ328" i="226" s="1"/>
  <c r="BM336" i="227"/>
  <c r="BI336" i="226" s="1"/>
  <c r="BJ336" i="226" s="1"/>
  <c r="BD16" i="227"/>
  <c r="AZ16" i="226" s="1"/>
  <c r="BA16" i="226" s="1"/>
  <c r="BD24" i="227"/>
  <c r="AZ24" i="226" s="1"/>
  <c r="BA24" i="226" s="1"/>
  <c r="BD48" i="227"/>
  <c r="AZ48" i="226" s="1"/>
  <c r="BA48" i="226" s="1"/>
  <c r="BD56" i="227"/>
  <c r="AZ56" i="226" s="1"/>
  <c r="BD64" i="227"/>
  <c r="AZ64" i="226" s="1"/>
  <c r="BA64" i="226" s="1"/>
  <c r="BD80" i="227"/>
  <c r="AZ80" i="226" s="1"/>
  <c r="BA80" i="226" s="1"/>
  <c r="BD96" i="227"/>
  <c r="AZ96" i="226" s="1"/>
  <c r="BD104" i="227"/>
  <c r="AZ104" i="226" s="1"/>
  <c r="BA104" i="226" s="1"/>
  <c r="BD112" i="227"/>
  <c r="AZ112" i="226" s="1"/>
  <c r="BA112" i="226" s="1"/>
  <c r="BD144" i="227"/>
  <c r="AZ144" i="226" s="1"/>
  <c r="BA144" i="226" s="1"/>
  <c r="BD176" i="227"/>
  <c r="AZ176" i="226" s="1"/>
  <c r="BA176" i="226" s="1"/>
  <c r="BD184" i="227"/>
  <c r="AZ184" i="226" s="1"/>
  <c r="BA184" i="226" s="1"/>
  <c r="BD208" i="227"/>
  <c r="AZ208" i="226" s="1"/>
  <c r="BA208" i="226" s="1"/>
  <c r="BD216" i="227"/>
  <c r="AZ216" i="226" s="1"/>
  <c r="BA216" i="226" s="1"/>
  <c r="BD224" i="227"/>
  <c r="AZ224" i="226" s="1"/>
  <c r="BA224" i="226" s="1"/>
  <c r="BD232" i="227"/>
  <c r="AZ232" i="226" s="1"/>
  <c r="BA232" i="226" s="1"/>
  <c r="BD240" i="227"/>
  <c r="AZ240" i="226" s="1"/>
  <c r="BA240" i="226" s="1"/>
  <c r="BD248" i="227"/>
  <c r="AZ248" i="226" s="1"/>
  <c r="BA248" i="226" s="1"/>
  <c r="BD256" i="227"/>
  <c r="AZ256" i="226" s="1"/>
  <c r="BA256" i="226" s="1"/>
  <c r="BD264" i="227"/>
  <c r="AZ264" i="226" s="1"/>
  <c r="BA264" i="226" s="1"/>
  <c r="BD272" i="227"/>
  <c r="AZ272" i="226" s="1"/>
  <c r="BA272" i="226" s="1"/>
  <c r="BD280" i="227"/>
  <c r="AZ280" i="226" s="1"/>
  <c r="BA280" i="226" s="1"/>
  <c r="BD288" i="227"/>
  <c r="AZ288" i="226" s="1"/>
  <c r="BA288" i="226" s="1"/>
  <c r="BD296" i="227"/>
  <c r="AZ296" i="226" s="1"/>
  <c r="BA296" i="226" s="1"/>
  <c r="BD304" i="227"/>
  <c r="AZ304" i="226" s="1"/>
  <c r="BA304" i="226" s="1"/>
  <c r="BD312" i="227"/>
  <c r="AZ312" i="226" s="1"/>
  <c r="BA312" i="226" s="1"/>
  <c r="BD320" i="227"/>
  <c r="AZ320" i="226" s="1"/>
  <c r="BD328" i="227"/>
  <c r="AZ328" i="226" s="1"/>
  <c r="BD336" i="227"/>
  <c r="AZ336" i="226" s="1"/>
  <c r="AF17" i="227"/>
  <c r="AB17" i="226" s="1"/>
  <c r="AC17" i="226" s="1"/>
  <c r="X17" i="224"/>
  <c r="AF25" i="227"/>
  <c r="AB25" i="226" s="1"/>
  <c r="AC25" i="226" s="1"/>
  <c r="X25" i="224"/>
  <c r="AF33" i="227"/>
  <c r="AB33" i="226" s="1"/>
  <c r="AC33" i="226" s="1"/>
  <c r="X33" i="224"/>
  <c r="AF49" i="227"/>
  <c r="AB49" i="226" s="1"/>
  <c r="AC49" i="226" s="1"/>
  <c r="X49" i="224"/>
  <c r="AF65" i="227"/>
  <c r="AB65" i="226" s="1"/>
  <c r="AC65" i="226" s="1"/>
  <c r="X65" i="224"/>
  <c r="AF81" i="227"/>
  <c r="AB81" i="226" s="1"/>
  <c r="AC81" i="226" s="1"/>
  <c r="X81" i="224"/>
  <c r="AF97" i="227"/>
  <c r="AB97" i="226" s="1"/>
  <c r="AC97" i="226" s="1"/>
  <c r="X97" i="224"/>
  <c r="AF113" i="227"/>
  <c r="AB113" i="226" s="1"/>
  <c r="AC113" i="226" s="1"/>
  <c r="X113" i="224"/>
  <c r="AF129" i="227"/>
  <c r="AB129" i="226" s="1"/>
  <c r="AC129" i="226" s="1"/>
  <c r="X129" i="224"/>
  <c r="AF145" i="227"/>
  <c r="AB145" i="226" s="1"/>
  <c r="AC145" i="226" s="1"/>
  <c r="X145" i="224"/>
  <c r="AF153" i="227"/>
  <c r="AB153" i="226" s="1"/>
  <c r="AC153" i="226" s="1"/>
  <c r="X153" i="224"/>
  <c r="AF161" i="227"/>
  <c r="AB161" i="226" s="1"/>
  <c r="AC161" i="226" s="1"/>
  <c r="X161" i="224"/>
  <c r="AF177" i="227"/>
  <c r="AB177" i="226" s="1"/>
  <c r="AC177" i="226" s="1"/>
  <c r="X177" i="224"/>
  <c r="AF193" i="227"/>
  <c r="AB193" i="226" s="1"/>
  <c r="AC193" i="226" s="1"/>
  <c r="X193" i="224"/>
  <c r="AF225" i="227"/>
  <c r="AB225" i="226" s="1"/>
  <c r="AC225" i="226" s="1"/>
  <c r="X225" i="224"/>
  <c r="AF241" i="227"/>
  <c r="AB241" i="226" s="1"/>
  <c r="AC241" i="226" s="1"/>
  <c r="X241" i="224"/>
  <c r="AF257" i="227"/>
  <c r="AB257" i="226" s="1"/>
  <c r="AC257" i="226" s="1"/>
  <c r="X257" i="224"/>
  <c r="AF281" i="227"/>
  <c r="AB281" i="226" s="1"/>
  <c r="AC281" i="226" s="1"/>
  <c r="X281" i="224"/>
  <c r="AF289" i="227"/>
  <c r="AB289" i="226" s="1"/>
  <c r="AC289" i="226" s="1"/>
  <c r="X289" i="224"/>
  <c r="AF321" i="227"/>
  <c r="AB321" i="226" s="1"/>
  <c r="AC321" i="226" s="1"/>
  <c r="X321" i="224"/>
  <c r="BS148" i="227"/>
  <c r="BL148" i="226" s="1"/>
  <c r="BM148" i="226" s="1"/>
  <c r="BS340" i="227"/>
  <c r="BL340" i="226" s="1"/>
  <c r="BM340" i="226" s="1"/>
  <c r="BP64" i="227"/>
  <c r="BP176" i="227"/>
  <c r="BP208" i="227"/>
  <c r="BP264" i="227"/>
  <c r="BP288" i="227"/>
  <c r="BP336" i="227"/>
  <c r="BM63" i="227"/>
  <c r="BI63" i="226" s="1"/>
  <c r="BJ63" i="226" s="1"/>
  <c r="BM193" i="227"/>
  <c r="BI193" i="226" s="1"/>
  <c r="BJ193" i="226" s="1"/>
  <c r="BM281" i="227"/>
  <c r="BI281" i="226" s="1"/>
  <c r="BJ281" i="226" s="1"/>
  <c r="BM313" i="227"/>
  <c r="BI313" i="226" s="1"/>
  <c r="BJ313" i="226" s="1"/>
  <c r="BD97" i="227"/>
  <c r="AZ97" i="226" s="1"/>
  <c r="BD161" i="227"/>
  <c r="AZ161" i="226" s="1"/>
  <c r="BA161" i="226" s="1"/>
  <c r="BD313" i="227"/>
  <c r="AZ313" i="226" s="1"/>
  <c r="AF18" i="227"/>
  <c r="AB18" i="226" s="1"/>
  <c r="AC18" i="226" s="1"/>
  <c r="X18" i="224"/>
  <c r="AF26" i="227"/>
  <c r="AB26" i="226" s="1"/>
  <c r="AC26" i="226" s="1"/>
  <c r="X26" i="224"/>
  <c r="AF66" i="227"/>
  <c r="AB66" i="226" s="1"/>
  <c r="AC66" i="226" s="1"/>
  <c r="X66" i="224"/>
  <c r="AF82" i="227"/>
  <c r="AB82" i="226" s="1"/>
  <c r="AC82" i="226" s="1"/>
  <c r="X82" i="224"/>
  <c r="AF98" i="227"/>
  <c r="AB98" i="226" s="1"/>
  <c r="AC98" i="226" s="1"/>
  <c r="X98" i="224"/>
  <c r="AF106" i="227"/>
  <c r="AB106" i="226" s="1"/>
  <c r="AC106" i="226" s="1"/>
  <c r="X106" i="224"/>
  <c r="AF130" i="227"/>
  <c r="AB130" i="226" s="1"/>
  <c r="X130" i="224"/>
  <c r="AF138" i="227"/>
  <c r="AB138" i="226" s="1"/>
  <c r="AC138" i="226" s="1"/>
  <c r="X138" i="224"/>
  <c r="AF146" i="227"/>
  <c r="AB146" i="226" s="1"/>
  <c r="AC146" i="226" s="1"/>
  <c r="X146" i="224"/>
  <c r="AF330" i="227"/>
  <c r="AB330" i="226" s="1"/>
  <c r="AC330" i="226" s="1"/>
  <c r="X330" i="224"/>
  <c r="AF338" i="227"/>
  <c r="AB338" i="226" s="1"/>
  <c r="AC338" i="226" s="1"/>
  <c r="X338" i="224"/>
  <c r="W10" i="227"/>
  <c r="V10" i="226" s="1"/>
  <c r="W10" i="226" s="1"/>
  <c r="R10" i="224"/>
  <c r="BS18" i="227"/>
  <c r="BL18" i="226" s="1"/>
  <c r="BM18" i="226" s="1"/>
  <c r="BS90" i="227"/>
  <c r="BL90" i="226" s="1"/>
  <c r="BM90" i="226" s="1"/>
  <c r="BS170" i="227"/>
  <c r="BL170" i="226" s="1"/>
  <c r="BM170" i="226" s="1"/>
  <c r="BP182" i="227"/>
  <c r="BP334" i="227"/>
  <c r="BM111" i="227"/>
  <c r="BI111" i="226" s="1"/>
  <c r="BJ111" i="226" s="1"/>
  <c r="BM159" i="227"/>
  <c r="BI159" i="226" s="1"/>
  <c r="BJ159" i="226" s="1"/>
  <c r="BM215" i="227"/>
  <c r="BI215" i="226" s="1"/>
  <c r="BJ215" i="226" s="1"/>
  <c r="BM279" i="227"/>
  <c r="BI279" i="226" s="1"/>
  <c r="BJ279" i="226" s="1"/>
  <c r="BM319" i="227"/>
  <c r="BI319" i="226" s="1"/>
  <c r="BJ319" i="226" s="1"/>
  <c r="BD127" i="227"/>
  <c r="AZ127" i="226" s="1"/>
  <c r="BA127" i="226" s="1"/>
  <c r="BD167" i="227"/>
  <c r="AZ167" i="226" s="1"/>
  <c r="BA167" i="226" s="1"/>
  <c r="BD255" i="227"/>
  <c r="AZ255" i="226" s="1"/>
  <c r="BA255" i="226" s="1"/>
  <c r="BD279" i="227"/>
  <c r="AZ279" i="226" s="1"/>
  <c r="BA279" i="226" s="1"/>
  <c r="BS36" i="227"/>
  <c r="BL36" i="226" s="1"/>
  <c r="BM36" i="226" s="1"/>
  <c r="BS92" i="227"/>
  <c r="BL92" i="226" s="1"/>
  <c r="BM92" i="226" s="1"/>
  <c r="BS156" i="227"/>
  <c r="BL156" i="226" s="1"/>
  <c r="BM156" i="226" s="1"/>
  <c r="BS324" i="227"/>
  <c r="BL324" i="226" s="1"/>
  <c r="BM324" i="226" s="1"/>
  <c r="BS332" i="227"/>
  <c r="BL332" i="226" s="1"/>
  <c r="BM332" i="226" s="1"/>
  <c r="BP16" i="227"/>
  <c r="BP48" i="227"/>
  <c r="BP80" i="227"/>
  <c r="BP112" i="227"/>
  <c r="BP144" i="227"/>
  <c r="BP184" i="227"/>
  <c r="BP216" i="227"/>
  <c r="BP240" i="227"/>
  <c r="BP248" i="227"/>
  <c r="BP256" i="227"/>
  <c r="BP272" i="227"/>
  <c r="BP280" i="227"/>
  <c r="BP296" i="227"/>
  <c r="BP312" i="227"/>
  <c r="BP320" i="227"/>
  <c r="BP328" i="227"/>
  <c r="BM12" i="227"/>
  <c r="BI12" i="226" s="1"/>
  <c r="BJ12" i="226" s="1"/>
  <c r="BM72" i="227"/>
  <c r="BI72" i="226" s="1"/>
  <c r="BJ72" i="226" s="1"/>
  <c r="BM105" i="227"/>
  <c r="BI105" i="226" s="1"/>
  <c r="BJ105" i="226" s="1"/>
  <c r="BM137" i="227"/>
  <c r="BI137" i="226" s="1"/>
  <c r="BJ137" i="226" s="1"/>
  <c r="BM177" i="227"/>
  <c r="BI177" i="226" s="1"/>
  <c r="BJ177" i="226" s="1"/>
  <c r="BM201" i="227"/>
  <c r="BI201" i="226" s="1"/>
  <c r="BJ201" i="226" s="1"/>
  <c r="BM257" i="227"/>
  <c r="BI257" i="226" s="1"/>
  <c r="BJ257" i="226" s="1"/>
  <c r="BM265" i="227"/>
  <c r="BI265" i="226" s="1"/>
  <c r="BJ265" i="226" s="1"/>
  <c r="BM273" i="227"/>
  <c r="BI273" i="226" s="1"/>
  <c r="BJ273" i="226" s="1"/>
  <c r="BM289" i="227"/>
  <c r="BI289" i="226" s="1"/>
  <c r="BJ289" i="226" s="1"/>
  <c r="BM297" i="227"/>
  <c r="BI297" i="226" s="1"/>
  <c r="BJ297" i="226" s="1"/>
  <c r="BM305" i="227"/>
  <c r="BI305" i="226" s="1"/>
  <c r="BJ305" i="226" s="1"/>
  <c r="BM321" i="227"/>
  <c r="BI321" i="226" s="1"/>
  <c r="BJ321" i="226" s="1"/>
  <c r="BD33" i="227"/>
  <c r="AZ33" i="226" s="1"/>
  <c r="BA33" i="226" s="1"/>
  <c r="BD65" i="227"/>
  <c r="AZ65" i="226" s="1"/>
  <c r="BA65" i="226" s="1"/>
  <c r="BD73" i="227"/>
  <c r="AZ73" i="226" s="1"/>
  <c r="BA73" i="226" s="1"/>
  <c r="BD129" i="227"/>
  <c r="AZ129" i="226" s="1"/>
  <c r="BA129" i="226" s="1"/>
  <c r="BD153" i="227"/>
  <c r="AZ153" i="226" s="1"/>
  <c r="BA153" i="226" s="1"/>
  <c r="BD193" i="227"/>
  <c r="AZ193" i="226" s="1"/>
  <c r="BA193" i="226" s="1"/>
  <c r="BD233" i="227"/>
  <c r="AZ233" i="226" s="1"/>
  <c r="BA233" i="226" s="1"/>
  <c r="BD297" i="227"/>
  <c r="AZ297" i="226" s="1"/>
  <c r="BA297" i="226" s="1"/>
  <c r="BD305" i="227"/>
  <c r="AZ305" i="226" s="1"/>
  <c r="BA305" i="226" s="1"/>
  <c r="BD321" i="227"/>
  <c r="AZ321" i="226" s="1"/>
  <c r="BS12" i="227"/>
  <c r="BL12" i="226" s="1"/>
  <c r="BM12" i="226" s="1"/>
  <c r="BS29" i="227"/>
  <c r="BL29" i="226" s="1"/>
  <c r="BM29" i="226" s="1"/>
  <c r="BS37" i="227"/>
  <c r="BL37" i="226" s="1"/>
  <c r="BM37" i="226" s="1"/>
  <c r="BS53" i="227"/>
  <c r="BL53" i="226" s="1"/>
  <c r="BM53" i="226" s="1"/>
  <c r="BS69" i="227"/>
  <c r="BL69" i="226" s="1"/>
  <c r="BM69" i="226" s="1"/>
  <c r="BS85" i="227"/>
  <c r="BL85" i="226" s="1"/>
  <c r="BM85" i="226" s="1"/>
  <c r="BS101" i="227"/>
  <c r="BL101" i="226" s="1"/>
  <c r="BM101" i="226" s="1"/>
  <c r="BS117" i="227"/>
  <c r="BL117" i="226" s="1"/>
  <c r="BM117" i="226" s="1"/>
  <c r="BS125" i="227"/>
  <c r="BL125" i="226" s="1"/>
  <c r="BM125" i="226" s="1"/>
  <c r="BS149" i="227"/>
  <c r="BL149" i="226" s="1"/>
  <c r="BM149" i="226" s="1"/>
  <c r="BS157" i="227"/>
  <c r="BL157" i="226" s="1"/>
  <c r="BM157" i="226" s="1"/>
  <c r="BS181" i="227"/>
  <c r="BL181" i="226" s="1"/>
  <c r="BM181" i="226" s="1"/>
  <c r="BS221" i="227"/>
  <c r="BL221" i="226" s="1"/>
  <c r="BM221" i="226" s="1"/>
  <c r="BS237" i="227"/>
  <c r="BL237" i="226" s="1"/>
  <c r="BM237" i="226" s="1"/>
  <c r="BS245" i="227"/>
  <c r="BL245" i="226" s="1"/>
  <c r="BM245" i="226" s="1"/>
  <c r="BS253" i="227"/>
  <c r="BL253" i="226" s="1"/>
  <c r="BM253" i="226" s="1"/>
  <c r="BS285" i="227"/>
  <c r="BL285" i="226" s="1"/>
  <c r="BM285" i="226" s="1"/>
  <c r="BS293" i="227"/>
  <c r="BL293" i="226" s="1"/>
  <c r="BM293" i="226" s="1"/>
  <c r="BS301" i="227"/>
  <c r="BL301" i="226" s="1"/>
  <c r="BM301" i="226" s="1"/>
  <c r="BP17" i="227"/>
  <c r="BP25" i="227"/>
  <c r="BP65" i="227"/>
  <c r="BP97" i="227"/>
  <c r="BP113" i="227"/>
  <c r="BP129" i="227"/>
  <c r="BP209" i="227"/>
  <c r="BP217" i="227"/>
  <c r="BP225" i="227"/>
  <c r="BP233" i="227"/>
  <c r="BP241" i="227"/>
  <c r="BP265" i="227"/>
  <c r="BP273" i="227"/>
  <c r="BP281" i="227"/>
  <c r="BP289" i="227"/>
  <c r="BP297" i="227"/>
  <c r="BP305" i="227"/>
  <c r="BP321" i="227"/>
  <c r="BP329" i="227"/>
  <c r="BP337" i="227"/>
  <c r="BM13" i="227"/>
  <c r="BI13" i="226" s="1"/>
  <c r="BJ13" i="226" s="1"/>
  <c r="BM23" i="227"/>
  <c r="BI23" i="226" s="1"/>
  <c r="BJ23" i="226" s="1"/>
  <c r="BM40" i="227"/>
  <c r="BI40" i="226" s="1"/>
  <c r="BJ40" i="226" s="1"/>
  <c r="BM64" i="227"/>
  <c r="BI64" i="226" s="1"/>
  <c r="BJ64" i="226" s="1"/>
  <c r="BM106" i="227"/>
  <c r="BI106" i="226" s="1"/>
  <c r="BJ106" i="226" s="1"/>
  <c r="BM122" i="227"/>
  <c r="BI122" i="226" s="1"/>
  <c r="BJ122" i="226" s="1"/>
  <c r="BM170" i="227"/>
  <c r="BI170" i="226" s="1"/>
  <c r="BJ170" i="226" s="1"/>
  <c r="BM178" i="227"/>
  <c r="BI178" i="226" s="1"/>
  <c r="BJ178" i="226" s="1"/>
  <c r="BM186" i="227"/>
  <c r="BI186" i="226" s="1"/>
  <c r="BJ186" i="226" s="1"/>
  <c r="BD18" i="227"/>
  <c r="AZ18" i="226" s="1"/>
  <c r="BA18" i="226" s="1"/>
  <c r="BD26" i="227"/>
  <c r="AZ26" i="226" s="1"/>
  <c r="BA26" i="226" s="1"/>
  <c r="BD34" i="227"/>
  <c r="AZ34" i="226" s="1"/>
  <c r="BA34" i="226" s="1"/>
  <c r="BD42" i="227"/>
  <c r="AZ42" i="226" s="1"/>
  <c r="BD50" i="227"/>
  <c r="AZ50" i="226" s="1"/>
  <c r="BA50" i="226" s="1"/>
  <c r="BD66" i="227"/>
  <c r="AZ66" i="226" s="1"/>
  <c r="BA66" i="226" s="1"/>
  <c r="BD74" i="227"/>
  <c r="AZ74" i="226" s="1"/>
  <c r="BA74" i="226" s="1"/>
  <c r="BD82" i="227"/>
  <c r="AZ82" i="226" s="1"/>
  <c r="BA82" i="226" s="1"/>
  <c r="BD90" i="227"/>
  <c r="AZ90" i="226" s="1"/>
  <c r="BD98" i="227"/>
  <c r="AZ98" i="226" s="1"/>
  <c r="BA98" i="226" s="1"/>
  <c r="BD106" i="227"/>
  <c r="AZ106" i="226" s="1"/>
  <c r="BA106" i="226" s="1"/>
  <c r="BD138" i="227"/>
  <c r="AZ138" i="226" s="1"/>
  <c r="BA138" i="226" s="1"/>
  <c r="BD170" i="227"/>
  <c r="AZ170" i="226" s="1"/>
  <c r="BA170" i="226" s="1"/>
  <c r="BD178" i="227"/>
  <c r="AZ178" i="226" s="1"/>
  <c r="BA178" i="226" s="1"/>
  <c r="BD186" i="227"/>
  <c r="AZ186" i="226" s="1"/>
  <c r="BA186" i="226" s="1"/>
  <c r="BD330" i="227"/>
  <c r="AZ330" i="226" s="1"/>
  <c r="BA330" i="226" s="1"/>
  <c r="BD338" i="227"/>
  <c r="AZ338" i="226" s="1"/>
  <c r="BA338" i="226" s="1"/>
  <c r="AF11" i="227"/>
  <c r="AB11" i="226" s="1"/>
  <c r="AC11" i="226" s="1"/>
  <c r="X11" i="224"/>
  <c r="AA11" i="226" s="1"/>
  <c r="AF27" i="227"/>
  <c r="AB27" i="226" s="1"/>
  <c r="AC27" i="226" s="1"/>
  <c r="X27" i="224"/>
  <c r="AF35" i="227"/>
  <c r="AB35" i="226" s="1"/>
  <c r="AC35" i="226" s="1"/>
  <c r="X35" i="224"/>
  <c r="AF43" i="227"/>
  <c r="AB43" i="226" s="1"/>
  <c r="AC43" i="226" s="1"/>
  <c r="X43" i="224"/>
  <c r="AF83" i="227"/>
  <c r="AB83" i="226" s="1"/>
  <c r="AC83" i="226" s="1"/>
  <c r="X83" i="224"/>
  <c r="AF91" i="227"/>
  <c r="AB91" i="226" s="1"/>
  <c r="AC91" i="226" s="1"/>
  <c r="X91" i="224"/>
  <c r="AF107" i="227"/>
  <c r="AB107" i="226" s="1"/>
  <c r="AC107" i="226" s="1"/>
  <c r="X107" i="224"/>
  <c r="AF115" i="227"/>
  <c r="AB115" i="226" s="1"/>
  <c r="AC115" i="226" s="1"/>
  <c r="X115" i="224"/>
  <c r="AF123" i="227"/>
  <c r="AB123" i="226" s="1"/>
  <c r="AC123" i="226" s="1"/>
  <c r="X123" i="224"/>
  <c r="AF139" i="227"/>
  <c r="AB139" i="226" s="1"/>
  <c r="AC139" i="226" s="1"/>
  <c r="X139" i="224"/>
  <c r="AF163" i="227"/>
  <c r="AB163" i="226" s="1"/>
  <c r="AC163" i="226" s="1"/>
  <c r="X163" i="224"/>
  <c r="AF171" i="227"/>
  <c r="AB171" i="226" s="1"/>
  <c r="AC171" i="226" s="1"/>
  <c r="X171" i="224"/>
  <c r="AF187" i="227"/>
  <c r="AB187" i="226" s="1"/>
  <c r="AC187" i="226" s="1"/>
  <c r="X187" i="224"/>
  <c r="AF195" i="227"/>
  <c r="AB195" i="226" s="1"/>
  <c r="AC195" i="226" s="1"/>
  <c r="X195" i="224"/>
  <c r="AF243" i="227"/>
  <c r="AB243" i="226" s="1"/>
  <c r="AC243" i="226" s="1"/>
  <c r="X243" i="224"/>
  <c r="AF251" i="227"/>
  <c r="AB251" i="226" s="1"/>
  <c r="AC251" i="226" s="1"/>
  <c r="X251" i="224"/>
  <c r="AF259" i="227"/>
  <c r="AB259" i="226" s="1"/>
  <c r="AC259" i="226" s="1"/>
  <c r="X259" i="224"/>
  <c r="AF267" i="227"/>
  <c r="AB267" i="226" s="1"/>
  <c r="AC267" i="226" s="1"/>
  <c r="X267" i="224"/>
  <c r="AF275" i="227"/>
  <c r="AB275" i="226" s="1"/>
  <c r="AC275" i="226" s="1"/>
  <c r="X275" i="224"/>
  <c r="AF283" i="227"/>
  <c r="AB283" i="226" s="1"/>
  <c r="AC283" i="226" s="1"/>
  <c r="X283" i="224"/>
  <c r="AF291" i="227"/>
  <c r="AB291" i="226" s="1"/>
  <c r="AC291" i="226" s="1"/>
  <c r="X291" i="224"/>
  <c r="AF299" i="227"/>
  <c r="AB299" i="226" s="1"/>
  <c r="AC299" i="226" s="1"/>
  <c r="X299" i="224"/>
  <c r="AF307" i="227"/>
  <c r="AB307" i="226" s="1"/>
  <c r="AC307" i="226" s="1"/>
  <c r="X307" i="224"/>
  <c r="AF315" i="227"/>
  <c r="AB315" i="226" s="1"/>
  <c r="AC315" i="226" s="1"/>
  <c r="X315" i="224"/>
  <c r="AF323" i="227"/>
  <c r="AB323" i="226" s="1"/>
  <c r="AC323" i="226" s="1"/>
  <c r="X323" i="224"/>
  <c r="AF20" i="227"/>
  <c r="AB20" i="226" s="1"/>
  <c r="AC20" i="226" s="1"/>
  <c r="X20" i="224"/>
  <c r="AF28" i="227"/>
  <c r="AB28" i="226" s="1"/>
  <c r="AC28" i="226" s="1"/>
  <c r="X28" i="224"/>
  <c r="AF44" i="227"/>
  <c r="AB44" i="226" s="1"/>
  <c r="AC44" i="226" s="1"/>
  <c r="X44" i="224"/>
  <c r="AF52" i="227"/>
  <c r="AB52" i="226" s="1"/>
  <c r="AC52" i="226" s="1"/>
  <c r="X52" i="224"/>
  <c r="AF60" i="227"/>
  <c r="AB60" i="226" s="1"/>
  <c r="AC60" i="226" s="1"/>
  <c r="X60" i="224"/>
  <c r="AF124" i="227"/>
  <c r="AB124" i="226" s="1"/>
  <c r="AC124" i="226" s="1"/>
  <c r="X124" i="224"/>
  <c r="AF148" i="227"/>
  <c r="AB148" i="226" s="1"/>
  <c r="AC148" i="226" s="1"/>
  <c r="X148" i="224"/>
  <c r="AF156" i="227"/>
  <c r="AB156" i="226" s="1"/>
  <c r="AC156" i="226" s="1"/>
  <c r="X156" i="224"/>
  <c r="AF180" i="227"/>
  <c r="AB180" i="226" s="1"/>
  <c r="AC180" i="226" s="1"/>
  <c r="X180" i="224"/>
  <c r="AF188" i="227"/>
  <c r="AB188" i="226" s="1"/>
  <c r="AC188" i="226" s="1"/>
  <c r="X188" i="224"/>
  <c r="AF324" i="227"/>
  <c r="AB324" i="226" s="1"/>
  <c r="AC324" i="226" s="1"/>
  <c r="X324" i="224"/>
  <c r="AF332" i="227"/>
  <c r="AB332" i="226" s="1"/>
  <c r="AC332" i="226" s="1"/>
  <c r="X332" i="224"/>
  <c r="AF340" i="227"/>
  <c r="AB340" i="226" s="1"/>
  <c r="AC340" i="226" s="1"/>
  <c r="X340" i="224"/>
  <c r="BS186" i="227"/>
  <c r="BL186" i="226" s="1"/>
  <c r="BM186" i="226" s="1"/>
  <c r="BS330" i="227"/>
  <c r="BL330" i="226" s="1"/>
  <c r="BM330" i="226" s="1"/>
  <c r="BP294" i="227"/>
  <c r="BM103" i="227"/>
  <c r="BI103" i="226" s="1"/>
  <c r="BJ103" i="226" s="1"/>
  <c r="BM143" i="227"/>
  <c r="BI143" i="226" s="1"/>
  <c r="BJ143" i="226" s="1"/>
  <c r="BM223" i="227"/>
  <c r="BI223" i="226" s="1"/>
  <c r="BJ223" i="226" s="1"/>
  <c r="BM271" i="227"/>
  <c r="BI271" i="226" s="1"/>
  <c r="BJ271" i="226" s="1"/>
  <c r="BM311" i="227"/>
  <c r="BI311" i="226" s="1"/>
  <c r="BJ311" i="226" s="1"/>
  <c r="BD71" i="227"/>
  <c r="AZ71" i="226" s="1"/>
  <c r="BD151" i="227"/>
  <c r="AZ151" i="226" s="1"/>
  <c r="BA151" i="226" s="1"/>
  <c r="BD231" i="227"/>
  <c r="AZ231" i="226" s="1"/>
  <c r="BD287" i="227"/>
  <c r="AZ287" i="226" s="1"/>
  <c r="BS28" i="227"/>
  <c r="BL28" i="226" s="1"/>
  <c r="BM28" i="226" s="1"/>
  <c r="BS84" i="227"/>
  <c r="BL84" i="226" s="1"/>
  <c r="BM84" i="226" s="1"/>
  <c r="BS124" i="227"/>
  <c r="BL124" i="226" s="1"/>
  <c r="BM124" i="226" s="1"/>
  <c r="BP32" i="227"/>
  <c r="BP42" i="227"/>
  <c r="BP82" i="227"/>
  <c r="BP138" i="227"/>
  <c r="BM24" i="227"/>
  <c r="BI24" i="226" s="1"/>
  <c r="BJ24" i="226" s="1"/>
  <c r="BM57" i="227"/>
  <c r="BI57" i="226" s="1"/>
  <c r="BJ57" i="226" s="1"/>
  <c r="BM131" i="227"/>
  <c r="BI131" i="226" s="1"/>
  <c r="BJ131" i="226" s="1"/>
  <c r="BM163" i="227"/>
  <c r="BI163" i="226" s="1"/>
  <c r="BJ163" i="226" s="1"/>
  <c r="BM187" i="227"/>
  <c r="BI187" i="226" s="1"/>
  <c r="BJ187" i="226" s="1"/>
  <c r="BM243" i="227"/>
  <c r="BI243" i="226" s="1"/>
  <c r="BJ243" i="226" s="1"/>
  <c r="BM267" i="227"/>
  <c r="BI267" i="226" s="1"/>
  <c r="BJ267" i="226" s="1"/>
  <c r="BM307" i="227"/>
  <c r="BI307" i="226" s="1"/>
  <c r="BJ307" i="226" s="1"/>
  <c r="BD139" i="227"/>
  <c r="AZ139" i="226" s="1"/>
  <c r="BA139" i="226" s="1"/>
  <c r="BD171" i="227"/>
  <c r="AZ171" i="226" s="1"/>
  <c r="BA171" i="226" s="1"/>
  <c r="BD211" i="227"/>
  <c r="AZ211" i="226" s="1"/>
  <c r="BA211" i="226" s="1"/>
  <c r="BD235" i="227"/>
  <c r="AZ235" i="226" s="1"/>
  <c r="BD259" i="227"/>
  <c r="AZ259" i="226" s="1"/>
  <c r="BA259" i="226" s="1"/>
  <c r="BD283" i="227"/>
  <c r="AZ283" i="226" s="1"/>
  <c r="BA283" i="226" s="1"/>
  <c r="BD315" i="227"/>
  <c r="AZ315" i="226" s="1"/>
  <c r="BS15" i="227"/>
  <c r="BL15" i="226" s="1"/>
  <c r="BM15" i="226" s="1"/>
  <c r="BS39" i="227"/>
  <c r="BL39" i="226" s="1"/>
  <c r="BM39" i="226" s="1"/>
  <c r="BS79" i="227"/>
  <c r="BL79" i="226" s="1"/>
  <c r="BM79" i="226" s="1"/>
  <c r="BS111" i="227"/>
  <c r="BL111" i="226" s="1"/>
  <c r="BM111" i="226" s="1"/>
  <c r="BS127" i="227"/>
  <c r="BL127" i="226" s="1"/>
  <c r="BM127" i="226" s="1"/>
  <c r="BS159" i="227"/>
  <c r="BL159" i="226" s="1"/>
  <c r="BM159" i="226" s="1"/>
  <c r="BS183" i="227"/>
  <c r="BL183" i="226" s="1"/>
  <c r="BM183" i="226" s="1"/>
  <c r="BS199" i="227"/>
  <c r="BL199" i="226" s="1"/>
  <c r="BM199" i="226" s="1"/>
  <c r="BS223" i="227"/>
  <c r="BL223" i="226" s="1"/>
  <c r="BM223" i="226" s="1"/>
  <c r="BS239" i="227"/>
  <c r="BL239" i="226" s="1"/>
  <c r="BM239" i="226" s="1"/>
  <c r="BS247" i="227"/>
  <c r="BL247" i="226" s="1"/>
  <c r="BM247" i="226" s="1"/>
  <c r="BS263" i="227"/>
  <c r="BL263" i="226" s="1"/>
  <c r="BM263" i="226" s="1"/>
  <c r="BS287" i="227"/>
  <c r="BL287" i="226" s="1"/>
  <c r="BM287" i="226" s="1"/>
  <c r="BS303" i="227"/>
  <c r="BL303" i="226" s="1"/>
  <c r="BM303" i="226" s="1"/>
  <c r="BS311" i="227"/>
  <c r="BL311" i="226" s="1"/>
  <c r="BM311" i="226" s="1"/>
  <c r="BS319" i="227"/>
  <c r="BL319" i="226" s="1"/>
  <c r="BM319" i="226" s="1"/>
  <c r="BP11" i="227"/>
  <c r="BP19" i="227"/>
  <c r="BP27" i="227"/>
  <c r="BP51" i="227"/>
  <c r="BP107" i="227"/>
  <c r="BP123" i="227"/>
  <c r="BP139" i="227"/>
  <c r="BP155" i="227"/>
  <c r="BP203" i="227"/>
  <c r="BP211" i="227"/>
  <c r="BP219" i="227"/>
  <c r="BP227" i="227"/>
  <c r="BP235" i="227"/>
  <c r="BP243" i="227"/>
  <c r="BP251" i="227"/>
  <c r="BP259" i="227"/>
  <c r="BP267" i="227"/>
  <c r="BP275" i="227"/>
  <c r="BP283" i="227"/>
  <c r="BP291" i="227"/>
  <c r="BP299" i="227"/>
  <c r="BP307" i="227"/>
  <c r="BP315" i="227"/>
  <c r="BP323" i="227"/>
  <c r="BP331" i="227"/>
  <c r="BP339" i="227"/>
  <c r="BM25" i="227"/>
  <c r="BI25" i="226" s="1"/>
  <c r="BJ25" i="226" s="1"/>
  <c r="BM33" i="227"/>
  <c r="BI33" i="226" s="1"/>
  <c r="BJ33" i="226" s="1"/>
  <c r="BM42" i="227"/>
  <c r="BI42" i="226" s="1"/>
  <c r="BJ42" i="226" s="1"/>
  <c r="BM50" i="227"/>
  <c r="BI50" i="226" s="1"/>
  <c r="BJ50" i="226" s="1"/>
  <c r="BM92" i="227"/>
  <c r="BI92" i="226" s="1"/>
  <c r="BJ92" i="226" s="1"/>
  <c r="BM100" i="227"/>
  <c r="BI100" i="226" s="1"/>
  <c r="BJ100" i="226" s="1"/>
  <c r="BM116" i="227"/>
  <c r="BI116" i="226" s="1"/>
  <c r="BJ116" i="226" s="1"/>
  <c r="BM124" i="227"/>
  <c r="BI124" i="226" s="1"/>
  <c r="BJ124" i="226" s="1"/>
  <c r="BM132" i="227"/>
  <c r="BI132" i="226" s="1"/>
  <c r="BJ132" i="226" s="1"/>
  <c r="BM148" i="227"/>
  <c r="BI148" i="226" s="1"/>
  <c r="BJ148" i="226" s="1"/>
  <c r="BM156" i="227"/>
  <c r="BI156" i="226" s="1"/>
  <c r="BJ156" i="226" s="1"/>
  <c r="BM188" i="227"/>
  <c r="BI188" i="226" s="1"/>
  <c r="BJ188" i="226" s="1"/>
  <c r="BM196" i="227"/>
  <c r="BI196" i="226" s="1"/>
  <c r="BJ196" i="226" s="1"/>
  <c r="BM212" i="227"/>
  <c r="BI212" i="226" s="1"/>
  <c r="BJ212" i="226" s="1"/>
  <c r="BM220" i="227"/>
  <c r="BI220" i="226" s="1"/>
  <c r="BJ220" i="226" s="1"/>
  <c r="BM228" i="227"/>
  <c r="BI228" i="226" s="1"/>
  <c r="BJ228" i="226" s="1"/>
  <c r="BM236" i="227"/>
  <c r="BI236" i="226" s="1"/>
  <c r="BJ236" i="226" s="1"/>
  <c r="BM244" i="227"/>
  <c r="BI244" i="226" s="1"/>
  <c r="BJ244" i="226" s="1"/>
  <c r="BM260" i="227"/>
  <c r="BI260" i="226" s="1"/>
  <c r="BJ260" i="226" s="1"/>
  <c r="BM268" i="227"/>
  <c r="BI268" i="226" s="1"/>
  <c r="BJ268" i="226" s="1"/>
  <c r="BD12" i="227"/>
  <c r="AZ12" i="226" s="1"/>
  <c r="BA12" i="226" s="1"/>
  <c r="BD20" i="227"/>
  <c r="AZ20" i="226" s="1"/>
  <c r="BA20" i="226" s="1"/>
  <c r="BD28" i="227"/>
  <c r="AZ28" i="226" s="1"/>
  <c r="BA28" i="226" s="1"/>
  <c r="BD36" i="227"/>
  <c r="AZ36" i="226" s="1"/>
  <c r="BA36" i="226" s="1"/>
  <c r="BD44" i="227"/>
  <c r="AZ44" i="226" s="1"/>
  <c r="BD52" i="227"/>
  <c r="AZ52" i="226" s="1"/>
  <c r="BD68" i="227"/>
  <c r="AZ68" i="226" s="1"/>
  <c r="BA68" i="226" s="1"/>
  <c r="BD100" i="227"/>
  <c r="AZ100" i="226" s="1"/>
  <c r="BA100" i="226" s="1"/>
  <c r="BD108" i="227"/>
  <c r="AZ108" i="226" s="1"/>
  <c r="BA108" i="226" s="1"/>
  <c r="BD124" i="227"/>
  <c r="AZ124" i="226" s="1"/>
  <c r="BA124" i="226" s="1"/>
  <c r="BD132" i="227"/>
  <c r="AZ132" i="226" s="1"/>
  <c r="BA132" i="226" s="1"/>
  <c r="BD148" i="227"/>
  <c r="AZ148" i="226" s="1"/>
  <c r="BA148" i="226" s="1"/>
  <c r="BD156" i="227"/>
  <c r="AZ156" i="226" s="1"/>
  <c r="BA156" i="226" s="1"/>
  <c r="BD172" i="227"/>
  <c r="AZ172" i="226" s="1"/>
  <c r="BA172" i="226" s="1"/>
  <c r="BD180" i="227"/>
  <c r="AZ180" i="226" s="1"/>
  <c r="BA180" i="226" s="1"/>
  <c r="BD188" i="227"/>
  <c r="AZ188" i="226" s="1"/>
  <c r="BA188" i="226" s="1"/>
  <c r="BD324" i="227"/>
  <c r="AZ324" i="226" s="1"/>
  <c r="BD332" i="227"/>
  <c r="AZ332" i="226" s="1"/>
  <c r="BA332" i="226" s="1"/>
  <c r="BD340" i="227"/>
  <c r="AZ340" i="226" s="1"/>
  <c r="BA340" i="226" s="1"/>
  <c r="AF21" i="227"/>
  <c r="AB21" i="226" s="1"/>
  <c r="AC21" i="226" s="1"/>
  <c r="X21" i="224"/>
  <c r="AF37" i="227"/>
  <c r="AB37" i="226" s="1"/>
  <c r="AC37" i="226" s="1"/>
  <c r="X37" i="224"/>
  <c r="AF45" i="227"/>
  <c r="AB45" i="226" s="1"/>
  <c r="AC45" i="226" s="1"/>
  <c r="X45" i="224"/>
  <c r="AF61" i="227"/>
  <c r="AB61" i="226" s="1"/>
  <c r="AC61" i="226" s="1"/>
  <c r="X61" i="224"/>
  <c r="AF77" i="227"/>
  <c r="AB77" i="226" s="1"/>
  <c r="X77" i="224"/>
  <c r="AF101" i="227"/>
  <c r="AB101" i="226" s="1"/>
  <c r="AC101" i="226" s="1"/>
  <c r="X101" i="224"/>
  <c r="AF125" i="227"/>
  <c r="AB125" i="226" s="1"/>
  <c r="AC125" i="226" s="1"/>
  <c r="X125" i="224"/>
  <c r="AF141" i="227"/>
  <c r="AB141" i="226" s="1"/>
  <c r="AC141" i="226" s="1"/>
  <c r="X141" i="224"/>
  <c r="AF165" i="227"/>
  <c r="AB165" i="226" s="1"/>
  <c r="AC165" i="226" s="1"/>
  <c r="X165" i="224"/>
  <c r="AF197" i="227"/>
  <c r="AB197" i="226" s="1"/>
  <c r="AC197" i="226" s="1"/>
  <c r="X197" i="224"/>
  <c r="AF205" i="227"/>
  <c r="AB205" i="226" s="1"/>
  <c r="AC205" i="226" s="1"/>
  <c r="X205" i="224"/>
  <c r="AF221" i="227"/>
  <c r="AB221" i="226" s="1"/>
  <c r="AC221" i="226" s="1"/>
  <c r="X221" i="224"/>
  <c r="AF253" i="227"/>
  <c r="AB253" i="226" s="1"/>
  <c r="AC253" i="226" s="1"/>
  <c r="X253" i="224"/>
  <c r="AF277" i="227"/>
  <c r="AB277" i="226" s="1"/>
  <c r="AC277" i="226" s="1"/>
  <c r="X277" i="224"/>
  <c r="AF301" i="227"/>
  <c r="AB301" i="226" s="1"/>
  <c r="AC301" i="226" s="1"/>
  <c r="X301" i="224"/>
  <c r="BS34" i="227"/>
  <c r="BL34" i="226" s="1"/>
  <c r="BM34" i="226" s="1"/>
  <c r="BS154" i="227"/>
  <c r="BL154" i="226" s="1"/>
  <c r="BM154" i="226" s="1"/>
  <c r="BP30" i="227"/>
  <c r="BP166" i="227"/>
  <c r="BP310" i="227"/>
  <c r="BM127" i="227"/>
  <c r="BI127" i="226" s="1"/>
  <c r="BJ127" i="226" s="1"/>
  <c r="BM183" i="227"/>
  <c r="BI183" i="226" s="1"/>
  <c r="BJ183" i="226" s="1"/>
  <c r="BM255" i="227"/>
  <c r="BI255" i="226" s="1"/>
  <c r="BJ255" i="226" s="1"/>
  <c r="BM287" i="227"/>
  <c r="BI287" i="226" s="1"/>
  <c r="BJ287" i="226" s="1"/>
  <c r="BD119" i="227"/>
  <c r="AZ119" i="226" s="1"/>
  <c r="BA119" i="226" s="1"/>
  <c r="BD159" i="227"/>
  <c r="AZ159" i="226" s="1"/>
  <c r="BA159" i="226" s="1"/>
  <c r="BD191" i="227"/>
  <c r="AZ191" i="226" s="1"/>
  <c r="BA191" i="226" s="1"/>
  <c r="BD311" i="227"/>
  <c r="AZ311" i="226" s="1"/>
  <c r="BA311" i="226" s="1"/>
  <c r="BS132" i="227"/>
  <c r="BL132" i="226" s="1"/>
  <c r="BM132" i="226" s="1"/>
  <c r="BS188" i="227"/>
  <c r="BL188" i="226" s="1"/>
  <c r="BM188" i="226" s="1"/>
  <c r="BP40" i="227"/>
  <c r="BS182" i="227"/>
  <c r="BL182" i="226" s="1"/>
  <c r="BM182" i="226" s="1"/>
  <c r="BS302" i="227"/>
  <c r="BL302" i="226" s="1"/>
  <c r="BM302" i="226" s="1"/>
  <c r="BP26" i="227"/>
  <c r="BP74" i="227"/>
  <c r="BP154" i="227"/>
  <c r="BP338" i="227"/>
  <c r="BM32" i="227"/>
  <c r="BI32" i="226" s="1"/>
  <c r="BJ32" i="226" s="1"/>
  <c r="BM171" i="227"/>
  <c r="BI171" i="226" s="1"/>
  <c r="BJ171" i="226" s="1"/>
  <c r="BM203" i="227"/>
  <c r="BI203" i="226" s="1"/>
  <c r="BJ203" i="226" s="1"/>
  <c r="BM235" i="227"/>
  <c r="BI235" i="226" s="1"/>
  <c r="BJ235" i="226" s="1"/>
  <c r="BM259" i="227"/>
  <c r="BI259" i="226" s="1"/>
  <c r="BJ259" i="226" s="1"/>
  <c r="BM291" i="227"/>
  <c r="BI291" i="226" s="1"/>
  <c r="BJ291" i="226" s="1"/>
  <c r="BM315" i="227"/>
  <c r="BI315" i="226" s="1"/>
  <c r="BJ315" i="226" s="1"/>
  <c r="BD19" i="227"/>
  <c r="AZ19" i="226" s="1"/>
  <c r="BA19" i="226" s="1"/>
  <c r="BD107" i="227"/>
  <c r="AZ107" i="226" s="1"/>
  <c r="BA107" i="226" s="1"/>
  <c r="BD123" i="227"/>
  <c r="AZ123" i="226" s="1"/>
  <c r="BA123" i="226" s="1"/>
  <c r="BD155" i="227"/>
  <c r="AZ155" i="226" s="1"/>
  <c r="BD219" i="227"/>
  <c r="AZ219" i="226" s="1"/>
  <c r="BA219" i="226" s="1"/>
  <c r="BD243" i="227"/>
  <c r="AZ243" i="226" s="1"/>
  <c r="BA243" i="226" s="1"/>
  <c r="BD267" i="227"/>
  <c r="AZ267" i="226" s="1"/>
  <c r="BA267" i="226" s="1"/>
  <c r="BD291" i="227"/>
  <c r="AZ291" i="226" s="1"/>
  <c r="BA291" i="226" s="1"/>
  <c r="BD307" i="227"/>
  <c r="AZ307" i="226" s="1"/>
  <c r="BS24" i="227"/>
  <c r="BL24" i="226" s="1"/>
  <c r="BM24" i="226" s="1"/>
  <c r="BS32" i="227"/>
  <c r="BL32" i="226" s="1"/>
  <c r="BM32" i="226" s="1"/>
  <c r="BS40" i="227"/>
  <c r="BL40" i="226" s="1"/>
  <c r="BM40" i="226" s="1"/>
  <c r="BS56" i="227"/>
  <c r="BL56" i="226" s="1"/>
  <c r="BM56" i="226" s="1"/>
  <c r="BS64" i="227"/>
  <c r="BL64" i="226" s="1"/>
  <c r="BM64" i="226" s="1"/>
  <c r="BS72" i="227"/>
  <c r="BL72" i="226" s="1"/>
  <c r="BM72" i="226" s="1"/>
  <c r="BS80" i="227"/>
  <c r="BL80" i="226" s="1"/>
  <c r="BM80" i="226" s="1"/>
  <c r="BS96" i="227"/>
  <c r="BL96" i="226" s="1"/>
  <c r="BM96" i="226" s="1"/>
  <c r="BS104" i="227"/>
  <c r="BL104" i="226" s="1"/>
  <c r="BM104" i="226" s="1"/>
  <c r="BS144" i="227"/>
  <c r="BL144" i="226" s="1"/>
  <c r="BM144" i="226" s="1"/>
  <c r="BS176" i="227"/>
  <c r="BL176" i="226" s="1"/>
  <c r="BM176" i="226" s="1"/>
  <c r="BS224" i="227"/>
  <c r="BL224" i="226" s="1"/>
  <c r="BM224" i="226" s="1"/>
  <c r="BS232" i="227"/>
  <c r="BL232" i="226" s="1"/>
  <c r="BM232" i="226" s="1"/>
  <c r="BS240" i="227"/>
  <c r="BL240" i="226" s="1"/>
  <c r="BM240" i="226" s="1"/>
  <c r="BS248" i="227"/>
  <c r="BL248" i="226" s="1"/>
  <c r="BM248" i="226" s="1"/>
  <c r="BS256" i="227"/>
  <c r="BL256" i="226" s="1"/>
  <c r="BM256" i="226" s="1"/>
  <c r="BS264" i="227"/>
  <c r="BL264" i="226" s="1"/>
  <c r="BM264" i="226" s="1"/>
  <c r="BS272" i="227"/>
  <c r="BL272" i="226" s="1"/>
  <c r="BM272" i="226" s="1"/>
  <c r="BS288" i="227"/>
  <c r="BL288" i="226" s="1"/>
  <c r="BM288" i="226" s="1"/>
  <c r="BS296" i="227"/>
  <c r="BL296" i="226" s="1"/>
  <c r="BM296" i="226" s="1"/>
  <c r="BS304" i="227"/>
  <c r="BL304" i="226" s="1"/>
  <c r="BM304" i="226" s="1"/>
  <c r="BS312" i="227"/>
  <c r="BL312" i="226" s="1"/>
  <c r="BM312" i="226" s="1"/>
  <c r="BS320" i="227"/>
  <c r="BL320" i="226" s="1"/>
  <c r="BM320" i="226" s="1"/>
  <c r="BS328" i="227"/>
  <c r="BL328" i="226" s="1"/>
  <c r="BM328" i="226" s="1"/>
  <c r="BS336" i="227"/>
  <c r="BL336" i="226" s="1"/>
  <c r="BM336" i="226" s="1"/>
  <c r="BP12" i="227"/>
  <c r="BP20" i="227"/>
  <c r="BP148" i="227"/>
  <c r="BP156" i="227"/>
  <c r="BP164" i="227"/>
  <c r="BP172" i="227"/>
  <c r="BP324" i="227"/>
  <c r="BP332" i="227"/>
  <c r="BP340" i="227"/>
  <c r="BM26" i="227"/>
  <c r="BI26" i="226" s="1"/>
  <c r="BJ26" i="226" s="1"/>
  <c r="BM43" i="227"/>
  <c r="BI43" i="226" s="1"/>
  <c r="BJ43" i="226" s="1"/>
  <c r="BM51" i="227"/>
  <c r="BI51" i="226" s="1"/>
  <c r="BJ51" i="226" s="1"/>
  <c r="BM84" i="227"/>
  <c r="BI84" i="226" s="1"/>
  <c r="BJ84" i="226" s="1"/>
  <c r="BM93" i="227"/>
  <c r="BI93" i="226" s="1"/>
  <c r="BJ93" i="226" s="1"/>
  <c r="BM117" i="227"/>
  <c r="BI117" i="226" s="1"/>
  <c r="BJ117" i="226" s="1"/>
  <c r="BM165" i="227"/>
  <c r="BI165" i="226" s="1"/>
  <c r="BJ165" i="226" s="1"/>
  <c r="BM205" i="227"/>
  <c r="BI205" i="226" s="1"/>
  <c r="BJ205" i="226" s="1"/>
  <c r="BM213" i="227"/>
  <c r="BI213" i="226" s="1"/>
  <c r="BJ213" i="226" s="1"/>
  <c r="BM221" i="227"/>
  <c r="BI221" i="226" s="1"/>
  <c r="BJ221" i="226" s="1"/>
  <c r="BM229" i="227"/>
  <c r="BI229" i="226" s="1"/>
  <c r="BJ229" i="226" s="1"/>
  <c r="BM237" i="227"/>
  <c r="BI237" i="226" s="1"/>
  <c r="BJ237" i="226" s="1"/>
  <c r="BM245" i="227"/>
  <c r="BI245" i="226" s="1"/>
  <c r="BJ245" i="226" s="1"/>
  <c r="BM253" i="227"/>
  <c r="BI253" i="226" s="1"/>
  <c r="BJ253" i="226" s="1"/>
  <c r="BM261" i="227"/>
  <c r="BI261" i="226" s="1"/>
  <c r="BJ261" i="226" s="1"/>
  <c r="BM269" i="227"/>
  <c r="BI269" i="226" s="1"/>
  <c r="BJ269" i="226" s="1"/>
  <c r="BD29" i="227"/>
  <c r="AZ29" i="226" s="1"/>
  <c r="BA29" i="226" s="1"/>
  <c r="BD37" i="227"/>
  <c r="AZ37" i="226" s="1"/>
  <c r="BA37" i="226" s="1"/>
  <c r="BD53" i="227"/>
  <c r="AZ53" i="226" s="1"/>
  <c r="BD61" i="227"/>
  <c r="AZ61" i="226" s="1"/>
  <c r="BA61" i="226" s="1"/>
  <c r="BD77" i="227"/>
  <c r="AZ77" i="226" s="1"/>
  <c r="BA77" i="226" s="1"/>
  <c r="BD85" i="227"/>
  <c r="AZ85" i="226" s="1"/>
  <c r="BA85" i="226" s="1"/>
  <c r="BD101" i="227"/>
  <c r="AZ101" i="226" s="1"/>
  <c r="BA101" i="226" s="1"/>
  <c r="BD117" i="227"/>
  <c r="AZ117" i="226" s="1"/>
  <c r="BA117" i="226" s="1"/>
  <c r="BD165" i="227"/>
  <c r="AZ165" i="226" s="1"/>
  <c r="BA165" i="226" s="1"/>
  <c r="BD197" i="227"/>
  <c r="AZ197" i="226" s="1"/>
  <c r="BA197" i="226" s="1"/>
  <c r="BD205" i="227"/>
  <c r="AZ205" i="226" s="1"/>
  <c r="BA205" i="226" s="1"/>
  <c r="BD229" i="227"/>
  <c r="AZ229" i="226" s="1"/>
  <c r="BA229" i="226" s="1"/>
  <c r="BD245" i="227"/>
  <c r="AZ245" i="226" s="1"/>
  <c r="BA245" i="226" s="1"/>
  <c r="BD293" i="227"/>
  <c r="AZ293" i="226" s="1"/>
  <c r="BA293" i="226" s="1"/>
  <c r="BD301" i="227"/>
  <c r="AZ301" i="226" s="1"/>
  <c r="BA301" i="226" s="1"/>
  <c r="BD309" i="227"/>
  <c r="AZ309" i="226" s="1"/>
  <c r="BD317" i="227"/>
  <c r="AZ317" i="226" s="1"/>
  <c r="BA317" i="226" s="1"/>
  <c r="AF22" i="227"/>
  <c r="AB22" i="226" s="1"/>
  <c r="AC22" i="226" s="1"/>
  <c r="X22" i="224"/>
  <c r="AF38" i="227"/>
  <c r="AB38" i="226" s="1"/>
  <c r="AC38" i="226" s="1"/>
  <c r="X38" i="224"/>
  <c r="AF70" i="227"/>
  <c r="AB70" i="226" s="1"/>
  <c r="AC70" i="226" s="1"/>
  <c r="X70" i="224"/>
  <c r="AF118" i="227"/>
  <c r="AB118" i="226" s="1"/>
  <c r="AC118" i="226" s="1"/>
  <c r="X118" i="224"/>
  <c r="AF134" i="227"/>
  <c r="AB134" i="226" s="1"/>
  <c r="AC134" i="226" s="1"/>
  <c r="X134" i="224"/>
  <c r="AF142" i="227"/>
  <c r="AB142" i="226" s="1"/>
  <c r="AC142" i="226" s="1"/>
  <c r="X142" i="224"/>
  <c r="AF150" i="227"/>
  <c r="AB150" i="226" s="1"/>
  <c r="AC150" i="226" s="1"/>
  <c r="X150" i="224"/>
  <c r="AF166" i="227"/>
  <c r="AB166" i="226" s="1"/>
  <c r="AC166" i="226" s="1"/>
  <c r="X166" i="224"/>
  <c r="AF198" i="227"/>
  <c r="AB198" i="226" s="1"/>
  <c r="AC198" i="226" s="1"/>
  <c r="X198" i="224"/>
  <c r="AF326" i="227"/>
  <c r="AB326" i="226" s="1"/>
  <c r="AC326" i="226" s="1"/>
  <c r="X326" i="224"/>
  <c r="AF334" i="227"/>
  <c r="AB334" i="226" s="1"/>
  <c r="AC334" i="226" s="1"/>
  <c r="X334" i="224"/>
  <c r="BS42" i="227"/>
  <c r="BL42" i="226" s="1"/>
  <c r="BM42" i="226" s="1"/>
  <c r="BP70" i="227"/>
  <c r="BP326" i="227"/>
  <c r="BM86" i="227"/>
  <c r="BI86" i="226" s="1"/>
  <c r="BJ86" i="226" s="1"/>
  <c r="BM151" i="227"/>
  <c r="BI151" i="226" s="1"/>
  <c r="BJ151" i="226" s="1"/>
  <c r="BM303" i="227"/>
  <c r="BI303" i="226" s="1"/>
  <c r="BJ303" i="226" s="1"/>
  <c r="BD111" i="227"/>
  <c r="AZ111" i="226" s="1"/>
  <c r="BA111" i="226" s="1"/>
  <c r="BD223" i="227"/>
  <c r="AZ223" i="226" s="1"/>
  <c r="BA223" i="226" s="1"/>
  <c r="BS68" i="227"/>
  <c r="BL68" i="226" s="1"/>
  <c r="BM68" i="226" s="1"/>
  <c r="BS100" i="227"/>
  <c r="BL100" i="226" s="1"/>
  <c r="BM100" i="226" s="1"/>
  <c r="BS180" i="227"/>
  <c r="BL180" i="226" s="1"/>
  <c r="BM180" i="226" s="1"/>
  <c r="BP24" i="227"/>
  <c r="BS102" i="227"/>
  <c r="BL102" i="226" s="1"/>
  <c r="BM102" i="226" s="1"/>
  <c r="BP34" i="227"/>
  <c r="BP66" i="227"/>
  <c r="BP98" i="227"/>
  <c r="BP130" i="227"/>
  <c r="BP186" i="227"/>
  <c r="BP330" i="227"/>
  <c r="BM41" i="227"/>
  <c r="BI41" i="226" s="1"/>
  <c r="BJ41" i="226" s="1"/>
  <c r="BM139" i="227"/>
  <c r="BI139" i="226" s="1"/>
  <c r="BJ139" i="226" s="1"/>
  <c r="BM179" i="227"/>
  <c r="BI179" i="226" s="1"/>
  <c r="BJ179" i="226" s="1"/>
  <c r="BM211" i="227"/>
  <c r="BI211" i="226" s="1"/>
  <c r="BJ211" i="226" s="1"/>
  <c r="BM251" i="227"/>
  <c r="BI251" i="226" s="1"/>
  <c r="BJ251" i="226" s="1"/>
  <c r="BM275" i="227"/>
  <c r="BI275" i="226" s="1"/>
  <c r="BJ275" i="226" s="1"/>
  <c r="BM299" i="227"/>
  <c r="BI299" i="226" s="1"/>
  <c r="BJ299" i="226" s="1"/>
  <c r="BD27" i="227"/>
  <c r="AZ27" i="226" s="1"/>
  <c r="BA27" i="226" s="1"/>
  <c r="BD115" i="227"/>
  <c r="AZ115" i="226" s="1"/>
  <c r="BD203" i="227"/>
  <c r="AZ203" i="226" s="1"/>
  <c r="BA203" i="226" s="1"/>
  <c r="BD227" i="227"/>
  <c r="AZ227" i="226" s="1"/>
  <c r="BD251" i="227"/>
  <c r="AZ251" i="226" s="1"/>
  <c r="BA251" i="226" s="1"/>
  <c r="BD275" i="227"/>
  <c r="AZ275" i="226" s="1"/>
  <c r="BA275" i="226" s="1"/>
  <c r="BD299" i="227"/>
  <c r="AZ299" i="226" s="1"/>
  <c r="BA299" i="226" s="1"/>
  <c r="BD323" i="227"/>
  <c r="AZ323" i="226" s="1"/>
  <c r="BS33" i="227"/>
  <c r="BL33" i="226" s="1"/>
  <c r="BM33" i="226" s="1"/>
  <c r="BS57" i="227"/>
  <c r="BL57" i="226" s="1"/>
  <c r="BM57" i="226" s="1"/>
  <c r="BS73" i="227"/>
  <c r="BL73" i="226" s="1"/>
  <c r="BM73" i="226" s="1"/>
  <c r="BS89" i="227"/>
  <c r="BL89" i="226" s="1"/>
  <c r="BM89" i="226" s="1"/>
  <c r="BS129" i="227"/>
  <c r="BL129" i="226" s="1"/>
  <c r="BM129" i="226" s="1"/>
  <c r="BS225" i="227"/>
  <c r="BL225" i="226" s="1"/>
  <c r="BM225" i="226" s="1"/>
  <c r="BS249" i="227"/>
  <c r="BL249" i="226" s="1"/>
  <c r="BM249" i="226" s="1"/>
  <c r="BS257" i="227"/>
  <c r="BL257" i="226" s="1"/>
  <c r="BM257" i="226" s="1"/>
  <c r="BS281" i="227"/>
  <c r="BL281" i="226" s="1"/>
  <c r="BM281" i="226" s="1"/>
  <c r="BS289" i="227"/>
  <c r="BL289" i="226" s="1"/>
  <c r="BM289" i="226" s="1"/>
  <c r="BP13" i="227"/>
  <c r="BP21" i="227"/>
  <c r="BP29" i="227"/>
  <c r="BP61" i="227"/>
  <c r="BP69" i="227"/>
  <c r="BP101" i="227"/>
  <c r="BP125" i="227"/>
  <c r="BP149" i="227"/>
  <c r="BP181" i="227"/>
  <c r="BP325" i="227"/>
  <c r="BP333" i="227"/>
  <c r="BM19" i="227"/>
  <c r="BI19" i="226" s="1"/>
  <c r="BJ19" i="226" s="1"/>
  <c r="BM27" i="227"/>
  <c r="BI27" i="226" s="1"/>
  <c r="BJ27" i="226" s="1"/>
  <c r="BM36" i="227"/>
  <c r="BI36" i="226" s="1"/>
  <c r="BJ36" i="226" s="1"/>
  <c r="BM44" i="227"/>
  <c r="BI44" i="226" s="1"/>
  <c r="BJ44" i="226" s="1"/>
  <c r="BM52" i="227"/>
  <c r="BI52" i="226" s="1"/>
  <c r="BJ52" i="226" s="1"/>
  <c r="BM60" i="227"/>
  <c r="BI60" i="226" s="1"/>
  <c r="BJ60" i="226" s="1"/>
  <c r="BM69" i="227"/>
  <c r="BI69" i="226" s="1"/>
  <c r="BJ69" i="226" s="1"/>
  <c r="BM77" i="227"/>
  <c r="BI77" i="226" s="1"/>
  <c r="BJ77" i="226" s="1"/>
  <c r="BM110" i="227"/>
  <c r="BI110" i="226" s="1"/>
  <c r="BJ110" i="226" s="1"/>
  <c r="BM126" i="227"/>
  <c r="BI126" i="226" s="1"/>
  <c r="BJ126" i="226" s="1"/>
  <c r="BM166" i="227"/>
  <c r="BI166" i="226" s="1"/>
  <c r="BJ166" i="226" s="1"/>
  <c r="BM198" i="227"/>
  <c r="BI198" i="226" s="1"/>
  <c r="BJ198" i="226" s="1"/>
  <c r="BM206" i="227"/>
  <c r="BI206" i="226" s="1"/>
  <c r="BJ206" i="226" s="1"/>
  <c r="BM230" i="227"/>
  <c r="BI230" i="226" s="1"/>
  <c r="BJ230" i="226" s="1"/>
  <c r="BM238" i="227"/>
  <c r="BI238" i="226" s="1"/>
  <c r="BJ238" i="226" s="1"/>
  <c r="BM246" i="227"/>
  <c r="BI246" i="226" s="1"/>
  <c r="BJ246" i="226" s="1"/>
  <c r="BM254" i="227"/>
  <c r="BI254" i="226" s="1"/>
  <c r="BJ254" i="226" s="1"/>
  <c r="BM262" i="227"/>
  <c r="BI262" i="226" s="1"/>
  <c r="BJ262" i="226" s="1"/>
  <c r="BM270" i="227"/>
  <c r="BI270" i="226" s="1"/>
  <c r="BJ270" i="226" s="1"/>
  <c r="BM278" i="227"/>
  <c r="BI278" i="226" s="1"/>
  <c r="BJ278" i="226" s="1"/>
  <c r="BM286" i="227"/>
  <c r="BI286" i="226" s="1"/>
  <c r="BJ286" i="226" s="1"/>
  <c r="BM302" i="227"/>
  <c r="BI302" i="226" s="1"/>
  <c r="BJ302" i="226" s="1"/>
  <c r="BM310" i="227"/>
  <c r="BI310" i="226" s="1"/>
  <c r="BJ310" i="226" s="1"/>
  <c r="BM318" i="227"/>
  <c r="BI318" i="226" s="1"/>
  <c r="BJ318" i="226" s="1"/>
  <c r="BD22" i="227"/>
  <c r="AZ22" i="226" s="1"/>
  <c r="BA22" i="226" s="1"/>
  <c r="BD134" i="227"/>
  <c r="AZ134" i="226" s="1"/>
  <c r="BA134" i="226" s="1"/>
  <c r="BD142" i="227"/>
  <c r="AZ142" i="226" s="1"/>
  <c r="BA142" i="226" s="1"/>
  <c r="BD166" i="227"/>
  <c r="AZ166" i="226" s="1"/>
  <c r="BA166" i="226" s="1"/>
  <c r="BD182" i="227"/>
  <c r="AZ182" i="226" s="1"/>
  <c r="BA182" i="226" s="1"/>
  <c r="BD198" i="227"/>
  <c r="AZ198" i="226" s="1"/>
  <c r="BA198" i="226" s="1"/>
  <c r="BD318" i="227"/>
  <c r="AZ318" i="226" s="1"/>
  <c r="BD326" i="227"/>
  <c r="AZ326" i="226" s="1"/>
  <c r="BA326" i="226" s="1"/>
  <c r="BD334" i="227"/>
  <c r="AZ334" i="226" s="1"/>
  <c r="BA334" i="226" s="1"/>
  <c r="AF32" i="224"/>
  <c r="AR40" i="227"/>
  <c r="AF40" i="224"/>
  <c r="AR80" i="227"/>
  <c r="AF80" i="224"/>
  <c r="AF112" i="224"/>
  <c r="AR136" i="227"/>
  <c r="AF136" i="224"/>
  <c r="AR216" i="227"/>
  <c r="AF216" i="224"/>
  <c r="AF240" i="224"/>
  <c r="AR248" i="227"/>
  <c r="AF248" i="224"/>
  <c r="AR280" i="227"/>
  <c r="AF280" i="224"/>
  <c r="AR312" i="227"/>
  <c r="AF312" i="224"/>
  <c r="AO68" i="227"/>
  <c r="AL40" i="227"/>
  <c r="AL184" i="227"/>
  <c r="AF31" i="227"/>
  <c r="AB31" i="226" s="1"/>
  <c r="AC31" i="226" s="1"/>
  <c r="X31" i="224"/>
  <c r="AF47" i="227"/>
  <c r="AB47" i="226" s="1"/>
  <c r="AC47" i="226" s="1"/>
  <c r="X47" i="224"/>
  <c r="AF55" i="227"/>
  <c r="AB55" i="226" s="1"/>
  <c r="AC55" i="226" s="1"/>
  <c r="X55" i="224"/>
  <c r="AF71" i="227"/>
  <c r="AB71" i="226" s="1"/>
  <c r="AC71" i="226" s="1"/>
  <c r="X71" i="224"/>
  <c r="AF79" i="227"/>
  <c r="AB79" i="226" s="1"/>
  <c r="X79" i="224"/>
  <c r="AF87" i="227"/>
  <c r="AB87" i="226" s="1"/>
  <c r="AC87" i="226" s="1"/>
  <c r="X87" i="224"/>
  <c r="AF103" i="227"/>
  <c r="AB103" i="226" s="1"/>
  <c r="AC103" i="226" s="1"/>
  <c r="X103" i="224"/>
  <c r="AF111" i="227"/>
  <c r="AB111" i="226" s="1"/>
  <c r="AC111" i="226" s="1"/>
  <c r="X111" i="224"/>
  <c r="AF119" i="227"/>
  <c r="AB119" i="226" s="1"/>
  <c r="AC119" i="226" s="1"/>
  <c r="X119" i="224"/>
  <c r="AF135" i="227"/>
  <c r="AB135" i="226" s="1"/>
  <c r="AC135" i="226" s="1"/>
  <c r="X135" i="224"/>
  <c r="AF151" i="227"/>
  <c r="AB151" i="226" s="1"/>
  <c r="AC151" i="226" s="1"/>
  <c r="X151" i="224"/>
  <c r="AF167" i="227"/>
  <c r="AB167" i="226" s="1"/>
  <c r="AC167" i="226" s="1"/>
  <c r="X167" i="224"/>
  <c r="AF183" i="227"/>
  <c r="AB183" i="226" s="1"/>
  <c r="AC183" i="226" s="1"/>
  <c r="X183" i="224"/>
  <c r="AF199" i="227"/>
  <c r="AB199" i="226" s="1"/>
  <c r="AC199" i="226" s="1"/>
  <c r="X199" i="224"/>
  <c r="AF207" i="227"/>
  <c r="AB207" i="226" s="1"/>
  <c r="AC207" i="226" s="1"/>
  <c r="X207" i="224"/>
  <c r="AF223" i="227"/>
  <c r="AB223" i="226" s="1"/>
  <c r="AC223" i="226" s="1"/>
  <c r="X223" i="224"/>
  <c r="AF231" i="227"/>
  <c r="AB231" i="226" s="1"/>
  <c r="AC231" i="226" s="1"/>
  <c r="X231" i="224"/>
  <c r="AF239" i="227"/>
  <c r="AB239" i="226" s="1"/>
  <c r="AC239" i="226" s="1"/>
  <c r="X239" i="224"/>
  <c r="AF247" i="227"/>
  <c r="AB247" i="226" s="1"/>
  <c r="AC247" i="226" s="1"/>
  <c r="X247" i="224"/>
  <c r="AF255" i="227"/>
  <c r="AB255" i="226" s="1"/>
  <c r="AC255" i="226" s="1"/>
  <c r="X255" i="224"/>
  <c r="AF263" i="227"/>
  <c r="AB263" i="226" s="1"/>
  <c r="AC263" i="226" s="1"/>
  <c r="X263" i="224"/>
  <c r="AF279" i="227"/>
  <c r="AB279" i="226" s="1"/>
  <c r="AC279" i="226" s="1"/>
  <c r="X279" i="224"/>
  <c r="AF287" i="227"/>
  <c r="AB287" i="226" s="1"/>
  <c r="AC287" i="226" s="1"/>
  <c r="X287" i="224"/>
  <c r="AF295" i="227"/>
  <c r="AB295" i="226" s="1"/>
  <c r="AC295" i="226" s="1"/>
  <c r="X295" i="224"/>
  <c r="AF303" i="227"/>
  <c r="AB303" i="226" s="1"/>
  <c r="AC303" i="226" s="1"/>
  <c r="X303" i="224"/>
  <c r="AF311" i="227"/>
  <c r="AB311" i="226" s="1"/>
  <c r="AC311" i="226" s="1"/>
  <c r="X311" i="224"/>
  <c r="AF319" i="227"/>
  <c r="AB319" i="226" s="1"/>
  <c r="AC319" i="226" s="1"/>
  <c r="X319" i="224"/>
  <c r="BS10" i="227"/>
  <c r="BL10" i="226" s="1"/>
  <c r="BM10" i="226" s="1"/>
  <c r="BN78" i="227"/>
  <c r="BN126" i="227"/>
  <c r="BN230" i="227"/>
  <c r="BN262" i="227"/>
  <c r="BN270" i="227"/>
  <c r="BN286" i="227"/>
  <c r="BN23" i="227"/>
  <c r="BN63" i="227"/>
  <c r="BN111" i="227"/>
  <c r="BN143" i="227"/>
  <c r="BN287" i="227"/>
  <c r="BN135" i="227"/>
  <c r="BN223" i="227"/>
  <c r="BN271" i="227"/>
  <c r="BN311" i="227"/>
  <c r="BN56" i="227"/>
  <c r="BN72" i="227"/>
  <c r="BN88" i="227"/>
  <c r="BN96" i="227"/>
  <c r="BN104" i="227"/>
  <c r="BN120" i="227"/>
  <c r="BN128" i="227"/>
  <c r="BN136" i="227"/>
  <c r="BN152" i="227"/>
  <c r="BN160" i="227"/>
  <c r="BN168" i="227"/>
  <c r="BN192" i="227"/>
  <c r="BN200" i="227"/>
  <c r="BN224" i="227"/>
  <c r="BN232" i="227"/>
  <c r="BN304" i="227"/>
  <c r="BN14" i="227"/>
  <c r="BN54" i="227"/>
  <c r="BN86" i="227"/>
  <c r="BN110" i="227"/>
  <c r="BN134" i="227"/>
  <c r="BN158" i="227"/>
  <c r="BN206" i="227"/>
  <c r="BN246" i="227"/>
  <c r="BN278" i="227"/>
  <c r="BN103" i="227"/>
  <c r="BN33" i="227"/>
  <c r="BN41" i="227"/>
  <c r="BN49" i="227"/>
  <c r="BN57" i="227"/>
  <c r="BN73" i="227"/>
  <c r="BN81" i="227"/>
  <c r="BN89" i="227"/>
  <c r="BN105" i="227"/>
  <c r="BN121" i="227"/>
  <c r="BN137" i="227"/>
  <c r="BN145" i="227"/>
  <c r="BN153" i="227"/>
  <c r="BN161" i="227"/>
  <c r="BN169" i="227"/>
  <c r="BN177" i="227"/>
  <c r="BN185" i="227"/>
  <c r="BN193" i="227"/>
  <c r="BN201" i="227"/>
  <c r="BN249" i="227"/>
  <c r="BN257" i="227"/>
  <c r="BN313" i="227"/>
  <c r="BN303" i="227"/>
  <c r="BN10" i="227"/>
  <c r="BN18" i="227"/>
  <c r="BN50" i="227"/>
  <c r="BN58" i="227"/>
  <c r="BN90" i="227"/>
  <c r="BN106" i="227"/>
  <c r="BN114" i="227"/>
  <c r="BN122" i="227"/>
  <c r="BN146" i="227"/>
  <c r="BN162" i="227"/>
  <c r="BN170" i="227"/>
  <c r="BN178" i="227"/>
  <c r="BN194" i="227"/>
  <c r="BN202" i="227"/>
  <c r="BN210" i="227"/>
  <c r="BN218" i="227"/>
  <c r="BN226" i="227"/>
  <c r="BN234" i="227"/>
  <c r="BN242" i="227"/>
  <c r="BN250" i="227"/>
  <c r="BN258" i="227"/>
  <c r="BN266" i="227"/>
  <c r="BN274" i="227"/>
  <c r="BN282" i="227"/>
  <c r="BN290" i="227"/>
  <c r="BN298" i="227"/>
  <c r="BN306" i="227"/>
  <c r="BN314" i="227"/>
  <c r="BN322" i="227"/>
  <c r="BN22" i="227"/>
  <c r="BN38" i="227"/>
  <c r="BN94" i="227"/>
  <c r="BN118" i="227"/>
  <c r="BN142" i="227"/>
  <c r="BN174" i="227"/>
  <c r="BN190" i="227"/>
  <c r="BN238" i="227"/>
  <c r="BN47" i="227"/>
  <c r="BN95" i="227"/>
  <c r="BN255" i="227"/>
  <c r="BN295" i="227"/>
  <c r="BN35" i="227"/>
  <c r="BN43" i="227"/>
  <c r="BN59" i="227"/>
  <c r="BN67" i="227"/>
  <c r="BN75" i="227"/>
  <c r="BN83" i="227"/>
  <c r="BN91" i="227"/>
  <c r="BN99" i="227"/>
  <c r="BN115" i="227"/>
  <c r="BN131" i="227"/>
  <c r="BN147" i="227"/>
  <c r="BN163" i="227"/>
  <c r="BN171" i="227"/>
  <c r="BN179" i="227"/>
  <c r="BN187" i="227"/>
  <c r="BN195" i="227"/>
  <c r="BN214" i="227"/>
  <c r="BN254" i="227"/>
  <c r="BN318" i="227"/>
  <c r="BN87" i="227"/>
  <c r="BN127" i="227"/>
  <c r="BN28" i="227"/>
  <c r="BN44" i="227"/>
  <c r="BN52" i="227"/>
  <c r="BN60" i="227"/>
  <c r="BN68" i="227"/>
  <c r="BN76" i="227"/>
  <c r="BN84" i="227"/>
  <c r="BN92" i="227"/>
  <c r="BN100" i="227"/>
  <c r="BN108" i="227"/>
  <c r="BN116" i="227"/>
  <c r="BN124" i="227"/>
  <c r="BN132" i="227"/>
  <c r="BN140" i="227"/>
  <c r="BN180" i="227"/>
  <c r="BN188" i="227"/>
  <c r="BN196" i="227"/>
  <c r="BN204" i="227"/>
  <c r="BN212" i="227"/>
  <c r="BN220" i="227"/>
  <c r="BN228" i="227"/>
  <c r="BN236" i="227"/>
  <c r="BN244" i="227"/>
  <c r="BN252" i="227"/>
  <c r="BN260" i="227"/>
  <c r="BN268" i="227"/>
  <c r="BN276" i="227"/>
  <c r="BN284" i="227"/>
  <c r="BN292" i="227"/>
  <c r="BN300" i="227"/>
  <c r="BN308" i="227"/>
  <c r="BN316" i="227"/>
  <c r="BN62" i="227"/>
  <c r="BN102" i="227"/>
  <c r="BN150" i="227"/>
  <c r="BN222" i="227"/>
  <c r="BN79" i="227"/>
  <c r="BN119" i="227"/>
  <c r="BN151" i="227"/>
  <c r="BN175" i="227"/>
  <c r="BN207" i="227"/>
  <c r="BN319" i="227"/>
  <c r="BN36" i="227"/>
  <c r="BN37" i="227"/>
  <c r="BN45" i="227"/>
  <c r="BN53" i="227"/>
  <c r="BN77" i="227"/>
  <c r="BN85" i="227"/>
  <c r="BN93" i="227"/>
  <c r="BN109" i="227"/>
  <c r="BN117" i="227"/>
  <c r="BN133" i="227"/>
  <c r="BN141" i="227"/>
  <c r="BN157" i="227"/>
  <c r="BN165" i="227"/>
  <c r="BN173" i="227"/>
  <c r="BN189" i="227"/>
  <c r="BN197" i="227"/>
  <c r="BN205" i="227"/>
  <c r="BN213" i="227"/>
  <c r="BN221" i="227"/>
  <c r="BN229" i="227"/>
  <c r="BN237" i="227"/>
  <c r="BN245" i="227"/>
  <c r="BN253" i="227"/>
  <c r="BN261" i="227"/>
  <c r="BN269" i="227"/>
  <c r="BN277" i="227"/>
  <c r="BN285" i="227"/>
  <c r="BN293" i="227"/>
  <c r="BN301" i="227"/>
  <c r="BN309" i="227"/>
  <c r="BN317" i="227"/>
  <c r="BN341" i="227"/>
  <c r="CY41" i="223"/>
  <c r="AP41" i="227"/>
  <c r="CY81" i="223"/>
  <c r="AP81" i="227"/>
  <c r="CY185" i="223"/>
  <c r="AP185" i="227"/>
  <c r="CY233" i="223"/>
  <c r="AP233" i="227"/>
  <c r="CY329" i="223"/>
  <c r="AP329" i="227"/>
  <c r="AP10" i="227"/>
  <c r="AF10" i="224" s="1"/>
  <c r="CY34" i="223"/>
  <c r="AP34" i="227"/>
  <c r="CY50" i="223"/>
  <c r="AP50" i="227"/>
  <c r="CY130" i="223"/>
  <c r="AP130" i="227"/>
  <c r="CY138" i="223"/>
  <c r="AP138" i="227"/>
  <c r="CY162" i="223"/>
  <c r="AP162" i="227"/>
  <c r="CY170" i="223"/>
  <c r="AP170" i="227"/>
  <c r="CY194" i="223"/>
  <c r="AP194" i="227"/>
  <c r="CY234" i="223"/>
  <c r="AP234" i="227"/>
  <c r="CY43" i="223"/>
  <c r="AP43" i="227"/>
  <c r="CY51" i="223"/>
  <c r="AP51" i="227"/>
  <c r="CY59" i="223"/>
  <c r="AP59" i="227"/>
  <c r="CY67" i="223"/>
  <c r="AP67" i="227"/>
  <c r="CY75" i="223"/>
  <c r="AP75" i="227"/>
  <c r="CY83" i="223"/>
  <c r="AP83" i="227"/>
  <c r="CY99" i="223"/>
  <c r="AP99" i="227"/>
  <c r="CY115" i="223"/>
  <c r="AP115" i="227"/>
  <c r="CY131" i="223"/>
  <c r="AP131" i="227"/>
  <c r="CY147" i="223"/>
  <c r="AP147" i="227"/>
  <c r="CY179" i="223"/>
  <c r="AP179" i="227"/>
  <c r="CY187" i="223"/>
  <c r="AP187" i="227"/>
  <c r="CY195" i="223"/>
  <c r="AP195" i="227"/>
  <c r="CY331" i="223"/>
  <c r="AP331" i="227"/>
  <c r="CY339" i="223"/>
  <c r="AP339" i="227"/>
  <c r="CY121" i="223"/>
  <c r="AP121" i="227"/>
  <c r="CY145" i="223"/>
  <c r="AP145" i="227"/>
  <c r="CY177" i="223"/>
  <c r="AP177" i="227"/>
  <c r="CY154" i="223"/>
  <c r="AP154" i="227"/>
  <c r="CY12" i="223"/>
  <c r="AP12" i="227"/>
  <c r="CY20" i="223"/>
  <c r="AP20" i="227"/>
  <c r="CY44" i="223"/>
  <c r="AP44" i="227"/>
  <c r="CY68" i="223"/>
  <c r="AP68" i="227"/>
  <c r="CY76" i="223"/>
  <c r="AP76" i="227"/>
  <c r="CY84" i="223"/>
  <c r="AP84" i="227"/>
  <c r="CY100" i="223"/>
  <c r="AP100" i="227"/>
  <c r="CY116" i="223"/>
  <c r="AP116" i="227"/>
  <c r="CY164" i="223"/>
  <c r="AP164" i="227"/>
  <c r="CY188" i="223"/>
  <c r="AP188" i="227"/>
  <c r="CY196" i="223"/>
  <c r="AP196" i="227"/>
  <c r="CY204" i="223"/>
  <c r="AP204" i="227"/>
  <c r="CY212" i="223"/>
  <c r="AP212" i="227"/>
  <c r="CY220" i="223"/>
  <c r="AP220" i="227"/>
  <c r="CY228" i="223"/>
  <c r="AP228" i="227"/>
  <c r="CY236" i="223"/>
  <c r="AP236" i="227"/>
  <c r="CY244" i="223"/>
  <c r="AP244" i="227"/>
  <c r="CY252" i="223"/>
  <c r="AP252" i="227"/>
  <c r="CY260" i="223"/>
  <c r="AP260" i="227"/>
  <c r="CY268" i="223"/>
  <c r="AP268" i="227"/>
  <c r="CY276" i="223"/>
  <c r="AP276" i="227"/>
  <c r="CY284" i="223"/>
  <c r="AP284" i="227"/>
  <c r="CY292" i="223"/>
  <c r="AP292" i="227"/>
  <c r="CY300" i="223"/>
  <c r="AP300" i="227"/>
  <c r="CY308" i="223"/>
  <c r="AP308" i="227"/>
  <c r="CY316" i="223"/>
  <c r="AP316" i="227"/>
  <c r="CY57" i="223"/>
  <c r="AP57" i="227"/>
  <c r="CY89" i="223"/>
  <c r="AP89" i="227"/>
  <c r="CY201" i="223"/>
  <c r="AP201" i="227"/>
  <c r="CY281" i="223"/>
  <c r="AP281" i="227"/>
  <c r="CY21" i="223"/>
  <c r="AP21" i="227"/>
  <c r="CY29" i="223"/>
  <c r="AP29" i="227"/>
  <c r="CY37" i="223"/>
  <c r="AP37" i="227"/>
  <c r="CY85" i="223"/>
  <c r="AP85" i="227"/>
  <c r="CY93" i="223"/>
  <c r="AP93" i="227"/>
  <c r="CY101" i="223"/>
  <c r="AP101" i="227"/>
  <c r="CY109" i="223"/>
  <c r="AP109" i="227"/>
  <c r="CY133" i="223"/>
  <c r="AP133" i="227"/>
  <c r="CY141" i="223"/>
  <c r="AP141" i="227"/>
  <c r="CY149" i="223"/>
  <c r="AP149" i="227"/>
  <c r="CY157" i="223"/>
  <c r="AP157" i="227"/>
  <c r="CY165" i="223"/>
  <c r="AP165" i="227"/>
  <c r="CY173" i="223"/>
  <c r="AP173" i="227"/>
  <c r="CY181" i="223"/>
  <c r="AP181" i="227"/>
  <c r="CY213" i="223"/>
  <c r="AP213" i="227"/>
  <c r="CY221" i="223"/>
  <c r="AP221" i="227"/>
  <c r="CY229" i="223"/>
  <c r="AP229" i="227"/>
  <c r="CY245" i="223"/>
  <c r="AP245" i="227"/>
  <c r="CY277" i="223"/>
  <c r="AP277" i="227"/>
  <c r="CY285" i="223"/>
  <c r="AP285" i="227"/>
  <c r="CY293" i="223"/>
  <c r="AP293" i="227"/>
  <c r="CY325" i="223"/>
  <c r="AP325" i="227"/>
  <c r="CY333" i="223"/>
  <c r="AP333" i="227"/>
  <c r="CY341" i="223"/>
  <c r="AP341" i="227"/>
  <c r="CY49" i="223"/>
  <c r="AP49" i="227"/>
  <c r="CY73" i="223"/>
  <c r="AP73" i="227"/>
  <c r="CY105" i="223"/>
  <c r="AP105" i="227"/>
  <c r="CY137" i="223"/>
  <c r="AP137" i="227"/>
  <c r="CY169" i="223"/>
  <c r="AP169" i="227"/>
  <c r="CY217" i="223"/>
  <c r="AP217" i="227"/>
  <c r="CY249" i="223"/>
  <c r="AP249" i="227"/>
  <c r="CY297" i="223"/>
  <c r="AP297" i="227"/>
  <c r="CY98" i="223"/>
  <c r="AP98" i="227"/>
  <c r="CY146" i="223"/>
  <c r="AP146" i="227"/>
  <c r="CY202" i="223"/>
  <c r="AP202" i="227"/>
  <c r="CY242" i="223"/>
  <c r="AP242" i="227"/>
  <c r="CY266" i="223"/>
  <c r="AP266" i="227"/>
  <c r="CY290" i="223"/>
  <c r="AP290" i="227"/>
  <c r="CY306" i="223"/>
  <c r="AP306" i="227"/>
  <c r="CY322" i="223"/>
  <c r="AP322" i="227"/>
  <c r="CY22" i="223"/>
  <c r="AP22" i="227"/>
  <c r="CY30" i="223"/>
  <c r="AP30" i="227"/>
  <c r="CY46" i="223"/>
  <c r="AP46" i="227"/>
  <c r="CY70" i="223"/>
  <c r="AP70" i="227"/>
  <c r="CY78" i="223"/>
  <c r="AP78" i="227"/>
  <c r="CY94" i="223"/>
  <c r="AP94" i="227"/>
  <c r="CY102" i="223"/>
  <c r="AP102" i="227"/>
  <c r="CY110" i="223"/>
  <c r="AP110" i="227"/>
  <c r="CY118" i="223"/>
  <c r="AP118" i="227"/>
  <c r="CY126" i="223"/>
  <c r="AP126" i="227"/>
  <c r="CY150" i="223"/>
  <c r="AP150" i="227"/>
  <c r="CY158" i="223"/>
  <c r="AP158" i="227"/>
  <c r="CY174" i="223"/>
  <c r="AP174" i="227"/>
  <c r="CY190" i="223"/>
  <c r="AP190" i="227"/>
  <c r="CY206" i="223"/>
  <c r="AP206" i="227"/>
  <c r="CY214" i="223"/>
  <c r="AP214" i="227"/>
  <c r="CY222" i="223"/>
  <c r="AP222" i="227"/>
  <c r="CY230" i="223"/>
  <c r="AP230" i="227"/>
  <c r="CY238" i="223"/>
  <c r="AP238" i="227"/>
  <c r="CY246" i="223"/>
  <c r="AP246" i="227"/>
  <c r="CY254" i="223"/>
  <c r="AP254" i="227"/>
  <c r="CY262" i="223"/>
  <c r="AP262" i="227"/>
  <c r="CY270" i="223"/>
  <c r="AP270" i="227"/>
  <c r="CY278" i="223"/>
  <c r="AP278" i="227"/>
  <c r="CY286" i="223"/>
  <c r="AP286" i="227"/>
  <c r="CY294" i="223"/>
  <c r="AP294" i="227"/>
  <c r="CY302" i="223"/>
  <c r="AP302" i="227"/>
  <c r="CY318" i="223"/>
  <c r="AP318" i="227"/>
  <c r="CY113" i="223"/>
  <c r="AP113" i="227"/>
  <c r="CY225" i="223"/>
  <c r="AP225" i="227"/>
  <c r="CY241" i="223"/>
  <c r="AP241" i="227"/>
  <c r="CY313" i="223"/>
  <c r="AP313" i="227"/>
  <c r="CY42" i="223"/>
  <c r="AP42" i="227"/>
  <c r="CY58" i="223"/>
  <c r="AP58" i="227"/>
  <c r="CY218" i="223"/>
  <c r="AP218" i="227"/>
  <c r="CY250" i="223"/>
  <c r="AP250" i="227"/>
  <c r="CY274" i="223"/>
  <c r="AP274" i="227"/>
  <c r="CY298" i="223"/>
  <c r="AP298" i="227"/>
  <c r="CY15" i="223"/>
  <c r="AP15" i="227"/>
  <c r="CY47" i="223"/>
  <c r="AP47" i="227"/>
  <c r="CY55" i="223"/>
  <c r="AP55" i="227"/>
  <c r="CY63" i="223"/>
  <c r="AP63" i="227"/>
  <c r="CY71" i="223"/>
  <c r="AP71" i="227"/>
  <c r="CY95" i="223"/>
  <c r="AP95" i="227"/>
  <c r="CY135" i="223"/>
  <c r="AP135" i="227"/>
  <c r="CY143" i="223"/>
  <c r="AP143" i="227"/>
  <c r="CY151" i="223"/>
  <c r="AP151" i="227"/>
  <c r="CY175" i="223"/>
  <c r="AP175" i="227"/>
  <c r="CY215" i="223"/>
  <c r="AP215" i="227"/>
  <c r="CY255" i="223"/>
  <c r="AP255" i="227"/>
  <c r="CY279" i="223"/>
  <c r="AP279" i="227"/>
  <c r="CY327" i="223"/>
  <c r="AP327" i="227"/>
  <c r="CY335" i="223"/>
  <c r="AP335" i="227"/>
  <c r="CY337" i="223"/>
  <c r="AP337" i="227"/>
  <c r="CY90" i="223"/>
  <c r="AP90" i="227"/>
  <c r="CY122" i="223"/>
  <c r="AP122" i="227"/>
  <c r="CY210" i="223"/>
  <c r="AP210" i="227"/>
  <c r="CY226" i="223"/>
  <c r="AP226" i="227"/>
  <c r="CY258" i="223"/>
  <c r="AP258" i="227"/>
  <c r="CY282" i="223"/>
  <c r="AP282" i="227"/>
  <c r="CY314" i="223"/>
  <c r="AP314" i="227"/>
  <c r="CY16" i="223"/>
  <c r="AP16" i="227"/>
  <c r="CY24" i="223"/>
  <c r="AP24" i="227"/>
  <c r="CY72" i="223"/>
  <c r="AP72" i="227"/>
  <c r="CY88" i="223"/>
  <c r="AP88" i="227"/>
  <c r="CY120" i="223"/>
  <c r="AP120" i="227"/>
  <c r="CY128" i="223"/>
  <c r="AP128" i="227"/>
  <c r="CY152" i="223"/>
  <c r="AP152" i="227"/>
  <c r="CY160" i="223"/>
  <c r="AP160" i="227"/>
  <c r="CY168" i="223"/>
  <c r="AP168" i="227"/>
  <c r="CY184" i="223"/>
  <c r="AP184" i="227"/>
  <c r="CY192" i="223"/>
  <c r="AP192" i="227"/>
  <c r="CY200" i="223"/>
  <c r="AP200" i="227"/>
  <c r="CP29" i="223"/>
  <c r="AM29" i="227"/>
  <c r="CP45" i="223"/>
  <c r="AM45" i="227"/>
  <c r="CP93" i="223"/>
  <c r="AM93" i="227"/>
  <c r="CP109" i="223"/>
  <c r="AM109" i="227"/>
  <c r="CP125" i="223"/>
  <c r="AM125" i="227"/>
  <c r="CP141" i="223"/>
  <c r="AM141" i="227"/>
  <c r="CP149" i="223"/>
  <c r="AM149" i="227"/>
  <c r="CP157" i="223"/>
  <c r="AM157" i="227"/>
  <c r="CP165" i="223"/>
  <c r="AM165" i="227"/>
  <c r="CP173" i="223"/>
  <c r="AM173" i="227"/>
  <c r="CP181" i="223"/>
  <c r="AM181" i="227"/>
  <c r="CP189" i="223"/>
  <c r="AM189" i="227"/>
  <c r="CP197" i="223"/>
  <c r="AM197" i="227"/>
  <c r="CP229" i="223"/>
  <c r="AM229" i="227"/>
  <c r="CP237" i="223"/>
  <c r="AM237" i="227"/>
  <c r="CP245" i="223"/>
  <c r="AM245" i="227"/>
  <c r="CP277" i="223"/>
  <c r="AM277" i="227"/>
  <c r="CP293" i="223"/>
  <c r="AM293" i="227"/>
  <c r="CP325" i="223"/>
  <c r="AM325" i="227"/>
  <c r="CP333" i="223"/>
  <c r="AM333" i="227"/>
  <c r="CP341" i="223"/>
  <c r="AM341" i="227"/>
  <c r="CP22" i="223"/>
  <c r="AM22" i="227"/>
  <c r="CP46" i="223"/>
  <c r="AM46" i="227"/>
  <c r="CP54" i="223"/>
  <c r="AM54" i="227"/>
  <c r="CP62" i="223"/>
  <c r="AM62" i="227"/>
  <c r="CP78" i="223"/>
  <c r="AM78" i="227"/>
  <c r="CP94" i="223"/>
  <c r="AM94" i="227"/>
  <c r="CP102" i="223"/>
  <c r="AM102" i="227"/>
  <c r="CP110" i="223"/>
  <c r="AM110" i="227"/>
  <c r="CP118" i="223"/>
  <c r="AM118" i="227"/>
  <c r="CP126" i="223"/>
  <c r="AM126" i="227"/>
  <c r="CP142" i="223"/>
  <c r="AM142" i="227"/>
  <c r="CP150" i="223"/>
  <c r="AM150" i="227"/>
  <c r="CP158" i="223"/>
  <c r="AM158" i="227"/>
  <c r="CP174" i="223"/>
  <c r="AM174" i="227"/>
  <c r="CP190" i="223"/>
  <c r="AM190" i="227"/>
  <c r="CP206" i="223"/>
  <c r="AM206" i="227"/>
  <c r="CP214" i="223"/>
  <c r="AM214" i="227"/>
  <c r="CP222" i="223"/>
  <c r="AM222" i="227"/>
  <c r="CP230" i="223"/>
  <c r="AM230" i="227"/>
  <c r="CP238" i="223"/>
  <c r="AM238" i="227"/>
  <c r="CP246" i="223"/>
  <c r="AM246" i="227"/>
  <c r="CP254" i="223"/>
  <c r="AM254" i="227"/>
  <c r="CP262" i="223"/>
  <c r="AM262" i="227"/>
  <c r="CP270" i="223"/>
  <c r="AM270" i="227"/>
  <c r="CP278" i="223"/>
  <c r="AM278" i="227"/>
  <c r="CP286" i="223"/>
  <c r="AM286" i="227"/>
  <c r="CP294" i="223"/>
  <c r="AM294" i="227"/>
  <c r="CP302" i="223"/>
  <c r="AM302" i="227"/>
  <c r="CP310" i="223"/>
  <c r="AM310" i="227"/>
  <c r="CP318" i="223"/>
  <c r="AM318" i="227"/>
  <c r="CP335" i="223"/>
  <c r="AM335" i="227"/>
  <c r="CP24" i="223"/>
  <c r="AM24" i="227"/>
  <c r="CP56" i="223"/>
  <c r="AM56" i="227"/>
  <c r="CP64" i="223"/>
  <c r="AM64" i="227"/>
  <c r="CP72" i="223"/>
  <c r="AM72" i="227"/>
  <c r="CP88" i="223"/>
  <c r="AM88" i="227"/>
  <c r="CP120" i="223"/>
  <c r="AM120" i="227"/>
  <c r="CP152" i="223"/>
  <c r="AM152" i="227"/>
  <c r="CP168" i="223"/>
  <c r="AM168" i="227"/>
  <c r="CP184" i="223"/>
  <c r="AM184" i="227"/>
  <c r="CP192" i="223"/>
  <c r="AM192" i="227"/>
  <c r="CP200" i="223"/>
  <c r="AM200" i="227"/>
  <c r="CP328" i="223"/>
  <c r="AM328" i="227"/>
  <c r="CP63" i="223"/>
  <c r="AM63" i="227"/>
  <c r="CP71" i="223"/>
  <c r="AM71" i="227"/>
  <c r="CP311" i="223"/>
  <c r="AM311" i="227"/>
  <c r="CP327" i="223"/>
  <c r="AM327" i="227"/>
  <c r="CP33" i="223"/>
  <c r="AM33" i="227"/>
  <c r="CP57" i="223"/>
  <c r="AM57" i="227"/>
  <c r="CP89" i="223"/>
  <c r="AM89" i="227"/>
  <c r="CP105" i="223"/>
  <c r="AM105" i="227"/>
  <c r="CP113" i="223"/>
  <c r="AM113" i="227"/>
  <c r="CP121" i="223"/>
  <c r="AM121" i="227"/>
  <c r="CP137" i="223"/>
  <c r="AM137" i="227"/>
  <c r="CP153" i="223"/>
  <c r="AM153" i="227"/>
  <c r="CP161" i="223"/>
  <c r="AM161" i="227"/>
  <c r="CP169" i="223"/>
  <c r="AM169" i="227"/>
  <c r="CP177" i="223"/>
  <c r="AM177" i="227"/>
  <c r="CP185" i="223"/>
  <c r="AM185" i="227"/>
  <c r="CP201" i="223"/>
  <c r="AM201" i="227"/>
  <c r="CP209" i="223"/>
  <c r="AM209" i="227"/>
  <c r="CP217" i="223"/>
  <c r="AM217" i="227"/>
  <c r="CP241" i="223"/>
  <c r="AM241" i="227"/>
  <c r="CP265" i="223"/>
  <c r="AM265" i="227"/>
  <c r="CP281" i="223"/>
  <c r="AM281" i="227"/>
  <c r="CP297" i="223"/>
  <c r="AM297" i="227"/>
  <c r="CP305" i="223"/>
  <c r="AM305" i="227"/>
  <c r="CP321" i="223"/>
  <c r="AM321" i="227"/>
  <c r="CP329" i="223"/>
  <c r="AM329" i="227"/>
  <c r="CP337" i="223"/>
  <c r="AM337" i="227"/>
  <c r="CP23" i="223"/>
  <c r="AM23" i="227"/>
  <c r="CP167" i="223"/>
  <c r="AM167" i="227"/>
  <c r="CP175" i="223"/>
  <c r="AM175" i="227"/>
  <c r="CP199" i="223"/>
  <c r="AM199" i="227"/>
  <c r="CP303" i="223"/>
  <c r="AM303" i="227"/>
  <c r="CP18" i="223"/>
  <c r="AM18" i="227"/>
  <c r="CP26" i="223"/>
  <c r="AM26" i="227"/>
  <c r="CP34" i="223"/>
  <c r="AM34" i="227"/>
  <c r="CP42" i="223"/>
  <c r="AM42" i="227"/>
  <c r="CP66" i="223"/>
  <c r="AM66" i="227"/>
  <c r="CP74" i="223"/>
  <c r="AM74" i="227"/>
  <c r="CP82" i="223"/>
  <c r="AM82" i="227"/>
  <c r="CP106" i="223"/>
  <c r="AM106" i="227"/>
  <c r="CP114" i="223"/>
  <c r="AM114" i="227"/>
  <c r="CP122" i="223"/>
  <c r="AM122" i="227"/>
  <c r="CP130" i="223"/>
  <c r="AM130" i="227"/>
  <c r="CP138" i="223"/>
  <c r="AM138" i="227"/>
  <c r="CP154" i="223"/>
  <c r="AM154" i="227"/>
  <c r="CP170" i="223"/>
  <c r="AM170" i="227"/>
  <c r="CP194" i="223"/>
  <c r="AM194" i="227"/>
  <c r="CP202" i="223"/>
  <c r="AM202" i="227"/>
  <c r="CP210" i="223"/>
  <c r="AM210" i="227"/>
  <c r="CP218" i="223"/>
  <c r="AM218" i="227"/>
  <c r="CP226" i="223"/>
  <c r="AM226" i="227"/>
  <c r="CP234" i="223"/>
  <c r="AM234" i="227"/>
  <c r="CP242" i="223"/>
  <c r="AM242" i="227"/>
  <c r="CP250" i="223"/>
  <c r="AM250" i="227"/>
  <c r="CP258" i="223"/>
  <c r="AM258" i="227"/>
  <c r="CP266" i="223"/>
  <c r="AM266" i="227"/>
  <c r="CP274" i="223"/>
  <c r="AM274" i="227"/>
  <c r="CP282" i="223"/>
  <c r="AM282" i="227"/>
  <c r="CP290" i="223"/>
  <c r="AM290" i="227"/>
  <c r="CP298" i="223"/>
  <c r="AM298" i="227"/>
  <c r="CP306" i="223"/>
  <c r="AM306" i="227"/>
  <c r="CP314" i="223"/>
  <c r="AM314" i="227"/>
  <c r="CP322" i="223"/>
  <c r="AM322" i="227"/>
  <c r="CP15" i="223"/>
  <c r="AM15" i="227"/>
  <c r="CP31" i="223"/>
  <c r="AM31" i="227"/>
  <c r="CP55" i="223"/>
  <c r="AM55" i="227"/>
  <c r="CP95" i="223"/>
  <c r="AM95" i="227"/>
  <c r="CP103" i="223"/>
  <c r="AM103" i="227"/>
  <c r="CP135" i="223"/>
  <c r="AM135" i="227"/>
  <c r="CP143" i="223"/>
  <c r="AM143" i="227"/>
  <c r="CP231" i="223"/>
  <c r="AM231" i="227"/>
  <c r="CP239" i="223"/>
  <c r="AM239" i="227"/>
  <c r="CP263" i="223"/>
  <c r="AM263" i="227"/>
  <c r="CP319" i="223"/>
  <c r="AM319" i="227"/>
  <c r="CP11" i="223"/>
  <c r="AM11" i="227"/>
  <c r="CP35" i="223"/>
  <c r="AM35" i="227"/>
  <c r="CP43" i="223"/>
  <c r="AM43" i="227"/>
  <c r="CP51" i="223"/>
  <c r="AM51" i="227"/>
  <c r="CP67" i="223"/>
  <c r="AM67" i="227"/>
  <c r="CP75" i="223"/>
  <c r="AM75" i="227"/>
  <c r="CP83" i="223"/>
  <c r="AM83" i="227"/>
  <c r="CP99" i="223"/>
  <c r="AM99" i="227"/>
  <c r="CP115" i="223"/>
  <c r="AM115" i="227"/>
  <c r="CP131" i="223"/>
  <c r="AM131" i="227"/>
  <c r="CP147" i="223"/>
  <c r="AM147" i="227"/>
  <c r="CP179" i="223"/>
  <c r="AM179" i="227"/>
  <c r="CP187" i="223"/>
  <c r="AM187" i="227"/>
  <c r="CP195" i="223"/>
  <c r="AM195" i="227"/>
  <c r="CP299" i="223"/>
  <c r="AM299" i="227"/>
  <c r="CP315" i="223"/>
  <c r="AM315" i="227"/>
  <c r="CP331" i="223"/>
  <c r="AM331" i="227"/>
  <c r="CP339" i="223"/>
  <c r="AM339" i="227"/>
  <c r="CP12" i="223"/>
  <c r="AM12" i="227"/>
  <c r="CP28" i="223"/>
  <c r="AM28" i="227"/>
  <c r="CP44" i="223"/>
  <c r="AM44" i="227"/>
  <c r="CP76" i="223"/>
  <c r="AM76" i="227"/>
  <c r="CP84" i="223"/>
  <c r="AM84" i="227"/>
  <c r="CP108" i="223"/>
  <c r="AM108" i="227"/>
  <c r="CP116" i="223"/>
  <c r="AM116" i="227"/>
  <c r="CP140" i="223"/>
  <c r="AM140" i="227"/>
  <c r="CP148" i="223"/>
  <c r="AM148" i="227"/>
  <c r="CP164" i="223"/>
  <c r="AM164" i="227"/>
  <c r="CP172" i="223"/>
  <c r="AM172" i="227"/>
  <c r="CP196" i="223"/>
  <c r="AM196" i="227"/>
  <c r="CP204" i="223"/>
  <c r="AM204" i="227"/>
  <c r="CP212" i="223"/>
  <c r="AM212" i="227"/>
  <c r="CP220" i="223"/>
  <c r="AM220" i="227"/>
  <c r="CP228" i="223"/>
  <c r="AM228" i="227"/>
  <c r="CP236" i="223"/>
  <c r="AM236" i="227"/>
  <c r="CP244" i="223"/>
  <c r="AM244" i="227"/>
  <c r="CP252" i="223"/>
  <c r="AM252" i="227"/>
  <c r="CP260" i="223"/>
  <c r="AM260" i="227"/>
  <c r="CP268" i="223"/>
  <c r="AM268" i="227"/>
  <c r="CP276" i="223"/>
  <c r="AM276" i="227"/>
  <c r="CP284" i="223"/>
  <c r="AM284" i="227"/>
  <c r="CP292" i="223"/>
  <c r="AM292" i="227"/>
  <c r="CP300" i="223"/>
  <c r="AM300" i="227"/>
  <c r="CP308" i="223"/>
  <c r="AM308" i="227"/>
  <c r="CP316" i="223"/>
  <c r="AM316" i="227"/>
  <c r="CG41" i="223"/>
  <c r="CH41" i="223" s="1"/>
  <c r="AJ41" i="227"/>
  <c r="CG241" i="223"/>
  <c r="CH241" i="223" s="1"/>
  <c r="AJ241" i="227"/>
  <c r="CG42" i="223"/>
  <c r="CH42" i="223" s="1"/>
  <c r="AJ42" i="227"/>
  <c r="CG50" i="223"/>
  <c r="CH50" i="223" s="1"/>
  <c r="AJ50" i="227"/>
  <c r="CG82" i="223"/>
  <c r="CH82" i="223" s="1"/>
  <c r="AJ82" i="227"/>
  <c r="CG106" i="223"/>
  <c r="CH106" i="223" s="1"/>
  <c r="AJ106" i="227"/>
  <c r="CG114" i="223"/>
  <c r="CH114" i="223" s="1"/>
  <c r="AJ114" i="227"/>
  <c r="CG122" i="223"/>
  <c r="CH122" i="223" s="1"/>
  <c r="AJ122" i="227"/>
  <c r="CG154" i="223"/>
  <c r="CH154" i="223" s="1"/>
  <c r="AJ154" i="227"/>
  <c r="CG162" i="223"/>
  <c r="CH162" i="223" s="1"/>
  <c r="AJ162" i="227"/>
  <c r="CG170" i="223"/>
  <c r="CH170" i="223" s="1"/>
  <c r="AJ170" i="227"/>
  <c r="CG186" i="223"/>
  <c r="CH186" i="223" s="1"/>
  <c r="AJ186" i="227"/>
  <c r="CG194" i="223"/>
  <c r="CH194" i="223" s="1"/>
  <c r="AJ194" i="227"/>
  <c r="CG202" i="223"/>
  <c r="CH202" i="223" s="1"/>
  <c r="AJ202" i="227"/>
  <c r="CG210" i="223"/>
  <c r="CH210" i="223" s="1"/>
  <c r="AJ210" i="227"/>
  <c r="CG218" i="223"/>
  <c r="CH218" i="223" s="1"/>
  <c r="AJ218" i="227"/>
  <c r="CG226" i="223"/>
  <c r="CH226" i="223" s="1"/>
  <c r="AJ226" i="227"/>
  <c r="CG234" i="223"/>
  <c r="CH234" i="223" s="1"/>
  <c r="AJ234" i="227"/>
  <c r="CG242" i="223"/>
  <c r="CH242" i="223" s="1"/>
  <c r="AJ242" i="227"/>
  <c r="CG250" i="223"/>
  <c r="CH250" i="223" s="1"/>
  <c r="AJ250" i="227"/>
  <c r="CG258" i="223"/>
  <c r="CH258" i="223" s="1"/>
  <c r="AJ258" i="227"/>
  <c r="CG266" i="223"/>
  <c r="CH266" i="223" s="1"/>
  <c r="AJ266" i="227"/>
  <c r="CG274" i="223"/>
  <c r="CH274" i="223" s="1"/>
  <c r="AJ274" i="227"/>
  <c r="CG282" i="223"/>
  <c r="CH282" i="223" s="1"/>
  <c r="AJ282" i="227"/>
  <c r="CG290" i="223"/>
  <c r="CH290" i="223" s="1"/>
  <c r="AJ290" i="227"/>
  <c r="CG298" i="223"/>
  <c r="CH298" i="223" s="1"/>
  <c r="AJ298" i="227"/>
  <c r="CG306" i="223"/>
  <c r="CH306" i="223" s="1"/>
  <c r="AJ306" i="227"/>
  <c r="CG314" i="223"/>
  <c r="CH314" i="223" s="1"/>
  <c r="AJ314" i="227"/>
  <c r="CG322" i="223"/>
  <c r="CH322" i="223" s="1"/>
  <c r="AJ322" i="227"/>
  <c r="CG330" i="223"/>
  <c r="CH330" i="223" s="1"/>
  <c r="AJ330" i="227"/>
  <c r="CG49" i="223"/>
  <c r="CH49" i="223" s="1"/>
  <c r="AJ49" i="227"/>
  <c r="CG65" i="223"/>
  <c r="CH65" i="223" s="1"/>
  <c r="AJ65" i="227"/>
  <c r="CG81" i="223"/>
  <c r="CH81" i="223" s="1"/>
  <c r="AJ81" i="227"/>
  <c r="CG97" i="223"/>
  <c r="CH97" i="223" s="1"/>
  <c r="AJ97" i="227"/>
  <c r="CG145" i="223"/>
  <c r="CH145" i="223" s="1"/>
  <c r="AJ145" i="227"/>
  <c r="CG329" i="223"/>
  <c r="CH329" i="223" s="1"/>
  <c r="AJ329" i="227"/>
  <c r="CG58" i="223"/>
  <c r="CH58" i="223" s="1"/>
  <c r="AJ58" i="227"/>
  <c r="CG11" i="223"/>
  <c r="CH11" i="223" s="1"/>
  <c r="AJ11" i="227"/>
  <c r="CG35" i="223"/>
  <c r="CH35" i="223" s="1"/>
  <c r="AJ35" i="227"/>
  <c r="CG43" i="223"/>
  <c r="CH43" i="223" s="1"/>
  <c r="AJ43" i="227"/>
  <c r="CG59" i="223"/>
  <c r="CH59" i="223" s="1"/>
  <c r="AJ59" i="227"/>
  <c r="CG67" i="223"/>
  <c r="CH67" i="223" s="1"/>
  <c r="AJ67" i="227"/>
  <c r="CG83" i="223"/>
  <c r="CH83" i="223" s="1"/>
  <c r="AJ83" i="227"/>
  <c r="CG91" i="223"/>
  <c r="CH91" i="223" s="1"/>
  <c r="AJ91" i="227"/>
  <c r="CG99" i="223"/>
  <c r="CH99" i="223" s="1"/>
  <c r="AJ99" i="227"/>
  <c r="CG107" i="223"/>
  <c r="CH107" i="223" s="1"/>
  <c r="AJ107" i="227"/>
  <c r="CG115" i="223"/>
  <c r="CH115" i="223" s="1"/>
  <c r="AJ115" i="227"/>
  <c r="CG131" i="223"/>
  <c r="CH131" i="223" s="1"/>
  <c r="AJ131" i="227"/>
  <c r="CG139" i="223"/>
  <c r="CH139" i="223" s="1"/>
  <c r="AJ139" i="227"/>
  <c r="CG147" i="223"/>
  <c r="CH147" i="223" s="1"/>
  <c r="AJ147" i="227"/>
  <c r="CG171" i="223"/>
  <c r="CH171" i="223" s="1"/>
  <c r="AJ171" i="227"/>
  <c r="CG179" i="223"/>
  <c r="CH179" i="223" s="1"/>
  <c r="AJ179" i="227"/>
  <c r="CG187" i="223"/>
  <c r="CH187" i="223" s="1"/>
  <c r="AJ187" i="227"/>
  <c r="CG195" i="223"/>
  <c r="CH195" i="223" s="1"/>
  <c r="AJ195" i="227"/>
  <c r="CG203" i="223"/>
  <c r="CH203" i="223" s="1"/>
  <c r="AJ203" i="227"/>
  <c r="CG243" i="223"/>
  <c r="CH243" i="223" s="1"/>
  <c r="AJ243" i="227"/>
  <c r="CG259" i="223"/>
  <c r="CH259" i="223" s="1"/>
  <c r="AJ259" i="227"/>
  <c r="CG331" i="223"/>
  <c r="CH331" i="223" s="1"/>
  <c r="AJ331" i="227"/>
  <c r="CG339" i="223"/>
  <c r="CH339" i="223" s="1"/>
  <c r="AJ339" i="227"/>
  <c r="CG105" i="223"/>
  <c r="CH105" i="223" s="1"/>
  <c r="AJ105" i="227"/>
  <c r="CG289" i="223"/>
  <c r="CH289" i="223" s="1"/>
  <c r="AJ289" i="227"/>
  <c r="CG337" i="223"/>
  <c r="CH337" i="223" s="1"/>
  <c r="AJ337" i="227"/>
  <c r="CG26" i="223"/>
  <c r="CH26" i="223" s="1"/>
  <c r="AJ26" i="227"/>
  <c r="CG36" i="223"/>
  <c r="CH36" i="223" s="1"/>
  <c r="AJ36" i="227"/>
  <c r="CG44" i="223"/>
  <c r="CH44" i="223" s="1"/>
  <c r="AJ44" i="227"/>
  <c r="CG76" i="223"/>
  <c r="CH76" i="223" s="1"/>
  <c r="AJ76" i="227"/>
  <c r="CG84" i="223"/>
  <c r="CH84" i="223" s="1"/>
  <c r="AJ84" i="227"/>
  <c r="CG100" i="223"/>
  <c r="CH100" i="223" s="1"/>
  <c r="AJ100" i="227"/>
  <c r="CG108" i="223"/>
  <c r="CH108" i="223" s="1"/>
  <c r="AJ108" i="227"/>
  <c r="CG116" i="223"/>
  <c r="CH116" i="223" s="1"/>
  <c r="AJ116" i="227"/>
  <c r="CG124" i="223"/>
  <c r="CH124" i="223" s="1"/>
  <c r="AJ124" i="227"/>
  <c r="CG148" i="223"/>
  <c r="CH148" i="223" s="1"/>
  <c r="AJ148" i="227"/>
  <c r="CG156" i="223"/>
  <c r="CH156" i="223" s="1"/>
  <c r="AJ156" i="227"/>
  <c r="CG164" i="223"/>
  <c r="CH164" i="223" s="1"/>
  <c r="AJ164" i="227"/>
  <c r="CG196" i="223"/>
  <c r="CH196" i="223" s="1"/>
  <c r="AJ196" i="227"/>
  <c r="CG204" i="223"/>
  <c r="CH204" i="223" s="1"/>
  <c r="AJ204" i="227"/>
  <c r="CG212" i="223"/>
  <c r="CH212" i="223" s="1"/>
  <c r="AJ212" i="227"/>
  <c r="CG220" i="223"/>
  <c r="CH220" i="223" s="1"/>
  <c r="AJ220" i="227"/>
  <c r="CG228" i="223"/>
  <c r="CH228" i="223" s="1"/>
  <c r="AJ228" i="227"/>
  <c r="CG236" i="223"/>
  <c r="CH236" i="223" s="1"/>
  <c r="AJ236" i="227"/>
  <c r="CG244" i="223"/>
  <c r="CH244" i="223" s="1"/>
  <c r="AJ244" i="227"/>
  <c r="CG252" i="223"/>
  <c r="CH252" i="223" s="1"/>
  <c r="AJ252" i="227"/>
  <c r="CG260" i="223"/>
  <c r="CH260" i="223" s="1"/>
  <c r="AJ260" i="227"/>
  <c r="CG268" i="223"/>
  <c r="CH268" i="223" s="1"/>
  <c r="AJ268" i="227"/>
  <c r="CG276" i="223"/>
  <c r="CH276" i="223" s="1"/>
  <c r="AJ276" i="227"/>
  <c r="CG284" i="223"/>
  <c r="CH284" i="223" s="1"/>
  <c r="AJ284" i="227"/>
  <c r="CG292" i="223"/>
  <c r="CH292" i="223" s="1"/>
  <c r="AJ292" i="227"/>
  <c r="CG300" i="223"/>
  <c r="CH300" i="223" s="1"/>
  <c r="AJ300" i="227"/>
  <c r="CG308" i="223"/>
  <c r="CH308" i="223" s="1"/>
  <c r="AJ308" i="227"/>
  <c r="CG316" i="223"/>
  <c r="CH316" i="223" s="1"/>
  <c r="AJ316" i="227"/>
  <c r="CG332" i="223"/>
  <c r="CH332" i="223" s="1"/>
  <c r="AJ332" i="227"/>
  <c r="CG21" i="223"/>
  <c r="CH21" i="223" s="1"/>
  <c r="AJ21" i="227"/>
  <c r="CG45" i="223"/>
  <c r="CH45" i="223" s="1"/>
  <c r="AJ45" i="227"/>
  <c r="CG53" i="223"/>
  <c r="CH53" i="223" s="1"/>
  <c r="AJ53" i="227"/>
  <c r="CG69" i="223"/>
  <c r="CH69" i="223" s="1"/>
  <c r="AJ69" i="227"/>
  <c r="CG93" i="223"/>
  <c r="CH93" i="223" s="1"/>
  <c r="AJ93" i="227"/>
  <c r="CG109" i="223"/>
  <c r="CH109" i="223" s="1"/>
  <c r="AJ109" i="227"/>
  <c r="CG133" i="223"/>
  <c r="CH133" i="223" s="1"/>
  <c r="AJ133" i="227"/>
  <c r="CG141" i="223"/>
  <c r="CH141" i="223" s="1"/>
  <c r="AJ141" i="227"/>
  <c r="CG149" i="223"/>
  <c r="CH149" i="223" s="1"/>
  <c r="AJ149" i="227"/>
  <c r="CG173" i="223"/>
  <c r="CH173" i="223" s="1"/>
  <c r="AJ173" i="227"/>
  <c r="CG181" i="223"/>
  <c r="CH181" i="223" s="1"/>
  <c r="AJ181" i="227"/>
  <c r="CG189" i="223"/>
  <c r="CH189" i="223" s="1"/>
  <c r="AJ189" i="227"/>
  <c r="CG197" i="223"/>
  <c r="CH197" i="223" s="1"/>
  <c r="AJ197" i="227"/>
  <c r="CG325" i="223"/>
  <c r="CH325" i="223" s="1"/>
  <c r="AJ325" i="227"/>
  <c r="CG333" i="223"/>
  <c r="CH333" i="223" s="1"/>
  <c r="AJ333" i="227"/>
  <c r="CG341" i="223"/>
  <c r="AJ341" i="227"/>
  <c r="CG17" i="223"/>
  <c r="CH17" i="223" s="1"/>
  <c r="AJ17" i="227"/>
  <c r="CG121" i="223"/>
  <c r="CH121" i="223" s="1"/>
  <c r="AJ121" i="227"/>
  <c r="CG14" i="223"/>
  <c r="CH14" i="223" s="1"/>
  <c r="AJ14" i="227"/>
  <c r="CG38" i="223"/>
  <c r="CH38" i="223" s="1"/>
  <c r="AJ38" i="227"/>
  <c r="CG54" i="223"/>
  <c r="CH54" i="223" s="1"/>
  <c r="AJ54" i="227"/>
  <c r="CG62" i="223"/>
  <c r="CH62" i="223" s="1"/>
  <c r="AJ62" i="227"/>
  <c r="CG70" i="223"/>
  <c r="CH70" i="223" s="1"/>
  <c r="AJ70" i="227"/>
  <c r="CG78" i="223"/>
  <c r="CH78" i="223" s="1"/>
  <c r="AJ78" i="227"/>
  <c r="CG86" i="223"/>
  <c r="CH86" i="223" s="1"/>
  <c r="AJ86" i="227"/>
  <c r="CG94" i="223"/>
  <c r="CH94" i="223" s="1"/>
  <c r="AJ94" i="227"/>
  <c r="CG102" i="223"/>
  <c r="CH102" i="223" s="1"/>
  <c r="AJ102" i="227"/>
  <c r="CG110" i="223"/>
  <c r="CH110" i="223" s="1"/>
  <c r="AJ110" i="227"/>
  <c r="CG118" i="223"/>
  <c r="CH118" i="223" s="1"/>
  <c r="AJ118" i="227"/>
  <c r="CG126" i="223"/>
  <c r="CH126" i="223" s="1"/>
  <c r="AJ126" i="227"/>
  <c r="CG134" i="223"/>
  <c r="CH134" i="223" s="1"/>
  <c r="AJ134" i="227"/>
  <c r="CG142" i="223"/>
  <c r="CH142" i="223" s="1"/>
  <c r="AJ142" i="227"/>
  <c r="CG150" i="223"/>
  <c r="CH150" i="223" s="1"/>
  <c r="AJ150" i="227"/>
  <c r="CG158" i="223"/>
  <c r="CH158" i="223" s="1"/>
  <c r="AJ158" i="227"/>
  <c r="CG166" i="223"/>
  <c r="CH166" i="223" s="1"/>
  <c r="AJ166" i="227"/>
  <c r="CG174" i="223"/>
  <c r="CH174" i="223" s="1"/>
  <c r="AJ174" i="227"/>
  <c r="CG182" i="223"/>
  <c r="CH182" i="223" s="1"/>
  <c r="AJ182" i="227"/>
  <c r="CG190" i="223"/>
  <c r="CH190" i="223" s="1"/>
  <c r="AJ190" i="227"/>
  <c r="CG198" i="223"/>
  <c r="CH198" i="223" s="1"/>
  <c r="AJ198" i="227"/>
  <c r="CG246" i="223"/>
  <c r="CH246" i="223" s="1"/>
  <c r="AJ246" i="227"/>
  <c r="CG262" i="223"/>
  <c r="CH262" i="223" s="1"/>
  <c r="AJ262" i="227"/>
  <c r="CG270" i="223"/>
  <c r="CH270" i="223" s="1"/>
  <c r="AJ270" i="227"/>
  <c r="CG278" i="223"/>
  <c r="CH278" i="223" s="1"/>
  <c r="AJ278" i="227"/>
  <c r="CG286" i="223"/>
  <c r="CH286" i="223" s="1"/>
  <c r="AJ286" i="227"/>
  <c r="CG294" i="223"/>
  <c r="CH294" i="223" s="1"/>
  <c r="AJ294" i="227"/>
  <c r="CG302" i="223"/>
  <c r="CH302" i="223" s="1"/>
  <c r="AJ302" i="227"/>
  <c r="CG137" i="223"/>
  <c r="CH137" i="223" s="1"/>
  <c r="AJ137" i="227"/>
  <c r="CG169" i="223"/>
  <c r="CH169" i="223" s="1"/>
  <c r="AJ169" i="227"/>
  <c r="CG177" i="223"/>
  <c r="CH177" i="223" s="1"/>
  <c r="AJ177" i="227"/>
  <c r="CG201" i="223"/>
  <c r="CH201" i="223" s="1"/>
  <c r="AJ201" i="227"/>
  <c r="CG15" i="223"/>
  <c r="CH15" i="223" s="1"/>
  <c r="AJ15" i="227"/>
  <c r="CG23" i="223"/>
  <c r="CH23" i="223" s="1"/>
  <c r="AJ23" i="227"/>
  <c r="CG31" i="223"/>
  <c r="CH31" i="223" s="1"/>
  <c r="AJ31" i="227"/>
  <c r="CG55" i="223"/>
  <c r="CH55" i="223" s="1"/>
  <c r="AJ55" i="227"/>
  <c r="CG63" i="223"/>
  <c r="CH63" i="223" s="1"/>
  <c r="AJ63" i="227"/>
  <c r="CG79" i="223"/>
  <c r="CH79" i="223" s="1"/>
  <c r="AJ79" i="227"/>
  <c r="CG95" i="223"/>
  <c r="CH95" i="223" s="1"/>
  <c r="AJ95" i="227"/>
  <c r="CG103" i="223"/>
  <c r="CH103" i="223" s="1"/>
  <c r="AJ103" i="227"/>
  <c r="CG111" i="223"/>
  <c r="CH111" i="223" s="1"/>
  <c r="AJ111" i="227"/>
  <c r="CG135" i="223"/>
  <c r="CH135" i="223" s="1"/>
  <c r="AJ135" i="227"/>
  <c r="CG143" i="223"/>
  <c r="CH143" i="223" s="1"/>
  <c r="AJ143" i="227"/>
  <c r="CG159" i="223"/>
  <c r="CH159" i="223" s="1"/>
  <c r="AJ159" i="227"/>
  <c r="CG167" i="223"/>
  <c r="CH167" i="223" s="1"/>
  <c r="AJ167" i="227"/>
  <c r="CG175" i="223"/>
  <c r="CH175" i="223" s="1"/>
  <c r="AJ175" i="227"/>
  <c r="CG183" i="223"/>
  <c r="CH183" i="223" s="1"/>
  <c r="AJ183" i="227"/>
  <c r="CG199" i="223"/>
  <c r="CH199" i="223" s="1"/>
  <c r="AJ199" i="227"/>
  <c r="CG263" i="223"/>
  <c r="CH263" i="223" s="1"/>
  <c r="AJ263" i="227"/>
  <c r="CG271" i="223"/>
  <c r="CH271" i="223" s="1"/>
  <c r="AJ271" i="227"/>
  <c r="CG287" i="223"/>
  <c r="CH287" i="223" s="1"/>
  <c r="AJ287" i="227"/>
  <c r="CG295" i="223"/>
  <c r="CH295" i="223" s="1"/>
  <c r="AJ295" i="227"/>
  <c r="CG311" i="223"/>
  <c r="CH311" i="223" s="1"/>
  <c r="AJ311" i="227"/>
  <c r="CG319" i="223"/>
  <c r="CH319" i="223" s="1"/>
  <c r="AJ319" i="227"/>
  <c r="CG327" i="223"/>
  <c r="CH327" i="223" s="1"/>
  <c r="AJ327" i="227"/>
  <c r="CG335" i="223"/>
  <c r="CH335" i="223" s="1"/>
  <c r="AJ335" i="227"/>
  <c r="CG89" i="223"/>
  <c r="CH89" i="223" s="1"/>
  <c r="AJ89" i="227"/>
  <c r="CG129" i="223"/>
  <c r="CH129" i="223" s="1"/>
  <c r="AJ129" i="227"/>
  <c r="CG161" i="223"/>
  <c r="CH161" i="223" s="1"/>
  <c r="AJ161" i="227"/>
  <c r="CG185" i="223"/>
  <c r="CH185" i="223" s="1"/>
  <c r="AJ185" i="227"/>
  <c r="CG249" i="223"/>
  <c r="CH249" i="223" s="1"/>
  <c r="AJ249" i="227"/>
  <c r="CG16" i="223"/>
  <c r="CH16" i="223" s="1"/>
  <c r="AJ16" i="227"/>
  <c r="CG32" i="223"/>
  <c r="CH32" i="223" s="1"/>
  <c r="AJ32" i="227"/>
  <c r="CG48" i="223"/>
  <c r="CH48" i="223" s="1"/>
  <c r="AJ48" i="227"/>
  <c r="CG72" i="223"/>
  <c r="CH72" i="223" s="1"/>
  <c r="AJ72" i="227"/>
  <c r="CG80" i="223"/>
  <c r="CH80" i="223" s="1"/>
  <c r="AJ80" i="227"/>
  <c r="CG88" i="223"/>
  <c r="CH88" i="223" s="1"/>
  <c r="AJ88" i="227"/>
  <c r="CG112" i="223"/>
  <c r="CH112" i="223" s="1"/>
  <c r="AJ112" i="227"/>
  <c r="CG120" i="223"/>
  <c r="CH120" i="223" s="1"/>
  <c r="AJ120" i="227"/>
  <c r="CG128" i="223"/>
  <c r="CH128" i="223" s="1"/>
  <c r="AJ128" i="227"/>
  <c r="CG144" i="223"/>
  <c r="CH144" i="223" s="1"/>
  <c r="AJ144" i="227"/>
  <c r="CG152" i="223"/>
  <c r="AJ152" i="227"/>
  <c r="CG160" i="223"/>
  <c r="CH160" i="223" s="1"/>
  <c r="AJ160" i="227"/>
  <c r="CG168" i="223"/>
  <c r="CH168" i="223" s="1"/>
  <c r="AJ168" i="227"/>
  <c r="CG192" i="223"/>
  <c r="CH192" i="223" s="1"/>
  <c r="AJ192" i="227"/>
  <c r="CG200" i="223"/>
  <c r="CH200" i="223" s="1"/>
  <c r="AJ200" i="227"/>
  <c r="CG336" i="223"/>
  <c r="CH336" i="223" s="1"/>
  <c r="AJ336" i="227"/>
  <c r="X10" i="224"/>
  <c r="AA12" i="227"/>
  <c r="AA20" i="227"/>
  <c r="AA28" i="227"/>
  <c r="AA36" i="227"/>
  <c r="AA44" i="227"/>
  <c r="AA52" i="227"/>
  <c r="AA60" i="227"/>
  <c r="AA68" i="227"/>
  <c r="AA76" i="227"/>
  <c r="AA84" i="227"/>
  <c r="AA92" i="227"/>
  <c r="AA100" i="227"/>
  <c r="AA108" i="227"/>
  <c r="AA116" i="227"/>
  <c r="AA124" i="227"/>
  <c r="AA132" i="227"/>
  <c r="AA140" i="227"/>
  <c r="AA148" i="227"/>
  <c r="AA156" i="227"/>
  <c r="AA164" i="227"/>
  <c r="AA172" i="227"/>
  <c r="AA180" i="227"/>
  <c r="AA188" i="227"/>
  <c r="AA196" i="227"/>
  <c r="AA204" i="227"/>
  <c r="AA212" i="227"/>
  <c r="AA220" i="227"/>
  <c r="AA228" i="227"/>
  <c r="AA236" i="227"/>
  <c r="AA244" i="227"/>
  <c r="AA252" i="227"/>
  <c r="AA260" i="227"/>
  <c r="AA268" i="227"/>
  <c r="AA276" i="227"/>
  <c r="AA284" i="227"/>
  <c r="AA292" i="227"/>
  <c r="AA300" i="227"/>
  <c r="AA308" i="227"/>
  <c r="AA316" i="227"/>
  <c r="AA324" i="227"/>
  <c r="AA332" i="227"/>
  <c r="AA340" i="227"/>
  <c r="R16" i="224"/>
  <c r="R24" i="224"/>
  <c r="R32" i="224"/>
  <c r="R40" i="224"/>
  <c r="R48" i="224"/>
  <c r="R56" i="224"/>
  <c r="R64" i="224"/>
  <c r="R72" i="224"/>
  <c r="R80" i="224"/>
  <c r="R88" i="224"/>
  <c r="R96" i="224"/>
  <c r="R104" i="224"/>
  <c r="R112" i="224"/>
  <c r="R120" i="224"/>
  <c r="R128" i="224"/>
  <c r="R136" i="224"/>
  <c r="R144" i="224"/>
  <c r="R152" i="224"/>
  <c r="R160" i="224"/>
  <c r="R168" i="224"/>
  <c r="R176" i="224"/>
  <c r="R184" i="224"/>
  <c r="R192" i="224"/>
  <c r="R200" i="224"/>
  <c r="R208" i="224"/>
  <c r="R216" i="224"/>
  <c r="R224" i="224"/>
  <c r="R232" i="224"/>
  <c r="R240" i="224"/>
  <c r="R248" i="224"/>
  <c r="R256" i="224"/>
  <c r="R264" i="224"/>
  <c r="R272" i="224"/>
  <c r="R280" i="224"/>
  <c r="R288" i="224"/>
  <c r="R296" i="224"/>
  <c r="R304" i="224"/>
  <c r="R312" i="224"/>
  <c r="R320" i="224"/>
  <c r="R328" i="224"/>
  <c r="R336" i="224"/>
  <c r="AA13" i="227"/>
  <c r="AA21" i="227"/>
  <c r="AA29" i="227"/>
  <c r="AA37" i="227"/>
  <c r="AA45" i="227"/>
  <c r="AA53" i="227"/>
  <c r="AA61" i="227"/>
  <c r="AA69" i="227"/>
  <c r="AA77" i="227"/>
  <c r="AA85" i="227"/>
  <c r="AA93" i="227"/>
  <c r="AA101" i="227"/>
  <c r="AA109" i="227"/>
  <c r="AA117" i="227"/>
  <c r="AA125" i="227"/>
  <c r="AA133" i="227"/>
  <c r="AA141" i="227"/>
  <c r="AA149" i="227"/>
  <c r="AA157" i="227"/>
  <c r="AA165" i="227"/>
  <c r="AA173" i="227"/>
  <c r="AA181" i="227"/>
  <c r="AA189" i="227"/>
  <c r="AA197" i="227"/>
  <c r="AA205" i="227"/>
  <c r="AA213" i="227"/>
  <c r="AA221" i="227"/>
  <c r="AA229" i="227"/>
  <c r="AA237" i="227"/>
  <c r="AA245" i="227"/>
  <c r="AA253" i="227"/>
  <c r="AA261" i="227"/>
  <c r="AA269" i="227"/>
  <c r="AA277" i="227"/>
  <c r="AA285" i="227"/>
  <c r="AA293" i="227"/>
  <c r="AA301" i="227"/>
  <c r="AA309" i="227"/>
  <c r="AA317" i="227"/>
  <c r="AA325" i="227"/>
  <c r="AA333" i="227"/>
  <c r="AA341" i="227"/>
  <c r="R17" i="224"/>
  <c r="R25" i="224"/>
  <c r="R33" i="224"/>
  <c r="R41" i="224"/>
  <c r="R49" i="224"/>
  <c r="R57" i="224"/>
  <c r="R65" i="224"/>
  <c r="R73" i="224"/>
  <c r="R81" i="224"/>
  <c r="R89" i="224"/>
  <c r="R97" i="224"/>
  <c r="R105" i="224"/>
  <c r="R113" i="224"/>
  <c r="R121" i="224"/>
  <c r="R129" i="224"/>
  <c r="R137" i="224"/>
  <c r="R145" i="224"/>
  <c r="R153" i="224"/>
  <c r="R161" i="224"/>
  <c r="R169" i="224"/>
  <c r="R177" i="224"/>
  <c r="R185" i="224"/>
  <c r="R193" i="224"/>
  <c r="R201" i="224"/>
  <c r="R209" i="224"/>
  <c r="R217" i="224"/>
  <c r="R225" i="224"/>
  <c r="R233" i="224"/>
  <c r="R241" i="224"/>
  <c r="R249" i="224"/>
  <c r="R257" i="224"/>
  <c r="R265" i="224"/>
  <c r="R273" i="224"/>
  <c r="R281" i="224"/>
  <c r="R289" i="224"/>
  <c r="R297" i="224"/>
  <c r="R305" i="224"/>
  <c r="R313" i="224"/>
  <c r="R321" i="224"/>
  <c r="AA14" i="227"/>
  <c r="AA22" i="227"/>
  <c r="AA30" i="227"/>
  <c r="AA38" i="227"/>
  <c r="AA46" i="227"/>
  <c r="AA54" i="227"/>
  <c r="AA62" i="227"/>
  <c r="AA70" i="227"/>
  <c r="AA78" i="227"/>
  <c r="AA86" i="227"/>
  <c r="AA94" i="227"/>
  <c r="AA102" i="227"/>
  <c r="AA110" i="227"/>
  <c r="AA118" i="227"/>
  <c r="AA126" i="227"/>
  <c r="AA134" i="227"/>
  <c r="AA142" i="227"/>
  <c r="AA150" i="227"/>
  <c r="AA158" i="227"/>
  <c r="AA166" i="227"/>
  <c r="AA174" i="227"/>
  <c r="AA182" i="227"/>
  <c r="AA190" i="227"/>
  <c r="AA198" i="227"/>
  <c r="AA206" i="227"/>
  <c r="AA214" i="227"/>
  <c r="AA222" i="227"/>
  <c r="AA230" i="227"/>
  <c r="AA238" i="227"/>
  <c r="AA246" i="227"/>
  <c r="AA254" i="227"/>
  <c r="AA262" i="227"/>
  <c r="AA270" i="227"/>
  <c r="AA278" i="227"/>
  <c r="AA286" i="227"/>
  <c r="AA294" i="227"/>
  <c r="AA302" i="227"/>
  <c r="AA310" i="227"/>
  <c r="AA318" i="227"/>
  <c r="AA326" i="227"/>
  <c r="AA334" i="227"/>
  <c r="Z10" i="227"/>
  <c r="Y10" i="226" s="1"/>
  <c r="R18" i="224"/>
  <c r="R26" i="224"/>
  <c r="R34" i="224"/>
  <c r="R42" i="224"/>
  <c r="R50" i="224"/>
  <c r="R58" i="224"/>
  <c r="R66" i="224"/>
  <c r="R74" i="224"/>
  <c r="R82" i="224"/>
  <c r="R90" i="224"/>
  <c r="R98" i="224"/>
  <c r="R106" i="224"/>
  <c r="R114" i="224"/>
  <c r="R122" i="224"/>
  <c r="R130" i="224"/>
  <c r="R138" i="224"/>
  <c r="R146" i="224"/>
  <c r="R154" i="224"/>
  <c r="R162" i="224"/>
  <c r="R170" i="224"/>
  <c r="R178" i="224"/>
  <c r="R186" i="224"/>
  <c r="R194" i="224"/>
  <c r="R202" i="224"/>
  <c r="R210" i="224"/>
  <c r="R218" i="224"/>
  <c r="R226" i="224"/>
  <c r="R234" i="224"/>
  <c r="R242" i="224"/>
  <c r="R250" i="224"/>
  <c r="R258" i="224"/>
  <c r="R266" i="224"/>
  <c r="R274" i="224"/>
  <c r="R282" i="224"/>
  <c r="R290" i="224"/>
  <c r="R298" i="224"/>
  <c r="R306" i="224"/>
  <c r="R314" i="224"/>
  <c r="R322" i="224"/>
  <c r="R330" i="224"/>
  <c r="R338" i="224"/>
  <c r="AA15" i="227"/>
  <c r="AA23" i="227"/>
  <c r="AA31" i="227"/>
  <c r="AA39" i="227"/>
  <c r="AA47" i="227"/>
  <c r="AA55" i="227"/>
  <c r="AA63" i="227"/>
  <c r="AA71" i="227"/>
  <c r="AA79" i="227"/>
  <c r="AA87" i="227"/>
  <c r="AA95" i="227"/>
  <c r="AA103" i="227"/>
  <c r="AA111" i="227"/>
  <c r="AA119" i="227"/>
  <c r="AA127" i="227"/>
  <c r="AA135" i="227"/>
  <c r="AA143" i="227"/>
  <c r="AA151" i="227"/>
  <c r="AA159" i="227"/>
  <c r="AA167" i="227"/>
  <c r="AA175" i="227"/>
  <c r="AA183" i="227"/>
  <c r="AA191" i="227"/>
  <c r="AA199" i="227"/>
  <c r="AA207" i="227"/>
  <c r="AA215" i="227"/>
  <c r="AA223" i="227"/>
  <c r="AA231" i="227"/>
  <c r="AA239" i="227"/>
  <c r="AA247" i="227"/>
  <c r="AA255" i="227"/>
  <c r="AA263" i="227"/>
  <c r="AA271" i="227"/>
  <c r="AA279" i="227"/>
  <c r="AA287" i="227"/>
  <c r="AA295" i="227"/>
  <c r="AA303" i="227"/>
  <c r="AA311" i="227"/>
  <c r="AA319" i="227"/>
  <c r="AA327" i="227"/>
  <c r="AA335" i="227"/>
  <c r="R11" i="224"/>
  <c r="R19" i="224"/>
  <c r="R27" i="224"/>
  <c r="R35" i="224"/>
  <c r="R43" i="224"/>
  <c r="R51" i="224"/>
  <c r="R59" i="224"/>
  <c r="R67" i="224"/>
  <c r="R75" i="224"/>
  <c r="R83" i="224"/>
  <c r="R91" i="224"/>
  <c r="R99" i="224"/>
  <c r="R107" i="224"/>
  <c r="R115" i="224"/>
  <c r="R123" i="224"/>
  <c r="R131" i="224"/>
  <c r="R139" i="224"/>
  <c r="R147" i="224"/>
  <c r="R155" i="224"/>
  <c r="R163" i="224"/>
  <c r="R171" i="224"/>
  <c r="R179" i="224"/>
  <c r="R187" i="224"/>
  <c r="R195" i="224"/>
  <c r="R203" i="224"/>
  <c r="R211" i="224"/>
  <c r="R219" i="224"/>
  <c r="R227" i="224"/>
  <c r="R235" i="224"/>
  <c r="R243" i="224"/>
  <c r="R251" i="224"/>
  <c r="R259" i="224"/>
  <c r="R267" i="224"/>
  <c r="R275" i="224"/>
  <c r="R283" i="224"/>
  <c r="R291" i="224"/>
  <c r="R299" i="224"/>
  <c r="R307" i="224"/>
  <c r="R315" i="224"/>
  <c r="R44" i="224"/>
  <c r="R52" i="224"/>
  <c r="R60" i="224"/>
  <c r="R68" i="224"/>
  <c r="R76" i="224"/>
  <c r="R84" i="224"/>
  <c r="R92" i="224"/>
  <c r="R100" i="224"/>
  <c r="R108" i="224"/>
  <c r="R116" i="224"/>
  <c r="R124" i="224"/>
  <c r="R132" i="224"/>
  <c r="R140" i="224"/>
  <c r="R148" i="224"/>
  <c r="R156" i="224"/>
  <c r="R164" i="224"/>
  <c r="R172" i="224"/>
  <c r="R180" i="224"/>
  <c r="R188" i="224"/>
  <c r="R196" i="224"/>
  <c r="R204" i="224"/>
  <c r="R212" i="224"/>
  <c r="R220" i="224"/>
  <c r="R228" i="224"/>
  <c r="R236" i="224"/>
  <c r="R244" i="224"/>
  <c r="R252" i="224"/>
  <c r="R260" i="224"/>
  <c r="R268" i="224"/>
  <c r="R276" i="224"/>
  <c r="R284" i="224"/>
  <c r="R292" i="224"/>
  <c r="R300" i="224"/>
  <c r="R308" i="224"/>
  <c r="R316" i="224"/>
  <c r="AA32" i="227"/>
  <c r="AA56" i="227"/>
  <c r="AA80" i="227"/>
  <c r="AA104" i="227"/>
  <c r="AA120" i="227"/>
  <c r="AA144" i="227"/>
  <c r="AA168" i="227"/>
  <c r="AA192" i="227"/>
  <c r="AA216" i="227"/>
  <c r="AA240" i="227"/>
  <c r="AA264" i="227"/>
  <c r="AA288" i="227"/>
  <c r="AA304" i="227"/>
  <c r="AA320" i="227"/>
  <c r="R36" i="224"/>
  <c r="AA17" i="227"/>
  <c r="AA25" i="227"/>
  <c r="AA33" i="227"/>
  <c r="AA41" i="227"/>
  <c r="AA49" i="227"/>
  <c r="AA57" i="227"/>
  <c r="AA65" i="227"/>
  <c r="AA73" i="227"/>
  <c r="AA81" i="227"/>
  <c r="AA89" i="227"/>
  <c r="AA97" i="227"/>
  <c r="AA105" i="227"/>
  <c r="AA113" i="227"/>
  <c r="AA121" i="227"/>
  <c r="AA129" i="227"/>
  <c r="AA137" i="227"/>
  <c r="AA145" i="227"/>
  <c r="AA153" i="227"/>
  <c r="AA161" i="227"/>
  <c r="AA169" i="227"/>
  <c r="AA177" i="227"/>
  <c r="AA185" i="227"/>
  <c r="AA193" i="227"/>
  <c r="AA201" i="227"/>
  <c r="AA209" i="227"/>
  <c r="AA217" i="227"/>
  <c r="AA225" i="227"/>
  <c r="AA233" i="227"/>
  <c r="AA241" i="227"/>
  <c r="AA249" i="227"/>
  <c r="AA257" i="227"/>
  <c r="AA265" i="227"/>
  <c r="AA273" i="227"/>
  <c r="AA281" i="227"/>
  <c r="AA289" i="227"/>
  <c r="AA297" i="227"/>
  <c r="AA305" i="227"/>
  <c r="AA313" i="227"/>
  <c r="AA321" i="227"/>
  <c r="AA329" i="227"/>
  <c r="AA337" i="227"/>
  <c r="R13" i="224"/>
  <c r="R21" i="224"/>
  <c r="R29" i="224"/>
  <c r="R37" i="224"/>
  <c r="R45" i="224"/>
  <c r="R53" i="224"/>
  <c r="R61" i="224"/>
  <c r="R69" i="224"/>
  <c r="R77" i="224"/>
  <c r="R85" i="224"/>
  <c r="R93" i="224"/>
  <c r="R101" i="224"/>
  <c r="R109" i="224"/>
  <c r="R117" i="224"/>
  <c r="R125" i="224"/>
  <c r="R133" i="224"/>
  <c r="R141" i="224"/>
  <c r="R149" i="224"/>
  <c r="R157" i="224"/>
  <c r="R165" i="224"/>
  <c r="R173" i="224"/>
  <c r="R181" i="224"/>
  <c r="R189" i="224"/>
  <c r="R197" i="224"/>
  <c r="R205" i="224"/>
  <c r="R213" i="224"/>
  <c r="R221" i="224"/>
  <c r="R229" i="224"/>
  <c r="R237" i="224"/>
  <c r="R245" i="224"/>
  <c r="R253" i="224"/>
  <c r="R261" i="224"/>
  <c r="R269" i="224"/>
  <c r="R277" i="224"/>
  <c r="R285" i="224"/>
  <c r="R293" i="224"/>
  <c r="R301" i="224"/>
  <c r="R309" i="224"/>
  <c r="R317" i="224"/>
  <c r="AA16" i="227"/>
  <c r="AA40" i="227"/>
  <c r="AA64" i="227"/>
  <c r="AA88" i="227"/>
  <c r="AA112" i="227"/>
  <c r="AA136" i="227"/>
  <c r="AA160" i="227"/>
  <c r="AA184" i="227"/>
  <c r="AA208" i="227"/>
  <c r="AA232" i="227"/>
  <c r="AA256" i="227"/>
  <c r="AA272" i="227"/>
  <c r="AA296" i="227"/>
  <c r="AA328" i="227"/>
  <c r="R12" i="224"/>
  <c r="R20" i="224"/>
  <c r="AA10" i="227"/>
  <c r="V10" i="224" s="1"/>
  <c r="V342" i="224" s="1"/>
  <c r="AA18" i="227"/>
  <c r="AA26" i="227"/>
  <c r="AA34" i="227"/>
  <c r="AA42" i="227"/>
  <c r="AA50" i="227"/>
  <c r="AA58" i="227"/>
  <c r="AA66" i="227"/>
  <c r="AA74" i="227"/>
  <c r="AA82" i="227"/>
  <c r="AA90" i="227"/>
  <c r="AA98" i="227"/>
  <c r="AA106" i="227"/>
  <c r="AA114" i="227"/>
  <c r="AA122" i="227"/>
  <c r="AA130" i="227"/>
  <c r="AA138" i="227"/>
  <c r="AA146" i="227"/>
  <c r="AA154" i="227"/>
  <c r="AA162" i="227"/>
  <c r="AA170" i="227"/>
  <c r="AA178" i="227"/>
  <c r="AA186" i="227"/>
  <c r="AA194" i="227"/>
  <c r="AA202" i="227"/>
  <c r="AA210" i="227"/>
  <c r="AA218" i="227"/>
  <c r="AA226" i="227"/>
  <c r="AA234" i="227"/>
  <c r="AA242" i="227"/>
  <c r="AA250" i="227"/>
  <c r="AA258" i="227"/>
  <c r="AA266" i="227"/>
  <c r="AA274" i="227"/>
  <c r="AA282" i="227"/>
  <c r="AA290" i="227"/>
  <c r="AA298" i="227"/>
  <c r="AA306" i="227"/>
  <c r="AA314" i="227"/>
  <c r="AA322" i="227"/>
  <c r="AA330" i="227"/>
  <c r="AA338" i="227"/>
  <c r="R14" i="224"/>
  <c r="R22" i="224"/>
  <c r="R30" i="224"/>
  <c r="R38" i="224"/>
  <c r="R46" i="224"/>
  <c r="R54" i="224"/>
  <c r="R62" i="224"/>
  <c r="R70" i="224"/>
  <c r="R78" i="224"/>
  <c r="R86" i="224"/>
  <c r="R94" i="224"/>
  <c r="R102" i="224"/>
  <c r="R110" i="224"/>
  <c r="R118" i="224"/>
  <c r="R126" i="224"/>
  <c r="R134" i="224"/>
  <c r="R142" i="224"/>
  <c r="R150" i="224"/>
  <c r="R158" i="224"/>
  <c r="R166" i="224"/>
  <c r="R174" i="224"/>
  <c r="R182" i="224"/>
  <c r="R190" i="224"/>
  <c r="R198" i="224"/>
  <c r="R206" i="224"/>
  <c r="R214" i="224"/>
  <c r="R246" i="224"/>
  <c r="R278" i="224"/>
  <c r="R286" i="224"/>
  <c r="R294" i="224"/>
  <c r="R302" i="224"/>
  <c r="R310" i="224"/>
  <c r="R318" i="224"/>
  <c r="AA24" i="227"/>
  <c r="AA48" i="227"/>
  <c r="AA72" i="227"/>
  <c r="AA96" i="227"/>
  <c r="AA128" i="227"/>
  <c r="AA152" i="227"/>
  <c r="AA176" i="227"/>
  <c r="AA200" i="227"/>
  <c r="AA224" i="227"/>
  <c r="AA248" i="227"/>
  <c r="AA280" i="227"/>
  <c r="AA312" i="227"/>
  <c r="AA336" i="227"/>
  <c r="R28" i="224"/>
  <c r="AA11" i="227"/>
  <c r="AA19" i="227"/>
  <c r="AA27" i="227"/>
  <c r="AA35" i="227"/>
  <c r="AA43" i="227"/>
  <c r="AA51" i="227"/>
  <c r="AA59" i="227"/>
  <c r="AA67" i="227"/>
  <c r="AA75" i="227"/>
  <c r="AA83" i="227"/>
  <c r="AA91" i="227"/>
  <c r="AA99" i="227"/>
  <c r="AA107" i="227"/>
  <c r="AA115" i="227"/>
  <c r="AA123" i="227"/>
  <c r="AA131" i="227"/>
  <c r="AA139" i="227"/>
  <c r="AA147" i="227"/>
  <c r="AA155" i="227"/>
  <c r="AA163" i="227"/>
  <c r="AA171" i="227"/>
  <c r="AA179" i="227"/>
  <c r="AA187" i="227"/>
  <c r="AA195" i="227"/>
  <c r="AA203" i="227"/>
  <c r="AA211" i="227"/>
  <c r="AA219" i="227"/>
  <c r="AA227" i="227"/>
  <c r="AA235" i="227"/>
  <c r="AA243" i="227"/>
  <c r="AA251" i="227"/>
  <c r="AA259" i="227"/>
  <c r="AA267" i="227"/>
  <c r="AA275" i="227"/>
  <c r="AA283" i="227"/>
  <c r="AA291" i="227"/>
  <c r="AA299" i="227"/>
  <c r="AA307" i="227"/>
  <c r="AA315" i="227"/>
  <c r="AA323" i="227"/>
  <c r="AA331" i="227"/>
  <c r="AA339" i="227"/>
  <c r="R15" i="224"/>
  <c r="R23" i="224"/>
  <c r="R31" i="224"/>
  <c r="R39" i="224"/>
  <c r="R47" i="224"/>
  <c r="R55" i="224"/>
  <c r="R63" i="224"/>
  <c r="R71" i="224"/>
  <c r="R79" i="224"/>
  <c r="R87" i="224"/>
  <c r="R95" i="224"/>
  <c r="R103" i="224"/>
  <c r="R111" i="224"/>
  <c r="R119" i="224"/>
  <c r="R127" i="224"/>
  <c r="R135" i="224"/>
  <c r="R143" i="224"/>
  <c r="R151" i="224"/>
  <c r="R159" i="224"/>
  <c r="R167" i="224"/>
  <c r="R175" i="224"/>
  <c r="R183" i="224"/>
  <c r="R191" i="224"/>
  <c r="R199" i="224"/>
  <c r="R207" i="224"/>
  <c r="R215" i="224"/>
  <c r="R223" i="224"/>
  <c r="R231" i="224"/>
  <c r="R239" i="224"/>
  <c r="R247" i="224"/>
  <c r="R255" i="224"/>
  <c r="R263" i="224"/>
  <c r="R271" i="224"/>
  <c r="R279" i="224"/>
  <c r="R287" i="224"/>
  <c r="R295" i="224"/>
  <c r="R303" i="224"/>
  <c r="R311" i="224"/>
  <c r="R319" i="224"/>
  <c r="GB79" i="223"/>
  <c r="GC79" i="223" s="1"/>
  <c r="GB183" i="223"/>
  <c r="GC183" i="223" s="1"/>
  <c r="GB279" i="223"/>
  <c r="GC279" i="223" s="1"/>
  <c r="GB24" i="223"/>
  <c r="GC24" i="223" s="1"/>
  <c r="GB144" i="223"/>
  <c r="GC144" i="223" s="1"/>
  <c r="GB216" i="223"/>
  <c r="GC216" i="223" s="1"/>
  <c r="GB256" i="223"/>
  <c r="GC256" i="223" s="1"/>
  <c r="GB304" i="223"/>
  <c r="GC304" i="223" s="1"/>
  <c r="GB151" i="223"/>
  <c r="GC151" i="223" s="1"/>
  <c r="GB152" i="223"/>
  <c r="GC152" i="223" s="1"/>
  <c r="GB192" i="223"/>
  <c r="GC192" i="223" s="1"/>
  <c r="GB232" i="223"/>
  <c r="GC232" i="223" s="1"/>
  <c r="GB272" i="223"/>
  <c r="GC272" i="223" s="1"/>
  <c r="GB296" i="223"/>
  <c r="GC296" i="223" s="1"/>
  <c r="GB33" i="223"/>
  <c r="GC33" i="223" s="1"/>
  <c r="GB41" i="223"/>
  <c r="GC41" i="223" s="1"/>
  <c r="GB73" i="223"/>
  <c r="GC73" i="223" s="1"/>
  <c r="GB105" i="223"/>
  <c r="GC105" i="223" s="1"/>
  <c r="GB137" i="223"/>
  <c r="GC137" i="223" s="1"/>
  <c r="GB145" i="223"/>
  <c r="GC145" i="223" s="1"/>
  <c r="GB153" i="223"/>
  <c r="GC153" i="223" s="1"/>
  <c r="GB161" i="223"/>
  <c r="GC161" i="223" s="1"/>
  <c r="GB169" i="223"/>
  <c r="GC169" i="223" s="1"/>
  <c r="GB177" i="223"/>
  <c r="GC177" i="223" s="1"/>
  <c r="GB193" i="223"/>
  <c r="GC193" i="223" s="1"/>
  <c r="GB201" i="223"/>
  <c r="GC201" i="223" s="1"/>
  <c r="GB273" i="223"/>
  <c r="GC273" i="223" s="1"/>
  <c r="GB281" i="223"/>
  <c r="GC281" i="223" s="1"/>
  <c r="GB289" i="223"/>
  <c r="GC289" i="223" s="1"/>
  <c r="GB297" i="223"/>
  <c r="GC297" i="223" s="1"/>
  <c r="GB305" i="223"/>
  <c r="GC305" i="223" s="1"/>
  <c r="GB313" i="223"/>
  <c r="GC313" i="223" s="1"/>
  <c r="GB321" i="223"/>
  <c r="GC321" i="223" s="1"/>
  <c r="GB119" i="223"/>
  <c r="GC119" i="223" s="1"/>
  <c r="GB207" i="223"/>
  <c r="GC207" i="223" s="1"/>
  <c r="GB311" i="223"/>
  <c r="GC311" i="223" s="1"/>
  <c r="GB18" i="223"/>
  <c r="GC18" i="223" s="1"/>
  <c r="GB50" i="223"/>
  <c r="GC50" i="223" s="1"/>
  <c r="GB106" i="223"/>
  <c r="GC106" i="223" s="1"/>
  <c r="GB114" i="223"/>
  <c r="GC114" i="223" s="1"/>
  <c r="GB122" i="223"/>
  <c r="GC122" i="223" s="1"/>
  <c r="GB138" i="223"/>
  <c r="GC138" i="223" s="1"/>
  <c r="GB146" i="223"/>
  <c r="GC146" i="223" s="1"/>
  <c r="GB170" i="223"/>
  <c r="GC170" i="223" s="1"/>
  <c r="GB178" i="223"/>
  <c r="GC178" i="223" s="1"/>
  <c r="GB330" i="223"/>
  <c r="GC330" i="223" s="1"/>
  <c r="GB338" i="223"/>
  <c r="GC338" i="223" s="1"/>
  <c r="GB179" i="223"/>
  <c r="GC179" i="223" s="1"/>
  <c r="GB87" i="223"/>
  <c r="GC87" i="223" s="1"/>
  <c r="GB271" i="223"/>
  <c r="GC271" i="223" s="1"/>
  <c r="GB16" i="223"/>
  <c r="GC16" i="223" s="1"/>
  <c r="GB136" i="223"/>
  <c r="GC136" i="223" s="1"/>
  <c r="GB208" i="223"/>
  <c r="GC208" i="223" s="1"/>
  <c r="GB240" i="223"/>
  <c r="GC240" i="223" s="1"/>
  <c r="GB288" i="223"/>
  <c r="GC288" i="223" s="1"/>
  <c r="GB11" i="223"/>
  <c r="GC11" i="223" s="1"/>
  <c r="GB147" i="223"/>
  <c r="GC147" i="223" s="1"/>
  <c r="GB171" i="223"/>
  <c r="GC171" i="223" s="1"/>
  <c r="GB219" i="223"/>
  <c r="GC219" i="223" s="1"/>
  <c r="GB267" i="223"/>
  <c r="GC267" i="223" s="1"/>
  <c r="GB283" i="223"/>
  <c r="GC283" i="223" s="1"/>
  <c r="GB299" i="223"/>
  <c r="GC299" i="223" s="1"/>
  <c r="GB28" i="223"/>
  <c r="GC28" i="223" s="1"/>
  <c r="GB196" i="223"/>
  <c r="GC196" i="223" s="1"/>
  <c r="GB276" i="223"/>
  <c r="GC276" i="223" s="1"/>
  <c r="GB332" i="223"/>
  <c r="GC332" i="223" s="1"/>
  <c r="GB47" i="223"/>
  <c r="GC47" i="223" s="1"/>
  <c r="GB95" i="223"/>
  <c r="GC95" i="223" s="1"/>
  <c r="GB247" i="223"/>
  <c r="GC247" i="223" s="1"/>
  <c r="GB287" i="223"/>
  <c r="GC287" i="223" s="1"/>
  <c r="GB319" i="223"/>
  <c r="GC319" i="223" s="1"/>
  <c r="GB64" i="223"/>
  <c r="GC64" i="223" s="1"/>
  <c r="GB88" i="223"/>
  <c r="GC88" i="223" s="1"/>
  <c r="GB120" i="223"/>
  <c r="GC120" i="223" s="1"/>
  <c r="GB224" i="223"/>
  <c r="GC224" i="223" s="1"/>
  <c r="GB264" i="223"/>
  <c r="GC264" i="223" s="1"/>
  <c r="GB280" i="223"/>
  <c r="GC280" i="223" s="1"/>
  <c r="GB312" i="223"/>
  <c r="GC312" i="223" s="1"/>
  <c r="GB19" i="223"/>
  <c r="GC19" i="223" s="1"/>
  <c r="GB51" i="223"/>
  <c r="GC51" i="223" s="1"/>
  <c r="GB91" i="223"/>
  <c r="GC91" i="223" s="1"/>
  <c r="GB163" i="223"/>
  <c r="GC163" i="223" s="1"/>
  <c r="GB227" i="223"/>
  <c r="GC227" i="223" s="1"/>
  <c r="GB12" i="223"/>
  <c r="GC12" i="223" s="1"/>
  <c r="GB44" i="223"/>
  <c r="GC44" i="223" s="1"/>
  <c r="GB60" i="223"/>
  <c r="GC60" i="223" s="1"/>
  <c r="GB148" i="223"/>
  <c r="GC148" i="223" s="1"/>
  <c r="GB164" i="223"/>
  <c r="GC164" i="223" s="1"/>
  <c r="GB180" i="223"/>
  <c r="GC180" i="223" s="1"/>
  <c r="GB244" i="223"/>
  <c r="GC244" i="223" s="1"/>
  <c r="GB292" i="223"/>
  <c r="GC292" i="223" s="1"/>
  <c r="GB37" i="223"/>
  <c r="GC37" i="223" s="1"/>
  <c r="GB45" i="223"/>
  <c r="GC45" i="223" s="1"/>
  <c r="GB69" i="223"/>
  <c r="GC69" i="223" s="1"/>
  <c r="GB77" i="223"/>
  <c r="GC77" i="223" s="1"/>
  <c r="GB93" i="223"/>
  <c r="GC93" i="223" s="1"/>
  <c r="GB109" i="223"/>
  <c r="GC109" i="223" s="1"/>
  <c r="GB117" i="223"/>
  <c r="GC117" i="223" s="1"/>
  <c r="GB133" i="223"/>
  <c r="GC133" i="223" s="1"/>
  <c r="GB141" i="223"/>
  <c r="GC141" i="223" s="1"/>
  <c r="GB165" i="223"/>
  <c r="GC165" i="223" s="1"/>
  <c r="GB197" i="223"/>
  <c r="GC197" i="223" s="1"/>
  <c r="GB213" i="223"/>
  <c r="GC213" i="223" s="1"/>
  <c r="GB221" i="223"/>
  <c r="GC221" i="223" s="1"/>
  <c r="GB237" i="223"/>
  <c r="GC237" i="223" s="1"/>
  <c r="GB245" i="223"/>
  <c r="GC245" i="223" s="1"/>
  <c r="GB253" i="223"/>
  <c r="GC253" i="223" s="1"/>
  <c r="GB269" i="223"/>
  <c r="GC269" i="223" s="1"/>
  <c r="GB277" i="223"/>
  <c r="GC277" i="223" s="1"/>
  <c r="GB285" i="223"/>
  <c r="GC285" i="223" s="1"/>
  <c r="GB301" i="223"/>
  <c r="GC301" i="223" s="1"/>
  <c r="GB309" i="223"/>
  <c r="GC309" i="223" s="1"/>
  <c r="GB317" i="223"/>
  <c r="GC317" i="223" s="1"/>
  <c r="GB23" i="223"/>
  <c r="GC23" i="223" s="1"/>
  <c r="GB63" i="223"/>
  <c r="GC63" i="223" s="1"/>
  <c r="GB111" i="223"/>
  <c r="GC111" i="223" s="1"/>
  <c r="GB255" i="223"/>
  <c r="GC255" i="223" s="1"/>
  <c r="GB303" i="223"/>
  <c r="GC303" i="223" s="1"/>
  <c r="GB40" i="223"/>
  <c r="GC40" i="223" s="1"/>
  <c r="GB104" i="223"/>
  <c r="GC104" i="223" s="1"/>
  <c r="GB248" i="223"/>
  <c r="GC248" i="223" s="1"/>
  <c r="GB320" i="223"/>
  <c r="GC320" i="223" s="1"/>
  <c r="GB20" i="223"/>
  <c r="GC20" i="223" s="1"/>
  <c r="GB36" i="223"/>
  <c r="GC36" i="223" s="1"/>
  <c r="GB52" i="223"/>
  <c r="GC52" i="223" s="1"/>
  <c r="GB92" i="223"/>
  <c r="GC92" i="223" s="1"/>
  <c r="GB132" i="223"/>
  <c r="GC132" i="223" s="1"/>
  <c r="GB156" i="223"/>
  <c r="GC156" i="223" s="1"/>
  <c r="GB188" i="223"/>
  <c r="GC188" i="223" s="1"/>
  <c r="GB308" i="223"/>
  <c r="GC308" i="223" s="1"/>
  <c r="GB340" i="223"/>
  <c r="GC340" i="223" s="1"/>
  <c r="GB38" i="223"/>
  <c r="GC38" i="223" s="1"/>
  <c r="GB46" i="223"/>
  <c r="GC46" i="223" s="1"/>
  <c r="GB62" i="223"/>
  <c r="GC62" i="223" s="1"/>
  <c r="GB78" i="223"/>
  <c r="GC78" i="223" s="1"/>
  <c r="GB86" i="223"/>
  <c r="GC86" i="223" s="1"/>
  <c r="GB110" i="223"/>
  <c r="GC110" i="223" s="1"/>
  <c r="GB166" i="223"/>
  <c r="GC166" i="223" s="1"/>
  <c r="GB174" i="223"/>
  <c r="GC174" i="223" s="1"/>
  <c r="GB198" i="223"/>
  <c r="GC198" i="223" s="1"/>
  <c r="GB222" i="223"/>
  <c r="GC222" i="223" s="1"/>
  <c r="GB230" i="223"/>
  <c r="GC230" i="223" s="1"/>
  <c r="GB254" i="223"/>
  <c r="GC254" i="223" s="1"/>
  <c r="GB262" i="223"/>
  <c r="GC262" i="223" s="1"/>
  <c r="GB270" i="223"/>
  <c r="GC270" i="223" s="1"/>
  <c r="GB286" i="223"/>
  <c r="GC286" i="223" s="1"/>
  <c r="GB294" i="223"/>
  <c r="GC294" i="223" s="1"/>
  <c r="GB302" i="223"/>
  <c r="GC302" i="223" s="1"/>
  <c r="GB318" i="223"/>
  <c r="GC318" i="223" s="1"/>
  <c r="GB326" i="223"/>
  <c r="GC326" i="223" s="1"/>
  <c r="GB334" i="223"/>
  <c r="GC334" i="223" s="1"/>
  <c r="CY53" i="223"/>
  <c r="CY77" i="223"/>
  <c r="CY117" i="223"/>
  <c r="CY189" i="223"/>
  <c r="CY261" i="223"/>
  <c r="CY301" i="223"/>
  <c r="CP49" i="223"/>
  <c r="CP129" i="223"/>
  <c r="CP233" i="223"/>
  <c r="CP313" i="223"/>
  <c r="CP186" i="223"/>
  <c r="CY61" i="223"/>
  <c r="CY253" i="223"/>
  <c r="CY317" i="223"/>
  <c r="CP73" i="223"/>
  <c r="CP145" i="223"/>
  <c r="CP249" i="223"/>
  <c r="CY142" i="223"/>
  <c r="CY198" i="223"/>
  <c r="CY310" i="223"/>
  <c r="CP90" i="223"/>
  <c r="CP146" i="223"/>
  <c r="CY23" i="223"/>
  <c r="CY31" i="223"/>
  <c r="CY39" i="223"/>
  <c r="CY79" i="223"/>
  <c r="CY87" i="223"/>
  <c r="CY103" i="223"/>
  <c r="CY111" i="223"/>
  <c r="CY119" i="223"/>
  <c r="CY127" i="223"/>
  <c r="CY159" i="223"/>
  <c r="CY167" i="223"/>
  <c r="CY183" i="223"/>
  <c r="CY191" i="223"/>
  <c r="CY199" i="223"/>
  <c r="CY207" i="223"/>
  <c r="CY223" i="223"/>
  <c r="CY231" i="223"/>
  <c r="CY239" i="223"/>
  <c r="CY247" i="223"/>
  <c r="CY263" i="223"/>
  <c r="CY271" i="223"/>
  <c r="CY287" i="223"/>
  <c r="CY295" i="223"/>
  <c r="CY303" i="223"/>
  <c r="CY311" i="223"/>
  <c r="CY319" i="223"/>
  <c r="CP19" i="223"/>
  <c r="CP27" i="223"/>
  <c r="CP59" i="223"/>
  <c r="CP91" i="223"/>
  <c r="CP107" i="223"/>
  <c r="CP123" i="223"/>
  <c r="CP139" i="223"/>
  <c r="CP155" i="223"/>
  <c r="CP163" i="223"/>
  <c r="CP171" i="223"/>
  <c r="CP203" i="223"/>
  <c r="CP211" i="223"/>
  <c r="CP219" i="223"/>
  <c r="CP227" i="223"/>
  <c r="CP235" i="223"/>
  <c r="CP243" i="223"/>
  <c r="CP251" i="223"/>
  <c r="CP259" i="223"/>
  <c r="CP267" i="223"/>
  <c r="CP275" i="223"/>
  <c r="CP283" i="223"/>
  <c r="CP291" i="223"/>
  <c r="CP307" i="223"/>
  <c r="CP323" i="223"/>
  <c r="CY134" i="223"/>
  <c r="CP58" i="223"/>
  <c r="CY32" i="223"/>
  <c r="CY40" i="223"/>
  <c r="CY48" i="223"/>
  <c r="CY56" i="223"/>
  <c r="CY64" i="223"/>
  <c r="CY80" i="223"/>
  <c r="CY96" i="223"/>
  <c r="CY104" i="223"/>
  <c r="CY112" i="223"/>
  <c r="CY136" i="223"/>
  <c r="CY144" i="223"/>
  <c r="CY176" i="223"/>
  <c r="CY208" i="223"/>
  <c r="CY216" i="223"/>
  <c r="CY224" i="223"/>
  <c r="CY232" i="223"/>
  <c r="CY240" i="223"/>
  <c r="CY248" i="223"/>
  <c r="CY256" i="223"/>
  <c r="CY264" i="223"/>
  <c r="CY272" i="223"/>
  <c r="CY280" i="223"/>
  <c r="CY288" i="223"/>
  <c r="CY296" i="223"/>
  <c r="CY304" i="223"/>
  <c r="CY312" i="223"/>
  <c r="CY320" i="223"/>
  <c r="CY328" i="223"/>
  <c r="CY336" i="223"/>
  <c r="CP20" i="223"/>
  <c r="CP36" i="223"/>
  <c r="CP52" i="223"/>
  <c r="CP60" i="223"/>
  <c r="CP68" i="223"/>
  <c r="CP92" i="223"/>
  <c r="CP100" i="223"/>
  <c r="CP124" i="223"/>
  <c r="CP132" i="223"/>
  <c r="CP156" i="223"/>
  <c r="CP180" i="223"/>
  <c r="CP188" i="223"/>
  <c r="CP324" i="223"/>
  <c r="CP332" i="223"/>
  <c r="CP340" i="223"/>
  <c r="CY38" i="223"/>
  <c r="CY166" i="223"/>
  <c r="CY17" i="223"/>
  <c r="CY25" i="223"/>
  <c r="CY33" i="223"/>
  <c r="CY65" i="223"/>
  <c r="CY97" i="223"/>
  <c r="CY129" i="223"/>
  <c r="CY153" i="223"/>
  <c r="CY161" i="223"/>
  <c r="CY193" i="223"/>
  <c r="CY209" i="223"/>
  <c r="CY257" i="223"/>
  <c r="CY265" i="223"/>
  <c r="CY273" i="223"/>
  <c r="CY289" i="223"/>
  <c r="CY305" i="223"/>
  <c r="CY321" i="223"/>
  <c r="CP13" i="223"/>
  <c r="CP21" i="223"/>
  <c r="CP37" i="223"/>
  <c r="CP53" i="223"/>
  <c r="CP61" i="223"/>
  <c r="CP69" i="223"/>
  <c r="CP77" i="223"/>
  <c r="CP85" i="223"/>
  <c r="CP101" i="223"/>
  <c r="CP117" i="223"/>
  <c r="CP133" i="223"/>
  <c r="CP205" i="223"/>
  <c r="CP213" i="223"/>
  <c r="CP221" i="223"/>
  <c r="CP253" i="223"/>
  <c r="CP261" i="223"/>
  <c r="CP269" i="223"/>
  <c r="CP285" i="223"/>
  <c r="CP301" i="223"/>
  <c r="CP309" i="223"/>
  <c r="CP317" i="223"/>
  <c r="CY197" i="223"/>
  <c r="CP17" i="223"/>
  <c r="CP273" i="223"/>
  <c r="CY62" i="223"/>
  <c r="CY182" i="223"/>
  <c r="CP162" i="223"/>
  <c r="CP330" i="223"/>
  <c r="CY18" i="223"/>
  <c r="CY26" i="223"/>
  <c r="CY66" i="223"/>
  <c r="CY74" i="223"/>
  <c r="CY82" i="223"/>
  <c r="CY106" i="223"/>
  <c r="CY114" i="223"/>
  <c r="CY178" i="223"/>
  <c r="CY186" i="223"/>
  <c r="CY330" i="223"/>
  <c r="CY338" i="223"/>
  <c r="CP14" i="223"/>
  <c r="CP30" i="223"/>
  <c r="CP38" i="223"/>
  <c r="CP70" i="223"/>
  <c r="CP86" i="223"/>
  <c r="CP134" i="223"/>
  <c r="CP166" i="223"/>
  <c r="CP182" i="223"/>
  <c r="CP198" i="223"/>
  <c r="CP326" i="223"/>
  <c r="CP334" i="223"/>
  <c r="CY69" i="223"/>
  <c r="CY125" i="223"/>
  <c r="CY237" i="223"/>
  <c r="CY269" i="223"/>
  <c r="CY309" i="223"/>
  <c r="CP41" i="223"/>
  <c r="CP65" i="223"/>
  <c r="CP97" i="223"/>
  <c r="CP225" i="223"/>
  <c r="CP257" i="223"/>
  <c r="CP289" i="223"/>
  <c r="CY334" i="223"/>
  <c r="CP50" i="223"/>
  <c r="CP98" i="223"/>
  <c r="CY11" i="223"/>
  <c r="CY19" i="223"/>
  <c r="CY27" i="223"/>
  <c r="CY35" i="223"/>
  <c r="CY91" i="223"/>
  <c r="CY107" i="223"/>
  <c r="CY123" i="223"/>
  <c r="CY139" i="223"/>
  <c r="CY155" i="223"/>
  <c r="CY163" i="223"/>
  <c r="CY171" i="223"/>
  <c r="CY203" i="223"/>
  <c r="CY211" i="223"/>
  <c r="CY219" i="223"/>
  <c r="CY227" i="223"/>
  <c r="CY235" i="223"/>
  <c r="CY243" i="223"/>
  <c r="CY251" i="223"/>
  <c r="CY259" i="223"/>
  <c r="CY267" i="223"/>
  <c r="CY275" i="223"/>
  <c r="CY283" i="223"/>
  <c r="CY291" i="223"/>
  <c r="CY299" i="223"/>
  <c r="CY307" i="223"/>
  <c r="CY315" i="223"/>
  <c r="CY323" i="223"/>
  <c r="CP39" i="223"/>
  <c r="CP47" i="223"/>
  <c r="CP79" i="223"/>
  <c r="CP87" i="223"/>
  <c r="CP111" i="223"/>
  <c r="CP119" i="223"/>
  <c r="CP127" i="223"/>
  <c r="CP151" i="223"/>
  <c r="CP159" i="223"/>
  <c r="CP183" i="223"/>
  <c r="CP191" i="223"/>
  <c r="CP207" i="223"/>
  <c r="CP215" i="223"/>
  <c r="CP223" i="223"/>
  <c r="CP247" i="223"/>
  <c r="CP255" i="223"/>
  <c r="CP271" i="223"/>
  <c r="CP279" i="223"/>
  <c r="CP287" i="223"/>
  <c r="CP295" i="223"/>
  <c r="CY13" i="223"/>
  <c r="CY45" i="223"/>
  <c r="CY205" i="223"/>
  <c r="CP25" i="223"/>
  <c r="CP81" i="223"/>
  <c r="CP193" i="223"/>
  <c r="CY14" i="223"/>
  <c r="CY54" i="223"/>
  <c r="CY86" i="223"/>
  <c r="CY326" i="223"/>
  <c r="CP178" i="223"/>
  <c r="CP338" i="223"/>
  <c r="CY28" i="223"/>
  <c r="CY36" i="223"/>
  <c r="CY52" i="223"/>
  <c r="CY60" i="223"/>
  <c r="CY92" i="223"/>
  <c r="CY108" i="223"/>
  <c r="CY124" i="223"/>
  <c r="CY132" i="223"/>
  <c r="CY140" i="223"/>
  <c r="CY148" i="223"/>
  <c r="CY156" i="223"/>
  <c r="CY172" i="223"/>
  <c r="CY180" i="223"/>
  <c r="CY324" i="223"/>
  <c r="CY332" i="223"/>
  <c r="CY340" i="223"/>
  <c r="CP16" i="223"/>
  <c r="CP32" i="223"/>
  <c r="CP40" i="223"/>
  <c r="CP48" i="223"/>
  <c r="CP80" i="223"/>
  <c r="CP96" i="223"/>
  <c r="CP104" i="223"/>
  <c r="CP112" i="223"/>
  <c r="CP128" i="223"/>
  <c r="CP136" i="223"/>
  <c r="CP144" i="223"/>
  <c r="CP160" i="223"/>
  <c r="CP176" i="223"/>
  <c r="CP208" i="223"/>
  <c r="CP216" i="223"/>
  <c r="CP224" i="223"/>
  <c r="CP232" i="223"/>
  <c r="CP240" i="223"/>
  <c r="CP248" i="223"/>
  <c r="CP256" i="223"/>
  <c r="CP264" i="223"/>
  <c r="CP272" i="223"/>
  <c r="CP280" i="223"/>
  <c r="CP288" i="223"/>
  <c r="CP296" i="223"/>
  <c r="CP304" i="223"/>
  <c r="CP312" i="223"/>
  <c r="CP320" i="223"/>
  <c r="CP336" i="223"/>
  <c r="CG22" i="223"/>
  <c r="CH22" i="223" s="1"/>
  <c r="CG30" i="223"/>
  <c r="CH30" i="223" s="1"/>
  <c r="CG46" i="223"/>
  <c r="CH46" i="223" s="1"/>
  <c r="CG206" i="223"/>
  <c r="CH206" i="223" s="1"/>
  <c r="CG214" i="223"/>
  <c r="CH214" i="223" s="1"/>
  <c r="CG222" i="223"/>
  <c r="CH222" i="223" s="1"/>
  <c r="CG230" i="223"/>
  <c r="CH230" i="223" s="1"/>
  <c r="CG238" i="223"/>
  <c r="CH238" i="223" s="1"/>
  <c r="CG254" i="223"/>
  <c r="CH254" i="223" s="1"/>
  <c r="CG310" i="223"/>
  <c r="CH310" i="223" s="1"/>
  <c r="CG318" i="223"/>
  <c r="CH318" i="223" s="1"/>
  <c r="CG326" i="223"/>
  <c r="CH326" i="223" s="1"/>
  <c r="CG334" i="223"/>
  <c r="CH334" i="223" s="1"/>
  <c r="CG39" i="223"/>
  <c r="CH39" i="223" s="1"/>
  <c r="CG47" i="223"/>
  <c r="CH47" i="223" s="1"/>
  <c r="CG71" i="223"/>
  <c r="CG87" i="223"/>
  <c r="CH87" i="223" s="1"/>
  <c r="CG119" i="223"/>
  <c r="CH119" i="223" s="1"/>
  <c r="CG127" i="223"/>
  <c r="CH127" i="223" s="1"/>
  <c r="CG151" i="223"/>
  <c r="CH151" i="223" s="1"/>
  <c r="CG191" i="223"/>
  <c r="CH191" i="223" s="1"/>
  <c r="CG207" i="223"/>
  <c r="CH207" i="223" s="1"/>
  <c r="CG215" i="223"/>
  <c r="CH215" i="223" s="1"/>
  <c r="CG223" i="223"/>
  <c r="CH223" i="223" s="1"/>
  <c r="CG231" i="223"/>
  <c r="CH231" i="223" s="1"/>
  <c r="CG239" i="223"/>
  <c r="CH239" i="223" s="1"/>
  <c r="CG247" i="223"/>
  <c r="CH247" i="223" s="1"/>
  <c r="CG255" i="223"/>
  <c r="CH255" i="223" s="1"/>
  <c r="CG279" i="223"/>
  <c r="CH279" i="223" s="1"/>
  <c r="CG303" i="223"/>
  <c r="CH303" i="223" s="1"/>
  <c r="CG232" i="223"/>
  <c r="CH232" i="223" s="1"/>
  <c r="CG296" i="223"/>
  <c r="CH296" i="223" s="1"/>
  <c r="CG56" i="223"/>
  <c r="CH56" i="223" s="1"/>
  <c r="CG248" i="223"/>
  <c r="CH248" i="223" s="1"/>
  <c r="CG288" i="223"/>
  <c r="CH288" i="223" s="1"/>
  <c r="CG25" i="223"/>
  <c r="CH25" i="223" s="1"/>
  <c r="CG33" i="223"/>
  <c r="CH33" i="223" s="1"/>
  <c r="CG57" i="223"/>
  <c r="CH57" i="223" s="1"/>
  <c r="CG73" i="223"/>
  <c r="CH73" i="223" s="1"/>
  <c r="CG113" i="223"/>
  <c r="CH113" i="223" s="1"/>
  <c r="CG153" i="223"/>
  <c r="CH153" i="223" s="1"/>
  <c r="CG193" i="223"/>
  <c r="CH193" i="223" s="1"/>
  <c r="CG209" i="223"/>
  <c r="CH209" i="223" s="1"/>
  <c r="CG217" i="223"/>
  <c r="CH217" i="223" s="1"/>
  <c r="CG225" i="223"/>
  <c r="CH225" i="223" s="1"/>
  <c r="CG233" i="223"/>
  <c r="CH233" i="223" s="1"/>
  <c r="CG257" i="223"/>
  <c r="CH257" i="223" s="1"/>
  <c r="CG265" i="223"/>
  <c r="CH265" i="223" s="1"/>
  <c r="CG273" i="223"/>
  <c r="CH273" i="223" s="1"/>
  <c r="CG281" i="223"/>
  <c r="CH281" i="223" s="1"/>
  <c r="CG297" i="223"/>
  <c r="CH297" i="223" s="1"/>
  <c r="CG305" i="223"/>
  <c r="CH305" i="223" s="1"/>
  <c r="CG313" i="223"/>
  <c r="CH313" i="223" s="1"/>
  <c r="CG321" i="223"/>
  <c r="CH321" i="223" s="1"/>
  <c r="CG96" i="223"/>
  <c r="CH96" i="223" s="1"/>
  <c r="CG136" i="223"/>
  <c r="CH136" i="223" s="1"/>
  <c r="CG240" i="223"/>
  <c r="CH240" i="223" s="1"/>
  <c r="CG280" i="223"/>
  <c r="CH280" i="223" s="1"/>
  <c r="CG328" i="223"/>
  <c r="CH328" i="223" s="1"/>
  <c r="CG10" i="223"/>
  <c r="CH10" i="223" s="1"/>
  <c r="CG18" i="223"/>
  <c r="CH18" i="223" s="1"/>
  <c r="CG34" i="223"/>
  <c r="CH34" i="223" s="1"/>
  <c r="CG66" i="223"/>
  <c r="CH66" i="223" s="1"/>
  <c r="CG74" i="223"/>
  <c r="CH74" i="223" s="1"/>
  <c r="CG90" i="223"/>
  <c r="CH90" i="223" s="1"/>
  <c r="CG98" i="223"/>
  <c r="CH98" i="223" s="1"/>
  <c r="CG130" i="223"/>
  <c r="CH130" i="223" s="1"/>
  <c r="CG138" i="223"/>
  <c r="CH138" i="223" s="1"/>
  <c r="CG146" i="223"/>
  <c r="CH146" i="223" s="1"/>
  <c r="CG178" i="223"/>
  <c r="CH178" i="223" s="1"/>
  <c r="CG338" i="223"/>
  <c r="CH338" i="223" s="1"/>
  <c r="CG24" i="223"/>
  <c r="CH24" i="223" s="1"/>
  <c r="CG208" i="223"/>
  <c r="CH208" i="223" s="1"/>
  <c r="CG256" i="223"/>
  <c r="CH256" i="223" s="1"/>
  <c r="CG304" i="223"/>
  <c r="CH304" i="223" s="1"/>
  <c r="CG19" i="223"/>
  <c r="CH19" i="223" s="1"/>
  <c r="CG27" i="223"/>
  <c r="CH27" i="223" s="1"/>
  <c r="CG51" i="223"/>
  <c r="CH51" i="223" s="1"/>
  <c r="CG75" i="223"/>
  <c r="CH75" i="223" s="1"/>
  <c r="CG123" i="223"/>
  <c r="CH123" i="223" s="1"/>
  <c r="CG155" i="223"/>
  <c r="CH155" i="223" s="1"/>
  <c r="CG163" i="223"/>
  <c r="CH163" i="223" s="1"/>
  <c r="CG211" i="223"/>
  <c r="CH211" i="223" s="1"/>
  <c r="CG219" i="223"/>
  <c r="CH219" i="223" s="1"/>
  <c r="CG227" i="223"/>
  <c r="CH227" i="223" s="1"/>
  <c r="CG235" i="223"/>
  <c r="CH235" i="223" s="1"/>
  <c r="CG251" i="223"/>
  <c r="CH251" i="223" s="1"/>
  <c r="CG267" i="223"/>
  <c r="CH267" i="223" s="1"/>
  <c r="CG275" i="223"/>
  <c r="CH275" i="223" s="1"/>
  <c r="CG283" i="223"/>
  <c r="CH283" i="223" s="1"/>
  <c r="CG291" i="223"/>
  <c r="CH291" i="223" s="1"/>
  <c r="CG299" i="223"/>
  <c r="CH299" i="223" s="1"/>
  <c r="CG307" i="223"/>
  <c r="CH307" i="223" s="1"/>
  <c r="CG315" i="223"/>
  <c r="CH315" i="223" s="1"/>
  <c r="CG323" i="223"/>
  <c r="CH323" i="223" s="1"/>
  <c r="CG40" i="223"/>
  <c r="CH40" i="223" s="1"/>
  <c r="CG176" i="223"/>
  <c r="CH176" i="223" s="1"/>
  <c r="CG216" i="223"/>
  <c r="CH216" i="223" s="1"/>
  <c r="CG264" i="223"/>
  <c r="CH264" i="223" s="1"/>
  <c r="CG312" i="223"/>
  <c r="CH312" i="223" s="1"/>
  <c r="CG12" i="223"/>
  <c r="CH12" i="223" s="1"/>
  <c r="CG20" i="223"/>
  <c r="CH20" i="223" s="1"/>
  <c r="CG28" i="223"/>
  <c r="CH28" i="223" s="1"/>
  <c r="CG52" i="223"/>
  <c r="CH52" i="223" s="1"/>
  <c r="CG60" i="223"/>
  <c r="CH60" i="223" s="1"/>
  <c r="CG68" i="223"/>
  <c r="CH68" i="223" s="1"/>
  <c r="CG92" i="223"/>
  <c r="CH92" i="223" s="1"/>
  <c r="CG132" i="223"/>
  <c r="CH132" i="223" s="1"/>
  <c r="CG140" i="223"/>
  <c r="CH140" i="223" s="1"/>
  <c r="CG172" i="223"/>
  <c r="CH172" i="223" s="1"/>
  <c r="CG180" i="223"/>
  <c r="CH180" i="223" s="1"/>
  <c r="CG188" i="223"/>
  <c r="CH188" i="223" s="1"/>
  <c r="CG324" i="223"/>
  <c r="CH324" i="223" s="1"/>
  <c r="CG340" i="223"/>
  <c r="CH340" i="223" s="1"/>
  <c r="CG64" i="223"/>
  <c r="CH64" i="223" s="1"/>
  <c r="CG104" i="223"/>
  <c r="CH104" i="223" s="1"/>
  <c r="CG184" i="223"/>
  <c r="CH184" i="223" s="1"/>
  <c r="CG224" i="223"/>
  <c r="CH224" i="223" s="1"/>
  <c r="CG272" i="223"/>
  <c r="CH272" i="223" s="1"/>
  <c r="CG320" i="223"/>
  <c r="CH320" i="223" s="1"/>
  <c r="CG13" i="223"/>
  <c r="CH13" i="223" s="1"/>
  <c r="CG29" i="223"/>
  <c r="CH29" i="223" s="1"/>
  <c r="CG37" i="223"/>
  <c r="CH37" i="223" s="1"/>
  <c r="CG61" i="223"/>
  <c r="CH61" i="223" s="1"/>
  <c r="CG77" i="223"/>
  <c r="CH77" i="223" s="1"/>
  <c r="CG85" i="223"/>
  <c r="CH85" i="223" s="1"/>
  <c r="CG101" i="223"/>
  <c r="CH101" i="223" s="1"/>
  <c r="CG117" i="223"/>
  <c r="CH117" i="223" s="1"/>
  <c r="CG125" i="223"/>
  <c r="CH125" i="223" s="1"/>
  <c r="CG157" i="223"/>
  <c r="CH157" i="223" s="1"/>
  <c r="CG165" i="223"/>
  <c r="CH165" i="223" s="1"/>
  <c r="CG205" i="223"/>
  <c r="CH205" i="223" s="1"/>
  <c r="CG213" i="223"/>
  <c r="CH213" i="223" s="1"/>
  <c r="CG221" i="223"/>
  <c r="CH221" i="223" s="1"/>
  <c r="CG229" i="223"/>
  <c r="CH229" i="223" s="1"/>
  <c r="CG237" i="223"/>
  <c r="CH237" i="223" s="1"/>
  <c r="CG245" i="223"/>
  <c r="CH245" i="223" s="1"/>
  <c r="CG253" i="223"/>
  <c r="CH253" i="223" s="1"/>
  <c r="CG261" i="223"/>
  <c r="CH261" i="223" s="1"/>
  <c r="CG269" i="223"/>
  <c r="CH269" i="223" s="1"/>
  <c r="CG277" i="223"/>
  <c r="CH277" i="223" s="1"/>
  <c r="CG285" i="223"/>
  <c r="CH285" i="223" s="1"/>
  <c r="CG293" i="223"/>
  <c r="CH293" i="223" s="1"/>
  <c r="CG301" i="223"/>
  <c r="CH301" i="223" s="1"/>
  <c r="CG309" i="223"/>
  <c r="CH309" i="223" s="1"/>
  <c r="CG317" i="223"/>
  <c r="CH317" i="223" s="1"/>
  <c r="ER10" i="223"/>
  <c r="AN10" i="223"/>
  <c r="AM342" i="223"/>
  <c r="BW342" i="223"/>
  <c r="CF342" i="223"/>
  <c r="CO342" i="223"/>
  <c r="CP10" i="223"/>
  <c r="CX342" i="223"/>
  <c r="CY10" i="223"/>
  <c r="DP342" i="223"/>
  <c r="EQ342" i="223"/>
  <c r="FA10" i="223"/>
  <c r="FA342" i="223" s="1"/>
  <c r="EZ342" i="223"/>
  <c r="GA342" i="223"/>
  <c r="A11" i="229"/>
  <c r="G10" i="224"/>
  <c r="F10" i="224"/>
  <c r="E10" i="224"/>
  <c r="D10" i="224"/>
  <c r="D10" i="226" s="1"/>
  <c r="P341" i="227"/>
  <c r="P340" i="227"/>
  <c r="P339" i="227"/>
  <c r="P338" i="227"/>
  <c r="P337" i="227"/>
  <c r="P336" i="227"/>
  <c r="P335" i="227"/>
  <c r="P334" i="227"/>
  <c r="P333" i="227"/>
  <c r="P332" i="227"/>
  <c r="P331" i="227"/>
  <c r="P330" i="227"/>
  <c r="P329" i="227"/>
  <c r="P328" i="227"/>
  <c r="P327" i="227"/>
  <c r="P326" i="227"/>
  <c r="P325" i="227"/>
  <c r="P324" i="227"/>
  <c r="P323" i="227"/>
  <c r="P322" i="227"/>
  <c r="P321" i="227"/>
  <c r="P320" i="227"/>
  <c r="P319" i="227"/>
  <c r="P318" i="227"/>
  <c r="P317" i="227"/>
  <c r="P316" i="227"/>
  <c r="P315" i="227"/>
  <c r="P314" i="227"/>
  <c r="P313" i="227"/>
  <c r="P312" i="227"/>
  <c r="P311" i="227"/>
  <c r="P310" i="227"/>
  <c r="P309" i="227"/>
  <c r="P308" i="227"/>
  <c r="P307" i="227"/>
  <c r="P306" i="227"/>
  <c r="P305" i="227"/>
  <c r="P304" i="227"/>
  <c r="P303" i="227"/>
  <c r="P302" i="227"/>
  <c r="P301" i="227"/>
  <c r="P300" i="227"/>
  <c r="P299" i="227"/>
  <c r="P298" i="227"/>
  <c r="P297" i="227"/>
  <c r="P296" i="227"/>
  <c r="P295" i="227"/>
  <c r="P294" i="227"/>
  <c r="P293" i="227"/>
  <c r="P292" i="227"/>
  <c r="P291" i="227"/>
  <c r="P290" i="227"/>
  <c r="P289" i="227"/>
  <c r="P288" i="227"/>
  <c r="P287" i="227"/>
  <c r="P286" i="227"/>
  <c r="P285" i="227"/>
  <c r="P284" i="227"/>
  <c r="P283" i="227"/>
  <c r="P282" i="227"/>
  <c r="P281" i="227"/>
  <c r="P280" i="227"/>
  <c r="P279" i="227"/>
  <c r="P278" i="227"/>
  <c r="P277" i="227"/>
  <c r="P276" i="227"/>
  <c r="P275" i="227"/>
  <c r="P274" i="227"/>
  <c r="P273" i="227"/>
  <c r="P272" i="227"/>
  <c r="P271" i="227"/>
  <c r="P270" i="227"/>
  <c r="P269" i="227"/>
  <c r="P268" i="227"/>
  <c r="P267" i="227"/>
  <c r="P266" i="227"/>
  <c r="P265" i="227"/>
  <c r="P264" i="227"/>
  <c r="P263" i="227"/>
  <c r="P262" i="227"/>
  <c r="P261" i="227"/>
  <c r="P260" i="227"/>
  <c r="P259" i="227"/>
  <c r="P258" i="227"/>
  <c r="P257" i="227"/>
  <c r="P256" i="227"/>
  <c r="P255" i="227"/>
  <c r="P254" i="227"/>
  <c r="P253" i="227"/>
  <c r="P252" i="227"/>
  <c r="P251" i="227"/>
  <c r="P250" i="227"/>
  <c r="P249" i="227"/>
  <c r="P248" i="227"/>
  <c r="P247" i="227"/>
  <c r="P246" i="227"/>
  <c r="P245" i="227"/>
  <c r="P244" i="227"/>
  <c r="P243" i="227"/>
  <c r="P242" i="227"/>
  <c r="P241" i="227"/>
  <c r="P240" i="227"/>
  <c r="P239" i="227"/>
  <c r="P238" i="227"/>
  <c r="P237" i="227"/>
  <c r="P236" i="227"/>
  <c r="P235" i="227"/>
  <c r="P234" i="227"/>
  <c r="P233" i="227"/>
  <c r="P232" i="227"/>
  <c r="P231" i="227"/>
  <c r="P230" i="227"/>
  <c r="P229" i="227"/>
  <c r="P228" i="227"/>
  <c r="P227" i="227"/>
  <c r="P226" i="227"/>
  <c r="P225" i="227"/>
  <c r="P224" i="227"/>
  <c r="P223" i="227"/>
  <c r="P222" i="227"/>
  <c r="P221" i="227"/>
  <c r="P220" i="227"/>
  <c r="P219" i="227"/>
  <c r="P218" i="227"/>
  <c r="P217" i="227"/>
  <c r="P216" i="227"/>
  <c r="P215" i="227"/>
  <c r="P214" i="227"/>
  <c r="P213" i="227"/>
  <c r="P212" i="227"/>
  <c r="P211" i="227"/>
  <c r="P210" i="227"/>
  <c r="P209" i="227"/>
  <c r="P208" i="227"/>
  <c r="P207" i="227"/>
  <c r="P206" i="227"/>
  <c r="P205" i="227"/>
  <c r="P204" i="227"/>
  <c r="P203" i="227"/>
  <c r="P202" i="227"/>
  <c r="P201" i="227"/>
  <c r="P200" i="227"/>
  <c r="P199" i="227"/>
  <c r="P198" i="227"/>
  <c r="P197" i="227"/>
  <c r="P196" i="227"/>
  <c r="P195" i="227"/>
  <c r="P194" i="227"/>
  <c r="P193" i="227"/>
  <c r="P192" i="227"/>
  <c r="P191" i="227"/>
  <c r="P190" i="227"/>
  <c r="P189" i="227"/>
  <c r="P188" i="227"/>
  <c r="P187" i="227"/>
  <c r="P186" i="227"/>
  <c r="P185" i="227"/>
  <c r="P184" i="227"/>
  <c r="P183" i="227"/>
  <c r="P182" i="227"/>
  <c r="P181" i="227"/>
  <c r="P180" i="227"/>
  <c r="P179" i="227"/>
  <c r="P178" i="227"/>
  <c r="P177" i="227"/>
  <c r="P176" i="227"/>
  <c r="P175" i="227"/>
  <c r="P174" i="227"/>
  <c r="P173" i="227"/>
  <c r="P172" i="227"/>
  <c r="P171" i="227"/>
  <c r="P170" i="227"/>
  <c r="P169" i="227"/>
  <c r="P168" i="227"/>
  <c r="P167" i="227"/>
  <c r="P166" i="227"/>
  <c r="P165" i="227"/>
  <c r="P164" i="227"/>
  <c r="P163" i="227"/>
  <c r="P162" i="227"/>
  <c r="P161" i="227"/>
  <c r="P160" i="227"/>
  <c r="P159" i="227"/>
  <c r="P158" i="227"/>
  <c r="P157" i="227"/>
  <c r="P156" i="227"/>
  <c r="P155" i="227"/>
  <c r="P154" i="227"/>
  <c r="P153" i="227"/>
  <c r="P152" i="227"/>
  <c r="P151" i="227"/>
  <c r="P150" i="227"/>
  <c r="P149" i="227"/>
  <c r="P148" i="227"/>
  <c r="P147" i="227"/>
  <c r="P146" i="227"/>
  <c r="P145" i="227"/>
  <c r="P144" i="227"/>
  <c r="P143" i="227"/>
  <c r="P142" i="227"/>
  <c r="P141" i="227"/>
  <c r="P140" i="227"/>
  <c r="P139" i="227"/>
  <c r="P138" i="227"/>
  <c r="P137" i="227"/>
  <c r="P136" i="227"/>
  <c r="P135" i="227"/>
  <c r="P134" i="227"/>
  <c r="P133" i="227"/>
  <c r="P132" i="227"/>
  <c r="P131" i="227"/>
  <c r="P130" i="227"/>
  <c r="P129" i="227"/>
  <c r="P128" i="227"/>
  <c r="P127" i="227"/>
  <c r="P126" i="227"/>
  <c r="P125" i="227"/>
  <c r="P124" i="227"/>
  <c r="P123" i="227"/>
  <c r="P122" i="227"/>
  <c r="P121" i="227"/>
  <c r="P120" i="227"/>
  <c r="P119" i="227"/>
  <c r="P118" i="227"/>
  <c r="P117" i="227"/>
  <c r="P116" i="227"/>
  <c r="P115" i="227"/>
  <c r="P114" i="227"/>
  <c r="P113" i="227"/>
  <c r="P112" i="227"/>
  <c r="P111" i="227"/>
  <c r="P110" i="227"/>
  <c r="P109" i="227"/>
  <c r="P108" i="227"/>
  <c r="P107" i="227"/>
  <c r="P106" i="227"/>
  <c r="P105" i="227"/>
  <c r="P104" i="227"/>
  <c r="P103" i="227"/>
  <c r="P102" i="227"/>
  <c r="P101" i="227"/>
  <c r="P100" i="227"/>
  <c r="P99" i="227"/>
  <c r="P98" i="227"/>
  <c r="P97" i="227"/>
  <c r="P96" i="227"/>
  <c r="P95" i="227"/>
  <c r="P94" i="227"/>
  <c r="P93" i="227"/>
  <c r="P92" i="227"/>
  <c r="P91" i="227"/>
  <c r="P90" i="227"/>
  <c r="P89" i="227"/>
  <c r="P88" i="227"/>
  <c r="P87" i="227"/>
  <c r="P86" i="227"/>
  <c r="P85" i="227"/>
  <c r="P84" i="227"/>
  <c r="P83" i="227"/>
  <c r="P82" i="227"/>
  <c r="P81" i="227"/>
  <c r="P80" i="227"/>
  <c r="P79" i="227"/>
  <c r="P78" i="227"/>
  <c r="P77" i="227"/>
  <c r="P76" i="227"/>
  <c r="P75" i="227"/>
  <c r="P74" i="227"/>
  <c r="P73" i="227"/>
  <c r="P72" i="227"/>
  <c r="P71" i="227"/>
  <c r="P70" i="227"/>
  <c r="P69" i="227"/>
  <c r="P68" i="227"/>
  <c r="P67" i="227"/>
  <c r="P66" i="227"/>
  <c r="P65" i="227"/>
  <c r="P64" i="227"/>
  <c r="P63" i="227"/>
  <c r="P62" i="227"/>
  <c r="P61" i="227"/>
  <c r="P60" i="227"/>
  <c r="P59" i="227"/>
  <c r="P58" i="227"/>
  <c r="P57" i="227"/>
  <c r="P56" i="227"/>
  <c r="P55" i="227"/>
  <c r="P54" i="227"/>
  <c r="P53" i="227"/>
  <c r="P52" i="227"/>
  <c r="P51" i="227"/>
  <c r="P50" i="227"/>
  <c r="P49" i="227"/>
  <c r="P48" i="227"/>
  <c r="P47" i="227"/>
  <c r="P46" i="227"/>
  <c r="P45" i="227"/>
  <c r="P44" i="227"/>
  <c r="P43" i="227"/>
  <c r="P42" i="227"/>
  <c r="P41" i="227"/>
  <c r="P40" i="227"/>
  <c r="P39" i="227"/>
  <c r="P38" i="227"/>
  <c r="P37" i="227"/>
  <c r="P36" i="227"/>
  <c r="P35" i="227"/>
  <c r="P34" i="227"/>
  <c r="P33" i="227"/>
  <c r="P32" i="227"/>
  <c r="P31" i="227"/>
  <c r="P30" i="227"/>
  <c r="P29" i="227"/>
  <c r="P28" i="227"/>
  <c r="P27" i="227"/>
  <c r="P26" i="227"/>
  <c r="P25" i="227"/>
  <c r="P24" i="227"/>
  <c r="P23" i="227"/>
  <c r="P22" i="227"/>
  <c r="P21" i="227"/>
  <c r="P20" i="227"/>
  <c r="P19" i="227"/>
  <c r="P18" i="227"/>
  <c r="P17" i="227"/>
  <c r="P16" i="227"/>
  <c r="P15" i="227"/>
  <c r="P14" i="227"/>
  <c r="P13" i="227"/>
  <c r="P12" i="227"/>
  <c r="P11" i="227"/>
  <c r="G342" i="227"/>
  <c r="F342" i="227"/>
  <c r="H341" i="227"/>
  <c r="H340" i="227"/>
  <c r="H339" i="227"/>
  <c r="H338" i="227"/>
  <c r="H337" i="227"/>
  <c r="H336" i="227"/>
  <c r="H335" i="227"/>
  <c r="H334" i="227"/>
  <c r="H333" i="227"/>
  <c r="H332" i="227"/>
  <c r="H331" i="227"/>
  <c r="H330" i="227"/>
  <c r="H329" i="227"/>
  <c r="H328" i="227"/>
  <c r="H327" i="227"/>
  <c r="H326" i="227"/>
  <c r="H325" i="227"/>
  <c r="H324" i="227"/>
  <c r="H323" i="227"/>
  <c r="H322" i="227"/>
  <c r="H321" i="227"/>
  <c r="H320" i="227"/>
  <c r="H319" i="227"/>
  <c r="H318" i="227"/>
  <c r="H317" i="227"/>
  <c r="H316" i="227"/>
  <c r="H315" i="227"/>
  <c r="H314" i="227"/>
  <c r="H313" i="227"/>
  <c r="H312" i="227"/>
  <c r="H311" i="227"/>
  <c r="H310" i="227"/>
  <c r="H309" i="227"/>
  <c r="H308" i="227"/>
  <c r="H307" i="227"/>
  <c r="H306" i="227"/>
  <c r="H305" i="227"/>
  <c r="H304" i="227"/>
  <c r="H303" i="227"/>
  <c r="H302" i="227"/>
  <c r="H301" i="227"/>
  <c r="H300" i="227"/>
  <c r="H299" i="227"/>
  <c r="H298" i="227"/>
  <c r="H297" i="227"/>
  <c r="H296" i="227"/>
  <c r="H295" i="227"/>
  <c r="H294" i="227"/>
  <c r="H293" i="227"/>
  <c r="H292" i="227"/>
  <c r="H291" i="227"/>
  <c r="H290" i="227"/>
  <c r="H289" i="227"/>
  <c r="H288" i="227"/>
  <c r="H287" i="227"/>
  <c r="H286" i="227"/>
  <c r="H285" i="227"/>
  <c r="H284" i="227"/>
  <c r="H283" i="227"/>
  <c r="H282" i="227"/>
  <c r="H281" i="227"/>
  <c r="H280" i="227"/>
  <c r="H279" i="227"/>
  <c r="H278" i="227"/>
  <c r="H277" i="227"/>
  <c r="H276" i="227"/>
  <c r="H275" i="227"/>
  <c r="H274" i="227"/>
  <c r="H273" i="227"/>
  <c r="H272" i="227"/>
  <c r="H271" i="227"/>
  <c r="H270" i="227"/>
  <c r="H269" i="227"/>
  <c r="H268" i="227"/>
  <c r="H267" i="227"/>
  <c r="H266" i="227"/>
  <c r="H265" i="227"/>
  <c r="H264" i="227"/>
  <c r="H263" i="227"/>
  <c r="H262" i="227"/>
  <c r="H261" i="227"/>
  <c r="H260" i="227"/>
  <c r="H259" i="227"/>
  <c r="H258" i="227"/>
  <c r="H257" i="227"/>
  <c r="H256" i="227"/>
  <c r="H255" i="227"/>
  <c r="H254" i="227"/>
  <c r="H253" i="227"/>
  <c r="H252" i="227"/>
  <c r="H251" i="227"/>
  <c r="H250" i="227"/>
  <c r="H249" i="227"/>
  <c r="H248" i="227"/>
  <c r="H247" i="227"/>
  <c r="H246" i="227"/>
  <c r="H245" i="227"/>
  <c r="H244" i="227"/>
  <c r="H243" i="227"/>
  <c r="H242" i="227"/>
  <c r="H241" i="227"/>
  <c r="H240" i="227"/>
  <c r="H239" i="227"/>
  <c r="H238" i="227"/>
  <c r="H237" i="227"/>
  <c r="H236" i="227"/>
  <c r="H235" i="227"/>
  <c r="H234" i="227"/>
  <c r="H233" i="227"/>
  <c r="H232" i="227"/>
  <c r="H231" i="227"/>
  <c r="H230" i="227"/>
  <c r="H229" i="227"/>
  <c r="H228" i="227"/>
  <c r="H227" i="227"/>
  <c r="H226" i="227"/>
  <c r="H225" i="227"/>
  <c r="H224" i="227"/>
  <c r="H223" i="227"/>
  <c r="H222" i="227"/>
  <c r="H221" i="227"/>
  <c r="H220" i="227"/>
  <c r="H219" i="227"/>
  <c r="H218" i="227"/>
  <c r="H217" i="227"/>
  <c r="H216" i="227"/>
  <c r="H215" i="227"/>
  <c r="H214" i="227"/>
  <c r="H213" i="227"/>
  <c r="H212" i="227"/>
  <c r="H211" i="227"/>
  <c r="H210" i="227"/>
  <c r="H209" i="227"/>
  <c r="H208" i="227"/>
  <c r="H207" i="227"/>
  <c r="H206" i="227"/>
  <c r="H205" i="227"/>
  <c r="H204" i="227"/>
  <c r="H203" i="227"/>
  <c r="H202" i="227"/>
  <c r="H201" i="227"/>
  <c r="H200" i="227"/>
  <c r="H199" i="227"/>
  <c r="H198" i="227"/>
  <c r="H197" i="227"/>
  <c r="H196" i="227"/>
  <c r="H195" i="227"/>
  <c r="H194" i="227"/>
  <c r="H193" i="227"/>
  <c r="H192" i="227"/>
  <c r="H191" i="227"/>
  <c r="H190" i="227"/>
  <c r="H189" i="227"/>
  <c r="H188" i="227"/>
  <c r="H187" i="227"/>
  <c r="H186" i="227"/>
  <c r="H185" i="227"/>
  <c r="H184" i="227"/>
  <c r="H183" i="227"/>
  <c r="H182" i="227"/>
  <c r="H181" i="227"/>
  <c r="H180" i="227"/>
  <c r="H179" i="227"/>
  <c r="H178" i="227"/>
  <c r="H177" i="227"/>
  <c r="H176" i="227"/>
  <c r="H175" i="227"/>
  <c r="H174" i="227"/>
  <c r="H173" i="227"/>
  <c r="H172" i="227"/>
  <c r="H171" i="227"/>
  <c r="H170" i="227"/>
  <c r="H169" i="227"/>
  <c r="H168" i="227"/>
  <c r="H167" i="227"/>
  <c r="H166" i="227"/>
  <c r="H165" i="227"/>
  <c r="H164" i="227"/>
  <c r="H163" i="227"/>
  <c r="H162" i="227"/>
  <c r="H161" i="227"/>
  <c r="H160" i="227"/>
  <c r="H159" i="227"/>
  <c r="H158" i="227"/>
  <c r="H157" i="227"/>
  <c r="H156" i="227"/>
  <c r="H155" i="227"/>
  <c r="H154" i="227"/>
  <c r="H153" i="227"/>
  <c r="H152" i="227"/>
  <c r="H151" i="227"/>
  <c r="H150" i="227"/>
  <c r="H149" i="227"/>
  <c r="H148" i="227"/>
  <c r="H147" i="227"/>
  <c r="H146" i="227"/>
  <c r="H145" i="227"/>
  <c r="H144" i="227"/>
  <c r="H143" i="227"/>
  <c r="H142" i="227"/>
  <c r="H141" i="227"/>
  <c r="H140" i="227"/>
  <c r="H139" i="227"/>
  <c r="H138" i="227"/>
  <c r="H137" i="227"/>
  <c r="H136" i="227"/>
  <c r="H135" i="227"/>
  <c r="H134" i="227"/>
  <c r="H133" i="227"/>
  <c r="H132" i="227"/>
  <c r="H131" i="227"/>
  <c r="H130" i="227"/>
  <c r="H129" i="227"/>
  <c r="H128" i="227"/>
  <c r="H127" i="227"/>
  <c r="H126" i="227"/>
  <c r="H125" i="227"/>
  <c r="H124" i="227"/>
  <c r="H123" i="227"/>
  <c r="H122" i="227"/>
  <c r="H121" i="227"/>
  <c r="H120" i="227"/>
  <c r="H119" i="227"/>
  <c r="H118" i="227"/>
  <c r="H117" i="227"/>
  <c r="H116" i="227"/>
  <c r="H115" i="227"/>
  <c r="H114" i="227"/>
  <c r="H113" i="227"/>
  <c r="H112" i="227"/>
  <c r="H111" i="227"/>
  <c r="H110" i="227"/>
  <c r="H109" i="227"/>
  <c r="H108" i="227"/>
  <c r="H107" i="227"/>
  <c r="H106" i="227"/>
  <c r="H105" i="227"/>
  <c r="H104" i="227"/>
  <c r="H103" i="227"/>
  <c r="H102" i="227"/>
  <c r="H101" i="227"/>
  <c r="H100" i="227"/>
  <c r="H99" i="227"/>
  <c r="H98" i="227"/>
  <c r="H97" i="227"/>
  <c r="H96" i="227"/>
  <c r="H95" i="227"/>
  <c r="H94" i="227"/>
  <c r="H93" i="227"/>
  <c r="H92" i="227"/>
  <c r="H91" i="227"/>
  <c r="H90" i="227"/>
  <c r="H89" i="227"/>
  <c r="H88" i="227"/>
  <c r="H87" i="227"/>
  <c r="H86" i="227"/>
  <c r="H85" i="227"/>
  <c r="H84" i="227"/>
  <c r="H83" i="227"/>
  <c r="H82" i="227"/>
  <c r="H81" i="227"/>
  <c r="H80" i="227"/>
  <c r="H79" i="227"/>
  <c r="H78" i="227"/>
  <c r="H77" i="227"/>
  <c r="H76" i="227"/>
  <c r="H75" i="227"/>
  <c r="H74" i="227"/>
  <c r="H73" i="227"/>
  <c r="H72" i="227"/>
  <c r="H71" i="227"/>
  <c r="H70" i="227"/>
  <c r="H69" i="227"/>
  <c r="H68" i="227"/>
  <c r="H67" i="227"/>
  <c r="H66" i="227"/>
  <c r="H65" i="227"/>
  <c r="H64" i="227"/>
  <c r="H63" i="227"/>
  <c r="H62" i="227"/>
  <c r="H61" i="227"/>
  <c r="H60" i="227"/>
  <c r="H59" i="227"/>
  <c r="H58" i="227"/>
  <c r="H57" i="227"/>
  <c r="H56" i="227"/>
  <c r="H55" i="227"/>
  <c r="H54" i="227"/>
  <c r="H53" i="227"/>
  <c r="H52" i="227"/>
  <c r="H51" i="227"/>
  <c r="H50" i="227"/>
  <c r="H49" i="227"/>
  <c r="H48" i="227"/>
  <c r="H47" i="227"/>
  <c r="H46" i="227"/>
  <c r="H45" i="227"/>
  <c r="H44" i="227"/>
  <c r="H43" i="227"/>
  <c r="H42" i="227"/>
  <c r="H41" i="227"/>
  <c r="H40" i="227"/>
  <c r="H39" i="227"/>
  <c r="H38" i="227"/>
  <c r="H37" i="227"/>
  <c r="H36" i="227"/>
  <c r="H35" i="227"/>
  <c r="H34" i="227"/>
  <c r="H33" i="227"/>
  <c r="H32" i="227"/>
  <c r="H31" i="227"/>
  <c r="H30" i="227"/>
  <c r="H29" i="227"/>
  <c r="H28" i="227"/>
  <c r="H27" i="227"/>
  <c r="H26" i="227"/>
  <c r="H25" i="227"/>
  <c r="H24" i="227"/>
  <c r="H23" i="227"/>
  <c r="H22" i="227"/>
  <c r="H21" i="227"/>
  <c r="H20" i="227"/>
  <c r="H19" i="227"/>
  <c r="H18" i="227"/>
  <c r="H17" i="227"/>
  <c r="H16" i="227"/>
  <c r="H15" i="227"/>
  <c r="H14" i="227"/>
  <c r="H13" i="227"/>
  <c r="H12" i="227"/>
  <c r="H11" i="227"/>
  <c r="H10" i="227"/>
  <c r="C10" i="227"/>
  <c r="C10" i="224" s="1"/>
  <c r="B10" i="227"/>
  <c r="B10" i="224" s="1"/>
  <c r="H341" i="223"/>
  <c r="H340" i="223"/>
  <c r="H339" i="223"/>
  <c r="H338" i="223"/>
  <c r="H337" i="223"/>
  <c r="H336" i="223"/>
  <c r="H335" i="223"/>
  <c r="H334" i="223"/>
  <c r="H333" i="223"/>
  <c r="H332" i="223"/>
  <c r="H331" i="223"/>
  <c r="H330" i="223"/>
  <c r="H329" i="223"/>
  <c r="H328" i="223"/>
  <c r="H327" i="223"/>
  <c r="H326" i="223"/>
  <c r="H325" i="223"/>
  <c r="H324" i="223"/>
  <c r="H323" i="223"/>
  <c r="H322" i="223"/>
  <c r="H321" i="223"/>
  <c r="H320" i="223"/>
  <c r="H319" i="223"/>
  <c r="H318" i="223"/>
  <c r="H317" i="223"/>
  <c r="H316" i="223"/>
  <c r="H315" i="223"/>
  <c r="H314" i="223"/>
  <c r="H313" i="223"/>
  <c r="H312" i="223"/>
  <c r="H311" i="223"/>
  <c r="H310" i="223"/>
  <c r="H309" i="223"/>
  <c r="H308" i="223"/>
  <c r="H307" i="223"/>
  <c r="H306" i="223"/>
  <c r="H305" i="223"/>
  <c r="H304" i="223"/>
  <c r="H303" i="223"/>
  <c r="H302" i="223"/>
  <c r="H301" i="223"/>
  <c r="H300" i="223"/>
  <c r="H299" i="223"/>
  <c r="H298" i="223"/>
  <c r="H297" i="223"/>
  <c r="H296" i="223"/>
  <c r="H295" i="223"/>
  <c r="H294" i="223"/>
  <c r="H293" i="223"/>
  <c r="H292" i="223"/>
  <c r="H291" i="223"/>
  <c r="H290" i="223"/>
  <c r="H289" i="223"/>
  <c r="H288" i="223"/>
  <c r="H287" i="223"/>
  <c r="H286" i="223"/>
  <c r="H285" i="223"/>
  <c r="H284" i="223"/>
  <c r="H283" i="223"/>
  <c r="H282" i="223"/>
  <c r="H281" i="223"/>
  <c r="H280" i="223"/>
  <c r="H279" i="223"/>
  <c r="H278" i="223"/>
  <c r="H277" i="223"/>
  <c r="H276" i="223"/>
  <c r="H275" i="223"/>
  <c r="H274" i="223"/>
  <c r="H273" i="223"/>
  <c r="H272" i="223"/>
  <c r="H271" i="223"/>
  <c r="H270" i="223"/>
  <c r="H269" i="223"/>
  <c r="H268" i="223"/>
  <c r="H267" i="223"/>
  <c r="H266" i="223"/>
  <c r="H265" i="223"/>
  <c r="H264" i="223"/>
  <c r="H263" i="223"/>
  <c r="H262" i="223"/>
  <c r="H261" i="223"/>
  <c r="H260" i="223"/>
  <c r="H259" i="223"/>
  <c r="H258" i="223"/>
  <c r="H257" i="223"/>
  <c r="H256" i="223"/>
  <c r="H255" i="223"/>
  <c r="H254" i="223"/>
  <c r="H253" i="223"/>
  <c r="H252" i="223"/>
  <c r="H251" i="223"/>
  <c r="H250" i="223"/>
  <c r="H249" i="223"/>
  <c r="H248" i="223"/>
  <c r="H247" i="223"/>
  <c r="H246" i="223"/>
  <c r="H245" i="223"/>
  <c r="H244" i="223"/>
  <c r="H243" i="223"/>
  <c r="H242" i="223"/>
  <c r="H241" i="223"/>
  <c r="H240" i="223"/>
  <c r="H239" i="223"/>
  <c r="H238" i="223"/>
  <c r="H237" i="223"/>
  <c r="H236" i="223"/>
  <c r="H235" i="223"/>
  <c r="H234" i="223"/>
  <c r="H233" i="223"/>
  <c r="H232" i="223"/>
  <c r="H231" i="223"/>
  <c r="H230" i="223"/>
  <c r="H229" i="223"/>
  <c r="H228" i="223"/>
  <c r="H227" i="223"/>
  <c r="H226" i="223"/>
  <c r="H225" i="223"/>
  <c r="H224" i="223"/>
  <c r="H223" i="223"/>
  <c r="H222" i="223"/>
  <c r="H221" i="223"/>
  <c r="H220" i="223"/>
  <c r="H219" i="223"/>
  <c r="H218" i="223"/>
  <c r="H217" i="223"/>
  <c r="H216" i="223"/>
  <c r="H215" i="223"/>
  <c r="H214" i="223"/>
  <c r="H213" i="223"/>
  <c r="H212" i="223"/>
  <c r="H211" i="223"/>
  <c r="H210" i="223"/>
  <c r="H209" i="223"/>
  <c r="H208" i="223"/>
  <c r="H207" i="223"/>
  <c r="H206" i="223"/>
  <c r="H205" i="223"/>
  <c r="H204" i="223"/>
  <c r="H203" i="223"/>
  <c r="H202" i="223"/>
  <c r="H201" i="223"/>
  <c r="H200" i="223"/>
  <c r="H199" i="223"/>
  <c r="H198" i="223"/>
  <c r="H197" i="223"/>
  <c r="H196" i="223"/>
  <c r="H195" i="223"/>
  <c r="H194" i="223"/>
  <c r="H193" i="223"/>
  <c r="H192" i="223"/>
  <c r="H191" i="223"/>
  <c r="H190" i="223"/>
  <c r="H189" i="223"/>
  <c r="H188" i="223"/>
  <c r="H187" i="223"/>
  <c r="H186" i="223"/>
  <c r="H185" i="223"/>
  <c r="H184" i="223"/>
  <c r="H183" i="223"/>
  <c r="H182" i="223"/>
  <c r="H181" i="223"/>
  <c r="H180" i="223"/>
  <c r="H179" i="223"/>
  <c r="H178" i="223"/>
  <c r="H177" i="223"/>
  <c r="H176" i="223"/>
  <c r="H175" i="223"/>
  <c r="H174" i="223"/>
  <c r="H173" i="223"/>
  <c r="H172" i="223"/>
  <c r="H171" i="223"/>
  <c r="H170" i="223"/>
  <c r="H169" i="223"/>
  <c r="H168" i="223"/>
  <c r="H167" i="223"/>
  <c r="H166" i="223"/>
  <c r="H165" i="223"/>
  <c r="H164" i="223"/>
  <c r="H163" i="223"/>
  <c r="H162" i="223"/>
  <c r="H161" i="223"/>
  <c r="H160" i="223"/>
  <c r="H159" i="223"/>
  <c r="H158" i="223"/>
  <c r="H157" i="223"/>
  <c r="H156" i="223"/>
  <c r="H155" i="223"/>
  <c r="H154" i="223"/>
  <c r="H153" i="223"/>
  <c r="H152" i="223"/>
  <c r="H151" i="223"/>
  <c r="H150" i="223"/>
  <c r="H149" i="223"/>
  <c r="H148" i="223"/>
  <c r="H147" i="223"/>
  <c r="H146" i="223"/>
  <c r="H145" i="223"/>
  <c r="H144" i="223"/>
  <c r="H143" i="223"/>
  <c r="H142" i="223"/>
  <c r="H141" i="223"/>
  <c r="H140" i="223"/>
  <c r="H139" i="223"/>
  <c r="H138" i="223"/>
  <c r="H137" i="223"/>
  <c r="H136" i="223"/>
  <c r="H135" i="223"/>
  <c r="H134" i="223"/>
  <c r="H133" i="223"/>
  <c r="H132" i="223"/>
  <c r="H131" i="223"/>
  <c r="H130" i="223"/>
  <c r="H129" i="223"/>
  <c r="H128" i="223"/>
  <c r="H127" i="223"/>
  <c r="H126" i="223"/>
  <c r="H125" i="223"/>
  <c r="H124" i="223"/>
  <c r="H123" i="223"/>
  <c r="H122" i="223"/>
  <c r="H121" i="223"/>
  <c r="H120" i="223"/>
  <c r="H119" i="223"/>
  <c r="H118" i="223"/>
  <c r="H117" i="223"/>
  <c r="H116" i="223"/>
  <c r="H115" i="223"/>
  <c r="H114" i="223"/>
  <c r="H113" i="223"/>
  <c r="H112" i="223"/>
  <c r="H111" i="223"/>
  <c r="H110" i="223"/>
  <c r="H109" i="223"/>
  <c r="H108" i="223"/>
  <c r="H107" i="223"/>
  <c r="H106" i="223"/>
  <c r="H105" i="223"/>
  <c r="H104" i="223"/>
  <c r="H103" i="223"/>
  <c r="H102" i="223"/>
  <c r="H101" i="223"/>
  <c r="H100" i="223"/>
  <c r="H99" i="223"/>
  <c r="H98" i="223"/>
  <c r="H97" i="223"/>
  <c r="H96" i="223"/>
  <c r="H95" i="223"/>
  <c r="H94" i="223"/>
  <c r="H93" i="223"/>
  <c r="H92" i="223"/>
  <c r="H91" i="223"/>
  <c r="H90" i="223"/>
  <c r="H89" i="223"/>
  <c r="H88" i="223"/>
  <c r="H87" i="223"/>
  <c r="H86" i="223"/>
  <c r="H85" i="223"/>
  <c r="H84" i="223"/>
  <c r="H83" i="223"/>
  <c r="H82" i="223"/>
  <c r="H81" i="223"/>
  <c r="H80" i="223"/>
  <c r="H79" i="223"/>
  <c r="H78" i="223"/>
  <c r="H77" i="223"/>
  <c r="H76" i="223"/>
  <c r="H75" i="223"/>
  <c r="H74" i="223"/>
  <c r="H73" i="223"/>
  <c r="H72" i="223"/>
  <c r="H71" i="223"/>
  <c r="H70" i="223"/>
  <c r="H69" i="223"/>
  <c r="H68" i="223"/>
  <c r="H67" i="223"/>
  <c r="H66" i="223"/>
  <c r="H65" i="223"/>
  <c r="H64" i="223"/>
  <c r="H63" i="223"/>
  <c r="H62" i="223"/>
  <c r="H61" i="223"/>
  <c r="H60" i="223"/>
  <c r="H59" i="223"/>
  <c r="H58" i="223"/>
  <c r="H57" i="223"/>
  <c r="H56" i="223"/>
  <c r="H55" i="223"/>
  <c r="H54" i="223"/>
  <c r="H53" i="223"/>
  <c r="H52" i="223"/>
  <c r="H51" i="223"/>
  <c r="H50" i="223"/>
  <c r="H49" i="223"/>
  <c r="H48" i="223"/>
  <c r="H47" i="223"/>
  <c r="H46" i="223"/>
  <c r="H45" i="223"/>
  <c r="H44" i="223"/>
  <c r="H43" i="223"/>
  <c r="H42" i="223"/>
  <c r="H41" i="223"/>
  <c r="H40" i="223"/>
  <c r="H39" i="223"/>
  <c r="H38" i="223"/>
  <c r="H37" i="223"/>
  <c r="H36" i="223"/>
  <c r="H35" i="223"/>
  <c r="H34" i="223"/>
  <c r="H33" i="223"/>
  <c r="H32" i="223"/>
  <c r="H31" i="223"/>
  <c r="H30" i="223"/>
  <c r="H29" i="223"/>
  <c r="H28" i="223"/>
  <c r="H27" i="223"/>
  <c r="H26" i="223"/>
  <c r="H25" i="223"/>
  <c r="H24" i="223"/>
  <c r="H23" i="223"/>
  <c r="H22" i="223"/>
  <c r="H21" i="223"/>
  <c r="H20" i="223"/>
  <c r="H19" i="223"/>
  <c r="H18" i="223"/>
  <c r="H17" i="223"/>
  <c r="H16" i="223"/>
  <c r="H15" i="223"/>
  <c r="H14" i="223"/>
  <c r="H13" i="223"/>
  <c r="H12" i="223"/>
  <c r="H11" i="223"/>
  <c r="AX11" i="223" s="1"/>
  <c r="H10" i="223"/>
  <c r="AX10" i="223" s="1"/>
  <c r="O322" i="227"/>
  <c r="N322" i="224" s="1"/>
  <c r="O310" i="227"/>
  <c r="N310" i="224" s="1"/>
  <c r="O302" i="227"/>
  <c r="N302" i="224" s="1"/>
  <c r="O328" i="227"/>
  <c r="N328" i="224" s="1"/>
  <c r="O274" i="227"/>
  <c r="N274" i="224" s="1"/>
  <c r="O258" i="227"/>
  <c r="N258" i="224" s="1"/>
  <c r="O254" i="227"/>
  <c r="N254" i="224" s="1"/>
  <c r="O250" i="227"/>
  <c r="N250" i="224" s="1"/>
  <c r="O246" i="227"/>
  <c r="N246" i="224" s="1"/>
  <c r="O242" i="227"/>
  <c r="N242" i="224" s="1"/>
  <c r="O234" i="227"/>
  <c r="N234" i="224" s="1"/>
  <c r="O232" i="227"/>
  <c r="O231" i="227"/>
  <c r="N231" i="224" s="1"/>
  <c r="O229" i="227"/>
  <c r="N229" i="224" s="1"/>
  <c r="O226" i="227"/>
  <c r="N226" i="224" s="1"/>
  <c r="O225" i="227"/>
  <c r="N225" i="224" s="1"/>
  <c r="O224" i="227"/>
  <c r="AF304" i="224" l="1"/>
  <c r="AM304" i="226" s="1"/>
  <c r="AL24" i="227"/>
  <c r="AD124" i="224"/>
  <c r="AJ124" i="226" s="1"/>
  <c r="AF272" i="224"/>
  <c r="AM272" i="226" s="1"/>
  <c r="AF208" i="224"/>
  <c r="AM208" i="226" s="1"/>
  <c r="AF64" i="224"/>
  <c r="AM64" i="226" s="1"/>
  <c r="AF65" i="224"/>
  <c r="AD60" i="224"/>
  <c r="AJ60" i="226" s="1"/>
  <c r="AF336" i="224"/>
  <c r="AM336" i="226" s="1"/>
  <c r="AB296" i="224"/>
  <c r="AG296" i="226" s="1"/>
  <c r="AR265" i="227"/>
  <c r="AN265" i="226" s="1"/>
  <c r="AO265" i="226" s="1"/>
  <c r="AR321" i="227"/>
  <c r="AN321" i="226" s="1"/>
  <c r="AL208" i="227"/>
  <c r="AH208" i="226" s="1"/>
  <c r="AI208" i="226" s="1"/>
  <c r="AO324" i="227"/>
  <c r="AK324" i="226" s="1"/>
  <c r="AL324" i="226" s="1"/>
  <c r="AO20" i="227"/>
  <c r="AK20" i="226" s="1"/>
  <c r="AL20" i="226" s="1"/>
  <c r="AD132" i="224"/>
  <c r="AJ132" i="226" s="1"/>
  <c r="AB104" i="224"/>
  <c r="AG104" i="226" s="1"/>
  <c r="AB240" i="224"/>
  <c r="AG240" i="226" s="1"/>
  <c r="AL328" i="227"/>
  <c r="AH328" i="226" s="1"/>
  <c r="AI328" i="226" s="1"/>
  <c r="AF161" i="224"/>
  <c r="AM161" i="226" s="1"/>
  <c r="AL264" i="227"/>
  <c r="AH264" i="226" s="1"/>
  <c r="AI264" i="226" s="1"/>
  <c r="AX342" i="223"/>
  <c r="AL304" i="227"/>
  <c r="AH304" i="226" s="1"/>
  <c r="AI304" i="226" s="1"/>
  <c r="AO269" i="227"/>
  <c r="AK269" i="226" s="1"/>
  <c r="AL269" i="226" s="1"/>
  <c r="AR97" i="227"/>
  <c r="AN97" i="226" s="1"/>
  <c r="AF193" i="224"/>
  <c r="AM193" i="226" s="1"/>
  <c r="AB272" i="224"/>
  <c r="AG272" i="226" s="1"/>
  <c r="AD101" i="224"/>
  <c r="AJ101" i="226" s="1"/>
  <c r="AF17" i="224"/>
  <c r="AM17" i="226" s="1"/>
  <c r="AD61" i="224"/>
  <c r="AJ61" i="226" s="1"/>
  <c r="AD213" i="224"/>
  <c r="AJ213" i="226" s="1"/>
  <c r="AD13" i="224"/>
  <c r="AJ13" i="226" s="1"/>
  <c r="AA198" i="226"/>
  <c r="AA134" i="226"/>
  <c r="AA22" i="226"/>
  <c r="AA328" i="226"/>
  <c r="AA192" i="226"/>
  <c r="AA112" i="226"/>
  <c r="AA32" i="226"/>
  <c r="AA295" i="226"/>
  <c r="AA255" i="226"/>
  <c r="AA223" i="226"/>
  <c r="AA167" i="226"/>
  <c r="AA111" i="226"/>
  <c r="AA71" i="226"/>
  <c r="AA277" i="226"/>
  <c r="AA197" i="226"/>
  <c r="AA101" i="226"/>
  <c r="AA37" i="226"/>
  <c r="AA332" i="226"/>
  <c r="AA156" i="226"/>
  <c r="AA52" i="226"/>
  <c r="AA323" i="226"/>
  <c r="AA291" i="226"/>
  <c r="AA259" i="226"/>
  <c r="AA187" i="226"/>
  <c r="AA123" i="226"/>
  <c r="AA83" i="226"/>
  <c r="AA146" i="226"/>
  <c r="AA98" i="226"/>
  <c r="AA18" i="226"/>
  <c r="AA321" i="226"/>
  <c r="AA241" i="226"/>
  <c r="AA161" i="226"/>
  <c r="AA113" i="226"/>
  <c r="AA49" i="226"/>
  <c r="AA166" i="226"/>
  <c r="AA118" i="226"/>
  <c r="AA232" i="226"/>
  <c r="AA184" i="226"/>
  <c r="AA64" i="226"/>
  <c r="AA24" i="226"/>
  <c r="AA319" i="226"/>
  <c r="AA287" i="226"/>
  <c r="AA247" i="226"/>
  <c r="AA207" i="226"/>
  <c r="AA151" i="226"/>
  <c r="AA103" i="226"/>
  <c r="AA55" i="226"/>
  <c r="AA253" i="226"/>
  <c r="AA165" i="226"/>
  <c r="AA77" i="226"/>
  <c r="AA21" i="226"/>
  <c r="AA324" i="226"/>
  <c r="AA148" i="226"/>
  <c r="AA44" i="226"/>
  <c r="AA315" i="226"/>
  <c r="AA283" i="226"/>
  <c r="AA251" i="226"/>
  <c r="AA171" i="226"/>
  <c r="AA115" i="226"/>
  <c r="AA43" i="226"/>
  <c r="AA138" i="226"/>
  <c r="AA82" i="226"/>
  <c r="AA289" i="226"/>
  <c r="AA225" i="226"/>
  <c r="AA153" i="226"/>
  <c r="AA97" i="226"/>
  <c r="AA33" i="226"/>
  <c r="AA334" i="226"/>
  <c r="AA150" i="226"/>
  <c r="AA70" i="226"/>
  <c r="AA224" i="226"/>
  <c r="AA160" i="226"/>
  <c r="AA48" i="226"/>
  <c r="AA16" i="226"/>
  <c r="AA311" i="226"/>
  <c r="AA279" i="226"/>
  <c r="AA239" i="226"/>
  <c r="AA199" i="226"/>
  <c r="AA135" i="226"/>
  <c r="AA87" i="226"/>
  <c r="AA47" i="226"/>
  <c r="AA221" i="226"/>
  <c r="AA141" i="226"/>
  <c r="AA61" i="226"/>
  <c r="AA188" i="226"/>
  <c r="AA124" i="226"/>
  <c r="AA28" i="226"/>
  <c r="AA307" i="226"/>
  <c r="AA275" i="226"/>
  <c r="AA243" i="226"/>
  <c r="AA163" i="226"/>
  <c r="AA107" i="226"/>
  <c r="AA35" i="226"/>
  <c r="AA338" i="226"/>
  <c r="AA130" i="226"/>
  <c r="AA66" i="226"/>
  <c r="AA281" i="226"/>
  <c r="AA193" i="226"/>
  <c r="AA145" i="226"/>
  <c r="AA81" i="226"/>
  <c r="AA25" i="226"/>
  <c r="AA326" i="226"/>
  <c r="AA142" i="226"/>
  <c r="AA38" i="226"/>
  <c r="AA336" i="226"/>
  <c r="AA216" i="226"/>
  <c r="AA128" i="226"/>
  <c r="AA40" i="226"/>
  <c r="AA303" i="226"/>
  <c r="AA263" i="226"/>
  <c r="AA231" i="226"/>
  <c r="AA183" i="226"/>
  <c r="AA119" i="226"/>
  <c r="AA79" i="226"/>
  <c r="AA31" i="226"/>
  <c r="AA301" i="226"/>
  <c r="AA205" i="226"/>
  <c r="AA125" i="226"/>
  <c r="AA45" i="226"/>
  <c r="AA340" i="226"/>
  <c r="AA180" i="226"/>
  <c r="AA60" i="226"/>
  <c r="AA20" i="226"/>
  <c r="AA299" i="226"/>
  <c r="AA267" i="226"/>
  <c r="AA195" i="226"/>
  <c r="AA139" i="226"/>
  <c r="AA91" i="226"/>
  <c r="AA27" i="226"/>
  <c r="AA330" i="226"/>
  <c r="AA106" i="226"/>
  <c r="AA26" i="226"/>
  <c r="AA257" i="226"/>
  <c r="AA177" i="226"/>
  <c r="AA129" i="226"/>
  <c r="AA65" i="226"/>
  <c r="AA17" i="226"/>
  <c r="AD261" i="224"/>
  <c r="AJ261" i="226" s="1"/>
  <c r="C10" i="226"/>
  <c r="C10" i="229" s="1"/>
  <c r="D10" i="229"/>
  <c r="AH240" i="226"/>
  <c r="AH24" i="226"/>
  <c r="AI24" i="226" s="1"/>
  <c r="AN280" i="226"/>
  <c r="AO280" i="226" s="1"/>
  <c r="AN216" i="226"/>
  <c r="AO216" i="226" s="1"/>
  <c r="AN80" i="226"/>
  <c r="E10" i="226"/>
  <c r="E10" i="229" s="1"/>
  <c r="AG304" i="226"/>
  <c r="AG208" i="226"/>
  <c r="AJ324" i="226"/>
  <c r="AJ20" i="226"/>
  <c r="AN17" i="226"/>
  <c r="AO17" i="226" s="1"/>
  <c r="AH247" i="226"/>
  <c r="AI247" i="226" s="1"/>
  <c r="AH215" i="226"/>
  <c r="AI215" i="226" s="1"/>
  <c r="AH127" i="226"/>
  <c r="AI127" i="226" s="1"/>
  <c r="AH47" i="226"/>
  <c r="AI47" i="226" s="1"/>
  <c r="AK291" i="226"/>
  <c r="AL291" i="226" s="1"/>
  <c r="AK259" i="226"/>
  <c r="AL259" i="226" s="1"/>
  <c r="AK227" i="226"/>
  <c r="AL227" i="226" s="1"/>
  <c r="AK171" i="226"/>
  <c r="AL171" i="226" s="1"/>
  <c r="AK123" i="226"/>
  <c r="AL123" i="226" s="1"/>
  <c r="AK27" i="226"/>
  <c r="AL27" i="226" s="1"/>
  <c r="AN303" i="226"/>
  <c r="AN263" i="226"/>
  <c r="AN223" i="226"/>
  <c r="AO223" i="226" s="1"/>
  <c r="AN183" i="226"/>
  <c r="AO183" i="226" s="1"/>
  <c r="AN119" i="226"/>
  <c r="AO119" i="226" s="1"/>
  <c r="AN79" i="226"/>
  <c r="AH334" i="226"/>
  <c r="AI334" i="226" s="1"/>
  <c r="AH254" i="226"/>
  <c r="AI254" i="226" s="1"/>
  <c r="AH214" i="226"/>
  <c r="AI214" i="226" s="1"/>
  <c r="AH22" i="226"/>
  <c r="AI22" i="226" s="1"/>
  <c r="AK178" i="226"/>
  <c r="AL178" i="226" s="1"/>
  <c r="AK90" i="226"/>
  <c r="AL90" i="226" s="1"/>
  <c r="AN334" i="226"/>
  <c r="AN182" i="226"/>
  <c r="AO182" i="226" s="1"/>
  <c r="AN86" i="226"/>
  <c r="AN14" i="226"/>
  <c r="AO14" i="226" s="1"/>
  <c r="AG293" i="226"/>
  <c r="AG261" i="226"/>
  <c r="AG229" i="226"/>
  <c r="AG165" i="226"/>
  <c r="AG101" i="226"/>
  <c r="AG37" i="226"/>
  <c r="AJ289" i="226"/>
  <c r="AJ233" i="226"/>
  <c r="AJ129" i="226"/>
  <c r="AJ65" i="226"/>
  <c r="AJ17" i="226"/>
  <c r="AM269" i="226"/>
  <c r="AM205" i="226"/>
  <c r="AN117" i="226"/>
  <c r="AO117" i="226" s="1"/>
  <c r="AN53" i="226"/>
  <c r="AH324" i="226"/>
  <c r="AI324" i="226" s="1"/>
  <c r="AH140" i="226"/>
  <c r="AI140" i="226" s="1"/>
  <c r="AH60" i="226"/>
  <c r="AI60" i="226" s="1"/>
  <c r="AH12" i="226"/>
  <c r="AI12" i="226" s="1"/>
  <c r="AK304" i="226"/>
  <c r="AL304" i="226" s="1"/>
  <c r="AK272" i="226"/>
  <c r="AL272" i="226" s="1"/>
  <c r="AK240" i="226"/>
  <c r="AL240" i="226" s="1"/>
  <c r="AK208" i="226"/>
  <c r="AL208" i="226" s="1"/>
  <c r="AK136" i="226"/>
  <c r="AL136" i="226" s="1"/>
  <c r="AK96" i="226"/>
  <c r="AL96" i="226" s="1"/>
  <c r="AK32" i="226"/>
  <c r="AL32" i="226" s="1"/>
  <c r="AN324" i="226"/>
  <c r="AN148" i="226"/>
  <c r="AO148" i="226" s="1"/>
  <c r="AN108" i="226"/>
  <c r="AO108" i="226" s="1"/>
  <c r="AN36" i="226"/>
  <c r="AO36" i="226" s="1"/>
  <c r="AH307" i="226"/>
  <c r="AI307" i="226" s="1"/>
  <c r="AH275" i="226"/>
  <c r="AI275" i="226" s="1"/>
  <c r="AH227" i="226"/>
  <c r="AH155" i="226"/>
  <c r="AI155" i="226" s="1"/>
  <c r="AH27" i="226"/>
  <c r="AI27" i="226" s="1"/>
  <c r="AK279" i="226"/>
  <c r="AL279" i="226" s="1"/>
  <c r="AK223" i="226"/>
  <c r="AL223" i="226" s="1"/>
  <c r="AK183" i="226"/>
  <c r="AL183" i="226" s="1"/>
  <c r="AK119" i="226"/>
  <c r="AL119" i="226" s="1"/>
  <c r="AK47" i="226"/>
  <c r="AL47" i="226" s="1"/>
  <c r="AN307" i="226"/>
  <c r="AN275" i="226"/>
  <c r="AO275" i="226" s="1"/>
  <c r="AN243" i="226"/>
  <c r="AO243" i="226" s="1"/>
  <c r="AN211" i="226"/>
  <c r="AO211" i="226" s="1"/>
  <c r="AN155" i="226"/>
  <c r="AN91" i="226"/>
  <c r="AO91" i="226" s="1"/>
  <c r="AN11" i="226"/>
  <c r="AO11" i="226" s="1"/>
  <c r="AH138" i="226"/>
  <c r="AI138" i="226" s="1"/>
  <c r="AH74" i="226"/>
  <c r="AI74" i="226" s="1"/>
  <c r="AG10" i="226"/>
  <c r="AK182" i="226"/>
  <c r="AL182" i="226" s="1"/>
  <c r="AK70" i="226"/>
  <c r="AL70" i="226" s="1"/>
  <c r="AN338" i="226"/>
  <c r="AN114" i="226"/>
  <c r="AO114" i="226" s="1"/>
  <c r="AM66" i="226"/>
  <c r="AH313" i="226"/>
  <c r="AI313" i="226" s="1"/>
  <c r="AH273" i="226"/>
  <c r="AI273" i="226" s="1"/>
  <c r="AH225" i="226"/>
  <c r="AI225" i="226" s="1"/>
  <c r="AH153" i="226"/>
  <c r="AI153" i="226" s="1"/>
  <c r="AH33" i="226"/>
  <c r="AI33" i="226" s="1"/>
  <c r="AK301" i="226"/>
  <c r="AL301" i="226" s="1"/>
  <c r="AK253" i="226"/>
  <c r="AL253" i="226" s="1"/>
  <c r="AK133" i="226"/>
  <c r="AL133" i="226" s="1"/>
  <c r="AK77" i="226"/>
  <c r="AL77" i="226" s="1"/>
  <c r="AK37" i="226"/>
  <c r="AL37" i="226" s="1"/>
  <c r="AN305" i="226"/>
  <c r="AN257" i="226"/>
  <c r="AO257" i="226" s="1"/>
  <c r="AN153" i="226"/>
  <c r="AO153" i="226" s="1"/>
  <c r="AN33" i="226"/>
  <c r="AH320" i="226"/>
  <c r="AI320" i="226" s="1"/>
  <c r="AH288" i="226"/>
  <c r="AH256" i="226"/>
  <c r="AI256" i="226" s="1"/>
  <c r="AH224" i="226"/>
  <c r="AI224" i="226" s="1"/>
  <c r="AH176" i="226"/>
  <c r="AI176" i="226" s="1"/>
  <c r="AH64" i="226"/>
  <c r="AI64" i="226" s="1"/>
  <c r="AK340" i="226"/>
  <c r="AL340" i="226" s="1"/>
  <c r="AK180" i="226"/>
  <c r="AL180" i="226" s="1"/>
  <c r="AK100" i="226"/>
  <c r="AL100" i="226" s="1"/>
  <c r="AK52" i="226"/>
  <c r="AL52" i="226" s="1"/>
  <c r="AN328" i="226"/>
  <c r="AN296" i="226"/>
  <c r="AO296" i="226" s="1"/>
  <c r="AN264" i="226"/>
  <c r="AN232" i="226"/>
  <c r="AO232" i="226" s="1"/>
  <c r="AN176" i="226"/>
  <c r="AO176" i="226" s="1"/>
  <c r="AN104" i="226"/>
  <c r="AO104" i="226" s="1"/>
  <c r="AN56" i="226"/>
  <c r="AO56" i="226" s="1"/>
  <c r="AN272" i="226"/>
  <c r="AN208" i="226"/>
  <c r="AO208" i="226" s="1"/>
  <c r="AN64" i="226"/>
  <c r="AO64" i="226" s="1"/>
  <c r="G10" i="226"/>
  <c r="G10" i="229" s="1"/>
  <c r="AH184" i="226"/>
  <c r="AI184" i="226" s="1"/>
  <c r="AM248" i="226"/>
  <c r="AM136" i="226"/>
  <c r="AM40" i="226"/>
  <c r="AG303" i="226"/>
  <c r="AH239" i="226"/>
  <c r="AI239" i="226" s="1"/>
  <c r="AH207" i="226"/>
  <c r="AI207" i="226" s="1"/>
  <c r="AH119" i="226"/>
  <c r="AI119" i="226" s="1"/>
  <c r="AG39" i="226"/>
  <c r="AK283" i="226"/>
  <c r="AL283" i="226" s="1"/>
  <c r="AK251" i="226"/>
  <c r="AL251" i="226" s="1"/>
  <c r="AK219" i="226"/>
  <c r="AL219" i="226" s="1"/>
  <c r="AJ163" i="226"/>
  <c r="AK107" i="226"/>
  <c r="AL107" i="226" s="1"/>
  <c r="AK19" i="226"/>
  <c r="AL19" i="226" s="1"/>
  <c r="AN295" i="226"/>
  <c r="AO295" i="226" s="1"/>
  <c r="AN247" i="226"/>
  <c r="AO247" i="226" s="1"/>
  <c r="AN207" i="226"/>
  <c r="AO207" i="226" s="1"/>
  <c r="AM167" i="226"/>
  <c r="AN111" i="226"/>
  <c r="AO111" i="226" s="1"/>
  <c r="AN39" i="226"/>
  <c r="AH326" i="226"/>
  <c r="AI326" i="226" s="1"/>
  <c r="AH238" i="226"/>
  <c r="AI238" i="226" s="1"/>
  <c r="AH206" i="226"/>
  <c r="AI206" i="226" s="1"/>
  <c r="AJ338" i="226"/>
  <c r="AK162" i="226"/>
  <c r="AL162" i="226" s="1"/>
  <c r="AK58" i="226"/>
  <c r="AL58" i="226" s="1"/>
  <c r="AM326" i="226"/>
  <c r="AN166" i="226"/>
  <c r="AO166" i="226" s="1"/>
  <c r="AN62" i="226"/>
  <c r="AH317" i="226"/>
  <c r="AI317" i="226" s="1"/>
  <c r="AH285" i="226"/>
  <c r="AI285" i="226" s="1"/>
  <c r="AH253" i="226"/>
  <c r="AI253" i="226" s="1"/>
  <c r="AG221" i="226"/>
  <c r="AH157" i="226"/>
  <c r="AI157" i="226" s="1"/>
  <c r="AH85" i="226"/>
  <c r="AI85" i="226" s="1"/>
  <c r="AH29" i="226"/>
  <c r="AI29" i="226" s="1"/>
  <c r="AJ273" i="226"/>
  <c r="AK225" i="226"/>
  <c r="AL225" i="226" s="1"/>
  <c r="AK97" i="226"/>
  <c r="AL97" i="226" s="1"/>
  <c r="AK49" i="226"/>
  <c r="AL49" i="226" s="1"/>
  <c r="AM317" i="226"/>
  <c r="AN261" i="226"/>
  <c r="AO261" i="226" s="1"/>
  <c r="AN197" i="226"/>
  <c r="AO197" i="226" s="1"/>
  <c r="AN77" i="226"/>
  <c r="AN45" i="226"/>
  <c r="AO45" i="226" s="1"/>
  <c r="AH188" i="226"/>
  <c r="AI188" i="226" s="1"/>
  <c r="AH132" i="226"/>
  <c r="AI132" i="226" s="1"/>
  <c r="AG52" i="226"/>
  <c r="AK336" i="226"/>
  <c r="AL336" i="226" s="1"/>
  <c r="AK296" i="226"/>
  <c r="AK264" i="226"/>
  <c r="AL264" i="226" s="1"/>
  <c r="AJ232" i="226"/>
  <c r="AK176" i="226"/>
  <c r="AL176" i="226" s="1"/>
  <c r="AK128" i="226"/>
  <c r="AL128" i="226" s="1"/>
  <c r="AK80" i="226"/>
  <c r="AL80" i="226" s="1"/>
  <c r="AJ16" i="226"/>
  <c r="AN180" i="226"/>
  <c r="AO180" i="226" s="1"/>
  <c r="AN140" i="226"/>
  <c r="AO140" i="226" s="1"/>
  <c r="AN92" i="226"/>
  <c r="AO92" i="226" s="1"/>
  <c r="AM28" i="226"/>
  <c r="AH299" i="226"/>
  <c r="AH267" i="226"/>
  <c r="AH219" i="226"/>
  <c r="AI219" i="226" s="1"/>
  <c r="AG123" i="226"/>
  <c r="AH19" i="226"/>
  <c r="AI19" i="226" s="1"/>
  <c r="AK271" i="226"/>
  <c r="AL271" i="226" s="1"/>
  <c r="AK215" i="226"/>
  <c r="AL215" i="226" s="1"/>
  <c r="AJ159" i="226"/>
  <c r="AK111" i="226"/>
  <c r="AL111" i="226" s="1"/>
  <c r="AK39" i="226"/>
  <c r="AL39" i="226" s="1"/>
  <c r="AN299" i="226"/>
  <c r="AO299" i="226" s="1"/>
  <c r="AM267" i="226"/>
  <c r="AN235" i="226"/>
  <c r="AN203" i="226"/>
  <c r="AO203" i="226" s="1"/>
  <c r="AN139" i="226"/>
  <c r="AO139" i="226" s="1"/>
  <c r="AM35" i="226"/>
  <c r="AH338" i="226"/>
  <c r="AI338" i="226" s="1"/>
  <c r="AG130" i="226"/>
  <c r="AH66" i="226"/>
  <c r="AI66" i="226" s="1"/>
  <c r="AK334" i="226"/>
  <c r="AL334" i="226" s="1"/>
  <c r="AK166" i="226"/>
  <c r="AL166" i="226" s="1"/>
  <c r="AJ38" i="226"/>
  <c r="AN330" i="226"/>
  <c r="AN106" i="226"/>
  <c r="AO106" i="226" s="1"/>
  <c r="AM26" i="226"/>
  <c r="AG305" i="226"/>
  <c r="AG265" i="226"/>
  <c r="AH217" i="226"/>
  <c r="AI217" i="226" s="1"/>
  <c r="AH113" i="226"/>
  <c r="AI113" i="226" s="1"/>
  <c r="AH25" i="226"/>
  <c r="AI25" i="226" s="1"/>
  <c r="AK285" i="226"/>
  <c r="AL285" i="226" s="1"/>
  <c r="AK221" i="226"/>
  <c r="AL221" i="226" s="1"/>
  <c r="AK117" i="226"/>
  <c r="AL117" i="226" s="1"/>
  <c r="AK69" i="226"/>
  <c r="AL69" i="226" s="1"/>
  <c r="AK21" i="226"/>
  <c r="AL21" i="226" s="1"/>
  <c r="AN289" i="226"/>
  <c r="AO289" i="226" s="1"/>
  <c r="AM209" i="226"/>
  <c r="AN129" i="226"/>
  <c r="AO129" i="226" s="1"/>
  <c r="AN25" i="226"/>
  <c r="AO25" i="226" s="1"/>
  <c r="AG312" i="226"/>
  <c r="AH280" i="226"/>
  <c r="AI280" i="226" s="1"/>
  <c r="AH248" i="226"/>
  <c r="AI248" i="226" s="1"/>
  <c r="AG216" i="226"/>
  <c r="AH136" i="226"/>
  <c r="AI136" i="226" s="1"/>
  <c r="AH56" i="226"/>
  <c r="AI56" i="226" s="1"/>
  <c r="AK332" i="226"/>
  <c r="AL332" i="226" s="1"/>
  <c r="AJ156" i="226"/>
  <c r="AK92" i="226"/>
  <c r="AL92" i="226" s="1"/>
  <c r="AK36" i="226"/>
  <c r="AL36" i="226" s="1"/>
  <c r="AN320" i="226"/>
  <c r="AM288" i="226"/>
  <c r="AN256" i="226"/>
  <c r="AO256" i="226" s="1"/>
  <c r="AN224" i="226"/>
  <c r="AN144" i="226"/>
  <c r="AO144" i="226" s="1"/>
  <c r="AM96" i="226"/>
  <c r="AN48" i="226"/>
  <c r="AO48" i="226" s="1"/>
  <c r="AK132" i="226"/>
  <c r="AL132" i="226" s="1"/>
  <c r="AM312" i="226"/>
  <c r="AN248" i="226"/>
  <c r="AO248" i="226" s="1"/>
  <c r="AN136" i="226"/>
  <c r="AO136" i="226" s="1"/>
  <c r="AN40" i="226"/>
  <c r="AJ269" i="226"/>
  <c r="AH272" i="226"/>
  <c r="AI272" i="226" s="1"/>
  <c r="AH104" i="226"/>
  <c r="AI104" i="226" s="1"/>
  <c r="AN312" i="226"/>
  <c r="AM240" i="226"/>
  <c r="AM112" i="226"/>
  <c r="AM32" i="226"/>
  <c r="AH279" i="226"/>
  <c r="AI279" i="226" s="1"/>
  <c r="AG231" i="226"/>
  <c r="AH191" i="226"/>
  <c r="AI191" i="226" s="1"/>
  <c r="AH87" i="226"/>
  <c r="AI87" i="226" s="1"/>
  <c r="AK323" i="226"/>
  <c r="AL323" i="226" s="1"/>
  <c r="AK275" i="226"/>
  <c r="AL275" i="226" s="1"/>
  <c r="AK243" i="226"/>
  <c r="AL243" i="226" s="1"/>
  <c r="AK211" i="226"/>
  <c r="AL211" i="226" s="1"/>
  <c r="AK155" i="226"/>
  <c r="AL155" i="226" s="1"/>
  <c r="AJ91" i="226"/>
  <c r="AN319" i="226"/>
  <c r="AO319" i="226" s="1"/>
  <c r="AN287" i="226"/>
  <c r="AN239" i="226"/>
  <c r="AO239" i="226" s="1"/>
  <c r="AN199" i="226"/>
  <c r="AO199" i="226" s="1"/>
  <c r="AN159" i="226"/>
  <c r="AO159" i="226" s="1"/>
  <c r="AN103" i="226"/>
  <c r="AO103" i="226" s="1"/>
  <c r="AN31" i="226"/>
  <c r="AO31" i="226" s="1"/>
  <c r="AH318" i="226"/>
  <c r="AI318" i="226" s="1"/>
  <c r="AG230" i="226"/>
  <c r="AG46" i="226"/>
  <c r="AJ330" i="226"/>
  <c r="AK146" i="226"/>
  <c r="AL146" i="226" s="1"/>
  <c r="AJ50" i="226"/>
  <c r="AN310" i="226"/>
  <c r="AM142" i="226"/>
  <c r="AN54" i="226"/>
  <c r="AG309" i="226"/>
  <c r="AG277" i="226"/>
  <c r="AG245" i="226"/>
  <c r="AH213" i="226"/>
  <c r="AI213" i="226" s="1"/>
  <c r="AG125" i="226"/>
  <c r="AG77" i="226"/>
  <c r="AG13" i="226"/>
  <c r="AK257" i="226"/>
  <c r="AL257" i="226" s="1"/>
  <c r="AJ193" i="226"/>
  <c r="AK81" i="226"/>
  <c r="AL81" i="226" s="1"/>
  <c r="AJ41" i="226"/>
  <c r="AM309" i="226"/>
  <c r="AM253" i="226"/>
  <c r="AN189" i="226"/>
  <c r="AO189" i="226" s="1"/>
  <c r="AN69" i="226"/>
  <c r="AO69" i="226" s="1"/>
  <c r="AN13" i="226"/>
  <c r="AO13" i="226" s="1"/>
  <c r="AH180" i="226"/>
  <c r="AI180" i="226" s="1"/>
  <c r="AG92" i="226"/>
  <c r="AH28" i="226"/>
  <c r="AI28" i="226" s="1"/>
  <c r="AJ320" i="226"/>
  <c r="AK288" i="226"/>
  <c r="AL288" i="226" s="1"/>
  <c r="AJ256" i="226"/>
  <c r="AK224" i="226"/>
  <c r="AL224" i="226" s="1"/>
  <c r="AJ160" i="226"/>
  <c r="AK112" i="226"/>
  <c r="AL112" i="226" s="1"/>
  <c r="AJ48" i="226"/>
  <c r="AN340" i="226"/>
  <c r="AM172" i="226"/>
  <c r="AN132" i="226"/>
  <c r="AO132" i="226" s="1"/>
  <c r="AM60" i="226"/>
  <c r="AG323" i="226"/>
  <c r="AG291" i="226"/>
  <c r="AH251" i="226"/>
  <c r="AI251" i="226" s="1"/>
  <c r="AG211" i="226"/>
  <c r="AH75" i="226"/>
  <c r="AI75" i="226" s="1"/>
  <c r="AJ295" i="226"/>
  <c r="AK255" i="226"/>
  <c r="AL255" i="226" s="1"/>
  <c r="AJ207" i="226"/>
  <c r="AK151" i="226"/>
  <c r="AL151" i="226" s="1"/>
  <c r="AJ87" i="226"/>
  <c r="AN323" i="226"/>
  <c r="AM291" i="226"/>
  <c r="AN259" i="226"/>
  <c r="AO259" i="226" s="1"/>
  <c r="AM227" i="226"/>
  <c r="AN171" i="226"/>
  <c r="AO171" i="226" s="1"/>
  <c r="AM123" i="226"/>
  <c r="AN27" i="226"/>
  <c r="AO27" i="226" s="1"/>
  <c r="AH178" i="226"/>
  <c r="AI178" i="226" s="1"/>
  <c r="AH98" i="226"/>
  <c r="AI98" i="226" s="1"/>
  <c r="AH34" i="226"/>
  <c r="AI34" i="226" s="1"/>
  <c r="AK326" i="226"/>
  <c r="AL326" i="226" s="1"/>
  <c r="AK134" i="226"/>
  <c r="AL134" i="226" s="1"/>
  <c r="AK30" i="226"/>
  <c r="AL30" i="226" s="1"/>
  <c r="AN186" i="226"/>
  <c r="AO186" i="226" s="1"/>
  <c r="AN82" i="226"/>
  <c r="AN18" i="226"/>
  <c r="AO18" i="226" s="1"/>
  <c r="AG297" i="226"/>
  <c r="AH257" i="226"/>
  <c r="AI257" i="226" s="1"/>
  <c r="AG209" i="226"/>
  <c r="AH73" i="226"/>
  <c r="AI73" i="226" s="1"/>
  <c r="AJ317" i="226"/>
  <c r="AK213" i="226"/>
  <c r="AL213" i="226" s="1"/>
  <c r="AK61" i="226"/>
  <c r="AL61" i="226" s="1"/>
  <c r="AK13" i="226"/>
  <c r="AL13" i="226" s="1"/>
  <c r="AN273" i="226"/>
  <c r="AO273" i="226" s="1"/>
  <c r="AN193" i="226"/>
  <c r="AO193" i="226" s="1"/>
  <c r="AM10" i="226"/>
  <c r="AG40" i="226"/>
  <c r="AJ68" i="226"/>
  <c r="AN240" i="226"/>
  <c r="AO240" i="226" s="1"/>
  <c r="AN112" i="226"/>
  <c r="AO112" i="226" s="1"/>
  <c r="AN32" i="226"/>
  <c r="AO32" i="226" s="1"/>
  <c r="AK101" i="226"/>
  <c r="AL101" i="226" s="1"/>
  <c r="B10" i="226"/>
  <c r="B10" i="229" s="1"/>
  <c r="AH40" i="226"/>
  <c r="AI40" i="226" s="1"/>
  <c r="AK68" i="226"/>
  <c r="AL68" i="226" s="1"/>
  <c r="AM280" i="226"/>
  <c r="AM216" i="226"/>
  <c r="AM80" i="226"/>
  <c r="AM65" i="226"/>
  <c r="AM97" i="226"/>
  <c r="AG255" i="226"/>
  <c r="AG223" i="226"/>
  <c r="AH151" i="226"/>
  <c r="AI151" i="226" s="1"/>
  <c r="AG71" i="226"/>
  <c r="AJ307" i="226"/>
  <c r="AJ267" i="226"/>
  <c r="AJ235" i="226"/>
  <c r="AJ203" i="226"/>
  <c r="AJ139" i="226"/>
  <c r="AJ59" i="226"/>
  <c r="AN311" i="226"/>
  <c r="AM271" i="226"/>
  <c r="AM231" i="226"/>
  <c r="AM191" i="226"/>
  <c r="AM127" i="226"/>
  <c r="AM87" i="226"/>
  <c r="AM23" i="226"/>
  <c r="AG310" i="226"/>
  <c r="AG222" i="226"/>
  <c r="AG30" i="226"/>
  <c r="AJ186" i="226"/>
  <c r="AJ98" i="226"/>
  <c r="AJ10" i="226"/>
  <c r="AM198" i="226"/>
  <c r="AM134" i="226"/>
  <c r="AN38" i="226"/>
  <c r="AG301" i="226"/>
  <c r="AG269" i="226"/>
  <c r="AG237" i="226"/>
  <c r="AH205" i="226"/>
  <c r="AI205" i="226" s="1"/>
  <c r="AG117" i="226"/>
  <c r="AG61" i="226"/>
  <c r="AJ313" i="226"/>
  <c r="AJ249" i="226"/>
  <c r="AJ145" i="226"/>
  <c r="AJ73" i="226"/>
  <c r="AJ25" i="226"/>
  <c r="AN301" i="226"/>
  <c r="AO301" i="226" s="1"/>
  <c r="AM237" i="226"/>
  <c r="AM125" i="226"/>
  <c r="AN61" i="226"/>
  <c r="AO61" i="226" s="1"/>
  <c r="AG340" i="226"/>
  <c r="AH172" i="226"/>
  <c r="AI172" i="226" s="1"/>
  <c r="AG68" i="226"/>
  <c r="AG20" i="226"/>
  <c r="AJ312" i="226"/>
  <c r="AJ280" i="226"/>
  <c r="AJ248" i="226"/>
  <c r="AJ216" i="226"/>
  <c r="AJ144" i="226"/>
  <c r="AK104" i="226"/>
  <c r="AL104" i="226" s="1"/>
  <c r="AJ40" i="226"/>
  <c r="AM332" i="226"/>
  <c r="AM156" i="226"/>
  <c r="AM124" i="226"/>
  <c r="AM52" i="226"/>
  <c r="AG315" i="226"/>
  <c r="AG283" i="226"/>
  <c r="AG235" i="226"/>
  <c r="AG163" i="226"/>
  <c r="AG51" i="226"/>
  <c r="AJ287" i="226"/>
  <c r="AJ247" i="226"/>
  <c r="AK191" i="226"/>
  <c r="AL191" i="226" s="1"/>
  <c r="AJ127" i="226"/>
  <c r="AJ79" i="226"/>
  <c r="AM315" i="226"/>
  <c r="AM283" i="226"/>
  <c r="AM251" i="226"/>
  <c r="AM219" i="226"/>
  <c r="AM163" i="226"/>
  <c r="AN107" i="226"/>
  <c r="AO107" i="226" s="1"/>
  <c r="AM19" i="226"/>
  <c r="AG146" i="226"/>
  <c r="AG90" i="226"/>
  <c r="AG18" i="226"/>
  <c r="AK198" i="226"/>
  <c r="AL198" i="226" s="1"/>
  <c r="AJ86" i="226"/>
  <c r="AJ14" i="226"/>
  <c r="AM178" i="226"/>
  <c r="AN74" i="226"/>
  <c r="AH321" i="226"/>
  <c r="AI321" i="226" s="1"/>
  <c r="AH281" i="226"/>
  <c r="AI281" i="226" s="1"/>
  <c r="AH233" i="226"/>
  <c r="AI233" i="226" s="1"/>
  <c r="AH193" i="226"/>
  <c r="AI193" i="226" s="1"/>
  <c r="AH57" i="226"/>
  <c r="AI57" i="226" s="1"/>
  <c r="AK309" i="226"/>
  <c r="AL309" i="226" s="1"/>
  <c r="AK261" i="226"/>
  <c r="AL261" i="226" s="1"/>
  <c r="AK205" i="226"/>
  <c r="AL205" i="226" s="1"/>
  <c r="AK85" i="226"/>
  <c r="AL85" i="226" s="1"/>
  <c r="AK53" i="226"/>
  <c r="AL53" i="226" s="1"/>
  <c r="AM321" i="226"/>
  <c r="AM265" i="226"/>
  <c r="AN161" i="226"/>
  <c r="AO161" i="226" s="1"/>
  <c r="AN65" i="226"/>
  <c r="AG328" i="226"/>
  <c r="AH296" i="226"/>
  <c r="AI296" i="226" s="1"/>
  <c r="AG264" i="226"/>
  <c r="AH232" i="226"/>
  <c r="AI232" i="226" s="1"/>
  <c r="AG184" i="226"/>
  <c r="AG96" i="226"/>
  <c r="AG24" i="226"/>
  <c r="AJ188" i="226"/>
  <c r="AK124" i="226"/>
  <c r="AL124" i="226" s="1"/>
  <c r="AK60" i="226"/>
  <c r="AL60" i="226" s="1"/>
  <c r="AN336" i="226"/>
  <c r="AN304" i="226"/>
  <c r="AD92" i="224"/>
  <c r="AF256" i="224"/>
  <c r="AR288" i="227"/>
  <c r="AL216" i="227"/>
  <c r="AF48" i="224"/>
  <c r="AB136" i="224"/>
  <c r="AO156" i="227"/>
  <c r="AR96" i="227"/>
  <c r="AL312" i="227"/>
  <c r="AD85" i="224"/>
  <c r="AB232" i="224"/>
  <c r="AO188" i="227"/>
  <c r="AL96" i="227"/>
  <c r="AD53" i="224"/>
  <c r="AF273" i="224"/>
  <c r="H342" i="227"/>
  <c r="AF289" i="224"/>
  <c r="AB57" i="224"/>
  <c r="AF18" i="224"/>
  <c r="AD205" i="224"/>
  <c r="AR178" i="227"/>
  <c r="AF74" i="224"/>
  <c r="AO235" i="227"/>
  <c r="AD309" i="224"/>
  <c r="AR237" i="227"/>
  <c r="AO247" i="227"/>
  <c r="AO10" i="227"/>
  <c r="AL71" i="227"/>
  <c r="AL30" i="227"/>
  <c r="AO127" i="227"/>
  <c r="AR156" i="227"/>
  <c r="AD104" i="224"/>
  <c r="AF107" i="224"/>
  <c r="AF82" i="224"/>
  <c r="AB233" i="224"/>
  <c r="AO313" i="227"/>
  <c r="AB281" i="224"/>
  <c r="AR125" i="227"/>
  <c r="AO312" i="227"/>
  <c r="AL163" i="227"/>
  <c r="AB193" i="224"/>
  <c r="AO267" i="227"/>
  <c r="AD191" i="224"/>
  <c r="AR127" i="227"/>
  <c r="AF301" i="224"/>
  <c r="AR283" i="227"/>
  <c r="AD198" i="224"/>
  <c r="AO59" i="227"/>
  <c r="AF61" i="224"/>
  <c r="AR23" i="227"/>
  <c r="AL310" i="227"/>
  <c r="AB172" i="224"/>
  <c r="AR219" i="227"/>
  <c r="AL90" i="227"/>
  <c r="AO186" i="227"/>
  <c r="AL117" i="227"/>
  <c r="AO216" i="227"/>
  <c r="AL315" i="227"/>
  <c r="AO139" i="227"/>
  <c r="AR134" i="227"/>
  <c r="AB205" i="224"/>
  <c r="AO40" i="227"/>
  <c r="AO287" i="227"/>
  <c r="AR19" i="227"/>
  <c r="AL18" i="227"/>
  <c r="AR271" i="227"/>
  <c r="AL61" i="227"/>
  <c r="AL68" i="227"/>
  <c r="AB151" i="224"/>
  <c r="AR87" i="227"/>
  <c r="AO249" i="227"/>
  <c r="AO280" i="227"/>
  <c r="AR315" i="227"/>
  <c r="AB321" i="224"/>
  <c r="AL255" i="227"/>
  <c r="AF311" i="224"/>
  <c r="AR198" i="227"/>
  <c r="AO73" i="227"/>
  <c r="AL20" i="227"/>
  <c r="AR332" i="227"/>
  <c r="AL235" i="227"/>
  <c r="AO86" i="227"/>
  <c r="AR191" i="227"/>
  <c r="AF38" i="224"/>
  <c r="AL269" i="227"/>
  <c r="AR124" i="227"/>
  <c r="AL51" i="227"/>
  <c r="AR251" i="227"/>
  <c r="AO307" i="227"/>
  <c r="AL222" i="227"/>
  <c r="AL301" i="227"/>
  <c r="AR231" i="227"/>
  <c r="AL237" i="227"/>
  <c r="AO145" i="227"/>
  <c r="AL340" i="227"/>
  <c r="AO248" i="227"/>
  <c r="AL283" i="227"/>
  <c r="AR163" i="227"/>
  <c r="AO14" i="227"/>
  <c r="AL223" i="227"/>
  <c r="AO203" i="227"/>
  <c r="AO98" i="227"/>
  <c r="AO25" i="227"/>
  <c r="AO144" i="227"/>
  <c r="AR52" i="227"/>
  <c r="AO79" i="227"/>
  <c r="AL146" i="227"/>
  <c r="AB257" i="224"/>
  <c r="AO317" i="227"/>
  <c r="AB73" i="224"/>
  <c r="AR291" i="227"/>
  <c r="AB178" i="224"/>
  <c r="AD326" i="224"/>
  <c r="AF323" i="224"/>
  <c r="AB98" i="224"/>
  <c r="AF171" i="224"/>
  <c r="AF186" i="224"/>
  <c r="AD134" i="224"/>
  <c r="AF259" i="224"/>
  <c r="AB34" i="224"/>
  <c r="AD255" i="224"/>
  <c r="AD30" i="224"/>
  <c r="AB75" i="224"/>
  <c r="AO330" i="227"/>
  <c r="AO160" i="227"/>
  <c r="AR172" i="227"/>
  <c r="AO295" i="227"/>
  <c r="AO48" i="227"/>
  <c r="AF103" i="224"/>
  <c r="AL231" i="227"/>
  <c r="AB213" i="224"/>
  <c r="AL211" i="227"/>
  <c r="AO87" i="227"/>
  <c r="AL291" i="227"/>
  <c r="AR123" i="227"/>
  <c r="AR253" i="227"/>
  <c r="AR227" i="227"/>
  <c r="AD81" i="224"/>
  <c r="AB251" i="224"/>
  <c r="AF27" i="224"/>
  <c r="AO256" i="227"/>
  <c r="AO207" i="227"/>
  <c r="AD151" i="224"/>
  <c r="AB318" i="224"/>
  <c r="AF69" i="224"/>
  <c r="AO91" i="227"/>
  <c r="AR60" i="227"/>
  <c r="AD257" i="224"/>
  <c r="AD211" i="224"/>
  <c r="AL277" i="227"/>
  <c r="AO320" i="227"/>
  <c r="AF199" i="224"/>
  <c r="AL245" i="227"/>
  <c r="AL77" i="227"/>
  <c r="AO193" i="227"/>
  <c r="AB87" i="224"/>
  <c r="AL230" i="227"/>
  <c r="AD146" i="224"/>
  <c r="AF287" i="224"/>
  <c r="AR309" i="227"/>
  <c r="AD275" i="224"/>
  <c r="AL46" i="227"/>
  <c r="AL309" i="227"/>
  <c r="AR142" i="227"/>
  <c r="AO41" i="227"/>
  <c r="AL323" i="227"/>
  <c r="AL209" i="227"/>
  <c r="AF13" i="224"/>
  <c r="AL13" i="227"/>
  <c r="AF189" i="224"/>
  <c r="AL92" i="227"/>
  <c r="AF340" i="224"/>
  <c r="AF132" i="224"/>
  <c r="AL297" i="227"/>
  <c r="AO50" i="227"/>
  <c r="AL125" i="227"/>
  <c r="AB279" i="224"/>
  <c r="AB191" i="224"/>
  <c r="AD323" i="224"/>
  <c r="AD243" i="224"/>
  <c r="AD155" i="224"/>
  <c r="AF319" i="224"/>
  <c r="AF239" i="224"/>
  <c r="AF159" i="224"/>
  <c r="AF31" i="224"/>
  <c r="AF310" i="224"/>
  <c r="AF54" i="224"/>
  <c r="AB180" i="224"/>
  <c r="AB28" i="224"/>
  <c r="AD288" i="224"/>
  <c r="AD224" i="224"/>
  <c r="AD112" i="224"/>
  <c r="O302" i="226"/>
  <c r="O258" i="226"/>
  <c r="O225" i="226"/>
  <c r="O274" i="226"/>
  <c r="O231" i="226"/>
  <c r="O226" i="226"/>
  <c r="O322" i="226"/>
  <c r="O246" i="226"/>
  <c r="O242" i="226"/>
  <c r="O254" i="226"/>
  <c r="O328" i="226"/>
  <c r="O250" i="226"/>
  <c r="O310" i="226"/>
  <c r="O229" i="226"/>
  <c r="O234" i="226"/>
  <c r="FB10" i="223"/>
  <c r="FB342" i="223" s="1"/>
  <c r="ES10" i="223"/>
  <c r="ES342" i="223" s="1"/>
  <c r="AD166" i="224"/>
  <c r="AF129" i="224"/>
  <c r="AF106" i="224"/>
  <c r="AD69" i="224"/>
  <c r="AF203" i="224"/>
  <c r="AD97" i="224"/>
  <c r="AR35" i="227"/>
  <c r="AD221" i="224"/>
  <c r="AR209" i="227"/>
  <c r="AR26" i="227"/>
  <c r="CZ124" i="223"/>
  <c r="CZ205" i="223"/>
  <c r="CZ163" i="223"/>
  <c r="CZ182" i="223"/>
  <c r="CZ25" i="223"/>
  <c r="CZ296" i="223"/>
  <c r="CZ104" i="223"/>
  <c r="CZ263" i="223"/>
  <c r="CZ79" i="223"/>
  <c r="CZ233" i="223"/>
  <c r="CZ324" i="223"/>
  <c r="CZ108" i="223"/>
  <c r="CZ326" i="223"/>
  <c r="CZ45" i="223"/>
  <c r="CZ307" i="223"/>
  <c r="CZ243" i="223"/>
  <c r="CZ155" i="223"/>
  <c r="CZ11" i="223"/>
  <c r="CZ82" i="223"/>
  <c r="CZ62" i="223"/>
  <c r="CZ193" i="223"/>
  <c r="CZ17" i="223"/>
  <c r="CZ288" i="223"/>
  <c r="CZ224" i="223"/>
  <c r="CZ96" i="223"/>
  <c r="CZ134" i="223"/>
  <c r="CZ247" i="223"/>
  <c r="CZ39" i="223"/>
  <c r="CZ53" i="223"/>
  <c r="CZ200" i="223"/>
  <c r="CZ160" i="223"/>
  <c r="CZ88" i="223"/>
  <c r="CZ314" i="223"/>
  <c r="CZ210" i="223"/>
  <c r="CZ335" i="223"/>
  <c r="CZ215" i="223"/>
  <c r="CZ135" i="223"/>
  <c r="CZ55" i="223"/>
  <c r="CZ274" i="223"/>
  <c r="CZ42" i="223"/>
  <c r="CZ113" i="223"/>
  <c r="CZ286" i="223"/>
  <c r="CZ254" i="223"/>
  <c r="CZ222" i="223"/>
  <c r="CZ174" i="223"/>
  <c r="CZ118" i="223"/>
  <c r="CZ78" i="223"/>
  <c r="CZ22" i="223"/>
  <c r="CZ266" i="223"/>
  <c r="CZ98" i="223"/>
  <c r="CZ169" i="223"/>
  <c r="CZ49" i="223"/>
  <c r="CZ293" i="223"/>
  <c r="CZ229" i="223"/>
  <c r="CZ173" i="223"/>
  <c r="CZ141" i="223"/>
  <c r="CZ93" i="223"/>
  <c r="CZ21" i="223"/>
  <c r="CZ57" i="223"/>
  <c r="CZ292" i="223"/>
  <c r="CZ260" i="223"/>
  <c r="CZ228" i="223"/>
  <c r="CZ196" i="223"/>
  <c r="CZ100" i="223"/>
  <c r="CZ44" i="223"/>
  <c r="CZ177" i="223"/>
  <c r="CZ331" i="223"/>
  <c r="CZ147" i="223"/>
  <c r="CZ83" i="223"/>
  <c r="CZ51" i="223"/>
  <c r="CZ170" i="223"/>
  <c r="CZ50" i="223"/>
  <c r="CZ332" i="223"/>
  <c r="CZ315" i="223"/>
  <c r="CZ251" i="223"/>
  <c r="CZ19" i="223"/>
  <c r="CZ106" i="223"/>
  <c r="CZ209" i="223"/>
  <c r="CZ232" i="223"/>
  <c r="CZ183" i="223"/>
  <c r="CZ142" i="223"/>
  <c r="CZ77" i="223"/>
  <c r="CZ167" i="223"/>
  <c r="CZ180" i="223"/>
  <c r="CZ92" i="223"/>
  <c r="CZ86" i="223"/>
  <c r="CZ13" i="223"/>
  <c r="CZ299" i="223"/>
  <c r="CZ235" i="223"/>
  <c r="CZ139" i="223"/>
  <c r="CZ74" i="223"/>
  <c r="CZ321" i="223"/>
  <c r="CZ161" i="223"/>
  <c r="CZ166" i="223"/>
  <c r="CZ280" i="223"/>
  <c r="CZ216" i="223"/>
  <c r="CZ80" i="223"/>
  <c r="CZ319" i="223"/>
  <c r="CZ239" i="223"/>
  <c r="CZ159" i="223"/>
  <c r="CZ31" i="223"/>
  <c r="CZ185" i="223"/>
  <c r="CZ54" i="223"/>
  <c r="CZ227" i="223"/>
  <c r="CZ272" i="223"/>
  <c r="CZ311" i="223"/>
  <c r="CZ282" i="223"/>
  <c r="CZ322" i="223"/>
  <c r="CZ75" i="223"/>
  <c r="CZ60" i="223"/>
  <c r="CZ66" i="223"/>
  <c r="CZ305" i="223"/>
  <c r="CZ336" i="223"/>
  <c r="CZ231" i="223"/>
  <c r="CZ175" i="223"/>
  <c r="CZ70" i="223"/>
  <c r="CZ188" i="223"/>
  <c r="CZ156" i="223"/>
  <c r="CZ52" i="223"/>
  <c r="CZ14" i="223"/>
  <c r="CZ283" i="223"/>
  <c r="CZ219" i="223"/>
  <c r="CZ107" i="223"/>
  <c r="CZ334" i="223"/>
  <c r="CZ269" i="223"/>
  <c r="CZ330" i="223"/>
  <c r="CZ26" i="223"/>
  <c r="CZ197" i="223"/>
  <c r="CZ289" i="223"/>
  <c r="CZ129" i="223"/>
  <c r="CZ328" i="223"/>
  <c r="CZ264" i="223"/>
  <c r="CZ176" i="223"/>
  <c r="CZ56" i="223"/>
  <c r="CZ303" i="223"/>
  <c r="CZ223" i="223"/>
  <c r="CZ119" i="223"/>
  <c r="CZ317" i="223"/>
  <c r="CZ301" i="223"/>
  <c r="CZ81" i="223"/>
  <c r="CZ148" i="223"/>
  <c r="CZ36" i="223"/>
  <c r="CZ275" i="223"/>
  <c r="CZ211" i="223"/>
  <c r="CZ91" i="223"/>
  <c r="CZ237" i="223"/>
  <c r="CZ186" i="223"/>
  <c r="CZ18" i="223"/>
  <c r="CZ273" i="223"/>
  <c r="CZ97" i="223"/>
  <c r="CZ320" i="223"/>
  <c r="CZ256" i="223"/>
  <c r="CZ144" i="223"/>
  <c r="CZ48" i="223"/>
  <c r="CZ295" i="223"/>
  <c r="CZ207" i="223"/>
  <c r="CZ111" i="223"/>
  <c r="CZ253" i="223"/>
  <c r="CZ261" i="223"/>
  <c r="CZ184" i="223"/>
  <c r="CZ128" i="223"/>
  <c r="CZ24" i="223"/>
  <c r="CZ258" i="223"/>
  <c r="CZ90" i="223"/>
  <c r="CZ279" i="223"/>
  <c r="CZ151" i="223"/>
  <c r="CZ71" i="223"/>
  <c r="CZ15" i="223"/>
  <c r="CZ218" i="223"/>
  <c r="CZ241" i="223"/>
  <c r="CZ302" i="223"/>
  <c r="CZ270" i="223"/>
  <c r="CZ238" i="223"/>
  <c r="CZ206" i="223"/>
  <c r="CZ150" i="223"/>
  <c r="CZ102" i="223"/>
  <c r="CZ46" i="223"/>
  <c r="CZ306" i="223"/>
  <c r="CZ202" i="223"/>
  <c r="CZ249" i="223"/>
  <c r="CZ105" i="223"/>
  <c r="CZ333" i="223"/>
  <c r="CZ277" i="223"/>
  <c r="CZ213" i="223"/>
  <c r="CZ157" i="223"/>
  <c r="CZ109" i="223"/>
  <c r="CZ37" i="223"/>
  <c r="CZ201" i="223"/>
  <c r="CZ308" i="223"/>
  <c r="CZ276" i="223"/>
  <c r="CZ244" i="223"/>
  <c r="CZ212" i="223"/>
  <c r="CZ164" i="223"/>
  <c r="CZ76" i="223"/>
  <c r="CZ12" i="223"/>
  <c r="CZ121" i="223"/>
  <c r="CZ187" i="223"/>
  <c r="CZ115" i="223"/>
  <c r="CZ67" i="223"/>
  <c r="CZ234" i="223"/>
  <c r="CZ138" i="223"/>
  <c r="CZ291" i="223"/>
  <c r="CZ309" i="223"/>
  <c r="CZ153" i="223"/>
  <c r="CZ64" i="223"/>
  <c r="CZ23" i="223"/>
  <c r="CZ192" i="223"/>
  <c r="CZ72" i="223"/>
  <c r="CZ122" i="223"/>
  <c r="CZ95" i="223"/>
  <c r="CZ250" i="223"/>
  <c r="CZ313" i="223"/>
  <c r="CZ278" i="223"/>
  <c r="CZ214" i="223"/>
  <c r="CZ110" i="223"/>
  <c r="CZ242" i="223"/>
  <c r="CZ137" i="223"/>
  <c r="CZ285" i="223"/>
  <c r="CZ165" i="223"/>
  <c r="CZ133" i="223"/>
  <c r="CZ281" i="223"/>
  <c r="CZ316" i="223"/>
  <c r="CZ252" i="223"/>
  <c r="CZ84" i="223"/>
  <c r="CZ20" i="223"/>
  <c r="CZ145" i="223"/>
  <c r="CZ131" i="223"/>
  <c r="CZ43" i="223"/>
  <c r="CZ162" i="223"/>
  <c r="CZ34" i="223"/>
  <c r="CZ140" i="223"/>
  <c r="CZ28" i="223"/>
  <c r="CZ267" i="223"/>
  <c r="CZ203" i="223"/>
  <c r="CZ35" i="223"/>
  <c r="CZ125" i="223"/>
  <c r="CZ178" i="223"/>
  <c r="CZ265" i="223"/>
  <c r="CZ65" i="223"/>
  <c r="CZ312" i="223"/>
  <c r="CZ248" i="223"/>
  <c r="CZ136" i="223"/>
  <c r="CZ40" i="223"/>
  <c r="CZ287" i="223"/>
  <c r="CZ199" i="223"/>
  <c r="CZ103" i="223"/>
  <c r="CZ310" i="223"/>
  <c r="CZ61" i="223"/>
  <c r="CZ189" i="223"/>
  <c r="CZ329" i="223"/>
  <c r="CZ41" i="223"/>
  <c r="AL130" i="227"/>
  <c r="CZ172" i="223"/>
  <c r="CZ123" i="223"/>
  <c r="CZ338" i="223"/>
  <c r="CZ38" i="223"/>
  <c r="CZ208" i="223"/>
  <c r="CZ127" i="223"/>
  <c r="CZ152" i="223"/>
  <c r="CZ327" i="223"/>
  <c r="CZ47" i="223"/>
  <c r="CZ318" i="223"/>
  <c r="CZ246" i="223"/>
  <c r="CZ158" i="223"/>
  <c r="CZ297" i="223"/>
  <c r="CZ341" i="223"/>
  <c r="CZ221" i="223"/>
  <c r="CZ85" i="223"/>
  <c r="CZ284" i="223"/>
  <c r="CZ220" i="223"/>
  <c r="CZ195" i="223"/>
  <c r="CZ10" i="223"/>
  <c r="CZ340" i="223"/>
  <c r="CZ132" i="223"/>
  <c r="CZ323" i="223"/>
  <c r="CZ259" i="223"/>
  <c r="CZ171" i="223"/>
  <c r="CZ27" i="223"/>
  <c r="CZ69" i="223"/>
  <c r="CZ114" i="223"/>
  <c r="CZ257" i="223"/>
  <c r="CZ33" i="223"/>
  <c r="CZ304" i="223"/>
  <c r="CZ240" i="223"/>
  <c r="CZ112" i="223"/>
  <c r="CZ32" i="223"/>
  <c r="CZ271" i="223"/>
  <c r="CZ191" i="223"/>
  <c r="CZ87" i="223"/>
  <c r="CZ198" i="223"/>
  <c r="CZ117" i="223"/>
  <c r="CZ168" i="223"/>
  <c r="CZ120" i="223"/>
  <c r="CZ16" i="223"/>
  <c r="CZ226" i="223"/>
  <c r="CZ337" i="223"/>
  <c r="CZ255" i="223"/>
  <c r="CZ143" i="223"/>
  <c r="CZ63" i="223"/>
  <c r="CZ298" i="223"/>
  <c r="CZ58" i="223"/>
  <c r="CZ225" i="223"/>
  <c r="CZ294" i="223"/>
  <c r="CZ262" i="223"/>
  <c r="CZ230" i="223"/>
  <c r="CZ190" i="223"/>
  <c r="CZ126" i="223"/>
  <c r="CZ94" i="223"/>
  <c r="CZ30" i="223"/>
  <c r="CZ290" i="223"/>
  <c r="CZ146" i="223"/>
  <c r="CZ217" i="223"/>
  <c r="CZ73" i="223"/>
  <c r="CZ325" i="223"/>
  <c r="CZ245" i="223"/>
  <c r="CZ181" i="223"/>
  <c r="CZ149" i="223"/>
  <c r="CZ101" i="223"/>
  <c r="CZ29" i="223"/>
  <c r="CZ89" i="223"/>
  <c r="CZ300" i="223"/>
  <c r="CZ268" i="223"/>
  <c r="CZ236" i="223"/>
  <c r="CZ204" i="223"/>
  <c r="CZ116" i="223"/>
  <c r="CZ68" i="223"/>
  <c r="CZ154" i="223"/>
  <c r="CZ339" i="223"/>
  <c r="CZ179" i="223"/>
  <c r="CZ99" i="223"/>
  <c r="CZ59" i="223"/>
  <c r="CZ194" i="223"/>
  <c r="CZ130" i="223"/>
  <c r="AR267" i="227"/>
  <c r="CQ208" i="223"/>
  <c r="CQ269" i="223"/>
  <c r="CQ303" i="223"/>
  <c r="CQ23" i="223"/>
  <c r="CQ305" i="223"/>
  <c r="CQ241" i="223"/>
  <c r="CQ185" i="223"/>
  <c r="CQ153" i="223"/>
  <c r="CQ105" i="223"/>
  <c r="CQ327" i="223"/>
  <c r="CQ328" i="223"/>
  <c r="CQ168" i="223"/>
  <c r="CQ72" i="223"/>
  <c r="CQ335" i="223"/>
  <c r="CQ262" i="223"/>
  <c r="CQ230" i="223"/>
  <c r="CQ142" i="223"/>
  <c r="CQ157" i="223"/>
  <c r="CQ109" i="223"/>
  <c r="CQ36" i="223"/>
  <c r="CQ102" i="223"/>
  <c r="CQ284" i="223"/>
  <c r="CQ187" i="223"/>
  <c r="CQ290" i="223"/>
  <c r="CQ34" i="223"/>
  <c r="CQ119" i="223"/>
  <c r="CQ156" i="223"/>
  <c r="CQ19" i="223"/>
  <c r="CQ294" i="223"/>
  <c r="CQ264" i="223"/>
  <c r="CQ41" i="223"/>
  <c r="CQ243" i="223"/>
  <c r="CQ316" i="223"/>
  <c r="CQ172" i="223"/>
  <c r="CQ115" i="223"/>
  <c r="CQ95" i="223"/>
  <c r="CQ194" i="223"/>
  <c r="CQ320" i="223"/>
  <c r="CQ256" i="223"/>
  <c r="CQ160" i="223"/>
  <c r="CQ48" i="223"/>
  <c r="CQ295" i="223"/>
  <c r="CQ207" i="223"/>
  <c r="CQ87" i="223"/>
  <c r="CQ50" i="223"/>
  <c r="CQ182" i="223"/>
  <c r="CQ17" i="223"/>
  <c r="CQ253" i="223"/>
  <c r="CQ77" i="223"/>
  <c r="CQ124" i="223"/>
  <c r="CQ307" i="223"/>
  <c r="CQ235" i="223"/>
  <c r="CQ139" i="223"/>
  <c r="CQ73" i="223"/>
  <c r="CQ49" i="223"/>
  <c r="CQ199" i="223"/>
  <c r="CQ337" i="223"/>
  <c r="CQ297" i="223"/>
  <c r="CQ217" i="223"/>
  <c r="CQ177" i="223"/>
  <c r="CQ137" i="223"/>
  <c r="CQ89" i="223"/>
  <c r="CQ311" i="223"/>
  <c r="CQ200" i="223"/>
  <c r="CQ152" i="223"/>
  <c r="CQ64" i="223"/>
  <c r="CQ318" i="223"/>
  <c r="CQ286" i="223"/>
  <c r="CQ254" i="223"/>
  <c r="CQ222" i="223"/>
  <c r="CQ174" i="223"/>
  <c r="CQ126" i="223"/>
  <c r="CQ94" i="223"/>
  <c r="CQ46" i="223"/>
  <c r="CQ325" i="223"/>
  <c r="CQ237" i="223"/>
  <c r="CQ181" i="223"/>
  <c r="CQ149" i="223"/>
  <c r="CQ93" i="223"/>
  <c r="AF62" i="224"/>
  <c r="AD334" i="224"/>
  <c r="AR66" i="227"/>
  <c r="AL305" i="227"/>
  <c r="CQ65" i="223"/>
  <c r="CQ245" i="223"/>
  <c r="CQ336" i="223"/>
  <c r="CQ14" i="223"/>
  <c r="CQ129" i="223"/>
  <c r="CQ331" i="223"/>
  <c r="CQ322" i="223"/>
  <c r="CQ130" i="223"/>
  <c r="CQ312" i="223"/>
  <c r="CQ248" i="223"/>
  <c r="CQ144" i="223"/>
  <c r="CQ40" i="223"/>
  <c r="CQ287" i="223"/>
  <c r="CQ191" i="223"/>
  <c r="CQ79" i="223"/>
  <c r="CQ166" i="223"/>
  <c r="CQ221" i="223"/>
  <c r="CQ69" i="223"/>
  <c r="CQ340" i="223"/>
  <c r="CQ100" i="223"/>
  <c r="CQ291" i="223"/>
  <c r="CQ227" i="223"/>
  <c r="CQ123" i="223"/>
  <c r="CQ146" i="223"/>
  <c r="CQ308" i="223"/>
  <c r="CQ276" i="223"/>
  <c r="CQ244" i="223"/>
  <c r="CQ212" i="223"/>
  <c r="CQ164" i="223"/>
  <c r="CQ108" i="223"/>
  <c r="CQ28" i="223"/>
  <c r="CQ315" i="223"/>
  <c r="CQ179" i="223"/>
  <c r="CQ99" i="223"/>
  <c r="CQ51" i="223"/>
  <c r="CQ319" i="223"/>
  <c r="CQ143" i="223"/>
  <c r="CQ55" i="223"/>
  <c r="CQ314" i="223"/>
  <c r="CQ282" i="223"/>
  <c r="CQ250" i="223"/>
  <c r="CQ218" i="223"/>
  <c r="CQ170" i="223"/>
  <c r="CQ122" i="223"/>
  <c r="CQ74" i="223"/>
  <c r="CQ26" i="223"/>
  <c r="CQ13" i="223"/>
  <c r="CQ190" i="223"/>
  <c r="CQ220" i="223"/>
  <c r="CQ67" i="223"/>
  <c r="CQ82" i="223"/>
  <c r="CQ304" i="223"/>
  <c r="CQ240" i="223"/>
  <c r="CQ136" i="223"/>
  <c r="CQ32" i="223"/>
  <c r="CQ193" i="223"/>
  <c r="CQ279" i="223"/>
  <c r="CQ183" i="223"/>
  <c r="CQ47" i="223"/>
  <c r="CQ289" i="223"/>
  <c r="CQ134" i="223"/>
  <c r="CQ317" i="223"/>
  <c r="CQ213" i="223"/>
  <c r="CQ61" i="223"/>
  <c r="CQ332" i="223"/>
  <c r="CQ92" i="223"/>
  <c r="CQ283" i="223"/>
  <c r="CQ219" i="223"/>
  <c r="CQ107" i="223"/>
  <c r="CQ90" i="223"/>
  <c r="CQ175" i="223"/>
  <c r="CQ329" i="223"/>
  <c r="CQ281" i="223"/>
  <c r="CQ209" i="223"/>
  <c r="CQ169" i="223"/>
  <c r="CQ121" i="223"/>
  <c r="CQ57" i="223"/>
  <c r="CQ71" i="223"/>
  <c r="CQ192" i="223"/>
  <c r="CQ120" i="223"/>
  <c r="CQ56" i="223"/>
  <c r="CQ310" i="223"/>
  <c r="CQ278" i="223"/>
  <c r="CQ246" i="223"/>
  <c r="CQ214" i="223"/>
  <c r="CQ158" i="223"/>
  <c r="CQ118" i="223"/>
  <c r="CQ78" i="223"/>
  <c r="CQ22" i="223"/>
  <c r="CQ293" i="223"/>
  <c r="CQ229" i="223"/>
  <c r="CQ173" i="223"/>
  <c r="CQ141" i="223"/>
  <c r="CQ45" i="223"/>
  <c r="AB338" i="224"/>
  <c r="AO38" i="227"/>
  <c r="CQ10" i="223"/>
  <c r="CQ101" i="223"/>
  <c r="CQ333" i="223"/>
  <c r="CQ176" i="223"/>
  <c r="CQ111" i="223"/>
  <c r="CQ273" i="223"/>
  <c r="CQ116" i="223"/>
  <c r="CQ231" i="223"/>
  <c r="CQ226" i="223"/>
  <c r="CQ300" i="223"/>
  <c r="CQ268" i="223"/>
  <c r="CQ236" i="223"/>
  <c r="CQ204" i="223"/>
  <c r="CQ148" i="223"/>
  <c r="CQ84" i="223"/>
  <c r="CQ12" i="223"/>
  <c r="CQ299" i="223"/>
  <c r="CQ147" i="223"/>
  <c r="CQ83" i="223"/>
  <c r="CQ43" i="223"/>
  <c r="CQ263" i="223"/>
  <c r="CQ135" i="223"/>
  <c r="CQ31" i="223"/>
  <c r="CQ306" i="223"/>
  <c r="CQ274" i="223"/>
  <c r="CQ242" i="223"/>
  <c r="CQ210" i="223"/>
  <c r="CQ154" i="223"/>
  <c r="CQ114" i="223"/>
  <c r="CQ66" i="223"/>
  <c r="CQ18" i="223"/>
  <c r="CQ96" i="223"/>
  <c r="CQ326" i="223"/>
  <c r="CQ163" i="223"/>
  <c r="CQ233" i="223"/>
  <c r="CQ54" i="223"/>
  <c r="CQ80" i="223"/>
  <c r="CQ215" i="223"/>
  <c r="CQ98" i="223"/>
  <c r="CQ261" i="223"/>
  <c r="CQ132" i="223"/>
  <c r="CQ155" i="223"/>
  <c r="CQ252" i="223"/>
  <c r="CQ44" i="223"/>
  <c r="CQ11" i="223"/>
  <c r="CQ258" i="223"/>
  <c r="CQ296" i="223"/>
  <c r="CQ232" i="223"/>
  <c r="CQ128" i="223"/>
  <c r="CQ16" i="223"/>
  <c r="CQ81" i="223"/>
  <c r="CQ271" i="223"/>
  <c r="CQ159" i="223"/>
  <c r="CQ39" i="223"/>
  <c r="CQ257" i="223"/>
  <c r="CQ86" i="223"/>
  <c r="CQ330" i="223"/>
  <c r="CQ309" i="223"/>
  <c r="CQ205" i="223"/>
  <c r="CQ53" i="223"/>
  <c r="CQ324" i="223"/>
  <c r="CQ68" i="223"/>
  <c r="CQ275" i="223"/>
  <c r="CQ211" i="223"/>
  <c r="CQ91" i="223"/>
  <c r="CQ288" i="223"/>
  <c r="CQ224" i="223"/>
  <c r="CQ112" i="223"/>
  <c r="CQ338" i="223"/>
  <c r="CQ25" i="223"/>
  <c r="CQ255" i="223"/>
  <c r="CQ151" i="223"/>
  <c r="CQ225" i="223"/>
  <c r="CQ70" i="223"/>
  <c r="CQ162" i="223"/>
  <c r="CQ301" i="223"/>
  <c r="CQ133" i="223"/>
  <c r="CQ37" i="223"/>
  <c r="CQ188" i="223"/>
  <c r="CQ60" i="223"/>
  <c r="CQ267" i="223"/>
  <c r="CQ203" i="223"/>
  <c r="CQ59" i="223"/>
  <c r="CQ186" i="223"/>
  <c r="CQ167" i="223"/>
  <c r="CQ321" i="223"/>
  <c r="CQ265" i="223"/>
  <c r="CQ201" i="223"/>
  <c r="CQ161" i="223"/>
  <c r="CQ113" i="223"/>
  <c r="CQ33" i="223"/>
  <c r="CQ63" i="223"/>
  <c r="CQ184" i="223"/>
  <c r="CQ88" i="223"/>
  <c r="CQ24" i="223"/>
  <c r="CQ302" i="223"/>
  <c r="CQ270" i="223"/>
  <c r="CQ238" i="223"/>
  <c r="CQ206" i="223"/>
  <c r="CQ150" i="223"/>
  <c r="CQ110" i="223"/>
  <c r="CQ62" i="223"/>
  <c r="CQ341" i="223"/>
  <c r="CQ277" i="223"/>
  <c r="CQ197" i="223"/>
  <c r="CQ165" i="223"/>
  <c r="CQ125" i="223"/>
  <c r="CQ29" i="223"/>
  <c r="AF139" i="224"/>
  <c r="CQ272" i="223"/>
  <c r="CQ223" i="223"/>
  <c r="CQ30" i="223"/>
  <c r="CQ251" i="223"/>
  <c r="CQ249" i="223"/>
  <c r="CQ189" i="223"/>
  <c r="CQ198" i="223"/>
  <c r="CQ85" i="223"/>
  <c r="CQ20" i="223"/>
  <c r="CQ323" i="223"/>
  <c r="CQ145" i="223"/>
  <c r="CQ280" i="223"/>
  <c r="CQ216" i="223"/>
  <c r="CQ104" i="223"/>
  <c r="CQ178" i="223"/>
  <c r="CQ247" i="223"/>
  <c r="CQ127" i="223"/>
  <c r="CQ97" i="223"/>
  <c r="CQ334" i="223"/>
  <c r="CQ38" i="223"/>
  <c r="CQ285" i="223"/>
  <c r="CQ117" i="223"/>
  <c r="CQ21" i="223"/>
  <c r="CQ180" i="223"/>
  <c r="CQ52" i="223"/>
  <c r="CQ58" i="223"/>
  <c r="CQ259" i="223"/>
  <c r="CQ171" i="223"/>
  <c r="CQ27" i="223"/>
  <c r="CQ313" i="223"/>
  <c r="CQ292" i="223"/>
  <c r="CQ260" i="223"/>
  <c r="CQ228" i="223"/>
  <c r="CQ196" i="223"/>
  <c r="CQ140" i="223"/>
  <c r="CQ76" i="223"/>
  <c r="CQ339" i="223"/>
  <c r="CQ195" i="223"/>
  <c r="CQ131" i="223"/>
  <c r="CQ75" i="223"/>
  <c r="CQ35" i="223"/>
  <c r="CQ239" i="223"/>
  <c r="CQ103" i="223"/>
  <c r="CQ15" i="223"/>
  <c r="CQ298" i="223"/>
  <c r="CQ266" i="223"/>
  <c r="CQ234" i="223"/>
  <c r="CQ202" i="223"/>
  <c r="CQ138" i="223"/>
  <c r="CQ106" i="223"/>
  <c r="CQ42" i="223"/>
  <c r="AD128" i="224"/>
  <c r="AL265" i="227"/>
  <c r="AB85" i="224"/>
  <c r="AB188" i="224"/>
  <c r="AF299" i="224"/>
  <c r="AO159" i="227"/>
  <c r="AD39" i="224"/>
  <c r="AF77" i="224"/>
  <c r="AF197" i="224"/>
  <c r="AD296" i="224"/>
  <c r="AB248" i="224"/>
  <c r="AD332" i="224"/>
  <c r="AF320" i="224"/>
  <c r="AF144" i="224"/>
  <c r="AB25" i="224"/>
  <c r="AF140" i="224"/>
  <c r="AB113" i="224"/>
  <c r="AF25" i="224"/>
  <c r="AB267" i="224"/>
  <c r="AD111" i="224"/>
  <c r="AF235" i="224"/>
  <c r="AB66" i="224"/>
  <c r="AF330" i="224"/>
  <c r="AB280" i="224"/>
  <c r="AB56" i="224"/>
  <c r="AD36" i="224"/>
  <c r="AF224" i="224"/>
  <c r="AD285" i="224"/>
  <c r="AD21" i="224"/>
  <c r="AD271" i="224"/>
  <c r="AB217" i="224"/>
  <c r="AD117" i="224"/>
  <c r="CH71" i="223"/>
  <c r="CH341" i="223"/>
  <c r="CH152" i="223"/>
  <c r="AD283" i="224"/>
  <c r="AL303" i="227"/>
  <c r="AB238" i="224"/>
  <c r="AD58" i="224"/>
  <c r="AB285" i="224"/>
  <c r="AB239" i="224"/>
  <c r="AF45" i="224"/>
  <c r="AO338" i="227"/>
  <c r="AR326" i="227"/>
  <c r="AL221" i="227"/>
  <c r="AO273" i="227"/>
  <c r="AR317" i="227"/>
  <c r="AL52" i="227"/>
  <c r="AO232" i="227"/>
  <c r="AO16" i="227"/>
  <c r="AR28" i="227"/>
  <c r="AL123" i="227"/>
  <c r="AO163" i="227"/>
  <c r="AF207" i="224"/>
  <c r="AB206" i="224"/>
  <c r="AB253" i="224"/>
  <c r="AB29" i="224"/>
  <c r="AD49" i="224"/>
  <c r="AB132" i="224"/>
  <c r="AD264" i="224"/>
  <c r="AD80" i="224"/>
  <c r="AF92" i="224"/>
  <c r="AB219" i="224"/>
  <c r="AD215" i="224"/>
  <c r="AF247" i="224"/>
  <c r="AD162" i="224"/>
  <c r="AF166" i="224"/>
  <c r="AB317" i="224"/>
  <c r="AB157" i="224"/>
  <c r="AD225" i="224"/>
  <c r="AF261" i="224"/>
  <c r="AD336" i="224"/>
  <c r="AD176" i="224"/>
  <c r="AF180" i="224"/>
  <c r="AB299" i="224"/>
  <c r="AB19" i="224"/>
  <c r="AL39" i="227"/>
  <c r="AD107" i="224"/>
  <c r="AR167" i="227"/>
  <c r="AB326" i="224"/>
  <c r="AF39" i="224"/>
  <c r="AF114" i="224"/>
  <c r="AB119" i="224"/>
  <c r="AD219" i="224"/>
  <c r="AF303" i="224"/>
  <c r="AF295" i="224"/>
  <c r="AF111" i="224"/>
  <c r="AB207" i="224"/>
  <c r="AD251" i="224"/>
  <c r="AD19" i="224"/>
  <c r="AD27" i="224"/>
  <c r="AD123" i="224"/>
  <c r="AD133" i="224"/>
  <c r="AL37" i="227"/>
  <c r="AD171" i="224"/>
  <c r="AF79" i="224"/>
  <c r="AL293" i="227"/>
  <c r="AD227" i="224"/>
  <c r="AF119" i="224"/>
  <c r="AD70" i="224"/>
  <c r="AF183" i="224"/>
  <c r="AF223" i="224"/>
  <c r="AO129" i="227"/>
  <c r="AD291" i="224"/>
  <c r="AF263" i="224"/>
  <c r="AO233" i="227"/>
  <c r="AB33" i="224"/>
  <c r="AD259" i="224"/>
  <c r="AO289" i="227"/>
  <c r="AF338" i="224"/>
  <c r="AB47" i="224"/>
  <c r="AL101" i="227"/>
  <c r="AR205" i="227"/>
  <c r="AD182" i="224"/>
  <c r="AB127" i="224"/>
  <c r="AL165" i="227"/>
  <c r="AR269" i="227"/>
  <c r="AB215" i="224"/>
  <c r="AL229" i="227"/>
  <c r="AO17" i="227"/>
  <c r="AB247" i="224"/>
  <c r="AL261" i="227"/>
  <c r="AO65" i="227"/>
  <c r="AB334" i="224"/>
  <c r="AB254" i="224"/>
  <c r="AB214" i="224"/>
  <c r="AB22" i="224"/>
  <c r="AD178" i="224"/>
  <c r="AD90" i="224"/>
  <c r="AL10" i="227"/>
  <c r="AD77" i="224"/>
  <c r="AF117" i="224"/>
  <c r="AB324" i="224"/>
  <c r="AB140" i="224"/>
  <c r="AB60" i="224"/>
  <c r="AB12" i="224"/>
  <c r="AD304" i="224"/>
  <c r="AD272" i="224"/>
  <c r="AD240" i="224"/>
  <c r="AD208" i="224"/>
  <c r="AD136" i="224"/>
  <c r="AD96" i="224"/>
  <c r="AD32" i="224"/>
  <c r="AF324" i="224"/>
  <c r="AF148" i="224"/>
  <c r="AF108" i="224"/>
  <c r="AF36" i="224"/>
  <c r="AF305" i="224"/>
  <c r="AB138" i="224"/>
  <c r="AB74" i="224"/>
  <c r="AB313" i="224"/>
  <c r="AB273" i="224"/>
  <c r="AB225" i="224"/>
  <c r="AB153" i="224"/>
  <c r="AF153" i="224"/>
  <c r="AD37" i="224"/>
  <c r="AD301" i="224"/>
  <c r="AB320" i="224"/>
  <c r="AB288" i="224"/>
  <c r="AB256" i="224"/>
  <c r="AB224" i="224"/>
  <c r="AB176" i="224"/>
  <c r="AB64" i="224"/>
  <c r="AD340" i="224"/>
  <c r="AD180" i="224"/>
  <c r="AD100" i="224"/>
  <c r="AD52" i="224"/>
  <c r="AF328" i="224"/>
  <c r="AF296" i="224"/>
  <c r="AF264" i="224"/>
  <c r="AF232" i="224"/>
  <c r="AF176" i="224"/>
  <c r="AF104" i="224"/>
  <c r="AF56" i="224"/>
  <c r="AF334" i="224"/>
  <c r="AF182" i="224"/>
  <c r="AF86" i="224"/>
  <c r="AF14" i="224"/>
  <c r="AF53" i="224"/>
  <c r="AF257" i="224"/>
  <c r="AB307" i="224"/>
  <c r="AB275" i="224"/>
  <c r="AB227" i="224"/>
  <c r="AB155" i="224"/>
  <c r="AB27" i="224"/>
  <c r="AD279" i="224"/>
  <c r="AD223" i="224"/>
  <c r="AD183" i="224"/>
  <c r="AD119" i="224"/>
  <c r="AD47" i="224"/>
  <c r="AF307" i="224"/>
  <c r="AF275" i="224"/>
  <c r="AF243" i="224"/>
  <c r="AF211" i="224"/>
  <c r="AF155" i="224"/>
  <c r="AF91" i="224"/>
  <c r="AF11" i="224"/>
  <c r="AD253" i="224"/>
  <c r="AF33" i="224"/>
  <c r="GC342" i="223"/>
  <c r="R10" i="227"/>
  <c r="AO10" i="223"/>
  <c r="AO342" i="223" s="1"/>
  <c r="AC292" i="227"/>
  <c r="Z292" i="226" s="1"/>
  <c r="V292" i="224"/>
  <c r="AC291" i="227"/>
  <c r="Z291" i="226" s="1"/>
  <c r="V291" i="224"/>
  <c r="AC259" i="227"/>
  <c r="Z259" i="226" s="1"/>
  <c r="V259" i="224"/>
  <c r="AC203" i="227"/>
  <c r="Z203" i="226" s="1"/>
  <c r="V203" i="224"/>
  <c r="AC171" i="227"/>
  <c r="Z171" i="226" s="1"/>
  <c r="V171" i="224"/>
  <c r="AC147" i="227"/>
  <c r="Z147" i="226" s="1"/>
  <c r="V147" i="224"/>
  <c r="AC99" i="227"/>
  <c r="Z99" i="226" s="1"/>
  <c r="V99" i="224"/>
  <c r="AC67" i="227"/>
  <c r="Z67" i="226" s="1"/>
  <c r="V67" i="224"/>
  <c r="AC43" i="227"/>
  <c r="Z43" i="226" s="1"/>
  <c r="V43" i="224"/>
  <c r="AC312" i="227"/>
  <c r="Z312" i="226" s="1"/>
  <c r="V312" i="224"/>
  <c r="AC152" i="227"/>
  <c r="Z152" i="226" s="1"/>
  <c r="V152" i="224"/>
  <c r="AC330" i="227"/>
  <c r="Z330" i="226" s="1"/>
  <c r="V330" i="224"/>
  <c r="AC178" i="227"/>
  <c r="Z178" i="226" s="1"/>
  <c r="V178" i="224"/>
  <c r="AC146" i="227"/>
  <c r="Z146" i="226" s="1"/>
  <c r="V146" i="224"/>
  <c r="AC66" i="227"/>
  <c r="Z66" i="226" s="1"/>
  <c r="V66" i="224"/>
  <c r="AC42" i="227"/>
  <c r="Z42" i="226" s="1"/>
  <c r="V42" i="224"/>
  <c r="AC18" i="227"/>
  <c r="Z18" i="226" s="1"/>
  <c r="V18" i="224"/>
  <c r="AC328" i="227"/>
  <c r="Z328" i="226" s="1"/>
  <c r="V328" i="224"/>
  <c r="AC297" i="227"/>
  <c r="Z297" i="226" s="1"/>
  <c r="V297" i="224"/>
  <c r="AC273" i="227"/>
  <c r="Z273" i="226" s="1"/>
  <c r="V273" i="224"/>
  <c r="AC225" i="227"/>
  <c r="Z225" i="226" s="1"/>
  <c r="V225" i="224"/>
  <c r="AC177" i="227"/>
  <c r="Z177" i="226" s="1"/>
  <c r="V177" i="224"/>
  <c r="AC145" i="227"/>
  <c r="Z145" i="226" s="1"/>
  <c r="V145" i="224"/>
  <c r="AC65" i="227"/>
  <c r="Z65" i="226" s="1"/>
  <c r="V65" i="224"/>
  <c r="AC319" i="227"/>
  <c r="Z319" i="226" s="1"/>
  <c r="V319" i="224"/>
  <c r="AC263" i="227"/>
  <c r="Z263" i="226" s="1"/>
  <c r="V263" i="224"/>
  <c r="AC239" i="227"/>
  <c r="Z239" i="226" s="1"/>
  <c r="V239" i="224"/>
  <c r="AC215" i="227"/>
  <c r="Z215" i="226" s="1"/>
  <c r="V215" i="224"/>
  <c r="AC191" i="227"/>
  <c r="Z191" i="226" s="1"/>
  <c r="V191" i="224"/>
  <c r="AC23" i="227"/>
  <c r="Z23" i="226" s="1"/>
  <c r="V23" i="224"/>
  <c r="AC318" i="227"/>
  <c r="Z318" i="226" s="1"/>
  <c r="V318" i="224"/>
  <c r="AC294" i="227"/>
  <c r="V294" i="224"/>
  <c r="AC262" i="227"/>
  <c r="Z262" i="226" s="1"/>
  <c r="V262" i="224"/>
  <c r="AC230" i="227"/>
  <c r="Z230" i="226" s="1"/>
  <c r="V230" i="224"/>
  <c r="AC198" i="227"/>
  <c r="Z198" i="226" s="1"/>
  <c r="V198" i="224"/>
  <c r="AC174" i="227"/>
  <c r="Z174" i="226" s="1"/>
  <c r="V174" i="224"/>
  <c r="AC150" i="227"/>
  <c r="Z150" i="226" s="1"/>
  <c r="V150" i="224"/>
  <c r="AC38" i="227"/>
  <c r="Z38" i="226" s="1"/>
  <c r="V38" i="224"/>
  <c r="AC14" i="227"/>
  <c r="Z14" i="226" s="1"/>
  <c r="V14" i="224"/>
  <c r="AC317" i="227"/>
  <c r="Z317" i="226" s="1"/>
  <c r="V317" i="224"/>
  <c r="AC261" i="227"/>
  <c r="Z261" i="226" s="1"/>
  <c r="V261" i="224"/>
  <c r="AC237" i="227"/>
  <c r="Z237" i="226" s="1"/>
  <c r="V237" i="224"/>
  <c r="AC213" i="227"/>
  <c r="Z213" i="226" s="1"/>
  <c r="V213" i="224"/>
  <c r="AC189" i="227"/>
  <c r="Z189" i="226" s="1"/>
  <c r="V189" i="224"/>
  <c r="AC133" i="227"/>
  <c r="Z133" i="226" s="1"/>
  <c r="V133" i="224"/>
  <c r="AC109" i="227"/>
  <c r="Z109" i="226" s="1"/>
  <c r="V109" i="224"/>
  <c r="AC85" i="227"/>
  <c r="Z85" i="226" s="1"/>
  <c r="V85" i="224"/>
  <c r="AC29" i="227"/>
  <c r="Z29" i="226" s="1"/>
  <c r="V29" i="224"/>
  <c r="AC324" i="227"/>
  <c r="Z324" i="226" s="1"/>
  <c r="V324" i="224"/>
  <c r="AF215" i="227"/>
  <c r="AB215" i="226" s="1"/>
  <c r="AC215" i="226" s="1"/>
  <c r="X215" i="224"/>
  <c r="AF143" i="227"/>
  <c r="AB143" i="226" s="1"/>
  <c r="AC143" i="226" s="1"/>
  <c r="X143" i="224"/>
  <c r="AF39" i="227"/>
  <c r="AB39" i="226" s="1"/>
  <c r="AC39" i="226" s="1"/>
  <c r="X39" i="224"/>
  <c r="AF296" i="227"/>
  <c r="AB296" i="226" s="1"/>
  <c r="AC296" i="226" s="1"/>
  <c r="X296" i="224"/>
  <c r="AF176" i="227"/>
  <c r="AB176" i="226" s="1"/>
  <c r="AC176" i="226" s="1"/>
  <c r="X176" i="224"/>
  <c r="AF302" i="227"/>
  <c r="AB302" i="226" s="1"/>
  <c r="AC302" i="226" s="1"/>
  <c r="X302" i="224"/>
  <c r="AF270" i="227"/>
  <c r="AB270" i="226" s="1"/>
  <c r="AC270" i="226" s="1"/>
  <c r="X270" i="224"/>
  <c r="AF238" i="227"/>
  <c r="AB238" i="226" s="1"/>
  <c r="AC238" i="226" s="1"/>
  <c r="X238" i="224"/>
  <c r="AF206" i="227"/>
  <c r="AB206" i="226" s="1"/>
  <c r="AC206" i="226" s="1"/>
  <c r="X206" i="224"/>
  <c r="AF158" i="227"/>
  <c r="AB158" i="226" s="1"/>
  <c r="AC158" i="226" s="1"/>
  <c r="X158" i="224"/>
  <c r="AF94" i="227"/>
  <c r="AB94" i="226" s="1"/>
  <c r="AC94" i="226" s="1"/>
  <c r="X94" i="224"/>
  <c r="AF54" i="227"/>
  <c r="AB54" i="226" s="1"/>
  <c r="AC54" i="226" s="1"/>
  <c r="X54" i="224"/>
  <c r="AF200" i="227"/>
  <c r="AB200" i="226" s="1"/>
  <c r="AC200" i="226" s="1"/>
  <c r="X200" i="224"/>
  <c r="AF341" i="227"/>
  <c r="AB341" i="226" s="1"/>
  <c r="AC341" i="226" s="1"/>
  <c r="X341" i="224"/>
  <c r="AF309" i="227"/>
  <c r="AB309" i="226" s="1"/>
  <c r="AC309" i="226" s="1"/>
  <c r="X309" i="224"/>
  <c r="AF261" i="227"/>
  <c r="AB261" i="226" s="1"/>
  <c r="AC261" i="226" s="1"/>
  <c r="X261" i="224"/>
  <c r="AF213" i="227"/>
  <c r="AB213" i="226" s="1"/>
  <c r="AC213" i="226" s="1"/>
  <c r="X213" i="224"/>
  <c r="AF157" i="227"/>
  <c r="AB157" i="226" s="1"/>
  <c r="AC157" i="226" s="1"/>
  <c r="X157" i="224"/>
  <c r="AF109" i="227"/>
  <c r="AB109" i="226" s="1"/>
  <c r="AC109" i="226" s="1"/>
  <c r="X109" i="224"/>
  <c r="AF53" i="227"/>
  <c r="AB53" i="226" s="1"/>
  <c r="AC53" i="226" s="1"/>
  <c r="X53" i="224"/>
  <c r="AF280" i="227"/>
  <c r="AB280" i="226" s="1"/>
  <c r="AC280" i="226" s="1"/>
  <c r="X280" i="224"/>
  <c r="AF88" i="227"/>
  <c r="AB88" i="226" s="1"/>
  <c r="AC88" i="226" s="1"/>
  <c r="X88" i="224"/>
  <c r="AF292" i="227"/>
  <c r="AB292" i="226" s="1"/>
  <c r="AC292" i="226" s="1"/>
  <c r="X292" i="224"/>
  <c r="AF260" i="227"/>
  <c r="AB260" i="226" s="1"/>
  <c r="AC260" i="226" s="1"/>
  <c r="X260" i="224"/>
  <c r="AF228" i="227"/>
  <c r="AB228" i="226" s="1"/>
  <c r="AC228" i="226" s="1"/>
  <c r="X228" i="224"/>
  <c r="AF196" i="227"/>
  <c r="AB196" i="226" s="1"/>
  <c r="AC196" i="226" s="1"/>
  <c r="X196" i="224"/>
  <c r="AF132" i="227"/>
  <c r="AB132" i="226" s="1"/>
  <c r="AC132" i="226" s="1"/>
  <c r="X132" i="224"/>
  <c r="AF92" i="227"/>
  <c r="AB92" i="226" s="1"/>
  <c r="AC92" i="226" s="1"/>
  <c r="X92" i="224"/>
  <c r="AF36" i="227"/>
  <c r="AB36" i="226" s="1"/>
  <c r="AC36" i="226" s="1"/>
  <c r="X36" i="224"/>
  <c r="AF331" i="227"/>
  <c r="AB331" i="226" s="1"/>
  <c r="AC331" i="226" s="1"/>
  <c r="X331" i="224"/>
  <c r="AF211" i="227"/>
  <c r="AB211" i="226" s="1"/>
  <c r="AC211" i="226" s="1"/>
  <c r="X211" i="224"/>
  <c r="AF147" i="227"/>
  <c r="AB147" i="226" s="1"/>
  <c r="AC147" i="226" s="1"/>
  <c r="X147" i="224"/>
  <c r="AF67" i="227"/>
  <c r="AB67" i="226" s="1"/>
  <c r="AC67" i="226" s="1"/>
  <c r="X67" i="224"/>
  <c r="AF208" i="227"/>
  <c r="AB208" i="226" s="1"/>
  <c r="AC208" i="226" s="1"/>
  <c r="X208" i="224"/>
  <c r="AF306" i="227"/>
  <c r="AB306" i="226" s="1"/>
  <c r="AC306" i="226" s="1"/>
  <c r="X306" i="224"/>
  <c r="AF274" i="227"/>
  <c r="AB274" i="226" s="1"/>
  <c r="AC274" i="226" s="1"/>
  <c r="X274" i="224"/>
  <c r="AF242" i="227"/>
  <c r="AB242" i="226" s="1"/>
  <c r="AC242" i="226" s="1"/>
  <c r="X242" i="224"/>
  <c r="AF210" i="227"/>
  <c r="AB210" i="226" s="1"/>
  <c r="AC210" i="226" s="1"/>
  <c r="X210" i="224"/>
  <c r="AF178" i="227"/>
  <c r="AB178" i="226" s="1"/>
  <c r="AC178" i="226" s="1"/>
  <c r="X178" i="224"/>
  <c r="AF122" i="227"/>
  <c r="AB122" i="226" s="1"/>
  <c r="AC122" i="226" s="1"/>
  <c r="X122" i="224"/>
  <c r="AF58" i="227"/>
  <c r="AB58" i="226" s="1"/>
  <c r="AC58" i="226" s="1"/>
  <c r="X58" i="224"/>
  <c r="AF305" i="227"/>
  <c r="AB305" i="226" s="1"/>
  <c r="AC305" i="226" s="1"/>
  <c r="X305" i="224"/>
  <c r="AF249" i="227"/>
  <c r="AB249" i="226" s="1"/>
  <c r="AC249" i="226" s="1"/>
  <c r="X249" i="224"/>
  <c r="AF201" i="227"/>
  <c r="AB201" i="226" s="1"/>
  <c r="AC201" i="226" s="1"/>
  <c r="X201" i="224"/>
  <c r="AF121" i="227"/>
  <c r="AB121" i="226" s="1"/>
  <c r="AC121" i="226" s="1"/>
  <c r="X121" i="224"/>
  <c r="AF57" i="227"/>
  <c r="AB57" i="226" s="1"/>
  <c r="AC57" i="226" s="1"/>
  <c r="X57" i="224"/>
  <c r="AF248" i="227"/>
  <c r="AB248" i="226" s="1"/>
  <c r="AC248" i="226" s="1"/>
  <c r="X248" i="224"/>
  <c r="AL200" i="227"/>
  <c r="AB200" i="224"/>
  <c r="AL152" i="227"/>
  <c r="AB152" i="224"/>
  <c r="AL112" i="227"/>
  <c r="AB112" i="224"/>
  <c r="AL48" i="227"/>
  <c r="AB48" i="224"/>
  <c r="AL185" i="227"/>
  <c r="AB185" i="224"/>
  <c r="AL335" i="227"/>
  <c r="AB335" i="224"/>
  <c r="AL295" i="227"/>
  <c r="AB295" i="224"/>
  <c r="AL199" i="227"/>
  <c r="AB199" i="224"/>
  <c r="AL159" i="227"/>
  <c r="AB159" i="224"/>
  <c r="AL103" i="227"/>
  <c r="AB103" i="224"/>
  <c r="AL55" i="227"/>
  <c r="AB55" i="224"/>
  <c r="AL201" i="227"/>
  <c r="AB201" i="224"/>
  <c r="AL302" i="227"/>
  <c r="AB302" i="224"/>
  <c r="AL270" i="227"/>
  <c r="AB270" i="224"/>
  <c r="AL190" i="227"/>
  <c r="AB190" i="224"/>
  <c r="AL158" i="227"/>
  <c r="AB158" i="224"/>
  <c r="AL126" i="227"/>
  <c r="AB126" i="224"/>
  <c r="AL94" i="227"/>
  <c r="AB94" i="224"/>
  <c r="AL62" i="227"/>
  <c r="AB62" i="224"/>
  <c r="AL121" i="227"/>
  <c r="AB121" i="224"/>
  <c r="AL325" i="227"/>
  <c r="AB325" i="224"/>
  <c r="AL173" i="227"/>
  <c r="AB173" i="224"/>
  <c r="AL109" i="227"/>
  <c r="AB109" i="224"/>
  <c r="AL45" i="227"/>
  <c r="AB45" i="224"/>
  <c r="AL308" i="227"/>
  <c r="AB308" i="224"/>
  <c r="AL276" i="227"/>
  <c r="AB276" i="224"/>
  <c r="AL244" i="227"/>
  <c r="AB244" i="224"/>
  <c r="AL212" i="227"/>
  <c r="AB212" i="224"/>
  <c r="AL156" i="227"/>
  <c r="AB156" i="224"/>
  <c r="AL108" i="227"/>
  <c r="AB108" i="224"/>
  <c r="AL44" i="227"/>
  <c r="AB44" i="224"/>
  <c r="AL289" i="227"/>
  <c r="AB289" i="224"/>
  <c r="AL259" i="227"/>
  <c r="AB259" i="224"/>
  <c r="AL187" i="227"/>
  <c r="AB187" i="224"/>
  <c r="AL139" i="227"/>
  <c r="AB139" i="224"/>
  <c r="AL99" i="227"/>
  <c r="AB99" i="224"/>
  <c r="AL59" i="227"/>
  <c r="AB59" i="224"/>
  <c r="AL58" i="227"/>
  <c r="AB58" i="224"/>
  <c r="AL81" i="227"/>
  <c r="AB81" i="224"/>
  <c r="AL322" i="227"/>
  <c r="AB322" i="224"/>
  <c r="AL290" i="227"/>
  <c r="AB290" i="224"/>
  <c r="AL258" i="227"/>
  <c r="AB258" i="224"/>
  <c r="AL226" i="227"/>
  <c r="AB226" i="224"/>
  <c r="AL194" i="227"/>
  <c r="AB194" i="224"/>
  <c r="AL154" i="227"/>
  <c r="AB154" i="224"/>
  <c r="AL82" i="227"/>
  <c r="AB82" i="224"/>
  <c r="AO167" i="227"/>
  <c r="AD167" i="224"/>
  <c r="AO321" i="227"/>
  <c r="AD321" i="224"/>
  <c r="AO265" i="227"/>
  <c r="AD265" i="224"/>
  <c r="AO201" i="227"/>
  <c r="AD201" i="224"/>
  <c r="AO161" i="227"/>
  <c r="AD161" i="224"/>
  <c r="AO113" i="227"/>
  <c r="AD113" i="224"/>
  <c r="AO33" i="227"/>
  <c r="AD33" i="224"/>
  <c r="AO63" i="227"/>
  <c r="AD63" i="224"/>
  <c r="AO184" i="227"/>
  <c r="AD184" i="224"/>
  <c r="AO88" i="227"/>
  <c r="AD88" i="224"/>
  <c r="AO24" i="227"/>
  <c r="AD24" i="224"/>
  <c r="AO302" i="227"/>
  <c r="AD302" i="224"/>
  <c r="AO270" i="227"/>
  <c r="AD270" i="224"/>
  <c r="AO238" i="227"/>
  <c r="AD238" i="224"/>
  <c r="AO206" i="227"/>
  <c r="AD206" i="224"/>
  <c r="AO150" i="227"/>
  <c r="AD150" i="224"/>
  <c r="AO110" i="227"/>
  <c r="AD110" i="224"/>
  <c r="AO62" i="227"/>
  <c r="AD62" i="224"/>
  <c r="AO341" i="227"/>
  <c r="AD341" i="224"/>
  <c r="AO277" i="227"/>
  <c r="AD277" i="224"/>
  <c r="AO197" i="227"/>
  <c r="AD197" i="224"/>
  <c r="AO165" i="227"/>
  <c r="AD165" i="224"/>
  <c r="AO125" i="227"/>
  <c r="AD125" i="224"/>
  <c r="AO29" i="227"/>
  <c r="AD29" i="224"/>
  <c r="AR168" i="227"/>
  <c r="AF168" i="224"/>
  <c r="AR120" i="227"/>
  <c r="AF120" i="224"/>
  <c r="AR16" i="227"/>
  <c r="AF16" i="224"/>
  <c r="AR226" i="227"/>
  <c r="AF226" i="224"/>
  <c r="AR337" i="227"/>
  <c r="AF337" i="224"/>
  <c r="AR255" i="227"/>
  <c r="AF255" i="224"/>
  <c r="AR143" i="227"/>
  <c r="AF143" i="224"/>
  <c r="AR63" i="227"/>
  <c r="AF63" i="224"/>
  <c r="AR298" i="227"/>
  <c r="AF298" i="224"/>
  <c r="AR58" i="227"/>
  <c r="AF58" i="224"/>
  <c r="AR225" i="227"/>
  <c r="AF225" i="224"/>
  <c r="AR294" i="227"/>
  <c r="AF294" i="224"/>
  <c r="AR262" i="227"/>
  <c r="AF262" i="224"/>
  <c r="AR230" i="227"/>
  <c r="AF230" i="224"/>
  <c r="AR190" i="227"/>
  <c r="AF190" i="224"/>
  <c r="AR126" i="227"/>
  <c r="AF126" i="224"/>
  <c r="AR94" i="227"/>
  <c r="AF94" i="224"/>
  <c r="AR30" i="227"/>
  <c r="AF30" i="224"/>
  <c r="AR290" i="227"/>
  <c r="AF290" i="224"/>
  <c r="AR146" i="227"/>
  <c r="AF146" i="224"/>
  <c r="AR217" i="227"/>
  <c r="AF217" i="224"/>
  <c r="AR73" i="227"/>
  <c r="AF73" i="224"/>
  <c r="AR325" i="227"/>
  <c r="AF325" i="224"/>
  <c r="AR245" i="227"/>
  <c r="AF245" i="224"/>
  <c r="AR181" i="227"/>
  <c r="AF181" i="224"/>
  <c r="AR149" i="227"/>
  <c r="AF149" i="224"/>
  <c r="AR101" i="227"/>
  <c r="AF101" i="224"/>
  <c r="AR29" i="227"/>
  <c r="AF29" i="224"/>
  <c r="AR89" i="227"/>
  <c r="AF89" i="224"/>
  <c r="AR300" i="227"/>
  <c r="AF300" i="224"/>
  <c r="AR268" i="227"/>
  <c r="AF268" i="224"/>
  <c r="AR236" i="227"/>
  <c r="AF236" i="224"/>
  <c r="AR204" i="227"/>
  <c r="AF204" i="224"/>
  <c r="AR116" i="227"/>
  <c r="AF116" i="224"/>
  <c r="AR68" i="227"/>
  <c r="AF68" i="224"/>
  <c r="AR154" i="227"/>
  <c r="AF154" i="224"/>
  <c r="AR339" i="227"/>
  <c r="AF339" i="224"/>
  <c r="AR179" i="227"/>
  <c r="AF179" i="224"/>
  <c r="AR99" i="227"/>
  <c r="AF99" i="224"/>
  <c r="AR59" i="227"/>
  <c r="AF59" i="224"/>
  <c r="AR194" i="227"/>
  <c r="AF194" i="224"/>
  <c r="AR130" i="227"/>
  <c r="AF130" i="224"/>
  <c r="AR329" i="227"/>
  <c r="AF329" i="224"/>
  <c r="AR41" i="227"/>
  <c r="AF41" i="224"/>
  <c r="BS26" i="227"/>
  <c r="BL26" i="226" s="1"/>
  <c r="BM26" i="226" s="1"/>
  <c r="AC224" i="227"/>
  <c r="Z224" i="226" s="1"/>
  <c r="V224" i="224"/>
  <c r="AC234" i="227"/>
  <c r="Z234" i="226" s="1"/>
  <c r="V234" i="224"/>
  <c r="AC90" i="227"/>
  <c r="Z90" i="226" s="1"/>
  <c r="V90" i="224"/>
  <c r="AC112" i="227"/>
  <c r="Z112" i="226" s="1"/>
  <c r="V112" i="224"/>
  <c r="AC172" i="227"/>
  <c r="Z172" i="226" s="1"/>
  <c r="V172" i="224"/>
  <c r="AC148" i="227"/>
  <c r="Z148" i="226" s="1"/>
  <c r="V148" i="224"/>
  <c r="AC124" i="227"/>
  <c r="Z124" i="226" s="1"/>
  <c r="V124" i="224"/>
  <c r="AC100" i="227"/>
  <c r="Z100" i="226" s="1"/>
  <c r="V100" i="224"/>
  <c r="AC36" i="227"/>
  <c r="Z36" i="226" s="1"/>
  <c r="V36" i="224"/>
  <c r="AC12" i="227"/>
  <c r="Z12" i="226" s="1"/>
  <c r="V12" i="224"/>
  <c r="AL41" i="227"/>
  <c r="AB41" i="224"/>
  <c r="AO292" i="227"/>
  <c r="AD292" i="224"/>
  <c r="AO260" i="227"/>
  <c r="AD260" i="224"/>
  <c r="AO228" i="227"/>
  <c r="AD228" i="224"/>
  <c r="AO196" i="227"/>
  <c r="AD196" i="224"/>
  <c r="AO140" i="227"/>
  <c r="AD140" i="224"/>
  <c r="AO76" i="227"/>
  <c r="AD76" i="224"/>
  <c r="AO339" i="227"/>
  <c r="AD339" i="224"/>
  <c r="AO195" i="227"/>
  <c r="AD195" i="224"/>
  <c r="AO131" i="227"/>
  <c r="AD131" i="224"/>
  <c r="AO75" i="227"/>
  <c r="AD75" i="224"/>
  <c r="AO35" i="227"/>
  <c r="AD35" i="224"/>
  <c r="AO239" i="227"/>
  <c r="AD239" i="224"/>
  <c r="AO103" i="227"/>
  <c r="AD103" i="224"/>
  <c r="AO15" i="227"/>
  <c r="AD15" i="224"/>
  <c r="AO298" i="227"/>
  <c r="AD298" i="224"/>
  <c r="AO266" i="227"/>
  <c r="AD266" i="224"/>
  <c r="AO234" i="227"/>
  <c r="AD234" i="224"/>
  <c r="AO202" i="227"/>
  <c r="AD202" i="224"/>
  <c r="AO138" i="227"/>
  <c r="AD138" i="224"/>
  <c r="AO106" i="227"/>
  <c r="AD106" i="224"/>
  <c r="AO42" i="227"/>
  <c r="AD42" i="224"/>
  <c r="BD294" i="227"/>
  <c r="AZ294" i="226" s="1"/>
  <c r="BA294" i="226" s="1"/>
  <c r="BD262" i="227"/>
  <c r="AZ262" i="226" s="1"/>
  <c r="BA262" i="226" s="1"/>
  <c r="BD230" i="227"/>
  <c r="AZ230" i="226" s="1"/>
  <c r="BA230" i="226" s="1"/>
  <c r="BD190" i="227"/>
  <c r="AZ190" i="226" s="1"/>
  <c r="BA190" i="226" s="1"/>
  <c r="BD126" i="227"/>
  <c r="AZ126" i="226" s="1"/>
  <c r="BA126" i="226" s="1"/>
  <c r="BD94" i="227"/>
  <c r="AZ94" i="226" s="1"/>
  <c r="BA94" i="226" s="1"/>
  <c r="BD62" i="227"/>
  <c r="AZ62" i="226" s="1"/>
  <c r="BA62" i="226" s="1"/>
  <c r="BD30" i="227"/>
  <c r="AZ30" i="226" s="1"/>
  <c r="BA30" i="226" s="1"/>
  <c r="BD60" i="227"/>
  <c r="AZ60" i="226" s="1"/>
  <c r="BD341" i="227"/>
  <c r="AZ341" i="226" s="1"/>
  <c r="BA341" i="226" s="1"/>
  <c r="BD277" i="227"/>
  <c r="AZ277" i="226" s="1"/>
  <c r="BA277" i="226" s="1"/>
  <c r="BD237" i="227"/>
  <c r="AZ237" i="226" s="1"/>
  <c r="BD181" i="227"/>
  <c r="AZ181" i="226" s="1"/>
  <c r="BA181" i="226" s="1"/>
  <c r="BD141" i="227"/>
  <c r="AZ141" i="226" s="1"/>
  <c r="BA141" i="226" s="1"/>
  <c r="BD13" i="227"/>
  <c r="AZ13" i="226" s="1"/>
  <c r="BA13" i="226" s="1"/>
  <c r="BD55" i="227"/>
  <c r="AZ55" i="226" s="1"/>
  <c r="BA55" i="226" s="1"/>
  <c r="BD316" i="227"/>
  <c r="AZ316" i="226" s="1"/>
  <c r="BD284" i="227"/>
  <c r="AZ284" i="226" s="1"/>
  <c r="BA284" i="226" s="1"/>
  <c r="BD252" i="227"/>
  <c r="AZ252" i="226" s="1"/>
  <c r="BD220" i="227"/>
  <c r="AZ220" i="226" s="1"/>
  <c r="BA220" i="226" s="1"/>
  <c r="BD164" i="227"/>
  <c r="AZ164" i="226" s="1"/>
  <c r="BD327" i="227"/>
  <c r="AZ327" i="226" s="1"/>
  <c r="BD195" i="227"/>
  <c r="AZ195" i="226" s="1"/>
  <c r="BA195" i="226" s="1"/>
  <c r="BD147" i="227"/>
  <c r="AZ147" i="226" s="1"/>
  <c r="BA147" i="226" s="1"/>
  <c r="BD83" i="227"/>
  <c r="AZ83" i="226" s="1"/>
  <c r="BA83" i="226" s="1"/>
  <c r="BD51" i="227"/>
  <c r="AZ51" i="226" s="1"/>
  <c r="BD322" i="227"/>
  <c r="AZ322" i="226" s="1"/>
  <c r="BA322" i="226" s="1"/>
  <c r="BD282" i="227"/>
  <c r="AZ282" i="226" s="1"/>
  <c r="BA282" i="226" s="1"/>
  <c r="BD234" i="227"/>
  <c r="AZ234" i="226" s="1"/>
  <c r="BA234" i="226" s="1"/>
  <c r="BD130" i="227"/>
  <c r="AZ130" i="226" s="1"/>
  <c r="BD175" i="227"/>
  <c r="AZ175" i="226" s="1"/>
  <c r="BA175" i="226" s="1"/>
  <c r="BD218" i="227"/>
  <c r="AZ218" i="226" s="1"/>
  <c r="BA218" i="226" s="1"/>
  <c r="BD329" i="227"/>
  <c r="AZ329" i="226" s="1"/>
  <c r="BD265" i="227"/>
  <c r="AZ265" i="226" s="1"/>
  <c r="BA265" i="226" s="1"/>
  <c r="BD225" i="227"/>
  <c r="AZ225" i="226" s="1"/>
  <c r="BA225" i="226" s="1"/>
  <c r="BD185" i="227"/>
  <c r="AZ185" i="226" s="1"/>
  <c r="BA185" i="226" s="1"/>
  <c r="BD137" i="227"/>
  <c r="AZ137" i="226" s="1"/>
  <c r="BA137" i="226" s="1"/>
  <c r="BD89" i="227"/>
  <c r="AZ89" i="226" s="1"/>
  <c r="BD41" i="227"/>
  <c r="AZ41" i="226" s="1"/>
  <c r="BD135" i="227"/>
  <c r="AZ135" i="226" s="1"/>
  <c r="BA135" i="226" s="1"/>
  <c r="BD192" i="227"/>
  <c r="AZ192" i="226" s="1"/>
  <c r="BA192" i="226" s="1"/>
  <c r="BD136" i="227"/>
  <c r="AZ136" i="226" s="1"/>
  <c r="BA136" i="226" s="1"/>
  <c r="BD72" i="227"/>
  <c r="AZ72" i="226" s="1"/>
  <c r="BA72" i="226" s="1"/>
  <c r="BD247" i="227"/>
  <c r="AZ247" i="226" s="1"/>
  <c r="BA247" i="226" s="1"/>
  <c r="BM326" i="227"/>
  <c r="BI326" i="226" s="1"/>
  <c r="BJ326" i="226" s="1"/>
  <c r="BM190" i="227"/>
  <c r="BI190" i="226" s="1"/>
  <c r="BJ190" i="226" s="1"/>
  <c r="BM150" i="227"/>
  <c r="BI150" i="226" s="1"/>
  <c r="BJ150" i="226" s="1"/>
  <c r="BM102" i="227"/>
  <c r="BI102" i="226" s="1"/>
  <c r="BJ102" i="226" s="1"/>
  <c r="BM115" i="227"/>
  <c r="BI115" i="226" s="1"/>
  <c r="BJ115" i="226" s="1"/>
  <c r="BM337" i="227"/>
  <c r="BI337" i="226" s="1"/>
  <c r="BJ337" i="226" s="1"/>
  <c r="BM239" i="227"/>
  <c r="BI239" i="226" s="1"/>
  <c r="BJ239" i="226" s="1"/>
  <c r="BM325" i="227"/>
  <c r="BI325" i="226" s="1"/>
  <c r="BJ325" i="226" s="1"/>
  <c r="BM293" i="227"/>
  <c r="BI293" i="226" s="1"/>
  <c r="BJ293" i="226" s="1"/>
  <c r="BM189" i="227"/>
  <c r="BI189" i="226" s="1"/>
  <c r="BJ189" i="226" s="1"/>
  <c r="BM149" i="227"/>
  <c r="BI149" i="226" s="1"/>
  <c r="BJ149" i="226" s="1"/>
  <c r="BM109" i="227"/>
  <c r="BI109" i="226" s="1"/>
  <c r="BJ109" i="226" s="1"/>
  <c r="BM59" i="227"/>
  <c r="BI59" i="226" s="1"/>
  <c r="BJ59" i="226" s="1"/>
  <c r="BM91" i="227"/>
  <c r="BI91" i="226" s="1"/>
  <c r="BJ91" i="226" s="1"/>
  <c r="BM225" i="227"/>
  <c r="BI225" i="226" s="1"/>
  <c r="BJ225" i="226" s="1"/>
  <c r="BM135" i="227"/>
  <c r="BI135" i="226" s="1"/>
  <c r="BJ135" i="226" s="1"/>
  <c r="BM316" i="227"/>
  <c r="BI316" i="226" s="1"/>
  <c r="BJ316" i="226" s="1"/>
  <c r="BM284" i="227"/>
  <c r="BI284" i="226" s="1"/>
  <c r="BJ284" i="226" s="1"/>
  <c r="BM180" i="227"/>
  <c r="BI180" i="226" s="1"/>
  <c r="BJ180" i="226" s="1"/>
  <c r="BM108" i="227"/>
  <c r="BI108" i="226" s="1"/>
  <c r="BJ108" i="226" s="1"/>
  <c r="BM58" i="227"/>
  <c r="BI58" i="226" s="1"/>
  <c r="BJ58" i="226" s="1"/>
  <c r="BM217" i="227"/>
  <c r="BI217" i="226" s="1"/>
  <c r="BJ217" i="226" s="1"/>
  <c r="BM283" i="227"/>
  <c r="BI283" i="226" s="1"/>
  <c r="BJ283" i="226" s="1"/>
  <c r="BM147" i="227"/>
  <c r="BI147" i="226" s="1"/>
  <c r="BJ147" i="226" s="1"/>
  <c r="BM209" i="227"/>
  <c r="BI209" i="226" s="1"/>
  <c r="BJ209" i="226" s="1"/>
  <c r="BM39" i="227"/>
  <c r="BI39" i="226" s="1"/>
  <c r="BJ39" i="226" s="1"/>
  <c r="BM330" i="227"/>
  <c r="BI330" i="226" s="1"/>
  <c r="BJ330" i="226" s="1"/>
  <c r="BM298" i="227"/>
  <c r="BI298" i="226" s="1"/>
  <c r="BJ298" i="226" s="1"/>
  <c r="BM266" i="227"/>
  <c r="BI266" i="226" s="1"/>
  <c r="BJ266" i="226" s="1"/>
  <c r="BM234" i="227"/>
  <c r="BI234" i="226" s="1"/>
  <c r="BJ234" i="226" s="1"/>
  <c r="BM202" i="227"/>
  <c r="BI202" i="226" s="1"/>
  <c r="BJ202" i="226" s="1"/>
  <c r="BM138" i="227"/>
  <c r="BI138" i="226" s="1"/>
  <c r="BJ138" i="226" s="1"/>
  <c r="BM90" i="227"/>
  <c r="BI90" i="226" s="1"/>
  <c r="BJ90" i="226" s="1"/>
  <c r="BM48" i="227"/>
  <c r="BI48" i="226" s="1"/>
  <c r="BJ48" i="226" s="1"/>
  <c r="BM335" i="227"/>
  <c r="BI335" i="226" s="1"/>
  <c r="BJ335" i="226" s="1"/>
  <c r="BM121" i="227"/>
  <c r="BI121" i="226" s="1"/>
  <c r="BJ121" i="226" s="1"/>
  <c r="BM20" i="227"/>
  <c r="BI20" i="226" s="1"/>
  <c r="BJ20" i="226" s="1"/>
  <c r="BM168" i="227"/>
  <c r="BI168" i="226" s="1"/>
  <c r="BJ168" i="226" s="1"/>
  <c r="BM54" i="227"/>
  <c r="BI54" i="226" s="1"/>
  <c r="BJ54" i="226" s="1"/>
  <c r="BM11" i="227"/>
  <c r="BI11" i="226" s="1"/>
  <c r="BJ11" i="226" s="1"/>
  <c r="BM70" i="227"/>
  <c r="BI70" i="226" s="1"/>
  <c r="BJ70" i="226" s="1"/>
  <c r="BP317" i="227"/>
  <c r="BP285" i="227"/>
  <c r="BP253" i="227"/>
  <c r="BP221" i="227"/>
  <c r="BP189" i="227"/>
  <c r="BP141" i="227"/>
  <c r="BP93" i="227"/>
  <c r="BP45" i="227"/>
  <c r="BP207" i="227"/>
  <c r="BP79" i="227"/>
  <c r="BP62" i="227"/>
  <c r="BP292" i="227"/>
  <c r="BP260" i="227"/>
  <c r="BP228" i="227"/>
  <c r="BP196" i="227"/>
  <c r="BP132" i="227"/>
  <c r="BP100" i="227"/>
  <c r="BP68" i="227"/>
  <c r="BP28" i="227"/>
  <c r="BP254" i="227"/>
  <c r="BP179" i="227"/>
  <c r="BP131" i="227"/>
  <c r="BP83" i="227"/>
  <c r="BP43" i="227"/>
  <c r="BP95" i="227"/>
  <c r="BP174" i="227"/>
  <c r="BP38" i="227"/>
  <c r="BP306" i="227"/>
  <c r="BP274" i="227"/>
  <c r="BP242" i="227"/>
  <c r="BP210" i="227"/>
  <c r="BP170" i="227"/>
  <c r="BP114" i="227"/>
  <c r="BP50" i="227"/>
  <c r="BP313" i="227"/>
  <c r="BP193" i="227"/>
  <c r="BP161" i="227"/>
  <c r="BP121" i="227"/>
  <c r="BP73" i="227"/>
  <c r="BP33" i="227"/>
  <c r="BP206" i="227"/>
  <c r="BP86" i="227"/>
  <c r="BP232" i="227"/>
  <c r="BP168" i="227"/>
  <c r="BP128" i="227"/>
  <c r="BP88" i="227"/>
  <c r="BP271" i="227"/>
  <c r="BP143" i="227"/>
  <c r="BP286" i="227"/>
  <c r="BP126" i="227"/>
  <c r="BS321" i="227"/>
  <c r="BL321" i="226" s="1"/>
  <c r="BM321" i="226" s="1"/>
  <c r="BS273" i="227"/>
  <c r="BL273" i="226" s="1"/>
  <c r="BM273" i="226" s="1"/>
  <c r="BS217" i="227"/>
  <c r="BL217" i="226" s="1"/>
  <c r="BM217" i="226" s="1"/>
  <c r="BS185" i="227"/>
  <c r="BL185" i="226" s="1"/>
  <c r="BM185" i="226" s="1"/>
  <c r="BS145" i="227"/>
  <c r="BL145" i="226" s="1"/>
  <c r="BM145" i="226" s="1"/>
  <c r="BS105" i="227"/>
  <c r="BL105" i="226" s="1"/>
  <c r="BM105" i="226" s="1"/>
  <c r="BS49" i="227"/>
  <c r="BL49" i="226" s="1"/>
  <c r="BM49" i="226" s="1"/>
  <c r="BS298" i="227"/>
  <c r="BL298" i="226" s="1"/>
  <c r="BM298" i="226" s="1"/>
  <c r="BS208" i="227"/>
  <c r="BL208" i="226" s="1"/>
  <c r="BS168" i="227"/>
  <c r="BL168" i="226" s="1"/>
  <c r="BM168" i="226" s="1"/>
  <c r="BS128" i="227"/>
  <c r="BL128" i="226" s="1"/>
  <c r="BM128" i="226" s="1"/>
  <c r="BS48" i="227"/>
  <c r="BL48" i="226" s="1"/>
  <c r="BM48" i="226" s="1"/>
  <c r="BS279" i="227"/>
  <c r="BL279" i="226" s="1"/>
  <c r="BM279" i="226" s="1"/>
  <c r="BS215" i="227"/>
  <c r="BL215" i="226" s="1"/>
  <c r="BS143" i="227"/>
  <c r="BL143" i="226" s="1"/>
  <c r="BM143" i="226" s="1"/>
  <c r="BS87" i="227"/>
  <c r="BL87" i="226" s="1"/>
  <c r="BM87" i="226" s="1"/>
  <c r="BS23" i="227"/>
  <c r="BL23" i="226" s="1"/>
  <c r="BM23" i="226" s="1"/>
  <c r="BS282" i="227"/>
  <c r="BL282" i="226" s="1"/>
  <c r="BM282" i="226" s="1"/>
  <c r="BS175" i="227"/>
  <c r="BL175" i="226" s="1"/>
  <c r="BM175" i="226" s="1"/>
  <c r="BS55" i="227"/>
  <c r="BL55" i="226" s="1"/>
  <c r="BM55" i="226" s="1"/>
  <c r="BS326" i="227"/>
  <c r="BL326" i="226" s="1"/>
  <c r="BM326" i="226" s="1"/>
  <c r="BS286" i="227"/>
  <c r="BL286" i="226" s="1"/>
  <c r="BM286" i="226" s="1"/>
  <c r="BS254" i="227"/>
  <c r="BL254" i="226" s="1"/>
  <c r="BM254" i="226" s="1"/>
  <c r="BS222" i="227"/>
  <c r="BL222" i="226" s="1"/>
  <c r="BM222" i="226" s="1"/>
  <c r="BS190" i="227"/>
  <c r="BL190" i="226" s="1"/>
  <c r="BM190" i="226" s="1"/>
  <c r="BS150" i="227"/>
  <c r="BL150" i="226" s="1"/>
  <c r="BM150" i="226" s="1"/>
  <c r="BS118" i="227"/>
  <c r="BL118" i="226" s="1"/>
  <c r="BM118" i="226" s="1"/>
  <c r="BS78" i="227"/>
  <c r="BL78" i="226" s="1"/>
  <c r="BM78" i="226" s="1"/>
  <c r="BS46" i="227"/>
  <c r="BL46" i="226" s="1"/>
  <c r="BM46" i="226" s="1"/>
  <c r="BS13" i="227"/>
  <c r="BL13" i="226" s="1"/>
  <c r="BM13" i="226" s="1"/>
  <c r="BS284" i="227"/>
  <c r="BL284" i="226" s="1"/>
  <c r="BM284" i="226" s="1"/>
  <c r="BS76" i="227"/>
  <c r="BL76" i="226" s="1"/>
  <c r="BM76" i="226" s="1"/>
  <c r="BS130" i="227"/>
  <c r="BL130" i="226" s="1"/>
  <c r="BM130" i="226" s="1"/>
  <c r="BS333" i="227"/>
  <c r="BL333" i="226" s="1"/>
  <c r="BM333" i="226" s="1"/>
  <c r="BS277" i="227"/>
  <c r="BL277" i="226" s="1"/>
  <c r="BM277" i="226" s="1"/>
  <c r="BS213" i="227"/>
  <c r="BL213" i="226" s="1"/>
  <c r="BM213" i="226" s="1"/>
  <c r="BS173" i="227"/>
  <c r="BL173" i="226" s="1"/>
  <c r="BM173" i="226" s="1"/>
  <c r="BS109" i="227"/>
  <c r="BL109" i="226" s="1"/>
  <c r="BM109" i="226" s="1"/>
  <c r="BS45" i="227"/>
  <c r="BL45" i="226" s="1"/>
  <c r="BM45" i="226" s="1"/>
  <c r="BS212" i="227"/>
  <c r="BL212" i="226" s="1"/>
  <c r="BS290" i="227"/>
  <c r="BL290" i="226" s="1"/>
  <c r="BM290" i="226" s="1"/>
  <c r="BS218" i="227"/>
  <c r="BL218" i="226" s="1"/>
  <c r="BM218" i="226" s="1"/>
  <c r="BS122" i="227"/>
  <c r="BL122" i="226" s="1"/>
  <c r="BM122" i="226" s="1"/>
  <c r="BS236" i="227"/>
  <c r="BL236" i="226" s="1"/>
  <c r="BM236" i="226" s="1"/>
  <c r="BS52" i="227"/>
  <c r="BL52" i="226" s="1"/>
  <c r="BS194" i="227"/>
  <c r="BL194" i="226" s="1"/>
  <c r="BM194" i="226" s="1"/>
  <c r="BS339" i="227"/>
  <c r="BL339" i="226" s="1"/>
  <c r="BM339" i="226" s="1"/>
  <c r="BS195" i="227"/>
  <c r="BL195" i="226" s="1"/>
  <c r="BM195" i="226" s="1"/>
  <c r="BS139" i="227"/>
  <c r="BL139" i="226" s="1"/>
  <c r="BM139" i="226" s="1"/>
  <c r="BS91" i="227"/>
  <c r="BL91" i="226" s="1"/>
  <c r="AC227" i="227"/>
  <c r="Z227" i="226" s="1"/>
  <c r="V227" i="224"/>
  <c r="AC266" i="227"/>
  <c r="Z266" i="226" s="1"/>
  <c r="V266" i="224"/>
  <c r="AC114" i="227"/>
  <c r="V114" i="224"/>
  <c r="AC113" i="227"/>
  <c r="Z113" i="226" s="1"/>
  <c r="V113" i="224"/>
  <c r="AC144" i="227"/>
  <c r="Z144" i="226" s="1"/>
  <c r="V144" i="224"/>
  <c r="AC287" i="227"/>
  <c r="Z287" i="226" s="1"/>
  <c r="V287" i="224"/>
  <c r="AC103" i="227"/>
  <c r="Z103" i="226" s="1"/>
  <c r="V103" i="224"/>
  <c r="AC196" i="227"/>
  <c r="Z196" i="226" s="1"/>
  <c r="V196" i="224"/>
  <c r="BD93" i="227"/>
  <c r="AZ93" i="226" s="1"/>
  <c r="BA93" i="226" s="1"/>
  <c r="AC315" i="227"/>
  <c r="Z315" i="226" s="1"/>
  <c r="V315" i="224"/>
  <c r="AC283" i="227"/>
  <c r="Z283" i="226" s="1"/>
  <c r="V283" i="224"/>
  <c r="AC251" i="227"/>
  <c r="Z251" i="226" s="1"/>
  <c r="V251" i="224"/>
  <c r="AC195" i="227"/>
  <c r="Z195" i="226" s="1"/>
  <c r="V195" i="224"/>
  <c r="AC91" i="227"/>
  <c r="Z91" i="226" s="1"/>
  <c r="V91" i="224"/>
  <c r="AC35" i="227"/>
  <c r="Z35" i="226" s="1"/>
  <c r="V35" i="224"/>
  <c r="AC11" i="227"/>
  <c r="Z11" i="226" s="1"/>
  <c r="V11" i="224"/>
  <c r="AC128" i="227"/>
  <c r="Z128" i="226" s="1"/>
  <c r="V128" i="224"/>
  <c r="AC48" i="227"/>
  <c r="Z48" i="226" s="1"/>
  <c r="V48" i="224"/>
  <c r="AC170" i="227"/>
  <c r="Z170" i="226" s="1"/>
  <c r="V170" i="224"/>
  <c r="AC138" i="227"/>
  <c r="V138" i="224"/>
  <c r="AC184" i="227"/>
  <c r="Z184" i="226" s="1"/>
  <c r="V184" i="224"/>
  <c r="AC289" i="227"/>
  <c r="Z289" i="226" s="1"/>
  <c r="V289" i="224"/>
  <c r="AC169" i="227"/>
  <c r="Z169" i="226" s="1"/>
  <c r="V169" i="224"/>
  <c r="AC137" i="227"/>
  <c r="V137" i="224"/>
  <c r="AC89" i="227"/>
  <c r="Z89" i="226" s="1"/>
  <c r="V89" i="224"/>
  <c r="AC57" i="227"/>
  <c r="Z57" i="226" s="1"/>
  <c r="V57" i="224"/>
  <c r="AC216" i="227"/>
  <c r="Z216" i="226" s="1"/>
  <c r="V216" i="224"/>
  <c r="AC56" i="227"/>
  <c r="Z56" i="226" s="1"/>
  <c r="V56" i="224"/>
  <c r="AC255" i="227"/>
  <c r="Z255" i="226" s="1"/>
  <c r="V255" i="224"/>
  <c r="AC183" i="227"/>
  <c r="Z183" i="226" s="1"/>
  <c r="V183" i="224"/>
  <c r="AC159" i="227"/>
  <c r="Z159" i="226" s="1"/>
  <c r="V159" i="224"/>
  <c r="AC71" i="227"/>
  <c r="Z71" i="226" s="1"/>
  <c r="V71" i="224"/>
  <c r="AC334" i="227"/>
  <c r="Z334" i="226" s="1"/>
  <c r="V334" i="224"/>
  <c r="AC286" i="227"/>
  <c r="V286" i="224"/>
  <c r="AC254" i="227"/>
  <c r="Z254" i="226" s="1"/>
  <c r="V254" i="224"/>
  <c r="AC222" i="227"/>
  <c r="Z222" i="226" s="1"/>
  <c r="V222" i="224"/>
  <c r="AC166" i="227"/>
  <c r="Z166" i="226" s="1"/>
  <c r="V166" i="224"/>
  <c r="AC142" i="227"/>
  <c r="Z142" i="226" s="1"/>
  <c r="V142" i="224"/>
  <c r="AC86" i="227"/>
  <c r="Z86" i="226" s="1"/>
  <c r="V86" i="224"/>
  <c r="AC341" i="227"/>
  <c r="Z341" i="226" s="1"/>
  <c r="V341" i="224"/>
  <c r="AC309" i="227"/>
  <c r="Z309" i="226" s="1"/>
  <c r="V309" i="224"/>
  <c r="AC285" i="227"/>
  <c r="Z285" i="226" s="1"/>
  <c r="V285" i="224"/>
  <c r="AC253" i="227"/>
  <c r="Z253" i="226" s="1"/>
  <c r="V253" i="224"/>
  <c r="AC229" i="227"/>
  <c r="Z229" i="226" s="1"/>
  <c r="V229" i="224"/>
  <c r="AC125" i="227"/>
  <c r="Z125" i="226" s="1"/>
  <c r="V125" i="224"/>
  <c r="AC101" i="227"/>
  <c r="Z101" i="226" s="1"/>
  <c r="V101" i="224"/>
  <c r="AC77" i="227"/>
  <c r="Z77" i="226" s="1"/>
  <c r="V77" i="224"/>
  <c r="AC21" i="227"/>
  <c r="Z21" i="226" s="1"/>
  <c r="V21" i="224"/>
  <c r="AC340" i="227"/>
  <c r="Z340" i="226" s="1"/>
  <c r="V340" i="224"/>
  <c r="AF335" i="227"/>
  <c r="AB335" i="226" s="1"/>
  <c r="AC335" i="226" s="1"/>
  <c r="X335" i="224"/>
  <c r="AF191" i="227"/>
  <c r="AB191" i="226" s="1"/>
  <c r="AC191" i="226" s="1"/>
  <c r="X191" i="224"/>
  <c r="AF127" i="227"/>
  <c r="AB127" i="226" s="1"/>
  <c r="AC127" i="226" s="1"/>
  <c r="X127" i="224"/>
  <c r="AF23" i="227"/>
  <c r="AB23" i="226" s="1"/>
  <c r="AC23" i="226" s="1"/>
  <c r="X23" i="224"/>
  <c r="AF288" i="227"/>
  <c r="AB288" i="226" s="1"/>
  <c r="AC288" i="226" s="1"/>
  <c r="X288" i="224"/>
  <c r="AF80" i="227"/>
  <c r="AB80" i="226" s="1"/>
  <c r="AC80" i="226" s="1"/>
  <c r="X80" i="224"/>
  <c r="AF294" i="227"/>
  <c r="AB294" i="226" s="1"/>
  <c r="AC294" i="226" s="1"/>
  <c r="X294" i="224"/>
  <c r="AF262" i="227"/>
  <c r="AB262" i="226" s="1"/>
  <c r="AC262" i="226" s="1"/>
  <c r="X262" i="224"/>
  <c r="AF230" i="227"/>
  <c r="AB230" i="226" s="1"/>
  <c r="AC230" i="226" s="1"/>
  <c r="X230" i="224"/>
  <c r="AF190" i="227"/>
  <c r="AB190" i="226" s="1"/>
  <c r="AC190" i="226" s="1"/>
  <c r="X190" i="224"/>
  <c r="AF126" i="227"/>
  <c r="AB126" i="226" s="1"/>
  <c r="AC126" i="226" s="1"/>
  <c r="X126" i="224"/>
  <c r="AF86" i="227"/>
  <c r="AB86" i="226" s="1"/>
  <c r="AC86" i="226" s="1"/>
  <c r="X86" i="224"/>
  <c r="AF46" i="227"/>
  <c r="AB46" i="226" s="1"/>
  <c r="AC46" i="226" s="1"/>
  <c r="X46" i="224"/>
  <c r="AF168" i="227"/>
  <c r="AB168" i="226" s="1"/>
  <c r="AC168" i="226" s="1"/>
  <c r="X168" i="224"/>
  <c r="AF333" i="227"/>
  <c r="AB333" i="226" s="1"/>
  <c r="AC333" i="226" s="1"/>
  <c r="X333" i="224"/>
  <c r="AF293" i="227"/>
  <c r="AB293" i="226" s="1"/>
  <c r="AC293" i="226" s="1"/>
  <c r="X293" i="224"/>
  <c r="AF245" i="227"/>
  <c r="AB245" i="226" s="1"/>
  <c r="AC245" i="226" s="1"/>
  <c r="X245" i="224"/>
  <c r="AF189" i="227"/>
  <c r="AB189" i="226" s="1"/>
  <c r="AC189" i="226" s="1"/>
  <c r="X189" i="224"/>
  <c r="AF149" i="227"/>
  <c r="AB149" i="226" s="1"/>
  <c r="AC149" i="226" s="1"/>
  <c r="X149" i="224"/>
  <c r="AF93" i="227"/>
  <c r="AB93" i="226" s="1"/>
  <c r="AC93" i="226" s="1"/>
  <c r="X93" i="224"/>
  <c r="AF29" i="227"/>
  <c r="AB29" i="226" s="1"/>
  <c r="AC29" i="226" s="1"/>
  <c r="X29" i="224"/>
  <c r="AF256" i="227"/>
  <c r="AB256" i="226" s="1"/>
  <c r="AC256" i="226" s="1"/>
  <c r="X256" i="224"/>
  <c r="AF316" i="227"/>
  <c r="AB316" i="226" s="1"/>
  <c r="AC316" i="226" s="1"/>
  <c r="X316" i="224"/>
  <c r="AF284" i="227"/>
  <c r="AB284" i="226" s="1"/>
  <c r="AC284" i="226" s="1"/>
  <c r="X284" i="224"/>
  <c r="AF252" i="227"/>
  <c r="AB252" i="226" s="1"/>
  <c r="AC252" i="226" s="1"/>
  <c r="X252" i="224"/>
  <c r="AF220" i="227"/>
  <c r="AB220" i="226" s="1"/>
  <c r="AC220" i="226" s="1"/>
  <c r="X220" i="224"/>
  <c r="AF172" i="227"/>
  <c r="AB172" i="226" s="1"/>
  <c r="AC172" i="226" s="1"/>
  <c r="X172" i="224"/>
  <c r="AF116" i="227"/>
  <c r="AB116" i="226" s="1"/>
  <c r="AC116" i="226" s="1"/>
  <c r="X116" i="224"/>
  <c r="AF84" i="227"/>
  <c r="AB84" i="226" s="1"/>
  <c r="AC84" i="226" s="1"/>
  <c r="X84" i="224"/>
  <c r="AF12" i="227"/>
  <c r="AB12" i="226" s="1"/>
  <c r="AC12" i="226" s="1"/>
  <c r="X12" i="224"/>
  <c r="AF235" i="227"/>
  <c r="AB235" i="226" s="1"/>
  <c r="AC235" i="226" s="1"/>
  <c r="X235" i="224"/>
  <c r="AF203" i="227"/>
  <c r="AB203" i="226" s="1"/>
  <c r="AC203" i="226" s="1"/>
  <c r="X203" i="224"/>
  <c r="AF131" i="227"/>
  <c r="AB131" i="226" s="1"/>
  <c r="AC131" i="226" s="1"/>
  <c r="X131" i="224"/>
  <c r="AF59" i="227"/>
  <c r="AB59" i="226" s="1"/>
  <c r="AC59" i="226" s="1"/>
  <c r="X59" i="224"/>
  <c r="AF136" i="227"/>
  <c r="AB136" i="226" s="1"/>
  <c r="AC136" i="226" s="1"/>
  <c r="X136" i="224"/>
  <c r="AF298" i="227"/>
  <c r="AB298" i="226" s="1"/>
  <c r="AC298" i="226" s="1"/>
  <c r="X298" i="224"/>
  <c r="AF266" i="227"/>
  <c r="AB266" i="226" s="1"/>
  <c r="AC266" i="226" s="1"/>
  <c r="X266" i="224"/>
  <c r="AF234" i="227"/>
  <c r="AB234" i="226" s="1"/>
  <c r="AC234" i="226" s="1"/>
  <c r="X234" i="224"/>
  <c r="AF202" i="227"/>
  <c r="AB202" i="226" s="1"/>
  <c r="AC202" i="226" s="1"/>
  <c r="X202" i="224"/>
  <c r="AF170" i="227"/>
  <c r="AB170" i="226" s="1"/>
  <c r="AC170" i="226" s="1"/>
  <c r="X170" i="224"/>
  <c r="AF114" i="227"/>
  <c r="AB114" i="226" s="1"/>
  <c r="X114" i="224"/>
  <c r="AF50" i="227"/>
  <c r="AB50" i="226" s="1"/>
  <c r="AC50" i="226" s="1"/>
  <c r="X50" i="224"/>
  <c r="AF337" i="227"/>
  <c r="AB337" i="226" s="1"/>
  <c r="AC337" i="226" s="1"/>
  <c r="X337" i="224"/>
  <c r="AF297" i="227"/>
  <c r="AB297" i="226" s="1"/>
  <c r="AC297" i="226" s="1"/>
  <c r="X297" i="224"/>
  <c r="AF233" i="227"/>
  <c r="AB233" i="226" s="1"/>
  <c r="AC233" i="226" s="1"/>
  <c r="X233" i="224"/>
  <c r="AF185" i="227"/>
  <c r="AB185" i="226" s="1"/>
  <c r="AC185" i="226" s="1"/>
  <c r="X185" i="224"/>
  <c r="AF105" i="227"/>
  <c r="AB105" i="226" s="1"/>
  <c r="AC105" i="226" s="1"/>
  <c r="X105" i="224"/>
  <c r="AF41" i="227"/>
  <c r="AB41" i="226" s="1"/>
  <c r="AC41" i="226" s="1"/>
  <c r="X41" i="224"/>
  <c r="AF96" i="227"/>
  <c r="AB96" i="226" s="1"/>
  <c r="AC96" i="226" s="1"/>
  <c r="X96" i="224"/>
  <c r="AL192" i="227"/>
  <c r="AB192" i="224"/>
  <c r="AL144" i="227"/>
  <c r="AB144" i="224"/>
  <c r="AL88" i="227"/>
  <c r="AB88" i="224"/>
  <c r="AL32" i="227"/>
  <c r="AB32" i="224"/>
  <c r="AL161" i="227"/>
  <c r="AB161" i="224"/>
  <c r="AL327" i="227"/>
  <c r="AB327" i="224"/>
  <c r="AL287" i="227"/>
  <c r="AB287" i="224"/>
  <c r="AL183" i="227"/>
  <c r="AB183" i="224"/>
  <c r="AL143" i="227"/>
  <c r="AB143" i="224"/>
  <c r="AL95" i="227"/>
  <c r="AB95" i="224"/>
  <c r="AL31" i="227"/>
  <c r="AB31" i="224"/>
  <c r="AL177" i="227"/>
  <c r="AB177" i="224"/>
  <c r="AL294" i="227"/>
  <c r="AB294" i="224"/>
  <c r="AL262" i="227"/>
  <c r="AB262" i="224"/>
  <c r="AL182" i="227"/>
  <c r="AB182" i="224"/>
  <c r="AL150" i="227"/>
  <c r="AB150" i="224"/>
  <c r="AL118" i="227"/>
  <c r="AB118" i="224"/>
  <c r="AL86" i="227"/>
  <c r="AB86" i="224"/>
  <c r="AL54" i="227"/>
  <c r="AB54" i="224"/>
  <c r="AL17" i="227"/>
  <c r="AB17" i="224"/>
  <c r="AL197" i="227"/>
  <c r="AB197" i="224"/>
  <c r="AL149" i="227"/>
  <c r="AB149" i="224"/>
  <c r="AL93" i="227"/>
  <c r="AB93" i="224"/>
  <c r="AL21" i="227"/>
  <c r="AB21" i="224"/>
  <c r="AL300" i="227"/>
  <c r="AB300" i="224"/>
  <c r="AL268" i="227"/>
  <c r="AB268" i="224"/>
  <c r="AL236" i="227"/>
  <c r="AB236" i="224"/>
  <c r="AL204" i="227"/>
  <c r="AB204" i="224"/>
  <c r="AL148" i="227"/>
  <c r="AB148" i="224"/>
  <c r="AL100" i="227"/>
  <c r="AB100" i="224"/>
  <c r="AL36" i="227"/>
  <c r="AB36" i="224"/>
  <c r="AL105" i="227"/>
  <c r="AB105" i="224"/>
  <c r="AL243" i="227"/>
  <c r="AB243" i="224"/>
  <c r="AL179" i="227"/>
  <c r="AB179" i="224"/>
  <c r="AL131" i="227"/>
  <c r="AB131" i="224"/>
  <c r="AL91" i="227"/>
  <c r="AB91" i="224"/>
  <c r="AL43" i="227"/>
  <c r="AB43" i="224"/>
  <c r="AL329" i="227"/>
  <c r="AB329" i="224"/>
  <c r="AL65" i="227"/>
  <c r="AB65" i="224"/>
  <c r="AL314" i="227"/>
  <c r="AB314" i="224"/>
  <c r="AL282" i="227"/>
  <c r="AB282" i="224"/>
  <c r="AL250" i="227"/>
  <c r="AB250" i="224"/>
  <c r="AL218" i="227"/>
  <c r="AB218" i="224"/>
  <c r="AL186" i="227"/>
  <c r="AB186" i="224"/>
  <c r="AL122" i="227"/>
  <c r="AB122" i="224"/>
  <c r="AL50" i="227"/>
  <c r="AB50" i="224"/>
  <c r="AO303" i="227"/>
  <c r="AD303" i="224"/>
  <c r="AO23" i="227"/>
  <c r="AD23" i="224"/>
  <c r="AO305" i="227"/>
  <c r="AD305" i="224"/>
  <c r="AO241" i="227"/>
  <c r="AD241" i="224"/>
  <c r="AO185" i="227"/>
  <c r="AD185" i="224"/>
  <c r="AO153" i="227"/>
  <c r="AD153" i="224"/>
  <c r="AO105" i="227"/>
  <c r="AD105" i="224"/>
  <c r="AO327" i="227"/>
  <c r="AD327" i="224"/>
  <c r="AO328" i="227"/>
  <c r="AD328" i="224"/>
  <c r="BB328" i="224" s="1"/>
  <c r="AO168" i="227"/>
  <c r="AD168" i="224"/>
  <c r="AO72" i="227"/>
  <c r="AD72" i="224"/>
  <c r="AO335" i="227"/>
  <c r="AD335" i="224"/>
  <c r="AO294" i="227"/>
  <c r="AD294" i="224"/>
  <c r="AO262" i="227"/>
  <c r="AD262" i="224"/>
  <c r="AO230" i="227"/>
  <c r="AD230" i="224"/>
  <c r="AO190" i="227"/>
  <c r="AD190" i="224"/>
  <c r="AO142" i="227"/>
  <c r="AD142" i="224"/>
  <c r="AO102" i="227"/>
  <c r="AD102" i="224"/>
  <c r="AO54" i="227"/>
  <c r="AD54" i="224"/>
  <c r="AO333" i="227"/>
  <c r="AD333" i="224"/>
  <c r="AO245" i="227"/>
  <c r="AD245" i="224"/>
  <c r="AO189" i="227"/>
  <c r="AD189" i="224"/>
  <c r="AO157" i="227"/>
  <c r="AD157" i="224"/>
  <c r="AO109" i="227"/>
  <c r="AD109" i="224"/>
  <c r="AR200" i="227"/>
  <c r="AF200" i="224"/>
  <c r="AR160" i="227"/>
  <c r="AF160" i="224"/>
  <c r="AR88" i="227"/>
  <c r="AF88" i="224"/>
  <c r="AR314" i="227"/>
  <c r="AF314" i="224"/>
  <c r="AR210" i="227"/>
  <c r="AF210" i="224"/>
  <c r="AR335" i="227"/>
  <c r="AF335" i="224"/>
  <c r="AR215" i="227"/>
  <c r="AF215" i="224"/>
  <c r="AR135" i="227"/>
  <c r="AF135" i="224"/>
  <c r="AR55" i="227"/>
  <c r="AF55" i="224"/>
  <c r="AR274" i="227"/>
  <c r="AF274" i="224"/>
  <c r="AR42" i="227"/>
  <c r="AF42" i="224"/>
  <c r="AR113" i="227"/>
  <c r="AF113" i="224"/>
  <c r="AR286" i="227"/>
  <c r="AF286" i="224"/>
  <c r="AR254" i="227"/>
  <c r="AF254" i="224"/>
  <c r="AR222" i="227"/>
  <c r="AF222" i="224"/>
  <c r="AR174" i="227"/>
  <c r="AF174" i="224"/>
  <c r="AR118" i="227"/>
  <c r="AF118" i="224"/>
  <c r="AR78" i="227"/>
  <c r="AF78" i="224"/>
  <c r="AR22" i="227"/>
  <c r="AF22" i="224"/>
  <c r="AR266" i="227"/>
  <c r="AF266" i="224"/>
  <c r="AR98" i="227"/>
  <c r="AF98" i="224"/>
  <c r="AR169" i="227"/>
  <c r="AF169" i="224"/>
  <c r="AR49" i="227"/>
  <c r="AF49" i="224"/>
  <c r="AR293" i="227"/>
  <c r="AF293" i="224"/>
  <c r="AR229" i="227"/>
  <c r="AF229" i="224"/>
  <c r="AR173" i="227"/>
  <c r="AF173" i="224"/>
  <c r="AR141" i="227"/>
  <c r="AF141" i="224"/>
  <c r="AR93" i="227"/>
  <c r="AF93" i="224"/>
  <c r="AR21" i="227"/>
  <c r="AF21" i="224"/>
  <c r="AR57" i="227"/>
  <c r="AF57" i="224"/>
  <c r="AR292" i="227"/>
  <c r="AF292" i="224"/>
  <c r="AR260" i="227"/>
  <c r="AF260" i="224"/>
  <c r="AR228" i="227"/>
  <c r="AF228" i="224"/>
  <c r="AR196" i="227"/>
  <c r="AF196" i="224"/>
  <c r="AR100" i="227"/>
  <c r="AF100" i="224"/>
  <c r="AR44" i="227"/>
  <c r="AF44" i="224"/>
  <c r="AR177" i="227"/>
  <c r="AF177" i="224"/>
  <c r="AR331" i="227"/>
  <c r="AF331" i="224"/>
  <c r="AR147" i="227"/>
  <c r="AF147" i="224"/>
  <c r="AR83" i="227"/>
  <c r="AF83" i="224"/>
  <c r="AR51" i="227"/>
  <c r="AF51" i="224"/>
  <c r="AR170" i="227"/>
  <c r="AF170" i="224"/>
  <c r="AR50" i="227"/>
  <c r="AF50" i="224"/>
  <c r="AR233" i="227"/>
  <c r="AF233" i="224"/>
  <c r="BS314" i="227"/>
  <c r="BL314" i="226" s="1"/>
  <c r="BM314" i="226" s="1"/>
  <c r="AC123" i="227"/>
  <c r="Z123" i="226" s="1"/>
  <c r="V123" i="224"/>
  <c r="AC298" i="227"/>
  <c r="Z298" i="226" s="1"/>
  <c r="V298" i="224"/>
  <c r="AC202" i="227"/>
  <c r="Z202" i="226" s="1"/>
  <c r="V202" i="224"/>
  <c r="AC256" i="227"/>
  <c r="Z256" i="226" s="1"/>
  <c r="V256" i="224"/>
  <c r="AC40" i="227"/>
  <c r="Z40" i="226" s="1"/>
  <c r="V40" i="224"/>
  <c r="AC321" i="227"/>
  <c r="Z321" i="226" s="1"/>
  <c r="V321" i="224"/>
  <c r="AC249" i="227"/>
  <c r="Z249" i="226" s="1"/>
  <c r="V249" i="224"/>
  <c r="AC201" i="227"/>
  <c r="Z201" i="226" s="1"/>
  <c r="V201" i="224"/>
  <c r="AC33" i="227"/>
  <c r="Z33" i="226" s="1"/>
  <c r="V33" i="224"/>
  <c r="AC288" i="227"/>
  <c r="Z288" i="226" s="1"/>
  <c r="V288" i="224"/>
  <c r="AC135" i="227"/>
  <c r="V135" i="224"/>
  <c r="AC47" i="227"/>
  <c r="Z47" i="226" s="1"/>
  <c r="V47" i="224"/>
  <c r="AC118" i="227"/>
  <c r="Z118" i="226" s="1"/>
  <c r="V118" i="224"/>
  <c r="AC62" i="227"/>
  <c r="Z62" i="226" s="1"/>
  <c r="V62" i="224"/>
  <c r="AC157" i="227"/>
  <c r="Z157" i="226" s="1"/>
  <c r="V157" i="224"/>
  <c r="AC53" i="227"/>
  <c r="Z53" i="226" s="1"/>
  <c r="V53" i="224"/>
  <c r="AC68" i="227"/>
  <c r="Z68" i="226" s="1"/>
  <c r="V68" i="224"/>
  <c r="BD239" i="227"/>
  <c r="AZ239" i="226" s="1"/>
  <c r="BA239" i="226" s="1"/>
  <c r="AC339" i="227"/>
  <c r="Z339" i="226" s="1"/>
  <c r="V339" i="224"/>
  <c r="AC219" i="227"/>
  <c r="Z219" i="226" s="1"/>
  <c r="V219" i="224"/>
  <c r="AC163" i="227"/>
  <c r="Z163" i="226" s="1"/>
  <c r="V163" i="224"/>
  <c r="AC139" i="227"/>
  <c r="V139" i="224"/>
  <c r="AC115" i="227"/>
  <c r="Z115" i="226" s="1"/>
  <c r="V115" i="224"/>
  <c r="AC59" i="227"/>
  <c r="Z59" i="226" s="1"/>
  <c r="V59" i="224"/>
  <c r="AC280" i="227"/>
  <c r="Z280" i="226" s="1"/>
  <c r="V280" i="224"/>
  <c r="R270" i="224"/>
  <c r="R238" i="224"/>
  <c r="AC322" i="227"/>
  <c r="Z322" i="226" s="1"/>
  <c r="V322" i="224"/>
  <c r="AC290" i="227"/>
  <c r="Z290" i="226" s="1"/>
  <c r="V290" i="224"/>
  <c r="AC258" i="227"/>
  <c r="Z258" i="226" s="1"/>
  <c r="V258" i="224"/>
  <c r="AC226" i="227"/>
  <c r="Z226" i="226" s="1"/>
  <c r="V226" i="224"/>
  <c r="AC194" i="227"/>
  <c r="Z194" i="226" s="1"/>
  <c r="V194" i="224"/>
  <c r="AC106" i="227"/>
  <c r="Z106" i="226" s="1"/>
  <c r="V106" i="224"/>
  <c r="AC82" i="227"/>
  <c r="Z82" i="226" s="1"/>
  <c r="V82" i="224"/>
  <c r="AC58" i="227"/>
  <c r="Z58" i="226" s="1"/>
  <c r="V58" i="224"/>
  <c r="AC34" i="227"/>
  <c r="Z34" i="226" s="1"/>
  <c r="V34" i="224"/>
  <c r="AC296" i="227"/>
  <c r="Z296" i="226" s="1"/>
  <c r="V296" i="224"/>
  <c r="AC265" i="227"/>
  <c r="Z265" i="226" s="1"/>
  <c r="V265" i="224"/>
  <c r="AC241" i="227"/>
  <c r="Z241" i="226" s="1"/>
  <c r="V241" i="224"/>
  <c r="AC217" i="227"/>
  <c r="Z217" i="226" s="1"/>
  <c r="V217" i="224"/>
  <c r="AC193" i="227"/>
  <c r="Z193" i="226" s="1"/>
  <c r="V193" i="224"/>
  <c r="AC25" i="227"/>
  <c r="Z25" i="226" s="1"/>
  <c r="V25" i="224"/>
  <c r="AC320" i="227"/>
  <c r="Z320" i="226" s="1"/>
  <c r="V320" i="224"/>
  <c r="AC120" i="227"/>
  <c r="Z120" i="226" s="1"/>
  <c r="V120" i="224"/>
  <c r="AC311" i="227"/>
  <c r="Z311" i="226" s="1"/>
  <c r="V311" i="224"/>
  <c r="AC279" i="227"/>
  <c r="Z279" i="226" s="1"/>
  <c r="V279" i="224"/>
  <c r="AC231" i="227"/>
  <c r="Z231" i="226" s="1"/>
  <c r="V231" i="224"/>
  <c r="AC207" i="227"/>
  <c r="Z207" i="226" s="1"/>
  <c r="V207" i="224"/>
  <c r="AC127" i="227"/>
  <c r="Z127" i="226" s="1"/>
  <c r="V127" i="224"/>
  <c r="AC95" i="227"/>
  <c r="Z95" i="226" s="1"/>
  <c r="V95" i="224"/>
  <c r="AC39" i="227"/>
  <c r="Z39" i="226" s="1"/>
  <c r="V39" i="224"/>
  <c r="AC15" i="227"/>
  <c r="Z15" i="226" s="1"/>
  <c r="V15" i="224"/>
  <c r="AC310" i="227"/>
  <c r="Z310" i="226" s="1"/>
  <c r="V310" i="224"/>
  <c r="AC190" i="227"/>
  <c r="Z190" i="226" s="1"/>
  <c r="V190" i="224"/>
  <c r="AC110" i="227"/>
  <c r="Z110" i="226" s="1"/>
  <c r="V110" i="224"/>
  <c r="AC30" i="227"/>
  <c r="Z30" i="226" s="1"/>
  <c r="V30" i="224"/>
  <c r="AC205" i="227"/>
  <c r="Z205" i="226" s="1"/>
  <c r="V205" i="224"/>
  <c r="AC181" i="227"/>
  <c r="Z181" i="226" s="1"/>
  <c r="V181" i="224"/>
  <c r="AC45" i="227"/>
  <c r="Z45" i="226" s="1"/>
  <c r="V45" i="224"/>
  <c r="AC316" i="227"/>
  <c r="Z316" i="226" s="1"/>
  <c r="V316" i="224"/>
  <c r="AC284" i="227"/>
  <c r="Z284" i="226" s="1"/>
  <c r="V284" i="224"/>
  <c r="AC252" i="227"/>
  <c r="Z252" i="226" s="1"/>
  <c r="V252" i="224"/>
  <c r="AC220" i="227"/>
  <c r="Z220" i="226" s="1"/>
  <c r="V220" i="224"/>
  <c r="AC188" i="227"/>
  <c r="Z188" i="226" s="1"/>
  <c r="V188" i="224"/>
  <c r="AC92" i="227"/>
  <c r="Z92" i="226" s="1"/>
  <c r="V92" i="224"/>
  <c r="AC60" i="227"/>
  <c r="Z60" i="226" s="1"/>
  <c r="V60" i="224"/>
  <c r="AO316" i="227"/>
  <c r="AD316" i="224"/>
  <c r="AO284" i="227"/>
  <c r="AD284" i="224"/>
  <c r="AO252" i="227"/>
  <c r="AD252" i="224"/>
  <c r="AO220" i="227"/>
  <c r="AD220" i="224"/>
  <c r="AO172" i="227"/>
  <c r="AD172" i="224"/>
  <c r="AO116" i="227"/>
  <c r="AD116" i="224"/>
  <c r="AO44" i="227"/>
  <c r="AD44" i="224"/>
  <c r="AO331" i="227"/>
  <c r="AD331" i="224"/>
  <c r="AO187" i="227"/>
  <c r="AD187" i="224"/>
  <c r="AO115" i="227"/>
  <c r="AD115" i="224"/>
  <c r="AO67" i="227"/>
  <c r="AD67" i="224"/>
  <c r="AO11" i="227"/>
  <c r="AD11" i="224"/>
  <c r="AO231" i="227"/>
  <c r="AD231" i="224"/>
  <c r="BB231" i="224" s="1"/>
  <c r="AO95" i="227"/>
  <c r="AD95" i="224"/>
  <c r="AO322" i="227"/>
  <c r="AD322" i="224"/>
  <c r="AO290" i="227"/>
  <c r="AD290" i="224"/>
  <c r="AO258" i="227"/>
  <c r="AD258" i="224"/>
  <c r="AO226" i="227"/>
  <c r="AD226" i="224"/>
  <c r="AO194" i="227"/>
  <c r="AD194" i="224"/>
  <c r="AO130" i="227"/>
  <c r="AD130" i="224"/>
  <c r="AO82" i="227"/>
  <c r="AD82" i="224"/>
  <c r="AO34" i="227"/>
  <c r="AD34" i="224"/>
  <c r="BD286" i="227"/>
  <c r="AZ286" i="226" s="1"/>
  <c r="BA286" i="226" s="1"/>
  <c r="BD254" i="227"/>
  <c r="AZ254" i="226" s="1"/>
  <c r="BA254" i="226" s="1"/>
  <c r="BD222" i="227"/>
  <c r="AZ222" i="226" s="1"/>
  <c r="BA222" i="226" s="1"/>
  <c r="BD174" i="227"/>
  <c r="AZ174" i="226" s="1"/>
  <c r="BA174" i="226" s="1"/>
  <c r="BD118" i="227"/>
  <c r="AZ118" i="226" s="1"/>
  <c r="BA118" i="226" s="1"/>
  <c r="BD86" i="227"/>
  <c r="AZ86" i="226" s="1"/>
  <c r="BD54" i="227"/>
  <c r="AZ54" i="226" s="1"/>
  <c r="BD14" i="227"/>
  <c r="AZ14" i="226" s="1"/>
  <c r="BA14" i="226" s="1"/>
  <c r="BD162" i="227"/>
  <c r="AZ162" i="226" s="1"/>
  <c r="BA162" i="226" s="1"/>
  <c r="BD333" i="227"/>
  <c r="AZ333" i="226" s="1"/>
  <c r="BD269" i="227"/>
  <c r="AZ269" i="226" s="1"/>
  <c r="BD221" i="227"/>
  <c r="AZ221" i="226" s="1"/>
  <c r="BA221" i="226" s="1"/>
  <c r="BD173" i="227"/>
  <c r="AZ173" i="226" s="1"/>
  <c r="BA173" i="226" s="1"/>
  <c r="BD133" i="227"/>
  <c r="AZ133" i="226" s="1"/>
  <c r="BA133" i="226" s="1"/>
  <c r="BD69" i="227"/>
  <c r="AZ69" i="226" s="1"/>
  <c r="BA69" i="226" s="1"/>
  <c r="BD84" i="227"/>
  <c r="AZ84" i="226" s="1"/>
  <c r="BD199" i="227"/>
  <c r="AZ199" i="226" s="1"/>
  <c r="BA199" i="226" s="1"/>
  <c r="BD47" i="227"/>
  <c r="AZ47" i="226" s="1"/>
  <c r="BA47" i="226" s="1"/>
  <c r="BD308" i="227"/>
  <c r="AZ308" i="226" s="1"/>
  <c r="BA308" i="226" s="1"/>
  <c r="BD276" i="227"/>
  <c r="AZ276" i="226" s="1"/>
  <c r="BA276" i="226" s="1"/>
  <c r="BD244" i="227"/>
  <c r="AZ244" i="226" s="1"/>
  <c r="BA244" i="226" s="1"/>
  <c r="BD212" i="227"/>
  <c r="AZ212" i="226" s="1"/>
  <c r="BA212" i="226" s="1"/>
  <c r="BD140" i="227"/>
  <c r="AZ140" i="226" s="1"/>
  <c r="BA140" i="226" s="1"/>
  <c r="BD263" i="227"/>
  <c r="AZ263" i="226" s="1"/>
  <c r="BA263" i="226" s="1"/>
  <c r="BD187" i="227"/>
  <c r="AZ187" i="226" s="1"/>
  <c r="BA187" i="226" s="1"/>
  <c r="BD131" i="227"/>
  <c r="AZ131" i="226" s="1"/>
  <c r="BA131" i="226" s="1"/>
  <c r="BD75" i="227"/>
  <c r="AZ75" i="226" s="1"/>
  <c r="BA75" i="226" s="1"/>
  <c r="BD43" i="227"/>
  <c r="AZ43" i="226" s="1"/>
  <c r="BD314" i="227"/>
  <c r="AZ314" i="226" s="1"/>
  <c r="BA314" i="226" s="1"/>
  <c r="BD274" i="227"/>
  <c r="AZ274" i="226" s="1"/>
  <c r="BA274" i="226" s="1"/>
  <c r="BD226" i="227"/>
  <c r="AZ226" i="226" s="1"/>
  <c r="BA226" i="226" s="1"/>
  <c r="BD114" i="227"/>
  <c r="AZ114" i="226" s="1"/>
  <c r="BA114" i="226" s="1"/>
  <c r="BD290" i="227"/>
  <c r="AZ290" i="226" s="1"/>
  <c r="BA290" i="226" s="1"/>
  <c r="BD194" i="227"/>
  <c r="AZ194" i="226" s="1"/>
  <c r="BA194" i="226" s="1"/>
  <c r="BD289" i="227"/>
  <c r="AZ289" i="226" s="1"/>
  <c r="BA289" i="226" s="1"/>
  <c r="BD257" i="227"/>
  <c r="AZ257" i="226" s="1"/>
  <c r="BA257" i="226" s="1"/>
  <c r="BD217" i="227"/>
  <c r="AZ217" i="226" s="1"/>
  <c r="BD177" i="227"/>
  <c r="AZ177" i="226" s="1"/>
  <c r="BA177" i="226" s="1"/>
  <c r="BD121" i="227"/>
  <c r="AZ121" i="226" s="1"/>
  <c r="BD81" i="227"/>
  <c r="AZ81" i="226" s="1"/>
  <c r="BA81" i="226" s="1"/>
  <c r="BD25" i="227"/>
  <c r="AZ25" i="226" s="1"/>
  <c r="BA25" i="226" s="1"/>
  <c r="BD95" i="227"/>
  <c r="AZ95" i="226" s="1"/>
  <c r="BD168" i="227"/>
  <c r="AZ168" i="226" s="1"/>
  <c r="BA168" i="226" s="1"/>
  <c r="BD128" i="227"/>
  <c r="AZ128" i="226" s="1"/>
  <c r="BA128" i="226" s="1"/>
  <c r="BD40" i="227"/>
  <c r="AZ40" i="226" s="1"/>
  <c r="BD207" i="227"/>
  <c r="AZ207" i="226" s="1"/>
  <c r="BM294" i="227"/>
  <c r="BI294" i="226" s="1"/>
  <c r="BJ294" i="226" s="1"/>
  <c r="BM182" i="227"/>
  <c r="BI182" i="226" s="1"/>
  <c r="BJ182" i="226" s="1"/>
  <c r="BM142" i="227"/>
  <c r="BI142" i="226" s="1"/>
  <c r="BJ142" i="226" s="1"/>
  <c r="BM94" i="227"/>
  <c r="BI94" i="226" s="1"/>
  <c r="BJ94" i="226" s="1"/>
  <c r="BM99" i="227"/>
  <c r="BI99" i="226" s="1"/>
  <c r="BJ99" i="226" s="1"/>
  <c r="BM89" i="227"/>
  <c r="BI89" i="226" s="1"/>
  <c r="BJ89" i="226" s="1"/>
  <c r="BM199" i="227"/>
  <c r="BI199" i="226" s="1"/>
  <c r="BJ199" i="226" s="1"/>
  <c r="BM317" i="227"/>
  <c r="BI317" i="226" s="1"/>
  <c r="BJ317" i="226" s="1"/>
  <c r="BM285" i="227"/>
  <c r="BI285" i="226" s="1"/>
  <c r="BJ285" i="226" s="1"/>
  <c r="BM181" i="227"/>
  <c r="BI181" i="226" s="1"/>
  <c r="BJ181" i="226" s="1"/>
  <c r="BM141" i="227"/>
  <c r="BI141" i="226" s="1"/>
  <c r="BJ141" i="226" s="1"/>
  <c r="BM101" i="227"/>
  <c r="BI101" i="226" s="1"/>
  <c r="BJ101" i="226" s="1"/>
  <c r="BM34" i="227"/>
  <c r="BI34" i="226" s="1"/>
  <c r="BJ34" i="226" s="1"/>
  <c r="BM329" i="227"/>
  <c r="BI329" i="226" s="1"/>
  <c r="BJ329" i="226" s="1"/>
  <c r="BM129" i="227"/>
  <c r="BI129" i="226" s="1"/>
  <c r="BJ129" i="226" s="1"/>
  <c r="BM340" i="227"/>
  <c r="BI340" i="226" s="1"/>
  <c r="BJ340" i="226" s="1"/>
  <c r="BM308" i="227"/>
  <c r="BI308" i="226" s="1"/>
  <c r="BJ308" i="226" s="1"/>
  <c r="BM276" i="227"/>
  <c r="BI276" i="226" s="1"/>
  <c r="BJ276" i="226" s="1"/>
  <c r="BM172" i="227"/>
  <c r="BI172" i="226" s="1"/>
  <c r="BJ172" i="226" s="1"/>
  <c r="BM83" i="227"/>
  <c r="BI83" i="226" s="1"/>
  <c r="BJ83" i="226" s="1"/>
  <c r="BM15" i="227"/>
  <c r="BI15" i="226" s="1"/>
  <c r="BJ15" i="226" s="1"/>
  <c r="BM185" i="227"/>
  <c r="BI185" i="226" s="1"/>
  <c r="BJ185" i="226" s="1"/>
  <c r="BM339" i="227"/>
  <c r="BI339" i="226" s="1"/>
  <c r="BJ339" i="226" s="1"/>
  <c r="BM227" i="227"/>
  <c r="BI227" i="226" s="1"/>
  <c r="BJ227" i="226" s="1"/>
  <c r="BM107" i="227"/>
  <c r="BI107" i="226" s="1"/>
  <c r="BJ107" i="226" s="1"/>
  <c r="BM169" i="227"/>
  <c r="BI169" i="226" s="1"/>
  <c r="BJ169" i="226" s="1"/>
  <c r="BM263" i="227"/>
  <c r="BI263" i="226" s="1"/>
  <c r="BJ263" i="226" s="1"/>
  <c r="BM322" i="227"/>
  <c r="BI322" i="226" s="1"/>
  <c r="BJ322" i="226" s="1"/>
  <c r="BM290" i="227"/>
  <c r="BI290" i="226" s="1"/>
  <c r="BJ290" i="226" s="1"/>
  <c r="BM258" i="227"/>
  <c r="BI258" i="226" s="1"/>
  <c r="BJ258" i="226" s="1"/>
  <c r="BM226" i="227"/>
  <c r="BI226" i="226" s="1"/>
  <c r="BJ226" i="226" s="1"/>
  <c r="BM194" i="227"/>
  <c r="BI194" i="226" s="1"/>
  <c r="BJ194" i="226" s="1"/>
  <c r="BM130" i="227"/>
  <c r="BI130" i="226" s="1"/>
  <c r="BJ130" i="226" s="1"/>
  <c r="BM81" i="227"/>
  <c r="BI81" i="226" s="1"/>
  <c r="BJ81" i="226" s="1"/>
  <c r="BM31" i="227"/>
  <c r="BI31" i="226" s="1"/>
  <c r="BJ31" i="226" s="1"/>
  <c r="BM231" i="227"/>
  <c r="BI231" i="226" s="1"/>
  <c r="BJ231" i="226" s="1"/>
  <c r="BM22" i="227"/>
  <c r="BI22" i="226" s="1"/>
  <c r="BJ22" i="226" s="1"/>
  <c r="BM200" i="227"/>
  <c r="BI200" i="226" s="1"/>
  <c r="BJ200" i="226" s="1"/>
  <c r="BM136" i="227"/>
  <c r="BI136" i="226" s="1"/>
  <c r="BJ136" i="226" s="1"/>
  <c r="BM38" i="227"/>
  <c r="BI38" i="226" s="1"/>
  <c r="BJ38" i="226" s="1"/>
  <c r="BM167" i="227"/>
  <c r="BI167" i="226" s="1"/>
  <c r="BJ167" i="226" s="1"/>
  <c r="BM53" i="227"/>
  <c r="BI53" i="226" s="1"/>
  <c r="BJ53" i="226" s="1"/>
  <c r="BP309" i="227"/>
  <c r="BP277" i="227"/>
  <c r="BP245" i="227"/>
  <c r="BP213" i="227"/>
  <c r="BP173" i="227"/>
  <c r="BP133" i="227"/>
  <c r="BP85" i="227"/>
  <c r="BP37" i="227"/>
  <c r="BP175" i="227"/>
  <c r="BP222" i="227"/>
  <c r="BP316" i="227"/>
  <c r="BP284" i="227"/>
  <c r="BP252" i="227"/>
  <c r="BP220" i="227"/>
  <c r="BP188" i="227"/>
  <c r="BP124" i="227"/>
  <c r="BP92" i="227"/>
  <c r="BP60" i="227"/>
  <c r="BP127" i="227"/>
  <c r="BP214" i="227"/>
  <c r="BP171" i="227"/>
  <c r="BP115" i="227"/>
  <c r="BP75" i="227"/>
  <c r="BP35" i="227"/>
  <c r="BP47" i="227"/>
  <c r="BP142" i="227"/>
  <c r="BP22" i="227"/>
  <c r="BP298" i="227"/>
  <c r="BP266" i="227"/>
  <c r="BP234" i="227"/>
  <c r="BP202" i="227"/>
  <c r="BP162" i="227"/>
  <c r="BP106" i="227"/>
  <c r="BP18" i="227"/>
  <c r="BP257" i="227"/>
  <c r="BP185" i="227"/>
  <c r="BP153" i="227"/>
  <c r="BP105" i="227"/>
  <c r="BP57" i="227"/>
  <c r="BP103" i="227"/>
  <c r="BP158" i="227"/>
  <c r="BP54" i="227"/>
  <c r="BP224" i="227"/>
  <c r="BP160" i="227"/>
  <c r="BP120" i="227"/>
  <c r="BP72" i="227"/>
  <c r="BP223" i="227"/>
  <c r="BP111" i="227"/>
  <c r="BP270" i="227"/>
  <c r="BP78" i="227"/>
  <c r="BS313" i="227"/>
  <c r="BL313" i="226" s="1"/>
  <c r="BM313" i="226" s="1"/>
  <c r="BS265" i="227"/>
  <c r="BL265" i="226" s="1"/>
  <c r="BM265" i="226" s="1"/>
  <c r="BS209" i="227"/>
  <c r="BL209" i="226" s="1"/>
  <c r="BM209" i="226" s="1"/>
  <c r="BS177" i="227"/>
  <c r="BL177" i="226" s="1"/>
  <c r="BM177" i="226" s="1"/>
  <c r="BS137" i="227"/>
  <c r="BL137" i="226" s="1"/>
  <c r="BM137" i="226" s="1"/>
  <c r="BS97" i="227"/>
  <c r="BL97" i="226" s="1"/>
  <c r="BM97" i="226" s="1"/>
  <c r="BS41" i="227"/>
  <c r="BL41" i="226" s="1"/>
  <c r="BM41" i="226" s="1"/>
  <c r="BS234" i="227"/>
  <c r="BL234" i="226" s="1"/>
  <c r="BM234" i="226" s="1"/>
  <c r="BS200" i="227"/>
  <c r="BL200" i="226" s="1"/>
  <c r="BM200" i="226" s="1"/>
  <c r="BS160" i="227"/>
  <c r="BL160" i="226" s="1"/>
  <c r="BM160" i="226" s="1"/>
  <c r="BS120" i="227"/>
  <c r="BL120" i="226" s="1"/>
  <c r="BM120" i="226" s="1"/>
  <c r="BS16" i="227"/>
  <c r="BL16" i="226" s="1"/>
  <c r="BM16" i="226" s="1"/>
  <c r="BS271" i="227"/>
  <c r="BL271" i="226" s="1"/>
  <c r="BM271" i="226" s="1"/>
  <c r="BS207" i="227"/>
  <c r="BL207" i="226" s="1"/>
  <c r="BS135" i="227"/>
  <c r="BL135" i="226" s="1"/>
  <c r="BM135" i="226" s="1"/>
  <c r="BS63" i="227"/>
  <c r="BL63" i="226" s="1"/>
  <c r="BM63" i="226" s="1"/>
  <c r="BS268" i="227"/>
  <c r="BL268" i="226" s="1"/>
  <c r="BM268" i="226" s="1"/>
  <c r="BS226" i="227"/>
  <c r="BL226" i="226" s="1"/>
  <c r="BM226" i="226" s="1"/>
  <c r="BS167" i="227"/>
  <c r="BL167" i="226" s="1"/>
  <c r="BM167" i="226" s="1"/>
  <c r="BS204" i="227"/>
  <c r="BL204" i="226" s="1"/>
  <c r="BM204" i="226" s="1"/>
  <c r="BS318" i="227"/>
  <c r="BL318" i="226" s="1"/>
  <c r="BM318" i="226" s="1"/>
  <c r="BS278" i="227"/>
  <c r="BL278" i="226" s="1"/>
  <c r="BM278" i="226" s="1"/>
  <c r="BS246" i="227"/>
  <c r="BL246" i="226" s="1"/>
  <c r="BM246" i="226" s="1"/>
  <c r="BS214" i="227"/>
  <c r="BL214" i="226" s="1"/>
  <c r="BS174" i="227"/>
  <c r="BL174" i="226" s="1"/>
  <c r="BM174" i="226" s="1"/>
  <c r="BS142" i="227"/>
  <c r="BL142" i="226" s="1"/>
  <c r="BS110" i="227"/>
  <c r="BL110" i="226" s="1"/>
  <c r="BM110" i="226" s="1"/>
  <c r="BS70" i="227"/>
  <c r="BL70" i="226" s="1"/>
  <c r="BM70" i="226" s="1"/>
  <c r="BS38" i="227"/>
  <c r="BL38" i="226" s="1"/>
  <c r="BM38" i="226" s="1"/>
  <c r="BS316" i="227"/>
  <c r="BL316" i="226" s="1"/>
  <c r="BM316" i="226" s="1"/>
  <c r="BS260" i="227"/>
  <c r="BL260" i="226" s="1"/>
  <c r="BM260" i="226" s="1"/>
  <c r="BS60" i="227"/>
  <c r="BL60" i="226" s="1"/>
  <c r="BM60" i="226" s="1"/>
  <c r="BS98" i="227"/>
  <c r="BL98" i="226" s="1"/>
  <c r="BM98" i="226" s="1"/>
  <c r="BS325" i="227"/>
  <c r="BL325" i="226" s="1"/>
  <c r="BM325" i="226" s="1"/>
  <c r="BS269" i="227"/>
  <c r="BL269" i="226" s="1"/>
  <c r="BM269" i="226" s="1"/>
  <c r="BS205" i="227"/>
  <c r="BL205" i="226" s="1"/>
  <c r="BM205" i="226" s="1"/>
  <c r="BS165" i="227"/>
  <c r="BL165" i="226" s="1"/>
  <c r="BM165" i="226" s="1"/>
  <c r="BS93" i="227"/>
  <c r="BL93" i="226" s="1"/>
  <c r="BM93" i="226" s="1"/>
  <c r="BS21" i="227"/>
  <c r="BL21" i="226" s="1"/>
  <c r="BM21" i="226" s="1"/>
  <c r="BS172" i="227"/>
  <c r="BL172" i="226" s="1"/>
  <c r="BM172" i="226" s="1"/>
  <c r="BS274" i="227"/>
  <c r="BL274" i="226" s="1"/>
  <c r="BM274" i="226" s="1"/>
  <c r="BS178" i="227"/>
  <c r="BL178" i="226" s="1"/>
  <c r="BM178" i="226" s="1"/>
  <c r="BS106" i="227"/>
  <c r="BL106" i="226" s="1"/>
  <c r="BM106" i="226" s="1"/>
  <c r="BS196" i="227"/>
  <c r="BL196" i="226" s="1"/>
  <c r="BM196" i="226" s="1"/>
  <c r="BS20" i="227"/>
  <c r="BL20" i="226" s="1"/>
  <c r="BM20" i="226" s="1"/>
  <c r="BS146" i="227"/>
  <c r="BL146" i="226" s="1"/>
  <c r="BM146" i="226" s="1"/>
  <c r="BS331" i="227"/>
  <c r="BL331" i="226" s="1"/>
  <c r="BM331" i="226" s="1"/>
  <c r="BS187" i="227"/>
  <c r="BL187" i="226" s="1"/>
  <c r="BM187" i="226" s="1"/>
  <c r="BS131" i="227"/>
  <c r="BL131" i="226" s="1"/>
  <c r="BM131" i="226" s="1"/>
  <c r="BS51" i="227"/>
  <c r="BL51" i="226" s="1"/>
  <c r="AC307" i="227"/>
  <c r="Z307" i="226" s="1"/>
  <c r="V307" i="224"/>
  <c r="AC275" i="227"/>
  <c r="Z275" i="226" s="1"/>
  <c r="V275" i="224"/>
  <c r="AC187" i="227"/>
  <c r="Z187" i="226" s="1"/>
  <c r="V187" i="224"/>
  <c r="AC83" i="227"/>
  <c r="Z83" i="226" s="1"/>
  <c r="V83" i="224"/>
  <c r="AC27" i="227"/>
  <c r="Z27" i="226" s="1"/>
  <c r="V27" i="224"/>
  <c r="AC200" i="227"/>
  <c r="Z200" i="226" s="1"/>
  <c r="V200" i="224"/>
  <c r="AC96" i="227"/>
  <c r="Z96" i="226" s="1"/>
  <c r="V96" i="224"/>
  <c r="AC24" i="227"/>
  <c r="Z24" i="226" s="1"/>
  <c r="V24" i="224"/>
  <c r="AC162" i="227"/>
  <c r="Z162" i="226" s="1"/>
  <c r="V162" i="224"/>
  <c r="AC130" i="227"/>
  <c r="Z130" i="226" s="1"/>
  <c r="V130" i="224"/>
  <c r="AC232" i="227"/>
  <c r="Z232" i="226" s="1"/>
  <c r="V232" i="224"/>
  <c r="AC88" i="227"/>
  <c r="Z88" i="226" s="1"/>
  <c r="V88" i="224"/>
  <c r="AC16" i="227"/>
  <c r="V16" i="224"/>
  <c r="AC313" i="227"/>
  <c r="Z313" i="226" s="1"/>
  <c r="V313" i="224"/>
  <c r="AC161" i="227"/>
  <c r="Z161" i="226" s="1"/>
  <c r="V161" i="224"/>
  <c r="AC129" i="227"/>
  <c r="Z129" i="226" s="1"/>
  <c r="V129" i="224"/>
  <c r="AC105" i="227"/>
  <c r="Z105" i="226" s="1"/>
  <c r="V105" i="224"/>
  <c r="AC81" i="227"/>
  <c r="Z81" i="226" s="1"/>
  <c r="V81" i="224"/>
  <c r="AC49" i="227"/>
  <c r="Z49" i="226" s="1"/>
  <c r="V49" i="224"/>
  <c r="AC264" i="227"/>
  <c r="Z264" i="226" s="1"/>
  <c r="V264" i="224"/>
  <c r="AC335" i="227"/>
  <c r="Z335" i="226" s="1"/>
  <c r="V335" i="224"/>
  <c r="AC151" i="227"/>
  <c r="Z151" i="226" s="1"/>
  <c r="V151" i="224"/>
  <c r="AC278" i="227"/>
  <c r="Z278" i="226" s="1"/>
  <c r="V278" i="224"/>
  <c r="AC246" i="227"/>
  <c r="Z246" i="226" s="1"/>
  <c r="V246" i="224"/>
  <c r="AC214" i="227"/>
  <c r="Z214" i="226" s="1"/>
  <c r="V214" i="224"/>
  <c r="AC134" i="227"/>
  <c r="V134" i="224"/>
  <c r="AC78" i="227"/>
  <c r="Z78" i="226" s="1"/>
  <c r="V78" i="224"/>
  <c r="AC54" i="227"/>
  <c r="Z54" i="226" s="1"/>
  <c r="V54" i="224"/>
  <c r="AC333" i="227"/>
  <c r="Z333" i="226" s="1"/>
  <c r="V333" i="224"/>
  <c r="AC277" i="227"/>
  <c r="Z277" i="226" s="1"/>
  <c r="V277" i="224"/>
  <c r="AC149" i="227"/>
  <c r="Z149" i="226" s="1"/>
  <c r="V149" i="224"/>
  <c r="AC69" i="227"/>
  <c r="V69" i="224"/>
  <c r="AC164" i="227"/>
  <c r="Z164" i="226" s="1"/>
  <c r="V164" i="224"/>
  <c r="AC140" i="227"/>
  <c r="V140" i="224"/>
  <c r="AC116" i="227"/>
  <c r="Z116" i="226" s="1"/>
  <c r="V116" i="224"/>
  <c r="AC28" i="227"/>
  <c r="Z28" i="226" s="1"/>
  <c r="V28" i="224"/>
  <c r="AF327" i="227"/>
  <c r="AB327" i="226" s="1"/>
  <c r="AC327" i="226" s="1"/>
  <c r="X327" i="224"/>
  <c r="AF175" i="227"/>
  <c r="AB175" i="226" s="1"/>
  <c r="AC175" i="226" s="1"/>
  <c r="X175" i="224"/>
  <c r="AF95" i="227"/>
  <c r="AB95" i="226" s="1"/>
  <c r="AC95" i="226" s="1"/>
  <c r="X95" i="224"/>
  <c r="AF15" i="227"/>
  <c r="AB15" i="226" s="1"/>
  <c r="AC15" i="226" s="1"/>
  <c r="X15" i="224"/>
  <c r="AF264" i="227"/>
  <c r="AB264" i="226" s="1"/>
  <c r="AC264" i="226" s="1"/>
  <c r="X264" i="224"/>
  <c r="AF318" i="227"/>
  <c r="AB318" i="226" s="1"/>
  <c r="AC318" i="226" s="1"/>
  <c r="X318" i="224"/>
  <c r="AF286" i="227"/>
  <c r="AB286" i="226" s="1"/>
  <c r="AC286" i="226" s="1"/>
  <c r="X286" i="224"/>
  <c r="AF254" i="227"/>
  <c r="AB254" i="226" s="1"/>
  <c r="AC254" i="226" s="1"/>
  <c r="X254" i="224"/>
  <c r="AF222" i="227"/>
  <c r="AB222" i="226" s="1"/>
  <c r="AC222" i="226" s="1"/>
  <c r="X222" i="224"/>
  <c r="AF182" i="227"/>
  <c r="AB182" i="226" s="1"/>
  <c r="AC182" i="226" s="1"/>
  <c r="X182" i="224"/>
  <c r="AF110" i="227"/>
  <c r="AB110" i="226" s="1"/>
  <c r="AC110" i="226" s="1"/>
  <c r="X110" i="224"/>
  <c r="AF78" i="227"/>
  <c r="AB78" i="226" s="1"/>
  <c r="X78" i="224"/>
  <c r="AF30" i="227"/>
  <c r="AB30" i="226" s="1"/>
  <c r="AC30" i="226" s="1"/>
  <c r="X30" i="224"/>
  <c r="AF144" i="227"/>
  <c r="AB144" i="226" s="1"/>
  <c r="AC144" i="226" s="1"/>
  <c r="X144" i="224"/>
  <c r="AF325" i="227"/>
  <c r="AB325" i="226" s="1"/>
  <c r="AC325" i="226" s="1"/>
  <c r="X325" i="224"/>
  <c r="AF285" i="227"/>
  <c r="AB285" i="226" s="1"/>
  <c r="AC285" i="226" s="1"/>
  <c r="X285" i="224"/>
  <c r="AF237" i="227"/>
  <c r="AB237" i="226" s="1"/>
  <c r="AC237" i="226" s="1"/>
  <c r="X237" i="224"/>
  <c r="AF181" i="227"/>
  <c r="AB181" i="226" s="1"/>
  <c r="AC181" i="226" s="1"/>
  <c r="X181" i="224"/>
  <c r="AF133" i="227"/>
  <c r="AB133" i="226" s="1"/>
  <c r="AC133" i="226" s="1"/>
  <c r="X133" i="224"/>
  <c r="AF85" i="227"/>
  <c r="AB85" i="226" s="1"/>
  <c r="AC85" i="226" s="1"/>
  <c r="X85" i="224"/>
  <c r="AF13" i="227"/>
  <c r="AB13" i="226" s="1"/>
  <c r="AC13" i="226" s="1"/>
  <c r="X13" i="224"/>
  <c r="AF152" i="227"/>
  <c r="AB152" i="226" s="1"/>
  <c r="AC152" i="226" s="1"/>
  <c r="X152" i="224"/>
  <c r="AF308" i="227"/>
  <c r="AB308" i="226" s="1"/>
  <c r="AC308" i="226" s="1"/>
  <c r="X308" i="224"/>
  <c r="AF276" i="227"/>
  <c r="AB276" i="226" s="1"/>
  <c r="AC276" i="226" s="1"/>
  <c r="X276" i="224"/>
  <c r="AF244" i="227"/>
  <c r="AB244" i="226" s="1"/>
  <c r="AC244" i="226" s="1"/>
  <c r="X244" i="224"/>
  <c r="AF212" i="227"/>
  <c r="AB212" i="226" s="1"/>
  <c r="AC212" i="226" s="1"/>
  <c r="X212" i="224"/>
  <c r="AF164" i="227"/>
  <c r="AB164" i="226" s="1"/>
  <c r="AC164" i="226" s="1"/>
  <c r="X164" i="224"/>
  <c r="AF108" i="227"/>
  <c r="AB108" i="226" s="1"/>
  <c r="AC108" i="226" s="1"/>
  <c r="X108" i="224"/>
  <c r="AF76" i="227"/>
  <c r="AB76" i="226" s="1"/>
  <c r="X76" i="224"/>
  <c r="AF104" i="227"/>
  <c r="AB104" i="226" s="1"/>
  <c r="AC104" i="226" s="1"/>
  <c r="X104" i="224"/>
  <c r="AF227" i="227"/>
  <c r="AB227" i="226" s="1"/>
  <c r="AC227" i="226" s="1"/>
  <c r="X227" i="224"/>
  <c r="AF179" i="227"/>
  <c r="AB179" i="226" s="1"/>
  <c r="AC179" i="226" s="1"/>
  <c r="X179" i="224"/>
  <c r="AF99" i="227"/>
  <c r="AB99" i="226" s="1"/>
  <c r="AC99" i="226" s="1"/>
  <c r="X99" i="224"/>
  <c r="AF51" i="227"/>
  <c r="AB51" i="226" s="1"/>
  <c r="AC51" i="226" s="1"/>
  <c r="X51" i="224"/>
  <c r="AF322" i="227"/>
  <c r="AB322" i="226" s="1"/>
  <c r="AC322" i="226" s="1"/>
  <c r="X322" i="224"/>
  <c r="AF290" i="227"/>
  <c r="AB290" i="226" s="1"/>
  <c r="AC290" i="226" s="1"/>
  <c r="X290" i="224"/>
  <c r="AF258" i="227"/>
  <c r="AB258" i="226" s="1"/>
  <c r="AC258" i="226" s="1"/>
  <c r="X258" i="224"/>
  <c r="AF226" i="227"/>
  <c r="AB226" i="226" s="1"/>
  <c r="AC226" i="226" s="1"/>
  <c r="X226" i="224"/>
  <c r="BB226" i="224" s="1"/>
  <c r="AF194" i="227"/>
  <c r="AB194" i="226" s="1"/>
  <c r="AC194" i="226" s="1"/>
  <c r="X194" i="224"/>
  <c r="AF162" i="227"/>
  <c r="AB162" i="226" s="1"/>
  <c r="AC162" i="226" s="1"/>
  <c r="X162" i="224"/>
  <c r="AF90" i="227"/>
  <c r="AB90" i="226" s="1"/>
  <c r="AC90" i="226" s="1"/>
  <c r="X90" i="224"/>
  <c r="AF42" i="227"/>
  <c r="AB42" i="226" s="1"/>
  <c r="AC42" i="226" s="1"/>
  <c r="X42" i="224"/>
  <c r="AF329" i="227"/>
  <c r="AB329" i="226" s="1"/>
  <c r="AC329" i="226" s="1"/>
  <c r="X329" i="224"/>
  <c r="AF273" i="227"/>
  <c r="AB273" i="226" s="1"/>
  <c r="AC273" i="226" s="1"/>
  <c r="X273" i="224"/>
  <c r="AF217" i="227"/>
  <c r="AB217" i="226" s="1"/>
  <c r="AC217" i="226" s="1"/>
  <c r="X217" i="224"/>
  <c r="AF169" i="227"/>
  <c r="AB169" i="226" s="1"/>
  <c r="AC169" i="226" s="1"/>
  <c r="X169" i="224"/>
  <c r="AF89" i="227"/>
  <c r="AB89" i="226" s="1"/>
  <c r="AC89" i="226" s="1"/>
  <c r="X89" i="224"/>
  <c r="AF304" i="227"/>
  <c r="AB304" i="226" s="1"/>
  <c r="AC304" i="226" s="1"/>
  <c r="X304" i="224"/>
  <c r="AF72" i="227"/>
  <c r="AB72" i="226" s="1"/>
  <c r="X72" i="224"/>
  <c r="AL168" i="227"/>
  <c r="AB168" i="224"/>
  <c r="AL128" i="227"/>
  <c r="AB128" i="224"/>
  <c r="AL80" i="227"/>
  <c r="AB80" i="224"/>
  <c r="AL16" i="227"/>
  <c r="AB16" i="224"/>
  <c r="AL129" i="227"/>
  <c r="AB129" i="224"/>
  <c r="AL319" i="227"/>
  <c r="AB319" i="224"/>
  <c r="AL271" i="227"/>
  <c r="AB271" i="224"/>
  <c r="AL175" i="227"/>
  <c r="AB175" i="224"/>
  <c r="AL135" i="227"/>
  <c r="AB135" i="224"/>
  <c r="AL79" i="227"/>
  <c r="AB79" i="224"/>
  <c r="AL23" i="227"/>
  <c r="AB23" i="224"/>
  <c r="AL169" i="227"/>
  <c r="AB169" i="224"/>
  <c r="AL286" i="227"/>
  <c r="AB286" i="224"/>
  <c r="AL246" i="227"/>
  <c r="AB246" i="224"/>
  <c r="AL174" i="227"/>
  <c r="AB174" i="224"/>
  <c r="AL142" i="227"/>
  <c r="AB142" i="224"/>
  <c r="AL110" i="227"/>
  <c r="AB110" i="224"/>
  <c r="AL78" i="227"/>
  <c r="AB78" i="224"/>
  <c r="AL38" i="227"/>
  <c r="AB38" i="224"/>
  <c r="AL341" i="227"/>
  <c r="AB341" i="224"/>
  <c r="AL189" i="227"/>
  <c r="AB189" i="224"/>
  <c r="AL141" i="227"/>
  <c r="AB141" i="224"/>
  <c r="AL69" i="227"/>
  <c r="AB69" i="224"/>
  <c r="AL332" i="227"/>
  <c r="AB332" i="224"/>
  <c r="AL292" i="227"/>
  <c r="AB292" i="224"/>
  <c r="AL260" i="227"/>
  <c r="AB260" i="224"/>
  <c r="AL228" i="227"/>
  <c r="AB228" i="224"/>
  <c r="AL196" i="227"/>
  <c r="AB196" i="224"/>
  <c r="AL124" i="227"/>
  <c r="AB124" i="224"/>
  <c r="AL84" i="227"/>
  <c r="AB84" i="224"/>
  <c r="AL26" i="227"/>
  <c r="AB26" i="224"/>
  <c r="AL339" i="227"/>
  <c r="AB339" i="224"/>
  <c r="AL203" i="227"/>
  <c r="AB203" i="224"/>
  <c r="AL171" i="227"/>
  <c r="AB171" i="224"/>
  <c r="AL115" i="227"/>
  <c r="AB115" i="224"/>
  <c r="AL83" i="227"/>
  <c r="AB83" i="224"/>
  <c r="AL35" i="227"/>
  <c r="AB35" i="224"/>
  <c r="AL145" i="227"/>
  <c r="AB145" i="224"/>
  <c r="AL49" i="227"/>
  <c r="AB49" i="224"/>
  <c r="AL306" i="227"/>
  <c r="AB306" i="224"/>
  <c r="AL274" i="227"/>
  <c r="AB274" i="224"/>
  <c r="AL242" i="227"/>
  <c r="AB242" i="224"/>
  <c r="AL210" i="227"/>
  <c r="AB210" i="224"/>
  <c r="AL170" i="227"/>
  <c r="AB170" i="224"/>
  <c r="AL114" i="227"/>
  <c r="AB114" i="224"/>
  <c r="AL42" i="227"/>
  <c r="AB42" i="224"/>
  <c r="AO199" i="227"/>
  <c r="AD199" i="224"/>
  <c r="AO337" i="227"/>
  <c r="AD337" i="224"/>
  <c r="AO297" i="227"/>
  <c r="AD297" i="224"/>
  <c r="AO217" i="227"/>
  <c r="AD217" i="224"/>
  <c r="AO177" i="227"/>
  <c r="AD177" i="224"/>
  <c r="AO137" i="227"/>
  <c r="AD137" i="224"/>
  <c r="AO89" i="227"/>
  <c r="AD89" i="224"/>
  <c r="AO311" i="227"/>
  <c r="AD311" i="224"/>
  <c r="AO200" i="227"/>
  <c r="AD200" i="224"/>
  <c r="AO152" i="227"/>
  <c r="AD152" i="224"/>
  <c r="AO64" i="227"/>
  <c r="AD64" i="224"/>
  <c r="AO318" i="227"/>
  <c r="AD318" i="224"/>
  <c r="AO286" i="227"/>
  <c r="AD286" i="224"/>
  <c r="AO254" i="227"/>
  <c r="AD254" i="224"/>
  <c r="AO222" i="227"/>
  <c r="AD222" i="224"/>
  <c r="AO174" i="227"/>
  <c r="AD174" i="224"/>
  <c r="AO126" i="227"/>
  <c r="AD126" i="224"/>
  <c r="AO94" i="227"/>
  <c r="AD94" i="224"/>
  <c r="AO46" i="227"/>
  <c r="AD46" i="224"/>
  <c r="AO325" i="227"/>
  <c r="AD325" i="224"/>
  <c r="AO237" i="227"/>
  <c r="AD237" i="224"/>
  <c r="AO181" i="227"/>
  <c r="AD181" i="224"/>
  <c r="AO149" i="227"/>
  <c r="AD149" i="224"/>
  <c r="AO93" i="227"/>
  <c r="AD93" i="224"/>
  <c r="AR192" i="227"/>
  <c r="AF192" i="224"/>
  <c r="AR152" i="227"/>
  <c r="AF152" i="224"/>
  <c r="AR72" i="227"/>
  <c r="AF72" i="224"/>
  <c r="AR282" i="227"/>
  <c r="AF282" i="224"/>
  <c r="AR122" i="227"/>
  <c r="AF122" i="224"/>
  <c r="AR327" i="227"/>
  <c r="AF327" i="224"/>
  <c r="AR175" i="227"/>
  <c r="AF175" i="224"/>
  <c r="AR95" i="227"/>
  <c r="AF95" i="224"/>
  <c r="AR47" i="227"/>
  <c r="AF47" i="224"/>
  <c r="AR250" i="227"/>
  <c r="AF250" i="224"/>
  <c r="AR313" i="227"/>
  <c r="AF313" i="224"/>
  <c r="AR318" i="227"/>
  <c r="AF318" i="224"/>
  <c r="AR278" i="227"/>
  <c r="AF278" i="224"/>
  <c r="AR246" i="227"/>
  <c r="AF246" i="224"/>
  <c r="AR214" i="227"/>
  <c r="AF214" i="224"/>
  <c r="AR158" i="227"/>
  <c r="AF158" i="224"/>
  <c r="AR110" i="227"/>
  <c r="AF110" i="224"/>
  <c r="AR70" i="227"/>
  <c r="AF70" i="224"/>
  <c r="AR322" i="227"/>
  <c r="AF322" i="224"/>
  <c r="AR242" i="227"/>
  <c r="AF242" i="224"/>
  <c r="AR297" i="227"/>
  <c r="AF297" i="224"/>
  <c r="AR137" i="227"/>
  <c r="AF137" i="224"/>
  <c r="AR341" i="227"/>
  <c r="AF341" i="224"/>
  <c r="AR285" i="227"/>
  <c r="AF285" i="224"/>
  <c r="AR221" i="227"/>
  <c r="AF221" i="224"/>
  <c r="AR165" i="227"/>
  <c r="AF165" i="224"/>
  <c r="AR133" i="227"/>
  <c r="AF133" i="224"/>
  <c r="AR85" i="227"/>
  <c r="AF85" i="224"/>
  <c r="AR281" i="227"/>
  <c r="AF281" i="224"/>
  <c r="AR316" i="227"/>
  <c r="AF316" i="224"/>
  <c r="AR284" i="227"/>
  <c r="AF284" i="224"/>
  <c r="AR252" i="227"/>
  <c r="AF252" i="224"/>
  <c r="AR220" i="227"/>
  <c r="AF220" i="224"/>
  <c r="AR188" i="227"/>
  <c r="AF188" i="224"/>
  <c r="AR84" i="227"/>
  <c r="AF84" i="224"/>
  <c r="AR20" i="227"/>
  <c r="AF20" i="224"/>
  <c r="AR145" i="227"/>
  <c r="AF145" i="224"/>
  <c r="AR195" i="227"/>
  <c r="AF195" i="224"/>
  <c r="AR131" i="227"/>
  <c r="AF131" i="224"/>
  <c r="AR75" i="227"/>
  <c r="AF75" i="224"/>
  <c r="AR43" i="227"/>
  <c r="AF43" i="224"/>
  <c r="AR162" i="227"/>
  <c r="AF162" i="224"/>
  <c r="AR34" i="227"/>
  <c r="AF34" i="224"/>
  <c r="AR185" i="227"/>
  <c r="AF185" i="224"/>
  <c r="BS266" i="227"/>
  <c r="BL266" i="226" s="1"/>
  <c r="BM266" i="226" s="1"/>
  <c r="AC331" i="227"/>
  <c r="Z331" i="226" s="1"/>
  <c r="V331" i="224"/>
  <c r="AC243" i="227"/>
  <c r="Z243" i="226" s="1"/>
  <c r="V243" i="224"/>
  <c r="AC211" i="227"/>
  <c r="Z211" i="226" s="1"/>
  <c r="V211" i="224"/>
  <c r="AC155" i="227"/>
  <c r="Z155" i="226" s="1"/>
  <c r="V155" i="224"/>
  <c r="AC107" i="227"/>
  <c r="Z107" i="226" s="1"/>
  <c r="V107" i="224"/>
  <c r="AC51" i="227"/>
  <c r="Z51" i="226" s="1"/>
  <c r="V51" i="224"/>
  <c r="AC336" i="227"/>
  <c r="Z336" i="226" s="1"/>
  <c r="V336" i="224"/>
  <c r="R262" i="224"/>
  <c r="R230" i="224"/>
  <c r="AC338" i="227"/>
  <c r="Z338" i="226" s="1"/>
  <c r="V338" i="224"/>
  <c r="AC314" i="227"/>
  <c r="V314" i="224"/>
  <c r="AC282" i="227"/>
  <c r="Z282" i="226" s="1"/>
  <c r="V282" i="224"/>
  <c r="AC250" i="227"/>
  <c r="Z250" i="226" s="1"/>
  <c r="V250" i="224"/>
  <c r="AC218" i="227"/>
  <c r="Z218" i="226" s="1"/>
  <c r="V218" i="224"/>
  <c r="AC186" i="227"/>
  <c r="Z186" i="226" s="1"/>
  <c r="V186" i="224"/>
  <c r="AC74" i="227"/>
  <c r="Z74" i="226" s="1"/>
  <c r="V74" i="224"/>
  <c r="AC50" i="227"/>
  <c r="Z50" i="226" s="1"/>
  <c r="V50" i="224"/>
  <c r="AC26" i="227"/>
  <c r="Z26" i="226" s="1"/>
  <c r="V26" i="224"/>
  <c r="AC160" i="227"/>
  <c r="Z160" i="226" s="1"/>
  <c r="V160" i="224"/>
  <c r="AC337" i="227"/>
  <c r="Z337" i="226" s="1"/>
  <c r="V337" i="224"/>
  <c r="AC281" i="227"/>
  <c r="Z281" i="226" s="1"/>
  <c r="V281" i="224"/>
  <c r="AC192" i="227"/>
  <c r="Z192" i="226" s="1"/>
  <c r="V192" i="224"/>
  <c r="AC104" i="227"/>
  <c r="Z104" i="226" s="1"/>
  <c r="V104" i="224"/>
  <c r="AC32" i="227"/>
  <c r="Z32" i="226" s="1"/>
  <c r="V32" i="224"/>
  <c r="AC303" i="227"/>
  <c r="Z303" i="226" s="1"/>
  <c r="V303" i="224"/>
  <c r="AC247" i="227"/>
  <c r="Z247" i="226" s="1"/>
  <c r="V247" i="224"/>
  <c r="AC199" i="227"/>
  <c r="Z199" i="226" s="1"/>
  <c r="V199" i="224"/>
  <c r="AC175" i="227"/>
  <c r="Z175" i="226" s="1"/>
  <c r="V175" i="224"/>
  <c r="AC119" i="227"/>
  <c r="Z119" i="226" s="1"/>
  <c r="V119" i="224"/>
  <c r="AC87" i="227"/>
  <c r="Z87" i="226" s="1"/>
  <c r="V87" i="224"/>
  <c r="AC63" i="227"/>
  <c r="Z63" i="226" s="1"/>
  <c r="V63" i="224"/>
  <c r="AC326" i="227"/>
  <c r="V326" i="224"/>
  <c r="AC182" i="227"/>
  <c r="Z182" i="226" s="1"/>
  <c r="V182" i="224"/>
  <c r="AC158" i="227"/>
  <c r="Z158" i="226" s="1"/>
  <c r="V158" i="224"/>
  <c r="AC102" i="227"/>
  <c r="Z102" i="226" s="1"/>
  <c r="V102" i="224"/>
  <c r="AC301" i="227"/>
  <c r="Z301" i="226" s="1"/>
  <c r="V301" i="224"/>
  <c r="AC245" i="227"/>
  <c r="Z245" i="226" s="1"/>
  <c r="V245" i="224"/>
  <c r="AC221" i="227"/>
  <c r="Z221" i="226" s="1"/>
  <c r="V221" i="224"/>
  <c r="AC173" i="227"/>
  <c r="Z173" i="226" s="1"/>
  <c r="V173" i="224"/>
  <c r="AC117" i="227"/>
  <c r="Z117" i="226" s="1"/>
  <c r="V117" i="224"/>
  <c r="AC93" i="227"/>
  <c r="Z93" i="226" s="1"/>
  <c r="V93" i="224"/>
  <c r="AC13" i="227"/>
  <c r="Z13" i="226" s="1"/>
  <c r="V13" i="224"/>
  <c r="AC332" i="227"/>
  <c r="Z332" i="226" s="1"/>
  <c r="V332" i="224"/>
  <c r="AC308" i="227"/>
  <c r="Z308" i="226" s="1"/>
  <c r="V308" i="224"/>
  <c r="AC276" i="227"/>
  <c r="Z276" i="226" s="1"/>
  <c r="V276" i="224"/>
  <c r="AC244" i="227"/>
  <c r="Z244" i="226" s="1"/>
  <c r="V244" i="224"/>
  <c r="AC212" i="227"/>
  <c r="Z212" i="226" s="1"/>
  <c r="V212" i="224"/>
  <c r="AC84" i="227"/>
  <c r="Z84" i="226" s="1"/>
  <c r="V84" i="224"/>
  <c r="AC52" i="227"/>
  <c r="Z52" i="226" s="1"/>
  <c r="V52" i="224"/>
  <c r="AO308" i="227"/>
  <c r="AD308" i="224"/>
  <c r="AO276" i="227"/>
  <c r="AD276" i="224"/>
  <c r="AO244" i="227"/>
  <c r="AD244" i="224"/>
  <c r="AO212" i="227"/>
  <c r="AD212" i="224"/>
  <c r="AO164" i="227"/>
  <c r="AD164" i="224"/>
  <c r="AO108" i="227"/>
  <c r="AD108" i="224"/>
  <c r="AO28" i="227"/>
  <c r="AD28" i="224"/>
  <c r="AO315" i="227"/>
  <c r="AD315" i="224"/>
  <c r="AO179" i="227"/>
  <c r="AD179" i="224"/>
  <c r="AO99" i="227"/>
  <c r="AD99" i="224"/>
  <c r="AO51" i="227"/>
  <c r="AD51" i="224"/>
  <c r="AO319" i="227"/>
  <c r="AD319" i="224"/>
  <c r="AO143" i="227"/>
  <c r="AD143" i="224"/>
  <c r="AO55" i="227"/>
  <c r="AD55" i="224"/>
  <c r="AO314" i="227"/>
  <c r="AD314" i="224"/>
  <c r="AO282" i="227"/>
  <c r="AD282" i="224"/>
  <c r="AO250" i="227"/>
  <c r="AD250" i="224"/>
  <c r="AO218" i="227"/>
  <c r="AD218" i="224"/>
  <c r="AO170" i="227"/>
  <c r="AD170" i="224"/>
  <c r="AO122" i="227"/>
  <c r="AD122" i="224"/>
  <c r="AO74" i="227"/>
  <c r="AD74" i="224"/>
  <c r="AO26" i="227"/>
  <c r="AD26" i="224"/>
  <c r="BD310" i="227"/>
  <c r="AZ310" i="226" s="1"/>
  <c r="BA310" i="226" s="1"/>
  <c r="BD278" i="227"/>
  <c r="AZ278" i="226" s="1"/>
  <c r="BA278" i="226" s="1"/>
  <c r="BD246" i="227"/>
  <c r="AZ246" i="226" s="1"/>
  <c r="BA246" i="226" s="1"/>
  <c r="BD214" i="227"/>
  <c r="AZ214" i="226" s="1"/>
  <c r="BA214" i="226" s="1"/>
  <c r="BD158" i="227"/>
  <c r="AZ158" i="226" s="1"/>
  <c r="BA158" i="226" s="1"/>
  <c r="BD110" i="227"/>
  <c r="AZ110" i="226" s="1"/>
  <c r="BA110" i="226" s="1"/>
  <c r="BD78" i="227"/>
  <c r="AZ78" i="226" s="1"/>
  <c r="BA78" i="226" s="1"/>
  <c r="BD46" i="227"/>
  <c r="AZ46" i="226" s="1"/>
  <c r="BA46" i="226" s="1"/>
  <c r="BD92" i="227"/>
  <c r="AZ92" i="226" s="1"/>
  <c r="BA92" i="226" s="1"/>
  <c r="BD319" i="227"/>
  <c r="AZ319" i="226" s="1"/>
  <c r="BA319" i="226" s="1"/>
  <c r="BD325" i="227"/>
  <c r="AZ325" i="226" s="1"/>
  <c r="BD261" i="227"/>
  <c r="AZ261" i="226" s="1"/>
  <c r="BA261" i="226" s="1"/>
  <c r="BD213" i="227"/>
  <c r="AZ213" i="226" s="1"/>
  <c r="BA213" i="226" s="1"/>
  <c r="BD157" i="227"/>
  <c r="AZ157" i="226" s="1"/>
  <c r="BA157" i="226" s="1"/>
  <c r="BD125" i="227"/>
  <c r="AZ125" i="226" s="1"/>
  <c r="BA125" i="226" s="1"/>
  <c r="BD45" i="227"/>
  <c r="AZ45" i="226" s="1"/>
  <c r="BA45" i="226" s="1"/>
  <c r="BD146" i="227"/>
  <c r="AZ146" i="226" s="1"/>
  <c r="BA146" i="226" s="1"/>
  <c r="BD143" i="227"/>
  <c r="AZ143" i="226" s="1"/>
  <c r="BA143" i="226" s="1"/>
  <c r="BD31" i="227"/>
  <c r="AZ31" i="226" s="1"/>
  <c r="BA31" i="226" s="1"/>
  <c r="BD300" i="227"/>
  <c r="AZ300" i="226" s="1"/>
  <c r="BA300" i="226" s="1"/>
  <c r="BD268" i="227"/>
  <c r="AZ268" i="226" s="1"/>
  <c r="BA268" i="226" s="1"/>
  <c r="BD236" i="227"/>
  <c r="AZ236" i="226" s="1"/>
  <c r="BD204" i="227"/>
  <c r="AZ204" i="226" s="1"/>
  <c r="BA204" i="226" s="1"/>
  <c r="BD116" i="227"/>
  <c r="AZ116" i="226" s="1"/>
  <c r="BD339" i="227"/>
  <c r="AZ339" i="226" s="1"/>
  <c r="BD179" i="227"/>
  <c r="AZ179" i="226" s="1"/>
  <c r="BA179" i="226" s="1"/>
  <c r="BD99" i="227"/>
  <c r="AZ99" i="226" s="1"/>
  <c r="BA99" i="226" s="1"/>
  <c r="BD67" i="227"/>
  <c r="AZ67" i="226" s="1"/>
  <c r="BA67" i="226" s="1"/>
  <c r="BD35" i="227"/>
  <c r="AZ35" i="226" s="1"/>
  <c r="BA35" i="226" s="1"/>
  <c r="BD306" i="227"/>
  <c r="AZ306" i="226" s="1"/>
  <c r="BD258" i="227"/>
  <c r="AZ258" i="226" s="1"/>
  <c r="BA258" i="226" s="1"/>
  <c r="BD210" i="227"/>
  <c r="AZ210" i="226" s="1"/>
  <c r="BA210" i="226" s="1"/>
  <c r="BD58" i="227"/>
  <c r="AZ58" i="226" s="1"/>
  <c r="BA58" i="226" s="1"/>
  <c r="BD266" i="227"/>
  <c r="AZ266" i="226" s="1"/>
  <c r="BA266" i="226" s="1"/>
  <c r="BD154" i="227"/>
  <c r="AZ154" i="226" s="1"/>
  <c r="BA154" i="226" s="1"/>
  <c r="BD281" i="227"/>
  <c r="AZ281" i="226" s="1"/>
  <c r="BA281" i="226" s="1"/>
  <c r="BD249" i="227"/>
  <c r="AZ249" i="226" s="1"/>
  <c r="BA249" i="226" s="1"/>
  <c r="BD209" i="227"/>
  <c r="AZ209" i="226" s="1"/>
  <c r="BD169" i="227"/>
  <c r="AZ169" i="226" s="1"/>
  <c r="BA169" i="226" s="1"/>
  <c r="BD113" i="227"/>
  <c r="AZ113" i="226" s="1"/>
  <c r="BA113" i="226" s="1"/>
  <c r="BD57" i="227"/>
  <c r="AZ57" i="226" s="1"/>
  <c r="BA57" i="226" s="1"/>
  <c r="BD17" i="227"/>
  <c r="AZ17" i="226" s="1"/>
  <c r="BA17" i="226" s="1"/>
  <c r="BD63" i="227"/>
  <c r="AZ63" i="226" s="1"/>
  <c r="BA63" i="226" s="1"/>
  <c r="BD160" i="227"/>
  <c r="AZ160" i="226" s="1"/>
  <c r="BA160" i="226" s="1"/>
  <c r="BD120" i="227"/>
  <c r="AZ120" i="226" s="1"/>
  <c r="BD32" i="227"/>
  <c r="AZ32" i="226" s="1"/>
  <c r="BA32" i="226" s="1"/>
  <c r="BD103" i="227"/>
  <c r="AZ103" i="226" s="1"/>
  <c r="BA103" i="226" s="1"/>
  <c r="BM222" i="227"/>
  <c r="BI222" i="226" s="1"/>
  <c r="BJ222" i="226" s="1"/>
  <c r="BM174" i="227"/>
  <c r="BI174" i="226" s="1"/>
  <c r="BJ174" i="226" s="1"/>
  <c r="BM134" i="227"/>
  <c r="BI134" i="226" s="1"/>
  <c r="BJ134" i="226" s="1"/>
  <c r="BM85" i="227"/>
  <c r="BI85" i="226" s="1"/>
  <c r="BJ85" i="226" s="1"/>
  <c r="BM74" i="227"/>
  <c r="BI74" i="226" s="1"/>
  <c r="BJ74" i="226" s="1"/>
  <c r="BM55" i="227"/>
  <c r="BI55" i="226" s="1"/>
  <c r="BJ55" i="226" s="1"/>
  <c r="BM341" i="227"/>
  <c r="BI341" i="226" s="1"/>
  <c r="BJ341" i="226" s="1"/>
  <c r="BM309" i="227"/>
  <c r="BI309" i="226" s="1"/>
  <c r="BJ309" i="226" s="1"/>
  <c r="BM277" i="227"/>
  <c r="BI277" i="226" s="1"/>
  <c r="BJ277" i="226" s="1"/>
  <c r="BM173" i="227"/>
  <c r="BI173" i="226" s="1"/>
  <c r="BJ173" i="226" s="1"/>
  <c r="BM133" i="227"/>
  <c r="BI133" i="226" s="1"/>
  <c r="BJ133" i="226" s="1"/>
  <c r="BM76" i="227"/>
  <c r="BI76" i="226" s="1"/>
  <c r="BJ76" i="226" s="1"/>
  <c r="BM16" i="227"/>
  <c r="BI16" i="226" s="1"/>
  <c r="BJ16" i="226" s="1"/>
  <c r="BM249" i="227"/>
  <c r="BI249" i="226" s="1"/>
  <c r="BJ249" i="226" s="1"/>
  <c r="BM97" i="227"/>
  <c r="BI97" i="226" s="1"/>
  <c r="BJ97" i="226" s="1"/>
  <c r="BM332" i="227"/>
  <c r="BI332" i="226" s="1"/>
  <c r="BJ332" i="226" s="1"/>
  <c r="BM300" i="227"/>
  <c r="BI300" i="226" s="1"/>
  <c r="BJ300" i="226" s="1"/>
  <c r="BM252" i="227"/>
  <c r="BI252" i="226" s="1"/>
  <c r="BJ252" i="226" s="1"/>
  <c r="BM164" i="227"/>
  <c r="BI164" i="226" s="1"/>
  <c r="BJ164" i="226" s="1"/>
  <c r="BM75" i="227"/>
  <c r="BI75" i="226" s="1"/>
  <c r="BJ75" i="226" s="1"/>
  <c r="BM65" i="227"/>
  <c r="BI65" i="226" s="1"/>
  <c r="BJ65" i="226" s="1"/>
  <c r="BM161" i="227"/>
  <c r="BI161" i="226" s="1"/>
  <c r="BJ161" i="226" s="1"/>
  <c r="BM331" i="227"/>
  <c r="BI331" i="226" s="1"/>
  <c r="BJ331" i="226" s="1"/>
  <c r="BM219" i="227"/>
  <c r="BI219" i="226" s="1"/>
  <c r="BJ219" i="226" s="1"/>
  <c r="BM82" i="227"/>
  <c r="BI82" i="226" s="1"/>
  <c r="BJ82" i="226" s="1"/>
  <c r="BM145" i="227"/>
  <c r="BI145" i="226" s="1"/>
  <c r="BJ145" i="226" s="1"/>
  <c r="BM45" i="227"/>
  <c r="BI45" i="226" s="1"/>
  <c r="BJ45" i="226" s="1"/>
  <c r="BM314" i="227"/>
  <c r="BI314" i="226" s="1"/>
  <c r="BJ314" i="226" s="1"/>
  <c r="BM282" i="227"/>
  <c r="BI282" i="226" s="1"/>
  <c r="BJ282" i="226" s="1"/>
  <c r="BM250" i="227"/>
  <c r="BI250" i="226" s="1"/>
  <c r="BJ250" i="226" s="1"/>
  <c r="BM218" i="227"/>
  <c r="BI218" i="226" s="1"/>
  <c r="BJ218" i="226" s="1"/>
  <c r="BM162" i="227"/>
  <c r="BI162" i="226" s="1"/>
  <c r="BJ162" i="226" s="1"/>
  <c r="BM114" i="227"/>
  <c r="BI114" i="226" s="1"/>
  <c r="BJ114" i="226" s="1"/>
  <c r="BM73" i="227"/>
  <c r="BI73" i="226" s="1"/>
  <c r="BJ73" i="226" s="1"/>
  <c r="BM80" i="227"/>
  <c r="BI80" i="226" s="1"/>
  <c r="BJ80" i="226" s="1"/>
  <c r="BM191" i="227"/>
  <c r="BI191" i="226" s="1"/>
  <c r="BJ191" i="226" s="1"/>
  <c r="BM207" i="227"/>
  <c r="BI207" i="226" s="1"/>
  <c r="BJ207" i="226" s="1"/>
  <c r="BM184" i="227"/>
  <c r="BI184" i="226" s="1"/>
  <c r="BJ184" i="226" s="1"/>
  <c r="BM71" i="227"/>
  <c r="BI71" i="226" s="1"/>
  <c r="BJ71" i="226" s="1"/>
  <c r="BM29" i="227"/>
  <c r="BI29" i="226" s="1"/>
  <c r="BJ29" i="226" s="1"/>
  <c r="BM119" i="227"/>
  <c r="BI119" i="226" s="1"/>
  <c r="BJ119" i="226" s="1"/>
  <c r="BM28" i="227"/>
  <c r="BI28" i="226" s="1"/>
  <c r="BJ28" i="226" s="1"/>
  <c r="BP301" i="227"/>
  <c r="BP269" i="227"/>
  <c r="BP237" i="227"/>
  <c r="BP205" i="227"/>
  <c r="BP165" i="227"/>
  <c r="BP117" i="227"/>
  <c r="BP77" i="227"/>
  <c r="BP36" i="227"/>
  <c r="BP151" i="227"/>
  <c r="BP150" i="227"/>
  <c r="BP308" i="227"/>
  <c r="BP276" i="227"/>
  <c r="BP244" i="227"/>
  <c r="BP212" i="227"/>
  <c r="BP180" i="227"/>
  <c r="BP116" i="227"/>
  <c r="BP84" i="227"/>
  <c r="BP52" i="227"/>
  <c r="BP87" i="227"/>
  <c r="BP195" i="227"/>
  <c r="BP163" i="227"/>
  <c r="BP99" i="227"/>
  <c r="BP67" i="227"/>
  <c r="BP295" i="227"/>
  <c r="BP238" i="227"/>
  <c r="BP118" i="227"/>
  <c r="BP322" i="227"/>
  <c r="BP290" i="227"/>
  <c r="BP258" i="227"/>
  <c r="BP226" i="227"/>
  <c r="BP194" i="227"/>
  <c r="BP146" i="227"/>
  <c r="BP90" i="227"/>
  <c r="BP249" i="227"/>
  <c r="BP177" i="227"/>
  <c r="BP145" i="227"/>
  <c r="BP89" i="227"/>
  <c r="BP49" i="227"/>
  <c r="BP278" i="227"/>
  <c r="BP134" i="227"/>
  <c r="BP14" i="227"/>
  <c r="BP200" i="227"/>
  <c r="BP152" i="227"/>
  <c r="BP104" i="227"/>
  <c r="BP56" i="227"/>
  <c r="BP135" i="227"/>
  <c r="BP63" i="227"/>
  <c r="BP262" i="227"/>
  <c r="BS337" i="227"/>
  <c r="BL337" i="226" s="1"/>
  <c r="BM337" i="226" s="1"/>
  <c r="BS305" i="227"/>
  <c r="BL305" i="226" s="1"/>
  <c r="BM305" i="226" s="1"/>
  <c r="BS241" i="227"/>
  <c r="BL241" i="226" s="1"/>
  <c r="BM241" i="226" s="1"/>
  <c r="BS201" i="227"/>
  <c r="BL201" i="226" s="1"/>
  <c r="BM201" i="226" s="1"/>
  <c r="BS169" i="227"/>
  <c r="BL169" i="226" s="1"/>
  <c r="BM169" i="226" s="1"/>
  <c r="BS121" i="227"/>
  <c r="BL121" i="226" s="1"/>
  <c r="BM121" i="226" s="1"/>
  <c r="BS81" i="227"/>
  <c r="BL81" i="226" s="1"/>
  <c r="BM81" i="226" s="1"/>
  <c r="BS25" i="227"/>
  <c r="BL25" i="226" s="1"/>
  <c r="BM25" i="226" s="1"/>
  <c r="BS280" i="227"/>
  <c r="BL280" i="226" s="1"/>
  <c r="BM280" i="226" s="1"/>
  <c r="BS192" i="227"/>
  <c r="BL192" i="226" s="1"/>
  <c r="BM192" i="226" s="1"/>
  <c r="BS152" i="227"/>
  <c r="BL152" i="226" s="1"/>
  <c r="BS112" i="227"/>
  <c r="BL112" i="226" s="1"/>
  <c r="BM112" i="226" s="1"/>
  <c r="BS335" i="227"/>
  <c r="BL335" i="226" s="1"/>
  <c r="BM335" i="226" s="1"/>
  <c r="BS255" i="227"/>
  <c r="BL255" i="226" s="1"/>
  <c r="BM255" i="226" s="1"/>
  <c r="BS191" i="227"/>
  <c r="BL191" i="226" s="1"/>
  <c r="BM191" i="226" s="1"/>
  <c r="BS103" i="227"/>
  <c r="BL103" i="226" s="1"/>
  <c r="BM103" i="226" s="1"/>
  <c r="BS47" i="227"/>
  <c r="BL47" i="226" s="1"/>
  <c r="BM47" i="226" s="1"/>
  <c r="BS228" i="227"/>
  <c r="BL228" i="226" s="1"/>
  <c r="BM228" i="226" s="1"/>
  <c r="BS58" i="227"/>
  <c r="BL58" i="226" s="1"/>
  <c r="BM58" i="226" s="1"/>
  <c r="BS119" i="227"/>
  <c r="BL119" i="226" s="1"/>
  <c r="BM119" i="226" s="1"/>
  <c r="BS140" i="227"/>
  <c r="BL140" i="226" s="1"/>
  <c r="BM140" i="226" s="1"/>
  <c r="BS310" i="227"/>
  <c r="BL310" i="226" s="1"/>
  <c r="BM310" i="226" s="1"/>
  <c r="BS270" i="227"/>
  <c r="BL270" i="226" s="1"/>
  <c r="BM270" i="226" s="1"/>
  <c r="BS238" i="227"/>
  <c r="BL238" i="226" s="1"/>
  <c r="BM238" i="226" s="1"/>
  <c r="BS206" i="227"/>
  <c r="BL206" i="226" s="1"/>
  <c r="BM206" i="226" s="1"/>
  <c r="BS166" i="227"/>
  <c r="BL166" i="226" s="1"/>
  <c r="BM166" i="226" s="1"/>
  <c r="BS134" i="227"/>
  <c r="BL134" i="226" s="1"/>
  <c r="BM134" i="226" s="1"/>
  <c r="BS94" i="227"/>
  <c r="BL94" i="226" s="1"/>
  <c r="BM94" i="226" s="1"/>
  <c r="BS62" i="227"/>
  <c r="BL62" i="226" s="1"/>
  <c r="BM62" i="226" s="1"/>
  <c r="BS30" i="227"/>
  <c r="BL30" i="226" s="1"/>
  <c r="BM30" i="226" s="1"/>
  <c r="BS308" i="227"/>
  <c r="BL308" i="226" s="1"/>
  <c r="BM308" i="226" s="1"/>
  <c r="BS244" i="227"/>
  <c r="BL244" i="226" s="1"/>
  <c r="BM244" i="226" s="1"/>
  <c r="BS44" i="227"/>
  <c r="BL44" i="226" s="1"/>
  <c r="BM44" i="226" s="1"/>
  <c r="BS50" i="227"/>
  <c r="BL50" i="226" s="1"/>
  <c r="BM50" i="226" s="1"/>
  <c r="BS317" i="227"/>
  <c r="BL317" i="226" s="1"/>
  <c r="BM317" i="226" s="1"/>
  <c r="BS261" i="227"/>
  <c r="BL261" i="226" s="1"/>
  <c r="BS197" i="227"/>
  <c r="BL197" i="226" s="1"/>
  <c r="BM197" i="226" s="1"/>
  <c r="BS141" i="227"/>
  <c r="BL141" i="226" s="1"/>
  <c r="BS77" i="227"/>
  <c r="BL77" i="226" s="1"/>
  <c r="BM77" i="226" s="1"/>
  <c r="BS292" i="227"/>
  <c r="BL292" i="226" s="1"/>
  <c r="BM292" i="226" s="1"/>
  <c r="BS108" i="227"/>
  <c r="BL108" i="226" s="1"/>
  <c r="BM108" i="226" s="1"/>
  <c r="BS258" i="227"/>
  <c r="BL258" i="226" s="1"/>
  <c r="BM258" i="226" s="1"/>
  <c r="BS162" i="227"/>
  <c r="BL162" i="226" s="1"/>
  <c r="BM162" i="226" s="1"/>
  <c r="BS66" i="227"/>
  <c r="BL66" i="226" s="1"/>
  <c r="BM66" i="226" s="1"/>
  <c r="BS164" i="227"/>
  <c r="BL164" i="226" s="1"/>
  <c r="BM164" i="226" s="1"/>
  <c r="BS306" i="227"/>
  <c r="BL306" i="226" s="1"/>
  <c r="BM306" i="226" s="1"/>
  <c r="BS114" i="227"/>
  <c r="BL114" i="226" s="1"/>
  <c r="BM114" i="226" s="1"/>
  <c r="BS211" i="227"/>
  <c r="BL211" i="226" s="1"/>
  <c r="BS179" i="227"/>
  <c r="BL179" i="226" s="1"/>
  <c r="BM179" i="226" s="1"/>
  <c r="BS115" i="227"/>
  <c r="BL115" i="226" s="1"/>
  <c r="BM115" i="226" s="1"/>
  <c r="BS43" i="227"/>
  <c r="BL43" i="226" s="1"/>
  <c r="BM43" i="226" s="1"/>
  <c r="AC228" i="227"/>
  <c r="Z228" i="226" s="1"/>
  <c r="V228" i="224"/>
  <c r="N224" i="224"/>
  <c r="BB224" i="224" s="1"/>
  <c r="AC299" i="227"/>
  <c r="Z299" i="226" s="1"/>
  <c r="V299" i="224"/>
  <c r="AC267" i="227"/>
  <c r="Z267" i="226" s="1"/>
  <c r="V267" i="224"/>
  <c r="AC179" i="227"/>
  <c r="Z179" i="226" s="1"/>
  <c r="V179" i="224"/>
  <c r="AC131" i="227"/>
  <c r="Z131" i="226" s="1"/>
  <c r="V131" i="224"/>
  <c r="AC75" i="227"/>
  <c r="Z75" i="226" s="1"/>
  <c r="V75" i="224"/>
  <c r="AC248" i="227"/>
  <c r="Z248" i="226" s="1"/>
  <c r="V248" i="224"/>
  <c r="AC176" i="227"/>
  <c r="Z176" i="226" s="1"/>
  <c r="V176" i="224"/>
  <c r="AC154" i="227"/>
  <c r="Z154" i="226" s="1"/>
  <c r="V154" i="224"/>
  <c r="AC98" i="227"/>
  <c r="Z98" i="226" s="1"/>
  <c r="V98" i="224"/>
  <c r="AC272" i="227"/>
  <c r="Z272" i="226" s="1"/>
  <c r="V272" i="224"/>
  <c r="AC64" i="227"/>
  <c r="Z64" i="226" s="1"/>
  <c r="V64" i="224"/>
  <c r="AC305" i="227"/>
  <c r="Z305" i="226" s="1"/>
  <c r="V305" i="224"/>
  <c r="AC257" i="227"/>
  <c r="Z257" i="226" s="1"/>
  <c r="V257" i="224"/>
  <c r="AC233" i="227"/>
  <c r="Z233" i="226" s="1"/>
  <c r="V233" i="224"/>
  <c r="AC209" i="227"/>
  <c r="Z209" i="226" s="1"/>
  <c r="V209" i="224"/>
  <c r="AC185" i="227"/>
  <c r="Z185" i="226" s="1"/>
  <c r="V185" i="224"/>
  <c r="AC153" i="227"/>
  <c r="Z153" i="226" s="1"/>
  <c r="V153" i="224"/>
  <c r="AC121" i="227"/>
  <c r="Z121" i="226" s="1"/>
  <c r="V121" i="224"/>
  <c r="AC73" i="227"/>
  <c r="Z73" i="226" s="1"/>
  <c r="V73" i="224"/>
  <c r="AC41" i="227"/>
  <c r="Z41" i="226" s="1"/>
  <c r="V41" i="224"/>
  <c r="AC17" i="227"/>
  <c r="Z17" i="226" s="1"/>
  <c r="V17" i="224"/>
  <c r="AC304" i="227"/>
  <c r="Z304" i="226" s="1"/>
  <c r="V304" i="224"/>
  <c r="AC327" i="227"/>
  <c r="Z327" i="226" s="1"/>
  <c r="V327" i="224"/>
  <c r="AC271" i="227"/>
  <c r="Z271" i="226" s="1"/>
  <c r="V271" i="224"/>
  <c r="AC223" i="227"/>
  <c r="Z223" i="226" s="1"/>
  <c r="V223" i="224"/>
  <c r="AC143" i="227"/>
  <c r="Z143" i="226" s="1"/>
  <c r="V143" i="224"/>
  <c r="AC31" i="227"/>
  <c r="Z31" i="226" s="1"/>
  <c r="V31" i="224"/>
  <c r="AC302" i="227"/>
  <c r="Z302" i="226" s="1"/>
  <c r="V302" i="224"/>
  <c r="AC270" i="227"/>
  <c r="Z270" i="226" s="1"/>
  <c r="V270" i="224"/>
  <c r="AC238" i="227"/>
  <c r="Z238" i="226" s="1"/>
  <c r="V238" i="224"/>
  <c r="AC206" i="227"/>
  <c r="Z206" i="226" s="1"/>
  <c r="V206" i="224"/>
  <c r="AC126" i="227"/>
  <c r="Z126" i="226" s="1"/>
  <c r="V126" i="224"/>
  <c r="AC46" i="227"/>
  <c r="Z46" i="226" s="1"/>
  <c r="V46" i="224"/>
  <c r="AC22" i="227"/>
  <c r="Z22" i="226" s="1"/>
  <c r="V22" i="224"/>
  <c r="AC325" i="227"/>
  <c r="Z325" i="226" s="1"/>
  <c r="V325" i="224"/>
  <c r="AC269" i="227"/>
  <c r="Z269" i="226" s="1"/>
  <c r="V269" i="224"/>
  <c r="AC197" i="227"/>
  <c r="Z197" i="226" s="1"/>
  <c r="V197" i="224"/>
  <c r="AC141" i="227"/>
  <c r="Z141" i="226" s="1"/>
  <c r="V141" i="224"/>
  <c r="AC37" i="227"/>
  <c r="Z37" i="226" s="1"/>
  <c r="V37" i="224"/>
  <c r="AC180" i="227"/>
  <c r="Z180" i="226" s="1"/>
  <c r="V180" i="224"/>
  <c r="AC156" i="227"/>
  <c r="Z156" i="226" s="1"/>
  <c r="V156" i="224"/>
  <c r="AC20" i="227"/>
  <c r="Z20" i="226" s="1"/>
  <c r="V20" i="224"/>
  <c r="AF271" i="227"/>
  <c r="AB271" i="226" s="1"/>
  <c r="AC271" i="226" s="1"/>
  <c r="X271" i="224"/>
  <c r="AF159" i="227"/>
  <c r="AB159" i="226" s="1"/>
  <c r="AC159" i="226" s="1"/>
  <c r="X159" i="224"/>
  <c r="AF63" i="227"/>
  <c r="AB63" i="226" s="1"/>
  <c r="AC63" i="226" s="1"/>
  <c r="X63" i="224"/>
  <c r="AF320" i="227"/>
  <c r="AB320" i="226" s="1"/>
  <c r="AC320" i="226" s="1"/>
  <c r="X320" i="224"/>
  <c r="AF240" i="227"/>
  <c r="AB240" i="226" s="1"/>
  <c r="AC240" i="226" s="1"/>
  <c r="X240" i="224"/>
  <c r="AF310" i="227"/>
  <c r="AB310" i="226" s="1"/>
  <c r="AC310" i="226" s="1"/>
  <c r="X310" i="224"/>
  <c r="AF278" i="227"/>
  <c r="AB278" i="226" s="1"/>
  <c r="AC278" i="226" s="1"/>
  <c r="X278" i="224"/>
  <c r="AF246" i="227"/>
  <c r="AB246" i="226" s="1"/>
  <c r="AC246" i="226" s="1"/>
  <c r="X246" i="224"/>
  <c r="AF214" i="227"/>
  <c r="AB214" i="226" s="1"/>
  <c r="AC214" i="226" s="1"/>
  <c r="X214" i="224"/>
  <c r="AF174" i="227"/>
  <c r="AB174" i="226" s="1"/>
  <c r="AC174" i="226" s="1"/>
  <c r="X174" i="224"/>
  <c r="AF102" i="227"/>
  <c r="AB102" i="226" s="1"/>
  <c r="AC102" i="226" s="1"/>
  <c r="X102" i="224"/>
  <c r="AF62" i="227"/>
  <c r="AB62" i="226" s="1"/>
  <c r="X62" i="224"/>
  <c r="AF14" i="227"/>
  <c r="AB14" i="226" s="1"/>
  <c r="AC14" i="226" s="1"/>
  <c r="X14" i="224"/>
  <c r="AF56" i="227"/>
  <c r="AB56" i="226" s="1"/>
  <c r="AC56" i="226" s="1"/>
  <c r="X56" i="224"/>
  <c r="AF317" i="227"/>
  <c r="AB317" i="226" s="1"/>
  <c r="AC317" i="226" s="1"/>
  <c r="X317" i="224"/>
  <c r="AF269" i="227"/>
  <c r="AB269" i="226" s="1"/>
  <c r="AC269" i="226" s="1"/>
  <c r="X269" i="224"/>
  <c r="AF229" i="227"/>
  <c r="AB229" i="226" s="1"/>
  <c r="AC229" i="226" s="1"/>
  <c r="X229" i="224"/>
  <c r="AF173" i="227"/>
  <c r="AB173" i="226" s="1"/>
  <c r="AC173" i="226" s="1"/>
  <c r="X173" i="224"/>
  <c r="AF117" i="227"/>
  <c r="AB117" i="226" s="1"/>
  <c r="AC117" i="226" s="1"/>
  <c r="X117" i="224"/>
  <c r="AF69" i="227"/>
  <c r="AB69" i="226" s="1"/>
  <c r="AC69" i="226" s="1"/>
  <c r="X69" i="224"/>
  <c r="AF312" i="227"/>
  <c r="AB312" i="226" s="1"/>
  <c r="AC312" i="226" s="1"/>
  <c r="X312" i="224"/>
  <c r="AF120" i="227"/>
  <c r="AB120" i="226" s="1"/>
  <c r="AC120" i="226" s="1"/>
  <c r="X120" i="224"/>
  <c r="AF300" i="227"/>
  <c r="AB300" i="226" s="1"/>
  <c r="AC300" i="226" s="1"/>
  <c r="X300" i="224"/>
  <c r="AF268" i="227"/>
  <c r="AB268" i="226" s="1"/>
  <c r="AC268" i="226" s="1"/>
  <c r="X268" i="224"/>
  <c r="AF236" i="227"/>
  <c r="AB236" i="226" s="1"/>
  <c r="AC236" i="226" s="1"/>
  <c r="X236" i="224"/>
  <c r="AF204" i="227"/>
  <c r="AB204" i="226" s="1"/>
  <c r="AC204" i="226" s="1"/>
  <c r="X204" i="224"/>
  <c r="AF140" i="227"/>
  <c r="AB140" i="226" s="1"/>
  <c r="AC140" i="226" s="1"/>
  <c r="X140" i="224"/>
  <c r="AF100" i="227"/>
  <c r="AB100" i="226" s="1"/>
  <c r="AC100" i="226" s="1"/>
  <c r="X100" i="224"/>
  <c r="AF68" i="227"/>
  <c r="AB68" i="226" s="1"/>
  <c r="AC68" i="226" s="1"/>
  <c r="X68" i="224"/>
  <c r="AF339" i="227"/>
  <c r="AB339" i="226" s="1"/>
  <c r="AC339" i="226" s="1"/>
  <c r="X339" i="224"/>
  <c r="AF219" i="227"/>
  <c r="AB219" i="226" s="1"/>
  <c r="AC219" i="226" s="1"/>
  <c r="X219" i="224"/>
  <c r="AF155" i="227"/>
  <c r="AB155" i="226" s="1"/>
  <c r="AC155" i="226" s="1"/>
  <c r="X155" i="224"/>
  <c r="AF75" i="227"/>
  <c r="AB75" i="226" s="1"/>
  <c r="X75" i="224"/>
  <c r="AF19" i="227"/>
  <c r="AB19" i="226" s="1"/>
  <c r="AC19" i="226" s="1"/>
  <c r="X19" i="224"/>
  <c r="AF314" i="227"/>
  <c r="AB314" i="226" s="1"/>
  <c r="AC314" i="226" s="1"/>
  <c r="X314" i="224"/>
  <c r="AF282" i="227"/>
  <c r="AB282" i="226" s="1"/>
  <c r="AC282" i="226" s="1"/>
  <c r="X282" i="224"/>
  <c r="AF250" i="227"/>
  <c r="AB250" i="226" s="1"/>
  <c r="AC250" i="226" s="1"/>
  <c r="X250" i="224"/>
  <c r="AF218" i="227"/>
  <c r="AB218" i="226" s="1"/>
  <c r="AC218" i="226" s="1"/>
  <c r="X218" i="224"/>
  <c r="AF186" i="227"/>
  <c r="AB186" i="226" s="1"/>
  <c r="AC186" i="226" s="1"/>
  <c r="X186" i="224"/>
  <c r="AF154" i="227"/>
  <c r="AB154" i="226" s="1"/>
  <c r="AC154" i="226" s="1"/>
  <c r="X154" i="224"/>
  <c r="AF74" i="227"/>
  <c r="AB74" i="226" s="1"/>
  <c r="AC74" i="226" s="1"/>
  <c r="X74" i="224"/>
  <c r="AF34" i="227"/>
  <c r="AB34" i="226" s="1"/>
  <c r="AC34" i="226" s="1"/>
  <c r="X34" i="224"/>
  <c r="AF313" i="227"/>
  <c r="AB313" i="226" s="1"/>
  <c r="AC313" i="226" s="1"/>
  <c r="X313" i="224"/>
  <c r="AF265" i="227"/>
  <c r="AB265" i="226" s="1"/>
  <c r="AC265" i="226" s="1"/>
  <c r="X265" i="224"/>
  <c r="AF209" i="227"/>
  <c r="AB209" i="226" s="1"/>
  <c r="AC209" i="226" s="1"/>
  <c r="X209" i="224"/>
  <c r="AF137" i="227"/>
  <c r="AB137" i="226" s="1"/>
  <c r="AC137" i="226" s="1"/>
  <c r="X137" i="224"/>
  <c r="AF73" i="227"/>
  <c r="AB73" i="226" s="1"/>
  <c r="X73" i="224"/>
  <c r="AF272" i="227"/>
  <c r="AB272" i="226" s="1"/>
  <c r="AC272" i="226" s="1"/>
  <c r="X272" i="224"/>
  <c r="AL336" i="227"/>
  <c r="AB336" i="224"/>
  <c r="AL160" i="227"/>
  <c r="AB160" i="224"/>
  <c r="AL120" i="227"/>
  <c r="AB120" i="224"/>
  <c r="AL72" i="227"/>
  <c r="AB72" i="224"/>
  <c r="AL249" i="227"/>
  <c r="AB249" i="224"/>
  <c r="AL89" i="227"/>
  <c r="AB89" i="224"/>
  <c r="AL311" i="227"/>
  <c r="AB311" i="224"/>
  <c r="AL263" i="227"/>
  <c r="AB263" i="224"/>
  <c r="AL167" i="227"/>
  <c r="AB167" i="224"/>
  <c r="AL111" i="227"/>
  <c r="AB111" i="224"/>
  <c r="AL63" i="227"/>
  <c r="AB63" i="224"/>
  <c r="AL15" i="227"/>
  <c r="AB15" i="224"/>
  <c r="AL137" i="227"/>
  <c r="AB137" i="224"/>
  <c r="AL278" i="227"/>
  <c r="AB278" i="224"/>
  <c r="AL198" i="227"/>
  <c r="AB198" i="224"/>
  <c r="AL166" i="227"/>
  <c r="AB166" i="224"/>
  <c r="AL134" i="227"/>
  <c r="AB134" i="224"/>
  <c r="AL102" i="227"/>
  <c r="AB102" i="224"/>
  <c r="AL70" i="227"/>
  <c r="AB70" i="224"/>
  <c r="AL14" i="227"/>
  <c r="AB14" i="224"/>
  <c r="AL333" i="227"/>
  <c r="AB333" i="224"/>
  <c r="AL181" i="227"/>
  <c r="AB181" i="224"/>
  <c r="AL133" i="227"/>
  <c r="AB133" i="224"/>
  <c r="AL53" i="227"/>
  <c r="AB53" i="224"/>
  <c r="AL316" i="227"/>
  <c r="AB316" i="224"/>
  <c r="AL284" i="227"/>
  <c r="AB284" i="224"/>
  <c r="AL252" i="227"/>
  <c r="AB252" i="224"/>
  <c r="AL220" i="227"/>
  <c r="AB220" i="224"/>
  <c r="AL164" i="227"/>
  <c r="AB164" i="224"/>
  <c r="AL116" i="227"/>
  <c r="AB116" i="224"/>
  <c r="AL76" i="227"/>
  <c r="AB76" i="224"/>
  <c r="AL337" i="227"/>
  <c r="AB337" i="224"/>
  <c r="AL331" i="227"/>
  <c r="AB331" i="224"/>
  <c r="AL195" i="227"/>
  <c r="AB195" i="224"/>
  <c r="AL147" i="227"/>
  <c r="AB147" i="224"/>
  <c r="AL107" i="227"/>
  <c r="AB107" i="224"/>
  <c r="AL67" i="227"/>
  <c r="AB67" i="224"/>
  <c r="AL11" i="227"/>
  <c r="AB11" i="224"/>
  <c r="AL97" i="227"/>
  <c r="AB97" i="224"/>
  <c r="AL330" i="227"/>
  <c r="AB330" i="224"/>
  <c r="AL298" i="227"/>
  <c r="AB298" i="224"/>
  <c r="AL266" i="227"/>
  <c r="AB266" i="224"/>
  <c r="AL234" i="227"/>
  <c r="AB234" i="224"/>
  <c r="AL202" i="227"/>
  <c r="AB202" i="224"/>
  <c r="AL162" i="227"/>
  <c r="AB162" i="224"/>
  <c r="AL106" i="227"/>
  <c r="AB106" i="224"/>
  <c r="AO175" i="227"/>
  <c r="AD175" i="224"/>
  <c r="AO329" i="227"/>
  <c r="AD329" i="224"/>
  <c r="AO281" i="227"/>
  <c r="AD281" i="224"/>
  <c r="AO209" i="227"/>
  <c r="AD209" i="224"/>
  <c r="AO169" i="227"/>
  <c r="AD169" i="224"/>
  <c r="AO121" i="227"/>
  <c r="AD121" i="224"/>
  <c r="AO57" i="227"/>
  <c r="AD57" i="224"/>
  <c r="AO71" i="227"/>
  <c r="AD71" i="224"/>
  <c r="AO192" i="227"/>
  <c r="AD192" i="224"/>
  <c r="AO120" i="227"/>
  <c r="AD120" i="224"/>
  <c r="AO56" i="227"/>
  <c r="AD56" i="224"/>
  <c r="AO310" i="227"/>
  <c r="AD310" i="224"/>
  <c r="AO278" i="227"/>
  <c r="AD278" i="224"/>
  <c r="AO246" i="227"/>
  <c r="AD246" i="224"/>
  <c r="AO214" i="227"/>
  <c r="AD214" i="224"/>
  <c r="AO158" i="227"/>
  <c r="AD158" i="224"/>
  <c r="AO118" i="227"/>
  <c r="AD118" i="224"/>
  <c r="AO78" i="227"/>
  <c r="AD78" i="224"/>
  <c r="AO22" i="227"/>
  <c r="AD22" i="224"/>
  <c r="AO293" i="227"/>
  <c r="AD293" i="224"/>
  <c r="AO229" i="227"/>
  <c r="AD229" i="224"/>
  <c r="AO173" i="227"/>
  <c r="AD173" i="224"/>
  <c r="AO141" i="227"/>
  <c r="AD141" i="224"/>
  <c r="AO45" i="227"/>
  <c r="AD45" i="224"/>
  <c r="AR184" i="227"/>
  <c r="AF184" i="224"/>
  <c r="AR128" i="227"/>
  <c r="AF128" i="224"/>
  <c r="AR24" i="227"/>
  <c r="AF24" i="224"/>
  <c r="AR258" i="227"/>
  <c r="AF258" i="224"/>
  <c r="AR90" i="227"/>
  <c r="AF90" i="224"/>
  <c r="AR279" i="227"/>
  <c r="AF279" i="224"/>
  <c r="AR151" i="227"/>
  <c r="AF151" i="224"/>
  <c r="AR71" i="227"/>
  <c r="AF71" i="224"/>
  <c r="AR15" i="227"/>
  <c r="AF15" i="224"/>
  <c r="AR218" i="227"/>
  <c r="AF218" i="224"/>
  <c r="AR241" i="227"/>
  <c r="AF241" i="224"/>
  <c r="AR302" i="227"/>
  <c r="AF302" i="224"/>
  <c r="AR270" i="227"/>
  <c r="AF270" i="224"/>
  <c r="AR238" i="227"/>
  <c r="AF238" i="224"/>
  <c r="AR206" i="227"/>
  <c r="AF206" i="224"/>
  <c r="AR150" i="227"/>
  <c r="AF150" i="224"/>
  <c r="AR102" i="227"/>
  <c r="AF102" i="224"/>
  <c r="AR46" i="227"/>
  <c r="AF46" i="224"/>
  <c r="AR306" i="227"/>
  <c r="AF306" i="224"/>
  <c r="AR202" i="227"/>
  <c r="AF202" i="224"/>
  <c r="AR249" i="227"/>
  <c r="AF249" i="224"/>
  <c r="AR105" i="227"/>
  <c r="AF105" i="224"/>
  <c r="AR333" i="227"/>
  <c r="AF333" i="224"/>
  <c r="AR277" i="227"/>
  <c r="AF277" i="224"/>
  <c r="AR213" i="227"/>
  <c r="AF213" i="224"/>
  <c r="AR157" i="227"/>
  <c r="AF157" i="224"/>
  <c r="AR109" i="227"/>
  <c r="AF109" i="224"/>
  <c r="AR37" i="227"/>
  <c r="AF37" i="224"/>
  <c r="AR201" i="227"/>
  <c r="AF201" i="224"/>
  <c r="AR308" i="227"/>
  <c r="AF308" i="224"/>
  <c r="AR276" i="227"/>
  <c r="AF276" i="224"/>
  <c r="AR244" i="227"/>
  <c r="AF244" i="224"/>
  <c r="AR212" i="227"/>
  <c r="AF212" i="224"/>
  <c r="AR164" i="227"/>
  <c r="AF164" i="224"/>
  <c r="AR76" i="227"/>
  <c r="AF76" i="224"/>
  <c r="AR12" i="227"/>
  <c r="AF12" i="224"/>
  <c r="AR121" i="227"/>
  <c r="AF121" i="224"/>
  <c r="AR187" i="227"/>
  <c r="AF187" i="224"/>
  <c r="AR115" i="227"/>
  <c r="AF115" i="224"/>
  <c r="AR67" i="227"/>
  <c r="AF67" i="224"/>
  <c r="AR234" i="227"/>
  <c r="AF234" i="224"/>
  <c r="AR138" i="227"/>
  <c r="AF138" i="224"/>
  <c r="AR81" i="227"/>
  <c r="AF81" i="224"/>
  <c r="BS210" i="227"/>
  <c r="BL210" i="226" s="1"/>
  <c r="BM210" i="226" s="1"/>
  <c r="AC260" i="227"/>
  <c r="Z260" i="226" s="1"/>
  <c r="V260" i="224"/>
  <c r="N232" i="224"/>
  <c r="BB232" i="224" s="1"/>
  <c r="AC323" i="227"/>
  <c r="Z323" i="226" s="1"/>
  <c r="V323" i="224"/>
  <c r="AC235" i="227"/>
  <c r="Z235" i="226" s="1"/>
  <c r="V235" i="224"/>
  <c r="AC19" i="227"/>
  <c r="Z19" i="226" s="1"/>
  <c r="V19" i="224"/>
  <c r="AC72" i="227"/>
  <c r="Z72" i="226" s="1"/>
  <c r="V72" i="224"/>
  <c r="R254" i="224"/>
  <c r="R222" i="224"/>
  <c r="AC306" i="227"/>
  <c r="Z306" i="226" s="1"/>
  <c r="V306" i="224"/>
  <c r="AC274" i="227"/>
  <c r="Z274" i="226" s="1"/>
  <c r="V274" i="224"/>
  <c r="AC242" i="227"/>
  <c r="Z242" i="226" s="1"/>
  <c r="V242" i="224"/>
  <c r="AC210" i="227"/>
  <c r="Z210" i="226" s="1"/>
  <c r="V210" i="224"/>
  <c r="AC122" i="227"/>
  <c r="Z122" i="226" s="1"/>
  <c r="V122" i="224"/>
  <c r="AC208" i="227"/>
  <c r="Z208" i="226" s="1"/>
  <c r="V208" i="224"/>
  <c r="AC136" i="227"/>
  <c r="V136" i="224"/>
  <c r="AC329" i="227"/>
  <c r="Z329" i="226" s="1"/>
  <c r="V329" i="224"/>
  <c r="AC97" i="227"/>
  <c r="Z97" i="226" s="1"/>
  <c r="V97" i="224"/>
  <c r="AC240" i="227"/>
  <c r="Z240" i="226" s="1"/>
  <c r="V240" i="224"/>
  <c r="AC168" i="227"/>
  <c r="Z168" i="226" s="1"/>
  <c r="V168" i="224"/>
  <c r="AC80" i="227"/>
  <c r="Z80" i="226" s="1"/>
  <c r="V80" i="224"/>
  <c r="AC295" i="227"/>
  <c r="Z295" i="226" s="1"/>
  <c r="V295" i="224"/>
  <c r="AC167" i="227"/>
  <c r="Z167" i="226" s="1"/>
  <c r="V167" i="224"/>
  <c r="AC111" i="227"/>
  <c r="Z111" i="226" s="1"/>
  <c r="V111" i="224"/>
  <c r="AC79" i="227"/>
  <c r="Z79" i="226" s="1"/>
  <c r="V79" i="224"/>
  <c r="AC55" i="227"/>
  <c r="Z55" i="226" s="1"/>
  <c r="V55" i="224"/>
  <c r="AC94" i="227"/>
  <c r="Z94" i="226" s="1"/>
  <c r="V94" i="224"/>
  <c r="AC70" i="227"/>
  <c r="Z70" i="226" s="1"/>
  <c r="V70" i="224"/>
  <c r="AC293" i="227"/>
  <c r="Z293" i="226" s="1"/>
  <c r="V293" i="224"/>
  <c r="AC165" i="227"/>
  <c r="Z165" i="226" s="1"/>
  <c r="V165" i="224"/>
  <c r="AC61" i="227"/>
  <c r="Z61" i="226" s="1"/>
  <c r="V61" i="224"/>
  <c r="AC300" i="227"/>
  <c r="Z300" i="226" s="1"/>
  <c r="V300" i="224"/>
  <c r="AC268" i="227"/>
  <c r="Z268" i="226" s="1"/>
  <c r="V268" i="224"/>
  <c r="AC236" i="227"/>
  <c r="Z236" i="226" s="1"/>
  <c r="V236" i="224"/>
  <c r="AC204" i="227"/>
  <c r="Z204" i="226" s="1"/>
  <c r="V204" i="224"/>
  <c r="AC132" i="227"/>
  <c r="Z132" i="226" s="1"/>
  <c r="V132" i="224"/>
  <c r="AC108" i="227"/>
  <c r="Z108" i="226" s="1"/>
  <c r="V108" i="224"/>
  <c r="AC76" i="227"/>
  <c r="Z76" i="226" s="1"/>
  <c r="V76" i="224"/>
  <c r="AC44" i="227"/>
  <c r="Z44" i="226" s="1"/>
  <c r="V44" i="224"/>
  <c r="AL241" i="227"/>
  <c r="AB241" i="224"/>
  <c r="AO300" i="227"/>
  <c r="AD300" i="224"/>
  <c r="AO268" i="227"/>
  <c r="AD268" i="224"/>
  <c r="AO236" i="227"/>
  <c r="AD236" i="224"/>
  <c r="AO204" i="227"/>
  <c r="AD204" i="224"/>
  <c r="AO148" i="227"/>
  <c r="AD148" i="224"/>
  <c r="AO84" i="227"/>
  <c r="AD84" i="224"/>
  <c r="AO12" i="227"/>
  <c r="AD12" i="224"/>
  <c r="AO299" i="227"/>
  <c r="AD299" i="224"/>
  <c r="AO147" i="227"/>
  <c r="AD147" i="224"/>
  <c r="AO83" i="227"/>
  <c r="AD83" i="224"/>
  <c r="AO43" i="227"/>
  <c r="AD43" i="224"/>
  <c r="AO263" i="227"/>
  <c r="AD263" i="224"/>
  <c r="AO135" i="227"/>
  <c r="AD135" i="224"/>
  <c r="AO31" i="227"/>
  <c r="AD31" i="224"/>
  <c r="AO306" i="227"/>
  <c r="AD306" i="224"/>
  <c r="AO274" i="227"/>
  <c r="AD274" i="224"/>
  <c r="AO242" i="227"/>
  <c r="AD242" i="224"/>
  <c r="AO210" i="227"/>
  <c r="AD210" i="224"/>
  <c r="AO154" i="227"/>
  <c r="AD154" i="224"/>
  <c r="AO114" i="227"/>
  <c r="AD114" i="224"/>
  <c r="AO66" i="227"/>
  <c r="AD66" i="224"/>
  <c r="AO18" i="227"/>
  <c r="AD18" i="224"/>
  <c r="BD302" i="227"/>
  <c r="AZ302" i="226" s="1"/>
  <c r="BA302" i="226" s="1"/>
  <c r="BD270" i="227"/>
  <c r="AZ270" i="226" s="1"/>
  <c r="BA270" i="226" s="1"/>
  <c r="BD238" i="227"/>
  <c r="AZ238" i="226" s="1"/>
  <c r="BA238" i="226" s="1"/>
  <c r="BD206" i="227"/>
  <c r="AZ206" i="226" s="1"/>
  <c r="BA206" i="226" s="1"/>
  <c r="BD150" i="227"/>
  <c r="AZ150" i="226" s="1"/>
  <c r="BA150" i="226" s="1"/>
  <c r="BD102" i="227"/>
  <c r="AZ102" i="226" s="1"/>
  <c r="BA102" i="226" s="1"/>
  <c r="BD70" i="227"/>
  <c r="AZ70" i="226" s="1"/>
  <c r="BA70" i="226" s="1"/>
  <c r="BD38" i="227"/>
  <c r="AZ38" i="226" s="1"/>
  <c r="BD76" i="227"/>
  <c r="AZ76" i="226" s="1"/>
  <c r="BA76" i="226" s="1"/>
  <c r="BD23" i="227"/>
  <c r="AZ23" i="226" s="1"/>
  <c r="BA23" i="226" s="1"/>
  <c r="BD285" i="227"/>
  <c r="AZ285" i="226" s="1"/>
  <c r="BA285" i="226" s="1"/>
  <c r="BD253" i="227"/>
  <c r="AZ253" i="226" s="1"/>
  <c r="BA253" i="226" s="1"/>
  <c r="BD189" i="227"/>
  <c r="AZ189" i="226" s="1"/>
  <c r="BA189" i="226" s="1"/>
  <c r="BD149" i="227"/>
  <c r="AZ149" i="226" s="1"/>
  <c r="BA149" i="226" s="1"/>
  <c r="BD109" i="227"/>
  <c r="AZ109" i="226" s="1"/>
  <c r="BA109" i="226" s="1"/>
  <c r="BD21" i="227"/>
  <c r="AZ21" i="226" s="1"/>
  <c r="BA21" i="226" s="1"/>
  <c r="BD87" i="227"/>
  <c r="AZ87" i="226" s="1"/>
  <c r="BD15" i="227"/>
  <c r="AZ15" i="226" s="1"/>
  <c r="BA15" i="226" s="1"/>
  <c r="BD292" i="227"/>
  <c r="AZ292" i="226" s="1"/>
  <c r="BA292" i="226" s="1"/>
  <c r="BD260" i="227"/>
  <c r="AZ260" i="226" s="1"/>
  <c r="BA260" i="226" s="1"/>
  <c r="BD228" i="227"/>
  <c r="AZ228" i="226" s="1"/>
  <c r="BA228" i="226" s="1"/>
  <c r="BD196" i="227"/>
  <c r="AZ196" i="226" s="1"/>
  <c r="BA196" i="226" s="1"/>
  <c r="BD122" i="227"/>
  <c r="AZ122" i="226" s="1"/>
  <c r="BD331" i="227"/>
  <c r="AZ331" i="226" s="1"/>
  <c r="BA331" i="226" s="1"/>
  <c r="BD163" i="227"/>
  <c r="AZ163" i="226" s="1"/>
  <c r="BA163" i="226" s="1"/>
  <c r="BD91" i="227"/>
  <c r="AZ91" i="226" s="1"/>
  <c r="BA91" i="226" s="1"/>
  <c r="BD59" i="227"/>
  <c r="AZ59" i="226" s="1"/>
  <c r="BA59" i="226" s="1"/>
  <c r="BD11" i="227"/>
  <c r="AZ11" i="226" s="1"/>
  <c r="BA11" i="226" s="1"/>
  <c r="BD298" i="227"/>
  <c r="AZ298" i="226" s="1"/>
  <c r="BA298" i="226" s="1"/>
  <c r="BD250" i="227"/>
  <c r="AZ250" i="226" s="1"/>
  <c r="BA250" i="226" s="1"/>
  <c r="BD202" i="227"/>
  <c r="AZ202" i="226" s="1"/>
  <c r="BA202" i="226" s="1"/>
  <c r="BD335" i="227"/>
  <c r="AZ335" i="226" s="1"/>
  <c r="BD242" i="227"/>
  <c r="AZ242" i="226" s="1"/>
  <c r="BA242" i="226" s="1"/>
  <c r="BD337" i="227"/>
  <c r="AZ337" i="226" s="1"/>
  <c r="BA337" i="226" s="1"/>
  <c r="BD273" i="227"/>
  <c r="AZ273" i="226" s="1"/>
  <c r="BA273" i="226" s="1"/>
  <c r="BD241" i="227"/>
  <c r="AZ241" i="226" s="1"/>
  <c r="BA241" i="226" s="1"/>
  <c r="BD201" i="227"/>
  <c r="AZ201" i="226" s="1"/>
  <c r="BD145" i="227"/>
  <c r="AZ145" i="226" s="1"/>
  <c r="BA145" i="226" s="1"/>
  <c r="BD105" i="227"/>
  <c r="AZ105" i="226" s="1"/>
  <c r="BA105" i="226" s="1"/>
  <c r="BD49" i="227"/>
  <c r="AZ49" i="226" s="1"/>
  <c r="BD271" i="227"/>
  <c r="AZ271" i="226" s="1"/>
  <c r="BA271" i="226" s="1"/>
  <c r="BD200" i="227"/>
  <c r="AZ200" i="226" s="1"/>
  <c r="BA200" i="226" s="1"/>
  <c r="BD152" i="227"/>
  <c r="AZ152" i="226" s="1"/>
  <c r="BA152" i="226" s="1"/>
  <c r="BD88" i="227"/>
  <c r="AZ88" i="226" s="1"/>
  <c r="BA88" i="226" s="1"/>
  <c r="BD303" i="227"/>
  <c r="AZ303" i="226" s="1"/>
  <c r="BA303" i="226" s="1"/>
  <c r="BM334" i="227"/>
  <c r="BI334" i="226" s="1"/>
  <c r="BJ334" i="226" s="1"/>
  <c r="BM214" i="227"/>
  <c r="BI214" i="226" s="1"/>
  <c r="BJ214" i="226" s="1"/>
  <c r="BM158" i="227"/>
  <c r="BI158" i="226" s="1"/>
  <c r="BJ158" i="226" s="1"/>
  <c r="BM118" i="227"/>
  <c r="BI118" i="226" s="1"/>
  <c r="BJ118" i="226" s="1"/>
  <c r="BM123" i="227"/>
  <c r="BI123" i="226" s="1"/>
  <c r="BJ123" i="226" s="1"/>
  <c r="BM49" i="227"/>
  <c r="BI49" i="226" s="1"/>
  <c r="BJ49" i="226" s="1"/>
  <c r="BM30" i="227"/>
  <c r="BI30" i="226" s="1"/>
  <c r="BJ30" i="226" s="1"/>
  <c r="BM333" i="227"/>
  <c r="BI333" i="226" s="1"/>
  <c r="BJ333" i="226" s="1"/>
  <c r="BM301" i="227"/>
  <c r="BI301" i="226" s="1"/>
  <c r="BJ301" i="226" s="1"/>
  <c r="BM197" i="227"/>
  <c r="BI197" i="226" s="1"/>
  <c r="BJ197" i="226" s="1"/>
  <c r="BM157" i="227"/>
  <c r="BI157" i="226" s="1"/>
  <c r="BJ157" i="226" s="1"/>
  <c r="BM125" i="227"/>
  <c r="BI125" i="226" s="1"/>
  <c r="BJ125" i="226" s="1"/>
  <c r="BM67" i="227"/>
  <c r="BI67" i="226" s="1"/>
  <c r="BJ67" i="226" s="1"/>
  <c r="BM195" i="227"/>
  <c r="BI195" i="226" s="1"/>
  <c r="BJ195" i="226" s="1"/>
  <c r="BM233" i="227"/>
  <c r="BI233" i="226" s="1"/>
  <c r="BJ233" i="226" s="1"/>
  <c r="BM327" i="227"/>
  <c r="BI327" i="226" s="1"/>
  <c r="BJ327" i="226" s="1"/>
  <c r="BM324" i="227"/>
  <c r="BI324" i="226" s="1"/>
  <c r="BJ324" i="226" s="1"/>
  <c r="BM292" i="227"/>
  <c r="BI292" i="226" s="1"/>
  <c r="BJ292" i="226" s="1"/>
  <c r="BM204" i="227"/>
  <c r="BI204" i="226" s="1"/>
  <c r="BJ204" i="226" s="1"/>
  <c r="BM140" i="227"/>
  <c r="BI140" i="226" s="1"/>
  <c r="BJ140" i="226" s="1"/>
  <c r="BM66" i="227"/>
  <c r="BI66" i="226" s="1"/>
  <c r="BJ66" i="226" s="1"/>
  <c r="BM241" i="227"/>
  <c r="BI241" i="226" s="1"/>
  <c r="BJ241" i="226" s="1"/>
  <c r="BM61" i="227"/>
  <c r="BI61" i="226" s="1"/>
  <c r="BJ61" i="226" s="1"/>
  <c r="BM323" i="227"/>
  <c r="BI323" i="226" s="1"/>
  <c r="BJ323" i="226" s="1"/>
  <c r="BM155" i="227"/>
  <c r="BI155" i="226" s="1"/>
  <c r="BJ155" i="226" s="1"/>
  <c r="BM14" i="227"/>
  <c r="BI14" i="226" s="1"/>
  <c r="BJ14" i="226" s="1"/>
  <c r="BM113" i="227"/>
  <c r="BI113" i="226" s="1"/>
  <c r="BJ113" i="226" s="1"/>
  <c r="BM338" i="227"/>
  <c r="BI338" i="226" s="1"/>
  <c r="BJ338" i="226" s="1"/>
  <c r="BM306" i="227"/>
  <c r="BI306" i="226" s="1"/>
  <c r="BJ306" i="226" s="1"/>
  <c r="BM274" i="227"/>
  <c r="BI274" i="226" s="1"/>
  <c r="BJ274" i="226" s="1"/>
  <c r="BM242" i="227"/>
  <c r="BI242" i="226" s="1"/>
  <c r="BJ242" i="226" s="1"/>
  <c r="BM210" i="227"/>
  <c r="BI210" i="226" s="1"/>
  <c r="BJ210" i="226" s="1"/>
  <c r="BM146" i="227"/>
  <c r="BI146" i="226" s="1"/>
  <c r="BJ146" i="226" s="1"/>
  <c r="BM98" i="227"/>
  <c r="BI98" i="226" s="1"/>
  <c r="BJ98" i="226" s="1"/>
  <c r="BM56" i="227"/>
  <c r="BI56" i="226" s="1"/>
  <c r="BJ56" i="226" s="1"/>
  <c r="BM47" i="227"/>
  <c r="BI47" i="226" s="1"/>
  <c r="BJ47" i="226" s="1"/>
  <c r="BM175" i="227"/>
  <c r="BI175" i="226" s="1"/>
  <c r="BJ175" i="226" s="1"/>
  <c r="BM78" i="227"/>
  <c r="BI78" i="226" s="1"/>
  <c r="BJ78" i="226" s="1"/>
  <c r="BM176" i="227"/>
  <c r="BI176" i="226" s="1"/>
  <c r="BJ176" i="226" s="1"/>
  <c r="BM62" i="227"/>
  <c r="BI62" i="226" s="1"/>
  <c r="BJ62" i="226" s="1"/>
  <c r="BM21" i="227"/>
  <c r="BI21" i="226" s="1"/>
  <c r="BJ21" i="226" s="1"/>
  <c r="BM95" i="227"/>
  <c r="BI95" i="226" s="1"/>
  <c r="BJ95" i="226" s="1"/>
  <c r="BP341" i="227"/>
  <c r="BP293" i="227"/>
  <c r="BP261" i="227"/>
  <c r="BP229" i="227"/>
  <c r="BP197" i="227"/>
  <c r="BP157" i="227"/>
  <c r="BP109" i="227"/>
  <c r="BP53" i="227"/>
  <c r="BP319" i="227"/>
  <c r="BP119" i="227"/>
  <c r="BP102" i="227"/>
  <c r="BP300" i="227"/>
  <c r="BP268" i="227"/>
  <c r="BP236" i="227"/>
  <c r="BP204" i="227"/>
  <c r="BP140" i="227"/>
  <c r="BP108" i="227"/>
  <c r="BP76" i="227"/>
  <c r="BP44" i="227"/>
  <c r="BP318" i="227"/>
  <c r="BP187" i="227"/>
  <c r="BP147" i="227"/>
  <c r="BP91" i="227"/>
  <c r="BP59" i="227"/>
  <c r="BP255" i="227"/>
  <c r="BP190" i="227"/>
  <c r="BP94" i="227"/>
  <c r="BP314" i="227"/>
  <c r="BP282" i="227"/>
  <c r="BP250" i="227"/>
  <c r="BP218" i="227"/>
  <c r="BP178" i="227"/>
  <c r="BP122" i="227"/>
  <c r="BP58" i="227"/>
  <c r="BP303" i="227"/>
  <c r="BP201" i="227"/>
  <c r="BP169" i="227"/>
  <c r="BP137" i="227"/>
  <c r="BP81" i="227"/>
  <c r="BP41" i="227"/>
  <c r="BP246" i="227"/>
  <c r="BP110" i="227"/>
  <c r="BP304" i="227"/>
  <c r="BP192" i="227"/>
  <c r="BP136" i="227"/>
  <c r="BP96" i="227"/>
  <c r="BP311" i="227"/>
  <c r="BP287" i="227"/>
  <c r="BP23" i="227"/>
  <c r="BP230" i="227"/>
  <c r="BS329" i="227"/>
  <c r="BL329" i="226" s="1"/>
  <c r="BM329" i="226" s="1"/>
  <c r="BS297" i="227"/>
  <c r="BL297" i="226" s="1"/>
  <c r="BS233" i="227"/>
  <c r="BL233" i="226" s="1"/>
  <c r="BM233" i="226" s="1"/>
  <c r="BS193" i="227"/>
  <c r="BL193" i="226" s="1"/>
  <c r="BM193" i="226" s="1"/>
  <c r="BS161" i="227"/>
  <c r="BL161" i="226" s="1"/>
  <c r="BM161" i="226" s="1"/>
  <c r="BS113" i="227"/>
  <c r="BL113" i="226" s="1"/>
  <c r="BM113" i="226" s="1"/>
  <c r="BS65" i="227"/>
  <c r="BL65" i="226" s="1"/>
  <c r="BM65" i="226" s="1"/>
  <c r="BS17" i="227"/>
  <c r="BL17" i="226" s="1"/>
  <c r="BM17" i="226" s="1"/>
  <c r="BS216" i="227"/>
  <c r="BL216" i="226" s="1"/>
  <c r="BS184" i="227"/>
  <c r="BL184" i="226" s="1"/>
  <c r="BM184" i="226" s="1"/>
  <c r="BS136" i="227"/>
  <c r="BL136" i="226" s="1"/>
  <c r="BM136" i="226" s="1"/>
  <c r="BS88" i="227"/>
  <c r="BL88" i="226" s="1"/>
  <c r="BM88" i="226" s="1"/>
  <c r="BS327" i="227"/>
  <c r="BL327" i="226" s="1"/>
  <c r="BM327" i="226" s="1"/>
  <c r="BS231" i="227"/>
  <c r="BL231" i="226" s="1"/>
  <c r="BM231" i="226" s="1"/>
  <c r="BS151" i="227"/>
  <c r="BL151" i="226" s="1"/>
  <c r="BS95" i="227"/>
  <c r="BL95" i="226" s="1"/>
  <c r="BM95" i="226" s="1"/>
  <c r="BS31" i="227"/>
  <c r="BL31" i="226" s="1"/>
  <c r="BM31" i="226" s="1"/>
  <c r="BS11" i="227"/>
  <c r="BL11" i="226" s="1"/>
  <c r="BM11" i="226" s="1"/>
  <c r="BS295" i="227"/>
  <c r="BL295" i="226" s="1"/>
  <c r="BM295" i="226" s="1"/>
  <c r="BS71" i="227"/>
  <c r="BL71" i="226" s="1"/>
  <c r="BM71" i="226" s="1"/>
  <c r="BS334" i="227"/>
  <c r="BL334" i="226" s="1"/>
  <c r="BM334" i="226" s="1"/>
  <c r="BS294" i="227"/>
  <c r="BL294" i="226" s="1"/>
  <c r="BM294" i="226" s="1"/>
  <c r="BS262" i="227"/>
  <c r="BL262" i="226" s="1"/>
  <c r="BM262" i="226" s="1"/>
  <c r="BS230" i="227"/>
  <c r="BL230" i="226" s="1"/>
  <c r="BM230" i="226" s="1"/>
  <c r="BS198" i="227"/>
  <c r="BL198" i="226" s="1"/>
  <c r="BM198" i="226" s="1"/>
  <c r="BS158" i="227"/>
  <c r="BL158" i="226" s="1"/>
  <c r="BM158" i="226" s="1"/>
  <c r="BS126" i="227"/>
  <c r="BL126" i="226" s="1"/>
  <c r="BM126" i="226" s="1"/>
  <c r="BS86" i="227"/>
  <c r="BL86" i="226" s="1"/>
  <c r="BM86" i="226" s="1"/>
  <c r="BS54" i="227"/>
  <c r="BL54" i="226" s="1"/>
  <c r="BM54" i="226" s="1"/>
  <c r="BS22" i="227"/>
  <c r="BL22" i="226" s="1"/>
  <c r="BM22" i="226" s="1"/>
  <c r="BS300" i="227"/>
  <c r="BL300" i="226" s="1"/>
  <c r="BM300" i="226" s="1"/>
  <c r="BS220" i="227"/>
  <c r="BL220" i="226" s="1"/>
  <c r="BM220" i="226" s="1"/>
  <c r="BS202" i="227"/>
  <c r="BL202" i="226" s="1"/>
  <c r="BM202" i="226" s="1"/>
  <c r="BS341" i="227"/>
  <c r="BL341" i="226" s="1"/>
  <c r="BM341" i="226" s="1"/>
  <c r="BS309" i="227"/>
  <c r="BL309" i="226" s="1"/>
  <c r="BM309" i="226" s="1"/>
  <c r="BS229" i="227"/>
  <c r="BL229" i="226" s="1"/>
  <c r="BM229" i="226" s="1"/>
  <c r="BS189" i="227"/>
  <c r="BL189" i="226" s="1"/>
  <c r="BS133" i="227"/>
  <c r="BL133" i="226" s="1"/>
  <c r="BM133" i="226" s="1"/>
  <c r="BS61" i="227"/>
  <c r="BL61" i="226" s="1"/>
  <c r="BM61" i="226" s="1"/>
  <c r="BS252" i="227"/>
  <c r="BL252" i="226" s="1"/>
  <c r="BM252" i="226" s="1"/>
  <c r="BS322" i="227"/>
  <c r="BL322" i="226" s="1"/>
  <c r="BM322" i="226" s="1"/>
  <c r="BS242" i="227"/>
  <c r="BL242" i="226" s="1"/>
  <c r="BM242" i="226" s="1"/>
  <c r="BS138" i="227"/>
  <c r="BL138" i="226" s="1"/>
  <c r="BM138" i="226" s="1"/>
  <c r="BS276" i="227"/>
  <c r="BL276" i="226" s="1"/>
  <c r="BM276" i="226" s="1"/>
  <c r="BS116" i="227"/>
  <c r="BL116" i="226" s="1"/>
  <c r="BM116" i="226" s="1"/>
  <c r="BS250" i="227"/>
  <c r="BL250" i="226" s="1"/>
  <c r="BM250" i="226" s="1"/>
  <c r="BS82" i="227"/>
  <c r="BL82" i="226" s="1"/>
  <c r="BM82" i="226" s="1"/>
  <c r="BS203" i="227"/>
  <c r="BL203" i="226" s="1"/>
  <c r="BM203" i="226" s="1"/>
  <c r="BS147" i="227"/>
  <c r="BL147" i="226" s="1"/>
  <c r="BM147" i="226" s="1"/>
  <c r="BS99" i="227"/>
  <c r="BL99" i="226" s="1"/>
  <c r="BM99" i="226" s="1"/>
  <c r="BS35" i="227"/>
  <c r="BL35" i="226" s="1"/>
  <c r="BM35" i="226" s="1"/>
  <c r="F10" i="226"/>
  <c r="I10" i="224"/>
  <c r="BN342" i="227"/>
  <c r="BP10" i="227"/>
  <c r="BK342" i="227"/>
  <c r="BM10" i="227"/>
  <c r="BI10" i="226" s="1"/>
  <c r="BJ10" i="226" s="1"/>
  <c r="BD10" i="227"/>
  <c r="AZ10" i="226" s="1"/>
  <c r="BA10" i="226" s="1"/>
  <c r="AS342" i="227"/>
  <c r="AR10" i="227"/>
  <c r="AP342" i="227"/>
  <c r="AF343" i="224" s="1"/>
  <c r="AM342" i="227"/>
  <c r="AD343" i="224" s="1"/>
  <c r="AJ342" i="227"/>
  <c r="AB343" i="224" s="1"/>
  <c r="AF10" i="227"/>
  <c r="AB10" i="226" s="1"/>
  <c r="AC10" i="226" s="1"/>
  <c r="AA342" i="227"/>
  <c r="AC10" i="227"/>
  <c r="Z10" i="226" s="1"/>
  <c r="ER342" i="223"/>
  <c r="O309" i="227"/>
  <c r="N309" i="224" s="1"/>
  <c r="W308" i="227"/>
  <c r="W329" i="227"/>
  <c r="W305" i="227"/>
  <c r="W273" i="227"/>
  <c r="O210" i="227"/>
  <c r="N210" i="224" s="1"/>
  <c r="O281" i="227"/>
  <c r="O215" i="227"/>
  <c r="N215" i="224" s="1"/>
  <c r="O227" i="227"/>
  <c r="O235" i="227"/>
  <c r="O248" i="227"/>
  <c r="N248" i="224" s="1"/>
  <c r="O253" i="227"/>
  <c r="O271" i="227"/>
  <c r="O276" i="227"/>
  <c r="N276" i="224" s="1"/>
  <c r="O324" i="227"/>
  <c r="N324" i="224" s="1"/>
  <c r="O329" i="227"/>
  <c r="O334" i="227"/>
  <c r="N334" i="224" s="1"/>
  <c r="BB334" i="224" s="1"/>
  <c r="O286" i="227"/>
  <c r="N286" i="224" s="1"/>
  <c r="O291" i="227"/>
  <c r="N291" i="224" s="1"/>
  <c r="BB291" i="224" s="1"/>
  <c r="O304" i="227"/>
  <c r="N304" i="224" s="1"/>
  <c r="O314" i="227"/>
  <c r="N314" i="224" s="1"/>
  <c r="O294" i="227"/>
  <c r="O312" i="227"/>
  <c r="N312" i="224" s="1"/>
  <c r="O217" i="227"/>
  <c r="N217" i="224" s="1"/>
  <c r="O331" i="227"/>
  <c r="N331" i="224" s="1"/>
  <c r="O296" i="227"/>
  <c r="N296" i="224" s="1"/>
  <c r="O319" i="227"/>
  <c r="N319" i="224" s="1"/>
  <c r="W297" i="227"/>
  <c r="W321" i="227"/>
  <c r="O212" i="227"/>
  <c r="O222" i="227"/>
  <c r="O263" i="227"/>
  <c r="O209" i="227"/>
  <c r="O219" i="227"/>
  <c r="O237" i="227"/>
  <c r="O255" i="227"/>
  <c r="O260" i="227"/>
  <c r="O265" i="227"/>
  <c r="N265" i="224" s="1"/>
  <c r="O273" i="227"/>
  <c r="O278" i="227"/>
  <c r="N278" i="224" s="1"/>
  <c r="O326" i="227"/>
  <c r="N326" i="224" s="1"/>
  <c r="O336" i="227"/>
  <c r="N336" i="224" s="1"/>
  <c r="O338" i="227"/>
  <c r="N338" i="224" s="1"/>
  <c r="BB338" i="224" s="1"/>
  <c r="O288" i="227"/>
  <c r="N288" i="224" s="1"/>
  <c r="O293" i="227"/>
  <c r="N293" i="224" s="1"/>
  <c r="O298" i="227"/>
  <c r="N298" i="224" s="1"/>
  <c r="W306" i="227"/>
  <c r="O311" i="227"/>
  <c r="N311" i="224" s="1"/>
  <c r="O316" i="227"/>
  <c r="N316" i="224" s="1"/>
  <c r="O321" i="227"/>
  <c r="N321" i="224" s="1"/>
  <c r="O266" i="227"/>
  <c r="O240" i="227"/>
  <c r="O341" i="227"/>
  <c r="N341" i="224" s="1"/>
  <c r="O283" i="227"/>
  <c r="N283" i="224" s="1"/>
  <c r="BB283" i="224" s="1"/>
  <c r="W236" i="227"/>
  <c r="V236" i="226" s="1"/>
  <c r="W236" i="226" s="1"/>
  <c r="O230" i="227"/>
  <c r="O327" i="227"/>
  <c r="N327" i="224" s="1"/>
  <c r="O317" i="227"/>
  <c r="N317" i="224" s="1"/>
  <c r="O268" i="227"/>
  <c r="O301" i="227"/>
  <c r="N301" i="224" s="1"/>
  <c r="BB301" i="224" s="1"/>
  <c r="O214" i="227"/>
  <c r="O247" i="227"/>
  <c r="O257" i="227"/>
  <c r="O333" i="227"/>
  <c r="N333" i="224" s="1"/>
  <c r="O280" i="227"/>
  <c r="N280" i="224" s="1"/>
  <c r="O290" i="227"/>
  <c r="N290" i="224" s="1"/>
  <c r="O303" i="227"/>
  <c r="N303" i="224" s="1"/>
  <c r="BB303" i="224" s="1"/>
  <c r="O313" i="227"/>
  <c r="O323" i="227"/>
  <c r="N323" i="224" s="1"/>
  <c r="BB323" i="224" s="1"/>
  <c r="O221" i="227"/>
  <c r="O239" i="227"/>
  <c r="O244" i="227"/>
  <c r="O249" i="227"/>
  <c r="O262" i="227"/>
  <c r="O267" i="227"/>
  <c r="N267" i="224" s="1"/>
  <c r="BB267" i="224" s="1"/>
  <c r="O330" i="227"/>
  <c r="N330" i="224" s="1"/>
  <c r="O340" i="227"/>
  <c r="N340" i="224" s="1"/>
  <c r="O282" i="227"/>
  <c r="N282" i="224" s="1"/>
  <c r="W290" i="227"/>
  <c r="O295" i="227"/>
  <c r="N295" i="224" s="1"/>
  <c r="O300" i="227"/>
  <c r="N300" i="224" s="1"/>
  <c r="W303" i="227"/>
  <c r="O305" i="227"/>
  <c r="O318" i="227"/>
  <c r="W12" i="227"/>
  <c r="V12" i="226" s="1"/>
  <c r="W52" i="227"/>
  <c r="V52" i="226" s="1"/>
  <c r="W52" i="226" s="1"/>
  <c r="O220" i="227"/>
  <c r="O238" i="227"/>
  <c r="O243" i="227"/>
  <c r="O256" i="227"/>
  <c r="O261" i="227"/>
  <c r="O299" i="227"/>
  <c r="N299" i="224" s="1"/>
  <c r="BB299" i="224" s="1"/>
  <c r="W92" i="227"/>
  <c r="V92" i="226" s="1"/>
  <c r="W92" i="226" s="1"/>
  <c r="O306" i="227"/>
  <c r="N306" i="224" s="1"/>
  <c r="O252" i="227"/>
  <c r="O308" i="227"/>
  <c r="N308" i="224" s="1"/>
  <c r="O211" i="227"/>
  <c r="O216" i="227"/>
  <c r="O218" i="227"/>
  <c r="O228" i="227"/>
  <c r="O236" i="227"/>
  <c r="O241" i="227"/>
  <c r="O259" i="227"/>
  <c r="N259" i="224" s="1"/>
  <c r="BB259" i="224" s="1"/>
  <c r="O277" i="227"/>
  <c r="N277" i="224" s="1"/>
  <c r="O325" i="227"/>
  <c r="N325" i="224" s="1"/>
  <c r="W330" i="227"/>
  <c r="O335" i="227"/>
  <c r="N335" i="224" s="1"/>
  <c r="O287" i="227"/>
  <c r="N287" i="224" s="1"/>
  <c r="BB287" i="224" s="1"/>
  <c r="O292" i="227"/>
  <c r="N292" i="224" s="1"/>
  <c r="BB292" i="224" s="1"/>
  <c r="O297" i="227"/>
  <c r="N297" i="224" s="1"/>
  <c r="O315" i="227"/>
  <c r="N315" i="224" s="1"/>
  <c r="O339" i="227"/>
  <c r="N339" i="224" s="1"/>
  <c r="W324" i="227"/>
  <c r="O270" i="227"/>
  <c r="O275" i="227"/>
  <c r="N275" i="224" s="1"/>
  <c r="BB275" i="224" s="1"/>
  <c r="O285" i="227"/>
  <c r="N285" i="224" s="1"/>
  <c r="O213" i="227"/>
  <c r="O223" i="227"/>
  <c r="O233" i="227"/>
  <c r="O251" i="227"/>
  <c r="N251" i="224" s="1"/>
  <c r="BB251" i="224" s="1"/>
  <c r="O264" i="227"/>
  <c r="O269" i="227"/>
  <c r="O272" i="227"/>
  <c r="O332" i="227"/>
  <c r="N332" i="224" s="1"/>
  <c r="O337" i="227"/>
  <c r="N337" i="224" s="1"/>
  <c r="O279" i="227"/>
  <c r="N279" i="224" s="1"/>
  <c r="O284" i="227"/>
  <c r="N284" i="224" s="1"/>
  <c r="O289" i="227"/>
  <c r="N289" i="224" s="1"/>
  <c r="O307" i="227"/>
  <c r="N307" i="224" s="1"/>
  <c r="BB307" i="224" s="1"/>
  <c r="O320" i="227"/>
  <c r="N320" i="224" s="1"/>
  <c r="BB320" i="224" s="1"/>
  <c r="O245" i="227"/>
  <c r="AN342" i="223"/>
  <c r="GB342" i="223"/>
  <c r="CG342" i="223"/>
  <c r="CP342" i="223"/>
  <c r="CY342" i="223"/>
  <c r="T60" i="227"/>
  <c r="W278" i="227"/>
  <c r="T14" i="227"/>
  <c r="T22" i="227"/>
  <c r="T30" i="227"/>
  <c r="T38" i="227"/>
  <c r="T46" i="227"/>
  <c r="T54" i="227"/>
  <c r="T62" i="227"/>
  <c r="T70" i="227"/>
  <c r="T142" i="227"/>
  <c r="T150" i="227"/>
  <c r="T158" i="227"/>
  <c r="T166" i="227"/>
  <c r="T214" i="227"/>
  <c r="T222" i="227"/>
  <c r="T230" i="227"/>
  <c r="T238" i="227"/>
  <c r="T246" i="227"/>
  <c r="T254" i="227"/>
  <c r="T262" i="227"/>
  <c r="T270" i="227"/>
  <c r="W32" i="227"/>
  <c r="V32" i="226" s="1"/>
  <c r="W32" i="226" s="1"/>
  <c r="W152" i="227"/>
  <c r="V152" i="226" s="1"/>
  <c r="Q231" i="227"/>
  <c r="W172" i="227"/>
  <c r="T299" i="227"/>
  <c r="T13" i="227"/>
  <c r="T21" i="227"/>
  <c r="T29" i="227"/>
  <c r="T37" i="227"/>
  <c r="T45" i="227"/>
  <c r="T53" i="227"/>
  <c r="T61" i="227"/>
  <c r="T69" i="227"/>
  <c r="T141" i="227"/>
  <c r="T149" i="227"/>
  <c r="T157" i="227"/>
  <c r="T165" i="227"/>
  <c r="Q229" i="227"/>
  <c r="Q232" i="227"/>
  <c r="N236" i="227"/>
  <c r="M236" i="226" s="1"/>
  <c r="N236" i="226" s="1"/>
  <c r="N252" i="227"/>
  <c r="N332" i="227"/>
  <c r="K234" i="227"/>
  <c r="J234" i="226" s="1"/>
  <c r="K234" i="226" s="1"/>
  <c r="K271" i="227"/>
  <c r="J271" i="226" s="1"/>
  <c r="K271" i="226" s="1"/>
  <c r="K213" i="227"/>
  <c r="J213" i="226" s="1"/>
  <c r="K213" i="226" s="1"/>
  <c r="K229" i="227"/>
  <c r="J229" i="226" s="1"/>
  <c r="K229" i="226" s="1"/>
  <c r="K237" i="227"/>
  <c r="J237" i="226" s="1"/>
  <c r="K237" i="226" s="1"/>
  <c r="K253" i="227"/>
  <c r="J253" i="226" s="1"/>
  <c r="K253" i="226" s="1"/>
  <c r="K261" i="227"/>
  <c r="J261" i="226" s="1"/>
  <c r="K261" i="226" s="1"/>
  <c r="K269" i="227"/>
  <c r="J269" i="226" s="1"/>
  <c r="K269" i="226" s="1"/>
  <c r="K277" i="227"/>
  <c r="J277" i="226" s="1"/>
  <c r="K277" i="226" s="1"/>
  <c r="K293" i="227"/>
  <c r="J293" i="226" s="1"/>
  <c r="K293" i="226" s="1"/>
  <c r="K317" i="227"/>
  <c r="J317" i="226" s="1"/>
  <c r="K317" i="226" s="1"/>
  <c r="T11" i="227"/>
  <c r="T19" i="227"/>
  <c r="T27" i="227"/>
  <c r="T35" i="227"/>
  <c r="T43" i="227"/>
  <c r="K222" i="227"/>
  <c r="J222" i="226" s="1"/>
  <c r="K222" i="226" s="1"/>
  <c r="K334" i="227"/>
  <c r="J334" i="226" s="1"/>
  <c r="K334" i="226" s="1"/>
  <c r="T300" i="227"/>
  <c r="K298" i="227"/>
  <c r="J298" i="226" s="1"/>
  <c r="K298" i="226" s="1"/>
  <c r="N248" i="227"/>
  <c r="N280" i="227"/>
  <c r="N312" i="227"/>
  <c r="T16" i="227"/>
  <c r="T24" i="227"/>
  <c r="T32" i="227"/>
  <c r="T40" i="227"/>
  <c r="T48" i="227"/>
  <c r="T56" i="227"/>
  <c r="T64" i="227"/>
  <c r="T144" i="227"/>
  <c r="T152" i="227"/>
  <c r="T160" i="227"/>
  <c r="T168" i="227"/>
  <c r="W307" i="227"/>
  <c r="Q328" i="227"/>
  <c r="T17" i="227"/>
  <c r="T25" i="227"/>
  <c r="T33" i="227"/>
  <c r="T41" i="227"/>
  <c r="T49" i="227"/>
  <c r="T57" i="227"/>
  <c r="T65" i="227"/>
  <c r="T145" i="227"/>
  <c r="T153" i="227"/>
  <c r="T161" i="227"/>
  <c r="T169" i="227"/>
  <c r="T337" i="227"/>
  <c r="W338" i="227"/>
  <c r="K338" i="227"/>
  <c r="J338" i="226" s="1"/>
  <c r="K338" i="226" s="1"/>
  <c r="T18" i="227"/>
  <c r="T26" i="227"/>
  <c r="T34" i="227"/>
  <c r="T42" i="227"/>
  <c r="T50" i="227"/>
  <c r="T58" i="227"/>
  <c r="T66" i="227"/>
  <c r="T146" i="227"/>
  <c r="T154" i="227"/>
  <c r="T162" i="227"/>
  <c r="T170" i="227"/>
  <c r="K210" i="227"/>
  <c r="J210" i="226" s="1"/>
  <c r="K210" i="226" s="1"/>
  <c r="K274" i="227"/>
  <c r="J274" i="226" s="1"/>
  <c r="K274" i="226" s="1"/>
  <c r="K247" i="227"/>
  <c r="J247" i="226" s="1"/>
  <c r="K247" i="226" s="1"/>
  <c r="K218" i="227"/>
  <c r="J218" i="226" s="1"/>
  <c r="K218" i="226" s="1"/>
  <c r="K250" i="227"/>
  <c r="J250" i="226" s="1"/>
  <c r="K250" i="226" s="1"/>
  <c r="K282" i="227"/>
  <c r="J282" i="226" s="1"/>
  <c r="K282" i="226" s="1"/>
  <c r="T15" i="227"/>
  <c r="T23" i="227"/>
  <c r="T31" i="227"/>
  <c r="T39" i="227"/>
  <c r="T47" i="227"/>
  <c r="T55" i="227"/>
  <c r="T63" i="227"/>
  <c r="T71" i="227"/>
  <c r="T79" i="227"/>
  <c r="T87" i="227"/>
  <c r="T95" i="227"/>
  <c r="T103" i="227"/>
  <c r="T111" i="227"/>
  <c r="T119" i="227"/>
  <c r="T127" i="227"/>
  <c r="T135" i="227"/>
  <c r="T143" i="227"/>
  <c r="T151" i="227"/>
  <c r="T159" i="227"/>
  <c r="T167" i="227"/>
  <c r="T175" i="227"/>
  <c r="T183" i="227"/>
  <c r="T191" i="227"/>
  <c r="T124" i="227"/>
  <c r="K322" i="227"/>
  <c r="J322" i="226" s="1"/>
  <c r="K322" i="226" s="1"/>
  <c r="K313" i="227"/>
  <c r="J313" i="226" s="1"/>
  <c r="K313" i="226" s="1"/>
  <c r="T291" i="227"/>
  <c r="T188" i="227"/>
  <c r="K226" i="227"/>
  <c r="J226" i="226" s="1"/>
  <c r="K226" i="226" s="1"/>
  <c r="K258" i="227"/>
  <c r="J258" i="226" s="1"/>
  <c r="K258" i="226" s="1"/>
  <c r="K290" i="227"/>
  <c r="J290" i="226" s="1"/>
  <c r="K290" i="226" s="1"/>
  <c r="Q224" i="227"/>
  <c r="T12" i="227"/>
  <c r="T20" i="227"/>
  <c r="T28" i="227"/>
  <c r="T36" i="227"/>
  <c r="T44" i="227"/>
  <c r="T52" i="227"/>
  <c r="T68" i="227"/>
  <c r="T76" i="227"/>
  <c r="T84" i="227"/>
  <c r="T92" i="227"/>
  <c r="T100" i="227"/>
  <c r="T108" i="227"/>
  <c r="T116" i="227"/>
  <c r="T132" i="227"/>
  <c r="T140" i="227"/>
  <c r="T148" i="227"/>
  <c r="T156" i="227"/>
  <c r="T164" i="227"/>
  <c r="T172" i="227"/>
  <c r="T180" i="227"/>
  <c r="T196" i="227"/>
  <c r="T204" i="227"/>
  <c r="T212" i="227"/>
  <c r="T220" i="227"/>
  <c r="T228" i="227"/>
  <c r="T236" i="227"/>
  <c r="T244" i="227"/>
  <c r="T260" i="227"/>
  <c r="T268" i="227"/>
  <c r="T276" i="227"/>
  <c r="T284" i="227"/>
  <c r="T252" i="227"/>
  <c r="W226" i="227"/>
  <c r="V226" i="226" s="1"/>
  <c r="W226" i="226" s="1"/>
  <c r="T294" i="227"/>
  <c r="T310" i="227"/>
  <c r="W210" i="227"/>
  <c r="V210" i="226" s="1"/>
  <c r="W210" i="226" s="1"/>
  <c r="W234" i="227"/>
  <c r="V234" i="226" s="1"/>
  <c r="W234" i="226" s="1"/>
  <c r="W250" i="227"/>
  <c r="W258" i="227"/>
  <c r="W266" i="227"/>
  <c r="W298" i="227"/>
  <c r="W322" i="227"/>
  <c r="W227" i="227"/>
  <c r="V227" i="226" s="1"/>
  <c r="W227" i="226" s="1"/>
  <c r="T312" i="227"/>
  <c r="W230" i="227"/>
  <c r="V230" i="226" s="1"/>
  <c r="W230" i="226" s="1"/>
  <c r="T199" i="227"/>
  <c r="T207" i="227"/>
  <c r="T215" i="227"/>
  <c r="T223" i="227"/>
  <c r="T231" i="227"/>
  <c r="T239" i="227"/>
  <c r="T247" i="227"/>
  <c r="T255" i="227"/>
  <c r="T263" i="227"/>
  <c r="T271" i="227"/>
  <c r="T279" i="227"/>
  <c r="T287" i="227"/>
  <c r="T303" i="227"/>
  <c r="T311" i="227"/>
  <c r="T319" i="227"/>
  <c r="T335" i="227"/>
  <c r="T315" i="227"/>
  <c r="T321" i="227"/>
  <c r="W267" i="227"/>
  <c r="W294" i="227"/>
  <c r="T308" i="227"/>
  <c r="T316" i="227"/>
  <c r="T340" i="227"/>
  <c r="T324" i="227"/>
  <c r="W295" i="227"/>
  <c r="W319" i="227"/>
  <c r="W214" i="227"/>
  <c r="V214" i="226" s="1"/>
  <c r="W214" i="226" s="1"/>
  <c r="T329" i="227"/>
  <c r="W275" i="227"/>
  <c r="T51" i="227"/>
  <c r="T59" i="227"/>
  <c r="T67" i="227"/>
  <c r="T75" i="227"/>
  <c r="T83" i="227"/>
  <c r="T91" i="227"/>
  <c r="T99" i="227"/>
  <c r="T107" i="227"/>
  <c r="T115" i="227"/>
  <c r="T123" i="227"/>
  <c r="T131" i="227"/>
  <c r="T139" i="227"/>
  <c r="T147" i="227"/>
  <c r="T155" i="227"/>
  <c r="T163" i="227"/>
  <c r="T171" i="227"/>
  <c r="T179" i="227"/>
  <c r="T187" i="227"/>
  <c r="T195" i="227"/>
  <c r="T203" i="227"/>
  <c r="T211" i="227"/>
  <c r="T219" i="227"/>
  <c r="T227" i="227"/>
  <c r="T235" i="227"/>
  <c r="T243" i="227"/>
  <c r="T251" i="227"/>
  <c r="T259" i="227"/>
  <c r="T267" i="227"/>
  <c r="T275" i="227"/>
  <c r="T283" i="227"/>
  <c r="T307" i="227"/>
  <c r="T323" i="227"/>
  <c r="T331" i="227"/>
  <c r="T339" i="227"/>
  <c r="T297" i="227"/>
  <c r="T332" i="227"/>
  <c r="W222" i="227"/>
  <c r="V222" i="226" s="1"/>
  <c r="W222" i="226" s="1"/>
  <c r="W238" i="227"/>
  <c r="V238" i="226" s="1"/>
  <c r="W238" i="226" s="1"/>
  <c r="W246" i="227"/>
  <c r="W254" i="227"/>
  <c r="W262" i="227"/>
  <c r="W270" i="227"/>
  <c r="W286" i="227"/>
  <c r="W302" i="227"/>
  <c r="W310" i="227"/>
  <c r="W318" i="227"/>
  <c r="W326" i="227"/>
  <c r="W334" i="227"/>
  <c r="K312" i="227"/>
  <c r="J312" i="226" s="1"/>
  <c r="K312" i="226" s="1"/>
  <c r="K299" i="227"/>
  <c r="J299" i="226" s="1"/>
  <c r="K299" i="226" s="1"/>
  <c r="T290" i="227"/>
  <c r="T298" i="227"/>
  <c r="T306" i="227"/>
  <c r="T314" i="227"/>
  <c r="T322" i="227"/>
  <c r="T330" i="227"/>
  <c r="T338" i="227"/>
  <c r="T82" i="227"/>
  <c r="T114" i="227"/>
  <c r="T178" i="227"/>
  <c r="T210" i="227"/>
  <c r="T242" i="227"/>
  <c r="T274" i="227"/>
  <c r="N232" i="227"/>
  <c r="M232" i="226" s="1"/>
  <c r="N232" i="226" s="1"/>
  <c r="K212" i="227"/>
  <c r="J212" i="226" s="1"/>
  <c r="K212" i="226" s="1"/>
  <c r="K228" i="227"/>
  <c r="J228" i="226" s="1"/>
  <c r="K228" i="226" s="1"/>
  <c r="K268" i="227"/>
  <c r="J268" i="226" s="1"/>
  <c r="K268" i="226" s="1"/>
  <c r="K309" i="227"/>
  <c r="J309" i="226" s="1"/>
  <c r="K309" i="226" s="1"/>
  <c r="K330" i="227"/>
  <c r="J330" i="226" s="1"/>
  <c r="K330" i="226" s="1"/>
  <c r="K341" i="227"/>
  <c r="J341" i="226" s="1"/>
  <c r="K341" i="226" s="1"/>
  <c r="N226" i="227"/>
  <c r="M226" i="226" s="1"/>
  <c r="N226" i="226" s="1"/>
  <c r="N234" i="227"/>
  <c r="M234" i="226" s="1"/>
  <c r="N234" i="226" s="1"/>
  <c r="Q246" i="227"/>
  <c r="Q254" i="227"/>
  <c r="Q302" i="227"/>
  <c r="Q310" i="227"/>
  <c r="T90" i="227"/>
  <c r="T122" i="227"/>
  <c r="T186" i="227"/>
  <c r="T218" i="227"/>
  <c r="T250" i="227"/>
  <c r="T282" i="227"/>
  <c r="K333" i="227"/>
  <c r="J333" i="226" s="1"/>
  <c r="K333" i="226" s="1"/>
  <c r="N256" i="227"/>
  <c r="N304" i="227"/>
  <c r="T77" i="227"/>
  <c r="T85" i="227"/>
  <c r="T93" i="227"/>
  <c r="T101" i="227"/>
  <c r="T109" i="227"/>
  <c r="T117" i="227"/>
  <c r="T125" i="227"/>
  <c r="T133" i="227"/>
  <c r="T173" i="227"/>
  <c r="T181" i="227"/>
  <c r="T189" i="227"/>
  <c r="T197" i="227"/>
  <c r="T205" i="227"/>
  <c r="T213" i="227"/>
  <c r="T221" i="227"/>
  <c r="T229" i="227"/>
  <c r="T237" i="227"/>
  <c r="T245" i="227"/>
  <c r="T253" i="227"/>
  <c r="T261" i="227"/>
  <c r="T269" i="227"/>
  <c r="T277" i="227"/>
  <c r="T285" i="227"/>
  <c r="T293" i="227"/>
  <c r="T301" i="227"/>
  <c r="T309" i="227"/>
  <c r="T317" i="227"/>
  <c r="T325" i="227"/>
  <c r="T333" i="227"/>
  <c r="T341" i="227"/>
  <c r="Q225" i="227"/>
  <c r="T98" i="227"/>
  <c r="T130" i="227"/>
  <c r="T194" i="227"/>
  <c r="T226" i="227"/>
  <c r="T258" i="227"/>
  <c r="K216" i="227"/>
  <c r="J216" i="226" s="1"/>
  <c r="K216" i="226" s="1"/>
  <c r="K224" i="227"/>
  <c r="J224" i="226" s="1"/>
  <c r="K224" i="226" s="1"/>
  <c r="K280" i="227"/>
  <c r="J280" i="226" s="1"/>
  <c r="K280" i="226" s="1"/>
  <c r="K314" i="227"/>
  <c r="J314" i="226" s="1"/>
  <c r="K314" i="226" s="1"/>
  <c r="K325" i="227"/>
  <c r="J325" i="226" s="1"/>
  <c r="K325" i="226" s="1"/>
  <c r="N228" i="227"/>
  <c r="M228" i="226" s="1"/>
  <c r="N228" i="226" s="1"/>
  <c r="N244" i="227"/>
  <c r="N260" i="227"/>
  <c r="N292" i="227"/>
  <c r="N340" i="227"/>
  <c r="T295" i="227"/>
  <c r="K225" i="227"/>
  <c r="J225" i="226" s="1"/>
  <c r="K225" i="226" s="1"/>
  <c r="K233" i="227"/>
  <c r="J233" i="226" s="1"/>
  <c r="K233" i="226" s="1"/>
  <c r="K241" i="227"/>
  <c r="J241" i="226" s="1"/>
  <c r="K241" i="226" s="1"/>
  <c r="K249" i="227"/>
  <c r="J249" i="226" s="1"/>
  <c r="K249" i="226" s="1"/>
  <c r="K257" i="227"/>
  <c r="J257" i="226" s="1"/>
  <c r="K257" i="226" s="1"/>
  <c r="K265" i="227"/>
  <c r="J265" i="226" s="1"/>
  <c r="K265" i="226" s="1"/>
  <c r="K273" i="227"/>
  <c r="J273" i="226" s="1"/>
  <c r="K273" i="226" s="1"/>
  <c r="K281" i="227"/>
  <c r="J281" i="226" s="1"/>
  <c r="K281" i="226" s="1"/>
  <c r="K289" i="227"/>
  <c r="J289" i="226" s="1"/>
  <c r="K289" i="226" s="1"/>
  <c r="K305" i="227"/>
  <c r="J305" i="226" s="1"/>
  <c r="K305" i="226" s="1"/>
  <c r="K337" i="227"/>
  <c r="J337" i="226" s="1"/>
  <c r="K337" i="226" s="1"/>
  <c r="N230" i="227"/>
  <c r="M230" i="226" s="1"/>
  <c r="N230" i="226" s="1"/>
  <c r="N326" i="227"/>
  <c r="T72" i="227"/>
  <c r="T80" i="227"/>
  <c r="T88" i="227"/>
  <c r="T96" i="227"/>
  <c r="T104" i="227"/>
  <c r="T112" i="227"/>
  <c r="T120" i="227"/>
  <c r="T128" i="227"/>
  <c r="T136" i="227"/>
  <c r="T176" i="227"/>
  <c r="T184" i="227"/>
  <c r="T192" i="227"/>
  <c r="T200" i="227"/>
  <c r="T208" i="227"/>
  <c r="T216" i="227"/>
  <c r="T224" i="227"/>
  <c r="T232" i="227"/>
  <c r="T240" i="227"/>
  <c r="T248" i="227"/>
  <c r="T256" i="227"/>
  <c r="T264" i="227"/>
  <c r="T272" i="227"/>
  <c r="T280" i="227"/>
  <c r="T288" i="227"/>
  <c r="T296" i="227"/>
  <c r="T304" i="227"/>
  <c r="T320" i="227"/>
  <c r="T328" i="227"/>
  <c r="T336" i="227"/>
  <c r="T74" i="227"/>
  <c r="T106" i="227"/>
  <c r="T138" i="227"/>
  <c r="T202" i="227"/>
  <c r="T234" i="227"/>
  <c r="T266" i="227"/>
  <c r="T292" i="227"/>
  <c r="T302" i="227"/>
  <c r="W132" i="227"/>
  <c r="V132" i="226" s="1"/>
  <c r="W212" i="227"/>
  <c r="V212" i="226" s="1"/>
  <c r="W212" i="226" s="1"/>
  <c r="W220" i="227"/>
  <c r="V220" i="226" s="1"/>
  <c r="W220" i="226" s="1"/>
  <c r="W228" i="227"/>
  <c r="V228" i="226" s="1"/>
  <c r="W228" i="226" s="1"/>
  <c r="W252" i="227"/>
  <c r="W260" i="227"/>
  <c r="W268" i="227"/>
  <c r="W276" i="227"/>
  <c r="W300" i="227"/>
  <c r="W316" i="227"/>
  <c r="W332" i="227"/>
  <c r="W340" i="227"/>
  <c r="T286" i="227"/>
  <c r="T313" i="227"/>
  <c r="T334" i="227"/>
  <c r="T78" i="227"/>
  <c r="T86" i="227"/>
  <c r="T94" i="227"/>
  <c r="T102" i="227"/>
  <c r="T110" i="227"/>
  <c r="T118" i="227"/>
  <c r="T126" i="227"/>
  <c r="T134" i="227"/>
  <c r="T174" i="227"/>
  <c r="T182" i="227"/>
  <c r="T190" i="227"/>
  <c r="T198" i="227"/>
  <c r="T206" i="227"/>
  <c r="T278" i="227"/>
  <c r="T305" i="227"/>
  <c r="W72" i="227"/>
  <c r="V72" i="226" s="1"/>
  <c r="W72" i="226" s="1"/>
  <c r="W112" i="227"/>
  <c r="V112" i="226" s="1"/>
  <c r="W112" i="226" s="1"/>
  <c r="W192" i="227"/>
  <c r="W216" i="227"/>
  <c r="V216" i="226" s="1"/>
  <c r="W216" i="226" s="1"/>
  <c r="W224" i="227"/>
  <c r="V224" i="226" s="1"/>
  <c r="W224" i="226" s="1"/>
  <c r="W232" i="227"/>
  <c r="V232" i="226" s="1"/>
  <c r="W232" i="226" s="1"/>
  <c r="W240" i="227"/>
  <c r="V240" i="226" s="1"/>
  <c r="W240" i="226" s="1"/>
  <c r="W248" i="227"/>
  <c r="W256" i="227"/>
  <c r="W264" i="227"/>
  <c r="W280" i="227"/>
  <c r="W288" i="227"/>
  <c r="W296" i="227"/>
  <c r="W304" i="227"/>
  <c r="W312" i="227"/>
  <c r="W320" i="227"/>
  <c r="W328" i="227"/>
  <c r="W336" i="227"/>
  <c r="T289" i="227"/>
  <c r="T326" i="227"/>
  <c r="W209" i="227"/>
  <c r="W217" i="227"/>
  <c r="V217" i="226" s="1"/>
  <c r="W217" i="226" s="1"/>
  <c r="W225" i="227"/>
  <c r="V225" i="226" s="1"/>
  <c r="W225" i="226" s="1"/>
  <c r="W233" i="227"/>
  <c r="V233" i="226" s="1"/>
  <c r="W233" i="226" s="1"/>
  <c r="W265" i="227"/>
  <c r="W281" i="227"/>
  <c r="W337" i="227"/>
  <c r="Q226" i="227"/>
  <c r="Q234" i="227"/>
  <c r="Q242" i="227"/>
  <c r="Q250" i="227"/>
  <c r="Q258" i="227"/>
  <c r="Q274" i="227"/>
  <c r="Q322" i="227"/>
  <c r="T73" i="227"/>
  <c r="T81" i="227"/>
  <c r="T89" i="227"/>
  <c r="T97" i="227"/>
  <c r="T105" i="227"/>
  <c r="T113" i="227"/>
  <c r="T121" i="227"/>
  <c r="T129" i="227"/>
  <c r="T137" i="227"/>
  <c r="T177" i="227"/>
  <c r="T185" i="227"/>
  <c r="T193" i="227"/>
  <c r="T201" i="227"/>
  <c r="T209" i="227"/>
  <c r="T217" i="227"/>
  <c r="T225" i="227"/>
  <c r="T233" i="227"/>
  <c r="T241" i="227"/>
  <c r="T249" i="227"/>
  <c r="T257" i="227"/>
  <c r="T265" i="227"/>
  <c r="T273" i="227"/>
  <c r="T281" i="227"/>
  <c r="T318" i="227"/>
  <c r="T327" i="227"/>
  <c r="W213" i="227"/>
  <c r="V213" i="226" s="1"/>
  <c r="W213" i="226" s="1"/>
  <c r="W221" i="227"/>
  <c r="V221" i="226" s="1"/>
  <c r="W221" i="226" s="1"/>
  <c r="W229" i="227"/>
  <c r="V229" i="226" s="1"/>
  <c r="W229" i="226" s="1"/>
  <c r="W253" i="227"/>
  <c r="W285" i="227"/>
  <c r="W293" i="227"/>
  <c r="W301" i="227"/>
  <c r="W317" i="227"/>
  <c r="W333" i="227"/>
  <c r="W215" i="227"/>
  <c r="V215" i="226" s="1"/>
  <c r="W215" i="226" s="1"/>
  <c r="W231" i="227"/>
  <c r="V231" i="226" s="1"/>
  <c r="W231" i="226" s="1"/>
  <c r="W263" i="227"/>
  <c r="A12" i="229"/>
  <c r="H10" i="224"/>
  <c r="AE279" i="223"/>
  <c r="AE274" i="223"/>
  <c r="AE258" i="223"/>
  <c r="AE246" i="223"/>
  <c r="AE328" i="223"/>
  <c r="AE229" i="223"/>
  <c r="AE231" i="223"/>
  <c r="AE310" i="223"/>
  <c r="AE254" i="223"/>
  <c r="AE226" i="223"/>
  <c r="AE234" i="223"/>
  <c r="AE224" i="223"/>
  <c r="AE225" i="223"/>
  <c r="AE232" i="223"/>
  <c r="AE322" i="223"/>
  <c r="AE250" i="223"/>
  <c r="AE302" i="223"/>
  <c r="AE242" i="223"/>
  <c r="AE311" i="223"/>
  <c r="AE239" i="223"/>
  <c r="AE270" i="223"/>
  <c r="AE259" i="223"/>
  <c r="AE227" i="223"/>
  <c r="AE298" i="223"/>
  <c r="AE230" i="223"/>
  <c r="AE243" i="223"/>
  <c r="AE286" i="223"/>
  <c r="AE299" i="223"/>
  <c r="AE306" i="223"/>
  <c r="AE238" i="223"/>
  <c r="AE262" i="223"/>
  <c r="AE282" i="223"/>
  <c r="AE295" i="223"/>
  <c r="AE307" i="223"/>
  <c r="AE318" i="223"/>
  <c r="AE287" i="223"/>
  <c r="AE303" i="223"/>
  <c r="AE314" i="223"/>
  <c r="AE263" i="223"/>
  <c r="AE266" i="223"/>
  <c r="AE283" i="223"/>
  <c r="AE315" i="223"/>
  <c r="AE251" i="223"/>
  <c r="AE255" i="223"/>
  <c r="AE290" i="223"/>
  <c r="AE323" i="223"/>
  <c r="AE223" i="223"/>
  <c r="AE271" i="223"/>
  <c r="AE291" i="223"/>
  <c r="AE319" i="223"/>
  <c r="AE294" i="223"/>
  <c r="AE267" i="223"/>
  <c r="AE336" i="223"/>
  <c r="AE280" i="223"/>
  <c r="AE284" i="223"/>
  <c r="AE278" i="223"/>
  <c r="AE288" i="223"/>
  <c r="AE300" i="223"/>
  <c r="AE304" i="223"/>
  <c r="AE292" i="223"/>
  <c r="AE308" i="223"/>
  <c r="AE312" i="223"/>
  <c r="AE316" i="223"/>
  <c r="AE296" i="223"/>
  <c r="AE320" i="223"/>
  <c r="AE275" i="223"/>
  <c r="AE281" i="223"/>
  <c r="AE285" i="223"/>
  <c r="AE289" i="223"/>
  <c r="AE293" i="223"/>
  <c r="AE297" i="223"/>
  <c r="AE301" i="223"/>
  <c r="AE305" i="223"/>
  <c r="AE309" i="223"/>
  <c r="AE313" i="223"/>
  <c r="AE317" i="223"/>
  <c r="AE321" i="223"/>
  <c r="AE325" i="223"/>
  <c r="AE331" i="223"/>
  <c r="AE335" i="223"/>
  <c r="AE337" i="223"/>
  <c r="AE341" i="223"/>
  <c r="AE327" i="223"/>
  <c r="AE329" i="223"/>
  <c r="AE333" i="223"/>
  <c r="AE339" i="223"/>
  <c r="AE326" i="223"/>
  <c r="AE334" i="223"/>
  <c r="AE324" i="223"/>
  <c r="AE332" i="223"/>
  <c r="AE340" i="223"/>
  <c r="AE330" i="223"/>
  <c r="AE338" i="223"/>
  <c r="AE210" i="223"/>
  <c r="AE217" i="223"/>
  <c r="AE228" i="223"/>
  <c r="AE221" i="223"/>
  <c r="AE218" i="223"/>
  <c r="AE222" i="223"/>
  <c r="AE214" i="223"/>
  <c r="AE215" i="223"/>
  <c r="AE213" i="223"/>
  <c r="AE220" i="223"/>
  <c r="AE211" i="223"/>
  <c r="AE212" i="223"/>
  <c r="AE219" i="223"/>
  <c r="AE209" i="223"/>
  <c r="AE216" i="223"/>
  <c r="AE260" i="223"/>
  <c r="AE235" i="223"/>
  <c r="AE256" i="223"/>
  <c r="AE252" i="223"/>
  <c r="AE248" i="223"/>
  <c r="AE244" i="223"/>
  <c r="AE276" i="223"/>
  <c r="AE233" i="223"/>
  <c r="AE240" i="223"/>
  <c r="AE247" i="223"/>
  <c r="AE272" i="223"/>
  <c r="AE236" i="223"/>
  <c r="AE268" i="223"/>
  <c r="AE264" i="223"/>
  <c r="AE237" i="223"/>
  <c r="AE241" i="223"/>
  <c r="AE245" i="223"/>
  <c r="AE249" i="223"/>
  <c r="AE253" i="223"/>
  <c r="AE257" i="223"/>
  <c r="AE261" i="223"/>
  <c r="AE265" i="223"/>
  <c r="AE269" i="223"/>
  <c r="AE273" i="223"/>
  <c r="AE277" i="223"/>
  <c r="BB332" i="224" l="1"/>
  <c r="BB277" i="224"/>
  <c r="BB284" i="224"/>
  <c r="BB317" i="224"/>
  <c r="BB293" i="224"/>
  <c r="BB335" i="224"/>
  <c r="BB325" i="224"/>
  <c r="BA325" i="226" s="1"/>
  <c r="BB327" i="224"/>
  <c r="BD327" i="226" s="1"/>
  <c r="BB288" i="224"/>
  <c r="BB319" i="224"/>
  <c r="BB248" i="224"/>
  <c r="BB321" i="224"/>
  <c r="BB296" i="224"/>
  <c r="BB300" i="224"/>
  <c r="BB309" i="224"/>
  <c r="BA309" i="226" s="1"/>
  <c r="BB289" i="224"/>
  <c r="BB250" i="224"/>
  <c r="BB290" i="224"/>
  <c r="BB286" i="224"/>
  <c r="Z286" i="226" s="1"/>
  <c r="BB316" i="224"/>
  <c r="BD316" i="226" s="1"/>
  <c r="BB254" i="224"/>
  <c r="BB333" i="224"/>
  <c r="BB278" i="224"/>
  <c r="BB312" i="224"/>
  <c r="AO312" i="226" s="1"/>
  <c r="BB297" i="224"/>
  <c r="BB306" i="224"/>
  <c r="BA306" i="226" s="1"/>
  <c r="BB330" i="224"/>
  <c r="BB308" i="224"/>
  <c r="BB279" i="224"/>
  <c r="BB265" i="224"/>
  <c r="BB276" i="224"/>
  <c r="AX276" i="226" s="1"/>
  <c r="BB314" i="224"/>
  <c r="Z314" i="226" s="1"/>
  <c r="BB274" i="224"/>
  <c r="BB302" i="224"/>
  <c r="BB246" i="224"/>
  <c r="BB322" i="224"/>
  <c r="BB242" i="224"/>
  <c r="BB234" i="224"/>
  <c r="BB310" i="224"/>
  <c r="BB258" i="224"/>
  <c r="BB229" i="224"/>
  <c r="BD229" i="226" s="1"/>
  <c r="BB225" i="224"/>
  <c r="BB336" i="224"/>
  <c r="BA336" i="226" s="1"/>
  <c r="BB280" i="224"/>
  <c r="BB326" i="224"/>
  <c r="BB331" i="224"/>
  <c r="BB339" i="224"/>
  <c r="AX339" i="226" s="1"/>
  <c r="BB295" i="224"/>
  <c r="BB311" i="224"/>
  <c r="BD311" i="226" s="1"/>
  <c r="BB217" i="224"/>
  <c r="AR217" i="226" s="1"/>
  <c r="BB215" i="224"/>
  <c r="AU215" i="226" s="1"/>
  <c r="BB315" i="224"/>
  <c r="BA315" i="226" s="1"/>
  <c r="BB324" i="224"/>
  <c r="BA324" i="226" s="1"/>
  <c r="BB282" i="224"/>
  <c r="BB298" i="224"/>
  <c r="AR298" i="226" s="1"/>
  <c r="BB210" i="224"/>
  <c r="BP210" i="226" s="1"/>
  <c r="BB337" i="224"/>
  <c r="BB340" i="224"/>
  <c r="AU340" i="226" s="1"/>
  <c r="BB341" i="224"/>
  <c r="BB285" i="224"/>
  <c r="BB304" i="224"/>
  <c r="AX275" i="226"/>
  <c r="AX323" i="226"/>
  <c r="BD334" i="226"/>
  <c r="BA307" i="226"/>
  <c r="BA333" i="226"/>
  <c r="BA321" i="226"/>
  <c r="BD297" i="226"/>
  <c r="BD300" i="226"/>
  <c r="BD332" i="226"/>
  <c r="BA287" i="226"/>
  <c r="AF335" i="226"/>
  <c r="AX277" i="226"/>
  <c r="BP284" i="226"/>
  <c r="BP274" i="226"/>
  <c r="AU319" i="224"/>
  <c r="AU323" i="224"/>
  <c r="AU315" i="224"/>
  <c r="AU335" i="224"/>
  <c r="AU307" i="224"/>
  <c r="AU327" i="224"/>
  <c r="AU340" i="224"/>
  <c r="AU336" i="224"/>
  <c r="AU332" i="224"/>
  <c r="AU328" i="224"/>
  <c r="AU324" i="224"/>
  <c r="AU320" i="224"/>
  <c r="AU316" i="224"/>
  <c r="AU312" i="224"/>
  <c r="AU308" i="224"/>
  <c r="AU304" i="224"/>
  <c r="AU300" i="224"/>
  <c r="AU296" i="224"/>
  <c r="AU292" i="224"/>
  <c r="AU288" i="224"/>
  <c r="AU284" i="224"/>
  <c r="AU280" i="224"/>
  <c r="AU276" i="224"/>
  <c r="AU272" i="224"/>
  <c r="AU339" i="224"/>
  <c r="AU311" i="224"/>
  <c r="AU331" i="224"/>
  <c r="AU283" i="224"/>
  <c r="AU251" i="224"/>
  <c r="AU219" i="224"/>
  <c r="AU187" i="224"/>
  <c r="AU155" i="224"/>
  <c r="AU123" i="224"/>
  <c r="AU91" i="224"/>
  <c r="AU59" i="224"/>
  <c r="AU27" i="224"/>
  <c r="AU295" i="224"/>
  <c r="AU263" i="224"/>
  <c r="AU231" i="224"/>
  <c r="AU199" i="224"/>
  <c r="AU167" i="224"/>
  <c r="AU135" i="224"/>
  <c r="AU103" i="224"/>
  <c r="AU71" i="224"/>
  <c r="AU39" i="224"/>
  <c r="AU275" i="224"/>
  <c r="AU243" i="224"/>
  <c r="AU211" i="224"/>
  <c r="AU179" i="224"/>
  <c r="AU147" i="224"/>
  <c r="AU115" i="224"/>
  <c r="AU83" i="224"/>
  <c r="AU51" i="224"/>
  <c r="AU19" i="224"/>
  <c r="AU287" i="224"/>
  <c r="AU255" i="224"/>
  <c r="AU223" i="224"/>
  <c r="AU191" i="224"/>
  <c r="AU159" i="224"/>
  <c r="AU127" i="224"/>
  <c r="AU95" i="224"/>
  <c r="AU63" i="224"/>
  <c r="AU31" i="224"/>
  <c r="AU55" i="224"/>
  <c r="AU299" i="224"/>
  <c r="AU267" i="224"/>
  <c r="AU235" i="224"/>
  <c r="AU203" i="224"/>
  <c r="AU171" i="224"/>
  <c r="AU139" i="224"/>
  <c r="AU107" i="224"/>
  <c r="AU75" i="224"/>
  <c r="AU43" i="224"/>
  <c r="AU11" i="224"/>
  <c r="AU279" i="224"/>
  <c r="AU247" i="224"/>
  <c r="AU215" i="224"/>
  <c r="AU183" i="224"/>
  <c r="AU151" i="224"/>
  <c r="AU119" i="224"/>
  <c r="AU87" i="224"/>
  <c r="AU23" i="224"/>
  <c r="AU291" i="224"/>
  <c r="AU259" i="224"/>
  <c r="AU227" i="224"/>
  <c r="AU195" i="224"/>
  <c r="AU163" i="224"/>
  <c r="AU131" i="224"/>
  <c r="AU99" i="224"/>
  <c r="AU67" i="224"/>
  <c r="AU35" i="224"/>
  <c r="AU303" i="224"/>
  <c r="AU271" i="224"/>
  <c r="AU239" i="224"/>
  <c r="AU207" i="224"/>
  <c r="AU175" i="224"/>
  <c r="AU143" i="224"/>
  <c r="AU111" i="224"/>
  <c r="AU79" i="224"/>
  <c r="AU47" i="224"/>
  <c r="AU15" i="224"/>
  <c r="AU22" i="224"/>
  <c r="AU105" i="224"/>
  <c r="AU188" i="224"/>
  <c r="AU278" i="224"/>
  <c r="AU74" i="224"/>
  <c r="AU157" i="224"/>
  <c r="AU240" i="224"/>
  <c r="AU68" i="224"/>
  <c r="AU158" i="224"/>
  <c r="AU241" i="224"/>
  <c r="AU329" i="224"/>
  <c r="AU82" i="224"/>
  <c r="AU165" i="224"/>
  <c r="AU248" i="224"/>
  <c r="AU338" i="224"/>
  <c r="AU89" i="224"/>
  <c r="AU172" i="224"/>
  <c r="AU262" i="224"/>
  <c r="AU45" i="224"/>
  <c r="AU128" i="224"/>
  <c r="AU218" i="224"/>
  <c r="AU36" i="224"/>
  <c r="AU84" i="224"/>
  <c r="AU174" i="224"/>
  <c r="AU257" i="224"/>
  <c r="AU341" i="224"/>
  <c r="AU98" i="224"/>
  <c r="AU181" i="224"/>
  <c r="AU264" i="224"/>
  <c r="AU28" i="224"/>
  <c r="AU118" i="224"/>
  <c r="AU201" i="224"/>
  <c r="AU297" i="224"/>
  <c r="AU80" i="224"/>
  <c r="AU170" i="224"/>
  <c r="AU253" i="224"/>
  <c r="AU81" i="224"/>
  <c r="AU164" i="224"/>
  <c r="AU254" i="224"/>
  <c r="AU337" i="224"/>
  <c r="AU88" i="224"/>
  <c r="AU178" i="224"/>
  <c r="AU261" i="224"/>
  <c r="AU12" i="224"/>
  <c r="AU102" i="224"/>
  <c r="AU185" i="224"/>
  <c r="AU268" i="224"/>
  <c r="AU58" i="224"/>
  <c r="AU141" i="224"/>
  <c r="AU224" i="224"/>
  <c r="AU14" i="224"/>
  <c r="AU97" i="224"/>
  <c r="AU180" i="224"/>
  <c r="AU270" i="224"/>
  <c r="AU21" i="224"/>
  <c r="AU104" i="224"/>
  <c r="AU194" i="224"/>
  <c r="AU277" i="224"/>
  <c r="AU330" i="224"/>
  <c r="AU244" i="224"/>
  <c r="AU41" i="224"/>
  <c r="AU124" i="224"/>
  <c r="AU214" i="224"/>
  <c r="AU10" i="224"/>
  <c r="AU93" i="224"/>
  <c r="AU176" i="224"/>
  <c r="AU266" i="224"/>
  <c r="AU94" i="224"/>
  <c r="AU177" i="224"/>
  <c r="AU260" i="224"/>
  <c r="AU18" i="224"/>
  <c r="AU101" i="224"/>
  <c r="AU184" i="224"/>
  <c r="AU274" i="224"/>
  <c r="AU25" i="224"/>
  <c r="AU108" i="224"/>
  <c r="AU198" i="224"/>
  <c r="AU281" i="224"/>
  <c r="AU64" i="224"/>
  <c r="AU154" i="224"/>
  <c r="AU237" i="224"/>
  <c r="AU20" i="224"/>
  <c r="AU110" i="224"/>
  <c r="AU193" i="224"/>
  <c r="AU289" i="224"/>
  <c r="AU34" i="224"/>
  <c r="AU117" i="224"/>
  <c r="AU200" i="224"/>
  <c r="AU290" i="224"/>
  <c r="AU169" i="224"/>
  <c r="AU109" i="224"/>
  <c r="AU61" i="224"/>
  <c r="AU249" i="224"/>
  <c r="AU54" i="224"/>
  <c r="AU137" i="224"/>
  <c r="AU220" i="224"/>
  <c r="AU16" i="224"/>
  <c r="AU106" i="224"/>
  <c r="AU189" i="224"/>
  <c r="AU285" i="224"/>
  <c r="AU100" i="224"/>
  <c r="AU190" i="224"/>
  <c r="AU273" i="224"/>
  <c r="AU24" i="224"/>
  <c r="AU114" i="224"/>
  <c r="AU197" i="224"/>
  <c r="AU293" i="224"/>
  <c r="AU38" i="224"/>
  <c r="AU121" i="224"/>
  <c r="AU204" i="224"/>
  <c r="AU294" i="224"/>
  <c r="AU77" i="224"/>
  <c r="AU160" i="224"/>
  <c r="AU250" i="224"/>
  <c r="AU33" i="224"/>
  <c r="AU116" i="224"/>
  <c r="AU206" i="224"/>
  <c r="AU302" i="224"/>
  <c r="AU40" i="224"/>
  <c r="AU130" i="224"/>
  <c r="AU213" i="224"/>
  <c r="AU310" i="224"/>
  <c r="AU309" i="224"/>
  <c r="AU136" i="224"/>
  <c r="AU226" i="224"/>
  <c r="AU252" i="224"/>
  <c r="AU138" i="224"/>
  <c r="AU30" i="224"/>
  <c r="AU132" i="224"/>
  <c r="AU313" i="224"/>
  <c r="AU146" i="224"/>
  <c r="AU70" i="224"/>
  <c r="AU236" i="224"/>
  <c r="AU282" i="224"/>
  <c r="AU238" i="224"/>
  <c r="AU72" i="224"/>
  <c r="AU334" i="224"/>
  <c r="AU182" i="224"/>
  <c r="AU144" i="224"/>
  <c r="AU62" i="224"/>
  <c r="AU228" i="224"/>
  <c r="AU152" i="224"/>
  <c r="AU76" i="224"/>
  <c r="AU122" i="224"/>
  <c r="AU301" i="224"/>
  <c r="AU333" i="224"/>
  <c r="AU168" i="224"/>
  <c r="AU60" i="224"/>
  <c r="AU150" i="224"/>
  <c r="AU233" i="224"/>
  <c r="AU29" i="224"/>
  <c r="AU112" i="224"/>
  <c r="AU202" i="224"/>
  <c r="AU298" i="224"/>
  <c r="AU113" i="224"/>
  <c r="AU196" i="224"/>
  <c r="AU286" i="224"/>
  <c r="AU37" i="224"/>
  <c r="AU120" i="224"/>
  <c r="AU210" i="224"/>
  <c r="AU306" i="224"/>
  <c r="AU44" i="224"/>
  <c r="AU134" i="224"/>
  <c r="AU217" i="224"/>
  <c r="AU49" i="224"/>
  <c r="AU90" i="224"/>
  <c r="AU173" i="224"/>
  <c r="AU256" i="224"/>
  <c r="AU46" i="224"/>
  <c r="AU129" i="224"/>
  <c r="AU212" i="224"/>
  <c r="AU53" i="224"/>
  <c r="AU318" i="224"/>
  <c r="AU48" i="224"/>
  <c r="AU322" i="224"/>
  <c r="AU192" i="224"/>
  <c r="AU148" i="224"/>
  <c r="AU245" i="224"/>
  <c r="AU265" i="224"/>
  <c r="AU69" i="224"/>
  <c r="AU32" i="224"/>
  <c r="AU161" i="224"/>
  <c r="AU258" i="224"/>
  <c r="AU73" i="224"/>
  <c r="AU156" i="224"/>
  <c r="AU246" i="224"/>
  <c r="AU42" i="224"/>
  <c r="AU125" i="224"/>
  <c r="AU208" i="224"/>
  <c r="AU17" i="224"/>
  <c r="AU126" i="224"/>
  <c r="AU209" i="224"/>
  <c r="AU305" i="224"/>
  <c r="AU50" i="224"/>
  <c r="AU133" i="224"/>
  <c r="AU216" i="224"/>
  <c r="AU314" i="224"/>
  <c r="AU57" i="224"/>
  <c r="AU140" i="224"/>
  <c r="AU230" i="224"/>
  <c r="AU13" i="224"/>
  <c r="AU96" i="224"/>
  <c r="AU186" i="224"/>
  <c r="AU269" i="224"/>
  <c r="AU52" i="224"/>
  <c r="AU142" i="224"/>
  <c r="AU225" i="224"/>
  <c r="AU317" i="224"/>
  <c r="AU66" i="224"/>
  <c r="AU149" i="224"/>
  <c r="AU232" i="224"/>
  <c r="AU326" i="224"/>
  <c r="AU86" i="224"/>
  <c r="AU221" i="224"/>
  <c r="AU222" i="224"/>
  <c r="AU56" i="224"/>
  <c r="AU229" i="224"/>
  <c r="AU153" i="224"/>
  <c r="AU26" i="224"/>
  <c r="AU65" i="224"/>
  <c r="AU325" i="224"/>
  <c r="AU162" i="224"/>
  <c r="AU92" i="224"/>
  <c r="AU234" i="224"/>
  <c r="AU145" i="224"/>
  <c r="AU321" i="224"/>
  <c r="AU242" i="224"/>
  <c r="AU166" i="224"/>
  <c r="AU205" i="224"/>
  <c r="AU78" i="224"/>
  <c r="AU85" i="224"/>
  <c r="AM338" i="224"/>
  <c r="AM334" i="224"/>
  <c r="AM330" i="224"/>
  <c r="AM326" i="224"/>
  <c r="AM322" i="224"/>
  <c r="AM318" i="224"/>
  <c r="AM314" i="224"/>
  <c r="AM310" i="224"/>
  <c r="AM306" i="224"/>
  <c r="AM302" i="224"/>
  <c r="AM298" i="224"/>
  <c r="AM294" i="224"/>
  <c r="AM339" i="224"/>
  <c r="AM331" i="224"/>
  <c r="AM335" i="224"/>
  <c r="AM307" i="224"/>
  <c r="AM283" i="224"/>
  <c r="AM278" i="224"/>
  <c r="AM267" i="224"/>
  <c r="AM262" i="224"/>
  <c r="AM251" i="224"/>
  <c r="AM246" i="224"/>
  <c r="AM235" i="224"/>
  <c r="AM230" i="224"/>
  <c r="AM219" i="224"/>
  <c r="AM214" i="224"/>
  <c r="AM203" i="224"/>
  <c r="AM198" i="224"/>
  <c r="AM187" i="224"/>
  <c r="AM182" i="224"/>
  <c r="AM171" i="224"/>
  <c r="AM166" i="224"/>
  <c r="AM155" i="224"/>
  <c r="AM150" i="224"/>
  <c r="AM139" i="224"/>
  <c r="AM134" i="224"/>
  <c r="AM123" i="224"/>
  <c r="AM118" i="224"/>
  <c r="AM107" i="224"/>
  <c r="AM102" i="224"/>
  <c r="AM91" i="224"/>
  <c r="AM86" i="224"/>
  <c r="AM75" i="224"/>
  <c r="AM70" i="224"/>
  <c r="AM59" i="224"/>
  <c r="AM54" i="224"/>
  <c r="AM43" i="224"/>
  <c r="AM38" i="224"/>
  <c r="AM27" i="224"/>
  <c r="AM22" i="224"/>
  <c r="AM11" i="224"/>
  <c r="AM151" i="224"/>
  <c r="AM55" i="224"/>
  <c r="AM327" i="224"/>
  <c r="AM319" i="224"/>
  <c r="AM159" i="224"/>
  <c r="AM79" i="224"/>
  <c r="AM63" i="224"/>
  <c r="AM31" i="224"/>
  <c r="AM178" i="224"/>
  <c r="AM87" i="224"/>
  <c r="AM299" i="224"/>
  <c r="AM287" i="224"/>
  <c r="AM282" i="224"/>
  <c r="AM271" i="224"/>
  <c r="AM266" i="224"/>
  <c r="AM255" i="224"/>
  <c r="AM250" i="224"/>
  <c r="AM239" i="224"/>
  <c r="AM234" i="224"/>
  <c r="AM223" i="224"/>
  <c r="AM218" i="224"/>
  <c r="AM207" i="224"/>
  <c r="AM202" i="224"/>
  <c r="AM191" i="224"/>
  <c r="AM186" i="224"/>
  <c r="AM175" i="224"/>
  <c r="AM170" i="224"/>
  <c r="AM154" i="224"/>
  <c r="AM143" i="224"/>
  <c r="AM138" i="224"/>
  <c r="AM127" i="224"/>
  <c r="AM122" i="224"/>
  <c r="AM111" i="224"/>
  <c r="AM106" i="224"/>
  <c r="AM95" i="224"/>
  <c r="AM90" i="224"/>
  <c r="AM74" i="224"/>
  <c r="AM58" i="224"/>
  <c r="AM47" i="224"/>
  <c r="AM42" i="224"/>
  <c r="AM26" i="224"/>
  <c r="AM15" i="224"/>
  <c r="AM10" i="224"/>
  <c r="AM311" i="224"/>
  <c r="AM67" i="224"/>
  <c r="AM19" i="224"/>
  <c r="AM167" i="224"/>
  <c r="AM71" i="224"/>
  <c r="AM323" i="224"/>
  <c r="AM291" i="224"/>
  <c r="AM286" i="224"/>
  <c r="AM275" i="224"/>
  <c r="AM270" i="224"/>
  <c r="AM259" i="224"/>
  <c r="AM254" i="224"/>
  <c r="AM243" i="224"/>
  <c r="AM238" i="224"/>
  <c r="AM227" i="224"/>
  <c r="AM222" i="224"/>
  <c r="AM211" i="224"/>
  <c r="AM206" i="224"/>
  <c r="AM195" i="224"/>
  <c r="AM190" i="224"/>
  <c r="AM179" i="224"/>
  <c r="AM174" i="224"/>
  <c r="AM163" i="224"/>
  <c r="AM158" i="224"/>
  <c r="AM147" i="224"/>
  <c r="AM142" i="224"/>
  <c r="AM131" i="224"/>
  <c r="AM126" i="224"/>
  <c r="AM115" i="224"/>
  <c r="AM110" i="224"/>
  <c r="AM99" i="224"/>
  <c r="AM94" i="224"/>
  <c r="AM83" i="224"/>
  <c r="AM78" i="224"/>
  <c r="AM62" i="224"/>
  <c r="AM51" i="224"/>
  <c r="AM46" i="224"/>
  <c r="AM35" i="224"/>
  <c r="AM30" i="224"/>
  <c r="AM14" i="224"/>
  <c r="AM39" i="224"/>
  <c r="AM303" i="224"/>
  <c r="AM315" i="224"/>
  <c r="AM290" i="224"/>
  <c r="AM279" i="224"/>
  <c r="AM274" i="224"/>
  <c r="AM263" i="224"/>
  <c r="AM258" i="224"/>
  <c r="AM247" i="224"/>
  <c r="AM242" i="224"/>
  <c r="AM231" i="224"/>
  <c r="AM226" i="224"/>
  <c r="AM215" i="224"/>
  <c r="AM210" i="224"/>
  <c r="AM199" i="224"/>
  <c r="AM194" i="224"/>
  <c r="AM183" i="224"/>
  <c r="AM162" i="224"/>
  <c r="AM146" i="224"/>
  <c r="AM135" i="224"/>
  <c r="AM119" i="224"/>
  <c r="AM103" i="224"/>
  <c r="AM23" i="224"/>
  <c r="AM295" i="224"/>
  <c r="AM18" i="224"/>
  <c r="AM12" i="224"/>
  <c r="AM109" i="224"/>
  <c r="AM269" i="224"/>
  <c r="AM56" i="224"/>
  <c r="AM184" i="224"/>
  <c r="AM316" i="224"/>
  <c r="AM73" i="224"/>
  <c r="AM201" i="224"/>
  <c r="AM172" i="224"/>
  <c r="AM84" i="224"/>
  <c r="AM212" i="224"/>
  <c r="AM76" i="224"/>
  <c r="AM117" i="224"/>
  <c r="AM245" i="224"/>
  <c r="AM44" i="224"/>
  <c r="AM13" i="224"/>
  <c r="AM96" i="224"/>
  <c r="AM224" i="224"/>
  <c r="AM341" i="224"/>
  <c r="AM97" i="224"/>
  <c r="AM225" i="224"/>
  <c r="AM336" i="224"/>
  <c r="AM292" i="224"/>
  <c r="AM325" i="224"/>
  <c r="AM49" i="224"/>
  <c r="AM229" i="224"/>
  <c r="AM208" i="224"/>
  <c r="AM34" i="224"/>
  <c r="AM60" i="224"/>
  <c r="AM125" i="224"/>
  <c r="AM285" i="224"/>
  <c r="AM72" i="224"/>
  <c r="AM200" i="224"/>
  <c r="AM329" i="224"/>
  <c r="AM89" i="224"/>
  <c r="AM217" i="224"/>
  <c r="AM308" i="224"/>
  <c r="AM100" i="224"/>
  <c r="AM228" i="224"/>
  <c r="AM156" i="224"/>
  <c r="AM133" i="224"/>
  <c r="AM261" i="224"/>
  <c r="AM108" i="224"/>
  <c r="AM21" i="224"/>
  <c r="AM112" i="224"/>
  <c r="AM240" i="224"/>
  <c r="AM92" i="224"/>
  <c r="AM113" i="224"/>
  <c r="AM241" i="224"/>
  <c r="AM136" i="224"/>
  <c r="AM164" i="224"/>
  <c r="AM48" i="224"/>
  <c r="AM301" i="224"/>
  <c r="AM101" i="224"/>
  <c r="AM333" i="224"/>
  <c r="AM50" i="224"/>
  <c r="AM124" i="224"/>
  <c r="AM141" i="224"/>
  <c r="AM296" i="224"/>
  <c r="AM88" i="224"/>
  <c r="AM216" i="224"/>
  <c r="AM337" i="224"/>
  <c r="AM105" i="224"/>
  <c r="AM233" i="224"/>
  <c r="AM29" i="224"/>
  <c r="AM116" i="224"/>
  <c r="AM244" i="224"/>
  <c r="AM77" i="224"/>
  <c r="AM149" i="224"/>
  <c r="AM277" i="224"/>
  <c r="AM140" i="224"/>
  <c r="AM53" i="224"/>
  <c r="AM128" i="224"/>
  <c r="AM256" i="224"/>
  <c r="AM45" i="224"/>
  <c r="AM129" i="224"/>
  <c r="AM257" i="224"/>
  <c r="AM132" i="224"/>
  <c r="AM260" i="224"/>
  <c r="AM173" i="224"/>
  <c r="AM165" i="224"/>
  <c r="AM293" i="224"/>
  <c r="AM188" i="224"/>
  <c r="AM16" i="224"/>
  <c r="AM144" i="224"/>
  <c r="AM272" i="224"/>
  <c r="AM17" i="224"/>
  <c r="AM145" i="224"/>
  <c r="AM273" i="224"/>
  <c r="AM284" i="224"/>
  <c r="AM221" i="224"/>
  <c r="AM264" i="224"/>
  <c r="AM25" i="224"/>
  <c r="AM281" i="224"/>
  <c r="AM36" i="224"/>
  <c r="AM197" i="224"/>
  <c r="AM176" i="224"/>
  <c r="AM177" i="224"/>
  <c r="AM340" i="224"/>
  <c r="AM81" i="224"/>
  <c r="AM66" i="224"/>
  <c r="AM204" i="224"/>
  <c r="AM189" i="224"/>
  <c r="AM309" i="224"/>
  <c r="AM104" i="224"/>
  <c r="AM232" i="224"/>
  <c r="AM28" i="224"/>
  <c r="AM121" i="224"/>
  <c r="AM249" i="224"/>
  <c r="AM98" i="224"/>
  <c r="AM220" i="224"/>
  <c r="AM205" i="224"/>
  <c r="AM328" i="224"/>
  <c r="AM120" i="224"/>
  <c r="AM248" i="224"/>
  <c r="AM157" i="224"/>
  <c r="AM137" i="224"/>
  <c r="AM265" i="224"/>
  <c r="AM20" i="224"/>
  <c r="AM148" i="224"/>
  <c r="AM276" i="224"/>
  <c r="AM37" i="224"/>
  <c r="AM181" i="224"/>
  <c r="AM312" i="224"/>
  <c r="AM236" i="224"/>
  <c r="AM32" i="224"/>
  <c r="AM160" i="224"/>
  <c r="AM288" i="224"/>
  <c r="AM33" i="224"/>
  <c r="AM161" i="224"/>
  <c r="AM289" i="224"/>
  <c r="AM114" i="224"/>
  <c r="AM153" i="224"/>
  <c r="AM69" i="224"/>
  <c r="AM252" i="224"/>
  <c r="AM300" i="224"/>
  <c r="AM80" i="224"/>
  <c r="AM209" i="224"/>
  <c r="AM130" i="224"/>
  <c r="AM61" i="224"/>
  <c r="AM237" i="224"/>
  <c r="AM24" i="224"/>
  <c r="AM152" i="224"/>
  <c r="AM280" i="224"/>
  <c r="AM41" i="224"/>
  <c r="AM169" i="224"/>
  <c r="AM304" i="224"/>
  <c r="AM52" i="224"/>
  <c r="AM180" i="224"/>
  <c r="AM305" i="224"/>
  <c r="AM85" i="224"/>
  <c r="AM213" i="224"/>
  <c r="AM332" i="224"/>
  <c r="AM268" i="224"/>
  <c r="AM64" i="224"/>
  <c r="AM192" i="224"/>
  <c r="AM313" i="224"/>
  <c r="AM65" i="224"/>
  <c r="AM193" i="224"/>
  <c r="AM320" i="224"/>
  <c r="AM82" i="224"/>
  <c r="AM93" i="224"/>
  <c r="AM253" i="224"/>
  <c r="AM40" i="224"/>
  <c r="AM168" i="224"/>
  <c r="AM297" i="224"/>
  <c r="AM57" i="224"/>
  <c r="AM185" i="224"/>
  <c r="AM317" i="224"/>
  <c r="AM68" i="224"/>
  <c r="AM196" i="224"/>
  <c r="AM324" i="224"/>
  <c r="AM321" i="224"/>
  <c r="BA328" i="226"/>
  <c r="BA231" i="226"/>
  <c r="BA320" i="226"/>
  <c r="AG10" i="224"/>
  <c r="AI341" i="224"/>
  <c r="AI337" i="224"/>
  <c r="AI333" i="224"/>
  <c r="AI329" i="224"/>
  <c r="AI325" i="224"/>
  <c r="AI321" i="224"/>
  <c r="AI317" i="224"/>
  <c r="AI313" i="224"/>
  <c r="AI309" i="224"/>
  <c r="AI305" i="224"/>
  <c r="AI301" i="224"/>
  <c r="AI297" i="224"/>
  <c r="AI293" i="224"/>
  <c r="AI289" i="224"/>
  <c r="AI285" i="224"/>
  <c r="AI281" i="224"/>
  <c r="AI277" i="224"/>
  <c r="AI273" i="224"/>
  <c r="AI269" i="224"/>
  <c r="AI265" i="224"/>
  <c r="AI261" i="224"/>
  <c r="AI257" i="224"/>
  <c r="AI253" i="224"/>
  <c r="AI249" i="224"/>
  <c r="AI245" i="224"/>
  <c r="AI241" i="224"/>
  <c r="AI237" i="224"/>
  <c r="AI233" i="224"/>
  <c r="AI229" i="224"/>
  <c r="AI225" i="224"/>
  <c r="AI221" i="224"/>
  <c r="AI31" i="224"/>
  <c r="AI256" i="224"/>
  <c r="AI65" i="224"/>
  <c r="AI129" i="224"/>
  <c r="AI193" i="224"/>
  <c r="AI167" i="224"/>
  <c r="AI136" i="224"/>
  <c r="AI34" i="224"/>
  <c r="AI98" i="224"/>
  <c r="AI162" i="224"/>
  <c r="AI226" i="224"/>
  <c r="AI290" i="224"/>
  <c r="AI111" i="224"/>
  <c r="AI16" i="224"/>
  <c r="AI19" i="224"/>
  <c r="AI83" i="224"/>
  <c r="AI147" i="224"/>
  <c r="AI211" i="224"/>
  <c r="AI275" i="224"/>
  <c r="AI339" i="224"/>
  <c r="AI144" i="224"/>
  <c r="AI36" i="224"/>
  <c r="AI100" i="224"/>
  <c r="AI164" i="224"/>
  <c r="AI228" i="224"/>
  <c r="AI292" i="224"/>
  <c r="AI71" i="224"/>
  <c r="AI152" i="224"/>
  <c r="AI45" i="224"/>
  <c r="AI109" i="224"/>
  <c r="AI173" i="224"/>
  <c r="AI127" i="224"/>
  <c r="AI160" i="224"/>
  <c r="AI46" i="224"/>
  <c r="AI110" i="224"/>
  <c r="AI174" i="224"/>
  <c r="AI238" i="224"/>
  <c r="AI302" i="224"/>
  <c r="AI55" i="224"/>
  <c r="AI74" i="224"/>
  <c r="AI330" i="224"/>
  <c r="AI123" i="224"/>
  <c r="AI40" i="224"/>
  <c r="AI268" i="224"/>
  <c r="AI213" i="224"/>
  <c r="AI150" i="224"/>
  <c r="AI95" i="224"/>
  <c r="AI296" i="224"/>
  <c r="AI73" i="224"/>
  <c r="AI137" i="224"/>
  <c r="AI201" i="224"/>
  <c r="AI199" i="224"/>
  <c r="AI184" i="224"/>
  <c r="AI42" i="224"/>
  <c r="AI106" i="224"/>
  <c r="AI170" i="224"/>
  <c r="AI234" i="224"/>
  <c r="AI298" i="224"/>
  <c r="AI143" i="224"/>
  <c r="AI88" i="224"/>
  <c r="AI27" i="224"/>
  <c r="AI91" i="224"/>
  <c r="AI155" i="224"/>
  <c r="AI219" i="224"/>
  <c r="AI283" i="224"/>
  <c r="AI23" i="224"/>
  <c r="AI192" i="224"/>
  <c r="AI44" i="224"/>
  <c r="AI108" i="224"/>
  <c r="AI172" i="224"/>
  <c r="AI236" i="224"/>
  <c r="AI300" i="224"/>
  <c r="AI119" i="224"/>
  <c r="AI200" i="224"/>
  <c r="AI53" i="224"/>
  <c r="AI117" i="224"/>
  <c r="AI181" i="224"/>
  <c r="AI159" i="224"/>
  <c r="AI216" i="224"/>
  <c r="AI54" i="224"/>
  <c r="AI118" i="224"/>
  <c r="AI182" i="224"/>
  <c r="AI246" i="224"/>
  <c r="AI310" i="224"/>
  <c r="AI169" i="224"/>
  <c r="AI138" i="224"/>
  <c r="AI59" i="224"/>
  <c r="AI315" i="224"/>
  <c r="AI204" i="224"/>
  <c r="AI149" i="224"/>
  <c r="AI86" i="224"/>
  <c r="AI183" i="224"/>
  <c r="AI17" i="224"/>
  <c r="AI81" i="224"/>
  <c r="AI145" i="224"/>
  <c r="AI209" i="224"/>
  <c r="AI239" i="224"/>
  <c r="AI232" i="224"/>
  <c r="AI50" i="224"/>
  <c r="AI114" i="224"/>
  <c r="AI178" i="224"/>
  <c r="AI242" i="224"/>
  <c r="AI306" i="224"/>
  <c r="AI191" i="224"/>
  <c r="AI128" i="224"/>
  <c r="AI35" i="224"/>
  <c r="AI99" i="224"/>
  <c r="AI163" i="224"/>
  <c r="AI227" i="224"/>
  <c r="AI291" i="224"/>
  <c r="AI87" i="224"/>
  <c r="AI240" i="224"/>
  <c r="AI52" i="224"/>
  <c r="AI116" i="224"/>
  <c r="AI180" i="224"/>
  <c r="AI244" i="224"/>
  <c r="AI308" i="224"/>
  <c r="AI151" i="224"/>
  <c r="AI248" i="224"/>
  <c r="AI61" i="224"/>
  <c r="AI125" i="224"/>
  <c r="AI189" i="224"/>
  <c r="AI215" i="224"/>
  <c r="AI264" i="224"/>
  <c r="AI62" i="224"/>
  <c r="AI126" i="224"/>
  <c r="AI190" i="224"/>
  <c r="AI254" i="224"/>
  <c r="AI318" i="224"/>
  <c r="AI105" i="224"/>
  <c r="AI140" i="224"/>
  <c r="AI295" i="224"/>
  <c r="AI25" i="224"/>
  <c r="AI89" i="224"/>
  <c r="AI153" i="224"/>
  <c r="AI217" i="224"/>
  <c r="AI271" i="224"/>
  <c r="AI288" i="224"/>
  <c r="AI58" i="224"/>
  <c r="AI122" i="224"/>
  <c r="AI186" i="224"/>
  <c r="AI250" i="224"/>
  <c r="AI314" i="224"/>
  <c r="AI223" i="224"/>
  <c r="AI168" i="224"/>
  <c r="AI43" i="224"/>
  <c r="AI107" i="224"/>
  <c r="AI171" i="224"/>
  <c r="AI235" i="224"/>
  <c r="AI299" i="224"/>
  <c r="AI175" i="224"/>
  <c r="AI280" i="224"/>
  <c r="AI60" i="224"/>
  <c r="AI124" i="224"/>
  <c r="AI188" i="224"/>
  <c r="AI252" i="224"/>
  <c r="AI316" i="224"/>
  <c r="AI207" i="224"/>
  <c r="AI320" i="224"/>
  <c r="AI69" i="224"/>
  <c r="AI133" i="224"/>
  <c r="AI197" i="224"/>
  <c r="AI255" i="224"/>
  <c r="AI312" i="224"/>
  <c r="AI70" i="224"/>
  <c r="AI134" i="224"/>
  <c r="AI198" i="224"/>
  <c r="AI262" i="224"/>
  <c r="AI326" i="224"/>
  <c r="AI41" i="224"/>
  <c r="AI319" i="224"/>
  <c r="AI202" i="224"/>
  <c r="AI272" i="224"/>
  <c r="AI251" i="224"/>
  <c r="AI12" i="224"/>
  <c r="AI332" i="224"/>
  <c r="AI21" i="224"/>
  <c r="AI22" i="224"/>
  <c r="AI278" i="224"/>
  <c r="AI48" i="224"/>
  <c r="AI33" i="224"/>
  <c r="AI97" i="224"/>
  <c r="AI161" i="224"/>
  <c r="AI15" i="224"/>
  <c r="AI287" i="224"/>
  <c r="AI328" i="224"/>
  <c r="AI66" i="224"/>
  <c r="AI130" i="224"/>
  <c r="AI194" i="224"/>
  <c r="AI258" i="224"/>
  <c r="AI322" i="224"/>
  <c r="AI231" i="224"/>
  <c r="AI224" i="224"/>
  <c r="AI51" i="224"/>
  <c r="AI115" i="224"/>
  <c r="AI179" i="224"/>
  <c r="AI243" i="224"/>
  <c r="AI307" i="224"/>
  <c r="AI303" i="224"/>
  <c r="AI304" i="224"/>
  <c r="AI68" i="224"/>
  <c r="AI132" i="224"/>
  <c r="AI196" i="224"/>
  <c r="AI260" i="224"/>
  <c r="AI324" i="224"/>
  <c r="AI247" i="224"/>
  <c r="AI13" i="224"/>
  <c r="AI77" i="224"/>
  <c r="AI141" i="224"/>
  <c r="AI205" i="224"/>
  <c r="AI311" i="224"/>
  <c r="AI14" i="224"/>
  <c r="AI78" i="224"/>
  <c r="AI142" i="224"/>
  <c r="AI206" i="224"/>
  <c r="AI270" i="224"/>
  <c r="AI334" i="224"/>
  <c r="AI120" i="224"/>
  <c r="AI10" i="224"/>
  <c r="AI266" i="224"/>
  <c r="AI263" i="224"/>
  <c r="AI187" i="224"/>
  <c r="AI76" i="224"/>
  <c r="AI327" i="224"/>
  <c r="AI85" i="224"/>
  <c r="AI32" i="224"/>
  <c r="AI214" i="224"/>
  <c r="AI176" i="224"/>
  <c r="AI49" i="224"/>
  <c r="AI113" i="224"/>
  <c r="AI177" i="224"/>
  <c r="AI103" i="224"/>
  <c r="AI24" i="224"/>
  <c r="AI18" i="224"/>
  <c r="AI82" i="224"/>
  <c r="AI146" i="224"/>
  <c r="AI210" i="224"/>
  <c r="AI274" i="224"/>
  <c r="AI338" i="224"/>
  <c r="AI279" i="224"/>
  <c r="AI336" i="224"/>
  <c r="AI67" i="224"/>
  <c r="AI131" i="224"/>
  <c r="AI195" i="224"/>
  <c r="AI259" i="224"/>
  <c r="AI323" i="224"/>
  <c r="AI64" i="224"/>
  <c r="AI20" i="224"/>
  <c r="AI84" i="224"/>
  <c r="AI148" i="224"/>
  <c r="AI212" i="224"/>
  <c r="AI276" i="224"/>
  <c r="AI340" i="224"/>
  <c r="AI56" i="224"/>
  <c r="AI29" i="224"/>
  <c r="AI93" i="224"/>
  <c r="AI157" i="224"/>
  <c r="AI47" i="224"/>
  <c r="AI72" i="224"/>
  <c r="AI30" i="224"/>
  <c r="AI94" i="224"/>
  <c r="AI158" i="224"/>
  <c r="AI222" i="224"/>
  <c r="AI286" i="224"/>
  <c r="AI208" i="224"/>
  <c r="AI57" i="224"/>
  <c r="AI121" i="224"/>
  <c r="AI185" i="224"/>
  <c r="AI135" i="224"/>
  <c r="AI80" i="224"/>
  <c r="AI26" i="224"/>
  <c r="AI90" i="224"/>
  <c r="AI154" i="224"/>
  <c r="AI218" i="224"/>
  <c r="AI282" i="224"/>
  <c r="AI63" i="224"/>
  <c r="AI335" i="224"/>
  <c r="AI11" i="224"/>
  <c r="AI75" i="224"/>
  <c r="AI139" i="224"/>
  <c r="AI203" i="224"/>
  <c r="AI267" i="224"/>
  <c r="AI331" i="224"/>
  <c r="AI96" i="224"/>
  <c r="AI28" i="224"/>
  <c r="AI92" i="224"/>
  <c r="AI156" i="224"/>
  <c r="AI220" i="224"/>
  <c r="AI284" i="224"/>
  <c r="AI39" i="224"/>
  <c r="AI112" i="224"/>
  <c r="AI37" i="224"/>
  <c r="AI101" i="224"/>
  <c r="AI165" i="224"/>
  <c r="AI79" i="224"/>
  <c r="AI104" i="224"/>
  <c r="AI38" i="224"/>
  <c r="AI102" i="224"/>
  <c r="AI166" i="224"/>
  <c r="AI230" i="224"/>
  <c r="AI294" i="224"/>
  <c r="BP224" i="226"/>
  <c r="BA323" i="226"/>
  <c r="AO304" i="226"/>
  <c r="M320" i="229"/>
  <c r="V320" i="226"/>
  <c r="W320" i="226" s="1"/>
  <c r="M260" i="229"/>
  <c r="V260" i="226"/>
  <c r="W260" i="226" s="1"/>
  <c r="M250" i="229"/>
  <c r="V250" i="226"/>
  <c r="W250" i="226" s="1"/>
  <c r="M317" i="229"/>
  <c r="V317" i="226"/>
  <c r="W317" i="226" s="1"/>
  <c r="M192" i="229"/>
  <c r="V192" i="226"/>
  <c r="W192" i="226" s="1"/>
  <c r="M326" i="229"/>
  <c r="V326" i="226"/>
  <c r="W326" i="226" s="1"/>
  <c r="M294" i="229"/>
  <c r="V294" i="226"/>
  <c r="W294" i="226" s="1"/>
  <c r="M298" i="229"/>
  <c r="V298" i="226"/>
  <c r="W298" i="226" s="1"/>
  <c r="M324" i="229"/>
  <c r="V324" i="226"/>
  <c r="W324" i="226" s="1"/>
  <c r="M293" i="229"/>
  <c r="V293" i="226"/>
  <c r="W293" i="226" s="1"/>
  <c r="M265" i="229"/>
  <c r="V265" i="226"/>
  <c r="W265" i="226" s="1"/>
  <c r="M328" i="229"/>
  <c r="V328" i="226"/>
  <c r="W328" i="226" s="1"/>
  <c r="M256" i="229"/>
  <c r="V256" i="226"/>
  <c r="W256" i="226" s="1"/>
  <c r="M268" i="229"/>
  <c r="V268" i="226"/>
  <c r="W268" i="226" s="1"/>
  <c r="M310" i="229"/>
  <c r="V310" i="226"/>
  <c r="W310" i="226" s="1"/>
  <c r="M319" i="229"/>
  <c r="V319" i="226"/>
  <c r="W319" i="226" s="1"/>
  <c r="M258" i="229"/>
  <c r="V258" i="226"/>
  <c r="W258" i="226" s="1"/>
  <c r="M290" i="229"/>
  <c r="V290" i="226"/>
  <c r="W290" i="226" s="1"/>
  <c r="M306" i="229"/>
  <c r="V306" i="226"/>
  <c r="W306" i="226" s="1"/>
  <c r="M338" i="229"/>
  <c r="V338" i="226"/>
  <c r="W338" i="226" s="1"/>
  <c r="M253" i="229"/>
  <c r="V253" i="226"/>
  <c r="W253" i="226" s="1"/>
  <c r="M312" i="229"/>
  <c r="V312" i="226"/>
  <c r="W312" i="226" s="1"/>
  <c r="M286" i="229"/>
  <c r="V286" i="226"/>
  <c r="W286" i="226" s="1"/>
  <c r="M321" i="229"/>
  <c r="V321" i="226"/>
  <c r="W321" i="226" s="1"/>
  <c r="M273" i="229"/>
  <c r="V273" i="226"/>
  <c r="W273" i="226" s="1"/>
  <c r="M302" i="229"/>
  <c r="V302" i="226"/>
  <c r="W302" i="226" s="1"/>
  <c r="M263" i="229"/>
  <c r="V263" i="226"/>
  <c r="W263" i="226" s="1"/>
  <c r="M252" i="229"/>
  <c r="V252" i="226"/>
  <c r="W252" i="226" s="1"/>
  <c r="M304" i="229"/>
  <c r="V304" i="226"/>
  <c r="W304" i="226" s="1"/>
  <c r="M340" i="229"/>
  <c r="V340" i="226"/>
  <c r="W340" i="226" s="1"/>
  <c r="M270" i="229"/>
  <c r="V270" i="226"/>
  <c r="W270" i="226" s="1"/>
  <c r="M297" i="229"/>
  <c r="V297" i="226"/>
  <c r="W297" i="226" s="1"/>
  <c r="M305" i="229"/>
  <c r="V305" i="226"/>
  <c r="W305" i="226" s="1"/>
  <c r="M209" i="229"/>
  <c r="V209" i="226"/>
  <c r="W209" i="226" s="1"/>
  <c r="M296" i="229"/>
  <c r="V296" i="226"/>
  <c r="W296" i="226" s="1"/>
  <c r="M262" i="229"/>
  <c r="V262" i="226"/>
  <c r="W262" i="226" s="1"/>
  <c r="M172" i="229"/>
  <c r="V172" i="226"/>
  <c r="W172" i="226" s="1"/>
  <c r="M278" i="229"/>
  <c r="V278" i="226"/>
  <c r="W278" i="226" s="1"/>
  <c r="BP275" i="226"/>
  <c r="BG338" i="226"/>
  <c r="BP338" i="226"/>
  <c r="BD338" i="226"/>
  <c r="M329" i="229"/>
  <c r="V329" i="226"/>
  <c r="W329" i="226" s="1"/>
  <c r="M332" i="229"/>
  <c r="V332" i="226"/>
  <c r="W332" i="226" s="1"/>
  <c r="M333" i="229"/>
  <c r="V333" i="226"/>
  <c r="W333" i="226" s="1"/>
  <c r="M288" i="229"/>
  <c r="V288" i="226"/>
  <c r="W288" i="226" s="1"/>
  <c r="M316" i="229"/>
  <c r="V316" i="226"/>
  <c r="W316" i="226" s="1"/>
  <c r="M334" i="229"/>
  <c r="V334" i="226"/>
  <c r="W334" i="226" s="1"/>
  <c r="M254" i="229"/>
  <c r="V254" i="226"/>
  <c r="W254" i="226" s="1"/>
  <c r="M275" i="229"/>
  <c r="V275" i="226"/>
  <c r="W275" i="226" s="1"/>
  <c r="M322" i="229"/>
  <c r="V322" i="226"/>
  <c r="W322" i="226" s="1"/>
  <c r="M330" i="229"/>
  <c r="V330" i="226"/>
  <c r="W330" i="226" s="1"/>
  <c r="M303" i="229"/>
  <c r="V303" i="226"/>
  <c r="W303" i="226" s="1"/>
  <c r="M308" i="229"/>
  <c r="V308" i="226"/>
  <c r="W308" i="226" s="1"/>
  <c r="M285" i="229"/>
  <c r="V285" i="226"/>
  <c r="W285" i="226" s="1"/>
  <c r="M248" i="229"/>
  <c r="V248" i="226"/>
  <c r="W248" i="226" s="1"/>
  <c r="M337" i="229"/>
  <c r="V337" i="226"/>
  <c r="W337" i="226" s="1"/>
  <c r="M280" i="229"/>
  <c r="V280" i="226"/>
  <c r="W280" i="226" s="1"/>
  <c r="M300" i="229"/>
  <c r="V300" i="226"/>
  <c r="W300" i="226" s="1"/>
  <c r="M246" i="229"/>
  <c r="V246" i="226"/>
  <c r="W246" i="226" s="1"/>
  <c r="M295" i="229"/>
  <c r="V295" i="226"/>
  <c r="W295" i="226" s="1"/>
  <c r="Z326" i="226"/>
  <c r="M301" i="229"/>
  <c r="V301" i="226"/>
  <c r="W301" i="226" s="1"/>
  <c r="M281" i="229"/>
  <c r="V281" i="226"/>
  <c r="W281" i="226" s="1"/>
  <c r="M336" i="229"/>
  <c r="V336" i="226"/>
  <c r="W336" i="226" s="1"/>
  <c r="M264" i="229"/>
  <c r="V264" i="226"/>
  <c r="W264" i="226" s="1"/>
  <c r="M276" i="229"/>
  <c r="V276" i="226"/>
  <c r="W276" i="226" s="1"/>
  <c r="M318" i="229"/>
  <c r="V318" i="226"/>
  <c r="W318" i="226" s="1"/>
  <c r="M267" i="229"/>
  <c r="V267" i="226"/>
  <c r="W267" i="226" s="1"/>
  <c r="M266" i="229"/>
  <c r="V266" i="226"/>
  <c r="W266" i="226" s="1"/>
  <c r="M307" i="229"/>
  <c r="V307" i="226"/>
  <c r="W307" i="226" s="1"/>
  <c r="J256" i="229"/>
  <c r="M256" i="226"/>
  <c r="N256" i="226" s="1"/>
  <c r="J244" i="229"/>
  <c r="M244" i="226"/>
  <c r="N244" i="226" s="1"/>
  <c r="J248" i="229"/>
  <c r="M248" i="226"/>
  <c r="N248" i="226" s="1"/>
  <c r="J304" i="229"/>
  <c r="M304" i="226"/>
  <c r="N304" i="226" s="1"/>
  <c r="J332" i="229"/>
  <c r="M332" i="226"/>
  <c r="N332" i="226" s="1"/>
  <c r="J292" i="229"/>
  <c r="M292" i="226"/>
  <c r="N292" i="226" s="1"/>
  <c r="J312" i="229"/>
  <c r="M312" i="226"/>
  <c r="N312" i="226" s="1"/>
  <c r="J252" i="229"/>
  <c r="M252" i="226"/>
  <c r="N252" i="226" s="1"/>
  <c r="J340" i="229"/>
  <c r="M340" i="226"/>
  <c r="N340" i="226" s="1"/>
  <c r="J326" i="229"/>
  <c r="M326" i="226"/>
  <c r="N326" i="226" s="1"/>
  <c r="J260" i="229"/>
  <c r="M260" i="226"/>
  <c r="N260" i="226" s="1"/>
  <c r="J280" i="229"/>
  <c r="M280" i="226"/>
  <c r="N280" i="226" s="1"/>
  <c r="AW338" i="224"/>
  <c r="AW330" i="224"/>
  <c r="AW322" i="224"/>
  <c r="AW314" i="224"/>
  <c r="AW306" i="224"/>
  <c r="AW298" i="224"/>
  <c r="AW290" i="224"/>
  <c r="AW282" i="224"/>
  <c r="AW274" i="224"/>
  <c r="AW258" i="224"/>
  <c r="AW250" i="224"/>
  <c r="AW242" i="224"/>
  <c r="AW234" i="224"/>
  <c r="AW326" i="224"/>
  <c r="AW310" i="224"/>
  <c r="AW302" i="224"/>
  <c r="AW294" i="224"/>
  <c r="AW286" i="224"/>
  <c r="AW336" i="224"/>
  <c r="AW328" i="224"/>
  <c r="AW320" i="224"/>
  <c r="AW312" i="224"/>
  <c r="AW304" i="224"/>
  <c r="AW296" i="224"/>
  <c r="AW288" i="224"/>
  <c r="AW280" i="224"/>
  <c r="AW272" i="224"/>
  <c r="AW264" i="224"/>
  <c r="AW340" i="224"/>
  <c r="AW332" i="224"/>
  <c r="AW324" i="224"/>
  <c r="AW316" i="224"/>
  <c r="AW308" i="224"/>
  <c r="AW300" i="224"/>
  <c r="AW292" i="224"/>
  <c r="AW284" i="224"/>
  <c r="AW276" i="224"/>
  <c r="AW334" i="224"/>
  <c r="AW318" i="224"/>
  <c r="AW278" i="224"/>
  <c r="AW232" i="224"/>
  <c r="AW200" i="224"/>
  <c r="AW169" i="224"/>
  <c r="AW161" i="224"/>
  <c r="AW153" i="224"/>
  <c r="AW145" i="224"/>
  <c r="AW137" i="224"/>
  <c r="AW129" i="224"/>
  <c r="AW121" i="224"/>
  <c r="AW113" i="224"/>
  <c r="AW105" i="224"/>
  <c r="AW97" i="224"/>
  <c r="AW89" i="224"/>
  <c r="AW81" i="224"/>
  <c r="AW73" i="224"/>
  <c r="AW65" i="224"/>
  <c r="AW57" i="224"/>
  <c r="AW49" i="224"/>
  <c r="AW41" i="224"/>
  <c r="AW33" i="224"/>
  <c r="AW25" i="224"/>
  <c r="AW17" i="224"/>
  <c r="AW19" i="224"/>
  <c r="AW85" i="224"/>
  <c r="AW61" i="224"/>
  <c r="AW208" i="224"/>
  <c r="AW103" i="224"/>
  <c r="AW79" i="224"/>
  <c r="AW71" i="224"/>
  <c r="AW63" i="224"/>
  <c r="AW55" i="224"/>
  <c r="AW47" i="224"/>
  <c r="AW39" i="224"/>
  <c r="AW31" i="224"/>
  <c r="AW15" i="224"/>
  <c r="AW256" i="224"/>
  <c r="AW224" i="224"/>
  <c r="AW192" i="224"/>
  <c r="AW171" i="224"/>
  <c r="AW163" i="224"/>
  <c r="AW155" i="224"/>
  <c r="AW147" i="224"/>
  <c r="AW139" i="224"/>
  <c r="AW131" i="224"/>
  <c r="AW123" i="224"/>
  <c r="AW115" i="224"/>
  <c r="AW107" i="224"/>
  <c r="AW99" i="224"/>
  <c r="AW91" i="224"/>
  <c r="AW83" i="224"/>
  <c r="AW75" i="224"/>
  <c r="AW67" i="224"/>
  <c r="AW59" i="224"/>
  <c r="AW51" i="224"/>
  <c r="AW43" i="224"/>
  <c r="AW35" i="224"/>
  <c r="AW27" i="224"/>
  <c r="AW11" i="224"/>
  <c r="AW248" i="224"/>
  <c r="AW216" i="224"/>
  <c r="AW184" i="224"/>
  <c r="AW165" i="224"/>
  <c r="AW157" i="224"/>
  <c r="AW149" i="224"/>
  <c r="AW141" i="224"/>
  <c r="AW133" i="224"/>
  <c r="AW125" i="224"/>
  <c r="AW117" i="224"/>
  <c r="AW109" i="224"/>
  <c r="AW101" i="224"/>
  <c r="AW93" i="224"/>
  <c r="AW77" i="224"/>
  <c r="AW69" i="224"/>
  <c r="AW53" i="224"/>
  <c r="AW45" i="224"/>
  <c r="AW37" i="224"/>
  <c r="AW29" i="224"/>
  <c r="AW21" i="224"/>
  <c r="AW13" i="224"/>
  <c r="AW240" i="224"/>
  <c r="AW176" i="224"/>
  <c r="AW167" i="224"/>
  <c r="AW159" i="224"/>
  <c r="AW151" i="224"/>
  <c r="AW143" i="224"/>
  <c r="AW135" i="224"/>
  <c r="AW127" i="224"/>
  <c r="AW119" i="224"/>
  <c r="AW111" i="224"/>
  <c r="AW95" i="224"/>
  <c r="AW87" i="224"/>
  <c r="AW23" i="224"/>
  <c r="AW10" i="224"/>
  <c r="AW50" i="224"/>
  <c r="AW98" i="224"/>
  <c r="AW212" i="224"/>
  <c r="AW262" i="224"/>
  <c r="AW64" i="224"/>
  <c r="AW96" i="224"/>
  <c r="AW128" i="224"/>
  <c r="AW160" i="224"/>
  <c r="AW195" i="224"/>
  <c r="AW227" i="224"/>
  <c r="AW339" i="224"/>
  <c r="AW38" i="224"/>
  <c r="AW70" i="224"/>
  <c r="AW102" i="224"/>
  <c r="AW134" i="224"/>
  <c r="AW166" i="224"/>
  <c r="AW203" i="224"/>
  <c r="AW235" i="224"/>
  <c r="AW26" i="224"/>
  <c r="AW122" i="224"/>
  <c r="AW154" i="224"/>
  <c r="AW194" i="224"/>
  <c r="AW24" i="224"/>
  <c r="AW36" i="224"/>
  <c r="AW68" i="224"/>
  <c r="AW100" i="224"/>
  <c r="AW132" i="224"/>
  <c r="AW164" i="224"/>
  <c r="AW190" i="224"/>
  <c r="AW222" i="224"/>
  <c r="AW177" i="224"/>
  <c r="AW217" i="224"/>
  <c r="AW265" i="224"/>
  <c r="AW305" i="224"/>
  <c r="AW183" i="224"/>
  <c r="AW215" i="224"/>
  <c r="AW247" i="224"/>
  <c r="AW279" i="224"/>
  <c r="AW311" i="224"/>
  <c r="AW267" i="224"/>
  <c r="AW299" i="224"/>
  <c r="AW331" i="224"/>
  <c r="AW233" i="224"/>
  <c r="AW337" i="224"/>
  <c r="AW197" i="224"/>
  <c r="AW229" i="224"/>
  <c r="AW261" i="224"/>
  <c r="AW293" i="224"/>
  <c r="AW325" i="224"/>
  <c r="AW66" i="224"/>
  <c r="AW80" i="224"/>
  <c r="AW144" i="224"/>
  <c r="AW206" i="224"/>
  <c r="AW118" i="224"/>
  <c r="AW182" i="224"/>
  <c r="AW260" i="224"/>
  <c r="AW138" i="224"/>
  <c r="AW244" i="224"/>
  <c r="AW20" i="224"/>
  <c r="AW84" i="224"/>
  <c r="AW148" i="224"/>
  <c r="AW211" i="224"/>
  <c r="AW193" i="224"/>
  <c r="AW289" i="224"/>
  <c r="AW199" i="224"/>
  <c r="AW263" i="224"/>
  <c r="AW327" i="224"/>
  <c r="AW315" i="224"/>
  <c r="AW273" i="224"/>
  <c r="AW181" i="224"/>
  <c r="AW213" i="224"/>
  <c r="AW245" i="224"/>
  <c r="AW277" i="224"/>
  <c r="AW309" i="224"/>
  <c r="AW341" i="224"/>
  <c r="AW42" i="224"/>
  <c r="AW198" i="224"/>
  <c r="AW251" i="224"/>
  <c r="AW88" i="224"/>
  <c r="AW120" i="224"/>
  <c r="AW188" i="224"/>
  <c r="AW259" i="224"/>
  <c r="AW62" i="224"/>
  <c r="AW126" i="224"/>
  <c r="AW196" i="224"/>
  <c r="AW268" i="224"/>
  <c r="AW187" i="224"/>
  <c r="AW48" i="224"/>
  <c r="AW60" i="224"/>
  <c r="AW124" i="224"/>
  <c r="AW186" i="224"/>
  <c r="AW201" i="224"/>
  <c r="AW175" i="224"/>
  <c r="AW239" i="224"/>
  <c r="AW303" i="224"/>
  <c r="AW323" i="224"/>
  <c r="AW321" i="224"/>
  <c r="AW221" i="224"/>
  <c r="AW253" i="224"/>
  <c r="AW317" i="224"/>
  <c r="AW18" i="224"/>
  <c r="AW58" i="224"/>
  <c r="AW106" i="224"/>
  <c r="AW219" i="224"/>
  <c r="AW266" i="224"/>
  <c r="AW72" i="224"/>
  <c r="AW104" i="224"/>
  <c r="AW136" i="224"/>
  <c r="AW168" i="224"/>
  <c r="AW202" i="224"/>
  <c r="AW238" i="224"/>
  <c r="AW14" i="224"/>
  <c r="AW46" i="224"/>
  <c r="AW78" i="224"/>
  <c r="AW110" i="224"/>
  <c r="AW142" i="224"/>
  <c r="AW178" i="224"/>
  <c r="AW210" i="224"/>
  <c r="AW246" i="224"/>
  <c r="AW82" i="224"/>
  <c r="AW130" i="224"/>
  <c r="AW162" i="224"/>
  <c r="AW230" i="224"/>
  <c r="AW32" i="224"/>
  <c r="AW12" i="224"/>
  <c r="AW44" i="224"/>
  <c r="AW76" i="224"/>
  <c r="AW108" i="224"/>
  <c r="AW140" i="224"/>
  <c r="AW172" i="224"/>
  <c r="AW204" i="224"/>
  <c r="AW236" i="224"/>
  <c r="AW185" i="224"/>
  <c r="AW225" i="224"/>
  <c r="AW281" i="224"/>
  <c r="AW313" i="224"/>
  <c r="AW191" i="224"/>
  <c r="AW223" i="224"/>
  <c r="AW255" i="224"/>
  <c r="AW287" i="224"/>
  <c r="AW319" i="224"/>
  <c r="AW275" i="224"/>
  <c r="AW307" i="224"/>
  <c r="AW257" i="224"/>
  <c r="AW173" i="224"/>
  <c r="AW205" i="224"/>
  <c r="AW237" i="224"/>
  <c r="AW269" i="224"/>
  <c r="AW301" i="224"/>
  <c r="AW333" i="224"/>
  <c r="AW34" i="224"/>
  <c r="AW180" i="224"/>
  <c r="AW226" i="224"/>
  <c r="AW270" i="224"/>
  <c r="AW112" i="224"/>
  <c r="AW174" i="224"/>
  <c r="AW252" i="224"/>
  <c r="AW22" i="224"/>
  <c r="AW54" i="224"/>
  <c r="AW86" i="224"/>
  <c r="AW150" i="224"/>
  <c r="AW214" i="224"/>
  <c r="AW90" i="224"/>
  <c r="AW170" i="224"/>
  <c r="AW40" i="224"/>
  <c r="AW52" i="224"/>
  <c r="AW116" i="224"/>
  <c r="AW179" i="224"/>
  <c r="AW243" i="224"/>
  <c r="AW241" i="224"/>
  <c r="AW329" i="224"/>
  <c r="AW231" i="224"/>
  <c r="AW295" i="224"/>
  <c r="AW283" i="224"/>
  <c r="AW74" i="224"/>
  <c r="AW56" i="224"/>
  <c r="AW152" i="224"/>
  <c r="AW220" i="224"/>
  <c r="AW30" i="224"/>
  <c r="AW94" i="224"/>
  <c r="AW158" i="224"/>
  <c r="AW228" i="224"/>
  <c r="AW114" i="224"/>
  <c r="AW146" i="224"/>
  <c r="AW16" i="224"/>
  <c r="AW28" i="224"/>
  <c r="AW92" i="224"/>
  <c r="AW156" i="224"/>
  <c r="AW218" i="224"/>
  <c r="AW254" i="224"/>
  <c r="AW249" i="224"/>
  <c r="AW297" i="224"/>
  <c r="AW207" i="224"/>
  <c r="AW271" i="224"/>
  <c r="AW335" i="224"/>
  <c r="AW291" i="224"/>
  <c r="AW209" i="224"/>
  <c r="AW189" i="224"/>
  <c r="AW285" i="224"/>
  <c r="AO341" i="224"/>
  <c r="AO339" i="224"/>
  <c r="AO337" i="224"/>
  <c r="AO335" i="224"/>
  <c r="AO333" i="224"/>
  <c r="AO331" i="224"/>
  <c r="AO329" i="224"/>
  <c r="AO192" i="224"/>
  <c r="AO184" i="224"/>
  <c r="AO176" i="224"/>
  <c r="AO171" i="224"/>
  <c r="AO334" i="224"/>
  <c r="AO318" i="224"/>
  <c r="AO302" i="224"/>
  <c r="AO286" i="224"/>
  <c r="AO270" i="224"/>
  <c r="AO254" i="224"/>
  <c r="AO238" i="224"/>
  <c r="AO222" i="224"/>
  <c r="AO206" i="224"/>
  <c r="AO190" i="224"/>
  <c r="AO174" i="224"/>
  <c r="AO332" i="224"/>
  <c r="AO316" i="224"/>
  <c r="AO300" i="224"/>
  <c r="AO284" i="224"/>
  <c r="AO268" i="224"/>
  <c r="AO236" i="224"/>
  <c r="AO220" i="224"/>
  <c r="AO204" i="224"/>
  <c r="AO188" i="224"/>
  <c r="AO172" i="224"/>
  <c r="AO164" i="224"/>
  <c r="AO156" i="224"/>
  <c r="AO148" i="224"/>
  <c r="AO140" i="224"/>
  <c r="AO124" i="224"/>
  <c r="AO116" i="224"/>
  <c r="AO100" i="224"/>
  <c r="AO92" i="224"/>
  <c r="AO84" i="224"/>
  <c r="AO82" i="224"/>
  <c r="AO80" i="224"/>
  <c r="AO76" i="224"/>
  <c r="AO74" i="224"/>
  <c r="AO70" i="224"/>
  <c r="AO66" i="224"/>
  <c r="AO62" i="224"/>
  <c r="AO58" i="224"/>
  <c r="AO54" i="224"/>
  <c r="AO50" i="224"/>
  <c r="AO48" i="224"/>
  <c r="AO44" i="224"/>
  <c r="AO40" i="224"/>
  <c r="AO36" i="224"/>
  <c r="AO34" i="224"/>
  <c r="AO30" i="224"/>
  <c r="AO26" i="224"/>
  <c r="AO22" i="224"/>
  <c r="AO18" i="224"/>
  <c r="AO14" i="224"/>
  <c r="AO12" i="224"/>
  <c r="AO132" i="224"/>
  <c r="AO326" i="224"/>
  <c r="AO310" i="224"/>
  <c r="AO294" i="224"/>
  <c r="AO278" i="224"/>
  <c r="AO262" i="224"/>
  <c r="AO246" i="224"/>
  <c r="AO230" i="224"/>
  <c r="AO214" i="224"/>
  <c r="AO198" i="224"/>
  <c r="AO182" i="224"/>
  <c r="AO252" i="224"/>
  <c r="AO108" i="224"/>
  <c r="AO78" i="224"/>
  <c r="AO72" i="224"/>
  <c r="AO68" i="224"/>
  <c r="AO64" i="224"/>
  <c r="AO60" i="224"/>
  <c r="AO56" i="224"/>
  <c r="AO52" i="224"/>
  <c r="AO46" i="224"/>
  <c r="AO42" i="224"/>
  <c r="AO38" i="224"/>
  <c r="AO32" i="224"/>
  <c r="AO28" i="224"/>
  <c r="AO24" i="224"/>
  <c r="AO20" i="224"/>
  <c r="AO16" i="224"/>
  <c r="AO10" i="224"/>
  <c r="AO86" i="224"/>
  <c r="AO102" i="224"/>
  <c r="AO118" i="224"/>
  <c r="AO134" i="224"/>
  <c r="AO150" i="224"/>
  <c r="AO166" i="224"/>
  <c r="AO19" i="224"/>
  <c r="AO35" i="224"/>
  <c r="AO51" i="224"/>
  <c r="AO67" i="224"/>
  <c r="AO83" i="224"/>
  <c r="AO112" i="224"/>
  <c r="AO144" i="224"/>
  <c r="AO180" i="224"/>
  <c r="AO244" i="224"/>
  <c r="AO308" i="224"/>
  <c r="AO17" i="224"/>
  <c r="AO33" i="224"/>
  <c r="AO49" i="224"/>
  <c r="AO65" i="224"/>
  <c r="AO81" i="224"/>
  <c r="AO119" i="224"/>
  <c r="AO101" i="224"/>
  <c r="AO133" i="224"/>
  <c r="AO165" i="224"/>
  <c r="AO218" i="224"/>
  <c r="AO250" i="224"/>
  <c r="AO282" i="224"/>
  <c r="AO314" i="224"/>
  <c r="AO91" i="224"/>
  <c r="AO123" i="224"/>
  <c r="AO155" i="224"/>
  <c r="AO193" i="224"/>
  <c r="AO225" i="224"/>
  <c r="AO257" i="224"/>
  <c r="AO289" i="224"/>
  <c r="AO321" i="224"/>
  <c r="AO143" i="224"/>
  <c r="AO175" i="224"/>
  <c r="AO207" i="224"/>
  <c r="AO239" i="224"/>
  <c r="AO271" i="224"/>
  <c r="AO303" i="224"/>
  <c r="AO89" i="224"/>
  <c r="AO121" i="224"/>
  <c r="AO153" i="224"/>
  <c r="AO194" i="224"/>
  <c r="AO226" i="224"/>
  <c r="AO258" i="224"/>
  <c r="AO290" i="224"/>
  <c r="AO322" i="224"/>
  <c r="AO181" i="224"/>
  <c r="AO213" i="224"/>
  <c r="AO245" i="224"/>
  <c r="AO277" i="224"/>
  <c r="AO309" i="224"/>
  <c r="AO187" i="224"/>
  <c r="AO219" i="224"/>
  <c r="AO251" i="224"/>
  <c r="AO283" i="224"/>
  <c r="AO315" i="224"/>
  <c r="AO114" i="224"/>
  <c r="AO146" i="224"/>
  <c r="AO15" i="224"/>
  <c r="AO47" i="224"/>
  <c r="AO79" i="224"/>
  <c r="AO136" i="224"/>
  <c r="AO228" i="224"/>
  <c r="AO13" i="224"/>
  <c r="AO45" i="224"/>
  <c r="AO77" i="224"/>
  <c r="AO93" i="224"/>
  <c r="AO208" i="224"/>
  <c r="AO272" i="224"/>
  <c r="AO115" i="224"/>
  <c r="AO183" i="224"/>
  <c r="AO279" i="224"/>
  <c r="AO127" i="224"/>
  <c r="AO233" i="224"/>
  <c r="AO90" i="224"/>
  <c r="AO106" i="224"/>
  <c r="AO122" i="224"/>
  <c r="AO138" i="224"/>
  <c r="AO154" i="224"/>
  <c r="AO170" i="224"/>
  <c r="AO23" i="224"/>
  <c r="AO39" i="224"/>
  <c r="AO55" i="224"/>
  <c r="AO71" i="224"/>
  <c r="AO88" i="224"/>
  <c r="AO120" i="224"/>
  <c r="AO152" i="224"/>
  <c r="AO196" i="224"/>
  <c r="AO260" i="224"/>
  <c r="AO324" i="224"/>
  <c r="AO21" i="224"/>
  <c r="AO37" i="224"/>
  <c r="AO53" i="224"/>
  <c r="AO69" i="224"/>
  <c r="AO87" i="224"/>
  <c r="AO135" i="224"/>
  <c r="AO109" i="224"/>
  <c r="AO141" i="224"/>
  <c r="AO186" i="224"/>
  <c r="AO224" i="224"/>
  <c r="AO256" i="224"/>
  <c r="AO288" i="224"/>
  <c r="AO320" i="224"/>
  <c r="AO99" i="224"/>
  <c r="AO131" i="224"/>
  <c r="AO163" i="224"/>
  <c r="AO199" i="224"/>
  <c r="AO231" i="224"/>
  <c r="AO263" i="224"/>
  <c r="AO295" i="224"/>
  <c r="AO327" i="224"/>
  <c r="AO151" i="224"/>
  <c r="AO185" i="224"/>
  <c r="AO217" i="224"/>
  <c r="AO249" i="224"/>
  <c r="AO281" i="224"/>
  <c r="AO313" i="224"/>
  <c r="AO97" i="224"/>
  <c r="AO129" i="224"/>
  <c r="AO161" i="224"/>
  <c r="AO200" i="224"/>
  <c r="AO232" i="224"/>
  <c r="AO264" i="224"/>
  <c r="AO296" i="224"/>
  <c r="AO328" i="224"/>
  <c r="AO189" i="224"/>
  <c r="AO221" i="224"/>
  <c r="AO253" i="224"/>
  <c r="AO285" i="224"/>
  <c r="AO317" i="224"/>
  <c r="AO195" i="224"/>
  <c r="AO227" i="224"/>
  <c r="AO259" i="224"/>
  <c r="AO291" i="224"/>
  <c r="AO323" i="224"/>
  <c r="AO130" i="224"/>
  <c r="AO162" i="224"/>
  <c r="AO31" i="224"/>
  <c r="AO63" i="224"/>
  <c r="AO104" i="224"/>
  <c r="AO168" i="224"/>
  <c r="AO292" i="224"/>
  <c r="AO29" i="224"/>
  <c r="AO61" i="224"/>
  <c r="AO103" i="224"/>
  <c r="AO157" i="224"/>
  <c r="AO240" i="224"/>
  <c r="AO336" i="224"/>
  <c r="AO215" i="224"/>
  <c r="AO311" i="224"/>
  <c r="AO201" i="224"/>
  <c r="AO297" i="224"/>
  <c r="AO145" i="224"/>
  <c r="AO216" i="224"/>
  <c r="AO280" i="224"/>
  <c r="AO173" i="224"/>
  <c r="AO205" i="224"/>
  <c r="AO269" i="224"/>
  <c r="AO179" i="224"/>
  <c r="AO243" i="224"/>
  <c r="AO307" i="224"/>
  <c r="AO94" i="224"/>
  <c r="AO110" i="224"/>
  <c r="AO126" i="224"/>
  <c r="AO142" i="224"/>
  <c r="AO158" i="224"/>
  <c r="AO11" i="224"/>
  <c r="AO27" i="224"/>
  <c r="AO43" i="224"/>
  <c r="AO59" i="224"/>
  <c r="AO75" i="224"/>
  <c r="AO96" i="224"/>
  <c r="AO128" i="224"/>
  <c r="AO160" i="224"/>
  <c r="AO212" i="224"/>
  <c r="AO276" i="224"/>
  <c r="AO340" i="224"/>
  <c r="AO25" i="224"/>
  <c r="AO41" i="224"/>
  <c r="AO57" i="224"/>
  <c r="AO73" i="224"/>
  <c r="AO95" i="224"/>
  <c r="AO85" i="224"/>
  <c r="AO117" i="224"/>
  <c r="AO149" i="224"/>
  <c r="AO202" i="224"/>
  <c r="AO234" i="224"/>
  <c r="AO266" i="224"/>
  <c r="AO298" i="224"/>
  <c r="AO330" i="224"/>
  <c r="AO107" i="224"/>
  <c r="AO139" i="224"/>
  <c r="AO177" i="224"/>
  <c r="AO209" i="224"/>
  <c r="AO241" i="224"/>
  <c r="AO273" i="224"/>
  <c r="AO305" i="224"/>
  <c r="AO111" i="224"/>
  <c r="AO159" i="224"/>
  <c r="AO191" i="224"/>
  <c r="AO223" i="224"/>
  <c r="AO255" i="224"/>
  <c r="AO287" i="224"/>
  <c r="AO319" i="224"/>
  <c r="AO105" i="224"/>
  <c r="AO137" i="224"/>
  <c r="AO169" i="224"/>
  <c r="AO210" i="224"/>
  <c r="AO242" i="224"/>
  <c r="AO274" i="224"/>
  <c r="AO306" i="224"/>
  <c r="AO338" i="224"/>
  <c r="AO197" i="224"/>
  <c r="AO229" i="224"/>
  <c r="AO261" i="224"/>
  <c r="AO293" i="224"/>
  <c r="AO325" i="224"/>
  <c r="AO203" i="224"/>
  <c r="AO235" i="224"/>
  <c r="AO267" i="224"/>
  <c r="AO299" i="224"/>
  <c r="AO98" i="224"/>
  <c r="AO125" i="224"/>
  <c r="AO304" i="224"/>
  <c r="AO147" i="224"/>
  <c r="AO247" i="224"/>
  <c r="AO167" i="224"/>
  <c r="AO265" i="224"/>
  <c r="AO113" i="224"/>
  <c r="AO178" i="224"/>
  <c r="AO248" i="224"/>
  <c r="AO312" i="224"/>
  <c r="AO237" i="224"/>
  <c r="AO301" i="224"/>
  <c r="AO211" i="224"/>
  <c r="AO275" i="224"/>
  <c r="K341" i="224"/>
  <c r="K339" i="224"/>
  <c r="K337" i="224"/>
  <c r="K335" i="224"/>
  <c r="K333" i="224"/>
  <c r="K331" i="224"/>
  <c r="K329" i="224"/>
  <c r="K338" i="224"/>
  <c r="K330" i="224"/>
  <c r="K322" i="224"/>
  <c r="K314" i="224"/>
  <c r="K306" i="224"/>
  <c r="K298" i="224"/>
  <c r="K290" i="224"/>
  <c r="K282" i="224"/>
  <c r="K274" i="224"/>
  <c r="K266" i="224"/>
  <c r="K258" i="224"/>
  <c r="K178" i="224"/>
  <c r="K334" i="224"/>
  <c r="K326" i="224"/>
  <c r="K318" i="224"/>
  <c r="K310" i="224"/>
  <c r="K302" i="224"/>
  <c r="K294" i="224"/>
  <c r="K336" i="224"/>
  <c r="K328" i="224"/>
  <c r="K320" i="224"/>
  <c r="K312" i="224"/>
  <c r="K304" i="224"/>
  <c r="K296" i="224"/>
  <c r="K288" i="224"/>
  <c r="K280" i="224"/>
  <c r="K272" i="224"/>
  <c r="K340" i="224"/>
  <c r="K332" i="224"/>
  <c r="K324" i="224"/>
  <c r="K316" i="224"/>
  <c r="K308" i="224"/>
  <c r="K300" i="224"/>
  <c r="K292" i="224"/>
  <c r="K240" i="224"/>
  <c r="K208" i="224"/>
  <c r="K176" i="224"/>
  <c r="K167" i="224"/>
  <c r="K159" i="224"/>
  <c r="K151" i="224"/>
  <c r="K143" i="224"/>
  <c r="K135" i="224"/>
  <c r="K127" i="224"/>
  <c r="K119" i="224"/>
  <c r="K111" i="224"/>
  <c r="K103" i="224"/>
  <c r="K95" i="224"/>
  <c r="K87" i="224"/>
  <c r="K79" i="224"/>
  <c r="K71" i="224"/>
  <c r="K63" i="224"/>
  <c r="K55" i="224"/>
  <c r="K47" i="224"/>
  <c r="K39" i="224"/>
  <c r="K31" i="224"/>
  <c r="K23" i="224"/>
  <c r="K15" i="224"/>
  <c r="K155" i="224"/>
  <c r="K123" i="224"/>
  <c r="K67" i="224"/>
  <c r="K35" i="224"/>
  <c r="K216" i="224"/>
  <c r="K184" i="224"/>
  <c r="K165" i="224"/>
  <c r="K69" i="224"/>
  <c r="K21" i="224"/>
  <c r="K13" i="224"/>
  <c r="K264" i="224"/>
  <c r="K232" i="224"/>
  <c r="K200" i="224"/>
  <c r="K169" i="224"/>
  <c r="K161" i="224"/>
  <c r="K153" i="224"/>
  <c r="K145" i="224"/>
  <c r="K137" i="224"/>
  <c r="K129" i="224"/>
  <c r="K121" i="224"/>
  <c r="K113" i="224"/>
  <c r="K105" i="224"/>
  <c r="K97" i="224"/>
  <c r="K89" i="224"/>
  <c r="K81" i="224"/>
  <c r="K73" i="224"/>
  <c r="K65" i="224"/>
  <c r="K57" i="224"/>
  <c r="K49" i="224"/>
  <c r="K41" i="224"/>
  <c r="K33" i="224"/>
  <c r="K25" i="224"/>
  <c r="K17" i="224"/>
  <c r="K256" i="224"/>
  <c r="K224" i="224"/>
  <c r="K192" i="224"/>
  <c r="K171" i="224"/>
  <c r="K163" i="224"/>
  <c r="K147" i="224"/>
  <c r="K139" i="224"/>
  <c r="K131" i="224"/>
  <c r="K115" i="224"/>
  <c r="K107" i="224"/>
  <c r="K99" i="224"/>
  <c r="K91" i="224"/>
  <c r="K83" i="224"/>
  <c r="K75" i="224"/>
  <c r="K59" i="224"/>
  <c r="K51" i="224"/>
  <c r="K43" i="224"/>
  <c r="K27" i="224"/>
  <c r="K19" i="224"/>
  <c r="K11" i="224"/>
  <c r="K248" i="224"/>
  <c r="K157" i="224"/>
  <c r="K149" i="224"/>
  <c r="K141" i="224"/>
  <c r="K133" i="224"/>
  <c r="K125" i="224"/>
  <c r="K117" i="224"/>
  <c r="K109" i="224"/>
  <c r="K101" i="224"/>
  <c r="K93" i="224"/>
  <c r="K85" i="224"/>
  <c r="K77" i="224"/>
  <c r="K61" i="224"/>
  <c r="K53" i="224"/>
  <c r="K45" i="224"/>
  <c r="K37" i="224"/>
  <c r="K29" i="224"/>
  <c r="K259" i="224"/>
  <c r="K16" i="224"/>
  <c r="K188" i="224"/>
  <c r="K234" i="224"/>
  <c r="K126" i="224"/>
  <c r="K203" i="224"/>
  <c r="K242" i="224"/>
  <c r="K28" i="224"/>
  <c r="K60" i="224"/>
  <c r="K92" i="224"/>
  <c r="K124" i="224"/>
  <c r="K156" i="224"/>
  <c r="K186" i="224"/>
  <c r="K218" i="224"/>
  <c r="K250" i="224"/>
  <c r="K284" i="224"/>
  <c r="K56" i="224"/>
  <c r="K96" i="224"/>
  <c r="K128" i="224"/>
  <c r="K160" i="224"/>
  <c r="K252" i="224"/>
  <c r="K46" i="224"/>
  <c r="K86" i="224"/>
  <c r="K118" i="224"/>
  <c r="K196" i="224"/>
  <c r="K26" i="224"/>
  <c r="K58" i="224"/>
  <c r="K90" i="224"/>
  <c r="K122" i="224"/>
  <c r="K154" i="224"/>
  <c r="K187" i="224"/>
  <c r="K219" i="224"/>
  <c r="K251" i="224"/>
  <c r="K185" i="224"/>
  <c r="K241" i="224"/>
  <c r="K281" i="224"/>
  <c r="K191" i="224"/>
  <c r="K223" i="224"/>
  <c r="K255" i="224"/>
  <c r="K287" i="224"/>
  <c r="K319" i="224"/>
  <c r="K283" i="224"/>
  <c r="K315" i="224"/>
  <c r="K225" i="224"/>
  <c r="K305" i="224"/>
  <c r="K181" i="224"/>
  <c r="K213" i="224"/>
  <c r="K245" i="224"/>
  <c r="K277" i="224"/>
  <c r="K309" i="224"/>
  <c r="K270" i="224"/>
  <c r="K24" i="224"/>
  <c r="K195" i="224"/>
  <c r="K238" i="224"/>
  <c r="K150" i="224"/>
  <c r="K210" i="224"/>
  <c r="K260" i="224"/>
  <c r="K36" i="224"/>
  <c r="K68" i="224"/>
  <c r="K100" i="224"/>
  <c r="K132" i="224"/>
  <c r="K164" i="224"/>
  <c r="K190" i="224"/>
  <c r="K222" i="224"/>
  <c r="K254" i="224"/>
  <c r="K32" i="224"/>
  <c r="K64" i="224"/>
  <c r="K104" i="224"/>
  <c r="K136" i="224"/>
  <c r="K168" i="224"/>
  <c r="K14" i="224"/>
  <c r="K54" i="224"/>
  <c r="K94" i="224"/>
  <c r="K134" i="224"/>
  <c r="K214" i="224"/>
  <c r="K34" i="224"/>
  <c r="K66" i="224"/>
  <c r="K98" i="224"/>
  <c r="K130" i="224"/>
  <c r="K162" i="224"/>
  <c r="K194" i="224"/>
  <c r="K226" i="224"/>
  <c r="K262" i="224"/>
  <c r="K209" i="224"/>
  <c r="K249" i="224"/>
  <c r="K10" i="224"/>
  <c r="K199" i="224"/>
  <c r="K231" i="224"/>
  <c r="K263" i="224"/>
  <c r="K295" i="224"/>
  <c r="K327" i="224"/>
  <c r="K291" i="224"/>
  <c r="K323" i="224"/>
  <c r="K265" i="224"/>
  <c r="K313" i="224"/>
  <c r="K189" i="224"/>
  <c r="K221" i="224"/>
  <c r="K253" i="224"/>
  <c r="K285" i="224"/>
  <c r="K317" i="224"/>
  <c r="K278" i="224"/>
  <c r="K72" i="224"/>
  <c r="K202" i="224"/>
  <c r="K38" i="224"/>
  <c r="K158" i="224"/>
  <c r="K228" i="224"/>
  <c r="K12" i="224"/>
  <c r="K44" i="224"/>
  <c r="K76" i="224"/>
  <c r="K108" i="224"/>
  <c r="K140" i="224"/>
  <c r="K172" i="224"/>
  <c r="K204" i="224"/>
  <c r="K236" i="224"/>
  <c r="K268" i="224"/>
  <c r="K40" i="224"/>
  <c r="K80" i="224"/>
  <c r="K112" i="224"/>
  <c r="K144" i="224"/>
  <c r="K206" i="224"/>
  <c r="K22" i="224"/>
  <c r="K62" i="224"/>
  <c r="K102" i="224"/>
  <c r="K142" i="224"/>
  <c r="K246" i="224"/>
  <c r="K42" i="224"/>
  <c r="K74" i="224"/>
  <c r="K106" i="224"/>
  <c r="K138" i="224"/>
  <c r="K170" i="224"/>
  <c r="K198" i="224"/>
  <c r="K230" i="224"/>
  <c r="K217" i="224"/>
  <c r="K257" i="224"/>
  <c r="K175" i="224"/>
  <c r="K207" i="224"/>
  <c r="K239" i="224"/>
  <c r="K271" i="224"/>
  <c r="K303" i="224"/>
  <c r="K267" i="224"/>
  <c r="K299" i="224"/>
  <c r="K193" i="224"/>
  <c r="K289" i="224"/>
  <c r="K321" i="224"/>
  <c r="K197" i="224"/>
  <c r="K229" i="224"/>
  <c r="K261" i="224"/>
  <c r="K293" i="224"/>
  <c r="K325" i="224"/>
  <c r="K286" i="224"/>
  <c r="K174" i="224"/>
  <c r="K227" i="224"/>
  <c r="K70" i="224"/>
  <c r="K166" i="224"/>
  <c r="K235" i="224"/>
  <c r="K20" i="224"/>
  <c r="K52" i="224"/>
  <c r="K84" i="224"/>
  <c r="K116" i="224"/>
  <c r="K148" i="224"/>
  <c r="K179" i="224"/>
  <c r="K211" i="224"/>
  <c r="K243" i="224"/>
  <c r="K276" i="224"/>
  <c r="K48" i="224"/>
  <c r="K88" i="224"/>
  <c r="K120" i="224"/>
  <c r="K152" i="224"/>
  <c r="K220" i="224"/>
  <c r="K30" i="224"/>
  <c r="K78" i="224"/>
  <c r="K110" i="224"/>
  <c r="K182" i="224"/>
  <c r="K18" i="224"/>
  <c r="K50" i="224"/>
  <c r="K82" i="224"/>
  <c r="K114" i="224"/>
  <c r="K146" i="224"/>
  <c r="K180" i="224"/>
  <c r="K212" i="224"/>
  <c r="K244" i="224"/>
  <c r="K177" i="224"/>
  <c r="K233" i="224"/>
  <c r="K273" i="224"/>
  <c r="K183" i="224"/>
  <c r="K215" i="224"/>
  <c r="K247" i="224"/>
  <c r="K279" i="224"/>
  <c r="K311" i="224"/>
  <c r="K275" i="224"/>
  <c r="K307" i="224"/>
  <c r="K201" i="224"/>
  <c r="K297" i="224"/>
  <c r="K173" i="224"/>
  <c r="K205" i="224"/>
  <c r="K237" i="224"/>
  <c r="K269" i="224"/>
  <c r="K301" i="224"/>
  <c r="M80" i="224"/>
  <c r="M72" i="224"/>
  <c r="M64" i="224"/>
  <c r="M56" i="224"/>
  <c r="M48" i="224"/>
  <c r="M40" i="224"/>
  <c r="M32" i="224"/>
  <c r="M24" i="224"/>
  <c r="M16" i="224"/>
  <c r="M70" i="224"/>
  <c r="M62" i="224"/>
  <c r="M54" i="224"/>
  <c r="M46" i="224"/>
  <c r="M38" i="224"/>
  <c r="M30" i="224"/>
  <c r="M22" i="224"/>
  <c r="M14" i="224"/>
  <c r="M82" i="224"/>
  <c r="M74" i="224"/>
  <c r="M66" i="224"/>
  <c r="M58" i="224"/>
  <c r="M50" i="224"/>
  <c r="M42" i="224"/>
  <c r="M34" i="224"/>
  <c r="M26" i="224"/>
  <c r="M18" i="224"/>
  <c r="M10" i="224"/>
  <c r="M20" i="224"/>
  <c r="M86" i="224"/>
  <c r="M78" i="224"/>
  <c r="M84" i="224"/>
  <c r="M76" i="224"/>
  <c r="M68" i="224"/>
  <c r="M60" i="224"/>
  <c r="M52" i="224"/>
  <c r="M44" i="224"/>
  <c r="M36" i="224"/>
  <c r="M28" i="224"/>
  <c r="M12" i="224"/>
  <c r="M330" i="224"/>
  <c r="M55" i="224"/>
  <c r="M17" i="224"/>
  <c r="M49" i="224"/>
  <c r="M81" i="224"/>
  <c r="M118" i="224"/>
  <c r="M29" i="224"/>
  <c r="M61" i="224"/>
  <c r="M94" i="224"/>
  <c r="M122" i="224"/>
  <c r="M11" i="224"/>
  <c r="M43" i="224"/>
  <c r="M75" i="224"/>
  <c r="M158" i="224"/>
  <c r="M186" i="224"/>
  <c r="M218" i="224"/>
  <c r="M250" i="224"/>
  <c r="M282" i="224"/>
  <c r="M314" i="224"/>
  <c r="M91" i="224"/>
  <c r="M107" i="224"/>
  <c r="M123" i="224"/>
  <c r="M139" i="224"/>
  <c r="M155" i="224"/>
  <c r="M171" i="224"/>
  <c r="M154" i="224"/>
  <c r="M190" i="224"/>
  <c r="M222" i="224"/>
  <c r="M254" i="224"/>
  <c r="M286" i="224"/>
  <c r="M318" i="224"/>
  <c r="M92" i="224"/>
  <c r="M108" i="224"/>
  <c r="M124" i="224"/>
  <c r="M140" i="224"/>
  <c r="M156" i="224"/>
  <c r="M101" i="224"/>
  <c r="M117" i="224"/>
  <c r="M133" i="224"/>
  <c r="M149" i="224"/>
  <c r="M165" i="224"/>
  <c r="M183" i="224"/>
  <c r="M199" i="224"/>
  <c r="M215" i="224"/>
  <c r="M231" i="224"/>
  <c r="M247" i="224"/>
  <c r="M263" i="224"/>
  <c r="M279" i="224"/>
  <c r="M295" i="224"/>
  <c r="M311" i="224"/>
  <c r="M327" i="224"/>
  <c r="M172" i="224"/>
  <c r="M188" i="224"/>
  <c r="M204" i="224"/>
  <c r="M220" i="224"/>
  <c r="M236" i="224"/>
  <c r="M252" i="224"/>
  <c r="M268" i="224"/>
  <c r="M284" i="224"/>
  <c r="M300" i="224"/>
  <c r="M316" i="224"/>
  <c r="M332" i="224"/>
  <c r="M177" i="224"/>
  <c r="M193" i="224"/>
  <c r="M209" i="224"/>
  <c r="M225" i="224"/>
  <c r="M241" i="224"/>
  <c r="M257" i="224"/>
  <c r="M273" i="224"/>
  <c r="M289" i="224"/>
  <c r="M305" i="224"/>
  <c r="M321" i="224"/>
  <c r="M337" i="224"/>
  <c r="M226" i="224"/>
  <c r="M326" i="224"/>
  <c r="M111" i="224"/>
  <c r="M143" i="224"/>
  <c r="M134" i="224"/>
  <c r="M198" i="224"/>
  <c r="M262" i="224"/>
  <c r="M322" i="224"/>
  <c r="M112" i="224"/>
  <c r="M144" i="224"/>
  <c r="M89" i="224"/>
  <c r="M121" i="224"/>
  <c r="M153" i="224"/>
  <c r="M169" i="224"/>
  <c r="M203" i="224"/>
  <c r="M235" i="224"/>
  <c r="M267" i="224"/>
  <c r="M299" i="224"/>
  <c r="M331" i="224"/>
  <c r="M192" i="224"/>
  <c r="M224" i="224"/>
  <c r="M256" i="224"/>
  <c r="M288" i="224"/>
  <c r="M320" i="224"/>
  <c r="M181" i="224"/>
  <c r="M213" i="224"/>
  <c r="M245" i="224"/>
  <c r="M277" i="224"/>
  <c r="M309" i="224"/>
  <c r="M341" i="224"/>
  <c r="M244" i="224"/>
  <c r="M260" i="224"/>
  <c r="M292" i="224"/>
  <c r="M324" i="224"/>
  <c r="M185" i="224"/>
  <c r="M217" i="224"/>
  <c r="M249" i="224"/>
  <c r="M281" i="224"/>
  <c r="M313" i="224"/>
  <c r="M23" i="224"/>
  <c r="M63" i="224"/>
  <c r="M25" i="224"/>
  <c r="M57" i="224"/>
  <c r="M90" i="224"/>
  <c r="M130" i="224"/>
  <c r="M37" i="224"/>
  <c r="M69" i="224"/>
  <c r="M98" i="224"/>
  <c r="M126" i="224"/>
  <c r="M19" i="224"/>
  <c r="M51" i="224"/>
  <c r="M83" i="224"/>
  <c r="M166" i="224"/>
  <c r="M194" i="224"/>
  <c r="M31" i="224"/>
  <c r="M71" i="224"/>
  <c r="M33" i="224"/>
  <c r="M65" i="224"/>
  <c r="M102" i="224"/>
  <c r="M13" i="224"/>
  <c r="M45" i="224"/>
  <c r="M77" i="224"/>
  <c r="M106" i="224"/>
  <c r="M15" i="224"/>
  <c r="M27" i="224"/>
  <c r="M59" i="224"/>
  <c r="M138" i="224"/>
  <c r="M170" i="224"/>
  <c r="M202" i="224"/>
  <c r="M234" i="224"/>
  <c r="M266" i="224"/>
  <c r="M298" i="224"/>
  <c r="M338" i="224"/>
  <c r="M99" i="224"/>
  <c r="M115" i="224"/>
  <c r="M131" i="224"/>
  <c r="M147" i="224"/>
  <c r="M163" i="224"/>
  <c r="M142" i="224"/>
  <c r="M174" i="224"/>
  <c r="M206" i="224"/>
  <c r="M238" i="224"/>
  <c r="M270" i="224"/>
  <c r="M302" i="224"/>
  <c r="M334" i="224"/>
  <c r="M100" i="224"/>
  <c r="M116" i="224"/>
  <c r="M132" i="224"/>
  <c r="M148" i="224"/>
  <c r="M164" i="224"/>
  <c r="M93" i="224"/>
  <c r="M109" i="224"/>
  <c r="M125" i="224"/>
  <c r="M141" i="224"/>
  <c r="M157" i="224"/>
  <c r="M175" i="224"/>
  <c r="M191" i="224"/>
  <c r="M207" i="224"/>
  <c r="M223" i="224"/>
  <c r="M239" i="224"/>
  <c r="M255" i="224"/>
  <c r="M271" i="224"/>
  <c r="M287" i="224"/>
  <c r="M303" i="224"/>
  <c r="M319" i="224"/>
  <c r="M335" i="224"/>
  <c r="M180" i="224"/>
  <c r="M196" i="224"/>
  <c r="M212" i="224"/>
  <c r="M39" i="224"/>
  <c r="M79" i="224"/>
  <c r="M41" i="224"/>
  <c r="M73" i="224"/>
  <c r="M110" i="224"/>
  <c r="M21" i="224"/>
  <c r="M53" i="224"/>
  <c r="M85" i="224"/>
  <c r="M114" i="224"/>
  <c r="M47" i="224"/>
  <c r="M35" i="224"/>
  <c r="M67" i="224"/>
  <c r="M150" i="224"/>
  <c r="M178" i="224"/>
  <c r="M210" i="224"/>
  <c r="M242" i="224"/>
  <c r="M274" i="224"/>
  <c r="M306" i="224"/>
  <c r="M87" i="224"/>
  <c r="M103" i="224"/>
  <c r="M119" i="224"/>
  <c r="M135" i="224"/>
  <c r="M151" i="224"/>
  <c r="M167" i="224"/>
  <c r="M146" i="224"/>
  <c r="M182" i="224"/>
  <c r="M214" i="224"/>
  <c r="M246" i="224"/>
  <c r="M278" i="224"/>
  <c r="M310" i="224"/>
  <c r="M88" i="224"/>
  <c r="M104" i="224"/>
  <c r="M120" i="224"/>
  <c r="M136" i="224"/>
  <c r="M152" i="224"/>
  <c r="M168" i="224"/>
  <c r="M97" i="224"/>
  <c r="M113" i="224"/>
  <c r="M129" i="224"/>
  <c r="M145" i="224"/>
  <c r="M161" i="224"/>
  <c r="M179" i="224"/>
  <c r="M195" i="224"/>
  <c r="M211" i="224"/>
  <c r="M227" i="224"/>
  <c r="M243" i="224"/>
  <c r="M259" i="224"/>
  <c r="M275" i="224"/>
  <c r="M291" i="224"/>
  <c r="M307" i="224"/>
  <c r="M323" i="224"/>
  <c r="M339" i="224"/>
  <c r="M184" i="224"/>
  <c r="M200" i="224"/>
  <c r="M216" i="224"/>
  <c r="M232" i="224"/>
  <c r="M248" i="224"/>
  <c r="M264" i="224"/>
  <c r="M280" i="224"/>
  <c r="M296" i="224"/>
  <c r="M312" i="224"/>
  <c r="M328" i="224"/>
  <c r="M173" i="224"/>
  <c r="M189" i="224"/>
  <c r="M205" i="224"/>
  <c r="M221" i="224"/>
  <c r="M237" i="224"/>
  <c r="M253" i="224"/>
  <c r="M269" i="224"/>
  <c r="M285" i="224"/>
  <c r="M301" i="224"/>
  <c r="M317" i="224"/>
  <c r="M333" i="224"/>
  <c r="M258" i="224"/>
  <c r="M290" i="224"/>
  <c r="M95" i="224"/>
  <c r="M127" i="224"/>
  <c r="M159" i="224"/>
  <c r="M162" i="224"/>
  <c r="M230" i="224"/>
  <c r="M294" i="224"/>
  <c r="M96" i="224"/>
  <c r="M128" i="224"/>
  <c r="M160" i="224"/>
  <c r="M105" i="224"/>
  <c r="M137" i="224"/>
  <c r="M187" i="224"/>
  <c r="M219" i="224"/>
  <c r="M251" i="224"/>
  <c r="M283" i="224"/>
  <c r="M315" i="224"/>
  <c r="M176" i="224"/>
  <c r="M208" i="224"/>
  <c r="M240" i="224"/>
  <c r="M272" i="224"/>
  <c r="M304" i="224"/>
  <c r="M336" i="224"/>
  <c r="M197" i="224"/>
  <c r="M229" i="224"/>
  <c r="M261" i="224"/>
  <c r="M293" i="224"/>
  <c r="M325" i="224"/>
  <c r="M228" i="224"/>
  <c r="M276" i="224"/>
  <c r="M308" i="224"/>
  <c r="M340" i="224"/>
  <c r="M201" i="224"/>
  <c r="M233" i="224"/>
  <c r="M265" i="224"/>
  <c r="M297" i="224"/>
  <c r="M329" i="224"/>
  <c r="P10" i="224"/>
  <c r="P342" i="224" s="1"/>
  <c r="R342" i="227"/>
  <c r="H10" i="226"/>
  <c r="AA41" i="226"/>
  <c r="AA297" i="226"/>
  <c r="AA170" i="226"/>
  <c r="AA298" i="226"/>
  <c r="AA203" i="226"/>
  <c r="AA116" i="226"/>
  <c r="AA284" i="226"/>
  <c r="AA93" i="226"/>
  <c r="AA293" i="226"/>
  <c r="AA86" i="226"/>
  <c r="AA262" i="226"/>
  <c r="AA23" i="226"/>
  <c r="AA272" i="226"/>
  <c r="AA265" i="226"/>
  <c r="AA154" i="226"/>
  <c r="AA282" i="226"/>
  <c r="AA155" i="226"/>
  <c r="AA100" i="226"/>
  <c r="AA268" i="226"/>
  <c r="AA69" i="226"/>
  <c r="AA269" i="226"/>
  <c r="AA62" i="226"/>
  <c r="AA246" i="226"/>
  <c r="AA320" i="226"/>
  <c r="AA89" i="226"/>
  <c r="AA329" i="226"/>
  <c r="AA194" i="226"/>
  <c r="AA322" i="226"/>
  <c r="AA227" i="226"/>
  <c r="AA164" i="226"/>
  <c r="AA308" i="226"/>
  <c r="AA133" i="226"/>
  <c r="AA325" i="226"/>
  <c r="AA110" i="226"/>
  <c r="AA286" i="226"/>
  <c r="AA95" i="226"/>
  <c r="AA57" i="226"/>
  <c r="AA305" i="226"/>
  <c r="AA210" i="226"/>
  <c r="AA208" i="226"/>
  <c r="AA331" i="226"/>
  <c r="AA196" i="226"/>
  <c r="AA88" i="226"/>
  <c r="AA157" i="226"/>
  <c r="AA341" i="226"/>
  <c r="AA158" i="226"/>
  <c r="AA302" i="226"/>
  <c r="AA143" i="226"/>
  <c r="AA105" i="226"/>
  <c r="AA337" i="226"/>
  <c r="AA202" i="226"/>
  <c r="AA136" i="226"/>
  <c r="AA235" i="226"/>
  <c r="AA172" i="226"/>
  <c r="AA316" i="226"/>
  <c r="AA149" i="226"/>
  <c r="AA333" i="226"/>
  <c r="AA126" i="226"/>
  <c r="AA294" i="226"/>
  <c r="AA127" i="226"/>
  <c r="AA73" i="226"/>
  <c r="AA313" i="226"/>
  <c r="AA186" i="226"/>
  <c r="AA314" i="226"/>
  <c r="AA219" i="226"/>
  <c r="AA140" i="226"/>
  <c r="AA300" i="226"/>
  <c r="AA117" i="226"/>
  <c r="AA317" i="226"/>
  <c r="AA102" i="226"/>
  <c r="AA278" i="226"/>
  <c r="AA63" i="226"/>
  <c r="AA169" i="226"/>
  <c r="AA42" i="226"/>
  <c r="AA226" i="226"/>
  <c r="AA51" i="226"/>
  <c r="AA104" i="226"/>
  <c r="AA212" i="226"/>
  <c r="AA152" i="226"/>
  <c r="AA181" i="226"/>
  <c r="AA144" i="226"/>
  <c r="AA182" i="226"/>
  <c r="AA318" i="226"/>
  <c r="AA175" i="226"/>
  <c r="AA121" i="226"/>
  <c r="AA58" i="226"/>
  <c r="AA242" i="226"/>
  <c r="AA67" i="226"/>
  <c r="AA36" i="226"/>
  <c r="AA228" i="226"/>
  <c r="AA280" i="226"/>
  <c r="AA213" i="226"/>
  <c r="AA200" i="226"/>
  <c r="AA206" i="226"/>
  <c r="AA176" i="226"/>
  <c r="AA215" i="226"/>
  <c r="AA185" i="226"/>
  <c r="AA50" i="226"/>
  <c r="AA234" i="226"/>
  <c r="AA59" i="226"/>
  <c r="AA12" i="226"/>
  <c r="AA220" i="226"/>
  <c r="AA256" i="226"/>
  <c r="AA189" i="226"/>
  <c r="AA168" i="226"/>
  <c r="AA190" i="226"/>
  <c r="AA80" i="226"/>
  <c r="AA191" i="226"/>
  <c r="AA137" i="226"/>
  <c r="AA34" i="226"/>
  <c r="AA218" i="226"/>
  <c r="AA19" i="226"/>
  <c r="AA339" i="226"/>
  <c r="AA204" i="226"/>
  <c r="AA120" i="226"/>
  <c r="AA173" i="226"/>
  <c r="AA56" i="226"/>
  <c r="AA174" i="226"/>
  <c r="AA310" i="226"/>
  <c r="AA159" i="226"/>
  <c r="AA72" i="226"/>
  <c r="AA217" i="226"/>
  <c r="AA90" i="226"/>
  <c r="AA258" i="226"/>
  <c r="AA99" i="226"/>
  <c r="AA76" i="226"/>
  <c r="AA244" i="226"/>
  <c r="AA13" i="226"/>
  <c r="AA237" i="226"/>
  <c r="AA30" i="226"/>
  <c r="AA222" i="226"/>
  <c r="AA264" i="226"/>
  <c r="AA327" i="226"/>
  <c r="AA201" i="226"/>
  <c r="AA122" i="226"/>
  <c r="AA274" i="226"/>
  <c r="AA147" i="226"/>
  <c r="AA92" i="226"/>
  <c r="AA260" i="226"/>
  <c r="AA53" i="226"/>
  <c r="AA261" i="226"/>
  <c r="AA54" i="226"/>
  <c r="AA238" i="226"/>
  <c r="AA296" i="226"/>
  <c r="AA96" i="226"/>
  <c r="AA233" i="226"/>
  <c r="AA114" i="226"/>
  <c r="AA266" i="226"/>
  <c r="AA131" i="226"/>
  <c r="AA84" i="226"/>
  <c r="AA252" i="226"/>
  <c r="AA29" i="226"/>
  <c r="AA245" i="226"/>
  <c r="AA46" i="226"/>
  <c r="AA230" i="226"/>
  <c r="AA288" i="226"/>
  <c r="AA335" i="226"/>
  <c r="AA209" i="226"/>
  <c r="AA74" i="226"/>
  <c r="AA250" i="226"/>
  <c r="AA75" i="226"/>
  <c r="AA68" i="226"/>
  <c r="AA236" i="226"/>
  <c r="AA312" i="226"/>
  <c r="AA229" i="226"/>
  <c r="AA14" i="226"/>
  <c r="AA214" i="226"/>
  <c r="AA240" i="226"/>
  <c r="AA271" i="226"/>
  <c r="AA304" i="226"/>
  <c r="AA273" i="226"/>
  <c r="AA162" i="226"/>
  <c r="AA290" i="226"/>
  <c r="AA179" i="226"/>
  <c r="AA108" i="226"/>
  <c r="AA276" i="226"/>
  <c r="AA85" i="226"/>
  <c r="AA285" i="226"/>
  <c r="AA78" i="226"/>
  <c r="AA254" i="226"/>
  <c r="AA15" i="226"/>
  <c r="AA248" i="226"/>
  <c r="AA249" i="226"/>
  <c r="AA178" i="226"/>
  <c r="AA306" i="226"/>
  <c r="AA211" i="226"/>
  <c r="AA132" i="226"/>
  <c r="AA292" i="226"/>
  <c r="AA109" i="226"/>
  <c r="AA309" i="226"/>
  <c r="AA94" i="226"/>
  <c r="AA270" i="226"/>
  <c r="AA39" i="226"/>
  <c r="S318" i="226"/>
  <c r="S225" i="226"/>
  <c r="T225" i="226" s="1"/>
  <c r="S129" i="226"/>
  <c r="T129" i="226" s="1"/>
  <c r="P322" i="226"/>
  <c r="Q322" i="226" s="1"/>
  <c r="S174" i="226"/>
  <c r="S78" i="226"/>
  <c r="T78" i="226" s="1"/>
  <c r="S302" i="226"/>
  <c r="S336" i="226"/>
  <c r="S264" i="226"/>
  <c r="S200" i="226"/>
  <c r="T200" i="226" s="1"/>
  <c r="L200" i="229" s="1"/>
  <c r="S104" i="226"/>
  <c r="T104" i="226" s="1"/>
  <c r="S130" i="226"/>
  <c r="T130" i="226" s="1"/>
  <c r="S301" i="226"/>
  <c r="S237" i="226"/>
  <c r="T237" i="226" s="1"/>
  <c r="S173" i="226"/>
  <c r="S77" i="226"/>
  <c r="T77" i="226" s="1"/>
  <c r="S122" i="226"/>
  <c r="T122" i="226" s="1"/>
  <c r="S242" i="226"/>
  <c r="S314" i="226"/>
  <c r="S283" i="226"/>
  <c r="S219" i="226"/>
  <c r="T219" i="226" s="1"/>
  <c r="S155" i="226"/>
  <c r="S91" i="226"/>
  <c r="T91" i="226" s="1"/>
  <c r="S279" i="226"/>
  <c r="S215" i="226"/>
  <c r="T215" i="226" s="1"/>
  <c r="S252" i="226"/>
  <c r="S220" i="226"/>
  <c r="T220" i="226" s="1"/>
  <c r="S148" i="226"/>
  <c r="S76" i="226"/>
  <c r="T76" i="226" s="1"/>
  <c r="P224" i="226"/>
  <c r="Q224" i="226" s="1"/>
  <c r="S124" i="226"/>
  <c r="T124" i="226" s="1"/>
  <c r="S135" i="226"/>
  <c r="T135" i="226" s="1"/>
  <c r="S71" i="226"/>
  <c r="T71" i="226" s="1"/>
  <c r="S154" i="226"/>
  <c r="S18" i="226"/>
  <c r="T18" i="226" s="1"/>
  <c r="S65" i="226"/>
  <c r="T65" i="226" s="1"/>
  <c r="S40" i="226"/>
  <c r="T40" i="226" s="1"/>
  <c r="S300" i="226"/>
  <c r="S165" i="226"/>
  <c r="S37" i="226"/>
  <c r="T37" i="226" s="1"/>
  <c r="S214" i="226"/>
  <c r="T214" i="226" s="1"/>
  <c r="S46" i="226"/>
  <c r="T46" i="226" s="1"/>
  <c r="AK18" i="226"/>
  <c r="AL18" i="226" s="1"/>
  <c r="AK210" i="226"/>
  <c r="AL210" i="226" s="1"/>
  <c r="AK31" i="226"/>
  <c r="AL31" i="226" s="1"/>
  <c r="AK83" i="226"/>
  <c r="AL83" i="226" s="1"/>
  <c r="AK84" i="226"/>
  <c r="AL84" i="226" s="1"/>
  <c r="AK268" i="226"/>
  <c r="AL268" i="226" s="1"/>
  <c r="AM234" i="226"/>
  <c r="AM121" i="226"/>
  <c r="AM212" i="226"/>
  <c r="AM201" i="226"/>
  <c r="AM213" i="226"/>
  <c r="AM249" i="226"/>
  <c r="AM102" i="226"/>
  <c r="AM270" i="226"/>
  <c r="AM15" i="226"/>
  <c r="AM90" i="226"/>
  <c r="AM184" i="226"/>
  <c r="AJ229" i="226"/>
  <c r="AJ118" i="226"/>
  <c r="AJ278" i="226"/>
  <c r="AJ192" i="226"/>
  <c r="AJ169" i="226"/>
  <c r="AJ175" i="226"/>
  <c r="AG234" i="226"/>
  <c r="AG97" i="226"/>
  <c r="AG147" i="226"/>
  <c r="AG76" i="226"/>
  <c r="AG252" i="226"/>
  <c r="AG133" i="226"/>
  <c r="AG70" i="226"/>
  <c r="AG198" i="226"/>
  <c r="AG63" i="226"/>
  <c r="AG311" i="226"/>
  <c r="AG120" i="226"/>
  <c r="AJ122" i="226"/>
  <c r="AJ282" i="226"/>
  <c r="AJ319" i="226"/>
  <c r="AJ315" i="226"/>
  <c r="AJ212" i="226"/>
  <c r="AM34" i="226"/>
  <c r="AM131" i="226"/>
  <c r="AM84" i="226"/>
  <c r="AM284" i="226"/>
  <c r="AM133" i="226"/>
  <c r="AM341" i="226"/>
  <c r="AM322" i="226"/>
  <c r="AM214" i="226"/>
  <c r="AM313" i="226"/>
  <c r="AM175" i="226"/>
  <c r="AM72" i="226"/>
  <c r="AJ149" i="226"/>
  <c r="AJ46" i="226"/>
  <c r="AJ222" i="226"/>
  <c r="AJ64" i="226"/>
  <c r="AJ89" i="226"/>
  <c r="AJ297" i="226"/>
  <c r="AG114" i="226"/>
  <c r="AG274" i="226"/>
  <c r="AG35" i="226"/>
  <c r="AG203" i="226"/>
  <c r="AG124" i="226"/>
  <c r="AG292" i="226"/>
  <c r="AG189" i="226"/>
  <c r="AG110" i="226"/>
  <c r="AG286" i="226"/>
  <c r="AG135" i="226"/>
  <c r="AG129" i="226"/>
  <c r="AG168" i="226"/>
  <c r="AK130" i="226"/>
  <c r="AL130" i="226" s="1"/>
  <c r="AK290" i="226"/>
  <c r="AL290" i="226" s="1"/>
  <c r="AK11" i="226"/>
  <c r="AL11" i="226" s="1"/>
  <c r="AK331" i="226"/>
  <c r="AL331" i="226" s="1"/>
  <c r="AK220" i="226"/>
  <c r="AL220" i="226" s="1"/>
  <c r="AN233" i="226"/>
  <c r="AO233" i="226" s="1"/>
  <c r="AN83" i="226"/>
  <c r="AO83" i="226" s="1"/>
  <c r="AN44" i="226"/>
  <c r="AN260" i="226"/>
  <c r="AO260" i="226" s="1"/>
  <c r="AN93" i="226"/>
  <c r="AO93" i="226" s="1"/>
  <c r="AN293" i="226"/>
  <c r="AO293" i="226" s="1"/>
  <c r="AN266" i="226"/>
  <c r="AN174" i="226"/>
  <c r="AO174" i="226" s="1"/>
  <c r="AN113" i="226"/>
  <c r="AO113" i="226" s="1"/>
  <c r="AN135" i="226"/>
  <c r="AO135" i="226" s="1"/>
  <c r="AN314" i="226"/>
  <c r="AK109" i="226"/>
  <c r="AL109" i="226" s="1"/>
  <c r="AK333" i="226"/>
  <c r="AL333" i="226" s="1"/>
  <c r="AK190" i="226"/>
  <c r="AL190" i="226" s="1"/>
  <c r="AK335" i="226"/>
  <c r="AL335" i="226" s="1"/>
  <c r="AK327" i="226"/>
  <c r="AL327" i="226" s="1"/>
  <c r="AK241" i="226"/>
  <c r="AL241" i="226" s="1"/>
  <c r="AH50" i="226"/>
  <c r="AI50" i="226" s="1"/>
  <c r="AH250" i="226"/>
  <c r="AI250" i="226" s="1"/>
  <c r="AH329" i="226"/>
  <c r="AI329" i="226" s="1"/>
  <c r="AH179" i="226"/>
  <c r="AI179" i="226" s="1"/>
  <c r="AH100" i="226"/>
  <c r="AI100" i="226" s="1"/>
  <c r="AH268" i="226"/>
  <c r="AI268" i="226" s="1"/>
  <c r="AH149" i="226"/>
  <c r="AI149" i="226" s="1"/>
  <c r="AH86" i="226"/>
  <c r="AI86" i="226" s="1"/>
  <c r="AH262" i="226"/>
  <c r="AI262" i="226" s="1"/>
  <c r="AH95" i="226"/>
  <c r="AI95" i="226" s="1"/>
  <c r="AH327" i="226"/>
  <c r="AI327" i="226" s="1"/>
  <c r="AH144" i="226"/>
  <c r="AI144" i="226" s="1"/>
  <c r="AJ202" i="226"/>
  <c r="AJ15" i="226"/>
  <c r="AJ75" i="226"/>
  <c r="AJ76" i="226"/>
  <c r="AJ260" i="226"/>
  <c r="AM41" i="226"/>
  <c r="AM59" i="226"/>
  <c r="AM154" i="226"/>
  <c r="AM236" i="226"/>
  <c r="AM29" i="226"/>
  <c r="AM245" i="226"/>
  <c r="AM146" i="226"/>
  <c r="AM126" i="226"/>
  <c r="AM294" i="226"/>
  <c r="AM63" i="226"/>
  <c r="AM226" i="226"/>
  <c r="AJ29" i="226"/>
  <c r="AJ277" i="226"/>
  <c r="AJ150" i="226"/>
  <c r="AJ302" i="226"/>
  <c r="AJ63" i="226"/>
  <c r="AJ201" i="226"/>
  <c r="AG82" i="226"/>
  <c r="AG258" i="226"/>
  <c r="AG58" i="226"/>
  <c r="AG187" i="226"/>
  <c r="AG108" i="226"/>
  <c r="AG276" i="226"/>
  <c r="AG173" i="226"/>
  <c r="AG94" i="226"/>
  <c r="AG270" i="226"/>
  <c r="AG103" i="226"/>
  <c r="AG335" i="226"/>
  <c r="AG152" i="226"/>
  <c r="AM275" i="226"/>
  <c r="AG155" i="226"/>
  <c r="AM182" i="226"/>
  <c r="AM328" i="226"/>
  <c r="AG256" i="226"/>
  <c r="AG273" i="226"/>
  <c r="AM324" i="226"/>
  <c r="AG12" i="226"/>
  <c r="AJ178" i="226"/>
  <c r="AK17" i="226"/>
  <c r="AL17" i="226" s="1"/>
  <c r="AH101" i="226"/>
  <c r="AI101" i="226" s="1"/>
  <c r="AJ291" i="226"/>
  <c r="AM79" i="226"/>
  <c r="AG207" i="226"/>
  <c r="AG326" i="226"/>
  <c r="AJ336" i="226"/>
  <c r="AJ215" i="226"/>
  <c r="AG253" i="226"/>
  <c r="AH52" i="226"/>
  <c r="AI52" i="226" s="1"/>
  <c r="AG285" i="226"/>
  <c r="AJ117" i="226"/>
  <c r="AG280" i="226"/>
  <c r="AM140" i="226"/>
  <c r="AM77" i="226"/>
  <c r="AK38" i="226"/>
  <c r="AL38" i="226" s="1"/>
  <c r="AH305" i="226"/>
  <c r="AI305" i="226" s="1"/>
  <c r="AM106" i="226"/>
  <c r="AG180" i="226"/>
  <c r="AJ243" i="226"/>
  <c r="AM340" i="226"/>
  <c r="AN142" i="226"/>
  <c r="AO142" i="226" s="1"/>
  <c r="AG87" i="226"/>
  <c r="AJ257" i="226"/>
  <c r="AM27" i="226"/>
  <c r="AH211" i="226"/>
  <c r="AI211" i="226" s="1"/>
  <c r="AK330" i="226"/>
  <c r="AL330" i="226" s="1"/>
  <c r="AM171" i="226"/>
  <c r="AG257" i="226"/>
  <c r="AH223" i="226"/>
  <c r="AI223" i="226" s="1"/>
  <c r="AN231" i="226"/>
  <c r="AO231" i="226" s="1"/>
  <c r="AM38" i="226"/>
  <c r="AM311" i="226"/>
  <c r="AH68" i="226"/>
  <c r="AI68" i="226" s="1"/>
  <c r="AN134" i="226"/>
  <c r="AO134" i="226" s="1"/>
  <c r="AG172" i="226"/>
  <c r="AN127" i="226"/>
  <c r="AO127" i="226" s="1"/>
  <c r="AK313" i="226"/>
  <c r="AL313" i="226" s="1"/>
  <c r="AH71" i="226"/>
  <c r="AI71" i="226" s="1"/>
  <c r="AJ205" i="226"/>
  <c r="AK188" i="226"/>
  <c r="AL188" i="226" s="1"/>
  <c r="AH216" i="226"/>
  <c r="AI216" i="226" s="1"/>
  <c r="S121" i="226"/>
  <c r="T121" i="226" s="1"/>
  <c r="P274" i="226"/>
  <c r="Q274" i="226" s="1"/>
  <c r="S134" i="226"/>
  <c r="T134" i="226" s="1"/>
  <c r="S334" i="226"/>
  <c r="S292" i="226"/>
  <c r="S328" i="226"/>
  <c r="S256" i="226"/>
  <c r="S192" i="226"/>
  <c r="S96" i="226"/>
  <c r="T96" i="226" s="1"/>
  <c r="S98" i="226"/>
  <c r="T98" i="226" s="1"/>
  <c r="S293" i="226"/>
  <c r="S229" i="226"/>
  <c r="T229" i="226" s="1"/>
  <c r="S133" i="226"/>
  <c r="T133" i="226" s="1"/>
  <c r="S90" i="226"/>
  <c r="T90" i="226" s="1"/>
  <c r="S210" i="226"/>
  <c r="T210" i="226" s="1"/>
  <c r="S306" i="226"/>
  <c r="S275" i="226"/>
  <c r="S211" i="226"/>
  <c r="T211" i="226" s="1"/>
  <c r="S147" i="226"/>
  <c r="S83" i="226"/>
  <c r="T83" i="226" s="1"/>
  <c r="S321" i="226"/>
  <c r="S271" i="226"/>
  <c r="S207" i="226"/>
  <c r="S284" i="226"/>
  <c r="S212" i="226"/>
  <c r="T212" i="226" s="1"/>
  <c r="S140" i="226"/>
  <c r="T140" i="226" s="1"/>
  <c r="S68" i="226"/>
  <c r="T68" i="226" s="1"/>
  <c r="S191" i="226"/>
  <c r="S127" i="226"/>
  <c r="T127" i="226" s="1"/>
  <c r="S63" i="226"/>
  <c r="T63" i="226" s="1"/>
  <c r="S146" i="226"/>
  <c r="S57" i="226"/>
  <c r="T57" i="226" s="1"/>
  <c r="S168" i="226"/>
  <c r="S32" i="226"/>
  <c r="T32" i="226" s="1"/>
  <c r="S157" i="226"/>
  <c r="S29" i="226"/>
  <c r="T29" i="226" s="1"/>
  <c r="S270" i="226"/>
  <c r="S166" i="226"/>
  <c r="S38" i="226"/>
  <c r="T38" i="226" s="1"/>
  <c r="AJ66" i="226"/>
  <c r="AJ242" i="226"/>
  <c r="AJ135" i="226"/>
  <c r="AJ147" i="226"/>
  <c r="AJ148" i="226"/>
  <c r="AJ300" i="226"/>
  <c r="AN234" i="226"/>
  <c r="AO234" i="226" s="1"/>
  <c r="AN121" i="226"/>
  <c r="AO121" i="226" s="1"/>
  <c r="AN212" i="226"/>
  <c r="AO212" i="226" s="1"/>
  <c r="AN201" i="226"/>
  <c r="AO201" i="226" s="1"/>
  <c r="AN213" i="226"/>
  <c r="AO213" i="226" s="1"/>
  <c r="AN249" i="226"/>
  <c r="AO249" i="226" s="1"/>
  <c r="AN102" i="226"/>
  <c r="AO102" i="226" s="1"/>
  <c r="AN270" i="226"/>
  <c r="AN15" i="226"/>
  <c r="AO15" i="226" s="1"/>
  <c r="AN90" i="226"/>
  <c r="AN184" i="226"/>
  <c r="AO184" i="226" s="1"/>
  <c r="AK229" i="226"/>
  <c r="AL229" i="226" s="1"/>
  <c r="AK118" i="226"/>
  <c r="AL118" i="226" s="1"/>
  <c r="AK278" i="226"/>
  <c r="AL278" i="226" s="1"/>
  <c r="AK192" i="226"/>
  <c r="AL192" i="226" s="1"/>
  <c r="AK169" i="226"/>
  <c r="AL169" i="226" s="1"/>
  <c r="AK175" i="226"/>
  <c r="AL175" i="226" s="1"/>
  <c r="AH234" i="226"/>
  <c r="AI234" i="226" s="1"/>
  <c r="AH97" i="226"/>
  <c r="AI97" i="226" s="1"/>
  <c r="AH147" i="226"/>
  <c r="AI147" i="226" s="1"/>
  <c r="AH76" i="226"/>
  <c r="AI76" i="226" s="1"/>
  <c r="AH252" i="226"/>
  <c r="AI252" i="226" s="1"/>
  <c r="AH133" i="226"/>
  <c r="AI133" i="226" s="1"/>
  <c r="AH70" i="226"/>
  <c r="AI70" i="226" s="1"/>
  <c r="AH198" i="226"/>
  <c r="AI198" i="226" s="1"/>
  <c r="AH63" i="226"/>
  <c r="AI63" i="226" s="1"/>
  <c r="AH311" i="226"/>
  <c r="AI311" i="226" s="1"/>
  <c r="AH120" i="226"/>
  <c r="AI120" i="226" s="1"/>
  <c r="AK122" i="226"/>
  <c r="AL122" i="226" s="1"/>
  <c r="AK282" i="226"/>
  <c r="AL282" i="226" s="1"/>
  <c r="AK319" i="226"/>
  <c r="AL319" i="226" s="1"/>
  <c r="AK315" i="226"/>
  <c r="AL315" i="226" s="1"/>
  <c r="AK212" i="226"/>
  <c r="AL212" i="226" s="1"/>
  <c r="AN34" i="226"/>
  <c r="AO34" i="226" s="1"/>
  <c r="AN131" i="226"/>
  <c r="AO131" i="226" s="1"/>
  <c r="AN84" i="226"/>
  <c r="AN284" i="226"/>
  <c r="AO284" i="226" s="1"/>
  <c r="AN133" i="226"/>
  <c r="AO133" i="226" s="1"/>
  <c r="AN341" i="226"/>
  <c r="AO341" i="226" s="1"/>
  <c r="AN322" i="226"/>
  <c r="AN214" i="226"/>
  <c r="AO214" i="226" s="1"/>
  <c r="AN313" i="226"/>
  <c r="AN175" i="226"/>
  <c r="AN72" i="226"/>
  <c r="AK149" i="226"/>
  <c r="AL149" i="226" s="1"/>
  <c r="AK46" i="226"/>
  <c r="AL46" i="226" s="1"/>
  <c r="AK222" i="226"/>
  <c r="AL222" i="226" s="1"/>
  <c r="AK64" i="226"/>
  <c r="AL64" i="226" s="1"/>
  <c r="AK89" i="226"/>
  <c r="AL89" i="226" s="1"/>
  <c r="AK297" i="226"/>
  <c r="AL297" i="226" s="1"/>
  <c r="AH114" i="226"/>
  <c r="AI114" i="226" s="1"/>
  <c r="AH274" i="226"/>
  <c r="AI274" i="226" s="1"/>
  <c r="AH35" i="226"/>
  <c r="AI35" i="226" s="1"/>
  <c r="AH203" i="226"/>
  <c r="AI203" i="226" s="1"/>
  <c r="AH124" i="226"/>
  <c r="AI124" i="226" s="1"/>
  <c r="AH292" i="226"/>
  <c r="AI292" i="226" s="1"/>
  <c r="AH189" i="226"/>
  <c r="AI189" i="226" s="1"/>
  <c r="AH110" i="226"/>
  <c r="AI110" i="226" s="1"/>
  <c r="AH286" i="226"/>
  <c r="AI286" i="226" s="1"/>
  <c r="AH135" i="226"/>
  <c r="AI135" i="226" s="1"/>
  <c r="AH129" i="226"/>
  <c r="AI129" i="226" s="1"/>
  <c r="AH168" i="226"/>
  <c r="AI168" i="226" s="1"/>
  <c r="AJ194" i="226"/>
  <c r="AJ322" i="226"/>
  <c r="AJ67" i="226"/>
  <c r="AJ44" i="226"/>
  <c r="AJ252" i="226"/>
  <c r="AM50" i="226"/>
  <c r="AM147" i="226"/>
  <c r="AM100" i="226"/>
  <c r="AM292" i="226"/>
  <c r="AM141" i="226"/>
  <c r="AM49" i="226"/>
  <c r="AM22" i="226"/>
  <c r="AM222" i="226"/>
  <c r="AM42" i="226"/>
  <c r="AM215" i="226"/>
  <c r="AM88" i="226"/>
  <c r="AJ157" i="226"/>
  <c r="AJ54" i="226"/>
  <c r="AJ230" i="226"/>
  <c r="AJ72" i="226"/>
  <c r="AJ105" i="226"/>
  <c r="AJ305" i="226"/>
  <c r="AG122" i="226"/>
  <c r="AG282" i="226"/>
  <c r="AG43" i="226"/>
  <c r="AG243" i="226"/>
  <c r="AG148" i="226"/>
  <c r="AG300" i="226"/>
  <c r="AG197" i="226"/>
  <c r="AG118" i="226"/>
  <c r="AG294" i="226"/>
  <c r="AG143" i="226"/>
  <c r="AG161" i="226"/>
  <c r="AG192" i="226"/>
  <c r="AK202" i="226"/>
  <c r="AL202" i="226" s="1"/>
  <c r="AK15" i="226"/>
  <c r="AL15" i="226" s="1"/>
  <c r="AK75" i="226"/>
  <c r="AL75" i="226" s="1"/>
  <c r="AK76" i="226"/>
  <c r="AL76" i="226" s="1"/>
  <c r="AK260" i="226"/>
  <c r="AL260" i="226" s="1"/>
  <c r="AN41" i="226"/>
  <c r="AN59" i="226"/>
  <c r="AO59" i="226" s="1"/>
  <c r="AN154" i="226"/>
  <c r="AO154" i="226" s="1"/>
  <c r="AN236" i="226"/>
  <c r="AO236" i="226" s="1"/>
  <c r="AN29" i="226"/>
  <c r="AO29" i="226" s="1"/>
  <c r="AN245" i="226"/>
  <c r="AO245" i="226" s="1"/>
  <c r="AN146" i="226"/>
  <c r="AO146" i="226" s="1"/>
  <c r="AN126" i="226"/>
  <c r="AO126" i="226" s="1"/>
  <c r="AN294" i="226"/>
  <c r="AO294" i="226" s="1"/>
  <c r="AN63" i="226"/>
  <c r="AO63" i="226" s="1"/>
  <c r="AN226" i="226"/>
  <c r="AO226" i="226" s="1"/>
  <c r="AK29" i="226"/>
  <c r="AL29" i="226" s="1"/>
  <c r="AK277" i="226"/>
  <c r="AL277" i="226" s="1"/>
  <c r="AK150" i="226"/>
  <c r="AL150" i="226" s="1"/>
  <c r="AK302" i="226"/>
  <c r="AL302" i="226" s="1"/>
  <c r="AK63" i="226"/>
  <c r="AL63" i="226" s="1"/>
  <c r="AK201" i="226"/>
  <c r="AL201" i="226" s="1"/>
  <c r="AH82" i="226"/>
  <c r="AI82" i="226" s="1"/>
  <c r="AH258" i="226"/>
  <c r="AI258" i="226" s="1"/>
  <c r="AH58" i="226"/>
  <c r="AI58" i="226" s="1"/>
  <c r="AH187" i="226"/>
  <c r="AI187" i="226" s="1"/>
  <c r="AH108" i="226"/>
  <c r="AI108" i="226" s="1"/>
  <c r="AH276" i="226"/>
  <c r="AI276" i="226" s="1"/>
  <c r="AH173" i="226"/>
  <c r="AI173" i="226" s="1"/>
  <c r="AH94" i="226"/>
  <c r="AI94" i="226" s="1"/>
  <c r="AH270" i="226"/>
  <c r="AI270" i="226" s="1"/>
  <c r="AH103" i="226"/>
  <c r="AI103" i="226" s="1"/>
  <c r="AH335" i="226"/>
  <c r="AI335" i="226" s="1"/>
  <c r="AH152" i="226"/>
  <c r="AI152" i="226" s="1"/>
  <c r="AM33" i="226"/>
  <c r="AM307" i="226"/>
  <c r="AG227" i="226"/>
  <c r="AM334" i="226"/>
  <c r="AJ52" i="226"/>
  <c r="AG288" i="226"/>
  <c r="AG313" i="226"/>
  <c r="AJ32" i="226"/>
  <c r="AG60" i="226"/>
  <c r="AG22" i="226"/>
  <c r="AH229" i="226"/>
  <c r="AI229" i="226" s="1"/>
  <c r="AG47" i="226"/>
  <c r="AK129" i="226"/>
  <c r="AL129" i="226" s="1"/>
  <c r="AJ171" i="226"/>
  <c r="AM111" i="226"/>
  <c r="AN167" i="226"/>
  <c r="AO167" i="226" s="1"/>
  <c r="AM261" i="226"/>
  <c r="AG219" i="226"/>
  <c r="AG206" i="226"/>
  <c r="AN317" i="226"/>
  <c r="AO317" i="226" s="1"/>
  <c r="AJ58" i="226"/>
  <c r="AG217" i="226"/>
  <c r="AM330" i="226"/>
  <c r="AG25" i="226"/>
  <c r="AJ39" i="226"/>
  <c r="AG338" i="226"/>
  <c r="AN66" i="226"/>
  <c r="AO66" i="226" s="1"/>
  <c r="AN26" i="226"/>
  <c r="AO26" i="226" s="1"/>
  <c r="AM129" i="226"/>
  <c r="AM54" i="226"/>
  <c r="AJ323" i="226"/>
  <c r="AH92" i="226"/>
  <c r="AI92" i="226" s="1"/>
  <c r="AH309" i="226"/>
  <c r="AI309" i="226" s="1"/>
  <c r="AK193" i="226"/>
  <c r="AL193" i="226" s="1"/>
  <c r="AN60" i="226"/>
  <c r="AO60" i="226" s="1"/>
  <c r="AG251" i="226"/>
  <c r="AG213" i="226"/>
  <c r="AG75" i="226"/>
  <c r="AG98" i="226"/>
  <c r="AH146" i="226"/>
  <c r="AI146" i="226" s="1"/>
  <c r="AK14" i="226"/>
  <c r="AL14" i="226" s="1"/>
  <c r="AH301" i="226"/>
  <c r="AI301" i="226" s="1"/>
  <c r="AN191" i="226"/>
  <c r="AO191" i="226" s="1"/>
  <c r="AH255" i="226"/>
  <c r="AI255" i="226" s="1"/>
  <c r="AH61" i="226"/>
  <c r="AI61" i="226" s="1"/>
  <c r="AK139" i="226"/>
  <c r="AL139" i="226" s="1"/>
  <c r="AH310" i="226"/>
  <c r="AI310" i="226" s="1"/>
  <c r="AJ191" i="226"/>
  <c r="AG233" i="226"/>
  <c r="AK10" i="226"/>
  <c r="AL10" i="226" s="1"/>
  <c r="AM18" i="226"/>
  <c r="AG232" i="226"/>
  <c r="AN288" i="226"/>
  <c r="AO288" i="226" s="1"/>
  <c r="S273" i="226"/>
  <c r="S209" i="226"/>
  <c r="S113" i="226"/>
  <c r="T113" i="226" s="1"/>
  <c r="P258" i="226"/>
  <c r="Q258" i="226" s="1"/>
  <c r="S305" i="226"/>
  <c r="S126" i="226"/>
  <c r="T126" i="226" s="1"/>
  <c r="S313" i="226"/>
  <c r="S266" i="226"/>
  <c r="S320" i="226"/>
  <c r="S248" i="226"/>
  <c r="S184" i="226"/>
  <c r="S88" i="226"/>
  <c r="T88" i="226" s="1"/>
  <c r="S295" i="226"/>
  <c r="P225" i="226"/>
  <c r="Q225" i="226" s="1"/>
  <c r="S285" i="226"/>
  <c r="S221" i="226"/>
  <c r="T221" i="226" s="1"/>
  <c r="S125" i="226"/>
  <c r="T125" i="226" s="1"/>
  <c r="P310" i="226"/>
  <c r="Q310" i="226" s="1"/>
  <c r="S178" i="226"/>
  <c r="S298" i="226"/>
  <c r="S332" i="226"/>
  <c r="S267" i="226"/>
  <c r="S203" i="226"/>
  <c r="S139" i="226"/>
  <c r="T139" i="226" s="1"/>
  <c r="S75" i="226"/>
  <c r="T75" i="226" s="1"/>
  <c r="S315" i="226"/>
  <c r="S263" i="226"/>
  <c r="S199" i="226"/>
  <c r="S276" i="226"/>
  <c r="S204" i="226"/>
  <c r="S132" i="226"/>
  <c r="T132" i="226" s="1"/>
  <c r="S52" i="226"/>
  <c r="T52" i="226" s="1"/>
  <c r="S183" i="226"/>
  <c r="S119" i="226"/>
  <c r="T119" i="226" s="1"/>
  <c r="S55" i="226"/>
  <c r="T55" i="226" s="1"/>
  <c r="S66" i="226"/>
  <c r="T66" i="226" s="1"/>
  <c r="S49" i="226"/>
  <c r="T49" i="226" s="1"/>
  <c r="S160" i="226"/>
  <c r="S24" i="226"/>
  <c r="T24" i="226" s="1"/>
  <c r="S149" i="226"/>
  <c r="S21" i="226"/>
  <c r="T21" i="226" s="1"/>
  <c r="S262" i="226"/>
  <c r="S158" i="226"/>
  <c r="S30" i="226"/>
  <c r="T30" i="226" s="1"/>
  <c r="AK66" i="226"/>
  <c r="AL66" i="226" s="1"/>
  <c r="AK242" i="226"/>
  <c r="AL242" i="226" s="1"/>
  <c r="AK135" i="226"/>
  <c r="AL135" i="226" s="1"/>
  <c r="AK147" i="226"/>
  <c r="AL147" i="226" s="1"/>
  <c r="AK148" i="226"/>
  <c r="AL148" i="226" s="1"/>
  <c r="AK300" i="226"/>
  <c r="AL300" i="226" s="1"/>
  <c r="AM67" i="226"/>
  <c r="AM12" i="226"/>
  <c r="AM244" i="226"/>
  <c r="AM37" i="226"/>
  <c r="AM277" i="226"/>
  <c r="AM202" i="226"/>
  <c r="AM150" i="226"/>
  <c r="AM302" i="226"/>
  <c r="AM71" i="226"/>
  <c r="AM258" i="226"/>
  <c r="AJ45" i="226"/>
  <c r="AJ293" i="226"/>
  <c r="AJ158" i="226"/>
  <c r="AJ310" i="226"/>
  <c r="AJ71" i="226"/>
  <c r="AJ209" i="226"/>
  <c r="AG106" i="226"/>
  <c r="AG266" i="226"/>
  <c r="AG11" i="226"/>
  <c r="AG195" i="226"/>
  <c r="AG116" i="226"/>
  <c r="AG284" i="226"/>
  <c r="AG181" i="226"/>
  <c r="AG102" i="226"/>
  <c r="AG278" i="226"/>
  <c r="AG111" i="226"/>
  <c r="AG89" i="226"/>
  <c r="AG160" i="226"/>
  <c r="AJ170" i="226"/>
  <c r="AJ314" i="226"/>
  <c r="AJ51" i="226"/>
  <c r="AJ28" i="226"/>
  <c r="AJ244" i="226"/>
  <c r="AM162" i="226"/>
  <c r="AM195" i="226"/>
  <c r="AM188" i="226"/>
  <c r="AM316" i="226"/>
  <c r="AM165" i="226"/>
  <c r="AM137" i="226"/>
  <c r="AM70" i="226"/>
  <c r="AM246" i="226"/>
  <c r="AM250" i="226"/>
  <c r="AM327" i="226"/>
  <c r="AM152" i="226"/>
  <c r="AJ181" i="226"/>
  <c r="AJ94" i="226"/>
  <c r="AJ254" i="226"/>
  <c r="AJ152" i="226"/>
  <c r="AJ137" i="226"/>
  <c r="AJ337" i="226"/>
  <c r="AG170" i="226"/>
  <c r="AG306" i="226"/>
  <c r="AG83" i="226"/>
  <c r="AG339" i="226"/>
  <c r="AG196" i="226"/>
  <c r="AG332" i="226"/>
  <c r="AG341" i="226"/>
  <c r="AG142" i="226"/>
  <c r="AG169" i="226"/>
  <c r="AG175" i="226"/>
  <c r="AG16" i="226"/>
  <c r="AK194" i="226"/>
  <c r="AL194" i="226" s="1"/>
  <c r="AK322" i="226"/>
  <c r="AL322" i="226" s="1"/>
  <c r="AK67" i="226"/>
  <c r="AL67" i="226" s="1"/>
  <c r="AK44" i="226"/>
  <c r="AL44" i="226" s="1"/>
  <c r="AK252" i="226"/>
  <c r="AL252" i="226" s="1"/>
  <c r="AN50" i="226"/>
  <c r="AO50" i="226" s="1"/>
  <c r="AN147" i="226"/>
  <c r="AO147" i="226" s="1"/>
  <c r="AN100" i="226"/>
  <c r="AO100" i="226" s="1"/>
  <c r="AN292" i="226"/>
  <c r="AO292" i="226" s="1"/>
  <c r="AN141" i="226"/>
  <c r="AO141" i="226" s="1"/>
  <c r="AN49" i="226"/>
  <c r="AO49" i="226" s="1"/>
  <c r="AN22" i="226"/>
  <c r="AO22" i="226" s="1"/>
  <c r="AN222" i="226"/>
  <c r="AO222" i="226" s="1"/>
  <c r="AN42" i="226"/>
  <c r="AN215" i="226"/>
  <c r="AO215" i="226" s="1"/>
  <c r="AN88" i="226"/>
  <c r="AK157" i="226"/>
  <c r="AL157" i="226" s="1"/>
  <c r="AK54" i="226"/>
  <c r="AL54" i="226" s="1"/>
  <c r="AK230" i="226"/>
  <c r="AL230" i="226" s="1"/>
  <c r="AK72" i="226"/>
  <c r="AL72" i="226" s="1"/>
  <c r="AK105" i="226"/>
  <c r="AL105" i="226" s="1"/>
  <c r="AK305" i="226"/>
  <c r="AL305" i="226" s="1"/>
  <c r="AH122" i="226"/>
  <c r="AI122" i="226" s="1"/>
  <c r="AH282" i="226"/>
  <c r="AI282" i="226" s="1"/>
  <c r="AH43" i="226"/>
  <c r="AI43" i="226" s="1"/>
  <c r="AH243" i="226"/>
  <c r="AI243" i="226" s="1"/>
  <c r="AH148" i="226"/>
  <c r="AI148" i="226" s="1"/>
  <c r="AH300" i="226"/>
  <c r="AI300" i="226" s="1"/>
  <c r="AH197" i="226"/>
  <c r="AI197" i="226" s="1"/>
  <c r="AH118" i="226"/>
  <c r="AI118" i="226" s="1"/>
  <c r="AH294" i="226"/>
  <c r="AI294" i="226" s="1"/>
  <c r="AH143" i="226"/>
  <c r="AI143" i="226" s="1"/>
  <c r="AH161" i="226"/>
  <c r="AI161" i="226" s="1"/>
  <c r="AH192" i="226"/>
  <c r="AI192" i="226" s="1"/>
  <c r="AJ42" i="226"/>
  <c r="AJ234" i="226"/>
  <c r="AJ103" i="226"/>
  <c r="AJ131" i="226"/>
  <c r="AJ140" i="226"/>
  <c r="AJ292" i="226"/>
  <c r="AM329" i="226"/>
  <c r="AM99" i="226"/>
  <c r="AM68" i="226"/>
  <c r="AM268" i="226"/>
  <c r="AM101" i="226"/>
  <c r="AM325" i="226"/>
  <c r="AM290" i="226"/>
  <c r="AM190" i="226"/>
  <c r="AM225" i="226"/>
  <c r="AM143" i="226"/>
  <c r="AM16" i="226"/>
  <c r="AJ125" i="226"/>
  <c r="AJ341" i="226"/>
  <c r="AJ206" i="226"/>
  <c r="AJ24" i="226"/>
  <c r="AJ33" i="226"/>
  <c r="AJ265" i="226"/>
  <c r="AG154" i="226"/>
  <c r="AG290" i="226"/>
  <c r="AG59" i="226"/>
  <c r="AG259" i="226"/>
  <c r="AG156" i="226"/>
  <c r="AG308" i="226"/>
  <c r="AG325" i="226"/>
  <c r="AG126" i="226"/>
  <c r="AG302" i="226"/>
  <c r="AG159" i="226"/>
  <c r="AG185" i="226"/>
  <c r="AG200" i="226"/>
  <c r="AJ253" i="226"/>
  <c r="AJ47" i="226"/>
  <c r="AG275" i="226"/>
  <c r="AM56" i="226"/>
  <c r="AJ100" i="226"/>
  <c r="AG320" i="226"/>
  <c r="AG74" i="226"/>
  <c r="AJ96" i="226"/>
  <c r="AG140" i="226"/>
  <c r="AG214" i="226"/>
  <c r="AG215" i="226"/>
  <c r="AM338" i="226"/>
  <c r="AO338" i="226" s="1"/>
  <c r="AM223" i="226"/>
  <c r="AH37" i="226"/>
  <c r="AI37" i="226" s="1"/>
  <c r="AM295" i="226"/>
  <c r="AJ107" i="226"/>
  <c r="AJ225" i="226"/>
  <c r="AM92" i="226"/>
  <c r="AM207" i="226"/>
  <c r="AK273" i="226"/>
  <c r="AL273" i="226" s="1"/>
  <c r="AG238" i="226"/>
  <c r="AJ271" i="226"/>
  <c r="AG66" i="226"/>
  <c r="AM144" i="226"/>
  <c r="AK159" i="226"/>
  <c r="AL159" i="226" s="1"/>
  <c r="AJ334" i="226"/>
  <c r="AN209" i="226"/>
  <c r="AJ166" i="226"/>
  <c r="AM310" i="226"/>
  <c r="AG191" i="226"/>
  <c r="AM189" i="226"/>
  <c r="AH46" i="226"/>
  <c r="AI46" i="226" s="1"/>
  <c r="AH77" i="226"/>
  <c r="AI77" i="226" s="1"/>
  <c r="AK91" i="226"/>
  <c r="AL91" i="226" s="1"/>
  <c r="AJ81" i="226"/>
  <c r="AH231" i="226"/>
  <c r="AI231" i="226" s="1"/>
  <c r="AJ30" i="226"/>
  <c r="AM323" i="226"/>
  <c r="AK79" i="226"/>
  <c r="AL79" i="226" s="1"/>
  <c r="AN163" i="226"/>
  <c r="AO163" i="226" s="1"/>
  <c r="AH222" i="226"/>
  <c r="AI222" i="226" s="1"/>
  <c r="AK86" i="226"/>
  <c r="AL86" i="226" s="1"/>
  <c r="AG321" i="226"/>
  <c r="AN271" i="226"/>
  <c r="AO271" i="226" s="1"/>
  <c r="AH315" i="226"/>
  <c r="AI315" i="226" s="1"/>
  <c r="AN23" i="226"/>
  <c r="AO23" i="226" s="1"/>
  <c r="AK267" i="226"/>
  <c r="AL267" i="226" s="1"/>
  <c r="AM82" i="226"/>
  <c r="AK247" i="226"/>
  <c r="AL247" i="226" s="1"/>
  <c r="AG57" i="226"/>
  <c r="AJ85" i="226"/>
  <c r="AM256" i="226"/>
  <c r="S281" i="226"/>
  <c r="S265" i="226"/>
  <c r="S201" i="226"/>
  <c r="S105" i="226"/>
  <c r="T105" i="226" s="1"/>
  <c r="P250" i="226"/>
  <c r="Q250" i="226" s="1"/>
  <c r="S278" i="226"/>
  <c r="S118" i="226"/>
  <c r="T118" i="226" s="1"/>
  <c r="S286" i="226"/>
  <c r="S234" i="226"/>
  <c r="T234" i="226" s="1"/>
  <c r="S304" i="226"/>
  <c r="S240" i="226"/>
  <c r="T240" i="226" s="1"/>
  <c r="S176" i="226"/>
  <c r="S80" i="226"/>
  <c r="T80" i="226" s="1"/>
  <c r="S341" i="226"/>
  <c r="S277" i="226"/>
  <c r="S213" i="226"/>
  <c r="T213" i="226" s="1"/>
  <c r="S117" i="226"/>
  <c r="T117" i="226" s="1"/>
  <c r="P302" i="226"/>
  <c r="Q302" i="226" s="1"/>
  <c r="S114" i="226"/>
  <c r="T114" i="226" s="1"/>
  <c r="S290" i="226"/>
  <c r="S297" i="226"/>
  <c r="S259" i="226"/>
  <c r="S195" i="226"/>
  <c r="S131" i="226"/>
  <c r="T131" i="226" s="1"/>
  <c r="S67" i="226"/>
  <c r="T67" i="226" s="1"/>
  <c r="S324" i="226"/>
  <c r="S335" i="226"/>
  <c r="S255" i="226"/>
  <c r="S268" i="226"/>
  <c r="S196" i="226"/>
  <c r="S116" i="226"/>
  <c r="T116" i="226" s="1"/>
  <c r="S44" i="226"/>
  <c r="T44" i="226" s="1"/>
  <c r="S175" i="226"/>
  <c r="S111" i="226"/>
  <c r="T111" i="226" s="1"/>
  <c r="S47" i="226"/>
  <c r="T47" i="226" s="1"/>
  <c r="S58" i="226"/>
  <c r="T58" i="226" s="1"/>
  <c r="S337" i="226"/>
  <c r="S41" i="226"/>
  <c r="T41" i="226" s="1"/>
  <c r="S152" i="226"/>
  <c r="S16" i="226"/>
  <c r="T16" i="226" s="1"/>
  <c r="S43" i="226"/>
  <c r="T43" i="226" s="1"/>
  <c r="S141" i="226"/>
  <c r="S13" i="226"/>
  <c r="T13" i="226" s="1"/>
  <c r="S254" i="226"/>
  <c r="S150" i="226"/>
  <c r="S22" i="226"/>
  <c r="T22" i="226" s="1"/>
  <c r="AJ114" i="226"/>
  <c r="AJ274" i="226"/>
  <c r="AJ263" i="226"/>
  <c r="AJ299" i="226"/>
  <c r="AJ204" i="226"/>
  <c r="AG241" i="226"/>
  <c r="AN67" i="226"/>
  <c r="AO67" i="226" s="1"/>
  <c r="AN12" i="226"/>
  <c r="AO12" i="226" s="1"/>
  <c r="AN244" i="226"/>
  <c r="AO244" i="226" s="1"/>
  <c r="AN37" i="226"/>
  <c r="AO37" i="226" s="1"/>
  <c r="AN277" i="226"/>
  <c r="AO277" i="226" s="1"/>
  <c r="AN202" i="226"/>
  <c r="AO202" i="226" s="1"/>
  <c r="AN150" i="226"/>
  <c r="AO150" i="226" s="1"/>
  <c r="AN302" i="226"/>
  <c r="AO302" i="226" s="1"/>
  <c r="AN71" i="226"/>
  <c r="AO71" i="226" s="1"/>
  <c r="AN258" i="226"/>
  <c r="AO258" i="226" s="1"/>
  <c r="AK45" i="226"/>
  <c r="AL45" i="226" s="1"/>
  <c r="AK293" i="226"/>
  <c r="AL293" i="226" s="1"/>
  <c r="AK158" i="226"/>
  <c r="AL158" i="226" s="1"/>
  <c r="AK310" i="226"/>
  <c r="AL310" i="226" s="1"/>
  <c r="AK71" i="226"/>
  <c r="AL71" i="226" s="1"/>
  <c r="AK209" i="226"/>
  <c r="AL209" i="226" s="1"/>
  <c r="AH106" i="226"/>
  <c r="AI106" i="226" s="1"/>
  <c r="AH266" i="226"/>
  <c r="AI266" i="226" s="1"/>
  <c r="AH11" i="226"/>
  <c r="AI11" i="226" s="1"/>
  <c r="AH195" i="226"/>
  <c r="AI195" i="226" s="1"/>
  <c r="AH116" i="226"/>
  <c r="AI116" i="226" s="1"/>
  <c r="AH284" i="226"/>
  <c r="AI284" i="226" s="1"/>
  <c r="AH181" i="226"/>
  <c r="AI181" i="226" s="1"/>
  <c r="AH102" i="226"/>
  <c r="AI102" i="226" s="1"/>
  <c r="AH278" i="226"/>
  <c r="AI278" i="226" s="1"/>
  <c r="AH111" i="226"/>
  <c r="AI111" i="226" s="1"/>
  <c r="AH89" i="226"/>
  <c r="AI89" i="226" s="1"/>
  <c r="AH160" i="226"/>
  <c r="AI160" i="226" s="1"/>
  <c r="AK170" i="226"/>
  <c r="AL170" i="226" s="1"/>
  <c r="AK314" i="226"/>
  <c r="AL314" i="226" s="1"/>
  <c r="AK51" i="226"/>
  <c r="AL51" i="226" s="1"/>
  <c r="AK28" i="226"/>
  <c r="AL28" i="226" s="1"/>
  <c r="AK244" i="226"/>
  <c r="AL244" i="226" s="1"/>
  <c r="AN162" i="226"/>
  <c r="AO162" i="226" s="1"/>
  <c r="AN195" i="226"/>
  <c r="AO195" i="226" s="1"/>
  <c r="AN188" i="226"/>
  <c r="AO188" i="226" s="1"/>
  <c r="AN316" i="226"/>
  <c r="AN165" i="226"/>
  <c r="AO165" i="226" s="1"/>
  <c r="AN137" i="226"/>
  <c r="AO137" i="226" s="1"/>
  <c r="AN70" i="226"/>
  <c r="AO70" i="226" s="1"/>
  <c r="AN246" i="226"/>
  <c r="AO246" i="226" s="1"/>
  <c r="AN250" i="226"/>
  <c r="AO250" i="226" s="1"/>
  <c r="AN327" i="226"/>
  <c r="AN152" i="226"/>
  <c r="AO152" i="226" s="1"/>
  <c r="AK181" i="226"/>
  <c r="AL181" i="226" s="1"/>
  <c r="AK94" i="226"/>
  <c r="AL94" i="226" s="1"/>
  <c r="AK254" i="226"/>
  <c r="AL254" i="226" s="1"/>
  <c r="AK152" i="226"/>
  <c r="AL152" i="226" s="1"/>
  <c r="AK137" i="226"/>
  <c r="AL137" i="226" s="1"/>
  <c r="AK337" i="226"/>
  <c r="AL337" i="226" s="1"/>
  <c r="AH170" i="226"/>
  <c r="AI170" i="226" s="1"/>
  <c r="AH306" i="226"/>
  <c r="AI306" i="226" s="1"/>
  <c r="AH83" i="226"/>
  <c r="AI83" i="226" s="1"/>
  <c r="AH339" i="226"/>
  <c r="AI339" i="226" s="1"/>
  <c r="AH196" i="226"/>
  <c r="AI196" i="226" s="1"/>
  <c r="AH332" i="226"/>
  <c r="AI332" i="226" s="1"/>
  <c r="AH341" i="226"/>
  <c r="AI341" i="226" s="1"/>
  <c r="AH142" i="226"/>
  <c r="AI142" i="226" s="1"/>
  <c r="AH169" i="226"/>
  <c r="AI169" i="226" s="1"/>
  <c r="AH175" i="226"/>
  <c r="AI175" i="226" s="1"/>
  <c r="AH16" i="226"/>
  <c r="AI16" i="226" s="1"/>
  <c r="AJ34" i="226"/>
  <c r="AJ226" i="226"/>
  <c r="AJ95" i="226"/>
  <c r="AJ115" i="226"/>
  <c r="AJ116" i="226"/>
  <c r="AJ284" i="226"/>
  <c r="AM170" i="226"/>
  <c r="AM331" i="226"/>
  <c r="AM196" i="226"/>
  <c r="AM57" i="226"/>
  <c r="AM173" i="226"/>
  <c r="AM169" i="226"/>
  <c r="AM78" i="226"/>
  <c r="AM254" i="226"/>
  <c r="AM274" i="226"/>
  <c r="AM335" i="226"/>
  <c r="AM160" i="226"/>
  <c r="AJ189" i="226"/>
  <c r="AJ102" i="226"/>
  <c r="AJ262" i="226"/>
  <c r="AJ168" i="226"/>
  <c r="AJ153" i="226"/>
  <c r="AJ23" i="226"/>
  <c r="AG186" i="226"/>
  <c r="AG314" i="226"/>
  <c r="AG91" i="226"/>
  <c r="AG105" i="226"/>
  <c r="AG204" i="226"/>
  <c r="AG21" i="226"/>
  <c r="AG17" i="226"/>
  <c r="AG150" i="226"/>
  <c r="AG177" i="226"/>
  <c r="AG183" i="226"/>
  <c r="AG32" i="226"/>
  <c r="AK42" i="226"/>
  <c r="AL42" i="226" s="1"/>
  <c r="AK234" i="226"/>
  <c r="AL234" i="226" s="1"/>
  <c r="AK103" i="226"/>
  <c r="AL103" i="226" s="1"/>
  <c r="AK131" i="226"/>
  <c r="AL131" i="226" s="1"/>
  <c r="AK140" i="226"/>
  <c r="AL140" i="226" s="1"/>
  <c r="AK292" i="226"/>
  <c r="AL292" i="226" s="1"/>
  <c r="AN329" i="226"/>
  <c r="AN99" i="226"/>
  <c r="AO99" i="226" s="1"/>
  <c r="AN68" i="226"/>
  <c r="AO68" i="226" s="1"/>
  <c r="AN268" i="226"/>
  <c r="AN101" i="226"/>
  <c r="AO101" i="226" s="1"/>
  <c r="AN325" i="226"/>
  <c r="AN290" i="226"/>
  <c r="AO290" i="226" s="1"/>
  <c r="AN190" i="226"/>
  <c r="AO190" i="226" s="1"/>
  <c r="AN225" i="226"/>
  <c r="AO225" i="226" s="1"/>
  <c r="AN143" i="226"/>
  <c r="AN16" i="226"/>
  <c r="AO16" i="226" s="1"/>
  <c r="AK125" i="226"/>
  <c r="AL125" i="226" s="1"/>
  <c r="AK341" i="226"/>
  <c r="AL341" i="226" s="1"/>
  <c r="AK206" i="226"/>
  <c r="AL206" i="226" s="1"/>
  <c r="AK24" i="226"/>
  <c r="AL24" i="226" s="1"/>
  <c r="AK33" i="226"/>
  <c r="AL33" i="226" s="1"/>
  <c r="AK265" i="226"/>
  <c r="AL265" i="226" s="1"/>
  <c r="AH154" i="226"/>
  <c r="AI154" i="226" s="1"/>
  <c r="AH290" i="226"/>
  <c r="AI290" i="226" s="1"/>
  <c r="AH59" i="226"/>
  <c r="AI59" i="226" s="1"/>
  <c r="AH259" i="226"/>
  <c r="AI259" i="226" s="1"/>
  <c r="AH156" i="226"/>
  <c r="AI156" i="226" s="1"/>
  <c r="AH308" i="226"/>
  <c r="AI308" i="226" s="1"/>
  <c r="AH325" i="226"/>
  <c r="AI325" i="226" s="1"/>
  <c r="AH126" i="226"/>
  <c r="AI126" i="226" s="1"/>
  <c r="AH302" i="226"/>
  <c r="AI302" i="226" s="1"/>
  <c r="AH159" i="226"/>
  <c r="AI159" i="226" s="1"/>
  <c r="AH185" i="226"/>
  <c r="AI185" i="226" s="1"/>
  <c r="AH200" i="226"/>
  <c r="AI200" i="226" s="1"/>
  <c r="AM11" i="226"/>
  <c r="AJ119" i="226"/>
  <c r="AG307" i="226"/>
  <c r="AM104" i="226"/>
  <c r="AJ180" i="226"/>
  <c r="AJ301" i="226"/>
  <c r="AG138" i="226"/>
  <c r="AJ136" i="226"/>
  <c r="AG324" i="226"/>
  <c r="AG254" i="226"/>
  <c r="AN269" i="226"/>
  <c r="AO269" i="226" s="1"/>
  <c r="AK289" i="226"/>
  <c r="AL289" i="226" s="1"/>
  <c r="AM183" i="226"/>
  <c r="AJ133" i="226"/>
  <c r="AM303" i="226"/>
  <c r="AH39" i="226"/>
  <c r="AI39" i="226" s="1"/>
  <c r="AG157" i="226"/>
  <c r="AJ80" i="226"/>
  <c r="AK163" i="226"/>
  <c r="AL163" i="226" s="1"/>
  <c r="AH221" i="226"/>
  <c r="AI221" i="226" s="1"/>
  <c r="AH303" i="226"/>
  <c r="AI303" i="226" s="1"/>
  <c r="AJ21" i="226"/>
  <c r="AM235" i="226"/>
  <c r="AM320" i="226"/>
  <c r="AM299" i="226"/>
  <c r="AM139" i="226"/>
  <c r="AM62" i="226"/>
  <c r="AN267" i="226"/>
  <c r="AO267" i="226" s="1"/>
  <c r="AJ221" i="226"/>
  <c r="AM31" i="226"/>
  <c r="AG279" i="226"/>
  <c r="AH13" i="226"/>
  <c r="AI13" i="226" s="1"/>
  <c r="AJ275" i="226"/>
  <c r="AH245" i="226"/>
  <c r="AI245" i="226" s="1"/>
  <c r="AM69" i="226"/>
  <c r="AN227" i="226"/>
  <c r="AO227" i="226" s="1"/>
  <c r="AM103" i="226"/>
  <c r="AJ255" i="226"/>
  <c r="AJ326" i="226"/>
  <c r="AN52" i="226"/>
  <c r="AO52" i="226" s="1"/>
  <c r="AH283" i="226"/>
  <c r="AI283" i="226" s="1"/>
  <c r="AK307" i="226"/>
  <c r="AL307" i="226" s="1"/>
  <c r="AH235" i="226"/>
  <c r="AI235" i="226" s="1"/>
  <c r="AN315" i="226"/>
  <c r="AH18" i="226"/>
  <c r="AI18" i="226" s="1"/>
  <c r="AK216" i="226"/>
  <c r="AL216" i="226" s="1"/>
  <c r="AM61" i="226"/>
  <c r="AG193" i="226"/>
  <c r="AM107" i="226"/>
  <c r="AN237" i="226"/>
  <c r="AO237" i="226" s="1"/>
  <c r="AM289" i="226"/>
  <c r="AH312" i="226"/>
  <c r="AI312" i="226" s="1"/>
  <c r="AJ92" i="226"/>
  <c r="S217" i="226"/>
  <c r="T217" i="226" s="1"/>
  <c r="S257" i="226"/>
  <c r="S193" i="226"/>
  <c r="S97" i="226"/>
  <c r="T97" i="226" s="1"/>
  <c r="P242" i="226"/>
  <c r="Q242" i="226" s="1"/>
  <c r="S206" i="226"/>
  <c r="S110" i="226"/>
  <c r="T110" i="226" s="1"/>
  <c r="S202" i="226"/>
  <c r="S296" i="226"/>
  <c r="S232" i="226"/>
  <c r="T232" i="226" s="1"/>
  <c r="S136" i="226"/>
  <c r="T136" i="226" s="1"/>
  <c r="S72" i="226"/>
  <c r="T72" i="226" s="1"/>
  <c r="S333" i="226"/>
  <c r="S269" i="226"/>
  <c r="S205" i="226"/>
  <c r="S109" i="226"/>
  <c r="T109" i="226" s="1"/>
  <c r="S282" i="226"/>
  <c r="P254" i="226"/>
  <c r="Q254" i="226" s="1"/>
  <c r="S82" i="226"/>
  <c r="T82" i="226" s="1"/>
  <c r="S339" i="226"/>
  <c r="S251" i="226"/>
  <c r="S187" i="226"/>
  <c r="S123" i="226"/>
  <c r="T123" i="226" s="1"/>
  <c r="S59" i="226"/>
  <c r="T59" i="226" s="1"/>
  <c r="S340" i="226"/>
  <c r="S319" i="226"/>
  <c r="S247" i="226"/>
  <c r="S312" i="226"/>
  <c r="S260" i="226"/>
  <c r="S180" i="226"/>
  <c r="S108" i="226"/>
  <c r="T108" i="226" s="1"/>
  <c r="S36" i="226"/>
  <c r="T36" i="226" s="1"/>
  <c r="S188" i="226"/>
  <c r="S167" i="226"/>
  <c r="S103" i="226"/>
  <c r="T103" i="226" s="1"/>
  <c r="S39" i="226"/>
  <c r="T39" i="226" s="1"/>
  <c r="S50" i="226"/>
  <c r="T50" i="226" s="1"/>
  <c r="S169" i="226"/>
  <c r="S33" i="226"/>
  <c r="T33" i="226" s="1"/>
  <c r="S144" i="226"/>
  <c r="S35" i="226"/>
  <c r="T35" i="226" s="1"/>
  <c r="S69" i="226"/>
  <c r="T69" i="226" s="1"/>
  <c r="S299" i="226"/>
  <c r="S246" i="226"/>
  <c r="S142" i="226"/>
  <c r="S14" i="226"/>
  <c r="T14" i="226" s="1"/>
  <c r="AK114" i="226"/>
  <c r="AL114" i="226" s="1"/>
  <c r="AK274" i="226"/>
  <c r="AL274" i="226" s="1"/>
  <c r="AK263" i="226"/>
  <c r="AL263" i="226" s="1"/>
  <c r="AK299" i="226"/>
  <c r="AK204" i="226"/>
  <c r="AL204" i="226" s="1"/>
  <c r="AH241" i="226"/>
  <c r="AI241" i="226" s="1"/>
  <c r="AM81" i="226"/>
  <c r="AM115" i="226"/>
  <c r="AM76" i="226"/>
  <c r="AM276" i="226"/>
  <c r="AM109" i="226"/>
  <c r="AM333" i="226"/>
  <c r="AM306" i="226"/>
  <c r="AM206" i="226"/>
  <c r="AM241" i="226"/>
  <c r="AM151" i="226"/>
  <c r="AM24" i="226"/>
  <c r="AJ141" i="226"/>
  <c r="AJ22" i="226"/>
  <c r="AJ214" i="226"/>
  <c r="AJ56" i="226"/>
  <c r="AJ57" i="226"/>
  <c r="AJ281" i="226"/>
  <c r="AG162" i="226"/>
  <c r="AG298" i="226"/>
  <c r="AG67" i="226"/>
  <c r="AG331" i="226"/>
  <c r="AG164" i="226"/>
  <c r="AG316" i="226"/>
  <c r="AG333" i="226"/>
  <c r="AG134" i="226"/>
  <c r="AG137" i="226"/>
  <c r="AG167" i="226"/>
  <c r="AG249" i="226"/>
  <c r="AG336" i="226"/>
  <c r="AJ26" i="226"/>
  <c r="AJ218" i="226"/>
  <c r="AJ55" i="226"/>
  <c r="AJ99" i="226"/>
  <c r="AJ108" i="226"/>
  <c r="AJ276" i="226"/>
  <c r="AM43" i="226"/>
  <c r="AM145" i="226"/>
  <c r="AM220" i="226"/>
  <c r="AM281" i="226"/>
  <c r="AM221" i="226"/>
  <c r="AM297" i="226"/>
  <c r="AM110" i="226"/>
  <c r="AM278" i="226"/>
  <c r="AM47" i="226"/>
  <c r="AM122" i="226"/>
  <c r="AM192" i="226"/>
  <c r="AJ237" i="226"/>
  <c r="AJ126" i="226"/>
  <c r="AJ286" i="226"/>
  <c r="AJ200" i="226"/>
  <c r="AJ177" i="226"/>
  <c r="AJ199" i="226"/>
  <c r="AG210" i="226"/>
  <c r="AG49" i="226"/>
  <c r="AG115" i="226"/>
  <c r="AG26" i="226"/>
  <c r="AG228" i="226"/>
  <c r="AG69" i="226"/>
  <c r="AG38" i="226"/>
  <c r="AG174" i="226"/>
  <c r="AG23" i="226"/>
  <c r="AG271" i="226"/>
  <c r="AG80" i="226"/>
  <c r="AK34" i="226"/>
  <c r="AL34" i="226" s="1"/>
  <c r="AK226" i="226"/>
  <c r="AL226" i="226" s="1"/>
  <c r="AK95" i="226"/>
  <c r="AL95" i="226" s="1"/>
  <c r="AK115" i="226"/>
  <c r="AL115" i="226" s="1"/>
  <c r="AK116" i="226"/>
  <c r="AL116" i="226" s="1"/>
  <c r="AK284" i="226"/>
  <c r="AL284" i="226" s="1"/>
  <c r="AN170" i="226"/>
  <c r="AO170" i="226" s="1"/>
  <c r="AN331" i="226"/>
  <c r="AN196" i="226"/>
  <c r="AO196" i="226" s="1"/>
  <c r="AN57" i="226"/>
  <c r="AO57" i="226" s="1"/>
  <c r="AN173" i="226"/>
  <c r="AO173" i="226" s="1"/>
  <c r="AN169" i="226"/>
  <c r="AO169" i="226" s="1"/>
  <c r="AN78" i="226"/>
  <c r="AN254" i="226"/>
  <c r="AO254" i="226" s="1"/>
  <c r="AN274" i="226"/>
  <c r="AO274" i="226" s="1"/>
  <c r="AN335" i="226"/>
  <c r="AN160" i="226"/>
  <c r="AO160" i="226" s="1"/>
  <c r="AK189" i="226"/>
  <c r="AL189" i="226" s="1"/>
  <c r="AK102" i="226"/>
  <c r="AL102" i="226" s="1"/>
  <c r="AK262" i="226"/>
  <c r="AL262" i="226" s="1"/>
  <c r="AK168" i="226"/>
  <c r="AL168" i="226" s="1"/>
  <c r="AK153" i="226"/>
  <c r="AL153" i="226" s="1"/>
  <c r="AK23" i="226"/>
  <c r="AL23" i="226" s="1"/>
  <c r="AH186" i="226"/>
  <c r="AI186" i="226" s="1"/>
  <c r="AH314" i="226"/>
  <c r="AI314" i="226" s="1"/>
  <c r="AH91" i="226"/>
  <c r="AI91" i="226" s="1"/>
  <c r="AH105" i="226"/>
  <c r="AI105" i="226" s="1"/>
  <c r="AH204" i="226"/>
  <c r="AI204" i="226" s="1"/>
  <c r="AH21" i="226"/>
  <c r="AI21" i="226" s="1"/>
  <c r="AH17" i="226"/>
  <c r="AI17" i="226" s="1"/>
  <c r="AH150" i="226"/>
  <c r="AI150" i="226" s="1"/>
  <c r="AH177" i="226"/>
  <c r="AI177" i="226" s="1"/>
  <c r="AH183" i="226"/>
  <c r="AI183" i="226" s="1"/>
  <c r="AH32" i="226"/>
  <c r="AI32" i="226" s="1"/>
  <c r="AJ106" i="226"/>
  <c r="AJ266" i="226"/>
  <c r="AJ239" i="226"/>
  <c r="AJ195" i="226"/>
  <c r="AJ196" i="226"/>
  <c r="AG41" i="226"/>
  <c r="AM130" i="226"/>
  <c r="AM179" i="226"/>
  <c r="AM116" i="226"/>
  <c r="AM300" i="226"/>
  <c r="AM149" i="226"/>
  <c r="AM73" i="226"/>
  <c r="AM30" i="226"/>
  <c r="AM230" i="226"/>
  <c r="AM58" i="226"/>
  <c r="AM255" i="226"/>
  <c r="AM120" i="226"/>
  <c r="AJ165" i="226"/>
  <c r="AJ62" i="226"/>
  <c r="AJ238" i="226"/>
  <c r="AJ88" i="226"/>
  <c r="AJ113" i="226"/>
  <c r="AJ321" i="226"/>
  <c r="AG194" i="226"/>
  <c r="AG322" i="226"/>
  <c r="AG99" i="226"/>
  <c r="AG289" i="226"/>
  <c r="AG212" i="226"/>
  <c r="AG45" i="226"/>
  <c r="AG121" i="226"/>
  <c r="AG158" i="226"/>
  <c r="AG201" i="226"/>
  <c r="AG199" i="226"/>
  <c r="AG48" i="226"/>
  <c r="AM91" i="226"/>
  <c r="AJ183" i="226"/>
  <c r="AM257" i="226"/>
  <c r="AM176" i="226"/>
  <c r="AJ340" i="226"/>
  <c r="AJ37" i="226"/>
  <c r="AM305" i="226"/>
  <c r="AJ208" i="226"/>
  <c r="AM117" i="226"/>
  <c r="AG334" i="226"/>
  <c r="AH165" i="226"/>
  <c r="AI165" i="226" s="1"/>
  <c r="AJ259" i="226"/>
  <c r="AJ70" i="226"/>
  <c r="AJ123" i="226"/>
  <c r="AJ219" i="226"/>
  <c r="AG19" i="226"/>
  <c r="AG317" i="226"/>
  <c r="AJ264" i="226"/>
  <c r="AH123" i="226"/>
  <c r="AI123" i="226" s="1"/>
  <c r="AN326" i="226"/>
  <c r="AJ283" i="226"/>
  <c r="AJ285" i="226"/>
  <c r="AJ111" i="226"/>
  <c r="AJ332" i="226"/>
  <c r="AG188" i="226"/>
  <c r="AN35" i="226"/>
  <c r="AO35" i="226" s="1"/>
  <c r="AJ112" i="226"/>
  <c r="AM159" i="226"/>
  <c r="AH125" i="226"/>
  <c r="AI125" i="226" s="1"/>
  <c r="AM13" i="226"/>
  <c r="AN309" i="226"/>
  <c r="AM199" i="226"/>
  <c r="AG318" i="226"/>
  <c r="AN253" i="226"/>
  <c r="AO253" i="226" s="1"/>
  <c r="AK48" i="226"/>
  <c r="AL48" i="226" s="1"/>
  <c r="AG34" i="226"/>
  <c r="AG178" i="226"/>
  <c r="AK144" i="226"/>
  <c r="AL144" i="226" s="1"/>
  <c r="AK248" i="226"/>
  <c r="AL248" i="226" s="1"/>
  <c r="AN251" i="226"/>
  <c r="AO251" i="226" s="1"/>
  <c r="AN332" i="226"/>
  <c r="AK280" i="226"/>
  <c r="AL280" i="226" s="1"/>
  <c r="AN19" i="226"/>
  <c r="AO19" i="226" s="1"/>
  <c r="AH117" i="226"/>
  <c r="AI117" i="226" s="1"/>
  <c r="AK59" i="226"/>
  <c r="AL59" i="226" s="1"/>
  <c r="AH163" i="226"/>
  <c r="AI163" i="226" s="1"/>
  <c r="AJ104" i="226"/>
  <c r="AJ309" i="226"/>
  <c r="AN96" i="226"/>
  <c r="S249" i="226"/>
  <c r="S185" i="226"/>
  <c r="S89" i="226"/>
  <c r="T89" i="226" s="1"/>
  <c r="P234" i="226"/>
  <c r="Q234" i="226" s="1"/>
  <c r="S198" i="226"/>
  <c r="S102" i="226"/>
  <c r="T102" i="226" s="1"/>
  <c r="S138" i="226"/>
  <c r="T138" i="226" s="1"/>
  <c r="S288" i="226"/>
  <c r="S224" i="226"/>
  <c r="T224" i="226" s="1"/>
  <c r="S128" i="226"/>
  <c r="T128" i="226" s="1"/>
  <c r="S258" i="226"/>
  <c r="S325" i="226"/>
  <c r="S261" i="226"/>
  <c r="S197" i="226"/>
  <c r="S101" i="226"/>
  <c r="T101" i="226" s="1"/>
  <c r="S250" i="226"/>
  <c r="P246" i="226"/>
  <c r="Q246" i="226" s="1"/>
  <c r="S338" i="226"/>
  <c r="S331" i="226"/>
  <c r="S243" i="226"/>
  <c r="S179" i="226"/>
  <c r="S115" i="226"/>
  <c r="T115" i="226" s="1"/>
  <c r="S51" i="226"/>
  <c r="T51" i="226" s="1"/>
  <c r="S316" i="226"/>
  <c r="S311" i="226"/>
  <c r="S239" i="226"/>
  <c r="T239" i="226" s="1"/>
  <c r="S310" i="226"/>
  <c r="S244" i="226"/>
  <c r="S172" i="226"/>
  <c r="S100" i="226"/>
  <c r="T100" i="226" s="1"/>
  <c r="S28" i="226"/>
  <c r="T28" i="226" s="1"/>
  <c r="S291" i="226"/>
  <c r="S159" i="226"/>
  <c r="S95" i="226"/>
  <c r="T95" i="226" s="1"/>
  <c r="S31" i="226"/>
  <c r="T31" i="226" s="1"/>
  <c r="S42" i="226"/>
  <c r="T42" i="226" s="1"/>
  <c r="S161" i="226"/>
  <c r="S25" i="226"/>
  <c r="T25" i="226" s="1"/>
  <c r="S64" i="226"/>
  <c r="T64" i="226" s="1"/>
  <c r="S27" i="226"/>
  <c r="T27" i="226" s="1"/>
  <c r="S61" i="226"/>
  <c r="T61" i="226" s="1"/>
  <c r="S238" i="226"/>
  <c r="T238" i="226" s="1"/>
  <c r="S70" i="226"/>
  <c r="T70" i="226" s="1"/>
  <c r="AN10" i="226"/>
  <c r="AO10" i="226" s="1"/>
  <c r="AJ154" i="226"/>
  <c r="AJ306" i="226"/>
  <c r="AJ43" i="226"/>
  <c r="AJ12" i="226"/>
  <c r="AJ236" i="226"/>
  <c r="AN81" i="226"/>
  <c r="AO81" i="226" s="1"/>
  <c r="AN115" i="226"/>
  <c r="AN76" i="226"/>
  <c r="AN276" i="226"/>
  <c r="AO276" i="226" s="1"/>
  <c r="AN109" i="226"/>
  <c r="AO109" i="226" s="1"/>
  <c r="AN333" i="226"/>
  <c r="AN306" i="226"/>
  <c r="AO306" i="226" s="1"/>
  <c r="AN206" i="226"/>
  <c r="AO206" i="226" s="1"/>
  <c r="AN241" i="226"/>
  <c r="AO241" i="226" s="1"/>
  <c r="AN151" i="226"/>
  <c r="AO151" i="226" s="1"/>
  <c r="AN24" i="226"/>
  <c r="AO24" i="226" s="1"/>
  <c r="AK141" i="226"/>
  <c r="AL141" i="226" s="1"/>
  <c r="AK22" i="226"/>
  <c r="AL22" i="226" s="1"/>
  <c r="AK214" i="226"/>
  <c r="AL214" i="226" s="1"/>
  <c r="AK56" i="226"/>
  <c r="AL56" i="226" s="1"/>
  <c r="AK57" i="226"/>
  <c r="AL57" i="226" s="1"/>
  <c r="AK281" i="226"/>
  <c r="AL281" i="226" s="1"/>
  <c r="AH162" i="226"/>
  <c r="AI162" i="226" s="1"/>
  <c r="AH298" i="226"/>
  <c r="AI298" i="226" s="1"/>
  <c r="AH67" i="226"/>
  <c r="AI67" i="226" s="1"/>
  <c r="AH331" i="226"/>
  <c r="AI331" i="226" s="1"/>
  <c r="AH164" i="226"/>
  <c r="AI164" i="226" s="1"/>
  <c r="AH316" i="226"/>
  <c r="AI316" i="226" s="1"/>
  <c r="AH333" i="226"/>
  <c r="AI333" i="226" s="1"/>
  <c r="AH134" i="226"/>
  <c r="AI134" i="226" s="1"/>
  <c r="AH137" i="226"/>
  <c r="AI137" i="226" s="1"/>
  <c r="AH167" i="226"/>
  <c r="AI167" i="226" s="1"/>
  <c r="AH249" i="226"/>
  <c r="AI249" i="226" s="1"/>
  <c r="AH336" i="226"/>
  <c r="AI336" i="226" s="1"/>
  <c r="AK26" i="226"/>
  <c r="AL26" i="226" s="1"/>
  <c r="AK218" i="226"/>
  <c r="AL218" i="226" s="1"/>
  <c r="AK55" i="226"/>
  <c r="AL55" i="226" s="1"/>
  <c r="AK99" i="226"/>
  <c r="AL99" i="226" s="1"/>
  <c r="AK108" i="226"/>
  <c r="AL108" i="226" s="1"/>
  <c r="AK276" i="226"/>
  <c r="AL276" i="226" s="1"/>
  <c r="AN43" i="226"/>
  <c r="AN145" i="226"/>
  <c r="AN220" i="226"/>
  <c r="AO220" i="226" s="1"/>
  <c r="AN281" i="226"/>
  <c r="AO281" i="226" s="1"/>
  <c r="AN221" i="226"/>
  <c r="AO221" i="226" s="1"/>
  <c r="AN297" i="226"/>
  <c r="AN110" i="226"/>
  <c r="AO110" i="226" s="1"/>
  <c r="AN278" i="226"/>
  <c r="AO278" i="226" s="1"/>
  <c r="AN47" i="226"/>
  <c r="AO47" i="226" s="1"/>
  <c r="AN122" i="226"/>
  <c r="AO122" i="226" s="1"/>
  <c r="AN192" i="226"/>
  <c r="AO192" i="226" s="1"/>
  <c r="AK237" i="226"/>
  <c r="AL237" i="226" s="1"/>
  <c r="AK126" i="226"/>
  <c r="AL126" i="226" s="1"/>
  <c r="AK286" i="226"/>
  <c r="AL286" i="226" s="1"/>
  <c r="AK200" i="226"/>
  <c r="AL200" i="226" s="1"/>
  <c r="AK177" i="226"/>
  <c r="AL177" i="226" s="1"/>
  <c r="AK199" i="226"/>
  <c r="AL199" i="226" s="1"/>
  <c r="AH210" i="226"/>
  <c r="AI210" i="226" s="1"/>
  <c r="AH49" i="226"/>
  <c r="AI49" i="226" s="1"/>
  <c r="AH115" i="226"/>
  <c r="AI115" i="226" s="1"/>
  <c r="AH26" i="226"/>
  <c r="AI26" i="226" s="1"/>
  <c r="AH228" i="226"/>
  <c r="AI228" i="226" s="1"/>
  <c r="AH69" i="226"/>
  <c r="AI69" i="226" s="1"/>
  <c r="AH38" i="226"/>
  <c r="AI38" i="226" s="1"/>
  <c r="AH174" i="226"/>
  <c r="AI174" i="226" s="1"/>
  <c r="AH23" i="226"/>
  <c r="AI23" i="226" s="1"/>
  <c r="AH271" i="226"/>
  <c r="AI271" i="226" s="1"/>
  <c r="AH80" i="226"/>
  <c r="AI80" i="226" s="1"/>
  <c r="AJ82" i="226"/>
  <c r="AJ258" i="226"/>
  <c r="AJ231" i="226"/>
  <c r="AJ187" i="226"/>
  <c r="AJ172" i="226"/>
  <c r="AJ316" i="226"/>
  <c r="AM51" i="226"/>
  <c r="AM177" i="226"/>
  <c r="AM228" i="226"/>
  <c r="AM21" i="226"/>
  <c r="AM229" i="226"/>
  <c r="AM98" i="226"/>
  <c r="AM118" i="226"/>
  <c r="AM286" i="226"/>
  <c r="AM55" i="226"/>
  <c r="AM210" i="226"/>
  <c r="AM200" i="226"/>
  <c r="AJ245" i="226"/>
  <c r="AJ142" i="226"/>
  <c r="AJ294" i="226"/>
  <c r="AJ328" i="226"/>
  <c r="AJ185" i="226"/>
  <c r="AJ303" i="226"/>
  <c r="AG218" i="226"/>
  <c r="AG65" i="226"/>
  <c r="AG131" i="226"/>
  <c r="AG36" i="226"/>
  <c r="AG236" i="226"/>
  <c r="AG93" i="226"/>
  <c r="AG54" i="226"/>
  <c r="AG182" i="226"/>
  <c r="AG31" i="226"/>
  <c r="AG287" i="226"/>
  <c r="AG88" i="226"/>
  <c r="AK106" i="226"/>
  <c r="AL106" i="226" s="1"/>
  <c r="AK266" i="226"/>
  <c r="AL266" i="226" s="1"/>
  <c r="AK239" i="226"/>
  <c r="AL239" i="226" s="1"/>
  <c r="AK195" i="226"/>
  <c r="AL195" i="226" s="1"/>
  <c r="AK196" i="226"/>
  <c r="AL196" i="226" s="1"/>
  <c r="AH41" i="226"/>
  <c r="AI41" i="226" s="1"/>
  <c r="AN130" i="226"/>
  <c r="AO130" i="226" s="1"/>
  <c r="AN179" i="226"/>
  <c r="AO179" i="226" s="1"/>
  <c r="AN116" i="226"/>
  <c r="AN300" i="226"/>
  <c r="AO300" i="226" s="1"/>
  <c r="AN149" i="226"/>
  <c r="AO149" i="226" s="1"/>
  <c r="AN73" i="226"/>
  <c r="AN30" i="226"/>
  <c r="AO30" i="226" s="1"/>
  <c r="AN230" i="226"/>
  <c r="AO230" i="226" s="1"/>
  <c r="AN58" i="226"/>
  <c r="AO58" i="226" s="1"/>
  <c r="AN255" i="226"/>
  <c r="AO255" i="226" s="1"/>
  <c r="AN120" i="226"/>
  <c r="AO120" i="226" s="1"/>
  <c r="AK165" i="226"/>
  <c r="AL165" i="226" s="1"/>
  <c r="AK62" i="226"/>
  <c r="AL62" i="226" s="1"/>
  <c r="AK238" i="226"/>
  <c r="AK88" i="226"/>
  <c r="AL88" i="226" s="1"/>
  <c r="AK113" i="226"/>
  <c r="AL113" i="226" s="1"/>
  <c r="AK321" i="226"/>
  <c r="AL321" i="226" s="1"/>
  <c r="AH194" i="226"/>
  <c r="AI194" i="226" s="1"/>
  <c r="AH322" i="226"/>
  <c r="AI322" i="226" s="1"/>
  <c r="AH99" i="226"/>
  <c r="AI99" i="226" s="1"/>
  <c r="AH289" i="226"/>
  <c r="AH212" i="226"/>
  <c r="AI212" i="226" s="1"/>
  <c r="AH45" i="226"/>
  <c r="AI45" i="226" s="1"/>
  <c r="AH121" i="226"/>
  <c r="AI121" i="226" s="1"/>
  <c r="AH158" i="226"/>
  <c r="AI158" i="226" s="1"/>
  <c r="AH201" i="226"/>
  <c r="AI201" i="226" s="1"/>
  <c r="AH199" i="226"/>
  <c r="AI199" i="226" s="1"/>
  <c r="AH48" i="226"/>
  <c r="AI48" i="226" s="1"/>
  <c r="AM155" i="226"/>
  <c r="AJ223" i="226"/>
  <c r="AM53" i="226"/>
  <c r="AM232" i="226"/>
  <c r="AG64" i="226"/>
  <c r="AM153" i="226"/>
  <c r="AM36" i="226"/>
  <c r="AJ240" i="226"/>
  <c r="AJ77" i="226"/>
  <c r="AK65" i="226"/>
  <c r="AL65" i="226" s="1"/>
  <c r="AG127" i="226"/>
  <c r="AG33" i="226"/>
  <c r="AM119" i="226"/>
  <c r="AJ27" i="226"/>
  <c r="AG119" i="226"/>
  <c r="AG299" i="226"/>
  <c r="AM166" i="226"/>
  <c r="AG132" i="226"/>
  <c r="AN28" i="226"/>
  <c r="AO28" i="226" s="1"/>
  <c r="AK338" i="226"/>
  <c r="AL338" i="226" s="1"/>
  <c r="AM224" i="226"/>
  <c r="AO224" i="226" s="1"/>
  <c r="AG267" i="226"/>
  <c r="AG248" i="226"/>
  <c r="AG85" i="226"/>
  <c r="AH130" i="226"/>
  <c r="AI130" i="226" s="1"/>
  <c r="AJ97" i="226"/>
  <c r="AJ224" i="226"/>
  <c r="AM239" i="226"/>
  <c r="AK50" i="226"/>
  <c r="AL50" i="226" s="1"/>
  <c r="AH209" i="226"/>
  <c r="AI209" i="226" s="1"/>
  <c r="AM287" i="226"/>
  <c r="AK320" i="226"/>
  <c r="AL320" i="226" s="1"/>
  <c r="AJ151" i="226"/>
  <c r="AN123" i="226"/>
  <c r="AO123" i="226" s="1"/>
  <c r="AK295" i="226"/>
  <c r="AL295" i="226" s="1"/>
  <c r="AM259" i="226"/>
  <c r="AN291" i="226"/>
  <c r="AO291" i="226" s="1"/>
  <c r="AK25" i="226"/>
  <c r="AL25" i="226" s="1"/>
  <c r="AH340" i="226"/>
  <c r="AI340" i="226" s="1"/>
  <c r="AH51" i="226"/>
  <c r="AI51" i="226" s="1"/>
  <c r="AH20" i="226"/>
  <c r="AI20" i="226" s="1"/>
  <c r="AK249" i="226"/>
  <c r="AL249" i="226" s="1"/>
  <c r="AK287" i="226"/>
  <c r="AL287" i="226" s="1"/>
  <c r="AK186" i="226"/>
  <c r="AL186" i="226" s="1"/>
  <c r="AJ198" i="226"/>
  <c r="AK312" i="226"/>
  <c r="AL312" i="226" s="1"/>
  <c r="AN156" i="226"/>
  <c r="AO156" i="226" s="1"/>
  <c r="AK235" i="226"/>
  <c r="AL235" i="226" s="1"/>
  <c r="AM273" i="226"/>
  <c r="AK156" i="226"/>
  <c r="AL156" i="226" s="1"/>
  <c r="S241" i="226"/>
  <c r="T241" i="226" s="1"/>
  <c r="S177" i="226"/>
  <c r="S81" i="226"/>
  <c r="T81" i="226" s="1"/>
  <c r="P226" i="226"/>
  <c r="Q226" i="226" s="1"/>
  <c r="S326" i="226"/>
  <c r="S190" i="226"/>
  <c r="S94" i="226"/>
  <c r="T94" i="226" s="1"/>
  <c r="S106" i="226"/>
  <c r="T106" i="226" s="1"/>
  <c r="S280" i="226"/>
  <c r="S216" i="226"/>
  <c r="T216" i="226" s="1"/>
  <c r="S120" i="226"/>
  <c r="T120" i="226" s="1"/>
  <c r="S226" i="226"/>
  <c r="T226" i="226" s="1"/>
  <c r="S317" i="226"/>
  <c r="S253" i="226"/>
  <c r="S189" i="226"/>
  <c r="S93" i="226"/>
  <c r="T93" i="226" s="1"/>
  <c r="S218" i="226"/>
  <c r="T218" i="226" s="1"/>
  <c r="S330" i="226"/>
  <c r="S323" i="226"/>
  <c r="S235" i="226"/>
  <c r="T235" i="226" s="1"/>
  <c r="S171" i="226"/>
  <c r="S107" i="226"/>
  <c r="T107" i="226" s="1"/>
  <c r="S308" i="226"/>
  <c r="S303" i="226"/>
  <c r="S231" i="226"/>
  <c r="T231" i="226" s="1"/>
  <c r="S294" i="226"/>
  <c r="S236" i="226"/>
  <c r="T236" i="226" s="1"/>
  <c r="S164" i="226"/>
  <c r="S92" i="226"/>
  <c r="T92" i="226" s="1"/>
  <c r="S20" i="226"/>
  <c r="T20" i="226" s="1"/>
  <c r="S151" i="226"/>
  <c r="S87" i="226"/>
  <c r="T87" i="226" s="1"/>
  <c r="S23" i="226"/>
  <c r="T23" i="226" s="1"/>
  <c r="S170" i="226"/>
  <c r="S34" i="226"/>
  <c r="T34" i="226" s="1"/>
  <c r="S153" i="226"/>
  <c r="S17" i="226"/>
  <c r="T17" i="226" s="1"/>
  <c r="S56" i="226"/>
  <c r="T56" i="226" s="1"/>
  <c r="S19" i="226"/>
  <c r="T19" i="226" s="1"/>
  <c r="P232" i="226"/>
  <c r="Q232" i="226" s="1"/>
  <c r="S53" i="226"/>
  <c r="T53" i="226" s="1"/>
  <c r="P231" i="226"/>
  <c r="Q231" i="226" s="1"/>
  <c r="S230" i="226"/>
  <c r="T230" i="226" s="1"/>
  <c r="S62" i="226"/>
  <c r="T62" i="226" s="1"/>
  <c r="S60" i="226"/>
  <c r="T60" i="226" s="1"/>
  <c r="AK154" i="226"/>
  <c r="AL154" i="226" s="1"/>
  <c r="AK306" i="226"/>
  <c r="AL306" i="226" s="1"/>
  <c r="AK43" i="226"/>
  <c r="AL43" i="226" s="1"/>
  <c r="AK12" i="226"/>
  <c r="AL12" i="226" s="1"/>
  <c r="AK236" i="226"/>
  <c r="AL236" i="226" s="1"/>
  <c r="AM138" i="226"/>
  <c r="AM187" i="226"/>
  <c r="AM164" i="226"/>
  <c r="AM308" i="226"/>
  <c r="AM157" i="226"/>
  <c r="AM105" i="226"/>
  <c r="AM46" i="226"/>
  <c r="AM238" i="226"/>
  <c r="AM218" i="226"/>
  <c r="AM279" i="226"/>
  <c r="AM128" i="226"/>
  <c r="AJ173" i="226"/>
  <c r="AJ78" i="226"/>
  <c r="AJ246" i="226"/>
  <c r="AJ120" i="226"/>
  <c r="AJ121" i="226"/>
  <c r="AJ329" i="226"/>
  <c r="AG202" i="226"/>
  <c r="AG330" i="226"/>
  <c r="AG107" i="226"/>
  <c r="AG337" i="226"/>
  <c r="AG220" i="226"/>
  <c r="AG53" i="226"/>
  <c r="AG14" i="226"/>
  <c r="AG166" i="226"/>
  <c r="AG15" i="226"/>
  <c r="AG263" i="226"/>
  <c r="AG72" i="226"/>
  <c r="AJ74" i="226"/>
  <c r="AJ250" i="226"/>
  <c r="AJ143" i="226"/>
  <c r="AJ179" i="226"/>
  <c r="AJ164" i="226"/>
  <c r="AJ308" i="226"/>
  <c r="AM185" i="226"/>
  <c r="AM75" i="226"/>
  <c r="AM20" i="226"/>
  <c r="AM252" i="226"/>
  <c r="AM85" i="226"/>
  <c r="AM285" i="226"/>
  <c r="AM242" i="226"/>
  <c r="AM158" i="226"/>
  <c r="AM318" i="226"/>
  <c r="AM95" i="226"/>
  <c r="AM282" i="226"/>
  <c r="AJ93" i="226"/>
  <c r="AJ325" i="226"/>
  <c r="AJ174" i="226"/>
  <c r="AJ318" i="226"/>
  <c r="AJ311" i="226"/>
  <c r="AJ217" i="226"/>
  <c r="AG42" i="226"/>
  <c r="AG242" i="226"/>
  <c r="AG145" i="226"/>
  <c r="AG171" i="226"/>
  <c r="AG84" i="226"/>
  <c r="AG260" i="226"/>
  <c r="AG141" i="226"/>
  <c r="AG78" i="226"/>
  <c r="AG246" i="226"/>
  <c r="AG79" i="226"/>
  <c r="AG319" i="226"/>
  <c r="AG128" i="226"/>
  <c r="AK82" i="226"/>
  <c r="AL82" i="226" s="1"/>
  <c r="AK258" i="226"/>
  <c r="AL258" i="226" s="1"/>
  <c r="AK231" i="226"/>
  <c r="AL231" i="226" s="1"/>
  <c r="AK187" i="226"/>
  <c r="AL187" i="226" s="1"/>
  <c r="AK172" i="226"/>
  <c r="AL172" i="226" s="1"/>
  <c r="AK316" i="226"/>
  <c r="AL316" i="226" s="1"/>
  <c r="AN51" i="226"/>
  <c r="AO51" i="226" s="1"/>
  <c r="AN177" i="226"/>
  <c r="AO177" i="226" s="1"/>
  <c r="AN228" i="226"/>
  <c r="AO228" i="226" s="1"/>
  <c r="AN21" i="226"/>
  <c r="AO21" i="226" s="1"/>
  <c r="AN229" i="226"/>
  <c r="AO229" i="226" s="1"/>
  <c r="AN98" i="226"/>
  <c r="AO98" i="226" s="1"/>
  <c r="AN118" i="226"/>
  <c r="AO118" i="226" s="1"/>
  <c r="AN286" i="226"/>
  <c r="AO286" i="226" s="1"/>
  <c r="AN55" i="226"/>
  <c r="AO55" i="226" s="1"/>
  <c r="AN210" i="226"/>
  <c r="AO210" i="226" s="1"/>
  <c r="AN200" i="226"/>
  <c r="AO200" i="226" s="1"/>
  <c r="AK245" i="226"/>
  <c r="AL245" i="226" s="1"/>
  <c r="AK142" i="226"/>
  <c r="AL142" i="226" s="1"/>
  <c r="AK294" i="226"/>
  <c r="AL294" i="226" s="1"/>
  <c r="AK328" i="226"/>
  <c r="AL328" i="226" s="1"/>
  <c r="AK185" i="226"/>
  <c r="AL185" i="226" s="1"/>
  <c r="AK303" i="226"/>
  <c r="AL303" i="226" s="1"/>
  <c r="AH218" i="226"/>
  <c r="AI218" i="226" s="1"/>
  <c r="AH65" i="226"/>
  <c r="AI65" i="226" s="1"/>
  <c r="AH131" i="226"/>
  <c r="AI131" i="226" s="1"/>
  <c r="AH36" i="226"/>
  <c r="AI36" i="226" s="1"/>
  <c r="AH236" i="226"/>
  <c r="AI236" i="226" s="1"/>
  <c r="AH93" i="226"/>
  <c r="AI93" i="226" s="1"/>
  <c r="AH54" i="226"/>
  <c r="AI54" i="226" s="1"/>
  <c r="AH182" i="226"/>
  <c r="AI182" i="226" s="1"/>
  <c r="AH31" i="226"/>
  <c r="AI31" i="226" s="1"/>
  <c r="AH287" i="226"/>
  <c r="AI287" i="226" s="1"/>
  <c r="AH88" i="226"/>
  <c r="AI88" i="226" s="1"/>
  <c r="AJ138" i="226"/>
  <c r="AJ298" i="226"/>
  <c r="AJ35" i="226"/>
  <c r="AJ339" i="226"/>
  <c r="AJ228" i="226"/>
  <c r="AM194" i="226"/>
  <c r="AM339" i="226"/>
  <c r="AM204" i="226"/>
  <c r="AM89" i="226"/>
  <c r="AM181" i="226"/>
  <c r="AM217" i="226"/>
  <c r="AM94" i="226"/>
  <c r="AM262" i="226"/>
  <c r="AM298" i="226"/>
  <c r="AM337" i="226"/>
  <c r="AM168" i="226"/>
  <c r="AJ197" i="226"/>
  <c r="AJ110" i="226"/>
  <c r="AJ270" i="226"/>
  <c r="AJ184" i="226"/>
  <c r="AJ161" i="226"/>
  <c r="AJ167" i="226"/>
  <c r="AG226" i="226"/>
  <c r="AG81" i="226"/>
  <c r="AG139" i="226"/>
  <c r="AG44" i="226"/>
  <c r="AG244" i="226"/>
  <c r="AG109" i="226"/>
  <c r="AG62" i="226"/>
  <c r="AG190" i="226"/>
  <c r="AG55" i="226"/>
  <c r="AG295" i="226"/>
  <c r="AG112" i="226"/>
  <c r="AM211" i="226"/>
  <c r="AJ279" i="226"/>
  <c r="AM14" i="226"/>
  <c r="AM264" i="226"/>
  <c r="AG176" i="226"/>
  <c r="AG153" i="226"/>
  <c r="AM108" i="226"/>
  <c r="AJ272" i="226"/>
  <c r="AH10" i="226"/>
  <c r="AI10" i="226" s="1"/>
  <c r="AH261" i="226"/>
  <c r="AI261" i="226" s="1"/>
  <c r="AJ182" i="226"/>
  <c r="AK233" i="226"/>
  <c r="AL233" i="226" s="1"/>
  <c r="AJ227" i="226"/>
  <c r="AJ19" i="226"/>
  <c r="AM114" i="226"/>
  <c r="AM180" i="226"/>
  <c r="AJ162" i="226"/>
  <c r="AJ49" i="226"/>
  <c r="AK16" i="226"/>
  <c r="AL16" i="226" s="1"/>
  <c r="AM45" i="226"/>
  <c r="AJ36" i="226"/>
  <c r="AM25" i="226"/>
  <c r="AJ296" i="226"/>
  <c r="AH265" i="226"/>
  <c r="AI265" i="226" s="1"/>
  <c r="AM203" i="226"/>
  <c r="AJ288" i="226"/>
  <c r="AM319" i="226"/>
  <c r="AH297" i="226"/>
  <c r="AI297" i="226" s="1"/>
  <c r="AH323" i="226"/>
  <c r="AI323" i="226" s="1"/>
  <c r="AJ146" i="226"/>
  <c r="AH277" i="226"/>
  <c r="AI277" i="226" s="1"/>
  <c r="AK207" i="226"/>
  <c r="AL207" i="226" s="1"/>
  <c r="AH291" i="226"/>
  <c r="AI291" i="226" s="1"/>
  <c r="AN172" i="226"/>
  <c r="AO172" i="226" s="1"/>
  <c r="AJ134" i="226"/>
  <c r="AG73" i="226"/>
  <c r="AK98" i="226"/>
  <c r="AL98" i="226" s="1"/>
  <c r="AK145" i="226"/>
  <c r="AL145" i="226" s="1"/>
  <c r="AN124" i="226"/>
  <c r="AO124" i="226" s="1"/>
  <c r="AK73" i="226"/>
  <c r="AL73" i="226" s="1"/>
  <c r="AN87" i="226"/>
  <c r="AO87" i="226" s="1"/>
  <c r="AK40" i="226"/>
  <c r="AL40" i="226" s="1"/>
  <c r="AH90" i="226"/>
  <c r="AI90" i="226" s="1"/>
  <c r="AN283" i="226"/>
  <c r="AO283" i="226" s="1"/>
  <c r="AN125" i="226"/>
  <c r="AO125" i="226" s="1"/>
  <c r="AK127" i="226"/>
  <c r="AL127" i="226" s="1"/>
  <c r="AM74" i="226"/>
  <c r="AJ53" i="226"/>
  <c r="AG136" i="226"/>
  <c r="S327" i="226"/>
  <c r="S233" i="226"/>
  <c r="T233" i="226" s="1"/>
  <c r="S137" i="226"/>
  <c r="T137" i="226" s="1"/>
  <c r="S73" i="226"/>
  <c r="T73" i="226" s="1"/>
  <c r="S289" i="226"/>
  <c r="S182" i="226"/>
  <c r="S86" i="226"/>
  <c r="T86" i="226" s="1"/>
  <c r="S74" i="226"/>
  <c r="T74" i="226" s="1"/>
  <c r="S272" i="226"/>
  <c r="S208" i="226"/>
  <c r="S112" i="226"/>
  <c r="T112" i="226" s="1"/>
  <c r="S194" i="226"/>
  <c r="S309" i="226"/>
  <c r="S245" i="226"/>
  <c r="S181" i="226"/>
  <c r="S85" i="226"/>
  <c r="T85" i="226" s="1"/>
  <c r="S186" i="226"/>
  <c r="S274" i="226"/>
  <c r="S322" i="226"/>
  <c r="S307" i="226"/>
  <c r="S227" i="226"/>
  <c r="T227" i="226" s="1"/>
  <c r="S163" i="226"/>
  <c r="S99" i="226"/>
  <c r="T99" i="226" s="1"/>
  <c r="S329" i="226"/>
  <c r="S287" i="226"/>
  <c r="S223" i="226"/>
  <c r="T223" i="226" s="1"/>
  <c r="S228" i="226"/>
  <c r="T228" i="226" s="1"/>
  <c r="S156" i="226"/>
  <c r="S84" i="226"/>
  <c r="T84" i="226" s="1"/>
  <c r="S12" i="226"/>
  <c r="T12" i="226" s="1"/>
  <c r="S143" i="226"/>
  <c r="S79" i="226"/>
  <c r="T79" i="226" s="1"/>
  <c r="S15" i="226"/>
  <c r="T15" i="226" s="1"/>
  <c r="S162" i="226"/>
  <c r="S26" i="226"/>
  <c r="T26" i="226" s="1"/>
  <c r="S145" i="226"/>
  <c r="P328" i="226"/>
  <c r="S48" i="226"/>
  <c r="T48" i="226" s="1"/>
  <c r="S11" i="226"/>
  <c r="T11" i="226" s="1"/>
  <c r="P229" i="226"/>
  <c r="Q229" i="226" s="1"/>
  <c r="S45" i="226"/>
  <c r="T45" i="226" s="1"/>
  <c r="S222" i="226"/>
  <c r="T222" i="226" s="1"/>
  <c r="S54" i="226"/>
  <c r="T54" i="226" s="1"/>
  <c r="AJ18" i="226"/>
  <c r="AJ210" i="226"/>
  <c r="AJ31" i="226"/>
  <c r="AJ83" i="226"/>
  <c r="AJ84" i="226"/>
  <c r="AJ268" i="226"/>
  <c r="AN138" i="226"/>
  <c r="AO138" i="226" s="1"/>
  <c r="AN187" i="226"/>
  <c r="AO187" i="226" s="1"/>
  <c r="AN164" i="226"/>
  <c r="AO164" i="226" s="1"/>
  <c r="AN308" i="226"/>
  <c r="AO308" i="226" s="1"/>
  <c r="AN157" i="226"/>
  <c r="AO157" i="226" s="1"/>
  <c r="AN105" i="226"/>
  <c r="AO105" i="226" s="1"/>
  <c r="AN46" i="226"/>
  <c r="AO46" i="226" s="1"/>
  <c r="AN238" i="226"/>
  <c r="AO238" i="226" s="1"/>
  <c r="AN218" i="226"/>
  <c r="AO218" i="226" s="1"/>
  <c r="AN279" i="226"/>
  <c r="AO279" i="226" s="1"/>
  <c r="AN128" i="226"/>
  <c r="AO128" i="226" s="1"/>
  <c r="AK173" i="226"/>
  <c r="AL173" i="226" s="1"/>
  <c r="AK78" i="226"/>
  <c r="AL78" i="226" s="1"/>
  <c r="AK246" i="226"/>
  <c r="AL246" i="226" s="1"/>
  <c r="AK120" i="226"/>
  <c r="AL120" i="226" s="1"/>
  <c r="AK121" i="226"/>
  <c r="AL121" i="226" s="1"/>
  <c r="AK329" i="226"/>
  <c r="AL329" i="226" s="1"/>
  <c r="AH202" i="226"/>
  <c r="AI202" i="226" s="1"/>
  <c r="AH330" i="226"/>
  <c r="AI330" i="226" s="1"/>
  <c r="AH107" i="226"/>
  <c r="AI107" i="226" s="1"/>
  <c r="AH337" i="226"/>
  <c r="AI337" i="226" s="1"/>
  <c r="AH220" i="226"/>
  <c r="AI220" i="226" s="1"/>
  <c r="AH53" i="226"/>
  <c r="AI53" i="226" s="1"/>
  <c r="AH14" i="226"/>
  <c r="AI14" i="226" s="1"/>
  <c r="AH166" i="226"/>
  <c r="AI166" i="226" s="1"/>
  <c r="AH15" i="226"/>
  <c r="AI15" i="226" s="1"/>
  <c r="AH263" i="226"/>
  <c r="AI263" i="226" s="1"/>
  <c r="AH72" i="226"/>
  <c r="AI72" i="226" s="1"/>
  <c r="AK74" i="226"/>
  <c r="AL74" i="226" s="1"/>
  <c r="AK250" i="226"/>
  <c r="AL250" i="226" s="1"/>
  <c r="AK143" i="226"/>
  <c r="AL143" i="226" s="1"/>
  <c r="AK179" i="226"/>
  <c r="AL179" i="226" s="1"/>
  <c r="AK164" i="226"/>
  <c r="AL164" i="226" s="1"/>
  <c r="AK308" i="226"/>
  <c r="AL308" i="226" s="1"/>
  <c r="AN185" i="226"/>
  <c r="AO185" i="226" s="1"/>
  <c r="AN75" i="226"/>
  <c r="AN20" i="226"/>
  <c r="AO20" i="226" s="1"/>
  <c r="AN252" i="226"/>
  <c r="AN85" i="226"/>
  <c r="AO85" i="226" s="1"/>
  <c r="AN285" i="226"/>
  <c r="AN242" i="226"/>
  <c r="AO242" i="226" s="1"/>
  <c r="AN158" i="226"/>
  <c r="AO158" i="226" s="1"/>
  <c r="AN318" i="226"/>
  <c r="AN95" i="226"/>
  <c r="AN282" i="226"/>
  <c r="AO282" i="226" s="1"/>
  <c r="AK93" i="226"/>
  <c r="AL93" i="226" s="1"/>
  <c r="AK325" i="226"/>
  <c r="AL325" i="226" s="1"/>
  <c r="AK174" i="226"/>
  <c r="AL174" i="226" s="1"/>
  <c r="AK318" i="226"/>
  <c r="AL318" i="226" s="1"/>
  <c r="AK311" i="226"/>
  <c r="AL311" i="226" s="1"/>
  <c r="AK217" i="226"/>
  <c r="AL217" i="226" s="1"/>
  <c r="AH42" i="226"/>
  <c r="AI42" i="226" s="1"/>
  <c r="AH242" i="226"/>
  <c r="AI242" i="226" s="1"/>
  <c r="AH145" i="226"/>
  <c r="AI145" i="226" s="1"/>
  <c r="AH171" i="226"/>
  <c r="AI171" i="226" s="1"/>
  <c r="AH84" i="226"/>
  <c r="AI84" i="226" s="1"/>
  <c r="AH260" i="226"/>
  <c r="AI260" i="226" s="1"/>
  <c r="AH141" i="226"/>
  <c r="AI141" i="226" s="1"/>
  <c r="AH78" i="226"/>
  <c r="AI78" i="226" s="1"/>
  <c r="AH246" i="226"/>
  <c r="AI246" i="226" s="1"/>
  <c r="AH79" i="226"/>
  <c r="AI79" i="226" s="1"/>
  <c r="AH319" i="226"/>
  <c r="AI319" i="226" s="1"/>
  <c r="AH128" i="226"/>
  <c r="AI128" i="226" s="1"/>
  <c r="AJ130" i="226"/>
  <c r="AJ290" i="226"/>
  <c r="AJ11" i="226"/>
  <c r="AJ331" i="226"/>
  <c r="AJ220" i="226"/>
  <c r="AM233" i="226"/>
  <c r="AM83" i="226"/>
  <c r="AM44" i="226"/>
  <c r="AM260" i="226"/>
  <c r="AM93" i="226"/>
  <c r="AM293" i="226"/>
  <c r="AM266" i="226"/>
  <c r="AM174" i="226"/>
  <c r="AM113" i="226"/>
  <c r="AM135" i="226"/>
  <c r="AM314" i="226"/>
  <c r="AJ109" i="226"/>
  <c r="AJ333" i="226"/>
  <c r="AJ190" i="226"/>
  <c r="AJ335" i="226"/>
  <c r="AJ327" i="226"/>
  <c r="AJ241" i="226"/>
  <c r="AG50" i="226"/>
  <c r="AG250" i="226"/>
  <c r="AG329" i="226"/>
  <c r="AG179" i="226"/>
  <c r="AG100" i="226"/>
  <c r="AG268" i="226"/>
  <c r="AG149" i="226"/>
  <c r="AG86" i="226"/>
  <c r="AG262" i="226"/>
  <c r="AG95" i="226"/>
  <c r="AG327" i="226"/>
  <c r="AG144" i="226"/>
  <c r="AK138" i="226"/>
  <c r="AL138" i="226" s="1"/>
  <c r="AK298" i="226"/>
  <c r="AL298" i="226" s="1"/>
  <c r="AK35" i="226"/>
  <c r="AL35" i="226" s="1"/>
  <c r="AK339" i="226"/>
  <c r="AL339" i="226" s="1"/>
  <c r="AK228" i="226"/>
  <c r="AL228" i="226" s="1"/>
  <c r="AN194" i="226"/>
  <c r="AO194" i="226" s="1"/>
  <c r="AN339" i="226"/>
  <c r="AO339" i="226" s="1"/>
  <c r="AN204" i="226"/>
  <c r="AO204" i="226" s="1"/>
  <c r="AN89" i="226"/>
  <c r="AN181" i="226"/>
  <c r="AO181" i="226" s="1"/>
  <c r="AN217" i="226"/>
  <c r="AO217" i="226" s="1"/>
  <c r="AN94" i="226"/>
  <c r="AN262" i="226"/>
  <c r="AO262" i="226" s="1"/>
  <c r="AN298" i="226"/>
  <c r="AO298" i="226" s="1"/>
  <c r="AN337" i="226"/>
  <c r="AO337" i="226" s="1"/>
  <c r="AN168" i="226"/>
  <c r="AO168" i="226" s="1"/>
  <c r="AK197" i="226"/>
  <c r="AL197" i="226" s="1"/>
  <c r="AK110" i="226"/>
  <c r="AL110" i="226" s="1"/>
  <c r="AK270" i="226"/>
  <c r="AL270" i="226" s="1"/>
  <c r="AK184" i="226"/>
  <c r="AL184" i="226" s="1"/>
  <c r="AK161" i="226"/>
  <c r="AL161" i="226" s="1"/>
  <c r="AK167" i="226"/>
  <c r="AL167" i="226" s="1"/>
  <c r="AH226" i="226"/>
  <c r="AI226" i="226" s="1"/>
  <c r="AH81" i="226"/>
  <c r="AI81" i="226" s="1"/>
  <c r="AH139" i="226"/>
  <c r="AI139" i="226" s="1"/>
  <c r="AH44" i="226"/>
  <c r="AI44" i="226" s="1"/>
  <c r="AH244" i="226"/>
  <c r="AI244" i="226" s="1"/>
  <c r="AH109" i="226"/>
  <c r="AI109" i="226" s="1"/>
  <c r="AH62" i="226"/>
  <c r="AI62" i="226" s="1"/>
  <c r="AH190" i="226"/>
  <c r="AI190" i="226" s="1"/>
  <c r="AH55" i="226"/>
  <c r="AI55" i="226" s="1"/>
  <c r="AH295" i="226"/>
  <c r="AI295" i="226" s="1"/>
  <c r="AH112" i="226"/>
  <c r="AI112" i="226" s="1"/>
  <c r="AM243" i="226"/>
  <c r="AG27" i="226"/>
  <c r="AM86" i="226"/>
  <c r="AM296" i="226"/>
  <c r="AG224" i="226"/>
  <c r="AG225" i="226"/>
  <c r="AM148" i="226"/>
  <c r="AJ304" i="226"/>
  <c r="AJ90" i="226"/>
  <c r="AG247" i="226"/>
  <c r="AN205" i="226"/>
  <c r="AO205" i="226" s="1"/>
  <c r="AM263" i="226"/>
  <c r="AH293" i="226"/>
  <c r="AI293" i="226" s="1"/>
  <c r="AJ251" i="226"/>
  <c r="AM39" i="226"/>
  <c r="AJ176" i="226"/>
  <c r="AM247" i="226"/>
  <c r="AG29" i="226"/>
  <c r="AK232" i="226"/>
  <c r="AL232" i="226" s="1"/>
  <c r="AG239" i="226"/>
  <c r="AG56" i="226"/>
  <c r="AG113" i="226"/>
  <c r="AM197" i="226"/>
  <c r="AJ128" i="226"/>
  <c r="AJ69" i="226"/>
  <c r="AG28" i="226"/>
  <c r="AJ155" i="226"/>
  <c r="AM132" i="226"/>
  <c r="AK41" i="226"/>
  <c r="AL41" i="226" s="1"/>
  <c r="AH230" i="226"/>
  <c r="AI230" i="226" s="1"/>
  <c r="AJ211" i="226"/>
  <c r="AK256" i="226"/>
  <c r="AL256" i="226" s="1"/>
  <c r="AK87" i="226"/>
  <c r="AL87" i="226" s="1"/>
  <c r="AK160" i="226"/>
  <c r="AL160" i="226" s="1"/>
  <c r="AM186" i="226"/>
  <c r="AK317" i="226"/>
  <c r="AL317" i="226" s="1"/>
  <c r="AK203" i="226"/>
  <c r="AL203" i="226" s="1"/>
  <c r="AH237" i="226"/>
  <c r="AI237" i="226" s="1"/>
  <c r="AH269" i="226"/>
  <c r="AI269" i="226" s="1"/>
  <c r="AN198" i="226"/>
  <c r="AO198" i="226" s="1"/>
  <c r="AG151" i="226"/>
  <c r="AG205" i="226"/>
  <c r="AN219" i="226"/>
  <c r="AO219" i="226" s="1"/>
  <c r="AM301" i="226"/>
  <c r="AG281" i="226"/>
  <c r="AH30" i="226"/>
  <c r="AI30" i="226" s="1"/>
  <c r="AN178" i="226"/>
  <c r="AO178" i="226" s="1"/>
  <c r="AH96" i="226"/>
  <c r="AI96" i="226" s="1"/>
  <c r="AM48" i="226"/>
  <c r="O289" i="226"/>
  <c r="O277" i="226"/>
  <c r="O327" i="226"/>
  <c r="O293" i="226"/>
  <c r="O278" i="226"/>
  <c r="O291" i="226"/>
  <c r="O276" i="226"/>
  <c r="O232" i="226"/>
  <c r="O315" i="226"/>
  <c r="O295" i="226"/>
  <c r="O284" i="226"/>
  <c r="O339" i="226"/>
  <c r="O330" i="226"/>
  <c r="O303" i="226"/>
  <c r="O283" i="226"/>
  <c r="O311" i="226"/>
  <c r="O288" i="226"/>
  <c r="O319" i="226"/>
  <c r="O217" i="226"/>
  <c r="O286" i="226"/>
  <c r="O309" i="226"/>
  <c r="O320" i="226"/>
  <c r="O285" i="226"/>
  <c r="O308" i="226"/>
  <c r="O301" i="226"/>
  <c r="O341" i="226"/>
  <c r="O279" i="226"/>
  <c r="O297" i="226"/>
  <c r="O335" i="226"/>
  <c r="O259" i="226"/>
  <c r="O306" i="226"/>
  <c r="O290" i="226"/>
  <c r="O296" i="226"/>
  <c r="O312" i="226"/>
  <c r="O307" i="226"/>
  <c r="O275" i="226"/>
  <c r="O292" i="226"/>
  <c r="O282" i="226"/>
  <c r="O267" i="226"/>
  <c r="O280" i="226"/>
  <c r="O338" i="226"/>
  <c r="O331" i="226"/>
  <c r="O314" i="226"/>
  <c r="O334" i="226"/>
  <c r="O337" i="226"/>
  <c r="O333" i="226"/>
  <c r="O317" i="226"/>
  <c r="O336" i="226"/>
  <c r="O265" i="226"/>
  <c r="O332" i="226"/>
  <c r="O251" i="226"/>
  <c r="O287" i="226"/>
  <c r="O325" i="226"/>
  <c r="O299" i="226"/>
  <c r="O300" i="226"/>
  <c r="O340" i="226"/>
  <c r="O321" i="226"/>
  <c r="O298" i="226"/>
  <c r="O304" i="226"/>
  <c r="O210" i="226"/>
  <c r="O323" i="226"/>
  <c r="O316" i="226"/>
  <c r="O326" i="226"/>
  <c r="O324" i="226"/>
  <c r="O248" i="226"/>
  <c r="O215" i="226"/>
  <c r="O224" i="226"/>
  <c r="CZ342" i="223"/>
  <c r="CH342" i="223"/>
  <c r="CQ342" i="223"/>
  <c r="AF256" i="223"/>
  <c r="AF223" i="223"/>
  <c r="AF249" i="223"/>
  <c r="AF247" i="223"/>
  <c r="AF235" i="223"/>
  <c r="AF213" i="223"/>
  <c r="AF210" i="223"/>
  <c r="AF339" i="223"/>
  <c r="AF325" i="223"/>
  <c r="AF293" i="223"/>
  <c r="AF312" i="223"/>
  <c r="AF280" i="223"/>
  <c r="AF323" i="223"/>
  <c r="AF314" i="223"/>
  <c r="AF238" i="223"/>
  <c r="AF259" i="223"/>
  <c r="AF232" i="223"/>
  <c r="AF229" i="223"/>
  <c r="AF277" i="223"/>
  <c r="AF260" i="223"/>
  <c r="AF333" i="223"/>
  <c r="AF289" i="223"/>
  <c r="AF336" i="223"/>
  <c r="AF303" i="223"/>
  <c r="AF225" i="223"/>
  <c r="AF272" i="223"/>
  <c r="AF326" i="223"/>
  <c r="AF297" i="223"/>
  <c r="AF263" i="223"/>
  <c r="AF262" i="223"/>
  <c r="AF227" i="223"/>
  <c r="AF231" i="223"/>
  <c r="AF245" i="223"/>
  <c r="AF240" i="223"/>
  <c r="AF215" i="223"/>
  <c r="AF338" i="223"/>
  <c r="AF321" i="223"/>
  <c r="AF308" i="223"/>
  <c r="AF290" i="223"/>
  <c r="AF306" i="223"/>
  <c r="AF270" i="223"/>
  <c r="AF328" i="223"/>
  <c r="AF273" i="223"/>
  <c r="AF241" i="223"/>
  <c r="AF233" i="223"/>
  <c r="AF216" i="223"/>
  <c r="AF214" i="223"/>
  <c r="AF330" i="223"/>
  <c r="AF329" i="223"/>
  <c r="AF317" i="223"/>
  <c r="AF285" i="223"/>
  <c r="AF292" i="223"/>
  <c r="AF267" i="223"/>
  <c r="AF255" i="223"/>
  <c r="AF287" i="223"/>
  <c r="AF299" i="223"/>
  <c r="AF239" i="223"/>
  <c r="AF224" i="223"/>
  <c r="AF246" i="223"/>
  <c r="AF327" i="223"/>
  <c r="AF275" i="223"/>
  <c r="AF220" i="223"/>
  <c r="AF331" i="223"/>
  <c r="AF316" i="223"/>
  <c r="AF322" i="223"/>
  <c r="AF237" i="223"/>
  <c r="AF276" i="223"/>
  <c r="AF222" i="223"/>
  <c r="AF313" i="223"/>
  <c r="AF304" i="223"/>
  <c r="AF251" i="223"/>
  <c r="AF286" i="223"/>
  <c r="AF311" i="223"/>
  <c r="AF258" i="223"/>
  <c r="AF265" i="223"/>
  <c r="AF219" i="223"/>
  <c r="AF341" i="223"/>
  <c r="AF315" i="223"/>
  <c r="AF261" i="223"/>
  <c r="AF268" i="223"/>
  <c r="AF248" i="223"/>
  <c r="AF212" i="223"/>
  <c r="AF221" i="223"/>
  <c r="AF324" i="223"/>
  <c r="AF337" i="223"/>
  <c r="AF305" i="223"/>
  <c r="AF320" i="223"/>
  <c r="AF288" i="223"/>
  <c r="AF291" i="223"/>
  <c r="AF283" i="223"/>
  <c r="AF295" i="223"/>
  <c r="AF230" i="223"/>
  <c r="AF302" i="223"/>
  <c r="AF254" i="223"/>
  <c r="AF279" i="223"/>
  <c r="AF253" i="223"/>
  <c r="AF217" i="223"/>
  <c r="AF284" i="223"/>
  <c r="AF269" i="223"/>
  <c r="AF209" i="223"/>
  <c r="AF340" i="223"/>
  <c r="AF281" i="223"/>
  <c r="AF294" i="223"/>
  <c r="AF318" i="223"/>
  <c r="AF234" i="223"/>
  <c r="AF264" i="223"/>
  <c r="AF244" i="223"/>
  <c r="AF218" i="223"/>
  <c r="AF332" i="223"/>
  <c r="AF309" i="223"/>
  <c r="AF300" i="223"/>
  <c r="AF319" i="223"/>
  <c r="AF307" i="223"/>
  <c r="AF243" i="223"/>
  <c r="AF242" i="223"/>
  <c r="AF226" i="223"/>
  <c r="AF274" i="223"/>
  <c r="AF257" i="223"/>
  <c r="AF236" i="223"/>
  <c r="AF252" i="223"/>
  <c r="AF211" i="223"/>
  <c r="AF228" i="223"/>
  <c r="AF334" i="223"/>
  <c r="AF335" i="223"/>
  <c r="AF301" i="223"/>
  <c r="AF296" i="223"/>
  <c r="AF278" i="223"/>
  <c r="AF271" i="223"/>
  <c r="AF266" i="223"/>
  <c r="AF282" i="223"/>
  <c r="AF298" i="223"/>
  <c r="AF250" i="223"/>
  <c r="AF310" i="223"/>
  <c r="F10" i="229"/>
  <c r="H10" i="229" s="1"/>
  <c r="R342" i="224"/>
  <c r="R344" i="224" s="1"/>
  <c r="AF342" i="224"/>
  <c r="AF344" i="224" s="1"/>
  <c r="X342" i="224"/>
  <c r="X344" i="224" s="1"/>
  <c r="I318" i="229"/>
  <c r="I306" i="229"/>
  <c r="I310" i="229"/>
  <c r="I298" i="229"/>
  <c r="I294" i="229"/>
  <c r="I302" i="229"/>
  <c r="I282" i="229"/>
  <c r="I319" i="229"/>
  <c r="I340" i="229"/>
  <c r="I327" i="229"/>
  <c r="I287" i="229"/>
  <c r="I291" i="229"/>
  <c r="I303" i="229"/>
  <c r="I293" i="229"/>
  <c r="I337" i="229"/>
  <c r="I295" i="229"/>
  <c r="I316" i="229"/>
  <c r="I338" i="229"/>
  <c r="I334" i="229"/>
  <c r="I285" i="229"/>
  <c r="I297" i="229"/>
  <c r="I330" i="229"/>
  <c r="I326" i="229"/>
  <c r="I281" i="229"/>
  <c r="I279" i="229"/>
  <c r="I322" i="229"/>
  <c r="N261" i="227"/>
  <c r="Q223" i="227"/>
  <c r="N223" i="224"/>
  <c r="BB223" i="224" s="1"/>
  <c r="N302" i="227"/>
  <c r="N218" i="224"/>
  <c r="BB218" i="224" s="1"/>
  <c r="N318" i="227"/>
  <c r="N298" i="227"/>
  <c r="BS14" i="227"/>
  <c r="BL14" i="226" s="1"/>
  <c r="BM14" i="226" s="1"/>
  <c r="AB342" i="224"/>
  <c r="AB344" i="224" s="1"/>
  <c r="Q245" i="227"/>
  <c r="N245" i="224"/>
  <c r="BB245" i="224" s="1"/>
  <c r="N270" i="224"/>
  <c r="BB270" i="224" s="1"/>
  <c r="N241" i="224"/>
  <c r="BB241" i="224" s="1"/>
  <c r="N228" i="224"/>
  <c r="BB228" i="224" s="1"/>
  <c r="N256" i="224"/>
  <c r="BB256" i="224" s="1"/>
  <c r="N220" i="224"/>
  <c r="BB220" i="224" s="1"/>
  <c r="Q244" i="227"/>
  <c r="N244" i="224"/>
  <c r="BB244" i="224" s="1"/>
  <c r="N214" i="224"/>
  <c r="BB214" i="224" s="1"/>
  <c r="Q219" i="227"/>
  <c r="N219" i="224"/>
  <c r="BB219" i="224" s="1"/>
  <c r="N296" i="227"/>
  <c r="N235" i="227"/>
  <c r="M235" i="226" s="1"/>
  <c r="N227" i="224"/>
  <c r="BB227" i="224" s="1"/>
  <c r="N272" i="224"/>
  <c r="BB272" i="224" s="1"/>
  <c r="N233" i="224"/>
  <c r="BB233" i="224" s="1"/>
  <c r="N284" i="227"/>
  <c r="N216" i="224"/>
  <c r="BB216" i="224" s="1"/>
  <c r="N231" i="227"/>
  <c r="M231" i="226" s="1"/>
  <c r="N231" i="226" s="1"/>
  <c r="N254" i="227"/>
  <c r="Q255" i="227"/>
  <c r="N255" i="224"/>
  <c r="BB255" i="224" s="1"/>
  <c r="Q20" i="224"/>
  <c r="Q332" i="224"/>
  <c r="Q69" i="224"/>
  <c r="Q133" i="224"/>
  <c r="Q197" i="224"/>
  <c r="Q261" i="224"/>
  <c r="Q325" i="224"/>
  <c r="Q134" i="224"/>
  <c r="Q222" i="224"/>
  <c r="Q286" i="224"/>
  <c r="Q84" i="224"/>
  <c r="Q94" i="224"/>
  <c r="Q39" i="224"/>
  <c r="Q103" i="224"/>
  <c r="Q167" i="224"/>
  <c r="Q231" i="224"/>
  <c r="Q295" i="224"/>
  <c r="Q88" i="224"/>
  <c r="Q152" i="224"/>
  <c r="Q216" i="224"/>
  <c r="Q280" i="224"/>
  <c r="Q12" i="224"/>
  <c r="Q324" i="224"/>
  <c r="Q25" i="224"/>
  <c r="Q89" i="224"/>
  <c r="Q153" i="224"/>
  <c r="Q217" i="224"/>
  <c r="Q281" i="224"/>
  <c r="Q36" i="224"/>
  <c r="Q14" i="224"/>
  <c r="Q26" i="224"/>
  <c r="Q90" i="224"/>
  <c r="Q154" i="224"/>
  <c r="Q218" i="224"/>
  <c r="Q282" i="224"/>
  <c r="Q44" i="224"/>
  <c r="Q32" i="224"/>
  <c r="Q67" i="224"/>
  <c r="Q131" i="224"/>
  <c r="Q195" i="224"/>
  <c r="Q259" i="224"/>
  <c r="Q323" i="224"/>
  <c r="Q68" i="224"/>
  <c r="Q13" i="224"/>
  <c r="Q77" i="224"/>
  <c r="Q141" i="224"/>
  <c r="Q205" i="224"/>
  <c r="Q269" i="224"/>
  <c r="Q333" i="224"/>
  <c r="Q158" i="224"/>
  <c r="Q230" i="224"/>
  <c r="Q294" i="224"/>
  <c r="Q132" i="224"/>
  <c r="Q126" i="224"/>
  <c r="Q47" i="224"/>
  <c r="Q111" i="224"/>
  <c r="Q175" i="224"/>
  <c r="Q239" i="224"/>
  <c r="Q303" i="224"/>
  <c r="Q96" i="224"/>
  <c r="Q160" i="224"/>
  <c r="Q224" i="224"/>
  <c r="Q288" i="224"/>
  <c r="Q60" i="224"/>
  <c r="Q38" i="224"/>
  <c r="Q33" i="224"/>
  <c r="Q97" i="224"/>
  <c r="Q161" i="224"/>
  <c r="Q225" i="224"/>
  <c r="Q289" i="224"/>
  <c r="Q76" i="224"/>
  <c r="Q46" i="224"/>
  <c r="Q34" i="224"/>
  <c r="Q98" i="224"/>
  <c r="Q162" i="224"/>
  <c r="Q226" i="224"/>
  <c r="Q290" i="224"/>
  <c r="Q92" i="224"/>
  <c r="Q11" i="224"/>
  <c r="Q75" i="224"/>
  <c r="Q139" i="224"/>
  <c r="Q203" i="224"/>
  <c r="Q267" i="224"/>
  <c r="Q331" i="224"/>
  <c r="Q100" i="224"/>
  <c r="Q21" i="224"/>
  <c r="Q85" i="224"/>
  <c r="Q149" i="224"/>
  <c r="Q213" i="224"/>
  <c r="Q277" i="224"/>
  <c r="Q341" i="224"/>
  <c r="Q174" i="224"/>
  <c r="Q238" i="224"/>
  <c r="Q302" i="224"/>
  <c r="Q172" i="224"/>
  <c r="Q142" i="224"/>
  <c r="Q55" i="224"/>
  <c r="Q119" i="224"/>
  <c r="Q183" i="224"/>
  <c r="Q247" i="224"/>
  <c r="Q311" i="224"/>
  <c r="Q104" i="224"/>
  <c r="Q168" i="224"/>
  <c r="Q232" i="224"/>
  <c r="Q296" i="224"/>
  <c r="Q108" i="224"/>
  <c r="Q86" i="224"/>
  <c r="Q41" i="224"/>
  <c r="Q105" i="224"/>
  <c r="Q169" i="224"/>
  <c r="Q233" i="224"/>
  <c r="Q297" i="224"/>
  <c r="Q116" i="224"/>
  <c r="Q78" i="224"/>
  <c r="Q42" i="224"/>
  <c r="Q106" i="224"/>
  <c r="Q170" i="224"/>
  <c r="Q234" i="224"/>
  <c r="Q298" i="224"/>
  <c r="Q156" i="224"/>
  <c r="Q19" i="224"/>
  <c r="Q83" i="224"/>
  <c r="Q147" i="224"/>
  <c r="Q211" i="224"/>
  <c r="Q275" i="224"/>
  <c r="Q339" i="224"/>
  <c r="Q140" i="224"/>
  <c r="Q29" i="224"/>
  <c r="Q93" i="224"/>
  <c r="Q157" i="224"/>
  <c r="Q221" i="224"/>
  <c r="Q285" i="224"/>
  <c r="Q28" i="224"/>
  <c r="Q182" i="224"/>
  <c r="Q246" i="224"/>
  <c r="Q310" i="224"/>
  <c r="Q212" i="224"/>
  <c r="Q150" i="224"/>
  <c r="Q63" i="224"/>
  <c r="Q127" i="224"/>
  <c r="Q191" i="224"/>
  <c r="Q255" i="224"/>
  <c r="Q319" i="224"/>
  <c r="Q112" i="224"/>
  <c r="Q176" i="224"/>
  <c r="Q240" i="224"/>
  <c r="Q304" i="224"/>
  <c r="Q148" i="224"/>
  <c r="Q110" i="224"/>
  <c r="Q49" i="224"/>
  <c r="Q113" i="224"/>
  <c r="Q177" i="224"/>
  <c r="Q241" i="224"/>
  <c r="Q305" i="224"/>
  <c r="Q164" i="224"/>
  <c r="Q102" i="224"/>
  <c r="Q50" i="224"/>
  <c r="Q114" i="224"/>
  <c r="Q178" i="224"/>
  <c r="Q242" i="224"/>
  <c r="Q306" i="224"/>
  <c r="Q204" i="224"/>
  <c r="Q27" i="224"/>
  <c r="Q91" i="224"/>
  <c r="Q155" i="224"/>
  <c r="Q219" i="224"/>
  <c r="Q283" i="224"/>
  <c r="Q81" i="224"/>
  <c r="Q188" i="224"/>
  <c r="Q37" i="224"/>
  <c r="Q101" i="224"/>
  <c r="Q165" i="224"/>
  <c r="Q229" i="224"/>
  <c r="Q293" i="224"/>
  <c r="Q124" i="224"/>
  <c r="Q190" i="224"/>
  <c r="Q254" i="224"/>
  <c r="Q318" i="224"/>
  <c r="Q252" i="224"/>
  <c r="Q166" i="224"/>
  <c r="Q71" i="224"/>
  <c r="Q135" i="224"/>
  <c r="Q199" i="224"/>
  <c r="Q263" i="224"/>
  <c r="Q327" i="224"/>
  <c r="Q120" i="224"/>
  <c r="Q184" i="224"/>
  <c r="Q248" i="224"/>
  <c r="Q312" i="224"/>
  <c r="Q180" i="224"/>
  <c r="Q24" i="224"/>
  <c r="Q57" i="224"/>
  <c r="Q121" i="224"/>
  <c r="Q185" i="224"/>
  <c r="Q249" i="224"/>
  <c r="Q313" i="224"/>
  <c r="Q196" i="224"/>
  <c r="Q16" i="224"/>
  <c r="Q58" i="224"/>
  <c r="Q122" i="224"/>
  <c r="Q186" i="224"/>
  <c r="Q250" i="224"/>
  <c r="Q314" i="224"/>
  <c r="Q260" i="224"/>
  <c r="Q35" i="224"/>
  <c r="Q99" i="224"/>
  <c r="Q163" i="224"/>
  <c r="Q227" i="224"/>
  <c r="Q291" i="224"/>
  <c r="Q300" i="224"/>
  <c r="Q228" i="224"/>
  <c r="Q45" i="224"/>
  <c r="Q109" i="224"/>
  <c r="Q173" i="224"/>
  <c r="Q237" i="224"/>
  <c r="Q301" i="224"/>
  <c r="Q220" i="224"/>
  <c r="Q198" i="224"/>
  <c r="Q262" i="224"/>
  <c r="Q326" i="224"/>
  <c r="Q308" i="224"/>
  <c r="Q15" i="224"/>
  <c r="Q79" i="224"/>
  <c r="Q143" i="224"/>
  <c r="Q207" i="224"/>
  <c r="Q271" i="224"/>
  <c r="Q335" i="224"/>
  <c r="Q128" i="224"/>
  <c r="Q192" i="224"/>
  <c r="Q256" i="224"/>
  <c r="Q320" i="224"/>
  <c r="Q236" i="224"/>
  <c r="Q48" i="224"/>
  <c r="Q65" i="224"/>
  <c r="Q129" i="224"/>
  <c r="Q193" i="224"/>
  <c r="Q257" i="224"/>
  <c r="Q321" i="224"/>
  <c r="Q244" i="224"/>
  <c r="Q40" i="224"/>
  <c r="Q66" i="224"/>
  <c r="Q130" i="224"/>
  <c r="Q194" i="224"/>
  <c r="Q258" i="224"/>
  <c r="Q322" i="224"/>
  <c r="Q22" i="224"/>
  <c r="Q43" i="224"/>
  <c r="Q107" i="224"/>
  <c r="Q171" i="224"/>
  <c r="Q235" i="224"/>
  <c r="Q299" i="224"/>
  <c r="Q336" i="224"/>
  <c r="Q268" i="224"/>
  <c r="Q53" i="224"/>
  <c r="Q117" i="224"/>
  <c r="Q181" i="224"/>
  <c r="Q245" i="224"/>
  <c r="Q309" i="224"/>
  <c r="Q340" i="224"/>
  <c r="Q206" i="224"/>
  <c r="Q270" i="224"/>
  <c r="Q334" i="224"/>
  <c r="Q30" i="224"/>
  <c r="Q23" i="224"/>
  <c r="Q87" i="224"/>
  <c r="Q151" i="224"/>
  <c r="Q215" i="224"/>
  <c r="Q279" i="224"/>
  <c r="Q72" i="224"/>
  <c r="Q136" i="224"/>
  <c r="Q200" i="224"/>
  <c r="Q264" i="224"/>
  <c r="Q328" i="224"/>
  <c r="Q276" i="224"/>
  <c r="Q64" i="224"/>
  <c r="Q73" i="224"/>
  <c r="Q137" i="224"/>
  <c r="Q201" i="224"/>
  <c r="Q265" i="224"/>
  <c r="Q329" i="224"/>
  <c r="Q284" i="224"/>
  <c r="Q56" i="224"/>
  <c r="Q74" i="224"/>
  <c r="Q138" i="224"/>
  <c r="Q202" i="224"/>
  <c r="Q266" i="224"/>
  <c r="Q330" i="224"/>
  <c r="Q62" i="224"/>
  <c r="Q51" i="224"/>
  <c r="Q115" i="224"/>
  <c r="Q179" i="224"/>
  <c r="Q243" i="224"/>
  <c r="Q307" i="224"/>
  <c r="Q292" i="224"/>
  <c r="Q61" i="224"/>
  <c r="Q125" i="224"/>
  <c r="Q189" i="224"/>
  <c r="Q253" i="224"/>
  <c r="Q317" i="224"/>
  <c r="Q70" i="224"/>
  <c r="Q214" i="224"/>
  <c r="Q278" i="224"/>
  <c r="Q52" i="224"/>
  <c r="Q54" i="224"/>
  <c r="Q31" i="224"/>
  <c r="Q95" i="224"/>
  <c r="Q159" i="224"/>
  <c r="Q223" i="224"/>
  <c r="Q287" i="224"/>
  <c r="Q80" i="224"/>
  <c r="Q144" i="224"/>
  <c r="Q208" i="224"/>
  <c r="Q272" i="224"/>
  <c r="Q17" i="224"/>
  <c r="Q145" i="224"/>
  <c r="Q209" i="224"/>
  <c r="Q273" i="224"/>
  <c r="Q337" i="224"/>
  <c r="Q316" i="224"/>
  <c r="Q18" i="224"/>
  <c r="Q82" i="224"/>
  <c r="Q146" i="224"/>
  <c r="Q210" i="224"/>
  <c r="Q274" i="224"/>
  <c r="Q338" i="224"/>
  <c r="Q118" i="224"/>
  <c r="Q59" i="224"/>
  <c r="Q123" i="224"/>
  <c r="Q187" i="224"/>
  <c r="Q251" i="224"/>
  <c r="Q315" i="224"/>
  <c r="N317" i="227"/>
  <c r="Q243" i="227"/>
  <c r="N243" i="224"/>
  <c r="BB243" i="224" s="1"/>
  <c r="K332" i="227"/>
  <c r="J332" i="226" s="1"/>
  <c r="K332" i="226" s="1"/>
  <c r="Q221" i="227"/>
  <c r="N221" i="224"/>
  <c r="BB221" i="224" s="1"/>
  <c r="N257" i="224"/>
  <c r="BB257" i="224" s="1"/>
  <c r="N237" i="224"/>
  <c r="BB237" i="224" s="1"/>
  <c r="N222" i="224"/>
  <c r="BB222" i="224" s="1"/>
  <c r="Q294" i="227"/>
  <c r="N294" i="224"/>
  <c r="BB294" i="224" s="1"/>
  <c r="N222" i="227"/>
  <c r="M222" i="226" s="1"/>
  <c r="N222" i="226" s="1"/>
  <c r="N212" i="227"/>
  <c r="M212" i="226" s="1"/>
  <c r="N212" i="226" s="1"/>
  <c r="N324" i="227"/>
  <c r="K336" i="227"/>
  <c r="J336" i="226" s="1"/>
  <c r="K336" i="226" s="1"/>
  <c r="N269" i="224"/>
  <c r="BB269" i="224" s="1"/>
  <c r="N236" i="224"/>
  <c r="BB236" i="224" s="1"/>
  <c r="N213" i="227"/>
  <c r="M213" i="226" s="1"/>
  <c r="N213" i="226" s="1"/>
  <c r="N252" i="224"/>
  <c r="BB252" i="224" s="1"/>
  <c r="K320" i="227"/>
  <c r="J320" i="226" s="1"/>
  <c r="K320" i="226" s="1"/>
  <c r="N240" i="224"/>
  <c r="BB240" i="224" s="1"/>
  <c r="N266" i="224"/>
  <c r="BB266" i="224" s="1"/>
  <c r="N247" i="227"/>
  <c r="N331" i="227"/>
  <c r="Q271" i="227"/>
  <c r="N271" i="224"/>
  <c r="BB271" i="224" s="1"/>
  <c r="Q238" i="227"/>
  <c r="N238" i="224"/>
  <c r="BB238" i="224" s="1"/>
  <c r="Q318" i="227"/>
  <c r="N318" i="224"/>
  <c r="BB318" i="224" s="1"/>
  <c r="Q305" i="227"/>
  <c r="N305" i="224"/>
  <c r="BB305" i="224" s="1"/>
  <c r="N239" i="224"/>
  <c r="BB239" i="224" s="1"/>
  <c r="Q247" i="227"/>
  <c r="N247" i="224"/>
  <c r="BB247" i="224" s="1"/>
  <c r="N268" i="224"/>
  <c r="BB268" i="224" s="1"/>
  <c r="Q273" i="227"/>
  <c r="N273" i="224"/>
  <c r="BB273" i="224" s="1"/>
  <c r="N212" i="224"/>
  <c r="BB212" i="224" s="1"/>
  <c r="N323" i="227"/>
  <c r="M323" i="226" s="1"/>
  <c r="K209" i="227"/>
  <c r="J209" i="226" s="1"/>
  <c r="K209" i="226" s="1"/>
  <c r="Q264" i="227"/>
  <c r="N264" i="224"/>
  <c r="BB264" i="224" s="1"/>
  <c r="N238" i="227"/>
  <c r="M238" i="226" s="1"/>
  <c r="N238" i="226" s="1"/>
  <c r="N211" i="224"/>
  <c r="BB211" i="224" s="1"/>
  <c r="N262" i="224"/>
  <c r="BB262" i="224" s="1"/>
  <c r="Q249" i="227"/>
  <c r="N249" i="224"/>
  <c r="BB249" i="224" s="1"/>
  <c r="N230" i="224"/>
  <c r="BB230" i="224" s="1"/>
  <c r="Q260" i="227"/>
  <c r="N260" i="224"/>
  <c r="BB260" i="224" s="1"/>
  <c r="Q329" i="227"/>
  <c r="N329" i="224"/>
  <c r="BB329" i="224" s="1"/>
  <c r="N213" i="224"/>
  <c r="BB213" i="224" s="1"/>
  <c r="Q261" i="227"/>
  <c r="N261" i="224"/>
  <c r="BB261" i="224" s="1"/>
  <c r="Q313" i="227"/>
  <c r="N313" i="224"/>
  <c r="BB313" i="224" s="1"/>
  <c r="N209" i="224"/>
  <c r="BB209" i="224" s="1"/>
  <c r="Q263" i="227"/>
  <c r="N263" i="224"/>
  <c r="BB263" i="224" s="1"/>
  <c r="N253" i="224"/>
  <c r="BB253" i="224" s="1"/>
  <c r="Q235" i="227"/>
  <c r="N235" i="224"/>
  <c r="BB235" i="224" s="1"/>
  <c r="Q281" i="227"/>
  <c r="N281" i="224"/>
  <c r="BB281" i="224" s="1"/>
  <c r="AD342" i="224"/>
  <c r="AD344" i="224" s="1"/>
  <c r="U341" i="224"/>
  <c r="U337" i="224"/>
  <c r="U333" i="224"/>
  <c r="U329" i="224"/>
  <c r="U325" i="224"/>
  <c r="U321" i="224"/>
  <c r="U317" i="224"/>
  <c r="U313" i="224"/>
  <c r="U309" i="224"/>
  <c r="U305" i="224"/>
  <c r="U301" i="224"/>
  <c r="U297" i="224"/>
  <c r="U293" i="224"/>
  <c r="U289" i="224"/>
  <c r="U285" i="224"/>
  <c r="U281" i="224"/>
  <c r="U277" i="224"/>
  <c r="U273" i="224"/>
  <c r="U269" i="224"/>
  <c r="U265" i="224"/>
  <c r="U261" i="224"/>
  <c r="U257" i="224"/>
  <c r="U253" i="224"/>
  <c r="U249" i="224"/>
  <c r="U245" i="224"/>
  <c r="U241" i="224"/>
  <c r="U237" i="224"/>
  <c r="U233" i="224"/>
  <c r="U229" i="224"/>
  <c r="U225" i="224"/>
  <c r="U221" i="224"/>
  <c r="U217" i="224"/>
  <c r="U213" i="224"/>
  <c r="U209" i="224"/>
  <c r="U205" i="224"/>
  <c r="U201" i="224"/>
  <c r="U197" i="224"/>
  <c r="U193" i="224"/>
  <c r="U189" i="224"/>
  <c r="U185" i="224"/>
  <c r="U181" i="224"/>
  <c r="U177" i="224"/>
  <c r="U173" i="224"/>
  <c r="U169" i="224"/>
  <c r="U165" i="224"/>
  <c r="U161" i="224"/>
  <c r="U157" i="224"/>
  <c r="U153" i="224"/>
  <c r="U149" i="224"/>
  <c r="U145" i="224"/>
  <c r="U141" i="224"/>
  <c r="U137" i="224"/>
  <c r="U133" i="224"/>
  <c r="U129" i="224"/>
  <c r="U125" i="224"/>
  <c r="U121" i="224"/>
  <c r="U117" i="224"/>
  <c r="U113" i="224"/>
  <c r="U109" i="224"/>
  <c r="U105" i="224"/>
  <c r="U101" i="224"/>
  <c r="U97" i="224"/>
  <c r="U93" i="224"/>
  <c r="U89" i="224"/>
  <c r="U85" i="224"/>
  <c r="U81" i="224"/>
  <c r="U77" i="224"/>
  <c r="U73" i="224"/>
  <c r="U69" i="224"/>
  <c r="U65" i="224"/>
  <c r="U61" i="224"/>
  <c r="U57" i="224"/>
  <c r="U53" i="224"/>
  <c r="U49" i="224"/>
  <c r="U45" i="224"/>
  <c r="U41" i="224"/>
  <c r="U37" i="224"/>
  <c r="U33" i="224"/>
  <c r="U29" i="224"/>
  <c r="U25" i="224"/>
  <c r="U21" i="224"/>
  <c r="U17" i="224"/>
  <c r="U13" i="224"/>
  <c r="U340" i="224"/>
  <c r="U336" i="224"/>
  <c r="U332" i="224"/>
  <c r="U328" i="224"/>
  <c r="U324" i="224"/>
  <c r="U320" i="224"/>
  <c r="U316" i="224"/>
  <c r="U312" i="224"/>
  <c r="U308" i="224"/>
  <c r="U304" i="224"/>
  <c r="U300" i="224"/>
  <c r="U296" i="224"/>
  <c r="U292" i="224"/>
  <c r="U288" i="224"/>
  <c r="U284" i="224"/>
  <c r="U280" i="224"/>
  <c r="U276" i="224"/>
  <c r="U272" i="224"/>
  <c r="U268" i="224"/>
  <c r="U264" i="224"/>
  <c r="U260" i="224"/>
  <c r="U256" i="224"/>
  <c r="U252" i="224"/>
  <c r="U248" i="224"/>
  <c r="U244" i="224"/>
  <c r="U240" i="224"/>
  <c r="U236" i="224"/>
  <c r="U232" i="224"/>
  <c r="U228" i="224"/>
  <c r="U224" i="224"/>
  <c r="U220" i="224"/>
  <c r="U216" i="224"/>
  <c r="U212" i="224"/>
  <c r="U208" i="224"/>
  <c r="U204" i="224"/>
  <c r="U200" i="224"/>
  <c r="U196" i="224"/>
  <c r="U192" i="224"/>
  <c r="U188" i="224"/>
  <c r="U184" i="224"/>
  <c r="U180" i="224"/>
  <c r="U176" i="224"/>
  <c r="U172" i="224"/>
  <c r="U168" i="224"/>
  <c r="U164" i="224"/>
  <c r="U160" i="224"/>
  <c r="U156" i="224"/>
  <c r="U152" i="224"/>
  <c r="U148" i="224"/>
  <c r="U144" i="224"/>
  <c r="U140" i="224"/>
  <c r="U136" i="224"/>
  <c r="U132" i="224"/>
  <c r="U128" i="224"/>
  <c r="U124" i="224"/>
  <c r="U120" i="224"/>
  <c r="U116" i="224"/>
  <c r="U112" i="224"/>
  <c r="U108" i="224"/>
  <c r="U104" i="224"/>
  <c r="U100" i="224"/>
  <c r="U96" i="224"/>
  <c r="U92" i="224"/>
  <c r="U88" i="224"/>
  <c r="U84" i="224"/>
  <c r="U80" i="224"/>
  <c r="U76" i="224"/>
  <c r="U72" i="224"/>
  <c r="U68" i="224"/>
  <c r="U64" i="224"/>
  <c r="U60" i="224"/>
  <c r="U56" i="224"/>
  <c r="U52" i="224"/>
  <c r="U48" i="224"/>
  <c r="U44" i="224"/>
  <c r="U40" i="224"/>
  <c r="U36" i="224"/>
  <c r="U32" i="224"/>
  <c r="U28" i="224"/>
  <c r="U24" i="224"/>
  <c r="U20" i="224"/>
  <c r="U16" i="224"/>
  <c r="U12" i="224"/>
  <c r="U339" i="224"/>
  <c r="U335" i="224"/>
  <c r="U331" i="224"/>
  <c r="U327" i="224"/>
  <c r="U323" i="224"/>
  <c r="U319" i="224"/>
  <c r="U315" i="224"/>
  <c r="U311" i="224"/>
  <c r="U307" i="224"/>
  <c r="U303" i="224"/>
  <c r="U299" i="224"/>
  <c r="U295" i="224"/>
  <c r="U291" i="224"/>
  <c r="U287" i="224"/>
  <c r="U283" i="224"/>
  <c r="U279" i="224"/>
  <c r="U275" i="224"/>
  <c r="U271" i="224"/>
  <c r="U267" i="224"/>
  <c r="U263" i="224"/>
  <c r="U259" i="224"/>
  <c r="U255" i="224"/>
  <c r="U251" i="224"/>
  <c r="U247" i="224"/>
  <c r="U243" i="224"/>
  <c r="U239" i="224"/>
  <c r="U235" i="224"/>
  <c r="U231" i="224"/>
  <c r="U227" i="224"/>
  <c r="U223" i="224"/>
  <c r="U219" i="224"/>
  <c r="U215" i="224"/>
  <c r="U211" i="224"/>
  <c r="U207" i="224"/>
  <c r="U203" i="224"/>
  <c r="U199" i="224"/>
  <c r="U195" i="224"/>
  <c r="U191" i="224"/>
  <c r="U187" i="224"/>
  <c r="U183" i="224"/>
  <c r="U179" i="224"/>
  <c r="U175" i="224"/>
  <c r="U171" i="224"/>
  <c r="U167" i="224"/>
  <c r="U163" i="224"/>
  <c r="U159" i="224"/>
  <c r="U155" i="224"/>
  <c r="U151" i="224"/>
  <c r="U147" i="224"/>
  <c r="U143" i="224"/>
  <c r="U139" i="224"/>
  <c r="U135" i="224"/>
  <c r="U131" i="224"/>
  <c r="U127" i="224"/>
  <c r="U123" i="224"/>
  <c r="U119" i="224"/>
  <c r="U115" i="224"/>
  <c r="U111" i="224"/>
  <c r="U107" i="224"/>
  <c r="U103" i="224"/>
  <c r="U99" i="224"/>
  <c r="U95" i="224"/>
  <c r="U91" i="224"/>
  <c r="U87" i="224"/>
  <c r="U83" i="224"/>
  <c r="U79" i="224"/>
  <c r="U75" i="224"/>
  <c r="U71" i="224"/>
  <c r="U67" i="224"/>
  <c r="U63" i="224"/>
  <c r="U59" i="224"/>
  <c r="U55" i="224"/>
  <c r="U51" i="224"/>
  <c r="U47" i="224"/>
  <c r="U43" i="224"/>
  <c r="U39" i="224"/>
  <c r="U35" i="224"/>
  <c r="U31" i="224"/>
  <c r="U27" i="224"/>
  <c r="U23" i="224"/>
  <c r="U19" i="224"/>
  <c r="U15" i="224"/>
  <c r="U11" i="224"/>
  <c r="U294" i="224"/>
  <c r="U38" i="224"/>
  <c r="U158" i="224"/>
  <c r="U326" i="224"/>
  <c r="U134" i="224"/>
  <c r="U254" i="224"/>
  <c r="U34" i="224"/>
  <c r="U98" i="224"/>
  <c r="U162" i="224"/>
  <c r="U226" i="224"/>
  <c r="U290" i="224"/>
  <c r="U310" i="224"/>
  <c r="U78" i="224"/>
  <c r="U214" i="224"/>
  <c r="U174" i="224"/>
  <c r="U58" i="224"/>
  <c r="U122" i="224"/>
  <c r="U314" i="224"/>
  <c r="U206" i="224"/>
  <c r="U202" i="224"/>
  <c r="U262" i="224"/>
  <c r="U82" i="224"/>
  <c r="U274" i="224"/>
  <c r="U286" i="224"/>
  <c r="U26" i="224"/>
  <c r="U282" i="224"/>
  <c r="U46" i="224"/>
  <c r="U182" i="224"/>
  <c r="U14" i="224"/>
  <c r="U150" i="224"/>
  <c r="U270" i="224"/>
  <c r="U42" i="224"/>
  <c r="U106" i="224"/>
  <c r="U170" i="224"/>
  <c r="U234" i="224"/>
  <c r="U298" i="224"/>
  <c r="U318" i="224"/>
  <c r="U54" i="224"/>
  <c r="U250" i="224"/>
  <c r="U74" i="224"/>
  <c r="U266" i="224"/>
  <c r="U222" i="224"/>
  <c r="U210" i="224"/>
  <c r="U142" i="224"/>
  <c r="U154" i="224"/>
  <c r="U62" i="224"/>
  <c r="U198" i="224"/>
  <c r="U30" i="224"/>
  <c r="U166" i="224"/>
  <c r="U278" i="224"/>
  <c r="U50" i="224"/>
  <c r="U114" i="224"/>
  <c r="U178" i="224"/>
  <c r="U242" i="224"/>
  <c r="U306" i="224"/>
  <c r="U334" i="224"/>
  <c r="U186" i="224"/>
  <c r="U10" i="224"/>
  <c r="U330" i="224"/>
  <c r="U102" i="224"/>
  <c r="U146" i="224"/>
  <c r="U118" i="224"/>
  <c r="U90" i="224"/>
  <c r="U94" i="224"/>
  <c r="U230" i="224"/>
  <c r="U70" i="224"/>
  <c r="U190" i="224"/>
  <c r="U302" i="224"/>
  <c r="U66" i="224"/>
  <c r="U130" i="224"/>
  <c r="U194" i="224"/>
  <c r="U258" i="224"/>
  <c r="U322" i="224"/>
  <c r="U110" i="224"/>
  <c r="U246" i="224"/>
  <c r="U86" i="224"/>
  <c r="U138" i="224"/>
  <c r="U126" i="224"/>
  <c r="U18" i="224"/>
  <c r="U338" i="224"/>
  <c r="U22" i="224"/>
  <c r="U238" i="224"/>
  <c r="U218" i="224"/>
  <c r="W121" i="224"/>
  <c r="W117" i="224"/>
  <c r="W113" i="224"/>
  <c r="W109" i="224"/>
  <c r="W105" i="224"/>
  <c r="W101" i="224"/>
  <c r="W97" i="224"/>
  <c r="W93" i="224"/>
  <c r="W89" i="224"/>
  <c r="W85" i="224"/>
  <c r="W81" i="224"/>
  <c r="W77" i="224"/>
  <c r="W73" i="224"/>
  <c r="W69" i="224"/>
  <c r="W65" i="224"/>
  <c r="W61" i="224"/>
  <c r="W57" i="224"/>
  <c r="W53" i="224"/>
  <c r="W49" i="224"/>
  <c r="W45" i="224"/>
  <c r="W41" i="224"/>
  <c r="W37" i="224"/>
  <c r="W33" i="224"/>
  <c r="W29" i="224"/>
  <c r="W25" i="224"/>
  <c r="W21" i="224"/>
  <c r="W17" i="224"/>
  <c r="W13" i="224"/>
  <c r="W340" i="224"/>
  <c r="W336" i="224"/>
  <c r="W332" i="224"/>
  <c r="W328" i="224"/>
  <c r="W324" i="224"/>
  <c r="W320" i="224"/>
  <c r="W316" i="224"/>
  <c r="W312" i="224"/>
  <c r="W308" i="224"/>
  <c r="W304" i="224"/>
  <c r="W300" i="224"/>
  <c r="W296" i="224"/>
  <c r="W292" i="224"/>
  <c r="W288" i="224"/>
  <c r="W284" i="224"/>
  <c r="W280" i="224"/>
  <c r="W276" i="224"/>
  <c r="W272" i="224"/>
  <c r="W268" i="224"/>
  <c r="W264" i="224"/>
  <c r="W260" i="224"/>
  <c r="W256" i="224"/>
  <c r="W252" i="224"/>
  <c r="W248" i="224"/>
  <c r="W244" i="224"/>
  <c r="W240" i="224"/>
  <c r="W236" i="224"/>
  <c r="W232" i="224"/>
  <c r="W228" i="224"/>
  <c r="W224" i="224"/>
  <c r="W220" i="224"/>
  <c r="W216" i="224"/>
  <c r="W212" i="224"/>
  <c r="W208" i="224"/>
  <c r="W204" i="224"/>
  <c r="W200" i="224"/>
  <c r="W196" i="224"/>
  <c r="W192" i="224"/>
  <c r="W188" i="224"/>
  <c r="W184" i="224"/>
  <c r="W180" i="224"/>
  <c r="W176" i="224"/>
  <c r="W172" i="224"/>
  <c r="W168" i="224"/>
  <c r="W164" i="224"/>
  <c r="W160" i="224"/>
  <c r="W156" i="224"/>
  <c r="W152" i="224"/>
  <c r="W148" i="224"/>
  <c r="W144" i="224"/>
  <c r="W140" i="224"/>
  <c r="W136" i="224"/>
  <c r="W132" i="224"/>
  <c r="W128" i="224"/>
  <c r="W124" i="224"/>
  <c r="W120" i="224"/>
  <c r="W116" i="224"/>
  <c r="W112" i="224"/>
  <c r="W108" i="224"/>
  <c r="W104" i="224"/>
  <c r="W100" i="224"/>
  <c r="W96" i="224"/>
  <c r="W92" i="224"/>
  <c r="W88" i="224"/>
  <c r="W84" i="224"/>
  <c r="W80" i="224"/>
  <c r="W76" i="224"/>
  <c r="W72" i="224"/>
  <c r="W68" i="224"/>
  <c r="W64" i="224"/>
  <c r="W60" i="224"/>
  <c r="W56" i="224"/>
  <c r="W52" i="224"/>
  <c r="W48" i="224"/>
  <c r="W44" i="224"/>
  <c r="W40" i="224"/>
  <c r="W36" i="224"/>
  <c r="W32" i="224"/>
  <c r="W28" i="224"/>
  <c r="W24" i="224"/>
  <c r="W20" i="224"/>
  <c r="W16" i="224"/>
  <c r="W12" i="224"/>
  <c r="W31" i="224"/>
  <c r="W27" i="224"/>
  <c r="W23" i="224"/>
  <c r="W19" i="224"/>
  <c r="W15" i="224"/>
  <c r="W11" i="224"/>
  <c r="W14" i="224"/>
  <c r="W150" i="224"/>
  <c r="W278" i="224"/>
  <c r="W143" i="224"/>
  <c r="W271" i="224"/>
  <c r="W118" i="224"/>
  <c r="W238" i="224"/>
  <c r="W87" i="224"/>
  <c r="W223" i="224"/>
  <c r="W137" i="224"/>
  <c r="W201" i="224"/>
  <c r="W265" i="224"/>
  <c r="W329" i="224"/>
  <c r="W42" i="224"/>
  <c r="W106" i="224"/>
  <c r="W170" i="224"/>
  <c r="W234" i="224"/>
  <c r="W298" i="224"/>
  <c r="W35" i="224"/>
  <c r="W99" i="224"/>
  <c r="W163" i="224"/>
  <c r="W227" i="224"/>
  <c r="W291" i="224"/>
  <c r="W295" i="224"/>
  <c r="W165" i="224"/>
  <c r="W229" i="224"/>
  <c r="W293" i="224"/>
  <c r="W207" i="224"/>
  <c r="W290" i="224"/>
  <c r="W318" i="224"/>
  <c r="W30" i="224"/>
  <c r="W166" i="224"/>
  <c r="W334" i="224"/>
  <c r="W151" i="224"/>
  <c r="W335" i="224"/>
  <c r="W134" i="224"/>
  <c r="W254" i="224"/>
  <c r="W103" i="224"/>
  <c r="W239" i="224"/>
  <c r="W145" i="224"/>
  <c r="W209" i="224"/>
  <c r="W273" i="224"/>
  <c r="W337" i="224"/>
  <c r="W50" i="224"/>
  <c r="W114" i="224"/>
  <c r="W178" i="224"/>
  <c r="W242" i="224"/>
  <c r="W306" i="224"/>
  <c r="W43" i="224"/>
  <c r="W107" i="224"/>
  <c r="W171" i="224"/>
  <c r="W235" i="224"/>
  <c r="W299" i="224"/>
  <c r="W310" i="224"/>
  <c r="W173" i="224"/>
  <c r="W237" i="224"/>
  <c r="W301" i="224"/>
  <c r="W250" i="224"/>
  <c r="W51" i="224"/>
  <c r="W179" i="224"/>
  <c r="W243" i="224"/>
  <c r="W303" i="224"/>
  <c r="W181" i="224"/>
  <c r="W245" i="224"/>
  <c r="W309" i="224"/>
  <c r="W189" i="224"/>
  <c r="W317" i="224"/>
  <c r="W174" i="224"/>
  <c r="W233" i="224"/>
  <c r="W297" i="224"/>
  <c r="W74" i="224"/>
  <c r="W202" i="224"/>
  <c r="W67" i="224"/>
  <c r="W259" i="224"/>
  <c r="W133" i="224"/>
  <c r="W218" i="224"/>
  <c r="W211" i="224"/>
  <c r="W277" i="224"/>
  <c r="W127" i="224"/>
  <c r="W222" i="224"/>
  <c r="W129" i="224"/>
  <c r="W34" i="224"/>
  <c r="W226" i="224"/>
  <c r="W219" i="224"/>
  <c r="W221" i="224"/>
  <c r="W46" i="224"/>
  <c r="W182" i="224"/>
  <c r="W39" i="224"/>
  <c r="W167" i="224"/>
  <c r="W22" i="224"/>
  <c r="W142" i="224"/>
  <c r="W270" i="224"/>
  <c r="W119" i="224"/>
  <c r="W255" i="224"/>
  <c r="W153" i="224"/>
  <c r="W217" i="224"/>
  <c r="W281" i="224"/>
  <c r="W302" i="224"/>
  <c r="W58" i="224"/>
  <c r="W122" i="224"/>
  <c r="W186" i="224"/>
  <c r="W314" i="224"/>
  <c r="W115" i="224"/>
  <c r="W307" i="224"/>
  <c r="W159" i="224"/>
  <c r="W266" i="224"/>
  <c r="W195" i="224"/>
  <c r="W197" i="224"/>
  <c r="W282" i="224"/>
  <c r="W275" i="224"/>
  <c r="W341" i="224"/>
  <c r="W102" i="224"/>
  <c r="W321" i="224"/>
  <c r="W155" i="224"/>
  <c r="W62" i="224"/>
  <c r="W198" i="224"/>
  <c r="W63" i="224"/>
  <c r="W183" i="224"/>
  <c r="W38" i="224"/>
  <c r="W158" i="224"/>
  <c r="W286" i="224"/>
  <c r="W135" i="224"/>
  <c r="W263" i="224"/>
  <c r="W161" i="224"/>
  <c r="W225" i="224"/>
  <c r="W289" i="224"/>
  <c r="W319" i="224"/>
  <c r="W66" i="224"/>
  <c r="W130" i="224"/>
  <c r="W194" i="224"/>
  <c r="W258" i="224"/>
  <c r="W322" i="224"/>
  <c r="W59" i="224"/>
  <c r="W123" i="224"/>
  <c r="W187" i="224"/>
  <c r="W251" i="224"/>
  <c r="W315" i="224"/>
  <c r="W125" i="224"/>
  <c r="W253" i="224"/>
  <c r="W279" i="224"/>
  <c r="W138" i="224"/>
  <c r="W131" i="224"/>
  <c r="W323" i="224"/>
  <c r="W325" i="224"/>
  <c r="W294" i="224"/>
  <c r="W339" i="224"/>
  <c r="W262" i="224"/>
  <c r="W162" i="224"/>
  <c r="W157" i="224"/>
  <c r="W78" i="224"/>
  <c r="W214" i="224"/>
  <c r="W79" i="224"/>
  <c r="W199" i="224"/>
  <c r="W54" i="224"/>
  <c r="W326" i="224"/>
  <c r="W169" i="224"/>
  <c r="W10" i="224"/>
  <c r="W330" i="224"/>
  <c r="W261" i="224"/>
  <c r="W213" i="224"/>
  <c r="W247" i="224"/>
  <c r="W257" i="224"/>
  <c r="W311" i="224"/>
  <c r="W285" i="224"/>
  <c r="W94" i="224"/>
  <c r="W230" i="224"/>
  <c r="W95" i="224"/>
  <c r="W215" i="224"/>
  <c r="W70" i="224"/>
  <c r="W190" i="224"/>
  <c r="W47" i="224"/>
  <c r="W175" i="224"/>
  <c r="W287" i="224"/>
  <c r="W177" i="224"/>
  <c r="W241" i="224"/>
  <c r="W305" i="224"/>
  <c r="W18" i="224"/>
  <c r="W82" i="224"/>
  <c r="W146" i="224"/>
  <c r="W210" i="224"/>
  <c r="W274" i="224"/>
  <c r="W338" i="224"/>
  <c r="W75" i="224"/>
  <c r="W139" i="224"/>
  <c r="W203" i="224"/>
  <c r="W267" i="224"/>
  <c r="W331" i="224"/>
  <c r="W141" i="224"/>
  <c r="W205" i="224"/>
  <c r="W269" i="224"/>
  <c r="W333" i="224"/>
  <c r="W110" i="224"/>
  <c r="W246" i="224"/>
  <c r="W111" i="224"/>
  <c r="W231" i="224"/>
  <c r="W86" i="224"/>
  <c r="W206" i="224"/>
  <c r="W55" i="224"/>
  <c r="W191" i="224"/>
  <c r="W327" i="224"/>
  <c r="W185" i="224"/>
  <c r="W249" i="224"/>
  <c r="W313" i="224"/>
  <c r="W26" i="224"/>
  <c r="W90" i="224"/>
  <c r="W154" i="224"/>
  <c r="W83" i="224"/>
  <c r="W147" i="224"/>
  <c r="W149" i="224"/>
  <c r="W126" i="224"/>
  <c r="W71" i="224"/>
  <c r="W193" i="224"/>
  <c r="W98" i="224"/>
  <c r="W91" i="224"/>
  <c r="W283" i="224"/>
  <c r="Y221" i="224"/>
  <c r="Y217" i="224"/>
  <c r="Y236" i="224"/>
  <c r="Y232" i="224"/>
  <c r="Y228" i="224"/>
  <c r="Y224" i="224"/>
  <c r="Y220" i="224"/>
  <c r="Y216" i="224"/>
  <c r="Y212" i="224"/>
  <c r="Y208" i="224"/>
  <c r="Y204" i="224"/>
  <c r="Y200" i="224"/>
  <c r="Y196" i="224"/>
  <c r="Y192" i="224"/>
  <c r="Y188" i="224"/>
  <c r="Y184" i="224"/>
  <c r="Y180" i="224"/>
  <c r="Y176" i="224"/>
  <c r="Y172" i="224"/>
  <c r="Y168" i="224"/>
  <c r="Y164" i="224"/>
  <c r="Y160" i="224"/>
  <c r="Y156" i="224"/>
  <c r="Y152" i="224"/>
  <c r="Y148" i="224"/>
  <c r="Y144" i="224"/>
  <c r="Y140" i="224"/>
  <c r="Y136" i="224"/>
  <c r="Y132" i="224"/>
  <c r="Y128" i="224"/>
  <c r="Y124" i="224"/>
  <c r="Y120" i="224"/>
  <c r="Y116" i="224"/>
  <c r="Y112" i="224"/>
  <c r="Y108" i="224"/>
  <c r="Y104" i="224"/>
  <c r="Y100" i="224"/>
  <c r="Y96" i="224"/>
  <c r="Y92" i="224"/>
  <c r="Y88" i="224"/>
  <c r="Y84" i="224"/>
  <c r="Y80" i="224"/>
  <c r="Y76" i="224"/>
  <c r="Y72" i="224"/>
  <c r="Y68" i="224"/>
  <c r="Y64" i="224"/>
  <c r="Y60" i="224"/>
  <c r="Y56" i="224"/>
  <c r="Y52" i="224"/>
  <c r="Y48" i="224"/>
  <c r="Y44" i="224"/>
  <c r="Y40" i="224"/>
  <c r="Y36" i="224"/>
  <c r="Y32" i="224"/>
  <c r="Y28" i="224"/>
  <c r="Y24" i="224"/>
  <c r="Y20" i="224"/>
  <c r="Y16" i="224"/>
  <c r="Y12" i="224"/>
  <c r="Y14" i="224"/>
  <c r="Y78" i="224"/>
  <c r="Y142" i="224"/>
  <c r="Y206" i="224"/>
  <c r="Y270" i="224"/>
  <c r="Y334" i="224"/>
  <c r="Y71" i="224"/>
  <c r="Y135" i="224"/>
  <c r="Y199" i="224"/>
  <c r="Y263" i="224"/>
  <c r="Y327" i="224"/>
  <c r="Y57" i="224"/>
  <c r="Y121" i="224"/>
  <c r="Y185" i="224"/>
  <c r="Y257" i="224"/>
  <c r="Y321" i="224"/>
  <c r="Y26" i="224"/>
  <c r="Y90" i="224"/>
  <c r="Y154" i="224"/>
  <c r="Y218" i="224"/>
  <c r="Y282" i="224"/>
  <c r="Y240" i="224"/>
  <c r="Y35" i="224"/>
  <c r="Y99" i="224"/>
  <c r="Y163" i="224"/>
  <c r="Y227" i="224"/>
  <c r="Y291" i="224"/>
  <c r="Y244" i="224"/>
  <c r="Y308" i="224"/>
  <c r="Y13" i="224"/>
  <c r="Y77" i="224"/>
  <c r="Y141" i="224"/>
  <c r="Y205" i="224"/>
  <c r="Y277" i="224"/>
  <c r="Y341" i="224"/>
  <c r="Y118" i="224"/>
  <c r="Y33" i="224"/>
  <c r="Y66" i="224"/>
  <c r="Y322" i="224"/>
  <c r="Y203" i="224"/>
  <c r="Y53" i="224"/>
  <c r="Y317" i="224"/>
  <c r="Y91" i="224"/>
  <c r="Y312" i="224"/>
  <c r="Y22" i="224"/>
  <c r="Y86" i="224"/>
  <c r="Y150" i="224"/>
  <c r="Y214" i="224"/>
  <c r="Y278" i="224"/>
  <c r="Y15" i="224"/>
  <c r="Y79" i="224"/>
  <c r="Y143" i="224"/>
  <c r="Y207" i="224"/>
  <c r="Y271" i="224"/>
  <c r="Y335" i="224"/>
  <c r="Y65" i="224"/>
  <c r="Y129" i="224"/>
  <c r="Y193" i="224"/>
  <c r="Y265" i="224"/>
  <c r="Y329" i="224"/>
  <c r="Y34" i="224"/>
  <c r="Y98" i="224"/>
  <c r="Y162" i="224"/>
  <c r="Y226" i="224"/>
  <c r="Y290" i="224"/>
  <c r="Y264" i="224"/>
  <c r="Y43" i="224"/>
  <c r="Y107" i="224"/>
  <c r="Y171" i="224"/>
  <c r="Y235" i="224"/>
  <c r="Y299" i="224"/>
  <c r="Y252" i="224"/>
  <c r="Y316" i="224"/>
  <c r="Y21" i="224"/>
  <c r="Y85" i="224"/>
  <c r="Y149" i="224"/>
  <c r="Y213" i="224"/>
  <c r="Y285" i="224"/>
  <c r="Y182" i="224"/>
  <c r="Y233" i="224"/>
  <c r="Y258" i="224"/>
  <c r="Y284" i="224"/>
  <c r="Y253" i="224"/>
  <c r="Y283" i="224"/>
  <c r="Y269" i="224"/>
  <c r="Y30" i="224"/>
  <c r="Y94" i="224"/>
  <c r="Y158" i="224"/>
  <c r="Y222" i="224"/>
  <c r="Y286" i="224"/>
  <c r="Y23" i="224"/>
  <c r="Y87" i="224"/>
  <c r="Y151" i="224"/>
  <c r="Y215" i="224"/>
  <c r="Y279" i="224"/>
  <c r="Y320" i="224"/>
  <c r="Y73" i="224"/>
  <c r="Y137" i="224"/>
  <c r="Y201" i="224"/>
  <c r="Y273" i="224"/>
  <c r="Y337" i="224"/>
  <c r="Y42" i="224"/>
  <c r="Y106" i="224"/>
  <c r="Y170" i="224"/>
  <c r="Y234" i="224"/>
  <c r="Y298" i="224"/>
  <c r="Y288" i="224"/>
  <c r="Y51" i="224"/>
  <c r="Y115" i="224"/>
  <c r="Y179" i="224"/>
  <c r="Y243" i="224"/>
  <c r="Y307" i="224"/>
  <c r="Y260" i="224"/>
  <c r="Y324" i="224"/>
  <c r="Y29" i="224"/>
  <c r="Y93" i="224"/>
  <c r="Y157" i="224"/>
  <c r="Y229" i="224"/>
  <c r="Y293" i="224"/>
  <c r="Y59" i="224"/>
  <c r="Y315" i="224"/>
  <c r="Y37" i="224"/>
  <c r="Y165" i="224"/>
  <c r="Y301" i="224"/>
  <c r="Y173" i="224"/>
  <c r="Y309" i="224"/>
  <c r="Y246" i="224"/>
  <c r="Y47" i="224"/>
  <c r="Y111" i="224"/>
  <c r="Y175" i="224"/>
  <c r="Y239" i="224"/>
  <c r="Y303" i="224"/>
  <c r="Y161" i="224"/>
  <c r="Y297" i="224"/>
  <c r="Y194" i="224"/>
  <c r="Y75" i="224"/>
  <c r="Y331" i="224"/>
  <c r="Y181" i="224"/>
  <c r="Y219" i="224"/>
  <c r="Y300" i="224"/>
  <c r="Y333" i="224"/>
  <c r="Y38" i="224"/>
  <c r="Y102" i="224"/>
  <c r="Y166" i="224"/>
  <c r="Y230" i="224"/>
  <c r="Y294" i="224"/>
  <c r="Y31" i="224"/>
  <c r="Y95" i="224"/>
  <c r="Y159" i="224"/>
  <c r="Y223" i="224"/>
  <c r="Y287" i="224"/>
  <c r="Y17" i="224"/>
  <c r="Y81" i="224"/>
  <c r="Y145" i="224"/>
  <c r="Y209" i="224"/>
  <c r="Y281" i="224"/>
  <c r="Y248" i="224"/>
  <c r="Y50" i="224"/>
  <c r="Y114" i="224"/>
  <c r="Y178" i="224"/>
  <c r="Y242" i="224"/>
  <c r="Y306" i="224"/>
  <c r="Y296" i="224"/>
  <c r="Y123" i="224"/>
  <c r="Y187" i="224"/>
  <c r="Y251" i="224"/>
  <c r="Y268" i="224"/>
  <c r="Y332" i="224"/>
  <c r="Y101" i="224"/>
  <c r="Y237" i="224"/>
  <c r="Y54" i="224"/>
  <c r="Y97" i="224"/>
  <c r="Y130" i="224"/>
  <c r="Y11" i="224"/>
  <c r="Y267" i="224"/>
  <c r="Y117" i="224"/>
  <c r="Y27" i="224"/>
  <c r="Y69" i="224"/>
  <c r="Y46" i="224"/>
  <c r="Y110" i="224"/>
  <c r="Y174" i="224"/>
  <c r="Y238" i="224"/>
  <c r="Y302" i="224"/>
  <c r="Y39" i="224"/>
  <c r="Y103" i="224"/>
  <c r="Y167" i="224"/>
  <c r="Y231" i="224"/>
  <c r="Y295" i="224"/>
  <c r="Y25" i="224"/>
  <c r="Y89" i="224"/>
  <c r="Y153" i="224"/>
  <c r="Y225" i="224"/>
  <c r="Y289" i="224"/>
  <c r="Y272" i="224"/>
  <c r="Y58" i="224"/>
  <c r="Y122" i="224"/>
  <c r="Y186" i="224"/>
  <c r="Y250" i="224"/>
  <c r="Y314" i="224"/>
  <c r="Y336" i="224"/>
  <c r="Y67" i="224"/>
  <c r="Y131" i="224"/>
  <c r="Y195" i="224"/>
  <c r="Y259" i="224"/>
  <c r="Y323" i="224"/>
  <c r="Y276" i="224"/>
  <c r="Y340" i="224"/>
  <c r="Y45" i="224"/>
  <c r="Y109" i="224"/>
  <c r="Y245" i="224"/>
  <c r="Y310" i="224"/>
  <c r="Y304" i="224"/>
  <c r="Y139" i="224"/>
  <c r="Y256" i="224"/>
  <c r="Y155" i="224"/>
  <c r="Y133" i="224"/>
  <c r="Y62" i="224"/>
  <c r="Y126" i="224"/>
  <c r="Y190" i="224"/>
  <c r="Y254" i="224"/>
  <c r="Y318" i="224"/>
  <c r="Y55" i="224"/>
  <c r="Y119" i="224"/>
  <c r="Y183" i="224"/>
  <c r="Y247" i="224"/>
  <c r="Y311" i="224"/>
  <c r="Y41" i="224"/>
  <c r="Y105" i="224"/>
  <c r="Y169" i="224"/>
  <c r="Y241" i="224"/>
  <c r="Y305" i="224"/>
  <c r="Y10" i="224"/>
  <c r="Y74" i="224"/>
  <c r="Y138" i="224"/>
  <c r="Y202" i="224"/>
  <c r="Y266" i="224"/>
  <c r="Y330" i="224"/>
  <c r="Y19" i="224"/>
  <c r="Y83" i="224"/>
  <c r="Y147" i="224"/>
  <c r="Y211" i="224"/>
  <c r="Y275" i="224"/>
  <c r="Y339" i="224"/>
  <c r="Y292" i="224"/>
  <c r="Y280" i="224"/>
  <c r="Y61" i="224"/>
  <c r="Y125" i="224"/>
  <c r="Y189" i="224"/>
  <c r="Y261" i="224"/>
  <c r="Y325" i="224"/>
  <c r="Y70" i="224"/>
  <c r="Y134" i="224"/>
  <c r="Y198" i="224"/>
  <c r="Y262" i="224"/>
  <c r="Y326" i="224"/>
  <c r="Y63" i="224"/>
  <c r="Y127" i="224"/>
  <c r="Y191" i="224"/>
  <c r="Y255" i="224"/>
  <c r="Y319" i="224"/>
  <c r="Y49" i="224"/>
  <c r="Y113" i="224"/>
  <c r="Y177" i="224"/>
  <c r="Y249" i="224"/>
  <c r="Y313" i="224"/>
  <c r="Y18" i="224"/>
  <c r="Y82" i="224"/>
  <c r="Y146" i="224"/>
  <c r="Y210" i="224"/>
  <c r="Y274" i="224"/>
  <c r="Y338" i="224"/>
  <c r="Y328" i="224"/>
  <c r="Y197" i="224"/>
  <c r="AA341" i="224"/>
  <c r="AA337" i="224"/>
  <c r="AA333" i="224"/>
  <c r="AA329" i="224"/>
  <c r="AA325" i="224"/>
  <c r="AA321" i="224"/>
  <c r="AA317" i="224"/>
  <c r="AA313" i="224"/>
  <c r="AA309" i="224"/>
  <c r="AA305" i="224"/>
  <c r="AA301" i="224"/>
  <c r="AA297" i="224"/>
  <c r="AA293" i="224"/>
  <c r="AA289" i="224"/>
  <c r="AA285" i="224"/>
  <c r="AA281" i="224"/>
  <c r="AA277" i="224"/>
  <c r="AA273" i="224"/>
  <c r="AA269" i="224"/>
  <c r="AA265" i="224"/>
  <c r="AA261" i="224"/>
  <c r="AA257" i="224"/>
  <c r="AA253" i="224"/>
  <c r="AA249" i="224"/>
  <c r="AA245" i="224"/>
  <c r="AA241" i="224"/>
  <c r="AA237" i="224"/>
  <c r="AA233" i="224"/>
  <c r="AA229" i="224"/>
  <c r="AA225" i="224"/>
  <c r="AA221" i="224"/>
  <c r="AA217" i="224"/>
  <c r="AA213" i="224"/>
  <c r="AA209" i="224"/>
  <c r="AA205" i="224"/>
  <c r="AA201" i="224"/>
  <c r="AA197" i="224"/>
  <c r="AA193" i="224"/>
  <c r="AA189" i="224"/>
  <c r="AA185" i="224"/>
  <c r="AA181" i="224"/>
  <c r="AA177" i="224"/>
  <c r="AA173" i="224"/>
  <c r="AA169" i="224"/>
  <c r="AA165" i="224"/>
  <c r="AA161" i="224"/>
  <c r="AA157" i="224"/>
  <c r="AA153" i="224"/>
  <c r="AA149" i="224"/>
  <c r="AA145" i="224"/>
  <c r="AA141" i="224"/>
  <c r="AA137" i="224"/>
  <c r="AA133" i="224"/>
  <c r="AA129" i="224"/>
  <c r="AA125" i="224"/>
  <c r="AA121" i="224"/>
  <c r="AA117" i="224"/>
  <c r="AA113" i="224"/>
  <c r="AA109" i="224"/>
  <c r="AA105" i="224"/>
  <c r="AA101" i="224"/>
  <c r="AA97" i="224"/>
  <c r="AA93" i="224"/>
  <c r="AA89" i="224"/>
  <c r="AA85" i="224"/>
  <c r="AA81" i="224"/>
  <c r="AA77" i="224"/>
  <c r="AA73" i="224"/>
  <c r="AA69" i="224"/>
  <c r="AA65" i="224"/>
  <c r="AA61" i="224"/>
  <c r="AA57" i="224"/>
  <c r="AA53" i="224"/>
  <c r="AA49" i="224"/>
  <c r="AA45" i="224"/>
  <c r="AA41" i="224"/>
  <c r="AA37" i="224"/>
  <c r="AA33" i="224"/>
  <c r="AA29" i="224"/>
  <c r="AA25" i="224"/>
  <c r="AA21" i="224"/>
  <c r="AA17" i="224"/>
  <c r="AA13" i="224"/>
  <c r="AA340" i="224"/>
  <c r="AA336" i="224"/>
  <c r="AA332" i="224"/>
  <c r="AA328" i="224"/>
  <c r="AA324" i="224"/>
  <c r="AA320" i="224"/>
  <c r="AA316" i="224"/>
  <c r="AA312" i="224"/>
  <c r="AA308" i="224"/>
  <c r="AA304" i="224"/>
  <c r="AA300" i="224"/>
  <c r="AA296" i="224"/>
  <c r="AA292" i="224"/>
  <c r="AA288" i="224"/>
  <c r="AA284" i="224"/>
  <c r="AA280" i="224"/>
  <c r="AA276" i="224"/>
  <c r="AA272" i="224"/>
  <c r="AA268" i="224"/>
  <c r="AA264" i="224"/>
  <c r="AA260" i="224"/>
  <c r="AA256" i="224"/>
  <c r="AA252" i="224"/>
  <c r="AA248" i="224"/>
  <c r="AA244" i="224"/>
  <c r="AA240" i="224"/>
  <c r="AA236" i="224"/>
  <c r="AA232" i="224"/>
  <c r="AA228" i="224"/>
  <c r="AA224" i="224"/>
  <c r="AA220" i="224"/>
  <c r="AA216" i="224"/>
  <c r="AA212" i="224"/>
  <c r="AA208" i="224"/>
  <c r="AA204" i="224"/>
  <c r="AA200" i="224"/>
  <c r="AA196" i="224"/>
  <c r="AA192" i="224"/>
  <c r="AA188" i="224"/>
  <c r="AA184" i="224"/>
  <c r="AA180" i="224"/>
  <c r="AA176" i="224"/>
  <c r="AA172" i="224"/>
  <c r="AA168" i="224"/>
  <c r="AA164" i="224"/>
  <c r="AA160" i="224"/>
  <c r="AA156" i="224"/>
  <c r="AA152" i="224"/>
  <c r="AA148" i="224"/>
  <c r="AA144" i="224"/>
  <c r="AA140" i="224"/>
  <c r="AA136" i="224"/>
  <c r="AA132" i="224"/>
  <c r="AA128" i="224"/>
  <c r="AA124" i="224"/>
  <c r="AA120" i="224"/>
  <c r="AA116" i="224"/>
  <c r="AA112" i="224"/>
  <c r="AA108" i="224"/>
  <c r="AA104" i="224"/>
  <c r="AA100" i="224"/>
  <c r="AA96" i="224"/>
  <c r="AA92" i="224"/>
  <c r="AA88" i="224"/>
  <c r="AA84" i="224"/>
  <c r="AA80" i="224"/>
  <c r="AA76" i="224"/>
  <c r="AA72" i="224"/>
  <c r="AA68" i="224"/>
  <c r="AA64" i="224"/>
  <c r="AA60" i="224"/>
  <c r="AA56" i="224"/>
  <c r="AA52" i="224"/>
  <c r="AA48" i="224"/>
  <c r="AA44" i="224"/>
  <c r="AA40" i="224"/>
  <c r="AA36" i="224"/>
  <c r="AA32" i="224"/>
  <c r="AA28" i="224"/>
  <c r="AA24" i="224"/>
  <c r="AA20" i="224"/>
  <c r="AA16" i="224"/>
  <c r="AA12" i="224"/>
  <c r="AA307" i="224"/>
  <c r="AA303" i="224"/>
  <c r="AA299" i="224"/>
  <c r="AA295" i="224"/>
  <c r="AA291" i="224"/>
  <c r="AA287" i="224"/>
  <c r="AA283" i="224"/>
  <c r="AA279" i="224"/>
  <c r="AA275" i="224"/>
  <c r="AA271" i="224"/>
  <c r="AA267" i="224"/>
  <c r="AA263" i="224"/>
  <c r="AA259" i="224"/>
  <c r="AA255" i="224"/>
  <c r="AA251" i="224"/>
  <c r="AA247" i="224"/>
  <c r="AA243" i="224"/>
  <c r="AA239" i="224"/>
  <c r="AA235" i="224"/>
  <c r="AA231" i="224"/>
  <c r="AA227" i="224"/>
  <c r="AA223" i="224"/>
  <c r="AA219" i="224"/>
  <c r="AA215" i="224"/>
  <c r="AA211" i="224"/>
  <c r="AA207" i="224"/>
  <c r="AA203" i="224"/>
  <c r="AA199" i="224"/>
  <c r="AA195" i="224"/>
  <c r="AA191" i="224"/>
  <c r="AA187" i="224"/>
  <c r="AA183" i="224"/>
  <c r="AA179" i="224"/>
  <c r="AA175" i="224"/>
  <c r="AA171" i="224"/>
  <c r="AA167" i="224"/>
  <c r="AA163" i="224"/>
  <c r="AA159" i="224"/>
  <c r="AA155" i="224"/>
  <c r="AA151" i="224"/>
  <c r="AA147" i="224"/>
  <c r="AA143" i="224"/>
  <c r="AA139" i="224"/>
  <c r="AA135" i="224"/>
  <c r="AA131" i="224"/>
  <c r="AA127" i="224"/>
  <c r="AA123" i="224"/>
  <c r="AA119" i="224"/>
  <c r="AA115" i="224"/>
  <c r="AA111" i="224"/>
  <c r="AA107" i="224"/>
  <c r="AA103" i="224"/>
  <c r="AA99" i="224"/>
  <c r="AA95" i="224"/>
  <c r="AA91" i="224"/>
  <c r="AA87" i="224"/>
  <c r="AA83" i="224"/>
  <c r="AA79" i="224"/>
  <c r="AA75" i="224"/>
  <c r="AA71" i="224"/>
  <c r="AA67" i="224"/>
  <c r="AA63" i="224"/>
  <c r="AA59" i="224"/>
  <c r="AA55" i="224"/>
  <c r="AA51" i="224"/>
  <c r="AA47" i="224"/>
  <c r="AA43" i="224"/>
  <c r="AA39" i="224"/>
  <c r="AA35" i="224"/>
  <c r="AA31" i="224"/>
  <c r="AA27" i="224"/>
  <c r="AA23" i="224"/>
  <c r="AA19" i="224"/>
  <c r="AA15" i="224"/>
  <c r="AA11" i="224"/>
  <c r="AA74" i="224"/>
  <c r="AA78" i="224"/>
  <c r="AA326" i="224"/>
  <c r="AA198" i="224"/>
  <c r="AA18" i="224"/>
  <c r="AA82" i="224"/>
  <c r="AA146" i="224"/>
  <c r="AA210" i="224"/>
  <c r="AA274" i="224"/>
  <c r="AA338" i="224"/>
  <c r="AA70" i="224"/>
  <c r="AA54" i="224"/>
  <c r="AA310" i="224"/>
  <c r="AA311" i="224"/>
  <c r="AA182" i="224"/>
  <c r="AA318" i="224"/>
  <c r="AA42" i="224"/>
  <c r="AA170" i="224"/>
  <c r="AA234" i="224"/>
  <c r="AA323" i="224"/>
  <c r="AA150" i="224"/>
  <c r="AA186" i="224"/>
  <c r="AA262" i="224"/>
  <c r="AA319" i="224"/>
  <c r="AA130" i="224"/>
  <c r="AA322" i="224"/>
  <c r="AA238" i="224"/>
  <c r="AA286" i="224"/>
  <c r="AA202" i="224"/>
  <c r="AA22" i="224"/>
  <c r="AA110" i="224"/>
  <c r="AA335" i="224"/>
  <c r="AA230" i="224"/>
  <c r="AA26" i="224"/>
  <c r="AA90" i="224"/>
  <c r="AA154" i="224"/>
  <c r="AA218" i="224"/>
  <c r="AA282" i="224"/>
  <c r="AA302" i="224"/>
  <c r="AA102" i="224"/>
  <c r="AA94" i="224"/>
  <c r="AA62" i="224"/>
  <c r="AA298" i="224"/>
  <c r="AA250" i="224"/>
  <c r="AA206" i="224"/>
  <c r="AA66" i="224"/>
  <c r="AA258" i="224"/>
  <c r="AA166" i="224"/>
  <c r="AA266" i="224"/>
  <c r="AA270" i="224"/>
  <c r="AA142" i="224"/>
  <c r="AA30" i="224"/>
  <c r="AA254" i="224"/>
  <c r="AA34" i="224"/>
  <c r="AA98" i="224"/>
  <c r="AA162" i="224"/>
  <c r="AA226" i="224"/>
  <c r="AA290" i="224"/>
  <c r="AA315" i="224"/>
  <c r="AA158" i="224"/>
  <c r="AA126" i="224"/>
  <c r="AA106" i="224"/>
  <c r="AA190" i="224"/>
  <c r="AA314" i="224"/>
  <c r="AA278" i="224"/>
  <c r="AA334" i="224"/>
  <c r="AA10" i="224"/>
  <c r="AA330" i="224"/>
  <c r="AA222" i="224"/>
  <c r="AA86" i="224"/>
  <c r="AA327" i="224"/>
  <c r="AA50" i="224"/>
  <c r="AA114" i="224"/>
  <c r="AA178" i="224"/>
  <c r="AA242" i="224"/>
  <c r="AA306" i="224"/>
  <c r="AA331" i="224"/>
  <c r="AA214" i="224"/>
  <c r="AA174" i="224"/>
  <c r="AA246" i="224"/>
  <c r="AA118" i="224"/>
  <c r="AA294" i="224"/>
  <c r="AA58" i="224"/>
  <c r="AA122" i="224"/>
  <c r="AA339" i="224"/>
  <c r="AA134" i="224"/>
  <c r="AA194" i="224"/>
  <c r="AA14" i="224"/>
  <c r="AA46" i="224"/>
  <c r="AA138" i="224"/>
  <c r="AA38" i="224"/>
  <c r="AC339" i="224"/>
  <c r="AC335" i="224"/>
  <c r="AC331" i="224"/>
  <c r="AC327" i="224"/>
  <c r="AC323" i="224"/>
  <c r="AC319" i="224"/>
  <c r="AC315" i="224"/>
  <c r="AC311" i="224"/>
  <c r="AC307" i="224"/>
  <c r="AC303" i="224"/>
  <c r="AC299" i="224"/>
  <c r="AC295" i="224"/>
  <c r="AC291" i="224"/>
  <c r="AC287" i="224"/>
  <c r="AC283" i="224"/>
  <c r="AC279" i="224"/>
  <c r="AC275" i="224"/>
  <c r="AC271" i="224"/>
  <c r="AC267" i="224"/>
  <c r="AC263" i="224"/>
  <c r="AC259" i="224"/>
  <c r="AC255" i="224"/>
  <c r="AC251" i="224"/>
  <c r="AC247" i="224"/>
  <c r="AC243" i="224"/>
  <c r="AC239" i="224"/>
  <c r="AC235" i="224"/>
  <c r="AC231" i="224"/>
  <c r="AC227" i="224"/>
  <c r="AC223" i="224"/>
  <c r="AC219" i="224"/>
  <c r="AC215" i="224"/>
  <c r="AC211" i="224"/>
  <c r="AC207" i="224"/>
  <c r="AC203" i="224"/>
  <c r="AC199" i="224"/>
  <c r="AC195" i="224"/>
  <c r="AC191" i="224"/>
  <c r="AC187" i="224"/>
  <c r="AC183" i="224"/>
  <c r="AC179" i="224"/>
  <c r="AC175" i="224"/>
  <c r="AC171" i="224"/>
  <c r="AC167" i="224"/>
  <c r="AC163" i="224"/>
  <c r="AC159" i="224"/>
  <c r="AC155" i="224"/>
  <c r="AC151" i="224"/>
  <c r="AC147" i="224"/>
  <c r="AC143" i="224"/>
  <c r="AC139" i="224"/>
  <c r="AC135" i="224"/>
  <c r="AC131" i="224"/>
  <c r="AC127" i="224"/>
  <c r="AC123" i="224"/>
  <c r="AC119" i="224"/>
  <c r="AC115" i="224"/>
  <c r="AC111" i="224"/>
  <c r="AC107" i="224"/>
  <c r="AC103" i="224"/>
  <c r="AC99" i="224"/>
  <c r="AC95" i="224"/>
  <c r="AC91" i="224"/>
  <c r="AC87" i="224"/>
  <c r="AC83" i="224"/>
  <c r="AC79" i="224"/>
  <c r="AC75" i="224"/>
  <c r="AC71" i="224"/>
  <c r="AC67" i="224"/>
  <c r="AC63" i="224"/>
  <c r="AC59" i="224"/>
  <c r="AC55" i="224"/>
  <c r="AC51" i="224"/>
  <c r="AC47" i="224"/>
  <c r="AC43" i="224"/>
  <c r="AC39" i="224"/>
  <c r="AC35" i="224"/>
  <c r="AC31" i="224"/>
  <c r="AC27" i="224"/>
  <c r="AC23" i="224"/>
  <c r="AC19" i="224"/>
  <c r="AC15" i="224"/>
  <c r="AC11" i="224"/>
  <c r="AC14" i="224"/>
  <c r="AC78" i="224"/>
  <c r="AC142" i="224"/>
  <c r="AC206" i="224"/>
  <c r="AC270" i="224"/>
  <c r="AC334" i="224"/>
  <c r="AC280" i="224"/>
  <c r="AC57" i="224"/>
  <c r="AC121" i="224"/>
  <c r="AC185" i="224"/>
  <c r="AC249" i="224"/>
  <c r="AC313" i="224"/>
  <c r="AC240" i="224"/>
  <c r="AC42" i="224"/>
  <c r="AC106" i="224"/>
  <c r="AC170" i="224"/>
  <c r="AC234" i="224"/>
  <c r="AC298" i="224"/>
  <c r="AC16" i="224"/>
  <c r="AC224" i="224"/>
  <c r="AC52" i="224"/>
  <c r="AC116" i="224"/>
  <c r="AC180" i="224"/>
  <c r="AC244" i="224"/>
  <c r="AC308" i="224"/>
  <c r="AC104" i="224"/>
  <c r="AC21" i="224"/>
  <c r="AC85" i="224"/>
  <c r="AC149" i="224"/>
  <c r="AC213" i="224"/>
  <c r="AC277" i="224"/>
  <c r="AC341" i="224"/>
  <c r="AC109" i="224"/>
  <c r="AC237" i="224"/>
  <c r="AC84" i="224"/>
  <c r="AC181" i="224"/>
  <c r="AC254" i="224"/>
  <c r="AC105" i="224"/>
  <c r="AC26" i="224"/>
  <c r="AC56" i="224"/>
  <c r="AC228" i="224"/>
  <c r="AC133" i="224"/>
  <c r="AC70" i="224"/>
  <c r="AC113" i="224"/>
  <c r="AC162" i="224"/>
  <c r="AC44" i="224"/>
  <c r="AC13" i="224"/>
  <c r="AC22" i="224"/>
  <c r="AC86" i="224"/>
  <c r="AC150" i="224"/>
  <c r="AC214" i="224"/>
  <c r="AC278" i="224"/>
  <c r="AC40" i="224"/>
  <c r="AC296" i="224"/>
  <c r="AC65" i="224"/>
  <c r="AC129" i="224"/>
  <c r="AC193" i="224"/>
  <c r="AC257" i="224"/>
  <c r="AC321" i="224"/>
  <c r="AC272" i="224"/>
  <c r="AC50" i="224"/>
  <c r="AC114" i="224"/>
  <c r="AC178" i="224"/>
  <c r="AC242" i="224"/>
  <c r="AC306" i="224"/>
  <c r="AC32" i="224"/>
  <c r="AC256" i="224"/>
  <c r="AC60" i="224"/>
  <c r="AC124" i="224"/>
  <c r="AC188" i="224"/>
  <c r="AC252" i="224"/>
  <c r="AC316" i="224"/>
  <c r="AC128" i="224"/>
  <c r="AC29" i="224"/>
  <c r="AC93" i="224"/>
  <c r="AC157" i="224"/>
  <c r="AC221" i="224"/>
  <c r="AC285" i="224"/>
  <c r="AC192" i="224"/>
  <c r="AC212" i="224"/>
  <c r="AC340" i="224"/>
  <c r="AC117" i="224"/>
  <c r="AC309" i="224"/>
  <c r="AC190" i="224"/>
  <c r="AC41" i="224"/>
  <c r="AC233" i="224"/>
  <c r="AC154" i="224"/>
  <c r="AC100" i="224"/>
  <c r="AC312" i="224"/>
  <c r="AC325" i="224"/>
  <c r="AC326" i="224"/>
  <c r="AC177" i="224"/>
  <c r="AC200" i="224"/>
  <c r="AC320" i="224"/>
  <c r="AC300" i="224"/>
  <c r="AC205" i="224"/>
  <c r="AC30" i="224"/>
  <c r="AC94" i="224"/>
  <c r="AC158" i="224"/>
  <c r="AC222" i="224"/>
  <c r="AC286" i="224"/>
  <c r="AC96" i="224"/>
  <c r="AC328" i="224"/>
  <c r="AC73" i="224"/>
  <c r="AC137" i="224"/>
  <c r="AC201" i="224"/>
  <c r="AC265" i="224"/>
  <c r="AC329" i="224"/>
  <c r="AC288" i="224"/>
  <c r="AC58" i="224"/>
  <c r="AC122" i="224"/>
  <c r="AC186" i="224"/>
  <c r="AC250" i="224"/>
  <c r="AC314" i="224"/>
  <c r="AC72" i="224"/>
  <c r="AC304" i="224"/>
  <c r="AC68" i="224"/>
  <c r="AC132" i="224"/>
  <c r="AC196" i="224"/>
  <c r="AC260" i="224"/>
  <c r="AC324" i="224"/>
  <c r="AC160" i="224"/>
  <c r="AC37" i="224"/>
  <c r="AC101" i="224"/>
  <c r="AC165" i="224"/>
  <c r="AC229" i="224"/>
  <c r="AC293" i="224"/>
  <c r="AC45" i="224"/>
  <c r="AC301" i="224"/>
  <c r="AC148" i="224"/>
  <c r="AC216" i="224"/>
  <c r="AC126" i="224"/>
  <c r="AC152" i="224"/>
  <c r="AC218" i="224"/>
  <c r="AC164" i="224"/>
  <c r="AC197" i="224"/>
  <c r="AC134" i="224"/>
  <c r="AC49" i="224"/>
  <c r="AC98" i="224"/>
  <c r="AC184" i="224"/>
  <c r="AC77" i="224"/>
  <c r="AC38" i="224"/>
  <c r="AC102" i="224"/>
  <c r="AC166" i="224"/>
  <c r="AC230" i="224"/>
  <c r="AC294" i="224"/>
  <c r="AC136" i="224"/>
  <c r="AC17" i="224"/>
  <c r="AC81" i="224"/>
  <c r="AC145" i="224"/>
  <c r="AC209" i="224"/>
  <c r="AC273" i="224"/>
  <c r="AC337" i="224"/>
  <c r="AC336" i="224"/>
  <c r="AC66" i="224"/>
  <c r="AC130" i="224"/>
  <c r="AC194" i="224"/>
  <c r="AC258" i="224"/>
  <c r="AC322" i="224"/>
  <c r="AC88" i="224"/>
  <c r="AC12" i="224"/>
  <c r="AC76" i="224"/>
  <c r="AC140" i="224"/>
  <c r="AC204" i="224"/>
  <c r="AC268" i="224"/>
  <c r="AC332" i="224"/>
  <c r="AC173" i="224"/>
  <c r="AC53" i="224"/>
  <c r="AC318" i="224"/>
  <c r="AC297" i="224"/>
  <c r="AC282" i="224"/>
  <c r="AC292" i="224"/>
  <c r="AC198" i="224"/>
  <c r="AC34" i="224"/>
  <c r="AC172" i="224"/>
  <c r="AC269" i="224"/>
  <c r="AC46" i="224"/>
  <c r="AC110" i="224"/>
  <c r="AC174" i="224"/>
  <c r="AC238" i="224"/>
  <c r="AC302" i="224"/>
  <c r="AC176" i="224"/>
  <c r="AC25" i="224"/>
  <c r="AC89" i="224"/>
  <c r="AC153" i="224"/>
  <c r="AC217" i="224"/>
  <c r="AC281" i="224"/>
  <c r="AC64" i="224"/>
  <c r="AC10" i="224"/>
  <c r="AC74" i="224"/>
  <c r="AC138" i="224"/>
  <c r="AC202" i="224"/>
  <c r="AC266" i="224"/>
  <c r="AC330" i="224"/>
  <c r="AC120" i="224"/>
  <c r="AC20" i="224"/>
  <c r="AC276" i="224"/>
  <c r="AC245" i="224"/>
  <c r="AC232" i="224"/>
  <c r="AC168" i="224"/>
  <c r="AC69" i="224"/>
  <c r="AC264" i="224"/>
  <c r="AC305" i="224"/>
  <c r="AC290" i="224"/>
  <c r="AC236" i="224"/>
  <c r="AC333" i="224"/>
  <c r="AC54" i="224"/>
  <c r="AC118" i="224"/>
  <c r="AC182" i="224"/>
  <c r="AC246" i="224"/>
  <c r="AC310" i="224"/>
  <c r="AC208" i="224"/>
  <c r="AC33" i="224"/>
  <c r="AC97" i="224"/>
  <c r="AC161" i="224"/>
  <c r="AC225" i="224"/>
  <c r="AC289" i="224"/>
  <c r="AC112" i="224"/>
  <c r="AC18" i="224"/>
  <c r="AC82" i="224"/>
  <c r="AC146" i="224"/>
  <c r="AC210" i="224"/>
  <c r="AC274" i="224"/>
  <c r="AC338" i="224"/>
  <c r="AC144" i="224"/>
  <c r="AC28" i="224"/>
  <c r="AC92" i="224"/>
  <c r="AC156" i="224"/>
  <c r="AC220" i="224"/>
  <c r="AC284" i="224"/>
  <c r="AC24" i="224"/>
  <c r="AC248" i="224"/>
  <c r="AC61" i="224"/>
  <c r="AC125" i="224"/>
  <c r="AC189" i="224"/>
  <c r="AC253" i="224"/>
  <c r="AC317" i="224"/>
  <c r="AC62" i="224"/>
  <c r="AC169" i="224"/>
  <c r="AC90" i="224"/>
  <c r="AC36" i="224"/>
  <c r="AC48" i="224"/>
  <c r="AC261" i="224"/>
  <c r="AC262" i="224"/>
  <c r="AC241" i="224"/>
  <c r="AC226" i="224"/>
  <c r="AC108" i="224"/>
  <c r="AC80" i="224"/>
  <c r="AC141" i="224"/>
  <c r="AE341" i="224"/>
  <c r="AE337" i="224"/>
  <c r="AE333" i="224"/>
  <c r="AE329" i="224"/>
  <c r="AE325" i="224"/>
  <c r="AE321" i="224"/>
  <c r="AE317" i="224"/>
  <c r="AE313" i="224"/>
  <c r="AE309" i="224"/>
  <c r="AE305" i="224"/>
  <c r="AE301" i="224"/>
  <c r="AE297" i="224"/>
  <c r="AE293" i="224"/>
  <c r="AE289" i="224"/>
  <c r="AE285" i="224"/>
  <c r="AE281" i="224"/>
  <c r="AE277" i="224"/>
  <c r="AE273" i="224"/>
  <c r="AE269" i="224"/>
  <c r="AE265" i="224"/>
  <c r="AE261" i="224"/>
  <c r="AE257" i="224"/>
  <c r="AE253" i="224"/>
  <c r="AE249" i="224"/>
  <c r="AE245" i="224"/>
  <c r="AE241" i="224"/>
  <c r="AE237" i="224"/>
  <c r="AE233" i="224"/>
  <c r="AE229" i="224"/>
  <c r="AE225" i="224"/>
  <c r="AE221" i="224"/>
  <c r="AE217" i="224"/>
  <c r="AE213" i="224"/>
  <c r="AE209" i="224"/>
  <c r="AE205" i="224"/>
  <c r="AE201" i="224"/>
  <c r="AE197" i="224"/>
  <c r="AE264" i="224"/>
  <c r="AE260" i="224"/>
  <c r="AE256" i="224"/>
  <c r="AE252" i="224"/>
  <c r="AE208" i="224"/>
  <c r="AE160" i="224"/>
  <c r="AE152" i="224"/>
  <c r="AE148" i="224"/>
  <c r="AE144" i="224"/>
  <c r="AE128" i="224"/>
  <c r="AE60" i="224"/>
  <c r="AE44" i="224"/>
  <c r="AE40" i="224"/>
  <c r="AE36" i="224"/>
  <c r="AE32" i="224"/>
  <c r="AE28" i="224"/>
  <c r="AE14" i="224"/>
  <c r="AE78" i="224"/>
  <c r="AE142" i="224"/>
  <c r="AE206" i="224"/>
  <c r="AE270" i="224"/>
  <c r="AE334" i="224"/>
  <c r="AE71" i="224"/>
  <c r="AE135" i="224"/>
  <c r="AE199" i="224"/>
  <c r="AE263" i="224"/>
  <c r="AE327" i="224"/>
  <c r="AE224" i="224"/>
  <c r="AE41" i="224"/>
  <c r="AE74" i="224"/>
  <c r="AE330" i="224"/>
  <c r="AE291" i="224"/>
  <c r="AE13" i="224"/>
  <c r="AE85" i="224"/>
  <c r="AE22" i="224"/>
  <c r="AE86" i="224"/>
  <c r="AE150" i="224"/>
  <c r="AE214" i="224"/>
  <c r="AE278" i="224"/>
  <c r="AE15" i="224"/>
  <c r="AE79" i="224"/>
  <c r="AE143" i="224"/>
  <c r="AE207" i="224"/>
  <c r="AE271" i="224"/>
  <c r="AE335" i="224"/>
  <c r="AE240" i="224"/>
  <c r="AE49" i="224"/>
  <c r="AE113" i="224"/>
  <c r="AE177" i="224"/>
  <c r="AE18" i="224"/>
  <c r="AE82" i="224"/>
  <c r="AE146" i="224"/>
  <c r="AE210" i="224"/>
  <c r="AE274" i="224"/>
  <c r="AE338" i="224"/>
  <c r="AE43" i="224"/>
  <c r="AE107" i="224"/>
  <c r="AE12" i="224"/>
  <c r="AE180" i="224"/>
  <c r="AE149" i="224"/>
  <c r="AE30" i="224"/>
  <c r="AE94" i="224"/>
  <c r="AE158" i="224"/>
  <c r="AE222" i="224"/>
  <c r="AE286" i="224"/>
  <c r="AE23" i="224"/>
  <c r="AE87" i="224"/>
  <c r="AE151" i="224"/>
  <c r="AE215" i="224"/>
  <c r="AE279" i="224"/>
  <c r="AE48" i="224"/>
  <c r="AE272" i="224"/>
  <c r="AE57" i="224"/>
  <c r="AE121" i="224"/>
  <c r="AE185" i="224"/>
  <c r="AE26" i="224"/>
  <c r="AE90" i="224"/>
  <c r="AE154" i="224"/>
  <c r="AE218" i="224"/>
  <c r="AE282" i="224"/>
  <c r="AE24" i="224"/>
  <c r="AE51" i="224"/>
  <c r="AE115" i="224"/>
  <c r="AE179" i="224"/>
  <c r="AE243" i="224"/>
  <c r="AE307" i="224"/>
  <c r="AE20" i="224"/>
  <c r="AE116" i="224"/>
  <c r="AE188" i="224"/>
  <c r="AE268" i="224"/>
  <c r="AE332" i="224"/>
  <c r="AE216" i="224"/>
  <c r="AE29" i="224"/>
  <c r="AE93" i="224"/>
  <c r="AE157" i="224"/>
  <c r="AE118" i="224"/>
  <c r="AE136" i="224"/>
  <c r="AE96" i="224"/>
  <c r="AE114" i="224"/>
  <c r="AE306" i="224"/>
  <c r="AE203" i="224"/>
  <c r="AE76" i="224"/>
  <c r="AE292" i="224"/>
  <c r="AE53" i="224"/>
  <c r="AE283" i="224"/>
  <c r="AE320" i="224"/>
  <c r="AE169" i="224"/>
  <c r="AE163" i="224"/>
  <c r="AE236" i="224"/>
  <c r="AE171" i="224"/>
  <c r="AE21" i="224"/>
  <c r="AE38" i="224"/>
  <c r="AE102" i="224"/>
  <c r="AE166" i="224"/>
  <c r="AE230" i="224"/>
  <c r="AE294" i="224"/>
  <c r="AE31" i="224"/>
  <c r="AE95" i="224"/>
  <c r="AE159" i="224"/>
  <c r="AE223" i="224"/>
  <c r="AE287" i="224"/>
  <c r="AE72" i="224"/>
  <c r="AE288" i="224"/>
  <c r="AE65" i="224"/>
  <c r="AE129" i="224"/>
  <c r="AE193" i="224"/>
  <c r="AE34" i="224"/>
  <c r="AE98" i="224"/>
  <c r="AE162" i="224"/>
  <c r="AE226" i="224"/>
  <c r="AE290" i="224"/>
  <c r="AE104" i="224"/>
  <c r="AE59" i="224"/>
  <c r="AE123" i="224"/>
  <c r="AE187" i="224"/>
  <c r="AE251" i="224"/>
  <c r="AE315" i="224"/>
  <c r="AE52" i="224"/>
  <c r="AE124" i="224"/>
  <c r="AE196" i="224"/>
  <c r="AE276" i="224"/>
  <c r="AE340" i="224"/>
  <c r="AE232" i="224"/>
  <c r="AE37" i="224"/>
  <c r="AE101" i="224"/>
  <c r="AE165" i="224"/>
  <c r="AE182" i="224"/>
  <c r="AE303" i="224"/>
  <c r="AE145" i="224"/>
  <c r="AE178" i="224"/>
  <c r="AE75" i="224"/>
  <c r="AE267" i="224"/>
  <c r="AE140" i="224"/>
  <c r="AE64" i="224"/>
  <c r="AE181" i="224"/>
  <c r="AE80" i="224"/>
  <c r="AE308" i="224"/>
  <c r="AE266" i="224"/>
  <c r="AE172" i="224"/>
  <c r="AE141" i="224"/>
  <c r="AE108" i="224"/>
  <c r="AE324" i="224"/>
  <c r="AE46" i="224"/>
  <c r="AE110" i="224"/>
  <c r="AE174" i="224"/>
  <c r="AE238" i="224"/>
  <c r="AE302" i="224"/>
  <c r="AE39" i="224"/>
  <c r="AE103" i="224"/>
  <c r="AE167" i="224"/>
  <c r="AE231" i="224"/>
  <c r="AE295" i="224"/>
  <c r="AE112" i="224"/>
  <c r="AE336" i="224"/>
  <c r="AE73" i="224"/>
  <c r="AE137" i="224"/>
  <c r="AE56" i="224"/>
  <c r="AE42" i="224"/>
  <c r="AE106" i="224"/>
  <c r="AE170" i="224"/>
  <c r="AE234" i="224"/>
  <c r="AE298" i="224"/>
  <c r="AE312" i="224"/>
  <c r="AE67" i="224"/>
  <c r="AE131" i="224"/>
  <c r="AE195" i="224"/>
  <c r="AE259" i="224"/>
  <c r="AE323" i="224"/>
  <c r="AE68" i="224"/>
  <c r="AE132" i="224"/>
  <c r="AE204" i="224"/>
  <c r="AE284" i="224"/>
  <c r="AE16" i="224"/>
  <c r="AE248" i="224"/>
  <c r="AE45" i="224"/>
  <c r="AE109" i="224"/>
  <c r="AE173" i="224"/>
  <c r="AE54" i="224"/>
  <c r="AE246" i="224"/>
  <c r="AE310" i="224"/>
  <c r="AE47" i="224"/>
  <c r="AE111" i="224"/>
  <c r="AE175" i="224"/>
  <c r="AE239" i="224"/>
  <c r="AE17" i="224"/>
  <c r="AE81" i="224"/>
  <c r="AE50" i="224"/>
  <c r="AE242" i="224"/>
  <c r="AE11" i="224"/>
  <c r="AE139" i="224"/>
  <c r="AE331" i="224"/>
  <c r="AE212" i="224"/>
  <c r="AE280" i="224"/>
  <c r="AE117" i="224"/>
  <c r="AE92" i="224"/>
  <c r="AE120" i="224"/>
  <c r="AE133" i="224"/>
  <c r="AE10" i="224"/>
  <c r="AE138" i="224"/>
  <c r="AE35" i="224"/>
  <c r="AE227" i="224"/>
  <c r="AE100" i="224"/>
  <c r="AE168" i="224"/>
  <c r="AE299" i="224"/>
  <c r="AE192" i="224"/>
  <c r="AE62" i="224"/>
  <c r="AE126" i="224"/>
  <c r="AE190" i="224"/>
  <c r="AE254" i="224"/>
  <c r="AE318" i="224"/>
  <c r="AE55" i="224"/>
  <c r="AE119" i="224"/>
  <c r="AE183" i="224"/>
  <c r="AE247" i="224"/>
  <c r="AE311" i="224"/>
  <c r="AE184" i="224"/>
  <c r="AE25" i="224"/>
  <c r="AE89" i="224"/>
  <c r="AE153" i="224"/>
  <c r="AE176" i="224"/>
  <c r="AE58" i="224"/>
  <c r="AE122" i="224"/>
  <c r="AE186" i="224"/>
  <c r="AE250" i="224"/>
  <c r="AE314" i="224"/>
  <c r="AE19" i="224"/>
  <c r="AE83" i="224"/>
  <c r="AE147" i="224"/>
  <c r="AE211" i="224"/>
  <c r="AE275" i="224"/>
  <c r="AE339" i="224"/>
  <c r="AE84" i="224"/>
  <c r="AE156" i="224"/>
  <c r="AE220" i="224"/>
  <c r="AE300" i="224"/>
  <c r="AE88" i="224"/>
  <c r="AE296" i="224"/>
  <c r="AE61" i="224"/>
  <c r="AE125" i="224"/>
  <c r="AE189" i="224"/>
  <c r="AE70" i="224"/>
  <c r="AE134" i="224"/>
  <c r="AE198" i="224"/>
  <c r="AE262" i="224"/>
  <c r="AE326" i="224"/>
  <c r="AE63" i="224"/>
  <c r="AE127" i="224"/>
  <c r="AE191" i="224"/>
  <c r="AE255" i="224"/>
  <c r="AE319" i="224"/>
  <c r="AE200" i="224"/>
  <c r="AE33" i="224"/>
  <c r="AE97" i="224"/>
  <c r="AE161" i="224"/>
  <c r="AE328" i="224"/>
  <c r="AE66" i="224"/>
  <c r="AE130" i="224"/>
  <c r="AE194" i="224"/>
  <c r="AE258" i="224"/>
  <c r="AE322" i="224"/>
  <c r="AE27" i="224"/>
  <c r="AE91" i="224"/>
  <c r="AE155" i="224"/>
  <c r="AE219" i="224"/>
  <c r="AE164" i="224"/>
  <c r="AE228" i="224"/>
  <c r="AE69" i="224"/>
  <c r="AE105" i="224"/>
  <c r="AE202" i="224"/>
  <c r="AE99" i="224"/>
  <c r="AE304" i="224"/>
  <c r="AE316" i="224"/>
  <c r="AE77" i="224"/>
  <c r="AE235" i="224"/>
  <c r="AE244" i="224"/>
  <c r="AG341" i="224"/>
  <c r="AG337" i="224"/>
  <c r="AG333" i="224"/>
  <c r="AG329" i="224"/>
  <c r="AG325" i="224"/>
  <c r="AG321" i="224"/>
  <c r="AG340" i="224"/>
  <c r="AG336" i="224"/>
  <c r="AG332" i="224"/>
  <c r="AG328" i="224"/>
  <c r="AG324" i="224"/>
  <c r="AG320" i="224"/>
  <c r="AG316" i="224"/>
  <c r="AG312" i="224"/>
  <c r="AG308" i="224"/>
  <c r="AG304" i="224"/>
  <c r="AG38" i="224"/>
  <c r="AG63" i="224"/>
  <c r="AG167" i="224"/>
  <c r="AG231" i="224"/>
  <c r="AG335" i="224"/>
  <c r="AG72" i="224"/>
  <c r="AG136" i="224"/>
  <c r="AG200" i="224"/>
  <c r="AG264" i="224"/>
  <c r="AG79" i="224"/>
  <c r="AG57" i="224"/>
  <c r="AG121" i="224"/>
  <c r="AG185" i="224"/>
  <c r="AG249" i="224"/>
  <c r="AG313" i="224"/>
  <c r="AG42" i="224"/>
  <c r="AG106" i="224"/>
  <c r="AG170" i="224"/>
  <c r="AG234" i="224"/>
  <c r="AG298" i="224"/>
  <c r="AG70" i="224"/>
  <c r="AG286" i="224"/>
  <c r="AG35" i="224"/>
  <c r="AG99" i="224"/>
  <c r="AG163" i="224"/>
  <c r="AG227" i="224"/>
  <c r="AG291" i="224"/>
  <c r="AG54" i="224"/>
  <c r="AG12" i="224"/>
  <c r="AG76" i="224"/>
  <c r="AG140" i="224"/>
  <c r="AG204" i="224"/>
  <c r="AG268" i="224"/>
  <c r="AG102" i="224"/>
  <c r="AG334" i="224"/>
  <c r="AG37" i="224"/>
  <c r="AG101" i="224"/>
  <c r="AG165" i="224"/>
  <c r="AG229" i="224"/>
  <c r="AG293" i="224"/>
  <c r="AG203" i="224"/>
  <c r="AG13" i="224"/>
  <c r="AG269" i="224"/>
  <c r="AG29" i="224"/>
  <c r="AG94" i="224"/>
  <c r="AG87" i="224"/>
  <c r="AG175" i="224"/>
  <c r="AG239" i="224"/>
  <c r="AG16" i="224"/>
  <c r="AG80" i="224"/>
  <c r="AG144" i="224"/>
  <c r="AG208" i="224"/>
  <c r="AG272" i="224"/>
  <c r="AG127" i="224"/>
  <c r="AG65" i="224"/>
  <c r="AG129" i="224"/>
  <c r="AG193" i="224"/>
  <c r="AG257" i="224"/>
  <c r="AG302" i="224"/>
  <c r="AG50" i="224"/>
  <c r="AG114" i="224"/>
  <c r="AG178" i="224"/>
  <c r="AG242" i="224"/>
  <c r="AG306" i="224"/>
  <c r="AG110" i="224"/>
  <c r="AG326" i="224"/>
  <c r="AG43" i="224"/>
  <c r="AG107" i="224"/>
  <c r="AG171" i="224"/>
  <c r="AG235" i="224"/>
  <c r="AG299" i="224"/>
  <c r="AG86" i="224"/>
  <c r="AG20" i="224"/>
  <c r="AG84" i="224"/>
  <c r="AG148" i="224"/>
  <c r="AG212" i="224"/>
  <c r="AG276" i="224"/>
  <c r="AG134" i="224"/>
  <c r="AG15" i="224"/>
  <c r="AG45" i="224"/>
  <c r="AG109" i="224"/>
  <c r="AG173" i="224"/>
  <c r="AG237" i="224"/>
  <c r="AG301" i="224"/>
  <c r="AG267" i="224"/>
  <c r="AG254" i="224"/>
  <c r="AG278" i="224"/>
  <c r="AG126" i="224"/>
  <c r="AG111" i="224"/>
  <c r="AG183" i="224"/>
  <c r="AG247" i="224"/>
  <c r="AG24" i="224"/>
  <c r="AG88" i="224"/>
  <c r="AG152" i="224"/>
  <c r="AG216" i="224"/>
  <c r="AG280" i="224"/>
  <c r="AG327" i="224"/>
  <c r="AG73" i="224"/>
  <c r="AG137" i="224"/>
  <c r="AG201" i="224"/>
  <c r="AG265" i="224"/>
  <c r="AG71" i="224"/>
  <c r="AG58" i="224"/>
  <c r="AG122" i="224"/>
  <c r="AG186" i="224"/>
  <c r="AG250" i="224"/>
  <c r="AG314" i="224"/>
  <c r="AG142" i="224"/>
  <c r="AG39" i="224"/>
  <c r="AG51" i="224"/>
  <c r="AG115" i="224"/>
  <c r="AG179" i="224"/>
  <c r="AG243" i="224"/>
  <c r="AG307" i="224"/>
  <c r="AG118" i="224"/>
  <c r="AG28" i="224"/>
  <c r="AG92" i="224"/>
  <c r="AG156" i="224"/>
  <c r="AG220" i="224"/>
  <c r="AG284" i="224"/>
  <c r="AG174" i="224"/>
  <c r="AG47" i="224"/>
  <c r="AG53" i="224"/>
  <c r="AG117" i="224"/>
  <c r="AG181" i="224"/>
  <c r="AG245" i="224"/>
  <c r="AG309" i="224"/>
  <c r="AG251" i="224"/>
  <c r="AG150" i="224"/>
  <c r="AG100" i="224"/>
  <c r="AG164" i="224"/>
  <c r="AG292" i="224"/>
  <c r="AG198" i="224"/>
  <c r="AG95" i="224"/>
  <c r="AG61" i="224"/>
  <c r="AG189" i="224"/>
  <c r="AG253" i="224"/>
  <c r="AG317" i="224"/>
  <c r="AG69" i="224"/>
  <c r="AG197" i="224"/>
  <c r="AG261" i="224"/>
  <c r="AG214" i="224"/>
  <c r="AG271" i="224"/>
  <c r="AG48" i="224"/>
  <c r="AG112" i="224"/>
  <c r="AG176" i="224"/>
  <c r="AG240" i="224"/>
  <c r="AG33" i="224"/>
  <c r="AG97" i="224"/>
  <c r="AG225" i="224"/>
  <c r="AG18" i="224"/>
  <c r="AG82" i="224"/>
  <c r="AG274" i="224"/>
  <c r="AG230" i="224"/>
  <c r="AG139" i="224"/>
  <c r="AG238" i="224"/>
  <c r="AG116" i="224"/>
  <c r="AG30" i="224"/>
  <c r="AG205" i="224"/>
  <c r="AG157" i="224"/>
  <c r="AG158" i="224"/>
  <c r="AG119" i="224"/>
  <c r="AG191" i="224"/>
  <c r="AG255" i="224"/>
  <c r="AG32" i="224"/>
  <c r="AG96" i="224"/>
  <c r="AG160" i="224"/>
  <c r="AG224" i="224"/>
  <c r="AG288" i="224"/>
  <c r="AG17" i="224"/>
  <c r="AG81" i="224"/>
  <c r="AG145" i="224"/>
  <c r="AG209" i="224"/>
  <c r="AG273" i="224"/>
  <c r="AG319" i="224"/>
  <c r="AG66" i="224"/>
  <c r="AG130" i="224"/>
  <c r="AG194" i="224"/>
  <c r="AG258" i="224"/>
  <c r="AG322" i="224"/>
  <c r="AG166" i="224"/>
  <c r="AG103" i="224"/>
  <c r="AG59" i="224"/>
  <c r="AG123" i="224"/>
  <c r="AG187" i="224"/>
  <c r="AG315" i="224"/>
  <c r="AG36" i="224"/>
  <c r="AG228" i="224"/>
  <c r="AG125" i="224"/>
  <c r="AG143" i="224"/>
  <c r="AG310" i="224"/>
  <c r="AG161" i="224"/>
  <c r="AG289" i="224"/>
  <c r="AG146" i="224"/>
  <c r="AG338" i="224"/>
  <c r="AG75" i="224"/>
  <c r="AG52" i="224"/>
  <c r="AG244" i="224"/>
  <c r="AG141" i="224"/>
  <c r="AG285" i="224"/>
  <c r="AG182" i="224"/>
  <c r="AG135" i="224"/>
  <c r="AG199" i="224"/>
  <c r="AG263" i="224"/>
  <c r="AG40" i="224"/>
  <c r="AG104" i="224"/>
  <c r="AG168" i="224"/>
  <c r="AG232" i="224"/>
  <c r="AG296" i="224"/>
  <c r="AG25" i="224"/>
  <c r="AG89" i="224"/>
  <c r="AG153" i="224"/>
  <c r="AG217" i="224"/>
  <c r="AG281" i="224"/>
  <c r="AG74" i="224"/>
  <c r="AG138" i="224"/>
  <c r="AG202" i="224"/>
  <c r="AG266" i="224"/>
  <c r="AG330" i="224"/>
  <c r="AG206" i="224"/>
  <c r="AG311" i="224"/>
  <c r="AG67" i="224"/>
  <c r="AG131" i="224"/>
  <c r="AG195" i="224"/>
  <c r="AG259" i="224"/>
  <c r="AG323" i="224"/>
  <c r="AG190" i="224"/>
  <c r="AG44" i="224"/>
  <c r="AG108" i="224"/>
  <c r="AG172" i="224"/>
  <c r="AG236" i="224"/>
  <c r="AG300" i="224"/>
  <c r="AG222" i="224"/>
  <c r="AG303" i="224"/>
  <c r="AG133" i="224"/>
  <c r="AG207" i="224"/>
  <c r="AG210" i="224"/>
  <c r="AG11" i="224"/>
  <c r="AG331" i="224"/>
  <c r="AG180" i="224"/>
  <c r="AG77" i="224"/>
  <c r="AG221" i="224"/>
  <c r="AG318" i="224"/>
  <c r="AG151" i="224"/>
  <c r="AG215" i="224"/>
  <c r="AG279" i="224"/>
  <c r="AG56" i="224"/>
  <c r="AG120" i="224"/>
  <c r="AG184" i="224"/>
  <c r="AG248" i="224"/>
  <c r="AG23" i="224"/>
  <c r="AG41" i="224"/>
  <c r="AG105" i="224"/>
  <c r="AG169" i="224"/>
  <c r="AG233" i="224"/>
  <c r="AG297" i="224"/>
  <c r="AG26" i="224"/>
  <c r="AG90" i="224"/>
  <c r="AG154" i="224"/>
  <c r="AG218" i="224"/>
  <c r="AG282" i="224"/>
  <c r="AG22" i="224"/>
  <c r="AG246" i="224"/>
  <c r="AG19" i="224"/>
  <c r="AG83" i="224"/>
  <c r="AG147" i="224"/>
  <c r="AG211" i="224"/>
  <c r="AG275" i="224"/>
  <c r="AG339" i="224"/>
  <c r="AG294" i="224"/>
  <c r="AG60" i="224"/>
  <c r="AG124" i="224"/>
  <c r="AG188" i="224"/>
  <c r="AG252" i="224"/>
  <c r="AG62" i="224"/>
  <c r="AG262" i="224"/>
  <c r="AG21" i="224"/>
  <c r="AG85" i="224"/>
  <c r="AG149" i="224"/>
  <c r="AG213" i="224"/>
  <c r="AG277" i="224"/>
  <c r="AG31" i="224"/>
  <c r="AG159" i="224"/>
  <c r="AG223" i="224"/>
  <c r="AG287" i="224"/>
  <c r="AG64" i="224"/>
  <c r="AG128" i="224"/>
  <c r="AG192" i="224"/>
  <c r="AG256" i="224"/>
  <c r="AG55" i="224"/>
  <c r="AG49" i="224"/>
  <c r="AG113" i="224"/>
  <c r="AG177" i="224"/>
  <c r="AG241" i="224"/>
  <c r="AG305" i="224"/>
  <c r="AG34" i="224"/>
  <c r="AG98" i="224"/>
  <c r="AG162" i="224"/>
  <c r="AG226" i="224"/>
  <c r="AG290" i="224"/>
  <c r="AG46" i="224"/>
  <c r="AG270" i="224"/>
  <c r="AG27" i="224"/>
  <c r="AG91" i="224"/>
  <c r="AG155" i="224"/>
  <c r="AG219" i="224"/>
  <c r="AG283" i="224"/>
  <c r="AG14" i="224"/>
  <c r="AG295" i="224"/>
  <c r="AG68" i="224"/>
  <c r="AG132" i="224"/>
  <c r="AG196" i="224"/>
  <c r="AG260" i="224"/>
  <c r="AG78" i="224"/>
  <c r="AG93" i="224"/>
  <c r="AK341" i="224"/>
  <c r="AK337" i="224"/>
  <c r="AK333" i="224"/>
  <c r="AK329" i="224"/>
  <c r="AK325" i="224"/>
  <c r="AK321" i="224"/>
  <c r="AK14" i="224"/>
  <c r="AK78" i="224"/>
  <c r="AK142" i="224"/>
  <c r="AK206" i="224"/>
  <c r="AK270" i="224"/>
  <c r="AK334" i="224"/>
  <c r="AK71" i="224"/>
  <c r="AK135" i="224"/>
  <c r="AK199" i="224"/>
  <c r="AK263" i="224"/>
  <c r="AK327" i="224"/>
  <c r="AK168" i="224"/>
  <c r="AK296" i="224"/>
  <c r="AK65" i="224"/>
  <c r="AK129" i="224"/>
  <c r="AK193" i="224"/>
  <c r="AK257" i="224"/>
  <c r="AK40" i="224"/>
  <c r="AK50" i="224"/>
  <c r="AK114" i="224"/>
  <c r="AK178" i="224"/>
  <c r="AK242" i="224"/>
  <c r="AK306" i="224"/>
  <c r="AK320" i="224"/>
  <c r="AK67" i="224"/>
  <c r="AK131" i="224"/>
  <c r="AK195" i="224"/>
  <c r="AK259" i="224"/>
  <c r="AK323" i="224"/>
  <c r="AK28" i="224"/>
  <c r="AK92" i="224"/>
  <c r="AK156" i="224"/>
  <c r="AK220" i="224"/>
  <c r="AK284" i="224"/>
  <c r="AK32" i="224"/>
  <c r="AK208" i="224"/>
  <c r="AK21" i="224"/>
  <c r="AK85" i="224"/>
  <c r="AK149" i="224"/>
  <c r="AK213" i="224"/>
  <c r="AK277" i="224"/>
  <c r="AK218" i="224"/>
  <c r="AK132" i="224"/>
  <c r="AK288" i="224"/>
  <c r="AK22" i="224"/>
  <c r="AK86" i="224"/>
  <c r="AK150" i="224"/>
  <c r="AK214" i="224"/>
  <c r="AK278" i="224"/>
  <c r="AK15" i="224"/>
  <c r="AK79" i="224"/>
  <c r="AK143" i="224"/>
  <c r="AK207" i="224"/>
  <c r="AK271" i="224"/>
  <c r="AK335" i="224"/>
  <c r="AK184" i="224"/>
  <c r="AK336" i="224"/>
  <c r="AK73" i="224"/>
  <c r="AK137" i="224"/>
  <c r="AK201" i="224"/>
  <c r="AK265" i="224"/>
  <c r="AK112" i="224"/>
  <c r="AK58" i="224"/>
  <c r="AK122" i="224"/>
  <c r="AK186" i="224"/>
  <c r="AK250" i="224"/>
  <c r="AK314" i="224"/>
  <c r="AK11" i="224"/>
  <c r="AK75" i="224"/>
  <c r="AK139" i="224"/>
  <c r="AK203" i="224"/>
  <c r="AK267" i="224"/>
  <c r="AK331" i="224"/>
  <c r="AK36" i="224"/>
  <c r="AK100" i="224"/>
  <c r="AK164" i="224"/>
  <c r="AK228" i="224"/>
  <c r="AK292" i="224"/>
  <c r="AK64" i="224"/>
  <c r="AK224" i="224"/>
  <c r="AK29" i="224"/>
  <c r="AK93" i="224"/>
  <c r="AK157" i="224"/>
  <c r="AK221" i="224"/>
  <c r="AK285" i="224"/>
  <c r="AK80" i="224"/>
  <c r="AK101" i="224"/>
  <c r="AK229" i="224"/>
  <c r="AK146" i="224"/>
  <c r="AK128" i="224"/>
  <c r="AK252" i="224"/>
  <c r="AK117" i="224"/>
  <c r="AK309" i="224"/>
  <c r="AK54" i="224"/>
  <c r="AK96" i="224"/>
  <c r="AK297" i="224"/>
  <c r="AK24" i="224"/>
  <c r="AK235" i="224"/>
  <c r="AK260" i="224"/>
  <c r="AK189" i="224"/>
  <c r="AK30" i="224"/>
  <c r="AK94" i="224"/>
  <c r="AK158" i="224"/>
  <c r="AK222" i="224"/>
  <c r="AK286" i="224"/>
  <c r="AK23" i="224"/>
  <c r="AK87" i="224"/>
  <c r="AK151" i="224"/>
  <c r="AK215" i="224"/>
  <c r="AK279" i="224"/>
  <c r="AK16" i="224"/>
  <c r="AK200" i="224"/>
  <c r="AK17" i="224"/>
  <c r="AK81" i="224"/>
  <c r="AK145" i="224"/>
  <c r="AK209" i="224"/>
  <c r="AK273" i="224"/>
  <c r="AK312" i="224"/>
  <c r="AK66" i="224"/>
  <c r="AK130" i="224"/>
  <c r="AK194" i="224"/>
  <c r="AK258" i="224"/>
  <c r="AK322" i="224"/>
  <c r="AK19" i="224"/>
  <c r="AK83" i="224"/>
  <c r="AK147" i="224"/>
  <c r="AK211" i="224"/>
  <c r="AK275" i="224"/>
  <c r="AK339" i="224"/>
  <c r="AK44" i="224"/>
  <c r="AK108" i="224"/>
  <c r="AK172" i="224"/>
  <c r="AK236" i="224"/>
  <c r="AK300" i="224"/>
  <c r="AK240" i="224"/>
  <c r="AK37" i="224"/>
  <c r="AK165" i="224"/>
  <c r="AK293" i="224"/>
  <c r="AK274" i="224"/>
  <c r="AK60" i="224"/>
  <c r="AK136" i="224"/>
  <c r="AK181" i="224"/>
  <c r="AK118" i="224"/>
  <c r="AK248" i="224"/>
  <c r="AK90" i="224"/>
  <c r="AK107" i="224"/>
  <c r="AK304" i="224"/>
  <c r="AK61" i="224"/>
  <c r="AK38" i="224"/>
  <c r="AK102" i="224"/>
  <c r="AK166" i="224"/>
  <c r="AK230" i="224"/>
  <c r="AK294" i="224"/>
  <c r="AK31" i="224"/>
  <c r="AK95" i="224"/>
  <c r="AK159" i="224"/>
  <c r="AK223" i="224"/>
  <c r="AK287" i="224"/>
  <c r="AK48" i="224"/>
  <c r="AK216" i="224"/>
  <c r="AK25" i="224"/>
  <c r="AK89" i="224"/>
  <c r="AK153" i="224"/>
  <c r="AK217" i="224"/>
  <c r="AK281" i="224"/>
  <c r="AK10" i="224"/>
  <c r="AK74" i="224"/>
  <c r="AK138" i="224"/>
  <c r="AK202" i="224"/>
  <c r="AK266" i="224"/>
  <c r="AK330" i="224"/>
  <c r="AK27" i="224"/>
  <c r="AK91" i="224"/>
  <c r="AK155" i="224"/>
  <c r="AK219" i="224"/>
  <c r="AK283" i="224"/>
  <c r="AK56" i="224"/>
  <c r="AK52" i="224"/>
  <c r="AK116" i="224"/>
  <c r="AK180" i="224"/>
  <c r="AK244" i="224"/>
  <c r="AK308" i="224"/>
  <c r="AK104" i="224"/>
  <c r="AK256" i="224"/>
  <c r="AK45" i="224"/>
  <c r="AK109" i="224"/>
  <c r="AK173" i="224"/>
  <c r="AK237" i="224"/>
  <c r="AK301" i="224"/>
  <c r="AK174" i="224"/>
  <c r="AK295" i="224"/>
  <c r="AK232" i="224"/>
  <c r="AK97" i="224"/>
  <c r="AK161" i="224"/>
  <c r="AK289" i="224"/>
  <c r="AK18" i="224"/>
  <c r="AK210" i="224"/>
  <c r="AK338" i="224"/>
  <c r="AK99" i="224"/>
  <c r="AK227" i="224"/>
  <c r="AK291" i="224"/>
  <c r="AK188" i="224"/>
  <c r="AK316" i="224"/>
  <c r="AK53" i="224"/>
  <c r="AK245" i="224"/>
  <c r="AK182" i="224"/>
  <c r="AK310" i="224"/>
  <c r="AK47" i="224"/>
  <c r="AK111" i="224"/>
  <c r="AK175" i="224"/>
  <c r="AK303" i="224"/>
  <c r="AK105" i="224"/>
  <c r="AK169" i="224"/>
  <c r="AK26" i="224"/>
  <c r="AK282" i="224"/>
  <c r="AK171" i="224"/>
  <c r="AK68" i="224"/>
  <c r="AK324" i="224"/>
  <c r="AK253" i="224"/>
  <c r="AK46" i="224"/>
  <c r="AK110" i="224"/>
  <c r="AK238" i="224"/>
  <c r="AK302" i="224"/>
  <c r="AK39" i="224"/>
  <c r="AK103" i="224"/>
  <c r="AK167" i="224"/>
  <c r="AK231" i="224"/>
  <c r="AK72" i="224"/>
  <c r="AK33" i="224"/>
  <c r="AK225" i="224"/>
  <c r="AK82" i="224"/>
  <c r="AK35" i="224"/>
  <c r="AK163" i="224"/>
  <c r="AK124" i="224"/>
  <c r="AK272" i="224"/>
  <c r="AK246" i="224"/>
  <c r="AK239" i="224"/>
  <c r="AK41" i="224"/>
  <c r="AK233" i="224"/>
  <c r="AK154" i="224"/>
  <c r="AK43" i="224"/>
  <c r="AK299" i="224"/>
  <c r="AK196" i="224"/>
  <c r="AK125" i="224"/>
  <c r="AK62" i="224"/>
  <c r="AK126" i="224"/>
  <c r="AK190" i="224"/>
  <c r="AK254" i="224"/>
  <c r="AK318" i="224"/>
  <c r="AK55" i="224"/>
  <c r="AK119" i="224"/>
  <c r="AK183" i="224"/>
  <c r="AK247" i="224"/>
  <c r="AK311" i="224"/>
  <c r="AK120" i="224"/>
  <c r="AK264" i="224"/>
  <c r="AK49" i="224"/>
  <c r="AK113" i="224"/>
  <c r="AK177" i="224"/>
  <c r="AK241" i="224"/>
  <c r="AK305" i="224"/>
  <c r="AK34" i="224"/>
  <c r="AK98" i="224"/>
  <c r="AK162" i="224"/>
  <c r="AK226" i="224"/>
  <c r="AK290" i="224"/>
  <c r="AK88" i="224"/>
  <c r="AK51" i="224"/>
  <c r="AK115" i="224"/>
  <c r="AK179" i="224"/>
  <c r="AK243" i="224"/>
  <c r="AK307" i="224"/>
  <c r="AK12" i="224"/>
  <c r="AK76" i="224"/>
  <c r="AK140" i="224"/>
  <c r="AK204" i="224"/>
  <c r="AK268" i="224"/>
  <c r="AK332" i="224"/>
  <c r="AK176" i="224"/>
  <c r="AK328" i="224"/>
  <c r="AK69" i="224"/>
  <c r="AK133" i="224"/>
  <c r="AK197" i="224"/>
  <c r="AK261" i="224"/>
  <c r="AK70" i="224"/>
  <c r="AK134" i="224"/>
  <c r="AK198" i="224"/>
  <c r="AK262" i="224"/>
  <c r="AK326" i="224"/>
  <c r="AK63" i="224"/>
  <c r="AK127" i="224"/>
  <c r="AK191" i="224"/>
  <c r="AK255" i="224"/>
  <c r="AK319" i="224"/>
  <c r="AK144" i="224"/>
  <c r="AK280" i="224"/>
  <c r="AK57" i="224"/>
  <c r="AK121" i="224"/>
  <c r="AK185" i="224"/>
  <c r="AK249" i="224"/>
  <c r="AK313" i="224"/>
  <c r="AK42" i="224"/>
  <c r="AK106" i="224"/>
  <c r="AK170" i="224"/>
  <c r="AK234" i="224"/>
  <c r="AK298" i="224"/>
  <c r="AK160" i="224"/>
  <c r="AK59" i="224"/>
  <c r="AK123" i="224"/>
  <c r="AK187" i="224"/>
  <c r="AK251" i="224"/>
  <c r="AK315" i="224"/>
  <c r="AK20" i="224"/>
  <c r="AK84" i="224"/>
  <c r="AK148" i="224"/>
  <c r="AK212" i="224"/>
  <c r="AK276" i="224"/>
  <c r="AK340" i="224"/>
  <c r="AK192" i="224"/>
  <c r="AK13" i="224"/>
  <c r="AK77" i="224"/>
  <c r="AK141" i="224"/>
  <c r="AK205" i="224"/>
  <c r="AK269" i="224"/>
  <c r="AK152" i="224"/>
  <c r="AK317" i="224"/>
  <c r="AQ14" i="224"/>
  <c r="AQ78" i="224"/>
  <c r="AQ142" i="224"/>
  <c r="AQ206" i="224"/>
  <c r="AQ270" i="224"/>
  <c r="AQ334" i="224"/>
  <c r="AQ71" i="224"/>
  <c r="AQ135" i="224"/>
  <c r="AQ199" i="224"/>
  <c r="AQ263" i="224"/>
  <c r="AQ327" i="224"/>
  <c r="AQ49" i="224"/>
  <c r="AQ113" i="224"/>
  <c r="AQ177" i="224"/>
  <c r="AQ241" i="224"/>
  <c r="AQ305" i="224"/>
  <c r="AQ160" i="224"/>
  <c r="AQ18" i="224"/>
  <c r="AQ82" i="224"/>
  <c r="AQ146" i="224"/>
  <c r="AQ210" i="224"/>
  <c r="AQ274" i="224"/>
  <c r="AQ338" i="224"/>
  <c r="AQ11" i="224"/>
  <c r="AQ75" i="224"/>
  <c r="AQ139" i="224"/>
  <c r="AQ203" i="224"/>
  <c r="AQ267" i="224"/>
  <c r="AQ331" i="224"/>
  <c r="AQ208" i="224"/>
  <c r="AQ36" i="224"/>
  <c r="AQ100" i="224"/>
  <c r="AQ164" i="224"/>
  <c r="AQ228" i="224"/>
  <c r="AQ292" i="224"/>
  <c r="AQ72" i="224"/>
  <c r="AQ272" i="224"/>
  <c r="AQ61" i="224"/>
  <c r="AQ125" i="224"/>
  <c r="AQ189" i="224"/>
  <c r="AQ253" i="224"/>
  <c r="AQ317" i="224"/>
  <c r="AQ88" i="224"/>
  <c r="AQ196" i="224"/>
  <c r="AQ176" i="224"/>
  <c r="AQ285" i="224"/>
  <c r="AQ190" i="224"/>
  <c r="AQ247" i="224"/>
  <c r="AQ161" i="224"/>
  <c r="AQ328" i="224"/>
  <c r="AQ322" i="224"/>
  <c r="AQ315" i="224"/>
  <c r="AQ276" i="224"/>
  <c r="AQ237" i="224"/>
  <c r="AQ262" i="224"/>
  <c r="AQ191" i="224"/>
  <c r="AQ297" i="224"/>
  <c r="AQ202" i="224"/>
  <c r="AQ195" i="224"/>
  <c r="AQ156" i="224"/>
  <c r="AQ117" i="224"/>
  <c r="AQ22" i="224"/>
  <c r="AQ86" i="224"/>
  <c r="AQ150" i="224"/>
  <c r="AQ214" i="224"/>
  <c r="AQ278" i="224"/>
  <c r="AQ15" i="224"/>
  <c r="AQ79" i="224"/>
  <c r="AQ143" i="224"/>
  <c r="AQ207" i="224"/>
  <c r="AQ271" i="224"/>
  <c r="AQ335" i="224"/>
  <c r="AQ57" i="224"/>
  <c r="AQ121" i="224"/>
  <c r="AQ185" i="224"/>
  <c r="AQ249" i="224"/>
  <c r="AQ313" i="224"/>
  <c r="AQ192" i="224"/>
  <c r="AQ26" i="224"/>
  <c r="AQ90" i="224"/>
  <c r="AQ154" i="224"/>
  <c r="AQ218" i="224"/>
  <c r="AQ282" i="224"/>
  <c r="AQ16" i="224"/>
  <c r="AQ19" i="224"/>
  <c r="AQ83" i="224"/>
  <c r="AQ147" i="224"/>
  <c r="AQ211" i="224"/>
  <c r="AQ275" i="224"/>
  <c r="AQ339" i="224"/>
  <c r="AQ232" i="224"/>
  <c r="AQ44" i="224"/>
  <c r="AQ108" i="224"/>
  <c r="AQ172" i="224"/>
  <c r="AQ236" i="224"/>
  <c r="AQ300" i="224"/>
  <c r="AQ104" i="224"/>
  <c r="AQ312" i="224"/>
  <c r="AQ69" i="224"/>
  <c r="AQ133" i="224"/>
  <c r="AQ197" i="224"/>
  <c r="AQ261" i="224"/>
  <c r="AQ325" i="224"/>
  <c r="AQ141" i="224"/>
  <c r="AQ333" i="224"/>
  <c r="AQ304" i="224"/>
  <c r="AQ260" i="224"/>
  <c r="AQ29" i="224"/>
  <c r="AQ318" i="224"/>
  <c r="AQ119" i="224"/>
  <c r="AQ311" i="224"/>
  <c r="AQ225" i="224"/>
  <c r="AQ66" i="224"/>
  <c r="AQ258" i="224"/>
  <c r="AQ251" i="224"/>
  <c r="AQ148" i="224"/>
  <c r="AQ109" i="224"/>
  <c r="AQ134" i="224"/>
  <c r="AQ105" i="224"/>
  <c r="AQ74" i="224"/>
  <c r="AQ67" i="224"/>
  <c r="AQ28" i="224"/>
  <c r="AQ248" i="224"/>
  <c r="AQ309" i="224"/>
  <c r="AQ30" i="224"/>
  <c r="AQ94" i="224"/>
  <c r="AQ158" i="224"/>
  <c r="AQ222" i="224"/>
  <c r="AQ286" i="224"/>
  <c r="AQ23" i="224"/>
  <c r="AQ87" i="224"/>
  <c r="AQ151" i="224"/>
  <c r="AQ215" i="224"/>
  <c r="AQ279" i="224"/>
  <c r="AQ80" i="224"/>
  <c r="AQ65" i="224"/>
  <c r="AQ129" i="224"/>
  <c r="AQ193" i="224"/>
  <c r="AQ257" i="224"/>
  <c r="AQ321" i="224"/>
  <c r="AQ216" i="224"/>
  <c r="AQ34" i="224"/>
  <c r="AQ98" i="224"/>
  <c r="AQ162" i="224"/>
  <c r="AQ226" i="224"/>
  <c r="AQ290" i="224"/>
  <c r="AQ56" i="224"/>
  <c r="AQ27" i="224"/>
  <c r="AQ91" i="224"/>
  <c r="AQ155" i="224"/>
  <c r="AQ219" i="224"/>
  <c r="AQ283" i="224"/>
  <c r="AQ24" i="224"/>
  <c r="AQ264" i="224"/>
  <c r="AQ52" i="224"/>
  <c r="AQ116" i="224"/>
  <c r="AQ180" i="224"/>
  <c r="AQ244" i="224"/>
  <c r="AQ308" i="224"/>
  <c r="AQ128" i="224"/>
  <c r="AQ13" i="224"/>
  <c r="AQ77" i="224"/>
  <c r="AQ205" i="224"/>
  <c r="AQ269" i="224"/>
  <c r="AQ132" i="224"/>
  <c r="AQ221" i="224"/>
  <c r="AQ254" i="224"/>
  <c r="AQ64" i="224"/>
  <c r="AQ240" i="224"/>
  <c r="AQ20" i="224"/>
  <c r="AQ224" i="224"/>
  <c r="AQ326" i="224"/>
  <c r="AQ127" i="224"/>
  <c r="AQ169" i="224"/>
  <c r="AQ138" i="224"/>
  <c r="AQ131" i="224"/>
  <c r="AQ92" i="224"/>
  <c r="AQ53" i="224"/>
  <c r="AQ38" i="224"/>
  <c r="AQ102" i="224"/>
  <c r="AQ166" i="224"/>
  <c r="AQ230" i="224"/>
  <c r="AQ294" i="224"/>
  <c r="AQ31" i="224"/>
  <c r="AQ95" i="224"/>
  <c r="AQ159" i="224"/>
  <c r="AQ223" i="224"/>
  <c r="AQ287" i="224"/>
  <c r="AQ320" i="224"/>
  <c r="AQ73" i="224"/>
  <c r="AQ137" i="224"/>
  <c r="AQ201" i="224"/>
  <c r="AQ265" i="224"/>
  <c r="AQ329" i="224"/>
  <c r="AQ256" i="224"/>
  <c r="AQ42" i="224"/>
  <c r="AQ106" i="224"/>
  <c r="AQ170" i="224"/>
  <c r="AQ234" i="224"/>
  <c r="AQ298" i="224"/>
  <c r="AQ96" i="224"/>
  <c r="AQ35" i="224"/>
  <c r="AQ99" i="224"/>
  <c r="AQ163" i="224"/>
  <c r="AQ227" i="224"/>
  <c r="AQ291" i="224"/>
  <c r="AQ48" i="224"/>
  <c r="AQ288" i="224"/>
  <c r="AQ60" i="224"/>
  <c r="AQ124" i="224"/>
  <c r="AQ188" i="224"/>
  <c r="AQ252" i="224"/>
  <c r="AQ316" i="224"/>
  <c r="AQ144" i="224"/>
  <c r="AQ21" i="224"/>
  <c r="AQ85" i="224"/>
  <c r="AQ149" i="224"/>
  <c r="AQ213" i="224"/>
  <c r="AQ277" i="224"/>
  <c r="AQ341" i="224"/>
  <c r="AQ235" i="224"/>
  <c r="AQ324" i="224"/>
  <c r="AQ157" i="224"/>
  <c r="AQ126" i="224"/>
  <c r="AQ183" i="224"/>
  <c r="AQ97" i="224"/>
  <c r="AQ130" i="224"/>
  <c r="AQ59" i="224"/>
  <c r="AQ152" i="224"/>
  <c r="AQ212" i="224"/>
  <c r="AQ173" i="224"/>
  <c r="AQ198" i="224"/>
  <c r="AQ255" i="224"/>
  <c r="AQ233" i="224"/>
  <c r="AQ266" i="224"/>
  <c r="AQ259" i="224"/>
  <c r="AQ220" i="224"/>
  <c r="AQ181" i="224"/>
  <c r="AQ46" i="224"/>
  <c r="AQ110" i="224"/>
  <c r="AQ174" i="224"/>
  <c r="AQ238" i="224"/>
  <c r="AQ302" i="224"/>
  <c r="AQ39" i="224"/>
  <c r="AQ103" i="224"/>
  <c r="AQ167" i="224"/>
  <c r="AQ231" i="224"/>
  <c r="AQ295" i="224"/>
  <c r="AQ17" i="224"/>
  <c r="AQ81" i="224"/>
  <c r="AQ145" i="224"/>
  <c r="AQ209" i="224"/>
  <c r="AQ273" i="224"/>
  <c r="AQ337" i="224"/>
  <c r="AQ280" i="224"/>
  <c r="AQ50" i="224"/>
  <c r="AQ114" i="224"/>
  <c r="AQ178" i="224"/>
  <c r="AQ242" i="224"/>
  <c r="AQ306" i="224"/>
  <c r="AQ136" i="224"/>
  <c r="AQ43" i="224"/>
  <c r="AQ107" i="224"/>
  <c r="AQ171" i="224"/>
  <c r="AQ299" i="224"/>
  <c r="AQ68" i="224"/>
  <c r="AQ93" i="224"/>
  <c r="AQ55" i="224"/>
  <c r="AQ123" i="224"/>
  <c r="AQ45" i="224"/>
  <c r="AQ63" i="224"/>
  <c r="AQ319" i="224"/>
  <c r="AQ112" i="224"/>
  <c r="AQ330" i="224"/>
  <c r="AQ323" i="224"/>
  <c r="AQ40" i="224"/>
  <c r="AQ54" i="224"/>
  <c r="AQ118" i="224"/>
  <c r="AQ182" i="224"/>
  <c r="AQ246" i="224"/>
  <c r="AQ310" i="224"/>
  <c r="AQ47" i="224"/>
  <c r="AQ111" i="224"/>
  <c r="AQ175" i="224"/>
  <c r="AQ239" i="224"/>
  <c r="AQ303" i="224"/>
  <c r="AQ25" i="224"/>
  <c r="AQ89" i="224"/>
  <c r="AQ153" i="224"/>
  <c r="AQ217" i="224"/>
  <c r="AQ281" i="224"/>
  <c r="AQ32" i="224"/>
  <c r="AQ296" i="224"/>
  <c r="AQ58" i="224"/>
  <c r="AQ122" i="224"/>
  <c r="AQ186" i="224"/>
  <c r="AQ250" i="224"/>
  <c r="AQ314" i="224"/>
  <c r="AQ184" i="224"/>
  <c r="AQ51" i="224"/>
  <c r="AQ115" i="224"/>
  <c r="AQ179" i="224"/>
  <c r="AQ243" i="224"/>
  <c r="AQ307" i="224"/>
  <c r="AQ120" i="224"/>
  <c r="AQ12" i="224"/>
  <c r="AQ76" i="224"/>
  <c r="AQ140" i="224"/>
  <c r="AQ204" i="224"/>
  <c r="AQ268" i="224"/>
  <c r="AQ332" i="224"/>
  <c r="AQ200" i="224"/>
  <c r="AQ37" i="224"/>
  <c r="AQ101" i="224"/>
  <c r="AQ165" i="224"/>
  <c r="AQ229" i="224"/>
  <c r="AQ293" i="224"/>
  <c r="AQ62" i="224"/>
  <c r="AQ33" i="224"/>
  <c r="AQ289" i="224"/>
  <c r="AQ194" i="224"/>
  <c r="AQ187" i="224"/>
  <c r="AQ84" i="224"/>
  <c r="AQ340" i="224"/>
  <c r="AQ301" i="224"/>
  <c r="AQ70" i="224"/>
  <c r="AQ41" i="224"/>
  <c r="AQ10" i="224"/>
  <c r="AQ336" i="224"/>
  <c r="AQ168" i="224"/>
  <c r="AQ284" i="224"/>
  <c r="AQ245" i="224"/>
  <c r="AS341" i="224"/>
  <c r="AS337" i="224"/>
  <c r="AS333" i="224"/>
  <c r="AS14" i="224"/>
  <c r="AS78" i="224"/>
  <c r="AS142" i="224"/>
  <c r="AS206" i="224"/>
  <c r="AS270" i="224"/>
  <c r="AS334" i="224"/>
  <c r="AS71" i="224"/>
  <c r="AS135" i="224"/>
  <c r="AS199" i="224"/>
  <c r="AS263" i="224"/>
  <c r="AS327" i="224"/>
  <c r="AS65" i="224"/>
  <c r="AS129" i="224"/>
  <c r="AS193" i="224"/>
  <c r="AS257" i="224"/>
  <c r="AS321" i="224"/>
  <c r="AS272" i="224"/>
  <c r="AS42" i="224"/>
  <c r="AS106" i="224"/>
  <c r="AS170" i="224"/>
  <c r="AS234" i="224"/>
  <c r="AS298" i="224"/>
  <c r="AS120" i="224"/>
  <c r="AS35" i="224"/>
  <c r="AS99" i="224"/>
  <c r="AS163" i="224"/>
  <c r="AS227" i="224"/>
  <c r="AS291" i="224"/>
  <c r="AS56" i="224"/>
  <c r="AS256" i="224"/>
  <c r="AS52" i="224"/>
  <c r="AS116" i="224"/>
  <c r="AS180" i="224"/>
  <c r="AS244" i="224"/>
  <c r="AS308" i="224"/>
  <c r="AS96" i="224"/>
  <c r="AS336" i="224"/>
  <c r="AS69" i="224"/>
  <c r="AS133" i="224"/>
  <c r="AS197" i="224"/>
  <c r="AS261" i="224"/>
  <c r="AS325" i="224"/>
  <c r="AS92" i="224"/>
  <c r="AS173" i="224"/>
  <c r="AS108" i="224"/>
  <c r="AS288" i="224"/>
  <c r="AS22" i="224"/>
  <c r="AS86" i="224"/>
  <c r="AS150" i="224"/>
  <c r="AS214" i="224"/>
  <c r="AS278" i="224"/>
  <c r="AS15" i="224"/>
  <c r="AS79" i="224"/>
  <c r="AS143" i="224"/>
  <c r="AS207" i="224"/>
  <c r="AS271" i="224"/>
  <c r="AS335" i="224"/>
  <c r="AS73" i="224"/>
  <c r="AS137" i="224"/>
  <c r="AS201" i="224"/>
  <c r="AS265" i="224"/>
  <c r="AS329" i="224"/>
  <c r="AS296" i="224"/>
  <c r="AS50" i="224"/>
  <c r="AS114" i="224"/>
  <c r="AS178" i="224"/>
  <c r="AS242" i="224"/>
  <c r="AS306" i="224"/>
  <c r="AS168" i="224"/>
  <c r="AS43" i="224"/>
  <c r="AS107" i="224"/>
  <c r="AS171" i="224"/>
  <c r="AS235" i="224"/>
  <c r="AS299" i="224"/>
  <c r="AS88" i="224"/>
  <c r="AS280" i="224"/>
  <c r="AS60" i="224"/>
  <c r="AS124" i="224"/>
  <c r="AS188" i="224"/>
  <c r="AS252" i="224"/>
  <c r="AS316" i="224"/>
  <c r="AS128" i="224"/>
  <c r="AS13" i="224"/>
  <c r="AS77" i="224"/>
  <c r="AS141" i="224"/>
  <c r="AS205" i="224"/>
  <c r="AS269" i="224"/>
  <c r="AS156" i="224"/>
  <c r="AS237" i="224"/>
  <c r="AS44" i="224"/>
  <c r="AS61" i="224"/>
  <c r="AS30" i="224"/>
  <c r="AS94" i="224"/>
  <c r="AS158" i="224"/>
  <c r="AS222" i="224"/>
  <c r="AS286" i="224"/>
  <c r="AS23" i="224"/>
  <c r="AS87" i="224"/>
  <c r="AS151" i="224"/>
  <c r="AS215" i="224"/>
  <c r="AS279" i="224"/>
  <c r="AS40" i="224"/>
  <c r="AS81" i="224"/>
  <c r="AS145" i="224"/>
  <c r="AS209" i="224"/>
  <c r="AS273" i="224"/>
  <c r="AS64" i="224"/>
  <c r="AS320" i="224"/>
  <c r="AS58" i="224"/>
  <c r="AS122" i="224"/>
  <c r="AS186" i="224"/>
  <c r="AS250" i="224"/>
  <c r="AS314" i="224"/>
  <c r="AS224" i="224"/>
  <c r="AS51" i="224"/>
  <c r="AS115" i="224"/>
  <c r="AS179" i="224"/>
  <c r="AS243" i="224"/>
  <c r="AS307" i="224"/>
  <c r="AS104" i="224"/>
  <c r="AS328" i="224"/>
  <c r="AS68" i="224"/>
  <c r="AS132" i="224"/>
  <c r="AS196" i="224"/>
  <c r="AS260" i="224"/>
  <c r="AS324" i="224"/>
  <c r="AS144" i="224"/>
  <c r="AS21" i="224"/>
  <c r="AS85" i="224"/>
  <c r="AS149" i="224"/>
  <c r="AS213" i="224"/>
  <c r="AS277" i="224"/>
  <c r="AS118" i="224"/>
  <c r="AS303" i="224"/>
  <c r="AS297" i="224"/>
  <c r="AS146" i="224"/>
  <c r="AS11" i="224"/>
  <c r="AS203" i="224"/>
  <c r="AS184" i="224"/>
  <c r="AS284" i="224"/>
  <c r="AS109" i="224"/>
  <c r="AS232" i="224"/>
  <c r="AS125" i="224"/>
  <c r="AS38" i="224"/>
  <c r="AS102" i="224"/>
  <c r="AS166" i="224"/>
  <c r="AS230" i="224"/>
  <c r="AS294" i="224"/>
  <c r="AS31" i="224"/>
  <c r="AS95" i="224"/>
  <c r="AS159" i="224"/>
  <c r="AS223" i="224"/>
  <c r="AS287" i="224"/>
  <c r="AS304" i="224"/>
  <c r="AS89" i="224"/>
  <c r="AS153" i="224"/>
  <c r="AS217" i="224"/>
  <c r="AS281" i="224"/>
  <c r="AS112" i="224"/>
  <c r="AS33" i="224"/>
  <c r="AS66" i="224"/>
  <c r="AS130" i="224"/>
  <c r="AS194" i="224"/>
  <c r="AS258" i="224"/>
  <c r="AS322" i="224"/>
  <c r="AS312" i="224"/>
  <c r="AS59" i="224"/>
  <c r="AS123" i="224"/>
  <c r="AS187" i="224"/>
  <c r="AS251" i="224"/>
  <c r="AS315" i="224"/>
  <c r="AS136" i="224"/>
  <c r="AS12" i="224"/>
  <c r="AS76" i="224"/>
  <c r="AS140" i="224"/>
  <c r="AS204" i="224"/>
  <c r="AS268" i="224"/>
  <c r="AS332" i="224"/>
  <c r="AS176" i="224"/>
  <c r="AS29" i="224"/>
  <c r="AS93" i="224"/>
  <c r="AS157" i="224"/>
  <c r="AS221" i="224"/>
  <c r="AS285" i="224"/>
  <c r="AS165" i="224"/>
  <c r="AS293" i="224"/>
  <c r="AS54" i="224"/>
  <c r="AS246" i="224"/>
  <c r="AS310" i="224"/>
  <c r="AS47" i="224"/>
  <c r="AS111" i="224"/>
  <c r="AS239" i="224"/>
  <c r="AS25" i="224"/>
  <c r="AS169" i="224"/>
  <c r="AS192" i="224"/>
  <c r="AS82" i="224"/>
  <c r="AS210" i="224"/>
  <c r="AS338" i="224"/>
  <c r="AS75" i="224"/>
  <c r="AS267" i="224"/>
  <c r="AS28" i="224"/>
  <c r="AS32" i="224"/>
  <c r="AS45" i="224"/>
  <c r="AS24" i="224"/>
  <c r="AS80" i="224"/>
  <c r="AS317" i="224"/>
  <c r="AS46" i="224"/>
  <c r="AS110" i="224"/>
  <c r="AS174" i="224"/>
  <c r="AS238" i="224"/>
  <c r="AS302" i="224"/>
  <c r="AS39" i="224"/>
  <c r="AS103" i="224"/>
  <c r="AS167" i="224"/>
  <c r="AS231" i="224"/>
  <c r="AS295" i="224"/>
  <c r="AS17" i="224"/>
  <c r="AS97" i="224"/>
  <c r="AS161" i="224"/>
  <c r="AS225" i="224"/>
  <c r="AS289" i="224"/>
  <c r="AS152" i="224"/>
  <c r="AS10" i="224"/>
  <c r="AS74" i="224"/>
  <c r="AS138" i="224"/>
  <c r="AS202" i="224"/>
  <c r="AS266" i="224"/>
  <c r="AS330" i="224"/>
  <c r="AS41" i="224"/>
  <c r="AS67" i="224"/>
  <c r="AS131" i="224"/>
  <c r="AS195" i="224"/>
  <c r="AS259" i="224"/>
  <c r="AS323" i="224"/>
  <c r="AS160" i="224"/>
  <c r="AS20" i="224"/>
  <c r="AS84" i="224"/>
  <c r="AS148" i="224"/>
  <c r="AS212" i="224"/>
  <c r="AS276" i="224"/>
  <c r="AS340" i="224"/>
  <c r="AS208" i="224"/>
  <c r="AS37" i="224"/>
  <c r="AS101" i="224"/>
  <c r="AS229" i="224"/>
  <c r="AS182" i="224"/>
  <c r="AS175" i="224"/>
  <c r="AS105" i="224"/>
  <c r="AS233" i="224"/>
  <c r="AS18" i="224"/>
  <c r="AS274" i="224"/>
  <c r="AS139" i="224"/>
  <c r="AS331" i="224"/>
  <c r="AS220" i="224"/>
  <c r="AS240" i="224"/>
  <c r="AS301" i="224"/>
  <c r="AS236" i="224"/>
  <c r="AS189" i="224"/>
  <c r="AS62" i="224"/>
  <c r="AS126" i="224"/>
  <c r="AS190" i="224"/>
  <c r="AS254" i="224"/>
  <c r="AS318" i="224"/>
  <c r="AS55" i="224"/>
  <c r="AS119" i="224"/>
  <c r="AS183" i="224"/>
  <c r="AS247" i="224"/>
  <c r="AS311" i="224"/>
  <c r="AS49" i="224"/>
  <c r="AS113" i="224"/>
  <c r="AS177" i="224"/>
  <c r="AS241" i="224"/>
  <c r="AS305" i="224"/>
  <c r="AS216" i="224"/>
  <c r="AS26" i="224"/>
  <c r="AS90" i="224"/>
  <c r="AS154" i="224"/>
  <c r="AS218" i="224"/>
  <c r="AS282" i="224"/>
  <c r="AS16" i="224"/>
  <c r="AS19" i="224"/>
  <c r="AS83" i="224"/>
  <c r="AS147" i="224"/>
  <c r="AS211" i="224"/>
  <c r="AS275" i="224"/>
  <c r="AS339" i="224"/>
  <c r="AS200" i="224"/>
  <c r="AS36" i="224"/>
  <c r="AS100" i="224"/>
  <c r="AS164" i="224"/>
  <c r="AS228" i="224"/>
  <c r="AS292" i="224"/>
  <c r="AS48" i="224"/>
  <c r="AS264" i="224"/>
  <c r="AS53" i="224"/>
  <c r="AS117" i="224"/>
  <c r="AS181" i="224"/>
  <c r="AS245" i="224"/>
  <c r="AS309" i="224"/>
  <c r="AS70" i="224"/>
  <c r="AS134" i="224"/>
  <c r="AS198" i="224"/>
  <c r="AS262" i="224"/>
  <c r="AS326" i="224"/>
  <c r="AS63" i="224"/>
  <c r="AS127" i="224"/>
  <c r="AS191" i="224"/>
  <c r="AS255" i="224"/>
  <c r="AS319" i="224"/>
  <c r="AS57" i="224"/>
  <c r="AS121" i="224"/>
  <c r="AS185" i="224"/>
  <c r="AS249" i="224"/>
  <c r="AS313" i="224"/>
  <c r="AS248" i="224"/>
  <c r="AS34" i="224"/>
  <c r="AS98" i="224"/>
  <c r="AS162" i="224"/>
  <c r="AS226" i="224"/>
  <c r="AS290" i="224"/>
  <c r="AS72" i="224"/>
  <c r="AS27" i="224"/>
  <c r="AS91" i="224"/>
  <c r="AS155" i="224"/>
  <c r="AS219" i="224"/>
  <c r="AS283" i="224"/>
  <c r="AS172" i="224"/>
  <c r="AS300" i="224"/>
  <c r="AS253" i="224"/>
  <c r="AY16" i="224"/>
  <c r="AY93" i="224"/>
  <c r="AY62" i="224"/>
  <c r="AY126" i="224"/>
  <c r="AY190" i="224"/>
  <c r="AY254" i="224"/>
  <c r="AY318" i="224"/>
  <c r="AY37" i="224"/>
  <c r="AY14" i="224"/>
  <c r="AY55" i="224"/>
  <c r="AY119" i="224"/>
  <c r="AY183" i="224"/>
  <c r="AY247" i="224"/>
  <c r="AY311" i="224"/>
  <c r="AY216" i="224"/>
  <c r="AY113" i="224"/>
  <c r="AY177" i="224"/>
  <c r="AY241" i="224"/>
  <c r="AY305" i="224"/>
  <c r="AY160" i="224"/>
  <c r="AY336" i="224"/>
  <c r="AY58" i="224"/>
  <c r="AY122" i="224"/>
  <c r="AY186" i="224"/>
  <c r="AY250" i="224"/>
  <c r="AY314" i="224"/>
  <c r="AY168" i="224"/>
  <c r="AY312" i="224"/>
  <c r="AY11" i="224"/>
  <c r="AY75" i="224"/>
  <c r="AY139" i="224"/>
  <c r="AY203" i="224"/>
  <c r="AY267" i="224"/>
  <c r="AY331" i="224"/>
  <c r="AY100" i="224"/>
  <c r="AY164" i="224"/>
  <c r="AY228" i="224"/>
  <c r="AY292" i="224"/>
  <c r="AY120" i="224"/>
  <c r="AY157" i="224"/>
  <c r="AY253" i="224"/>
  <c r="AY317" i="224"/>
  <c r="AY242" i="224"/>
  <c r="AY284" i="224"/>
  <c r="AY72" i="224"/>
  <c r="AY117" i="224"/>
  <c r="AY70" i="224"/>
  <c r="AY134" i="224"/>
  <c r="AY198" i="224"/>
  <c r="AY262" i="224"/>
  <c r="AY326" i="224"/>
  <c r="AY53" i="224"/>
  <c r="AY30" i="224"/>
  <c r="AY63" i="224"/>
  <c r="AY127" i="224"/>
  <c r="AY191" i="224"/>
  <c r="AY255" i="224"/>
  <c r="AY319" i="224"/>
  <c r="AY256" i="224"/>
  <c r="AY121" i="224"/>
  <c r="AY185" i="224"/>
  <c r="AY249" i="224"/>
  <c r="AY313" i="224"/>
  <c r="AY184" i="224"/>
  <c r="AY25" i="224"/>
  <c r="AY66" i="224"/>
  <c r="AY130" i="224"/>
  <c r="AY194" i="224"/>
  <c r="AY258" i="224"/>
  <c r="AY322" i="224"/>
  <c r="AY192" i="224"/>
  <c r="AY328" i="224"/>
  <c r="AY19" i="224"/>
  <c r="AY83" i="224"/>
  <c r="AY147" i="224"/>
  <c r="AY211" i="224"/>
  <c r="AY275" i="224"/>
  <c r="AY339" i="224"/>
  <c r="AY108" i="224"/>
  <c r="AY172" i="224"/>
  <c r="AY236" i="224"/>
  <c r="AY300" i="224"/>
  <c r="AY20" i="224"/>
  <c r="AY181" i="224"/>
  <c r="AY261" i="224"/>
  <c r="AY325" i="224"/>
  <c r="AY206" i="224"/>
  <c r="AY199" i="224"/>
  <c r="AY320" i="224"/>
  <c r="AY193" i="224"/>
  <c r="AY257" i="224"/>
  <c r="AY200" i="224"/>
  <c r="AY74" i="224"/>
  <c r="AY138" i="224"/>
  <c r="AY266" i="224"/>
  <c r="AY208" i="224"/>
  <c r="AY17" i="224"/>
  <c r="AY91" i="224"/>
  <c r="AY155" i="224"/>
  <c r="AY219" i="224"/>
  <c r="AY48" i="224"/>
  <c r="AY180" i="224"/>
  <c r="AY244" i="224"/>
  <c r="AY52" i="224"/>
  <c r="AY189" i="224"/>
  <c r="AY333" i="224"/>
  <c r="AY196" i="224"/>
  <c r="AY205" i="224"/>
  <c r="AY233" i="224"/>
  <c r="AY131" i="224"/>
  <c r="AY24" i="224"/>
  <c r="AY12" i="224"/>
  <c r="AY141" i="224"/>
  <c r="AY78" i="224"/>
  <c r="AY142" i="224"/>
  <c r="AY270" i="224"/>
  <c r="AY334" i="224"/>
  <c r="AY77" i="224"/>
  <c r="AY46" i="224"/>
  <c r="AY71" i="224"/>
  <c r="AY135" i="224"/>
  <c r="AY263" i="224"/>
  <c r="AY327" i="224"/>
  <c r="AY129" i="224"/>
  <c r="AY321" i="224"/>
  <c r="AY49" i="224"/>
  <c r="AY202" i="224"/>
  <c r="AY330" i="224"/>
  <c r="AY27" i="224"/>
  <c r="AY283" i="224"/>
  <c r="AY116" i="224"/>
  <c r="AY308" i="224"/>
  <c r="AY269" i="224"/>
  <c r="AY285" i="224"/>
  <c r="AY136" i="224"/>
  <c r="AY259" i="224"/>
  <c r="AY133" i="224"/>
  <c r="AY44" i="224"/>
  <c r="AY165" i="224"/>
  <c r="AY86" i="224"/>
  <c r="AY150" i="224"/>
  <c r="AY214" i="224"/>
  <c r="AY278" i="224"/>
  <c r="AY56" i="224"/>
  <c r="AY101" i="224"/>
  <c r="AY15" i="224"/>
  <c r="AY79" i="224"/>
  <c r="AY143" i="224"/>
  <c r="AY207" i="224"/>
  <c r="AY271" i="224"/>
  <c r="AY335" i="224"/>
  <c r="AY41" i="224"/>
  <c r="AY137" i="224"/>
  <c r="AY201" i="224"/>
  <c r="AY265" i="224"/>
  <c r="AY329" i="224"/>
  <c r="AY232" i="224"/>
  <c r="AY73" i="224"/>
  <c r="AY82" i="224"/>
  <c r="AY146" i="224"/>
  <c r="AY210" i="224"/>
  <c r="AY274" i="224"/>
  <c r="AY338" i="224"/>
  <c r="AY224" i="224"/>
  <c r="AY33" i="224"/>
  <c r="AY35" i="224"/>
  <c r="AY99" i="224"/>
  <c r="AY163" i="224"/>
  <c r="AY227" i="224"/>
  <c r="AY291" i="224"/>
  <c r="AY96" i="224"/>
  <c r="AY124" i="224"/>
  <c r="AY188" i="224"/>
  <c r="AY252" i="224"/>
  <c r="AY316" i="224"/>
  <c r="AY21" i="224"/>
  <c r="AY197" i="224"/>
  <c r="AY277" i="224"/>
  <c r="AY341" i="224"/>
  <c r="AY218" i="224"/>
  <c r="AY57" i="224"/>
  <c r="AY107" i="224"/>
  <c r="AY235" i="224"/>
  <c r="AY299" i="224"/>
  <c r="AY132" i="224"/>
  <c r="AY260" i="224"/>
  <c r="AY61" i="224"/>
  <c r="AY169" i="224"/>
  <c r="AY296" i="224"/>
  <c r="AY195" i="224"/>
  <c r="AY156" i="224"/>
  <c r="AY245" i="224"/>
  <c r="AY76" i="224"/>
  <c r="AY237" i="224"/>
  <c r="AY94" i="224"/>
  <c r="AY158" i="224"/>
  <c r="AY222" i="224"/>
  <c r="AY286" i="224"/>
  <c r="AY104" i="224"/>
  <c r="AY125" i="224"/>
  <c r="AY23" i="224"/>
  <c r="AY87" i="224"/>
  <c r="AY151" i="224"/>
  <c r="AY215" i="224"/>
  <c r="AY279" i="224"/>
  <c r="AY64" i="224"/>
  <c r="AY65" i="224"/>
  <c r="AY145" i="224"/>
  <c r="AY209" i="224"/>
  <c r="AY273" i="224"/>
  <c r="AY337" i="224"/>
  <c r="AY248" i="224"/>
  <c r="AY10" i="224"/>
  <c r="AY90" i="224"/>
  <c r="AY154" i="224"/>
  <c r="AY282" i="224"/>
  <c r="AY40" i="224"/>
  <c r="AY240" i="224"/>
  <c r="AY43" i="224"/>
  <c r="AY171" i="224"/>
  <c r="AY28" i="224"/>
  <c r="AY324" i="224"/>
  <c r="AY178" i="224"/>
  <c r="AY29" i="224"/>
  <c r="AY22" i="224"/>
  <c r="AY102" i="224"/>
  <c r="AY166" i="224"/>
  <c r="AY230" i="224"/>
  <c r="AY294" i="224"/>
  <c r="AY36" i="224"/>
  <c r="AY149" i="224"/>
  <c r="AY31" i="224"/>
  <c r="AY95" i="224"/>
  <c r="AY159" i="224"/>
  <c r="AY223" i="224"/>
  <c r="AY287" i="224"/>
  <c r="AY112" i="224"/>
  <c r="AY89" i="224"/>
  <c r="AY153" i="224"/>
  <c r="AY217" i="224"/>
  <c r="AY281" i="224"/>
  <c r="AY32" i="224"/>
  <c r="AY272" i="224"/>
  <c r="AY34" i="224"/>
  <c r="AY98" i="224"/>
  <c r="AY162" i="224"/>
  <c r="AY226" i="224"/>
  <c r="AY290" i="224"/>
  <c r="AY80" i="224"/>
  <c r="AY264" i="224"/>
  <c r="AY81" i="224"/>
  <c r="AY51" i="224"/>
  <c r="AY115" i="224"/>
  <c r="AY179" i="224"/>
  <c r="AY243" i="224"/>
  <c r="AY307" i="224"/>
  <c r="AY60" i="224"/>
  <c r="AY140" i="224"/>
  <c r="AY204" i="224"/>
  <c r="AY268" i="224"/>
  <c r="AY332" i="224"/>
  <c r="AY85" i="224"/>
  <c r="AY213" i="224"/>
  <c r="AY293" i="224"/>
  <c r="AY69" i="224"/>
  <c r="AY118" i="224"/>
  <c r="AY182" i="224"/>
  <c r="AY246" i="224"/>
  <c r="AY310" i="224"/>
  <c r="AY13" i="224"/>
  <c r="AY229" i="224"/>
  <c r="AY47" i="224"/>
  <c r="AY175" i="224"/>
  <c r="AY239" i="224"/>
  <c r="AY176" i="224"/>
  <c r="AY297" i="224"/>
  <c r="AY50" i="224"/>
  <c r="AY306" i="224"/>
  <c r="AY26" i="224"/>
  <c r="AY323" i="224"/>
  <c r="AY220" i="224"/>
  <c r="AY45" i="224"/>
  <c r="AY38" i="224"/>
  <c r="AY110" i="224"/>
  <c r="AY174" i="224"/>
  <c r="AY238" i="224"/>
  <c r="AY302" i="224"/>
  <c r="AY68" i="224"/>
  <c r="AY173" i="224"/>
  <c r="AY39" i="224"/>
  <c r="AY103" i="224"/>
  <c r="AY167" i="224"/>
  <c r="AY231" i="224"/>
  <c r="AY295" i="224"/>
  <c r="AY144" i="224"/>
  <c r="AY97" i="224"/>
  <c r="AY161" i="224"/>
  <c r="AY225" i="224"/>
  <c r="AY289" i="224"/>
  <c r="AY88" i="224"/>
  <c r="AY288" i="224"/>
  <c r="AY42" i="224"/>
  <c r="AY106" i="224"/>
  <c r="AY170" i="224"/>
  <c r="AY234" i="224"/>
  <c r="AY298" i="224"/>
  <c r="AY128" i="224"/>
  <c r="AY280" i="224"/>
  <c r="AY18" i="224"/>
  <c r="AY59" i="224"/>
  <c r="AY123" i="224"/>
  <c r="AY187" i="224"/>
  <c r="AY251" i="224"/>
  <c r="AY315" i="224"/>
  <c r="AY84" i="224"/>
  <c r="AY148" i="224"/>
  <c r="AY212" i="224"/>
  <c r="AY276" i="224"/>
  <c r="AY340" i="224"/>
  <c r="AY109" i="224"/>
  <c r="AY221" i="224"/>
  <c r="AY301" i="224"/>
  <c r="AY54" i="224"/>
  <c r="AY111" i="224"/>
  <c r="AY303" i="224"/>
  <c r="AY105" i="224"/>
  <c r="AY304" i="224"/>
  <c r="AY114" i="224"/>
  <c r="AY152" i="224"/>
  <c r="AY67" i="224"/>
  <c r="AY92" i="224"/>
  <c r="AY309" i="224"/>
  <c r="BA209" i="224"/>
  <c r="BA177" i="224"/>
  <c r="BA145" i="224"/>
  <c r="BA113" i="224"/>
  <c r="BA17" i="224"/>
  <c r="BA157" i="224"/>
  <c r="BA165" i="224"/>
  <c r="BA133" i="224"/>
  <c r="BA101" i="224"/>
  <c r="BA69" i="224"/>
  <c r="BA37" i="224"/>
  <c r="BA213" i="224"/>
  <c r="BA181" i="224"/>
  <c r="BA149" i="224"/>
  <c r="BA117" i="224"/>
  <c r="BA85" i="224"/>
  <c r="BA53" i="224"/>
  <c r="BA197" i="224"/>
  <c r="BA25" i="224"/>
  <c r="BA89" i="224"/>
  <c r="BA169" i="224"/>
  <c r="BA45" i="224"/>
  <c r="BA205" i="224"/>
  <c r="BA312" i="224"/>
  <c r="BA146" i="224"/>
  <c r="BA64" i="224"/>
  <c r="BA58" i="224"/>
  <c r="BA148" i="224"/>
  <c r="BA225" i="224"/>
  <c r="BA289" i="224"/>
  <c r="BA50" i="224"/>
  <c r="BA38" i="224"/>
  <c r="BA59" i="224"/>
  <c r="BA142" i="224"/>
  <c r="BA226" i="224"/>
  <c r="BA290" i="224"/>
  <c r="BA83" i="224"/>
  <c r="BA47" i="224"/>
  <c r="BA130" i="224"/>
  <c r="BA220" i="224"/>
  <c r="BA283" i="224"/>
  <c r="BA95" i="224"/>
  <c r="BA192" i="224"/>
  <c r="BA80" i="224"/>
  <c r="BA163" i="224"/>
  <c r="BA244" i="224"/>
  <c r="BA308" i="224"/>
  <c r="BA239" i="224"/>
  <c r="BA10" i="224"/>
  <c r="BA100" i="224"/>
  <c r="BA183" i="224"/>
  <c r="BA261" i="224"/>
  <c r="BA325" i="224"/>
  <c r="BA24" i="224"/>
  <c r="BA107" i="224"/>
  <c r="BA190" i="224"/>
  <c r="BA262" i="224"/>
  <c r="BA326" i="224"/>
  <c r="BA33" i="224"/>
  <c r="BA97" i="224"/>
  <c r="BA185" i="224"/>
  <c r="BA61" i="224"/>
  <c r="BA221" i="224"/>
  <c r="BA320" i="224"/>
  <c r="BA172" i="224"/>
  <c r="BA115" i="224"/>
  <c r="BA71" i="224"/>
  <c r="BA154" i="224"/>
  <c r="BA233" i="224"/>
  <c r="BA297" i="224"/>
  <c r="BA82" i="224"/>
  <c r="BA96" i="224"/>
  <c r="BA72" i="224"/>
  <c r="BA155" i="224"/>
  <c r="BA234" i="224"/>
  <c r="BA298" i="224"/>
  <c r="BA128" i="224"/>
  <c r="BA60" i="224"/>
  <c r="BA143" i="224"/>
  <c r="BA227" i="224"/>
  <c r="BA291" i="224"/>
  <c r="BA127" i="224"/>
  <c r="BA248" i="224"/>
  <c r="BA86" i="224"/>
  <c r="BA176" i="224"/>
  <c r="BA252" i="224"/>
  <c r="BA316" i="224"/>
  <c r="BA263" i="224"/>
  <c r="BA23" i="224"/>
  <c r="BA106" i="224"/>
  <c r="BA196" i="224"/>
  <c r="BA269" i="224"/>
  <c r="BA333" i="224"/>
  <c r="BA30" i="224"/>
  <c r="BA120" i="224"/>
  <c r="BA203" i="224"/>
  <c r="BA270" i="224"/>
  <c r="BA334" i="224"/>
  <c r="BA189" i="224"/>
  <c r="BA41" i="224"/>
  <c r="BA105" i="224"/>
  <c r="BA193" i="224"/>
  <c r="BA77" i="224"/>
  <c r="BA125" i="224"/>
  <c r="BA328" i="224"/>
  <c r="BA204" i="224"/>
  <c r="BA179" i="224"/>
  <c r="BA84" i="224"/>
  <c r="BA167" i="224"/>
  <c r="BA241" i="224"/>
  <c r="BA305" i="224"/>
  <c r="BA108" i="224"/>
  <c r="BA160" i="224"/>
  <c r="BA78" i="224"/>
  <c r="BA168" i="224"/>
  <c r="BA242" i="224"/>
  <c r="BA306" i="224"/>
  <c r="BA166" i="224"/>
  <c r="BA66" i="224"/>
  <c r="BA156" i="224"/>
  <c r="BA235" i="224"/>
  <c r="BA299" i="224"/>
  <c r="BA159" i="224"/>
  <c r="BA16" i="224"/>
  <c r="BA99" i="224"/>
  <c r="BA182" i="224"/>
  <c r="BA260" i="224"/>
  <c r="BA324" i="224"/>
  <c r="BA319" i="224"/>
  <c r="BA36" i="224"/>
  <c r="BA119" i="224"/>
  <c r="BA202" i="224"/>
  <c r="BA277" i="224"/>
  <c r="BA341" i="224"/>
  <c r="BA43" i="224"/>
  <c r="BA126" i="224"/>
  <c r="BA216" i="224"/>
  <c r="BA278" i="224"/>
  <c r="BA304" i="224"/>
  <c r="BA49" i="224"/>
  <c r="BA121" i="224"/>
  <c r="BA201" i="224"/>
  <c r="BA93" i="224"/>
  <c r="BA272" i="224"/>
  <c r="BA336" i="224"/>
  <c r="BA231" i="224"/>
  <c r="BA264" i="224"/>
  <c r="BA90" i="224"/>
  <c r="BA180" i="224"/>
  <c r="BA249" i="224"/>
  <c r="BA313" i="224"/>
  <c r="BA140" i="224"/>
  <c r="BA256" i="224"/>
  <c r="BA91" i="224"/>
  <c r="BA174" i="224"/>
  <c r="BA250" i="224"/>
  <c r="BA314" i="224"/>
  <c r="BA211" i="224"/>
  <c r="BA79" i="224"/>
  <c r="BA162" i="224"/>
  <c r="BA243" i="224"/>
  <c r="BA307" i="224"/>
  <c r="BA191" i="224"/>
  <c r="BA22" i="224"/>
  <c r="BA112" i="224"/>
  <c r="BA195" i="224"/>
  <c r="BA268" i="224"/>
  <c r="BA332" i="224"/>
  <c r="BA51" i="224"/>
  <c r="BA42" i="224"/>
  <c r="BA132" i="224"/>
  <c r="BA215" i="224"/>
  <c r="BA285" i="224"/>
  <c r="BA303" i="224"/>
  <c r="BA56" i="224"/>
  <c r="BA139" i="224"/>
  <c r="BA222" i="224"/>
  <c r="BA286" i="224"/>
  <c r="BA57" i="224"/>
  <c r="BA129" i="224"/>
  <c r="BA217" i="224"/>
  <c r="BA109" i="224"/>
  <c r="BA280" i="224"/>
  <c r="BA12" i="224"/>
  <c r="BA255" i="224"/>
  <c r="BA20" i="224"/>
  <c r="BA103" i="224"/>
  <c r="BA186" i="224"/>
  <c r="BA257" i="224"/>
  <c r="BA321" i="224"/>
  <c r="BA178" i="224"/>
  <c r="BA14" i="224"/>
  <c r="BA104" i="224"/>
  <c r="BA187" i="224"/>
  <c r="BA258" i="224"/>
  <c r="BA322" i="224"/>
  <c r="BA240" i="224"/>
  <c r="BA92" i="224"/>
  <c r="BA175" i="224"/>
  <c r="BA251" i="224"/>
  <c r="BA315" i="224"/>
  <c r="BA223" i="224"/>
  <c r="BA35" i="224"/>
  <c r="BA118" i="224"/>
  <c r="BA208" i="224"/>
  <c r="BA276" i="224"/>
  <c r="BA340" i="224"/>
  <c r="BA102" i="224"/>
  <c r="BA55" i="224"/>
  <c r="BA138" i="224"/>
  <c r="BA229" i="224"/>
  <c r="BA293" i="224"/>
  <c r="BA32" i="224"/>
  <c r="BA62" i="224"/>
  <c r="BA152" i="224"/>
  <c r="BA230" i="224"/>
  <c r="BA294" i="224"/>
  <c r="BA161" i="224"/>
  <c r="BA65" i="224"/>
  <c r="BA137" i="224"/>
  <c r="BA13" i="224"/>
  <c r="BA141" i="224"/>
  <c r="BA288" i="224"/>
  <c r="BA44" i="224"/>
  <c r="BA287" i="224"/>
  <c r="BA26" i="224"/>
  <c r="BA116" i="224"/>
  <c r="BA199" i="224"/>
  <c r="BA265" i="224"/>
  <c r="BA329" i="224"/>
  <c r="BA247" i="224"/>
  <c r="BA27" i="224"/>
  <c r="BA110" i="224"/>
  <c r="BA200" i="224"/>
  <c r="BA266" i="224"/>
  <c r="BA330" i="224"/>
  <c r="BA15" i="224"/>
  <c r="BA98" i="224"/>
  <c r="BA188" i="224"/>
  <c r="BA259" i="224"/>
  <c r="BA323" i="224"/>
  <c r="BA271" i="224"/>
  <c r="BA48" i="224"/>
  <c r="BA131" i="224"/>
  <c r="BA214" i="224"/>
  <c r="BA284" i="224"/>
  <c r="BA31" i="224"/>
  <c r="BA147" i="224"/>
  <c r="BA68" i="224"/>
  <c r="BA151" i="224"/>
  <c r="BA237" i="224"/>
  <c r="BA301" i="224"/>
  <c r="BA70" i="224"/>
  <c r="BA75" i="224"/>
  <c r="BA158" i="224"/>
  <c r="BA238" i="224"/>
  <c r="BA302" i="224"/>
  <c r="BA29" i="224"/>
  <c r="BA73" i="224"/>
  <c r="BA153" i="224"/>
  <c r="BA21" i="224"/>
  <c r="BA173" i="224"/>
  <c r="BA296" i="224"/>
  <c r="BA76" i="224"/>
  <c r="BA295" i="224"/>
  <c r="BA39" i="224"/>
  <c r="BA122" i="224"/>
  <c r="BA212" i="224"/>
  <c r="BA273" i="224"/>
  <c r="BA337" i="224"/>
  <c r="BA279" i="224"/>
  <c r="BA40" i="224"/>
  <c r="BA123" i="224"/>
  <c r="BA206" i="224"/>
  <c r="BA274" i="224"/>
  <c r="BA338" i="224"/>
  <c r="BA28" i="224"/>
  <c r="BA111" i="224"/>
  <c r="BA194" i="224"/>
  <c r="BA267" i="224"/>
  <c r="BA331" i="224"/>
  <c r="BA311" i="224"/>
  <c r="BA54" i="224"/>
  <c r="BA144" i="224"/>
  <c r="BA228" i="224"/>
  <c r="BA292" i="224"/>
  <c r="BA63" i="224"/>
  <c r="BA198" i="224"/>
  <c r="BA74" i="224"/>
  <c r="BA164" i="224"/>
  <c r="BA245" i="224"/>
  <c r="BA309" i="224"/>
  <c r="BA224" i="224"/>
  <c r="BA88" i="224"/>
  <c r="BA171" i="224"/>
  <c r="BA246" i="224"/>
  <c r="BA310" i="224"/>
  <c r="BA81" i="224"/>
  <c r="BA114" i="224"/>
  <c r="BA19" i="224"/>
  <c r="BA52" i="224"/>
  <c r="BA135" i="224"/>
  <c r="BA218" i="224"/>
  <c r="BA281" i="224"/>
  <c r="BA18" i="224"/>
  <c r="BA335" i="224"/>
  <c r="BA46" i="224"/>
  <c r="BA136" i="224"/>
  <c r="BA219" i="224"/>
  <c r="BA282" i="224"/>
  <c r="BA327" i="224"/>
  <c r="BA34" i="224"/>
  <c r="BA124" i="224"/>
  <c r="BA207" i="224"/>
  <c r="BA275" i="224"/>
  <c r="BA339" i="224"/>
  <c r="BA134" i="224"/>
  <c r="BA67" i="224"/>
  <c r="BA150" i="224"/>
  <c r="BA236" i="224"/>
  <c r="BA300" i="224"/>
  <c r="BA210" i="224"/>
  <c r="BA232" i="224"/>
  <c r="BA87" i="224"/>
  <c r="BA170" i="224"/>
  <c r="BA253" i="224"/>
  <c r="BA317" i="224"/>
  <c r="BA11" i="224"/>
  <c r="BA94" i="224"/>
  <c r="BA184" i="224"/>
  <c r="BA254" i="224"/>
  <c r="BA318" i="224"/>
  <c r="K321" i="227"/>
  <c r="J321" i="226" s="1"/>
  <c r="K321" i="226" s="1"/>
  <c r="K267" i="227"/>
  <c r="J267" i="226" s="1"/>
  <c r="K267" i="226" s="1"/>
  <c r="Q210" i="227"/>
  <c r="Q262" i="227"/>
  <c r="N267" i="227"/>
  <c r="Q248" i="227"/>
  <c r="N209" i="227"/>
  <c r="S303" i="224"/>
  <c r="W239" i="227"/>
  <c r="V239" i="226" s="1"/>
  <c r="W239" i="226" s="1"/>
  <c r="W313" i="227"/>
  <c r="K264" i="227"/>
  <c r="J264" i="226" s="1"/>
  <c r="K264" i="226" s="1"/>
  <c r="N255" i="227"/>
  <c r="Q341" i="227"/>
  <c r="Q276" i="227"/>
  <c r="Q309" i="227"/>
  <c r="Q268" i="227"/>
  <c r="Q338" i="227"/>
  <c r="N321" i="227"/>
  <c r="Q296" i="227"/>
  <c r="W309" i="227"/>
  <c r="W257" i="227"/>
  <c r="S290" i="224"/>
  <c r="Q321" i="227"/>
  <c r="W255" i="227"/>
  <c r="N335" i="227"/>
  <c r="S271" i="224"/>
  <c r="S297" i="224"/>
  <c r="W219" i="227"/>
  <c r="V219" i="226" s="1"/>
  <c r="W219" i="226" s="1"/>
  <c r="W223" i="227"/>
  <c r="V223" i="226" s="1"/>
  <c r="W223" i="226" s="1"/>
  <c r="W244" i="227"/>
  <c r="S255" i="224"/>
  <c r="S244" i="224"/>
  <c r="S219" i="224"/>
  <c r="S329" i="224"/>
  <c r="W235" i="227"/>
  <c r="V235" i="226" s="1"/>
  <c r="W235" i="226" s="1"/>
  <c r="W271" i="227"/>
  <c r="W325" i="227"/>
  <c r="N246" i="227"/>
  <c r="N281" i="227"/>
  <c r="N253" i="227"/>
  <c r="N257" i="227"/>
  <c r="K283" i="227"/>
  <c r="J283" i="226" s="1"/>
  <c r="K283" i="226" s="1"/>
  <c r="K311" i="227"/>
  <c r="J311" i="226" s="1"/>
  <c r="K311" i="226" s="1"/>
  <c r="K232" i="227"/>
  <c r="J232" i="226" s="1"/>
  <c r="K232" i="226" s="1"/>
  <c r="Q286" i="227"/>
  <c r="K300" i="227"/>
  <c r="J300" i="226" s="1"/>
  <c r="K300" i="226" s="1"/>
  <c r="N300" i="227"/>
  <c r="Q311" i="227"/>
  <c r="N314" i="227"/>
  <c r="K262" i="227"/>
  <c r="J262" i="226" s="1"/>
  <c r="K262" i="226" s="1"/>
  <c r="K301" i="227"/>
  <c r="J301" i="226" s="1"/>
  <c r="K301" i="226" s="1"/>
  <c r="N310" i="227"/>
  <c r="K288" i="227"/>
  <c r="J288" i="226" s="1"/>
  <c r="K288" i="226" s="1"/>
  <c r="N286" i="227"/>
  <c r="Q300" i="227"/>
  <c r="K294" i="227"/>
  <c r="J294" i="226" s="1"/>
  <c r="K294" i="226" s="1"/>
  <c r="Q236" i="227"/>
  <c r="K339" i="227"/>
  <c r="J339" i="226" s="1"/>
  <c r="K339" i="226" s="1"/>
  <c r="W335" i="227"/>
  <c r="W315" i="227"/>
  <c r="Q280" i="227"/>
  <c r="Q288" i="227"/>
  <c r="K239" i="227"/>
  <c r="J239" i="226" s="1"/>
  <c r="K239" i="226" s="1"/>
  <c r="Q287" i="227"/>
  <c r="W331" i="227"/>
  <c r="Q256" i="227"/>
  <c r="W311" i="227"/>
  <c r="S269" i="224"/>
  <c r="W269" i="227"/>
  <c r="W287" i="227"/>
  <c r="S245" i="224"/>
  <c r="W245" i="227"/>
  <c r="S236" i="224"/>
  <c r="W279" i="227"/>
  <c r="W323" i="227"/>
  <c r="Q220" i="227"/>
  <c r="N325" i="227"/>
  <c r="K272" i="227"/>
  <c r="J272" i="226" s="1"/>
  <c r="K272" i="226" s="1"/>
  <c r="N315" i="227"/>
  <c r="W259" i="227"/>
  <c r="S237" i="224"/>
  <c r="W289" i="227"/>
  <c r="Q291" i="227"/>
  <c r="N263" i="227"/>
  <c r="N259" i="227"/>
  <c r="N282" i="227"/>
  <c r="Q337" i="227"/>
  <c r="N243" i="227"/>
  <c r="W299" i="227"/>
  <c r="V299" i="226" s="1"/>
  <c r="W299" i="226" s="1"/>
  <c r="S330" i="224"/>
  <c r="S239" i="224"/>
  <c r="Q299" i="227"/>
  <c r="N269" i="227"/>
  <c r="W341" i="227"/>
  <c r="V341" i="226" s="1"/>
  <c r="S273" i="224"/>
  <c r="W237" i="227"/>
  <c r="V237" i="226" s="1"/>
  <c r="W237" i="226" s="1"/>
  <c r="S306" i="224"/>
  <c r="S259" i="224"/>
  <c r="W272" i="227"/>
  <c r="S243" i="224"/>
  <c r="S272" i="224"/>
  <c r="W292" i="227"/>
  <c r="W327" i="227"/>
  <c r="W243" i="227"/>
  <c r="W282" i="227"/>
  <c r="Q285" i="227"/>
  <c r="Q320" i="227"/>
  <c r="N273" i="227"/>
  <c r="N293" i="227"/>
  <c r="N328" i="227"/>
  <c r="Q314" i="227"/>
  <c r="K240" i="227"/>
  <c r="J240" i="226" s="1"/>
  <c r="K240" i="226" s="1"/>
  <c r="Q209" i="227"/>
  <c r="K244" i="227"/>
  <c r="J244" i="226" s="1"/>
  <c r="K244" i="226" s="1"/>
  <c r="K230" i="227"/>
  <c r="J230" i="226" s="1"/>
  <c r="K230" i="226" s="1"/>
  <c r="Q308" i="227"/>
  <c r="K215" i="227"/>
  <c r="J215" i="226" s="1"/>
  <c r="K215" i="226" s="1"/>
  <c r="K303" i="227"/>
  <c r="J303" i="226" s="1"/>
  <c r="K303" i="226" s="1"/>
  <c r="Q239" i="227"/>
  <c r="K238" i="227"/>
  <c r="J238" i="226" s="1"/>
  <c r="K238" i="226" s="1"/>
  <c r="K236" i="227"/>
  <c r="J236" i="226" s="1"/>
  <c r="K236" i="226" s="1"/>
  <c r="Q326" i="227"/>
  <c r="Q270" i="227"/>
  <c r="N327" i="227"/>
  <c r="N330" i="227"/>
  <c r="K340" i="227"/>
  <c r="J340" i="226" s="1"/>
  <c r="K340" i="226" s="1"/>
  <c r="N279" i="227"/>
  <c r="Q267" i="227"/>
  <c r="Q339" i="227"/>
  <c r="K248" i="227"/>
  <c r="J248" i="226" s="1"/>
  <c r="K248" i="226" s="1"/>
  <c r="Q295" i="227"/>
  <c r="N210" i="227"/>
  <c r="M210" i="226" s="1"/>
  <c r="N210" i="226" s="1"/>
  <c r="N270" i="227"/>
  <c r="Q257" i="227"/>
  <c r="Q217" i="227"/>
  <c r="K251" i="227"/>
  <c r="J251" i="226" s="1"/>
  <c r="K251" i="226" s="1"/>
  <c r="Q216" i="227"/>
  <c r="Q324" i="227"/>
  <c r="K279" i="227"/>
  <c r="J279" i="226" s="1"/>
  <c r="K279" i="226" s="1"/>
  <c r="N272" i="227"/>
  <c r="K308" i="227"/>
  <c r="J308" i="226" s="1"/>
  <c r="K308" i="226" s="1"/>
  <c r="K328" i="227"/>
  <c r="J328" i="226" s="1"/>
  <c r="K328" i="226" s="1"/>
  <c r="N217" i="227"/>
  <c r="M217" i="226" s="1"/>
  <c r="N217" i="226" s="1"/>
  <c r="Q283" i="227"/>
  <c r="N299" i="227"/>
  <c r="K263" i="227"/>
  <c r="J263" i="226" s="1"/>
  <c r="K263" i="226" s="1"/>
  <c r="K246" i="227"/>
  <c r="J246" i="226" s="1"/>
  <c r="K246" i="226" s="1"/>
  <c r="Q253" i="227"/>
  <c r="N303" i="227"/>
  <c r="K335" i="227"/>
  <c r="J335" i="226" s="1"/>
  <c r="K335" i="226" s="1"/>
  <c r="Q214" i="227"/>
  <c r="Q301" i="227"/>
  <c r="N338" i="227"/>
  <c r="Q315" i="227"/>
  <c r="Q289" i="227"/>
  <c r="N336" i="227"/>
  <c r="N274" i="227"/>
  <c r="N333" i="227"/>
  <c r="N264" i="227"/>
  <c r="N295" i="227"/>
  <c r="N268" i="227"/>
  <c r="M268" i="226" s="1"/>
  <c r="N211" i="227"/>
  <c r="M211" i="226" s="1"/>
  <c r="N211" i="226" s="1"/>
  <c r="Q241" i="227"/>
  <c r="N241" i="227"/>
  <c r="M241" i="226" s="1"/>
  <c r="N241" i="226" s="1"/>
  <c r="N301" i="227"/>
  <c r="Q251" i="227"/>
  <c r="K295" i="227"/>
  <c r="J295" i="226" s="1"/>
  <c r="K295" i="226" s="1"/>
  <c r="N242" i="227"/>
  <c r="Q266" i="227"/>
  <c r="Q222" i="227"/>
  <c r="K227" i="227"/>
  <c r="J227" i="226" s="1"/>
  <c r="K227" i="226" s="1"/>
  <c r="Q290" i="227"/>
  <c r="N311" i="227"/>
  <c r="K326" i="227"/>
  <c r="J326" i="226" s="1"/>
  <c r="K326" i="226" s="1"/>
  <c r="N291" i="227"/>
  <c r="Q293" i="227"/>
  <c r="N289" i="227"/>
  <c r="N309" i="227"/>
  <c r="K221" i="227"/>
  <c r="J221" i="226" s="1"/>
  <c r="K221" i="226" s="1"/>
  <c r="N316" i="227"/>
  <c r="O295" i="224"/>
  <c r="Q282" i="227"/>
  <c r="Q218" i="227"/>
  <c r="N287" i="227"/>
  <c r="N223" i="227"/>
  <c r="M223" i="226" s="1"/>
  <c r="N223" i="226" s="1"/>
  <c r="K315" i="227"/>
  <c r="J315" i="226" s="1"/>
  <c r="K315" i="226" s="1"/>
  <c r="N288" i="227"/>
  <c r="K275" i="227"/>
  <c r="J275" i="226" s="1"/>
  <c r="K275" i="226" s="1"/>
  <c r="N249" i="227"/>
  <c r="Q333" i="227"/>
  <c r="K310" i="227"/>
  <c r="J310" i="226" s="1"/>
  <c r="K310" i="226" s="1"/>
  <c r="K214" i="227"/>
  <c r="J214" i="226" s="1"/>
  <c r="K214" i="226" s="1"/>
  <c r="Q269" i="227"/>
  <c r="K304" i="227"/>
  <c r="J304" i="226" s="1"/>
  <c r="K304" i="226" s="1"/>
  <c r="N227" i="227"/>
  <c r="M227" i="226" s="1"/>
  <c r="N227" i="226" s="1"/>
  <c r="Q323" i="227"/>
  <c r="N218" i="227"/>
  <c r="M218" i="226" s="1"/>
  <c r="N218" i="226" s="1"/>
  <c r="K287" i="227"/>
  <c r="J287" i="226" s="1"/>
  <c r="K287" i="226" s="1"/>
  <c r="K286" i="227"/>
  <c r="J286" i="226" s="1"/>
  <c r="K286" i="226" s="1"/>
  <c r="N215" i="227"/>
  <c r="M215" i="226" s="1"/>
  <c r="N215" i="226" s="1"/>
  <c r="K217" i="227"/>
  <c r="J217" i="226" s="1"/>
  <c r="K217" i="226" s="1"/>
  <c r="K296" i="227"/>
  <c r="J296" i="226" s="1"/>
  <c r="K296" i="226" s="1"/>
  <c r="Q334" i="227"/>
  <c r="K219" i="227"/>
  <c r="J219" i="226" s="1"/>
  <c r="K219" i="226" s="1"/>
  <c r="K255" i="227"/>
  <c r="J255" i="226" s="1"/>
  <c r="K255" i="226" s="1"/>
  <c r="Q277" i="227"/>
  <c r="Q307" i="227"/>
  <c r="Q212" i="227"/>
  <c r="K242" i="227"/>
  <c r="J242" i="226" s="1"/>
  <c r="K242" i="226" s="1"/>
  <c r="N240" i="227"/>
  <c r="M240" i="226" s="1"/>
  <c r="N240" i="226" s="1"/>
  <c r="Q330" i="227"/>
  <c r="N313" i="227"/>
  <c r="N229" i="227"/>
  <c r="M229" i="226" s="1"/>
  <c r="N229" i="226" s="1"/>
  <c r="N214" i="227"/>
  <c r="M214" i="226" s="1"/>
  <c r="N214" i="226" s="1"/>
  <c r="N258" i="227"/>
  <c r="N320" i="227"/>
  <c r="K302" i="227"/>
  <c r="J302" i="226" s="1"/>
  <c r="K302" i="226" s="1"/>
  <c r="Q325" i="227"/>
  <c r="N308" i="227"/>
  <c r="K243" i="227"/>
  <c r="J243" i="226" s="1"/>
  <c r="K243" i="226" s="1"/>
  <c r="Q312" i="227"/>
  <c r="K307" i="227"/>
  <c r="J307" i="226" s="1"/>
  <c r="K307" i="226" s="1"/>
  <c r="Q331" i="227"/>
  <c r="K318" i="227"/>
  <c r="J318" i="226" s="1"/>
  <c r="K318" i="226" s="1"/>
  <c r="K266" i="227"/>
  <c r="J266" i="226" s="1"/>
  <c r="K266" i="226" s="1"/>
  <c r="K245" i="227"/>
  <c r="J245" i="226" s="1"/>
  <c r="K245" i="226" s="1"/>
  <c r="K306" i="227"/>
  <c r="J306" i="226" s="1"/>
  <c r="K306" i="226" s="1"/>
  <c r="Q259" i="227"/>
  <c r="Q303" i="227"/>
  <c r="K297" i="227"/>
  <c r="J297" i="226" s="1"/>
  <c r="K297" i="226" s="1"/>
  <c r="N306" i="227"/>
  <c r="K319" i="227"/>
  <c r="J319" i="226" s="1"/>
  <c r="K319" i="226" s="1"/>
  <c r="K235" i="227"/>
  <c r="J235" i="226" s="1"/>
  <c r="K235" i="226" s="1"/>
  <c r="Q316" i="227"/>
  <c r="N237" i="227"/>
  <c r="M237" i="226" s="1"/>
  <c r="N237" i="226" s="1"/>
  <c r="N216" i="227"/>
  <c r="M216" i="226" s="1"/>
  <c r="N216" i="226" s="1"/>
  <c r="N220" i="227"/>
  <c r="M220" i="226" s="1"/>
  <c r="N220" i="226" s="1"/>
  <c r="Q237" i="227"/>
  <c r="K324" i="227"/>
  <c r="J324" i="226" s="1"/>
  <c r="K324" i="226" s="1"/>
  <c r="N339" i="227"/>
  <c r="M339" i="226" s="1"/>
  <c r="K211" i="227"/>
  <c r="J211" i="226" s="1"/>
  <c r="K211" i="226" s="1"/>
  <c r="Q304" i="227"/>
  <c r="Q279" i="227"/>
  <c r="N276" i="227"/>
  <c r="Q233" i="227"/>
  <c r="K276" i="227"/>
  <c r="J276" i="226" s="1"/>
  <c r="K276" i="226" s="1"/>
  <c r="K231" i="227"/>
  <c r="J231" i="226" s="1"/>
  <c r="K231" i="226" s="1"/>
  <c r="Q317" i="227"/>
  <c r="N285" i="227"/>
  <c r="N224" i="227"/>
  <c r="M224" i="226" s="1"/>
  <c r="N224" i="226" s="1"/>
  <c r="N283" i="227"/>
  <c r="N250" i="227"/>
  <c r="Q272" i="227"/>
  <c r="K223" i="227"/>
  <c r="J223" i="226" s="1"/>
  <c r="K223" i="226" s="1"/>
  <c r="N277" i="227"/>
  <c r="K278" i="227"/>
  <c r="J278" i="226" s="1"/>
  <c r="K278" i="226" s="1"/>
  <c r="Q335" i="227"/>
  <c r="N278" i="227"/>
  <c r="Q327" i="227"/>
  <c r="K323" i="227"/>
  <c r="J323" i="226" s="1"/>
  <c r="K323" i="226" s="1"/>
  <c r="N341" i="227"/>
  <c r="Q319" i="227"/>
  <c r="Q240" i="227"/>
  <c r="K254" i="227"/>
  <c r="J254" i="226" s="1"/>
  <c r="K254" i="226" s="1"/>
  <c r="S305" i="224"/>
  <c r="S249" i="224"/>
  <c r="N239" i="227"/>
  <c r="M239" i="226" s="1"/>
  <c r="N239" i="226" s="1"/>
  <c r="N233" i="227"/>
  <c r="M233" i="226" s="1"/>
  <c r="N233" i="226" s="1"/>
  <c r="N334" i="227"/>
  <c r="S251" i="224"/>
  <c r="W247" i="227"/>
  <c r="W249" i="227"/>
  <c r="N275" i="227"/>
  <c r="N297" i="227"/>
  <c r="W251" i="227"/>
  <c r="Q306" i="227"/>
  <c r="N322" i="227"/>
  <c r="K284" i="227"/>
  <c r="J284" i="226" s="1"/>
  <c r="K284" i="226" s="1"/>
  <c r="K220" i="227"/>
  <c r="J220" i="226" s="1"/>
  <c r="K220" i="226" s="1"/>
  <c r="N262" i="227"/>
  <c r="K256" i="227"/>
  <c r="J256" i="226" s="1"/>
  <c r="K256" i="226" s="1"/>
  <c r="Q265" i="227"/>
  <c r="N219" i="227"/>
  <c r="M219" i="226" s="1"/>
  <c r="N219" i="226" s="1"/>
  <c r="Q230" i="227"/>
  <c r="Q336" i="227"/>
  <c r="S226" i="224"/>
  <c r="Q213" i="227"/>
  <c r="N290" i="227"/>
  <c r="N245" i="227"/>
  <c r="W284" i="227"/>
  <c r="N319" i="227"/>
  <c r="Q297" i="227"/>
  <c r="N266" i="227"/>
  <c r="K260" i="227"/>
  <c r="J260" i="226" s="1"/>
  <c r="K260" i="226" s="1"/>
  <c r="K252" i="227"/>
  <c r="J252" i="226" s="1"/>
  <c r="K252" i="226" s="1"/>
  <c r="K291" i="227"/>
  <c r="J291" i="226" s="1"/>
  <c r="K291" i="226" s="1"/>
  <c r="Q332" i="227"/>
  <c r="Q252" i="227"/>
  <c r="S211" i="224"/>
  <c r="N271" i="227"/>
  <c r="Q278" i="227"/>
  <c r="Q284" i="227"/>
  <c r="W241" i="227"/>
  <c r="V241" i="226" s="1"/>
  <c r="W241" i="226" s="1"/>
  <c r="W339" i="227"/>
  <c r="W261" i="227"/>
  <c r="Q211" i="227"/>
  <c r="S261" i="224"/>
  <c r="S308" i="224"/>
  <c r="K316" i="227"/>
  <c r="J316" i="226" s="1"/>
  <c r="K316" i="226" s="1"/>
  <c r="N251" i="227"/>
  <c r="K331" i="227"/>
  <c r="J331" i="226" s="1"/>
  <c r="K331" i="226" s="1"/>
  <c r="K259" i="227"/>
  <c r="J259" i="226" s="1"/>
  <c r="K259" i="226" s="1"/>
  <c r="W283" i="227"/>
  <c r="W314" i="227"/>
  <c r="W274" i="227"/>
  <c r="S218" i="224"/>
  <c r="N305" i="227"/>
  <c r="N337" i="227"/>
  <c r="Q298" i="227"/>
  <c r="K292" i="227"/>
  <c r="J292" i="226" s="1"/>
  <c r="K292" i="226" s="1"/>
  <c r="K329" i="227"/>
  <c r="J329" i="226" s="1"/>
  <c r="K329" i="226" s="1"/>
  <c r="W218" i="227"/>
  <c r="V218" i="226" s="1"/>
  <c r="W218" i="226" s="1"/>
  <c r="N265" i="227"/>
  <c r="K327" i="227"/>
  <c r="J327" i="226" s="1"/>
  <c r="K327" i="226" s="1"/>
  <c r="N329" i="227"/>
  <c r="K285" i="227"/>
  <c r="J285" i="226" s="1"/>
  <c r="K285" i="226" s="1"/>
  <c r="N225" i="227"/>
  <c r="M225" i="226" s="1"/>
  <c r="N225" i="226" s="1"/>
  <c r="Q340" i="227"/>
  <c r="N307" i="227"/>
  <c r="W291" i="227"/>
  <c r="Q275" i="227"/>
  <c r="W277" i="227"/>
  <c r="N294" i="227"/>
  <c r="W211" i="227"/>
  <c r="V211" i="226" s="1"/>
  <c r="W211" i="226" s="1"/>
  <c r="W242" i="227"/>
  <c r="Q227" i="227"/>
  <c r="Q215" i="227"/>
  <c r="N221" i="227"/>
  <c r="M221" i="226" s="1"/>
  <c r="N221" i="226" s="1"/>
  <c r="Q292" i="227"/>
  <c r="Q228" i="227"/>
  <c r="K270" i="227"/>
  <c r="J270" i="226" s="1"/>
  <c r="K270" i="226" s="1"/>
  <c r="S221" i="224"/>
  <c r="S242" i="224"/>
  <c r="S250" i="224"/>
  <c r="S265" i="224"/>
  <c r="S215" i="224"/>
  <c r="S216" i="224"/>
  <c r="S322" i="224"/>
  <c r="S213" i="224"/>
  <c r="S267" i="224"/>
  <c r="S257" i="224"/>
  <c r="S253" i="224"/>
  <c r="S263" i="224"/>
  <c r="S326" i="224"/>
  <c r="O335" i="224"/>
  <c r="S235" i="224"/>
  <c r="S310" i="224"/>
  <c r="O284" i="224"/>
  <c r="S282" i="224"/>
  <c r="S315" i="224"/>
  <c r="O308" i="224"/>
  <c r="O304" i="224"/>
  <c r="S222" i="224"/>
  <c r="S301" i="224"/>
  <c r="O275" i="224"/>
  <c r="O339" i="224"/>
  <c r="O312" i="224"/>
  <c r="O330" i="224"/>
  <c r="S230" i="224"/>
  <c r="O340" i="224"/>
  <c r="S231" i="224"/>
  <c r="S295" i="224"/>
  <c r="O301" i="224"/>
  <c r="O319" i="224"/>
  <c r="O292" i="224"/>
  <c r="S323" i="224"/>
  <c r="O320" i="224"/>
  <c r="S309" i="224"/>
  <c r="O283" i="224"/>
  <c r="O274" i="224"/>
  <c r="O338" i="224"/>
  <c r="O309" i="224"/>
  <c r="S319" i="224"/>
  <c r="O327" i="224"/>
  <c r="O217" i="224"/>
  <c r="O300" i="224"/>
  <c r="S331" i="224"/>
  <c r="O328" i="224"/>
  <c r="S286" i="224"/>
  <c r="S317" i="224"/>
  <c r="O291" i="224"/>
  <c r="O282" i="224"/>
  <c r="S294" i="224"/>
  <c r="O317" i="224"/>
  <c r="S266" i="224"/>
  <c r="O265" i="224"/>
  <c r="S275" i="224"/>
  <c r="S339" i="224"/>
  <c r="O336" i="224"/>
  <c r="S325" i="224"/>
  <c r="S298" i="224"/>
  <c r="O299" i="224"/>
  <c r="O290" i="224"/>
  <c r="S247" i="224"/>
  <c r="S311" i="224"/>
  <c r="S335" i="224"/>
  <c r="O325" i="224"/>
  <c r="S270" i="224"/>
  <c r="S258" i="224"/>
  <c r="O279" i="224"/>
  <c r="O276" i="224"/>
  <c r="S283" i="224"/>
  <c r="S333" i="224"/>
  <c r="O307" i="224"/>
  <c r="S238" i="224"/>
  <c r="O298" i="224"/>
  <c r="S210" i="224"/>
  <c r="O333" i="224"/>
  <c r="S223" i="224"/>
  <c r="S287" i="224"/>
  <c r="S262" i="224"/>
  <c r="O287" i="224"/>
  <c r="S314" i="224"/>
  <c r="S291" i="224"/>
  <c r="O280" i="224"/>
  <c r="S277" i="224"/>
  <c r="S341" i="224"/>
  <c r="S334" i="224"/>
  <c r="O315" i="224"/>
  <c r="O248" i="224"/>
  <c r="O306" i="224"/>
  <c r="O316" i="224"/>
  <c r="S214" i="224"/>
  <c r="O277" i="224"/>
  <c r="O341" i="224"/>
  <c r="S299" i="224"/>
  <c r="O288" i="224"/>
  <c r="S285" i="224"/>
  <c r="O323" i="224"/>
  <c r="O314" i="224"/>
  <c r="O324" i="224"/>
  <c r="S274" i="224"/>
  <c r="O285" i="224"/>
  <c r="S279" i="224"/>
  <c r="O303" i="224"/>
  <c r="S254" i="224"/>
  <c r="S327" i="224"/>
  <c r="S307" i="224"/>
  <c r="O296" i="224"/>
  <c r="S293" i="224"/>
  <c r="S234" i="224"/>
  <c r="O331" i="224"/>
  <c r="S302" i="224"/>
  <c r="O322" i="224"/>
  <c r="O332" i="224"/>
  <c r="S278" i="224"/>
  <c r="O293" i="224"/>
  <c r="S318" i="224"/>
  <c r="O311" i="224"/>
  <c r="S338" i="224"/>
  <c r="S229" i="224"/>
  <c r="S227" i="224"/>
  <c r="S246" i="224"/>
  <c r="S337" i="224"/>
  <c r="O224" i="224"/>
  <c r="S264" i="224"/>
  <c r="S316" i="224"/>
  <c r="S284" i="224"/>
  <c r="O267" i="224"/>
  <c r="O337" i="224"/>
  <c r="O326" i="224"/>
  <c r="S225" i="224"/>
  <c r="S320" i="224"/>
  <c r="S288" i="224"/>
  <c r="S240" i="224"/>
  <c r="O232" i="224"/>
  <c r="S212" i="224"/>
  <c r="O258" i="224"/>
  <c r="O226" i="224"/>
  <c r="O297" i="224"/>
  <c r="S340" i="224"/>
  <c r="S276" i="224"/>
  <c r="S252" i="224"/>
  <c r="O259" i="224"/>
  <c r="O286" i="224"/>
  <c r="S241" i="224"/>
  <c r="O215" i="224"/>
  <c r="S312" i="224"/>
  <c r="S280" i="224"/>
  <c r="S256" i="224"/>
  <c r="S228" i="224"/>
  <c r="O250" i="224"/>
  <c r="O321" i="224"/>
  <c r="O289" i="224"/>
  <c r="S321" i="224"/>
  <c r="S289" i="224"/>
  <c r="S217" i="224"/>
  <c r="S232" i="224"/>
  <c r="S332" i="224"/>
  <c r="S300" i="224"/>
  <c r="S268" i="224"/>
  <c r="O251" i="224"/>
  <c r="O310" i="224"/>
  <c r="O278" i="224"/>
  <c r="O254" i="224"/>
  <c r="S336" i="224"/>
  <c r="S304" i="224"/>
  <c r="O229" i="224"/>
  <c r="O242" i="224"/>
  <c r="O210" i="224"/>
  <c r="O225" i="224"/>
  <c r="S313" i="224"/>
  <c r="S281" i="224"/>
  <c r="S233" i="224"/>
  <c r="S248" i="224"/>
  <c r="S324" i="224"/>
  <c r="S292" i="224"/>
  <c r="S220" i="224"/>
  <c r="O334" i="224"/>
  <c r="O302" i="224"/>
  <c r="O231" i="224"/>
  <c r="S328" i="224"/>
  <c r="S296" i="224"/>
  <c r="S224" i="224"/>
  <c r="S260" i="224"/>
  <c r="O234" i="224"/>
  <c r="O246" i="224"/>
  <c r="A13" i="229"/>
  <c r="A11" i="227"/>
  <c r="A12" i="227" s="1"/>
  <c r="C12" i="227" s="1"/>
  <c r="A11" i="224"/>
  <c r="A11" i="226"/>
  <c r="O206" i="227"/>
  <c r="N206" i="224" s="1"/>
  <c r="BB206" i="224" s="1"/>
  <c r="O205" i="227"/>
  <c r="N205" i="224" s="1"/>
  <c r="BB205" i="224" s="1"/>
  <c r="O201" i="227"/>
  <c r="N201" i="224" s="1"/>
  <c r="BB201" i="224" s="1"/>
  <c r="O200" i="227"/>
  <c r="N200" i="224" s="1"/>
  <c r="BB200" i="224" s="1"/>
  <c r="O197" i="227"/>
  <c r="N197" i="224" s="1"/>
  <c r="BB197" i="224" s="1"/>
  <c r="O196" i="227"/>
  <c r="N196" i="224" s="1"/>
  <c r="BB196" i="224" s="1"/>
  <c r="O195" i="227"/>
  <c r="N195" i="224" s="1"/>
  <c r="BB195" i="224" s="1"/>
  <c r="O193" i="227"/>
  <c r="N193" i="224" s="1"/>
  <c r="BB193" i="224" s="1"/>
  <c r="O192" i="227"/>
  <c r="N192" i="224" s="1"/>
  <c r="BB192" i="224" s="1"/>
  <c r="O191" i="227"/>
  <c r="N191" i="224" s="1"/>
  <c r="BB191" i="224" s="1"/>
  <c r="O189" i="227"/>
  <c r="N189" i="224" s="1"/>
  <c r="BB189" i="224" s="1"/>
  <c r="O185" i="227"/>
  <c r="N185" i="224" s="1"/>
  <c r="BB185" i="224" s="1"/>
  <c r="O182" i="227"/>
  <c r="N182" i="224" s="1"/>
  <c r="BB182" i="224" s="1"/>
  <c r="O180" i="227"/>
  <c r="N180" i="224" s="1"/>
  <c r="BB180" i="224" s="1"/>
  <c r="O176" i="227"/>
  <c r="N176" i="224" s="1"/>
  <c r="BB176" i="224" s="1"/>
  <c r="O171" i="227"/>
  <c r="O169" i="227"/>
  <c r="O166" i="227"/>
  <c r="O165" i="227"/>
  <c r="O162" i="227"/>
  <c r="O155" i="227"/>
  <c r="O149" i="227"/>
  <c r="O147" i="227"/>
  <c r="O146" i="227"/>
  <c r="O143" i="227"/>
  <c r="O141" i="227"/>
  <c r="O140" i="227"/>
  <c r="N140" i="224" s="1"/>
  <c r="BB140" i="224" s="1"/>
  <c r="O138" i="227"/>
  <c r="N138" i="224" s="1"/>
  <c r="BB138" i="224" s="1"/>
  <c r="O137" i="227"/>
  <c r="N137" i="224" s="1"/>
  <c r="BB137" i="224" s="1"/>
  <c r="O136" i="227"/>
  <c r="N136" i="224" s="1"/>
  <c r="BB136" i="224" s="1"/>
  <c r="O133" i="227"/>
  <c r="N133" i="224" s="1"/>
  <c r="BB133" i="224" s="1"/>
  <c r="O132" i="227"/>
  <c r="N132" i="224" s="1"/>
  <c r="BB132" i="224" s="1"/>
  <c r="O129" i="227"/>
  <c r="N129" i="224" s="1"/>
  <c r="BB129" i="224" s="1"/>
  <c r="O127" i="227"/>
  <c r="N127" i="224" s="1"/>
  <c r="BB127" i="224" s="1"/>
  <c r="O123" i="227"/>
  <c r="N123" i="224" s="1"/>
  <c r="BB123" i="224" s="1"/>
  <c r="O122" i="227"/>
  <c r="N122" i="224" s="1"/>
  <c r="BB122" i="224" s="1"/>
  <c r="O120" i="227"/>
  <c r="N120" i="224" s="1"/>
  <c r="BB120" i="224" s="1"/>
  <c r="O118" i="227"/>
  <c r="N118" i="224" s="1"/>
  <c r="BB118" i="224" s="1"/>
  <c r="O116" i="227"/>
  <c r="N116" i="224" s="1"/>
  <c r="BB116" i="224" s="1"/>
  <c r="O113" i="227"/>
  <c r="N113" i="224" s="1"/>
  <c r="BB113" i="224" s="1"/>
  <c r="O111" i="227"/>
  <c r="N111" i="224" s="1"/>
  <c r="BB111" i="224" s="1"/>
  <c r="O109" i="227"/>
  <c r="N109" i="224" s="1"/>
  <c r="BB109" i="224" s="1"/>
  <c r="O102" i="227"/>
  <c r="N102" i="224" s="1"/>
  <c r="BB102" i="224" s="1"/>
  <c r="O101" i="227"/>
  <c r="N101" i="224" s="1"/>
  <c r="BB101" i="224" s="1"/>
  <c r="O100" i="227"/>
  <c r="N100" i="224" s="1"/>
  <c r="BB100" i="224" s="1"/>
  <c r="O92" i="227"/>
  <c r="N92" i="224" s="1"/>
  <c r="BB92" i="224" s="1"/>
  <c r="O89" i="227"/>
  <c r="N89" i="224" s="1"/>
  <c r="BB89" i="224" s="1"/>
  <c r="O86" i="227"/>
  <c r="N86" i="224" s="1"/>
  <c r="BB86" i="224" s="1"/>
  <c r="O82" i="227"/>
  <c r="N82" i="224" s="1"/>
  <c r="BB82" i="224" s="1"/>
  <c r="O81" i="227"/>
  <c r="N81" i="224" s="1"/>
  <c r="BB81" i="224" s="1"/>
  <c r="O77" i="227"/>
  <c r="N77" i="224" s="1"/>
  <c r="BB77" i="224" s="1"/>
  <c r="O72" i="227"/>
  <c r="N72" i="224" s="1"/>
  <c r="BB72" i="224" s="1"/>
  <c r="O71" i="227"/>
  <c r="O69" i="227"/>
  <c r="O66" i="227"/>
  <c r="O62" i="227"/>
  <c r="O61" i="227"/>
  <c r="O57" i="227"/>
  <c r="O52" i="227"/>
  <c r="O42" i="227"/>
  <c r="O35" i="227"/>
  <c r="O31" i="227"/>
  <c r="F342" i="223"/>
  <c r="BQ225" i="226" l="1"/>
  <c r="AO340" i="226"/>
  <c r="BQ229" i="226"/>
  <c r="BQ226" i="226"/>
  <c r="BQ232" i="226"/>
  <c r="BQ224" i="226"/>
  <c r="BQ234" i="226"/>
  <c r="BQ231" i="226"/>
  <c r="AO326" i="226"/>
  <c r="AO309" i="226"/>
  <c r="BP276" i="226"/>
  <c r="AO287" i="226"/>
  <c r="BD340" i="226"/>
  <c r="BA339" i="226"/>
  <c r="BP277" i="226"/>
  <c r="AR223" i="226"/>
  <c r="AO303" i="226"/>
  <c r="AO328" i="226"/>
  <c r="Q328" i="226"/>
  <c r="AO310" i="226"/>
  <c r="BP335" i="226"/>
  <c r="BD335" i="226"/>
  <c r="BA335" i="226"/>
  <c r="AO321" i="226"/>
  <c r="N339" i="226"/>
  <c r="BA89" i="226"/>
  <c r="BA209" i="226"/>
  <c r="BA252" i="226"/>
  <c r="BA120" i="226"/>
  <c r="BA122" i="226"/>
  <c r="BA236" i="226"/>
  <c r="BA116" i="226"/>
  <c r="BM189" i="226"/>
  <c r="BM261" i="226"/>
  <c r="BA269" i="226"/>
  <c r="BM214" i="226"/>
  <c r="BM212" i="226"/>
  <c r="BA329" i="226"/>
  <c r="BM211" i="226"/>
  <c r="BA217" i="226"/>
  <c r="BD328" i="226"/>
  <c r="AO324" i="226"/>
  <c r="AI267" i="226"/>
  <c r="AO311" i="226"/>
  <c r="BP311" i="226"/>
  <c r="BP307" i="226"/>
  <c r="AO307" i="226"/>
  <c r="BA235" i="226"/>
  <c r="BC235" i="224"/>
  <c r="BS220" i="226"/>
  <c r="BS241" i="226"/>
  <c r="BS229" i="226"/>
  <c r="BU224" i="226"/>
  <c r="BS231" i="226"/>
  <c r="BS224" i="226"/>
  <c r="AF315" i="226"/>
  <c r="BD309" i="226"/>
  <c r="BD336" i="226"/>
  <c r="AO336" i="226"/>
  <c r="AO330" i="226"/>
  <c r="AO315" i="226"/>
  <c r="W341" i="226"/>
  <c r="BM297" i="226"/>
  <c r="BM215" i="226"/>
  <c r="AO334" i="226"/>
  <c r="AO332" i="226"/>
  <c r="AO323" i="226"/>
  <c r="BA316" i="226"/>
  <c r="BA327" i="226"/>
  <c r="AF323" i="226"/>
  <c r="BD287" i="226"/>
  <c r="AI299" i="226"/>
  <c r="W132" i="226"/>
  <c r="BP133" i="226"/>
  <c r="AU195" i="226"/>
  <c r="BA86" i="226"/>
  <c r="Z294" i="226"/>
  <c r="BP243" i="226"/>
  <c r="AU92" i="226"/>
  <c r="Z136" i="226"/>
  <c r="BG100" i="226"/>
  <c r="Z137" i="226"/>
  <c r="BA313" i="226"/>
  <c r="BG102" i="226"/>
  <c r="Z140" i="226"/>
  <c r="BA201" i="226"/>
  <c r="AO305" i="226"/>
  <c r="BA237" i="226"/>
  <c r="AC72" i="226"/>
  <c r="Z138" i="226"/>
  <c r="AU191" i="226"/>
  <c r="BG101" i="226"/>
  <c r="AC77" i="226"/>
  <c r="AU192" i="226"/>
  <c r="BP206" i="226"/>
  <c r="BD253" i="226"/>
  <c r="BD262" i="226"/>
  <c r="BP273" i="226"/>
  <c r="BA318" i="226"/>
  <c r="AU193" i="226"/>
  <c r="AI240" i="226"/>
  <c r="BA227" i="226"/>
  <c r="AO264" i="226"/>
  <c r="AO335" i="226"/>
  <c r="AO331" i="226"/>
  <c r="N268" i="226"/>
  <c r="AO297" i="226"/>
  <c r="AO285" i="226"/>
  <c r="AI289" i="226"/>
  <c r="AI288" i="226"/>
  <c r="AF287" i="226"/>
  <c r="BG287" i="226"/>
  <c r="BP287" i="226"/>
  <c r="AO263" i="226"/>
  <c r="AO333" i="226"/>
  <c r="AO325" i="226"/>
  <c r="AO327" i="226"/>
  <c r="AO320" i="226"/>
  <c r="AO82" i="226"/>
  <c r="AO322" i="226"/>
  <c r="M291" i="229"/>
  <c r="V291" i="226"/>
  <c r="W291" i="226" s="1"/>
  <c r="M314" i="229"/>
  <c r="V314" i="226"/>
  <c r="W314" i="226" s="1"/>
  <c r="M284" i="229"/>
  <c r="V284" i="226"/>
  <c r="W284" i="226" s="1"/>
  <c r="M289" i="229"/>
  <c r="V289" i="226"/>
  <c r="W289" i="226" s="1"/>
  <c r="M279" i="229"/>
  <c r="V279" i="226"/>
  <c r="W279" i="226" s="1"/>
  <c r="M313" i="229"/>
  <c r="V313" i="226"/>
  <c r="W313" i="226" s="1"/>
  <c r="T143" i="226"/>
  <c r="L143" i="229" s="1"/>
  <c r="T181" i="226"/>
  <c r="L181" i="229" s="1"/>
  <c r="T153" i="226"/>
  <c r="L153" i="229" s="1"/>
  <c r="T164" i="226"/>
  <c r="L164" i="229" s="1"/>
  <c r="T338" i="226"/>
  <c r="L338" i="229" s="1"/>
  <c r="T185" i="226"/>
  <c r="L185" i="229" s="1"/>
  <c r="AL299" i="226"/>
  <c r="T167" i="226"/>
  <c r="L167" i="229" s="1"/>
  <c r="T319" i="226"/>
  <c r="L319" i="229" s="1"/>
  <c r="T257" i="226"/>
  <c r="L257" i="229" s="1"/>
  <c r="AO268" i="226"/>
  <c r="T150" i="226"/>
  <c r="L150" i="229" s="1"/>
  <c r="T337" i="226"/>
  <c r="L337" i="229" s="1"/>
  <c r="T268" i="226"/>
  <c r="L268" i="229" s="1"/>
  <c r="T297" i="226"/>
  <c r="L297" i="229" s="1"/>
  <c r="T276" i="226"/>
  <c r="L276" i="229" s="1"/>
  <c r="T332" i="226"/>
  <c r="L332" i="229" s="1"/>
  <c r="T295" i="226"/>
  <c r="L295" i="229" s="1"/>
  <c r="T305" i="226"/>
  <c r="L305" i="229" s="1"/>
  <c r="T168" i="226"/>
  <c r="L168" i="229" s="1"/>
  <c r="T275" i="226"/>
  <c r="L275" i="229" s="1"/>
  <c r="AO314" i="226"/>
  <c r="T300" i="226"/>
  <c r="L300" i="229" s="1"/>
  <c r="T155" i="226"/>
  <c r="L155" i="229" s="1"/>
  <c r="M261" i="229"/>
  <c r="V261" i="226"/>
  <c r="W261" i="226" s="1"/>
  <c r="M282" i="229"/>
  <c r="V282" i="226"/>
  <c r="W282" i="226" s="1"/>
  <c r="M331" i="229"/>
  <c r="V331" i="226"/>
  <c r="W331" i="226" s="1"/>
  <c r="T163" i="226"/>
  <c r="L163" i="229" s="1"/>
  <c r="T323" i="226"/>
  <c r="L323" i="229" s="1"/>
  <c r="T311" i="226"/>
  <c r="L311" i="229" s="1"/>
  <c r="T249" i="226"/>
  <c r="L249" i="229" s="1"/>
  <c r="T282" i="226"/>
  <c r="L282" i="229" s="1"/>
  <c r="T301" i="226"/>
  <c r="L301" i="229" s="1"/>
  <c r="M339" i="229"/>
  <c r="V339" i="226"/>
  <c r="W339" i="226" s="1"/>
  <c r="M249" i="229"/>
  <c r="V249" i="226"/>
  <c r="W249" i="226" s="1"/>
  <c r="M243" i="229"/>
  <c r="V243" i="226"/>
  <c r="W243" i="226" s="1"/>
  <c r="M259" i="229"/>
  <c r="V259" i="226"/>
  <c r="W259" i="226" s="1"/>
  <c r="M245" i="229"/>
  <c r="V245" i="226"/>
  <c r="W245" i="226" s="1"/>
  <c r="M255" i="229"/>
  <c r="V255" i="226"/>
  <c r="W255" i="226" s="1"/>
  <c r="N235" i="226"/>
  <c r="T309" i="226"/>
  <c r="L309" i="229" s="1"/>
  <c r="T289" i="226"/>
  <c r="L289" i="229" s="1"/>
  <c r="T170" i="226"/>
  <c r="L170" i="229" s="1"/>
  <c r="T294" i="226"/>
  <c r="L294" i="229" s="1"/>
  <c r="T330" i="226"/>
  <c r="L330" i="229" s="1"/>
  <c r="T177" i="226"/>
  <c r="L177" i="229" s="1"/>
  <c r="T291" i="226"/>
  <c r="L291" i="229" s="1"/>
  <c r="T316" i="226"/>
  <c r="L316" i="229" s="1"/>
  <c r="T250" i="226"/>
  <c r="T288" i="226"/>
  <c r="L288" i="229" s="1"/>
  <c r="T144" i="226"/>
  <c r="L144" i="229" s="1"/>
  <c r="T202" i="226"/>
  <c r="L202" i="229" s="1"/>
  <c r="T335" i="226"/>
  <c r="L335" i="229" s="1"/>
  <c r="T201" i="226"/>
  <c r="L201" i="229" s="1"/>
  <c r="T158" i="226"/>
  <c r="L158" i="229" s="1"/>
  <c r="T263" i="226"/>
  <c r="L263" i="229" s="1"/>
  <c r="T178" i="226"/>
  <c r="L178" i="229" s="1"/>
  <c r="T184" i="226"/>
  <c r="L184" i="229" s="1"/>
  <c r="T146" i="226"/>
  <c r="L146" i="229" s="1"/>
  <c r="T207" i="226"/>
  <c r="L207" i="229" s="1"/>
  <c r="T256" i="226"/>
  <c r="L256" i="229" s="1"/>
  <c r="T148" i="226"/>
  <c r="L148" i="229" s="1"/>
  <c r="T283" i="226"/>
  <c r="L283" i="229" s="1"/>
  <c r="T182" i="226"/>
  <c r="L182" i="229" s="1"/>
  <c r="T188" i="226"/>
  <c r="L188" i="229" s="1"/>
  <c r="T306" i="226"/>
  <c r="L306" i="229" s="1"/>
  <c r="T192" i="226"/>
  <c r="L192" i="229" s="1"/>
  <c r="M242" i="229"/>
  <c r="V242" i="226"/>
  <c r="W242" i="226" s="1"/>
  <c r="M247" i="229"/>
  <c r="V247" i="226"/>
  <c r="W247" i="226" s="1"/>
  <c r="M327" i="229"/>
  <c r="V327" i="226"/>
  <c r="W327" i="226" s="1"/>
  <c r="Q10" i="224"/>
  <c r="T145" i="226"/>
  <c r="L145" i="229" s="1"/>
  <c r="T156" i="226"/>
  <c r="L156" i="229" s="1"/>
  <c r="T307" i="226"/>
  <c r="L307" i="229" s="1"/>
  <c r="T194" i="226"/>
  <c r="L194" i="229" s="1"/>
  <c r="T280" i="226"/>
  <c r="L280" i="229" s="1"/>
  <c r="T205" i="226"/>
  <c r="L205" i="229" s="1"/>
  <c r="AO329" i="226"/>
  <c r="T141" i="226"/>
  <c r="L141" i="229" s="1"/>
  <c r="T324" i="226"/>
  <c r="L324" i="229" s="1"/>
  <c r="T304" i="226"/>
  <c r="L304" i="229" s="1"/>
  <c r="T265" i="226"/>
  <c r="L265" i="229" s="1"/>
  <c r="T262" i="226"/>
  <c r="L262" i="229" s="1"/>
  <c r="T315" i="226"/>
  <c r="L315" i="229" s="1"/>
  <c r="T248" i="226"/>
  <c r="L248" i="229" s="1"/>
  <c r="T209" i="226"/>
  <c r="L209" i="229" s="1"/>
  <c r="T166" i="226"/>
  <c r="L166" i="229" s="1"/>
  <c r="T271" i="226"/>
  <c r="L271" i="229" s="1"/>
  <c r="T328" i="226"/>
  <c r="L328" i="229" s="1"/>
  <c r="T314" i="226"/>
  <c r="L314" i="229" s="1"/>
  <c r="T159" i="226"/>
  <c r="L159" i="229" s="1"/>
  <c r="T254" i="226"/>
  <c r="L254" i="229" s="1"/>
  <c r="T255" i="226"/>
  <c r="L255" i="229" s="1"/>
  <c r="T176" i="226"/>
  <c r="L176" i="229" s="1"/>
  <c r="M292" i="229"/>
  <c r="V292" i="226"/>
  <c r="W292" i="226" s="1"/>
  <c r="M287" i="229"/>
  <c r="V287" i="226"/>
  <c r="W287" i="226" s="1"/>
  <c r="M244" i="229"/>
  <c r="V244" i="226"/>
  <c r="W244" i="226" s="1"/>
  <c r="T322" i="226"/>
  <c r="L322" i="229" s="1"/>
  <c r="T303" i="226"/>
  <c r="L303" i="229" s="1"/>
  <c r="AL238" i="226"/>
  <c r="T197" i="226"/>
  <c r="L197" i="229" s="1"/>
  <c r="T169" i="226"/>
  <c r="L169" i="229" s="1"/>
  <c r="T180" i="226"/>
  <c r="L180" i="229" s="1"/>
  <c r="T187" i="226"/>
  <c r="L187" i="229" s="1"/>
  <c r="T269" i="226"/>
  <c r="L269" i="229" s="1"/>
  <c r="T206" i="226"/>
  <c r="L206" i="229" s="1"/>
  <c r="AO316" i="226"/>
  <c r="T175" i="226"/>
  <c r="L175" i="229" s="1"/>
  <c r="T281" i="226"/>
  <c r="L281" i="229" s="1"/>
  <c r="T183" i="226"/>
  <c r="L183" i="229" s="1"/>
  <c r="T320" i="226"/>
  <c r="L320" i="229" s="1"/>
  <c r="T273" i="226"/>
  <c r="L273" i="229" s="1"/>
  <c r="AO270" i="226"/>
  <c r="T270" i="226"/>
  <c r="L270" i="229" s="1"/>
  <c r="T321" i="226"/>
  <c r="L321" i="229" s="1"/>
  <c r="T292" i="226"/>
  <c r="L292" i="229" s="1"/>
  <c r="AO266" i="226"/>
  <c r="T154" i="226"/>
  <c r="L154" i="229" s="1"/>
  <c r="T252" i="226"/>
  <c r="L252" i="229" s="1"/>
  <c r="T242" i="226"/>
  <c r="L242" i="229" s="1"/>
  <c r="T296" i="226"/>
  <c r="L296" i="229" s="1"/>
  <c r="T290" i="226"/>
  <c r="L290" i="229" s="1"/>
  <c r="M269" i="229"/>
  <c r="V269" i="226"/>
  <c r="W269" i="226" s="1"/>
  <c r="M325" i="229"/>
  <c r="V325" i="226"/>
  <c r="W325" i="226" s="1"/>
  <c r="M257" i="229"/>
  <c r="V257" i="226"/>
  <c r="W257" i="226" s="1"/>
  <c r="BG235" i="226"/>
  <c r="BD235" i="226"/>
  <c r="T162" i="226"/>
  <c r="L162" i="229" s="1"/>
  <c r="T274" i="226"/>
  <c r="L274" i="229" s="1"/>
  <c r="T208" i="226"/>
  <c r="L208" i="229" s="1"/>
  <c r="T151" i="226"/>
  <c r="L151" i="229" s="1"/>
  <c r="T308" i="226"/>
  <c r="L308" i="229" s="1"/>
  <c r="T189" i="226"/>
  <c r="L189" i="229" s="1"/>
  <c r="T161" i="226"/>
  <c r="L161" i="229" s="1"/>
  <c r="T172" i="226"/>
  <c r="L172" i="229" s="1"/>
  <c r="T179" i="226"/>
  <c r="L179" i="229" s="1"/>
  <c r="T261" i="226"/>
  <c r="L261" i="229" s="1"/>
  <c r="T198" i="226"/>
  <c r="L198" i="229" s="1"/>
  <c r="T142" i="226"/>
  <c r="L142" i="229" s="1"/>
  <c r="T260" i="226"/>
  <c r="L260" i="229" s="1"/>
  <c r="T251" i="226"/>
  <c r="L251" i="229" s="1"/>
  <c r="T333" i="226"/>
  <c r="L333" i="229" s="1"/>
  <c r="T286" i="226"/>
  <c r="L286" i="229" s="1"/>
  <c r="T149" i="226"/>
  <c r="L149" i="229" s="1"/>
  <c r="T266" i="226"/>
  <c r="L266" i="229" s="1"/>
  <c r="T191" i="226"/>
  <c r="L191" i="229" s="1"/>
  <c r="T334" i="226"/>
  <c r="L334" i="229" s="1"/>
  <c r="T264" i="226"/>
  <c r="L264" i="229" s="1"/>
  <c r="T318" i="226"/>
  <c r="L318" i="229" s="1"/>
  <c r="AO272" i="226"/>
  <c r="AL296" i="226"/>
  <c r="BD320" i="226"/>
  <c r="AO235" i="226"/>
  <c r="T298" i="226"/>
  <c r="L298" i="229" s="1"/>
  <c r="T174" i="226"/>
  <c r="L174" i="229" s="1"/>
  <c r="M315" i="229"/>
  <c r="V315" i="226"/>
  <c r="W315" i="226" s="1"/>
  <c r="M271" i="229"/>
  <c r="V271" i="226"/>
  <c r="W271" i="226" s="1"/>
  <c r="M309" i="229"/>
  <c r="V309" i="226"/>
  <c r="W309" i="226" s="1"/>
  <c r="T287" i="226"/>
  <c r="L287" i="229" s="1"/>
  <c r="T186" i="226"/>
  <c r="L186" i="229" s="1"/>
  <c r="T272" i="226"/>
  <c r="L272" i="229" s="1"/>
  <c r="T327" i="226"/>
  <c r="L327" i="229" s="1"/>
  <c r="T253" i="226"/>
  <c r="L253" i="229" s="1"/>
  <c r="T190" i="226"/>
  <c r="L190" i="229" s="1"/>
  <c r="T244" i="226"/>
  <c r="L244" i="229" s="1"/>
  <c r="T243" i="226"/>
  <c r="L243" i="229" s="1"/>
  <c r="T325" i="226"/>
  <c r="L325" i="229" s="1"/>
  <c r="T246" i="226"/>
  <c r="L246" i="229" s="1"/>
  <c r="T312" i="226"/>
  <c r="L312" i="229" s="1"/>
  <c r="T339" i="226"/>
  <c r="L339" i="229" s="1"/>
  <c r="T152" i="226"/>
  <c r="L152" i="229" s="1"/>
  <c r="T195" i="226"/>
  <c r="L195" i="229" s="1"/>
  <c r="T277" i="226"/>
  <c r="L277" i="229" s="1"/>
  <c r="AO209" i="226"/>
  <c r="T203" i="226"/>
  <c r="L203" i="229" s="1"/>
  <c r="T285" i="226"/>
  <c r="L285" i="229" s="1"/>
  <c r="T313" i="226"/>
  <c r="L313" i="229" s="1"/>
  <c r="T157" i="226"/>
  <c r="L157" i="229" s="1"/>
  <c r="T147" i="226"/>
  <c r="L147" i="229" s="1"/>
  <c r="T293" i="226"/>
  <c r="L293" i="229" s="1"/>
  <c r="T279" i="226"/>
  <c r="L279" i="229" s="1"/>
  <c r="T336" i="226"/>
  <c r="L336" i="229" s="1"/>
  <c r="M283" i="229"/>
  <c r="V283" i="226"/>
  <c r="W283" i="226" s="1"/>
  <c r="T245" i="226"/>
  <c r="L245" i="229" s="1"/>
  <c r="T340" i="226"/>
  <c r="L340" i="229" s="1"/>
  <c r="T199" i="226"/>
  <c r="L199" i="229" s="1"/>
  <c r="T284" i="226"/>
  <c r="L284" i="229" s="1"/>
  <c r="M277" i="229"/>
  <c r="V277" i="226"/>
  <c r="W277" i="226" s="1"/>
  <c r="M274" i="229"/>
  <c r="V274" i="226"/>
  <c r="W274" i="226" s="1"/>
  <c r="M251" i="229"/>
  <c r="V251" i="226"/>
  <c r="W251" i="226" s="1"/>
  <c r="M272" i="229"/>
  <c r="V272" i="226"/>
  <c r="W272" i="226" s="1"/>
  <c r="M323" i="229"/>
  <c r="V323" i="226"/>
  <c r="W323" i="226" s="1"/>
  <c r="M311" i="229"/>
  <c r="V311" i="226"/>
  <c r="W311" i="226" s="1"/>
  <c r="M335" i="229"/>
  <c r="V335" i="226"/>
  <c r="W335" i="226" s="1"/>
  <c r="T329" i="226"/>
  <c r="L329" i="229" s="1"/>
  <c r="T171" i="226"/>
  <c r="L171" i="229" s="1"/>
  <c r="T317" i="226"/>
  <c r="L317" i="229" s="1"/>
  <c r="T326" i="226"/>
  <c r="L326" i="229" s="1"/>
  <c r="T310" i="226"/>
  <c r="L310" i="229" s="1"/>
  <c r="T331" i="226"/>
  <c r="L331" i="229" s="1"/>
  <c r="T258" i="226"/>
  <c r="L258" i="229" s="1"/>
  <c r="T299" i="226"/>
  <c r="L299" i="229" s="1"/>
  <c r="T247" i="226"/>
  <c r="L247" i="229" s="1"/>
  <c r="T193" i="226"/>
  <c r="L193" i="229" s="1"/>
  <c r="T196" i="226"/>
  <c r="L196" i="229" s="1"/>
  <c r="T259" i="226"/>
  <c r="L259" i="229" s="1"/>
  <c r="T341" i="226"/>
  <c r="L341" i="229" s="1"/>
  <c r="T278" i="226"/>
  <c r="L278" i="229" s="1"/>
  <c r="T160" i="226"/>
  <c r="L160" i="229" s="1"/>
  <c r="T204" i="226"/>
  <c r="L204" i="229" s="1"/>
  <c r="T267" i="226"/>
  <c r="L267" i="229" s="1"/>
  <c r="T165" i="226"/>
  <c r="L165" i="229" s="1"/>
  <c r="T173" i="226"/>
  <c r="L173" i="229" s="1"/>
  <c r="T302" i="226"/>
  <c r="BD339" i="226"/>
  <c r="BP339" i="226"/>
  <c r="AF339" i="226"/>
  <c r="J262" i="229"/>
  <c r="M262" i="226"/>
  <c r="N262" i="226" s="1"/>
  <c r="J320" i="229"/>
  <c r="M320" i="226"/>
  <c r="N320" i="226" s="1"/>
  <c r="J264" i="229"/>
  <c r="M264" i="226"/>
  <c r="N264" i="226" s="1"/>
  <c r="J300" i="229"/>
  <c r="M300" i="226"/>
  <c r="N300" i="226" s="1"/>
  <c r="J296" i="229"/>
  <c r="M296" i="226"/>
  <c r="N296" i="226" s="1"/>
  <c r="J337" i="229"/>
  <c r="M337" i="226"/>
  <c r="N337" i="226" s="1"/>
  <c r="J251" i="229"/>
  <c r="M251" i="226"/>
  <c r="N251" i="226" s="1"/>
  <c r="J333" i="229"/>
  <c r="M333" i="226"/>
  <c r="N333" i="226" s="1"/>
  <c r="J328" i="229"/>
  <c r="M328" i="226"/>
  <c r="N328" i="226" s="1"/>
  <c r="J282" i="229"/>
  <c r="M282" i="226"/>
  <c r="N282" i="226" s="1"/>
  <c r="J286" i="229"/>
  <c r="M286" i="226"/>
  <c r="N286" i="226" s="1"/>
  <c r="J246" i="229"/>
  <c r="M246" i="226"/>
  <c r="N246" i="226" s="1"/>
  <c r="J287" i="229"/>
  <c r="M287" i="226"/>
  <c r="N287" i="226" s="1"/>
  <c r="J277" i="229"/>
  <c r="M277" i="226"/>
  <c r="N277" i="226" s="1"/>
  <c r="J306" i="229"/>
  <c r="M306" i="226"/>
  <c r="N306" i="226" s="1"/>
  <c r="J291" i="229"/>
  <c r="M291" i="226"/>
  <c r="N291" i="226" s="1"/>
  <c r="J279" i="229"/>
  <c r="M279" i="226"/>
  <c r="N279" i="226" s="1"/>
  <c r="J315" i="229"/>
  <c r="M315" i="226"/>
  <c r="N315" i="226" s="1"/>
  <c r="J294" i="229"/>
  <c r="M294" i="226"/>
  <c r="N294" i="226" s="1"/>
  <c r="J329" i="229"/>
  <c r="M329" i="226"/>
  <c r="N329" i="226" s="1"/>
  <c r="J305" i="229"/>
  <c r="M305" i="226"/>
  <c r="N305" i="226" s="1"/>
  <c r="J266" i="229"/>
  <c r="M266" i="226"/>
  <c r="N266" i="226" s="1"/>
  <c r="J322" i="229"/>
  <c r="M322" i="226"/>
  <c r="N322" i="226" s="1"/>
  <c r="J334" i="229"/>
  <c r="M334" i="226"/>
  <c r="N334" i="226" s="1"/>
  <c r="J341" i="229"/>
  <c r="M341" i="226"/>
  <c r="N341" i="226" s="1"/>
  <c r="J249" i="229"/>
  <c r="M249" i="226"/>
  <c r="N249" i="226" s="1"/>
  <c r="J311" i="229"/>
  <c r="M311" i="226"/>
  <c r="N311" i="226" s="1"/>
  <c r="J301" i="229"/>
  <c r="M301" i="226"/>
  <c r="N301" i="226" s="1"/>
  <c r="J274" i="229"/>
  <c r="M274" i="226"/>
  <c r="N274" i="226" s="1"/>
  <c r="J303" i="229"/>
  <c r="M303" i="226"/>
  <c r="N303" i="226" s="1"/>
  <c r="J270" i="229"/>
  <c r="M270" i="226"/>
  <c r="N270" i="226" s="1"/>
  <c r="J330" i="229"/>
  <c r="M330" i="226"/>
  <c r="N330" i="226" s="1"/>
  <c r="J293" i="229"/>
  <c r="M293" i="226"/>
  <c r="N293" i="226" s="1"/>
  <c r="J269" i="229"/>
  <c r="M269" i="226"/>
  <c r="N269" i="226" s="1"/>
  <c r="J259" i="229"/>
  <c r="M259" i="226"/>
  <c r="N259" i="226" s="1"/>
  <c r="J325" i="229"/>
  <c r="M325" i="226"/>
  <c r="N325" i="226" s="1"/>
  <c r="J267" i="229"/>
  <c r="M267" i="226"/>
  <c r="N267" i="226" s="1"/>
  <c r="N323" i="226"/>
  <c r="J317" i="229"/>
  <c r="M317" i="226"/>
  <c r="N317" i="226" s="1"/>
  <c r="J302" i="229"/>
  <c r="M302" i="226"/>
  <c r="N302" i="226" s="1"/>
  <c r="J242" i="229"/>
  <c r="M242" i="226"/>
  <c r="N242" i="226" s="1"/>
  <c r="J281" i="229"/>
  <c r="M281" i="226"/>
  <c r="N281" i="226" s="1"/>
  <c r="J254" i="229"/>
  <c r="M254" i="226"/>
  <c r="N254" i="226" s="1"/>
  <c r="J271" i="229"/>
  <c r="M271" i="226"/>
  <c r="N271" i="226" s="1"/>
  <c r="J250" i="229"/>
  <c r="M250" i="226"/>
  <c r="N250" i="226" s="1"/>
  <c r="J276" i="229"/>
  <c r="M276" i="226"/>
  <c r="N276" i="226" s="1"/>
  <c r="J313" i="229"/>
  <c r="M313" i="226"/>
  <c r="N313" i="226" s="1"/>
  <c r="J316" i="229"/>
  <c r="M316" i="226"/>
  <c r="N316" i="226" s="1"/>
  <c r="J336" i="229"/>
  <c r="M336" i="226"/>
  <c r="N336" i="226" s="1"/>
  <c r="J272" i="229"/>
  <c r="M272" i="226"/>
  <c r="N272" i="226" s="1"/>
  <c r="J327" i="229"/>
  <c r="M327" i="226"/>
  <c r="N327" i="226" s="1"/>
  <c r="J273" i="229"/>
  <c r="M273" i="226"/>
  <c r="N273" i="226" s="1"/>
  <c r="J263" i="229"/>
  <c r="M263" i="226"/>
  <c r="N263" i="226" s="1"/>
  <c r="J310" i="229"/>
  <c r="M310" i="226"/>
  <c r="N310" i="226" s="1"/>
  <c r="J255" i="229"/>
  <c r="M255" i="226"/>
  <c r="N255" i="226" s="1"/>
  <c r="J331" i="229"/>
  <c r="M331" i="226"/>
  <c r="N331" i="226" s="1"/>
  <c r="J284" i="229"/>
  <c r="M284" i="226"/>
  <c r="N284" i="226" s="1"/>
  <c r="J298" i="229"/>
  <c r="M298" i="226"/>
  <c r="N298" i="226" s="1"/>
  <c r="J209" i="229"/>
  <c r="M209" i="226"/>
  <c r="N209" i="226" s="1"/>
  <c r="J318" i="229"/>
  <c r="M318" i="226"/>
  <c r="N318" i="226" s="1"/>
  <c r="J265" i="229"/>
  <c r="M265" i="226"/>
  <c r="N265" i="226" s="1"/>
  <c r="J319" i="229"/>
  <c r="M319" i="226"/>
  <c r="N319" i="226" s="1"/>
  <c r="J283" i="229"/>
  <c r="M283" i="226"/>
  <c r="N283" i="226" s="1"/>
  <c r="J308" i="229"/>
  <c r="M308" i="226"/>
  <c r="N308" i="226" s="1"/>
  <c r="J288" i="229"/>
  <c r="M288" i="226"/>
  <c r="N288" i="226" s="1"/>
  <c r="J247" i="229"/>
  <c r="M247" i="226"/>
  <c r="N247" i="226" s="1"/>
  <c r="J290" i="229"/>
  <c r="M290" i="226"/>
  <c r="N290" i="226" s="1"/>
  <c r="J243" i="229"/>
  <c r="M243" i="226"/>
  <c r="N243" i="226" s="1"/>
  <c r="J253" i="229"/>
  <c r="M253" i="226"/>
  <c r="N253" i="226" s="1"/>
  <c r="J297" i="229"/>
  <c r="M297" i="226"/>
  <c r="N297" i="226" s="1"/>
  <c r="J278" i="229"/>
  <c r="M278" i="226"/>
  <c r="N278" i="226" s="1"/>
  <c r="J309" i="229"/>
  <c r="M309" i="226"/>
  <c r="N309" i="226" s="1"/>
  <c r="J321" i="229"/>
  <c r="M321" i="226"/>
  <c r="N321" i="226" s="1"/>
  <c r="J324" i="229"/>
  <c r="M324" i="226"/>
  <c r="N324" i="226" s="1"/>
  <c r="J261" i="229"/>
  <c r="M261" i="226"/>
  <c r="N261" i="226" s="1"/>
  <c r="R10" i="226"/>
  <c r="J295" i="229"/>
  <c r="M295" i="226"/>
  <c r="N295" i="226" s="1"/>
  <c r="J258" i="229"/>
  <c r="M258" i="226"/>
  <c r="N258" i="226" s="1"/>
  <c r="J307" i="229"/>
  <c r="M307" i="226"/>
  <c r="N307" i="226" s="1"/>
  <c r="J245" i="229"/>
  <c r="M245" i="226"/>
  <c r="N245" i="226" s="1"/>
  <c r="J275" i="229"/>
  <c r="M275" i="226"/>
  <c r="N275" i="226" s="1"/>
  <c r="J285" i="229"/>
  <c r="M285" i="226"/>
  <c r="N285" i="226" s="1"/>
  <c r="J289" i="229"/>
  <c r="M289" i="226"/>
  <c r="N289" i="226" s="1"/>
  <c r="J338" i="229"/>
  <c r="M338" i="226"/>
  <c r="N338" i="226" s="1"/>
  <c r="J299" i="229"/>
  <c r="M299" i="226"/>
  <c r="N299" i="226" s="1"/>
  <c r="J314" i="229"/>
  <c r="M314" i="226"/>
  <c r="N314" i="226" s="1"/>
  <c r="J257" i="229"/>
  <c r="M257" i="226"/>
  <c r="N257" i="226" s="1"/>
  <c r="J335" i="229"/>
  <c r="M335" i="226"/>
  <c r="N335" i="226" s="1"/>
  <c r="K242" i="229"/>
  <c r="K258" i="229"/>
  <c r="K274" i="229"/>
  <c r="K310" i="229"/>
  <c r="K254" i="229"/>
  <c r="K250" i="229"/>
  <c r="K246" i="229"/>
  <c r="K322" i="229"/>
  <c r="K302" i="229"/>
  <c r="P340" i="226"/>
  <c r="Q340" i="226" s="1"/>
  <c r="P213" i="226"/>
  <c r="P240" i="226"/>
  <c r="Q240" i="226" s="1"/>
  <c r="BU240" i="226" s="1"/>
  <c r="P331" i="226"/>
  <c r="Q331" i="226" s="1"/>
  <c r="P307" i="226"/>
  <c r="Q307" i="226" s="1"/>
  <c r="P218" i="226"/>
  <c r="P214" i="226"/>
  <c r="P217" i="226"/>
  <c r="P239" i="226"/>
  <c r="P314" i="226"/>
  <c r="Q314" i="226" s="1"/>
  <c r="P337" i="226"/>
  <c r="P300" i="226"/>
  <c r="Q300" i="226" s="1"/>
  <c r="P321" i="226"/>
  <c r="Q321" i="226" s="1"/>
  <c r="P309" i="226"/>
  <c r="Q309" i="226" s="1"/>
  <c r="O247" i="224"/>
  <c r="P238" i="226"/>
  <c r="Q238" i="226" s="1"/>
  <c r="BS238" i="226" s="1"/>
  <c r="P255" i="226"/>
  <c r="P298" i="226"/>
  <c r="P284" i="226"/>
  <c r="Q284" i="226" s="1"/>
  <c r="K284" i="229" s="1"/>
  <c r="P319" i="226"/>
  <c r="P237" i="226"/>
  <c r="Q237" i="226" s="1"/>
  <c r="BU237" i="226" s="1"/>
  <c r="P277" i="226"/>
  <c r="Q277" i="226" s="1"/>
  <c r="P333" i="226"/>
  <c r="Q333" i="226" s="1"/>
  <c r="K333" i="229" s="1"/>
  <c r="P282" i="226"/>
  <c r="Q282" i="226" s="1"/>
  <c r="P251" i="226"/>
  <c r="P257" i="226"/>
  <c r="P288" i="226"/>
  <c r="Q288" i="226" s="1"/>
  <c r="P276" i="226"/>
  <c r="Q276" i="226" s="1"/>
  <c r="P248" i="226"/>
  <c r="P260" i="226"/>
  <c r="P264" i="226"/>
  <c r="Q264" i="226" s="1"/>
  <c r="P247" i="226"/>
  <c r="P278" i="226"/>
  <c r="P336" i="226"/>
  <c r="Q336" i="226" s="1"/>
  <c r="P272" i="226"/>
  <c r="P233" i="226"/>
  <c r="P303" i="226"/>
  <c r="Q303" i="226" s="1"/>
  <c r="P312" i="226"/>
  <c r="P280" i="226"/>
  <c r="P286" i="226"/>
  <c r="P341" i="226"/>
  <c r="P281" i="226"/>
  <c r="P313" i="226"/>
  <c r="P294" i="226"/>
  <c r="Q294" i="226" s="1"/>
  <c r="P243" i="226"/>
  <c r="Q243" i="226" s="1"/>
  <c r="P297" i="226"/>
  <c r="Q297" i="226" s="1"/>
  <c r="P230" i="226"/>
  <c r="P306" i="226"/>
  <c r="Q306" i="226" s="1"/>
  <c r="P259" i="226"/>
  <c r="P323" i="226"/>
  <c r="Q323" i="226" s="1"/>
  <c r="P290" i="226"/>
  <c r="Q290" i="226" s="1"/>
  <c r="P253" i="226"/>
  <c r="Q253" i="226" s="1"/>
  <c r="P308" i="226"/>
  <c r="P299" i="226"/>
  <c r="Q299" i="226" s="1"/>
  <c r="P220" i="226"/>
  <c r="P262" i="226"/>
  <c r="P271" i="226"/>
  <c r="Q271" i="226" s="1"/>
  <c r="P219" i="226"/>
  <c r="P215" i="226"/>
  <c r="Q215" i="226" s="1"/>
  <c r="BU215" i="226" s="1"/>
  <c r="P327" i="226"/>
  <c r="Q327" i="226" s="1"/>
  <c r="P279" i="226"/>
  <c r="P330" i="226"/>
  <c r="Q330" i="226" s="1"/>
  <c r="P334" i="226"/>
  <c r="Q334" i="226" s="1"/>
  <c r="P241" i="226"/>
  <c r="P289" i="226"/>
  <c r="Q289" i="226" s="1"/>
  <c r="P295" i="226"/>
  <c r="Q295" i="226" s="1"/>
  <c r="P270" i="226"/>
  <c r="P320" i="226"/>
  <c r="Q320" i="226" s="1"/>
  <c r="P291" i="226"/>
  <c r="P296" i="226"/>
  <c r="Q296" i="226" s="1"/>
  <c r="P210" i="226"/>
  <c r="Q210" i="226" s="1"/>
  <c r="BQ210" i="226" s="1"/>
  <c r="P235" i="226"/>
  <c r="Q235" i="226" s="1"/>
  <c r="P261" i="226"/>
  <c r="P249" i="226"/>
  <c r="P305" i="226"/>
  <c r="Q305" i="226" s="1"/>
  <c r="P227" i="226"/>
  <c r="Q227" i="226" s="1"/>
  <c r="P275" i="226"/>
  <c r="Q275" i="226" s="1"/>
  <c r="P211" i="226"/>
  <c r="P252" i="226"/>
  <c r="Q252" i="226" s="1"/>
  <c r="P265" i="226"/>
  <c r="P304" i="226"/>
  <c r="Q304" i="226" s="1"/>
  <c r="P316" i="226"/>
  <c r="Q316" i="226" s="1"/>
  <c r="P325" i="226"/>
  <c r="Q325" i="226" s="1"/>
  <c r="P222" i="226"/>
  <c r="P315" i="226"/>
  <c r="Q315" i="226" s="1"/>
  <c r="P324" i="226"/>
  <c r="Q324" i="226" s="1"/>
  <c r="P326" i="226"/>
  <c r="Q326" i="226" s="1"/>
  <c r="P285" i="226"/>
  <c r="Q285" i="226" s="1"/>
  <c r="P256" i="226"/>
  <c r="P245" i="226"/>
  <c r="Q245" i="226" s="1"/>
  <c r="P223" i="226"/>
  <c r="P228" i="226"/>
  <c r="P332" i="226"/>
  <c r="Q332" i="226" s="1"/>
  <c r="P335" i="226"/>
  <c r="Q335" i="226" s="1"/>
  <c r="P269" i="226"/>
  <c r="Q269" i="226" s="1"/>
  <c r="P266" i="226"/>
  <c r="P216" i="226"/>
  <c r="Q216" i="226" s="1"/>
  <c r="BU216" i="226" s="1"/>
  <c r="P339" i="226"/>
  <c r="Q339" i="226" s="1"/>
  <c r="P209" i="226"/>
  <c r="Q209" i="226" s="1"/>
  <c r="P236" i="226"/>
  <c r="Q236" i="226" s="1"/>
  <c r="P338" i="226"/>
  <c r="Q338" i="226" s="1"/>
  <c r="P273" i="226"/>
  <c r="Q273" i="226" s="1"/>
  <c r="P318" i="226"/>
  <c r="P244" i="226"/>
  <c r="P292" i="226"/>
  <c r="Q292" i="226" s="1"/>
  <c r="P317" i="226"/>
  <c r="P212" i="226"/>
  <c r="P293" i="226"/>
  <c r="Q293" i="226" s="1"/>
  <c r="P301" i="226"/>
  <c r="P283" i="226"/>
  <c r="Q283" i="226" s="1"/>
  <c r="P267" i="226"/>
  <c r="Q267" i="226" s="1"/>
  <c r="P287" i="226"/>
  <c r="Q287" i="226" s="1"/>
  <c r="P311" i="226"/>
  <c r="Q311" i="226" s="1"/>
  <c r="P268" i="226"/>
  <c r="Q268" i="226" s="1"/>
  <c r="P263" i="226"/>
  <c r="Q263" i="226" s="1"/>
  <c r="P329" i="226"/>
  <c r="P221" i="226"/>
  <c r="B11" i="227"/>
  <c r="B11" i="224" s="1"/>
  <c r="C11" i="227"/>
  <c r="C11" i="224" s="1"/>
  <c r="O201" i="226"/>
  <c r="O77" i="226"/>
  <c r="O89" i="226"/>
  <c r="O102" i="226"/>
  <c r="O113" i="226"/>
  <c r="O122" i="226"/>
  <c r="O137" i="226"/>
  <c r="O196" i="226"/>
  <c r="O230" i="226"/>
  <c r="O239" i="226"/>
  <c r="O271" i="226"/>
  <c r="O219" i="226"/>
  <c r="O241" i="226"/>
  <c r="O218" i="226"/>
  <c r="O86" i="226"/>
  <c r="O123" i="226"/>
  <c r="O180" i="226"/>
  <c r="O191" i="226"/>
  <c r="O197" i="226"/>
  <c r="O235" i="226"/>
  <c r="O261" i="226"/>
  <c r="O249" i="226"/>
  <c r="O305" i="226"/>
  <c r="O236" i="226"/>
  <c r="O222" i="226"/>
  <c r="O216" i="226"/>
  <c r="O270" i="226"/>
  <c r="O132" i="226"/>
  <c r="O205" i="226"/>
  <c r="O212" i="226"/>
  <c r="O269" i="226"/>
  <c r="O237" i="226"/>
  <c r="O214" i="226"/>
  <c r="O245" i="226"/>
  <c r="O223" i="226"/>
  <c r="O81" i="226"/>
  <c r="O138" i="226"/>
  <c r="O182" i="226"/>
  <c r="O82" i="226"/>
  <c r="O116" i="226"/>
  <c r="O185" i="226"/>
  <c r="O206" i="226"/>
  <c r="O253" i="226"/>
  <c r="O213" i="226"/>
  <c r="O262" i="226"/>
  <c r="O273" i="226"/>
  <c r="O318" i="226"/>
  <c r="O257" i="226"/>
  <c r="O233" i="226"/>
  <c r="O244" i="226"/>
  <c r="O72" i="226"/>
  <c r="O92" i="226"/>
  <c r="O192" i="226"/>
  <c r="O109" i="226"/>
  <c r="O127" i="226"/>
  <c r="O133" i="226"/>
  <c r="O193" i="226"/>
  <c r="O200" i="226"/>
  <c r="O263" i="226"/>
  <c r="O329" i="226"/>
  <c r="O211" i="226"/>
  <c r="O266" i="226"/>
  <c r="O221" i="226"/>
  <c r="O272" i="226"/>
  <c r="O268" i="226"/>
  <c r="O238" i="226"/>
  <c r="O240" i="226"/>
  <c r="O255" i="226"/>
  <c r="O227" i="226"/>
  <c r="O220" i="226"/>
  <c r="O140" i="226"/>
  <c r="O100" i="226"/>
  <c r="O111" i="226"/>
  <c r="O189" i="226"/>
  <c r="O209" i="226"/>
  <c r="O260" i="226"/>
  <c r="O264" i="226"/>
  <c r="O247" i="226"/>
  <c r="O256" i="226"/>
  <c r="O118" i="226"/>
  <c r="O101" i="226"/>
  <c r="O120" i="226"/>
  <c r="O129" i="226"/>
  <c r="O136" i="226"/>
  <c r="O176" i="226"/>
  <c r="O195" i="226"/>
  <c r="O281" i="226"/>
  <c r="O313" i="226"/>
  <c r="O252" i="226"/>
  <c r="O294" i="226"/>
  <c r="O243" i="226"/>
  <c r="O318" i="224"/>
  <c r="O305" i="224"/>
  <c r="O212" i="224"/>
  <c r="U310" i="229"/>
  <c r="O266" i="224"/>
  <c r="U340" i="229"/>
  <c r="O281" i="224"/>
  <c r="U322" i="229"/>
  <c r="O270" i="224"/>
  <c r="O262" i="224"/>
  <c r="O294" i="224"/>
  <c r="O260" i="224"/>
  <c r="O235" i="224"/>
  <c r="O245" i="224"/>
  <c r="O261" i="224"/>
  <c r="O255" i="224"/>
  <c r="O264" i="224"/>
  <c r="O253" i="224"/>
  <c r="O237" i="224"/>
  <c r="O221" i="224"/>
  <c r="O269" i="224"/>
  <c r="O249" i="224"/>
  <c r="O220" i="224"/>
  <c r="O214" i="224"/>
  <c r="O236" i="224"/>
  <c r="O268" i="224"/>
  <c r="O216" i="224"/>
  <c r="U298" i="229"/>
  <c r="O241" i="224"/>
  <c r="O239" i="224"/>
  <c r="O233" i="224"/>
  <c r="O263" i="224"/>
  <c r="O238" i="224"/>
  <c r="O273" i="224"/>
  <c r="O256" i="224"/>
  <c r="O329" i="224"/>
  <c r="U302" i="229"/>
  <c r="O228" i="226"/>
  <c r="O222" i="224"/>
  <c r="O243" i="224"/>
  <c r="O218" i="224"/>
  <c r="J339" i="229"/>
  <c r="M341" i="229"/>
  <c r="M299" i="229"/>
  <c r="O219" i="224"/>
  <c r="O272" i="224"/>
  <c r="O313" i="224"/>
  <c r="U281" i="229"/>
  <c r="I312" i="229"/>
  <c r="I323" i="229"/>
  <c r="I300" i="229"/>
  <c r="I341" i="229"/>
  <c r="I324" i="229"/>
  <c r="I331" i="229"/>
  <c r="I286" i="229"/>
  <c r="U286" i="229" s="1"/>
  <c r="I320" i="229"/>
  <c r="I284" i="229"/>
  <c r="U284" i="229" s="1"/>
  <c r="I309" i="229"/>
  <c r="U309" i="229" s="1"/>
  <c r="I333" i="229"/>
  <c r="U333" i="229" s="1"/>
  <c r="I304" i="229"/>
  <c r="U304" i="229" s="1"/>
  <c r="I317" i="229"/>
  <c r="U317" i="229" s="1"/>
  <c r="I280" i="229"/>
  <c r="U280" i="229" s="1"/>
  <c r="I290" i="229"/>
  <c r="I301" i="229"/>
  <c r="I321" i="229"/>
  <c r="I314" i="229"/>
  <c r="I288" i="229"/>
  <c r="U288" i="229" s="1"/>
  <c r="I283" i="229"/>
  <c r="U283" i="229" s="1"/>
  <c r="I315" i="229"/>
  <c r="I328" i="229"/>
  <c r="I329" i="229"/>
  <c r="I289" i="229"/>
  <c r="U289" i="229" s="1"/>
  <c r="I335" i="229"/>
  <c r="I296" i="229"/>
  <c r="U296" i="229" s="1"/>
  <c r="I332" i="229"/>
  <c r="I305" i="229"/>
  <c r="U305" i="229" s="1"/>
  <c r="I299" i="229"/>
  <c r="I278" i="229"/>
  <c r="U278" i="229" s="1"/>
  <c r="I307" i="229"/>
  <c r="I325" i="229"/>
  <c r="I339" i="229"/>
  <c r="I311" i="229"/>
  <c r="I313" i="229"/>
  <c r="I308" i="229"/>
  <c r="U308" i="229" s="1"/>
  <c r="I336" i="229"/>
  <c r="Q66" i="227"/>
  <c r="N66" i="224"/>
  <c r="BB66" i="224" s="1"/>
  <c r="Q69" i="227"/>
  <c r="N69" i="224"/>
  <c r="BB69" i="224" s="1"/>
  <c r="Q146" i="227"/>
  <c r="N146" i="224"/>
  <c r="BB146" i="224" s="1"/>
  <c r="Q155" i="227"/>
  <c r="N155" i="224"/>
  <c r="BB155" i="224" s="1"/>
  <c r="K20" i="227"/>
  <c r="J20" i="226" s="1"/>
  <c r="K20" i="226" s="1"/>
  <c r="K15" i="227"/>
  <c r="J15" i="226" s="1"/>
  <c r="K15" i="226" s="1"/>
  <c r="Q42" i="227"/>
  <c r="N42" i="224"/>
  <c r="BB42" i="224" s="1"/>
  <c r="Q169" i="227"/>
  <c r="N169" i="224"/>
  <c r="BB169" i="224" s="1"/>
  <c r="K12" i="227"/>
  <c r="J12" i="226" s="1"/>
  <c r="K12" i="226" s="1"/>
  <c r="K17" i="227"/>
  <c r="J17" i="226" s="1"/>
  <c r="K17" i="226" s="1"/>
  <c r="Q61" i="227"/>
  <c r="N61" i="224"/>
  <c r="BB61" i="224" s="1"/>
  <c r="Q71" i="227"/>
  <c r="N71" i="224"/>
  <c r="BB71" i="224" s="1"/>
  <c r="Q147" i="227"/>
  <c r="N147" i="224"/>
  <c r="BB147" i="224" s="1"/>
  <c r="Q171" i="227"/>
  <c r="N171" i="224"/>
  <c r="BB171" i="224" s="1"/>
  <c r="Q62" i="227"/>
  <c r="N62" i="224"/>
  <c r="BB62" i="224" s="1"/>
  <c r="Q162" i="227"/>
  <c r="N162" i="224"/>
  <c r="BB162" i="224" s="1"/>
  <c r="Q52" i="227"/>
  <c r="N52" i="224"/>
  <c r="BB52" i="224" s="1"/>
  <c r="Q141" i="227"/>
  <c r="N141" i="224"/>
  <c r="BB141" i="224" s="1"/>
  <c r="Q165" i="227"/>
  <c r="N165" i="224"/>
  <c r="BB165" i="224" s="1"/>
  <c r="K21" i="227"/>
  <c r="J21" i="226" s="1"/>
  <c r="K21" i="226" s="1"/>
  <c r="K16" i="227"/>
  <c r="J16" i="226" s="1"/>
  <c r="K16" i="226" s="1"/>
  <c r="Q143" i="227"/>
  <c r="N143" i="224"/>
  <c r="BB143" i="224" s="1"/>
  <c r="Q149" i="227"/>
  <c r="N149" i="224"/>
  <c r="BB149" i="224" s="1"/>
  <c r="Q166" i="227"/>
  <c r="N166" i="224"/>
  <c r="BB166" i="224" s="1"/>
  <c r="K22" i="227"/>
  <c r="J22" i="226" s="1"/>
  <c r="K22" i="226" s="1"/>
  <c r="K19" i="227"/>
  <c r="J19" i="226" s="1"/>
  <c r="K19" i="226" s="1"/>
  <c r="K18" i="227"/>
  <c r="J18" i="226" s="1"/>
  <c r="K18" i="226" s="1"/>
  <c r="K13" i="227"/>
  <c r="J13" i="226" s="1"/>
  <c r="K13" i="226" s="1"/>
  <c r="K23" i="227"/>
  <c r="J23" i="226" s="1"/>
  <c r="K23" i="226" s="1"/>
  <c r="Q31" i="227"/>
  <c r="N31" i="224"/>
  <c r="BB31" i="224" s="1"/>
  <c r="Q35" i="227"/>
  <c r="N35" i="224"/>
  <c r="Q57" i="227"/>
  <c r="N57" i="224"/>
  <c r="BB57" i="224" s="1"/>
  <c r="K14" i="227"/>
  <c r="J14" i="226" s="1"/>
  <c r="K14" i="226" s="1"/>
  <c r="K11" i="227"/>
  <c r="J11" i="226" s="1"/>
  <c r="K11" i="226" s="1"/>
  <c r="A12" i="224"/>
  <c r="F11" i="224"/>
  <c r="G11" i="224"/>
  <c r="E11" i="224"/>
  <c r="D11" i="224"/>
  <c r="J323" i="229"/>
  <c r="U282" i="229"/>
  <c r="U291" i="229"/>
  <c r="O257" i="224"/>
  <c r="U279" i="229"/>
  <c r="U334" i="229"/>
  <c r="U319" i="229"/>
  <c r="O230" i="224"/>
  <c r="O213" i="224"/>
  <c r="O271" i="224"/>
  <c r="O223" i="224"/>
  <c r="U297" i="229"/>
  <c r="O252" i="224"/>
  <c r="U306" i="229"/>
  <c r="O228" i="224"/>
  <c r="O227" i="224"/>
  <c r="O240" i="224"/>
  <c r="O131" i="227"/>
  <c r="N131" i="224" s="1"/>
  <c r="BB131" i="224" s="1"/>
  <c r="W147" i="227"/>
  <c r="N162" i="227"/>
  <c r="S184" i="224"/>
  <c r="W33" i="227"/>
  <c r="W35" i="227"/>
  <c r="V35" i="226" s="1"/>
  <c r="W35" i="226" s="1"/>
  <c r="W37" i="227"/>
  <c r="W39" i="227"/>
  <c r="W41" i="227"/>
  <c r="W43" i="227"/>
  <c r="V43" i="226" s="1"/>
  <c r="W43" i="226" s="1"/>
  <c r="W45" i="227"/>
  <c r="V45" i="226" s="1"/>
  <c r="W47" i="227"/>
  <c r="V47" i="226" s="1"/>
  <c r="W49" i="227"/>
  <c r="V49" i="226" s="1"/>
  <c r="W51" i="227"/>
  <c r="N54" i="227"/>
  <c r="M54" i="226" s="1"/>
  <c r="N54" i="226" s="1"/>
  <c r="N58" i="227"/>
  <c r="M58" i="226" s="1"/>
  <c r="N58" i="226" s="1"/>
  <c r="N64" i="227"/>
  <c r="M64" i="226" s="1"/>
  <c r="N64" i="226" s="1"/>
  <c r="N68" i="227"/>
  <c r="M68" i="226" s="1"/>
  <c r="N68" i="226" s="1"/>
  <c r="N70" i="227"/>
  <c r="M70" i="226" s="1"/>
  <c r="N70" i="226" s="1"/>
  <c r="S76" i="224"/>
  <c r="S88" i="224"/>
  <c r="S90" i="224"/>
  <c r="N95" i="227"/>
  <c r="M95" i="226" s="1"/>
  <c r="N99" i="227"/>
  <c r="M99" i="226" s="1"/>
  <c r="N99" i="226" s="1"/>
  <c r="N107" i="227"/>
  <c r="M107" i="226" s="1"/>
  <c r="N107" i="226" s="1"/>
  <c r="N111" i="227"/>
  <c r="M111" i="226" s="1"/>
  <c r="N111" i="226" s="1"/>
  <c r="S113" i="224"/>
  <c r="S119" i="224"/>
  <c r="S121" i="224"/>
  <c r="S127" i="224"/>
  <c r="O154" i="227"/>
  <c r="O156" i="227"/>
  <c r="O158" i="227"/>
  <c r="O160" i="227"/>
  <c r="O164" i="227"/>
  <c r="O168" i="227"/>
  <c r="O170" i="227"/>
  <c r="O172" i="227"/>
  <c r="N193" i="227"/>
  <c r="N195" i="227"/>
  <c r="N199" i="227"/>
  <c r="N203" i="227"/>
  <c r="N205" i="227"/>
  <c r="N207" i="227"/>
  <c r="O45" i="227"/>
  <c r="O84" i="227"/>
  <c r="N84" i="224" s="1"/>
  <c r="BB84" i="224" s="1"/>
  <c r="O121" i="227"/>
  <c r="N121" i="224" s="1"/>
  <c r="BB121" i="224" s="1"/>
  <c r="O54" i="227"/>
  <c r="O56" i="227"/>
  <c r="O58" i="227"/>
  <c r="O60" i="227"/>
  <c r="O64" i="227"/>
  <c r="O68" i="227"/>
  <c r="O70" i="227"/>
  <c r="Q72" i="227"/>
  <c r="O93" i="227"/>
  <c r="N93" i="224" s="1"/>
  <c r="BB93" i="224" s="1"/>
  <c r="O95" i="227"/>
  <c r="N95" i="224" s="1"/>
  <c r="BB95" i="224" s="1"/>
  <c r="O97" i="227"/>
  <c r="N97" i="224" s="1"/>
  <c r="BB97" i="224" s="1"/>
  <c r="O99" i="227"/>
  <c r="N99" i="224" s="1"/>
  <c r="BB99" i="224" s="1"/>
  <c r="Q101" i="227"/>
  <c r="O103" i="227"/>
  <c r="N103" i="224" s="1"/>
  <c r="BB103" i="224" s="1"/>
  <c r="O105" i="227"/>
  <c r="N105" i="224" s="1"/>
  <c r="BB105" i="224" s="1"/>
  <c r="O107" i="227"/>
  <c r="N107" i="224" s="1"/>
  <c r="BB107" i="224" s="1"/>
  <c r="Q109" i="227"/>
  <c r="Q111" i="227"/>
  <c r="N134" i="227"/>
  <c r="M134" i="226" s="1"/>
  <c r="N134" i="226" s="1"/>
  <c r="N136" i="227"/>
  <c r="M136" i="226" s="1"/>
  <c r="N136" i="226" s="1"/>
  <c r="N138" i="227"/>
  <c r="M138" i="226" s="1"/>
  <c r="N138" i="226" s="1"/>
  <c r="N140" i="227"/>
  <c r="M140" i="226" s="1"/>
  <c r="N140" i="226" s="1"/>
  <c r="N144" i="227"/>
  <c r="N148" i="227"/>
  <c r="W154" i="227"/>
  <c r="W156" i="227"/>
  <c r="W158" i="227"/>
  <c r="V158" i="226" s="1"/>
  <c r="W160" i="227"/>
  <c r="W162" i="227"/>
  <c r="W164" i="227"/>
  <c r="W166" i="227"/>
  <c r="W168" i="227"/>
  <c r="W170" i="227"/>
  <c r="N173" i="227"/>
  <c r="N175" i="227"/>
  <c r="N187" i="227"/>
  <c r="N191" i="227"/>
  <c r="Q193" i="227"/>
  <c r="Q195" i="227"/>
  <c r="Q197" i="227"/>
  <c r="O199" i="227"/>
  <c r="N199" i="224" s="1"/>
  <c r="BB199" i="224" s="1"/>
  <c r="Q201" i="227"/>
  <c r="O203" i="227"/>
  <c r="N203" i="224" s="1"/>
  <c r="BB203" i="224" s="1"/>
  <c r="Q205" i="227"/>
  <c r="O207" i="227"/>
  <c r="N207" i="224" s="1"/>
  <c r="BB207" i="224" s="1"/>
  <c r="W31" i="227"/>
  <c r="N42" i="227"/>
  <c r="M42" i="226" s="1"/>
  <c r="N42" i="226" s="1"/>
  <c r="N48" i="227"/>
  <c r="M48" i="226" s="1"/>
  <c r="N48" i="226" s="1"/>
  <c r="N50" i="227"/>
  <c r="M50" i="226" s="1"/>
  <c r="N50" i="226" s="1"/>
  <c r="W54" i="227"/>
  <c r="V54" i="226" s="1"/>
  <c r="W54" i="226" s="1"/>
  <c r="W56" i="227"/>
  <c r="W58" i="227"/>
  <c r="W60" i="227"/>
  <c r="W62" i="227"/>
  <c r="V62" i="226" s="1"/>
  <c r="W62" i="226" s="1"/>
  <c r="W64" i="227"/>
  <c r="W66" i="227"/>
  <c r="V66" i="226" s="1"/>
  <c r="W66" i="226" s="1"/>
  <c r="W68" i="227"/>
  <c r="V68" i="226" s="1"/>
  <c r="W68" i="226" s="1"/>
  <c r="W70" i="227"/>
  <c r="V70" i="226" s="1"/>
  <c r="W70" i="226" s="1"/>
  <c r="N75" i="227"/>
  <c r="M75" i="226" s="1"/>
  <c r="N75" i="226" s="1"/>
  <c r="N79" i="227"/>
  <c r="M79" i="226" s="1"/>
  <c r="N79" i="226" s="1"/>
  <c r="N87" i="227"/>
  <c r="M87" i="226" s="1"/>
  <c r="N87" i="226" s="1"/>
  <c r="S95" i="224"/>
  <c r="S99" i="224"/>
  <c r="N116" i="227"/>
  <c r="M116" i="226" s="1"/>
  <c r="N116" i="226" s="1"/>
  <c r="N118" i="227"/>
  <c r="M118" i="226" s="1"/>
  <c r="N118" i="226" s="1"/>
  <c r="N120" i="227"/>
  <c r="M120" i="226" s="1"/>
  <c r="N120" i="226" s="1"/>
  <c r="N128" i="227"/>
  <c r="M128" i="226" s="1"/>
  <c r="N128" i="226" s="1"/>
  <c r="N130" i="227"/>
  <c r="M130" i="226" s="1"/>
  <c r="N130" i="226" s="1"/>
  <c r="O134" i="227"/>
  <c r="N134" i="224" s="1"/>
  <c r="BB134" i="224" s="1"/>
  <c r="Q136" i="227"/>
  <c r="Q138" i="227"/>
  <c r="Q140" i="227"/>
  <c r="O142" i="227"/>
  <c r="O144" i="227"/>
  <c r="O148" i="227"/>
  <c r="O150" i="227"/>
  <c r="O152" i="227"/>
  <c r="O173" i="227"/>
  <c r="N173" i="224" s="1"/>
  <c r="BB173" i="224" s="1"/>
  <c r="O175" i="227"/>
  <c r="N175" i="224" s="1"/>
  <c r="BB175" i="224" s="1"/>
  <c r="O177" i="227"/>
  <c r="N177" i="224" s="1"/>
  <c r="BB177" i="224" s="1"/>
  <c r="O179" i="227"/>
  <c r="N179" i="224" s="1"/>
  <c r="BB179" i="224" s="1"/>
  <c r="O181" i="227"/>
  <c r="N181" i="224" s="1"/>
  <c r="BB181" i="224" s="1"/>
  <c r="O183" i="227"/>
  <c r="N183" i="224" s="1"/>
  <c r="BB183" i="224" s="1"/>
  <c r="Q185" i="227"/>
  <c r="O187" i="227"/>
  <c r="N187" i="224" s="1"/>
  <c r="BB187" i="224" s="1"/>
  <c r="Q189" i="227"/>
  <c r="Q191" i="227"/>
  <c r="S195" i="224"/>
  <c r="S197" i="224"/>
  <c r="S199" i="224"/>
  <c r="S201" i="224"/>
  <c r="S203" i="224"/>
  <c r="S205" i="224"/>
  <c r="S207" i="224"/>
  <c r="O33" i="227"/>
  <c r="O39" i="227"/>
  <c r="O43" i="227"/>
  <c r="O51" i="227"/>
  <c r="O74" i="227"/>
  <c r="N74" i="224" s="1"/>
  <c r="BB74" i="224" s="1"/>
  <c r="Q82" i="227"/>
  <c r="Q92" i="227"/>
  <c r="Q113" i="227"/>
  <c r="O117" i="227"/>
  <c r="N117" i="224" s="1"/>
  <c r="BB117" i="224" s="1"/>
  <c r="Q129" i="227"/>
  <c r="W145" i="227"/>
  <c r="W151" i="227"/>
  <c r="V151" i="226" s="1"/>
  <c r="S174" i="224"/>
  <c r="O34" i="227"/>
  <c r="O36" i="227"/>
  <c r="O38" i="227"/>
  <c r="O40" i="227"/>
  <c r="O44" i="227"/>
  <c r="O46" i="227"/>
  <c r="O48" i="227"/>
  <c r="O50" i="227"/>
  <c r="O73" i="227"/>
  <c r="N73" i="224" s="1"/>
  <c r="BB73" i="224" s="1"/>
  <c r="O75" i="227"/>
  <c r="N75" i="224" s="1"/>
  <c r="BB75" i="224" s="1"/>
  <c r="Q77" i="227"/>
  <c r="O79" i="227"/>
  <c r="N79" i="224" s="1"/>
  <c r="BB79" i="224" s="1"/>
  <c r="Q81" i="227"/>
  <c r="O83" i="227"/>
  <c r="N83" i="224" s="1"/>
  <c r="BB83" i="224" s="1"/>
  <c r="O85" i="227"/>
  <c r="N85" i="224" s="1"/>
  <c r="BB85" i="224" s="1"/>
  <c r="O87" i="227"/>
  <c r="N87" i="224" s="1"/>
  <c r="BB87" i="224" s="1"/>
  <c r="Q89" i="227"/>
  <c r="O91" i="227"/>
  <c r="N91" i="224" s="1"/>
  <c r="BB91" i="224" s="1"/>
  <c r="O114" i="227"/>
  <c r="N114" i="224" s="1"/>
  <c r="BB114" i="224" s="1"/>
  <c r="Q116" i="227"/>
  <c r="Q118" i="227"/>
  <c r="Q120" i="227"/>
  <c r="Q122" i="227"/>
  <c r="O124" i="227"/>
  <c r="N124" i="224" s="1"/>
  <c r="BB124" i="224" s="1"/>
  <c r="O126" i="227"/>
  <c r="N126" i="224" s="1"/>
  <c r="BB126" i="224" s="1"/>
  <c r="O128" i="227"/>
  <c r="N128" i="224" s="1"/>
  <c r="BB128" i="224" s="1"/>
  <c r="O130" i="227"/>
  <c r="N130" i="224" s="1"/>
  <c r="BB130" i="224" s="1"/>
  <c r="Q132" i="227"/>
  <c r="S136" i="224"/>
  <c r="S138" i="224"/>
  <c r="S140" i="224"/>
  <c r="W142" i="227"/>
  <c r="W144" i="227"/>
  <c r="W146" i="227"/>
  <c r="W148" i="227"/>
  <c r="W150" i="227"/>
  <c r="N155" i="227"/>
  <c r="N159" i="227"/>
  <c r="N167" i="227"/>
  <c r="N169" i="227"/>
  <c r="S179" i="224"/>
  <c r="S181" i="224"/>
  <c r="S183" i="224"/>
  <c r="S185" i="224"/>
  <c r="S187" i="224"/>
  <c r="O47" i="227"/>
  <c r="O80" i="227"/>
  <c r="N80" i="224" s="1"/>
  <c r="BB80" i="224" s="1"/>
  <c r="Q123" i="227"/>
  <c r="O125" i="227"/>
  <c r="N125" i="224" s="1"/>
  <c r="BB125" i="224" s="1"/>
  <c r="W141" i="227"/>
  <c r="W149" i="227"/>
  <c r="N168" i="227"/>
  <c r="S186" i="224"/>
  <c r="W34" i="227"/>
  <c r="V34" i="226" s="1"/>
  <c r="W34" i="226" s="1"/>
  <c r="W36" i="227"/>
  <c r="W38" i="227"/>
  <c r="W40" i="227"/>
  <c r="W42" i="227"/>
  <c r="V42" i="226" s="1"/>
  <c r="W42" i="226" s="1"/>
  <c r="W44" i="227"/>
  <c r="W46" i="227"/>
  <c r="V46" i="226" s="1"/>
  <c r="W48" i="227"/>
  <c r="V48" i="226" s="1"/>
  <c r="W50" i="227"/>
  <c r="V50" i="226" s="1"/>
  <c r="N55" i="227"/>
  <c r="M55" i="226" s="1"/>
  <c r="N55" i="226" s="1"/>
  <c r="N59" i="227"/>
  <c r="M59" i="226" s="1"/>
  <c r="N59" i="226" s="1"/>
  <c r="N67" i="227"/>
  <c r="M67" i="226" s="1"/>
  <c r="N67" i="226" s="1"/>
  <c r="S77" i="224"/>
  <c r="S81" i="224"/>
  <c r="S83" i="224"/>
  <c r="S85" i="224"/>
  <c r="S87" i="224"/>
  <c r="N94" i="227"/>
  <c r="M94" i="226" s="1"/>
  <c r="N104" i="227"/>
  <c r="M104" i="226" s="1"/>
  <c r="N104" i="226" s="1"/>
  <c r="N108" i="227"/>
  <c r="M108" i="226" s="1"/>
  <c r="N108" i="226" s="1"/>
  <c r="S122" i="224"/>
  <c r="S124" i="224"/>
  <c r="S128" i="224"/>
  <c r="S130" i="224"/>
  <c r="O153" i="227"/>
  <c r="O157" i="227"/>
  <c r="O159" i="227"/>
  <c r="O161" i="227"/>
  <c r="O163" i="227"/>
  <c r="O167" i="227"/>
  <c r="N194" i="227"/>
  <c r="N198" i="227"/>
  <c r="N202" i="227"/>
  <c r="N204" i="227"/>
  <c r="N208" i="227"/>
  <c r="O211" i="224"/>
  <c r="O37" i="227"/>
  <c r="O41" i="227"/>
  <c r="O49" i="227"/>
  <c r="O76" i="227"/>
  <c r="N76" i="224" s="1"/>
  <c r="BB76" i="224" s="1"/>
  <c r="O78" i="227"/>
  <c r="N78" i="224" s="1"/>
  <c r="BB78" i="224" s="1"/>
  <c r="O88" i="227"/>
  <c r="N88" i="224" s="1"/>
  <c r="BB88" i="224" s="1"/>
  <c r="O90" i="227"/>
  <c r="N90" i="224" s="1"/>
  <c r="BB90" i="224" s="1"/>
  <c r="O115" i="227"/>
  <c r="N115" i="224" s="1"/>
  <c r="BB115" i="224" s="1"/>
  <c r="O119" i="227"/>
  <c r="N119" i="224" s="1"/>
  <c r="BB119" i="224" s="1"/>
  <c r="Q127" i="227"/>
  <c r="W143" i="227"/>
  <c r="N154" i="227"/>
  <c r="S180" i="224"/>
  <c r="S188" i="224"/>
  <c r="O30" i="227"/>
  <c r="O32" i="227"/>
  <c r="O53" i="227"/>
  <c r="O55" i="227"/>
  <c r="O59" i="227"/>
  <c r="O63" i="227"/>
  <c r="O65" i="227"/>
  <c r="O67" i="227"/>
  <c r="O94" i="227"/>
  <c r="N94" i="224" s="1"/>
  <c r="BB94" i="224" s="1"/>
  <c r="O96" i="227"/>
  <c r="N96" i="224" s="1"/>
  <c r="BB96" i="224" s="1"/>
  <c r="O98" i="227"/>
  <c r="N98" i="224" s="1"/>
  <c r="BB98" i="224" s="1"/>
  <c r="Q100" i="227"/>
  <c r="Q102" i="227"/>
  <c r="O104" i="227"/>
  <c r="N104" i="224" s="1"/>
  <c r="BB104" i="224" s="1"/>
  <c r="O106" i="227"/>
  <c r="N106" i="224" s="1"/>
  <c r="BB106" i="224" s="1"/>
  <c r="O108" i="227"/>
  <c r="N108" i="224" s="1"/>
  <c r="BB108" i="224" s="1"/>
  <c r="O110" i="227"/>
  <c r="N110" i="224" s="1"/>
  <c r="BB110" i="224" s="1"/>
  <c r="O112" i="227"/>
  <c r="N112" i="224" s="1"/>
  <c r="BB112" i="224" s="1"/>
  <c r="N133" i="227"/>
  <c r="M133" i="226" s="1"/>
  <c r="N133" i="226" s="1"/>
  <c r="N139" i="227"/>
  <c r="M139" i="226" s="1"/>
  <c r="N139" i="226" s="1"/>
  <c r="N145" i="227"/>
  <c r="N147" i="227"/>
  <c r="N149" i="227"/>
  <c r="W153" i="227"/>
  <c r="W155" i="227"/>
  <c r="W157" i="227"/>
  <c r="W159" i="227"/>
  <c r="V159" i="226" s="1"/>
  <c r="W161" i="227"/>
  <c r="V161" i="226" s="1"/>
  <c r="W163" i="227"/>
  <c r="W165" i="227"/>
  <c r="W167" i="227"/>
  <c r="W169" i="227"/>
  <c r="W171" i="227"/>
  <c r="N178" i="227"/>
  <c r="N188" i="227"/>
  <c r="N190" i="227"/>
  <c r="O194" i="227"/>
  <c r="N194" i="224" s="1"/>
  <c r="BB194" i="224" s="1"/>
  <c r="Q196" i="227"/>
  <c r="O198" i="227"/>
  <c r="N198" i="224" s="1"/>
  <c r="BB198" i="224" s="1"/>
  <c r="Q200" i="227"/>
  <c r="O202" i="227"/>
  <c r="N202" i="224" s="1"/>
  <c r="BB202" i="224" s="1"/>
  <c r="O204" i="227"/>
  <c r="N204" i="224" s="1"/>
  <c r="BB204" i="224" s="1"/>
  <c r="Q206" i="227"/>
  <c r="O208" i="227"/>
  <c r="N208" i="224" s="1"/>
  <c r="BB208" i="224" s="1"/>
  <c r="Q86" i="227"/>
  <c r="W30" i="227"/>
  <c r="V30" i="226" s="1"/>
  <c r="W30" i="226" s="1"/>
  <c r="N35" i="227"/>
  <c r="M35" i="226" s="1"/>
  <c r="N35" i="226" s="1"/>
  <c r="W53" i="227"/>
  <c r="W55" i="227"/>
  <c r="V55" i="226" s="1"/>
  <c r="W55" i="226" s="1"/>
  <c r="W57" i="227"/>
  <c r="W59" i="227"/>
  <c r="W61" i="227"/>
  <c r="W63" i="227"/>
  <c r="V63" i="226" s="1"/>
  <c r="W63" i="226" s="1"/>
  <c r="W65" i="227"/>
  <c r="V65" i="226" s="1"/>
  <c r="W65" i="226" s="1"/>
  <c r="W67" i="227"/>
  <c r="V67" i="226" s="1"/>
  <c r="W67" i="226" s="1"/>
  <c r="W69" i="227"/>
  <c r="V69" i="226" s="1"/>
  <c r="W69" i="226" s="1"/>
  <c r="W71" i="227"/>
  <c r="V71" i="226" s="1"/>
  <c r="N74" i="227"/>
  <c r="M74" i="226" s="1"/>
  <c r="N74" i="226" s="1"/>
  <c r="N84" i="227"/>
  <c r="M84" i="226" s="1"/>
  <c r="N84" i="226" s="1"/>
  <c r="N88" i="227"/>
  <c r="M88" i="226" s="1"/>
  <c r="N88" i="226" s="1"/>
  <c r="N90" i="227"/>
  <c r="M90" i="226" s="1"/>
  <c r="N90" i="226" s="1"/>
  <c r="S94" i="224"/>
  <c r="S96" i="224"/>
  <c r="S98" i="224"/>
  <c r="S100" i="224"/>
  <c r="S102" i="224"/>
  <c r="S104" i="224"/>
  <c r="S106" i="224"/>
  <c r="S110" i="224"/>
  <c r="N113" i="227"/>
  <c r="M113" i="226" s="1"/>
  <c r="N113" i="226" s="1"/>
  <c r="N115" i="227"/>
  <c r="M115" i="226" s="1"/>
  <c r="N115" i="226" s="1"/>
  <c r="N125" i="227"/>
  <c r="M125" i="226" s="1"/>
  <c r="N125" i="226" s="1"/>
  <c r="N127" i="227"/>
  <c r="M127" i="226" s="1"/>
  <c r="N127" i="226" s="1"/>
  <c r="N129" i="227"/>
  <c r="M129" i="226" s="1"/>
  <c r="N129" i="226" s="1"/>
  <c r="N131" i="227"/>
  <c r="M131" i="226" s="1"/>
  <c r="N131" i="226" s="1"/>
  <c r="Q133" i="227"/>
  <c r="O135" i="227"/>
  <c r="N135" i="224" s="1"/>
  <c r="BB135" i="224" s="1"/>
  <c r="Q137" i="227"/>
  <c r="O139" i="227"/>
  <c r="N139" i="224" s="1"/>
  <c r="BB139" i="224" s="1"/>
  <c r="O145" i="227"/>
  <c r="O151" i="227"/>
  <c r="O174" i="227"/>
  <c r="N174" i="224" s="1"/>
  <c r="BB174" i="224" s="1"/>
  <c r="Q176" i="227"/>
  <c r="O178" i="227"/>
  <c r="N178" i="224" s="1"/>
  <c r="BB178" i="224" s="1"/>
  <c r="Q180" i="227"/>
  <c r="Q182" i="227"/>
  <c r="O184" i="227"/>
  <c r="N184" i="224" s="1"/>
  <c r="BB184" i="224" s="1"/>
  <c r="O186" i="227"/>
  <c r="N186" i="224" s="1"/>
  <c r="BB186" i="224" s="1"/>
  <c r="O188" i="227"/>
  <c r="N188" i="224" s="1"/>
  <c r="BB188" i="224" s="1"/>
  <c r="O190" i="227"/>
  <c r="N190" i="224" s="1"/>
  <c r="BB190" i="224" s="1"/>
  <c r="Q192" i="227"/>
  <c r="S194" i="224"/>
  <c r="S196" i="224"/>
  <c r="S198" i="224"/>
  <c r="S200" i="224"/>
  <c r="S202" i="224"/>
  <c r="S204" i="224"/>
  <c r="S206" i="224"/>
  <c r="S208" i="224"/>
  <c r="O244" i="224"/>
  <c r="A14" i="229"/>
  <c r="A12" i="226"/>
  <c r="A13" i="226" s="1"/>
  <c r="S139" i="224"/>
  <c r="S147" i="224"/>
  <c r="M220" i="229"/>
  <c r="S176" i="224"/>
  <c r="S78" i="224"/>
  <c r="S86" i="224"/>
  <c r="S115" i="224"/>
  <c r="S123" i="224"/>
  <c r="S131" i="224"/>
  <c r="M225" i="229"/>
  <c r="S160" i="224"/>
  <c r="S193" i="224"/>
  <c r="S209" i="224"/>
  <c r="S103" i="224"/>
  <c r="S177" i="224"/>
  <c r="S46" i="224"/>
  <c r="S75" i="224"/>
  <c r="S91" i="224"/>
  <c r="S120" i="224"/>
  <c r="M222" i="229"/>
  <c r="M226" i="229"/>
  <c r="M230" i="229"/>
  <c r="S178" i="224"/>
  <c r="S182" i="224"/>
  <c r="S190" i="224"/>
  <c r="S35" i="224"/>
  <c r="S51" i="224"/>
  <c r="S80" i="224"/>
  <c r="A13" i="227"/>
  <c r="C13" i="227" s="1"/>
  <c r="B12" i="227"/>
  <c r="S56" i="224"/>
  <c r="S175" i="224"/>
  <c r="S191" i="224"/>
  <c r="L85" i="229"/>
  <c r="L38" i="229"/>
  <c r="AE185" i="223"/>
  <c r="AE166" i="223"/>
  <c r="AE100" i="223"/>
  <c r="AE165" i="223"/>
  <c r="AE31" i="223"/>
  <c r="S141" i="224"/>
  <c r="S149" i="224"/>
  <c r="S137" i="224"/>
  <c r="S97" i="224"/>
  <c r="S125" i="224"/>
  <c r="M210" i="229"/>
  <c r="AE40" i="223"/>
  <c r="AE91" i="223"/>
  <c r="AE128" i="223"/>
  <c r="AE60" i="223"/>
  <c r="AE157" i="223"/>
  <c r="AE203" i="223"/>
  <c r="AE41" i="223"/>
  <c r="AE65" i="223"/>
  <c r="O72" i="224"/>
  <c r="AE76" i="223"/>
  <c r="AE131" i="223"/>
  <c r="AE151" i="223"/>
  <c r="AE156" i="223"/>
  <c r="AE161" i="223"/>
  <c r="AE202" i="223"/>
  <c r="AE51" i="223"/>
  <c r="AE56" i="223"/>
  <c r="AE152" i="223"/>
  <c r="AE115" i="223"/>
  <c r="AE158" i="223"/>
  <c r="AE160" i="223"/>
  <c r="AE46" i="223"/>
  <c r="AE75" i="223"/>
  <c r="AE80" i="223"/>
  <c r="AE114" i="223"/>
  <c r="AE177" i="223"/>
  <c r="O192" i="224"/>
  <c r="O201" i="224"/>
  <c r="AE105" i="223"/>
  <c r="AE145" i="223"/>
  <c r="AE32" i="223"/>
  <c r="AE45" i="223"/>
  <c r="AE139" i="223"/>
  <c r="AE207" i="223"/>
  <c r="AE37" i="223"/>
  <c r="AE175" i="223"/>
  <c r="AE110" i="223"/>
  <c r="AE135" i="223"/>
  <c r="AE36" i="223"/>
  <c r="AE55" i="223"/>
  <c r="L63" i="229"/>
  <c r="AE85" i="223"/>
  <c r="AE96" i="223"/>
  <c r="AE198" i="223"/>
  <c r="AE95" i="223"/>
  <c r="O133" i="224"/>
  <c r="L240" i="229"/>
  <c r="L239" i="229"/>
  <c r="O209" i="224"/>
  <c r="L58" i="229"/>
  <c r="O137" i="224"/>
  <c r="O102" i="224"/>
  <c r="O195" i="224"/>
  <c r="L80" i="229"/>
  <c r="O81" i="224"/>
  <c r="L228" i="229"/>
  <c r="AE172" i="223"/>
  <c r="O182" i="224"/>
  <c r="O82" i="224"/>
  <c r="L112" i="229"/>
  <c r="AE119" i="223"/>
  <c r="AE153" i="223"/>
  <c r="AE49" i="223"/>
  <c r="L36" i="229"/>
  <c r="AE71" i="223"/>
  <c r="AE125" i="223"/>
  <c r="M227" i="229"/>
  <c r="L51" i="229"/>
  <c r="L47" i="229"/>
  <c r="L212" i="229"/>
  <c r="L33" i="229"/>
  <c r="L65" i="229"/>
  <c r="M228" i="229"/>
  <c r="M240" i="229"/>
  <c r="M213" i="229"/>
  <c r="M229" i="229"/>
  <c r="M233" i="229"/>
  <c r="L137" i="229"/>
  <c r="AE197" i="223"/>
  <c r="AE200" i="223"/>
  <c r="AE201" i="223"/>
  <c r="AE205" i="223"/>
  <c r="AE206" i="223"/>
  <c r="AE195" i="223"/>
  <c r="AE193" i="223"/>
  <c r="AE191" i="223"/>
  <c r="AE192" i="223"/>
  <c r="AE196" i="223"/>
  <c r="AE190" i="223"/>
  <c r="AE194" i="223"/>
  <c r="AE199" i="223"/>
  <c r="AE204" i="223"/>
  <c r="AE208" i="223"/>
  <c r="AE176" i="223"/>
  <c r="AE182" i="223"/>
  <c r="AE189" i="223"/>
  <c r="AE171" i="223"/>
  <c r="AE180" i="223"/>
  <c r="AE170" i="223"/>
  <c r="AE174" i="223"/>
  <c r="AE179" i="223"/>
  <c r="AE184" i="223"/>
  <c r="AE188" i="223"/>
  <c r="AE173" i="223"/>
  <c r="AE178" i="223"/>
  <c r="AE183" i="223"/>
  <c r="AE187" i="223"/>
  <c r="AE181" i="223"/>
  <c r="AE186" i="223"/>
  <c r="AE169" i="223"/>
  <c r="AE162" i="223"/>
  <c r="AE155" i="223"/>
  <c r="AE150" i="223"/>
  <c r="AE154" i="223"/>
  <c r="AE159" i="223"/>
  <c r="AE164" i="223"/>
  <c r="AE168" i="223"/>
  <c r="AE163" i="223"/>
  <c r="AE167" i="223"/>
  <c r="AE133" i="223"/>
  <c r="AE137" i="223"/>
  <c r="AE138" i="223"/>
  <c r="AE132" i="223"/>
  <c r="AE136" i="223"/>
  <c r="AE149" i="223"/>
  <c r="AE143" i="223"/>
  <c r="AE141" i="223"/>
  <c r="AE146" i="223"/>
  <c r="AE147" i="223"/>
  <c r="AE140" i="223"/>
  <c r="AE130" i="223"/>
  <c r="AE134" i="223"/>
  <c r="AE144" i="223"/>
  <c r="AE148" i="223"/>
  <c r="AE142" i="223"/>
  <c r="AE113" i="223"/>
  <c r="AE111" i="223"/>
  <c r="AE116" i="223"/>
  <c r="AE118" i="223"/>
  <c r="AE123" i="223"/>
  <c r="AE120" i="223"/>
  <c r="AE129" i="223"/>
  <c r="AE122" i="223"/>
  <c r="AE127" i="223"/>
  <c r="AE124" i="223"/>
  <c r="AE112" i="223"/>
  <c r="AE117" i="223"/>
  <c r="AE121" i="223"/>
  <c r="AE126" i="223"/>
  <c r="AE101" i="223"/>
  <c r="AE102" i="223"/>
  <c r="AE109" i="223"/>
  <c r="AE92" i="223"/>
  <c r="AE90" i="223"/>
  <c r="AE94" i="223"/>
  <c r="AE99" i="223"/>
  <c r="AE104" i="223"/>
  <c r="AE108" i="223"/>
  <c r="AE93" i="223"/>
  <c r="AE98" i="223"/>
  <c r="AE103" i="223"/>
  <c r="AE107" i="223"/>
  <c r="AE97" i="223"/>
  <c r="AE106" i="223"/>
  <c r="AE72" i="223"/>
  <c r="AE81" i="223"/>
  <c r="AE89" i="223"/>
  <c r="AE77" i="223"/>
  <c r="AE82" i="223"/>
  <c r="AE86" i="223"/>
  <c r="AE70" i="223"/>
  <c r="AE74" i="223"/>
  <c r="AE79" i="223"/>
  <c r="AE84" i="223"/>
  <c r="AE88" i="223"/>
  <c r="AE73" i="223"/>
  <c r="AE78" i="223"/>
  <c r="AE83" i="223"/>
  <c r="AE87" i="223"/>
  <c r="AE61" i="223"/>
  <c r="AE69" i="223"/>
  <c r="AE57" i="223"/>
  <c r="AE62" i="223"/>
  <c r="AE66" i="223"/>
  <c r="AE52" i="223"/>
  <c r="AE50" i="223"/>
  <c r="AE54" i="223"/>
  <c r="AE59" i="223"/>
  <c r="AE64" i="223"/>
  <c r="AE68" i="223"/>
  <c r="AE53" i="223"/>
  <c r="AE58" i="223"/>
  <c r="AE63" i="223"/>
  <c r="AE67" i="223"/>
  <c r="AE35" i="223"/>
  <c r="AE42" i="223"/>
  <c r="AE30" i="223"/>
  <c r="AE34" i="223"/>
  <c r="AE39" i="223"/>
  <c r="AE44" i="223"/>
  <c r="AE48" i="223"/>
  <c r="AE33" i="223"/>
  <c r="AE38" i="223"/>
  <c r="AE43" i="223"/>
  <c r="AE47" i="223"/>
  <c r="BQ236" i="226" l="1"/>
  <c r="BQ304" i="226"/>
  <c r="BQ250" i="226"/>
  <c r="BQ332" i="226"/>
  <c r="BB35" i="224"/>
  <c r="BJ35" i="226" s="1"/>
  <c r="BQ321" i="226"/>
  <c r="BQ242" i="226"/>
  <c r="BQ246" i="226"/>
  <c r="BQ292" i="226"/>
  <c r="BQ328" i="226"/>
  <c r="BQ275" i="226"/>
  <c r="BQ339" i="226"/>
  <c r="BQ284" i="226"/>
  <c r="BQ263" i="226"/>
  <c r="BQ326" i="226"/>
  <c r="BQ254" i="226"/>
  <c r="BQ310" i="226"/>
  <c r="BQ295" i="226"/>
  <c r="BQ331" i="226"/>
  <c r="BQ316" i="226"/>
  <c r="BQ302" i="226"/>
  <c r="BQ335" i="226"/>
  <c r="BQ338" i="226"/>
  <c r="BQ245" i="226"/>
  <c r="BQ311" i="226"/>
  <c r="BQ294" i="226"/>
  <c r="BQ306" i="226"/>
  <c r="BQ264" i="226"/>
  <c r="BQ340" i="226"/>
  <c r="BQ290" i="226"/>
  <c r="BQ283" i="226"/>
  <c r="BQ209" i="226"/>
  <c r="BQ327" i="226"/>
  <c r="BQ307" i="226"/>
  <c r="BQ303" i="226"/>
  <c r="BQ315" i="226"/>
  <c r="BQ320" i="226"/>
  <c r="BQ336" i="226"/>
  <c r="BQ300" i="226"/>
  <c r="BQ324" i="226"/>
  <c r="BQ297" i="226"/>
  <c r="BQ276" i="226"/>
  <c r="BQ323" i="226"/>
  <c r="BQ235" i="226"/>
  <c r="BQ288" i="226"/>
  <c r="BQ314" i="226"/>
  <c r="BQ285" i="226"/>
  <c r="BQ258" i="226"/>
  <c r="BQ267" i="226"/>
  <c r="BQ287" i="226"/>
  <c r="BQ296" i="226"/>
  <c r="BQ289" i="226"/>
  <c r="BQ269" i="226"/>
  <c r="BQ277" i="226"/>
  <c r="BQ282" i="226"/>
  <c r="BQ243" i="226"/>
  <c r="BQ293" i="226"/>
  <c r="BQ274" i="226"/>
  <c r="BQ305" i="226"/>
  <c r="BQ215" i="226"/>
  <c r="BQ253" i="226"/>
  <c r="BQ299" i="226"/>
  <c r="BQ325" i="226"/>
  <c r="BQ330" i="226"/>
  <c r="BQ334" i="226"/>
  <c r="BQ333" i="226"/>
  <c r="BQ268" i="226"/>
  <c r="BQ240" i="226"/>
  <c r="BQ309" i="226"/>
  <c r="BQ273" i="226"/>
  <c r="BQ271" i="226"/>
  <c r="BQ238" i="226"/>
  <c r="BQ322" i="226"/>
  <c r="BD252" i="226"/>
  <c r="BG252" i="226"/>
  <c r="BU252" i="226" s="1"/>
  <c r="AO89" i="226"/>
  <c r="AO252" i="226"/>
  <c r="AO116" i="226"/>
  <c r="AF116" i="226"/>
  <c r="BP116" i="226"/>
  <c r="BD116" i="226"/>
  <c r="BM208" i="226"/>
  <c r="BM91" i="226"/>
  <c r="BM141" i="226"/>
  <c r="BA87" i="226"/>
  <c r="BA97" i="226"/>
  <c r="BA96" i="226"/>
  <c r="BA121" i="226"/>
  <c r="BA71" i="226"/>
  <c r="BU330" i="226"/>
  <c r="BU270" i="226"/>
  <c r="BS301" i="226"/>
  <c r="AO77" i="226"/>
  <c r="BS290" i="226"/>
  <c r="BS296" i="226"/>
  <c r="BU300" i="226"/>
  <c r="BU299" i="226"/>
  <c r="BS299" i="226"/>
  <c r="BU324" i="226"/>
  <c r="BU326" i="226"/>
  <c r="BS337" i="226"/>
  <c r="BS324" i="226"/>
  <c r="BS326" i="226"/>
  <c r="BS243" i="226"/>
  <c r="BS276" i="226"/>
  <c r="BS274" i="226"/>
  <c r="BS284" i="226"/>
  <c r="BS275" i="226"/>
  <c r="BS267" i="226"/>
  <c r="BS273" i="226"/>
  <c r="BS277" i="226"/>
  <c r="BS210" i="226"/>
  <c r="BU294" i="226"/>
  <c r="BS288" i="226"/>
  <c r="BS294" i="226"/>
  <c r="BS289" i="226"/>
  <c r="BS240" i="226"/>
  <c r="BS215" i="226"/>
  <c r="BU328" i="226"/>
  <c r="BU287" i="226"/>
  <c r="BU333" i="226"/>
  <c r="BU262" i="226"/>
  <c r="BU327" i="226"/>
  <c r="BU339" i="226"/>
  <c r="BU332" i="226"/>
  <c r="BS327" i="226"/>
  <c r="BS339" i="226"/>
  <c r="BS300" i="226"/>
  <c r="BS253" i="226"/>
  <c r="BS328" i="226"/>
  <c r="BS306" i="226"/>
  <c r="BS287" i="226"/>
  <c r="BS269" i="226"/>
  <c r="BS236" i="226"/>
  <c r="BS333" i="226"/>
  <c r="BU303" i="226"/>
  <c r="BU340" i="226"/>
  <c r="BU272" i="226"/>
  <c r="BU268" i="226"/>
  <c r="BU285" i="226"/>
  <c r="BU336" i="226"/>
  <c r="BU314" i="226"/>
  <c r="BU297" i="226"/>
  <c r="BU335" i="226"/>
  <c r="BU311" i="226"/>
  <c r="BU321" i="226"/>
  <c r="BU334" i="226"/>
  <c r="BU316" i="226"/>
  <c r="BU209" i="226"/>
  <c r="BU307" i="226"/>
  <c r="BU331" i="226"/>
  <c r="BU315" i="226"/>
  <c r="BU266" i="226"/>
  <c r="BU323" i="226"/>
  <c r="BU325" i="226"/>
  <c r="BU312" i="226"/>
  <c r="BU320" i="226"/>
  <c r="BS310" i="226"/>
  <c r="BS340" i="226"/>
  <c r="BS321" i="226"/>
  <c r="BS307" i="226"/>
  <c r="BU283" i="226"/>
  <c r="BS297" i="226"/>
  <c r="BS323" i="226"/>
  <c r="BS285" i="226"/>
  <c r="BU305" i="226"/>
  <c r="BS263" i="226"/>
  <c r="BS336" i="226"/>
  <c r="BS325" i="226"/>
  <c r="BS330" i="226"/>
  <c r="BS334" i="226"/>
  <c r="BU263" i="226"/>
  <c r="BS331" i="226"/>
  <c r="BS316" i="226"/>
  <c r="BU304" i="226"/>
  <c r="BS335" i="226"/>
  <c r="BS311" i="226"/>
  <c r="BS322" i="226"/>
  <c r="BU322" i="226"/>
  <c r="BS264" i="226"/>
  <c r="BS332" i="226"/>
  <c r="BS283" i="226"/>
  <c r="BS209" i="226"/>
  <c r="BT209" i="226" s="1"/>
  <c r="BU264" i="226"/>
  <c r="BS303" i="226"/>
  <c r="BS315" i="226"/>
  <c r="BS320" i="226"/>
  <c r="BU310" i="226"/>
  <c r="BS309" i="226"/>
  <c r="BS268" i="226"/>
  <c r="BS314" i="226"/>
  <c r="BS305" i="226"/>
  <c r="BS304" i="226"/>
  <c r="BS338" i="226"/>
  <c r="BU338" i="226"/>
  <c r="BS235" i="226"/>
  <c r="BU235" i="226"/>
  <c r="AO72" i="226"/>
  <c r="AO318" i="226"/>
  <c r="BA52" i="226"/>
  <c r="BM52" i="226"/>
  <c r="AU216" i="226"/>
  <c r="BS216" i="226" s="1"/>
  <c r="BM216" i="226"/>
  <c r="BA207" i="226"/>
  <c r="BM207" i="226"/>
  <c r="BD237" i="226"/>
  <c r="BQ237" i="226" s="1"/>
  <c r="BD318" i="226"/>
  <c r="BD313" i="226"/>
  <c r="BD86" i="226"/>
  <c r="AU201" i="226"/>
  <c r="AO313" i="226"/>
  <c r="AI227" i="226"/>
  <c r="BU227" i="226" s="1"/>
  <c r="AO86" i="226"/>
  <c r="AF86" i="226"/>
  <c r="BP86" i="226"/>
  <c r="BP227" i="226"/>
  <c r="BD188" i="226"/>
  <c r="N94" i="226"/>
  <c r="BA90" i="226"/>
  <c r="AO74" i="226"/>
  <c r="BD183" i="226"/>
  <c r="AO88" i="226"/>
  <c r="AO80" i="226"/>
  <c r="BG85" i="226"/>
  <c r="BA95" i="226"/>
  <c r="Z139" i="226"/>
  <c r="AC78" i="226"/>
  <c r="BP93" i="226"/>
  <c r="AC76" i="226"/>
  <c r="BA42" i="226"/>
  <c r="Z69" i="226"/>
  <c r="Z135" i="226"/>
  <c r="AU194" i="226"/>
  <c r="BA84" i="226"/>
  <c r="BA130" i="226"/>
  <c r="BG98" i="226"/>
  <c r="BG119" i="226"/>
  <c r="AC75" i="226"/>
  <c r="Z134" i="226"/>
  <c r="AU190" i="226"/>
  <c r="BA115" i="226"/>
  <c r="AO73" i="226"/>
  <c r="BG99" i="226"/>
  <c r="BA155" i="226"/>
  <c r="B12" i="224"/>
  <c r="B12" i="226" s="1"/>
  <c r="AC114" i="226"/>
  <c r="Z114" i="226"/>
  <c r="Q272" i="226"/>
  <c r="BS272" i="226" s="1"/>
  <c r="Q329" i="226"/>
  <c r="BS329" i="226" s="1"/>
  <c r="L250" i="229"/>
  <c r="M141" i="229"/>
  <c r="V141" i="226"/>
  <c r="W141" i="226" s="1"/>
  <c r="Q222" i="226"/>
  <c r="BQ222" i="226" s="1"/>
  <c r="Q233" i="226"/>
  <c r="BQ233" i="226" s="1"/>
  <c r="M61" i="229"/>
  <c r="V61" i="226"/>
  <c r="W61" i="226" s="1"/>
  <c r="M44" i="229"/>
  <c r="V44" i="226"/>
  <c r="W44" i="226" s="1"/>
  <c r="M149" i="229"/>
  <c r="V149" i="226"/>
  <c r="W149" i="226" s="1"/>
  <c r="M148" i="229"/>
  <c r="V148" i="226"/>
  <c r="W148" i="226" s="1"/>
  <c r="M31" i="229"/>
  <c r="V31" i="226"/>
  <c r="W31" i="226" s="1"/>
  <c r="M164" i="229"/>
  <c r="V164" i="226"/>
  <c r="W164" i="226" s="1"/>
  <c r="M33" i="229"/>
  <c r="V33" i="226"/>
  <c r="W33" i="226" s="1"/>
  <c r="AO62" i="226"/>
  <c r="AC62" i="226"/>
  <c r="Q221" i="226"/>
  <c r="BQ221" i="226" s="1"/>
  <c r="Q301" i="226"/>
  <c r="BQ301" i="226" s="1"/>
  <c r="Q291" i="226"/>
  <c r="K291" i="229" s="1"/>
  <c r="Q279" i="226"/>
  <c r="BQ279" i="226" s="1"/>
  <c r="Q308" i="226"/>
  <c r="BQ308" i="226" s="1"/>
  <c r="Q248" i="226"/>
  <c r="BQ248" i="226" s="1"/>
  <c r="Q228" i="226"/>
  <c r="BQ228" i="226" s="1"/>
  <c r="M57" i="229"/>
  <c r="V57" i="226"/>
  <c r="W57" i="226" s="1"/>
  <c r="M157" i="229"/>
  <c r="V157" i="226"/>
  <c r="W157" i="226" s="1"/>
  <c r="AC112" i="226"/>
  <c r="BG96" i="226"/>
  <c r="M40" i="229"/>
  <c r="V40" i="226"/>
  <c r="W40" i="226" s="1"/>
  <c r="M144" i="229"/>
  <c r="V144" i="226"/>
  <c r="W144" i="226" s="1"/>
  <c r="M58" i="229"/>
  <c r="V58" i="226"/>
  <c r="W58" i="226" s="1"/>
  <c r="M160" i="229"/>
  <c r="V160" i="226"/>
  <c r="W160" i="226" s="1"/>
  <c r="Q212" i="226"/>
  <c r="BQ212" i="226" s="1"/>
  <c r="Q223" i="226"/>
  <c r="BQ223" i="226" s="1"/>
  <c r="Q270" i="226"/>
  <c r="BS270" i="226" s="1"/>
  <c r="Q313" i="226"/>
  <c r="BU313" i="226" s="1"/>
  <c r="Q337" i="226"/>
  <c r="BQ337" i="226" s="1"/>
  <c r="L302" i="229"/>
  <c r="AO96" i="226"/>
  <c r="M60" i="229"/>
  <c r="V60" i="226"/>
  <c r="W60" i="226" s="1"/>
  <c r="M162" i="229"/>
  <c r="V162" i="226"/>
  <c r="W162" i="226" s="1"/>
  <c r="M171" i="229"/>
  <c r="V171" i="226"/>
  <c r="W171" i="226" s="1"/>
  <c r="M155" i="229"/>
  <c r="V155" i="226"/>
  <c r="W155" i="226" s="1"/>
  <c r="M38" i="229"/>
  <c r="V38" i="226"/>
  <c r="W38" i="226" s="1"/>
  <c r="M142" i="229"/>
  <c r="V142" i="226"/>
  <c r="W142" i="226" s="1"/>
  <c r="M56" i="229"/>
  <c r="V56" i="226"/>
  <c r="W56" i="226" s="1"/>
  <c r="BP97" i="226"/>
  <c r="BG97" i="226"/>
  <c r="AO97" i="226"/>
  <c r="M147" i="229"/>
  <c r="V147" i="226"/>
  <c r="W147" i="226" s="1"/>
  <c r="Q317" i="226"/>
  <c r="BQ317" i="226" s="1"/>
  <c r="Q249" i="226"/>
  <c r="BQ249" i="226" s="1"/>
  <c r="Q219" i="226"/>
  <c r="BQ219" i="226" s="1"/>
  <c r="Q281" i="226"/>
  <c r="BQ281" i="226" s="1"/>
  <c r="Q257" i="226"/>
  <c r="BQ257" i="226" s="1"/>
  <c r="Q298" i="226"/>
  <c r="BQ298" i="226" s="1"/>
  <c r="Q213" i="226"/>
  <c r="BQ213" i="226" s="1"/>
  <c r="M146" i="229"/>
  <c r="V146" i="226"/>
  <c r="W146" i="226" s="1"/>
  <c r="M53" i="229"/>
  <c r="V53" i="226"/>
  <c r="W53" i="226" s="1"/>
  <c r="M169" i="229"/>
  <c r="V169" i="226"/>
  <c r="W169" i="226" s="1"/>
  <c r="M153" i="229"/>
  <c r="V153" i="226"/>
  <c r="W153" i="226" s="1"/>
  <c r="M36" i="229"/>
  <c r="V36" i="226"/>
  <c r="W36" i="226" s="1"/>
  <c r="M156" i="229"/>
  <c r="V156" i="226"/>
  <c r="W156" i="226" s="1"/>
  <c r="M41" i="229"/>
  <c r="V41" i="226"/>
  <c r="W41" i="226" s="1"/>
  <c r="Q256" i="226"/>
  <c r="BQ256" i="226" s="1"/>
  <c r="Q261" i="226"/>
  <c r="BQ261" i="226" s="1"/>
  <c r="Q259" i="226"/>
  <c r="BQ259" i="226" s="1"/>
  <c r="Q341" i="226"/>
  <c r="BS341" i="226" s="1"/>
  <c r="Q278" i="226"/>
  <c r="BQ278" i="226" s="1"/>
  <c r="Q251" i="226"/>
  <c r="BQ251" i="226" s="1"/>
  <c r="Q255" i="226"/>
  <c r="BQ255" i="226" s="1"/>
  <c r="Q239" i="226"/>
  <c r="BQ239" i="226" s="1"/>
  <c r="AO76" i="226"/>
  <c r="AO143" i="226"/>
  <c r="M59" i="229"/>
  <c r="V59" i="226"/>
  <c r="W59" i="226" s="1"/>
  <c r="M167" i="229"/>
  <c r="V167" i="226"/>
  <c r="W167" i="226" s="1"/>
  <c r="BD78" i="226"/>
  <c r="M145" i="229"/>
  <c r="V145" i="226"/>
  <c r="W145" i="226" s="1"/>
  <c r="M170" i="229"/>
  <c r="V170" i="226"/>
  <c r="W170" i="226" s="1"/>
  <c r="M154" i="229"/>
  <c r="V154" i="226"/>
  <c r="W154" i="226" s="1"/>
  <c r="M39" i="229"/>
  <c r="V39" i="226"/>
  <c r="W39" i="226" s="1"/>
  <c r="Q244" i="226"/>
  <c r="BQ244" i="226" s="1"/>
  <c r="Q266" i="226"/>
  <c r="BQ266" i="226" s="1"/>
  <c r="Q265" i="226"/>
  <c r="BQ265" i="226" s="1"/>
  <c r="Q241" i="226"/>
  <c r="BQ241" i="226" s="1"/>
  <c r="Q262" i="226"/>
  <c r="BQ262" i="226" s="1"/>
  <c r="Q286" i="226"/>
  <c r="BQ286" i="226" s="1"/>
  <c r="Q247" i="226"/>
  <c r="BQ247" i="226" s="1"/>
  <c r="Q217" i="226"/>
  <c r="BQ217" i="226" s="1"/>
  <c r="Q319" i="226"/>
  <c r="K319" i="229" s="1"/>
  <c r="M165" i="229"/>
  <c r="V165" i="226"/>
  <c r="W165" i="226" s="1"/>
  <c r="M168" i="229"/>
  <c r="V168" i="226"/>
  <c r="W168" i="226" s="1"/>
  <c r="M37" i="229"/>
  <c r="V37" i="226"/>
  <c r="W37" i="226" s="1"/>
  <c r="W71" i="226"/>
  <c r="Q318" i="226"/>
  <c r="BU318" i="226" s="1"/>
  <c r="Q220" i="226"/>
  <c r="BQ220" i="226" s="1"/>
  <c r="Q230" i="226"/>
  <c r="BQ230" i="226" s="1"/>
  <c r="Q280" i="226"/>
  <c r="BQ280" i="226" s="1"/>
  <c r="Q214" i="226"/>
  <c r="BQ214" i="226" s="1"/>
  <c r="M163" i="229"/>
  <c r="V163" i="226"/>
  <c r="W163" i="226" s="1"/>
  <c r="M143" i="229"/>
  <c r="V143" i="226"/>
  <c r="W143" i="226" s="1"/>
  <c r="M150" i="229"/>
  <c r="V150" i="226"/>
  <c r="W150" i="226" s="1"/>
  <c r="BD79" i="226"/>
  <c r="AC79" i="226"/>
  <c r="AO79" i="226"/>
  <c r="M64" i="229"/>
  <c r="V64" i="226"/>
  <c r="W64" i="226" s="1"/>
  <c r="M166" i="229"/>
  <c r="V166" i="226"/>
  <c r="W166" i="226" s="1"/>
  <c r="M51" i="229"/>
  <c r="V51" i="226"/>
  <c r="W51" i="226" s="1"/>
  <c r="BP35" i="226"/>
  <c r="AF35" i="226"/>
  <c r="Q211" i="226"/>
  <c r="BQ211" i="226" s="1"/>
  <c r="Q312" i="226"/>
  <c r="BQ312" i="226" s="1"/>
  <c r="Q260" i="226"/>
  <c r="BQ260" i="226" s="1"/>
  <c r="Q218" i="226"/>
  <c r="BQ218" i="226" s="1"/>
  <c r="AO175" i="226"/>
  <c r="J207" i="229"/>
  <c r="M207" i="226"/>
  <c r="N207" i="226" s="1"/>
  <c r="J188" i="229"/>
  <c r="M188" i="226"/>
  <c r="N188" i="226" s="1"/>
  <c r="J191" i="229"/>
  <c r="M191" i="226"/>
  <c r="N191" i="226" s="1"/>
  <c r="J178" i="229"/>
  <c r="M178" i="226"/>
  <c r="N178" i="226" s="1"/>
  <c r="J187" i="229"/>
  <c r="M187" i="226"/>
  <c r="N187" i="226" s="1"/>
  <c r="J205" i="229"/>
  <c r="M205" i="226"/>
  <c r="N205" i="226" s="1"/>
  <c r="J162" i="229"/>
  <c r="M162" i="226"/>
  <c r="N162" i="226" s="1"/>
  <c r="J169" i="229"/>
  <c r="M169" i="226"/>
  <c r="N169" i="226" s="1"/>
  <c r="J175" i="229"/>
  <c r="M175" i="226"/>
  <c r="N175" i="226" s="1"/>
  <c r="J203" i="229"/>
  <c r="M203" i="226"/>
  <c r="N203" i="226" s="1"/>
  <c r="J204" i="229"/>
  <c r="M204" i="226"/>
  <c r="N204" i="226" s="1"/>
  <c r="J167" i="229"/>
  <c r="M167" i="226"/>
  <c r="N167" i="226" s="1"/>
  <c r="J173" i="229"/>
  <c r="M173" i="226"/>
  <c r="N173" i="226" s="1"/>
  <c r="J199" i="229"/>
  <c r="M199" i="226"/>
  <c r="N199" i="226" s="1"/>
  <c r="J208" i="229"/>
  <c r="M208" i="226"/>
  <c r="N208" i="226" s="1"/>
  <c r="J149" i="229"/>
  <c r="M149" i="226"/>
  <c r="N149" i="226" s="1"/>
  <c r="J202" i="229"/>
  <c r="M202" i="226"/>
  <c r="N202" i="226" s="1"/>
  <c r="J159" i="229"/>
  <c r="M159" i="226"/>
  <c r="N159" i="226" s="1"/>
  <c r="J195" i="229"/>
  <c r="M195" i="226"/>
  <c r="N195" i="226" s="1"/>
  <c r="J190" i="229"/>
  <c r="M190" i="226"/>
  <c r="N190" i="226" s="1"/>
  <c r="J147" i="229"/>
  <c r="M147" i="226"/>
  <c r="N147" i="226" s="1"/>
  <c r="J154" i="229"/>
  <c r="M154" i="226"/>
  <c r="N154" i="226" s="1"/>
  <c r="J198" i="229"/>
  <c r="M198" i="226"/>
  <c r="N198" i="226" s="1"/>
  <c r="J155" i="229"/>
  <c r="M155" i="226"/>
  <c r="N155" i="226" s="1"/>
  <c r="J148" i="229"/>
  <c r="M148" i="226"/>
  <c r="N148" i="226" s="1"/>
  <c r="J193" i="229"/>
  <c r="M193" i="226"/>
  <c r="N193" i="226" s="1"/>
  <c r="J145" i="229"/>
  <c r="M145" i="226"/>
  <c r="N145" i="226" s="1"/>
  <c r="J194" i="229"/>
  <c r="M194" i="226"/>
  <c r="N194" i="226" s="1"/>
  <c r="J168" i="229"/>
  <c r="M168" i="226"/>
  <c r="N168" i="226" s="1"/>
  <c r="J144" i="229"/>
  <c r="M144" i="226"/>
  <c r="N144" i="226" s="1"/>
  <c r="K306" i="229"/>
  <c r="K282" i="229"/>
  <c r="K245" i="229"/>
  <c r="K309" i="229"/>
  <c r="K334" i="229"/>
  <c r="K340" i="229"/>
  <c r="K264" i="229"/>
  <c r="K305" i="229"/>
  <c r="K288" i="229"/>
  <c r="K276" i="229"/>
  <c r="K271" i="229"/>
  <c r="K209" i="229"/>
  <c r="K268" i="229"/>
  <c r="K304" i="229"/>
  <c r="K289" i="229"/>
  <c r="K267" i="229"/>
  <c r="K269" i="229"/>
  <c r="K252" i="229"/>
  <c r="K283" i="229"/>
  <c r="K273" i="229"/>
  <c r="K296" i="229"/>
  <c r="K299" i="229"/>
  <c r="K297" i="229"/>
  <c r="K277" i="229"/>
  <c r="K275" i="229"/>
  <c r="K243" i="229"/>
  <c r="K263" i="229"/>
  <c r="K253" i="229"/>
  <c r="B11" i="226"/>
  <c r="B11" i="229" s="1"/>
  <c r="P92" i="226"/>
  <c r="Q92" i="226" s="1"/>
  <c r="P143" i="226"/>
  <c r="P200" i="226"/>
  <c r="Q200" i="226" s="1"/>
  <c r="P100" i="226"/>
  <c r="Q100" i="226" s="1"/>
  <c r="P77" i="226"/>
  <c r="Q77" i="226" s="1"/>
  <c r="P82" i="226"/>
  <c r="Q82" i="226" s="1"/>
  <c r="P189" i="226"/>
  <c r="Q189" i="226" s="1"/>
  <c r="P136" i="226"/>
  <c r="Q136" i="226" s="1"/>
  <c r="P201" i="226"/>
  <c r="Q201" i="226" s="1"/>
  <c r="D11" i="226"/>
  <c r="D11" i="229" s="1"/>
  <c r="P57" i="226"/>
  <c r="Q57" i="226" s="1"/>
  <c r="P147" i="226"/>
  <c r="Q147" i="226" s="1"/>
  <c r="P182" i="226"/>
  <c r="Q182" i="226" s="1"/>
  <c r="P137" i="226"/>
  <c r="Q137" i="226" s="1"/>
  <c r="E11" i="226"/>
  <c r="E11" i="229" s="1"/>
  <c r="P162" i="226"/>
  <c r="Q162" i="226" s="1"/>
  <c r="P71" i="226"/>
  <c r="Q71" i="226" s="1"/>
  <c r="P42" i="226"/>
  <c r="P69" i="226"/>
  <c r="Q69" i="226" s="1"/>
  <c r="P191" i="226"/>
  <c r="Q191" i="226" s="1"/>
  <c r="P101" i="226"/>
  <c r="Q101" i="226" s="1"/>
  <c r="P169" i="226"/>
  <c r="Q169" i="226" s="1"/>
  <c r="P180" i="226"/>
  <c r="Q180" i="226" s="1"/>
  <c r="P196" i="226"/>
  <c r="Q196" i="226" s="1"/>
  <c r="P123" i="226"/>
  <c r="Q123" i="226" s="1"/>
  <c r="P89" i="226"/>
  <c r="Q89" i="226" s="1"/>
  <c r="P185" i="226"/>
  <c r="Q185" i="226" s="1"/>
  <c r="P197" i="226"/>
  <c r="Q197" i="226" s="1"/>
  <c r="P111" i="226"/>
  <c r="Q111" i="226" s="1"/>
  <c r="G11" i="226"/>
  <c r="G11" i="229" s="1"/>
  <c r="P35" i="226"/>
  <c r="Q35" i="226" s="1"/>
  <c r="P133" i="226"/>
  <c r="Q133" i="226" s="1"/>
  <c r="P86" i="226"/>
  <c r="Q86" i="226" s="1"/>
  <c r="P195" i="226"/>
  <c r="Q195" i="226" s="1"/>
  <c r="P109" i="226"/>
  <c r="Q109" i="226" s="1"/>
  <c r="I11" i="224"/>
  <c r="P166" i="226"/>
  <c r="Q166" i="226" s="1"/>
  <c r="P165" i="226"/>
  <c r="Q165" i="226" s="1"/>
  <c r="P62" i="226"/>
  <c r="Q62" i="226" s="1"/>
  <c r="P61" i="226"/>
  <c r="Q61" i="226" s="1"/>
  <c r="P66" i="226"/>
  <c r="P132" i="226"/>
  <c r="Q132" i="226" s="1"/>
  <c r="P138" i="226"/>
  <c r="Q138" i="226" s="1"/>
  <c r="C11" i="226"/>
  <c r="C11" i="229" s="1"/>
  <c r="P146" i="226"/>
  <c r="Q146" i="226" s="1"/>
  <c r="P192" i="226"/>
  <c r="Q192" i="226" s="1"/>
  <c r="P176" i="226"/>
  <c r="Q176" i="226" s="1"/>
  <c r="P122" i="226"/>
  <c r="Q122" i="226" s="1"/>
  <c r="P129" i="226"/>
  <c r="Q129" i="226" s="1"/>
  <c r="P193" i="226"/>
  <c r="Q193" i="226" s="1"/>
  <c r="P72" i="226"/>
  <c r="Q72" i="226" s="1"/>
  <c r="P31" i="226"/>
  <c r="Q31" i="226" s="1"/>
  <c r="P206" i="226"/>
  <c r="Q206" i="226" s="1"/>
  <c r="P120" i="226"/>
  <c r="Q120" i="226" s="1"/>
  <c r="P149" i="226"/>
  <c r="Q149" i="226" s="1"/>
  <c r="P141" i="226"/>
  <c r="P171" i="226"/>
  <c r="Q171" i="226" s="1"/>
  <c r="P155" i="226"/>
  <c r="P102" i="226"/>
  <c r="Q102" i="226" s="1"/>
  <c r="P116" i="226"/>
  <c r="Q116" i="226" s="1"/>
  <c r="P52" i="226"/>
  <c r="P127" i="226"/>
  <c r="Q127" i="226" s="1"/>
  <c r="P118" i="226"/>
  <c r="Q118" i="226" s="1"/>
  <c r="P81" i="226"/>
  <c r="Q81" i="226" s="1"/>
  <c r="P113" i="226"/>
  <c r="Q113" i="226" s="1"/>
  <c r="P140" i="226"/>
  <c r="Q140" i="226" s="1"/>
  <c r="P205" i="226"/>
  <c r="Q205" i="226" s="1"/>
  <c r="O188" i="226"/>
  <c r="O204" i="226"/>
  <c r="O104" i="226"/>
  <c r="O177" i="226"/>
  <c r="O103" i="226"/>
  <c r="O143" i="226"/>
  <c r="O52" i="226"/>
  <c r="O147" i="226"/>
  <c r="O169" i="226"/>
  <c r="O146" i="226"/>
  <c r="O186" i="226"/>
  <c r="O202" i="226"/>
  <c r="O119" i="226"/>
  <c r="O79" i="226"/>
  <c r="O175" i="226"/>
  <c r="O203" i="226"/>
  <c r="O57" i="226"/>
  <c r="O184" i="226"/>
  <c r="O139" i="226"/>
  <c r="O115" i="226"/>
  <c r="O130" i="226"/>
  <c r="O114" i="226"/>
  <c r="O173" i="226"/>
  <c r="O99" i="226"/>
  <c r="O121" i="226"/>
  <c r="O162" i="226"/>
  <c r="O71" i="226"/>
  <c r="O42" i="226"/>
  <c r="O69" i="226"/>
  <c r="O198" i="226"/>
  <c r="O98" i="226"/>
  <c r="O90" i="226"/>
  <c r="O125" i="226"/>
  <c r="O128" i="226"/>
  <c r="O91" i="226"/>
  <c r="O75" i="226"/>
  <c r="O74" i="226"/>
  <c r="O187" i="226"/>
  <c r="O134" i="226"/>
  <c r="O199" i="226"/>
  <c r="O97" i="226"/>
  <c r="O84" i="226"/>
  <c r="O35" i="226"/>
  <c r="O135" i="226"/>
  <c r="O112" i="226"/>
  <c r="O96" i="226"/>
  <c r="O88" i="226"/>
  <c r="O126" i="226"/>
  <c r="O73" i="226"/>
  <c r="O95" i="226"/>
  <c r="O166" i="226"/>
  <c r="O165" i="226"/>
  <c r="O62" i="226"/>
  <c r="O61" i="226"/>
  <c r="O66" i="226"/>
  <c r="O178" i="226"/>
  <c r="O194" i="226"/>
  <c r="O110" i="226"/>
  <c r="O94" i="226"/>
  <c r="O78" i="226"/>
  <c r="O80" i="226"/>
  <c r="O124" i="226"/>
  <c r="O87" i="226"/>
  <c r="O183" i="226"/>
  <c r="O93" i="226"/>
  <c r="O31" i="226"/>
  <c r="O208" i="226"/>
  <c r="O108" i="226"/>
  <c r="O76" i="226"/>
  <c r="O85" i="226"/>
  <c r="O181" i="226"/>
  <c r="O107" i="226"/>
  <c r="O131" i="226"/>
  <c r="O149" i="226"/>
  <c r="O141" i="226"/>
  <c r="O171" i="226"/>
  <c r="O155" i="226"/>
  <c r="O190" i="226"/>
  <c r="O174" i="226"/>
  <c r="O106" i="226"/>
  <c r="O83" i="226"/>
  <c r="O117" i="226"/>
  <c r="O179" i="226"/>
  <c r="O207" i="226"/>
  <c r="O105" i="226"/>
  <c r="K328" i="229"/>
  <c r="K324" i="229"/>
  <c r="K335" i="229"/>
  <c r="K316" i="229"/>
  <c r="U316" i="229" s="1"/>
  <c r="K332" i="229"/>
  <c r="K327" i="229"/>
  <c r="U327" i="229" s="1"/>
  <c r="K303" i="229"/>
  <c r="U303" i="229" s="1"/>
  <c r="K295" i="229"/>
  <c r="U295" i="229" s="1"/>
  <c r="K294" i="229"/>
  <c r="U294" i="229" s="1"/>
  <c r="K307" i="229"/>
  <c r="K338" i="229"/>
  <c r="U338" i="229" s="1"/>
  <c r="K320" i="229"/>
  <c r="K336" i="229"/>
  <c r="K292" i="229"/>
  <c r="K321" i="229"/>
  <c r="K325" i="229"/>
  <c r="K293" i="229"/>
  <c r="U293" i="229" s="1"/>
  <c r="K330" i="229"/>
  <c r="U330" i="229" s="1"/>
  <c r="K311" i="229"/>
  <c r="K323" i="229"/>
  <c r="K315" i="229"/>
  <c r="K285" i="229"/>
  <c r="U285" i="229" s="1"/>
  <c r="K287" i="229"/>
  <c r="U287" i="229" s="1"/>
  <c r="K314" i="229"/>
  <c r="AF42" i="223"/>
  <c r="AF134" i="223"/>
  <c r="AF96" i="223"/>
  <c r="AF67" i="223"/>
  <c r="AF107" i="223"/>
  <c r="AF140" i="223"/>
  <c r="AF183" i="223"/>
  <c r="AF205" i="223"/>
  <c r="AF139" i="223"/>
  <c r="AF44" i="223"/>
  <c r="AF58" i="223"/>
  <c r="AF73" i="223"/>
  <c r="AF77" i="223"/>
  <c r="AF98" i="223"/>
  <c r="AF127" i="223"/>
  <c r="AF113" i="223"/>
  <c r="AF146" i="223"/>
  <c r="AF155" i="223"/>
  <c r="AF173" i="223"/>
  <c r="AF189" i="223"/>
  <c r="AF200" i="223"/>
  <c r="AF95" i="223"/>
  <c r="AF36" i="223"/>
  <c r="AF115" i="223"/>
  <c r="AF156" i="223"/>
  <c r="AF157" i="223"/>
  <c r="AF100" i="223"/>
  <c r="AF39" i="223"/>
  <c r="AF53" i="223"/>
  <c r="AF62" i="223"/>
  <c r="AF88" i="223"/>
  <c r="AF89" i="223"/>
  <c r="AF93" i="223"/>
  <c r="AF102" i="223"/>
  <c r="AF122" i="223"/>
  <c r="AF142" i="223"/>
  <c r="AF141" i="223"/>
  <c r="AF167" i="223"/>
  <c r="AF162" i="223"/>
  <c r="AF188" i="223"/>
  <c r="AF182" i="223"/>
  <c r="AF192" i="223"/>
  <c r="AF197" i="223"/>
  <c r="AF153" i="223"/>
  <c r="AF135" i="223"/>
  <c r="AF177" i="223"/>
  <c r="AF152" i="223"/>
  <c r="AF151" i="223"/>
  <c r="AF60" i="223"/>
  <c r="AF166" i="223"/>
  <c r="AF43" i="223"/>
  <c r="AF99" i="223"/>
  <c r="AF174" i="223"/>
  <c r="AF34" i="223"/>
  <c r="AF57" i="223"/>
  <c r="AF81" i="223"/>
  <c r="AF101" i="223"/>
  <c r="AF148" i="223"/>
  <c r="AF163" i="223"/>
  <c r="AF176" i="223"/>
  <c r="AF110" i="223"/>
  <c r="AF74" i="223"/>
  <c r="AF181" i="223"/>
  <c r="AF68" i="223"/>
  <c r="AF84" i="223"/>
  <c r="AF108" i="223"/>
  <c r="AF129" i="223"/>
  <c r="AF143" i="223"/>
  <c r="AF169" i="223"/>
  <c r="AF184" i="223"/>
  <c r="AF191" i="223"/>
  <c r="AF198" i="223"/>
  <c r="AF45" i="223"/>
  <c r="AF114" i="223"/>
  <c r="AF131" i="223"/>
  <c r="AF185" i="223"/>
  <c r="AF47" i="223"/>
  <c r="AF30" i="223"/>
  <c r="AF64" i="223"/>
  <c r="AF69" i="223"/>
  <c r="AF79" i="223"/>
  <c r="AF72" i="223"/>
  <c r="AF104" i="223"/>
  <c r="AF126" i="223"/>
  <c r="AF120" i="223"/>
  <c r="AF144" i="223"/>
  <c r="AF149" i="223"/>
  <c r="AF168" i="223"/>
  <c r="AF186" i="223"/>
  <c r="AF179" i="223"/>
  <c r="AF208" i="223"/>
  <c r="AF193" i="223"/>
  <c r="AF125" i="223"/>
  <c r="AF119" i="223"/>
  <c r="AF175" i="223"/>
  <c r="AF32" i="223"/>
  <c r="AF80" i="223"/>
  <c r="AF56" i="223"/>
  <c r="AF76" i="223"/>
  <c r="AF128" i="223"/>
  <c r="AF121" i="223"/>
  <c r="AF204" i="223"/>
  <c r="AF75" i="223"/>
  <c r="AF61" i="223"/>
  <c r="AF164" i="223"/>
  <c r="AF51" i="223"/>
  <c r="AF38" i="223"/>
  <c r="AF35" i="223"/>
  <c r="AF54" i="223"/>
  <c r="AF87" i="223"/>
  <c r="AF70" i="223"/>
  <c r="AF97" i="223"/>
  <c r="AF94" i="223"/>
  <c r="AF117" i="223"/>
  <c r="AF118" i="223"/>
  <c r="AF130" i="223"/>
  <c r="AF132" i="223"/>
  <c r="AF159" i="223"/>
  <c r="AF187" i="223"/>
  <c r="AF170" i="223"/>
  <c r="AF199" i="223"/>
  <c r="AF206" i="223"/>
  <c r="AF71" i="223"/>
  <c r="AF85" i="223"/>
  <c r="AF207" i="223"/>
  <c r="AF105" i="223"/>
  <c r="AF46" i="223"/>
  <c r="AF202" i="223"/>
  <c r="AF65" i="223"/>
  <c r="AF91" i="223"/>
  <c r="AF106" i="223"/>
  <c r="AF83" i="223"/>
  <c r="AF59" i="223"/>
  <c r="AF136" i="223"/>
  <c r="AF37" i="223"/>
  <c r="AF33" i="223"/>
  <c r="AF86" i="223"/>
  <c r="AF112" i="223"/>
  <c r="AF138" i="223"/>
  <c r="AF180" i="223"/>
  <c r="AF41" i="223"/>
  <c r="AF48" i="223"/>
  <c r="AF63" i="223"/>
  <c r="AF52" i="223"/>
  <c r="AF78" i="223"/>
  <c r="AF82" i="223"/>
  <c r="AF103" i="223"/>
  <c r="AF92" i="223"/>
  <c r="AF124" i="223"/>
  <c r="AF111" i="223"/>
  <c r="AF147" i="223"/>
  <c r="AF137" i="223"/>
  <c r="AF150" i="223"/>
  <c r="AF178" i="223"/>
  <c r="AF171" i="223"/>
  <c r="AF190" i="223"/>
  <c r="AF201" i="223"/>
  <c r="AF49" i="223"/>
  <c r="AF55" i="223"/>
  <c r="AF158" i="223"/>
  <c r="AF161" i="223"/>
  <c r="AF203" i="223"/>
  <c r="AF40" i="223"/>
  <c r="AF165" i="223"/>
  <c r="AF123" i="223"/>
  <c r="AF195" i="223"/>
  <c r="AF145" i="223"/>
  <c r="AF50" i="223"/>
  <c r="AF90" i="223"/>
  <c r="AF116" i="223"/>
  <c r="AF154" i="223"/>
  <c r="AF194" i="223"/>
  <c r="AF160" i="223"/>
  <c r="AF31" i="223"/>
  <c r="AF66" i="223"/>
  <c r="AF109" i="223"/>
  <c r="AF133" i="223"/>
  <c r="AF196" i="223"/>
  <c r="AF172" i="223"/>
  <c r="O71" i="224"/>
  <c r="O57" i="224"/>
  <c r="F11" i="226"/>
  <c r="F11" i="229" s="1"/>
  <c r="U314" i="229"/>
  <c r="U329" i="229"/>
  <c r="O147" i="224"/>
  <c r="O66" i="224"/>
  <c r="U335" i="229"/>
  <c r="O146" i="224"/>
  <c r="U320" i="229"/>
  <c r="O171" i="224"/>
  <c r="U307" i="229"/>
  <c r="U315" i="229"/>
  <c r="J268" i="229"/>
  <c r="U301" i="229"/>
  <c r="U332" i="229"/>
  <c r="U299" i="229"/>
  <c r="U341" i="229"/>
  <c r="U328" i="229"/>
  <c r="U312" i="229"/>
  <c r="U324" i="229"/>
  <c r="U313" i="229"/>
  <c r="U321" i="229"/>
  <c r="I292" i="229"/>
  <c r="U292" i="229" s="1"/>
  <c r="U336" i="229"/>
  <c r="K326" i="229"/>
  <c r="U326" i="229" s="1"/>
  <c r="U325" i="229"/>
  <c r="U311" i="229"/>
  <c r="Q167" i="227"/>
  <c r="N167" i="224"/>
  <c r="BB167" i="224" s="1"/>
  <c r="Q157" i="227"/>
  <c r="N157" i="224"/>
  <c r="BB157" i="224" s="1"/>
  <c r="Q33" i="227"/>
  <c r="N33" i="224"/>
  <c r="BB33" i="224" s="1"/>
  <c r="K142" i="227"/>
  <c r="J142" i="226" s="1"/>
  <c r="K142" i="226" s="1"/>
  <c r="K70" i="227"/>
  <c r="J70" i="226" s="1"/>
  <c r="K70" i="226" s="1"/>
  <c r="K208" i="227"/>
  <c r="J208" i="226" s="1"/>
  <c r="K208" i="226" s="1"/>
  <c r="K176" i="227"/>
  <c r="J176" i="226" s="1"/>
  <c r="K176" i="226" s="1"/>
  <c r="K145" i="227"/>
  <c r="J145" i="226" s="1"/>
  <c r="K145" i="226" s="1"/>
  <c r="K113" i="227"/>
  <c r="J113" i="226" s="1"/>
  <c r="K113" i="226" s="1"/>
  <c r="K81" i="227"/>
  <c r="J81" i="226" s="1"/>
  <c r="K81" i="226" s="1"/>
  <c r="K49" i="227"/>
  <c r="J49" i="226" s="1"/>
  <c r="K49" i="226" s="1"/>
  <c r="K72" i="227"/>
  <c r="J72" i="226" s="1"/>
  <c r="K72" i="226" s="1"/>
  <c r="K204" i="227"/>
  <c r="J204" i="226" s="1"/>
  <c r="K204" i="226" s="1"/>
  <c r="K172" i="227"/>
  <c r="J172" i="226" s="1"/>
  <c r="K172" i="226" s="1"/>
  <c r="K141" i="227"/>
  <c r="J141" i="226" s="1"/>
  <c r="K141" i="226" s="1"/>
  <c r="K109" i="227"/>
  <c r="J109" i="226" s="1"/>
  <c r="K109" i="226" s="1"/>
  <c r="K77" i="227"/>
  <c r="J77" i="226" s="1"/>
  <c r="K77" i="226" s="1"/>
  <c r="K45" i="227"/>
  <c r="J45" i="226" s="1"/>
  <c r="K45" i="226" s="1"/>
  <c r="Q63" i="227"/>
  <c r="N63" i="224"/>
  <c r="BB63" i="224" s="1"/>
  <c r="Q32" i="227"/>
  <c r="N32" i="224"/>
  <c r="BB32" i="224" s="1"/>
  <c r="K187" i="227"/>
  <c r="J187" i="226" s="1"/>
  <c r="K187" i="226" s="1"/>
  <c r="K155" i="227"/>
  <c r="J155" i="226" s="1"/>
  <c r="K155" i="226" s="1"/>
  <c r="K116" i="227"/>
  <c r="J116" i="226" s="1"/>
  <c r="K116" i="226" s="1"/>
  <c r="K84" i="227"/>
  <c r="J84" i="226" s="1"/>
  <c r="K84" i="226" s="1"/>
  <c r="K52" i="227"/>
  <c r="J52" i="226" s="1"/>
  <c r="K52" i="226" s="1"/>
  <c r="K74" i="227"/>
  <c r="J74" i="226" s="1"/>
  <c r="K74" i="226" s="1"/>
  <c r="K48" i="227"/>
  <c r="J48" i="226" s="1"/>
  <c r="K48" i="226" s="1"/>
  <c r="Q37" i="227"/>
  <c r="N37" i="224"/>
  <c r="BB37" i="224" s="1"/>
  <c r="K149" i="227"/>
  <c r="J149" i="226" s="1"/>
  <c r="K149" i="226" s="1"/>
  <c r="K78" i="227"/>
  <c r="J78" i="226" s="1"/>
  <c r="K78" i="226" s="1"/>
  <c r="K202" i="227"/>
  <c r="J202" i="226" s="1"/>
  <c r="K202" i="226" s="1"/>
  <c r="K170" i="227"/>
  <c r="J170" i="226" s="1"/>
  <c r="K170" i="226" s="1"/>
  <c r="K139" i="227"/>
  <c r="J139" i="226" s="1"/>
  <c r="K139" i="226" s="1"/>
  <c r="K107" i="227"/>
  <c r="J107" i="226" s="1"/>
  <c r="K107" i="226" s="1"/>
  <c r="K75" i="227"/>
  <c r="J75" i="226" s="1"/>
  <c r="K75" i="226" s="1"/>
  <c r="K43" i="227"/>
  <c r="J43" i="226" s="1"/>
  <c r="K43" i="226" s="1"/>
  <c r="K185" i="227"/>
  <c r="J185" i="226" s="1"/>
  <c r="K185" i="226" s="1"/>
  <c r="K130" i="227"/>
  <c r="J130" i="226" s="1"/>
  <c r="K130" i="226" s="1"/>
  <c r="K34" i="227"/>
  <c r="J34" i="226" s="1"/>
  <c r="K34" i="226" s="1"/>
  <c r="K118" i="227"/>
  <c r="J118" i="226" s="1"/>
  <c r="K118" i="226" s="1"/>
  <c r="Q48" i="227"/>
  <c r="N48" i="224"/>
  <c r="BB48" i="224" s="1"/>
  <c r="Q38" i="227"/>
  <c r="N38" i="224"/>
  <c r="BB38" i="224" s="1"/>
  <c r="K161" i="227"/>
  <c r="J161" i="226" s="1"/>
  <c r="K161" i="226" s="1"/>
  <c r="K82" i="227"/>
  <c r="J82" i="226" s="1"/>
  <c r="K82" i="226" s="1"/>
  <c r="K88" i="227"/>
  <c r="J88" i="226" s="1"/>
  <c r="K88" i="226" s="1"/>
  <c r="Q152" i="227"/>
  <c r="N152" i="224"/>
  <c r="BB152" i="224" s="1"/>
  <c r="Q142" i="227"/>
  <c r="N142" i="224"/>
  <c r="BB142" i="224" s="1"/>
  <c r="Q70" i="227"/>
  <c r="N70" i="224"/>
  <c r="BB70" i="224" s="1"/>
  <c r="Q58" i="227"/>
  <c r="N58" i="224"/>
  <c r="BB58" i="224" s="1"/>
  <c r="K199" i="227"/>
  <c r="J199" i="226" s="1"/>
  <c r="K199" i="226" s="1"/>
  <c r="K167" i="227"/>
  <c r="J167" i="226" s="1"/>
  <c r="K167" i="226" s="1"/>
  <c r="K112" i="227"/>
  <c r="J112" i="226" s="1"/>
  <c r="K112" i="226" s="1"/>
  <c r="Q168" i="227"/>
  <c r="N168" i="224"/>
  <c r="BB168" i="224" s="1"/>
  <c r="Q156" i="227"/>
  <c r="N156" i="224"/>
  <c r="BB156" i="224" s="1"/>
  <c r="K190" i="227"/>
  <c r="J190" i="226" s="1"/>
  <c r="K190" i="226" s="1"/>
  <c r="K158" i="227"/>
  <c r="J158" i="226" s="1"/>
  <c r="K158" i="226" s="1"/>
  <c r="K127" i="227"/>
  <c r="J127" i="226" s="1"/>
  <c r="K127" i="226" s="1"/>
  <c r="K95" i="227"/>
  <c r="J95" i="226" s="1"/>
  <c r="K95" i="226" s="1"/>
  <c r="K63" i="227"/>
  <c r="J63" i="226" s="1"/>
  <c r="K63" i="226" s="1"/>
  <c r="K31" i="227"/>
  <c r="J31" i="226" s="1"/>
  <c r="K31" i="226" s="1"/>
  <c r="Q163" i="227"/>
  <c r="N163" i="224"/>
  <c r="BB163" i="224" s="1"/>
  <c r="Q153" i="227"/>
  <c r="N153" i="224"/>
  <c r="Q51" i="227"/>
  <c r="N51" i="224"/>
  <c r="BB51" i="224" s="1"/>
  <c r="K205" i="227"/>
  <c r="J205" i="226" s="1"/>
  <c r="K205" i="226" s="1"/>
  <c r="K126" i="227"/>
  <c r="J126" i="226" s="1"/>
  <c r="K126" i="226" s="1"/>
  <c r="K46" i="227"/>
  <c r="J46" i="226" s="1"/>
  <c r="K46" i="226" s="1"/>
  <c r="K200" i="227"/>
  <c r="J200" i="226" s="1"/>
  <c r="K200" i="226" s="1"/>
  <c r="K168" i="227"/>
  <c r="J168" i="226" s="1"/>
  <c r="K168" i="226" s="1"/>
  <c r="K137" i="227"/>
  <c r="J137" i="226" s="1"/>
  <c r="K137" i="226" s="1"/>
  <c r="K105" i="227"/>
  <c r="J105" i="226" s="1"/>
  <c r="K105" i="226" s="1"/>
  <c r="K73" i="227"/>
  <c r="J73" i="226" s="1"/>
  <c r="K73" i="226" s="1"/>
  <c r="K41" i="227"/>
  <c r="J41" i="226" s="1"/>
  <c r="K41" i="226" s="1"/>
  <c r="K196" i="227"/>
  <c r="J196" i="226" s="1"/>
  <c r="K196" i="226" s="1"/>
  <c r="K164" i="227"/>
  <c r="J164" i="226" s="1"/>
  <c r="K164" i="226" s="1"/>
  <c r="K133" i="227"/>
  <c r="J133" i="226" s="1"/>
  <c r="K133" i="226" s="1"/>
  <c r="K101" i="227"/>
  <c r="J101" i="226" s="1"/>
  <c r="K101" i="226" s="1"/>
  <c r="K69" i="227"/>
  <c r="J69" i="226" s="1"/>
  <c r="K69" i="226" s="1"/>
  <c r="K37" i="227"/>
  <c r="J37" i="226" s="1"/>
  <c r="K37" i="226" s="1"/>
  <c r="Q59" i="227"/>
  <c r="N59" i="224"/>
  <c r="BB59" i="224" s="1"/>
  <c r="Q30" i="227"/>
  <c r="N30" i="224"/>
  <c r="BB30" i="224" s="1"/>
  <c r="K179" i="227"/>
  <c r="J179" i="226" s="1"/>
  <c r="K179" i="226" s="1"/>
  <c r="K140" i="227"/>
  <c r="J140" i="226" s="1"/>
  <c r="K140" i="226" s="1"/>
  <c r="K108" i="227"/>
  <c r="J108" i="226" s="1"/>
  <c r="K108" i="226" s="1"/>
  <c r="K76" i="227"/>
  <c r="J76" i="226" s="1"/>
  <c r="K76" i="226" s="1"/>
  <c r="K44" i="227"/>
  <c r="J44" i="226" s="1"/>
  <c r="K44" i="226" s="1"/>
  <c r="K50" i="227"/>
  <c r="J50" i="226" s="1"/>
  <c r="K50" i="226" s="1"/>
  <c r="K197" i="227"/>
  <c r="J197" i="226" s="1"/>
  <c r="K197" i="226" s="1"/>
  <c r="K134" i="227"/>
  <c r="J134" i="226" s="1"/>
  <c r="K134" i="226" s="1"/>
  <c r="K62" i="227"/>
  <c r="J62" i="226" s="1"/>
  <c r="K62" i="226" s="1"/>
  <c r="K194" i="227"/>
  <c r="J194" i="226" s="1"/>
  <c r="K194" i="226" s="1"/>
  <c r="K162" i="227"/>
  <c r="J162" i="226" s="1"/>
  <c r="K162" i="226" s="1"/>
  <c r="K131" i="227"/>
  <c r="J131" i="226" s="1"/>
  <c r="K131" i="226" s="1"/>
  <c r="K99" i="227"/>
  <c r="J99" i="226" s="1"/>
  <c r="K99" i="226" s="1"/>
  <c r="K67" i="227"/>
  <c r="J67" i="226" s="1"/>
  <c r="K67" i="226" s="1"/>
  <c r="K35" i="227"/>
  <c r="J35" i="226" s="1"/>
  <c r="K35" i="226" s="1"/>
  <c r="K169" i="227"/>
  <c r="J169" i="226" s="1"/>
  <c r="K169" i="226" s="1"/>
  <c r="K114" i="227"/>
  <c r="J114" i="226" s="1"/>
  <c r="K114" i="226" s="1"/>
  <c r="K104" i="227"/>
  <c r="J104" i="226" s="1"/>
  <c r="K104" i="226" s="1"/>
  <c r="K54" i="227"/>
  <c r="J54" i="226" s="1"/>
  <c r="K54" i="226" s="1"/>
  <c r="Q46" i="227"/>
  <c r="N46" i="224"/>
  <c r="BB46" i="224" s="1"/>
  <c r="Q36" i="227"/>
  <c r="N36" i="224"/>
  <c r="BB36" i="224" s="1"/>
  <c r="K138" i="227"/>
  <c r="J138" i="226" s="1"/>
  <c r="K138" i="226" s="1"/>
  <c r="K66" i="227"/>
  <c r="J66" i="226" s="1"/>
  <c r="K66" i="226" s="1"/>
  <c r="K56" i="227"/>
  <c r="J56" i="226" s="1"/>
  <c r="K56" i="226" s="1"/>
  <c r="Q150" i="227"/>
  <c r="N150" i="224"/>
  <c r="BB150" i="224" s="1"/>
  <c r="Q68" i="227"/>
  <c r="N68" i="224"/>
  <c r="Q56" i="227"/>
  <c r="N56" i="224"/>
  <c r="BB56" i="224" s="1"/>
  <c r="K191" i="227"/>
  <c r="J191" i="226" s="1"/>
  <c r="K191" i="226" s="1"/>
  <c r="K159" i="227"/>
  <c r="J159" i="226" s="1"/>
  <c r="K159" i="226" s="1"/>
  <c r="K64" i="227"/>
  <c r="J64" i="226" s="1"/>
  <c r="K64" i="226" s="1"/>
  <c r="Q45" i="227"/>
  <c r="N45" i="224"/>
  <c r="BB45" i="224" s="1"/>
  <c r="Q164" i="227"/>
  <c r="N164" i="224"/>
  <c r="BB164" i="224" s="1"/>
  <c r="Q154" i="227"/>
  <c r="N154" i="224"/>
  <c r="K182" i="227"/>
  <c r="J182" i="226" s="1"/>
  <c r="K182" i="226" s="1"/>
  <c r="K150" i="227"/>
  <c r="J150" i="226" s="1"/>
  <c r="K150" i="226" s="1"/>
  <c r="K119" i="227"/>
  <c r="J119" i="226" s="1"/>
  <c r="K119" i="226" s="1"/>
  <c r="K87" i="227"/>
  <c r="J87" i="226" s="1"/>
  <c r="K87" i="226" s="1"/>
  <c r="K55" i="227"/>
  <c r="J55" i="226" s="1"/>
  <c r="K55" i="226" s="1"/>
  <c r="Q161" i="227"/>
  <c r="N161" i="224"/>
  <c r="BB161" i="224" s="1"/>
  <c r="Q43" i="227"/>
  <c r="N43" i="224"/>
  <c r="BB43" i="224" s="1"/>
  <c r="K181" i="227"/>
  <c r="J181" i="226" s="1"/>
  <c r="K181" i="226" s="1"/>
  <c r="K102" i="227"/>
  <c r="J102" i="226" s="1"/>
  <c r="K102" i="226" s="1"/>
  <c r="K30" i="227"/>
  <c r="J30" i="226" s="1"/>
  <c r="K30" i="226" s="1"/>
  <c r="K192" i="227"/>
  <c r="J192" i="226" s="1"/>
  <c r="K192" i="226" s="1"/>
  <c r="K160" i="227"/>
  <c r="J160" i="226" s="1"/>
  <c r="K160" i="226" s="1"/>
  <c r="K129" i="227"/>
  <c r="J129" i="226" s="1"/>
  <c r="K129" i="226" s="1"/>
  <c r="K97" i="227"/>
  <c r="J97" i="226" s="1"/>
  <c r="K97" i="226" s="1"/>
  <c r="K65" i="227"/>
  <c r="J65" i="226" s="1"/>
  <c r="K65" i="226" s="1"/>
  <c r="K33" i="227"/>
  <c r="J33" i="226" s="1"/>
  <c r="K33" i="226" s="1"/>
  <c r="Q151" i="227"/>
  <c r="N151" i="224"/>
  <c r="BB151" i="224" s="1"/>
  <c r="K188" i="227"/>
  <c r="J188" i="226" s="1"/>
  <c r="K188" i="226" s="1"/>
  <c r="K156" i="227"/>
  <c r="J156" i="226" s="1"/>
  <c r="K156" i="226" s="1"/>
  <c r="K125" i="227"/>
  <c r="J125" i="226" s="1"/>
  <c r="K125" i="226" s="1"/>
  <c r="K93" i="227"/>
  <c r="J93" i="226" s="1"/>
  <c r="K93" i="226" s="1"/>
  <c r="K61" i="227"/>
  <c r="J61" i="226" s="1"/>
  <c r="K61" i="226" s="1"/>
  <c r="Q67" i="227"/>
  <c r="N67" i="224"/>
  <c r="BB67" i="224" s="1"/>
  <c r="Q55" i="227"/>
  <c r="N55" i="224"/>
  <c r="BB55" i="224" s="1"/>
  <c r="K203" i="227"/>
  <c r="J203" i="226" s="1"/>
  <c r="K203" i="226" s="1"/>
  <c r="K171" i="227"/>
  <c r="J171" i="226" s="1"/>
  <c r="K171" i="226" s="1"/>
  <c r="K132" i="227"/>
  <c r="J132" i="226" s="1"/>
  <c r="K132" i="226" s="1"/>
  <c r="K100" i="227"/>
  <c r="J100" i="226" s="1"/>
  <c r="K100" i="226" s="1"/>
  <c r="K68" i="227"/>
  <c r="J68" i="226" s="1"/>
  <c r="K68" i="226" s="1"/>
  <c r="K36" i="227"/>
  <c r="J36" i="226" s="1"/>
  <c r="K36" i="226" s="1"/>
  <c r="K136" i="227"/>
  <c r="J136" i="226" s="1"/>
  <c r="K136" i="226" s="1"/>
  <c r="Q49" i="227"/>
  <c r="N49" i="224"/>
  <c r="BB49" i="224" s="1"/>
  <c r="K173" i="227"/>
  <c r="J173" i="226" s="1"/>
  <c r="K173" i="226" s="1"/>
  <c r="K110" i="227"/>
  <c r="J110" i="226" s="1"/>
  <c r="K110" i="226" s="1"/>
  <c r="K38" i="227"/>
  <c r="J38" i="226" s="1"/>
  <c r="K38" i="226" s="1"/>
  <c r="K186" i="227"/>
  <c r="J186" i="226" s="1"/>
  <c r="K186" i="226" s="1"/>
  <c r="K154" i="227"/>
  <c r="J154" i="226" s="1"/>
  <c r="K154" i="226" s="1"/>
  <c r="K123" i="227"/>
  <c r="J123" i="226" s="1"/>
  <c r="K123" i="226" s="1"/>
  <c r="K91" i="227"/>
  <c r="J91" i="226" s="1"/>
  <c r="K91" i="226" s="1"/>
  <c r="K59" i="227"/>
  <c r="J59" i="226" s="1"/>
  <c r="K59" i="226" s="1"/>
  <c r="K201" i="227"/>
  <c r="J201" i="226" s="1"/>
  <c r="K201" i="226" s="1"/>
  <c r="K153" i="227"/>
  <c r="J153" i="226" s="1"/>
  <c r="K153" i="226" s="1"/>
  <c r="K90" i="227"/>
  <c r="J90" i="226" s="1"/>
  <c r="K90" i="226" s="1"/>
  <c r="K80" i="227"/>
  <c r="J80" i="226" s="1"/>
  <c r="K80" i="226" s="1"/>
  <c r="Q47" i="227"/>
  <c r="N47" i="224"/>
  <c r="BB47" i="224" s="1"/>
  <c r="Q44" i="227"/>
  <c r="N44" i="224"/>
  <c r="BB44" i="224" s="1"/>
  <c r="Q34" i="227"/>
  <c r="N34" i="224"/>
  <c r="BB34" i="224" s="1"/>
  <c r="K122" i="227"/>
  <c r="J122" i="226" s="1"/>
  <c r="K122" i="226" s="1"/>
  <c r="K42" i="227"/>
  <c r="J42" i="226" s="1"/>
  <c r="K42" i="226" s="1"/>
  <c r="K32" i="227"/>
  <c r="J32" i="226" s="1"/>
  <c r="K32" i="226" s="1"/>
  <c r="Q148" i="227"/>
  <c r="N148" i="224"/>
  <c r="BB148" i="224" s="1"/>
  <c r="Q64" i="227"/>
  <c r="N64" i="224"/>
  <c r="BB64" i="224" s="1"/>
  <c r="Q54" i="227"/>
  <c r="N54" i="224"/>
  <c r="BB54" i="224" s="1"/>
  <c r="K183" i="227"/>
  <c r="J183" i="226" s="1"/>
  <c r="K183" i="226" s="1"/>
  <c r="K151" i="227"/>
  <c r="J151" i="226" s="1"/>
  <c r="K151" i="226" s="1"/>
  <c r="Q172" i="227"/>
  <c r="N172" i="224"/>
  <c r="BB172" i="224" s="1"/>
  <c r="Q160" i="227"/>
  <c r="N160" i="224"/>
  <c r="BB160" i="224" s="1"/>
  <c r="K206" i="227"/>
  <c r="J206" i="226" s="1"/>
  <c r="K206" i="226" s="1"/>
  <c r="K174" i="227"/>
  <c r="J174" i="226" s="1"/>
  <c r="K174" i="226" s="1"/>
  <c r="K143" i="227"/>
  <c r="J143" i="226" s="1"/>
  <c r="K143" i="226" s="1"/>
  <c r="K111" i="227"/>
  <c r="J111" i="226" s="1"/>
  <c r="K111" i="226" s="1"/>
  <c r="K79" i="227"/>
  <c r="J79" i="226" s="1"/>
  <c r="K79" i="226" s="1"/>
  <c r="K47" i="227"/>
  <c r="J47" i="226" s="1"/>
  <c r="K47" i="226" s="1"/>
  <c r="Q159" i="227"/>
  <c r="N159" i="224"/>
  <c r="BB159" i="224" s="1"/>
  <c r="Q39" i="227"/>
  <c r="N39" i="224"/>
  <c r="BB39" i="224" s="1"/>
  <c r="K165" i="227"/>
  <c r="J165" i="226" s="1"/>
  <c r="K165" i="226" s="1"/>
  <c r="K86" i="227"/>
  <c r="J86" i="226" s="1"/>
  <c r="K86" i="226" s="1"/>
  <c r="K184" i="227"/>
  <c r="J184" i="226" s="1"/>
  <c r="K184" i="226" s="1"/>
  <c r="K152" i="227"/>
  <c r="J152" i="226" s="1"/>
  <c r="K152" i="226" s="1"/>
  <c r="K121" i="227"/>
  <c r="J121" i="226" s="1"/>
  <c r="K121" i="226" s="1"/>
  <c r="K89" i="227"/>
  <c r="J89" i="226" s="1"/>
  <c r="K89" i="226" s="1"/>
  <c r="K57" i="227"/>
  <c r="J57" i="226" s="1"/>
  <c r="K57" i="226" s="1"/>
  <c r="K128" i="227"/>
  <c r="J128" i="226" s="1"/>
  <c r="K128" i="226" s="1"/>
  <c r="Q145" i="227"/>
  <c r="N145" i="224"/>
  <c r="BB145" i="224" s="1"/>
  <c r="K180" i="227"/>
  <c r="J180" i="226" s="1"/>
  <c r="K180" i="226" s="1"/>
  <c r="K148" i="227"/>
  <c r="J148" i="226" s="1"/>
  <c r="K148" i="226" s="1"/>
  <c r="K117" i="227"/>
  <c r="J117" i="226" s="1"/>
  <c r="K117" i="226" s="1"/>
  <c r="K85" i="227"/>
  <c r="J85" i="226" s="1"/>
  <c r="K85" i="226" s="1"/>
  <c r="K53" i="227"/>
  <c r="J53" i="226" s="1"/>
  <c r="K53" i="226" s="1"/>
  <c r="Q65" i="227"/>
  <c r="N65" i="224"/>
  <c r="BB65" i="224" s="1"/>
  <c r="Q53" i="227"/>
  <c r="N53" i="224"/>
  <c r="BB53" i="224" s="1"/>
  <c r="K195" i="227"/>
  <c r="J195" i="226" s="1"/>
  <c r="K195" i="226" s="1"/>
  <c r="K163" i="227"/>
  <c r="J163" i="226" s="1"/>
  <c r="K163" i="226" s="1"/>
  <c r="K124" i="227"/>
  <c r="J124" i="226" s="1"/>
  <c r="K124" i="226" s="1"/>
  <c r="K92" i="227"/>
  <c r="J92" i="226" s="1"/>
  <c r="K92" i="226" s="1"/>
  <c r="K60" i="227"/>
  <c r="J60" i="226" s="1"/>
  <c r="K60" i="226" s="1"/>
  <c r="K98" i="227"/>
  <c r="J98" i="226" s="1"/>
  <c r="K98" i="226" s="1"/>
  <c r="K96" i="227"/>
  <c r="J96" i="226" s="1"/>
  <c r="K96" i="226" s="1"/>
  <c r="Q41" i="227"/>
  <c r="N41" i="224"/>
  <c r="BB41" i="224" s="1"/>
  <c r="K157" i="227"/>
  <c r="J157" i="226" s="1"/>
  <c r="K157" i="226" s="1"/>
  <c r="K94" i="227"/>
  <c r="J94" i="226" s="1"/>
  <c r="K94" i="226" s="1"/>
  <c r="K178" i="227"/>
  <c r="J178" i="226" s="1"/>
  <c r="K178" i="226" s="1"/>
  <c r="K147" i="227"/>
  <c r="J147" i="226" s="1"/>
  <c r="K147" i="226" s="1"/>
  <c r="K115" i="227"/>
  <c r="J115" i="226" s="1"/>
  <c r="K115" i="226" s="1"/>
  <c r="K83" i="227"/>
  <c r="J83" i="226" s="1"/>
  <c r="K83" i="226" s="1"/>
  <c r="K51" i="227"/>
  <c r="J51" i="226" s="1"/>
  <c r="K51" i="226" s="1"/>
  <c r="K193" i="227"/>
  <c r="J193" i="226" s="1"/>
  <c r="K193" i="226" s="1"/>
  <c r="K146" i="227"/>
  <c r="J146" i="226" s="1"/>
  <c r="K146" i="226" s="1"/>
  <c r="K58" i="227"/>
  <c r="J58" i="226" s="1"/>
  <c r="K58" i="226" s="1"/>
  <c r="K40" i="227"/>
  <c r="J40" i="226" s="1"/>
  <c r="K40" i="226" s="1"/>
  <c r="K189" i="227"/>
  <c r="J189" i="226" s="1"/>
  <c r="K189" i="226" s="1"/>
  <c r="Q50" i="227"/>
  <c r="N50" i="224"/>
  <c r="BB50" i="224" s="1"/>
  <c r="Q40" i="227"/>
  <c r="N40" i="224"/>
  <c r="BB40" i="224" s="1"/>
  <c r="K177" i="227"/>
  <c r="J177" i="226" s="1"/>
  <c r="K177" i="226" s="1"/>
  <c r="K106" i="227"/>
  <c r="J106" i="226" s="1"/>
  <c r="K106" i="226" s="1"/>
  <c r="K120" i="227"/>
  <c r="J120" i="226" s="1"/>
  <c r="K120" i="226" s="1"/>
  <c r="Q144" i="227"/>
  <c r="N144" i="224"/>
  <c r="Q60" i="227"/>
  <c r="N60" i="224"/>
  <c r="BB60" i="224" s="1"/>
  <c r="K207" i="227"/>
  <c r="J207" i="226" s="1"/>
  <c r="K207" i="226" s="1"/>
  <c r="K175" i="227"/>
  <c r="J175" i="226" s="1"/>
  <c r="K175" i="226" s="1"/>
  <c r="K144" i="227"/>
  <c r="J144" i="226" s="1"/>
  <c r="K144" i="226" s="1"/>
  <c r="Q170" i="227"/>
  <c r="N170" i="224"/>
  <c r="BB170" i="224" s="1"/>
  <c r="Q158" i="227"/>
  <c r="N158" i="224"/>
  <c r="BB158" i="224" s="1"/>
  <c r="K198" i="227"/>
  <c r="J198" i="226" s="1"/>
  <c r="K198" i="226" s="1"/>
  <c r="K166" i="227"/>
  <c r="J166" i="226" s="1"/>
  <c r="K166" i="226" s="1"/>
  <c r="K135" i="227"/>
  <c r="J135" i="226" s="1"/>
  <c r="K135" i="226" s="1"/>
  <c r="K103" i="227"/>
  <c r="J103" i="226" s="1"/>
  <c r="K103" i="226" s="1"/>
  <c r="K71" i="227"/>
  <c r="J71" i="226" s="1"/>
  <c r="K71" i="226" s="1"/>
  <c r="K39" i="227"/>
  <c r="J39" i="226" s="1"/>
  <c r="K39" i="226" s="1"/>
  <c r="H11" i="224"/>
  <c r="A13" i="224"/>
  <c r="F12" i="224"/>
  <c r="G12" i="224"/>
  <c r="E12" i="224"/>
  <c r="D12" i="224"/>
  <c r="C12" i="224"/>
  <c r="U323" i="229"/>
  <c r="S142" i="224"/>
  <c r="S116" i="224"/>
  <c r="S47" i="224"/>
  <c r="S74" i="224"/>
  <c r="S42" i="224"/>
  <c r="S45" i="224"/>
  <c r="S79" i="224"/>
  <c r="S34" i="224"/>
  <c r="S82" i="224"/>
  <c r="S151" i="224"/>
  <c r="S31" i="224"/>
  <c r="S134" i="224"/>
  <c r="S150" i="224"/>
  <c r="S37" i="224"/>
  <c r="S105" i="224"/>
  <c r="S50" i="224"/>
  <c r="S168" i="224"/>
  <c r="S114" i="224"/>
  <c r="S117" i="224"/>
  <c r="S43" i="224"/>
  <c r="S111" i="224"/>
  <c r="S62" i="224"/>
  <c r="S36" i="224"/>
  <c r="S63" i="224"/>
  <c r="S64" i="224"/>
  <c r="S169" i="224"/>
  <c r="S38" i="224"/>
  <c r="S48" i="224"/>
  <c r="S167" i="224"/>
  <c r="S143" i="224"/>
  <c r="S161" i="224"/>
  <c r="S89" i="224"/>
  <c r="S157" i="224"/>
  <c r="S73" i="224"/>
  <c r="S133" i="224"/>
  <c r="S162" i="224"/>
  <c r="S118" i="224"/>
  <c r="S70" i="224"/>
  <c r="S67" i="224"/>
  <c r="S44" i="224"/>
  <c r="S144" i="224"/>
  <c r="S54" i="224"/>
  <c r="S40" i="224"/>
  <c r="S129" i="224"/>
  <c r="S39" i="224"/>
  <c r="S170" i="224"/>
  <c r="S84" i="224"/>
  <c r="S165" i="224"/>
  <c r="S108" i="224"/>
  <c r="S154" i="224"/>
  <c r="S126" i="224"/>
  <c r="S59" i="224"/>
  <c r="S135" i="224"/>
  <c r="S55" i="224"/>
  <c r="S69" i="224"/>
  <c r="S61" i="224"/>
  <c r="S65" i="224"/>
  <c r="S57" i="224"/>
  <c r="S71" i="224"/>
  <c r="S159" i="224"/>
  <c r="S53" i="224"/>
  <c r="S145" i="224"/>
  <c r="S30" i="224"/>
  <c r="Q177" i="227"/>
  <c r="N66" i="227"/>
  <c r="M66" i="226" s="1"/>
  <c r="N66" i="226" s="1"/>
  <c r="S164" i="224"/>
  <c r="S49" i="224"/>
  <c r="W208" i="227"/>
  <c r="W200" i="227"/>
  <c r="W106" i="227"/>
  <c r="V106" i="226" s="1"/>
  <c r="W106" i="226" s="1"/>
  <c r="W98" i="227"/>
  <c r="Q202" i="227"/>
  <c r="Q194" i="227"/>
  <c r="N186" i="227"/>
  <c r="N137" i="227"/>
  <c r="M137" i="226" s="1"/>
  <c r="N137" i="226" s="1"/>
  <c r="N206" i="227"/>
  <c r="W126" i="227"/>
  <c r="V126" i="226" s="1"/>
  <c r="W126" i="226" s="1"/>
  <c r="W118" i="227"/>
  <c r="W85" i="227"/>
  <c r="V85" i="226" s="1"/>
  <c r="W85" i="226" s="1"/>
  <c r="W77" i="227"/>
  <c r="W186" i="227"/>
  <c r="N171" i="227"/>
  <c r="N163" i="227"/>
  <c r="Q130" i="227"/>
  <c r="Q114" i="227"/>
  <c r="Q87" i="227"/>
  <c r="Q79" i="227"/>
  <c r="W137" i="227"/>
  <c r="V137" i="226" s="1"/>
  <c r="W137" i="226" s="1"/>
  <c r="W201" i="227"/>
  <c r="W193" i="227"/>
  <c r="N132" i="227"/>
  <c r="N124" i="227"/>
  <c r="M124" i="226" s="1"/>
  <c r="N124" i="226" s="1"/>
  <c r="N91" i="227"/>
  <c r="M91" i="226" s="1"/>
  <c r="N91" i="226" s="1"/>
  <c r="N83" i="227"/>
  <c r="M83" i="226" s="1"/>
  <c r="N83" i="226" s="1"/>
  <c r="N34" i="227"/>
  <c r="M34" i="226" s="1"/>
  <c r="N34" i="226" s="1"/>
  <c r="N189" i="227"/>
  <c r="N181" i="227"/>
  <c r="Q103" i="227"/>
  <c r="Q95" i="227"/>
  <c r="W131" i="227"/>
  <c r="V131" i="226" s="1"/>
  <c r="W131" i="226" s="1"/>
  <c r="W123" i="227"/>
  <c r="V123" i="226" s="1"/>
  <c r="W123" i="226" s="1"/>
  <c r="W115" i="227"/>
  <c r="V115" i="226" s="1"/>
  <c r="W115" i="226" s="1"/>
  <c r="W90" i="227"/>
  <c r="V90" i="226" s="1"/>
  <c r="W90" i="226" s="1"/>
  <c r="W82" i="227"/>
  <c r="V82" i="226" s="1"/>
  <c r="W82" i="226" s="1"/>
  <c r="W74" i="227"/>
  <c r="V74" i="226" s="1"/>
  <c r="W74" i="226" s="1"/>
  <c r="Q184" i="227"/>
  <c r="Q139" i="227"/>
  <c r="N123" i="227"/>
  <c r="M123" i="226" s="1"/>
  <c r="N123" i="226" s="1"/>
  <c r="N33" i="227"/>
  <c r="M33" i="226" s="1"/>
  <c r="N33" i="226" s="1"/>
  <c r="Q96" i="227"/>
  <c r="Q115" i="227"/>
  <c r="N53" i="227"/>
  <c r="M53" i="226" s="1"/>
  <c r="N53" i="226" s="1"/>
  <c r="W101" i="227"/>
  <c r="S68" i="224"/>
  <c r="Q174" i="227"/>
  <c r="N121" i="227"/>
  <c r="M121" i="226" s="1"/>
  <c r="N121" i="226" s="1"/>
  <c r="Q110" i="227"/>
  <c r="N100" i="227"/>
  <c r="M100" i="226" s="1"/>
  <c r="N100" i="226" s="1"/>
  <c r="W187" i="227"/>
  <c r="Q183" i="227"/>
  <c r="W113" i="227"/>
  <c r="N72" i="227"/>
  <c r="N56" i="227"/>
  <c r="M56" i="226" s="1"/>
  <c r="N56" i="226" s="1"/>
  <c r="N31" i="227"/>
  <c r="M31" i="226" s="1"/>
  <c r="N31" i="226" s="1"/>
  <c r="N49" i="227"/>
  <c r="M49" i="226" s="1"/>
  <c r="N49" i="226" s="1"/>
  <c r="N110" i="227"/>
  <c r="M110" i="226" s="1"/>
  <c r="N110" i="226" s="1"/>
  <c r="N61" i="227"/>
  <c r="M61" i="226" s="1"/>
  <c r="N61" i="226" s="1"/>
  <c r="W189" i="227"/>
  <c r="W173" i="227"/>
  <c r="W140" i="227"/>
  <c r="W93" i="227"/>
  <c r="N39" i="227"/>
  <c r="M39" i="226" s="1"/>
  <c r="N39" i="226" s="1"/>
  <c r="Q94" i="227"/>
  <c r="N164" i="227"/>
  <c r="Q90" i="227"/>
  <c r="W138" i="227"/>
  <c r="V138" i="226" s="1"/>
  <c r="W138" i="226" s="1"/>
  <c r="W99" i="227"/>
  <c r="S189" i="224"/>
  <c r="S101" i="224"/>
  <c r="W206" i="227"/>
  <c r="W198" i="227"/>
  <c r="W104" i="227"/>
  <c r="V104" i="226" s="1"/>
  <c r="W104" i="226" s="1"/>
  <c r="W96" i="227"/>
  <c r="Q208" i="227"/>
  <c r="N192" i="227"/>
  <c r="N184" i="227"/>
  <c r="N176" i="227"/>
  <c r="N151" i="227"/>
  <c r="N143" i="227"/>
  <c r="N135" i="227"/>
  <c r="M135" i="226" s="1"/>
  <c r="N135" i="226" s="1"/>
  <c r="W135" i="227"/>
  <c r="V135" i="226" s="1"/>
  <c r="N196" i="227"/>
  <c r="W124" i="227"/>
  <c r="W116" i="227"/>
  <c r="W91" i="227"/>
  <c r="W83" i="227"/>
  <c r="V83" i="226" s="1"/>
  <c r="W83" i="226" s="1"/>
  <c r="W75" i="227"/>
  <c r="V75" i="226" s="1"/>
  <c r="W75" i="226" s="1"/>
  <c r="W176" i="227"/>
  <c r="W133" i="227"/>
  <c r="W177" i="227"/>
  <c r="V177" i="226" s="1"/>
  <c r="W177" i="226" s="1"/>
  <c r="N161" i="227"/>
  <c r="N153" i="227"/>
  <c r="Q128" i="227"/>
  <c r="Q85" i="227"/>
  <c r="W190" i="227"/>
  <c r="W207" i="227"/>
  <c r="W199" i="227"/>
  <c r="N122" i="227"/>
  <c r="M122" i="226" s="1"/>
  <c r="N122" i="226" s="1"/>
  <c r="N114" i="227"/>
  <c r="M114" i="226" s="1"/>
  <c r="N114" i="226" s="1"/>
  <c r="W105" i="227"/>
  <c r="V105" i="226" s="1"/>
  <c r="W105" i="226" s="1"/>
  <c r="W97" i="227"/>
  <c r="N89" i="227"/>
  <c r="M89" i="226" s="1"/>
  <c r="N89" i="226" s="1"/>
  <c r="N81" i="227"/>
  <c r="M81" i="226" s="1"/>
  <c r="N81" i="226" s="1"/>
  <c r="N73" i="227"/>
  <c r="M73" i="226" s="1"/>
  <c r="N73" i="226" s="1"/>
  <c r="N40" i="227"/>
  <c r="M40" i="226" s="1"/>
  <c r="N40" i="226" s="1"/>
  <c r="Q203" i="227"/>
  <c r="N179" i="227"/>
  <c r="N146" i="227"/>
  <c r="Q93" i="227"/>
  <c r="N156" i="227"/>
  <c r="W129" i="227"/>
  <c r="V129" i="226" s="1"/>
  <c r="W129" i="226" s="1"/>
  <c r="W121" i="227"/>
  <c r="W88" i="227"/>
  <c r="V88" i="226" s="1"/>
  <c r="W88" i="226" s="1"/>
  <c r="W80" i="227"/>
  <c r="W184" i="227"/>
  <c r="N41" i="227"/>
  <c r="M41" i="226" s="1"/>
  <c r="N41" i="226" s="1"/>
  <c r="Q112" i="227"/>
  <c r="Q80" i="227"/>
  <c r="N166" i="227"/>
  <c r="N80" i="227"/>
  <c r="M80" i="226" s="1"/>
  <c r="N80" i="226" s="1"/>
  <c r="N47" i="227"/>
  <c r="M47" i="226" s="1"/>
  <c r="N47" i="226" s="1"/>
  <c r="W179" i="227"/>
  <c r="V179" i="226" s="1"/>
  <c r="W179" i="226" s="1"/>
  <c r="W107" i="227"/>
  <c r="V107" i="226" s="1"/>
  <c r="W107" i="226" s="1"/>
  <c r="N105" i="227"/>
  <c r="M105" i="226" s="1"/>
  <c r="N105" i="226" s="1"/>
  <c r="N97" i="227"/>
  <c r="M97" i="226" s="1"/>
  <c r="N97" i="226" s="1"/>
  <c r="S166" i="224"/>
  <c r="S66" i="224"/>
  <c r="S156" i="224"/>
  <c r="S41" i="224"/>
  <c r="Q188" i="227"/>
  <c r="Q135" i="227"/>
  <c r="N119" i="227"/>
  <c r="M119" i="226" s="1"/>
  <c r="N119" i="226" s="1"/>
  <c r="N86" i="227"/>
  <c r="M86" i="226" s="1"/>
  <c r="N86" i="226" s="1"/>
  <c r="N78" i="227"/>
  <c r="M78" i="226" s="1"/>
  <c r="N78" i="226" s="1"/>
  <c r="N45" i="227"/>
  <c r="M45" i="226" s="1"/>
  <c r="N45" i="226" s="1"/>
  <c r="N37" i="227"/>
  <c r="M37" i="226" s="1"/>
  <c r="N37" i="226" s="1"/>
  <c r="Q108" i="227"/>
  <c r="N160" i="227"/>
  <c r="M160" i="226" s="1"/>
  <c r="Q88" i="227"/>
  <c r="N106" i="227"/>
  <c r="M106" i="226" s="1"/>
  <c r="N106" i="226" s="1"/>
  <c r="N98" i="227"/>
  <c r="M98" i="226" s="1"/>
  <c r="N98" i="226" s="1"/>
  <c r="N65" i="227"/>
  <c r="M65" i="226" s="1"/>
  <c r="N65" i="226" s="1"/>
  <c r="N57" i="227"/>
  <c r="M57" i="226" s="1"/>
  <c r="N57" i="226" s="1"/>
  <c r="N32" i="227"/>
  <c r="Q125" i="227"/>
  <c r="W185" i="227"/>
  <c r="W136" i="227"/>
  <c r="V136" i="226" s="1"/>
  <c r="W136" i="226" s="1"/>
  <c r="Q117" i="227"/>
  <c r="Q74" i="227"/>
  <c r="Q181" i="227"/>
  <c r="Q173" i="227"/>
  <c r="N103" i="227"/>
  <c r="M103" i="226" s="1"/>
  <c r="N103" i="226" s="1"/>
  <c r="N62" i="227"/>
  <c r="M62" i="226" s="1"/>
  <c r="N62" i="226" s="1"/>
  <c r="N82" i="227"/>
  <c r="M82" i="226" s="1"/>
  <c r="N82" i="226" s="1"/>
  <c r="N172" i="227"/>
  <c r="Q76" i="227"/>
  <c r="N69" i="227"/>
  <c r="M69" i="226" s="1"/>
  <c r="N69" i="226" s="1"/>
  <c r="W109" i="227"/>
  <c r="V109" i="226" s="1"/>
  <c r="W109" i="226" s="1"/>
  <c r="S93" i="224"/>
  <c r="S173" i="224"/>
  <c r="S155" i="224"/>
  <c r="W204" i="227"/>
  <c r="W196" i="227"/>
  <c r="W110" i="227"/>
  <c r="V110" i="226" s="1"/>
  <c r="W110" i="226" s="1"/>
  <c r="W102" i="227"/>
  <c r="V102" i="226" s="1"/>
  <c r="W102" i="226" s="1"/>
  <c r="W94" i="227"/>
  <c r="V94" i="226" s="1"/>
  <c r="W94" i="226" s="1"/>
  <c r="Q198" i="227"/>
  <c r="N182" i="227"/>
  <c r="N174" i="227"/>
  <c r="N141" i="227"/>
  <c r="W188" i="227"/>
  <c r="W130" i="227"/>
  <c r="V130" i="226" s="1"/>
  <c r="W130" i="226" s="1"/>
  <c r="W122" i="227"/>
  <c r="V122" i="226" s="1"/>
  <c r="W122" i="226" s="1"/>
  <c r="W114" i="227"/>
  <c r="V114" i="226" s="1"/>
  <c r="W114" i="226" s="1"/>
  <c r="W89" i="227"/>
  <c r="V89" i="226" s="1"/>
  <c r="W89" i="226" s="1"/>
  <c r="W81" i="227"/>
  <c r="W73" i="227"/>
  <c r="Q126" i="227"/>
  <c r="Q91" i="227"/>
  <c r="Q83" i="227"/>
  <c r="Q75" i="227"/>
  <c r="W182" i="227"/>
  <c r="V182" i="226" s="1"/>
  <c r="W182" i="226" s="1"/>
  <c r="W205" i="227"/>
  <c r="W197" i="227"/>
  <c r="N46" i="227"/>
  <c r="M46" i="226" s="1"/>
  <c r="N46" i="226" s="1"/>
  <c r="N38" i="227"/>
  <c r="M38" i="226" s="1"/>
  <c r="N38" i="226" s="1"/>
  <c r="N185" i="227"/>
  <c r="N177" i="227"/>
  <c r="N152" i="227"/>
  <c r="Q107" i="227"/>
  <c r="Q99" i="227"/>
  <c r="Q121" i="227"/>
  <c r="W127" i="227"/>
  <c r="V127" i="226" s="1"/>
  <c r="W127" i="226" s="1"/>
  <c r="W119" i="227"/>
  <c r="W86" i="227"/>
  <c r="V86" i="226" s="1"/>
  <c r="W86" i="226" s="1"/>
  <c r="W78" i="227"/>
  <c r="W178" i="227"/>
  <c r="V178" i="226" s="1"/>
  <c r="W178" i="226" s="1"/>
  <c r="W139" i="227"/>
  <c r="V139" i="226" s="1"/>
  <c r="Q104" i="227"/>
  <c r="N102" i="227"/>
  <c r="M102" i="226" s="1"/>
  <c r="N102" i="226" s="1"/>
  <c r="Q175" i="227"/>
  <c r="N201" i="227"/>
  <c r="S146" i="224"/>
  <c r="S60" i="224"/>
  <c r="S158" i="224"/>
  <c r="S148" i="224"/>
  <c r="S107" i="224"/>
  <c r="S58" i="224"/>
  <c r="S33" i="224"/>
  <c r="Q186" i="227"/>
  <c r="Q178" i="227"/>
  <c r="N117" i="227"/>
  <c r="M117" i="226" s="1"/>
  <c r="N117" i="226" s="1"/>
  <c r="N92" i="227"/>
  <c r="N76" i="227"/>
  <c r="M76" i="226" s="1"/>
  <c r="N76" i="226" s="1"/>
  <c r="N51" i="227"/>
  <c r="M51" i="226" s="1"/>
  <c r="N51" i="226" s="1"/>
  <c r="N43" i="227"/>
  <c r="M43" i="226" s="1"/>
  <c r="N43" i="226" s="1"/>
  <c r="Q106" i="227"/>
  <c r="Q98" i="227"/>
  <c r="Q119" i="227"/>
  <c r="Q78" i="227"/>
  <c r="N112" i="227"/>
  <c r="N96" i="227"/>
  <c r="M96" i="226" s="1"/>
  <c r="N71" i="227"/>
  <c r="M71" i="226" s="1"/>
  <c r="N71" i="226" s="1"/>
  <c r="N63" i="227"/>
  <c r="M63" i="226" s="1"/>
  <c r="N63" i="226" s="1"/>
  <c r="N30" i="227"/>
  <c r="M30" i="226" s="1"/>
  <c r="N30" i="226" s="1"/>
  <c r="W191" i="227"/>
  <c r="W183" i="227"/>
  <c r="W175" i="227"/>
  <c r="W134" i="227"/>
  <c r="V134" i="226" s="1"/>
  <c r="Q187" i="227"/>
  <c r="Q179" i="227"/>
  <c r="W111" i="227"/>
  <c r="W103" i="227"/>
  <c r="V103" i="226" s="1"/>
  <c r="W103" i="226" s="1"/>
  <c r="W95" i="227"/>
  <c r="V95" i="226" s="1"/>
  <c r="W95" i="226" s="1"/>
  <c r="N197" i="227"/>
  <c r="N109" i="227"/>
  <c r="M109" i="226" s="1"/>
  <c r="N109" i="226" s="1"/>
  <c r="N101" i="227"/>
  <c r="M101" i="226" s="1"/>
  <c r="N101" i="226" s="1"/>
  <c r="N93" i="227"/>
  <c r="M93" i="226" s="1"/>
  <c r="N93" i="226" s="1"/>
  <c r="N60" i="227"/>
  <c r="M60" i="226" s="1"/>
  <c r="N60" i="226" s="1"/>
  <c r="N170" i="227"/>
  <c r="Q131" i="227"/>
  <c r="W181" i="227"/>
  <c r="V181" i="226" s="1"/>
  <c r="W181" i="226" s="1"/>
  <c r="S109" i="224"/>
  <c r="Q190" i="227"/>
  <c r="N158" i="227"/>
  <c r="S153" i="224"/>
  <c r="S171" i="224"/>
  <c r="S163" i="224"/>
  <c r="W202" i="227"/>
  <c r="W194" i="227"/>
  <c r="W108" i="227"/>
  <c r="V108" i="226" s="1"/>
  <c r="W108" i="226" s="1"/>
  <c r="W100" i="227"/>
  <c r="Q204" i="227"/>
  <c r="N180" i="227"/>
  <c r="W180" i="227"/>
  <c r="V180" i="226" s="1"/>
  <c r="W180" i="226" s="1"/>
  <c r="N200" i="227"/>
  <c r="W128" i="227"/>
  <c r="V128" i="226" s="1"/>
  <c r="W128" i="226" s="1"/>
  <c r="W120" i="227"/>
  <c r="W87" i="227"/>
  <c r="V87" i="226" s="1"/>
  <c r="W87" i="226" s="1"/>
  <c r="W79" i="227"/>
  <c r="N165" i="227"/>
  <c r="N157" i="227"/>
  <c r="Q124" i="227"/>
  <c r="Q73" i="227"/>
  <c r="W174" i="227"/>
  <c r="W203" i="227"/>
  <c r="W195" i="227"/>
  <c r="Q134" i="227"/>
  <c r="N126" i="227"/>
  <c r="M126" i="226" s="1"/>
  <c r="N126" i="226" s="1"/>
  <c r="N85" i="227"/>
  <c r="M85" i="226" s="1"/>
  <c r="N85" i="226" s="1"/>
  <c r="N77" i="227"/>
  <c r="M77" i="226" s="1"/>
  <c r="N77" i="226" s="1"/>
  <c r="N52" i="227"/>
  <c r="N44" i="227"/>
  <c r="M44" i="226" s="1"/>
  <c r="N44" i="226" s="1"/>
  <c r="N36" i="227"/>
  <c r="M36" i="226" s="1"/>
  <c r="N36" i="226" s="1"/>
  <c r="Q207" i="227"/>
  <c r="Q199" i="227"/>
  <c r="N183" i="227"/>
  <c r="N150" i="227"/>
  <c r="N142" i="227"/>
  <c r="Q105" i="227"/>
  <c r="Q97" i="227"/>
  <c r="Q84" i="227"/>
  <c r="W125" i="227"/>
  <c r="V125" i="226" s="1"/>
  <c r="W125" i="226" s="1"/>
  <c r="W117" i="227"/>
  <c r="W84" i="227"/>
  <c r="W76" i="227"/>
  <c r="A15" i="229"/>
  <c r="O193" i="224"/>
  <c r="O162" i="224"/>
  <c r="S192" i="224"/>
  <c r="L97" i="229"/>
  <c r="S52" i="224"/>
  <c r="M52" i="229"/>
  <c r="S72" i="224"/>
  <c r="L52" i="229"/>
  <c r="S172" i="224"/>
  <c r="L57" i="229"/>
  <c r="L93" i="229"/>
  <c r="O140" i="224"/>
  <c r="S112" i="224"/>
  <c r="L132" i="229"/>
  <c r="L234" i="229"/>
  <c r="S152" i="224"/>
  <c r="M221" i="229"/>
  <c r="K240" i="229"/>
  <c r="O116" i="224"/>
  <c r="S92" i="224"/>
  <c r="L100" i="229"/>
  <c r="S132" i="224"/>
  <c r="S32" i="224"/>
  <c r="M32" i="229"/>
  <c r="L214" i="229"/>
  <c r="L231" i="229"/>
  <c r="L78" i="229"/>
  <c r="L31" i="229"/>
  <c r="L73" i="229"/>
  <c r="O132" i="224"/>
  <c r="L119" i="229"/>
  <c r="L113" i="229"/>
  <c r="L133" i="229"/>
  <c r="L77" i="229"/>
  <c r="O127" i="224"/>
  <c r="O176" i="224"/>
  <c r="O155" i="224"/>
  <c r="L222" i="229"/>
  <c r="L45" i="229"/>
  <c r="O92" i="224"/>
  <c r="L226" i="229"/>
  <c r="L125" i="229"/>
  <c r="L233" i="229"/>
  <c r="L123" i="229"/>
  <c r="L42" i="229"/>
  <c r="A14" i="227"/>
  <c r="C14" i="227" s="1"/>
  <c r="B13" i="227"/>
  <c r="O138" i="224"/>
  <c r="L43" i="229"/>
  <c r="O169" i="224"/>
  <c r="L53" i="229"/>
  <c r="L83" i="229"/>
  <c r="O141" i="224"/>
  <c r="O62" i="224"/>
  <c r="L76" i="229"/>
  <c r="O111" i="224"/>
  <c r="O143" i="224"/>
  <c r="K210" i="229"/>
  <c r="O120" i="224"/>
  <c r="O205" i="224"/>
  <c r="O123" i="224"/>
  <c r="O206" i="224"/>
  <c r="O101" i="224"/>
  <c r="L105" i="229"/>
  <c r="O86" i="224"/>
  <c r="O180" i="224"/>
  <c r="O136" i="224"/>
  <c r="O197" i="224"/>
  <c r="O122" i="224"/>
  <c r="O191" i="224"/>
  <c r="O89" i="224"/>
  <c r="O109" i="224"/>
  <c r="O69" i="224"/>
  <c r="O118" i="224"/>
  <c r="O129" i="224"/>
  <c r="O200" i="224"/>
  <c r="O149" i="224"/>
  <c r="O113" i="224"/>
  <c r="O61" i="224"/>
  <c r="O196" i="224"/>
  <c r="O42" i="224"/>
  <c r="O35" i="224"/>
  <c r="O52" i="224"/>
  <c r="O77" i="224"/>
  <c r="O189" i="224"/>
  <c r="L70" i="229"/>
  <c r="O185" i="224"/>
  <c r="L92" i="229"/>
  <c r="O80" i="224"/>
  <c r="O76" i="224"/>
  <c r="L56" i="229"/>
  <c r="L111" i="229"/>
  <c r="L84" i="229"/>
  <c r="O190" i="224"/>
  <c r="O104" i="224"/>
  <c r="K229" i="229"/>
  <c r="L216" i="229"/>
  <c r="O131" i="224"/>
  <c r="O128" i="224"/>
  <c r="L88" i="229"/>
  <c r="M241" i="229"/>
  <c r="L98" i="229"/>
  <c r="O87" i="224"/>
  <c r="L124" i="229"/>
  <c r="O88" i="224"/>
  <c r="L241" i="229"/>
  <c r="L130" i="229"/>
  <c r="L118" i="229"/>
  <c r="L67" i="229"/>
  <c r="L220" i="229"/>
  <c r="L140" i="229"/>
  <c r="L60" i="229"/>
  <c r="L72" i="229"/>
  <c r="O184" i="224"/>
  <c r="O95" i="224"/>
  <c r="O97" i="224"/>
  <c r="O207" i="224"/>
  <c r="O98" i="224"/>
  <c r="O94" i="224"/>
  <c r="L215" i="229"/>
  <c r="L86" i="229"/>
  <c r="O119" i="224"/>
  <c r="L48" i="229"/>
  <c r="O93" i="224"/>
  <c r="L106" i="229"/>
  <c r="O124" i="224"/>
  <c r="L136" i="229"/>
  <c r="L64" i="229"/>
  <c r="O181" i="224"/>
  <c r="M72" i="229"/>
  <c r="O78" i="224"/>
  <c r="O198" i="224"/>
  <c r="O96" i="224"/>
  <c r="O110" i="224"/>
  <c r="O165" i="224"/>
  <c r="O187" i="224"/>
  <c r="O121" i="224"/>
  <c r="O125" i="224"/>
  <c r="L235" i="229"/>
  <c r="L37" i="229"/>
  <c r="O135" i="224"/>
  <c r="O139" i="224"/>
  <c r="L126" i="229"/>
  <c r="O74" i="224"/>
  <c r="O105" i="224"/>
  <c r="O208" i="224"/>
  <c r="K227" i="229"/>
  <c r="O183" i="224"/>
  <c r="L213" i="229"/>
  <c r="L91" i="229"/>
  <c r="L68" i="229"/>
  <c r="L50" i="229"/>
  <c r="L120" i="229"/>
  <c r="L116" i="229"/>
  <c r="O31" i="224"/>
  <c r="L236" i="229"/>
  <c r="L139" i="229"/>
  <c r="L96" i="229"/>
  <c r="L46" i="229"/>
  <c r="L104" i="229"/>
  <c r="O173" i="224"/>
  <c r="J221" i="229"/>
  <c r="O126" i="224"/>
  <c r="O175" i="224"/>
  <c r="O90" i="224"/>
  <c r="O114" i="224"/>
  <c r="O202" i="224"/>
  <c r="O203" i="224"/>
  <c r="O91" i="224"/>
  <c r="O99" i="224"/>
  <c r="O188" i="224"/>
  <c r="O186" i="224"/>
  <c r="M92" i="229"/>
  <c r="L44" i="229"/>
  <c r="L232" i="229"/>
  <c r="L108" i="229"/>
  <c r="L90" i="229"/>
  <c r="L32" i="229"/>
  <c r="L59" i="229"/>
  <c r="L103" i="229"/>
  <c r="O73" i="224"/>
  <c r="O199" i="224"/>
  <c r="O83" i="224"/>
  <c r="L225" i="229"/>
  <c r="L99" i="229"/>
  <c r="L131" i="229"/>
  <c r="L127" i="229"/>
  <c r="K226" i="229"/>
  <c r="O108" i="224"/>
  <c r="K231" i="229"/>
  <c r="L66" i="229"/>
  <c r="L237" i="229"/>
  <c r="L87" i="229"/>
  <c r="L229" i="229"/>
  <c r="L138" i="229"/>
  <c r="L221" i="229"/>
  <c r="O85" i="224"/>
  <c r="O79" i="224"/>
  <c r="L40" i="229"/>
  <c r="O177" i="224"/>
  <c r="O115" i="224"/>
  <c r="O112" i="224"/>
  <c r="O179" i="224"/>
  <c r="M112" i="229"/>
  <c r="O106" i="224"/>
  <c r="L217" i="229"/>
  <c r="O178" i="224"/>
  <c r="L117" i="229"/>
  <c r="L39" i="229"/>
  <c r="L30" i="229"/>
  <c r="L227" i="229"/>
  <c r="L107" i="229"/>
  <c r="L110" i="229"/>
  <c r="L79" i="229"/>
  <c r="O174" i="224"/>
  <c r="O166" i="224"/>
  <c r="O84" i="224"/>
  <c r="O134" i="224"/>
  <c r="O117" i="224"/>
  <c r="L71" i="229"/>
  <c r="L219" i="229"/>
  <c r="O130" i="224"/>
  <c r="J241" i="229"/>
  <c r="L128" i="229"/>
  <c r="O107" i="224"/>
  <c r="O204" i="224"/>
  <c r="O103" i="224"/>
  <c r="O100" i="224"/>
  <c r="BQ147" i="226" l="1"/>
  <c r="BB154" i="224"/>
  <c r="BJ154" i="226" s="1"/>
  <c r="BB144" i="224"/>
  <c r="BJ144" i="226" s="1"/>
  <c r="BB68" i="224"/>
  <c r="BJ68" i="226" s="1"/>
  <c r="BB153" i="224"/>
  <c r="BJ153" i="226" s="1"/>
  <c r="BQ86" i="226"/>
  <c r="BQ71" i="226"/>
  <c r="BQ57" i="226"/>
  <c r="BQ252" i="226"/>
  <c r="BQ270" i="226"/>
  <c r="BQ169" i="226"/>
  <c r="BQ149" i="226"/>
  <c r="BQ35" i="226"/>
  <c r="BQ89" i="226"/>
  <c r="BQ129" i="226"/>
  <c r="BQ138" i="226"/>
  <c r="BQ109" i="226"/>
  <c r="BQ291" i="226"/>
  <c r="BQ31" i="226"/>
  <c r="BQ216" i="226"/>
  <c r="BQ313" i="226"/>
  <c r="BQ329" i="226"/>
  <c r="BS67" i="226"/>
  <c r="BQ123" i="226"/>
  <c r="BQ136" i="226"/>
  <c r="BQ341" i="226"/>
  <c r="BQ102" i="226"/>
  <c r="BQ127" i="226"/>
  <c r="BQ272" i="226"/>
  <c r="BQ162" i="226"/>
  <c r="BQ69" i="226"/>
  <c r="BQ137" i="226"/>
  <c r="BQ318" i="226"/>
  <c r="BQ319" i="226"/>
  <c r="BQ122" i="226"/>
  <c r="BQ61" i="226"/>
  <c r="BQ227" i="226"/>
  <c r="BQ62" i="226"/>
  <c r="BQ82" i="226"/>
  <c r="BS252" i="226"/>
  <c r="BP96" i="226"/>
  <c r="N96" i="226"/>
  <c r="BD96" i="226"/>
  <c r="BA40" i="226"/>
  <c r="BU40" i="226" s="1"/>
  <c r="BM142" i="226"/>
  <c r="BM153" i="226"/>
  <c r="AF39" i="226"/>
  <c r="BA56" i="226"/>
  <c r="BA164" i="226"/>
  <c r="W139" i="226"/>
  <c r="BP94" i="226"/>
  <c r="BS123" i="226"/>
  <c r="BS34" i="226"/>
  <c r="BS108" i="226"/>
  <c r="BS66" i="226"/>
  <c r="BS125" i="226"/>
  <c r="BS63" i="226"/>
  <c r="BU136" i="226"/>
  <c r="BS136" i="226"/>
  <c r="BS35" i="226"/>
  <c r="BU35" i="226"/>
  <c r="BU62" i="226"/>
  <c r="BS62" i="226"/>
  <c r="BS69" i="226"/>
  <c r="BU69" i="226"/>
  <c r="BS286" i="226"/>
  <c r="BU286" i="226"/>
  <c r="BU122" i="226"/>
  <c r="BU86" i="226"/>
  <c r="BS262" i="226"/>
  <c r="BS227" i="226"/>
  <c r="BS86" i="226"/>
  <c r="BS237" i="226"/>
  <c r="BS122" i="226"/>
  <c r="BS217" i="226"/>
  <c r="BU89" i="226"/>
  <c r="BU329" i="226"/>
  <c r="BU42" i="226"/>
  <c r="BU90" i="226"/>
  <c r="BU65" i="226"/>
  <c r="BS100" i="226"/>
  <c r="BS318" i="226"/>
  <c r="BS313" i="226"/>
  <c r="BU82" i="226"/>
  <c r="BS312" i="226"/>
  <c r="BS82" i="226"/>
  <c r="BS89" i="226"/>
  <c r="BS266" i="226"/>
  <c r="BS101" i="226"/>
  <c r="BS102" i="226"/>
  <c r="AF115" i="226"/>
  <c r="N95" i="226"/>
  <c r="BP95" i="226"/>
  <c r="BA51" i="226"/>
  <c r="BU51" i="226" s="1"/>
  <c r="BM51" i="226"/>
  <c r="AC130" i="226"/>
  <c r="BG95" i="226"/>
  <c r="AO155" i="226"/>
  <c r="W134" i="226"/>
  <c r="AO95" i="226"/>
  <c r="BD115" i="226"/>
  <c r="AO42" i="226"/>
  <c r="AO90" i="226"/>
  <c r="AO84" i="226"/>
  <c r="AO115" i="226"/>
  <c r="BP115" i="226"/>
  <c r="AO78" i="226"/>
  <c r="W135" i="226"/>
  <c r="AO75" i="226"/>
  <c r="BG94" i="226"/>
  <c r="AC73" i="226"/>
  <c r="BG88" i="226"/>
  <c r="AO94" i="226"/>
  <c r="W159" i="226"/>
  <c r="W161" i="226"/>
  <c r="BA44" i="226"/>
  <c r="BU44" i="226" s="1"/>
  <c r="BA49" i="226"/>
  <c r="BA38" i="226"/>
  <c r="BA41" i="226"/>
  <c r="BU41" i="226" s="1"/>
  <c r="BA60" i="226"/>
  <c r="BA53" i="226"/>
  <c r="BD47" i="226"/>
  <c r="BD45" i="226"/>
  <c r="W46" i="226"/>
  <c r="W158" i="226"/>
  <c r="BD50" i="226"/>
  <c r="BG144" i="226"/>
  <c r="AO65" i="226"/>
  <c r="BA54" i="226"/>
  <c r="BU54" i="226" s="1"/>
  <c r="BA43" i="226"/>
  <c r="BU43" i="226" s="1"/>
  <c r="K301" i="229"/>
  <c r="K230" i="229"/>
  <c r="K341" i="229"/>
  <c r="K213" i="229"/>
  <c r="K255" i="229"/>
  <c r="K221" i="229"/>
  <c r="K265" i="229"/>
  <c r="K249" i="229"/>
  <c r="K233" i="229"/>
  <c r="K312" i="229"/>
  <c r="K244" i="229"/>
  <c r="K280" i="229"/>
  <c r="N160" i="226"/>
  <c r="K308" i="229"/>
  <c r="K286" i="229"/>
  <c r="K317" i="229"/>
  <c r="K261" i="229"/>
  <c r="K279" i="229"/>
  <c r="K278" i="229"/>
  <c r="Q52" i="226"/>
  <c r="Q143" i="226"/>
  <c r="Q42" i="226"/>
  <c r="BS42" i="226" s="1"/>
  <c r="K228" i="229"/>
  <c r="K256" i="229"/>
  <c r="K247" i="229"/>
  <c r="K251" i="229"/>
  <c r="K260" i="229"/>
  <c r="K222" i="229"/>
  <c r="K257" i="229"/>
  <c r="K259" i="229"/>
  <c r="K248" i="229"/>
  <c r="K298" i="229"/>
  <c r="M99" i="229"/>
  <c r="V99" i="226"/>
  <c r="W99" i="226" s="1"/>
  <c r="M195" i="229"/>
  <c r="V195" i="226"/>
  <c r="W195" i="226" s="1"/>
  <c r="BU195" i="226" s="1"/>
  <c r="M183" i="229"/>
  <c r="V183" i="226"/>
  <c r="W183" i="226" s="1"/>
  <c r="M188" i="229"/>
  <c r="V188" i="226"/>
  <c r="W188" i="226" s="1"/>
  <c r="M196" i="229"/>
  <c r="V196" i="226"/>
  <c r="W196" i="226" s="1"/>
  <c r="M184" i="229"/>
  <c r="V184" i="226"/>
  <c r="W184" i="226" s="1"/>
  <c r="M116" i="229"/>
  <c r="V116" i="226"/>
  <c r="W116" i="226" s="1"/>
  <c r="BS116" i="226" s="1"/>
  <c r="M140" i="229"/>
  <c r="V140" i="226"/>
  <c r="W140" i="226" s="1"/>
  <c r="BQ140" i="226" s="1"/>
  <c r="M193" i="229"/>
  <c r="V193" i="226"/>
  <c r="W193" i="226" s="1"/>
  <c r="BS193" i="226" s="1"/>
  <c r="AO40" i="226"/>
  <c r="BP59" i="226"/>
  <c r="BD59" i="226"/>
  <c r="AF59" i="226"/>
  <c r="K337" i="229"/>
  <c r="U337" i="229" s="1"/>
  <c r="Q155" i="226"/>
  <c r="BS155" i="226" s="1"/>
  <c r="K281" i="229"/>
  <c r="M173" i="229"/>
  <c r="V173" i="226"/>
  <c r="W173" i="226" s="1"/>
  <c r="M174" i="229"/>
  <c r="V174" i="226"/>
  <c r="W174" i="226" s="1"/>
  <c r="M202" i="229"/>
  <c r="V202" i="226"/>
  <c r="W202" i="226" s="1"/>
  <c r="M73" i="229"/>
  <c r="V73" i="226"/>
  <c r="W73" i="226" s="1"/>
  <c r="M189" i="229"/>
  <c r="V189" i="226"/>
  <c r="W189" i="226" s="1"/>
  <c r="M77" i="229"/>
  <c r="V77" i="226"/>
  <c r="W77" i="226" s="1"/>
  <c r="BS77" i="226" s="1"/>
  <c r="BP145" i="226"/>
  <c r="AO145" i="226"/>
  <c r="Q141" i="226"/>
  <c r="Q66" i="226"/>
  <c r="BQ66" i="226" s="1"/>
  <c r="M203" i="229"/>
  <c r="V203" i="226"/>
  <c r="W203" i="226" s="1"/>
  <c r="M191" i="229"/>
  <c r="V191" i="226"/>
  <c r="W191" i="226" s="1"/>
  <c r="BQ191" i="226" s="1"/>
  <c r="M119" i="229"/>
  <c r="V119" i="226"/>
  <c r="W119" i="226" s="1"/>
  <c r="M204" i="229"/>
  <c r="V204" i="226"/>
  <c r="W204" i="226" s="1"/>
  <c r="M80" i="229"/>
  <c r="V80" i="226"/>
  <c r="W80" i="226" s="1"/>
  <c r="W48" i="226"/>
  <c r="BD48" i="226"/>
  <c r="M111" i="229"/>
  <c r="V111" i="226"/>
  <c r="W111" i="226" s="1"/>
  <c r="BS111" i="226" s="1"/>
  <c r="M197" i="229"/>
  <c r="V197" i="226"/>
  <c r="W197" i="226" s="1"/>
  <c r="M81" i="229"/>
  <c r="V81" i="226"/>
  <c r="W81" i="226" s="1"/>
  <c r="BQ81" i="226" s="1"/>
  <c r="M121" i="229"/>
  <c r="V121" i="226"/>
  <c r="W121" i="226" s="1"/>
  <c r="BU121" i="226" s="1"/>
  <c r="M199" i="229"/>
  <c r="V199" i="226"/>
  <c r="W199" i="226" s="1"/>
  <c r="M133" i="229"/>
  <c r="V133" i="226"/>
  <c r="W133" i="226" s="1"/>
  <c r="BS133" i="226" s="1"/>
  <c r="M96" i="229"/>
  <c r="V96" i="226"/>
  <c r="W96" i="226" s="1"/>
  <c r="M187" i="229"/>
  <c r="V187" i="226"/>
  <c r="W187" i="226" s="1"/>
  <c r="M98" i="229"/>
  <c r="V98" i="226"/>
  <c r="W98" i="226" s="1"/>
  <c r="BD33" i="226"/>
  <c r="BU33" i="226" s="1"/>
  <c r="AO33" i="226"/>
  <c r="M185" i="229"/>
  <c r="V185" i="226"/>
  <c r="W185" i="226" s="1"/>
  <c r="M201" i="229"/>
  <c r="V201" i="226"/>
  <c r="W201" i="226" s="1"/>
  <c r="M205" i="229"/>
  <c r="V205" i="226"/>
  <c r="W205" i="226" s="1"/>
  <c r="BQ205" i="226" s="1"/>
  <c r="M207" i="229"/>
  <c r="V207" i="226"/>
  <c r="W207" i="226" s="1"/>
  <c r="M176" i="229"/>
  <c r="V176" i="226"/>
  <c r="W176" i="226" s="1"/>
  <c r="M118" i="229"/>
  <c r="V118" i="226"/>
  <c r="W118" i="226" s="1"/>
  <c r="BQ118" i="226" s="1"/>
  <c r="M113" i="229"/>
  <c r="V113" i="226"/>
  <c r="W113" i="226" s="1"/>
  <c r="BQ113" i="226" s="1"/>
  <c r="M186" i="229"/>
  <c r="V186" i="226"/>
  <c r="W186" i="226" s="1"/>
  <c r="W47" i="226"/>
  <c r="M76" i="229"/>
  <c r="V76" i="226"/>
  <c r="W76" i="226" s="1"/>
  <c r="M190" i="229"/>
  <c r="V190" i="226"/>
  <c r="W190" i="226" s="1"/>
  <c r="M198" i="229"/>
  <c r="V198" i="226"/>
  <c r="W198" i="226" s="1"/>
  <c r="M200" i="229"/>
  <c r="V200" i="226"/>
  <c r="W200" i="226" s="1"/>
  <c r="M194" i="229"/>
  <c r="V194" i="226"/>
  <c r="W194" i="226" s="1"/>
  <c r="M124" i="229"/>
  <c r="V124" i="226"/>
  <c r="W124" i="226" s="1"/>
  <c r="M101" i="229"/>
  <c r="V101" i="226"/>
  <c r="W101" i="226" s="1"/>
  <c r="BQ101" i="226" s="1"/>
  <c r="M206" i="229"/>
  <c r="V206" i="226"/>
  <c r="W206" i="226" s="1"/>
  <c r="M208" i="229"/>
  <c r="V208" i="226"/>
  <c r="W208" i="226" s="1"/>
  <c r="M120" i="229"/>
  <c r="V120" i="226"/>
  <c r="W120" i="226" s="1"/>
  <c r="BS120" i="226" s="1"/>
  <c r="M84" i="229"/>
  <c r="V84" i="226"/>
  <c r="W84" i="226" s="1"/>
  <c r="M117" i="229"/>
  <c r="V117" i="226"/>
  <c r="W117" i="226" s="1"/>
  <c r="M79" i="229"/>
  <c r="V79" i="226"/>
  <c r="W79" i="226" s="1"/>
  <c r="M100" i="229"/>
  <c r="V100" i="226"/>
  <c r="W100" i="226" s="1"/>
  <c r="BQ100" i="226" s="1"/>
  <c r="M175" i="229"/>
  <c r="V175" i="226"/>
  <c r="W175" i="226" s="1"/>
  <c r="BU175" i="226" s="1"/>
  <c r="M78" i="229"/>
  <c r="V78" i="226"/>
  <c r="W78" i="226" s="1"/>
  <c r="M97" i="229"/>
  <c r="V97" i="226"/>
  <c r="W97" i="226" s="1"/>
  <c r="M91" i="229"/>
  <c r="V91" i="226"/>
  <c r="W91" i="226" s="1"/>
  <c r="BU91" i="226" s="1"/>
  <c r="M93" i="229"/>
  <c r="V93" i="226"/>
  <c r="W93" i="226" s="1"/>
  <c r="J52" i="229"/>
  <c r="M52" i="226"/>
  <c r="N52" i="226" s="1"/>
  <c r="BU52" i="226" s="1"/>
  <c r="J200" i="229"/>
  <c r="M200" i="226"/>
  <c r="N200" i="226" s="1"/>
  <c r="J170" i="229"/>
  <c r="M170" i="226"/>
  <c r="N170" i="226" s="1"/>
  <c r="J182" i="229"/>
  <c r="M182" i="226"/>
  <c r="N182" i="226" s="1"/>
  <c r="BQ182" i="226" s="1"/>
  <c r="J32" i="229"/>
  <c r="M32" i="226"/>
  <c r="N32" i="226" s="1"/>
  <c r="J166" i="229"/>
  <c r="M166" i="226"/>
  <c r="N166" i="226" s="1"/>
  <c r="BQ166" i="226" s="1"/>
  <c r="J164" i="229"/>
  <c r="M164" i="226"/>
  <c r="N164" i="226" s="1"/>
  <c r="J142" i="229"/>
  <c r="M142" i="226"/>
  <c r="N142" i="226" s="1"/>
  <c r="BU142" i="226" s="1"/>
  <c r="J150" i="229"/>
  <c r="M150" i="226"/>
  <c r="N150" i="226" s="1"/>
  <c r="J157" i="229"/>
  <c r="M157" i="226"/>
  <c r="N157" i="226" s="1"/>
  <c r="J180" i="229"/>
  <c r="M180" i="226"/>
  <c r="N180" i="226" s="1"/>
  <c r="BQ180" i="226" s="1"/>
  <c r="J156" i="229"/>
  <c r="M156" i="226"/>
  <c r="N156" i="226" s="1"/>
  <c r="J143" i="229"/>
  <c r="M143" i="226"/>
  <c r="N143" i="226" s="1"/>
  <c r="BU143" i="226" s="1"/>
  <c r="J165" i="229"/>
  <c r="M165" i="226"/>
  <c r="N165" i="226" s="1"/>
  <c r="BQ165" i="226" s="1"/>
  <c r="J92" i="229"/>
  <c r="M92" i="226"/>
  <c r="N92" i="226" s="1"/>
  <c r="BS92" i="226" s="1"/>
  <c r="J151" i="229"/>
  <c r="M151" i="226"/>
  <c r="N151" i="226" s="1"/>
  <c r="J206" i="229"/>
  <c r="M206" i="226"/>
  <c r="N206" i="226" s="1"/>
  <c r="BQ206" i="226" s="1"/>
  <c r="J152" i="229"/>
  <c r="M152" i="226"/>
  <c r="N152" i="226" s="1"/>
  <c r="J177" i="229"/>
  <c r="M177" i="226"/>
  <c r="N177" i="226" s="1"/>
  <c r="J146" i="229"/>
  <c r="M146" i="226"/>
  <c r="N146" i="226" s="1"/>
  <c r="BQ146" i="226" s="1"/>
  <c r="J176" i="229"/>
  <c r="M176" i="226"/>
  <c r="N176" i="226" s="1"/>
  <c r="J132" i="229"/>
  <c r="M132" i="226"/>
  <c r="N132" i="226" s="1"/>
  <c r="BQ132" i="226" s="1"/>
  <c r="J163" i="229"/>
  <c r="M163" i="226"/>
  <c r="N163" i="226" s="1"/>
  <c r="J197" i="229"/>
  <c r="M197" i="226"/>
  <c r="N197" i="226" s="1"/>
  <c r="J185" i="229"/>
  <c r="M185" i="226"/>
  <c r="N185" i="226" s="1"/>
  <c r="J172" i="229"/>
  <c r="M172" i="226"/>
  <c r="N172" i="226" s="1"/>
  <c r="J179" i="229"/>
  <c r="M179" i="226"/>
  <c r="N179" i="226" s="1"/>
  <c r="J153" i="229"/>
  <c r="M153" i="226"/>
  <c r="N153" i="226" s="1"/>
  <c r="J184" i="229"/>
  <c r="M184" i="226"/>
  <c r="N184" i="226" s="1"/>
  <c r="J72" i="229"/>
  <c r="M72" i="226"/>
  <c r="N72" i="226" s="1"/>
  <c r="BQ72" i="226" s="1"/>
  <c r="J171" i="229"/>
  <c r="M171" i="226"/>
  <c r="N171" i="226" s="1"/>
  <c r="BQ171" i="226" s="1"/>
  <c r="J186" i="229"/>
  <c r="M186" i="226"/>
  <c r="N186" i="226" s="1"/>
  <c r="J158" i="229"/>
  <c r="M158" i="226"/>
  <c r="N158" i="226" s="1"/>
  <c r="J201" i="229"/>
  <c r="M201" i="226"/>
  <c r="N201" i="226" s="1"/>
  <c r="J141" i="229"/>
  <c r="M141" i="226"/>
  <c r="N141" i="226" s="1"/>
  <c r="BU141" i="226" s="1"/>
  <c r="J161" i="229"/>
  <c r="M161" i="226"/>
  <c r="N161" i="226" s="1"/>
  <c r="J192" i="229"/>
  <c r="M192" i="226"/>
  <c r="N192" i="226" s="1"/>
  <c r="BU192" i="226" s="1"/>
  <c r="J181" i="229"/>
  <c r="M181" i="226"/>
  <c r="N181" i="226" s="1"/>
  <c r="J183" i="229"/>
  <c r="M183" i="226"/>
  <c r="N183" i="226" s="1"/>
  <c r="J112" i="229"/>
  <c r="M112" i="226"/>
  <c r="N112" i="226" s="1"/>
  <c r="J174" i="229"/>
  <c r="M174" i="226"/>
  <c r="N174" i="226" s="1"/>
  <c r="J196" i="229"/>
  <c r="M196" i="226"/>
  <c r="N196" i="226" s="1"/>
  <c r="J189" i="229"/>
  <c r="M189" i="226"/>
  <c r="N189" i="226" s="1"/>
  <c r="BS71" i="226"/>
  <c r="K100" i="229"/>
  <c r="K206" i="229"/>
  <c r="K195" i="229"/>
  <c r="H11" i="229"/>
  <c r="K165" i="229"/>
  <c r="K189" i="229"/>
  <c r="K200" i="229"/>
  <c r="K57" i="229"/>
  <c r="K162" i="229"/>
  <c r="K71" i="229"/>
  <c r="K72" i="229"/>
  <c r="K185" i="229"/>
  <c r="K171" i="229"/>
  <c r="K193" i="229"/>
  <c r="K197" i="229"/>
  <c r="K81" i="229"/>
  <c r="K77" i="229"/>
  <c r="K313" i="229"/>
  <c r="K149" i="229"/>
  <c r="K133" i="229"/>
  <c r="K196" i="229"/>
  <c r="K191" i="229"/>
  <c r="K318" i="229"/>
  <c r="U318" i="229" s="1"/>
  <c r="K31" i="229"/>
  <c r="K329" i="229"/>
  <c r="K192" i="229"/>
  <c r="K169" i="229"/>
  <c r="K147" i="229"/>
  <c r="K146" i="229"/>
  <c r="K166" i="229"/>
  <c r="K101" i="229"/>
  <c r="K201" i="229"/>
  <c r="K205" i="229"/>
  <c r="K61" i="229"/>
  <c r="P97" i="226"/>
  <c r="Q97" i="226" s="1"/>
  <c r="P208" i="226"/>
  <c r="P73" i="226"/>
  <c r="Q73" i="226" s="1"/>
  <c r="P50" i="226"/>
  <c r="Q50" i="226" s="1"/>
  <c r="BU50" i="226" s="1"/>
  <c r="P63" i="226"/>
  <c r="P84" i="226"/>
  <c r="Q84" i="226" s="1"/>
  <c r="P98" i="226"/>
  <c r="Q98" i="226" s="1"/>
  <c r="P186" i="226"/>
  <c r="Q186" i="226" s="1"/>
  <c r="P126" i="226"/>
  <c r="P188" i="226"/>
  <c r="Q188" i="226" s="1"/>
  <c r="P203" i="226"/>
  <c r="P194" i="226"/>
  <c r="Q194" i="226" s="1"/>
  <c r="I12" i="224"/>
  <c r="P40" i="226"/>
  <c r="P41" i="226"/>
  <c r="P172" i="226"/>
  <c r="P148" i="226"/>
  <c r="P55" i="226"/>
  <c r="P68" i="226"/>
  <c r="P59" i="226"/>
  <c r="P142" i="226"/>
  <c r="P32" i="226"/>
  <c r="P131" i="226"/>
  <c r="Q131" i="226" s="1"/>
  <c r="BS131" i="226" s="1"/>
  <c r="P175" i="226"/>
  <c r="Q175" i="226" s="1"/>
  <c r="P47" i="226"/>
  <c r="Q47" i="226" s="1"/>
  <c r="P51" i="226"/>
  <c r="P90" i="226"/>
  <c r="Q90" i="226" s="1"/>
  <c r="BS90" i="226" s="1"/>
  <c r="P67" i="226"/>
  <c r="P124" i="226"/>
  <c r="P179" i="226"/>
  <c r="Q179" i="226" s="1"/>
  <c r="P104" i="226"/>
  <c r="Q104" i="226" s="1"/>
  <c r="BQ104" i="226" s="1"/>
  <c r="P99" i="226"/>
  <c r="Q99" i="226" s="1"/>
  <c r="P198" i="226"/>
  <c r="P173" i="226"/>
  <c r="P96" i="226"/>
  <c r="Q96" i="226" s="1"/>
  <c r="P87" i="226"/>
  <c r="P144" i="226"/>
  <c r="Q144" i="226" s="1"/>
  <c r="P65" i="226"/>
  <c r="P153" i="226"/>
  <c r="P33" i="226"/>
  <c r="P108" i="226"/>
  <c r="Q108" i="226" s="1"/>
  <c r="BQ108" i="226" s="1"/>
  <c r="P202" i="226"/>
  <c r="P45" i="226"/>
  <c r="Q45" i="226" s="1"/>
  <c r="BU45" i="226" s="1"/>
  <c r="P48" i="226"/>
  <c r="Q48" i="226" s="1"/>
  <c r="P121" i="226"/>
  <c r="Q121" i="226" s="1"/>
  <c r="P145" i="226"/>
  <c r="Q145" i="226" s="1"/>
  <c r="BU145" i="226" s="1"/>
  <c r="P187" i="226"/>
  <c r="P107" i="226"/>
  <c r="P181" i="226"/>
  <c r="P80" i="226"/>
  <c r="Q80" i="226" s="1"/>
  <c r="BQ80" i="226" s="1"/>
  <c r="P94" i="226"/>
  <c r="Q94" i="226" s="1"/>
  <c r="P110" i="226"/>
  <c r="Q110" i="226" s="1"/>
  <c r="BQ110" i="226" s="1"/>
  <c r="P114" i="226"/>
  <c r="Q114" i="226" s="1"/>
  <c r="BQ114" i="226" s="1"/>
  <c r="C12" i="226"/>
  <c r="C12" i="229" s="1"/>
  <c r="P170" i="226"/>
  <c r="P39" i="226"/>
  <c r="P54" i="226"/>
  <c r="P43" i="226"/>
  <c r="O163" i="224"/>
  <c r="P58" i="226"/>
  <c r="P183" i="226"/>
  <c r="Q183" i="226" s="1"/>
  <c r="P60" i="226"/>
  <c r="P151" i="226"/>
  <c r="P158" i="226"/>
  <c r="P204" i="226"/>
  <c r="P75" i="226"/>
  <c r="Q75" i="226" s="1"/>
  <c r="BS75" i="226" s="1"/>
  <c r="P74" i="226"/>
  <c r="Q74" i="226" s="1"/>
  <c r="BQ74" i="226" s="1"/>
  <c r="P112" i="226"/>
  <c r="Q112" i="226" s="1"/>
  <c r="P93" i="226"/>
  <c r="Q93" i="226" s="1"/>
  <c r="P85" i="226"/>
  <c r="Q85" i="226" s="1"/>
  <c r="BQ85" i="226" s="1"/>
  <c r="P130" i="226"/>
  <c r="Q130" i="226" s="1"/>
  <c r="D12" i="226"/>
  <c r="D12" i="229" s="1"/>
  <c r="P34" i="226"/>
  <c r="P154" i="226"/>
  <c r="P163" i="226"/>
  <c r="P156" i="226"/>
  <c r="P157" i="226"/>
  <c r="P177" i="226"/>
  <c r="P53" i="226"/>
  <c r="Q53" i="226" s="1"/>
  <c r="BU53" i="226" s="1"/>
  <c r="P79" i="226"/>
  <c r="Q79" i="226" s="1"/>
  <c r="P152" i="226"/>
  <c r="Q152" i="226" s="1"/>
  <c r="K132" i="229"/>
  <c r="P199" i="226"/>
  <c r="P134" i="226"/>
  <c r="P190" i="226"/>
  <c r="Q190" i="226" s="1"/>
  <c r="P78" i="226"/>
  <c r="Q78" i="226" s="1"/>
  <c r="P83" i="226"/>
  <c r="Q83" i="226" s="1"/>
  <c r="BQ83" i="226" s="1"/>
  <c r="P76" i="226"/>
  <c r="Q76" i="226" s="1"/>
  <c r="P117" i="226"/>
  <c r="Q117" i="226" s="1"/>
  <c r="BQ117" i="226" s="1"/>
  <c r="P128" i="226"/>
  <c r="P174" i="226"/>
  <c r="P139" i="226"/>
  <c r="P95" i="226"/>
  <c r="Q95" i="226" s="1"/>
  <c r="E12" i="226"/>
  <c r="E12" i="229" s="1"/>
  <c r="P159" i="226"/>
  <c r="P160" i="226"/>
  <c r="Q160" i="226" s="1"/>
  <c r="P64" i="226"/>
  <c r="Q64" i="226" s="1"/>
  <c r="BQ64" i="226" s="1"/>
  <c r="P161" i="226"/>
  <c r="P56" i="226"/>
  <c r="P30" i="226"/>
  <c r="P70" i="226"/>
  <c r="P106" i="226"/>
  <c r="P125" i="226"/>
  <c r="P46" i="226"/>
  <c r="Q46" i="226" s="1"/>
  <c r="P105" i="226"/>
  <c r="P115" i="226"/>
  <c r="Q115" i="226" s="1"/>
  <c r="P150" i="226"/>
  <c r="Q150" i="226" s="1"/>
  <c r="P207" i="226"/>
  <c r="P119" i="226"/>
  <c r="Q119" i="226" s="1"/>
  <c r="BU119" i="226" s="1"/>
  <c r="P178" i="226"/>
  <c r="P91" i="226"/>
  <c r="Q91" i="226" s="1"/>
  <c r="P88" i="226"/>
  <c r="Q88" i="226" s="1"/>
  <c r="BU88" i="226" s="1"/>
  <c r="P135" i="226"/>
  <c r="P184" i="226"/>
  <c r="Q184" i="226" s="1"/>
  <c r="P103" i="226"/>
  <c r="P44" i="226"/>
  <c r="P49" i="226"/>
  <c r="Q49" i="226" s="1"/>
  <c r="P164" i="226"/>
  <c r="P36" i="226"/>
  <c r="P168" i="226"/>
  <c r="P38" i="226"/>
  <c r="Q38" i="226" s="1"/>
  <c r="BU38" i="226" s="1"/>
  <c r="P37" i="226"/>
  <c r="P167" i="226"/>
  <c r="O159" i="226"/>
  <c r="O160" i="226"/>
  <c r="O64" i="226"/>
  <c r="O161" i="226"/>
  <c r="O30" i="226"/>
  <c r="O70" i="226"/>
  <c r="O44" i="226"/>
  <c r="O49" i="226"/>
  <c r="O164" i="226"/>
  <c r="O36" i="226"/>
  <c r="O168" i="226"/>
  <c r="O38" i="226"/>
  <c r="O37" i="226"/>
  <c r="O167" i="226"/>
  <c r="O40" i="226"/>
  <c r="O41" i="226"/>
  <c r="O172" i="226"/>
  <c r="O148" i="226"/>
  <c r="O55" i="226"/>
  <c r="O68" i="226"/>
  <c r="O59" i="226"/>
  <c r="O142" i="226"/>
  <c r="O32" i="226"/>
  <c r="O60" i="226"/>
  <c r="O53" i="226"/>
  <c r="O47" i="226"/>
  <c r="O151" i="226"/>
  <c r="O45" i="226"/>
  <c r="O46" i="226"/>
  <c r="O51" i="226"/>
  <c r="O48" i="226"/>
  <c r="O158" i="226"/>
  <c r="O50" i="226"/>
  <c r="O145" i="226"/>
  <c r="O67" i="226"/>
  <c r="O150" i="226"/>
  <c r="O152" i="226"/>
  <c r="O63" i="226"/>
  <c r="O144" i="226"/>
  <c r="O65" i="226"/>
  <c r="O153" i="226"/>
  <c r="O33" i="226"/>
  <c r="O170" i="226"/>
  <c r="O39" i="226"/>
  <c r="O54" i="226"/>
  <c r="O43" i="226"/>
  <c r="O58" i="226"/>
  <c r="O34" i="226"/>
  <c r="O154" i="226"/>
  <c r="O163" i="226"/>
  <c r="O156" i="226"/>
  <c r="O157" i="226"/>
  <c r="K300" i="229"/>
  <c r="U300" i="229" s="1"/>
  <c r="K272" i="229"/>
  <c r="K270" i="229"/>
  <c r="K290" i="229"/>
  <c r="U290" i="229" s="1"/>
  <c r="K339" i="229"/>
  <c r="U339" i="229" s="1"/>
  <c r="K331" i="229"/>
  <c r="U331" i="229" s="1"/>
  <c r="K262" i="229"/>
  <c r="K220" i="229"/>
  <c r="K266" i="229"/>
  <c r="K241" i="229"/>
  <c r="B13" i="224"/>
  <c r="H11" i="226"/>
  <c r="O154" i="224"/>
  <c r="O145" i="224"/>
  <c r="O48" i="224"/>
  <c r="O150" i="224"/>
  <c r="O167" i="224"/>
  <c r="O159" i="224"/>
  <c r="O168" i="224"/>
  <c r="O64" i="224"/>
  <c r="O36" i="224"/>
  <c r="O58" i="224"/>
  <c r="O65" i="224"/>
  <c r="O49" i="224"/>
  <c r="O60" i="224"/>
  <c r="O170" i="224"/>
  <c r="O172" i="224"/>
  <c r="O53" i="224"/>
  <c r="O151" i="224"/>
  <c r="O45" i="224"/>
  <c r="O56" i="224"/>
  <c r="O59" i="224"/>
  <c r="O44" i="224"/>
  <c r="O161" i="224"/>
  <c r="O142" i="224"/>
  <c r="O51" i="224"/>
  <c r="O33" i="224"/>
  <c r="O63" i="224"/>
  <c r="O50" i="224"/>
  <c r="I72" i="229"/>
  <c r="U72" i="229" s="1"/>
  <c r="I132" i="229"/>
  <c r="I112" i="229"/>
  <c r="O30" i="224"/>
  <c r="O70" i="224"/>
  <c r="O67" i="224"/>
  <c r="O43" i="224"/>
  <c r="O46" i="224"/>
  <c r="O144" i="224"/>
  <c r="O148" i="224"/>
  <c r="O40" i="224"/>
  <c r="O32" i="224"/>
  <c r="O37" i="224"/>
  <c r="O34" i="224"/>
  <c r="O164" i="224"/>
  <c r="F12" i="226"/>
  <c r="F12" i="229" s="1"/>
  <c r="I92" i="229"/>
  <c r="J95" i="229"/>
  <c r="O54" i="224"/>
  <c r="O153" i="224"/>
  <c r="O47" i="224"/>
  <c r="O152" i="224"/>
  <c r="O68" i="224"/>
  <c r="O41" i="224"/>
  <c r="O158" i="224"/>
  <c r="J94" i="229"/>
  <c r="O38" i="224"/>
  <c r="O160" i="224"/>
  <c r="O39" i="224"/>
  <c r="O156" i="224"/>
  <c r="O157" i="224"/>
  <c r="B12" i="229"/>
  <c r="I238" i="229"/>
  <c r="I204" i="229"/>
  <c r="U204" i="229" s="1"/>
  <c r="I246" i="229"/>
  <c r="U246" i="229" s="1"/>
  <c r="I247" i="229"/>
  <c r="U247" i="229" s="1"/>
  <c r="I165" i="229"/>
  <c r="U165" i="229" s="1"/>
  <c r="I193" i="229"/>
  <c r="U193" i="229" s="1"/>
  <c r="I253" i="229"/>
  <c r="U253" i="229" s="1"/>
  <c r="I191" i="229"/>
  <c r="U191" i="229" s="1"/>
  <c r="I149" i="229"/>
  <c r="U149" i="229" s="1"/>
  <c r="I255" i="229"/>
  <c r="U255" i="229" s="1"/>
  <c r="I169" i="229"/>
  <c r="U169" i="229" s="1"/>
  <c r="I194" i="229"/>
  <c r="U194" i="229" s="1"/>
  <c r="I250" i="229"/>
  <c r="U250" i="229" s="1"/>
  <c r="I156" i="229"/>
  <c r="U156" i="229" s="1"/>
  <c r="I183" i="229"/>
  <c r="I168" i="229"/>
  <c r="U168" i="229" s="1"/>
  <c r="I248" i="229"/>
  <c r="U248" i="229" s="1"/>
  <c r="I265" i="229"/>
  <c r="U265" i="229" s="1"/>
  <c r="I206" i="229"/>
  <c r="U206" i="229" s="1"/>
  <c r="I195" i="229"/>
  <c r="U195" i="229" s="1"/>
  <c r="I196" i="229"/>
  <c r="U196" i="229" s="1"/>
  <c r="I157" i="229"/>
  <c r="U157" i="229" s="1"/>
  <c r="I254" i="229"/>
  <c r="U254" i="229" s="1"/>
  <c r="I208" i="229"/>
  <c r="U208" i="229" s="1"/>
  <c r="I52" i="229"/>
  <c r="I256" i="229"/>
  <c r="U256" i="229" s="1"/>
  <c r="I146" i="229"/>
  <c r="U146" i="229" s="1"/>
  <c r="I273" i="229"/>
  <c r="U273" i="229" s="1"/>
  <c r="I182" i="229"/>
  <c r="I42" i="229"/>
  <c r="I152" i="229"/>
  <c r="I163" i="229"/>
  <c r="U163" i="229" s="1"/>
  <c r="I167" i="229"/>
  <c r="U167" i="229" s="1"/>
  <c r="I249" i="229"/>
  <c r="U249" i="229" s="1"/>
  <c r="I158" i="229"/>
  <c r="I155" i="229"/>
  <c r="I243" i="229"/>
  <c r="U243" i="229" s="1"/>
  <c r="I159" i="229"/>
  <c r="I160" i="229"/>
  <c r="I205" i="229"/>
  <c r="U205" i="229" s="1"/>
  <c r="I201" i="229"/>
  <c r="U201" i="229" s="1"/>
  <c r="I261" i="229"/>
  <c r="U261" i="229" s="1"/>
  <c r="I188" i="229"/>
  <c r="U188" i="229" s="1"/>
  <c r="I260" i="229"/>
  <c r="U260" i="229" s="1"/>
  <c r="I200" i="229"/>
  <c r="U200" i="229" s="1"/>
  <c r="I203" i="229"/>
  <c r="U203" i="229" s="1"/>
  <c r="I145" i="229"/>
  <c r="U145" i="229" s="1"/>
  <c r="I170" i="229"/>
  <c r="U170" i="229" s="1"/>
  <c r="I274" i="229"/>
  <c r="U274" i="229" s="1"/>
  <c r="I181" i="229"/>
  <c r="I151" i="229"/>
  <c r="I187" i="229"/>
  <c r="U187" i="229" s="1"/>
  <c r="I153" i="229"/>
  <c r="U153" i="229" s="1"/>
  <c r="I178" i="229"/>
  <c r="I141" i="229"/>
  <c r="I32" i="229"/>
  <c r="U32" i="229" s="1"/>
  <c r="I267" i="229"/>
  <c r="U267" i="229" s="1"/>
  <c r="I244" i="229"/>
  <c r="U244" i="229" s="1"/>
  <c r="I189" i="229"/>
  <c r="U189" i="229" s="1"/>
  <c r="I184" i="229"/>
  <c r="U184" i="229" s="1"/>
  <c r="I264" i="229"/>
  <c r="U264" i="229" s="1"/>
  <c r="I154" i="229"/>
  <c r="U154" i="229" s="1"/>
  <c r="I190" i="229"/>
  <c r="U190" i="229" s="1"/>
  <c r="I148" i="229"/>
  <c r="U148" i="229" s="1"/>
  <c r="I275" i="229"/>
  <c r="U275" i="229" s="1"/>
  <c r="I252" i="229"/>
  <c r="U252" i="229" s="1"/>
  <c r="I192" i="229"/>
  <c r="U192" i="229" s="1"/>
  <c r="I179" i="229"/>
  <c r="I257" i="229"/>
  <c r="U257" i="229" s="1"/>
  <c r="I166" i="229"/>
  <c r="U166" i="229" s="1"/>
  <c r="I266" i="229"/>
  <c r="U266" i="229" s="1"/>
  <c r="I177" i="229"/>
  <c r="I202" i="229"/>
  <c r="U202" i="229" s="1"/>
  <c r="I142" i="229"/>
  <c r="I269" i="229"/>
  <c r="U269" i="229" s="1"/>
  <c r="I259" i="229"/>
  <c r="U259" i="229" s="1"/>
  <c r="I144" i="229"/>
  <c r="U144" i="229" s="1"/>
  <c r="I271" i="229"/>
  <c r="U271" i="229" s="1"/>
  <c r="I185" i="229"/>
  <c r="U185" i="229" s="1"/>
  <c r="I245" i="229"/>
  <c r="U245" i="229" s="1"/>
  <c r="I172" i="229"/>
  <c r="U172" i="229" s="1"/>
  <c r="I276" i="229"/>
  <c r="U276" i="229" s="1"/>
  <c r="I175" i="229"/>
  <c r="I258" i="229"/>
  <c r="U258" i="229" s="1"/>
  <c r="I262" i="229"/>
  <c r="U262" i="229" s="1"/>
  <c r="I161" i="229"/>
  <c r="I186" i="229"/>
  <c r="U186" i="229" s="1"/>
  <c r="I197" i="229"/>
  <c r="U197" i="229" s="1"/>
  <c r="I180" i="229"/>
  <c r="I270" i="229"/>
  <c r="U270" i="229" s="1"/>
  <c r="I242" i="229"/>
  <c r="U242" i="229" s="1"/>
  <c r="I272" i="229"/>
  <c r="U272" i="229" s="1"/>
  <c r="I162" i="229"/>
  <c r="U162" i="229" s="1"/>
  <c r="I198" i="229"/>
  <c r="U198" i="229" s="1"/>
  <c r="I171" i="229"/>
  <c r="U171" i="229" s="1"/>
  <c r="I251" i="229"/>
  <c r="U251" i="229" s="1"/>
  <c r="I207" i="229"/>
  <c r="U207" i="229" s="1"/>
  <c r="I173" i="229"/>
  <c r="U173" i="229" s="1"/>
  <c r="I263" i="229"/>
  <c r="U263" i="229" s="1"/>
  <c r="I209" i="229"/>
  <c r="U209" i="229" s="1"/>
  <c r="I174" i="229"/>
  <c r="U174" i="229" s="1"/>
  <c r="I164" i="229"/>
  <c r="U164" i="229" s="1"/>
  <c r="I268" i="229"/>
  <c r="U268" i="229" s="1"/>
  <c r="I199" i="229"/>
  <c r="U199" i="229" s="1"/>
  <c r="I176" i="229"/>
  <c r="I147" i="229"/>
  <c r="U147" i="229" s="1"/>
  <c r="I143" i="229"/>
  <c r="I150" i="229"/>
  <c r="U150" i="229" s="1"/>
  <c r="I277" i="229"/>
  <c r="U277" i="229" s="1"/>
  <c r="I241" i="229"/>
  <c r="U241" i="229" s="1"/>
  <c r="I221" i="229"/>
  <c r="U221" i="229" s="1"/>
  <c r="G12" i="226"/>
  <c r="G12" i="229" s="1"/>
  <c r="H12" i="224"/>
  <c r="A14" i="224"/>
  <c r="G13" i="224"/>
  <c r="F13" i="224"/>
  <c r="E13" i="224"/>
  <c r="D13" i="224"/>
  <c r="C13" i="224"/>
  <c r="O194" i="224"/>
  <c r="O55" i="224"/>
  <c r="O75" i="224"/>
  <c r="A16" i="229"/>
  <c r="A14" i="226"/>
  <c r="M132" i="229"/>
  <c r="A15" i="227"/>
  <c r="C15" i="227" s="1"/>
  <c r="B14" i="227"/>
  <c r="M218" i="229"/>
  <c r="M129" i="229"/>
  <c r="J236" i="229"/>
  <c r="J31" i="229"/>
  <c r="M110" i="229"/>
  <c r="J126" i="229"/>
  <c r="J101" i="229"/>
  <c r="J105" i="229"/>
  <c r="J69" i="229"/>
  <c r="M114" i="229"/>
  <c r="M89" i="229"/>
  <c r="J91" i="229"/>
  <c r="J79" i="229"/>
  <c r="K234" i="229"/>
  <c r="J106" i="229"/>
  <c r="J53" i="229"/>
  <c r="J237" i="229"/>
  <c r="L223" i="229"/>
  <c r="J68" i="229"/>
  <c r="M181" i="229"/>
  <c r="J104" i="229"/>
  <c r="J214" i="229"/>
  <c r="J215" i="229"/>
  <c r="M239" i="229"/>
  <c r="J77" i="229"/>
  <c r="J131" i="229"/>
  <c r="M102" i="229"/>
  <c r="J38" i="229"/>
  <c r="J57" i="229"/>
  <c r="L82" i="229"/>
  <c r="J100" i="229"/>
  <c r="J133" i="229"/>
  <c r="M94" i="229"/>
  <c r="M70" i="229"/>
  <c r="J58" i="229"/>
  <c r="J231" i="229"/>
  <c r="M231" i="229"/>
  <c r="J42" i="229"/>
  <c r="J140" i="229"/>
  <c r="M238" i="229"/>
  <c r="K238" i="229"/>
  <c r="J238" i="229"/>
  <c r="L238" i="229"/>
  <c r="L35" i="229"/>
  <c r="M123" i="229"/>
  <c r="J35" i="229"/>
  <c r="L218" i="229"/>
  <c r="J218" i="229"/>
  <c r="M74" i="229"/>
  <c r="K224" i="229"/>
  <c r="J224" i="229"/>
  <c r="L224" i="229"/>
  <c r="K218" i="229"/>
  <c r="J240" i="229"/>
  <c r="J216" i="229"/>
  <c r="K216" i="229"/>
  <c r="M216" i="229"/>
  <c r="L75" i="229"/>
  <c r="M75" i="229"/>
  <c r="J75" i="229"/>
  <c r="J212" i="229"/>
  <c r="J123" i="229"/>
  <c r="L134" i="229"/>
  <c r="J134" i="229"/>
  <c r="L94" i="229"/>
  <c r="J70" i="229"/>
  <c r="J74" i="229"/>
  <c r="L115" i="229"/>
  <c r="M115" i="229"/>
  <c r="J115" i="229"/>
  <c r="K212" i="229"/>
  <c r="M212" i="229"/>
  <c r="J120" i="229"/>
  <c r="J111" i="229"/>
  <c r="J118" i="229"/>
  <c r="J113" i="229"/>
  <c r="L129" i="229"/>
  <c r="K129" i="229"/>
  <c r="J129" i="229"/>
  <c r="M83" i="229"/>
  <c r="J83" i="229"/>
  <c r="J36" i="229"/>
  <c r="M95" i="229"/>
  <c r="L95" i="229"/>
  <c r="J116" i="229"/>
  <c r="J30" i="229"/>
  <c r="J127" i="229"/>
  <c r="M127" i="229"/>
  <c r="K127" i="229"/>
  <c r="J55" i="229"/>
  <c r="M55" i="229"/>
  <c r="L55" i="229"/>
  <c r="J136" i="229"/>
  <c r="L54" i="229"/>
  <c r="J54" i="229"/>
  <c r="M54" i="229"/>
  <c r="BQ190" i="226" l="1"/>
  <c r="BQ91" i="226"/>
  <c r="BQ130" i="226"/>
  <c r="BQ188" i="226"/>
  <c r="BQ121" i="226"/>
  <c r="BQ201" i="226"/>
  <c r="BQ94" i="226"/>
  <c r="BQ115" i="226"/>
  <c r="BQ98" i="226"/>
  <c r="BQ144" i="226"/>
  <c r="BQ47" i="226"/>
  <c r="BQ185" i="226"/>
  <c r="BQ175" i="226"/>
  <c r="BQ84" i="226"/>
  <c r="BQ93" i="226"/>
  <c r="BQ186" i="226"/>
  <c r="BQ197" i="226"/>
  <c r="BQ73" i="226"/>
  <c r="BQ46" i="226"/>
  <c r="BQ99" i="226"/>
  <c r="BQ78" i="226"/>
  <c r="BQ196" i="226"/>
  <c r="BQ200" i="226"/>
  <c r="BQ97" i="226"/>
  <c r="BQ184" i="226"/>
  <c r="BQ176" i="226"/>
  <c r="BQ76" i="226"/>
  <c r="BQ79" i="226"/>
  <c r="BQ189" i="226"/>
  <c r="BQ179" i="226"/>
  <c r="BQ48" i="226"/>
  <c r="BQ194" i="226"/>
  <c r="BQ183" i="226"/>
  <c r="BQ160" i="226"/>
  <c r="BQ150" i="226"/>
  <c r="BQ95" i="226"/>
  <c r="BQ112" i="226"/>
  <c r="BQ96" i="226"/>
  <c r="BQ42" i="226"/>
  <c r="BQ111" i="226"/>
  <c r="BQ133" i="226"/>
  <c r="BQ131" i="226"/>
  <c r="BQ145" i="226"/>
  <c r="BQ143" i="226"/>
  <c r="BQ119" i="226"/>
  <c r="BQ75" i="226"/>
  <c r="BQ192" i="226"/>
  <c r="BQ77" i="226"/>
  <c r="BQ155" i="226"/>
  <c r="BQ116" i="226"/>
  <c r="BQ90" i="226"/>
  <c r="BQ141" i="226"/>
  <c r="BQ92" i="226"/>
  <c r="BQ88" i="226"/>
  <c r="BQ195" i="226"/>
  <c r="BQ193" i="226"/>
  <c r="BQ52" i="226"/>
  <c r="BQ120" i="226"/>
  <c r="AF56" i="226"/>
  <c r="BP56" i="226"/>
  <c r="BA39" i="226"/>
  <c r="BU39" i="226" s="1"/>
  <c r="AO39" i="226"/>
  <c r="BS176" i="226"/>
  <c r="BU194" i="226"/>
  <c r="BU193" i="226"/>
  <c r="BU191" i="226"/>
  <c r="BS191" i="226"/>
  <c r="BS192" i="226"/>
  <c r="BU190" i="226"/>
  <c r="BS190" i="226"/>
  <c r="BS195" i="226"/>
  <c r="BS194" i="226"/>
  <c r="BS91" i="226"/>
  <c r="BS179" i="226"/>
  <c r="BS130" i="226"/>
  <c r="BU92" i="226"/>
  <c r="BS113" i="226"/>
  <c r="BS93" i="226"/>
  <c r="BS206" i="226"/>
  <c r="BS104" i="226"/>
  <c r="BS132" i="226"/>
  <c r="BS180" i="226"/>
  <c r="BS46" i="226"/>
  <c r="BS182" i="226"/>
  <c r="BS73" i="226"/>
  <c r="BS112" i="226"/>
  <c r="BS79" i="226"/>
  <c r="BS78" i="226"/>
  <c r="BU114" i="226"/>
  <c r="BU112" i="226"/>
  <c r="BU72" i="226"/>
  <c r="BU79" i="226"/>
  <c r="BU78" i="226"/>
  <c r="BU73" i="226"/>
  <c r="BS114" i="226"/>
  <c r="BS72" i="226"/>
  <c r="BU140" i="226"/>
  <c r="BS140" i="226"/>
  <c r="BS52" i="226"/>
  <c r="BS141" i="226"/>
  <c r="BU84" i="226"/>
  <c r="BU183" i="226"/>
  <c r="BU201" i="226"/>
  <c r="BU130" i="226"/>
  <c r="BU120" i="226"/>
  <c r="BU59" i="226"/>
  <c r="BS201" i="226"/>
  <c r="BU47" i="226"/>
  <c r="BU48" i="226"/>
  <c r="BS188" i="226"/>
  <c r="BS48" i="226"/>
  <c r="BS183" i="226"/>
  <c r="BS47" i="226"/>
  <c r="BS84" i="226"/>
  <c r="BS121" i="226"/>
  <c r="BU76" i="226"/>
  <c r="BU75" i="226"/>
  <c r="BU115" i="226"/>
  <c r="BU77" i="226"/>
  <c r="BS38" i="226"/>
  <c r="BU116" i="226"/>
  <c r="BS145" i="226"/>
  <c r="BS76" i="226"/>
  <c r="BS175" i="226"/>
  <c r="BS115" i="226"/>
  <c r="BS53" i="226"/>
  <c r="BS80" i="226"/>
  <c r="BS143" i="226"/>
  <c r="BU80" i="226"/>
  <c r="BU74" i="226"/>
  <c r="BS74" i="226"/>
  <c r="BS85" i="226"/>
  <c r="BS144" i="226"/>
  <c r="BS88" i="226"/>
  <c r="BS98" i="226"/>
  <c r="BS99" i="226"/>
  <c r="BS1048576" i="226"/>
  <c r="W49" i="226"/>
  <c r="BU49" i="226" s="1"/>
  <c r="W45" i="226"/>
  <c r="BQ45" i="226" s="1"/>
  <c r="W152" i="226"/>
  <c r="BM152" i="226"/>
  <c r="BS152" i="226" s="1"/>
  <c r="W50" i="226"/>
  <c r="BS50" i="226" s="1"/>
  <c r="W151" i="226"/>
  <c r="BM151" i="226"/>
  <c r="AO44" i="226"/>
  <c r="AO53" i="226"/>
  <c r="BQ53" i="226" s="1"/>
  <c r="AF60" i="226"/>
  <c r="BU60" i="226" s="1"/>
  <c r="Q51" i="226"/>
  <c r="BQ51" i="226" s="1"/>
  <c r="AO43" i="226"/>
  <c r="AO41" i="226"/>
  <c r="AO54" i="226"/>
  <c r="AO38" i="226"/>
  <c r="BQ38" i="226" s="1"/>
  <c r="BD49" i="226"/>
  <c r="Q44" i="226"/>
  <c r="Q39" i="226"/>
  <c r="Q41" i="226"/>
  <c r="Q60" i="226"/>
  <c r="Q65" i="226"/>
  <c r="Q40" i="226"/>
  <c r="Q63" i="226"/>
  <c r="BQ63" i="226" s="1"/>
  <c r="Q67" i="226"/>
  <c r="BQ67" i="226" s="1"/>
  <c r="K188" i="229"/>
  <c r="Q164" i="226"/>
  <c r="BQ164" i="226" s="1"/>
  <c r="Q168" i="226"/>
  <c r="BQ168" i="226" s="1"/>
  <c r="Q36" i="226"/>
  <c r="BQ36" i="226" s="1"/>
  <c r="Q125" i="226"/>
  <c r="BQ125" i="226" s="1"/>
  <c r="Q159" i="226"/>
  <c r="Q151" i="226"/>
  <c r="Q170" i="226"/>
  <c r="BQ170" i="226" s="1"/>
  <c r="Q187" i="226"/>
  <c r="BQ187" i="226" s="1"/>
  <c r="Q153" i="226"/>
  <c r="BQ153" i="226" s="1"/>
  <c r="Q172" i="226"/>
  <c r="BQ172" i="226" s="1"/>
  <c r="Q106" i="226"/>
  <c r="BQ106" i="226" s="1"/>
  <c r="Q70" i="226"/>
  <c r="BQ70" i="226" s="1"/>
  <c r="Q157" i="226"/>
  <c r="BQ157" i="226" s="1"/>
  <c r="Q124" i="226"/>
  <c r="BQ124" i="226" s="1"/>
  <c r="Q32" i="226"/>
  <c r="K32" i="229" s="1"/>
  <c r="Q178" i="226"/>
  <c r="Q177" i="226"/>
  <c r="BQ177" i="226" s="1"/>
  <c r="Q207" i="226"/>
  <c r="BQ207" i="226" s="1"/>
  <c r="Q30" i="226"/>
  <c r="BQ30" i="226" s="1"/>
  <c r="Q139" i="226"/>
  <c r="BQ139" i="226" s="1"/>
  <c r="Q134" i="226"/>
  <c r="BQ134" i="226" s="1"/>
  <c r="Q156" i="226"/>
  <c r="BQ156" i="226" s="1"/>
  <c r="Q58" i="226"/>
  <c r="BQ58" i="226" s="1"/>
  <c r="Q87" i="226"/>
  <c r="BQ87" i="226" s="1"/>
  <c r="Q142" i="226"/>
  <c r="BQ142" i="226" s="1"/>
  <c r="Q167" i="226"/>
  <c r="BQ167" i="226" s="1"/>
  <c r="Q103" i="226"/>
  <c r="Q174" i="226"/>
  <c r="BQ174" i="226" s="1"/>
  <c r="Q199" i="226"/>
  <c r="BQ199" i="226" s="1"/>
  <c r="Q163" i="226"/>
  <c r="BQ163" i="226" s="1"/>
  <c r="Q59" i="226"/>
  <c r="BQ59" i="226" s="1"/>
  <c r="Q37" i="226"/>
  <c r="BQ37" i="226" s="1"/>
  <c r="Q161" i="226"/>
  <c r="BQ161" i="226" s="1"/>
  <c r="Q128" i="226"/>
  <c r="BQ128" i="226" s="1"/>
  <c r="Q154" i="226"/>
  <c r="BQ154" i="226" s="1"/>
  <c r="Q43" i="226"/>
  <c r="Q202" i="226"/>
  <c r="BQ202" i="226" s="1"/>
  <c r="Q173" i="226"/>
  <c r="BQ173" i="226" s="1"/>
  <c r="Q68" i="226"/>
  <c r="BQ68" i="226" s="1"/>
  <c r="Q203" i="226"/>
  <c r="BQ203" i="226" s="1"/>
  <c r="Q135" i="226"/>
  <c r="BQ135" i="226" s="1"/>
  <c r="Q105" i="226"/>
  <c r="BQ105" i="226" s="1"/>
  <c r="Q34" i="226"/>
  <c r="BQ34" i="226" s="1"/>
  <c r="Q204" i="226"/>
  <c r="BQ204" i="226" s="1"/>
  <c r="Q54" i="226"/>
  <c r="Q181" i="226"/>
  <c r="BQ181" i="226" s="1"/>
  <c r="Q198" i="226"/>
  <c r="BQ198" i="226" s="1"/>
  <c r="Q55" i="226"/>
  <c r="BQ55" i="226" s="1"/>
  <c r="Q208" i="226"/>
  <c r="BQ208" i="226" s="1"/>
  <c r="Q158" i="226"/>
  <c r="K158" i="229" s="1"/>
  <c r="Q107" i="226"/>
  <c r="BQ107" i="226" s="1"/>
  <c r="Q33" i="226"/>
  <c r="BQ33" i="226" s="1"/>
  <c r="Q148" i="226"/>
  <c r="BQ148" i="226" s="1"/>
  <c r="Q126" i="226"/>
  <c r="BQ126" i="226" s="1"/>
  <c r="BS160" i="226"/>
  <c r="BS137" i="226"/>
  <c r="BS117" i="226"/>
  <c r="K144" i="229"/>
  <c r="K79" i="229"/>
  <c r="B14" i="224"/>
  <c r="B14" i="226" s="1"/>
  <c r="K150" i="229"/>
  <c r="K190" i="229"/>
  <c r="K74" i="229"/>
  <c r="K194" i="229"/>
  <c r="K84" i="229"/>
  <c r="K184" i="229"/>
  <c r="K75" i="229"/>
  <c r="K80" i="229"/>
  <c r="K73" i="229"/>
  <c r="K38" i="229"/>
  <c r="K160" i="229"/>
  <c r="K99" i="229"/>
  <c r="K83" i="229"/>
  <c r="K53" i="229"/>
  <c r="K131" i="229"/>
  <c r="K186" i="229"/>
  <c r="K78" i="229"/>
  <c r="K145" i="229"/>
  <c r="K98" i="229"/>
  <c r="K130" i="229"/>
  <c r="D13" i="226"/>
  <c r="D13" i="229" s="1"/>
  <c r="C13" i="226"/>
  <c r="C13" i="229" s="1"/>
  <c r="E13" i="226"/>
  <c r="E13" i="229" s="1"/>
  <c r="I13" i="224"/>
  <c r="B13" i="226"/>
  <c r="B13" i="229" s="1"/>
  <c r="K117" i="229"/>
  <c r="K180" i="229"/>
  <c r="K136" i="229"/>
  <c r="K140" i="229"/>
  <c r="K111" i="229"/>
  <c r="K179" i="229"/>
  <c r="K115" i="229"/>
  <c r="K92" i="229"/>
  <c r="K176" i="229"/>
  <c r="K120" i="229"/>
  <c r="K113" i="229"/>
  <c r="K182" i="229"/>
  <c r="K137" i="229"/>
  <c r="K118" i="229"/>
  <c r="K116" i="229"/>
  <c r="M50" i="229"/>
  <c r="M134" i="229"/>
  <c r="M47" i="229"/>
  <c r="U132" i="229"/>
  <c r="H13" i="224"/>
  <c r="F13" i="226"/>
  <c r="F13" i="229" s="1"/>
  <c r="M138" i="229"/>
  <c r="U92" i="229"/>
  <c r="U143" i="229"/>
  <c r="H12" i="226"/>
  <c r="H12" i="229"/>
  <c r="I113" i="229"/>
  <c r="U113" i="229" s="1"/>
  <c r="I90" i="229"/>
  <c r="I127" i="229"/>
  <c r="U127" i="229" s="1"/>
  <c r="I95" i="229"/>
  <c r="I74" i="229"/>
  <c r="I235" i="229"/>
  <c r="I218" i="229"/>
  <c r="U218" i="229" s="1"/>
  <c r="I96" i="229"/>
  <c r="I30" i="229"/>
  <c r="I94" i="229"/>
  <c r="I37" i="229"/>
  <c r="I36" i="229"/>
  <c r="U36" i="229" s="1"/>
  <c r="I136" i="229"/>
  <c r="I35" i="229"/>
  <c r="I121" i="229"/>
  <c r="I98" i="229"/>
  <c r="I108" i="229"/>
  <c r="I124" i="229"/>
  <c r="I137" i="229"/>
  <c r="I225" i="229"/>
  <c r="I231" i="229"/>
  <c r="U231" i="229" s="1"/>
  <c r="I226" i="229"/>
  <c r="I138" i="229"/>
  <c r="I103" i="229"/>
  <c r="I115" i="229"/>
  <c r="U115" i="229" s="1"/>
  <c r="I134" i="229"/>
  <c r="I222" i="229"/>
  <c r="I99" i="229"/>
  <c r="I129" i="229"/>
  <c r="U129" i="229" s="1"/>
  <c r="I140" i="229"/>
  <c r="U140" i="229" s="1"/>
  <c r="I80" i="229"/>
  <c r="I81" i="229"/>
  <c r="U176" i="229"/>
  <c r="I133" i="229"/>
  <c r="U133" i="229" s="1"/>
  <c r="I219" i="229"/>
  <c r="I54" i="229"/>
  <c r="U54" i="229" s="1"/>
  <c r="I111" i="229"/>
  <c r="U111" i="229" s="1"/>
  <c r="I240" i="229"/>
  <c r="U240" i="229" s="1"/>
  <c r="I76" i="229"/>
  <c r="I93" i="229"/>
  <c r="I75" i="229"/>
  <c r="U75" i="229" s="1"/>
  <c r="I120" i="229"/>
  <c r="U120" i="229" s="1"/>
  <c r="I118" i="229"/>
  <c r="U118" i="229" s="1"/>
  <c r="I83" i="229"/>
  <c r="U83" i="229" s="1"/>
  <c r="I123" i="229"/>
  <c r="U123" i="229" s="1"/>
  <c r="I61" i="229"/>
  <c r="I55" i="229"/>
  <c r="U55" i="229" s="1"/>
  <c r="I236" i="229"/>
  <c r="I58" i="229"/>
  <c r="U58" i="229" s="1"/>
  <c r="I216" i="229"/>
  <c r="U216" i="229" s="1"/>
  <c r="I116" i="229"/>
  <c r="U116" i="229" s="1"/>
  <c r="I224" i="229"/>
  <c r="I212" i="229"/>
  <c r="U212" i="229" s="1"/>
  <c r="I232" i="229"/>
  <c r="I229" i="229"/>
  <c r="I73" i="229"/>
  <c r="I97" i="229"/>
  <c r="A15" i="224"/>
  <c r="G14" i="224"/>
  <c r="F14" i="224"/>
  <c r="D14" i="224"/>
  <c r="E14" i="224"/>
  <c r="C14" i="224"/>
  <c r="G13" i="226"/>
  <c r="G13" i="229" s="1"/>
  <c r="M104" i="229"/>
  <c r="M137" i="229"/>
  <c r="M152" i="229"/>
  <c r="M136" i="229"/>
  <c r="J137" i="229"/>
  <c r="U181" i="229"/>
  <c r="M135" i="229"/>
  <c r="M131" i="229"/>
  <c r="J119" i="229"/>
  <c r="M182" i="229"/>
  <c r="U182" i="229" s="1"/>
  <c r="M177" i="229"/>
  <c r="U177" i="229" s="1"/>
  <c r="M71" i="229"/>
  <c r="J138" i="229"/>
  <c r="M178" i="229"/>
  <c r="U178" i="229" s="1"/>
  <c r="M139" i="229"/>
  <c r="M179" i="229"/>
  <c r="U179" i="229" s="1"/>
  <c r="J117" i="229"/>
  <c r="M43" i="229"/>
  <c r="J41" i="229"/>
  <c r="J39" i="229"/>
  <c r="J40" i="229"/>
  <c r="J48" i="229"/>
  <c r="J50" i="229"/>
  <c r="J66" i="229"/>
  <c r="M35" i="229"/>
  <c r="M42" i="229"/>
  <c r="M224" i="229"/>
  <c r="J51" i="229"/>
  <c r="J64" i="229"/>
  <c r="L122" i="229"/>
  <c r="K211" i="229"/>
  <c r="K88" i="229"/>
  <c r="J88" i="229"/>
  <c r="J96" i="229"/>
  <c r="J87" i="229"/>
  <c r="J71" i="229"/>
  <c r="J97" i="229"/>
  <c r="U238" i="229"/>
  <c r="A17" i="229"/>
  <c r="A15" i="226"/>
  <c r="A16" i="227"/>
  <c r="C16" i="227" s="1"/>
  <c r="B15" i="227"/>
  <c r="M236" i="229"/>
  <c r="K236" i="229"/>
  <c r="J61" i="229"/>
  <c r="L61" i="229"/>
  <c r="J49" i="229"/>
  <c r="M49" i="229"/>
  <c r="L49" i="229"/>
  <c r="M87" i="229"/>
  <c r="J228" i="229"/>
  <c r="M67" i="229"/>
  <c r="L74" i="229"/>
  <c r="K239" i="229"/>
  <c r="J239" i="229"/>
  <c r="J47" i="229"/>
  <c r="J56" i="229"/>
  <c r="J93" i="229"/>
  <c r="K237" i="229"/>
  <c r="L89" i="229"/>
  <c r="J210" i="229"/>
  <c r="J89" i="229"/>
  <c r="J124" i="229"/>
  <c r="M105" i="229"/>
  <c r="L34" i="229"/>
  <c r="J80" i="229"/>
  <c r="M34" i="229"/>
  <c r="J34" i="229"/>
  <c r="J103" i="229"/>
  <c r="L41" i="229"/>
  <c r="M86" i="229"/>
  <c r="J63" i="229"/>
  <c r="J67" i="229"/>
  <c r="J86" i="229"/>
  <c r="M88" i="229"/>
  <c r="K225" i="229"/>
  <c r="J37" i="229"/>
  <c r="M237" i="229"/>
  <c r="J82" i="229"/>
  <c r="M30" i="229"/>
  <c r="J33" i="229"/>
  <c r="J135" i="229"/>
  <c r="M68" i="229"/>
  <c r="M82" i="229"/>
  <c r="K82" i="229"/>
  <c r="L81" i="229"/>
  <c r="J90" i="229"/>
  <c r="J81" i="229"/>
  <c r="M90" i="229"/>
  <c r="M214" i="229"/>
  <c r="K69" i="229"/>
  <c r="M63" i="229"/>
  <c r="M48" i="229"/>
  <c r="M45" i="229"/>
  <c r="J225" i="229"/>
  <c r="J227" i="229"/>
  <c r="L121" i="229"/>
  <c r="M62" i="229"/>
  <c r="K235" i="229"/>
  <c r="J219" i="229"/>
  <c r="J226" i="229"/>
  <c r="K219" i="229"/>
  <c r="M219" i="229"/>
  <c r="K102" i="229"/>
  <c r="L102" i="229"/>
  <c r="J102" i="229"/>
  <c r="L62" i="229"/>
  <c r="K223" i="229"/>
  <c r="J108" i="229"/>
  <c r="M108" i="229"/>
  <c r="M235" i="229"/>
  <c r="J235" i="229"/>
  <c r="J220" i="229"/>
  <c r="J121" i="229"/>
  <c r="K89" i="229"/>
  <c r="J45" i="229"/>
  <c r="L210" i="229"/>
  <c r="L114" i="229"/>
  <c r="L135" i="229"/>
  <c r="J107" i="229"/>
  <c r="K214" i="229"/>
  <c r="J62" i="229"/>
  <c r="J65" i="229"/>
  <c r="M65" i="229"/>
  <c r="M232" i="229"/>
  <c r="M107" i="229"/>
  <c r="J43" i="229"/>
  <c r="J60" i="229"/>
  <c r="J114" i="229"/>
  <c r="K232" i="229"/>
  <c r="J232" i="229"/>
  <c r="M69" i="229"/>
  <c r="J110" i="229"/>
  <c r="J99" i="229"/>
  <c r="J229" i="229"/>
  <c r="M126" i="229"/>
  <c r="J230" i="229"/>
  <c r="L69" i="229"/>
  <c r="L211" i="229"/>
  <c r="J78" i="229"/>
  <c r="M46" i="229"/>
  <c r="J139" i="229"/>
  <c r="J46" i="229"/>
  <c r="J222" i="229"/>
  <c r="K76" i="229"/>
  <c r="J44" i="229"/>
  <c r="J73" i="229"/>
  <c r="M211" i="229"/>
  <c r="J211" i="229"/>
  <c r="M122" i="229"/>
  <c r="J122" i="229"/>
  <c r="J128" i="229"/>
  <c r="M128" i="229"/>
  <c r="J109" i="229"/>
  <c r="K109" i="229"/>
  <c r="M109" i="229"/>
  <c r="M125" i="229"/>
  <c r="J125" i="229"/>
  <c r="L230" i="229"/>
  <c r="M223" i="229"/>
  <c r="J223" i="229"/>
  <c r="J59" i="229"/>
  <c r="J130" i="229"/>
  <c r="M130" i="229"/>
  <c r="J233" i="229"/>
  <c r="J217" i="229"/>
  <c r="M217" i="229"/>
  <c r="M85" i="229"/>
  <c r="J234" i="229"/>
  <c r="M234" i="229"/>
  <c r="J98" i="229"/>
  <c r="M66" i="229"/>
  <c r="K217" i="229"/>
  <c r="L101" i="229"/>
  <c r="M106" i="229"/>
  <c r="M215" i="229"/>
  <c r="K215" i="229"/>
  <c r="K85" i="229"/>
  <c r="J213" i="229"/>
  <c r="J84" i="229"/>
  <c r="J85" i="229"/>
  <c r="J76" i="229"/>
  <c r="L109" i="229"/>
  <c r="BQ56" i="226" l="1"/>
  <c r="BQ49" i="226"/>
  <c r="BQ60" i="226"/>
  <c r="BQ152" i="226"/>
  <c r="BQ39" i="226"/>
  <c r="BQ151" i="226"/>
  <c r="BS54" i="226"/>
  <c r="BQ54" i="226"/>
  <c r="BS43" i="226"/>
  <c r="BQ43" i="226"/>
  <c r="BS159" i="226"/>
  <c r="BQ159" i="226"/>
  <c r="BS40" i="226"/>
  <c r="BQ40" i="226"/>
  <c r="BQ50" i="226"/>
  <c r="BS65" i="226"/>
  <c r="BQ65" i="226"/>
  <c r="BS103" i="226"/>
  <c r="BQ103" i="226"/>
  <c r="BS41" i="226"/>
  <c r="BQ41" i="226"/>
  <c r="BQ32" i="226"/>
  <c r="BQ158" i="226"/>
  <c r="BS178" i="226"/>
  <c r="BQ178" i="226"/>
  <c r="BS44" i="226"/>
  <c r="BQ44" i="226"/>
  <c r="BS39" i="226"/>
  <c r="BU151" i="226"/>
  <c r="BS151" i="226"/>
  <c r="BU152" i="226"/>
  <c r="BU134" i="226"/>
  <c r="BS134" i="226"/>
  <c r="BS158" i="226"/>
  <c r="BU139" i="226"/>
  <c r="BS139" i="226"/>
  <c r="BS181" i="226"/>
  <c r="BS135" i="226"/>
  <c r="BU135" i="226"/>
  <c r="BS177" i="226"/>
  <c r="BS161" i="226"/>
  <c r="BS49" i="226"/>
  <c r="BS51" i="226"/>
  <c r="BS142" i="226"/>
  <c r="BS59" i="226"/>
  <c r="BS45" i="226"/>
  <c r="BS87" i="226"/>
  <c r="BS60" i="226"/>
  <c r="BS33" i="226"/>
  <c r="K87" i="229"/>
  <c r="K187" i="229"/>
  <c r="K178" i="229"/>
  <c r="K164" i="229"/>
  <c r="K30" i="229"/>
  <c r="K106" i="229"/>
  <c r="K135" i="229"/>
  <c r="K128" i="229"/>
  <c r="K139" i="229"/>
  <c r="K167" i="229"/>
  <c r="K68" i="229"/>
  <c r="K154" i="229"/>
  <c r="K204" i="229"/>
  <c r="K36" i="229"/>
  <c r="K177" i="229"/>
  <c r="K159" i="229"/>
  <c r="K157" i="229"/>
  <c r="K126" i="229"/>
  <c r="K168" i="229"/>
  <c r="K207" i="229"/>
  <c r="K161" i="229"/>
  <c r="K156" i="229"/>
  <c r="K70" i="229"/>
  <c r="K105" i="229"/>
  <c r="K58" i="229"/>
  <c r="K173" i="229"/>
  <c r="K163" i="229"/>
  <c r="K198" i="229"/>
  <c r="K174" i="229"/>
  <c r="K151" i="229"/>
  <c r="K148" i="229"/>
  <c r="K134" i="229"/>
  <c r="K170" i="229"/>
  <c r="K37" i="229"/>
  <c r="K208" i="229"/>
  <c r="K107" i="229"/>
  <c r="K125" i="229"/>
  <c r="K181" i="229"/>
  <c r="K199" i="229"/>
  <c r="K153" i="229"/>
  <c r="K103" i="229"/>
  <c r="K203" i="229"/>
  <c r="K55" i="229"/>
  <c r="K202" i="229"/>
  <c r="K124" i="229"/>
  <c r="K172" i="229"/>
  <c r="BS95" i="226"/>
  <c r="BU95" i="226"/>
  <c r="BS94" i="226"/>
  <c r="BU94" i="226"/>
  <c r="BS96" i="226"/>
  <c r="BU96" i="226"/>
  <c r="BS97" i="226"/>
  <c r="BU97" i="226"/>
  <c r="BS138" i="226"/>
  <c r="BS119" i="226"/>
  <c r="K54" i="229"/>
  <c r="K59" i="229"/>
  <c r="C14" i="226"/>
  <c r="C14" i="229" s="1"/>
  <c r="D14" i="226"/>
  <c r="D14" i="229" s="1"/>
  <c r="E14" i="226"/>
  <c r="E14" i="229" s="1"/>
  <c r="I14" i="224"/>
  <c r="K41" i="229"/>
  <c r="K123" i="229"/>
  <c r="K108" i="229"/>
  <c r="K97" i="229"/>
  <c r="K93" i="229"/>
  <c r="K46" i="229"/>
  <c r="K43" i="229"/>
  <c r="K183" i="229"/>
  <c r="U183" i="229" s="1"/>
  <c r="K47" i="229"/>
  <c r="K33" i="229"/>
  <c r="K50" i="229"/>
  <c r="K119" i="229"/>
  <c r="K49" i="229"/>
  <c r="K143" i="229"/>
  <c r="K40" i="229"/>
  <c r="K60" i="229"/>
  <c r="K63" i="229"/>
  <c r="K45" i="229"/>
  <c r="K104" i="229"/>
  <c r="K95" i="229"/>
  <c r="K94" i="229"/>
  <c r="K44" i="229"/>
  <c r="K62" i="229"/>
  <c r="K34" i="229"/>
  <c r="K52" i="229"/>
  <c r="U52" i="229" s="1"/>
  <c r="K175" i="229"/>
  <c r="U175" i="229" s="1"/>
  <c r="K91" i="229"/>
  <c r="K35" i="229"/>
  <c r="K48" i="229"/>
  <c r="K110" i="229"/>
  <c r="K114" i="229"/>
  <c r="K39" i="229"/>
  <c r="K96" i="229"/>
  <c r="K112" i="229"/>
  <c r="U112" i="229" s="1"/>
  <c r="K56" i="229"/>
  <c r="K121" i="229"/>
  <c r="K86" i="229"/>
  <c r="K64" i="229"/>
  <c r="K122" i="229"/>
  <c r="K51" i="229"/>
  <c r="K66" i="229"/>
  <c r="K67" i="229"/>
  <c r="K90" i="229"/>
  <c r="K65" i="229"/>
  <c r="K138" i="229"/>
  <c r="B15" i="224"/>
  <c r="U124" i="229"/>
  <c r="U134" i="229"/>
  <c r="U37" i="229"/>
  <c r="F14" i="226"/>
  <c r="F14" i="229" s="1"/>
  <c r="U98" i="229"/>
  <c r="U74" i="229"/>
  <c r="U73" i="229"/>
  <c r="H14" i="224"/>
  <c r="U224" i="229"/>
  <c r="U222" i="229"/>
  <c r="U80" i="229"/>
  <c r="U99" i="229"/>
  <c r="M103" i="229"/>
  <c r="U103" i="229" s="1"/>
  <c r="U95" i="229"/>
  <c r="U136" i="229"/>
  <c r="U137" i="229"/>
  <c r="U94" i="229"/>
  <c r="U229" i="229"/>
  <c r="H13" i="226"/>
  <c r="H13" i="229"/>
  <c r="B14" i="229"/>
  <c r="U226" i="229"/>
  <c r="I56" i="229"/>
  <c r="U56" i="229" s="1"/>
  <c r="I100" i="229"/>
  <c r="U100" i="229" s="1"/>
  <c r="K155" i="229"/>
  <c r="U155" i="229" s="1"/>
  <c r="I215" i="229"/>
  <c r="U215" i="229" s="1"/>
  <c r="I85" i="229"/>
  <c r="U85" i="229" s="1"/>
  <c r="I125" i="229"/>
  <c r="U125" i="229" s="1"/>
  <c r="I69" i="229"/>
  <c r="U69" i="229" s="1"/>
  <c r="I114" i="229"/>
  <c r="U114" i="229" s="1"/>
  <c r="I48" i="229"/>
  <c r="U48" i="229" s="1"/>
  <c r="I82" i="229"/>
  <c r="U82" i="229" s="1"/>
  <c r="I88" i="229"/>
  <c r="U88" i="229" s="1"/>
  <c r="I51" i="229"/>
  <c r="U51" i="229" s="1"/>
  <c r="I33" i="229"/>
  <c r="U33" i="229" s="1"/>
  <c r="M180" i="229"/>
  <c r="U180" i="229" s="1"/>
  <c r="K152" i="229"/>
  <c r="U152" i="229" s="1"/>
  <c r="I128" i="229"/>
  <c r="U128" i="229" s="1"/>
  <c r="I49" i="229"/>
  <c r="U49" i="229" s="1"/>
  <c r="I237" i="229"/>
  <c r="U237" i="229" s="1"/>
  <c r="I34" i="229"/>
  <c r="U34" i="229" s="1"/>
  <c r="I70" i="229"/>
  <c r="U70" i="229" s="1"/>
  <c r="K42" i="229"/>
  <c r="U42" i="229" s="1"/>
  <c r="I60" i="229"/>
  <c r="U60" i="229" s="1"/>
  <c r="J160" i="229"/>
  <c r="U160" i="229" s="1"/>
  <c r="I40" i="229"/>
  <c r="U40" i="229" s="1"/>
  <c r="I43" i="229"/>
  <c r="U43" i="229" s="1"/>
  <c r="I31" i="229"/>
  <c r="U31" i="229" s="1"/>
  <c r="I59" i="229"/>
  <c r="U59" i="229" s="1"/>
  <c r="I109" i="229"/>
  <c r="U109" i="229" s="1"/>
  <c r="I122" i="229"/>
  <c r="U122" i="229" s="1"/>
  <c r="I78" i="229"/>
  <c r="U78" i="229" s="1"/>
  <c r="I79" i="229"/>
  <c r="U79" i="229" s="1"/>
  <c r="I91" i="229"/>
  <c r="U91" i="229" s="1"/>
  <c r="I89" i="229"/>
  <c r="U89" i="229" s="1"/>
  <c r="I64" i="229"/>
  <c r="U64" i="229" s="1"/>
  <c r="I63" i="229"/>
  <c r="U63" i="229" s="1"/>
  <c r="I62" i="229"/>
  <c r="U62" i="229" s="1"/>
  <c r="M151" i="229"/>
  <c r="U151" i="229" s="1"/>
  <c r="I117" i="229"/>
  <c r="U117" i="229" s="1"/>
  <c r="I66" i="229"/>
  <c r="U66" i="229" s="1"/>
  <c r="I131" i="229"/>
  <c r="U131" i="229" s="1"/>
  <c r="I102" i="229"/>
  <c r="U102" i="229" s="1"/>
  <c r="I135" i="229"/>
  <c r="U135" i="229" s="1"/>
  <c r="I41" i="229"/>
  <c r="U41" i="229" s="1"/>
  <c r="I119" i="229"/>
  <c r="U119" i="229" s="1"/>
  <c r="M158" i="229"/>
  <c r="U158" i="229" s="1"/>
  <c r="I220" i="229"/>
  <c r="U220" i="229" s="1"/>
  <c r="M159" i="229"/>
  <c r="U159" i="229" s="1"/>
  <c r="I217" i="229"/>
  <c r="U217" i="229" s="1"/>
  <c r="I84" i="229"/>
  <c r="U84" i="229" s="1"/>
  <c r="I107" i="229"/>
  <c r="U107" i="229" s="1"/>
  <c r="I39" i="229"/>
  <c r="U39" i="229" s="1"/>
  <c r="I53" i="229"/>
  <c r="U53" i="229" s="1"/>
  <c r="I77" i="229"/>
  <c r="U77" i="229" s="1"/>
  <c r="I106" i="229"/>
  <c r="U106" i="229" s="1"/>
  <c r="I233" i="229"/>
  <c r="U233" i="229" s="1"/>
  <c r="I223" i="229"/>
  <c r="U223" i="229" s="1"/>
  <c r="I50" i="229"/>
  <c r="U50" i="229" s="1"/>
  <c r="I87" i="229"/>
  <c r="U87" i="229" s="1"/>
  <c r="I38" i="229"/>
  <c r="U38" i="229" s="1"/>
  <c r="I239" i="229"/>
  <c r="U239" i="229" s="1"/>
  <c r="I57" i="229"/>
  <c r="U57" i="229" s="1"/>
  <c r="I45" i="229"/>
  <c r="U45" i="229" s="1"/>
  <c r="I227" i="229"/>
  <c r="U227" i="229" s="1"/>
  <c r="I228" i="229"/>
  <c r="U228" i="229" s="1"/>
  <c r="I234" i="229"/>
  <c r="U234" i="229" s="1"/>
  <c r="K141" i="229"/>
  <c r="U141" i="229" s="1"/>
  <c r="I46" i="229"/>
  <c r="U46" i="229" s="1"/>
  <c r="I65" i="229"/>
  <c r="U65" i="229" s="1"/>
  <c r="M161" i="229"/>
  <c r="U161" i="229" s="1"/>
  <c r="I71" i="229"/>
  <c r="U71" i="229" s="1"/>
  <c r="I213" i="229"/>
  <c r="U213" i="229" s="1"/>
  <c r="I214" i="229"/>
  <c r="U214" i="229" s="1"/>
  <c r="I68" i="229"/>
  <c r="U68" i="229" s="1"/>
  <c r="I104" i="229"/>
  <c r="U104" i="229" s="1"/>
  <c r="I101" i="229"/>
  <c r="U101" i="229" s="1"/>
  <c r="I130" i="229"/>
  <c r="U130" i="229" s="1"/>
  <c r="I211" i="229"/>
  <c r="U211" i="229" s="1"/>
  <c r="I139" i="229"/>
  <c r="U139" i="229" s="1"/>
  <c r="I126" i="229"/>
  <c r="U126" i="229" s="1"/>
  <c r="I110" i="229"/>
  <c r="U110" i="229" s="1"/>
  <c r="I105" i="229"/>
  <c r="U105" i="229" s="1"/>
  <c r="I47" i="229"/>
  <c r="U47" i="229" s="1"/>
  <c r="K142" i="229"/>
  <c r="U142" i="229" s="1"/>
  <c r="I210" i="229"/>
  <c r="U210" i="229" s="1"/>
  <c r="I67" i="229"/>
  <c r="U67" i="229" s="1"/>
  <c r="I44" i="229"/>
  <c r="U44" i="229" s="1"/>
  <c r="I230" i="229"/>
  <c r="U230" i="229" s="1"/>
  <c r="I86" i="229"/>
  <c r="U86" i="229" s="1"/>
  <c r="U97" i="229"/>
  <c r="G14" i="226"/>
  <c r="G14" i="229" s="1"/>
  <c r="A16" i="224"/>
  <c r="G15" i="224"/>
  <c r="D15" i="224"/>
  <c r="F15" i="224"/>
  <c r="E15" i="224"/>
  <c r="C15" i="224"/>
  <c r="U138" i="229"/>
  <c r="U35" i="229"/>
  <c r="U93" i="229"/>
  <c r="U61" i="229"/>
  <c r="U225" i="229"/>
  <c r="U235" i="229"/>
  <c r="U30" i="229"/>
  <c r="U236" i="229"/>
  <c r="U121" i="229"/>
  <c r="U81" i="229"/>
  <c r="U108" i="229"/>
  <c r="U232" i="229"/>
  <c r="U76" i="229"/>
  <c r="U219" i="229"/>
  <c r="U90" i="229"/>
  <c r="U96" i="229"/>
  <c r="A18" i="229"/>
  <c r="A16" i="226"/>
  <c r="A17" i="227"/>
  <c r="C17" i="227" s="1"/>
  <c r="B16" i="227"/>
  <c r="B15" i="226" l="1"/>
  <c r="C15" i="226"/>
  <c r="C15" i="229" s="1"/>
  <c r="I15" i="224"/>
  <c r="E15" i="226"/>
  <c r="E15" i="229" s="1"/>
  <c r="D15" i="226"/>
  <c r="D15" i="229" s="1"/>
  <c r="B16" i="224"/>
  <c r="F15" i="226"/>
  <c r="F15" i="229" s="1"/>
  <c r="H14" i="229"/>
  <c r="H14" i="226"/>
  <c r="G15" i="226"/>
  <c r="G15" i="229" s="1"/>
  <c r="H15" i="224"/>
  <c r="A17" i="224"/>
  <c r="F16" i="224"/>
  <c r="G16" i="224"/>
  <c r="D16" i="224"/>
  <c r="E16" i="224"/>
  <c r="C16" i="224"/>
  <c r="A19" i="229"/>
  <c r="A17" i="226"/>
  <c r="A18" i="227"/>
  <c r="C18" i="227" s="1"/>
  <c r="B17" i="227"/>
  <c r="B15" i="229" l="1"/>
  <c r="C16" i="226"/>
  <c r="C16" i="229" s="1"/>
  <c r="E16" i="226"/>
  <c r="E16" i="229" s="1"/>
  <c r="D16" i="226"/>
  <c r="D16" i="229" s="1"/>
  <c r="I16" i="224"/>
  <c r="B16" i="226"/>
  <c r="B17" i="224"/>
  <c r="F16" i="226"/>
  <c r="F16" i="229" s="1"/>
  <c r="H15" i="226"/>
  <c r="G16" i="226"/>
  <c r="G16" i="229" s="1"/>
  <c r="H16" i="224"/>
  <c r="A18" i="224"/>
  <c r="F17" i="224"/>
  <c r="G17" i="224"/>
  <c r="D17" i="224"/>
  <c r="E17" i="224"/>
  <c r="C17" i="224"/>
  <c r="H15" i="229"/>
  <c r="A20" i="229"/>
  <c r="A18" i="226"/>
  <c r="A19" i="227"/>
  <c r="C19" i="227" s="1"/>
  <c r="B18" i="227"/>
  <c r="M8" i="229"/>
  <c r="L8" i="229"/>
  <c r="P10" i="227"/>
  <c r="B16" i="229" l="1"/>
  <c r="C17" i="226"/>
  <c r="C17" i="229" s="1"/>
  <c r="E17" i="226"/>
  <c r="E17" i="229" s="1"/>
  <c r="D17" i="226"/>
  <c r="D17" i="229" s="1"/>
  <c r="B17" i="226"/>
  <c r="I17" i="224"/>
  <c r="B18" i="224"/>
  <c r="H16" i="229"/>
  <c r="H16" i="226"/>
  <c r="G17" i="226"/>
  <c r="G17" i="229" s="1"/>
  <c r="H17" i="224"/>
  <c r="A19" i="224"/>
  <c r="F18" i="224"/>
  <c r="G18" i="224"/>
  <c r="D18" i="224"/>
  <c r="E18" i="224"/>
  <c r="C18" i="224"/>
  <c r="F17" i="226"/>
  <c r="A21" i="229"/>
  <c r="A19" i="226"/>
  <c r="A20" i="227"/>
  <c r="C20" i="227" s="1"/>
  <c r="B19" i="227"/>
  <c r="B17" i="229" l="1"/>
  <c r="E18" i="226"/>
  <c r="E18" i="229" s="1"/>
  <c r="C18" i="226"/>
  <c r="C18" i="229" s="1"/>
  <c r="D18" i="226"/>
  <c r="D18" i="229" s="1"/>
  <c r="B18" i="226"/>
  <c r="I18" i="224"/>
  <c r="B19" i="224"/>
  <c r="F18" i="226"/>
  <c r="F18" i="229" s="1"/>
  <c r="H17" i="226"/>
  <c r="G18" i="226"/>
  <c r="G18" i="229" s="1"/>
  <c r="H18" i="224"/>
  <c r="F17" i="229"/>
  <c r="H17" i="229" s="1"/>
  <c r="A20" i="224"/>
  <c r="F19" i="224"/>
  <c r="G19" i="224"/>
  <c r="E19" i="224"/>
  <c r="D19" i="224"/>
  <c r="C19" i="224"/>
  <c r="A22" i="229"/>
  <c r="A20" i="226"/>
  <c r="A21" i="227"/>
  <c r="C21" i="227" s="1"/>
  <c r="B20" i="227"/>
  <c r="B18" i="229" l="1"/>
  <c r="C19" i="226"/>
  <c r="C19" i="229" s="1"/>
  <c r="D19" i="226"/>
  <c r="D19" i="229" s="1"/>
  <c r="E19" i="226"/>
  <c r="E19" i="229" s="1"/>
  <c r="I19" i="224"/>
  <c r="B19" i="226"/>
  <c r="B19" i="229" s="1"/>
  <c r="B20" i="224"/>
  <c r="H19" i="224"/>
  <c r="F19" i="226"/>
  <c r="F19" i="229" s="1"/>
  <c r="H18" i="229"/>
  <c r="H18" i="226"/>
  <c r="A21" i="224"/>
  <c r="F20" i="224"/>
  <c r="G20" i="224"/>
  <c r="E20" i="224"/>
  <c r="D20" i="224"/>
  <c r="C20" i="224"/>
  <c r="G19" i="226"/>
  <c r="G19" i="229" s="1"/>
  <c r="A23" i="229"/>
  <c r="A21" i="226"/>
  <c r="A22" i="227"/>
  <c r="C22" i="227" s="1"/>
  <c r="B21" i="227"/>
  <c r="D20" i="226" l="1"/>
  <c r="D20" i="229" s="1"/>
  <c r="B20" i="226"/>
  <c r="B20" i="229" s="1"/>
  <c r="C20" i="226"/>
  <c r="C20" i="229" s="1"/>
  <c r="E20" i="226"/>
  <c r="E20" i="229" s="1"/>
  <c r="I20" i="224"/>
  <c r="B21" i="224"/>
  <c r="F20" i="226"/>
  <c r="H19" i="226"/>
  <c r="G20" i="226"/>
  <c r="G20" i="229" s="1"/>
  <c r="H20" i="224"/>
  <c r="H19" i="229"/>
  <c r="A22" i="224"/>
  <c r="G21" i="224"/>
  <c r="F21" i="224"/>
  <c r="E21" i="224"/>
  <c r="D21" i="224"/>
  <c r="C21" i="224"/>
  <c r="W25" i="227"/>
  <c r="V25" i="226" s="1"/>
  <c r="W25" i="226" s="1"/>
  <c r="S25" i="224"/>
  <c r="W27" i="227"/>
  <c r="V27" i="226" s="1"/>
  <c r="W27" i="226" s="1"/>
  <c r="S27" i="224"/>
  <c r="W22" i="227"/>
  <c r="V22" i="226" s="1"/>
  <c r="W22" i="226" s="1"/>
  <c r="S22" i="224"/>
  <c r="W26" i="227"/>
  <c r="V26" i="226" s="1"/>
  <c r="W26" i="226" s="1"/>
  <c r="S26" i="224"/>
  <c r="W17" i="227"/>
  <c r="V17" i="226" s="1"/>
  <c r="W17" i="226" s="1"/>
  <c r="S17" i="224"/>
  <c r="W24" i="227"/>
  <c r="V24" i="226" s="1"/>
  <c r="W24" i="226" s="1"/>
  <c r="S24" i="224"/>
  <c r="W13" i="227"/>
  <c r="V13" i="226" s="1"/>
  <c r="S13" i="224"/>
  <c r="W28" i="227"/>
  <c r="V28" i="226" s="1"/>
  <c r="W28" i="226" s="1"/>
  <c r="S28" i="224"/>
  <c r="S10" i="224"/>
  <c r="W18" i="227"/>
  <c r="V18" i="226" s="1"/>
  <c r="W18" i="226" s="1"/>
  <c r="S18" i="224"/>
  <c r="W14" i="227"/>
  <c r="V14" i="226" s="1"/>
  <c r="W14" i="226" s="1"/>
  <c r="S14" i="224"/>
  <c r="W16" i="227"/>
  <c r="V16" i="226" s="1"/>
  <c r="W16" i="226" s="1"/>
  <c r="S16" i="224"/>
  <c r="W19" i="227"/>
  <c r="V19" i="226" s="1"/>
  <c r="W19" i="226" s="1"/>
  <c r="S19" i="224"/>
  <c r="W20" i="227"/>
  <c r="V20" i="226" s="1"/>
  <c r="W20" i="226" s="1"/>
  <c r="S20" i="224"/>
  <c r="W15" i="227"/>
  <c r="V15" i="226" s="1"/>
  <c r="W15" i="226" s="1"/>
  <c r="S15" i="224"/>
  <c r="W21" i="227"/>
  <c r="V21" i="226" s="1"/>
  <c r="W21" i="226" s="1"/>
  <c r="S21" i="224"/>
  <c r="W23" i="227"/>
  <c r="V23" i="226" s="1"/>
  <c r="W23" i="226" s="1"/>
  <c r="S23" i="224"/>
  <c r="W29" i="227"/>
  <c r="V29" i="226" s="1"/>
  <c r="W29" i="226" s="1"/>
  <c r="S29" i="224"/>
  <c r="W11" i="227"/>
  <c r="V11" i="226" s="1"/>
  <c r="W11" i="226" s="1"/>
  <c r="S11" i="224"/>
  <c r="A24" i="229"/>
  <c r="A22" i="226"/>
  <c r="L16" i="229"/>
  <c r="L23" i="229"/>
  <c r="L27" i="229"/>
  <c r="L26" i="229"/>
  <c r="L24" i="229"/>
  <c r="L28" i="229"/>
  <c r="L20" i="229"/>
  <c r="L19" i="229"/>
  <c r="L12" i="229"/>
  <c r="L17" i="229"/>
  <c r="L25" i="229"/>
  <c r="L18" i="229"/>
  <c r="L11" i="229"/>
  <c r="A23" i="227"/>
  <c r="C23" i="227" s="1"/>
  <c r="B22" i="227"/>
  <c r="L13" i="229"/>
  <c r="T10" i="227"/>
  <c r="B22" i="224" l="1"/>
  <c r="B22" i="226" s="1"/>
  <c r="D21" i="226"/>
  <c r="D21" i="229" s="1"/>
  <c r="E21" i="226"/>
  <c r="E21" i="229" s="1"/>
  <c r="I21" i="224"/>
  <c r="S10" i="226"/>
  <c r="T10" i="226" s="1"/>
  <c r="L10" i="229" s="1"/>
  <c r="B21" i="226"/>
  <c r="B21" i="229" s="1"/>
  <c r="C21" i="226"/>
  <c r="C21" i="229" s="1"/>
  <c r="F21" i="226"/>
  <c r="F21" i="229" s="1"/>
  <c r="H20" i="226"/>
  <c r="F20" i="229"/>
  <c r="H20" i="229" s="1"/>
  <c r="H21" i="224"/>
  <c r="A23" i="224"/>
  <c r="G22" i="224"/>
  <c r="F22" i="224"/>
  <c r="D22" i="224"/>
  <c r="E22" i="224"/>
  <c r="C22" i="224"/>
  <c r="G21" i="226"/>
  <c r="G21" i="229" s="1"/>
  <c r="O29" i="227"/>
  <c r="O28" i="227"/>
  <c r="A25" i="229"/>
  <c r="A23" i="226"/>
  <c r="A24" i="227"/>
  <c r="C24" i="227" s="1"/>
  <c r="B23" i="227"/>
  <c r="AE29" i="223"/>
  <c r="AE28" i="223"/>
  <c r="B23" i="224" l="1"/>
  <c r="B23" i="226" s="1"/>
  <c r="I22" i="224"/>
  <c r="E22" i="226"/>
  <c r="E22" i="229" s="1"/>
  <c r="D22" i="226"/>
  <c r="D22" i="229" s="1"/>
  <c r="C22" i="226"/>
  <c r="C22" i="229" s="1"/>
  <c r="AF29" i="223"/>
  <c r="AF28" i="223"/>
  <c r="B22" i="229"/>
  <c r="K29" i="227"/>
  <c r="J29" i="226" s="1"/>
  <c r="K29" i="226" s="1"/>
  <c r="Q29" i="227"/>
  <c r="N29" i="224"/>
  <c r="BB29" i="224" s="1"/>
  <c r="K24" i="227"/>
  <c r="J24" i="226" s="1"/>
  <c r="K24" i="226" s="1"/>
  <c r="K25" i="227"/>
  <c r="J25" i="226" s="1"/>
  <c r="K25" i="226" s="1"/>
  <c r="K26" i="227"/>
  <c r="J26" i="226" s="1"/>
  <c r="K26" i="226" s="1"/>
  <c r="Q28" i="227"/>
  <c r="N28" i="224"/>
  <c r="BB28" i="224" s="1"/>
  <c r="H21" i="229"/>
  <c r="K27" i="227"/>
  <c r="J27" i="226" s="1"/>
  <c r="K27" i="226" s="1"/>
  <c r="H21" i="226"/>
  <c r="G22" i="226"/>
  <c r="G22" i="229" s="1"/>
  <c r="H22" i="224"/>
  <c r="A24" i="224"/>
  <c r="G23" i="224"/>
  <c r="F23" i="224"/>
  <c r="D23" i="224"/>
  <c r="E23" i="224"/>
  <c r="C23" i="224"/>
  <c r="F22" i="226"/>
  <c r="N22" i="227"/>
  <c r="M22" i="226" s="1"/>
  <c r="N22" i="226" s="1"/>
  <c r="N17" i="227"/>
  <c r="M17" i="226" s="1"/>
  <c r="N17" i="226" s="1"/>
  <c r="N28" i="227"/>
  <c r="M28" i="226" s="1"/>
  <c r="N28" i="226" s="1"/>
  <c r="N29" i="227"/>
  <c r="M29" i="226" s="1"/>
  <c r="N29" i="226" s="1"/>
  <c r="N24" i="227"/>
  <c r="M24" i="226" s="1"/>
  <c r="N24" i="226" s="1"/>
  <c r="N25" i="227"/>
  <c r="M25" i="226" s="1"/>
  <c r="N25" i="226" s="1"/>
  <c r="N21" i="227"/>
  <c r="M21" i="226" s="1"/>
  <c r="N21" i="226" s="1"/>
  <c r="N20" i="227"/>
  <c r="M20" i="226" s="1"/>
  <c r="N20" i="226" s="1"/>
  <c r="N11" i="227"/>
  <c r="M11" i="226" s="1"/>
  <c r="N11" i="226" s="1"/>
  <c r="N18" i="227"/>
  <c r="M18" i="226" s="1"/>
  <c r="N18" i="226" s="1"/>
  <c r="N16" i="227"/>
  <c r="M16" i="226" s="1"/>
  <c r="N16" i="226" s="1"/>
  <c r="N26" i="227"/>
  <c r="M26" i="226" s="1"/>
  <c r="N26" i="226" s="1"/>
  <c r="N23" i="227"/>
  <c r="M23" i="226" s="1"/>
  <c r="N23" i="226" s="1"/>
  <c r="N12" i="227"/>
  <c r="M12" i="226" s="1"/>
  <c r="N12" i="226" s="1"/>
  <c r="N13" i="227"/>
  <c r="M13" i="226" s="1"/>
  <c r="N13" i="226" s="1"/>
  <c r="N14" i="227"/>
  <c r="M14" i="226" s="1"/>
  <c r="N14" i="226" s="1"/>
  <c r="N15" i="227"/>
  <c r="M15" i="226" s="1"/>
  <c r="N15" i="226" s="1"/>
  <c r="N27" i="227"/>
  <c r="M27" i="226" s="1"/>
  <c r="N27" i="226" s="1"/>
  <c r="N19" i="227"/>
  <c r="M19" i="226" s="1"/>
  <c r="N19" i="226" s="1"/>
  <c r="A26" i="229"/>
  <c r="A24" i="226"/>
  <c r="A25" i="227"/>
  <c r="C25" i="227" s="1"/>
  <c r="B24" i="227"/>
  <c r="BS19" i="226" l="1"/>
  <c r="BU13" i="226"/>
  <c r="BU12" i="226"/>
  <c r="P29" i="226"/>
  <c r="E23" i="226"/>
  <c r="E23" i="229" s="1"/>
  <c r="C23" i="226"/>
  <c r="C23" i="229" s="1"/>
  <c r="D23" i="226"/>
  <c r="D23" i="229" s="1"/>
  <c r="I23" i="224"/>
  <c r="P28" i="226"/>
  <c r="Q28" i="226" s="1"/>
  <c r="O29" i="226"/>
  <c r="B24" i="224"/>
  <c r="O29" i="224"/>
  <c r="H22" i="226"/>
  <c r="O28" i="224"/>
  <c r="O28" i="226"/>
  <c r="B23" i="229"/>
  <c r="F22" i="229"/>
  <c r="H22" i="229" s="1"/>
  <c r="K28" i="227"/>
  <c r="J28" i="226" s="1"/>
  <c r="K28" i="226" s="1"/>
  <c r="F23" i="226"/>
  <c r="F23" i="229" s="1"/>
  <c r="G23" i="226"/>
  <c r="G23" i="229" s="1"/>
  <c r="H23" i="224"/>
  <c r="A25" i="224"/>
  <c r="F24" i="224"/>
  <c r="G24" i="224"/>
  <c r="D24" i="224"/>
  <c r="E24" i="224"/>
  <c r="C24" i="224"/>
  <c r="A27" i="229"/>
  <c r="A25" i="226"/>
  <c r="A26" i="227"/>
  <c r="C26" i="227" s="1"/>
  <c r="B25" i="227"/>
  <c r="L29" i="229"/>
  <c r="AD11" i="223"/>
  <c r="AG11" i="223" s="1"/>
  <c r="AD10" i="223"/>
  <c r="AG10" i="223" s="1"/>
  <c r="BQ28" i="226" l="1"/>
  <c r="Q29" i="226"/>
  <c r="BQ29" i="226" s="1"/>
  <c r="B25" i="224"/>
  <c r="B25" i="226" s="1"/>
  <c r="B24" i="226"/>
  <c r="B24" i="229" s="1"/>
  <c r="E24" i="226"/>
  <c r="E24" i="229" s="1"/>
  <c r="C24" i="226"/>
  <c r="C24" i="229" s="1"/>
  <c r="I24" i="224"/>
  <c r="D24" i="226"/>
  <c r="D24" i="229" s="1"/>
  <c r="F24" i="226"/>
  <c r="F24" i="229" s="1"/>
  <c r="I29" i="229"/>
  <c r="H23" i="226"/>
  <c r="G24" i="226"/>
  <c r="G24" i="229" s="1"/>
  <c r="H24" i="224"/>
  <c r="A26" i="224"/>
  <c r="F25" i="224"/>
  <c r="G25" i="224"/>
  <c r="D25" i="224"/>
  <c r="E25" i="224"/>
  <c r="C25" i="224"/>
  <c r="H23" i="229"/>
  <c r="O22" i="227"/>
  <c r="O17" i="227"/>
  <c r="O15" i="227"/>
  <c r="O23" i="227"/>
  <c r="O16" i="227"/>
  <c r="O24" i="227"/>
  <c r="O18" i="227"/>
  <c r="O26" i="227"/>
  <c r="O27" i="227"/>
  <c r="O14" i="227"/>
  <c r="O25" i="227"/>
  <c r="O11" i="227"/>
  <c r="O19" i="227"/>
  <c r="O12" i="227"/>
  <c r="O20" i="227"/>
  <c r="O13" i="227"/>
  <c r="O21" i="227"/>
  <c r="A28" i="229"/>
  <c r="A26" i="226"/>
  <c r="M28" i="229"/>
  <c r="A27" i="227"/>
  <c r="C27" i="227" s="1"/>
  <c r="B26" i="227"/>
  <c r="J28" i="229"/>
  <c r="O10" i="227"/>
  <c r="AD342" i="223"/>
  <c r="H342" i="223"/>
  <c r="K28" i="229"/>
  <c r="AE14" i="223"/>
  <c r="AE22" i="223"/>
  <c r="AE15" i="223"/>
  <c r="AE25" i="223"/>
  <c r="AE24" i="223"/>
  <c r="AE16" i="223"/>
  <c r="AE21" i="223"/>
  <c r="AE13" i="223"/>
  <c r="AE17" i="223"/>
  <c r="AE23" i="223"/>
  <c r="AE27" i="223"/>
  <c r="AE20" i="223"/>
  <c r="AE11" i="223"/>
  <c r="AE12" i="223"/>
  <c r="AE10" i="223"/>
  <c r="AE18" i="223"/>
  <c r="AE26" i="223"/>
  <c r="AE19" i="223"/>
  <c r="K29" i="229" l="1"/>
  <c r="O342" i="227"/>
  <c r="N343" i="224" s="1"/>
  <c r="C25" i="226"/>
  <c r="C25" i="229" s="1"/>
  <c r="E25" i="226"/>
  <c r="E25" i="229" s="1"/>
  <c r="D25" i="226"/>
  <c r="D25" i="229" s="1"/>
  <c r="I25" i="224"/>
  <c r="B26" i="224"/>
  <c r="AF18" i="223"/>
  <c r="AF13" i="223"/>
  <c r="AF12" i="223"/>
  <c r="AF16" i="223"/>
  <c r="AF21" i="223"/>
  <c r="AF11" i="223"/>
  <c r="AF24" i="223"/>
  <c r="AF20" i="223"/>
  <c r="AF25" i="223"/>
  <c r="AF10" i="223"/>
  <c r="AF27" i="223"/>
  <c r="AF15" i="223"/>
  <c r="AF19" i="223"/>
  <c r="AF23" i="223"/>
  <c r="AF22" i="223"/>
  <c r="AF26" i="223"/>
  <c r="AF17" i="223"/>
  <c r="AF14" i="223"/>
  <c r="F25" i="226"/>
  <c r="F25" i="229" s="1"/>
  <c r="H24" i="229"/>
  <c r="B25" i="229"/>
  <c r="H24" i="226"/>
  <c r="I28" i="229"/>
  <c r="U28" i="229" s="1"/>
  <c r="Q18" i="227"/>
  <c r="N18" i="224"/>
  <c r="BB18" i="224" s="1"/>
  <c r="Q15" i="227"/>
  <c r="N15" i="224"/>
  <c r="BB15" i="224" s="1"/>
  <c r="Q12" i="227"/>
  <c r="N12" i="224"/>
  <c r="BB12" i="224" s="1"/>
  <c r="Q14" i="227"/>
  <c r="N14" i="224"/>
  <c r="BB14" i="224" s="1"/>
  <c r="Q24" i="227"/>
  <c r="N24" i="224"/>
  <c r="BB24" i="224" s="1"/>
  <c r="Q17" i="227"/>
  <c r="N17" i="224"/>
  <c r="BB17" i="224" s="1"/>
  <c r="N10" i="224"/>
  <c r="BB10" i="224" s="1"/>
  <c r="Q20" i="227"/>
  <c r="N20" i="224"/>
  <c r="BB20" i="224" s="1"/>
  <c r="Q21" i="227"/>
  <c r="N21" i="224"/>
  <c r="BB21" i="224" s="1"/>
  <c r="Q19" i="227"/>
  <c r="N19" i="224"/>
  <c r="BB19" i="224" s="1"/>
  <c r="Q27" i="227"/>
  <c r="N27" i="224"/>
  <c r="BB27" i="224" s="1"/>
  <c r="Q16" i="227"/>
  <c r="N16" i="224"/>
  <c r="BB16" i="224" s="1"/>
  <c r="Q22" i="227"/>
  <c r="N22" i="224"/>
  <c r="BB22" i="224" s="1"/>
  <c r="Q25" i="227"/>
  <c r="N25" i="224"/>
  <c r="BB25" i="224" s="1"/>
  <c r="Q13" i="227"/>
  <c r="N13" i="224"/>
  <c r="BB13" i="224" s="1"/>
  <c r="Q11" i="227"/>
  <c r="N11" i="224"/>
  <c r="BB11" i="224" s="1"/>
  <c r="Q26" i="227"/>
  <c r="N26" i="224"/>
  <c r="BB26" i="224" s="1"/>
  <c r="Q23" i="227"/>
  <c r="N23" i="224"/>
  <c r="BB23" i="224" s="1"/>
  <c r="G25" i="226"/>
  <c r="G25" i="229" s="1"/>
  <c r="H25" i="224"/>
  <c r="A27" i="224"/>
  <c r="F26" i="224"/>
  <c r="G26" i="224"/>
  <c r="D26" i="224"/>
  <c r="E26" i="224"/>
  <c r="C26" i="224"/>
  <c r="A29" i="229"/>
  <c r="A27" i="226"/>
  <c r="A28" i="227"/>
  <c r="C28" i="227" s="1"/>
  <c r="B27" i="227"/>
  <c r="J29" i="229"/>
  <c r="M29" i="229"/>
  <c r="Q10" i="227"/>
  <c r="AE342" i="223"/>
  <c r="AR20" i="226" l="1"/>
  <c r="BJ17" i="226"/>
  <c r="AR15" i="226"/>
  <c r="BJ18" i="226"/>
  <c r="Z16" i="226"/>
  <c r="W12" i="226"/>
  <c r="BS12" i="226" s="1"/>
  <c r="W13" i="226"/>
  <c r="BS13" i="226" s="1"/>
  <c r="E26" i="226"/>
  <c r="E26" i="229" s="1"/>
  <c r="P26" i="226"/>
  <c r="P22" i="226"/>
  <c r="P21" i="226"/>
  <c r="B26" i="226"/>
  <c r="B26" i="229" s="1"/>
  <c r="I26" i="224"/>
  <c r="P14" i="226"/>
  <c r="P20" i="226"/>
  <c r="Q20" i="226" s="1"/>
  <c r="P12" i="226"/>
  <c r="P10" i="226"/>
  <c r="Q10" i="226" s="1"/>
  <c r="P11" i="226"/>
  <c r="P16" i="226"/>
  <c r="P13" i="226"/>
  <c r="P27" i="226"/>
  <c r="C26" i="226"/>
  <c r="C26" i="229" s="1"/>
  <c r="P17" i="226"/>
  <c r="P15" i="226"/>
  <c r="P25" i="226"/>
  <c r="P23" i="226"/>
  <c r="P19" i="226"/>
  <c r="D26" i="226"/>
  <c r="D26" i="229" s="1"/>
  <c r="P24" i="226"/>
  <c r="P18" i="226"/>
  <c r="O11" i="224"/>
  <c r="O12" i="224"/>
  <c r="O13" i="224"/>
  <c r="O27" i="224"/>
  <c r="O24" i="224"/>
  <c r="O18" i="224"/>
  <c r="O26" i="224"/>
  <c r="O21" i="224"/>
  <c r="O14" i="224"/>
  <c r="B27" i="224"/>
  <c r="AF342" i="223"/>
  <c r="O24" i="226"/>
  <c r="O18" i="226"/>
  <c r="O25" i="226"/>
  <c r="O26" i="226"/>
  <c r="O22" i="226"/>
  <c r="O21" i="226"/>
  <c r="O23" i="224"/>
  <c r="O23" i="226"/>
  <c r="O19" i="226"/>
  <c r="O14" i="226"/>
  <c r="O19" i="224"/>
  <c r="O25" i="224"/>
  <c r="O11" i="226"/>
  <c r="O16" i="224"/>
  <c r="O16" i="226"/>
  <c r="O20" i="226"/>
  <c r="O12" i="226"/>
  <c r="O22" i="224"/>
  <c r="O13" i="226"/>
  <c r="O27" i="226"/>
  <c r="O10" i="226"/>
  <c r="O17" i="224"/>
  <c r="O17" i="226"/>
  <c r="O15" i="224"/>
  <c r="O15" i="226"/>
  <c r="H25" i="226"/>
  <c r="H25" i="229"/>
  <c r="N342" i="224"/>
  <c r="BB342" i="224" s="1"/>
  <c r="F26" i="226"/>
  <c r="G26" i="226"/>
  <c r="G26" i="229" s="1"/>
  <c r="H26" i="224"/>
  <c r="A28" i="224"/>
  <c r="F27" i="224"/>
  <c r="G27" i="224"/>
  <c r="E27" i="224"/>
  <c r="D27" i="224"/>
  <c r="C27" i="224"/>
  <c r="O10" i="224"/>
  <c r="O20" i="224"/>
  <c r="U29" i="229"/>
  <c r="A30" i="229"/>
  <c r="A28" i="226"/>
  <c r="A29" i="227"/>
  <c r="C29" i="227" s="1"/>
  <c r="B28" i="227"/>
  <c r="L21" i="229"/>
  <c r="L15" i="229"/>
  <c r="L22" i="229"/>
  <c r="AR18" i="226" l="1"/>
  <c r="AR17" i="226"/>
  <c r="BP20" i="226"/>
  <c r="BQ20" i="226" s="1"/>
  <c r="BS20" i="226"/>
  <c r="N344" i="224"/>
  <c r="Q17" i="226"/>
  <c r="Q14" i="226"/>
  <c r="BQ14" i="226" s="1"/>
  <c r="Q24" i="226"/>
  <c r="BQ24" i="226" s="1"/>
  <c r="Q27" i="226"/>
  <c r="BQ27" i="226" s="1"/>
  <c r="Q13" i="226"/>
  <c r="BQ13" i="226" s="1"/>
  <c r="Q18" i="226"/>
  <c r="Q19" i="226"/>
  <c r="BQ19" i="226" s="1"/>
  <c r="Q16" i="226"/>
  <c r="BQ16" i="226" s="1"/>
  <c r="Q21" i="226"/>
  <c r="BQ21" i="226" s="1"/>
  <c r="Q23" i="226"/>
  <c r="BQ23" i="226" s="1"/>
  <c r="Q11" i="226"/>
  <c r="BQ11" i="226" s="1"/>
  <c r="Q22" i="226"/>
  <c r="BQ22" i="226" s="1"/>
  <c r="Q25" i="226"/>
  <c r="BQ25" i="226" s="1"/>
  <c r="Q26" i="226"/>
  <c r="BQ26" i="226" s="1"/>
  <c r="Q15" i="226"/>
  <c r="BQ15" i="226" s="1"/>
  <c r="Q12" i="226"/>
  <c r="BQ12" i="226" s="1"/>
  <c r="D27" i="226"/>
  <c r="D27" i="229" s="1"/>
  <c r="B27" i="226"/>
  <c r="B27" i="229" s="1"/>
  <c r="C27" i="226"/>
  <c r="C27" i="229" s="1"/>
  <c r="E27" i="226"/>
  <c r="E27" i="229" s="1"/>
  <c r="I27" i="224"/>
  <c r="K10" i="229"/>
  <c r="B28" i="224"/>
  <c r="F27" i="226"/>
  <c r="F27" i="229" s="1"/>
  <c r="H26" i="226"/>
  <c r="F26" i="229"/>
  <c r="H26" i="229" s="1"/>
  <c r="H27" i="224"/>
  <c r="A29" i="224"/>
  <c r="F28" i="224"/>
  <c r="G28" i="224"/>
  <c r="E28" i="224"/>
  <c r="D28" i="224"/>
  <c r="C28" i="224"/>
  <c r="G27" i="226"/>
  <c r="G27" i="229" s="1"/>
  <c r="A31" i="229"/>
  <c r="A29" i="226"/>
  <c r="A30" i="227"/>
  <c r="C30" i="227" s="1"/>
  <c r="B29" i="227"/>
  <c r="BQ18" i="226" l="1"/>
  <c r="BQ17" i="226"/>
  <c r="BS16" i="226"/>
  <c r="BU16" i="226"/>
  <c r="K25" i="229"/>
  <c r="K24" i="229"/>
  <c r="K21" i="229"/>
  <c r="K17" i="229"/>
  <c r="K27" i="229"/>
  <c r="K23" i="229"/>
  <c r="K16" i="229"/>
  <c r="K26" i="229"/>
  <c r="K22" i="229"/>
  <c r="K11" i="229"/>
  <c r="K18" i="229"/>
  <c r="K15" i="229"/>
  <c r="B29" i="224"/>
  <c r="B29" i="226" s="1"/>
  <c r="I28" i="224"/>
  <c r="E28" i="226"/>
  <c r="E28" i="229" s="1"/>
  <c r="D28" i="226"/>
  <c r="D28" i="229" s="1"/>
  <c r="C28" i="226"/>
  <c r="C28" i="229" s="1"/>
  <c r="B28" i="226"/>
  <c r="B28" i="229" s="1"/>
  <c r="K19" i="229"/>
  <c r="K20" i="229"/>
  <c r="K13" i="229"/>
  <c r="F28" i="226"/>
  <c r="F28" i="229" s="1"/>
  <c r="I13" i="229"/>
  <c r="I20" i="229"/>
  <c r="I27" i="229"/>
  <c r="I19" i="229"/>
  <c r="I18" i="229"/>
  <c r="I16" i="229"/>
  <c r="I25" i="229"/>
  <c r="I12" i="229"/>
  <c r="I17" i="229"/>
  <c r="I26" i="229"/>
  <c r="H27" i="229"/>
  <c r="H27" i="226"/>
  <c r="G28" i="226"/>
  <c r="G28" i="229" s="1"/>
  <c r="H28" i="224"/>
  <c r="A30" i="224"/>
  <c r="G29" i="224"/>
  <c r="F29" i="224"/>
  <c r="E29" i="224"/>
  <c r="D29" i="224"/>
  <c r="C29" i="224"/>
  <c r="A32" i="229"/>
  <c r="A30" i="226"/>
  <c r="A31" i="227"/>
  <c r="C31" i="227" s="1"/>
  <c r="B30" i="227"/>
  <c r="B30" i="224" l="1"/>
  <c r="B30" i="226" s="1"/>
  <c r="C29" i="226"/>
  <c r="C29" i="229" s="1"/>
  <c r="D29" i="226"/>
  <c r="D29" i="229" s="1"/>
  <c r="E29" i="226"/>
  <c r="E29" i="229" s="1"/>
  <c r="I29" i="224"/>
  <c r="H28" i="226"/>
  <c r="B29" i="229"/>
  <c r="H28" i="229"/>
  <c r="I21" i="229"/>
  <c r="I22" i="229"/>
  <c r="I24" i="229"/>
  <c r="I15" i="229"/>
  <c r="I23" i="229"/>
  <c r="H29" i="224"/>
  <c r="A31" i="224"/>
  <c r="G30" i="224"/>
  <c r="F30" i="224"/>
  <c r="D30" i="224"/>
  <c r="E30" i="224"/>
  <c r="C30" i="224"/>
  <c r="G29" i="226"/>
  <c r="G29" i="229" s="1"/>
  <c r="F29" i="226"/>
  <c r="F29" i="229" s="1"/>
  <c r="A33" i="229"/>
  <c r="A31" i="226"/>
  <c r="A32" i="227"/>
  <c r="C32" i="227" s="1"/>
  <c r="B31" i="227"/>
  <c r="J22" i="229"/>
  <c r="J15" i="229"/>
  <c r="J16" i="229"/>
  <c r="J20" i="229"/>
  <c r="J24" i="229"/>
  <c r="J19" i="229"/>
  <c r="J21" i="229"/>
  <c r="J11" i="229"/>
  <c r="J26" i="229"/>
  <c r="J17" i="229"/>
  <c r="J27" i="229"/>
  <c r="J25" i="229"/>
  <c r="J18" i="229"/>
  <c r="J23" i="229"/>
  <c r="J13" i="229"/>
  <c r="C30" i="226" l="1"/>
  <c r="C30" i="229" s="1"/>
  <c r="E30" i="226"/>
  <c r="E30" i="229" s="1"/>
  <c r="D30" i="226"/>
  <c r="D30" i="229" s="1"/>
  <c r="I30" i="224"/>
  <c r="G30" i="226"/>
  <c r="G30" i="229" s="1"/>
  <c r="B31" i="224"/>
  <c r="F30" i="226"/>
  <c r="B30" i="229"/>
  <c r="H29" i="229"/>
  <c r="H29" i="226"/>
  <c r="H30" i="224"/>
  <c r="A32" i="224"/>
  <c r="G31" i="224"/>
  <c r="F31" i="224"/>
  <c r="D31" i="224"/>
  <c r="E31" i="224"/>
  <c r="C31" i="224"/>
  <c r="A34" i="229"/>
  <c r="A32" i="226"/>
  <c r="A33" i="227"/>
  <c r="C33" i="227" s="1"/>
  <c r="B32" i="227"/>
  <c r="K10" i="227"/>
  <c r="J10" i="226" s="1"/>
  <c r="K10" i="226" s="1"/>
  <c r="B32" i="224" l="1"/>
  <c r="B32" i="226" s="1"/>
  <c r="B31" i="226"/>
  <c r="B31" i="229" s="1"/>
  <c r="I31" i="224"/>
  <c r="E31" i="226"/>
  <c r="E31" i="229" s="1"/>
  <c r="C31" i="226"/>
  <c r="C31" i="229" s="1"/>
  <c r="D31" i="226"/>
  <c r="D31" i="229" s="1"/>
  <c r="H30" i="226"/>
  <c r="F30" i="229"/>
  <c r="H30" i="229" s="1"/>
  <c r="F31" i="226"/>
  <c r="F31" i="229" s="1"/>
  <c r="G31" i="226"/>
  <c r="G31" i="229" s="1"/>
  <c r="H31" i="224"/>
  <c r="A33" i="224"/>
  <c r="F32" i="224"/>
  <c r="G32" i="224"/>
  <c r="D32" i="224"/>
  <c r="E32" i="224"/>
  <c r="C32" i="224"/>
  <c r="A35" i="229"/>
  <c r="A33" i="226"/>
  <c r="A34" i="227"/>
  <c r="C34" i="227" s="1"/>
  <c r="B33" i="227"/>
  <c r="N10" i="227"/>
  <c r="M10" i="226" s="1"/>
  <c r="N10" i="226" s="1"/>
  <c r="BQ10" i="226" s="1"/>
  <c r="B33" i="224" l="1"/>
  <c r="B33" i="226" s="1"/>
  <c r="C32" i="226"/>
  <c r="C32" i="229" s="1"/>
  <c r="E32" i="226"/>
  <c r="E32" i="229" s="1"/>
  <c r="D32" i="226"/>
  <c r="D32" i="229" s="1"/>
  <c r="I32" i="224"/>
  <c r="F32" i="226"/>
  <c r="F32" i="229" s="1"/>
  <c r="H31" i="229"/>
  <c r="B32" i="229"/>
  <c r="I10" i="229"/>
  <c r="H31" i="226"/>
  <c r="G32" i="226"/>
  <c r="G32" i="229" s="1"/>
  <c r="H32" i="224"/>
  <c r="A34" i="224"/>
  <c r="F33" i="224"/>
  <c r="G33" i="224"/>
  <c r="D33" i="224"/>
  <c r="E33" i="224"/>
  <c r="C33" i="224"/>
  <c r="A36" i="229"/>
  <c r="A34" i="226"/>
  <c r="A35" i="227"/>
  <c r="C35" i="227" s="1"/>
  <c r="B34" i="227"/>
  <c r="J10" i="229"/>
  <c r="C33" i="226" l="1"/>
  <c r="C33" i="229" s="1"/>
  <c r="E33" i="226"/>
  <c r="E33" i="229" s="1"/>
  <c r="I33" i="224"/>
  <c r="D33" i="226"/>
  <c r="D33" i="229" s="1"/>
  <c r="B34" i="224"/>
  <c r="F33" i="226"/>
  <c r="F33" i="229" s="1"/>
  <c r="H32" i="226"/>
  <c r="B33" i="229"/>
  <c r="H32" i="229"/>
  <c r="G33" i="226"/>
  <c r="G33" i="229" s="1"/>
  <c r="H33" i="224"/>
  <c r="A35" i="224"/>
  <c r="F34" i="224"/>
  <c r="G34" i="224"/>
  <c r="D34" i="224"/>
  <c r="E34" i="224"/>
  <c r="C34" i="224"/>
  <c r="A37" i="229"/>
  <c r="A35" i="226"/>
  <c r="A36" i="227"/>
  <c r="C36" i="227" s="1"/>
  <c r="B35" i="227"/>
  <c r="I11" i="229"/>
  <c r="B35" i="224" l="1"/>
  <c r="B35" i="226" s="1"/>
  <c r="E34" i="226"/>
  <c r="E34" i="229" s="1"/>
  <c r="I34" i="224"/>
  <c r="B34" i="226"/>
  <c r="B34" i="229" s="1"/>
  <c r="C34" i="226"/>
  <c r="C34" i="229" s="1"/>
  <c r="D34" i="226"/>
  <c r="D34" i="229" s="1"/>
  <c r="F34" i="226"/>
  <c r="F34" i="229" s="1"/>
  <c r="H33" i="226"/>
  <c r="H33" i="229"/>
  <c r="G34" i="226"/>
  <c r="G34" i="229" s="1"/>
  <c r="H34" i="224"/>
  <c r="A36" i="224"/>
  <c r="F35" i="224"/>
  <c r="G35" i="224"/>
  <c r="E35" i="224"/>
  <c r="D35" i="224"/>
  <c r="C35" i="224"/>
  <c r="A38" i="229"/>
  <c r="A36" i="226"/>
  <c r="A37" i="227"/>
  <c r="C37" i="227" s="1"/>
  <c r="B36" i="227"/>
  <c r="I35" i="224" l="1"/>
  <c r="E35" i="226"/>
  <c r="E35" i="229" s="1"/>
  <c r="C35" i="226"/>
  <c r="C35" i="229" s="1"/>
  <c r="D35" i="226"/>
  <c r="D35" i="229" s="1"/>
  <c r="B36" i="224"/>
  <c r="H34" i="226"/>
  <c r="B35" i="229"/>
  <c r="H34" i="229"/>
  <c r="F35" i="226"/>
  <c r="F35" i="229" s="1"/>
  <c r="H35" i="224"/>
  <c r="A37" i="224"/>
  <c r="F36" i="224"/>
  <c r="G36" i="224"/>
  <c r="E36" i="224"/>
  <c r="D36" i="224"/>
  <c r="C36" i="224"/>
  <c r="G35" i="226"/>
  <c r="G35" i="229" s="1"/>
  <c r="A39" i="229"/>
  <c r="A37" i="226"/>
  <c r="A38" i="227"/>
  <c r="C38" i="227" s="1"/>
  <c r="B37" i="227"/>
  <c r="M27" i="229"/>
  <c r="U27" i="229" s="1"/>
  <c r="M25" i="229"/>
  <c r="U25" i="229" s="1"/>
  <c r="M11" i="229"/>
  <c r="U11" i="229" s="1"/>
  <c r="M19" i="229"/>
  <c r="U19" i="229" s="1"/>
  <c r="M17" i="229"/>
  <c r="U17" i="229" s="1"/>
  <c r="M23" i="229"/>
  <c r="U23" i="229" s="1"/>
  <c r="M15" i="229"/>
  <c r="U15" i="229" s="1"/>
  <c r="M13" i="229"/>
  <c r="U13" i="229" s="1"/>
  <c r="M21" i="229"/>
  <c r="U21" i="229" s="1"/>
  <c r="D36" i="226" l="1"/>
  <c r="D36" i="229" s="1"/>
  <c r="B36" i="226"/>
  <c r="B36" i="229" s="1"/>
  <c r="I36" i="224"/>
  <c r="C36" i="226"/>
  <c r="C36" i="229" s="1"/>
  <c r="E36" i="226"/>
  <c r="E36" i="229" s="1"/>
  <c r="B37" i="224"/>
  <c r="F36" i="226"/>
  <c r="F36" i="229" s="1"/>
  <c r="G36" i="226"/>
  <c r="G36" i="229" s="1"/>
  <c r="H36" i="224"/>
  <c r="H35" i="229"/>
  <c r="H35" i="226"/>
  <c r="A38" i="224"/>
  <c r="G37" i="224"/>
  <c r="F37" i="224"/>
  <c r="E37" i="224"/>
  <c r="D37" i="224"/>
  <c r="C37" i="224"/>
  <c r="M10" i="229"/>
  <c r="V10" i="229" s="1"/>
  <c r="A40" i="229"/>
  <c r="A38" i="226"/>
  <c r="A39" i="227"/>
  <c r="C39" i="227" s="1"/>
  <c r="B38" i="227"/>
  <c r="M24" i="229"/>
  <c r="U24" i="229" s="1"/>
  <c r="M16" i="229"/>
  <c r="U16" i="229" s="1"/>
  <c r="M18" i="229"/>
  <c r="U18" i="229" s="1"/>
  <c r="M20" i="229"/>
  <c r="U20" i="229" s="1"/>
  <c r="M22" i="229"/>
  <c r="U22" i="229" s="1"/>
  <c r="M26" i="229"/>
  <c r="U26" i="229" s="1"/>
  <c r="C37" i="226" l="1"/>
  <c r="C37" i="229" s="1"/>
  <c r="D37" i="226"/>
  <c r="D37" i="229" s="1"/>
  <c r="E37" i="226"/>
  <c r="E37" i="229" s="1"/>
  <c r="B37" i="226"/>
  <c r="B37" i="229" s="1"/>
  <c r="B38" i="224"/>
  <c r="H36" i="229"/>
  <c r="H36" i="226"/>
  <c r="I37" i="224"/>
  <c r="H37" i="224"/>
  <c r="A39" i="224"/>
  <c r="G38" i="224"/>
  <c r="F38" i="224"/>
  <c r="D38" i="224"/>
  <c r="E38" i="224"/>
  <c r="C38" i="224"/>
  <c r="G37" i="226"/>
  <c r="G37" i="229" s="1"/>
  <c r="F37" i="226"/>
  <c r="U10" i="229"/>
  <c r="A41" i="229"/>
  <c r="A39" i="226"/>
  <c r="A40" i="227"/>
  <c r="C40" i="227" s="1"/>
  <c r="B39" i="227"/>
  <c r="A7" i="229"/>
  <c r="A5" i="229"/>
  <c r="B39" i="224" l="1"/>
  <c r="B39" i="226" s="1"/>
  <c r="D38" i="226"/>
  <c r="D38" i="229" s="1"/>
  <c r="I38" i="224"/>
  <c r="C38" i="226"/>
  <c r="C38" i="229" s="1"/>
  <c r="E38" i="226"/>
  <c r="E38" i="229" s="1"/>
  <c r="B38" i="226"/>
  <c r="B38" i="229" s="1"/>
  <c r="H37" i="226"/>
  <c r="F37" i="229"/>
  <c r="H37" i="229" s="1"/>
  <c r="F38" i="226"/>
  <c r="F38" i="229" s="1"/>
  <c r="G38" i="226"/>
  <c r="G38" i="229" s="1"/>
  <c r="H38" i="224"/>
  <c r="A40" i="224"/>
  <c r="G39" i="224"/>
  <c r="F39" i="224"/>
  <c r="D39" i="224"/>
  <c r="E39" i="224"/>
  <c r="C39" i="224"/>
  <c r="A42" i="229"/>
  <c r="A40" i="226"/>
  <c r="A41" i="227"/>
  <c r="C41" i="227" s="1"/>
  <c r="B40" i="227"/>
  <c r="C39" i="226" l="1"/>
  <c r="C39" i="229" s="1"/>
  <c r="E39" i="226"/>
  <c r="E39" i="229" s="1"/>
  <c r="D39" i="226"/>
  <c r="D39" i="229" s="1"/>
  <c r="I39" i="224"/>
  <c r="B40" i="224"/>
  <c r="B39" i="229"/>
  <c r="F39" i="226"/>
  <c r="G39" i="226"/>
  <c r="G39" i="229" s="1"/>
  <c r="H39" i="224"/>
  <c r="H38" i="229"/>
  <c r="A41" i="224"/>
  <c r="F40" i="224"/>
  <c r="G40" i="224"/>
  <c r="D40" i="224"/>
  <c r="E40" i="224"/>
  <c r="C40" i="224"/>
  <c r="H38" i="226"/>
  <c r="A43" i="229"/>
  <c r="A41" i="226"/>
  <c r="A42" i="227"/>
  <c r="C42" i="227" s="1"/>
  <c r="B41" i="227"/>
  <c r="A5" i="227"/>
  <c r="B40" i="226" l="1"/>
  <c r="B40" i="229" s="1"/>
  <c r="F40" i="226"/>
  <c r="F40" i="229" s="1"/>
  <c r="C40" i="226"/>
  <c r="C40" i="229" s="1"/>
  <c r="E40" i="226"/>
  <c r="E40" i="229" s="1"/>
  <c r="D40" i="226"/>
  <c r="D40" i="229" s="1"/>
  <c r="B41" i="224"/>
  <c r="H39" i="226"/>
  <c r="F39" i="229"/>
  <c r="H39" i="229" s="1"/>
  <c r="G40" i="226"/>
  <c r="G40" i="229" s="1"/>
  <c r="H40" i="224"/>
  <c r="I40" i="224"/>
  <c r="A42" i="224"/>
  <c r="F41" i="224"/>
  <c r="G41" i="224"/>
  <c r="D41" i="224"/>
  <c r="E41" i="224"/>
  <c r="C41" i="224"/>
  <c r="A44" i="229"/>
  <c r="A42" i="226"/>
  <c r="A43" i="227"/>
  <c r="C43" i="227" s="1"/>
  <c r="B42" i="227"/>
  <c r="A5" i="224"/>
  <c r="C41" i="226" l="1"/>
  <c r="C41" i="229" s="1"/>
  <c r="E41" i="226"/>
  <c r="E41" i="229" s="1"/>
  <c r="D41" i="226"/>
  <c r="D41" i="229" s="1"/>
  <c r="I41" i="224"/>
  <c r="B41" i="226"/>
  <c r="B41" i="229" s="1"/>
  <c r="B42" i="224"/>
  <c r="F41" i="226"/>
  <c r="F41" i="229" s="1"/>
  <c r="H40" i="229"/>
  <c r="G41" i="226"/>
  <c r="G41" i="229" s="1"/>
  <c r="H41" i="224"/>
  <c r="A43" i="224"/>
  <c r="F42" i="224"/>
  <c r="G42" i="224"/>
  <c r="D42" i="224"/>
  <c r="E42" i="224"/>
  <c r="C42" i="224"/>
  <c r="H40" i="226"/>
  <c r="A45" i="229"/>
  <c r="A43" i="226"/>
  <c r="A44" i="227"/>
  <c r="C44" i="227" s="1"/>
  <c r="B43" i="227"/>
  <c r="B42" i="226" l="1"/>
  <c r="B42" i="229" s="1"/>
  <c r="C42" i="226"/>
  <c r="C42" i="229" s="1"/>
  <c r="E42" i="226"/>
  <c r="E42" i="229" s="1"/>
  <c r="D42" i="226"/>
  <c r="D42" i="229" s="1"/>
  <c r="I42" i="224"/>
  <c r="B43" i="224"/>
  <c r="F42" i="226"/>
  <c r="F42" i="229" s="1"/>
  <c r="H41" i="229"/>
  <c r="G42" i="226"/>
  <c r="G42" i="229" s="1"/>
  <c r="H42" i="224"/>
  <c r="H41" i="226"/>
  <c r="A44" i="224"/>
  <c r="F43" i="224"/>
  <c r="G43" i="224"/>
  <c r="E43" i="224"/>
  <c r="D43" i="224"/>
  <c r="C43" i="224"/>
  <c r="A46" i="229"/>
  <c r="A44" i="226"/>
  <c r="A45" i="227"/>
  <c r="C45" i="227" s="1"/>
  <c r="B44" i="227"/>
  <c r="C43" i="226" l="1"/>
  <c r="C43" i="229" s="1"/>
  <c r="D43" i="226"/>
  <c r="D43" i="229" s="1"/>
  <c r="E43" i="226"/>
  <c r="E43" i="229" s="1"/>
  <c r="I43" i="224"/>
  <c r="B43" i="226"/>
  <c r="B43" i="229" s="1"/>
  <c r="B44" i="224"/>
  <c r="H43" i="224"/>
  <c r="F43" i="226"/>
  <c r="F43" i="229" s="1"/>
  <c r="H42" i="229"/>
  <c r="A45" i="224"/>
  <c r="F44" i="224"/>
  <c r="G44" i="224"/>
  <c r="E44" i="224"/>
  <c r="D44" i="224"/>
  <c r="C44" i="224"/>
  <c r="H42" i="226"/>
  <c r="G43" i="226"/>
  <c r="G43" i="229" s="1"/>
  <c r="A47" i="229"/>
  <c r="A45" i="226"/>
  <c r="A46" i="227"/>
  <c r="C46" i="227" s="1"/>
  <c r="B45" i="227"/>
  <c r="A7" i="224"/>
  <c r="A7" i="227" s="1"/>
  <c r="B45" i="224" l="1"/>
  <c r="B45" i="226" s="1"/>
  <c r="I44" i="224"/>
  <c r="C44" i="226"/>
  <c r="C44" i="229" s="1"/>
  <c r="D44" i="226"/>
  <c r="D44" i="229" s="1"/>
  <c r="E44" i="226"/>
  <c r="E44" i="229" s="1"/>
  <c r="B44" i="226"/>
  <c r="B44" i="229" s="1"/>
  <c r="F44" i="226"/>
  <c r="G44" i="226"/>
  <c r="G44" i="229" s="1"/>
  <c r="H44" i="224"/>
  <c r="H43" i="229"/>
  <c r="H43" i="226"/>
  <c r="A46" i="224"/>
  <c r="G45" i="224"/>
  <c r="F45" i="224"/>
  <c r="E45" i="224"/>
  <c r="D45" i="224"/>
  <c r="C45" i="224"/>
  <c r="A48" i="229"/>
  <c r="A46" i="226"/>
  <c r="A47" i="227"/>
  <c r="C47" i="227" s="1"/>
  <c r="B46" i="227"/>
  <c r="C45" i="226" l="1"/>
  <c r="C45" i="229" s="1"/>
  <c r="D45" i="226"/>
  <c r="D45" i="229" s="1"/>
  <c r="E45" i="226"/>
  <c r="E45" i="229" s="1"/>
  <c r="I45" i="224"/>
  <c r="B46" i="224"/>
  <c r="B45" i="229"/>
  <c r="H44" i="226"/>
  <c r="F44" i="229"/>
  <c r="H44" i="229" s="1"/>
  <c r="H45" i="224"/>
  <c r="A47" i="224"/>
  <c r="G46" i="224"/>
  <c r="F46" i="224"/>
  <c r="D46" i="224"/>
  <c r="E46" i="224"/>
  <c r="C46" i="224"/>
  <c r="G45" i="226"/>
  <c r="G45" i="229" s="1"/>
  <c r="F45" i="226"/>
  <c r="A49" i="229"/>
  <c r="A47" i="226"/>
  <c r="A48" i="227"/>
  <c r="C48" i="227" s="1"/>
  <c r="B47" i="227"/>
  <c r="B47" i="224" l="1"/>
  <c r="B47" i="226" s="1"/>
  <c r="D46" i="226"/>
  <c r="D46" i="229" s="1"/>
  <c r="B46" i="226"/>
  <c r="I46" i="224"/>
  <c r="C46" i="226"/>
  <c r="C46" i="229" s="1"/>
  <c r="E46" i="226"/>
  <c r="E46" i="229" s="1"/>
  <c r="F46" i="226"/>
  <c r="F46" i="229" s="1"/>
  <c r="H45" i="226"/>
  <c r="F45" i="229"/>
  <c r="H45" i="229" s="1"/>
  <c r="G46" i="226"/>
  <c r="G46" i="229" s="1"/>
  <c r="H46" i="224"/>
  <c r="A48" i="224"/>
  <c r="G47" i="224"/>
  <c r="F47" i="224"/>
  <c r="D47" i="224"/>
  <c r="E47" i="224"/>
  <c r="C47" i="224"/>
  <c r="A50" i="229"/>
  <c r="A48" i="226"/>
  <c r="A49" i="227"/>
  <c r="C49" i="227" s="1"/>
  <c r="B48" i="227"/>
  <c r="B46" i="229" l="1"/>
  <c r="C47" i="226"/>
  <c r="C47" i="229" s="1"/>
  <c r="E47" i="226"/>
  <c r="E47" i="229" s="1"/>
  <c r="D47" i="226"/>
  <c r="D47" i="229" s="1"/>
  <c r="I47" i="224"/>
  <c r="B48" i="224"/>
  <c r="F47" i="226"/>
  <c r="F47" i="229" s="1"/>
  <c r="B47" i="229"/>
  <c r="H46" i="226"/>
  <c r="G47" i="226"/>
  <c r="G47" i="229" s="1"/>
  <c r="H47" i="224"/>
  <c r="A49" i="224"/>
  <c r="F48" i="224"/>
  <c r="G48" i="224"/>
  <c r="D48" i="224"/>
  <c r="E48" i="224"/>
  <c r="C48" i="224"/>
  <c r="H46" i="229"/>
  <c r="A51" i="229"/>
  <c r="A49" i="226"/>
  <c r="A50" i="227"/>
  <c r="C50" i="227" s="1"/>
  <c r="B49" i="227"/>
  <c r="B48" i="226" l="1"/>
  <c r="B48" i="229" s="1"/>
  <c r="I48" i="224"/>
  <c r="C48" i="226"/>
  <c r="C48" i="229" s="1"/>
  <c r="E48" i="226"/>
  <c r="E48" i="229" s="1"/>
  <c r="D48" i="226"/>
  <c r="D48" i="229" s="1"/>
  <c r="B49" i="224"/>
  <c r="F48" i="226"/>
  <c r="F48" i="229" s="1"/>
  <c r="G48" i="226"/>
  <c r="G48" i="229" s="1"/>
  <c r="H48" i="224"/>
  <c r="H47" i="229"/>
  <c r="A50" i="224"/>
  <c r="F49" i="224"/>
  <c r="G49" i="224"/>
  <c r="D49" i="224"/>
  <c r="E49" i="224"/>
  <c r="C49" i="224"/>
  <c r="H47" i="226"/>
  <c r="A52" i="229"/>
  <c r="A50" i="226"/>
  <c r="A51" i="227"/>
  <c r="C51" i="227" s="1"/>
  <c r="B50" i="227"/>
  <c r="B50" i="224" l="1"/>
  <c r="B50" i="226" s="1"/>
  <c r="C49" i="226"/>
  <c r="C49" i="229" s="1"/>
  <c r="E49" i="226"/>
  <c r="E49" i="229" s="1"/>
  <c r="D49" i="226"/>
  <c r="D49" i="229" s="1"/>
  <c r="B49" i="226"/>
  <c r="B49" i="229" s="1"/>
  <c r="I49" i="224"/>
  <c r="F49" i="226"/>
  <c r="F49" i="229" s="1"/>
  <c r="H48" i="229"/>
  <c r="H48" i="226"/>
  <c r="G49" i="226"/>
  <c r="G49" i="229" s="1"/>
  <c r="H49" i="224"/>
  <c r="A51" i="224"/>
  <c r="F50" i="224"/>
  <c r="G50" i="224"/>
  <c r="D50" i="224"/>
  <c r="E50" i="224"/>
  <c r="C50" i="224"/>
  <c r="A53" i="229"/>
  <c r="A51" i="226"/>
  <c r="A52" i="227"/>
  <c r="C52" i="227" s="1"/>
  <c r="B51" i="227"/>
  <c r="C50" i="226" l="1"/>
  <c r="C50" i="229" s="1"/>
  <c r="E50" i="226"/>
  <c r="E50" i="229" s="1"/>
  <c r="D50" i="226"/>
  <c r="D50" i="229" s="1"/>
  <c r="I50" i="224"/>
  <c r="B51" i="224"/>
  <c r="F50" i="226"/>
  <c r="F50" i="229" s="1"/>
  <c r="H49" i="226"/>
  <c r="B50" i="229"/>
  <c r="H49" i="229"/>
  <c r="G50" i="226"/>
  <c r="G50" i="229" s="1"/>
  <c r="H50" i="224"/>
  <c r="A52" i="224"/>
  <c r="F51" i="224"/>
  <c r="G51" i="224"/>
  <c r="E51" i="224"/>
  <c r="D51" i="224"/>
  <c r="C51" i="224"/>
  <c r="A54" i="229"/>
  <c r="A52" i="226"/>
  <c r="A53" i="227"/>
  <c r="C53" i="227" s="1"/>
  <c r="B52" i="227"/>
  <c r="J14" i="229"/>
  <c r="S12" i="224"/>
  <c r="I51" i="224" l="1"/>
  <c r="B51" i="226"/>
  <c r="B51" i="229" s="1"/>
  <c r="C51" i="226"/>
  <c r="C51" i="229" s="1"/>
  <c r="D51" i="226"/>
  <c r="D51" i="229" s="1"/>
  <c r="E51" i="226"/>
  <c r="E51" i="229" s="1"/>
  <c r="B52" i="224"/>
  <c r="H51" i="224"/>
  <c r="G51" i="226"/>
  <c r="G51" i="229" s="1"/>
  <c r="H50" i="229"/>
  <c r="A53" i="224"/>
  <c r="F52" i="224"/>
  <c r="G52" i="224"/>
  <c r="E52" i="224"/>
  <c r="D52" i="224"/>
  <c r="C52" i="224"/>
  <c r="F51" i="226"/>
  <c r="H50" i="226"/>
  <c r="A55" i="229"/>
  <c r="A53" i="226"/>
  <c r="A54" i="227"/>
  <c r="C54" i="227" s="1"/>
  <c r="B53" i="227"/>
  <c r="M14" i="229"/>
  <c r="K14" i="229"/>
  <c r="L14" i="229"/>
  <c r="J12" i="229"/>
  <c r="B53" i="224" l="1"/>
  <c r="B53" i="226" s="1"/>
  <c r="I52" i="224"/>
  <c r="C52" i="226"/>
  <c r="C52" i="229" s="1"/>
  <c r="D52" i="226"/>
  <c r="D52" i="229" s="1"/>
  <c r="E52" i="226"/>
  <c r="E52" i="229" s="1"/>
  <c r="B52" i="226"/>
  <c r="B52" i="229" s="1"/>
  <c r="F52" i="226"/>
  <c r="F52" i="229" s="1"/>
  <c r="H51" i="226"/>
  <c r="I14" i="229"/>
  <c r="U14" i="229" s="1"/>
  <c r="G52" i="226"/>
  <c r="G52" i="229" s="1"/>
  <c r="H52" i="224"/>
  <c r="F51" i="229"/>
  <c r="H51" i="229" s="1"/>
  <c r="A54" i="224"/>
  <c r="G53" i="224"/>
  <c r="F53" i="224"/>
  <c r="E53" i="224"/>
  <c r="D53" i="224"/>
  <c r="C53" i="224"/>
  <c r="M12" i="229"/>
  <c r="A56" i="229"/>
  <c r="A54" i="226"/>
  <c r="A55" i="227"/>
  <c r="C55" i="227" s="1"/>
  <c r="B54" i="227"/>
  <c r="D53" i="226" l="1"/>
  <c r="D53" i="229" s="1"/>
  <c r="I53" i="224"/>
  <c r="E53" i="226"/>
  <c r="E53" i="229" s="1"/>
  <c r="C53" i="226"/>
  <c r="C53" i="229" s="1"/>
  <c r="B54" i="224"/>
  <c r="F53" i="226"/>
  <c r="F53" i="229" s="1"/>
  <c r="B53" i="229"/>
  <c r="K12" i="229"/>
  <c r="U12" i="229" s="1"/>
  <c r="H52" i="229"/>
  <c r="H52" i="226"/>
  <c r="H53" i="224"/>
  <c r="A55" i="224"/>
  <c r="G54" i="224"/>
  <c r="F54" i="224"/>
  <c r="D54" i="224"/>
  <c r="E54" i="224"/>
  <c r="C54" i="224"/>
  <c r="G53" i="226"/>
  <c r="G53" i="229" s="1"/>
  <c r="A57" i="229"/>
  <c r="A55" i="226"/>
  <c r="A56" i="227"/>
  <c r="C56" i="227" s="1"/>
  <c r="B55" i="227"/>
  <c r="B54" i="226" l="1"/>
  <c r="B54" i="229" s="1"/>
  <c r="C54" i="226"/>
  <c r="C54" i="229" s="1"/>
  <c r="E54" i="226"/>
  <c r="E54" i="229" s="1"/>
  <c r="D54" i="226"/>
  <c r="D54" i="229" s="1"/>
  <c r="I54" i="224"/>
  <c r="B55" i="224"/>
  <c r="F54" i="226"/>
  <c r="F54" i="229" s="1"/>
  <c r="H53" i="229"/>
  <c r="G54" i="226"/>
  <c r="G54" i="229" s="1"/>
  <c r="H54" i="224"/>
  <c r="H53" i="226"/>
  <c r="A56" i="224"/>
  <c r="G55" i="224"/>
  <c r="D55" i="224"/>
  <c r="E55" i="224"/>
  <c r="F55" i="224"/>
  <c r="C55" i="224"/>
  <c r="A58" i="229"/>
  <c r="A56" i="226"/>
  <c r="A57" i="227"/>
  <c r="C57" i="227" s="1"/>
  <c r="B56" i="227"/>
  <c r="C55" i="226" l="1"/>
  <c r="C55" i="229" s="1"/>
  <c r="I55" i="224"/>
  <c r="E55" i="226"/>
  <c r="E55" i="229" s="1"/>
  <c r="D55" i="226"/>
  <c r="D55" i="229" s="1"/>
  <c r="B55" i="226"/>
  <c r="B55" i="229" s="1"/>
  <c r="B56" i="224"/>
  <c r="F55" i="226"/>
  <c r="F55" i="229" s="1"/>
  <c r="H54" i="229"/>
  <c r="G55" i="226"/>
  <c r="G55" i="229" s="1"/>
  <c r="H55" i="224"/>
  <c r="A57" i="224"/>
  <c r="F56" i="224"/>
  <c r="G56" i="224"/>
  <c r="D56" i="224"/>
  <c r="E56" i="224"/>
  <c r="C56" i="224"/>
  <c r="H54" i="226"/>
  <c r="A59" i="229"/>
  <c r="A57" i="226"/>
  <c r="A58" i="227"/>
  <c r="C58" i="227" s="1"/>
  <c r="B57" i="227"/>
  <c r="B57" i="224" l="1"/>
  <c r="B57" i="226" s="1"/>
  <c r="C56" i="226"/>
  <c r="C56" i="229" s="1"/>
  <c r="E56" i="226"/>
  <c r="E56" i="229" s="1"/>
  <c r="D56" i="226"/>
  <c r="D56" i="229" s="1"/>
  <c r="B56" i="226"/>
  <c r="B56" i="229" s="1"/>
  <c r="I56" i="224"/>
  <c r="F56" i="226"/>
  <c r="F56" i="229" s="1"/>
  <c r="G56" i="226"/>
  <c r="G56" i="229" s="1"/>
  <c r="H56" i="224"/>
  <c r="H55" i="229"/>
  <c r="A58" i="224"/>
  <c r="F57" i="224"/>
  <c r="G57" i="224"/>
  <c r="D57" i="224"/>
  <c r="E57" i="224"/>
  <c r="C57" i="224"/>
  <c r="H55" i="226"/>
  <c r="A60" i="229"/>
  <c r="A58" i="226"/>
  <c r="A59" i="227"/>
  <c r="C59" i="227" s="1"/>
  <c r="B58" i="227"/>
  <c r="B58" i="224" l="1"/>
  <c r="B58" i="226" s="1"/>
  <c r="C57" i="226"/>
  <c r="C57" i="229" s="1"/>
  <c r="E57" i="226"/>
  <c r="E57" i="229" s="1"/>
  <c r="D57" i="226"/>
  <c r="D57" i="229" s="1"/>
  <c r="I57" i="224"/>
  <c r="F57" i="226"/>
  <c r="F57" i="229" s="1"/>
  <c r="B57" i="229"/>
  <c r="H56" i="229"/>
  <c r="H56" i="226"/>
  <c r="G57" i="226"/>
  <c r="G57" i="229" s="1"/>
  <c r="H57" i="224"/>
  <c r="A59" i="224"/>
  <c r="F58" i="224"/>
  <c r="G58" i="224"/>
  <c r="D58" i="224"/>
  <c r="E58" i="224"/>
  <c r="C58" i="224"/>
  <c r="A61" i="229"/>
  <c r="A59" i="226"/>
  <c r="A60" i="227"/>
  <c r="C60" i="227" s="1"/>
  <c r="B59" i="227"/>
  <c r="I58" i="224" l="1"/>
  <c r="C58" i="226"/>
  <c r="C58" i="229" s="1"/>
  <c r="E58" i="226"/>
  <c r="E58" i="229" s="1"/>
  <c r="D58" i="226"/>
  <c r="D58" i="229" s="1"/>
  <c r="B59" i="224"/>
  <c r="F58" i="226"/>
  <c r="F58" i="229" s="1"/>
  <c r="H57" i="226"/>
  <c r="B58" i="229"/>
  <c r="H57" i="229"/>
  <c r="G58" i="226"/>
  <c r="G58" i="229" s="1"/>
  <c r="H58" i="224"/>
  <c r="A60" i="224"/>
  <c r="F59" i="224"/>
  <c r="G59" i="224"/>
  <c r="E59" i="224"/>
  <c r="D59" i="224"/>
  <c r="C59" i="224"/>
  <c r="A62" i="229"/>
  <c r="A60" i="226"/>
  <c r="A61" i="227"/>
  <c r="C61" i="227" s="1"/>
  <c r="B60" i="227"/>
  <c r="B59" i="226" l="1"/>
  <c r="B59" i="229" s="1"/>
  <c r="I59" i="224"/>
  <c r="C59" i="226"/>
  <c r="C59" i="229" s="1"/>
  <c r="D59" i="226"/>
  <c r="D59" i="229" s="1"/>
  <c r="E59" i="226"/>
  <c r="E59" i="229" s="1"/>
  <c r="G59" i="226"/>
  <c r="G59" i="229" s="1"/>
  <c r="B60" i="224"/>
  <c r="F59" i="226"/>
  <c r="H59" i="224"/>
  <c r="H58" i="229"/>
  <c r="A61" i="224"/>
  <c r="F60" i="224"/>
  <c r="G60" i="224"/>
  <c r="E60" i="224"/>
  <c r="D60" i="224"/>
  <c r="C60" i="224"/>
  <c r="H58" i="226"/>
  <c r="A63" i="229"/>
  <c r="A61" i="226"/>
  <c r="A62" i="227"/>
  <c r="C62" i="227" s="1"/>
  <c r="B61" i="227"/>
  <c r="B61" i="224" l="1"/>
  <c r="B61" i="226" s="1"/>
  <c r="H59" i="226"/>
  <c r="D60" i="226"/>
  <c r="D60" i="229" s="1"/>
  <c r="C60" i="226"/>
  <c r="C60" i="229" s="1"/>
  <c r="E60" i="226"/>
  <c r="E60" i="229" s="1"/>
  <c r="B60" i="226"/>
  <c r="B60" i="229" s="1"/>
  <c r="I60" i="224"/>
  <c r="F60" i="226"/>
  <c r="F60" i="229" s="1"/>
  <c r="F59" i="229"/>
  <c r="H59" i="229" s="1"/>
  <c r="G60" i="226"/>
  <c r="G60" i="229" s="1"/>
  <c r="H60" i="224"/>
  <c r="A62" i="224"/>
  <c r="G61" i="224"/>
  <c r="F61" i="224"/>
  <c r="E61" i="224"/>
  <c r="D61" i="224"/>
  <c r="C61" i="224"/>
  <c r="A64" i="229"/>
  <c r="A62" i="226"/>
  <c r="A63" i="227"/>
  <c r="C63" i="227" s="1"/>
  <c r="B62" i="227"/>
  <c r="B62" i="224" l="1"/>
  <c r="B62" i="226" s="1"/>
  <c r="C61" i="226"/>
  <c r="C61" i="229" s="1"/>
  <c r="D61" i="226"/>
  <c r="D61" i="229" s="1"/>
  <c r="E61" i="226"/>
  <c r="E61" i="229" s="1"/>
  <c r="I61" i="224"/>
  <c r="F61" i="226"/>
  <c r="H61" i="224"/>
  <c r="G61" i="226"/>
  <c r="G61" i="229" s="1"/>
  <c r="B61" i="229"/>
  <c r="H60" i="229"/>
  <c r="A63" i="224"/>
  <c r="G62" i="224"/>
  <c r="F62" i="224"/>
  <c r="D62" i="224"/>
  <c r="E62" i="224"/>
  <c r="C62" i="224"/>
  <c r="H60" i="226"/>
  <c r="A65" i="229"/>
  <c r="A63" i="226"/>
  <c r="A64" i="227"/>
  <c r="C64" i="227" s="1"/>
  <c r="B63" i="227"/>
  <c r="D62" i="226" l="1"/>
  <c r="D62" i="229" s="1"/>
  <c r="I62" i="224"/>
  <c r="C62" i="226"/>
  <c r="C62" i="229" s="1"/>
  <c r="E62" i="226"/>
  <c r="E62" i="229" s="1"/>
  <c r="B63" i="224"/>
  <c r="H61" i="226"/>
  <c r="F61" i="229"/>
  <c r="H61" i="229" s="1"/>
  <c r="F62" i="226"/>
  <c r="F62" i="229" s="1"/>
  <c r="B62" i="229"/>
  <c r="G62" i="226"/>
  <c r="G62" i="229" s="1"/>
  <c r="H62" i="224"/>
  <c r="A64" i="224"/>
  <c r="G63" i="224"/>
  <c r="D63" i="224"/>
  <c r="F63" i="224"/>
  <c r="E63" i="224"/>
  <c r="C63" i="224"/>
  <c r="A66" i="229"/>
  <c r="A64" i="226"/>
  <c r="A65" i="227"/>
  <c r="C65" i="227" s="1"/>
  <c r="B64" i="227"/>
  <c r="B64" i="224" l="1"/>
  <c r="B64" i="226" s="1"/>
  <c r="E63" i="226"/>
  <c r="E63" i="229" s="1"/>
  <c r="C63" i="226"/>
  <c r="C63" i="229" s="1"/>
  <c r="I63" i="224"/>
  <c r="D63" i="226"/>
  <c r="D63" i="229" s="1"/>
  <c r="B63" i="226"/>
  <c r="B63" i="229" s="1"/>
  <c r="H62" i="226"/>
  <c r="H62" i="229"/>
  <c r="F63" i="226"/>
  <c r="F63" i="229" s="1"/>
  <c r="G63" i="226"/>
  <c r="G63" i="229" s="1"/>
  <c r="H63" i="224"/>
  <c r="A65" i="224"/>
  <c r="F64" i="224"/>
  <c r="G64" i="224"/>
  <c r="D64" i="224"/>
  <c r="E64" i="224"/>
  <c r="C64" i="224"/>
  <c r="A67" i="229"/>
  <c r="A65" i="226"/>
  <c r="A66" i="227"/>
  <c r="C66" i="227" s="1"/>
  <c r="B65" i="227"/>
  <c r="C64" i="226" l="1"/>
  <c r="C64" i="229" s="1"/>
  <c r="E64" i="226"/>
  <c r="E64" i="229" s="1"/>
  <c r="D64" i="226"/>
  <c r="D64" i="229" s="1"/>
  <c r="I64" i="224"/>
  <c r="B65" i="224"/>
  <c r="B64" i="229"/>
  <c r="H63" i="226"/>
  <c r="F64" i="226"/>
  <c r="F64" i="229" s="1"/>
  <c r="G64" i="226"/>
  <c r="G64" i="229" s="1"/>
  <c r="H64" i="224"/>
  <c r="A66" i="224"/>
  <c r="F65" i="224"/>
  <c r="G65" i="224"/>
  <c r="D65" i="224"/>
  <c r="E65" i="224"/>
  <c r="C65" i="224"/>
  <c r="H63" i="229"/>
  <c r="A68" i="229"/>
  <c r="A66" i="226"/>
  <c r="A67" i="227"/>
  <c r="C67" i="227" s="1"/>
  <c r="B66" i="227"/>
  <c r="B66" i="224" l="1"/>
  <c r="B66" i="226" s="1"/>
  <c r="I65" i="224"/>
  <c r="C65" i="226"/>
  <c r="C65" i="229" s="1"/>
  <c r="E65" i="226"/>
  <c r="E65" i="229" s="1"/>
  <c r="D65" i="226"/>
  <c r="D65" i="229" s="1"/>
  <c r="B65" i="226"/>
  <c r="B65" i="229" s="1"/>
  <c r="F65" i="226"/>
  <c r="G65" i="226"/>
  <c r="G65" i="229" s="1"/>
  <c r="H65" i="224"/>
  <c r="H64" i="229"/>
  <c r="A67" i="224"/>
  <c r="F66" i="224"/>
  <c r="G66" i="224"/>
  <c r="D66" i="224"/>
  <c r="E66" i="224"/>
  <c r="C66" i="224"/>
  <c r="H64" i="226"/>
  <c r="A69" i="229"/>
  <c r="A67" i="226"/>
  <c r="A68" i="227"/>
  <c r="C68" i="227" s="1"/>
  <c r="B67" i="227"/>
  <c r="B67" i="224" l="1"/>
  <c r="B67" i="226" s="1"/>
  <c r="I66" i="224"/>
  <c r="C66" i="226"/>
  <c r="C66" i="229" s="1"/>
  <c r="E66" i="226"/>
  <c r="E66" i="229" s="1"/>
  <c r="D66" i="226"/>
  <c r="D66" i="229" s="1"/>
  <c r="F66" i="226"/>
  <c r="F66" i="229" s="1"/>
  <c r="H65" i="226"/>
  <c r="B66" i="229"/>
  <c r="F65" i="229"/>
  <c r="H65" i="229" s="1"/>
  <c r="G66" i="226"/>
  <c r="G66" i="229" s="1"/>
  <c r="H66" i="224"/>
  <c r="A68" i="224"/>
  <c r="F67" i="224"/>
  <c r="G67" i="224"/>
  <c r="E67" i="224"/>
  <c r="D67" i="224"/>
  <c r="C67" i="224"/>
  <c r="A70" i="229"/>
  <c r="A68" i="226"/>
  <c r="A69" i="227"/>
  <c r="C69" i="227" s="1"/>
  <c r="B68" i="227"/>
  <c r="I67" i="224" l="1"/>
  <c r="C67" i="226"/>
  <c r="C67" i="229" s="1"/>
  <c r="D67" i="226"/>
  <c r="D67" i="229" s="1"/>
  <c r="E67" i="226"/>
  <c r="E67" i="229" s="1"/>
  <c r="B68" i="224"/>
  <c r="F67" i="226"/>
  <c r="F67" i="229" s="1"/>
  <c r="H67" i="224"/>
  <c r="G67" i="226"/>
  <c r="G67" i="229" s="1"/>
  <c r="B67" i="229"/>
  <c r="H66" i="229"/>
  <c r="A69" i="224"/>
  <c r="F68" i="224"/>
  <c r="G68" i="224"/>
  <c r="E68" i="224"/>
  <c r="D68" i="224"/>
  <c r="C68" i="224"/>
  <c r="H66" i="226"/>
  <c r="A71" i="229"/>
  <c r="A69" i="226"/>
  <c r="A70" i="227"/>
  <c r="C70" i="227" s="1"/>
  <c r="B69" i="227"/>
  <c r="I68" i="224" l="1"/>
  <c r="C68" i="226"/>
  <c r="C68" i="229" s="1"/>
  <c r="D68" i="226"/>
  <c r="D68" i="229" s="1"/>
  <c r="E68" i="226"/>
  <c r="E68" i="229" s="1"/>
  <c r="B68" i="226"/>
  <c r="B69" i="224"/>
  <c r="H67" i="229"/>
  <c r="H67" i="226"/>
  <c r="F68" i="226"/>
  <c r="F68" i="229" s="1"/>
  <c r="G68" i="226"/>
  <c r="G68" i="229" s="1"/>
  <c r="H68" i="224"/>
  <c r="A70" i="224"/>
  <c r="G69" i="224"/>
  <c r="F69" i="224"/>
  <c r="E69" i="224"/>
  <c r="D69" i="224"/>
  <c r="C69" i="224"/>
  <c r="A72" i="229"/>
  <c r="A70" i="226"/>
  <c r="A71" i="227"/>
  <c r="C71" i="227" s="1"/>
  <c r="B70" i="227"/>
  <c r="B68" i="229" l="1"/>
  <c r="D69" i="226"/>
  <c r="D69" i="229" s="1"/>
  <c r="E69" i="226"/>
  <c r="E69" i="229" s="1"/>
  <c r="C69" i="226"/>
  <c r="C69" i="229" s="1"/>
  <c r="I69" i="224"/>
  <c r="B69" i="226"/>
  <c r="B70" i="224"/>
  <c r="F69" i="226"/>
  <c r="F69" i="229" s="1"/>
  <c r="H68" i="226"/>
  <c r="G69" i="226"/>
  <c r="G69" i="229" s="1"/>
  <c r="H69" i="224"/>
  <c r="A71" i="224"/>
  <c r="G70" i="224"/>
  <c r="F70" i="224"/>
  <c r="D70" i="224"/>
  <c r="E70" i="224"/>
  <c r="C70" i="224"/>
  <c r="H68" i="229"/>
  <c r="A73" i="229"/>
  <c r="A71" i="226"/>
  <c r="A72" i="227"/>
  <c r="C72" i="227" s="1"/>
  <c r="B71" i="227"/>
  <c r="B71" i="224" l="1"/>
  <c r="B71" i="226" s="1"/>
  <c r="B69" i="229"/>
  <c r="C70" i="226"/>
  <c r="C70" i="229" s="1"/>
  <c r="E70" i="226"/>
  <c r="E70" i="229" s="1"/>
  <c r="I70" i="224"/>
  <c r="B70" i="226"/>
  <c r="D70" i="226"/>
  <c r="D70" i="229" s="1"/>
  <c r="G70" i="226"/>
  <c r="G70" i="229" s="1"/>
  <c r="H70" i="224"/>
  <c r="F70" i="226"/>
  <c r="F70" i="229" s="1"/>
  <c r="H69" i="229"/>
  <c r="A72" i="224"/>
  <c r="G71" i="224"/>
  <c r="D71" i="224"/>
  <c r="F71" i="224"/>
  <c r="E71" i="224"/>
  <c r="C71" i="224"/>
  <c r="H69" i="226"/>
  <c r="A74" i="229"/>
  <c r="A72" i="226"/>
  <c r="A73" i="227"/>
  <c r="C73" i="227" s="1"/>
  <c r="B72" i="227"/>
  <c r="B70" i="229" l="1"/>
  <c r="E71" i="226"/>
  <c r="E71" i="229" s="1"/>
  <c r="C71" i="226"/>
  <c r="C71" i="229" s="1"/>
  <c r="I71" i="224"/>
  <c r="D71" i="226"/>
  <c r="D71" i="229" s="1"/>
  <c r="B72" i="224"/>
  <c r="B71" i="229"/>
  <c r="H70" i="226"/>
  <c r="H70" i="229"/>
  <c r="G71" i="226"/>
  <c r="G71" i="229" s="1"/>
  <c r="H71" i="224"/>
  <c r="A73" i="224"/>
  <c r="F72" i="224"/>
  <c r="G72" i="224"/>
  <c r="D72" i="224"/>
  <c r="E72" i="224"/>
  <c r="C72" i="224"/>
  <c r="F71" i="226"/>
  <c r="A75" i="229"/>
  <c r="A73" i="226"/>
  <c r="A74" i="227"/>
  <c r="C74" i="227" s="1"/>
  <c r="B73" i="227"/>
  <c r="H71" i="226" l="1"/>
  <c r="B72" i="226"/>
  <c r="B72" i="229" s="1"/>
  <c r="I72" i="224"/>
  <c r="C72" i="226"/>
  <c r="C72" i="229" s="1"/>
  <c r="E72" i="226"/>
  <c r="E72" i="229" s="1"/>
  <c r="D72" i="226"/>
  <c r="D72" i="229" s="1"/>
  <c r="B73" i="224"/>
  <c r="F72" i="226"/>
  <c r="F72" i="229" s="1"/>
  <c r="G72" i="226"/>
  <c r="G72" i="229" s="1"/>
  <c r="H72" i="224"/>
  <c r="F71" i="229"/>
  <c r="H71" i="229" s="1"/>
  <c r="A74" i="224"/>
  <c r="F73" i="224"/>
  <c r="G73" i="224"/>
  <c r="D73" i="224"/>
  <c r="E73" i="224"/>
  <c r="C73" i="224"/>
  <c r="A76" i="229"/>
  <c r="A74" i="226"/>
  <c r="A75" i="227"/>
  <c r="C75" i="227" s="1"/>
  <c r="B74" i="227"/>
  <c r="D73" i="226" l="1"/>
  <c r="D73" i="229" s="1"/>
  <c r="C73" i="226"/>
  <c r="C73" i="229" s="1"/>
  <c r="I73" i="224"/>
  <c r="B73" i="226"/>
  <c r="B73" i="229" s="1"/>
  <c r="E73" i="226"/>
  <c r="E73" i="229" s="1"/>
  <c r="B74" i="224"/>
  <c r="F73" i="226"/>
  <c r="F73" i="229" s="1"/>
  <c r="G73" i="226"/>
  <c r="G73" i="229" s="1"/>
  <c r="H73" i="224"/>
  <c r="A75" i="224"/>
  <c r="F74" i="224"/>
  <c r="G74" i="224"/>
  <c r="D74" i="224"/>
  <c r="E74" i="224"/>
  <c r="C74" i="224"/>
  <c r="H72" i="229"/>
  <c r="H72" i="226"/>
  <c r="A77" i="229"/>
  <c r="A75" i="226"/>
  <c r="A76" i="227"/>
  <c r="C76" i="227" s="1"/>
  <c r="B75" i="227"/>
  <c r="E74" i="226" l="1"/>
  <c r="E74" i="229" s="1"/>
  <c r="I74" i="224"/>
  <c r="C74" i="226"/>
  <c r="C74" i="229" s="1"/>
  <c r="D74" i="226"/>
  <c r="D74" i="229" s="1"/>
  <c r="B74" i="226"/>
  <c r="B74" i="229" s="1"/>
  <c r="B75" i="224"/>
  <c r="F74" i="226"/>
  <c r="F74" i="229" s="1"/>
  <c r="H73" i="229"/>
  <c r="H73" i="226"/>
  <c r="G74" i="226"/>
  <c r="G74" i="229" s="1"/>
  <c r="H74" i="224"/>
  <c r="A76" i="224"/>
  <c r="F75" i="224"/>
  <c r="G75" i="224"/>
  <c r="E75" i="224"/>
  <c r="D75" i="224"/>
  <c r="C75" i="224"/>
  <c r="A78" i="229"/>
  <c r="A76" i="226"/>
  <c r="A77" i="227"/>
  <c r="C77" i="227" s="1"/>
  <c r="B76" i="227"/>
  <c r="C75" i="226" l="1"/>
  <c r="C75" i="229" s="1"/>
  <c r="D75" i="226"/>
  <c r="D75" i="229" s="1"/>
  <c r="E75" i="226"/>
  <c r="E75" i="229" s="1"/>
  <c r="I75" i="224"/>
  <c r="B75" i="226"/>
  <c r="B75" i="229" s="1"/>
  <c r="B76" i="224"/>
  <c r="F75" i="226"/>
  <c r="F75" i="229" s="1"/>
  <c r="H75" i="224"/>
  <c r="H74" i="229"/>
  <c r="A77" i="224"/>
  <c r="F76" i="224"/>
  <c r="G76" i="224"/>
  <c r="E76" i="224"/>
  <c r="D76" i="224"/>
  <c r="C76" i="224"/>
  <c r="H74" i="226"/>
  <c r="G75" i="226"/>
  <c r="G75" i="229" s="1"/>
  <c r="A79" i="229"/>
  <c r="A77" i="226"/>
  <c r="A78" i="227"/>
  <c r="C78" i="227" s="1"/>
  <c r="B77" i="227"/>
  <c r="C76" i="226" l="1"/>
  <c r="C76" i="229" s="1"/>
  <c r="D76" i="226"/>
  <c r="D76" i="229" s="1"/>
  <c r="E76" i="226"/>
  <c r="E76" i="229" s="1"/>
  <c r="B76" i="226"/>
  <c r="B76" i="229" s="1"/>
  <c r="I76" i="224"/>
  <c r="B77" i="224"/>
  <c r="F76" i="226"/>
  <c r="F76" i="229" s="1"/>
  <c r="G76" i="226"/>
  <c r="G76" i="229" s="1"/>
  <c r="H76" i="224"/>
  <c r="H75" i="229"/>
  <c r="H75" i="226"/>
  <c r="A78" i="224"/>
  <c r="G77" i="224"/>
  <c r="F77" i="224"/>
  <c r="E77" i="224"/>
  <c r="D77" i="224"/>
  <c r="C77" i="224"/>
  <c r="A80" i="229"/>
  <c r="A78" i="226"/>
  <c r="A79" i="227"/>
  <c r="C79" i="227" s="1"/>
  <c r="B78" i="227"/>
  <c r="C77" i="226" l="1"/>
  <c r="C77" i="229" s="1"/>
  <c r="D77" i="226"/>
  <c r="D77" i="229" s="1"/>
  <c r="E77" i="226"/>
  <c r="E77" i="229" s="1"/>
  <c r="I77" i="224"/>
  <c r="B77" i="226"/>
  <c r="B77" i="229" s="1"/>
  <c r="B78" i="224"/>
  <c r="F77" i="226"/>
  <c r="F77" i="229" s="1"/>
  <c r="H76" i="229"/>
  <c r="H76" i="226"/>
  <c r="G77" i="226"/>
  <c r="G77" i="229" s="1"/>
  <c r="H77" i="224"/>
  <c r="A79" i="224"/>
  <c r="G78" i="224"/>
  <c r="F78" i="224"/>
  <c r="D78" i="224"/>
  <c r="E78" i="224"/>
  <c r="C78" i="224"/>
  <c r="A81" i="229"/>
  <c r="A79" i="226"/>
  <c r="A80" i="227"/>
  <c r="C80" i="227" s="1"/>
  <c r="B79" i="227"/>
  <c r="C78" i="226" l="1"/>
  <c r="C78" i="229" s="1"/>
  <c r="E78" i="226"/>
  <c r="E78" i="229" s="1"/>
  <c r="D78" i="226"/>
  <c r="D78" i="229" s="1"/>
  <c r="I78" i="224"/>
  <c r="B78" i="226"/>
  <c r="B78" i="229" s="1"/>
  <c r="B79" i="224"/>
  <c r="H77" i="226"/>
  <c r="F78" i="226"/>
  <c r="F78" i="229" s="1"/>
  <c r="G78" i="226"/>
  <c r="G78" i="229" s="1"/>
  <c r="H78" i="224"/>
  <c r="A80" i="224"/>
  <c r="G79" i="224"/>
  <c r="D79" i="224"/>
  <c r="F79" i="224"/>
  <c r="E79" i="224"/>
  <c r="C79" i="224"/>
  <c r="H77" i="229"/>
  <c r="A82" i="229"/>
  <c r="A80" i="226"/>
  <c r="A81" i="227"/>
  <c r="C81" i="227" s="1"/>
  <c r="B80" i="227"/>
  <c r="B80" i="224" s="1"/>
  <c r="I79" i="224" l="1"/>
  <c r="C79" i="226"/>
  <c r="C79" i="229" s="1"/>
  <c r="E79" i="226"/>
  <c r="E79" i="229" s="1"/>
  <c r="D79" i="226"/>
  <c r="D79" i="229" s="1"/>
  <c r="B79" i="226"/>
  <c r="B79" i="229" s="1"/>
  <c r="F79" i="226"/>
  <c r="F79" i="229" s="1"/>
  <c r="G79" i="226"/>
  <c r="G79" i="229" s="1"/>
  <c r="H79" i="224"/>
  <c r="H78" i="229"/>
  <c r="A81" i="224"/>
  <c r="F80" i="224"/>
  <c r="G80" i="224"/>
  <c r="D80" i="224"/>
  <c r="E80" i="224"/>
  <c r="C80" i="224"/>
  <c r="H78" i="226"/>
  <c r="A83" i="229"/>
  <c r="A81" i="226"/>
  <c r="B80" i="226"/>
  <c r="A82" i="227"/>
  <c r="C82" i="227" s="1"/>
  <c r="B81" i="227"/>
  <c r="B81" i="224" l="1"/>
  <c r="B81" i="226" s="1"/>
  <c r="C80" i="226"/>
  <c r="C80" i="229" s="1"/>
  <c r="E80" i="226"/>
  <c r="E80" i="229" s="1"/>
  <c r="D80" i="226"/>
  <c r="D80" i="229" s="1"/>
  <c r="I80" i="224"/>
  <c r="F80" i="226"/>
  <c r="F80" i="229" s="1"/>
  <c r="B80" i="229"/>
  <c r="H79" i="229"/>
  <c r="G80" i="226"/>
  <c r="G80" i="229" s="1"/>
  <c r="H80" i="224"/>
  <c r="A82" i="224"/>
  <c r="F81" i="224"/>
  <c r="G81" i="224"/>
  <c r="D81" i="224"/>
  <c r="E81" i="224"/>
  <c r="C81" i="224"/>
  <c r="H79" i="226"/>
  <c r="A84" i="229"/>
  <c r="A82" i="226"/>
  <c r="A83" i="227"/>
  <c r="C83" i="227" s="1"/>
  <c r="B82" i="227"/>
  <c r="I81" i="224" l="1"/>
  <c r="C81" i="226"/>
  <c r="C81" i="229" s="1"/>
  <c r="E81" i="226"/>
  <c r="E81" i="229" s="1"/>
  <c r="D81" i="226"/>
  <c r="D81" i="229" s="1"/>
  <c r="B82" i="224"/>
  <c r="F81" i="226"/>
  <c r="F81" i="229" s="1"/>
  <c r="B81" i="229"/>
  <c r="G81" i="226"/>
  <c r="G81" i="229" s="1"/>
  <c r="H81" i="224"/>
  <c r="H80" i="229"/>
  <c r="A83" i="224"/>
  <c r="F82" i="224"/>
  <c r="G82" i="224"/>
  <c r="D82" i="224"/>
  <c r="E82" i="224"/>
  <c r="C82" i="224"/>
  <c r="H80" i="226"/>
  <c r="A85" i="229"/>
  <c r="A83" i="226"/>
  <c r="A84" i="227"/>
  <c r="C84" i="227" s="1"/>
  <c r="B83" i="227"/>
  <c r="B83" i="224" l="1"/>
  <c r="B83" i="226" s="1"/>
  <c r="B82" i="226"/>
  <c r="B82" i="229" s="1"/>
  <c r="I82" i="224"/>
  <c r="C82" i="226"/>
  <c r="C82" i="229" s="1"/>
  <c r="E82" i="226"/>
  <c r="E82" i="229" s="1"/>
  <c r="D82" i="226"/>
  <c r="D82" i="229" s="1"/>
  <c r="F82" i="226"/>
  <c r="F82" i="229" s="1"/>
  <c r="H81" i="226"/>
  <c r="H81" i="229"/>
  <c r="G82" i="226"/>
  <c r="G82" i="229" s="1"/>
  <c r="H82" i="224"/>
  <c r="A84" i="224"/>
  <c r="F83" i="224"/>
  <c r="G83" i="224"/>
  <c r="E83" i="224"/>
  <c r="D83" i="224"/>
  <c r="C83" i="224"/>
  <c r="A86" i="229"/>
  <c r="A84" i="226"/>
  <c r="A85" i="227"/>
  <c r="C85" i="227" s="1"/>
  <c r="B84" i="227"/>
  <c r="B84" i="224" l="1"/>
  <c r="B84" i="226" s="1"/>
  <c r="C83" i="226"/>
  <c r="C83" i="229" s="1"/>
  <c r="D83" i="226"/>
  <c r="D83" i="229" s="1"/>
  <c r="E83" i="226"/>
  <c r="E83" i="229" s="1"/>
  <c r="I83" i="224"/>
  <c r="F83" i="226"/>
  <c r="F83" i="229" s="1"/>
  <c r="H83" i="224"/>
  <c r="G83" i="226"/>
  <c r="G83" i="229" s="1"/>
  <c r="B83" i="229"/>
  <c r="H82" i="229"/>
  <c r="A85" i="224"/>
  <c r="F84" i="224"/>
  <c r="G84" i="224"/>
  <c r="E84" i="224"/>
  <c r="D84" i="224"/>
  <c r="C84" i="224"/>
  <c r="H82" i="226"/>
  <c r="A87" i="229"/>
  <c r="A85" i="226"/>
  <c r="A86" i="227"/>
  <c r="C86" i="227" s="1"/>
  <c r="B85" i="227"/>
  <c r="B85" i="224" l="1"/>
  <c r="B85" i="226" s="1"/>
  <c r="I84" i="224"/>
  <c r="C84" i="226"/>
  <c r="C84" i="229" s="1"/>
  <c r="E84" i="226"/>
  <c r="E84" i="229" s="1"/>
  <c r="D84" i="226"/>
  <c r="D84" i="229" s="1"/>
  <c r="H83" i="229"/>
  <c r="H83" i="226"/>
  <c r="F84" i="226"/>
  <c r="F84" i="229" s="1"/>
  <c r="B84" i="229"/>
  <c r="G84" i="226"/>
  <c r="G84" i="229" s="1"/>
  <c r="H84" i="224"/>
  <c r="A86" i="224"/>
  <c r="G85" i="224"/>
  <c r="F85" i="224"/>
  <c r="E85" i="224"/>
  <c r="D85" i="224"/>
  <c r="C85" i="224"/>
  <c r="A88" i="229"/>
  <c r="A86" i="226"/>
  <c r="A87" i="227"/>
  <c r="C87" i="227" s="1"/>
  <c r="B86" i="227"/>
  <c r="I85" i="224" l="1"/>
  <c r="D85" i="226"/>
  <c r="D85" i="229" s="1"/>
  <c r="C85" i="226"/>
  <c r="C85" i="229" s="1"/>
  <c r="E85" i="226"/>
  <c r="E85" i="229" s="1"/>
  <c r="B86" i="224"/>
  <c r="H84" i="226"/>
  <c r="B85" i="229"/>
  <c r="H84" i="229"/>
  <c r="F85" i="226"/>
  <c r="F85" i="229" s="1"/>
  <c r="G85" i="226"/>
  <c r="G85" i="229" s="1"/>
  <c r="H85" i="224"/>
  <c r="A87" i="224"/>
  <c r="G86" i="224"/>
  <c r="F86" i="224"/>
  <c r="D86" i="224"/>
  <c r="E86" i="224"/>
  <c r="C86" i="224"/>
  <c r="A89" i="229"/>
  <c r="A87" i="226"/>
  <c r="A88" i="227"/>
  <c r="C88" i="227" s="1"/>
  <c r="B87" i="227"/>
  <c r="B86" i="226" l="1"/>
  <c r="B86" i="229" s="1"/>
  <c r="E86" i="226"/>
  <c r="E86" i="229" s="1"/>
  <c r="C86" i="226"/>
  <c r="C86" i="229" s="1"/>
  <c r="D86" i="226"/>
  <c r="D86" i="229" s="1"/>
  <c r="I86" i="224"/>
  <c r="B87" i="224"/>
  <c r="F86" i="226"/>
  <c r="F86" i="229" s="1"/>
  <c r="H85" i="226"/>
  <c r="H85" i="229"/>
  <c r="G86" i="226"/>
  <c r="G86" i="229" s="1"/>
  <c r="H86" i="224"/>
  <c r="A88" i="224"/>
  <c r="G87" i="224"/>
  <c r="F87" i="224"/>
  <c r="D87" i="224"/>
  <c r="E87" i="224"/>
  <c r="C87" i="224"/>
  <c r="A90" i="229"/>
  <c r="A88" i="226"/>
  <c r="A89" i="227"/>
  <c r="C89" i="227" s="1"/>
  <c r="B88" i="227"/>
  <c r="B88" i="224" l="1"/>
  <c r="B88" i="226" s="1"/>
  <c r="C87" i="226"/>
  <c r="C87" i="229" s="1"/>
  <c r="E87" i="226"/>
  <c r="E87" i="229" s="1"/>
  <c r="D87" i="226"/>
  <c r="D87" i="229" s="1"/>
  <c r="I87" i="224"/>
  <c r="B87" i="226"/>
  <c r="F87" i="226"/>
  <c r="F87" i="229" s="1"/>
  <c r="H86" i="226"/>
  <c r="G87" i="226"/>
  <c r="G87" i="229" s="1"/>
  <c r="H87" i="224"/>
  <c r="A89" i="224"/>
  <c r="F88" i="224"/>
  <c r="G88" i="224"/>
  <c r="D88" i="224"/>
  <c r="E88" i="224"/>
  <c r="C88" i="224"/>
  <c r="H86" i="229"/>
  <c r="A91" i="229"/>
  <c r="A89" i="226"/>
  <c r="A90" i="227"/>
  <c r="C90" i="227" s="1"/>
  <c r="B89" i="227"/>
  <c r="B89" i="224" l="1"/>
  <c r="B89" i="226" s="1"/>
  <c r="B87" i="229"/>
  <c r="C88" i="226"/>
  <c r="C88" i="229" s="1"/>
  <c r="E88" i="226"/>
  <c r="E88" i="229" s="1"/>
  <c r="D88" i="226"/>
  <c r="D88" i="229" s="1"/>
  <c r="I88" i="224"/>
  <c r="F88" i="226"/>
  <c r="F88" i="229" s="1"/>
  <c r="B88" i="229"/>
  <c r="H87" i="229"/>
  <c r="G88" i="226"/>
  <c r="G88" i="229" s="1"/>
  <c r="H88" i="224"/>
  <c r="A90" i="224"/>
  <c r="F89" i="224"/>
  <c r="G89" i="224"/>
  <c r="D89" i="224"/>
  <c r="E89" i="224"/>
  <c r="C89" i="224"/>
  <c r="H87" i="226"/>
  <c r="A92" i="229"/>
  <c r="A90" i="226"/>
  <c r="A91" i="227"/>
  <c r="C91" i="227" s="1"/>
  <c r="B90" i="227"/>
  <c r="B90" i="224" l="1"/>
  <c r="B90" i="226" s="1"/>
  <c r="I89" i="224"/>
  <c r="D89" i="226"/>
  <c r="D89" i="229" s="1"/>
  <c r="C89" i="226"/>
  <c r="C89" i="229" s="1"/>
  <c r="E89" i="226"/>
  <c r="E89" i="229" s="1"/>
  <c r="F89" i="226"/>
  <c r="F89" i="229" s="1"/>
  <c r="B89" i="229"/>
  <c r="H88" i="229"/>
  <c r="G89" i="226"/>
  <c r="G89" i="229" s="1"/>
  <c r="H89" i="224"/>
  <c r="A91" i="224"/>
  <c r="F90" i="224"/>
  <c r="G90" i="224"/>
  <c r="D90" i="224"/>
  <c r="E90" i="224"/>
  <c r="C90" i="224"/>
  <c r="H88" i="226"/>
  <c r="A93" i="229"/>
  <c r="A91" i="226"/>
  <c r="A92" i="227"/>
  <c r="C92" i="227" s="1"/>
  <c r="B91" i="227"/>
  <c r="B91" i="224" s="1"/>
  <c r="I90" i="224" l="1"/>
  <c r="D90" i="226"/>
  <c r="D90" i="229" s="1"/>
  <c r="C90" i="226"/>
  <c r="C90" i="229" s="1"/>
  <c r="E90" i="226"/>
  <c r="E90" i="229" s="1"/>
  <c r="F90" i="226"/>
  <c r="F90" i="229" s="1"/>
  <c r="H89" i="229"/>
  <c r="B90" i="229"/>
  <c r="G90" i="226"/>
  <c r="G90" i="229" s="1"/>
  <c r="H90" i="224"/>
  <c r="A92" i="224"/>
  <c r="F91" i="224"/>
  <c r="G91" i="224"/>
  <c r="E91" i="224"/>
  <c r="D91" i="224"/>
  <c r="C91" i="224"/>
  <c r="H89" i="226"/>
  <c r="A94" i="229"/>
  <c r="A92" i="226"/>
  <c r="B91" i="226"/>
  <c r="A93" i="227"/>
  <c r="C93" i="227" s="1"/>
  <c r="B92" i="227"/>
  <c r="B92" i="224" s="1"/>
  <c r="E91" i="226" l="1"/>
  <c r="E91" i="229" s="1"/>
  <c r="I91" i="224"/>
  <c r="C91" i="226"/>
  <c r="C91" i="229" s="1"/>
  <c r="D91" i="226"/>
  <c r="D91" i="229" s="1"/>
  <c r="F91" i="226"/>
  <c r="F91" i="229" s="1"/>
  <c r="B91" i="229"/>
  <c r="H90" i="229"/>
  <c r="H91" i="224"/>
  <c r="H90" i="226"/>
  <c r="A93" i="224"/>
  <c r="F92" i="224"/>
  <c r="G92" i="224"/>
  <c r="E92" i="224"/>
  <c r="D92" i="224"/>
  <c r="C92" i="224"/>
  <c r="G91" i="226"/>
  <c r="G91" i="229" s="1"/>
  <c r="A95" i="229"/>
  <c r="A93" i="226"/>
  <c r="B92" i="226"/>
  <c r="A94" i="227"/>
  <c r="C94" i="227" s="1"/>
  <c r="B93" i="227"/>
  <c r="B93" i="224" l="1"/>
  <c r="B93" i="226" s="1"/>
  <c r="I92" i="224"/>
  <c r="C92" i="226"/>
  <c r="C92" i="229" s="1"/>
  <c r="D92" i="226"/>
  <c r="D92" i="229" s="1"/>
  <c r="E92" i="226"/>
  <c r="E92" i="229" s="1"/>
  <c r="B92" i="229"/>
  <c r="F92" i="226"/>
  <c r="F92" i="229" s="1"/>
  <c r="H91" i="226"/>
  <c r="G92" i="226"/>
  <c r="G92" i="229" s="1"/>
  <c r="H92" i="224"/>
  <c r="H91" i="229"/>
  <c r="A94" i="224"/>
  <c r="G93" i="224"/>
  <c r="F93" i="224"/>
  <c r="E93" i="224"/>
  <c r="D93" i="224"/>
  <c r="C93" i="224"/>
  <c r="A96" i="229"/>
  <c r="A94" i="226"/>
  <c r="A95" i="227"/>
  <c r="C95" i="227" s="1"/>
  <c r="B94" i="227"/>
  <c r="C93" i="226" l="1"/>
  <c r="C93" i="229" s="1"/>
  <c r="D93" i="226"/>
  <c r="D93" i="229" s="1"/>
  <c r="I93" i="224"/>
  <c r="E93" i="226"/>
  <c r="E93" i="229" s="1"/>
  <c r="B94" i="224"/>
  <c r="B93" i="229"/>
  <c r="H92" i="229"/>
  <c r="H92" i="226"/>
  <c r="G93" i="226"/>
  <c r="G93" i="229" s="1"/>
  <c r="H93" i="224"/>
  <c r="A95" i="224"/>
  <c r="G94" i="224"/>
  <c r="F94" i="224"/>
  <c r="D94" i="224"/>
  <c r="E94" i="224"/>
  <c r="C94" i="224"/>
  <c r="F93" i="226"/>
  <c r="A97" i="229"/>
  <c r="A95" i="226"/>
  <c r="A96" i="227"/>
  <c r="C96" i="227" s="1"/>
  <c r="B95" i="227"/>
  <c r="B95" i="224" s="1"/>
  <c r="C94" i="226" l="1"/>
  <c r="C94" i="229" s="1"/>
  <c r="E94" i="226"/>
  <c r="E94" i="229" s="1"/>
  <c r="D94" i="226"/>
  <c r="D94" i="229" s="1"/>
  <c r="I94" i="224"/>
  <c r="B94" i="226"/>
  <c r="B94" i="229" s="1"/>
  <c r="F94" i="226"/>
  <c r="F94" i="229" s="1"/>
  <c r="H93" i="226"/>
  <c r="F93" i="229"/>
  <c r="H93" i="229" s="1"/>
  <c r="G94" i="226"/>
  <c r="G94" i="229" s="1"/>
  <c r="H94" i="224"/>
  <c r="A96" i="224"/>
  <c r="G95" i="224"/>
  <c r="F95" i="224"/>
  <c r="D95" i="224"/>
  <c r="E95" i="224"/>
  <c r="C95" i="224"/>
  <c r="A98" i="229"/>
  <c r="A96" i="226"/>
  <c r="B95" i="226"/>
  <c r="A97" i="227"/>
  <c r="C97" i="227" s="1"/>
  <c r="B96" i="227"/>
  <c r="C95" i="226" l="1"/>
  <c r="C95" i="229" s="1"/>
  <c r="E95" i="226"/>
  <c r="E95" i="229" s="1"/>
  <c r="D95" i="226"/>
  <c r="D95" i="229" s="1"/>
  <c r="I95" i="224"/>
  <c r="B96" i="224"/>
  <c r="B95" i="229"/>
  <c r="H94" i="226"/>
  <c r="F95" i="226"/>
  <c r="F95" i="229" s="1"/>
  <c r="G95" i="226"/>
  <c r="G95" i="229" s="1"/>
  <c r="H95" i="224"/>
  <c r="A97" i="224"/>
  <c r="F96" i="224"/>
  <c r="G96" i="224"/>
  <c r="D96" i="224"/>
  <c r="E96" i="224"/>
  <c r="C96" i="224"/>
  <c r="H94" i="229"/>
  <c r="A99" i="229"/>
  <c r="A97" i="226"/>
  <c r="A98" i="227"/>
  <c r="C98" i="227" s="1"/>
  <c r="B97" i="227"/>
  <c r="B96" i="226" l="1"/>
  <c r="B96" i="229" s="1"/>
  <c r="I96" i="224"/>
  <c r="C96" i="226"/>
  <c r="C96" i="229" s="1"/>
  <c r="E96" i="226"/>
  <c r="E96" i="229" s="1"/>
  <c r="D96" i="226"/>
  <c r="D96" i="229" s="1"/>
  <c r="B97" i="224"/>
  <c r="F96" i="226"/>
  <c r="F96" i="229" s="1"/>
  <c r="H95" i="229"/>
  <c r="G96" i="226"/>
  <c r="G96" i="229" s="1"/>
  <c r="H96" i="224"/>
  <c r="A98" i="224"/>
  <c r="F97" i="224"/>
  <c r="G97" i="224"/>
  <c r="D97" i="224"/>
  <c r="E97" i="224"/>
  <c r="C97" i="224"/>
  <c r="H95" i="226"/>
  <c r="A100" i="229"/>
  <c r="A98" i="226"/>
  <c r="A99" i="227"/>
  <c r="C99" i="227" s="1"/>
  <c r="B98" i="227"/>
  <c r="B98" i="224" l="1"/>
  <c r="B98" i="226" s="1"/>
  <c r="C97" i="226"/>
  <c r="C97" i="229" s="1"/>
  <c r="E97" i="226"/>
  <c r="E97" i="229" s="1"/>
  <c r="D97" i="226"/>
  <c r="D97" i="229" s="1"/>
  <c r="B97" i="226"/>
  <c r="B97" i="229" s="1"/>
  <c r="I97" i="224"/>
  <c r="F97" i="226"/>
  <c r="F97" i="229" s="1"/>
  <c r="H96" i="229"/>
  <c r="G97" i="226"/>
  <c r="G97" i="229" s="1"/>
  <c r="H97" i="224"/>
  <c r="A99" i="224"/>
  <c r="F98" i="224"/>
  <c r="G98" i="224"/>
  <c r="D98" i="224"/>
  <c r="E98" i="224"/>
  <c r="C98" i="224"/>
  <c r="H96" i="226"/>
  <c r="A101" i="229"/>
  <c r="A99" i="226"/>
  <c r="A100" i="227"/>
  <c r="C100" i="227" s="1"/>
  <c r="B99" i="227"/>
  <c r="I98" i="224" l="1"/>
  <c r="E98" i="226"/>
  <c r="E98" i="229" s="1"/>
  <c r="C98" i="226"/>
  <c r="C98" i="229" s="1"/>
  <c r="D98" i="226"/>
  <c r="D98" i="229" s="1"/>
  <c r="B99" i="224"/>
  <c r="F98" i="226"/>
  <c r="F98" i="229" s="1"/>
  <c r="H97" i="229"/>
  <c r="B98" i="229"/>
  <c r="G98" i="226"/>
  <c r="G98" i="229" s="1"/>
  <c r="H98" i="224"/>
  <c r="A100" i="224"/>
  <c r="F99" i="224"/>
  <c r="G99" i="224"/>
  <c r="E99" i="224"/>
  <c r="D99" i="224"/>
  <c r="C99" i="224"/>
  <c r="H97" i="226"/>
  <c r="A102" i="229"/>
  <c r="A100" i="226"/>
  <c r="A101" i="227"/>
  <c r="C101" i="227" s="1"/>
  <c r="B100" i="227"/>
  <c r="B100" i="224" l="1"/>
  <c r="B100" i="226" s="1"/>
  <c r="B99" i="226"/>
  <c r="B99" i="229" s="1"/>
  <c r="I99" i="224"/>
  <c r="D99" i="226"/>
  <c r="D99" i="229" s="1"/>
  <c r="C99" i="226"/>
  <c r="C99" i="229" s="1"/>
  <c r="E99" i="226"/>
  <c r="E99" i="229" s="1"/>
  <c r="F99" i="226"/>
  <c r="F99" i="229" s="1"/>
  <c r="H98" i="229"/>
  <c r="H99" i="224"/>
  <c r="H98" i="226"/>
  <c r="A101" i="224"/>
  <c r="F100" i="224"/>
  <c r="G100" i="224"/>
  <c r="E100" i="224"/>
  <c r="D100" i="224"/>
  <c r="C100" i="224"/>
  <c r="G99" i="226"/>
  <c r="G99" i="229" s="1"/>
  <c r="A103" i="229"/>
  <c r="A101" i="226"/>
  <c r="A102" i="227"/>
  <c r="C102" i="227" s="1"/>
  <c r="B101" i="227"/>
  <c r="B101" i="224" l="1"/>
  <c r="B101" i="226" s="1"/>
  <c r="C100" i="226"/>
  <c r="C100" i="229" s="1"/>
  <c r="D100" i="226"/>
  <c r="D100" i="229" s="1"/>
  <c r="E100" i="226"/>
  <c r="E100" i="229" s="1"/>
  <c r="I100" i="224"/>
  <c r="F100" i="226"/>
  <c r="F100" i="229" s="1"/>
  <c r="B100" i="229"/>
  <c r="H99" i="226"/>
  <c r="G100" i="226"/>
  <c r="G100" i="229" s="1"/>
  <c r="H100" i="224"/>
  <c r="H99" i="229"/>
  <c r="A102" i="224"/>
  <c r="G101" i="224"/>
  <c r="F101" i="224"/>
  <c r="E101" i="224"/>
  <c r="D101" i="224"/>
  <c r="C101" i="224"/>
  <c r="A104" i="229"/>
  <c r="A102" i="226"/>
  <c r="A103" i="227"/>
  <c r="C103" i="227" s="1"/>
  <c r="B102" i="227"/>
  <c r="C101" i="226" l="1"/>
  <c r="C101" i="229" s="1"/>
  <c r="D101" i="226"/>
  <c r="D101" i="229" s="1"/>
  <c r="E101" i="226"/>
  <c r="E101" i="229" s="1"/>
  <c r="I101" i="224"/>
  <c r="B102" i="224"/>
  <c r="B101" i="229"/>
  <c r="F101" i="226"/>
  <c r="F101" i="229" s="1"/>
  <c r="G101" i="226"/>
  <c r="G101" i="229" s="1"/>
  <c r="H101" i="224"/>
  <c r="A103" i="224"/>
  <c r="G102" i="224"/>
  <c r="F102" i="224"/>
  <c r="D102" i="224"/>
  <c r="E102" i="224"/>
  <c r="C102" i="224"/>
  <c r="H100" i="229"/>
  <c r="H100" i="226"/>
  <c r="A105" i="229"/>
  <c r="A103" i="226"/>
  <c r="A104" i="227"/>
  <c r="C104" i="227" s="1"/>
  <c r="B103" i="227"/>
  <c r="B103" i="224" l="1"/>
  <c r="B103" i="226" s="1"/>
  <c r="I102" i="224"/>
  <c r="C102" i="226"/>
  <c r="C102" i="229" s="1"/>
  <c r="E102" i="226"/>
  <c r="E102" i="229" s="1"/>
  <c r="D102" i="226"/>
  <c r="D102" i="229" s="1"/>
  <c r="B102" i="226"/>
  <c r="B102" i="229" s="1"/>
  <c r="H101" i="229"/>
  <c r="H101" i="226"/>
  <c r="G102" i="226"/>
  <c r="G102" i="229" s="1"/>
  <c r="H102" i="224"/>
  <c r="F102" i="226"/>
  <c r="A104" i="224"/>
  <c r="G103" i="224"/>
  <c r="F103" i="224"/>
  <c r="D103" i="224"/>
  <c r="E103" i="224"/>
  <c r="C103" i="224"/>
  <c r="A106" i="229"/>
  <c r="A104" i="226"/>
  <c r="A105" i="227"/>
  <c r="C105" i="227" s="1"/>
  <c r="B104" i="227"/>
  <c r="C103" i="226" l="1"/>
  <c r="C103" i="229" s="1"/>
  <c r="E103" i="226"/>
  <c r="E103" i="229" s="1"/>
  <c r="D103" i="226"/>
  <c r="D103" i="229" s="1"/>
  <c r="I103" i="224"/>
  <c r="B104" i="224"/>
  <c r="H102" i="226"/>
  <c r="B103" i="229"/>
  <c r="F103" i="226"/>
  <c r="F103" i="229" s="1"/>
  <c r="G103" i="226"/>
  <c r="G103" i="229" s="1"/>
  <c r="H103" i="224"/>
  <c r="A105" i="224"/>
  <c r="F104" i="224"/>
  <c r="G104" i="224"/>
  <c r="D104" i="224"/>
  <c r="E104" i="224"/>
  <c r="C104" i="224"/>
  <c r="F102" i="229"/>
  <c r="H102" i="229" s="1"/>
  <c r="A107" i="229"/>
  <c r="A105" i="226"/>
  <c r="A106" i="227"/>
  <c r="C106" i="227" s="1"/>
  <c r="B105" i="227"/>
  <c r="B105" i="224" l="1"/>
  <c r="B105" i="226" s="1"/>
  <c r="B104" i="226"/>
  <c r="I104" i="224"/>
  <c r="E104" i="226"/>
  <c r="E104" i="229" s="1"/>
  <c r="C104" i="226"/>
  <c r="C104" i="229" s="1"/>
  <c r="D104" i="226"/>
  <c r="D104" i="229" s="1"/>
  <c r="F104" i="226"/>
  <c r="F104" i="229" s="1"/>
  <c r="H103" i="229"/>
  <c r="G104" i="226"/>
  <c r="G104" i="229" s="1"/>
  <c r="H104" i="224"/>
  <c r="A106" i="224"/>
  <c r="F105" i="224"/>
  <c r="G105" i="224"/>
  <c r="D105" i="224"/>
  <c r="E105" i="224"/>
  <c r="C105" i="224"/>
  <c r="H103" i="226"/>
  <c r="A108" i="229"/>
  <c r="A106" i="226"/>
  <c r="A107" i="227"/>
  <c r="C107" i="227" s="1"/>
  <c r="B106" i="227"/>
  <c r="B106" i="224" l="1"/>
  <c r="B106" i="226" s="1"/>
  <c r="B104" i="229"/>
  <c r="I105" i="224"/>
  <c r="C105" i="226"/>
  <c r="C105" i="229" s="1"/>
  <c r="E105" i="226"/>
  <c r="E105" i="229" s="1"/>
  <c r="D105" i="226"/>
  <c r="D105" i="229" s="1"/>
  <c r="F105" i="226"/>
  <c r="F105" i="229" s="1"/>
  <c r="B105" i="229"/>
  <c r="H104" i="229"/>
  <c r="H104" i="226"/>
  <c r="G105" i="226"/>
  <c r="G105" i="229" s="1"/>
  <c r="H105" i="224"/>
  <c r="A107" i="224"/>
  <c r="F106" i="224"/>
  <c r="G106" i="224"/>
  <c r="D106" i="224"/>
  <c r="E106" i="224"/>
  <c r="C106" i="224"/>
  <c r="A109" i="229"/>
  <c r="A107" i="226"/>
  <c r="A108" i="227"/>
  <c r="C108" i="227" s="1"/>
  <c r="B107" i="227"/>
  <c r="I106" i="224" l="1"/>
  <c r="E106" i="226"/>
  <c r="E106" i="229" s="1"/>
  <c r="C106" i="226"/>
  <c r="C106" i="229" s="1"/>
  <c r="D106" i="226"/>
  <c r="D106" i="229" s="1"/>
  <c r="B107" i="224"/>
  <c r="B106" i="229"/>
  <c r="H105" i="226"/>
  <c r="F106" i="226"/>
  <c r="F106" i="229" s="1"/>
  <c r="G106" i="226"/>
  <c r="G106" i="229" s="1"/>
  <c r="H106" i="224"/>
  <c r="A108" i="224"/>
  <c r="F107" i="224"/>
  <c r="G107" i="224"/>
  <c r="E107" i="224"/>
  <c r="D107" i="224"/>
  <c r="C107" i="224"/>
  <c r="H105" i="229"/>
  <c r="A110" i="229"/>
  <c r="A108" i="226"/>
  <c r="A109" i="227"/>
  <c r="C109" i="227" s="1"/>
  <c r="B108" i="227"/>
  <c r="B108" i="224" l="1"/>
  <c r="B108" i="226" s="1"/>
  <c r="B107" i="226"/>
  <c r="B107" i="229" s="1"/>
  <c r="I107" i="224"/>
  <c r="D107" i="226"/>
  <c r="D107" i="229" s="1"/>
  <c r="C107" i="226"/>
  <c r="C107" i="229" s="1"/>
  <c r="E107" i="226"/>
  <c r="E107" i="229" s="1"/>
  <c r="H107" i="224"/>
  <c r="F107" i="226"/>
  <c r="F107" i="229" s="1"/>
  <c r="H106" i="226"/>
  <c r="H106" i="229"/>
  <c r="A109" i="224"/>
  <c r="F108" i="224"/>
  <c r="G108" i="224"/>
  <c r="E108" i="224"/>
  <c r="D108" i="224"/>
  <c r="C108" i="224"/>
  <c r="G107" i="226"/>
  <c r="G107" i="229" s="1"/>
  <c r="A111" i="229"/>
  <c r="A109" i="226"/>
  <c r="A110" i="227"/>
  <c r="C110" i="227" s="1"/>
  <c r="B109" i="227"/>
  <c r="B109" i="224" s="1"/>
  <c r="C108" i="226" l="1"/>
  <c r="C108" i="229" s="1"/>
  <c r="D108" i="226"/>
  <c r="D108" i="229" s="1"/>
  <c r="E108" i="226"/>
  <c r="E108" i="229" s="1"/>
  <c r="I108" i="224"/>
  <c r="F108" i="226"/>
  <c r="F108" i="229" s="1"/>
  <c r="B108" i="229"/>
  <c r="G108" i="226"/>
  <c r="G108" i="229" s="1"/>
  <c r="H108" i="224"/>
  <c r="H107" i="229"/>
  <c r="A110" i="224"/>
  <c r="G109" i="224"/>
  <c r="F109" i="224"/>
  <c r="E109" i="224"/>
  <c r="D109" i="224"/>
  <c r="C109" i="224"/>
  <c r="H107" i="226"/>
  <c r="A112" i="229"/>
  <c r="A110" i="226"/>
  <c r="B109" i="226"/>
  <c r="A111" i="227"/>
  <c r="C111" i="227" s="1"/>
  <c r="B110" i="227"/>
  <c r="B110" i="224" l="1"/>
  <c r="B110" i="226" s="1"/>
  <c r="I109" i="224"/>
  <c r="C109" i="226"/>
  <c r="C109" i="229" s="1"/>
  <c r="E109" i="226"/>
  <c r="E109" i="229" s="1"/>
  <c r="D109" i="226"/>
  <c r="D109" i="229" s="1"/>
  <c r="F109" i="226"/>
  <c r="F109" i="229" s="1"/>
  <c r="B109" i="229"/>
  <c r="H108" i="226"/>
  <c r="H108" i="229"/>
  <c r="G109" i="226"/>
  <c r="G109" i="229" s="1"/>
  <c r="H109" i="224"/>
  <c r="A111" i="224"/>
  <c r="G110" i="224"/>
  <c r="F110" i="224"/>
  <c r="D110" i="224"/>
  <c r="E110" i="224"/>
  <c r="C110" i="224"/>
  <c r="A113" i="229"/>
  <c r="A111" i="226"/>
  <c r="A112" i="227"/>
  <c r="C112" i="227" s="1"/>
  <c r="B111" i="227"/>
  <c r="C110" i="226" l="1"/>
  <c r="C110" i="229" s="1"/>
  <c r="E110" i="226"/>
  <c r="E110" i="229" s="1"/>
  <c r="D110" i="226"/>
  <c r="D110" i="229" s="1"/>
  <c r="I110" i="224"/>
  <c r="B111" i="224"/>
  <c r="H109" i="226"/>
  <c r="B110" i="229"/>
  <c r="F110" i="226"/>
  <c r="F110" i="229" s="1"/>
  <c r="G110" i="226"/>
  <c r="G110" i="229" s="1"/>
  <c r="H110" i="224"/>
  <c r="A112" i="224"/>
  <c r="G111" i="224"/>
  <c r="F111" i="224"/>
  <c r="D111" i="224"/>
  <c r="E111" i="224"/>
  <c r="C111" i="224"/>
  <c r="H109" i="229"/>
  <c r="A114" i="229"/>
  <c r="A112" i="226"/>
  <c r="A113" i="227"/>
  <c r="C113" i="227" s="1"/>
  <c r="B112" i="227"/>
  <c r="B112" i="224" l="1"/>
  <c r="B112" i="226" s="1"/>
  <c r="B111" i="226"/>
  <c r="B111" i="229" s="1"/>
  <c r="C111" i="226"/>
  <c r="C111" i="229" s="1"/>
  <c r="E111" i="226"/>
  <c r="E111" i="229" s="1"/>
  <c r="I111" i="224"/>
  <c r="D111" i="226"/>
  <c r="D111" i="229" s="1"/>
  <c r="F111" i="226"/>
  <c r="F111" i="229" s="1"/>
  <c r="H110" i="229"/>
  <c r="G111" i="226"/>
  <c r="G111" i="229" s="1"/>
  <c r="H111" i="224"/>
  <c r="A113" i="224"/>
  <c r="F112" i="224"/>
  <c r="G112" i="224"/>
  <c r="D112" i="224"/>
  <c r="E112" i="224"/>
  <c r="C112" i="224"/>
  <c r="H110" i="226"/>
  <c r="A115" i="229"/>
  <c r="A113" i="226"/>
  <c r="A114" i="227"/>
  <c r="C114" i="227" s="1"/>
  <c r="B113" i="227"/>
  <c r="B113" i="224" l="1"/>
  <c r="B113" i="226" s="1"/>
  <c r="E112" i="226"/>
  <c r="E112" i="229" s="1"/>
  <c r="I112" i="224"/>
  <c r="C112" i="226"/>
  <c r="C112" i="229" s="1"/>
  <c r="D112" i="226"/>
  <c r="D112" i="229" s="1"/>
  <c r="F112" i="226"/>
  <c r="F112" i="229" s="1"/>
  <c r="B112" i="229"/>
  <c r="H111" i="226"/>
  <c r="H111" i="229"/>
  <c r="G112" i="226"/>
  <c r="G112" i="229" s="1"/>
  <c r="H112" i="224"/>
  <c r="A114" i="224"/>
  <c r="F113" i="224"/>
  <c r="G113" i="224"/>
  <c r="D113" i="224"/>
  <c r="E113" i="224"/>
  <c r="C113" i="224"/>
  <c r="A116" i="229"/>
  <c r="A114" i="226"/>
  <c r="A115" i="227"/>
  <c r="C115" i="227" s="1"/>
  <c r="B114" i="227"/>
  <c r="I113" i="224" l="1"/>
  <c r="C113" i="226"/>
  <c r="C113" i="229" s="1"/>
  <c r="E113" i="226"/>
  <c r="E113" i="229" s="1"/>
  <c r="D113" i="226"/>
  <c r="D113" i="229" s="1"/>
  <c r="B114" i="224"/>
  <c r="F113" i="226"/>
  <c r="F113" i="229" s="1"/>
  <c r="B113" i="229"/>
  <c r="H112" i="226"/>
  <c r="H112" i="229"/>
  <c r="G113" i="226"/>
  <c r="G113" i="229" s="1"/>
  <c r="H113" i="224"/>
  <c r="A115" i="224"/>
  <c r="F114" i="224"/>
  <c r="G114" i="224"/>
  <c r="D114" i="224"/>
  <c r="E114" i="224"/>
  <c r="C114" i="224"/>
  <c r="A117" i="229"/>
  <c r="A115" i="226"/>
  <c r="A116" i="227"/>
  <c r="C116" i="227" s="1"/>
  <c r="B115" i="227"/>
  <c r="B115" i="224" l="1"/>
  <c r="B115" i="226" s="1"/>
  <c r="B114" i="226"/>
  <c r="B114" i="229" s="1"/>
  <c r="C114" i="226"/>
  <c r="C114" i="229" s="1"/>
  <c r="I114" i="224"/>
  <c r="D114" i="226"/>
  <c r="D114" i="229" s="1"/>
  <c r="E114" i="226"/>
  <c r="E114" i="229" s="1"/>
  <c r="F114" i="226"/>
  <c r="F114" i="229" s="1"/>
  <c r="H113" i="226"/>
  <c r="H113" i="229"/>
  <c r="G114" i="226"/>
  <c r="G114" i="229" s="1"/>
  <c r="H114" i="224"/>
  <c r="A116" i="224"/>
  <c r="F115" i="224"/>
  <c r="G115" i="224"/>
  <c r="E115" i="224"/>
  <c r="D115" i="224"/>
  <c r="C115" i="224"/>
  <c r="A118" i="229"/>
  <c r="A116" i="226"/>
  <c r="A117" i="227"/>
  <c r="C117" i="227" s="1"/>
  <c r="B116" i="227"/>
  <c r="C115" i="226" l="1"/>
  <c r="C115" i="229" s="1"/>
  <c r="D115" i="226"/>
  <c r="D115" i="229" s="1"/>
  <c r="E115" i="226"/>
  <c r="E115" i="229" s="1"/>
  <c r="I115" i="224"/>
  <c r="B116" i="224"/>
  <c r="F115" i="226"/>
  <c r="F115" i="229" s="1"/>
  <c r="H115" i="224"/>
  <c r="B115" i="229"/>
  <c r="H114" i="229"/>
  <c r="H114" i="226"/>
  <c r="G115" i="226"/>
  <c r="G115" i="229" s="1"/>
  <c r="A117" i="224"/>
  <c r="F116" i="224"/>
  <c r="G116" i="224"/>
  <c r="E116" i="224"/>
  <c r="D116" i="224"/>
  <c r="C116" i="224"/>
  <c r="A119" i="229"/>
  <c r="A117" i="226"/>
  <c r="A118" i="227"/>
  <c r="C118" i="227" s="1"/>
  <c r="B117" i="227"/>
  <c r="C116" i="226" l="1"/>
  <c r="C116" i="229" s="1"/>
  <c r="D116" i="226"/>
  <c r="D116" i="229" s="1"/>
  <c r="E116" i="226"/>
  <c r="E116" i="229" s="1"/>
  <c r="I116" i="224"/>
  <c r="B116" i="226"/>
  <c r="B116" i="229" s="1"/>
  <c r="B117" i="224"/>
  <c r="F116" i="226"/>
  <c r="F116" i="229" s="1"/>
  <c r="H115" i="229"/>
  <c r="H115" i="226"/>
  <c r="G116" i="226"/>
  <c r="G116" i="229" s="1"/>
  <c r="H116" i="224"/>
  <c r="A118" i="224"/>
  <c r="G117" i="224"/>
  <c r="F117" i="224"/>
  <c r="E117" i="224"/>
  <c r="D117" i="224"/>
  <c r="C117" i="224"/>
  <c r="A120" i="229"/>
  <c r="A118" i="226"/>
  <c r="A119" i="227"/>
  <c r="C119" i="227" s="1"/>
  <c r="B118" i="227"/>
  <c r="B118" i="224" l="1"/>
  <c r="B118" i="226" s="1"/>
  <c r="C117" i="226"/>
  <c r="C117" i="229" s="1"/>
  <c r="D117" i="226"/>
  <c r="D117" i="229" s="1"/>
  <c r="E117" i="226"/>
  <c r="E117" i="229" s="1"/>
  <c r="I117" i="224"/>
  <c r="B117" i="226"/>
  <c r="H116" i="229"/>
  <c r="H116" i="226"/>
  <c r="F117" i="226"/>
  <c r="F117" i="229" s="1"/>
  <c r="G117" i="226"/>
  <c r="G117" i="229" s="1"/>
  <c r="H117" i="224"/>
  <c r="A119" i="224"/>
  <c r="G118" i="224"/>
  <c r="F118" i="224"/>
  <c r="D118" i="224"/>
  <c r="E118" i="224"/>
  <c r="C118" i="224"/>
  <c r="A121" i="229"/>
  <c r="A119" i="226"/>
  <c r="A120" i="227"/>
  <c r="C120" i="227" s="1"/>
  <c r="B119" i="227"/>
  <c r="B117" i="229" l="1"/>
  <c r="C118" i="226"/>
  <c r="C118" i="229" s="1"/>
  <c r="E118" i="226"/>
  <c r="E118" i="229" s="1"/>
  <c r="D118" i="226"/>
  <c r="D118" i="229" s="1"/>
  <c r="I118" i="224"/>
  <c r="B119" i="224"/>
  <c r="F118" i="226"/>
  <c r="F118" i="229" s="1"/>
  <c r="B118" i="229"/>
  <c r="H117" i="226"/>
  <c r="G118" i="226"/>
  <c r="G118" i="229" s="1"/>
  <c r="H118" i="224"/>
  <c r="A120" i="224"/>
  <c r="G119" i="224"/>
  <c r="F119" i="224"/>
  <c r="D119" i="224"/>
  <c r="E119" i="224"/>
  <c r="C119" i="224"/>
  <c r="H117" i="229"/>
  <c r="A122" i="229"/>
  <c r="A120" i="226"/>
  <c r="A121" i="227"/>
  <c r="C121" i="227" s="1"/>
  <c r="B120" i="227"/>
  <c r="B120" i="224" l="1"/>
  <c r="B120" i="226" s="1"/>
  <c r="B119" i="226"/>
  <c r="B119" i="229" s="1"/>
  <c r="C119" i="226"/>
  <c r="C119" i="229" s="1"/>
  <c r="E119" i="226"/>
  <c r="E119" i="229" s="1"/>
  <c r="I119" i="224"/>
  <c r="D119" i="226"/>
  <c r="D119" i="229" s="1"/>
  <c r="H118" i="229"/>
  <c r="F119" i="226"/>
  <c r="F119" i="229" s="1"/>
  <c r="G119" i="226"/>
  <c r="G119" i="229" s="1"/>
  <c r="H119" i="224"/>
  <c r="A121" i="224"/>
  <c r="F120" i="224"/>
  <c r="G120" i="224"/>
  <c r="D120" i="224"/>
  <c r="E120" i="224"/>
  <c r="C120" i="224"/>
  <c r="H118" i="226"/>
  <c r="A123" i="229"/>
  <c r="A121" i="226"/>
  <c r="A122" i="227"/>
  <c r="C122" i="227" s="1"/>
  <c r="B121" i="227"/>
  <c r="B121" i="224" l="1"/>
  <c r="B121" i="226" s="1"/>
  <c r="I120" i="224"/>
  <c r="C120" i="226"/>
  <c r="C120" i="229" s="1"/>
  <c r="E120" i="226"/>
  <c r="E120" i="229" s="1"/>
  <c r="D120" i="226"/>
  <c r="D120" i="229" s="1"/>
  <c r="B120" i="229"/>
  <c r="F120" i="226"/>
  <c r="F120" i="229" s="1"/>
  <c r="H119" i="229"/>
  <c r="G120" i="226"/>
  <c r="G120" i="229" s="1"/>
  <c r="H120" i="224"/>
  <c r="A122" i="224"/>
  <c r="F121" i="224"/>
  <c r="G121" i="224"/>
  <c r="D121" i="224"/>
  <c r="E121" i="224"/>
  <c r="C121" i="224"/>
  <c r="H119" i="226"/>
  <c r="A124" i="229"/>
  <c r="A122" i="226"/>
  <c r="A123" i="227"/>
  <c r="C123" i="227" s="1"/>
  <c r="B122" i="227"/>
  <c r="I121" i="224" l="1"/>
  <c r="C121" i="226"/>
  <c r="C121" i="229" s="1"/>
  <c r="E121" i="226"/>
  <c r="E121" i="229" s="1"/>
  <c r="D121" i="226"/>
  <c r="D121" i="229" s="1"/>
  <c r="B122" i="224"/>
  <c r="F121" i="226"/>
  <c r="F121" i="229" s="1"/>
  <c r="B121" i="229"/>
  <c r="H120" i="229"/>
  <c r="G121" i="226"/>
  <c r="G121" i="229" s="1"/>
  <c r="H121" i="224"/>
  <c r="A123" i="224"/>
  <c r="F122" i="224"/>
  <c r="G122" i="224"/>
  <c r="D122" i="224"/>
  <c r="E122" i="224"/>
  <c r="C122" i="224"/>
  <c r="H120" i="226"/>
  <c r="A125" i="229"/>
  <c r="A123" i="226"/>
  <c r="A124" i="227"/>
  <c r="C124" i="227" s="1"/>
  <c r="B123" i="227"/>
  <c r="I122" i="224" l="1"/>
  <c r="C122" i="226"/>
  <c r="C122" i="229" s="1"/>
  <c r="E122" i="226"/>
  <c r="E122" i="229" s="1"/>
  <c r="D122" i="226"/>
  <c r="D122" i="229" s="1"/>
  <c r="B122" i="226"/>
  <c r="B122" i="229" s="1"/>
  <c r="B123" i="224"/>
  <c r="F122" i="226"/>
  <c r="F122" i="229" s="1"/>
  <c r="H121" i="229"/>
  <c r="G122" i="226"/>
  <c r="G122" i="229" s="1"/>
  <c r="H122" i="224"/>
  <c r="A124" i="224"/>
  <c r="F123" i="224"/>
  <c r="G123" i="224"/>
  <c r="E123" i="224"/>
  <c r="D123" i="224"/>
  <c r="C123" i="224"/>
  <c r="H121" i="226"/>
  <c r="A126" i="229"/>
  <c r="A124" i="226"/>
  <c r="A125" i="227"/>
  <c r="C125" i="227" s="1"/>
  <c r="B124" i="227"/>
  <c r="B124" i="224" l="1"/>
  <c r="B124" i="226" s="1"/>
  <c r="C123" i="226"/>
  <c r="C123" i="229" s="1"/>
  <c r="D123" i="226"/>
  <c r="D123" i="229" s="1"/>
  <c r="G123" i="226"/>
  <c r="G123" i="229" s="1"/>
  <c r="B123" i="226"/>
  <c r="B123" i="229" s="1"/>
  <c r="E123" i="226"/>
  <c r="E123" i="229" s="1"/>
  <c r="I123" i="224"/>
  <c r="F123" i="226"/>
  <c r="H122" i="229"/>
  <c r="H123" i="224"/>
  <c r="H122" i="226"/>
  <c r="A125" i="224"/>
  <c r="F124" i="224"/>
  <c r="G124" i="224"/>
  <c r="E124" i="224"/>
  <c r="D124" i="224"/>
  <c r="C124" i="224"/>
  <c r="A127" i="229"/>
  <c r="A125" i="226"/>
  <c r="A126" i="227"/>
  <c r="C126" i="227" s="1"/>
  <c r="B125" i="227"/>
  <c r="B125" i="224" l="1"/>
  <c r="B125" i="226" s="1"/>
  <c r="H123" i="226"/>
  <c r="D124" i="226"/>
  <c r="D124" i="229" s="1"/>
  <c r="C124" i="226"/>
  <c r="C124" i="229" s="1"/>
  <c r="E124" i="226"/>
  <c r="E124" i="229" s="1"/>
  <c r="I124" i="224"/>
  <c r="F124" i="226"/>
  <c r="F124" i="229" s="1"/>
  <c r="F123" i="229"/>
  <c r="H123" i="229" s="1"/>
  <c r="B124" i="229"/>
  <c r="G124" i="226"/>
  <c r="G124" i="229" s="1"/>
  <c r="H124" i="224"/>
  <c r="A126" i="224"/>
  <c r="G125" i="224"/>
  <c r="F125" i="224"/>
  <c r="E125" i="224"/>
  <c r="D125" i="224"/>
  <c r="C125" i="224"/>
  <c r="A128" i="229"/>
  <c r="A126" i="226"/>
  <c r="A127" i="227"/>
  <c r="C127" i="227" s="1"/>
  <c r="B126" i="227"/>
  <c r="B126" i="224" l="1"/>
  <c r="B126" i="226" s="1"/>
  <c r="C125" i="226"/>
  <c r="C125" i="229" s="1"/>
  <c r="E125" i="226"/>
  <c r="E125" i="229" s="1"/>
  <c r="I125" i="224"/>
  <c r="D125" i="226"/>
  <c r="D125" i="229" s="1"/>
  <c r="F125" i="226"/>
  <c r="F125" i="229" s="1"/>
  <c r="H124" i="226"/>
  <c r="B125" i="229"/>
  <c r="G125" i="226"/>
  <c r="G125" i="229" s="1"/>
  <c r="H125" i="224"/>
  <c r="A127" i="224"/>
  <c r="G126" i="224"/>
  <c r="F126" i="224"/>
  <c r="D126" i="224"/>
  <c r="E126" i="224"/>
  <c r="C126" i="224"/>
  <c r="H124" i="229"/>
  <c r="A129" i="229"/>
  <c r="A127" i="226"/>
  <c r="A128" i="227"/>
  <c r="C128" i="227" s="1"/>
  <c r="B127" i="227"/>
  <c r="B127" i="224" l="1"/>
  <c r="B127" i="226" s="1"/>
  <c r="I126" i="224"/>
  <c r="C126" i="226"/>
  <c r="C126" i="229" s="1"/>
  <c r="E126" i="226"/>
  <c r="E126" i="229" s="1"/>
  <c r="D126" i="226"/>
  <c r="D126" i="229" s="1"/>
  <c r="F126" i="226"/>
  <c r="F126" i="229" s="1"/>
  <c r="B126" i="229"/>
  <c r="H125" i="229"/>
  <c r="H125" i="226"/>
  <c r="G126" i="226"/>
  <c r="G126" i="229" s="1"/>
  <c r="H126" i="224"/>
  <c r="A128" i="224"/>
  <c r="G127" i="224"/>
  <c r="F127" i="224"/>
  <c r="D127" i="224"/>
  <c r="E127" i="224"/>
  <c r="C127" i="224"/>
  <c r="A130" i="229"/>
  <c r="A128" i="226"/>
  <c r="A129" i="227"/>
  <c r="C129" i="227" s="1"/>
  <c r="B128" i="227"/>
  <c r="I127" i="224" l="1"/>
  <c r="C127" i="226"/>
  <c r="C127" i="229" s="1"/>
  <c r="E127" i="226"/>
  <c r="E127" i="229" s="1"/>
  <c r="D127" i="226"/>
  <c r="D127" i="229" s="1"/>
  <c r="B128" i="224"/>
  <c r="H126" i="226"/>
  <c r="B127" i="229"/>
  <c r="H126" i="229"/>
  <c r="F127" i="226"/>
  <c r="F127" i="229" s="1"/>
  <c r="G127" i="226"/>
  <c r="G127" i="229" s="1"/>
  <c r="H127" i="224"/>
  <c r="A129" i="224"/>
  <c r="F128" i="224"/>
  <c r="G128" i="224"/>
  <c r="D128" i="224"/>
  <c r="E128" i="224"/>
  <c r="C128" i="224"/>
  <c r="A131" i="229"/>
  <c r="A129" i="226"/>
  <c r="A130" i="227"/>
  <c r="C130" i="227" s="1"/>
  <c r="B129" i="227"/>
  <c r="B128" i="226" l="1"/>
  <c r="B128" i="229" s="1"/>
  <c r="I128" i="224"/>
  <c r="E128" i="226"/>
  <c r="E128" i="229" s="1"/>
  <c r="C128" i="226"/>
  <c r="C128" i="229" s="1"/>
  <c r="D128" i="226"/>
  <c r="D128" i="229" s="1"/>
  <c r="B129" i="224"/>
  <c r="H127" i="226"/>
  <c r="F128" i="226"/>
  <c r="F128" i="229" s="1"/>
  <c r="G128" i="226"/>
  <c r="G128" i="229" s="1"/>
  <c r="H128" i="224"/>
  <c r="A130" i="224"/>
  <c r="F129" i="224"/>
  <c r="G129" i="224"/>
  <c r="D129" i="224"/>
  <c r="E129" i="224"/>
  <c r="C129" i="224"/>
  <c r="H127" i="229"/>
  <c r="A132" i="229"/>
  <c r="A130" i="226"/>
  <c r="A131" i="227"/>
  <c r="C131" i="227" s="1"/>
  <c r="B130" i="227"/>
  <c r="E129" i="226" l="1"/>
  <c r="E129" i="229" s="1"/>
  <c r="D129" i="226"/>
  <c r="D129" i="229" s="1"/>
  <c r="B129" i="226"/>
  <c r="B129" i="229" s="1"/>
  <c r="C129" i="226"/>
  <c r="C129" i="229" s="1"/>
  <c r="I129" i="224"/>
  <c r="B130" i="224"/>
  <c r="F129" i="226"/>
  <c r="F129" i="229" s="1"/>
  <c r="H128" i="229"/>
  <c r="G129" i="226"/>
  <c r="G129" i="229" s="1"/>
  <c r="H129" i="224"/>
  <c r="A131" i="224"/>
  <c r="F130" i="224"/>
  <c r="G130" i="224"/>
  <c r="D130" i="224"/>
  <c r="E130" i="224"/>
  <c r="C130" i="224"/>
  <c r="H128" i="226"/>
  <c r="A133" i="229"/>
  <c r="A131" i="226"/>
  <c r="A132" i="227"/>
  <c r="C132" i="227" s="1"/>
  <c r="B131" i="227"/>
  <c r="C130" i="226" l="1"/>
  <c r="C130" i="229" s="1"/>
  <c r="E130" i="226"/>
  <c r="E130" i="229" s="1"/>
  <c r="D130" i="226"/>
  <c r="D130" i="229" s="1"/>
  <c r="B130" i="226"/>
  <c r="B130" i="229" s="1"/>
  <c r="I130" i="224"/>
  <c r="B131" i="224"/>
  <c r="F130" i="226"/>
  <c r="F130" i="229" s="1"/>
  <c r="H129" i="229"/>
  <c r="G130" i="226"/>
  <c r="G130" i="229" s="1"/>
  <c r="H130" i="224"/>
  <c r="A132" i="224"/>
  <c r="F131" i="224"/>
  <c r="G131" i="224"/>
  <c r="E131" i="224"/>
  <c r="D131" i="224"/>
  <c r="C131" i="224"/>
  <c r="H129" i="226"/>
  <c r="A134" i="229"/>
  <c r="A132" i="226"/>
  <c r="A133" i="227"/>
  <c r="C133" i="227" s="1"/>
  <c r="B132" i="227"/>
  <c r="C131" i="226" l="1"/>
  <c r="C131" i="229" s="1"/>
  <c r="D131" i="226"/>
  <c r="D131" i="229" s="1"/>
  <c r="E131" i="226"/>
  <c r="E131" i="229" s="1"/>
  <c r="B131" i="226"/>
  <c r="I131" i="224"/>
  <c r="B132" i="224"/>
  <c r="H131" i="224"/>
  <c r="F131" i="226"/>
  <c r="F131" i="229" s="1"/>
  <c r="H130" i="229"/>
  <c r="H130" i="226"/>
  <c r="G131" i="226"/>
  <c r="G131" i="229" s="1"/>
  <c r="A133" i="224"/>
  <c r="F132" i="224"/>
  <c r="G132" i="224"/>
  <c r="E132" i="224"/>
  <c r="D132" i="224"/>
  <c r="C132" i="224"/>
  <c r="A135" i="229"/>
  <c r="A133" i="226"/>
  <c r="A134" i="227"/>
  <c r="C134" i="227" s="1"/>
  <c r="B133" i="227"/>
  <c r="B131" i="229" l="1"/>
  <c r="D132" i="226"/>
  <c r="D132" i="229" s="1"/>
  <c r="C132" i="226"/>
  <c r="C132" i="229" s="1"/>
  <c r="E132" i="226"/>
  <c r="E132" i="229" s="1"/>
  <c r="I132" i="224"/>
  <c r="B132" i="226"/>
  <c r="B133" i="224"/>
  <c r="F132" i="226"/>
  <c r="F132" i="229" s="1"/>
  <c r="H131" i="229"/>
  <c r="H131" i="226"/>
  <c r="G132" i="226"/>
  <c r="G132" i="229" s="1"/>
  <c r="H132" i="224"/>
  <c r="A134" i="224"/>
  <c r="G133" i="224"/>
  <c r="F133" i="224"/>
  <c r="E133" i="224"/>
  <c r="D133" i="224"/>
  <c r="C133" i="224"/>
  <c r="A136" i="229"/>
  <c r="A134" i="226"/>
  <c r="A135" i="227"/>
  <c r="C135" i="227" s="1"/>
  <c r="B134" i="227"/>
  <c r="B132" i="229" l="1"/>
  <c r="C133" i="226"/>
  <c r="C133" i="229" s="1"/>
  <c r="D133" i="226"/>
  <c r="D133" i="229" s="1"/>
  <c r="E133" i="226"/>
  <c r="E133" i="229" s="1"/>
  <c r="B133" i="226"/>
  <c r="B133" i="229" s="1"/>
  <c r="I133" i="224"/>
  <c r="B134" i="224"/>
  <c r="F133" i="226"/>
  <c r="F133" i="229" s="1"/>
  <c r="H132" i="226"/>
  <c r="H132" i="229"/>
  <c r="G133" i="226"/>
  <c r="G133" i="229" s="1"/>
  <c r="H133" i="224"/>
  <c r="A135" i="224"/>
  <c r="G134" i="224"/>
  <c r="F134" i="224"/>
  <c r="D134" i="224"/>
  <c r="E134" i="224"/>
  <c r="C134" i="224"/>
  <c r="A137" i="229"/>
  <c r="A135" i="226"/>
  <c r="A136" i="227"/>
  <c r="C136" i="227" s="1"/>
  <c r="B135" i="227"/>
  <c r="C134" i="226" l="1"/>
  <c r="C134" i="229" s="1"/>
  <c r="E134" i="226"/>
  <c r="E134" i="229" s="1"/>
  <c r="D134" i="226"/>
  <c r="D134" i="229" s="1"/>
  <c r="I134" i="224"/>
  <c r="B134" i="226"/>
  <c r="B135" i="224"/>
  <c r="F134" i="226"/>
  <c r="F134" i="229" s="1"/>
  <c r="H133" i="226"/>
  <c r="H133" i="229"/>
  <c r="G134" i="226"/>
  <c r="G134" i="229" s="1"/>
  <c r="H134" i="224"/>
  <c r="A136" i="224"/>
  <c r="G135" i="224"/>
  <c r="F135" i="224"/>
  <c r="D135" i="224"/>
  <c r="E135" i="224"/>
  <c r="C135" i="224"/>
  <c r="A138" i="229"/>
  <c r="A136" i="226"/>
  <c r="A137" i="227"/>
  <c r="C137" i="227" s="1"/>
  <c r="B136" i="227"/>
  <c r="B134" i="229" l="1"/>
  <c r="C135" i="226"/>
  <c r="C135" i="229" s="1"/>
  <c r="I135" i="224"/>
  <c r="E135" i="226"/>
  <c r="E135" i="229" s="1"/>
  <c r="D135" i="226"/>
  <c r="D135" i="229" s="1"/>
  <c r="B135" i="226"/>
  <c r="B136" i="224"/>
  <c r="H134" i="226"/>
  <c r="F135" i="226"/>
  <c r="F135" i="229" s="1"/>
  <c r="G135" i="226"/>
  <c r="G135" i="229" s="1"/>
  <c r="H135" i="224"/>
  <c r="A137" i="224"/>
  <c r="F136" i="224"/>
  <c r="G136" i="224"/>
  <c r="D136" i="224"/>
  <c r="E136" i="224"/>
  <c r="C136" i="224"/>
  <c r="H134" i="229"/>
  <c r="A139" i="229"/>
  <c r="A137" i="226"/>
  <c r="A138" i="227"/>
  <c r="C138" i="227" s="1"/>
  <c r="B137" i="227"/>
  <c r="B135" i="229" l="1"/>
  <c r="C136" i="226"/>
  <c r="C136" i="229" s="1"/>
  <c r="E136" i="226"/>
  <c r="E136" i="229" s="1"/>
  <c r="D136" i="226"/>
  <c r="D136" i="229" s="1"/>
  <c r="B136" i="226"/>
  <c r="I136" i="224"/>
  <c r="B137" i="224"/>
  <c r="F136" i="226"/>
  <c r="F136" i="229" s="1"/>
  <c r="G136" i="226"/>
  <c r="G136" i="229" s="1"/>
  <c r="H136" i="224"/>
  <c r="H135" i="229"/>
  <c r="A138" i="224"/>
  <c r="F137" i="224"/>
  <c r="G137" i="224"/>
  <c r="D137" i="224"/>
  <c r="E137" i="224"/>
  <c r="C137" i="224"/>
  <c r="H135" i="226"/>
  <c r="A140" i="229"/>
  <c r="A138" i="226"/>
  <c r="A139" i="227"/>
  <c r="C139" i="227" s="1"/>
  <c r="B138" i="227"/>
  <c r="B136" i="229" l="1"/>
  <c r="C137" i="226"/>
  <c r="C137" i="229" s="1"/>
  <c r="E137" i="226"/>
  <c r="E137" i="229" s="1"/>
  <c r="D137" i="226"/>
  <c r="D137" i="229" s="1"/>
  <c r="B137" i="226"/>
  <c r="I137" i="224"/>
  <c r="B138" i="224"/>
  <c r="F137" i="226"/>
  <c r="F137" i="229" s="1"/>
  <c r="H136" i="226"/>
  <c r="H136" i="229"/>
  <c r="G137" i="226"/>
  <c r="G137" i="229" s="1"/>
  <c r="H137" i="224"/>
  <c r="A139" i="224"/>
  <c r="F138" i="224"/>
  <c r="G138" i="224"/>
  <c r="D138" i="224"/>
  <c r="E138" i="224"/>
  <c r="C138" i="224"/>
  <c r="A141" i="229"/>
  <c r="A139" i="226"/>
  <c r="A140" i="227"/>
  <c r="C140" i="227" s="1"/>
  <c r="B139" i="227"/>
  <c r="B137" i="229" l="1"/>
  <c r="E138" i="226"/>
  <c r="E138" i="229" s="1"/>
  <c r="D138" i="226"/>
  <c r="D138" i="229" s="1"/>
  <c r="C138" i="226"/>
  <c r="C138" i="229" s="1"/>
  <c r="I138" i="224"/>
  <c r="B138" i="226"/>
  <c r="B139" i="224"/>
  <c r="F138" i="226"/>
  <c r="F138" i="229" s="1"/>
  <c r="H137" i="226"/>
  <c r="G138" i="226"/>
  <c r="G138" i="229" s="1"/>
  <c r="H138" i="224"/>
  <c r="A140" i="224"/>
  <c r="F139" i="224"/>
  <c r="G139" i="224"/>
  <c r="E139" i="224"/>
  <c r="D139" i="224"/>
  <c r="C139" i="224"/>
  <c r="H137" i="229"/>
  <c r="A142" i="229"/>
  <c r="A140" i="226"/>
  <c r="A141" i="227"/>
  <c r="C141" i="227" s="1"/>
  <c r="B140" i="227"/>
  <c r="B138" i="229" l="1"/>
  <c r="C139" i="226"/>
  <c r="C139" i="229" s="1"/>
  <c r="D139" i="226"/>
  <c r="D139" i="229" s="1"/>
  <c r="E139" i="226"/>
  <c r="E139" i="229" s="1"/>
  <c r="B139" i="226"/>
  <c r="I139" i="224"/>
  <c r="B140" i="224"/>
  <c r="H139" i="224"/>
  <c r="F139" i="226"/>
  <c r="F139" i="229" s="1"/>
  <c r="H138" i="229"/>
  <c r="H138" i="226"/>
  <c r="A141" i="224"/>
  <c r="F140" i="224"/>
  <c r="G140" i="224"/>
  <c r="E140" i="224"/>
  <c r="D140" i="224"/>
  <c r="C140" i="224"/>
  <c r="G139" i="226"/>
  <c r="G139" i="229" s="1"/>
  <c r="A143" i="229"/>
  <c r="A141" i="226"/>
  <c r="A142" i="227"/>
  <c r="C142" i="227" s="1"/>
  <c r="B141" i="227"/>
  <c r="B139" i="229" l="1"/>
  <c r="D140" i="226"/>
  <c r="D140" i="229" s="1"/>
  <c r="C140" i="226"/>
  <c r="C140" i="229" s="1"/>
  <c r="E140" i="226"/>
  <c r="E140" i="229" s="1"/>
  <c r="B140" i="226"/>
  <c r="I140" i="224"/>
  <c r="B141" i="224"/>
  <c r="F140" i="226"/>
  <c r="F140" i="229" s="1"/>
  <c r="H139" i="226"/>
  <c r="G140" i="226"/>
  <c r="G140" i="229" s="1"/>
  <c r="H140" i="224"/>
  <c r="H139" i="229"/>
  <c r="A142" i="224"/>
  <c r="G141" i="224"/>
  <c r="F141" i="224"/>
  <c r="E141" i="224"/>
  <c r="D141" i="224"/>
  <c r="C141" i="224"/>
  <c r="A144" i="229"/>
  <c r="A142" i="226"/>
  <c r="A143" i="227"/>
  <c r="C143" i="227" s="1"/>
  <c r="B142" i="227"/>
  <c r="B140" i="229" l="1"/>
  <c r="C141" i="226"/>
  <c r="C141" i="229" s="1"/>
  <c r="D141" i="226"/>
  <c r="D141" i="229" s="1"/>
  <c r="E141" i="226"/>
  <c r="E141" i="229" s="1"/>
  <c r="B141" i="226"/>
  <c r="B141" i="229" s="1"/>
  <c r="I141" i="224"/>
  <c r="B142" i="224"/>
  <c r="H140" i="229"/>
  <c r="G141" i="226"/>
  <c r="G141" i="229" s="1"/>
  <c r="H141" i="224"/>
  <c r="A143" i="224"/>
  <c r="G142" i="224"/>
  <c r="F142" i="224"/>
  <c r="D142" i="224"/>
  <c r="E142" i="224"/>
  <c r="C142" i="224"/>
  <c r="F141" i="226"/>
  <c r="H140" i="226"/>
  <c r="A145" i="229"/>
  <c r="A143" i="226"/>
  <c r="A144" i="227"/>
  <c r="C144" i="227" s="1"/>
  <c r="B143" i="227"/>
  <c r="B143" i="224" l="1"/>
  <c r="B143" i="226" s="1"/>
  <c r="C142" i="226"/>
  <c r="C142" i="229" s="1"/>
  <c r="E142" i="226"/>
  <c r="E142" i="229" s="1"/>
  <c r="D142" i="226"/>
  <c r="D142" i="229" s="1"/>
  <c r="B142" i="226"/>
  <c r="B142" i="229" s="1"/>
  <c r="I142" i="224"/>
  <c r="F142" i="226"/>
  <c r="F142" i="229" s="1"/>
  <c r="H141" i="226"/>
  <c r="F141" i="229"/>
  <c r="H141" i="229" s="1"/>
  <c r="G142" i="226"/>
  <c r="G142" i="229" s="1"/>
  <c r="H142" i="224"/>
  <c r="A144" i="224"/>
  <c r="G143" i="224"/>
  <c r="F143" i="224"/>
  <c r="D143" i="224"/>
  <c r="E143" i="224"/>
  <c r="C143" i="224"/>
  <c r="A146" i="229"/>
  <c r="A144" i="226"/>
  <c r="A145" i="227"/>
  <c r="C145" i="227" s="1"/>
  <c r="B144" i="227"/>
  <c r="C143" i="226" l="1"/>
  <c r="C143" i="229" s="1"/>
  <c r="E143" i="226"/>
  <c r="E143" i="229" s="1"/>
  <c r="D143" i="226"/>
  <c r="D143" i="229" s="1"/>
  <c r="I143" i="224"/>
  <c r="B144" i="224"/>
  <c r="H142" i="226"/>
  <c r="B143" i="229"/>
  <c r="F143" i="226"/>
  <c r="F143" i="229" s="1"/>
  <c r="H142" i="229"/>
  <c r="G143" i="226"/>
  <c r="G143" i="229" s="1"/>
  <c r="H143" i="224"/>
  <c r="A145" i="224"/>
  <c r="F144" i="224"/>
  <c r="G144" i="224"/>
  <c r="D144" i="224"/>
  <c r="E144" i="224"/>
  <c r="C144" i="224"/>
  <c r="A147" i="229"/>
  <c r="A145" i="226"/>
  <c r="A146" i="227"/>
  <c r="C146" i="227" s="1"/>
  <c r="B145" i="227"/>
  <c r="B144" i="226" l="1"/>
  <c r="B144" i="229" s="1"/>
  <c r="I144" i="224"/>
  <c r="C144" i="226"/>
  <c r="C144" i="229" s="1"/>
  <c r="E144" i="226"/>
  <c r="E144" i="229" s="1"/>
  <c r="D144" i="226"/>
  <c r="D144" i="229" s="1"/>
  <c r="B145" i="224"/>
  <c r="F144" i="226"/>
  <c r="F144" i="229" s="1"/>
  <c r="H143" i="229"/>
  <c r="H143" i="226"/>
  <c r="G144" i="226"/>
  <c r="G144" i="229" s="1"/>
  <c r="H144" i="224"/>
  <c r="A146" i="224"/>
  <c r="F145" i="224"/>
  <c r="G145" i="224"/>
  <c r="D145" i="224"/>
  <c r="E145" i="224"/>
  <c r="C145" i="224"/>
  <c r="A148" i="229"/>
  <c r="A146" i="226"/>
  <c r="A147" i="227"/>
  <c r="C147" i="227" s="1"/>
  <c r="B146" i="227"/>
  <c r="E145" i="226" l="1"/>
  <c r="E145" i="229" s="1"/>
  <c r="C145" i="226"/>
  <c r="C145" i="229" s="1"/>
  <c r="D145" i="226"/>
  <c r="D145" i="229" s="1"/>
  <c r="I145" i="224"/>
  <c r="B145" i="226"/>
  <c r="B145" i="229" s="1"/>
  <c r="B146" i="224"/>
  <c r="F145" i="226"/>
  <c r="F145" i="229" s="1"/>
  <c r="H144" i="226"/>
  <c r="H144" i="229"/>
  <c r="G145" i="226"/>
  <c r="G145" i="229" s="1"/>
  <c r="H145" i="224"/>
  <c r="A147" i="224"/>
  <c r="F146" i="224"/>
  <c r="G146" i="224"/>
  <c r="D146" i="224"/>
  <c r="E146" i="224"/>
  <c r="C146" i="224"/>
  <c r="A149" i="229"/>
  <c r="A147" i="226"/>
  <c r="A148" i="227"/>
  <c r="C148" i="227" s="1"/>
  <c r="B147" i="227"/>
  <c r="E146" i="226" l="1"/>
  <c r="E146" i="229" s="1"/>
  <c r="D146" i="226"/>
  <c r="D146" i="229" s="1"/>
  <c r="C146" i="226"/>
  <c r="C146" i="229" s="1"/>
  <c r="B146" i="226"/>
  <c r="B146" i="229" s="1"/>
  <c r="I146" i="224"/>
  <c r="B147" i="224"/>
  <c r="F146" i="226"/>
  <c r="F146" i="229" s="1"/>
  <c r="H145" i="226"/>
  <c r="H145" i="229"/>
  <c r="G146" i="226"/>
  <c r="G146" i="229" s="1"/>
  <c r="H146" i="224"/>
  <c r="A148" i="224"/>
  <c r="F147" i="224"/>
  <c r="G147" i="224"/>
  <c r="E147" i="224"/>
  <c r="D147" i="224"/>
  <c r="C147" i="224"/>
  <c r="A150" i="229"/>
  <c r="A148" i="226"/>
  <c r="A149" i="227"/>
  <c r="C149" i="227" s="1"/>
  <c r="B148" i="227"/>
  <c r="C147" i="226" l="1"/>
  <c r="C147" i="229" s="1"/>
  <c r="D147" i="226"/>
  <c r="D147" i="229" s="1"/>
  <c r="E147" i="226"/>
  <c r="E147" i="229" s="1"/>
  <c r="I147" i="224"/>
  <c r="B147" i="226"/>
  <c r="B147" i="229" s="1"/>
  <c r="B148" i="224"/>
  <c r="F147" i="226"/>
  <c r="F147" i="229" s="1"/>
  <c r="H147" i="224"/>
  <c r="G147" i="226"/>
  <c r="G147" i="229" s="1"/>
  <c r="H146" i="229"/>
  <c r="A149" i="224"/>
  <c r="F148" i="224"/>
  <c r="G148" i="224"/>
  <c r="E148" i="224"/>
  <c r="D148" i="224"/>
  <c r="C148" i="224"/>
  <c r="H146" i="226"/>
  <c r="A151" i="229"/>
  <c r="A149" i="226"/>
  <c r="A150" i="227"/>
  <c r="C150" i="227" s="1"/>
  <c r="B149" i="227"/>
  <c r="B149" i="224" l="1"/>
  <c r="B149" i="226" s="1"/>
  <c r="C148" i="226"/>
  <c r="C148" i="229" s="1"/>
  <c r="D148" i="226"/>
  <c r="D148" i="229" s="1"/>
  <c r="E148" i="226"/>
  <c r="E148" i="229" s="1"/>
  <c r="B148" i="226"/>
  <c r="B148" i="229" s="1"/>
  <c r="I148" i="224"/>
  <c r="F148" i="226"/>
  <c r="F148" i="229" s="1"/>
  <c r="H147" i="229"/>
  <c r="H147" i="226"/>
  <c r="G148" i="226"/>
  <c r="G148" i="229" s="1"/>
  <c r="H148" i="224"/>
  <c r="A150" i="224"/>
  <c r="G149" i="224"/>
  <c r="F149" i="224"/>
  <c r="E149" i="224"/>
  <c r="D149" i="224"/>
  <c r="C149" i="224"/>
  <c r="A152" i="229"/>
  <c r="A150" i="226"/>
  <c r="A151" i="227"/>
  <c r="C151" i="227" s="1"/>
  <c r="B150" i="227"/>
  <c r="B150" i="224" s="1"/>
  <c r="C149" i="226" l="1"/>
  <c r="C149" i="229" s="1"/>
  <c r="D149" i="226"/>
  <c r="D149" i="229" s="1"/>
  <c r="E149" i="226"/>
  <c r="E149" i="229" s="1"/>
  <c r="I149" i="224"/>
  <c r="H148" i="226"/>
  <c r="B149" i="229"/>
  <c r="F149" i="226"/>
  <c r="H148" i="229"/>
  <c r="G149" i="226"/>
  <c r="G149" i="229" s="1"/>
  <c r="H149" i="224"/>
  <c r="A151" i="224"/>
  <c r="G150" i="224"/>
  <c r="F150" i="224"/>
  <c r="D150" i="224"/>
  <c r="E150" i="224"/>
  <c r="C150" i="224"/>
  <c r="A153" i="229"/>
  <c r="A151" i="226"/>
  <c r="B150" i="226"/>
  <c r="A152" i="227"/>
  <c r="C152" i="227" s="1"/>
  <c r="B151" i="227"/>
  <c r="C150" i="226" l="1"/>
  <c r="C150" i="229" s="1"/>
  <c r="E150" i="226"/>
  <c r="E150" i="229" s="1"/>
  <c r="D150" i="226"/>
  <c r="D150" i="229" s="1"/>
  <c r="I150" i="224"/>
  <c r="B151" i="224"/>
  <c r="B150" i="229"/>
  <c r="H149" i="226"/>
  <c r="F149" i="229"/>
  <c r="H149" i="229" s="1"/>
  <c r="F150" i="226"/>
  <c r="F150" i="229" s="1"/>
  <c r="G150" i="226"/>
  <c r="G150" i="229" s="1"/>
  <c r="H150" i="224"/>
  <c r="A152" i="224"/>
  <c r="G151" i="224"/>
  <c r="F151" i="224"/>
  <c r="D151" i="224"/>
  <c r="E151" i="224"/>
  <c r="C151" i="224"/>
  <c r="A154" i="229"/>
  <c r="A152" i="226"/>
  <c r="A153" i="227"/>
  <c r="C153" i="227" s="1"/>
  <c r="B152" i="227"/>
  <c r="C151" i="226" l="1"/>
  <c r="C151" i="229" s="1"/>
  <c r="E151" i="226"/>
  <c r="E151" i="229" s="1"/>
  <c r="D151" i="226"/>
  <c r="D151" i="229" s="1"/>
  <c r="I151" i="224"/>
  <c r="B151" i="226"/>
  <c r="B152" i="224"/>
  <c r="F151" i="226"/>
  <c r="F151" i="229" s="1"/>
  <c r="G151" i="226"/>
  <c r="G151" i="229" s="1"/>
  <c r="H151" i="224"/>
  <c r="H150" i="229"/>
  <c r="A153" i="224"/>
  <c r="F152" i="224"/>
  <c r="G152" i="224"/>
  <c r="D152" i="224"/>
  <c r="E152" i="224"/>
  <c r="C152" i="224"/>
  <c r="H150" i="226"/>
  <c r="A155" i="229"/>
  <c r="A153" i="226"/>
  <c r="A154" i="227"/>
  <c r="C154" i="227" s="1"/>
  <c r="B153" i="227"/>
  <c r="B151" i="229" l="1"/>
  <c r="C152" i="226"/>
  <c r="C152" i="229" s="1"/>
  <c r="E152" i="226"/>
  <c r="E152" i="229" s="1"/>
  <c r="D152" i="226"/>
  <c r="D152" i="229" s="1"/>
  <c r="B152" i="226"/>
  <c r="I152" i="224"/>
  <c r="B153" i="224"/>
  <c r="F152" i="226"/>
  <c r="F152" i="229" s="1"/>
  <c r="H151" i="229"/>
  <c r="G152" i="226"/>
  <c r="G152" i="229" s="1"/>
  <c r="H152" i="224"/>
  <c r="A154" i="224"/>
  <c r="F153" i="224"/>
  <c r="G153" i="224"/>
  <c r="D153" i="224"/>
  <c r="E153" i="224"/>
  <c r="C153" i="224"/>
  <c r="H151" i="226"/>
  <c r="A156" i="229"/>
  <c r="A154" i="226"/>
  <c r="A155" i="227"/>
  <c r="C155" i="227" s="1"/>
  <c r="B154" i="227"/>
  <c r="B152" i="229" l="1"/>
  <c r="C153" i="226"/>
  <c r="C153" i="229" s="1"/>
  <c r="E153" i="226"/>
  <c r="E153" i="229" s="1"/>
  <c r="D153" i="226"/>
  <c r="D153" i="229" s="1"/>
  <c r="B153" i="226"/>
  <c r="I153" i="224"/>
  <c r="B154" i="224"/>
  <c r="F153" i="226"/>
  <c r="F153" i="229" s="1"/>
  <c r="G153" i="226"/>
  <c r="G153" i="229" s="1"/>
  <c r="H153" i="224"/>
  <c r="H152" i="229"/>
  <c r="A155" i="224"/>
  <c r="F154" i="224"/>
  <c r="G154" i="224"/>
  <c r="D154" i="224"/>
  <c r="E154" i="224"/>
  <c r="C154" i="224"/>
  <c r="H152" i="226"/>
  <c r="A157" i="229"/>
  <c r="A155" i="226"/>
  <c r="A156" i="227"/>
  <c r="C156" i="227" s="1"/>
  <c r="B155" i="227"/>
  <c r="B155" i="224" l="1"/>
  <c r="B155" i="226" s="1"/>
  <c r="B153" i="229"/>
  <c r="C154" i="226"/>
  <c r="C154" i="229" s="1"/>
  <c r="E154" i="226"/>
  <c r="E154" i="229" s="1"/>
  <c r="D154" i="226"/>
  <c r="D154" i="229" s="1"/>
  <c r="B154" i="226"/>
  <c r="I154" i="224"/>
  <c r="F154" i="226"/>
  <c r="F154" i="229" s="1"/>
  <c r="H153" i="229"/>
  <c r="G154" i="226"/>
  <c r="G154" i="229" s="1"/>
  <c r="H154" i="224"/>
  <c r="A156" i="224"/>
  <c r="F155" i="224"/>
  <c r="G155" i="224"/>
  <c r="E155" i="224"/>
  <c r="D155" i="224"/>
  <c r="C155" i="224"/>
  <c r="H153" i="226"/>
  <c r="A158" i="229"/>
  <c r="A156" i="226"/>
  <c r="A157" i="227"/>
  <c r="C157" i="227" s="1"/>
  <c r="B156" i="227"/>
  <c r="B156" i="224" l="1"/>
  <c r="B156" i="226" s="1"/>
  <c r="B154" i="229"/>
  <c r="I155" i="224"/>
  <c r="C155" i="226"/>
  <c r="C155" i="229" s="1"/>
  <c r="D155" i="226"/>
  <c r="D155" i="229" s="1"/>
  <c r="E155" i="226"/>
  <c r="E155" i="229" s="1"/>
  <c r="H155" i="224"/>
  <c r="F155" i="226"/>
  <c r="F155" i="229" s="1"/>
  <c r="H154" i="229"/>
  <c r="B155" i="229"/>
  <c r="G155" i="226"/>
  <c r="G155" i="229" s="1"/>
  <c r="H154" i="226"/>
  <c r="A157" i="224"/>
  <c r="F156" i="224"/>
  <c r="G156" i="224"/>
  <c r="E156" i="224"/>
  <c r="D156" i="224"/>
  <c r="C156" i="224"/>
  <c r="A159" i="229"/>
  <c r="A157" i="226"/>
  <c r="A158" i="227"/>
  <c r="C158" i="227" s="1"/>
  <c r="B157" i="227"/>
  <c r="D156" i="226" l="1"/>
  <c r="D156" i="229" s="1"/>
  <c r="C156" i="226"/>
  <c r="C156" i="229" s="1"/>
  <c r="I156" i="224"/>
  <c r="E156" i="226"/>
  <c r="E156" i="229" s="1"/>
  <c r="B157" i="224"/>
  <c r="F156" i="226"/>
  <c r="F156" i="229" s="1"/>
  <c r="B156" i="229"/>
  <c r="H155" i="226"/>
  <c r="H155" i="229"/>
  <c r="G156" i="226"/>
  <c r="G156" i="229" s="1"/>
  <c r="H156" i="224"/>
  <c r="A158" i="224"/>
  <c r="G157" i="224"/>
  <c r="F157" i="224"/>
  <c r="E157" i="224"/>
  <c r="D157" i="224"/>
  <c r="C157" i="224"/>
  <c r="A160" i="229"/>
  <c r="A158" i="226"/>
  <c r="A159" i="227"/>
  <c r="C159" i="227" s="1"/>
  <c r="B158" i="227"/>
  <c r="B157" i="226" l="1"/>
  <c r="B157" i="229" s="1"/>
  <c r="C157" i="226"/>
  <c r="C157" i="229" s="1"/>
  <c r="D157" i="226"/>
  <c r="D157" i="229" s="1"/>
  <c r="E157" i="226"/>
  <c r="E157" i="229" s="1"/>
  <c r="I157" i="224"/>
  <c r="B158" i="224"/>
  <c r="H156" i="226"/>
  <c r="F157" i="226"/>
  <c r="F157" i="229" s="1"/>
  <c r="G157" i="226"/>
  <c r="G157" i="229" s="1"/>
  <c r="H157" i="224"/>
  <c r="A159" i="224"/>
  <c r="G158" i="224"/>
  <c r="F158" i="224"/>
  <c r="D158" i="224"/>
  <c r="E158" i="224"/>
  <c r="C158" i="224"/>
  <c r="H156" i="229"/>
  <c r="A161" i="229"/>
  <c r="A159" i="226"/>
  <c r="A160" i="227"/>
  <c r="C160" i="227" s="1"/>
  <c r="B159" i="227"/>
  <c r="C158" i="226" l="1"/>
  <c r="C158" i="229" s="1"/>
  <c r="E158" i="226"/>
  <c r="E158" i="229" s="1"/>
  <c r="D158" i="226"/>
  <c r="D158" i="229" s="1"/>
  <c r="I158" i="224"/>
  <c r="B158" i="226"/>
  <c r="B159" i="224"/>
  <c r="F158" i="226"/>
  <c r="F158" i="229" s="1"/>
  <c r="H157" i="229"/>
  <c r="G158" i="226"/>
  <c r="G158" i="229" s="1"/>
  <c r="H158" i="224"/>
  <c r="A160" i="224"/>
  <c r="G159" i="224"/>
  <c r="F159" i="224"/>
  <c r="D159" i="224"/>
  <c r="E159" i="224"/>
  <c r="C159" i="224"/>
  <c r="H157" i="226"/>
  <c r="A162" i="229"/>
  <c r="A160" i="226"/>
  <c r="A161" i="227"/>
  <c r="C161" i="227" s="1"/>
  <c r="B160" i="227"/>
  <c r="B158" i="229" l="1"/>
  <c r="C159" i="226"/>
  <c r="C159" i="229" s="1"/>
  <c r="E159" i="226"/>
  <c r="E159" i="229" s="1"/>
  <c r="D159" i="226"/>
  <c r="D159" i="229" s="1"/>
  <c r="I159" i="224"/>
  <c r="B159" i="226"/>
  <c r="B160" i="224"/>
  <c r="F159" i="226"/>
  <c r="G159" i="226"/>
  <c r="G159" i="229" s="1"/>
  <c r="H159" i="224"/>
  <c r="H158" i="229"/>
  <c r="A161" i="224"/>
  <c r="F160" i="224"/>
  <c r="G160" i="224"/>
  <c r="D160" i="224"/>
  <c r="E160" i="224"/>
  <c r="C160" i="224"/>
  <c r="H158" i="226"/>
  <c r="A163" i="229"/>
  <c r="A161" i="226"/>
  <c r="A162" i="227"/>
  <c r="C162" i="227" s="1"/>
  <c r="B161" i="227"/>
  <c r="B159" i="229" l="1"/>
  <c r="D160" i="226"/>
  <c r="D160" i="229" s="1"/>
  <c r="C160" i="226"/>
  <c r="C160" i="229" s="1"/>
  <c r="E160" i="226"/>
  <c r="E160" i="229" s="1"/>
  <c r="B160" i="226"/>
  <c r="I160" i="224"/>
  <c r="B161" i="224"/>
  <c r="H159" i="226"/>
  <c r="F159" i="229"/>
  <c r="H159" i="229" s="1"/>
  <c r="G160" i="226"/>
  <c r="G160" i="229" s="1"/>
  <c r="H160" i="224"/>
  <c r="A162" i="224"/>
  <c r="F161" i="224"/>
  <c r="G161" i="224"/>
  <c r="D161" i="224"/>
  <c r="E161" i="224"/>
  <c r="C161" i="224"/>
  <c r="F160" i="226"/>
  <c r="A164" i="229"/>
  <c r="A162" i="226"/>
  <c r="A163" i="227"/>
  <c r="C163" i="227" s="1"/>
  <c r="B162" i="227"/>
  <c r="B160" i="229" l="1"/>
  <c r="C161" i="226"/>
  <c r="C161" i="229" s="1"/>
  <c r="E161" i="226"/>
  <c r="E161" i="229" s="1"/>
  <c r="D161" i="226"/>
  <c r="D161" i="229" s="1"/>
  <c r="B161" i="226"/>
  <c r="I161" i="224"/>
  <c r="B162" i="224"/>
  <c r="H160" i="226"/>
  <c r="F161" i="226"/>
  <c r="F160" i="229"/>
  <c r="H160" i="229" s="1"/>
  <c r="G161" i="226"/>
  <c r="G161" i="229" s="1"/>
  <c r="H161" i="224"/>
  <c r="A163" i="224"/>
  <c r="F162" i="224"/>
  <c r="G162" i="224"/>
  <c r="D162" i="224"/>
  <c r="E162" i="224"/>
  <c r="C162" i="224"/>
  <c r="A165" i="229"/>
  <c r="A163" i="226"/>
  <c r="A164" i="227"/>
  <c r="C164" i="227" s="1"/>
  <c r="B163" i="227"/>
  <c r="B161" i="229" l="1"/>
  <c r="C162" i="226"/>
  <c r="C162" i="229" s="1"/>
  <c r="E162" i="226"/>
  <c r="E162" i="229" s="1"/>
  <c r="D162" i="226"/>
  <c r="D162" i="229" s="1"/>
  <c r="I162" i="224"/>
  <c r="B162" i="226"/>
  <c r="B162" i="229" s="1"/>
  <c r="B163" i="224"/>
  <c r="F162" i="226"/>
  <c r="F162" i="229" s="1"/>
  <c r="H161" i="226"/>
  <c r="F161" i="229"/>
  <c r="H161" i="229" s="1"/>
  <c r="G162" i="226"/>
  <c r="G162" i="229" s="1"/>
  <c r="H162" i="224"/>
  <c r="A164" i="224"/>
  <c r="F163" i="224"/>
  <c r="G163" i="224"/>
  <c r="E163" i="224"/>
  <c r="D163" i="224"/>
  <c r="C163" i="224"/>
  <c r="A166" i="229"/>
  <c r="A164" i="226"/>
  <c r="A165" i="227"/>
  <c r="C165" i="227" s="1"/>
  <c r="B164" i="227"/>
  <c r="D163" i="226" l="1"/>
  <c r="D163" i="229" s="1"/>
  <c r="E163" i="226"/>
  <c r="E163" i="229" s="1"/>
  <c r="C163" i="226"/>
  <c r="C163" i="229" s="1"/>
  <c r="B163" i="226"/>
  <c r="B163" i="229" s="1"/>
  <c r="I163" i="224"/>
  <c r="B164" i="224"/>
  <c r="F163" i="226"/>
  <c r="F163" i="229" s="1"/>
  <c r="H163" i="224"/>
  <c r="H162" i="229"/>
  <c r="H162" i="226"/>
  <c r="A165" i="224"/>
  <c r="F164" i="224"/>
  <c r="G164" i="224"/>
  <c r="E164" i="224"/>
  <c r="D164" i="224"/>
  <c r="C164" i="224"/>
  <c r="G163" i="226"/>
  <c r="G163" i="229" s="1"/>
  <c r="A167" i="229"/>
  <c r="A165" i="226"/>
  <c r="A166" i="227"/>
  <c r="C166" i="227" s="1"/>
  <c r="B165" i="227"/>
  <c r="E164" i="226" l="1"/>
  <c r="E164" i="229" s="1"/>
  <c r="C164" i="226"/>
  <c r="C164" i="229" s="1"/>
  <c r="D164" i="226"/>
  <c r="D164" i="229" s="1"/>
  <c r="B164" i="226"/>
  <c r="I164" i="224"/>
  <c r="B165" i="224"/>
  <c r="F164" i="226"/>
  <c r="F164" i="229" s="1"/>
  <c r="H163" i="226"/>
  <c r="G164" i="226"/>
  <c r="G164" i="229" s="1"/>
  <c r="H164" i="224"/>
  <c r="H163" i="229"/>
  <c r="A166" i="224"/>
  <c r="G165" i="224"/>
  <c r="F165" i="224"/>
  <c r="E165" i="224"/>
  <c r="D165" i="224"/>
  <c r="C165" i="224"/>
  <c r="A168" i="229"/>
  <c r="A166" i="226"/>
  <c r="A167" i="227"/>
  <c r="C167" i="227" s="1"/>
  <c r="B166" i="227"/>
  <c r="B164" i="229" l="1"/>
  <c r="D165" i="226"/>
  <c r="D165" i="229" s="1"/>
  <c r="C165" i="226"/>
  <c r="C165" i="229" s="1"/>
  <c r="E165" i="226"/>
  <c r="E165" i="229" s="1"/>
  <c r="B165" i="226"/>
  <c r="B165" i="229" s="1"/>
  <c r="I165" i="224"/>
  <c r="B166" i="224"/>
  <c r="F165" i="226"/>
  <c r="F165" i="229" s="1"/>
  <c r="H164" i="229"/>
  <c r="H164" i="226"/>
  <c r="G165" i="226"/>
  <c r="G165" i="229" s="1"/>
  <c r="H165" i="224"/>
  <c r="A167" i="224"/>
  <c r="G166" i="224"/>
  <c r="F166" i="224"/>
  <c r="D166" i="224"/>
  <c r="E166" i="224"/>
  <c r="C166" i="224"/>
  <c r="A169" i="229"/>
  <c r="A167" i="226"/>
  <c r="A168" i="227"/>
  <c r="C168" i="227" s="1"/>
  <c r="B167" i="227"/>
  <c r="E166" i="226" l="1"/>
  <c r="E166" i="229" s="1"/>
  <c r="C166" i="226"/>
  <c r="C166" i="229" s="1"/>
  <c r="D166" i="226"/>
  <c r="D166" i="229" s="1"/>
  <c r="B166" i="226"/>
  <c r="B166" i="229" s="1"/>
  <c r="I166" i="224"/>
  <c r="B167" i="224"/>
  <c r="F166" i="226"/>
  <c r="F166" i="229" s="1"/>
  <c r="H165" i="226"/>
  <c r="G166" i="226"/>
  <c r="G166" i="229" s="1"/>
  <c r="H166" i="224"/>
  <c r="A168" i="224"/>
  <c r="G167" i="224"/>
  <c r="F167" i="224"/>
  <c r="D167" i="224"/>
  <c r="E167" i="224"/>
  <c r="C167" i="224"/>
  <c r="H165" i="229"/>
  <c r="A170" i="229"/>
  <c r="A168" i="226"/>
  <c r="A169" i="227"/>
  <c r="C169" i="227" s="1"/>
  <c r="B168" i="227"/>
  <c r="B168" i="224" l="1"/>
  <c r="B168" i="226" s="1"/>
  <c r="C167" i="226"/>
  <c r="C167" i="229" s="1"/>
  <c r="E167" i="226"/>
  <c r="E167" i="229" s="1"/>
  <c r="D167" i="226"/>
  <c r="D167" i="229" s="1"/>
  <c r="I167" i="224"/>
  <c r="B167" i="226"/>
  <c r="B167" i="229" s="1"/>
  <c r="H166" i="229"/>
  <c r="F167" i="226"/>
  <c r="F167" i="229" s="1"/>
  <c r="G167" i="226"/>
  <c r="G167" i="229" s="1"/>
  <c r="H167" i="224"/>
  <c r="A169" i="224"/>
  <c r="F168" i="224"/>
  <c r="G168" i="224"/>
  <c r="D168" i="224"/>
  <c r="E168" i="224"/>
  <c r="C168" i="224"/>
  <c r="H166" i="226"/>
  <c r="A171" i="229"/>
  <c r="A169" i="226"/>
  <c r="A170" i="227"/>
  <c r="C170" i="227" s="1"/>
  <c r="B169" i="227"/>
  <c r="B169" i="224" l="1"/>
  <c r="B169" i="226" s="1"/>
  <c r="I168" i="224"/>
  <c r="C168" i="226"/>
  <c r="C168" i="229" s="1"/>
  <c r="E168" i="226"/>
  <c r="E168" i="229" s="1"/>
  <c r="D168" i="226"/>
  <c r="D168" i="229" s="1"/>
  <c r="F168" i="226"/>
  <c r="F168" i="229" s="1"/>
  <c r="H167" i="229"/>
  <c r="H167" i="226"/>
  <c r="B168" i="229"/>
  <c r="G168" i="226"/>
  <c r="G168" i="229" s="1"/>
  <c r="H168" i="224"/>
  <c r="A170" i="224"/>
  <c r="F169" i="224"/>
  <c r="G169" i="224"/>
  <c r="D169" i="224"/>
  <c r="E169" i="224"/>
  <c r="C169" i="224"/>
  <c r="A172" i="229"/>
  <c r="A170" i="226"/>
  <c r="A171" i="227"/>
  <c r="C171" i="227" s="1"/>
  <c r="B170" i="227"/>
  <c r="I169" i="224" l="1"/>
  <c r="E169" i="226"/>
  <c r="E169" i="229" s="1"/>
  <c r="C169" i="226"/>
  <c r="C169" i="229" s="1"/>
  <c r="D169" i="226"/>
  <c r="D169" i="229" s="1"/>
  <c r="B170" i="224"/>
  <c r="F169" i="226"/>
  <c r="F169" i="229" s="1"/>
  <c r="B169" i="229"/>
  <c r="H168" i="226"/>
  <c r="H168" i="229"/>
  <c r="G169" i="226"/>
  <c r="G169" i="229" s="1"/>
  <c r="H169" i="224"/>
  <c r="A171" i="224"/>
  <c r="F170" i="224"/>
  <c r="G170" i="224"/>
  <c r="D170" i="224"/>
  <c r="E170" i="224"/>
  <c r="C170" i="224"/>
  <c r="A173" i="229"/>
  <c r="A171" i="226"/>
  <c r="A172" i="227"/>
  <c r="C172" i="227" s="1"/>
  <c r="B171" i="227"/>
  <c r="B170" i="226" l="1"/>
  <c r="B170" i="229" s="1"/>
  <c r="I170" i="224"/>
  <c r="C170" i="226"/>
  <c r="C170" i="229" s="1"/>
  <c r="E170" i="226"/>
  <c r="E170" i="229" s="1"/>
  <c r="D170" i="226"/>
  <c r="D170" i="229" s="1"/>
  <c r="B171" i="224"/>
  <c r="F170" i="226"/>
  <c r="F170" i="229" s="1"/>
  <c r="H169" i="226"/>
  <c r="H169" i="229"/>
  <c r="G170" i="226"/>
  <c r="G170" i="229" s="1"/>
  <c r="H170" i="224"/>
  <c r="A172" i="224"/>
  <c r="F171" i="224"/>
  <c r="G171" i="224"/>
  <c r="E171" i="224"/>
  <c r="D171" i="224"/>
  <c r="C171" i="224"/>
  <c r="A174" i="229"/>
  <c r="A172" i="226"/>
  <c r="A173" i="227"/>
  <c r="C173" i="227" s="1"/>
  <c r="B172" i="227"/>
  <c r="C171" i="226" l="1"/>
  <c r="C171" i="229" s="1"/>
  <c r="E171" i="226"/>
  <c r="E171" i="229" s="1"/>
  <c r="I171" i="224"/>
  <c r="B171" i="226"/>
  <c r="B171" i="229" s="1"/>
  <c r="D171" i="226"/>
  <c r="D171" i="229" s="1"/>
  <c r="B172" i="224"/>
  <c r="H171" i="224"/>
  <c r="F171" i="226"/>
  <c r="F171" i="229" s="1"/>
  <c r="H170" i="229"/>
  <c r="A173" i="224"/>
  <c r="F172" i="224"/>
  <c r="G172" i="224"/>
  <c r="E172" i="224"/>
  <c r="D172" i="224"/>
  <c r="C172" i="224"/>
  <c r="H170" i="226"/>
  <c r="G171" i="226"/>
  <c r="G171" i="229" s="1"/>
  <c r="A175" i="229"/>
  <c r="A173" i="226"/>
  <c r="A174" i="227"/>
  <c r="C174" i="227" s="1"/>
  <c r="B173" i="227"/>
  <c r="I172" i="224" l="1"/>
  <c r="C172" i="226"/>
  <c r="C172" i="229" s="1"/>
  <c r="D172" i="226"/>
  <c r="D172" i="229" s="1"/>
  <c r="E172" i="226"/>
  <c r="E172" i="229" s="1"/>
  <c r="B172" i="226"/>
  <c r="B172" i="229" s="1"/>
  <c r="B173" i="224"/>
  <c r="F172" i="226"/>
  <c r="F172" i="229" s="1"/>
  <c r="G172" i="226"/>
  <c r="G172" i="229" s="1"/>
  <c r="H172" i="224"/>
  <c r="H171" i="229"/>
  <c r="H171" i="226"/>
  <c r="A174" i="224"/>
  <c r="G173" i="224"/>
  <c r="F173" i="224"/>
  <c r="E173" i="224"/>
  <c r="D173" i="224"/>
  <c r="C173" i="224"/>
  <c r="A176" i="229"/>
  <c r="A174" i="226"/>
  <c r="A175" i="227"/>
  <c r="C175" i="227" s="1"/>
  <c r="B174" i="227"/>
  <c r="I173" i="224" l="1"/>
  <c r="C173" i="226"/>
  <c r="C173" i="229" s="1"/>
  <c r="D173" i="226"/>
  <c r="D173" i="229" s="1"/>
  <c r="E173" i="226"/>
  <c r="E173" i="229" s="1"/>
  <c r="B173" i="226"/>
  <c r="B173" i="229" s="1"/>
  <c r="B174" i="224"/>
  <c r="F173" i="226"/>
  <c r="F173" i="229" s="1"/>
  <c r="H172" i="229"/>
  <c r="G173" i="226"/>
  <c r="G173" i="229" s="1"/>
  <c r="H173" i="224"/>
  <c r="A175" i="224"/>
  <c r="G174" i="224"/>
  <c r="F174" i="224"/>
  <c r="D174" i="224"/>
  <c r="E174" i="224"/>
  <c r="C174" i="224"/>
  <c r="H172" i="226"/>
  <c r="A177" i="229"/>
  <c r="A175" i="226"/>
  <c r="A176" i="227"/>
  <c r="C176" i="227" s="1"/>
  <c r="B175" i="227"/>
  <c r="B175" i="224" l="1"/>
  <c r="B175" i="226" s="1"/>
  <c r="C174" i="226"/>
  <c r="C174" i="229" s="1"/>
  <c r="E174" i="226"/>
  <c r="E174" i="229" s="1"/>
  <c r="D174" i="226"/>
  <c r="D174" i="229" s="1"/>
  <c r="I174" i="224"/>
  <c r="B174" i="226"/>
  <c r="B174" i="229" s="1"/>
  <c r="F174" i="226"/>
  <c r="F174" i="229" s="1"/>
  <c r="H173" i="229"/>
  <c r="G174" i="226"/>
  <c r="G174" i="229" s="1"/>
  <c r="H174" i="224"/>
  <c r="A176" i="224"/>
  <c r="G175" i="224"/>
  <c r="F175" i="224"/>
  <c r="D175" i="224"/>
  <c r="E175" i="224"/>
  <c r="C175" i="224"/>
  <c r="H173" i="226"/>
  <c r="A178" i="229"/>
  <c r="A176" i="226"/>
  <c r="A177" i="227"/>
  <c r="C177" i="227" s="1"/>
  <c r="B176" i="227"/>
  <c r="E175" i="226" l="1"/>
  <c r="E175" i="229" s="1"/>
  <c r="C175" i="226"/>
  <c r="C175" i="229" s="1"/>
  <c r="D175" i="226"/>
  <c r="D175" i="229" s="1"/>
  <c r="I175" i="224"/>
  <c r="B176" i="224"/>
  <c r="B175" i="229"/>
  <c r="H174" i="229"/>
  <c r="F175" i="226"/>
  <c r="F175" i="229" s="1"/>
  <c r="G175" i="226"/>
  <c r="G175" i="229" s="1"/>
  <c r="H175" i="224"/>
  <c r="A177" i="224"/>
  <c r="F176" i="224"/>
  <c r="G176" i="224"/>
  <c r="D176" i="224"/>
  <c r="E176" i="224"/>
  <c r="C176" i="224"/>
  <c r="H174" i="226"/>
  <c r="A179" i="229"/>
  <c r="A177" i="226"/>
  <c r="A178" i="227"/>
  <c r="C178" i="227" s="1"/>
  <c r="B177" i="227"/>
  <c r="I176" i="224" l="1"/>
  <c r="E176" i="226"/>
  <c r="E176" i="229" s="1"/>
  <c r="C176" i="226"/>
  <c r="C176" i="229" s="1"/>
  <c r="D176" i="226"/>
  <c r="D176" i="229" s="1"/>
  <c r="B176" i="226"/>
  <c r="B176" i="229" s="1"/>
  <c r="B177" i="224"/>
  <c r="F176" i="226"/>
  <c r="F176" i="229" s="1"/>
  <c r="H175" i="229"/>
  <c r="G176" i="226"/>
  <c r="G176" i="229" s="1"/>
  <c r="H176" i="224"/>
  <c r="A178" i="224"/>
  <c r="F177" i="224"/>
  <c r="G177" i="224"/>
  <c r="D177" i="224"/>
  <c r="E177" i="224"/>
  <c r="C177" i="224"/>
  <c r="H175" i="226"/>
  <c r="A180" i="229"/>
  <c r="A178" i="226"/>
  <c r="A179" i="227"/>
  <c r="C179" i="227" s="1"/>
  <c r="B178" i="227"/>
  <c r="C177" i="226" l="1"/>
  <c r="C177" i="229" s="1"/>
  <c r="E177" i="226"/>
  <c r="E177" i="229" s="1"/>
  <c r="D177" i="226"/>
  <c r="D177" i="229" s="1"/>
  <c r="B177" i="226"/>
  <c r="I177" i="224"/>
  <c r="B178" i="224"/>
  <c r="H176" i="229"/>
  <c r="H176" i="226"/>
  <c r="G177" i="226"/>
  <c r="G177" i="229" s="1"/>
  <c r="H177" i="224"/>
  <c r="A179" i="224"/>
  <c r="F178" i="224"/>
  <c r="G178" i="224"/>
  <c r="D178" i="224"/>
  <c r="E178" i="224"/>
  <c r="C178" i="224"/>
  <c r="F177" i="226"/>
  <c r="A181" i="229"/>
  <c r="A179" i="226"/>
  <c r="A180" i="227"/>
  <c r="C180" i="227" s="1"/>
  <c r="B179" i="227"/>
  <c r="B177" i="229" l="1"/>
  <c r="C178" i="226"/>
  <c r="C178" i="229" s="1"/>
  <c r="E178" i="226"/>
  <c r="E178" i="229" s="1"/>
  <c r="D178" i="226"/>
  <c r="D178" i="229" s="1"/>
  <c r="B178" i="226"/>
  <c r="I178" i="224"/>
  <c r="B179" i="224"/>
  <c r="F178" i="226"/>
  <c r="F178" i="229" s="1"/>
  <c r="H177" i="226"/>
  <c r="G178" i="226"/>
  <c r="G178" i="229" s="1"/>
  <c r="H178" i="224"/>
  <c r="F177" i="229"/>
  <c r="H177" i="229" s="1"/>
  <c r="A180" i="224"/>
  <c r="F179" i="224"/>
  <c r="G179" i="224"/>
  <c r="E179" i="224"/>
  <c r="D179" i="224"/>
  <c r="C179" i="224"/>
  <c r="A182" i="229"/>
  <c r="A180" i="226"/>
  <c r="A181" i="227"/>
  <c r="C181" i="227" s="1"/>
  <c r="B180" i="227"/>
  <c r="B178" i="229" l="1"/>
  <c r="D179" i="226"/>
  <c r="D179" i="229" s="1"/>
  <c r="E179" i="226"/>
  <c r="E179" i="229" s="1"/>
  <c r="C179" i="226"/>
  <c r="C179" i="229" s="1"/>
  <c r="B179" i="226"/>
  <c r="I179" i="224"/>
  <c r="B180" i="224"/>
  <c r="H179" i="224"/>
  <c r="F179" i="226"/>
  <c r="F179" i="229" s="1"/>
  <c r="H178" i="226"/>
  <c r="H178" i="229"/>
  <c r="A181" i="224"/>
  <c r="F180" i="224"/>
  <c r="G180" i="224"/>
  <c r="E180" i="224"/>
  <c r="D180" i="224"/>
  <c r="C180" i="224"/>
  <c r="G179" i="226"/>
  <c r="G179" i="229" s="1"/>
  <c r="A183" i="229"/>
  <c r="A181" i="226"/>
  <c r="A182" i="227"/>
  <c r="C182" i="227" s="1"/>
  <c r="B181" i="227"/>
  <c r="B181" i="224" l="1"/>
  <c r="B181" i="226" s="1"/>
  <c r="B179" i="229"/>
  <c r="C180" i="226"/>
  <c r="C180" i="229" s="1"/>
  <c r="D180" i="226"/>
  <c r="D180" i="229" s="1"/>
  <c r="E180" i="226"/>
  <c r="E180" i="229" s="1"/>
  <c r="B180" i="226"/>
  <c r="I180" i="224"/>
  <c r="F180" i="226"/>
  <c r="F180" i="229" s="1"/>
  <c r="H179" i="226"/>
  <c r="G180" i="226"/>
  <c r="G180" i="229" s="1"/>
  <c r="H180" i="224"/>
  <c r="H179" i="229"/>
  <c r="A182" i="224"/>
  <c r="G181" i="224"/>
  <c r="F181" i="224"/>
  <c r="E181" i="224"/>
  <c r="D181" i="224"/>
  <c r="C181" i="224"/>
  <c r="A184" i="229"/>
  <c r="A182" i="226"/>
  <c r="A183" i="227"/>
  <c r="C183" i="227" s="1"/>
  <c r="B182" i="227"/>
  <c r="B180" i="229" l="1"/>
  <c r="D181" i="226"/>
  <c r="D181" i="229" s="1"/>
  <c r="C181" i="226"/>
  <c r="C181" i="229" s="1"/>
  <c r="E181" i="226"/>
  <c r="E181" i="229" s="1"/>
  <c r="I181" i="224"/>
  <c r="B182" i="224"/>
  <c r="B181" i="229"/>
  <c r="H180" i="229"/>
  <c r="H180" i="226"/>
  <c r="F181" i="226"/>
  <c r="F181" i="229" s="1"/>
  <c r="G181" i="226"/>
  <c r="G181" i="229" s="1"/>
  <c r="H181" i="224"/>
  <c r="A183" i="224"/>
  <c r="G182" i="224"/>
  <c r="F182" i="224"/>
  <c r="D182" i="224"/>
  <c r="E182" i="224"/>
  <c r="C182" i="224"/>
  <c r="A185" i="229"/>
  <c r="A183" i="226"/>
  <c r="A184" i="227"/>
  <c r="C184" i="227" s="1"/>
  <c r="B183" i="227"/>
  <c r="C182" i="226" l="1"/>
  <c r="C182" i="229" s="1"/>
  <c r="E182" i="226"/>
  <c r="E182" i="229" s="1"/>
  <c r="D182" i="226"/>
  <c r="D182" i="229" s="1"/>
  <c r="I182" i="224"/>
  <c r="B182" i="226"/>
  <c r="B183" i="224"/>
  <c r="F182" i="226"/>
  <c r="F182" i="229" s="1"/>
  <c r="H181" i="229"/>
  <c r="H181" i="226"/>
  <c r="G182" i="226"/>
  <c r="G182" i="229" s="1"/>
  <c r="H182" i="224"/>
  <c r="A184" i="224"/>
  <c r="G183" i="224"/>
  <c r="F183" i="224"/>
  <c r="D183" i="224"/>
  <c r="E183" i="224"/>
  <c r="C183" i="224"/>
  <c r="A186" i="229"/>
  <c r="A184" i="226"/>
  <c r="A185" i="227"/>
  <c r="C185" i="227" s="1"/>
  <c r="B184" i="227"/>
  <c r="B182" i="229" l="1"/>
  <c r="C183" i="226"/>
  <c r="C183" i="229" s="1"/>
  <c r="E183" i="226"/>
  <c r="E183" i="229" s="1"/>
  <c r="D183" i="226"/>
  <c r="D183" i="229" s="1"/>
  <c r="I183" i="224"/>
  <c r="B183" i="226"/>
  <c r="B183" i="229" s="1"/>
  <c r="B184" i="224"/>
  <c r="H182" i="226"/>
  <c r="F183" i="226"/>
  <c r="F183" i="229" s="1"/>
  <c r="G183" i="226"/>
  <c r="G183" i="229" s="1"/>
  <c r="H183" i="224"/>
  <c r="A185" i="224"/>
  <c r="F184" i="224"/>
  <c r="G184" i="224"/>
  <c r="D184" i="224"/>
  <c r="E184" i="224"/>
  <c r="C184" i="224"/>
  <c r="H182" i="229"/>
  <c r="A187" i="229"/>
  <c r="A185" i="226"/>
  <c r="A186" i="227"/>
  <c r="C186" i="227" s="1"/>
  <c r="B185" i="227"/>
  <c r="D184" i="226" l="1"/>
  <c r="D184" i="229" s="1"/>
  <c r="C184" i="226"/>
  <c r="C184" i="229" s="1"/>
  <c r="E184" i="226"/>
  <c r="E184" i="229" s="1"/>
  <c r="B184" i="226"/>
  <c r="I184" i="224"/>
  <c r="B185" i="224"/>
  <c r="F184" i="226"/>
  <c r="F184" i="229" s="1"/>
  <c r="H183" i="229"/>
  <c r="G184" i="226"/>
  <c r="G184" i="229" s="1"/>
  <c r="H184" i="224"/>
  <c r="A186" i="224"/>
  <c r="F185" i="224"/>
  <c r="G185" i="224"/>
  <c r="D185" i="224"/>
  <c r="E185" i="224"/>
  <c r="C185" i="224"/>
  <c r="H183" i="226"/>
  <c r="A188" i="229"/>
  <c r="A186" i="226"/>
  <c r="A187" i="227"/>
  <c r="C187" i="227" s="1"/>
  <c r="B186" i="227"/>
  <c r="B184" i="229" l="1"/>
  <c r="C185" i="226"/>
  <c r="C185" i="229" s="1"/>
  <c r="E185" i="226"/>
  <c r="E185" i="229" s="1"/>
  <c r="D185" i="226"/>
  <c r="D185" i="229" s="1"/>
  <c r="B185" i="226"/>
  <c r="I185" i="224"/>
  <c r="B186" i="224"/>
  <c r="H184" i="229"/>
  <c r="F185" i="226"/>
  <c r="F185" i="229" s="1"/>
  <c r="G185" i="226"/>
  <c r="G185" i="229" s="1"/>
  <c r="H185" i="224"/>
  <c r="A187" i="224"/>
  <c r="F186" i="224"/>
  <c r="G186" i="224"/>
  <c r="D186" i="224"/>
  <c r="E186" i="224"/>
  <c r="C186" i="224"/>
  <c r="H184" i="226"/>
  <c r="A189" i="229"/>
  <c r="A187" i="226"/>
  <c r="A188" i="227"/>
  <c r="C188" i="227" s="1"/>
  <c r="B187" i="227"/>
  <c r="B187" i="224" l="1"/>
  <c r="B187" i="226" s="1"/>
  <c r="B185" i="229"/>
  <c r="C186" i="226"/>
  <c r="C186" i="229" s="1"/>
  <c r="E186" i="226"/>
  <c r="E186" i="229" s="1"/>
  <c r="D186" i="226"/>
  <c r="D186" i="229" s="1"/>
  <c r="B186" i="226"/>
  <c r="I186" i="224"/>
  <c r="F186" i="226"/>
  <c r="F186" i="229" s="1"/>
  <c r="G186" i="226"/>
  <c r="G186" i="229" s="1"/>
  <c r="H186" i="224"/>
  <c r="H185" i="229"/>
  <c r="A188" i="224"/>
  <c r="F187" i="224"/>
  <c r="G187" i="224"/>
  <c r="E187" i="224"/>
  <c r="D187" i="224"/>
  <c r="C187" i="224"/>
  <c r="H185" i="226"/>
  <c r="A190" i="229"/>
  <c r="A188" i="226"/>
  <c r="A189" i="227"/>
  <c r="C189" i="227" s="1"/>
  <c r="B188" i="227"/>
  <c r="B188" i="224" l="1"/>
  <c r="B188" i="226" s="1"/>
  <c r="B186" i="229"/>
  <c r="I187" i="224"/>
  <c r="C187" i="226"/>
  <c r="C187" i="229" s="1"/>
  <c r="D187" i="226"/>
  <c r="D187" i="229" s="1"/>
  <c r="E187" i="226"/>
  <c r="E187" i="229" s="1"/>
  <c r="H187" i="224"/>
  <c r="B187" i="229"/>
  <c r="H186" i="229"/>
  <c r="H186" i="226"/>
  <c r="A189" i="224"/>
  <c r="F188" i="224"/>
  <c r="G188" i="224"/>
  <c r="E188" i="224"/>
  <c r="D188" i="224"/>
  <c r="C188" i="224"/>
  <c r="F187" i="226"/>
  <c r="G187" i="226"/>
  <c r="G187" i="229" s="1"/>
  <c r="A191" i="229"/>
  <c r="A189" i="226"/>
  <c r="A190" i="227"/>
  <c r="C190" i="227" s="1"/>
  <c r="B189" i="227"/>
  <c r="B189" i="224" l="1"/>
  <c r="B189" i="226" s="1"/>
  <c r="D188" i="226"/>
  <c r="D188" i="229" s="1"/>
  <c r="I188" i="224"/>
  <c r="E188" i="226"/>
  <c r="E188" i="229" s="1"/>
  <c r="C188" i="226"/>
  <c r="C188" i="229" s="1"/>
  <c r="F188" i="226"/>
  <c r="F188" i="229" s="1"/>
  <c r="B188" i="229"/>
  <c r="H187" i="226"/>
  <c r="G188" i="226"/>
  <c r="G188" i="229" s="1"/>
  <c r="H188" i="224"/>
  <c r="F187" i="229"/>
  <c r="H187" i="229" s="1"/>
  <c r="A190" i="224"/>
  <c r="G189" i="224"/>
  <c r="F189" i="224"/>
  <c r="E189" i="224"/>
  <c r="D189" i="224"/>
  <c r="C189" i="224"/>
  <c r="A192" i="229"/>
  <c r="A190" i="226"/>
  <c r="A191" i="227"/>
  <c r="C191" i="227" s="1"/>
  <c r="B190" i="227"/>
  <c r="B190" i="224" s="1"/>
  <c r="C189" i="226" l="1"/>
  <c r="C189" i="229" s="1"/>
  <c r="D189" i="226"/>
  <c r="D189" i="229" s="1"/>
  <c r="E189" i="226"/>
  <c r="E189" i="229" s="1"/>
  <c r="I189" i="224"/>
  <c r="B189" i="229"/>
  <c r="F189" i="226"/>
  <c r="F189" i="229" s="1"/>
  <c r="G189" i="226"/>
  <c r="G189" i="229" s="1"/>
  <c r="H189" i="224"/>
  <c r="A191" i="224"/>
  <c r="G190" i="224"/>
  <c r="F190" i="224"/>
  <c r="D190" i="224"/>
  <c r="E190" i="224"/>
  <c r="C190" i="224"/>
  <c r="H188" i="229"/>
  <c r="H188" i="226"/>
  <c r="A193" i="229"/>
  <c r="A191" i="226"/>
  <c r="B190" i="226"/>
  <c r="A192" i="227"/>
  <c r="C192" i="227" s="1"/>
  <c r="B191" i="227"/>
  <c r="B191" i="224" l="1"/>
  <c r="B191" i="226" s="1"/>
  <c r="D190" i="226"/>
  <c r="D190" i="229" s="1"/>
  <c r="I190" i="224"/>
  <c r="E190" i="226"/>
  <c r="E190" i="229" s="1"/>
  <c r="C190" i="226"/>
  <c r="C190" i="229" s="1"/>
  <c r="B190" i="229"/>
  <c r="H189" i="229"/>
  <c r="G190" i="226"/>
  <c r="G190" i="229" s="1"/>
  <c r="H190" i="224"/>
  <c r="H189" i="226"/>
  <c r="A192" i="224"/>
  <c r="G191" i="224"/>
  <c r="F191" i="224"/>
  <c r="D191" i="224"/>
  <c r="E191" i="224"/>
  <c r="C191" i="224"/>
  <c r="F190" i="226"/>
  <c r="A194" i="229"/>
  <c r="A192" i="226"/>
  <c r="A193" i="227"/>
  <c r="C193" i="227" s="1"/>
  <c r="B192" i="227"/>
  <c r="C191" i="226" l="1"/>
  <c r="C191" i="229" s="1"/>
  <c r="D191" i="226"/>
  <c r="D191" i="229" s="1"/>
  <c r="I191" i="224"/>
  <c r="E191" i="226"/>
  <c r="E191" i="229" s="1"/>
  <c r="B192" i="224"/>
  <c r="H190" i="226"/>
  <c r="B191" i="229"/>
  <c r="F190" i="229"/>
  <c r="H190" i="229" s="1"/>
  <c r="G191" i="226"/>
  <c r="G191" i="229" s="1"/>
  <c r="H191" i="224"/>
  <c r="A193" i="224"/>
  <c r="F192" i="224"/>
  <c r="G192" i="224"/>
  <c r="D192" i="224"/>
  <c r="E192" i="224"/>
  <c r="C192" i="224"/>
  <c r="F191" i="226"/>
  <c r="A195" i="229"/>
  <c r="A193" i="226"/>
  <c r="A194" i="227"/>
  <c r="C194" i="227" s="1"/>
  <c r="B193" i="227"/>
  <c r="B193" i="224" s="1"/>
  <c r="I192" i="224" l="1"/>
  <c r="C192" i="226"/>
  <c r="C192" i="229" s="1"/>
  <c r="E192" i="226"/>
  <c r="E192" i="229" s="1"/>
  <c r="D192" i="226"/>
  <c r="D192" i="229" s="1"/>
  <c r="B192" i="226"/>
  <c r="B192" i="229" s="1"/>
  <c r="H191" i="226"/>
  <c r="F192" i="226"/>
  <c r="F192" i="229" s="1"/>
  <c r="F191" i="229"/>
  <c r="H191" i="229" s="1"/>
  <c r="G192" i="226"/>
  <c r="G192" i="229" s="1"/>
  <c r="H192" i="224"/>
  <c r="A194" i="224"/>
  <c r="F193" i="224"/>
  <c r="G193" i="224"/>
  <c r="D193" i="224"/>
  <c r="E193" i="224"/>
  <c r="C193" i="224"/>
  <c r="A196" i="229"/>
  <c r="A194" i="226"/>
  <c r="B193" i="226"/>
  <c r="A195" i="227"/>
  <c r="C195" i="227" s="1"/>
  <c r="B194" i="227"/>
  <c r="C193" i="226" l="1"/>
  <c r="C193" i="229" s="1"/>
  <c r="D193" i="226"/>
  <c r="D193" i="229" s="1"/>
  <c r="E193" i="226"/>
  <c r="E193" i="229" s="1"/>
  <c r="I193" i="224"/>
  <c r="B194" i="224"/>
  <c r="F193" i="226"/>
  <c r="F193" i="229" s="1"/>
  <c r="H192" i="226"/>
  <c r="B193" i="229"/>
  <c r="G193" i="226"/>
  <c r="G193" i="229" s="1"/>
  <c r="H193" i="224"/>
  <c r="A195" i="224"/>
  <c r="F194" i="224"/>
  <c r="G194" i="224"/>
  <c r="D194" i="224"/>
  <c r="E194" i="224"/>
  <c r="C194" i="224"/>
  <c r="H192" i="229"/>
  <c r="A197" i="229"/>
  <c r="A195" i="226"/>
  <c r="A196" i="227"/>
  <c r="C196" i="227" s="1"/>
  <c r="B195" i="227"/>
  <c r="B195" i="224" l="1"/>
  <c r="B195" i="226" s="1"/>
  <c r="B194" i="226"/>
  <c r="B194" i="229" s="1"/>
  <c r="I194" i="224"/>
  <c r="C194" i="226"/>
  <c r="C194" i="229" s="1"/>
  <c r="E194" i="226"/>
  <c r="E194" i="229" s="1"/>
  <c r="D194" i="226"/>
  <c r="D194" i="229" s="1"/>
  <c r="F194" i="226"/>
  <c r="F194" i="229" s="1"/>
  <c r="H193" i="229"/>
  <c r="H193" i="226"/>
  <c r="G194" i="226"/>
  <c r="G194" i="229" s="1"/>
  <c r="H194" i="224"/>
  <c r="A196" i="224"/>
  <c r="F195" i="224"/>
  <c r="G195" i="224"/>
  <c r="E195" i="224"/>
  <c r="D195" i="224"/>
  <c r="C195" i="224"/>
  <c r="A198" i="229"/>
  <c r="A196" i="226"/>
  <c r="A197" i="227"/>
  <c r="C197" i="227" s="1"/>
  <c r="B196" i="227"/>
  <c r="C195" i="226" l="1"/>
  <c r="C195" i="229" s="1"/>
  <c r="D195" i="226"/>
  <c r="D195" i="229" s="1"/>
  <c r="E195" i="226"/>
  <c r="E195" i="229" s="1"/>
  <c r="I195" i="224"/>
  <c r="B196" i="224"/>
  <c r="F195" i="226"/>
  <c r="F195" i="229" s="1"/>
  <c r="H195" i="224"/>
  <c r="B195" i="229"/>
  <c r="G195" i="226"/>
  <c r="G195" i="229" s="1"/>
  <c r="H194" i="229"/>
  <c r="A197" i="224"/>
  <c r="F196" i="224"/>
  <c r="G196" i="224"/>
  <c r="E196" i="224"/>
  <c r="D196" i="224"/>
  <c r="C196" i="224"/>
  <c r="H194" i="226"/>
  <c r="A199" i="229"/>
  <c r="A197" i="226"/>
  <c r="A198" i="227"/>
  <c r="C198" i="227" s="1"/>
  <c r="B197" i="227"/>
  <c r="B197" i="224" l="1"/>
  <c r="B197" i="226" s="1"/>
  <c r="B196" i="226"/>
  <c r="B196" i="229" s="1"/>
  <c r="I196" i="224"/>
  <c r="C196" i="226"/>
  <c r="C196" i="229" s="1"/>
  <c r="D196" i="226"/>
  <c r="D196" i="229" s="1"/>
  <c r="E196" i="226"/>
  <c r="E196" i="229" s="1"/>
  <c r="F196" i="226"/>
  <c r="F196" i="229" s="1"/>
  <c r="H195" i="229"/>
  <c r="H195" i="226"/>
  <c r="G196" i="226"/>
  <c r="G196" i="229" s="1"/>
  <c r="H196" i="224"/>
  <c r="A198" i="224"/>
  <c r="G197" i="224"/>
  <c r="F197" i="224"/>
  <c r="E197" i="224"/>
  <c r="D197" i="224"/>
  <c r="C197" i="224"/>
  <c r="A200" i="229"/>
  <c r="A198" i="226"/>
  <c r="A199" i="227"/>
  <c r="C199" i="227" s="1"/>
  <c r="B198" i="227"/>
  <c r="C197" i="226" l="1"/>
  <c r="C197" i="229" s="1"/>
  <c r="D197" i="226"/>
  <c r="D197" i="229" s="1"/>
  <c r="E197" i="226"/>
  <c r="E197" i="229" s="1"/>
  <c r="I197" i="224"/>
  <c r="B198" i="224"/>
  <c r="B197" i="229"/>
  <c r="H196" i="226"/>
  <c r="F197" i="226"/>
  <c r="F197" i="229" s="1"/>
  <c r="G197" i="226"/>
  <c r="G197" i="229" s="1"/>
  <c r="H197" i="224"/>
  <c r="A199" i="224"/>
  <c r="G198" i="224"/>
  <c r="F198" i="224"/>
  <c r="D198" i="224"/>
  <c r="E198" i="224"/>
  <c r="C198" i="224"/>
  <c r="H196" i="229"/>
  <c r="A201" i="229"/>
  <c r="A199" i="226"/>
  <c r="A200" i="227"/>
  <c r="C200" i="227" s="1"/>
  <c r="B199" i="227"/>
  <c r="B199" i="224" l="1"/>
  <c r="B199" i="226" s="1"/>
  <c r="C198" i="226"/>
  <c r="C198" i="229" s="1"/>
  <c r="E198" i="226"/>
  <c r="E198" i="229" s="1"/>
  <c r="D198" i="226"/>
  <c r="D198" i="229" s="1"/>
  <c r="I198" i="224"/>
  <c r="B198" i="226"/>
  <c r="B198" i="229" s="1"/>
  <c r="H197" i="226"/>
  <c r="H197" i="229"/>
  <c r="G198" i="226"/>
  <c r="G198" i="229" s="1"/>
  <c r="H198" i="224"/>
  <c r="A200" i="224"/>
  <c r="G199" i="224"/>
  <c r="F199" i="224"/>
  <c r="D199" i="224"/>
  <c r="E199" i="224"/>
  <c r="C199" i="224"/>
  <c r="F198" i="226"/>
  <c r="A202" i="229"/>
  <c r="A200" i="226"/>
  <c r="A201" i="227"/>
  <c r="C201" i="227" s="1"/>
  <c r="B200" i="227"/>
  <c r="C199" i="226" l="1"/>
  <c r="C199" i="229" s="1"/>
  <c r="E199" i="226"/>
  <c r="E199" i="229" s="1"/>
  <c r="D199" i="226"/>
  <c r="D199" i="229" s="1"/>
  <c r="I199" i="224"/>
  <c r="B200" i="224"/>
  <c r="H198" i="226"/>
  <c r="B199" i="229"/>
  <c r="F199" i="226"/>
  <c r="F199" i="229" s="1"/>
  <c r="G199" i="226"/>
  <c r="G199" i="229" s="1"/>
  <c r="H199" i="224"/>
  <c r="F198" i="229"/>
  <c r="H198" i="229" s="1"/>
  <c r="A201" i="224"/>
  <c r="F200" i="224"/>
  <c r="G200" i="224"/>
  <c r="D200" i="224"/>
  <c r="E200" i="224"/>
  <c r="C200" i="224"/>
  <c r="A203" i="229"/>
  <c r="A201" i="226"/>
  <c r="A202" i="227"/>
  <c r="C202" i="227" s="1"/>
  <c r="B201" i="227"/>
  <c r="B200" i="226" l="1"/>
  <c r="I200" i="224"/>
  <c r="E200" i="226"/>
  <c r="E200" i="229" s="1"/>
  <c r="D200" i="226"/>
  <c r="D200" i="229" s="1"/>
  <c r="C200" i="226"/>
  <c r="C200" i="229" s="1"/>
  <c r="B201" i="224"/>
  <c r="H199" i="229"/>
  <c r="F200" i="226"/>
  <c r="F200" i="229" s="1"/>
  <c r="G200" i="226"/>
  <c r="G200" i="229" s="1"/>
  <c r="H200" i="224"/>
  <c r="A202" i="224"/>
  <c r="F201" i="224"/>
  <c r="G201" i="224"/>
  <c r="D201" i="224"/>
  <c r="E201" i="224"/>
  <c r="C201" i="224"/>
  <c r="H199" i="226"/>
  <c r="A204" i="229"/>
  <c r="A202" i="226"/>
  <c r="A203" i="227"/>
  <c r="C203" i="227" s="1"/>
  <c r="B202" i="227"/>
  <c r="B200" i="229" l="1"/>
  <c r="C201" i="226"/>
  <c r="C201" i="229" s="1"/>
  <c r="E201" i="226"/>
  <c r="E201" i="229" s="1"/>
  <c r="D201" i="226"/>
  <c r="D201" i="229" s="1"/>
  <c r="B201" i="226"/>
  <c r="B201" i="229" s="1"/>
  <c r="I201" i="224"/>
  <c r="B202" i="224"/>
  <c r="F201" i="226"/>
  <c r="F201" i="229" s="1"/>
  <c r="H200" i="229"/>
  <c r="G201" i="226"/>
  <c r="G201" i="229" s="1"/>
  <c r="H201" i="224"/>
  <c r="A203" i="224"/>
  <c r="F202" i="224"/>
  <c r="G202" i="224"/>
  <c r="D202" i="224"/>
  <c r="E202" i="224"/>
  <c r="C202" i="224"/>
  <c r="H200" i="226"/>
  <c r="A205" i="229"/>
  <c r="A203" i="226"/>
  <c r="A204" i="227"/>
  <c r="C204" i="227" s="1"/>
  <c r="B203" i="227"/>
  <c r="C202" i="226" l="1"/>
  <c r="C202" i="229" s="1"/>
  <c r="E202" i="226"/>
  <c r="E202" i="229" s="1"/>
  <c r="D202" i="226"/>
  <c r="D202" i="229" s="1"/>
  <c r="B202" i="226"/>
  <c r="I202" i="224"/>
  <c r="B203" i="224"/>
  <c r="F202" i="226"/>
  <c r="F202" i="229" s="1"/>
  <c r="H201" i="229"/>
  <c r="H201" i="226"/>
  <c r="G202" i="226"/>
  <c r="G202" i="229" s="1"/>
  <c r="H202" i="224"/>
  <c r="A204" i="224"/>
  <c r="F203" i="224"/>
  <c r="G203" i="224"/>
  <c r="E203" i="224"/>
  <c r="D203" i="224"/>
  <c r="C203" i="224"/>
  <c r="A206" i="229"/>
  <c r="A204" i="226"/>
  <c r="A205" i="227"/>
  <c r="C205" i="227" s="1"/>
  <c r="B204" i="227"/>
  <c r="B202" i="229" l="1"/>
  <c r="D203" i="226"/>
  <c r="D203" i="229" s="1"/>
  <c r="E203" i="226"/>
  <c r="E203" i="229" s="1"/>
  <c r="C203" i="226"/>
  <c r="C203" i="229" s="1"/>
  <c r="B203" i="226"/>
  <c r="I203" i="224"/>
  <c r="B204" i="224"/>
  <c r="F203" i="226"/>
  <c r="F203" i="229" s="1"/>
  <c r="H203" i="224"/>
  <c r="H202" i="226"/>
  <c r="H202" i="229"/>
  <c r="A205" i="224"/>
  <c r="F204" i="224"/>
  <c r="G204" i="224"/>
  <c r="E204" i="224"/>
  <c r="D204" i="224"/>
  <c r="C204" i="224"/>
  <c r="G203" i="226"/>
  <c r="G203" i="229" s="1"/>
  <c r="A207" i="229"/>
  <c r="A205" i="226"/>
  <c r="A206" i="227"/>
  <c r="C206" i="227" s="1"/>
  <c r="B205" i="227"/>
  <c r="B203" i="229" l="1"/>
  <c r="C204" i="226"/>
  <c r="C204" i="229" s="1"/>
  <c r="D204" i="226"/>
  <c r="D204" i="229" s="1"/>
  <c r="E204" i="226"/>
  <c r="E204" i="229" s="1"/>
  <c r="B204" i="226"/>
  <c r="B204" i="229" s="1"/>
  <c r="I204" i="224"/>
  <c r="B205" i="224"/>
  <c r="F204" i="226"/>
  <c r="F204" i="229" s="1"/>
  <c r="H203" i="226"/>
  <c r="G204" i="226"/>
  <c r="G204" i="229" s="1"/>
  <c r="H204" i="224"/>
  <c r="H203" i="229"/>
  <c r="A206" i="224"/>
  <c r="G205" i="224"/>
  <c r="F205" i="224"/>
  <c r="E205" i="224"/>
  <c r="D205" i="224"/>
  <c r="C205" i="224"/>
  <c r="A208" i="229"/>
  <c r="A206" i="226"/>
  <c r="A207" i="227"/>
  <c r="C207" i="227" s="1"/>
  <c r="B206" i="227"/>
  <c r="D205" i="226" l="1"/>
  <c r="D205" i="229" s="1"/>
  <c r="E205" i="226"/>
  <c r="E205" i="229" s="1"/>
  <c r="I205" i="224"/>
  <c r="B205" i="226"/>
  <c r="C205" i="226"/>
  <c r="C205" i="229" s="1"/>
  <c r="B206" i="224"/>
  <c r="H204" i="229"/>
  <c r="G205" i="226"/>
  <c r="G205" i="229" s="1"/>
  <c r="H205" i="224"/>
  <c r="A207" i="224"/>
  <c r="G206" i="224"/>
  <c r="F206" i="224"/>
  <c r="D206" i="224"/>
  <c r="E206" i="224"/>
  <c r="C206" i="224"/>
  <c r="F205" i="226"/>
  <c r="H204" i="226"/>
  <c r="A209" i="229"/>
  <c r="A207" i="226"/>
  <c r="A208" i="227"/>
  <c r="C208" i="227" s="1"/>
  <c r="B207" i="227"/>
  <c r="B207" i="224" s="1"/>
  <c r="B205" i="229" l="1"/>
  <c r="C206" i="226"/>
  <c r="C206" i="229" s="1"/>
  <c r="E206" i="226"/>
  <c r="E206" i="229" s="1"/>
  <c r="B206" i="226"/>
  <c r="B206" i="229" s="1"/>
  <c r="D206" i="226"/>
  <c r="D206" i="229" s="1"/>
  <c r="I206" i="224"/>
  <c r="H205" i="226"/>
  <c r="F206" i="226"/>
  <c r="F206" i="229" s="1"/>
  <c r="F205" i="229"/>
  <c r="H205" i="229" s="1"/>
  <c r="G206" i="226"/>
  <c r="G206" i="229" s="1"/>
  <c r="H206" i="224"/>
  <c r="A208" i="224"/>
  <c r="G207" i="224"/>
  <c r="F207" i="224"/>
  <c r="D207" i="224"/>
  <c r="E207" i="224"/>
  <c r="C207" i="224"/>
  <c r="A210" i="229"/>
  <c r="A208" i="226"/>
  <c r="B207" i="226"/>
  <c r="A209" i="227"/>
  <c r="C209" i="227" s="1"/>
  <c r="B208" i="227"/>
  <c r="C207" i="226" l="1"/>
  <c r="C207" i="229" s="1"/>
  <c r="E207" i="226"/>
  <c r="E207" i="229" s="1"/>
  <c r="D207" i="226"/>
  <c r="D207" i="229" s="1"/>
  <c r="I207" i="224"/>
  <c r="B208" i="224"/>
  <c r="H206" i="226"/>
  <c r="B207" i="229"/>
  <c r="F207" i="226"/>
  <c r="F207" i="229" s="1"/>
  <c r="G207" i="226"/>
  <c r="G207" i="229" s="1"/>
  <c r="H207" i="224"/>
  <c r="A209" i="224"/>
  <c r="F208" i="224"/>
  <c r="G208" i="224"/>
  <c r="D208" i="224"/>
  <c r="E208" i="224"/>
  <c r="C208" i="224"/>
  <c r="H206" i="229"/>
  <c r="A211" i="229"/>
  <c r="A209" i="226"/>
  <c r="B209" i="227"/>
  <c r="A210" i="227"/>
  <c r="C210" i="227" s="1"/>
  <c r="I208" i="224" l="1"/>
  <c r="C208" i="226"/>
  <c r="C208" i="229" s="1"/>
  <c r="E208" i="226"/>
  <c r="E208" i="229" s="1"/>
  <c r="D208" i="226"/>
  <c r="D208" i="229" s="1"/>
  <c r="B208" i="226"/>
  <c r="B209" i="224"/>
  <c r="F208" i="226"/>
  <c r="F208" i="229" s="1"/>
  <c r="H207" i="229"/>
  <c r="G208" i="226"/>
  <c r="G208" i="229" s="1"/>
  <c r="H208" i="224"/>
  <c r="A210" i="224"/>
  <c r="F209" i="224"/>
  <c r="G209" i="224"/>
  <c r="D209" i="224"/>
  <c r="E209" i="224"/>
  <c r="C209" i="224"/>
  <c r="H207" i="226"/>
  <c r="A212" i="229"/>
  <c r="A210" i="226"/>
  <c r="A211" i="227"/>
  <c r="C211" i="227" s="1"/>
  <c r="B210" i="227"/>
  <c r="B210" i="224" l="1"/>
  <c r="B210" i="226" s="1"/>
  <c r="B208" i="229"/>
  <c r="C209" i="226"/>
  <c r="C209" i="229" s="1"/>
  <c r="E209" i="226"/>
  <c r="E209" i="229" s="1"/>
  <c r="B209" i="226"/>
  <c r="B209" i="229" s="1"/>
  <c r="D209" i="226"/>
  <c r="D209" i="229" s="1"/>
  <c r="I209" i="224"/>
  <c r="F209" i="226"/>
  <c r="F209" i="229" s="1"/>
  <c r="H208" i="226"/>
  <c r="G209" i="226"/>
  <c r="G209" i="229" s="1"/>
  <c r="H209" i="224"/>
  <c r="H208" i="229"/>
  <c r="A211" i="224"/>
  <c r="F210" i="224"/>
  <c r="G210" i="224"/>
  <c r="D210" i="224"/>
  <c r="E210" i="224"/>
  <c r="C210" i="224"/>
  <c r="A213" i="229"/>
  <c r="A211" i="226"/>
  <c r="A212" i="227"/>
  <c r="C212" i="227" s="1"/>
  <c r="B211" i="227"/>
  <c r="B211" i="224" l="1"/>
  <c r="B211" i="226" s="1"/>
  <c r="C210" i="226"/>
  <c r="C210" i="229" s="1"/>
  <c r="E210" i="226"/>
  <c r="E210" i="229" s="1"/>
  <c r="D210" i="226"/>
  <c r="D210" i="229" s="1"/>
  <c r="I210" i="224"/>
  <c r="F210" i="226"/>
  <c r="F210" i="229" s="1"/>
  <c r="B210" i="229"/>
  <c r="H209" i="229"/>
  <c r="G210" i="226"/>
  <c r="G210" i="229" s="1"/>
  <c r="H210" i="224"/>
  <c r="A212" i="224"/>
  <c r="F211" i="224"/>
  <c r="G211" i="224"/>
  <c r="E211" i="224"/>
  <c r="D211" i="224"/>
  <c r="C211" i="224"/>
  <c r="H209" i="226"/>
  <c r="A214" i="229"/>
  <c r="A212" i="226"/>
  <c r="A213" i="227"/>
  <c r="C213" i="227" s="1"/>
  <c r="B212" i="227"/>
  <c r="B212" i="224" l="1"/>
  <c r="B212" i="226" s="1"/>
  <c r="I211" i="224"/>
  <c r="C211" i="226"/>
  <c r="C211" i="229" s="1"/>
  <c r="D211" i="226"/>
  <c r="D211" i="229" s="1"/>
  <c r="E211" i="226"/>
  <c r="E211" i="229" s="1"/>
  <c r="H211" i="224"/>
  <c r="B211" i="229"/>
  <c r="H210" i="226"/>
  <c r="H210" i="229"/>
  <c r="G211" i="226"/>
  <c r="G211" i="229" s="1"/>
  <c r="A213" i="224"/>
  <c r="F212" i="224"/>
  <c r="G212" i="224"/>
  <c r="E212" i="224"/>
  <c r="D212" i="224"/>
  <c r="C212" i="224"/>
  <c r="F211" i="226"/>
  <c r="F211" i="229" s="1"/>
  <c r="A215" i="229"/>
  <c r="A213" i="226"/>
  <c r="A214" i="227"/>
  <c r="C214" i="227" s="1"/>
  <c r="B213" i="227"/>
  <c r="B213" i="224" l="1"/>
  <c r="B213" i="226" s="1"/>
  <c r="E212" i="226"/>
  <c r="E212" i="229" s="1"/>
  <c r="I212" i="224"/>
  <c r="C212" i="226"/>
  <c r="C212" i="229" s="1"/>
  <c r="D212" i="226"/>
  <c r="D212" i="229" s="1"/>
  <c r="B212" i="229"/>
  <c r="H211" i="229"/>
  <c r="F212" i="226"/>
  <c r="F212" i="229" s="1"/>
  <c r="H211" i="226"/>
  <c r="G212" i="226"/>
  <c r="G212" i="229" s="1"/>
  <c r="H212" i="224"/>
  <c r="A214" i="224"/>
  <c r="G213" i="224"/>
  <c r="F213" i="224"/>
  <c r="E213" i="224"/>
  <c r="D213" i="224"/>
  <c r="C213" i="224"/>
  <c r="A216" i="229"/>
  <c r="A214" i="226"/>
  <c r="A215" i="227"/>
  <c r="C215" i="227" s="1"/>
  <c r="B214" i="227"/>
  <c r="C213" i="226" l="1"/>
  <c r="C213" i="229" s="1"/>
  <c r="D213" i="226"/>
  <c r="D213" i="229" s="1"/>
  <c r="E213" i="226"/>
  <c r="E213" i="229" s="1"/>
  <c r="I213" i="224"/>
  <c r="B214" i="224"/>
  <c r="F213" i="226"/>
  <c r="F213" i="229" s="1"/>
  <c r="B213" i="229"/>
  <c r="H212" i="229"/>
  <c r="H212" i="226"/>
  <c r="G213" i="226"/>
  <c r="G213" i="229" s="1"/>
  <c r="H213" i="224"/>
  <c r="A215" i="224"/>
  <c r="G214" i="224"/>
  <c r="F214" i="224"/>
  <c r="D214" i="224"/>
  <c r="E214" i="224"/>
  <c r="C214" i="224"/>
  <c r="A217" i="229"/>
  <c r="A215" i="226"/>
  <c r="A216" i="227"/>
  <c r="C216" i="227" s="1"/>
  <c r="B215" i="227"/>
  <c r="C214" i="226" l="1"/>
  <c r="C214" i="229" s="1"/>
  <c r="E214" i="226"/>
  <c r="E214" i="229" s="1"/>
  <c r="D214" i="226"/>
  <c r="D214" i="229" s="1"/>
  <c r="I214" i="224"/>
  <c r="B214" i="226"/>
  <c r="B215" i="224"/>
  <c r="H213" i="226"/>
  <c r="F214" i="226"/>
  <c r="F214" i="229" s="1"/>
  <c r="G214" i="226"/>
  <c r="G214" i="229" s="1"/>
  <c r="H214" i="224"/>
  <c r="A216" i="224"/>
  <c r="G215" i="224"/>
  <c r="F215" i="224"/>
  <c r="D215" i="224"/>
  <c r="E215" i="224"/>
  <c r="C215" i="224"/>
  <c r="H213" i="229"/>
  <c r="A218" i="229"/>
  <c r="A216" i="226"/>
  <c r="A217" i="227"/>
  <c r="C217" i="227" s="1"/>
  <c r="B216" i="227"/>
  <c r="B214" i="229" l="1"/>
  <c r="C215" i="226"/>
  <c r="C215" i="229" s="1"/>
  <c r="E215" i="226"/>
  <c r="E215" i="229" s="1"/>
  <c r="D215" i="226"/>
  <c r="D215" i="229" s="1"/>
  <c r="I215" i="224"/>
  <c r="B215" i="226"/>
  <c r="B215" i="229" s="1"/>
  <c r="B216" i="224"/>
  <c r="F215" i="226"/>
  <c r="F215" i="229" s="1"/>
  <c r="H214" i="229"/>
  <c r="G215" i="226"/>
  <c r="G215" i="229" s="1"/>
  <c r="H215" i="224"/>
  <c r="A217" i="224"/>
  <c r="F216" i="224"/>
  <c r="G216" i="224"/>
  <c r="D216" i="224"/>
  <c r="E216" i="224"/>
  <c r="C216" i="224"/>
  <c r="H214" i="226"/>
  <c r="A219" i="229"/>
  <c r="A217" i="226"/>
  <c r="A218" i="227"/>
  <c r="C218" i="227" s="1"/>
  <c r="B217" i="227"/>
  <c r="C216" i="226" l="1"/>
  <c r="C216" i="229" s="1"/>
  <c r="E216" i="226"/>
  <c r="E216" i="229" s="1"/>
  <c r="D216" i="226"/>
  <c r="D216" i="229" s="1"/>
  <c r="B216" i="226"/>
  <c r="B216" i="229" s="1"/>
  <c r="I216" i="224"/>
  <c r="B217" i="224"/>
  <c r="F216" i="226"/>
  <c r="F216" i="229" s="1"/>
  <c r="H215" i="229"/>
  <c r="G216" i="226"/>
  <c r="G216" i="229" s="1"/>
  <c r="H216" i="224"/>
  <c r="A218" i="224"/>
  <c r="F217" i="224"/>
  <c r="G217" i="224"/>
  <c r="D217" i="224"/>
  <c r="E217" i="224"/>
  <c r="C217" i="224"/>
  <c r="H215" i="226"/>
  <c r="A220" i="229"/>
  <c r="A218" i="226"/>
  <c r="A219" i="227"/>
  <c r="C219" i="227" s="1"/>
  <c r="B218" i="227"/>
  <c r="B218" i="224" l="1"/>
  <c r="B218" i="226" s="1"/>
  <c r="C217" i="226"/>
  <c r="C217" i="229" s="1"/>
  <c r="E217" i="226"/>
  <c r="E217" i="229" s="1"/>
  <c r="D217" i="226"/>
  <c r="D217" i="229" s="1"/>
  <c r="B217" i="226"/>
  <c r="I217" i="224"/>
  <c r="F217" i="226"/>
  <c r="F217" i="229" s="1"/>
  <c r="G217" i="226"/>
  <c r="G217" i="229" s="1"/>
  <c r="H217" i="224"/>
  <c r="H216" i="229"/>
  <c r="A219" i="224"/>
  <c r="F218" i="224"/>
  <c r="G218" i="224"/>
  <c r="D218" i="224"/>
  <c r="E218" i="224"/>
  <c r="C218" i="224"/>
  <c r="H216" i="226"/>
  <c r="A221" i="229"/>
  <c r="A219" i="226"/>
  <c r="A220" i="227"/>
  <c r="C220" i="227" s="1"/>
  <c r="B219" i="227"/>
  <c r="B217" i="229" l="1"/>
  <c r="I218" i="224"/>
  <c r="C218" i="226"/>
  <c r="C218" i="229" s="1"/>
  <c r="E218" i="226"/>
  <c r="E218" i="229" s="1"/>
  <c r="D218" i="226"/>
  <c r="D218" i="229" s="1"/>
  <c r="B219" i="224"/>
  <c r="F218" i="226"/>
  <c r="F218" i="229" s="1"/>
  <c r="B218" i="229"/>
  <c r="H217" i="229"/>
  <c r="H217" i="226"/>
  <c r="G218" i="226"/>
  <c r="G218" i="229" s="1"/>
  <c r="H218" i="224"/>
  <c r="A220" i="224"/>
  <c r="F219" i="224"/>
  <c r="G219" i="224"/>
  <c r="E219" i="224"/>
  <c r="D219" i="224"/>
  <c r="C219" i="224"/>
  <c r="A222" i="229"/>
  <c r="A220" i="226"/>
  <c r="A221" i="227"/>
  <c r="C221" i="227" s="1"/>
  <c r="B220" i="227"/>
  <c r="B219" i="226" l="1"/>
  <c r="C219" i="226"/>
  <c r="C219" i="229" s="1"/>
  <c r="D219" i="226"/>
  <c r="D219" i="229" s="1"/>
  <c r="I219" i="224"/>
  <c r="E219" i="226"/>
  <c r="E219" i="229" s="1"/>
  <c r="G219" i="226"/>
  <c r="G219" i="229" s="1"/>
  <c r="B220" i="224"/>
  <c r="H218" i="229"/>
  <c r="H219" i="224"/>
  <c r="F219" i="226"/>
  <c r="A221" i="224"/>
  <c r="F220" i="224"/>
  <c r="G220" i="224"/>
  <c r="E220" i="224"/>
  <c r="D220" i="224"/>
  <c r="C220" i="224"/>
  <c r="H218" i="226"/>
  <c r="A223" i="229"/>
  <c r="A221" i="226"/>
  <c r="A222" i="227"/>
  <c r="C222" i="227" s="1"/>
  <c r="B221" i="227"/>
  <c r="B221" i="224" s="1"/>
  <c r="B219" i="229" l="1"/>
  <c r="H219" i="226"/>
  <c r="C220" i="226"/>
  <c r="C220" i="229" s="1"/>
  <c r="D220" i="226"/>
  <c r="D220" i="229" s="1"/>
  <c r="E220" i="226"/>
  <c r="E220" i="229" s="1"/>
  <c r="B220" i="226"/>
  <c r="B220" i="229" s="1"/>
  <c r="I220" i="224"/>
  <c r="F220" i="226"/>
  <c r="F220" i="229" s="1"/>
  <c r="F219" i="229"/>
  <c r="H219" i="229" s="1"/>
  <c r="G220" i="226"/>
  <c r="G220" i="229" s="1"/>
  <c r="H220" i="224"/>
  <c r="A222" i="224"/>
  <c r="G221" i="224"/>
  <c r="F221" i="224"/>
  <c r="E221" i="224"/>
  <c r="D221" i="224"/>
  <c r="C221" i="224"/>
  <c r="A224" i="229"/>
  <c r="A222" i="226"/>
  <c r="B221" i="226"/>
  <c r="A223" i="227"/>
  <c r="C223" i="227" s="1"/>
  <c r="B222" i="227"/>
  <c r="B222" i="224" l="1"/>
  <c r="B222" i="226" s="1"/>
  <c r="C221" i="226"/>
  <c r="C221" i="229" s="1"/>
  <c r="D221" i="226"/>
  <c r="D221" i="229" s="1"/>
  <c r="E221" i="226"/>
  <c r="E221" i="229" s="1"/>
  <c r="I221" i="224"/>
  <c r="B221" i="229"/>
  <c r="H220" i="226"/>
  <c r="F221" i="226"/>
  <c r="F221" i="229" s="1"/>
  <c r="G221" i="226"/>
  <c r="G221" i="229" s="1"/>
  <c r="H221" i="224"/>
  <c r="A223" i="224"/>
  <c r="G222" i="224"/>
  <c r="F222" i="224"/>
  <c r="D222" i="224"/>
  <c r="E222" i="224"/>
  <c r="C222" i="224"/>
  <c r="H220" i="229"/>
  <c r="A225" i="229"/>
  <c r="A223" i="226"/>
  <c r="A224" i="227"/>
  <c r="C224" i="227" s="1"/>
  <c r="B223" i="227"/>
  <c r="B223" i="224" l="1"/>
  <c r="B223" i="226" s="1"/>
  <c r="I222" i="224"/>
  <c r="C222" i="226"/>
  <c r="C222" i="229" s="1"/>
  <c r="E222" i="226"/>
  <c r="E222" i="229" s="1"/>
  <c r="D222" i="226"/>
  <c r="D222" i="229" s="1"/>
  <c r="B222" i="229"/>
  <c r="F222" i="226"/>
  <c r="F222" i="229" s="1"/>
  <c r="H221" i="229"/>
  <c r="G222" i="226"/>
  <c r="G222" i="229" s="1"/>
  <c r="H222" i="224"/>
  <c r="A224" i="224"/>
  <c r="G223" i="224"/>
  <c r="F223" i="224"/>
  <c r="D223" i="224"/>
  <c r="E223" i="224"/>
  <c r="C223" i="224"/>
  <c r="H221" i="226"/>
  <c r="A226" i="229"/>
  <c r="A224" i="226"/>
  <c r="A225" i="227"/>
  <c r="C225" i="227" s="1"/>
  <c r="B224" i="227"/>
  <c r="B224" i="224" l="1"/>
  <c r="B224" i="226" s="1"/>
  <c r="D223" i="226"/>
  <c r="D223" i="229" s="1"/>
  <c r="I223" i="224"/>
  <c r="C223" i="226"/>
  <c r="C223" i="229" s="1"/>
  <c r="E223" i="226"/>
  <c r="E223" i="229" s="1"/>
  <c r="B223" i="229"/>
  <c r="H222" i="229"/>
  <c r="F223" i="226"/>
  <c r="F223" i="229" s="1"/>
  <c r="G223" i="226"/>
  <c r="G223" i="229" s="1"/>
  <c r="H223" i="224"/>
  <c r="A225" i="224"/>
  <c r="F224" i="224"/>
  <c r="G224" i="224"/>
  <c r="D224" i="224"/>
  <c r="E224" i="224"/>
  <c r="C224" i="224"/>
  <c r="H222" i="226"/>
  <c r="A227" i="229"/>
  <c r="A225" i="226"/>
  <c r="A226" i="227"/>
  <c r="C226" i="227" s="1"/>
  <c r="B225" i="227"/>
  <c r="B225" i="224" s="1"/>
  <c r="I224" i="224" l="1"/>
  <c r="C224" i="226"/>
  <c r="C224" i="229" s="1"/>
  <c r="E224" i="226"/>
  <c r="E224" i="229" s="1"/>
  <c r="D224" i="226"/>
  <c r="D224" i="229" s="1"/>
  <c r="B224" i="229"/>
  <c r="F224" i="226"/>
  <c r="F224" i="229" s="1"/>
  <c r="H223" i="229"/>
  <c r="G224" i="226"/>
  <c r="G224" i="229" s="1"/>
  <c r="H224" i="224"/>
  <c r="A226" i="224"/>
  <c r="F225" i="224"/>
  <c r="G225" i="224"/>
  <c r="D225" i="224"/>
  <c r="E225" i="224"/>
  <c r="C225" i="224"/>
  <c r="H223" i="226"/>
  <c r="A228" i="229"/>
  <c r="A226" i="226"/>
  <c r="B225" i="226"/>
  <c r="A227" i="227"/>
  <c r="C227" i="227" s="1"/>
  <c r="B226" i="227"/>
  <c r="B226" i="224" l="1"/>
  <c r="B226" i="226" s="1"/>
  <c r="D225" i="226"/>
  <c r="D225" i="229" s="1"/>
  <c r="I225" i="224"/>
  <c r="C225" i="226"/>
  <c r="C225" i="229" s="1"/>
  <c r="E225" i="226"/>
  <c r="E225" i="229" s="1"/>
  <c r="F225" i="226"/>
  <c r="F225" i="229" s="1"/>
  <c r="H224" i="229"/>
  <c r="B225" i="229"/>
  <c r="G225" i="226"/>
  <c r="G225" i="229" s="1"/>
  <c r="H225" i="224"/>
  <c r="A227" i="224"/>
  <c r="F226" i="224"/>
  <c r="G226" i="224"/>
  <c r="D226" i="224"/>
  <c r="E226" i="224"/>
  <c r="C226" i="224"/>
  <c r="H224" i="226"/>
  <c r="A229" i="229"/>
  <c r="A227" i="226"/>
  <c r="A228" i="227"/>
  <c r="C228" i="227" s="1"/>
  <c r="B227" i="227"/>
  <c r="B227" i="224" s="1"/>
  <c r="I226" i="224" l="1"/>
  <c r="D226" i="226"/>
  <c r="D226" i="229" s="1"/>
  <c r="C226" i="226"/>
  <c r="C226" i="229" s="1"/>
  <c r="E226" i="226"/>
  <c r="E226" i="229" s="1"/>
  <c r="F226" i="226"/>
  <c r="F226" i="229" s="1"/>
  <c r="B226" i="229"/>
  <c r="H225" i="229"/>
  <c r="G226" i="226"/>
  <c r="G226" i="229" s="1"/>
  <c r="H226" i="224"/>
  <c r="A228" i="224"/>
  <c r="F227" i="224"/>
  <c r="G227" i="224"/>
  <c r="E227" i="224"/>
  <c r="D227" i="224"/>
  <c r="C227" i="224"/>
  <c r="H225" i="226"/>
  <c r="A230" i="229"/>
  <c r="A228" i="226"/>
  <c r="B227" i="226"/>
  <c r="A229" i="227"/>
  <c r="C229" i="227" s="1"/>
  <c r="B228" i="227"/>
  <c r="B228" i="224" l="1"/>
  <c r="B228" i="226" s="1"/>
  <c r="E227" i="226"/>
  <c r="E227" i="229" s="1"/>
  <c r="I227" i="224"/>
  <c r="C227" i="226"/>
  <c r="C227" i="229" s="1"/>
  <c r="D227" i="226"/>
  <c r="D227" i="229" s="1"/>
  <c r="H227" i="224"/>
  <c r="B227" i="229"/>
  <c r="F227" i="226"/>
  <c r="F227" i="229" s="1"/>
  <c r="H226" i="229"/>
  <c r="H226" i="226"/>
  <c r="A229" i="224"/>
  <c r="F228" i="224"/>
  <c r="G228" i="224"/>
  <c r="E228" i="224"/>
  <c r="D228" i="224"/>
  <c r="C228" i="224"/>
  <c r="G227" i="226"/>
  <c r="G227" i="229" s="1"/>
  <c r="A231" i="229"/>
  <c r="A229" i="226"/>
  <c r="A230" i="227"/>
  <c r="C230" i="227" s="1"/>
  <c r="B229" i="227"/>
  <c r="B229" i="224" l="1"/>
  <c r="B229" i="226" s="1"/>
  <c r="E228" i="226"/>
  <c r="E228" i="229" s="1"/>
  <c r="I228" i="224"/>
  <c r="C228" i="226"/>
  <c r="C228" i="229" s="1"/>
  <c r="D228" i="226"/>
  <c r="D228" i="229" s="1"/>
  <c r="F228" i="226"/>
  <c r="F228" i="229" s="1"/>
  <c r="B228" i="229"/>
  <c r="H227" i="226"/>
  <c r="G228" i="226"/>
  <c r="G228" i="229" s="1"/>
  <c r="H228" i="224"/>
  <c r="H227" i="229"/>
  <c r="A230" i="224"/>
  <c r="G229" i="224"/>
  <c r="F229" i="224"/>
  <c r="E229" i="224"/>
  <c r="D229" i="224"/>
  <c r="C229" i="224"/>
  <c r="A232" i="229"/>
  <c r="A230" i="226"/>
  <c r="A231" i="227"/>
  <c r="C231" i="227" s="1"/>
  <c r="B230" i="227"/>
  <c r="C229" i="226" l="1"/>
  <c r="C229" i="229" s="1"/>
  <c r="D229" i="226"/>
  <c r="D229" i="229" s="1"/>
  <c r="E229" i="226"/>
  <c r="E229" i="229" s="1"/>
  <c r="I229" i="224"/>
  <c r="B230" i="224"/>
  <c r="B229" i="229"/>
  <c r="H228" i="229"/>
  <c r="G229" i="226"/>
  <c r="G229" i="229" s="1"/>
  <c r="H229" i="224"/>
  <c r="F229" i="226"/>
  <c r="A231" i="224"/>
  <c r="G230" i="224"/>
  <c r="F230" i="224"/>
  <c r="D230" i="224"/>
  <c r="E230" i="224"/>
  <c r="C230" i="224"/>
  <c r="H228" i="226"/>
  <c r="A233" i="229"/>
  <c r="A231" i="226"/>
  <c r="A232" i="227"/>
  <c r="C232" i="227" s="1"/>
  <c r="B231" i="227"/>
  <c r="B230" i="226" l="1"/>
  <c r="B230" i="229" s="1"/>
  <c r="I230" i="224"/>
  <c r="C230" i="226"/>
  <c r="C230" i="229" s="1"/>
  <c r="E230" i="226"/>
  <c r="E230" i="229" s="1"/>
  <c r="D230" i="226"/>
  <c r="D230" i="229" s="1"/>
  <c r="B231" i="224"/>
  <c r="H229" i="226"/>
  <c r="F229" i="229"/>
  <c r="H229" i="229" s="1"/>
  <c r="F230" i="226"/>
  <c r="F230" i="229" s="1"/>
  <c r="G230" i="226"/>
  <c r="G230" i="229" s="1"/>
  <c r="H230" i="224"/>
  <c r="A232" i="224"/>
  <c r="G231" i="224"/>
  <c r="F231" i="224"/>
  <c r="D231" i="224"/>
  <c r="E231" i="224"/>
  <c r="C231" i="224"/>
  <c r="A234" i="229"/>
  <c r="A232" i="226"/>
  <c r="A233" i="227"/>
  <c r="C233" i="227" s="1"/>
  <c r="B232" i="227"/>
  <c r="C231" i="226" l="1"/>
  <c r="C231" i="229" s="1"/>
  <c r="D231" i="226"/>
  <c r="D231" i="229" s="1"/>
  <c r="E231" i="226"/>
  <c r="E231" i="229" s="1"/>
  <c r="I231" i="224"/>
  <c r="B231" i="226"/>
  <c r="B232" i="224"/>
  <c r="H230" i="226"/>
  <c r="F231" i="226"/>
  <c r="F231" i="229" s="1"/>
  <c r="G231" i="226"/>
  <c r="G231" i="229" s="1"/>
  <c r="H231" i="224"/>
  <c r="A233" i="224"/>
  <c r="F232" i="224"/>
  <c r="G232" i="224"/>
  <c r="D232" i="224"/>
  <c r="E232" i="224"/>
  <c r="C232" i="224"/>
  <c r="H230" i="229"/>
  <c r="A235" i="229"/>
  <c r="A233" i="226"/>
  <c r="A234" i="227"/>
  <c r="C234" i="227" s="1"/>
  <c r="B233" i="227"/>
  <c r="B231" i="229" l="1"/>
  <c r="E232" i="226"/>
  <c r="E232" i="229" s="1"/>
  <c r="D232" i="226"/>
  <c r="D232" i="229" s="1"/>
  <c r="B232" i="226"/>
  <c r="B232" i="229" s="1"/>
  <c r="C232" i="226"/>
  <c r="C232" i="229" s="1"/>
  <c r="I232" i="224"/>
  <c r="B233" i="224"/>
  <c r="F232" i="226"/>
  <c r="F232" i="229" s="1"/>
  <c r="H231" i="229"/>
  <c r="G232" i="226"/>
  <c r="G232" i="229" s="1"/>
  <c r="H232" i="224"/>
  <c r="A234" i="224"/>
  <c r="F233" i="224"/>
  <c r="G233" i="224"/>
  <c r="D233" i="224"/>
  <c r="E233" i="224"/>
  <c r="C233" i="224"/>
  <c r="H231" i="226"/>
  <c r="A236" i="229"/>
  <c r="A234" i="226"/>
  <c r="A235" i="227"/>
  <c r="C235" i="227" s="1"/>
  <c r="B234" i="227"/>
  <c r="C233" i="226" l="1"/>
  <c r="C233" i="229" s="1"/>
  <c r="E233" i="226"/>
  <c r="E233" i="229" s="1"/>
  <c r="D233" i="226"/>
  <c r="D233" i="229" s="1"/>
  <c r="B233" i="226"/>
  <c r="I233" i="224"/>
  <c r="B234" i="224"/>
  <c r="H232" i="229"/>
  <c r="G233" i="226"/>
  <c r="G233" i="229" s="1"/>
  <c r="H233" i="224"/>
  <c r="A235" i="224"/>
  <c r="F234" i="224"/>
  <c r="G234" i="224"/>
  <c r="D234" i="224"/>
  <c r="E234" i="224"/>
  <c r="C234" i="224"/>
  <c r="H232" i="226"/>
  <c r="F233" i="226"/>
  <c r="F233" i="229" s="1"/>
  <c r="A237" i="229"/>
  <c r="A235" i="226"/>
  <c r="A236" i="227"/>
  <c r="C236" i="227" s="1"/>
  <c r="B235" i="227"/>
  <c r="B233" i="229" l="1"/>
  <c r="E234" i="226"/>
  <c r="E234" i="229" s="1"/>
  <c r="D234" i="226"/>
  <c r="D234" i="229" s="1"/>
  <c r="B234" i="226"/>
  <c r="B234" i="229" s="1"/>
  <c r="I234" i="224"/>
  <c r="C234" i="226"/>
  <c r="C234" i="229" s="1"/>
  <c r="F234" i="226"/>
  <c r="F234" i="229" s="1"/>
  <c r="H233" i="229"/>
  <c r="H233" i="226"/>
  <c r="B235" i="224"/>
  <c r="G234" i="226"/>
  <c r="G234" i="229" s="1"/>
  <c r="H234" i="224"/>
  <c r="A236" i="224"/>
  <c r="F235" i="224"/>
  <c r="G235" i="224"/>
  <c r="E235" i="224"/>
  <c r="D235" i="224"/>
  <c r="C235" i="224"/>
  <c r="A238" i="229"/>
  <c r="A236" i="226"/>
  <c r="A237" i="227"/>
  <c r="C237" i="227" s="1"/>
  <c r="B236" i="227"/>
  <c r="C235" i="226" l="1"/>
  <c r="C235" i="229" s="1"/>
  <c r="D235" i="226"/>
  <c r="D235" i="229" s="1"/>
  <c r="B235" i="226"/>
  <c r="B235" i="229" s="1"/>
  <c r="E235" i="226"/>
  <c r="E235" i="229" s="1"/>
  <c r="I235" i="224"/>
  <c r="B236" i="224"/>
  <c r="H235" i="224"/>
  <c r="H234" i="229"/>
  <c r="H234" i="226"/>
  <c r="A237" i="224"/>
  <c r="F236" i="224"/>
  <c r="G236" i="224"/>
  <c r="E236" i="224"/>
  <c r="D236" i="224"/>
  <c r="C236" i="224"/>
  <c r="G235" i="226"/>
  <c r="G235" i="229" s="1"/>
  <c r="F235" i="226"/>
  <c r="A239" i="229"/>
  <c r="A237" i="226"/>
  <c r="A238" i="227"/>
  <c r="C238" i="227" s="1"/>
  <c r="B237" i="227"/>
  <c r="D236" i="226" l="1"/>
  <c r="D236" i="229" s="1"/>
  <c r="E236" i="226"/>
  <c r="E236" i="229" s="1"/>
  <c r="B236" i="226"/>
  <c r="C236" i="226"/>
  <c r="C236" i="229" s="1"/>
  <c r="I236" i="224"/>
  <c r="B237" i="224"/>
  <c r="H235" i="226"/>
  <c r="F236" i="226"/>
  <c r="F236" i="229" s="1"/>
  <c r="G236" i="226"/>
  <c r="G236" i="229" s="1"/>
  <c r="H236" i="224"/>
  <c r="F235" i="229"/>
  <c r="H235" i="229" s="1"/>
  <c r="A238" i="224"/>
  <c r="G237" i="224"/>
  <c r="F237" i="224"/>
  <c r="E237" i="224"/>
  <c r="D237" i="224"/>
  <c r="C237" i="224"/>
  <c r="A240" i="229"/>
  <c r="A238" i="226"/>
  <c r="A239" i="227"/>
  <c r="C239" i="227" s="1"/>
  <c r="B238" i="227"/>
  <c r="B236" i="229" l="1"/>
  <c r="C237" i="226"/>
  <c r="C237" i="229" s="1"/>
  <c r="E237" i="226"/>
  <c r="E237" i="229" s="1"/>
  <c r="D237" i="226"/>
  <c r="D237" i="229" s="1"/>
  <c r="I237" i="224"/>
  <c r="B237" i="226"/>
  <c r="B237" i="229" s="1"/>
  <c r="B238" i="224"/>
  <c r="H236" i="229"/>
  <c r="F237" i="226"/>
  <c r="F237" i="229" s="1"/>
  <c r="H236" i="226"/>
  <c r="G237" i="226"/>
  <c r="G237" i="229" s="1"/>
  <c r="H237" i="224"/>
  <c r="A239" i="224"/>
  <c r="G238" i="224"/>
  <c r="F238" i="224"/>
  <c r="D238" i="224"/>
  <c r="E238" i="224"/>
  <c r="C238" i="224"/>
  <c r="A241" i="229"/>
  <c r="A239" i="226"/>
  <c r="A240" i="227"/>
  <c r="C240" i="227" s="1"/>
  <c r="B239" i="227"/>
  <c r="C238" i="226" l="1"/>
  <c r="C238" i="229" s="1"/>
  <c r="E238" i="226"/>
  <c r="E238" i="229" s="1"/>
  <c r="D238" i="226"/>
  <c r="D238" i="229" s="1"/>
  <c r="I238" i="224"/>
  <c r="B238" i="226"/>
  <c r="B238" i="229" s="1"/>
  <c r="B239" i="224"/>
  <c r="H237" i="226"/>
  <c r="F238" i="226"/>
  <c r="F238" i="229" s="1"/>
  <c r="G238" i="226"/>
  <c r="G238" i="229" s="1"/>
  <c r="H238" i="224"/>
  <c r="A240" i="224"/>
  <c r="G239" i="224"/>
  <c r="F239" i="224"/>
  <c r="D239" i="224"/>
  <c r="E239" i="224"/>
  <c r="C239" i="224"/>
  <c r="H237" i="229"/>
  <c r="A242" i="229"/>
  <c r="A240" i="226"/>
  <c r="A241" i="227"/>
  <c r="C241" i="227" s="1"/>
  <c r="B240" i="227"/>
  <c r="B240" i="224" l="1"/>
  <c r="B240" i="226" s="1"/>
  <c r="C239" i="226"/>
  <c r="C239" i="229" s="1"/>
  <c r="D239" i="226"/>
  <c r="D239" i="229" s="1"/>
  <c r="B239" i="226"/>
  <c r="B239" i="229" s="1"/>
  <c r="E239" i="226"/>
  <c r="E239" i="229" s="1"/>
  <c r="I239" i="224"/>
  <c r="F239" i="226"/>
  <c r="F239" i="229" s="1"/>
  <c r="G239" i="226"/>
  <c r="G239" i="229" s="1"/>
  <c r="H239" i="224"/>
  <c r="H238" i="229"/>
  <c r="A241" i="224"/>
  <c r="F240" i="224"/>
  <c r="G240" i="224"/>
  <c r="D240" i="224"/>
  <c r="E240" i="224"/>
  <c r="C240" i="224"/>
  <c r="H238" i="226"/>
  <c r="A243" i="229"/>
  <c r="A241" i="226"/>
  <c r="A242" i="227"/>
  <c r="C242" i="227" s="1"/>
  <c r="B241" i="227"/>
  <c r="B241" i="224" l="1"/>
  <c r="B241" i="226" s="1"/>
  <c r="C240" i="226"/>
  <c r="C240" i="229" s="1"/>
  <c r="E240" i="226"/>
  <c r="E240" i="229" s="1"/>
  <c r="D240" i="226"/>
  <c r="D240" i="229" s="1"/>
  <c r="I240" i="224"/>
  <c r="F240" i="226"/>
  <c r="F240" i="229" s="1"/>
  <c r="B240" i="229"/>
  <c r="H239" i="229"/>
  <c r="H239" i="226"/>
  <c r="G240" i="226"/>
  <c r="G240" i="229" s="1"/>
  <c r="H240" i="224"/>
  <c r="A242" i="224"/>
  <c r="F241" i="224"/>
  <c r="G241" i="224"/>
  <c r="D241" i="224"/>
  <c r="E241" i="224"/>
  <c r="C241" i="224"/>
  <c r="A244" i="229"/>
  <c r="A242" i="226"/>
  <c r="A243" i="227"/>
  <c r="C243" i="227" s="1"/>
  <c r="B242" i="227"/>
  <c r="C241" i="226" l="1"/>
  <c r="C241" i="229" s="1"/>
  <c r="E241" i="226"/>
  <c r="E241" i="229" s="1"/>
  <c r="I241" i="224"/>
  <c r="D241" i="226"/>
  <c r="D241" i="229" s="1"/>
  <c r="B242" i="224"/>
  <c r="F241" i="226"/>
  <c r="F241" i="229" s="1"/>
  <c r="B241" i="229"/>
  <c r="H240" i="226"/>
  <c r="G241" i="226"/>
  <c r="G241" i="229" s="1"/>
  <c r="H241" i="224"/>
  <c r="A243" i="224"/>
  <c r="F242" i="224"/>
  <c r="G242" i="224"/>
  <c r="D242" i="224"/>
  <c r="E242" i="224"/>
  <c r="C242" i="224"/>
  <c r="H240" i="229"/>
  <c r="A245" i="229"/>
  <c r="A243" i="226"/>
  <c r="A244" i="227"/>
  <c r="C244" i="227" s="1"/>
  <c r="B243" i="227"/>
  <c r="I242" i="224" l="1"/>
  <c r="E242" i="226"/>
  <c r="E242" i="229" s="1"/>
  <c r="C242" i="226"/>
  <c r="C242" i="229" s="1"/>
  <c r="D242" i="226"/>
  <c r="D242" i="229" s="1"/>
  <c r="B242" i="226"/>
  <c r="B243" i="224"/>
  <c r="H241" i="229"/>
  <c r="G242" i="226"/>
  <c r="G242" i="229" s="1"/>
  <c r="H242" i="224"/>
  <c r="A244" i="224"/>
  <c r="F243" i="224"/>
  <c r="G243" i="224"/>
  <c r="E243" i="224"/>
  <c r="D243" i="224"/>
  <c r="C243" i="224"/>
  <c r="F242" i="226"/>
  <c r="F242" i="229" s="1"/>
  <c r="H241" i="226"/>
  <c r="A246" i="229"/>
  <c r="A244" i="226"/>
  <c r="A245" i="227"/>
  <c r="C245" i="227" s="1"/>
  <c r="B244" i="227"/>
  <c r="B244" i="224" s="1"/>
  <c r="B242" i="229" l="1"/>
  <c r="C243" i="226"/>
  <c r="C243" i="229" s="1"/>
  <c r="D243" i="226"/>
  <c r="D243" i="229" s="1"/>
  <c r="B243" i="226"/>
  <c r="B243" i="229" s="1"/>
  <c r="E243" i="226"/>
  <c r="E243" i="229" s="1"/>
  <c r="I243" i="224"/>
  <c r="H243" i="224"/>
  <c r="F243" i="226"/>
  <c r="F243" i="229" s="1"/>
  <c r="G243" i="226"/>
  <c r="G243" i="229" s="1"/>
  <c r="H242" i="226"/>
  <c r="H242" i="229"/>
  <c r="A245" i="224"/>
  <c r="F244" i="224"/>
  <c r="G244" i="224"/>
  <c r="E244" i="224"/>
  <c r="D244" i="224"/>
  <c r="C244" i="224"/>
  <c r="A247" i="229"/>
  <c r="A245" i="226"/>
  <c r="B244" i="226"/>
  <c r="A246" i="227"/>
  <c r="C246" i="227" s="1"/>
  <c r="B245" i="227"/>
  <c r="C244" i="226" l="1"/>
  <c r="C244" i="229" s="1"/>
  <c r="E244" i="226"/>
  <c r="E244" i="229" s="1"/>
  <c r="D244" i="226"/>
  <c r="D244" i="229" s="1"/>
  <c r="I244" i="224"/>
  <c r="B245" i="224"/>
  <c r="F244" i="226"/>
  <c r="F244" i="229" s="1"/>
  <c r="H243" i="229"/>
  <c r="H243" i="226"/>
  <c r="B244" i="229"/>
  <c r="G244" i="226"/>
  <c r="G244" i="229" s="1"/>
  <c r="H244" i="224"/>
  <c r="A246" i="224"/>
  <c r="G245" i="224"/>
  <c r="F245" i="224"/>
  <c r="E245" i="224"/>
  <c r="D245" i="224"/>
  <c r="C245" i="224"/>
  <c r="A248" i="229"/>
  <c r="A246" i="226"/>
  <c r="A247" i="227"/>
  <c r="C247" i="227" s="1"/>
  <c r="B246" i="227"/>
  <c r="C245" i="226" l="1"/>
  <c r="C245" i="229" s="1"/>
  <c r="D245" i="226"/>
  <c r="D245" i="229" s="1"/>
  <c r="E245" i="226"/>
  <c r="E245" i="229" s="1"/>
  <c r="I245" i="224"/>
  <c r="B245" i="226"/>
  <c r="B246" i="224"/>
  <c r="F245" i="226"/>
  <c r="F245" i="229" s="1"/>
  <c r="H244" i="226"/>
  <c r="G245" i="226"/>
  <c r="G245" i="229" s="1"/>
  <c r="H245" i="224"/>
  <c r="A247" i="224"/>
  <c r="G246" i="224"/>
  <c r="F246" i="224"/>
  <c r="D246" i="224"/>
  <c r="E246" i="224"/>
  <c r="C246" i="224"/>
  <c r="H244" i="229"/>
  <c r="A249" i="229"/>
  <c r="A247" i="226"/>
  <c r="A248" i="227"/>
  <c r="C248" i="227" s="1"/>
  <c r="B247" i="227"/>
  <c r="B245" i="229" l="1"/>
  <c r="C246" i="226"/>
  <c r="C246" i="229" s="1"/>
  <c r="I246" i="224"/>
  <c r="B246" i="226"/>
  <c r="E246" i="226"/>
  <c r="E246" i="229" s="1"/>
  <c r="D246" i="226"/>
  <c r="D246" i="229" s="1"/>
  <c r="B247" i="224"/>
  <c r="H245" i="229"/>
  <c r="F246" i="226"/>
  <c r="F246" i="229" s="1"/>
  <c r="G246" i="226"/>
  <c r="G246" i="229" s="1"/>
  <c r="H246" i="224"/>
  <c r="A248" i="224"/>
  <c r="G247" i="224"/>
  <c r="F247" i="224"/>
  <c r="D247" i="224"/>
  <c r="E247" i="224"/>
  <c r="C247" i="224"/>
  <c r="H245" i="226"/>
  <c r="A250" i="229"/>
  <c r="A248" i="226"/>
  <c r="A249" i="227"/>
  <c r="C249" i="227" s="1"/>
  <c r="B248" i="227"/>
  <c r="B248" i="224" l="1"/>
  <c r="B248" i="226" s="1"/>
  <c r="B246" i="229"/>
  <c r="C247" i="226"/>
  <c r="C247" i="229" s="1"/>
  <c r="I247" i="224"/>
  <c r="B247" i="226"/>
  <c r="B247" i="229" s="1"/>
  <c r="E247" i="226"/>
  <c r="E247" i="229" s="1"/>
  <c r="D247" i="226"/>
  <c r="D247" i="229" s="1"/>
  <c r="F247" i="226"/>
  <c r="F247" i="229" s="1"/>
  <c r="G247" i="226"/>
  <c r="G247" i="229" s="1"/>
  <c r="H247" i="224"/>
  <c r="H246" i="229"/>
  <c r="A249" i="224"/>
  <c r="F248" i="224"/>
  <c r="G248" i="224"/>
  <c r="D248" i="224"/>
  <c r="E248" i="224"/>
  <c r="C248" i="224"/>
  <c r="H246" i="226"/>
  <c r="A251" i="229"/>
  <c r="A249" i="226"/>
  <c r="A250" i="227"/>
  <c r="C250" i="227" s="1"/>
  <c r="B249" i="227"/>
  <c r="B249" i="224" l="1"/>
  <c r="B249" i="226" s="1"/>
  <c r="E248" i="226"/>
  <c r="E248" i="229" s="1"/>
  <c r="D248" i="226"/>
  <c r="D248" i="229" s="1"/>
  <c r="C248" i="226"/>
  <c r="C248" i="229" s="1"/>
  <c r="I248" i="224"/>
  <c r="B248" i="229"/>
  <c r="H247" i="226"/>
  <c r="H247" i="229"/>
  <c r="G248" i="226"/>
  <c r="G248" i="229" s="1"/>
  <c r="H248" i="224"/>
  <c r="F248" i="226"/>
  <c r="A250" i="224"/>
  <c r="F249" i="224"/>
  <c r="G249" i="224"/>
  <c r="D249" i="224"/>
  <c r="E249" i="224"/>
  <c r="C249" i="224"/>
  <c r="A252" i="229"/>
  <c r="A250" i="226"/>
  <c r="A251" i="227"/>
  <c r="C251" i="227" s="1"/>
  <c r="B250" i="227"/>
  <c r="C249" i="226" l="1"/>
  <c r="C249" i="229" s="1"/>
  <c r="I249" i="224"/>
  <c r="E249" i="226"/>
  <c r="E249" i="229" s="1"/>
  <c r="D249" i="226"/>
  <c r="D249" i="229" s="1"/>
  <c r="B250" i="224"/>
  <c r="H248" i="226"/>
  <c r="B249" i="229"/>
  <c r="F249" i="226"/>
  <c r="F248" i="229"/>
  <c r="H248" i="229" s="1"/>
  <c r="G249" i="226"/>
  <c r="G249" i="229" s="1"/>
  <c r="H249" i="224"/>
  <c r="A251" i="224"/>
  <c r="F250" i="224"/>
  <c r="G250" i="224"/>
  <c r="D250" i="224"/>
  <c r="E250" i="224"/>
  <c r="C250" i="224"/>
  <c r="A253" i="229"/>
  <c r="A251" i="226"/>
  <c r="A252" i="227"/>
  <c r="C252" i="227" s="1"/>
  <c r="B251" i="227"/>
  <c r="E250" i="226" l="1"/>
  <c r="E250" i="229" s="1"/>
  <c r="C250" i="226"/>
  <c r="C250" i="229" s="1"/>
  <c r="D250" i="226"/>
  <c r="D250" i="229" s="1"/>
  <c r="I250" i="224"/>
  <c r="B250" i="226"/>
  <c r="B250" i="229" s="1"/>
  <c r="B251" i="224"/>
  <c r="F250" i="226"/>
  <c r="F250" i="229" s="1"/>
  <c r="H249" i="226"/>
  <c r="F249" i="229"/>
  <c r="H249" i="229" s="1"/>
  <c r="G250" i="226"/>
  <c r="G250" i="229" s="1"/>
  <c r="H250" i="224"/>
  <c r="A252" i="224"/>
  <c r="F251" i="224"/>
  <c r="G251" i="224"/>
  <c r="E251" i="224"/>
  <c r="D251" i="224"/>
  <c r="C251" i="224"/>
  <c r="A254" i="229"/>
  <c r="A252" i="226"/>
  <c r="A253" i="227"/>
  <c r="C253" i="227" s="1"/>
  <c r="B252" i="227"/>
  <c r="C251" i="226" l="1"/>
  <c r="C251" i="229" s="1"/>
  <c r="D251" i="226"/>
  <c r="D251" i="229" s="1"/>
  <c r="E251" i="226"/>
  <c r="E251" i="229" s="1"/>
  <c r="G251" i="226"/>
  <c r="G251" i="229" s="1"/>
  <c r="I251" i="224"/>
  <c r="B251" i="226"/>
  <c r="B251" i="229" s="1"/>
  <c r="B252" i="224"/>
  <c r="H251" i="224"/>
  <c r="H250" i="229"/>
  <c r="A253" i="224"/>
  <c r="F252" i="224"/>
  <c r="G252" i="224"/>
  <c r="E252" i="224"/>
  <c r="D252" i="224"/>
  <c r="C252" i="224"/>
  <c r="F251" i="226"/>
  <c r="H250" i="226"/>
  <c r="A255" i="229"/>
  <c r="A253" i="226"/>
  <c r="A254" i="227"/>
  <c r="C254" i="227" s="1"/>
  <c r="B253" i="227"/>
  <c r="B253" i="224" l="1"/>
  <c r="B253" i="226" s="1"/>
  <c r="H251" i="226"/>
  <c r="D252" i="226"/>
  <c r="D252" i="229" s="1"/>
  <c r="C252" i="226"/>
  <c r="C252" i="229" s="1"/>
  <c r="E252" i="226"/>
  <c r="E252" i="229" s="1"/>
  <c r="B252" i="226"/>
  <c r="B252" i="229" s="1"/>
  <c r="I252" i="224"/>
  <c r="F252" i="226"/>
  <c r="F252" i="229" s="1"/>
  <c r="F251" i="229"/>
  <c r="H251" i="229" s="1"/>
  <c r="G252" i="226"/>
  <c r="G252" i="229" s="1"/>
  <c r="H252" i="224"/>
  <c r="A254" i="224"/>
  <c r="G253" i="224"/>
  <c r="F253" i="224"/>
  <c r="E253" i="224"/>
  <c r="D253" i="224"/>
  <c r="C253" i="224"/>
  <c r="A256" i="229"/>
  <c r="A254" i="226"/>
  <c r="A255" i="227"/>
  <c r="C255" i="227" s="1"/>
  <c r="B254" i="227"/>
  <c r="B254" i="224" s="1"/>
  <c r="C253" i="226" l="1"/>
  <c r="C253" i="229" s="1"/>
  <c r="E253" i="226"/>
  <c r="E253" i="229" s="1"/>
  <c r="I253" i="224"/>
  <c r="D253" i="226"/>
  <c r="D253" i="229" s="1"/>
  <c r="H252" i="226"/>
  <c r="B253" i="229"/>
  <c r="F253" i="226"/>
  <c r="F253" i="229" s="1"/>
  <c r="G253" i="226"/>
  <c r="G253" i="229" s="1"/>
  <c r="H253" i="224"/>
  <c r="A255" i="224"/>
  <c r="G254" i="224"/>
  <c r="F254" i="224"/>
  <c r="D254" i="224"/>
  <c r="E254" i="224"/>
  <c r="C254" i="224"/>
  <c r="H252" i="229"/>
  <c r="A257" i="229"/>
  <c r="B254" i="226"/>
  <c r="A255" i="226"/>
  <c r="A256" i="227"/>
  <c r="C256" i="227" s="1"/>
  <c r="B255" i="227"/>
  <c r="C254" i="226" l="1"/>
  <c r="C254" i="229" s="1"/>
  <c r="E254" i="226"/>
  <c r="E254" i="229" s="1"/>
  <c r="I254" i="224"/>
  <c r="D254" i="226"/>
  <c r="D254" i="229" s="1"/>
  <c r="B255" i="224"/>
  <c r="F254" i="226"/>
  <c r="F254" i="229" s="1"/>
  <c r="B254" i="229"/>
  <c r="H253" i="229"/>
  <c r="G254" i="226"/>
  <c r="G254" i="229" s="1"/>
  <c r="H254" i="224"/>
  <c r="A256" i="224"/>
  <c r="G255" i="224"/>
  <c r="F255" i="224"/>
  <c r="D255" i="224"/>
  <c r="E255" i="224"/>
  <c r="C255" i="224"/>
  <c r="H253" i="226"/>
  <c r="A258" i="229"/>
  <c r="A256" i="226"/>
  <c r="A257" i="227"/>
  <c r="C257" i="227" s="1"/>
  <c r="B256" i="227"/>
  <c r="C255" i="226" l="1"/>
  <c r="C255" i="229" s="1"/>
  <c r="E255" i="226"/>
  <c r="E255" i="229" s="1"/>
  <c r="D255" i="226"/>
  <c r="D255" i="229" s="1"/>
  <c r="I255" i="224"/>
  <c r="B255" i="226"/>
  <c r="B255" i="229" s="1"/>
  <c r="B256" i="224"/>
  <c r="H254" i="229"/>
  <c r="G255" i="226"/>
  <c r="G255" i="229" s="1"/>
  <c r="H255" i="224"/>
  <c r="A257" i="224"/>
  <c r="F256" i="224"/>
  <c r="G256" i="224"/>
  <c r="D256" i="224"/>
  <c r="E256" i="224"/>
  <c r="C256" i="224"/>
  <c r="H254" i="226"/>
  <c r="F255" i="226"/>
  <c r="A259" i="229"/>
  <c r="A257" i="226"/>
  <c r="A258" i="227"/>
  <c r="C258" i="227" s="1"/>
  <c r="B257" i="227"/>
  <c r="B257" i="224" l="1"/>
  <c r="B257" i="226" s="1"/>
  <c r="C256" i="226"/>
  <c r="C256" i="229" s="1"/>
  <c r="E256" i="226"/>
  <c r="E256" i="229" s="1"/>
  <c r="D256" i="226"/>
  <c r="D256" i="229" s="1"/>
  <c r="B256" i="226"/>
  <c r="B256" i="229" s="1"/>
  <c r="I256" i="224"/>
  <c r="H255" i="226"/>
  <c r="F255" i="229"/>
  <c r="H255" i="229" s="1"/>
  <c r="G256" i="226"/>
  <c r="G256" i="229" s="1"/>
  <c r="H256" i="224"/>
  <c r="F256" i="226"/>
  <c r="A258" i="224"/>
  <c r="E257" i="224"/>
  <c r="F257" i="224"/>
  <c r="G257" i="224"/>
  <c r="D257" i="224"/>
  <c r="C257" i="224"/>
  <c r="A260" i="229"/>
  <c r="A258" i="226"/>
  <c r="A259" i="227"/>
  <c r="C259" i="227" s="1"/>
  <c r="B258" i="227"/>
  <c r="C257" i="226" l="1"/>
  <c r="C257" i="229" s="1"/>
  <c r="D257" i="226"/>
  <c r="D257" i="229" s="1"/>
  <c r="I257" i="224"/>
  <c r="E257" i="226"/>
  <c r="E257" i="229" s="1"/>
  <c r="B258" i="224"/>
  <c r="H256" i="226"/>
  <c r="B257" i="229"/>
  <c r="F256" i="229"/>
  <c r="H256" i="229" s="1"/>
  <c r="G257" i="226"/>
  <c r="G257" i="229" s="1"/>
  <c r="H257" i="224"/>
  <c r="A259" i="224"/>
  <c r="F258" i="224"/>
  <c r="G258" i="224"/>
  <c r="E258" i="224"/>
  <c r="D258" i="224"/>
  <c r="C258" i="224"/>
  <c r="F257" i="226"/>
  <c r="A261" i="229"/>
  <c r="A259" i="226"/>
  <c r="A260" i="227"/>
  <c r="C260" i="227" s="1"/>
  <c r="B259" i="227"/>
  <c r="C258" i="226" l="1"/>
  <c r="C258" i="229" s="1"/>
  <c r="I258" i="224"/>
  <c r="D258" i="226"/>
  <c r="D258" i="229" s="1"/>
  <c r="E258" i="226"/>
  <c r="E258" i="229" s="1"/>
  <c r="B258" i="226"/>
  <c r="B258" i="229" s="1"/>
  <c r="B259" i="224"/>
  <c r="H257" i="226"/>
  <c r="F258" i="226"/>
  <c r="F258" i="229" s="1"/>
  <c r="G258" i="226"/>
  <c r="G258" i="229" s="1"/>
  <c r="H258" i="224"/>
  <c r="F257" i="229"/>
  <c r="H257" i="229" s="1"/>
  <c r="A260" i="224"/>
  <c r="F259" i="224"/>
  <c r="G259" i="224"/>
  <c r="E259" i="224"/>
  <c r="D259" i="224"/>
  <c r="C259" i="224"/>
  <c r="A262" i="229"/>
  <c r="A260" i="226"/>
  <c r="A261" i="227"/>
  <c r="C261" i="227" s="1"/>
  <c r="B260" i="227"/>
  <c r="D259" i="226" l="1"/>
  <c r="D259" i="229" s="1"/>
  <c r="E259" i="226"/>
  <c r="E259" i="229" s="1"/>
  <c r="C259" i="226"/>
  <c r="C259" i="229" s="1"/>
  <c r="I259" i="224"/>
  <c r="B259" i="226"/>
  <c r="B259" i="229" s="1"/>
  <c r="B260" i="224"/>
  <c r="F259" i="226"/>
  <c r="F259" i="229" s="1"/>
  <c r="H259" i="224"/>
  <c r="H258" i="226"/>
  <c r="H258" i="229"/>
  <c r="A261" i="224"/>
  <c r="F260" i="224"/>
  <c r="G260" i="224"/>
  <c r="E260" i="224"/>
  <c r="D260" i="224"/>
  <c r="C260" i="224"/>
  <c r="G259" i="226"/>
  <c r="G259" i="229" s="1"/>
  <c r="A263" i="229"/>
  <c r="A261" i="226"/>
  <c r="A262" i="227"/>
  <c r="C262" i="227" s="1"/>
  <c r="B261" i="227"/>
  <c r="C260" i="226" l="1"/>
  <c r="C260" i="229" s="1"/>
  <c r="D260" i="226"/>
  <c r="D260" i="229" s="1"/>
  <c r="E260" i="226"/>
  <c r="E260" i="229" s="1"/>
  <c r="I260" i="224"/>
  <c r="B260" i="226"/>
  <c r="B260" i="229" s="1"/>
  <c r="B261" i="224"/>
  <c r="F260" i="226"/>
  <c r="F260" i="229" s="1"/>
  <c r="H259" i="226"/>
  <c r="G260" i="226"/>
  <c r="G260" i="229" s="1"/>
  <c r="H260" i="224"/>
  <c r="H259" i="229"/>
  <c r="A262" i="224"/>
  <c r="G261" i="224"/>
  <c r="E261" i="224"/>
  <c r="F261" i="224"/>
  <c r="D261" i="224"/>
  <c r="C261" i="224"/>
  <c r="A264" i="229"/>
  <c r="A262" i="226"/>
  <c r="A263" i="227"/>
  <c r="C263" i="227" s="1"/>
  <c r="B262" i="227"/>
  <c r="I261" i="224" l="1"/>
  <c r="E261" i="226"/>
  <c r="E261" i="229" s="1"/>
  <c r="C261" i="226"/>
  <c r="C261" i="229" s="1"/>
  <c r="B261" i="226"/>
  <c r="D261" i="226"/>
  <c r="D261" i="229" s="1"/>
  <c r="B262" i="224"/>
  <c r="H260" i="229"/>
  <c r="G261" i="226"/>
  <c r="G261" i="229" s="1"/>
  <c r="H261" i="224"/>
  <c r="A263" i="224"/>
  <c r="G262" i="224"/>
  <c r="E262" i="224"/>
  <c r="F262" i="224"/>
  <c r="D262" i="224"/>
  <c r="C262" i="224"/>
  <c r="F261" i="226"/>
  <c r="H260" i="226"/>
  <c r="A265" i="229"/>
  <c r="A263" i="226"/>
  <c r="A264" i="227"/>
  <c r="C264" i="227" s="1"/>
  <c r="B263" i="227"/>
  <c r="B261" i="229" l="1"/>
  <c r="C262" i="226"/>
  <c r="C262" i="229" s="1"/>
  <c r="E262" i="226"/>
  <c r="E262" i="229" s="1"/>
  <c r="D262" i="226"/>
  <c r="D262" i="229" s="1"/>
  <c r="I262" i="224"/>
  <c r="B262" i="226"/>
  <c r="B262" i="229" s="1"/>
  <c r="B263" i="224"/>
  <c r="H261" i="226"/>
  <c r="F261" i="229"/>
  <c r="H261" i="229" s="1"/>
  <c r="G262" i="226"/>
  <c r="G262" i="229" s="1"/>
  <c r="H262" i="224"/>
  <c r="A264" i="224"/>
  <c r="G263" i="224"/>
  <c r="F263" i="224"/>
  <c r="E263" i="224"/>
  <c r="D263" i="224"/>
  <c r="C263" i="224"/>
  <c r="F262" i="226"/>
  <c r="A266" i="229"/>
  <c r="A264" i="226"/>
  <c r="A265" i="227"/>
  <c r="C265" i="227" s="1"/>
  <c r="B264" i="227"/>
  <c r="C263" i="226" l="1"/>
  <c r="C263" i="229" s="1"/>
  <c r="D263" i="226"/>
  <c r="D263" i="229" s="1"/>
  <c r="I263" i="224"/>
  <c r="B263" i="226"/>
  <c r="B263" i="229" s="1"/>
  <c r="E263" i="226"/>
  <c r="E263" i="229" s="1"/>
  <c r="B264" i="224"/>
  <c r="H262" i="226"/>
  <c r="F263" i="226"/>
  <c r="F263" i="229" s="1"/>
  <c r="F262" i="229"/>
  <c r="H262" i="229" s="1"/>
  <c r="G263" i="226"/>
  <c r="G263" i="229" s="1"/>
  <c r="H263" i="224"/>
  <c r="A265" i="224"/>
  <c r="E264" i="224"/>
  <c r="F264" i="224"/>
  <c r="G264" i="224"/>
  <c r="D264" i="224"/>
  <c r="C264" i="224"/>
  <c r="A267" i="229"/>
  <c r="A265" i="226"/>
  <c r="A266" i="227"/>
  <c r="C266" i="227" s="1"/>
  <c r="B265" i="227"/>
  <c r="I264" i="224" l="1"/>
  <c r="D264" i="226"/>
  <c r="D264" i="229" s="1"/>
  <c r="E264" i="226"/>
  <c r="E264" i="229" s="1"/>
  <c r="B264" i="226"/>
  <c r="B264" i="229" s="1"/>
  <c r="C264" i="226"/>
  <c r="C264" i="229" s="1"/>
  <c r="B265" i="224"/>
  <c r="F264" i="226"/>
  <c r="F264" i="229" s="1"/>
  <c r="H263" i="226"/>
  <c r="G264" i="226"/>
  <c r="G264" i="229" s="1"/>
  <c r="H264" i="224"/>
  <c r="A266" i="224"/>
  <c r="E265" i="224"/>
  <c r="F265" i="224"/>
  <c r="G265" i="224"/>
  <c r="D265" i="224"/>
  <c r="C265" i="224"/>
  <c r="H263" i="229"/>
  <c r="A268" i="229"/>
  <c r="A266" i="226"/>
  <c r="A267" i="227"/>
  <c r="C267" i="227" s="1"/>
  <c r="B266" i="227"/>
  <c r="D265" i="226" l="1"/>
  <c r="D265" i="229" s="1"/>
  <c r="C265" i="226"/>
  <c r="C265" i="229" s="1"/>
  <c r="B265" i="226"/>
  <c r="B265" i="229" s="1"/>
  <c r="I265" i="224"/>
  <c r="E265" i="226"/>
  <c r="E265" i="229" s="1"/>
  <c r="B266" i="224"/>
  <c r="F265" i="226"/>
  <c r="F265" i="229" s="1"/>
  <c r="H264" i="229"/>
  <c r="G265" i="226"/>
  <c r="G265" i="229" s="1"/>
  <c r="H265" i="224"/>
  <c r="A267" i="224"/>
  <c r="F266" i="224"/>
  <c r="G266" i="224"/>
  <c r="E266" i="224"/>
  <c r="D266" i="224"/>
  <c r="C266" i="224"/>
  <c r="H264" i="226"/>
  <c r="A269" i="229"/>
  <c r="A267" i="226"/>
  <c r="A268" i="227"/>
  <c r="C268" i="227" s="1"/>
  <c r="B267" i="227"/>
  <c r="C266" i="226" l="1"/>
  <c r="C266" i="229" s="1"/>
  <c r="D266" i="226"/>
  <c r="D266" i="229" s="1"/>
  <c r="E266" i="226"/>
  <c r="E266" i="229" s="1"/>
  <c r="I266" i="224"/>
  <c r="B266" i="226"/>
  <c r="B266" i="229" s="1"/>
  <c r="F266" i="226"/>
  <c r="F266" i="229" s="1"/>
  <c r="H265" i="229"/>
  <c r="G266" i="226"/>
  <c r="G266" i="229" s="1"/>
  <c r="H266" i="224"/>
  <c r="B267" i="224"/>
  <c r="A268" i="224"/>
  <c r="F267" i="224"/>
  <c r="G267" i="224"/>
  <c r="E267" i="224"/>
  <c r="D267" i="224"/>
  <c r="C267" i="224"/>
  <c r="H265" i="226"/>
  <c r="A270" i="229"/>
  <c r="A268" i="226"/>
  <c r="A269" i="227"/>
  <c r="C269" i="227" s="1"/>
  <c r="B268" i="227"/>
  <c r="B267" i="226" l="1"/>
  <c r="B267" i="229" s="1"/>
  <c r="D267" i="226"/>
  <c r="D267" i="229" s="1"/>
  <c r="E267" i="226"/>
  <c r="E267" i="229" s="1"/>
  <c r="C267" i="226"/>
  <c r="C267" i="229" s="1"/>
  <c r="I267" i="224"/>
  <c r="B268" i="224"/>
  <c r="H267" i="224"/>
  <c r="H266" i="226"/>
  <c r="H266" i="229"/>
  <c r="A269" i="224"/>
  <c r="F268" i="224"/>
  <c r="G268" i="224"/>
  <c r="E268" i="224"/>
  <c r="D268" i="224"/>
  <c r="C268" i="224"/>
  <c r="F267" i="226"/>
  <c r="G267" i="226"/>
  <c r="G267" i="229" s="1"/>
  <c r="A271" i="229"/>
  <c r="A269" i="226"/>
  <c r="A270" i="227"/>
  <c r="C270" i="227" s="1"/>
  <c r="B269" i="227"/>
  <c r="B269" i="224" l="1"/>
  <c r="B269" i="226" s="1"/>
  <c r="D268" i="226"/>
  <c r="D268" i="229" s="1"/>
  <c r="E268" i="226"/>
  <c r="E268" i="229" s="1"/>
  <c r="B268" i="226"/>
  <c r="B268" i="229" s="1"/>
  <c r="C268" i="226"/>
  <c r="C268" i="229" s="1"/>
  <c r="I268" i="224"/>
  <c r="F268" i="226"/>
  <c r="F268" i="229" s="1"/>
  <c r="H267" i="226"/>
  <c r="G268" i="226"/>
  <c r="G268" i="229" s="1"/>
  <c r="H268" i="224"/>
  <c r="F267" i="229"/>
  <c r="H267" i="229" s="1"/>
  <c r="A270" i="224"/>
  <c r="G269" i="224"/>
  <c r="E269" i="224"/>
  <c r="F269" i="224"/>
  <c r="D269" i="224"/>
  <c r="C269" i="224"/>
  <c r="A272" i="229"/>
  <c r="A270" i="226"/>
  <c r="A271" i="227"/>
  <c r="C271" i="227" s="1"/>
  <c r="B270" i="227"/>
  <c r="C269" i="226" l="1"/>
  <c r="C269" i="229" s="1"/>
  <c r="D269" i="226"/>
  <c r="D269" i="229" s="1"/>
  <c r="I269" i="224"/>
  <c r="E269" i="226"/>
  <c r="E269" i="229" s="1"/>
  <c r="B270" i="224"/>
  <c r="B269" i="229"/>
  <c r="F269" i="226"/>
  <c r="F269" i="229" s="1"/>
  <c r="H268" i="229"/>
  <c r="G269" i="226"/>
  <c r="G269" i="229" s="1"/>
  <c r="H269" i="224"/>
  <c r="A271" i="224"/>
  <c r="G270" i="224"/>
  <c r="E270" i="224"/>
  <c r="F270" i="224"/>
  <c r="D270" i="224"/>
  <c r="C270" i="224"/>
  <c r="H268" i="226"/>
  <c r="A273" i="229"/>
  <c r="A271" i="226"/>
  <c r="A272" i="227"/>
  <c r="C272" i="227" s="1"/>
  <c r="B271" i="227"/>
  <c r="C270" i="226" l="1"/>
  <c r="C270" i="229" s="1"/>
  <c r="D270" i="226"/>
  <c r="D270" i="229" s="1"/>
  <c r="I270" i="224"/>
  <c r="E270" i="226"/>
  <c r="E270" i="229" s="1"/>
  <c r="B270" i="226"/>
  <c r="B270" i="229" s="1"/>
  <c r="B271" i="224"/>
  <c r="G270" i="226"/>
  <c r="G270" i="229" s="1"/>
  <c r="H270" i="224"/>
  <c r="H269" i="229"/>
  <c r="A272" i="224"/>
  <c r="G271" i="224"/>
  <c r="F271" i="224"/>
  <c r="E271" i="224"/>
  <c r="D271" i="224"/>
  <c r="C271" i="224"/>
  <c r="H269" i="226"/>
  <c r="F270" i="226"/>
  <c r="A274" i="229"/>
  <c r="A272" i="226"/>
  <c r="A273" i="227"/>
  <c r="C273" i="227" s="1"/>
  <c r="B272" i="227"/>
  <c r="B272" i="224" s="1"/>
  <c r="C271" i="226" l="1"/>
  <c r="C271" i="229" s="1"/>
  <c r="D271" i="226"/>
  <c r="D271" i="229" s="1"/>
  <c r="B271" i="226"/>
  <c r="B271" i="229" s="1"/>
  <c r="I271" i="224"/>
  <c r="E271" i="226"/>
  <c r="E271" i="229" s="1"/>
  <c r="H270" i="226"/>
  <c r="F270" i="229"/>
  <c r="H270" i="229" s="1"/>
  <c r="G271" i="226"/>
  <c r="G271" i="229" s="1"/>
  <c r="H271" i="224"/>
  <c r="A273" i="224"/>
  <c r="E272" i="224"/>
  <c r="F272" i="224"/>
  <c r="G272" i="224"/>
  <c r="D272" i="224"/>
  <c r="C272" i="224"/>
  <c r="F271" i="226"/>
  <c r="A275" i="229"/>
  <c r="B272" i="226"/>
  <c r="A273" i="226"/>
  <c r="A274" i="227"/>
  <c r="C274" i="227" s="1"/>
  <c r="B273" i="227"/>
  <c r="C272" i="226" l="1"/>
  <c r="C272" i="229" s="1"/>
  <c r="I272" i="224"/>
  <c r="D272" i="226"/>
  <c r="D272" i="229" s="1"/>
  <c r="E272" i="226"/>
  <c r="E272" i="229" s="1"/>
  <c r="B273" i="224"/>
  <c r="F272" i="226"/>
  <c r="F272" i="229" s="1"/>
  <c r="H271" i="226"/>
  <c r="B272" i="229"/>
  <c r="G272" i="226"/>
  <c r="G272" i="229" s="1"/>
  <c r="H272" i="224"/>
  <c r="F271" i="229"/>
  <c r="H271" i="229" s="1"/>
  <c r="A274" i="224"/>
  <c r="E273" i="224"/>
  <c r="F273" i="224"/>
  <c r="G273" i="224"/>
  <c r="D273" i="224"/>
  <c r="C273" i="224"/>
  <c r="A276" i="229"/>
  <c r="A274" i="226"/>
  <c r="A275" i="227"/>
  <c r="C275" i="227" s="1"/>
  <c r="B274" i="227"/>
  <c r="C273" i="226" l="1"/>
  <c r="C273" i="229" s="1"/>
  <c r="D273" i="226"/>
  <c r="D273" i="229" s="1"/>
  <c r="I273" i="224"/>
  <c r="E273" i="226"/>
  <c r="E273" i="229" s="1"/>
  <c r="B273" i="226"/>
  <c r="B273" i="229" s="1"/>
  <c r="B274" i="224"/>
  <c r="F273" i="226"/>
  <c r="F273" i="229" s="1"/>
  <c r="H272" i="229"/>
  <c r="H272" i="226"/>
  <c r="A275" i="224"/>
  <c r="F274" i="224"/>
  <c r="G274" i="224"/>
  <c r="E274" i="224"/>
  <c r="D274" i="224"/>
  <c r="C274" i="224"/>
  <c r="G273" i="226"/>
  <c r="G273" i="229" s="1"/>
  <c r="H273" i="224"/>
  <c r="A277" i="229"/>
  <c r="A275" i="226"/>
  <c r="A276" i="227"/>
  <c r="C276" i="227" s="1"/>
  <c r="B275" i="227"/>
  <c r="B275" i="224" s="1"/>
  <c r="C274" i="226" l="1"/>
  <c r="C274" i="229" s="1"/>
  <c r="D274" i="226"/>
  <c r="D274" i="229" s="1"/>
  <c r="E274" i="226"/>
  <c r="E274" i="229" s="1"/>
  <c r="B274" i="226"/>
  <c r="B274" i="229" s="1"/>
  <c r="I274" i="224"/>
  <c r="F274" i="226"/>
  <c r="F274" i="229" s="1"/>
  <c r="G274" i="226"/>
  <c r="G274" i="229" s="1"/>
  <c r="H274" i="224"/>
  <c r="H273" i="229"/>
  <c r="H273" i="226"/>
  <c r="A276" i="224"/>
  <c r="F275" i="224"/>
  <c r="G275" i="224"/>
  <c r="E275" i="224"/>
  <c r="D275" i="224"/>
  <c r="C275" i="224"/>
  <c r="A278" i="229"/>
  <c r="B275" i="226"/>
  <c r="A276" i="226"/>
  <c r="A277" i="227"/>
  <c r="C277" i="227" s="1"/>
  <c r="B276" i="227"/>
  <c r="E275" i="226" l="1"/>
  <c r="E275" i="229" s="1"/>
  <c r="I275" i="224"/>
  <c r="C275" i="226"/>
  <c r="C275" i="229" s="1"/>
  <c r="D275" i="226"/>
  <c r="D275" i="229" s="1"/>
  <c r="B276" i="224"/>
  <c r="B275" i="229"/>
  <c r="H274" i="229"/>
  <c r="H274" i="226"/>
  <c r="H275" i="224"/>
  <c r="A277" i="224"/>
  <c r="F276" i="224"/>
  <c r="G276" i="224"/>
  <c r="E276" i="224"/>
  <c r="D276" i="224"/>
  <c r="C276" i="224"/>
  <c r="G275" i="226"/>
  <c r="G275" i="229" s="1"/>
  <c r="F275" i="226"/>
  <c r="A279" i="229"/>
  <c r="A277" i="226"/>
  <c r="A278" i="227"/>
  <c r="C278" i="227" s="1"/>
  <c r="B277" i="227"/>
  <c r="B277" i="224" l="1"/>
  <c r="B277" i="226" s="1"/>
  <c r="C276" i="226"/>
  <c r="C276" i="229" s="1"/>
  <c r="I276" i="224"/>
  <c r="D276" i="226"/>
  <c r="D276" i="229" s="1"/>
  <c r="E276" i="226"/>
  <c r="E276" i="229" s="1"/>
  <c r="B276" i="226"/>
  <c r="B276" i="229" s="1"/>
  <c r="F276" i="226"/>
  <c r="F276" i="229" s="1"/>
  <c r="H275" i="226"/>
  <c r="F275" i="229"/>
  <c r="H275" i="229" s="1"/>
  <c r="G276" i="226"/>
  <c r="G276" i="229" s="1"/>
  <c r="H276" i="224"/>
  <c r="A278" i="224"/>
  <c r="G277" i="224"/>
  <c r="E277" i="224"/>
  <c r="F277" i="224"/>
  <c r="D277" i="224"/>
  <c r="C277" i="224"/>
  <c r="A280" i="229"/>
  <c r="A278" i="226"/>
  <c r="A279" i="227"/>
  <c r="C279" i="227" s="1"/>
  <c r="B278" i="227"/>
  <c r="B278" i="224" l="1"/>
  <c r="B278" i="226" s="1"/>
  <c r="C277" i="226"/>
  <c r="C277" i="229" s="1"/>
  <c r="D277" i="226"/>
  <c r="D277" i="229" s="1"/>
  <c r="I277" i="224"/>
  <c r="E277" i="226"/>
  <c r="E277" i="229" s="1"/>
  <c r="B277" i="229"/>
  <c r="H276" i="229"/>
  <c r="G277" i="226"/>
  <c r="G277" i="229" s="1"/>
  <c r="H277" i="224"/>
  <c r="A279" i="224"/>
  <c r="G278" i="224"/>
  <c r="E278" i="224"/>
  <c r="F278" i="224"/>
  <c r="D278" i="224"/>
  <c r="C278" i="224"/>
  <c r="H276" i="226"/>
  <c r="F277" i="226"/>
  <c r="F277" i="229" s="1"/>
  <c r="A281" i="229"/>
  <c r="A279" i="226"/>
  <c r="A280" i="227"/>
  <c r="C280" i="227" s="1"/>
  <c r="B279" i="227"/>
  <c r="B279" i="224" l="1"/>
  <c r="B279" i="226" s="1"/>
  <c r="E278" i="226"/>
  <c r="E278" i="229" s="1"/>
  <c r="I278" i="224"/>
  <c r="C278" i="226"/>
  <c r="C278" i="229" s="1"/>
  <c r="D278" i="226"/>
  <c r="D278" i="229" s="1"/>
  <c r="B278" i="229"/>
  <c r="H277" i="226"/>
  <c r="H277" i="229"/>
  <c r="G278" i="226"/>
  <c r="G278" i="229" s="1"/>
  <c r="H278" i="224"/>
  <c r="A280" i="224"/>
  <c r="G279" i="224"/>
  <c r="F279" i="224"/>
  <c r="D279" i="224"/>
  <c r="E279" i="224"/>
  <c r="C279" i="224"/>
  <c r="F278" i="226"/>
  <c r="A282" i="229"/>
  <c r="A280" i="226"/>
  <c r="A281" i="227"/>
  <c r="C281" i="227" s="1"/>
  <c r="B280" i="227"/>
  <c r="B280" i="224" s="1"/>
  <c r="I279" i="224" l="1"/>
  <c r="C279" i="226"/>
  <c r="C279" i="229" s="1"/>
  <c r="E279" i="226"/>
  <c r="E279" i="229" s="1"/>
  <c r="D279" i="226"/>
  <c r="D279" i="229" s="1"/>
  <c r="H278" i="226"/>
  <c r="B279" i="229"/>
  <c r="F279" i="226"/>
  <c r="F279" i="229" s="1"/>
  <c r="G279" i="226"/>
  <c r="G279" i="229" s="1"/>
  <c r="H279" i="224"/>
  <c r="F278" i="229"/>
  <c r="H278" i="229" s="1"/>
  <c r="A281" i="224"/>
  <c r="E280" i="224"/>
  <c r="F280" i="224"/>
  <c r="G280" i="224"/>
  <c r="D280" i="224"/>
  <c r="C280" i="224"/>
  <c r="A283" i="229"/>
  <c r="A281" i="226"/>
  <c r="B280" i="226"/>
  <c r="A282" i="227"/>
  <c r="C282" i="227" s="1"/>
  <c r="B281" i="227"/>
  <c r="E280" i="226" l="1"/>
  <c r="E280" i="229" s="1"/>
  <c r="C280" i="226"/>
  <c r="C280" i="229" s="1"/>
  <c r="D280" i="226"/>
  <c r="D280" i="229" s="1"/>
  <c r="I280" i="224"/>
  <c r="B281" i="224"/>
  <c r="B280" i="229"/>
  <c r="H279" i="229"/>
  <c r="G280" i="226"/>
  <c r="G280" i="229" s="1"/>
  <c r="H280" i="224"/>
  <c r="A282" i="224"/>
  <c r="E281" i="224"/>
  <c r="F281" i="224"/>
  <c r="G281" i="224"/>
  <c r="D281" i="224"/>
  <c r="C281" i="224"/>
  <c r="F280" i="226"/>
  <c r="H279" i="226"/>
  <c r="A284" i="229"/>
  <c r="A282" i="226"/>
  <c r="A283" i="227"/>
  <c r="C283" i="227" s="1"/>
  <c r="B282" i="227"/>
  <c r="B282" i="224" l="1"/>
  <c r="B282" i="226" s="1"/>
  <c r="E281" i="226"/>
  <c r="E281" i="229" s="1"/>
  <c r="I281" i="224"/>
  <c r="C281" i="226"/>
  <c r="C281" i="229" s="1"/>
  <c r="D281" i="226"/>
  <c r="D281" i="229" s="1"/>
  <c r="B281" i="226"/>
  <c r="B281" i="229" s="1"/>
  <c r="H280" i="226"/>
  <c r="F281" i="226"/>
  <c r="F281" i="229" s="1"/>
  <c r="G281" i="226"/>
  <c r="G281" i="229" s="1"/>
  <c r="H281" i="224"/>
  <c r="A283" i="224"/>
  <c r="F282" i="224"/>
  <c r="G282" i="224"/>
  <c r="E282" i="224"/>
  <c r="D282" i="224"/>
  <c r="C282" i="224"/>
  <c r="F280" i="229"/>
  <c r="H280" i="229" s="1"/>
  <c r="A285" i="229"/>
  <c r="A283" i="226"/>
  <c r="A284" i="227"/>
  <c r="C284" i="227" s="1"/>
  <c r="B283" i="227"/>
  <c r="B283" i="224" s="1"/>
  <c r="C282" i="226" l="1"/>
  <c r="C282" i="229" s="1"/>
  <c r="D282" i="226"/>
  <c r="D282" i="229" s="1"/>
  <c r="E282" i="226"/>
  <c r="E282" i="229" s="1"/>
  <c r="I282" i="224"/>
  <c r="F282" i="226"/>
  <c r="F282" i="229" s="1"/>
  <c r="B282" i="229"/>
  <c r="H281" i="229"/>
  <c r="G282" i="226"/>
  <c r="G282" i="229" s="1"/>
  <c r="H282" i="224"/>
  <c r="A284" i="224"/>
  <c r="F283" i="224"/>
  <c r="G283" i="224"/>
  <c r="E283" i="224"/>
  <c r="D283" i="224"/>
  <c r="C283" i="224"/>
  <c r="H281" i="226"/>
  <c r="A286" i="229"/>
  <c r="B283" i="226"/>
  <c r="A284" i="226"/>
  <c r="A285" i="227"/>
  <c r="C285" i="227" s="1"/>
  <c r="B284" i="227"/>
  <c r="B284" i="224" l="1"/>
  <c r="B284" i="226" s="1"/>
  <c r="I283" i="224"/>
  <c r="C283" i="226"/>
  <c r="C283" i="229" s="1"/>
  <c r="D283" i="226"/>
  <c r="D283" i="229" s="1"/>
  <c r="E283" i="226"/>
  <c r="E283" i="229" s="1"/>
  <c r="F283" i="226"/>
  <c r="F283" i="229" s="1"/>
  <c r="B283" i="229"/>
  <c r="H282" i="229"/>
  <c r="H282" i="226"/>
  <c r="H283" i="224"/>
  <c r="A285" i="224"/>
  <c r="F284" i="224"/>
  <c r="G284" i="224"/>
  <c r="E284" i="224"/>
  <c r="D284" i="224"/>
  <c r="C284" i="224"/>
  <c r="G283" i="226"/>
  <c r="G283" i="229" s="1"/>
  <c r="A287" i="229"/>
  <c r="A285" i="226"/>
  <c r="A286" i="227"/>
  <c r="C286" i="227" s="1"/>
  <c r="B285" i="227"/>
  <c r="B285" i="224" s="1"/>
  <c r="I284" i="224" l="1"/>
  <c r="C284" i="226"/>
  <c r="C284" i="229" s="1"/>
  <c r="D284" i="226"/>
  <c r="D284" i="229" s="1"/>
  <c r="E284" i="226"/>
  <c r="E284" i="229" s="1"/>
  <c r="F284" i="226"/>
  <c r="F284" i="229" s="1"/>
  <c r="B284" i="229"/>
  <c r="G284" i="226"/>
  <c r="G284" i="229" s="1"/>
  <c r="H284" i="224"/>
  <c r="H283" i="229"/>
  <c r="A286" i="224"/>
  <c r="G285" i="224"/>
  <c r="E285" i="224"/>
  <c r="F285" i="224"/>
  <c r="D285" i="224"/>
  <c r="C285" i="224"/>
  <c r="H283" i="226"/>
  <c r="A288" i="229"/>
  <c r="A286" i="226"/>
  <c r="B285" i="226"/>
  <c r="A287" i="227"/>
  <c r="C287" i="227" s="1"/>
  <c r="B286" i="227"/>
  <c r="E285" i="226" l="1"/>
  <c r="E285" i="229" s="1"/>
  <c r="C285" i="226"/>
  <c r="C285" i="229" s="1"/>
  <c r="D285" i="226"/>
  <c r="D285" i="229" s="1"/>
  <c r="I285" i="224"/>
  <c r="B286" i="224"/>
  <c r="F285" i="226"/>
  <c r="F285" i="229" s="1"/>
  <c r="B285" i="229"/>
  <c r="H284" i="226"/>
  <c r="H284" i="229"/>
  <c r="G285" i="226"/>
  <c r="G285" i="229" s="1"/>
  <c r="H285" i="224"/>
  <c r="A287" i="224"/>
  <c r="G286" i="224"/>
  <c r="E286" i="224"/>
  <c r="F286" i="224"/>
  <c r="D286" i="224"/>
  <c r="C286" i="224"/>
  <c r="A289" i="229"/>
  <c r="A287" i="226"/>
  <c r="A288" i="227"/>
  <c r="C288" i="227" s="1"/>
  <c r="B287" i="227"/>
  <c r="C286" i="226" l="1"/>
  <c r="C286" i="229" s="1"/>
  <c r="D286" i="226"/>
  <c r="D286" i="229" s="1"/>
  <c r="I286" i="224"/>
  <c r="E286" i="226"/>
  <c r="E286" i="229" s="1"/>
  <c r="B286" i="226"/>
  <c r="B287" i="224"/>
  <c r="H285" i="226"/>
  <c r="H285" i="229"/>
  <c r="G286" i="226"/>
  <c r="G286" i="229" s="1"/>
  <c r="H286" i="224"/>
  <c r="A288" i="224"/>
  <c r="G287" i="224"/>
  <c r="F287" i="224"/>
  <c r="D287" i="224"/>
  <c r="E287" i="224"/>
  <c r="C287" i="224"/>
  <c r="F286" i="226"/>
  <c r="A290" i="229"/>
  <c r="A288" i="226"/>
  <c r="A289" i="227"/>
  <c r="C289" i="227" s="1"/>
  <c r="B288" i="227"/>
  <c r="B288" i="224" s="1"/>
  <c r="B286" i="229" l="1"/>
  <c r="C287" i="226"/>
  <c r="C287" i="229" s="1"/>
  <c r="E287" i="226"/>
  <c r="E287" i="229" s="1"/>
  <c r="D287" i="226"/>
  <c r="D287" i="229" s="1"/>
  <c r="I287" i="224"/>
  <c r="B287" i="226"/>
  <c r="B287" i="229" s="1"/>
  <c r="H286" i="226"/>
  <c r="G287" i="226"/>
  <c r="G287" i="229" s="1"/>
  <c r="H287" i="224"/>
  <c r="F286" i="229"/>
  <c r="H286" i="229" s="1"/>
  <c r="A289" i="224"/>
  <c r="E288" i="224"/>
  <c r="F288" i="224"/>
  <c r="G288" i="224"/>
  <c r="D288" i="224"/>
  <c r="C288" i="224"/>
  <c r="F287" i="226"/>
  <c r="A291" i="229"/>
  <c r="B288" i="226"/>
  <c r="A289" i="226"/>
  <c r="A290" i="227"/>
  <c r="C290" i="227" s="1"/>
  <c r="B289" i="227"/>
  <c r="C288" i="226" l="1"/>
  <c r="C288" i="229" s="1"/>
  <c r="D288" i="226"/>
  <c r="D288" i="229" s="1"/>
  <c r="I288" i="224"/>
  <c r="E288" i="226"/>
  <c r="E288" i="229" s="1"/>
  <c r="B289" i="224"/>
  <c r="H287" i="226"/>
  <c r="B288" i="229"/>
  <c r="F287" i="229"/>
  <c r="H287" i="229" s="1"/>
  <c r="G288" i="226"/>
  <c r="G288" i="229" s="1"/>
  <c r="H288" i="224"/>
  <c r="A290" i="224"/>
  <c r="E289" i="224"/>
  <c r="F289" i="224"/>
  <c r="G289" i="224"/>
  <c r="D289" i="224"/>
  <c r="C289" i="224"/>
  <c r="F288" i="226"/>
  <c r="A292" i="229"/>
  <c r="A290" i="226"/>
  <c r="A291" i="227"/>
  <c r="C291" i="227" s="1"/>
  <c r="B290" i="227"/>
  <c r="E289" i="226" l="1"/>
  <c r="E289" i="229" s="1"/>
  <c r="C289" i="226"/>
  <c r="C289" i="229" s="1"/>
  <c r="D289" i="226"/>
  <c r="D289" i="229" s="1"/>
  <c r="I289" i="224"/>
  <c r="B289" i="226"/>
  <c r="B289" i="229" s="1"/>
  <c r="B290" i="224"/>
  <c r="H288" i="226"/>
  <c r="F289" i="226"/>
  <c r="F289" i="229" s="1"/>
  <c r="G289" i="226"/>
  <c r="G289" i="229" s="1"/>
  <c r="H289" i="224"/>
  <c r="F288" i="229"/>
  <c r="H288" i="229" s="1"/>
  <c r="A291" i="224"/>
  <c r="F290" i="224"/>
  <c r="G290" i="224"/>
  <c r="E290" i="224"/>
  <c r="D290" i="224"/>
  <c r="C290" i="224"/>
  <c r="A293" i="229"/>
  <c r="A291" i="226"/>
  <c r="A292" i="227"/>
  <c r="C292" i="227" s="1"/>
  <c r="B291" i="227"/>
  <c r="D290" i="226" l="1"/>
  <c r="D290" i="229" s="1"/>
  <c r="E290" i="226"/>
  <c r="E290" i="229" s="1"/>
  <c r="C290" i="226"/>
  <c r="C290" i="229" s="1"/>
  <c r="B290" i="226"/>
  <c r="B290" i="229" s="1"/>
  <c r="I290" i="224"/>
  <c r="B291" i="224"/>
  <c r="F290" i="226"/>
  <c r="F290" i="229" s="1"/>
  <c r="G290" i="226"/>
  <c r="G290" i="229" s="1"/>
  <c r="H290" i="224"/>
  <c r="A292" i="224"/>
  <c r="F291" i="224"/>
  <c r="G291" i="224"/>
  <c r="E291" i="224"/>
  <c r="D291" i="224"/>
  <c r="C291" i="224"/>
  <c r="H289" i="229"/>
  <c r="H289" i="226"/>
  <c r="A294" i="229"/>
  <c r="A292" i="226"/>
  <c r="A293" i="227"/>
  <c r="C293" i="227" s="1"/>
  <c r="B292" i="227"/>
  <c r="B292" i="224" l="1"/>
  <c r="B292" i="226" s="1"/>
  <c r="C291" i="226"/>
  <c r="C291" i="229" s="1"/>
  <c r="D291" i="226"/>
  <c r="D291" i="229" s="1"/>
  <c r="B291" i="226"/>
  <c r="B291" i="229" s="1"/>
  <c r="E291" i="226"/>
  <c r="E291" i="229" s="1"/>
  <c r="I291" i="224"/>
  <c r="H291" i="224"/>
  <c r="F291" i="226"/>
  <c r="F291" i="229" s="1"/>
  <c r="H290" i="229"/>
  <c r="H290" i="226"/>
  <c r="A293" i="224"/>
  <c r="F292" i="224"/>
  <c r="G292" i="224"/>
  <c r="E292" i="224"/>
  <c r="D292" i="224"/>
  <c r="C292" i="224"/>
  <c r="G291" i="226"/>
  <c r="G291" i="229" s="1"/>
  <c r="A295" i="229"/>
  <c r="A293" i="226"/>
  <c r="A294" i="227"/>
  <c r="C294" i="227" s="1"/>
  <c r="B293" i="227"/>
  <c r="B293" i="224" l="1"/>
  <c r="B293" i="226" s="1"/>
  <c r="C292" i="226"/>
  <c r="C292" i="229" s="1"/>
  <c r="D292" i="226"/>
  <c r="D292" i="229" s="1"/>
  <c r="E292" i="226"/>
  <c r="E292" i="229" s="1"/>
  <c r="I292" i="224"/>
  <c r="F292" i="226"/>
  <c r="F292" i="229" s="1"/>
  <c r="B292" i="229"/>
  <c r="H291" i="226"/>
  <c r="G292" i="226"/>
  <c r="G292" i="229" s="1"/>
  <c r="H292" i="224"/>
  <c r="H291" i="229"/>
  <c r="A294" i="224"/>
  <c r="G293" i="224"/>
  <c r="E293" i="224"/>
  <c r="F293" i="224"/>
  <c r="D293" i="224"/>
  <c r="C293" i="224"/>
  <c r="A296" i="229"/>
  <c r="A294" i="226"/>
  <c r="A295" i="227"/>
  <c r="C295" i="227" s="1"/>
  <c r="B294" i="227"/>
  <c r="B294" i="224" l="1"/>
  <c r="B294" i="226" s="1"/>
  <c r="C293" i="226"/>
  <c r="C293" i="229" s="1"/>
  <c r="D293" i="226"/>
  <c r="D293" i="229" s="1"/>
  <c r="I293" i="224"/>
  <c r="E293" i="226"/>
  <c r="E293" i="229" s="1"/>
  <c r="B293" i="229"/>
  <c r="H292" i="229"/>
  <c r="G293" i="226"/>
  <c r="G293" i="229" s="1"/>
  <c r="H293" i="224"/>
  <c r="A295" i="224"/>
  <c r="G294" i="224"/>
  <c r="E294" i="224"/>
  <c r="F294" i="224"/>
  <c r="D294" i="224"/>
  <c r="C294" i="224"/>
  <c r="H292" i="226"/>
  <c r="F293" i="226"/>
  <c r="F293" i="229" s="1"/>
  <c r="A297" i="229"/>
  <c r="A295" i="226"/>
  <c r="A296" i="227"/>
  <c r="C296" i="227" s="1"/>
  <c r="B295" i="227"/>
  <c r="B295" i="224" l="1"/>
  <c r="B295" i="226" s="1"/>
  <c r="E294" i="226"/>
  <c r="E294" i="229" s="1"/>
  <c r="I294" i="224"/>
  <c r="C294" i="226"/>
  <c r="C294" i="229" s="1"/>
  <c r="D294" i="226"/>
  <c r="D294" i="229" s="1"/>
  <c r="B294" i="229"/>
  <c r="H293" i="226"/>
  <c r="H293" i="229"/>
  <c r="G294" i="226"/>
  <c r="G294" i="229" s="1"/>
  <c r="H294" i="224"/>
  <c r="A296" i="224"/>
  <c r="G295" i="224"/>
  <c r="F295" i="224"/>
  <c r="E295" i="224"/>
  <c r="D295" i="224"/>
  <c r="C295" i="224"/>
  <c r="F294" i="226"/>
  <c r="A298" i="229"/>
  <c r="A296" i="226"/>
  <c r="A297" i="227"/>
  <c r="C297" i="227" s="1"/>
  <c r="B296" i="227"/>
  <c r="B296" i="224" l="1"/>
  <c r="B296" i="226" s="1"/>
  <c r="C295" i="226"/>
  <c r="C295" i="229" s="1"/>
  <c r="I295" i="224"/>
  <c r="D295" i="226"/>
  <c r="D295" i="229" s="1"/>
  <c r="E295" i="226"/>
  <c r="E295" i="229" s="1"/>
  <c r="F295" i="226"/>
  <c r="F295" i="229" s="1"/>
  <c r="H294" i="226"/>
  <c r="B295" i="229"/>
  <c r="F294" i="229"/>
  <c r="H294" i="229" s="1"/>
  <c r="G295" i="226"/>
  <c r="G295" i="229" s="1"/>
  <c r="H295" i="224"/>
  <c r="A297" i="224"/>
  <c r="E296" i="224"/>
  <c r="F296" i="224"/>
  <c r="G296" i="224"/>
  <c r="D296" i="224"/>
  <c r="C296" i="224"/>
  <c r="A299" i="229"/>
  <c r="A297" i="226"/>
  <c r="A298" i="227"/>
  <c r="C298" i="227" s="1"/>
  <c r="B297" i="227"/>
  <c r="C296" i="226" l="1"/>
  <c r="C296" i="229" s="1"/>
  <c r="D296" i="226"/>
  <c r="D296" i="229" s="1"/>
  <c r="E296" i="226"/>
  <c r="E296" i="229" s="1"/>
  <c r="I296" i="224"/>
  <c r="B297" i="224"/>
  <c r="H295" i="226"/>
  <c r="F296" i="226"/>
  <c r="F296" i="229" s="1"/>
  <c r="B296" i="229"/>
  <c r="G296" i="226"/>
  <c r="G296" i="229" s="1"/>
  <c r="H296" i="224"/>
  <c r="A298" i="224"/>
  <c r="E297" i="224"/>
  <c r="F297" i="224"/>
  <c r="G297" i="224"/>
  <c r="D297" i="224"/>
  <c r="C297" i="224"/>
  <c r="H295" i="229"/>
  <c r="A300" i="229"/>
  <c r="A298" i="226"/>
  <c r="A299" i="227"/>
  <c r="C299" i="227" s="1"/>
  <c r="B298" i="227"/>
  <c r="E297" i="226" l="1"/>
  <c r="E297" i="229" s="1"/>
  <c r="C297" i="226"/>
  <c r="C297" i="229" s="1"/>
  <c r="D297" i="226"/>
  <c r="D297" i="229" s="1"/>
  <c r="I297" i="224"/>
  <c r="B297" i="226"/>
  <c r="B297" i="229" s="1"/>
  <c r="B298" i="224"/>
  <c r="H296" i="229"/>
  <c r="F297" i="226"/>
  <c r="F297" i="229" s="1"/>
  <c r="G297" i="226"/>
  <c r="G297" i="229" s="1"/>
  <c r="H297" i="224"/>
  <c r="A299" i="224"/>
  <c r="F298" i="224"/>
  <c r="G298" i="224"/>
  <c r="E298" i="224"/>
  <c r="D298" i="224"/>
  <c r="C298" i="224"/>
  <c r="H296" i="226"/>
  <c r="A301" i="229"/>
  <c r="A299" i="226"/>
  <c r="A300" i="227"/>
  <c r="C300" i="227" s="1"/>
  <c r="B299" i="227"/>
  <c r="C298" i="226" l="1"/>
  <c r="C298" i="229" s="1"/>
  <c r="D298" i="226"/>
  <c r="D298" i="229" s="1"/>
  <c r="E298" i="226"/>
  <c r="E298" i="229" s="1"/>
  <c r="B298" i="226"/>
  <c r="I298" i="224"/>
  <c r="B299" i="224"/>
  <c r="F298" i="226"/>
  <c r="F298" i="229" s="1"/>
  <c r="G298" i="226"/>
  <c r="G298" i="229" s="1"/>
  <c r="H298" i="224"/>
  <c r="H297" i="229"/>
  <c r="A300" i="224"/>
  <c r="F299" i="224"/>
  <c r="G299" i="224"/>
  <c r="E299" i="224"/>
  <c r="D299" i="224"/>
  <c r="C299" i="224"/>
  <c r="H297" i="226"/>
  <c r="A302" i="229"/>
  <c r="A300" i="226"/>
  <c r="A301" i="227"/>
  <c r="C301" i="227" s="1"/>
  <c r="B300" i="227"/>
  <c r="B298" i="229" l="1"/>
  <c r="D299" i="226"/>
  <c r="D299" i="229" s="1"/>
  <c r="E299" i="226"/>
  <c r="E299" i="229" s="1"/>
  <c r="B299" i="226"/>
  <c r="B299" i="229" s="1"/>
  <c r="I299" i="224"/>
  <c r="C299" i="226"/>
  <c r="C299" i="229" s="1"/>
  <c r="B300" i="224"/>
  <c r="H299" i="224"/>
  <c r="H298" i="229"/>
  <c r="H298" i="226"/>
  <c r="F299" i="226"/>
  <c r="F299" i="229" s="1"/>
  <c r="A301" i="224"/>
  <c r="F300" i="224"/>
  <c r="G300" i="224"/>
  <c r="E300" i="224"/>
  <c r="D300" i="224"/>
  <c r="C300" i="224"/>
  <c r="G299" i="226"/>
  <c r="G299" i="229" s="1"/>
  <c r="A303" i="229"/>
  <c r="A301" i="226"/>
  <c r="A302" i="227"/>
  <c r="C302" i="227" s="1"/>
  <c r="B301" i="227"/>
  <c r="C300" i="226" l="1"/>
  <c r="C300" i="229" s="1"/>
  <c r="D300" i="226"/>
  <c r="D300" i="229" s="1"/>
  <c r="E300" i="226"/>
  <c r="E300" i="229" s="1"/>
  <c r="B300" i="226"/>
  <c r="B300" i="229" s="1"/>
  <c r="I300" i="224"/>
  <c r="B301" i="224"/>
  <c r="F300" i="226"/>
  <c r="F300" i="229" s="1"/>
  <c r="H299" i="226"/>
  <c r="G300" i="226"/>
  <c r="G300" i="229" s="1"/>
  <c r="H300" i="224"/>
  <c r="H299" i="229"/>
  <c r="A302" i="224"/>
  <c r="G301" i="224"/>
  <c r="E301" i="224"/>
  <c r="F301" i="224"/>
  <c r="D301" i="224"/>
  <c r="C301" i="224"/>
  <c r="A304" i="229"/>
  <c r="A302" i="226"/>
  <c r="A303" i="227"/>
  <c r="C303" i="227" s="1"/>
  <c r="B302" i="227"/>
  <c r="C301" i="226" l="1"/>
  <c r="C301" i="229" s="1"/>
  <c r="D301" i="226"/>
  <c r="D301" i="229" s="1"/>
  <c r="I301" i="224"/>
  <c r="E301" i="226"/>
  <c r="E301" i="229" s="1"/>
  <c r="B301" i="226"/>
  <c r="B301" i="229" s="1"/>
  <c r="B302" i="224"/>
  <c r="G301" i="226"/>
  <c r="G301" i="229" s="1"/>
  <c r="H301" i="224"/>
  <c r="A303" i="224"/>
  <c r="G302" i="224"/>
  <c r="E302" i="224"/>
  <c r="F302" i="224"/>
  <c r="D302" i="224"/>
  <c r="C302" i="224"/>
  <c r="H300" i="229"/>
  <c r="H300" i="226"/>
  <c r="F301" i="226"/>
  <c r="F301" i="229" s="1"/>
  <c r="A305" i="229"/>
  <c r="A303" i="226"/>
  <c r="A304" i="227"/>
  <c r="C304" i="227" s="1"/>
  <c r="B303" i="227"/>
  <c r="B303" i="224" l="1"/>
  <c r="B303" i="226" s="1"/>
  <c r="C302" i="226"/>
  <c r="C302" i="229" s="1"/>
  <c r="D302" i="226"/>
  <c r="D302" i="229" s="1"/>
  <c r="B302" i="226"/>
  <c r="B302" i="229" s="1"/>
  <c r="I302" i="224"/>
  <c r="E302" i="226"/>
  <c r="E302" i="229" s="1"/>
  <c r="H301" i="226"/>
  <c r="H301" i="229"/>
  <c r="F302" i="226"/>
  <c r="F302" i="229" s="1"/>
  <c r="G302" i="226"/>
  <c r="G302" i="229" s="1"/>
  <c r="H302" i="224"/>
  <c r="A304" i="224"/>
  <c r="G303" i="224"/>
  <c r="F303" i="224"/>
  <c r="E303" i="224"/>
  <c r="D303" i="224"/>
  <c r="C303" i="224"/>
  <c r="A306" i="229"/>
  <c r="A304" i="226"/>
  <c r="A305" i="227"/>
  <c r="C305" i="227" s="1"/>
  <c r="B304" i="227"/>
  <c r="C303" i="226" l="1"/>
  <c r="C303" i="229" s="1"/>
  <c r="D303" i="226"/>
  <c r="D303" i="229" s="1"/>
  <c r="E303" i="226"/>
  <c r="E303" i="229" s="1"/>
  <c r="I303" i="224"/>
  <c r="B304" i="224"/>
  <c r="B303" i="229"/>
  <c r="H302" i="229"/>
  <c r="H302" i="226"/>
  <c r="A305" i="224"/>
  <c r="E304" i="224"/>
  <c r="F304" i="224"/>
  <c r="G304" i="224"/>
  <c r="D304" i="224"/>
  <c r="C304" i="224"/>
  <c r="G303" i="226"/>
  <c r="G303" i="229" s="1"/>
  <c r="H303" i="224"/>
  <c r="F303" i="226"/>
  <c r="F303" i="229" s="1"/>
  <c r="A307" i="229"/>
  <c r="A305" i="226"/>
  <c r="A306" i="227"/>
  <c r="C306" i="227" s="1"/>
  <c r="B305" i="227"/>
  <c r="B305" i="224" l="1"/>
  <c r="B305" i="226" s="1"/>
  <c r="I304" i="224"/>
  <c r="E304" i="226"/>
  <c r="E304" i="229" s="1"/>
  <c r="C304" i="226"/>
  <c r="C304" i="229" s="1"/>
  <c r="D304" i="226"/>
  <c r="D304" i="229" s="1"/>
  <c r="B304" i="226"/>
  <c r="B304" i="229" s="1"/>
  <c r="F304" i="226"/>
  <c r="F304" i="229" s="1"/>
  <c r="G304" i="226"/>
  <c r="G304" i="229" s="1"/>
  <c r="H304" i="224"/>
  <c r="H303" i="229"/>
  <c r="H303" i="226"/>
  <c r="A306" i="224"/>
  <c r="E305" i="224"/>
  <c r="F305" i="224"/>
  <c r="G305" i="224"/>
  <c r="D305" i="224"/>
  <c r="C305" i="224"/>
  <c r="A308" i="229"/>
  <c r="A306" i="226"/>
  <c r="A307" i="227"/>
  <c r="C307" i="227" s="1"/>
  <c r="B306" i="227"/>
  <c r="C305" i="226" l="1"/>
  <c r="C305" i="229" s="1"/>
  <c r="D305" i="226"/>
  <c r="D305" i="229" s="1"/>
  <c r="I305" i="224"/>
  <c r="E305" i="226"/>
  <c r="E305" i="229" s="1"/>
  <c r="B306" i="224"/>
  <c r="B305" i="229"/>
  <c r="H304" i="226"/>
  <c r="H304" i="229"/>
  <c r="A307" i="224"/>
  <c r="F306" i="224"/>
  <c r="G306" i="224"/>
  <c r="E306" i="224"/>
  <c r="D306" i="224"/>
  <c r="C306" i="224"/>
  <c r="G305" i="226"/>
  <c r="G305" i="229" s="1"/>
  <c r="H305" i="224"/>
  <c r="F305" i="226"/>
  <c r="F305" i="229" s="1"/>
  <c r="A309" i="229"/>
  <c r="A307" i="226"/>
  <c r="A308" i="227"/>
  <c r="C308" i="227" s="1"/>
  <c r="B307" i="227"/>
  <c r="B307" i="224" l="1"/>
  <c r="B307" i="226" s="1"/>
  <c r="E306" i="226"/>
  <c r="E306" i="229" s="1"/>
  <c r="I306" i="224"/>
  <c r="C306" i="226"/>
  <c r="C306" i="229" s="1"/>
  <c r="D306" i="226"/>
  <c r="D306" i="229" s="1"/>
  <c r="B306" i="226"/>
  <c r="F306" i="226"/>
  <c r="F306" i="229" s="1"/>
  <c r="H305" i="226"/>
  <c r="G306" i="226"/>
  <c r="G306" i="229" s="1"/>
  <c r="H306" i="224"/>
  <c r="H305" i="229"/>
  <c r="A308" i="224"/>
  <c r="F307" i="224"/>
  <c r="G307" i="224"/>
  <c r="E307" i="224"/>
  <c r="D307" i="224"/>
  <c r="C307" i="224"/>
  <c r="A310" i="229"/>
  <c r="A308" i="226"/>
  <c r="A309" i="227"/>
  <c r="C309" i="227" s="1"/>
  <c r="B308" i="227"/>
  <c r="B306" i="229" l="1"/>
  <c r="C307" i="226"/>
  <c r="C307" i="229" s="1"/>
  <c r="D307" i="226"/>
  <c r="D307" i="229" s="1"/>
  <c r="E307" i="226"/>
  <c r="E307" i="229" s="1"/>
  <c r="I307" i="224"/>
  <c r="B308" i="224"/>
  <c r="F307" i="226"/>
  <c r="F307" i="229" s="1"/>
  <c r="B307" i="229"/>
  <c r="H306" i="229"/>
  <c r="H307" i="224"/>
  <c r="H306" i="226"/>
  <c r="A309" i="224"/>
  <c r="F308" i="224"/>
  <c r="G308" i="224"/>
  <c r="E308" i="224"/>
  <c r="D308" i="224"/>
  <c r="C308" i="224"/>
  <c r="G307" i="226"/>
  <c r="G307" i="229" s="1"/>
  <c r="A311" i="229"/>
  <c r="A309" i="226"/>
  <c r="A310" i="227"/>
  <c r="C310" i="227" s="1"/>
  <c r="B309" i="227"/>
  <c r="I308" i="224" l="1"/>
  <c r="E308" i="226"/>
  <c r="E308" i="229" s="1"/>
  <c r="C308" i="226"/>
  <c r="C308" i="229" s="1"/>
  <c r="D308" i="226"/>
  <c r="D308" i="229" s="1"/>
  <c r="B308" i="226"/>
  <c r="B309" i="224"/>
  <c r="F308" i="226"/>
  <c r="F308" i="229" s="1"/>
  <c r="H307" i="226"/>
  <c r="G308" i="226"/>
  <c r="G308" i="229" s="1"/>
  <c r="H308" i="224"/>
  <c r="H307" i="229"/>
  <c r="A310" i="224"/>
  <c r="G309" i="224"/>
  <c r="E309" i="224"/>
  <c r="F309" i="224"/>
  <c r="D309" i="224"/>
  <c r="C309" i="224"/>
  <c r="A312" i="229"/>
  <c r="A310" i="226"/>
  <c r="A311" i="227"/>
  <c r="C311" i="227" s="1"/>
  <c r="B310" i="227"/>
  <c r="B308" i="229" l="1"/>
  <c r="E309" i="226"/>
  <c r="E309" i="229" s="1"/>
  <c r="B309" i="226"/>
  <c r="B309" i="229" s="1"/>
  <c r="C309" i="226"/>
  <c r="C309" i="229" s="1"/>
  <c r="D309" i="226"/>
  <c r="D309" i="229" s="1"/>
  <c r="I309" i="224"/>
  <c r="B310" i="224"/>
  <c r="F309" i="226"/>
  <c r="G309" i="226"/>
  <c r="G309" i="229" s="1"/>
  <c r="H309" i="224"/>
  <c r="A311" i="224"/>
  <c r="G310" i="224"/>
  <c r="E310" i="224"/>
  <c r="F310" i="224"/>
  <c r="D310" i="224"/>
  <c r="C310" i="224"/>
  <c r="H308" i="229"/>
  <c r="H308" i="226"/>
  <c r="A313" i="229"/>
  <c r="A311" i="226"/>
  <c r="A312" i="227"/>
  <c r="C312" i="227" s="1"/>
  <c r="B311" i="227"/>
  <c r="B311" i="224" l="1"/>
  <c r="B311" i="226" s="1"/>
  <c r="C310" i="226"/>
  <c r="C310" i="229" s="1"/>
  <c r="D310" i="226"/>
  <c r="D310" i="229" s="1"/>
  <c r="I310" i="224"/>
  <c r="B310" i="226"/>
  <c r="B310" i="229" s="1"/>
  <c r="E310" i="226"/>
  <c r="E310" i="229" s="1"/>
  <c r="H309" i="226"/>
  <c r="F309" i="229"/>
  <c r="H309" i="229" s="1"/>
  <c r="G310" i="226"/>
  <c r="G310" i="229" s="1"/>
  <c r="H310" i="224"/>
  <c r="A312" i="224"/>
  <c r="G311" i="224"/>
  <c r="F311" i="224"/>
  <c r="D311" i="224"/>
  <c r="E311" i="224"/>
  <c r="C311" i="224"/>
  <c r="F310" i="226"/>
  <c r="A314" i="229"/>
  <c r="A312" i="226"/>
  <c r="A313" i="227"/>
  <c r="C313" i="227" s="1"/>
  <c r="B312" i="227"/>
  <c r="B312" i="224" l="1"/>
  <c r="B312" i="226" s="1"/>
  <c r="C311" i="226"/>
  <c r="C311" i="229" s="1"/>
  <c r="E311" i="226"/>
  <c r="E311" i="229" s="1"/>
  <c r="D311" i="226"/>
  <c r="D311" i="229" s="1"/>
  <c r="I311" i="224"/>
  <c r="F311" i="226"/>
  <c r="F311" i="229" s="1"/>
  <c r="H310" i="226"/>
  <c r="B311" i="229"/>
  <c r="F310" i="229"/>
  <c r="H310" i="229" s="1"/>
  <c r="G311" i="226"/>
  <c r="G311" i="229" s="1"/>
  <c r="H311" i="224"/>
  <c r="A313" i="224"/>
  <c r="E312" i="224"/>
  <c r="F312" i="224"/>
  <c r="G312" i="224"/>
  <c r="D312" i="224"/>
  <c r="C312" i="224"/>
  <c r="A315" i="229"/>
  <c r="A313" i="226"/>
  <c r="A314" i="227"/>
  <c r="C314" i="227" s="1"/>
  <c r="B313" i="227"/>
  <c r="C312" i="226" l="1"/>
  <c r="C312" i="229" s="1"/>
  <c r="E312" i="226"/>
  <c r="E312" i="229" s="1"/>
  <c r="D312" i="226"/>
  <c r="D312" i="229" s="1"/>
  <c r="I312" i="224"/>
  <c r="B313" i="224"/>
  <c r="F312" i="226"/>
  <c r="F312" i="229" s="1"/>
  <c r="H311" i="226"/>
  <c r="B312" i="229"/>
  <c r="H311" i="229"/>
  <c r="G312" i="226"/>
  <c r="G312" i="229" s="1"/>
  <c r="H312" i="224"/>
  <c r="A314" i="224"/>
  <c r="E313" i="224"/>
  <c r="F313" i="224"/>
  <c r="G313" i="224"/>
  <c r="D313" i="224"/>
  <c r="C313" i="224"/>
  <c r="A316" i="229"/>
  <c r="A314" i="226"/>
  <c r="A315" i="227"/>
  <c r="C315" i="227" s="1"/>
  <c r="B314" i="227"/>
  <c r="B314" i="224" s="1"/>
  <c r="C313" i="226" l="1"/>
  <c r="C313" i="229" s="1"/>
  <c r="D313" i="226"/>
  <c r="D313" i="229" s="1"/>
  <c r="I313" i="224"/>
  <c r="E313" i="226"/>
  <c r="E313" i="229" s="1"/>
  <c r="B313" i="226"/>
  <c r="B313" i="229" s="1"/>
  <c r="H312" i="226"/>
  <c r="F313" i="226"/>
  <c r="F313" i="229" s="1"/>
  <c r="H312" i="229"/>
  <c r="G313" i="226"/>
  <c r="G313" i="229" s="1"/>
  <c r="H313" i="224"/>
  <c r="A315" i="224"/>
  <c r="F314" i="224"/>
  <c r="G314" i="224"/>
  <c r="E314" i="224"/>
  <c r="D314" i="224"/>
  <c r="C314" i="224"/>
  <c r="A317" i="229"/>
  <c r="B314" i="226"/>
  <c r="A315" i="226"/>
  <c r="A316" i="227"/>
  <c r="C316" i="227" s="1"/>
  <c r="B315" i="227"/>
  <c r="D314" i="226" l="1"/>
  <c r="D314" i="229" s="1"/>
  <c r="E314" i="226"/>
  <c r="E314" i="229" s="1"/>
  <c r="I314" i="224"/>
  <c r="C314" i="226"/>
  <c r="C314" i="229" s="1"/>
  <c r="B315" i="224"/>
  <c r="F314" i="226"/>
  <c r="F314" i="229" s="1"/>
  <c r="H313" i="226"/>
  <c r="B314" i="229"/>
  <c r="H313" i="229"/>
  <c r="G314" i="226"/>
  <c r="G314" i="229" s="1"/>
  <c r="H314" i="224"/>
  <c r="A316" i="224"/>
  <c r="F315" i="224"/>
  <c r="G315" i="224"/>
  <c r="E315" i="224"/>
  <c r="D315" i="224"/>
  <c r="C315" i="224"/>
  <c r="A318" i="229"/>
  <c r="A316" i="226"/>
  <c r="A317" i="227"/>
  <c r="C317" i="227" s="1"/>
  <c r="B316" i="227"/>
  <c r="C315" i="226" l="1"/>
  <c r="C315" i="229" s="1"/>
  <c r="E315" i="226"/>
  <c r="E315" i="229" s="1"/>
  <c r="D315" i="226"/>
  <c r="D315" i="229" s="1"/>
  <c r="I315" i="224"/>
  <c r="B315" i="226"/>
  <c r="B315" i="229" s="1"/>
  <c r="B316" i="224"/>
  <c r="F315" i="226"/>
  <c r="F315" i="229" s="1"/>
  <c r="H315" i="224"/>
  <c r="H314" i="229"/>
  <c r="G315" i="226"/>
  <c r="G315" i="229" s="1"/>
  <c r="A317" i="224"/>
  <c r="F316" i="224"/>
  <c r="G316" i="224"/>
  <c r="E316" i="224"/>
  <c r="D316" i="224"/>
  <c r="C316" i="224"/>
  <c r="H314" i="226"/>
  <c r="A319" i="229"/>
  <c r="A317" i="226"/>
  <c r="A318" i="227"/>
  <c r="C318" i="227" s="1"/>
  <c r="B317" i="227"/>
  <c r="C316" i="226" l="1"/>
  <c r="C316" i="229" s="1"/>
  <c r="D316" i="226"/>
  <c r="D316" i="229" s="1"/>
  <c r="E316" i="226"/>
  <c r="E316" i="229" s="1"/>
  <c r="B316" i="226"/>
  <c r="B316" i="229" s="1"/>
  <c r="I316" i="224"/>
  <c r="B317" i="224"/>
  <c r="F316" i="226"/>
  <c r="F316" i="229" s="1"/>
  <c r="H315" i="229"/>
  <c r="H315" i="226"/>
  <c r="G316" i="226"/>
  <c r="G316" i="229" s="1"/>
  <c r="H316" i="224"/>
  <c r="A318" i="224"/>
  <c r="G317" i="224"/>
  <c r="E317" i="224"/>
  <c r="F317" i="224"/>
  <c r="D317" i="224"/>
  <c r="C317" i="224"/>
  <c r="A320" i="229"/>
  <c r="A318" i="226"/>
  <c r="A319" i="227"/>
  <c r="C319" i="227" s="1"/>
  <c r="B318" i="227"/>
  <c r="C317" i="226" l="1"/>
  <c r="C317" i="229" s="1"/>
  <c r="I317" i="224"/>
  <c r="E317" i="226"/>
  <c r="E317" i="229" s="1"/>
  <c r="B317" i="226"/>
  <c r="B317" i="229" s="1"/>
  <c r="D317" i="226"/>
  <c r="D317" i="229" s="1"/>
  <c r="B318" i="224"/>
  <c r="H316" i="226"/>
  <c r="H316" i="229"/>
  <c r="G317" i="226"/>
  <c r="G317" i="229" s="1"/>
  <c r="H317" i="224"/>
  <c r="A319" i="224"/>
  <c r="G318" i="224"/>
  <c r="E318" i="224"/>
  <c r="F318" i="224"/>
  <c r="D318" i="224"/>
  <c r="C318" i="224"/>
  <c r="F317" i="226"/>
  <c r="A321" i="229"/>
  <c r="A319" i="226"/>
  <c r="A320" i="227"/>
  <c r="C320" i="227" s="1"/>
  <c r="B319" i="227"/>
  <c r="D318" i="226" l="1"/>
  <c r="D318" i="229" s="1"/>
  <c r="I318" i="224"/>
  <c r="E318" i="226"/>
  <c r="E318" i="229" s="1"/>
  <c r="B318" i="226"/>
  <c r="B318" i="229" s="1"/>
  <c r="C318" i="226"/>
  <c r="C318" i="229" s="1"/>
  <c r="B319" i="224"/>
  <c r="H317" i="226"/>
  <c r="F318" i="226"/>
  <c r="F318" i="229" s="1"/>
  <c r="F317" i="229"/>
  <c r="H317" i="229" s="1"/>
  <c r="G318" i="226"/>
  <c r="G318" i="229" s="1"/>
  <c r="H318" i="224"/>
  <c r="D319" i="224"/>
  <c r="A320" i="224"/>
  <c r="G319" i="224"/>
  <c r="E319" i="224"/>
  <c r="F319" i="224"/>
  <c r="C319" i="224"/>
  <c r="A322" i="229"/>
  <c r="A320" i="226"/>
  <c r="A321" i="227"/>
  <c r="C321" i="227" s="1"/>
  <c r="B320" i="227"/>
  <c r="B320" i="224" l="1"/>
  <c r="B320" i="226" s="1"/>
  <c r="I319" i="224"/>
  <c r="E319" i="226"/>
  <c r="E319" i="229" s="1"/>
  <c r="B319" i="226"/>
  <c r="C319" i="226"/>
  <c r="C319" i="229" s="1"/>
  <c r="D319" i="226"/>
  <c r="D319" i="229" s="1"/>
  <c r="H318" i="229"/>
  <c r="H318" i="226"/>
  <c r="G319" i="226"/>
  <c r="G319" i="229" s="1"/>
  <c r="H319" i="224"/>
  <c r="D320" i="224"/>
  <c r="A321" i="224"/>
  <c r="C321" i="224" s="1"/>
  <c r="G320" i="224"/>
  <c r="E320" i="224"/>
  <c r="F320" i="224"/>
  <c r="F319" i="226"/>
  <c r="C320" i="224"/>
  <c r="A323" i="229"/>
  <c r="A321" i="226"/>
  <c r="A322" i="227"/>
  <c r="C322" i="227" s="1"/>
  <c r="B321" i="227"/>
  <c r="B319" i="229" l="1"/>
  <c r="C320" i="226"/>
  <c r="C320" i="229" s="1"/>
  <c r="I320" i="224"/>
  <c r="D320" i="226"/>
  <c r="D320" i="229" s="1"/>
  <c r="E320" i="226"/>
  <c r="E320" i="229" s="1"/>
  <c r="B321" i="224"/>
  <c r="H319" i="226"/>
  <c r="B320" i="229"/>
  <c r="F319" i="229"/>
  <c r="H319" i="229" s="1"/>
  <c r="F320" i="226"/>
  <c r="F320" i="229" s="1"/>
  <c r="G320" i="226"/>
  <c r="G320" i="229" s="1"/>
  <c r="H320" i="224"/>
  <c r="F321" i="224"/>
  <c r="D321" i="224"/>
  <c r="A322" i="224"/>
  <c r="G321" i="224"/>
  <c r="E321" i="224"/>
  <c r="A324" i="229"/>
  <c r="A322" i="226"/>
  <c r="C321" i="226"/>
  <c r="C321" i="229" s="1"/>
  <c r="A323" i="227"/>
  <c r="C323" i="227" s="1"/>
  <c r="B322" i="227"/>
  <c r="I321" i="224" l="1"/>
  <c r="E321" i="226"/>
  <c r="E321" i="229" s="1"/>
  <c r="D321" i="226"/>
  <c r="D321" i="229" s="1"/>
  <c r="B321" i="226"/>
  <c r="B321" i="229" s="1"/>
  <c r="F321" i="226"/>
  <c r="F321" i="229" s="1"/>
  <c r="H320" i="229"/>
  <c r="G321" i="226"/>
  <c r="G321" i="229" s="1"/>
  <c r="H321" i="224"/>
  <c r="A323" i="224"/>
  <c r="C323" i="224" s="1"/>
  <c r="G322" i="224"/>
  <c r="E322" i="224"/>
  <c r="F322" i="224"/>
  <c r="D322" i="224"/>
  <c r="B322" i="224"/>
  <c r="H320" i="226"/>
  <c r="C322" i="224"/>
  <c r="A325" i="229"/>
  <c r="A323" i="226"/>
  <c r="A324" i="227"/>
  <c r="C324" i="227" s="1"/>
  <c r="B323" i="227"/>
  <c r="E322" i="226" l="1"/>
  <c r="E322" i="229" s="1"/>
  <c r="C322" i="226"/>
  <c r="C322" i="229" s="1"/>
  <c r="B322" i="226"/>
  <c r="B322" i="229" s="1"/>
  <c r="D322" i="226"/>
  <c r="D322" i="229" s="1"/>
  <c r="I322" i="224"/>
  <c r="B323" i="224"/>
  <c r="H321" i="229"/>
  <c r="H321" i="226"/>
  <c r="F322" i="226"/>
  <c r="F322" i="229" s="1"/>
  <c r="G322" i="226"/>
  <c r="G322" i="229" s="1"/>
  <c r="H322" i="224"/>
  <c r="D323" i="224"/>
  <c r="G323" i="224"/>
  <c r="E323" i="224"/>
  <c r="A324" i="224"/>
  <c r="F323" i="224"/>
  <c r="A326" i="229"/>
  <c r="C323" i="226"/>
  <c r="C323" i="229" s="1"/>
  <c r="A324" i="226"/>
  <c r="A325" i="227"/>
  <c r="C325" i="227" s="1"/>
  <c r="B324" i="227"/>
  <c r="I323" i="224" l="1"/>
  <c r="E323" i="226"/>
  <c r="E323" i="229" s="1"/>
  <c r="B323" i="226"/>
  <c r="B323" i="229" s="1"/>
  <c r="D323" i="226"/>
  <c r="D323" i="229" s="1"/>
  <c r="H322" i="229"/>
  <c r="H323" i="224"/>
  <c r="F323" i="226"/>
  <c r="F323" i="229" s="1"/>
  <c r="H322" i="226"/>
  <c r="E324" i="224"/>
  <c r="G324" i="224"/>
  <c r="A325" i="224"/>
  <c r="C325" i="224" s="1"/>
  <c r="F324" i="224"/>
  <c r="D324" i="224"/>
  <c r="B324" i="224"/>
  <c r="G323" i="226"/>
  <c r="G323" i="229" s="1"/>
  <c r="C324" i="224"/>
  <c r="A327" i="229"/>
  <c r="A325" i="226"/>
  <c r="A326" i="227"/>
  <c r="C326" i="227" s="1"/>
  <c r="B325" i="227"/>
  <c r="G324" i="226" l="1"/>
  <c r="G324" i="229" s="1"/>
  <c r="C324" i="226"/>
  <c r="C324" i="229" s="1"/>
  <c r="B324" i="226"/>
  <c r="B324" i="229" s="1"/>
  <c r="D324" i="226"/>
  <c r="D324" i="229" s="1"/>
  <c r="E324" i="226"/>
  <c r="E324" i="229" s="1"/>
  <c r="I324" i="224"/>
  <c r="B325" i="224"/>
  <c r="H323" i="229"/>
  <c r="F324" i="226"/>
  <c r="H323" i="226"/>
  <c r="G325" i="224"/>
  <c r="F325" i="224"/>
  <c r="E325" i="224"/>
  <c r="A326" i="224"/>
  <c r="D325" i="224"/>
  <c r="H324" i="224"/>
  <c r="A328" i="229"/>
  <c r="A326" i="226"/>
  <c r="C325" i="226"/>
  <c r="C325" i="229" s="1"/>
  <c r="A327" i="227"/>
  <c r="C327" i="227" s="1"/>
  <c r="B326" i="227"/>
  <c r="B326" i="224" l="1"/>
  <c r="B326" i="226" s="1"/>
  <c r="H324" i="226"/>
  <c r="D325" i="226"/>
  <c r="D325" i="229" s="1"/>
  <c r="B325" i="226"/>
  <c r="B325" i="229" s="1"/>
  <c r="E325" i="226"/>
  <c r="E325" i="229" s="1"/>
  <c r="I325" i="224"/>
  <c r="G325" i="226"/>
  <c r="G325" i="229" s="1"/>
  <c r="F325" i="226"/>
  <c r="F324" i="229"/>
  <c r="H324" i="229" s="1"/>
  <c r="G326" i="224"/>
  <c r="F326" i="224"/>
  <c r="E326" i="224"/>
  <c r="A327" i="224"/>
  <c r="C327" i="224" s="1"/>
  <c r="D326" i="224"/>
  <c r="H325" i="224"/>
  <c r="C326" i="224"/>
  <c r="A329" i="229"/>
  <c r="A327" i="226"/>
  <c r="A328" i="227"/>
  <c r="C328" i="227" s="1"/>
  <c r="B327" i="227"/>
  <c r="H325" i="226" l="1"/>
  <c r="I326" i="224"/>
  <c r="E326" i="226"/>
  <c r="E326" i="229" s="1"/>
  <c r="C326" i="226"/>
  <c r="C326" i="229" s="1"/>
  <c r="D326" i="226"/>
  <c r="D326" i="229" s="1"/>
  <c r="B327" i="224"/>
  <c r="F326" i="226"/>
  <c r="F326" i="229" s="1"/>
  <c r="F325" i="229"/>
  <c r="H325" i="229" s="1"/>
  <c r="B326" i="229"/>
  <c r="G327" i="224"/>
  <c r="E327" i="224"/>
  <c r="F327" i="224"/>
  <c r="D327" i="224"/>
  <c r="A328" i="224"/>
  <c r="C328" i="224" s="1"/>
  <c r="G326" i="226"/>
  <c r="G326" i="229" s="1"/>
  <c r="H326" i="224"/>
  <c r="A330" i="229"/>
  <c r="A328" i="226"/>
  <c r="A329" i="226" s="1"/>
  <c r="C327" i="226"/>
  <c r="C327" i="229" s="1"/>
  <c r="A329" i="227"/>
  <c r="C329" i="227" s="1"/>
  <c r="B328" i="227"/>
  <c r="B328" i="224" l="1"/>
  <c r="B328" i="226" s="1"/>
  <c r="I327" i="224"/>
  <c r="D327" i="226"/>
  <c r="D327" i="229" s="1"/>
  <c r="E327" i="226"/>
  <c r="E327" i="229" s="1"/>
  <c r="B327" i="226"/>
  <c r="B327" i="229" s="1"/>
  <c r="F327" i="226"/>
  <c r="F327" i="229" s="1"/>
  <c r="A329" i="224"/>
  <c r="C329" i="224" s="1"/>
  <c r="G328" i="224"/>
  <c r="D328" i="224"/>
  <c r="F328" i="224"/>
  <c r="E328" i="224"/>
  <c r="H326" i="229"/>
  <c r="H326" i="226"/>
  <c r="G327" i="226"/>
  <c r="G327" i="229" s="1"/>
  <c r="H327" i="224"/>
  <c r="A331" i="229"/>
  <c r="C328" i="226"/>
  <c r="C328" i="229" s="1"/>
  <c r="A330" i="227"/>
  <c r="C330" i="227" s="1"/>
  <c r="B329" i="227"/>
  <c r="B329" i="224" l="1"/>
  <c r="B329" i="226" s="1"/>
  <c r="E328" i="226"/>
  <c r="E328" i="229" s="1"/>
  <c r="D328" i="226"/>
  <c r="D328" i="229" s="1"/>
  <c r="I328" i="224"/>
  <c r="F328" i="226"/>
  <c r="F328" i="229" s="1"/>
  <c r="B328" i="229"/>
  <c r="H327" i="229"/>
  <c r="H327" i="226"/>
  <c r="G328" i="226"/>
  <c r="G328" i="229" s="1"/>
  <c r="H328" i="224"/>
  <c r="E329" i="224"/>
  <c r="G329" i="224"/>
  <c r="F329" i="224"/>
  <c r="D329" i="224"/>
  <c r="A330" i="224"/>
  <c r="A332" i="229"/>
  <c r="C329" i="226"/>
  <c r="C329" i="229" s="1"/>
  <c r="A330" i="226"/>
  <c r="A331" i="227"/>
  <c r="C331" i="227" s="1"/>
  <c r="B330" i="227"/>
  <c r="D329" i="226" l="1"/>
  <c r="D329" i="229" s="1"/>
  <c r="I329" i="224"/>
  <c r="E329" i="226"/>
  <c r="E329" i="229" s="1"/>
  <c r="F329" i="226"/>
  <c r="F329" i="229" s="1"/>
  <c r="B329" i="229"/>
  <c r="H328" i="226"/>
  <c r="F330" i="224"/>
  <c r="D330" i="224"/>
  <c r="E330" i="224"/>
  <c r="A331" i="224"/>
  <c r="C331" i="224" s="1"/>
  <c r="G330" i="224"/>
  <c r="B330" i="224"/>
  <c r="H329" i="224"/>
  <c r="H328" i="229"/>
  <c r="G329" i="226"/>
  <c r="G329" i="229" s="1"/>
  <c r="C330" i="224"/>
  <c r="A333" i="229"/>
  <c r="A331" i="226"/>
  <c r="A332" i="227"/>
  <c r="C332" i="227" s="1"/>
  <c r="B331" i="227"/>
  <c r="E330" i="226" l="1"/>
  <c r="E330" i="229" s="1"/>
  <c r="D330" i="226"/>
  <c r="D330" i="229" s="1"/>
  <c r="B330" i="226"/>
  <c r="B330" i="229" s="1"/>
  <c r="I330" i="224"/>
  <c r="C330" i="226"/>
  <c r="C330" i="229" s="1"/>
  <c r="B331" i="224"/>
  <c r="F330" i="226"/>
  <c r="F330" i="229" s="1"/>
  <c r="G330" i="226"/>
  <c r="G330" i="229" s="1"/>
  <c r="H330" i="224"/>
  <c r="H329" i="229"/>
  <c r="H329" i="226"/>
  <c r="D331" i="224"/>
  <c r="E331" i="224"/>
  <c r="A332" i="224"/>
  <c r="G331" i="224"/>
  <c r="F331" i="224"/>
  <c r="A334" i="229"/>
  <c r="A332" i="226"/>
  <c r="C331" i="226"/>
  <c r="C331" i="229" s="1"/>
  <c r="B332" i="227"/>
  <c r="A333" i="227"/>
  <c r="C333" i="227" s="1"/>
  <c r="D331" i="226" l="1"/>
  <c r="D331" i="229" s="1"/>
  <c r="I331" i="224"/>
  <c r="E331" i="226"/>
  <c r="E331" i="229" s="1"/>
  <c r="B331" i="226"/>
  <c r="B331" i="229" s="1"/>
  <c r="B332" i="224"/>
  <c r="F331" i="226"/>
  <c r="F331" i="229" s="1"/>
  <c r="H330" i="229"/>
  <c r="H330" i="226"/>
  <c r="E332" i="224"/>
  <c r="A333" i="224"/>
  <c r="C333" i="224" s="1"/>
  <c r="G332" i="224"/>
  <c r="F332" i="224"/>
  <c r="D332" i="224"/>
  <c r="G331" i="226"/>
  <c r="G331" i="229" s="1"/>
  <c r="H331" i="224"/>
  <c r="C332" i="224"/>
  <c r="A335" i="229"/>
  <c r="A333" i="226"/>
  <c r="A334" i="227"/>
  <c r="C334" i="227" s="1"/>
  <c r="B333" i="227"/>
  <c r="B333" i="224" s="1"/>
  <c r="E332" i="226" l="1"/>
  <c r="E332" i="229" s="1"/>
  <c r="C332" i="226"/>
  <c r="C332" i="229" s="1"/>
  <c r="D332" i="226"/>
  <c r="D332" i="229" s="1"/>
  <c r="I332" i="224"/>
  <c r="B332" i="226"/>
  <c r="B332" i="229" s="1"/>
  <c r="F332" i="226"/>
  <c r="G332" i="226"/>
  <c r="G332" i="229" s="1"/>
  <c r="H332" i="224"/>
  <c r="H331" i="229"/>
  <c r="H331" i="226"/>
  <c r="A334" i="224"/>
  <c r="G333" i="224"/>
  <c r="F333" i="224"/>
  <c r="D333" i="224"/>
  <c r="E333" i="224"/>
  <c r="A336" i="229"/>
  <c r="A334" i="226"/>
  <c r="C333" i="226"/>
  <c r="C333" i="229" s="1"/>
  <c r="B333" i="226"/>
  <c r="A335" i="227"/>
  <c r="C335" i="227" s="1"/>
  <c r="B334" i="227"/>
  <c r="D333" i="226" l="1"/>
  <c r="D333" i="229" s="1"/>
  <c r="I333" i="224"/>
  <c r="E333" i="226"/>
  <c r="E333" i="229" s="1"/>
  <c r="B334" i="224"/>
  <c r="H332" i="226"/>
  <c r="B333" i="229"/>
  <c r="F332" i="229"/>
  <c r="H332" i="229" s="1"/>
  <c r="F333" i="226"/>
  <c r="F333" i="229" s="1"/>
  <c r="G333" i="226"/>
  <c r="G333" i="229" s="1"/>
  <c r="H333" i="224"/>
  <c r="E334" i="224"/>
  <c r="A335" i="224"/>
  <c r="C335" i="224" s="1"/>
  <c r="G334" i="224"/>
  <c r="F334" i="224"/>
  <c r="D334" i="224"/>
  <c r="C334" i="224"/>
  <c r="A337" i="229"/>
  <c r="A335" i="226"/>
  <c r="A336" i="227"/>
  <c r="C336" i="227" s="1"/>
  <c r="B335" i="227"/>
  <c r="G334" i="226" l="1"/>
  <c r="G334" i="229" s="1"/>
  <c r="B334" i="226"/>
  <c r="B334" i="229" s="1"/>
  <c r="C334" i="226"/>
  <c r="C334" i="229" s="1"/>
  <c r="D334" i="226"/>
  <c r="D334" i="229" s="1"/>
  <c r="E334" i="226"/>
  <c r="E334" i="229" s="1"/>
  <c r="I334" i="224"/>
  <c r="B335" i="224"/>
  <c r="H333" i="229"/>
  <c r="H333" i="226"/>
  <c r="F334" i="226"/>
  <c r="F334" i="229" s="1"/>
  <c r="H334" i="224"/>
  <c r="A336" i="224"/>
  <c r="G335" i="224"/>
  <c r="E335" i="224"/>
  <c r="F335" i="224"/>
  <c r="D335" i="224"/>
  <c r="A338" i="229"/>
  <c r="C335" i="226"/>
  <c r="C335" i="229" s="1"/>
  <c r="A336" i="226"/>
  <c r="A337" i="227"/>
  <c r="C337" i="227" s="1"/>
  <c r="B336" i="227"/>
  <c r="B336" i="224" l="1"/>
  <c r="B336" i="226" s="1"/>
  <c r="H334" i="229"/>
  <c r="D335" i="226"/>
  <c r="D335" i="229" s="1"/>
  <c r="B335" i="226"/>
  <c r="B335" i="229" s="1"/>
  <c r="E335" i="226"/>
  <c r="E335" i="229" s="1"/>
  <c r="G335" i="226"/>
  <c r="G335" i="229" s="1"/>
  <c r="I335" i="224"/>
  <c r="H334" i="226"/>
  <c r="F335" i="226"/>
  <c r="E336" i="224"/>
  <c r="F336" i="224"/>
  <c r="D336" i="224"/>
  <c r="A337" i="224"/>
  <c r="C337" i="224" s="1"/>
  <c r="G336" i="224"/>
  <c r="H335" i="224"/>
  <c r="C336" i="224"/>
  <c r="A339" i="229"/>
  <c r="A337" i="226"/>
  <c r="A338" i="227"/>
  <c r="C338" i="227" s="1"/>
  <c r="B337" i="227"/>
  <c r="D336" i="226" l="1"/>
  <c r="D336" i="229" s="1"/>
  <c r="E336" i="226"/>
  <c r="E336" i="229" s="1"/>
  <c r="I336" i="224"/>
  <c r="C336" i="226"/>
  <c r="C336" i="229" s="1"/>
  <c r="H335" i="226"/>
  <c r="B337" i="224"/>
  <c r="F336" i="226"/>
  <c r="F335" i="229"/>
  <c r="H335" i="229" s="1"/>
  <c r="B336" i="229"/>
  <c r="G336" i="226"/>
  <c r="G336" i="229" s="1"/>
  <c r="H336" i="224"/>
  <c r="F337" i="224"/>
  <c r="D337" i="224"/>
  <c r="G337" i="224"/>
  <c r="A338" i="224"/>
  <c r="E337" i="224"/>
  <c r="A340" i="229"/>
  <c r="C337" i="226"/>
  <c r="C337" i="229" s="1"/>
  <c r="A338" i="226"/>
  <c r="A339" i="227"/>
  <c r="C339" i="227" s="1"/>
  <c r="B338" i="227"/>
  <c r="B338" i="224" l="1"/>
  <c r="B338" i="226" s="1"/>
  <c r="E337" i="226"/>
  <c r="E337" i="229" s="1"/>
  <c r="B337" i="226"/>
  <c r="B337" i="229" s="1"/>
  <c r="D337" i="226"/>
  <c r="D337" i="229" s="1"/>
  <c r="I337" i="224"/>
  <c r="H337" i="224"/>
  <c r="F337" i="226"/>
  <c r="H336" i="226"/>
  <c r="F336" i="229"/>
  <c r="H336" i="229" s="1"/>
  <c r="G337" i="226"/>
  <c r="G337" i="229" s="1"/>
  <c r="F338" i="224"/>
  <c r="D338" i="224"/>
  <c r="G338" i="224"/>
  <c r="A339" i="224"/>
  <c r="C339" i="224" s="1"/>
  <c r="E338" i="224"/>
  <c r="C338" i="224"/>
  <c r="A341" i="229"/>
  <c r="A339" i="226"/>
  <c r="A340" i="227"/>
  <c r="C340" i="227" s="1"/>
  <c r="B339" i="227"/>
  <c r="B339" i="224" l="1"/>
  <c r="B339" i="226" s="1"/>
  <c r="D338" i="226"/>
  <c r="D338" i="229" s="1"/>
  <c r="I338" i="224"/>
  <c r="C338" i="226"/>
  <c r="C338" i="229" s="1"/>
  <c r="E338" i="226"/>
  <c r="E338" i="229" s="1"/>
  <c r="H337" i="226"/>
  <c r="F337" i="229"/>
  <c r="H337" i="229" s="1"/>
  <c r="F338" i="226"/>
  <c r="F338" i="229" s="1"/>
  <c r="H338" i="224"/>
  <c r="G338" i="226"/>
  <c r="G338" i="229" s="1"/>
  <c r="B338" i="229"/>
  <c r="F339" i="224"/>
  <c r="G339" i="224"/>
  <c r="D339" i="224"/>
  <c r="A340" i="224"/>
  <c r="C340" i="224" s="1"/>
  <c r="E339" i="224"/>
  <c r="A340" i="226"/>
  <c r="C339" i="226"/>
  <c r="C339" i="229" s="1"/>
  <c r="A341" i="227"/>
  <c r="B340" i="227"/>
  <c r="B340" i="224" l="1"/>
  <c r="B340" i="226" s="1"/>
  <c r="G339" i="226"/>
  <c r="G339" i="229" s="1"/>
  <c r="I339" i="224"/>
  <c r="E339" i="226"/>
  <c r="E339" i="229" s="1"/>
  <c r="D339" i="226"/>
  <c r="D339" i="229" s="1"/>
  <c r="H338" i="229"/>
  <c r="H338" i="226"/>
  <c r="F339" i="226"/>
  <c r="B339" i="229"/>
  <c r="E340" i="224"/>
  <c r="D340" i="224"/>
  <c r="A341" i="224"/>
  <c r="G340" i="224"/>
  <c r="F340" i="224"/>
  <c r="H339" i="224"/>
  <c r="C340" i="226"/>
  <c r="C340" i="229" s="1"/>
  <c r="A341" i="226"/>
  <c r="B341" i="227"/>
  <c r="C341" i="227"/>
  <c r="C341" i="224" l="1"/>
  <c r="C341" i="226" s="1"/>
  <c r="C341" i="229" s="1"/>
  <c r="H339" i="226"/>
  <c r="D340" i="226"/>
  <c r="D340" i="229" s="1"/>
  <c r="G340" i="226"/>
  <c r="G340" i="229" s="1"/>
  <c r="E340" i="226"/>
  <c r="E340" i="229" s="1"/>
  <c r="I340" i="224"/>
  <c r="B341" i="224"/>
  <c r="H340" i="224"/>
  <c r="F339" i="229"/>
  <c r="H339" i="229" s="1"/>
  <c r="B340" i="229"/>
  <c r="E341" i="224"/>
  <c r="G341" i="224"/>
  <c r="F341" i="224"/>
  <c r="D341" i="224"/>
  <c r="F340" i="226"/>
  <c r="H340" i="226" l="1"/>
  <c r="D341" i="226"/>
  <c r="D341" i="229" s="1"/>
  <c r="F341" i="226"/>
  <c r="F341" i="229" s="1"/>
  <c r="E341" i="226"/>
  <c r="E341" i="229" s="1"/>
  <c r="B341" i="226"/>
  <c r="F340" i="229"/>
  <c r="H340" i="229" s="1"/>
  <c r="I341" i="224"/>
  <c r="I342" i="224" s="1"/>
  <c r="F342" i="224"/>
  <c r="G341" i="226"/>
  <c r="G341" i="229" s="1"/>
  <c r="H341" i="224"/>
  <c r="H342" i="224" s="1"/>
  <c r="B341" i="229" l="1"/>
  <c r="H341" i="226"/>
  <c r="F342" i="229"/>
  <c r="H341" i="229"/>
  <c r="H342" i="22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Apoyo Corporativo</author>
  </authors>
  <commentList>
    <comment ref="EU141" authorId="0" shapeId="0" xr:uid="{F80D66AA-BC48-4466-8271-A53AB0B53FB6}">
      <text>
        <r>
          <rPr>
            <b/>
            <sz val="9"/>
            <color indexed="81"/>
            <rFont val="Tahoma"/>
            <family val="2"/>
          </rPr>
          <t>Apoyo Corporativo:</t>
        </r>
        <r>
          <rPr>
            <sz val="9"/>
            <color indexed="81"/>
            <rFont val="Tahoma"/>
            <family val="2"/>
          </rPr>
          <t xml:space="preserve">
NO SE EVALUA POR SOLICITUD DEL OFERENTE</t>
        </r>
      </text>
    </comment>
    <comment ref="EU142" authorId="0" shapeId="0" xr:uid="{FD1DDD90-92E3-42BA-93B1-26709705793E}">
      <text>
        <r>
          <rPr>
            <b/>
            <sz val="9"/>
            <color indexed="81"/>
            <rFont val="Tahoma"/>
            <family val="2"/>
          </rPr>
          <t>Apoyo Corporativo:</t>
        </r>
        <r>
          <rPr>
            <sz val="9"/>
            <color indexed="81"/>
            <rFont val="Tahoma"/>
            <family val="2"/>
          </rPr>
          <t xml:space="preserve">
NO SE EVALUA POR SOLICITUD DEL OFERENTE</t>
        </r>
      </text>
    </comment>
    <comment ref="FV153" authorId="0" shapeId="0" xr:uid="{935452CA-8E87-4345-B9F4-3638B3D4761B}">
      <text>
        <r>
          <rPr>
            <b/>
            <sz val="9"/>
            <color indexed="81"/>
            <rFont val="Tahoma"/>
            <family val="2"/>
          </rPr>
          <t>Apoyo Corporativo:</t>
        </r>
        <r>
          <rPr>
            <sz val="9"/>
            <color indexed="81"/>
            <rFont val="Tahoma"/>
            <family val="2"/>
          </rPr>
          <t xml:space="preserve">
EL OFERENTE SOLICITA NO SE TENGA ENCUENTA EN EVALUACION- NO MANEJA ESTE PRODUCTO</t>
        </r>
      </text>
    </comment>
    <comment ref="CA235" authorId="0" shapeId="0" xr:uid="{FB9EDAC1-4060-42F1-B7CC-D235A27DC5BB}">
      <text>
        <r>
          <rPr>
            <b/>
            <sz val="9"/>
            <color indexed="81"/>
            <rFont val="Tahoma"/>
            <family val="2"/>
          </rPr>
          <t>Apoyo Corporativo:</t>
        </r>
        <r>
          <rPr>
            <sz val="9"/>
            <color indexed="81"/>
            <rFont val="Tahoma"/>
            <family val="2"/>
          </rPr>
          <t xml:space="preserve">
ANEXO 1
FAVOR NO TENER EN CUENTA ESTE ITEM </t>
        </r>
      </text>
    </comment>
  </commentList>
</comments>
</file>

<file path=xl/sharedStrings.xml><?xml version="1.0" encoding="utf-8"?>
<sst xmlns="http://schemas.openxmlformats.org/spreadsheetml/2006/main" count="19356" uniqueCount="1074">
  <si>
    <t>Versión:</t>
  </si>
  <si>
    <t xml:space="preserve">Fecha de aprobación: </t>
  </si>
  <si>
    <t xml:space="preserve">Código: </t>
  </si>
  <si>
    <t>EVALUACION ECONOMICA</t>
  </si>
  <si>
    <t>Cargo:</t>
  </si>
  <si>
    <t>8.IVA</t>
  </si>
  <si>
    <t>10.VALOR TOTAL</t>
  </si>
  <si>
    <t>15-00-FO-0009</t>
  </si>
  <si>
    <t>VALOR TOTAL OFERTA</t>
  </si>
  <si>
    <t>3. ITEM</t>
  </si>
  <si>
    <t>9. VALOR UNITARIO + IVA</t>
  </si>
  <si>
    <t>PRECIO MINIMO</t>
  </si>
  <si>
    <t>VALOR DE REFERENCIA</t>
  </si>
  <si>
    <t>7.VALOR UNITARIO+ IVA</t>
  </si>
  <si>
    <t>PUNTAJE</t>
  </si>
  <si>
    <t>VERIFICACION PRECIO MINIMO</t>
  </si>
  <si>
    <t>% variacion precio referencia</t>
  </si>
  <si>
    <t>PRIMER LUGAR</t>
  </si>
  <si>
    <t>EVALUACION TECNICA</t>
  </si>
  <si>
    <t xml:space="preserve">12. OBSERVACIONES: </t>
  </si>
  <si>
    <t>MAXIMO PUNTAJE</t>
  </si>
  <si>
    <t>DESCRIPCIÓN</t>
  </si>
  <si>
    <t xml:space="preserve">CANTIDAD </t>
  </si>
  <si>
    <t>INFORME CONSOLIDADO EVALUACION ECONOMICA DETALLADO POR PROPONENTE</t>
  </si>
  <si>
    <t>3.ITEM</t>
  </si>
  <si>
    <t>7.PRECIO UNITARIO</t>
  </si>
  <si>
    <t>9. PRECIO UNITARIO + IVA</t>
  </si>
  <si>
    <t>VERIFICACION PRECIO REFERENCIA</t>
  </si>
  <si>
    <t>CARACTERÍSTICAS</t>
  </si>
  <si>
    <t>5. CANTIDAD</t>
  </si>
  <si>
    <t>5. UNIDAD</t>
  </si>
  <si>
    <t>VERIFICACION VALOR REFERENCIA</t>
  </si>
  <si>
    <t>UN</t>
  </si>
  <si>
    <t xml:space="preserve">VALOR TOTAL </t>
  </si>
  <si>
    <t>EVALUA
SI/NO</t>
  </si>
  <si>
    <t>EVALUACIÓN
TECNICA</t>
  </si>
  <si>
    <t>11.FECHA: AGOSTO DE 2022</t>
  </si>
  <si>
    <t xml:space="preserve">13. CAROLINA HERNÁNDEZ RUIZ </t>
  </si>
  <si>
    <t>Profesional Especializado I</t>
  </si>
  <si>
    <t>Elaboró:</t>
  </si>
  <si>
    <t>Carolina Hernández Ruiz</t>
  </si>
  <si>
    <t>Revisó:</t>
  </si>
  <si>
    <t xml:space="preserve">Jesus Vizcaino </t>
  </si>
  <si>
    <t>Profesional Especializado II</t>
  </si>
  <si>
    <t>UNIDAD</t>
  </si>
  <si>
    <t xml:space="preserve">EVALUACIÓN ECONOMICA </t>
  </si>
  <si>
    <t xml:space="preserve">Precios Bajos </t>
  </si>
  <si>
    <t xml:space="preserve">COG
DINAMICA </t>
  </si>
  <si>
    <t>DM044</t>
  </si>
  <si>
    <t>DM2335</t>
  </si>
  <si>
    <t>DM038</t>
  </si>
  <si>
    <t>DM037</t>
  </si>
  <si>
    <t>DM1962</t>
  </si>
  <si>
    <t>DM124</t>
  </si>
  <si>
    <t>DM1686</t>
  </si>
  <si>
    <t>DM2021</t>
  </si>
  <si>
    <t>DM1656</t>
  </si>
  <si>
    <t>DM122</t>
  </si>
  <si>
    <t>DM2340</t>
  </si>
  <si>
    <t>DM2341</t>
  </si>
  <si>
    <t>DM2342</t>
  </si>
  <si>
    <t>DM1547</t>
  </si>
  <si>
    <t>DM1548</t>
  </si>
  <si>
    <t>DM148</t>
  </si>
  <si>
    <t>DM149</t>
  </si>
  <si>
    <t>DM2343</t>
  </si>
  <si>
    <t>DM1546</t>
  </si>
  <si>
    <t>DM1549</t>
  </si>
  <si>
    <t>DM150</t>
  </si>
  <si>
    <t>DM2097</t>
  </si>
  <si>
    <t>DM2344</t>
  </si>
  <si>
    <t>DM154</t>
  </si>
  <si>
    <t>DM2346</t>
  </si>
  <si>
    <t>DM1977</t>
  </si>
  <si>
    <t>DM2360</t>
  </si>
  <si>
    <t>DM2361</t>
  </si>
  <si>
    <t>DM206</t>
  </si>
  <si>
    <t>DM212</t>
  </si>
  <si>
    <t>DM1238</t>
  </si>
  <si>
    <t>DM215</t>
  </si>
  <si>
    <t>DM216</t>
  </si>
  <si>
    <t>DM217</t>
  </si>
  <si>
    <t>DM218</t>
  </si>
  <si>
    <t>DM230</t>
  </si>
  <si>
    <t>DM2369</t>
  </si>
  <si>
    <t>DM234</t>
  </si>
  <si>
    <t>DM240</t>
  </si>
  <si>
    <t>DM239</t>
  </si>
  <si>
    <t>DM243</t>
  </si>
  <si>
    <t>DM2300</t>
  </si>
  <si>
    <t>DM2301</t>
  </si>
  <si>
    <t>DM220</t>
  </si>
  <si>
    <t>DM222</t>
  </si>
  <si>
    <t>DM1601</t>
  </si>
  <si>
    <t>DM1908</t>
  </si>
  <si>
    <t>DM1696</t>
  </si>
  <si>
    <t>DM276</t>
  </si>
  <si>
    <t>DM2378</t>
  </si>
  <si>
    <t>DM343</t>
  </si>
  <si>
    <t>DM2392</t>
  </si>
  <si>
    <t>DM371</t>
  </si>
  <si>
    <t>DM2302</t>
  </si>
  <si>
    <t>DM2403</t>
  </si>
  <si>
    <t>DM377</t>
  </si>
  <si>
    <t>DM2130</t>
  </si>
  <si>
    <t>DM398</t>
  </si>
  <si>
    <t>DM2112</t>
  </si>
  <si>
    <t>DM1827</t>
  </si>
  <si>
    <t>DM609</t>
  </si>
  <si>
    <t>DM435</t>
  </si>
  <si>
    <t>DM830</t>
  </si>
  <si>
    <t>DM2000</t>
  </si>
  <si>
    <t>DM2001</t>
  </si>
  <si>
    <t>DM792</t>
  </si>
  <si>
    <t>DM1635</t>
  </si>
  <si>
    <t>DM1787</t>
  </si>
  <si>
    <t>DM1747</t>
  </si>
  <si>
    <t>DM790</t>
  </si>
  <si>
    <t>DM1741</t>
  </si>
  <si>
    <t>DM1737</t>
  </si>
  <si>
    <t>DM825</t>
  </si>
  <si>
    <t>DM2727</t>
  </si>
  <si>
    <t>DM471</t>
  </si>
  <si>
    <t>DM472</t>
  </si>
  <si>
    <t>DM475</t>
  </si>
  <si>
    <t>DM1102</t>
  </si>
  <si>
    <t>DM1103</t>
  </si>
  <si>
    <t>DM477</t>
  </si>
  <si>
    <t>DM491</t>
  </si>
  <si>
    <t>DM1392</t>
  </si>
  <si>
    <t>DM1393</t>
  </si>
  <si>
    <t>DM502</t>
  </si>
  <si>
    <t>DM526</t>
  </si>
  <si>
    <t>DM528</t>
  </si>
  <si>
    <t>DM530</t>
  </si>
  <si>
    <t>DM532</t>
  </si>
  <si>
    <t>DM536</t>
  </si>
  <si>
    <t>DM1821</t>
  </si>
  <si>
    <t>DM1822</t>
  </si>
  <si>
    <t>DM1824</t>
  </si>
  <si>
    <t>DM1823</t>
  </si>
  <si>
    <t>DM1498</t>
  </si>
  <si>
    <t>DM1497</t>
  </si>
  <si>
    <t>DM1935</t>
  </si>
  <si>
    <t>DM542</t>
  </si>
  <si>
    <t>DM1907</t>
  </si>
  <si>
    <t>DM1887</t>
  </si>
  <si>
    <t>DM1888</t>
  </si>
  <si>
    <t>DM1889</t>
  </si>
  <si>
    <t>DM143</t>
  </si>
  <si>
    <t>DM566</t>
  </si>
  <si>
    <t>DM1973</t>
  </si>
  <si>
    <t>DM569</t>
  </si>
  <si>
    <t>DM2690</t>
  </si>
  <si>
    <t>DM2691</t>
  </si>
  <si>
    <t>DM618</t>
  </si>
  <si>
    <t>DM619</t>
  </si>
  <si>
    <t>DM621</t>
  </si>
  <si>
    <t>DM1394</t>
  </si>
  <si>
    <t>DM645</t>
  </si>
  <si>
    <t>DM646</t>
  </si>
  <si>
    <t>DM1960</t>
  </si>
  <si>
    <t>DM2700</t>
  </si>
  <si>
    <t>DM1957</t>
  </si>
  <si>
    <t>DM632</t>
  </si>
  <si>
    <t>DM633</t>
  </si>
  <si>
    <t>DM2091</t>
  </si>
  <si>
    <t>DM652</t>
  </si>
  <si>
    <t>DM668</t>
  </si>
  <si>
    <t>DM2076</t>
  </si>
  <si>
    <t>DM2003</t>
  </si>
  <si>
    <t>DM2724</t>
  </si>
  <si>
    <t>DM705</t>
  </si>
  <si>
    <t>DM706</t>
  </si>
  <si>
    <t>DM707</t>
  </si>
  <si>
    <t>DM708</t>
  </si>
  <si>
    <t>DM709</t>
  </si>
  <si>
    <t>DM710</t>
  </si>
  <si>
    <t>DM723</t>
  </si>
  <si>
    <t>DM735</t>
  </si>
  <si>
    <t>DM736</t>
  </si>
  <si>
    <t>DM775</t>
  </si>
  <si>
    <t>DM400</t>
  </si>
  <si>
    <t>DM787</t>
  </si>
  <si>
    <t>DM845</t>
  </si>
  <si>
    <t>DM872</t>
  </si>
  <si>
    <t>DM1598</t>
  </si>
  <si>
    <t>DM871</t>
  </si>
  <si>
    <t>DM869</t>
  </si>
  <si>
    <t>DM1918</t>
  </si>
  <si>
    <t>DM874</t>
  </si>
  <si>
    <t>DM2049</t>
  </si>
  <si>
    <t>DM2475</t>
  </si>
  <si>
    <t>DM948</t>
  </si>
  <si>
    <t>DM2523</t>
  </si>
  <si>
    <t>DM2526</t>
  </si>
  <si>
    <t>DM2121</t>
  </si>
  <si>
    <t>DM2184</t>
  </si>
  <si>
    <t>DM1034</t>
  </si>
  <si>
    <t>DM1032</t>
  </si>
  <si>
    <t>DM1074</t>
  </si>
  <si>
    <t>DM2014</t>
  </si>
  <si>
    <t>DM1073</t>
  </si>
  <si>
    <t>DM1078</t>
  </si>
  <si>
    <t>DM1551</t>
  </si>
  <si>
    <t>DM1071</t>
  </si>
  <si>
    <t>DM1080</t>
  </si>
  <si>
    <t>DM1081</t>
  </si>
  <si>
    <t>DM1084</t>
  </si>
  <si>
    <t>DM2069</t>
  </si>
  <si>
    <t>DM2562</t>
  </si>
  <si>
    <t>DM2563</t>
  </si>
  <si>
    <t>DM2564</t>
  </si>
  <si>
    <t>DM1959</t>
  </si>
  <si>
    <t>DM2602</t>
  </si>
  <si>
    <t>DM1170</t>
  </si>
  <si>
    <t>DM1173</t>
  </si>
  <si>
    <t>DM1333</t>
  </si>
  <si>
    <t>DM1172</t>
  </si>
  <si>
    <t>DM1169</t>
  </si>
  <si>
    <t>DM1171</t>
  </si>
  <si>
    <t>DM1188</t>
  </si>
  <si>
    <t>DM1872</t>
  </si>
  <si>
    <t>DM1232</t>
  </si>
  <si>
    <t>DM2036</t>
  </si>
  <si>
    <t>DM2363</t>
  </si>
  <si>
    <t>DM1240</t>
  </si>
  <si>
    <t>DM797</t>
  </si>
  <si>
    <t>DM1418</t>
  </si>
  <si>
    <t>REP03354</t>
  </si>
  <si>
    <t>REP02077</t>
  </si>
  <si>
    <t>REP03353</t>
  </si>
  <si>
    <t>REP02453</t>
  </si>
  <si>
    <t>REP02093</t>
  </si>
  <si>
    <t>DM439</t>
  </si>
  <si>
    <t>DM440</t>
  </si>
  <si>
    <t>DM2627</t>
  </si>
  <si>
    <t>DM2628</t>
  </si>
  <si>
    <t>DM2304</t>
  </si>
  <si>
    <t>DM2633</t>
  </si>
  <si>
    <t>DM1691</t>
  </si>
  <si>
    <t>DM2646</t>
  </si>
  <si>
    <t>DM2439</t>
  </si>
  <si>
    <t>DM2441</t>
  </si>
  <si>
    <t>IMG00006</t>
  </si>
  <si>
    <t>DM822</t>
  </si>
  <si>
    <t>DM2104</t>
  </si>
  <si>
    <t>DM1600</t>
  </si>
  <si>
    <t>DM2060</t>
  </si>
  <si>
    <t>DM2449</t>
  </si>
  <si>
    <t>DM849</t>
  </si>
  <si>
    <t>DM1861</t>
  </si>
  <si>
    <t>DM1427</t>
  </si>
  <si>
    <t>DM1724</t>
  </si>
  <si>
    <t>DM2586</t>
  </si>
  <si>
    <t>DM2176</t>
  </si>
  <si>
    <t>DM115</t>
  </si>
  <si>
    <t>DM116</t>
  </si>
  <si>
    <t>DM2213</t>
  </si>
  <si>
    <t>DM2396</t>
  </si>
  <si>
    <t>DM2701</t>
  </si>
  <si>
    <t>DM114</t>
  </si>
  <si>
    <t>DM171</t>
  </si>
  <si>
    <t>DM1196</t>
  </si>
  <si>
    <t>DM219</t>
  </si>
  <si>
    <t>DM370</t>
  </si>
  <si>
    <t>DM1717</t>
  </si>
  <si>
    <t>DM375</t>
  </si>
  <si>
    <t>DM2410</t>
  </si>
  <si>
    <t>DM426</t>
  </si>
  <si>
    <t>DM466</t>
  </si>
  <si>
    <t>DM2736</t>
  </si>
  <si>
    <t>DM2644</t>
  </si>
  <si>
    <t>DM2813</t>
  </si>
  <si>
    <t>DM704</t>
  </si>
  <si>
    <t>DM739</t>
  </si>
  <si>
    <t>DM2197</t>
  </si>
  <si>
    <t>DM1839</t>
  </si>
  <si>
    <t>DM2507</t>
  </si>
  <si>
    <t>DM955</t>
  </si>
  <si>
    <t>DM2194</t>
  </si>
  <si>
    <t>DM1174</t>
  </si>
  <si>
    <t>DM2572</t>
  </si>
  <si>
    <t>DM2618</t>
  </si>
  <si>
    <t>DM2619</t>
  </si>
  <si>
    <t>DM032</t>
  </si>
  <si>
    <t>DM059</t>
  </si>
  <si>
    <t>DM1019</t>
  </si>
  <si>
    <t>DM118</t>
  </si>
  <si>
    <t>DM1193</t>
  </si>
  <si>
    <t>DM1216</t>
  </si>
  <si>
    <t>DM1259</t>
  </si>
  <si>
    <t>DM1343</t>
  </si>
  <si>
    <t>DM138</t>
  </si>
  <si>
    <t>DM139</t>
  </si>
  <si>
    <t>DM140</t>
  </si>
  <si>
    <t>DM141</t>
  </si>
  <si>
    <t>DM1469</t>
  </si>
  <si>
    <t>DM1481</t>
  </si>
  <si>
    <t>DM1813</t>
  </si>
  <si>
    <t>DM1840</t>
  </si>
  <si>
    <t>DM2092</t>
  </si>
  <si>
    <t>DM2093</t>
  </si>
  <si>
    <t>DM2770</t>
  </si>
  <si>
    <t>DM412</t>
  </si>
  <si>
    <t>DM762</t>
  </si>
  <si>
    <t>DM777</t>
  </si>
  <si>
    <t>DM926</t>
  </si>
  <si>
    <t>DM1846</t>
  </si>
  <si>
    <t>DM316</t>
  </si>
  <si>
    <t>DM2325</t>
  </si>
  <si>
    <t>DM1139</t>
  </si>
  <si>
    <t>DM1140</t>
  </si>
  <si>
    <t>DM1141</t>
  </si>
  <si>
    <t>DM1142</t>
  </si>
  <si>
    <t>DM1143</t>
  </si>
  <si>
    <t>DM2803</t>
  </si>
  <si>
    <t>DM2804</t>
  </si>
  <si>
    <t>DM2425</t>
  </si>
  <si>
    <t>DM2450</t>
  </si>
  <si>
    <t>DM1116</t>
  </si>
  <si>
    <t>DM2805</t>
  </si>
  <si>
    <t>DM2801</t>
  </si>
  <si>
    <t>DM195</t>
  </si>
  <si>
    <t>DM1722</t>
  </si>
  <si>
    <t>DM1213</t>
  </si>
  <si>
    <t>DM2453</t>
  </si>
  <si>
    <t>DM1838</t>
  </si>
  <si>
    <t>DM1395</t>
  </si>
  <si>
    <t>DM1231</t>
  </si>
  <si>
    <t>DM448</t>
  </si>
  <si>
    <t>DM1913</t>
  </si>
  <si>
    <t>DM1742</t>
  </si>
  <si>
    <t>DM449</t>
  </si>
  <si>
    <t>DM2741</t>
  </si>
  <si>
    <t>DM801</t>
  </si>
  <si>
    <t>DM105</t>
  </si>
  <si>
    <t>DM1245</t>
  </si>
  <si>
    <t>DM493</t>
  </si>
  <si>
    <t>DM1863</t>
  </si>
  <si>
    <t>DM2541</t>
  </si>
  <si>
    <t>DM153</t>
  </si>
  <si>
    <t>DM172</t>
  </si>
  <si>
    <t>DM173</t>
  </si>
  <si>
    <t>DM198</t>
  </si>
  <si>
    <t>DM197</t>
  </si>
  <si>
    <t>DM2107</t>
  </si>
  <si>
    <t>DM296</t>
  </si>
  <si>
    <t>DM297</t>
  </si>
  <si>
    <t>DM2417</t>
  </si>
  <si>
    <t>DM476</t>
  </si>
  <si>
    <t>DM482</t>
  </si>
  <si>
    <t>DM2191</t>
  </si>
  <si>
    <t>DM506</t>
  </si>
  <si>
    <t>DM563</t>
  </si>
  <si>
    <t>DM2692</t>
  </si>
  <si>
    <t>DM717</t>
  </si>
  <si>
    <t>DM716</t>
  </si>
  <si>
    <t>DM718</t>
  </si>
  <si>
    <t>DM627</t>
  </si>
  <si>
    <t>DM365</t>
  </si>
  <si>
    <t>DM1201</t>
  </si>
  <si>
    <t>DM201</t>
  </si>
  <si>
    <t>DM221</t>
  </si>
  <si>
    <t>DM379</t>
  </si>
  <si>
    <t>DM1334</t>
  </si>
  <si>
    <t>DM561</t>
  </si>
  <si>
    <t>DM2731</t>
  </si>
  <si>
    <t>DM733</t>
  </si>
  <si>
    <t>DM734</t>
  </si>
  <si>
    <t>DM776</t>
  </si>
  <si>
    <t>DM2436</t>
  </si>
  <si>
    <t>DM798</t>
  </si>
  <si>
    <t>DM858</t>
  </si>
  <si>
    <t>DM894</t>
  </si>
  <si>
    <t>DM946</t>
  </si>
  <si>
    <t>DM960</t>
  </si>
  <si>
    <t>DM1200</t>
  </si>
  <si>
    <t>DM2788</t>
  </si>
  <si>
    <t>DM681</t>
  </si>
  <si>
    <t>AGUJA DE ESCLEROTERAPIA GASTRICA DESECHABLE</t>
  </si>
  <si>
    <t>AGUJA DE INYECCION PARA ENDOSCOPIA</t>
  </si>
  <si>
    <t>AGUJA ANESTESIA RAQUIDEA N 27</t>
  </si>
  <si>
    <t>AGUJA ANESTESIA RAQUIDEA N 26</t>
  </si>
  <si>
    <t>CONECTOR CON TUBO PARA MEDIO DE CONTRASTE</t>
  </si>
  <si>
    <t>APOSITO NO TEJIDO. CON ADHESIVO HIPOALERGENICO PARA HERIDAS POSOPERATORIAS 30 A 35 X 9 A 10CM</t>
  </si>
  <si>
    <t>APOSITO DE CARBON TRILAMINADO 10 10</t>
  </si>
  <si>
    <t>APOSITO DE GASA 15X20 CON BASE DE PARAFINA BLANDA CLORHEXIDINA 0.5%</t>
  </si>
  <si>
    <t>APOSITO ESTERIL TRANSPARENTE 7X9 MAS O MENOS 2 CM CON REFUERZO INCORPORADO. Y CON TIRILLAS DE FIJACION Y MARCACION USO ADULTO</t>
  </si>
  <si>
    <t>APOSITO ESTERIL TRASPARENTE 5 HASTA 6 CM X 5 HASTA 6 CM CON REFUERZO INCORPORADO. Y CON TIRILLAS DE FIJACION Y MARCACION.USO NEONATAL</t>
  </si>
  <si>
    <t>APOSITO TRASPARENTE ESTERIL CON ALMOHADILLA ABSORVENTE 7 HASTA 9 X 5 HASTA 7 CM</t>
  </si>
  <si>
    <t>ASA DE POLIPECTOMIA DESCARTABLE DE 10.15.25 CM X 2.4 A 2.8 MM DE DIAMETRO. LONGITUD DE TRABAJO DE 230 CM</t>
  </si>
  <si>
    <t>ASA POLIPECTOMIA HEXAGONAL</t>
  </si>
  <si>
    <t>BALON DE DILATACION ESOFAGICA DE 10 12</t>
  </si>
  <si>
    <t>BALON DE DILATACION ESOFAGICA DE 12 15</t>
  </si>
  <si>
    <t>BALON DE DILATACION ESOFAGICA DE 15 18 MM</t>
  </si>
  <si>
    <t>BALON DE DILATACION ESOFAGICA DE 18 20 MM</t>
  </si>
  <si>
    <t>BALON DILATACION ESOFAGICA DE 30 MM PARA ACALASIA</t>
  </si>
  <si>
    <t>BALON DE DILATACION ESOFAGICA DE 6 8 MM</t>
  </si>
  <si>
    <t>BALON DE DILATACION ESOFAGICA DE 8-10</t>
  </si>
  <si>
    <t>BALON EXTRACTOR DE CALCULO</t>
  </si>
  <si>
    <t>BALON EXTRACTOR DE CALCULOS TRILUMEN</t>
  </si>
  <si>
    <t>BALONES PARA DILATACION BILIAR DE ALTA PRESION DESECHABLE 2.8DIAMTRO DEL CANAL, 180 CM DE LONGITUD. DE 4 A 8 MM DE DIAMETRO EXTERNO. CON DIAMETRO DE BALON DE 20 A 40MM</t>
  </si>
  <si>
    <t>BOLSA COLOSTOMIA NO 32</t>
  </si>
  <si>
    <t>BARRERA CUTANEA NO IRRITANTE EN SPRAY</t>
  </si>
  <si>
    <t>BARRERA CUTANEA N IRRITANTE EN TOALLA</t>
  </si>
  <si>
    <t>CAMISAS URETERALES FLEXIBLE 11.5X36</t>
  </si>
  <si>
    <t>CAMISAS URETERALES FLEXIBLE 11.5X45-46</t>
  </si>
  <si>
    <t>CANDADO CARRO DE PARO CON NUMERO CONSECUTIVO</t>
  </si>
  <si>
    <t>CANULA DE GUEDEL N 0</t>
  </si>
  <si>
    <t>CANULA DE GUEDEL N 1</t>
  </si>
  <si>
    <t>CANULA DE GUEDEL N 2</t>
  </si>
  <si>
    <t>CANULA DE GUEDEL N 3</t>
  </si>
  <si>
    <t>CANULA DE GUEDEL N 4</t>
  </si>
  <si>
    <t>CANULA DE GUEDEL N 5</t>
  </si>
  <si>
    <t>CANULA TRAQUEOSTOMIA 5.0 C/B</t>
  </si>
  <si>
    <t>CANULA DE TRAQUEOSTOMIA 5 SIN BALON</t>
  </si>
  <si>
    <t>CANULA TRAQUEOSTOMIA 5.5 C/B</t>
  </si>
  <si>
    <t>CANULA TRAQUEOSTOMIA 7.0 C/B</t>
  </si>
  <si>
    <t>CANULA TRAQUEOSTOMIA 7.5 C/B</t>
  </si>
  <si>
    <t>CANULA TRAQUEOSTOMIA 8.0 C/B</t>
  </si>
  <si>
    <t>CANULA NASAL DE ALTO FLUJO ADULTO TALLA M</t>
  </si>
  <si>
    <t>CANULA NASAL DE ALTO FLUJO ADULTO TALLA S</t>
  </si>
  <si>
    <t>CANULA NASAL PARA OXIGENO ADULTO 1.5MTS</t>
  </si>
  <si>
    <t>CANULA NASAL PEDIATRICA</t>
  </si>
  <si>
    <t>CATETER DE ACCESO URETRAL AXXCES</t>
  </si>
  <si>
    <t>CATETER EPICUTANEO 28 FR - CABELLO DE ANGEL</t>
  </si>
  <si>
    <t>CATETER DOBLE J 4.7 HASTA 4.8 FR X 24 CM</t>
  </si>
  <si>
    <t>CATETER DOBLE J 6.0 FR X 26 CM</t>
  </si>
  <si>
    <t>CATETER EPICUTANEO 2FR 24G MONOLUMEN</t>
  </si>
  <si>
    <t>CATETER UMBILICAL ARTERIAL N 2.5</t>
  </si>
  <si>
    <t>CATETER URETERAL STENT PERCUFLEX 48X24CM</t>
  </si>
  <si>
    <t>CINTA AUTOADHESIVA DE CONTROL QUIMICO  PARA  VAPOR LIBRE DE PLOMO</t>
  </si>
  <si>
    <t>CIRCUITO ADULTO ALTO FLUJO CON CAMARA AJUSTABLE A VENTILADOR MECANICO</t>
  </si>
  <si>
    <t>CIRCUITO ALTO FLUJO NEONATAL/ PEDIATRICO CON CAMARA</t>
  </si>
  <si>
    <t>CIRCUITO DE ANESTESIA ADULTO CON BALON 3 LITROS</t>
  </si>
  <si>
    <t>CIRCUITO DE VENTILACION  MECANICA NEONATAL CON CAMARA+TRAMPA  DE AGUA EN LA VIA ESPIRATORIA</t>
  </si>
  <si>
    <t>CLAMP UMBILICAL</t>
  </si>
  <si>
    <t>CREMA PROTECTORA CUTANEA CON OXIDO DE ZINC PARA PREVENCION LESIONES POR PRESION. 10%</t>
  </si>
  <si>
    <t>DESINCRUSTANTE REMOVEDOR DE OXIDO Y CORROSION PARA INSTRUMENT. QUIR.</t>
  </si>
  <si>
    <t>DETERGENTE LÍQUIDO CONCENTRADO NEUTRO Y BIODEGRADABLE PARA AREAS, SUPERFICIES Y EQUIPOS BIOMÉDICOS Y ELEMENTOS DE USO HOSPITALARIO E INDUSTRIAL PRESENTACIÓN DE 3 A 5L</t>
  </si>
  <si>
    <t>ELECTRODO DESECHABLE PEDIATRICO</t>
  </si>
  <si>
    <t>EMPAQUE PARA ESTERILIZACION GRADO MEDICO ENTRE 60 Y 70GR/M2 DE  100 MM X 200M</t>
  </si>
  <si>
    <t>EMPAQUE PARA ESTERILIZACION GRADO MEDICO ENTRE 60 Y 70GR/M2 DE  150 MM X 200M</t>
  </si>
  <si>
    <t>EMPAQUE PARA ESTERILIZACION GRADO MEDICO ENTRE 60 Y 70GR/M2 DE  200 MM X 200M. TRES INDICADORES</t>
  </si>
  <si>
    <t>EMPAQUE PARA ESTERILIZACION GRADO MEDICO ENTRE 60 Y 70GR/M2 DE  250 MM X 200M</t>
  </si>
  <si>
    <t>EMPAQUE PARA ESTERILIZACION GRADO MEDICO ENTRE 60 Y 70GR/M2 DE  250MMX 5MM – 6.5 X 100M (FUELLE)</t>
  </si>
  <si>
    <t>EMPAQUE PARA ESTERILIZACION GRADO MEDICO ENTRE 60 Y 70GR/M2 DE  300MMX 5MM-6.5 X 100M(FUELLE)</t>
  </si>
  <si>
    <t>EMPAQUE PARA ESTERILIZACION GRADO MEDICO ENTRE 60 Y 70 GR/M2 DE 50 MM X 200 M</t>
  </si>
  <si>
    <t>EMPAQUE PARA ESTERILIZACION GRADO MEDICO ENTRE 60 Y 70GR/M2 DE  75 MM X 200M</t>
  </si>
  <si>
    <t>EMPAQUE PARA ESTERILIZACION PARA PEROXIDO DE HIDROGENO CON INDICADOR QUIMICO 70 - 100M X 25 CM 55 HASTA 75 GR</t>
  </si>
  <si>
    <t>EMPAQUE ESTERILIZACION NDICADOR QUIMICO 70 - 100M X 150 MM 55 HASTA 75 GR</t>
  </si>
  <si>
    <t>EMPAQUE PARA ESTERILIZACION PARA PEROXIDO DE HIDROGENO CON INDICADOR QUIMICO 70 A 100M X 10CM 55  HASTA 75 GR</t>
  </si>
  <si>
    <t>EMPAQUE TIPO BOLSA MIXTA PARA ESTERILIZAR CON AUTO-SELLADO DE POLIESTER DE 5X7CM, MAS O MENOS 1CM - CAJA X 200</t>
  </si>
  <si>
    <t>ESPARADRAPO ANTIALERGICO 1 PULGADA</t>
  </si>
  <si>
    <t>ESPARADRAPO DE PAPEL MICROPOROSO HIPOALERGENICO 2 X 10 YARDAS</t>
  </si>
  <si>
    <t>ESPARADRAPO TIPO HOSPITALARIO TUBO</t>
  </si>
  <si>
    <t>TELA SIN TEJER AUTOADHESIVO 15 X 10 ESPARADRAPO</t>
  </si>
  <si>
    <t>ESPARADRAPO ELASTICO - TELA SIN TEJER STRECH 10 X 10</t>
  </si>
  <si>
    <t>ESPECULO VIRGINAL</t>
  </si>
  <si>
    <t>FIJADOR CITOLOGIA SPRAY</t>
  </si>
  <si>
    <t>FILTRO EXHALATORIO ANTIBAC VENTILA ALTA</t>
  </si>
  <si>
    <t>FILTRO EXHALATORIO DESECHABLE VENTILADOR</t>
  </si>
  <si>
    <t>FILTRO INTERCAMBIADOR CALOR HUMEDAD PEDIATRICO</t>
  </si>
  <si>
    <t>GUANTE CIRUGIA N 6.5 ESTERIL SIN TALCO</t>
  </si>
  <si>
    <t>GUANTE CIRUGIA N 7.0 ESTERIL SIN TALCO</t>
  </si>
  <si>
    <t>GUANTE CIRUGIA N 7.5 ESTERIL SIN TALCO</t>
  </si>
  <si>
    <t>GUANTE CIRUGIA N 8.0 ESTERIL SIN TALCO</t>
  </si>
  <si>
    <t>GUANTE DE EXAMEN EN LATEX TALLA X-SMALL</t>
  </si>
  <si>
    <t>GUANTE QUIR. ESTERIL DOBLE PROTECCION T: 6.5</t>
  </si>
  <si>
    <t>GUANTE QUIR. ESTERIL DOBLE PROTECCION T: 7</t>
  </si>
  <si>
    <t>GUANTE QUIR. ESTERIL DOBLE PROTECCION T: 8</t>
  </si>
  <si>
    <t>GUANTE QUIR. ESTERIL DOBLE PROTECCION T: 7.5</t>
  </si>
  <si>
    <t>GUIA PARA INTUBACION ENDOTRAQUEAL  N 10 FR</t>
  </si>
  <si>
    <t>GUIA PARA INTUBACION ENDOTRAQUEAL  N 6 FR</t>
  </si>
  <si>
    <t>GUIA HIDROFILICA DE 0,035X150CM CON ROTADOR DE GUIA</t>
  </si>
  <si>
    <t>GUIA HIDROFILICA DE 4.5 MTRS X 0.35 ML</t>
  </si>
  <si>
    <t>GUIA URETERAL</t>
  </si>
  <si>
    <t>HOJA DE VIDEOLARINGOSCOPIO N 3 DESECHABLE (PACIENTE ADULTO)</t>
  </si>
  <si>
    <t>HOJA DE VIDEOLARINGOSCOPIO N 4 DESECHABLE (PACIENTE OBESO)</t>
  </si>
  <si>
    <t>HOJA DE VIDEOLARINGOSCOPIO N 5 DESECHABLE (INTUBACION DIFICIL)</t>
  </si>
  <si>
    <t>INDICADOR CONTROL BIOLOGICO DE VAPOR  AMPOLLA LECTURA RAPIDA 24 MINUTOS PARA AUTOCLAVE GRAVITACIONAL</t>
  </si>
  <si>
    <t>INDICADOR BIOLOGICO PARA VAPOR LECTURA RAPIDA  LECTURA DE   UNA HORA A 40 MINUTOS</t>
  </si>
  <si>
    <t>INDICADOR BIOLOGICO A VAPOR DE LECTURA RAPIDA DE 30 MINUTOS</t>
  </si>
  <si>
    <t>INDICADOR QUIMICO A VAPOR CLASE 5 X 250T</t>
  </si>
  <si>
    <t>INMOVILIZADOR CERVICAL DE THOMAS TALLA M</t>
  </si>
  <si>
    <t>INMOVILIZADOR CERVICAL DE THOMAS TALLA S</t>
  </si>
  <si>
    <t>JERINGA DESECHABLE DE 3 PARTES 10 ML</t>
  </si>
  <si>
    <t>JERINGA DESECHABLE DE 3 PARTES 20 ML</t>
  </si>
  <si>
    <t>JERINGA DESECHABLE DE 3 PARTES 5 ML</t>
  </si>
  <si>
    <t>KIT CPAP NASAL DESECHABLE TALLA L O MEDIDA DE PERIMETRO CEFALICO 29-36 (INCLUYE SISTEMA INTERFASE VENTILACION NO INVASIVA NEONATAL CPAP,  GORRO, MASCARA NEONATAL NO INVASIVA, PRONG TALLA L</t>
  </si>
  <si>
    <t>KIT CPAP NASAL DESECHABLE TALLA M O MEDIDA DE PERIMETRO CEFALICO 25-29  (INCLUYE SISTEMA INTERFASE VENTILACION NO INVASIVA NEONATAL CPAP,  GORRO, MASCARA NEONATAL NO INVASIVA, PRONG TALLA M</t>
  </si>
  <si>
    <t>KIT CPAP NASAL DESECHABLE TALLA S O MEDIDA DE PERIMETRO CEFALICO 22- 25 (INCLUYE SISTEMA INTERFASE VENTILACION NO INVASIVA NEONATAL CPAP,  GORRO, MASCARA NEONATAL NO INVASIVA, PRONG TALLA S</t>
  </si>
  <si>
    <t>KIT CPAP NASAL DESECHABLE TALLA XS O MEDIDA DE PERIMETRO CEFALICO 10-22 CMS (INCLUYE SISTEMA INTERFASE VENTILACION NO INVASIVA NEONATAL CPAP,  GORRO, MASCARA NEONATAL NO INVASIVA, PRONG)</t>
  </si>
  <si>
    <t>KIT DE CEPILLOS DE LIMPIEZA CON CERDAS DE NYLON ANTIMICROBIANAS DE CANULA DE SUCCION (11FR)</t>
  </si>
  <si>
    <t>KIT DE JERINGAS INYECTOR STELLANT D CT P/SDSCTP-S</t>
  </si>
  <si>
    <t>KIT GASTROSTOMIA ENDOSCOPICA N 20 FR</t>
  </si>
  <si>
    <t>KIT GASTROSTOMIA ENDOSCOPICA N 24 FR</t>
  </si>
  <si>
    <t>KIT STEN PANCREATICO 5 FR 5 CM</t>
  </si>
  <si>
    <t>KIT TRACCION CUTANEA PEDIATRICO</t>
  </si>
  <si>
    <t>LIGADOR DE VARICES ESOFAGICAS 7 BOX</t>
  </si>
  <si>
    <t>MALLA DE POLIPROPILENO SUAVE DE MEDIANA DENSIDAD CON PESO DE 45 A 90G/M2. MACROPOROSA PORO DE 2.38 A 3.6 X 2.38 A 3.6 MM. NO ABSORBIBLE. 7CM A 8CM X 15CM</t>
  </si>
  <si>
    <t>MALLA MACROPOROSA MONOFILAMENTO LIGERA ULTRAFINA PARA PROLAPSO DE CUPULA VAGINAL</t>
  </si>
  <si>
    <t>MARCADOR DE PIEL PARA CIRUGIA</t>
  </si>
  <si>
    <t>MASCARA ANESTESIA N 0</t>
  </si>
  <si>
    <t>MASCARA ANESTESIA N 1</t>
  </si>
  <si>
    <t>MASCARA ANESTESIA N 2</t>
  </si>
  <si>
    <t>MASCARA ANESTESIA N 3</t>
  </si>
  <si>
    <t>MASCARA ANESTESIA N 4</t>
  </si>
  <si>
    <t>MASCARA ANESTESIA N 5</t>
  </si>
  <si>
    <t>MASCARA LARINGEA N 2.5 DESECHABLE</t>
  </si>
  <si>
    <t>MASCARA PERILARINGEA N 3.0</t>
  </si>
  <si>
    <t>MASCARA PERILARINGEA N 4.0</t>
  </si>
  <si>
    <t>NEBULIZADOR JET CON SISTEMA VENTURY</t>
  </si>
  <si>
    <t>PAÑO IMPREGNADO CON CLORHEXIDINA AL 2 % Y ALCOHOL ISOPROPILICO AL 70%</t>
  </si>
  <si>
    <t>PAPEL ELECTROCARDIOGRAFO 30 X 50 ROLLO</t>
  </si>
  <si>
    <t>PAPILOTOMO TRILUMEN</t>
  </si>
  <si>
    <t>PINZA BIOPSIA COLONOSCOPIA DESECHABLE</t>
  </si>
  <si>
    <t>PINZA BIOSIA PARA GASTROSCOPIA DESECHABLE</t>
  </si>
  <si>
    <t>PINZA DE BIOPSIA GASTRICA DESECHABLE LONGITID 160CM- DIAMETRO DE 2,3CM SIN ESTILETE DE COPA OVAL DE UN SOLO USO CON LAS SIGUIENTES CARACTERISTICAS: ESPIRAL RECUBIERTA, MANDIBULAS DE ACERO INOXIDABLE, FENESTRADA.</t>
  </si>
  <si>
    <t>PINZA DE BIOPSIA PARA COLON DESECHABLE LONGITIDUD 230CM- DIAMETRO DE 2,3CM SIN ESTILETE DE COPA OVAL DE UN SOLO USO CON LAS SIGUIENTES CARACTERISTICAS: ESPIRAL RECUBIERTA, MANDIBULAS DE ACERO INOXIDABLE, FENESTRADA</t>
  </si>
  <si>
    <t>PLACA ELECTROBISTURI NEONATAL DESECHABLE CON CABLE</t>
  </si>
  <si>
    <t>PLACA ELECTROBISTURI ADULTO CON CABLE</t>
  </si>
  <si>
    <t>PROTECTOR CUTANEO EMOLIENTE CON OXIDO DE ZINC CALAMINA Y ALANTOINA 30%(ULTRA)</t>
  </si>
  <si>
    <t>PROTECTOR EN ESPUMA PARA CODO Y TALON</t>
  </si>
  <si>
    <t>RECOLECTOR PARA CORTOPUNZANTES 2,9 A 3,0 LITROS</t>
  </si>
  <si>
    <t>RESOLUTION CLIP 235 CM Y CANAL DE 2.8 MM</t>
  </si>
  <si>
    <t>ROLLO DE GASA IMPREGNADA EN PARAFINA DE 1 METRO POR 15  CM DE ANCHO ESTERIL</t>
  </si>
  <si>
    <t>SONDA FOLEY SILICONADA 2 VIAS 18 FR</t>
  </si>
  <si>
    <t>SONDA FOLEY SILICONADA 2 VIAS 20 FR</t>
  </si>
  <si>
    <t>SONDA LEVIN N 10 NASOGASTRICA</t>
  </si>
  <si>
    <t>SONDA VESICAL (FOLEY) 2 VIAS 6FR LATEX</t>
  </si>
  <si>
    <t>STENT BILIAR METALICO AUTOEXPANDIBLE 10 MMD X 60 ML</t>
  </si>
  <si>
    <t>STENT CON INTRODUCTOR 10FR X 7 CM</t>
  </si>
  <si>
    <t>STENT BILIAR CON INTRODUCTOR 7FR X 7CM UNIDAD</t>
  </si>
  <si>
    <t>STENT CON INTRODUCTOR 10 CM X 10FR</t>
  </si>
  <si>
    <t>STENT CON INTRODUCTOR DE 12CM X10 FR</t>
  </si>
  <si>
    <t>STENT BILIAR 7 FR X 12 CON INTRODUCTOR</t>
  </si>
  <si>
    <t>STENT ESOFAGICO LONGITUD DEL EXTREMO PROXIMAL 23MM STENANT DE 18X10 CM</t>
  </si>
  <si>
    <t>STENT ESOFAGICO LONGITUD DEL EXTREMO PROXIMAL 23MM STENANT DE 18X15 CM</t>
  </si>
  <si>
    <t>STENT ESOFAGICO PARCIALMENTE RECUBIERTO DE 15CM UNIDAD</t>
  </si>
  <si>
    <t>STENT ESOFAGICO TOTALMENTE RECUBIERTO 12 CM X 18 MM X 24 MM CON INTRODUCTOR</t>
  </si>
  <si>
    <t>STENT ESOFAGICO TOTALMENTE RECUBIERTO DE 10 CM</t>
  </si>
  <si>
    <t>STENT ESOFAGICO TOTALMENTE RECUBIERTO DE 15 CM</t>
  </si>
  <si>
    <t>STENT PILORICO</t>
  </si>
  <si>
    <t>TEST DE BOWIE DICK PARA PROCESO A VAPOR PREENSAMBLADO</t>
  </si>
  <si>
    <t>TUBO ENDOTRAQUEAL N. 6.5 SIN BALON, APIROGENO, RADIOPACO Y ESTERIL</t>
  </si>
  <si>
    <t>TUBO ENDOTRAQUEAL REFORZADO 6/5 C/B</t>
  </si>
  <si>
    <t>TUBO ENDOTRAQUEAL REFORZADO 8/0 C/B</t>
  </si>
  <si>
    <t>TUBO ENDOTRAQUEAL REFORZADO CON BALON N 8.5</t>
  </si>
  <si>
    <t>TUBO ENDOTRAQUEAL REFORZADO 7/5 C/B</t>
  </si>
  <si>
    <t>TUBO ENDOTRAQUEAL REFORZADO 6/0 C/B</t>
  </si>
  <si>
    <t>TUBO ENDOTRAQUEAL REFORZADO 7/0 C/B</t>
  </si>
  <si>
    <t>TUBO TRAMPA PARA SPECIMEN CON ADAPTADOR DESECHABLE  (TRAMPA DE LUKENS)</t>
  </si>
  <si>
    <t>CAMPO QUIRURGICO FENESTRADO 225X280</t>
  </si>
  <si>
    <t>ACIDO TRICLOROACETICO 70% X 30 ML</t>
  </si>
  <si>
    <t>ACIDO TRICLOROACETICO AL 85% X 50CC</t>
  </si>
  <si>
    <t>CANASTILLA LITOTRIPCIA</t>
  </si>
  <si>
    <t>CEPILLO PLASTICO PARA LAVADO DE INSTRUMENTAL</t>
  </si>
  <si>
    <t>PAPEL MF MODELO F9 MONITOREO FETAL 9 X 11 CM</t>
  </si>
  <si>
    <t>BRAZALETE TENSIOMETRO ADULTO 1 VIA - REUSABLE</t>
  </si>
  <si>
    <t>BRAZALETE 1 VIA PEDIATRICO ENTRE 7 Y 15  CM REUSABLE</t>
  </si>
  <si>
    <t>BRAZALETE 1 VIA PEDIATRICO NO. 9 REUSABLE</t>
  </si>
  <si>
    <t>BRAZALETE 1 VIA PEDIATRICO NO. ENTRE 16 Y 19 CM REUSABLE</t>
  </si>
  <si>
    <t>BRAZALETE TENSIOMETRO ADULTO 2 VIAS - REUSABLE</t>
  </si>
  <si>
    <t>BRAZALETE 2 VIAS PEDIATRICO REUSABLE</t>
  </si>
  <si>
    <t>ELECTRODO DESECHABLE PARA DEA ADULTOS Y UNA BATERIA DESECHABLE PARA DESFRIBILADOR EXTERNO AUTOMATICO MARCA SCHILLER ( FRED EASY REF 0-21-0013 )</t>
  </si>
  <si>
    <t>ELECTRODO DESECHABLE PARA DEA PEDIATRICO Y UNA BATERIA DESECHABLE PARA DESFRIBILADOR EXTERNO AUTOMATICO MARCA SCHILLER ( FRED EASY REF 0-21-0013 )</t>
  </si>
  <si>
    <t>ELECTRODO PARA DESFIBRILADOR PARCHE ADULTO PRIMEDIC XD110XE</t>
  </si>
  <si>
    <t>ELECTRODO PARA DESFIBRILADOR PARCHE ADULTO INNOMED CARDIO-AID200B</t>
  </si>
  <si>
    <t>ELECTRODO PARCHE DESECHABLE EXTERNO PARA MARCAPASOS ADULTO PARA DESFIBRILADOR MARCA EQUIPO NIHON KODHEN MODELO TEC 5531 E</t>
  </si>
  <si>
    <t>ELECTRODOS PARA DESFIBRILACION ADULTO MINDAY BENEHEART D1-D2-D3-D5-D6</t>
  </si>
  <si>
    <t>FILTRO INCUBADORA</t>
  </si>
  <si>
    <t>FILTROS HIDROFOBICOS MANGUERA -MANGUERA PARA ASPIRADOR DE SECRECIONES</t>
  </si>
  <si>
    <t>PAPEL PARA DESFIBRILADOR 80 MM X 30 EN Z</t>
  </si>
  <si>
    <t>PAPEL PARA DESFIBRILADOR 80 MMX 70 MM X 315 HOJAS PLEGADO EN Z</t>
  </si>
  <si>
    <t>PAPEL ELECTROCARDIAGROFO SCHILLER 80X70</t>
  </si>
  <si>
    <t>PAPEL PARA MONITOR FETAL CADENCE MFM II 110 X 90 MM</t>
  </si>
  <si>
    <t>PAPEL PARA MONITOR FETAL 112 MM X 100 MM X 160 HOJAS PLEGADO EN Z</t>
  </si>
  <si>
    <t>PAPEL MONITOR FETAL 90 MM X 150</t>
  </si>
  <si>
    <t>PAPEL OTOEMISOR EN ROLLO 112 X 27</t>
  </si>
  <si>
    <t>PARCHE-ELECTRODO PARA DESFIBRILADOR ZOLL M SERIES ADULTO</t>
  </si>
  <si>
    <t>PARCHE-ELECTRODO DESECHABLE PARA DESFIBRILADOR ADULTO MARCA ZOLL R UNIDAD</t>
  </si>
  <si>
    <t>PARCHE PARA DESFIBRILADOR ZOLL PEDIATRIC</t>
  </si>
  <si>
    <t>SENSOR PARA SATURACION NEONATAL TIPO NELLCOR - DESECHABLE</t>
  </si>
  <si>
    <t>TRAMPA DE CAPNOGRAFIA PARA MONITOR MULTIPAROMETRO(MINDRAY)</t>
  </si>
  <si>
    <t>TRAMPA DE CAPNOGRAFIA PARA MONITOR MULTIPAROMETRO(MINDRAY) MODELO EPM</t>
  </si>
  <si>
    <t>APOSITO ADHESIVO SUPER ABSORBENTE DE SILICONA CON ESPUMA DE POLIURETANO CON GRANOS ABSORBENTE CON EL PARAMETRO DE 15X15 CM MAS 5 CM</t>
  </si>
  <si>
    <t>APOSITO HIDROFIBRA 15 X 20 CM</t>
  </si>
  <si>
    <t>APOSITO HIDROFIBRA 10 X 10 CON PLATA REFORZADO CON NYLON ANTIMICROBIANO ABSORBENTE</t>
  </si>
  <si>
    <t>APOSITO HIDROFIBRA CON PLATA REFORZADO CON NYLON ANTIMICROBIANO ABSORBENTE 23X30CM PARA QUEMADURAS</t>
  </si>
  <si>
    <t>CEPILLO PARA LIMPIEZA DE CAMISAS LAPAROSCOPIA</t>
  </si>
  <si>
    <t>KIT DE CEPILLOS DE LIMPIEZA DE AUTOCLAVE (2 CEPILLOS 8 DE LARGO 1 MANGO PARA CEPILLO) CON CERDAS DE NYLON ANTIMICROBIANAS</t>
  </si>
  <si>
    <t>APOSITO HIDROCOLOIDE 20 X 20 CMS</t>
  </si>
  <si>
    <t>BOLSA COLOSTOMIA N 70</t>
  </si>
  <si>
    <t>VALVULOTOMO EXPANDIBLE 1.5 MM</t>
  </si>
  <si>
    <t>CANULA DE GUEDEL N 6</t>
  </si>
  <si>
    <t>CERA PARA HUESO 2.5 G</t>
  </si>
  <si>
    <t>CINTA METRICA PARA OBSTETRICIA (ALTURA UTERINA)</t>
  </si>
  <si>
    <t>CINTA UMBILICAL DE ALGODON DOS TIRAS 0.30 X 45CM</t>
  </si>
  <si>
    <t>COTONOIDE 1X3 PULGADAS (25X76MM) SOBRE X10 MAS O MENOS 3 MM POR CADA LADO</t>
  </si>
  <si>
    <t>DISPOSITIVO INTRAOSEO AUTOMATICO ADULTO</t>
  </si>
  <si>
    <t>EQUIPO PRESION VENOSA CENTRAL -PVC-</t>
  </si>
  <si>
    <t>EQUIPO PARA ADMINISTRACION DE SOLUCIONES PARA BOMBA DE INFUSION MEDCAPTAIN</t>
  </si>
  <si>
    <t>FILTRO PARA NEUMOINSUFLADOR DE UN SOLO USO</t>
  </si>
  <si>
    <t>GASA PRECORTADA NO ESTERIL NO TEJIDA 4 PLIEGUES 7.5 X 7.5CM</t>
  </si>
  <si>
    <t>MANTA TERMICA DESECHABLE</t>
  </si>
  <si>
    <t>MECHA NASAL ESTERIL EN GASA 100% ALGODON, PRECORTADA</t>
  </si>
  <si>
    <t>PARCHE DE DURAMADRE SUTURABLE 10 X 12.5CMS</t>
  </si>
  <si>
    <t>PINZA BIPOLAR AVANZADO PUNTA RECTA DIAMETRO 5MM LONGITUD 14CM PARA CIRUGIA ABIERTA CON ARTICULACION DE 110 GRADOS</t>
  </si>
  <si>
    <t>RECARGA DE 60 MM LINEAL PARA TEJIDO GRUESO CON ALTURA AJUSTABLE DE GRAPA CIRUGIA ABIERTA</t>
  </si>
  <si>
    <t>RESUCITADOR MANUAL DESECHABLE NEONATAL QUE INCLUYA VALVULA DE PEEP, LINEA DE OXIGENO, RESERVORIO Y MASCARA # 0 EN EMPAQUE SELLADO</t>
  </si>
  <si>
    <t>SABANAS ACCESORIAS DESECHABLES ESTERILES CON ADHESIVO</t>
  </si>
  <si>
    <t>SONDA DE GASTROSTOMIA DE RECAMBIO O QUIRURGICA CON BALON 12 F</t>
  </si>
  <si>
    <t>MULTIFILAMENTO NO ABSORBIBLE DE POLIESTER TRENZADO CALIBRE 2/0 CON AGUJA DE 17 A 20 MM CURVA CORTANTE DE 1/2 CIRCULO, HEBRA DE 90 CM O MAS</t>
  </si>
  <si>
    <t>VENDAJE ELASTICO COMPRESIVO AUTOADHESIVO 3 X 5</t>
  </si>
  <si>
    <t>VENDAJE ELASTICO COMPRESIVO AUTOADHESIVO 4 X 5</t>
  </si>
  <si>
    <t>AGUJA ACUPUNTURA 0.25 X 30 MM</t>
  </si>
  <si>
    <t>NUPREP GEL ABRASIVO</t>
  </si>
  <si>
    <t>SOLUCION DE MONSELL X 250 CC</t>
  </si>
  <si>
    <t>CANULA DE TRAQUEOSTOMIA FLEXOANILLADA 7.0 C/B</t>
  </si>
  <si>
    <t>VALVULA DE BIOPSIA</t>
  </si>
  <si>
    <t>VENDA YESO 6 X 5 YARDAS</t>
  </si>
  <si>
    <t>SOLUCION DE MONSELL X 50 CC</t>
  </si>
  <si>
    <t>AGUJA ACUPUNTURA 0.30 X 40</t>
  </si>
  <si>
    <t>ASA DE SILICONA PARA REPARACION DE ESTRUCTURAS VASCULARES AZUL 3MM MAXI</t>
  </si>
  <si>
    <t>ASA DE SILICONA PARA REPARACION DE ESTRUCTURAS VASCULARES ROJA 3MM MAXI</t>
  </si>
  <si>
    <t>ASA EN SILICONA AZUL PARA REPARCION DE ESTRUCTURAS VASCULARES MINI</t>
  </si>
  <si>
    <t>ASA EN SILICONA ROJA PARA REPARCION DE ESTRUCTURAS VASCULARES MINI</t>
  </si>
  <si>
    <t>AGUJA PARA ACUPUNTURA 0.25 X 40</t>
  </si>
  <si>
    <t>CONTENEDOR CORTOPUNZANTES 50 LT ROJO</t>
  </si>
  <si>
    <t>CABLE PARA PINZA BIPOLAR PATA REDONDA</t>
  </si>
  <si>
    <t>CIRCUITO DESECHABLE PARA VENTILADOR DE ALTA FRECUENCIA SLE 5000 RT268COMPATIBLE CON SLE 5000</t>
  </si>
  <si>
    <t>BRAZALETE IDENTIFICACION PARA PACIENTE NEONATO - NIÑA EN MATERIAL HIPOALERGENICO (PAPEL)</t>
  </si>
  <si>
    <t>BRAZALETE IDENTIFICACION PARA PACIENTE NEONATO -NIÑO EN MATERIAL HIPOALERGENICO (PAPEL)</t>
  </si>
  <si>
    <t>PERCLORURO FERRICO 88% X100ML</t>
  </si>
  <si>
    <t>CONO DESECHABLE PARA OTOSCOPIO</t>
  </si>
  <si>
    <t>MONOFILAMENTO 6/0 C/A DOBLE CARDIOVASCULAR</t>
  </si>
  <si>
    <t>PAÑAL DESECHABLE ADULTO TALLA L</t>
  </si>
  <si>
    <t>PULSOXIMETRO UNIDAD</t>
  </si>
  <si>
    <t>CONOS DESECHABLE PARA OTOSCOPIO PEDIATRICO</t>
  </si>
  <si>
    <t>CATETER PERITONEAL RECTO SERIE PEDIATRICO UN RETEN DE 15 FR. X 31 CM REF. MSC31S</t>
  </si>
  <si>
    <t>BARRERA Y BOLSA DE COLOSTOMIA 100</t>
  </si>
  <si>
    <t>TUBO EN T LATEX N 8</t>
  </si>
  <si>
    <t>TUBO EN T LATEX N 10</t>
  </si>
  <si>
    <t>TUBO EN T LATEX N 12</t>
  </si>
  <si>
    <t>TUBO EN T LATEX N 14</t>
  </si>
  <si>
    <t>TUBO EN T LATEX N 16</t>
  </si>
  <si>
    <t>PARCHE PARA DESFIBRILADOR INSTRAMED</t>
  </si>
  <si>
    <t>PARCHES PARA DESFIBRILADOR SCHILLER</t>
  </si>
  <si>
    <t>PARCHE PARA DESFIBRILADOR ADULTO INSTRAMED MODELO SIS</t>
  </si>
  <si>
    <t>PARCHE PARA DESFIBRILADOR PEDIATRICO INSTRAMED MODELO ISIS</t>
  </si>
  <si>
    <t>TORNIQUETE DE HEMORRAGIAS</t>
  </si>
  <si>
    <t>BAJALENGUA PLASTICO PEDIATRICO BOLSA POR 20</t>
  </si>
  <si>
    <t>TUBO TORAX N 12</t>
  </si>
  <si>
    <t>BRAZALETE IDENTIFICACION ADULTOS</t>
  </si>
  <si>
    <t>LIMPIADOR Y DESINFECTANTE RAPIDO DE DEPOSITOS MEDICOS Y SUPERFICIES LITRO</t>
  </si>
  <si>
    <t>VENDA YESO 3 X 5 YARDAS</t>
  </si>
  <si>
    <t>PINZA BABCOCK ATRAUMATICA ROTACION 360, LONGITUD 350MM, MANGO ERGONOMICO 5MM</t>
  </si>
  <si>
    <t>PINZA DE LAPAROSCOPIA DE ARMONICO ACE DE 36 CMS ACTIVACION MANUAL</t>
  </si>
  <si>
    <t>SENSOR DE FLUJO DESECHABLE N5302 PARA VENTILADOR SLE 5000</t>
  </si>
  <si>
    <t>ACIDO TRICLOROACETICO 35% X 30ML</t>
  </si>
  <si>
    <t>ENVOLVEDERA EN TELA NO TEJIDA DE POLIPROPILENO 100 CM X 100 CM</t>
  </si>
  <si>
    <t>ENVOLVEDERA TELA NO TEJIDA 120 X 120</t>
  </si>
  <si>
    <t>ENVOLVEDERA DE TELA NO TEJIDA DE POLIPROPILENO TRES CAPAS 48 A 60 GR 50 CM X 50 CM</t>
  </si>
  <si>
    <t>ENVOLVEDERA EN TELA NO TEJIDA DE POLIPROPILENO 75 CM X 75 CM</t>
  </si>
  <si>
    <t>PARCHE DURAMADRE  SUTURABLE 7.5 X 7.5 CM</t>
  </si>
  <si>
    <t>PAPEL PARA ECOGRAFIA 110 MM X 20 MTS ROLLO UPP</t>
  </si>
  <si>
    <t>APOSITO DE HIDROFIBRA CON PLATA DE 20X30 CM</t>
  </si>
  <si>
    <t>MALLA DE POLIPROPILENO DE ALTA DENSIDAD PESO DE 95 GR. MICROPOROSA PORO DE 0.75 X 0.75 A 0.8 MM NO ABSORBIBLE 15 X 15CM</t>
  </si>
  <si>
    <t>FILTRO BACTERIANO VIRICO PEDIATRICO</t>
  </si>
  <si>
    <t>CATETER VENOSO CENTRAL BILUMEN No 4 FR X 13 CM PEDIATRICO</t>
  </si>
  <si>
    <t>SET DE CATETER EPIDURAL CON AGUJA N 16</t>
  </si>
  <si>
    <t>BARRERA LISA PROTECTORA PARA FISTULAS OSTOMIAS 20X20</t>
  </si>
  <si>
    <t>BOLSA DE DRENAJE URINARIO ADULTO CON SISTEMA CERRRADO. SIN PUERTO PARA TOMA DE MUESTRA Y SIN  VALVULA ANTIREFLUJO Y CONECTOR UNIVERSAL</t>
  </si>
  <si>
    <t>BOLSA DE DRENAJE URINARIO PEDIATRICO CON SISTEMA CERRRADO. SIN PUERTO PARA TOMA DE MUESTRA Y SIN  VALVULA ANTIREFLUJOY CONECTOR UNIVERSAL</t>
  </si>
  <si>
    <t>CABESTRILLO BOLSA PEDIATRICO</t>
  </si>
  <si>
    <t>CABESTRILLO BOLSA USO ADULTO</t>
  </si>
  <si>
    <t>CANULA NASAL PARA OXIGENO ADULTO 3-5 MTS</t>
  </si>
  <si>
    <t>CATETER INTRAVENOSO N 14 EN POLIURETANO CON DISPOSITIVO DE SEGURIDAD PARA ACCIONAR MANUALMENTE CORTO</t>
  </si>
  <si>
    <t>CATETER INTRAVENOSO N 16 EN POLIURETANO CON DISPOSITIVO DE SEGURIDAD PARA ACCIONAR MANUALMENTE CORTO</t>
  </si>
  <si>
    <t>CUELLO ORTOPEDICO DE THOMAS TALLA L</t>
  </si>
  <si>
    <t>ESPECULO VAGINAL DESECHABLE</t>
  </si>
  <si>
    <t>EXTENSION ANESTESIA PEDIATRICO</t>
  </si>
  <si>
    <t>EXTENSION PARA OXIGENO (MANGUERA LISA PARA OXIGENO DE 213 CM)</t>
  </si>
  <si>
    <t>FRASCO PARA RECOLECCION MUESTRA DE ORINA</t>
  </si>
  <si>
    <t>INCENTIVO RESPIRATORIO DE VOLUMEN ADULTO</t>
  </si>
  <si>
    <t>INMOVILIZADOR DE HOMBRO</t>
  </si>
  <si>
    <t>MASCARA DE NO REHINALACION CON RESERVORIO PEDIATRICA INCLUYE EXTENSION DE OXIGENO</t>
  </si>
  <si>
    <t>MASCARA DE NO REHINLACION CON RESEVORIO ADULTO INCLUYE EXTENSION DE OXIGENO</t>
  </si>
  <si>
    <t>MASCARA DE OXIGENO SIMPLE PARA PACIENTE PEDIATRICO CON EXTENSION DE 2- 3 MTS</t>
  </si>
  <si>
    <t>SUPER KIT CITOLOGIA   (ESPECULO VAGINAL  CEPILLO  LAMINILLA ESMERILADA  ESPATULA  CAJILLA DE TRANSP.) TALLA M</t>
  </si>
  <si>
    <t>TUBO DE SUCCION SILICONADO TRANSPARENTE DIAMETRO 1.8 CM X 3 METROS ESTERIL CON EMPATES</t>
  </si>
  <si>
    <t>VENDA ALGODON LAMINADO 5 X 5 YARDAS</t>
  </si>
  <si>
    <t>CAJA COPROLOGICA</t>
  </si>
  <si>
    <t>CANULA NASAL NEONATAL</t>
  </si>
  <si>
    <t>CIRCUITO DE ANESTESIA PEDIATRICO CON BALON 1 LITRO</t>
  </si>
  <si>
    <t>FRASCO RECOLECTOR DE BACILOSCOPIA</t>
  </si>
  <si>
    <t>HUMIDIFICADOR DESECHABLE</t>
  </si>
  <si>
    <t>MASCARA DE OXIGENO SIMPLE PARA ADULTO CON EXTENSION DE 2- 3 MTS</t>
  </si>
  <si>
    <t>MASCARA TRAQUEOSTOMIA ADULTO CON ADAPTADOR GIRATORIO 360 GRADOS Y EXTENSION OXIGENO</t>
  </si>
  <si>
    <t>MASCARA TRAQUEOSTOMIA PEDIATRICA CON ADAPTADOR GIRATORIO 360 GRADOS Y EXTENSION OXIGENO</t>
  </si>
  <si>
    <t>NIPLES CONEXION OXIGENO</t>
  </si>
  <si>
    <t>PAPEL ECOGRAFO TERMOSENSIBLE SUPER ALTA DENSIDAD SONY UPP 110HG 110MMX18M</t>
  </si>
  <si>
    <t>PAPEL MONITOR FETAL EDAN MODELO F6 PAPEL TERMICO DE ANCHO 152MM DE TIPO Z</t>
  </si>
  <si>
    <t>PASTA PARA PEGAR BARRERAS Y CARAYAS DE COLOSTOMIA</t>
  </si>
  <si>
    <t>POLVO HIDROCOLOIDE PROTECTOR PARA OSTOMIAS PROTECTOR</t>
  </si>
  <si>
    <t>RECOLECTOR DE 24 HORAS</t>
  </si>
  <si>
    <t>SABANA DESECHABLE CAMILLA 2 MT X 90 CM CON RESORTE</t>
  </si>
  <si>
    <t>VENDA ALGODON LAMINADO 4 X 5 YARDAS</t>
  </si>
  <si>
    <t>CIRCUITO DESECHABLE PARA VENTILADOR DE TRANSPORTE ADULTO/PEDIATRICO MARCA ZOLL</t>
  </si>
  <si>
    <t>MALLA DE POLIPROPILENO PARA LA REPARACION DE LA PARED ABDOMINAL 30CM X 30CM</t>
  </si>
  <si>
    <t>CONSUMO PROMEDIO SUBRED</t>
  </si>
  <si>
    <t>COG
DINAMICA</t>
  </si>
  <si>
    <t>1. PROCESO IC-423-2022</t>
  </si>
  <si>
    <t>2. OBJETO:SUMINISTRO DE INSUMOS Y DISPOSITIVOS MÉDICO QUIRÚRGICOS PARA LAS DIFERENTES ESPECIALIDADES DE ACUERDO CON LA DESCRIPCIÓN DEL ANEXO TÉCNICO, CON EL APOYO TECNOLÓGICO REQUERIDO, PARA LA NORMAL PRESTACIÓN DE LOS SERVICIOS DE SALUD EN LAS DIFERENTES UNIDADES DE PRESTACIÓN DE SERVICIOS DE LA SUBRED INTEGRADA DE SERVICIOS DE SALUD SUR OCCIDENTE E.S.E.</t>
  </si>
  <si>
    <t>SEGUNDO LUGAR</t>
  </si>
  <si>
    <t>TERCER LUGAR</t>
  </si>
  <si>
    <t xml:space="preserve">OBSERVACIÓN </t>
  </si>
  <si>
    <t>C.T.P. MEDICA S.A.</t>
  </si>
  <si>
    <t>QUIRUMEDICAS LTDA</t>
  </si>
  <si>
    <t>QUIRURGICOS LTDA</t>
  </si>
  <si>
    <t>LABORATORIOS GOTHAPLAST</t>
  </si>
  <si>
    <t>M&amp;M EQUIPOS MEDICOS SAS</t>
  </si>
  <si>
    <t>BIOPLAST S.A.S</t>
  </si>
  <si>
    <t>TECNICA ELECTROMEDICA S.A.</t>
  </si>
  <si>
    <t>COMPANY MEDIQBOY OC S.A.S</t>
  </si>
  <si>
    <t>DISCOLMEDICA S.A.S</t>
  </si>
  <si>
    <t>HOSPITECNICA S.A.S.</t>
  </si>
  <si>
    <t>MEDICOX LTDA</t>
  </si>
  <si>
    <t>RAFAEL ANTONIO SALAMANCA</t>
  </si>
  <si>
    <t>JOHNSON Y JOHNSON DE COLOMBIA S.A.</t>
  </si>
  <si>
    <t>UCIPHARMA S.A.</t>
  </si>
  <si>
    <t>1 C.T.P. MEDICA S.A.</t>
  </si>
  <si>
    <t>3 RAFAEL ANTONIO SALAMANCA</t>
  </si>
  <si>
    <t>5 QUIRURGICOS LTDA</t>
  </si>
  <si>
    <t>8 M&amp;M EQUIPOS MEDICOS SAS</t>
  </si>
  <si>
    <t>10 JOHNSON Y JOHNSON DE COLOMBIA S.A.</t>
  </si>
  <si>
    <t>12 BIOPLAST S.A.S</t>
  </si>
  <si>
    <t>14 TECNICA ELECTROMEDICA S.A.</t>
  </si>
  <si>
    <t>16 COMPANY MEDIQBOY OC S.A.S</t>
  </si>
  <si>
    <t>17 DISCOLMEDICA S.A.S</t>
  </si>
  <si>
    <t>22 MEDICOX LTDA</t>
  </si>
  <si>
    <t>NO</t>
  </si>
  <si>
    <t xml:space="preserve">PRESENTACIÓN </t>
  </si>
  <si>
    <t>CAJA X 50</t>
  </si>
  <si>
    <t xml:space="preserve">UNIDAD
</t>
  </si>
  <si>
    <t>ROLLO</t>
  </si>
  <si>
    <t>FRASCO</t>
  </si>
  <si>
    <t>KIT</t>
  </si>
  <si>
    <t>UNIAD</t>
  </si>
  <si>
    <t>CAJA X 100 UNIDADES</t>
  </si>
  <si>
    <t>CAJA X 20</t>
  </si>
  <si>
    <t xml:space="preserve">UNIDAD </t>
  </si>
  <si>
    <t>PRESENTACIÓN</t>
  </si>
  <si>
    <t>GALON X 3750 CC</t>
  </si>
  <si>
    <t>Unidad</t>
  </si>
  <si>
    <t>CAJA X 10</t>
  </si>
  <si>
    <t>CAJA X 25</t>
  </si>
  <si>
    <t>caja x 50</t>
  </si>
  <si>
    <t>caja x50</t>
  </si>
  <si>
    <t>caja x 25</t>
  </si>
  <si>
    <t>CAJA X25</t>
  </si>
  <si>
    <t>CAJA X 18</t>
  </si>
  <si>
    <t>CAJA X 30</t>
  </si>
  <si>
    <t>CAJA X 12</t>
  </si>
  <si>
    <t>CAJA X 6</t>
  </si>
  <si>
    <t>CAJA X 24</t>
  </si>
  <si>
    <t>CAJA X 144</t>
  </si>
  <si>
    <t>CAJA X10</t>
  </si>
  <si>
    <t>CAJA X18</t>
  </si>
  <si>
    <t>CAJA X 150</t>
  </si>
  <si>
    <t>Caja x 12</t>
  </si>
  <si>
    <t>Caja x 6</t>
  </si>
  <si>
    <t>Caja x 50</t>
  </si>
  <si>
    <t>Caja x 36</t>
  </si>
  <si>
    <t>PQX50 UDS</t>
  </si>
  <si>
    <t>CAJA X200 UNDS</t>
  </si>
  <si>
    <t>CJX12 ROLLOS</t>
  </si>
  <si>
    <t>CJX6ROLLOS</t>
  </si>
  <si>
    <t>CJX50 PARES</t>
  </si>
  <si>
    <t>PQT</t>
  </si>
  <si>
    <t>SOBREX5 UNDS</t>
  </si>
  <si>
    <t>PQX60 UNDS</t>
  </si>
  <si>
    <t>PQX500UNDS</t>
  </si>
  <si>
    <t>CJX100UNDS</t>
  </si>
  <si>
    <t>CAJX50UNDS</t>
  </si>
  <si>
    <t>PQX50UNDS</t>
  </si>
  <si>
    <t>PQX100UNDS</t>
  </si>
  <si>
    <t>BOLSA POR 850</t>
  </si>
  <si>
    <t>PAR</t>
  </si>
  <si>
    <t>FCO 30ML</t>
  </si>
  <si>
    <t>FCO 100ML</t>
  </si>
  <si>
    <t>PQTE*5</t>
  </si>
  <si>
    <t>SOBRE*2</t>
  </si>
  <si>
    <t>FCO 50ML</t>
  </si>
  <si>
    <t>CAJA*100</t>
  </si>
  <si>
    <t>TUBO 56.7GR</t>
  </si>
  <si>
    <t>FCO 28.3GR</t>
  </si>
  <si>
    <t xml:space="preserve">CAJA X 50 UNIDADES </t>
  </si>
  <si>
    <t xml:space="preserve">CAJA X 6 UNIDADES </t>
  </si>
  <si>
    <t xml:space="preserve">CAJA X 50 PARES </t>
  </si>
  <si>
    <t xml:space="preserve">CAJA X 25 PARES </t>
  </si>
  <si>
    <t xml:space="preserve">CAJA X 50 SOBRES </t>
  </si>
  <si>
    <t xml:space="preserve">PAQUETE Z 6 UNIDADES </t>
  </si>
  <si>
    <t xml:space="preserve">PAQUETE X 12 UNIDADES </t>
  </si>
  <si>
    <t xml:space="preserve">PAQUETE X 10 UNIDADES </t>
  </si>
  <si>
    <t>CJX50</t>
  </si>
  <si>
    <t>CJX10</t>
  </si>
  <si>
    <t>CJX30</t>
  </si>
  <si>
    <t>CJX12</t>
  </si>
  <si>
    <t>CJX6</t>
  </si>
  <si>
    <t>PTEX25</t>
  </si>
  <si>
    <t>CJX100</t>
  </si>
  <si>
    <t>CJX25</t>
  </si>
  <si>
    <t>PTEX10</t>
  </si>
  <si>
    <t>CJX5</t>
  </si>
  <si>
    <t>unidad</t>
  </si>
  <si>
    <t>CJX24</t>
  </si>
  <si>
    <t>PTEX50</t>
  </si>
  <si>
    <t>CJX4</t>
  </si>
  <si>
    <t>PTEX12</t>
  </si>
  <si>
    <t>SI</t>
  </si>
  <si>
    <t xml:space="preserve">ITEM NO OFERTADO </t>
  </si>
  <si>
    <t xml:space="preserve">VALOR TOTAL 
PROMEDIO </t>
  </si>
  <si>
    <t xml:space="preserve">10.VALOR TOTAL
PROMEDIO </t>
  </si>
  <si>
    <t xml:space="preserve">10.VALOR TOTAL
CONSUMO </t>
  </si>
  <si>
    <t>10.VALOR TOTAL
CONSUMO</t>
  </si>
  <si>
    <t>CUMPLE</t>
  </si>
  <si>
    <t>NO CUMPLE</t>
  </si>
  <si>
    <t xml:space="preserve">CUMPLE </t>
  </si>
  <si>
    <t>ALFA TRADING SAS</t>
  </si>
  <si>
    <t>18 ALFA TRADING SAS</t>
  </si>
  <si>
    <t>Fechadeaprobación:</t>
  </si>
  <si>
    <t>Código:</t>
  </si>
  <si>
    <t>7.PRECIOUNITARIO</t>
  </si>
  <si>
    <t>9.PRECIOUNITARIO+IVA</t>
  </si>
  <si>
    <t>10.VALORTOTAL</t>
  </si>
  <si>
    <t>10.VALORTOTAL
PROMEDIO</t>
  </si>
  <si>
    <t>VER</t>
  </si>
  <si>
    <t>VERIFICACIONVALORREFERENCIA</t>
  </si>
  <si>
    <t>10.VALORTOTAL
CONSUMO</t>
  </si>
  <si>
    <t>MÍNIMO</t>
  </si>
  <si>
    <t>MEDIANA</t>
  </si>
  <si>
    <t xml:space="preserve">DESVIACIÓN </t>
  </si>
  <si>
    <t>ARTI BAJA</t>
  </si>
  <si>
    <t>VAR 20%</t>
  </si>
  <si>
    <t>NO OFERTADO</t>
  </si>
  <si>
    <t>EMPAQUEUNITARIOCAJAX50UNIDADES</t>
  </si>
  <si>
    <t>X50UNIDADES</t>
  </si>
  <si>
    <t>cajax50</t>
  </si>
  <si>
    <t>NOCUMPLE</t>
  </si>
  <si>
    <t>CAJAX50UNIDADES</t>
  </si>
  <si>
    <t xml:space="preserve">CAJAX100UNIDADES
	</t>
  </si>
  <si>
    <t>Cajax25y50unidades</t>
  </si>
  <si>
    <t xml:space="preserve">CAJAX5UNIDADES
</t>
  </si>
  <si>
    <t>BOTELLASPRAY28ML12UNIDADES</t>
  </si>
  <si>
    <t>TOALLITA1ML
30UNIDADES</t>
  </si>
  <si>
    <t>NA</t>
  </si>
  <si>
    <t>PQX50UDS</t>
  </si>
  <si>
    <t>PAQUETEX50UNIDADES</t>
  </si>
  <si>
    <t>cajax25</t>
  </si>
  <si>
    <t xml:space="preserve">PAQUETEX50UNIDADES
</t>
  </si>
  <si>
    <t>Cajax10unidades</t>
  </si>
  <si>
    <t>EMPAQUEINDIVIDUALCAJAX10,50Y100UNIDADES.</t>
  </si>
  <si>
    <t>CAJAX25</t>
  </si>
  <si>
    <t>EMPAQUEUNITARIO.</t>
  </si>
  <si>
    <t>CAJAX18</t>
  </si>
  <si>
    <t xml:space="preserve">CAJAX30UNIDADES
</t>
  </si>
  <si>
    <t>CAJAX30</t>
  </si>
  <si>
    <t>CAJAX8UND</t>
  </si>
  <si>
    <t>CAJAX50</t>
  </si>
  <si>
    <t>Cajapor10,20,28,50y100Rollos</t>
  </si>
  <si>
    <t>CAJAPOR1,7,8,10,12,14,15,20,25,30,35,40,50,70Y75UNIDADES.</t>
  </si>
  <si>
    <t>UNIDADESTERIL,PAQUETEX50UNIDADES</t>
  </si>
  <si>
    <t>GALONX3750CC</t>
  </si>
  <si>
    <t>Cajax12</t>
  </si>
  <si>
    <t>CAJAX200UNDS</t>
  </si>
  <si>
    <t>CAJAX12</t>
  </si>
  <si>
    <t>CJX12ROLLOS</t>
  </si>
  <si>
    <t>CAJAX6</t>
  </si>
  <si>
    <t>CAJAX6UNIDADES</t>
  </si>
  <si>
    <t>Leukoplastteladetelasurtido(1?x1rollo,2?x2rollos,3?x1rollo,4?x1rollo),tubox5und</t>
  </si>
  <si>
    <t>CAJAX24</t>
  </si>
  <si>
    <t>CAJAPOR20,25,40,50,100y150UNIDADES.</t>
  </si>
  <si>
    <t>BOLSADEPAPELQUECONTIENEUNPARDEGUANTES</t>
  </si>
  <si>
    <t>CJX50PARES</t>
  </si>
  <si>
    <t>CAJAX50PARES</t>
  </si>
  <si>
    <t>CAJAX100UNIDADES</t>
  </si>
  <si>
    <t>CAJAX25PARES</t>
  </si>
  <si>
    <t xml:space="preserve">PAQUETEX10UNIDADES
</t>
  </si>
  <si>
    <t>ACCESORIOS:UNIDADINDIVIDUAL/CAJAX12UNIDADES</t>
  </si>
  <si>
    <t>CAJAX50INDICADORES</t>
  </si>
  <si>
    <t>Bolsax500Unidades,Bolsax100Unidades,Bolsax50Unidades,Bolsax200UnidadesyBolsax250Unidades</t>
  </si>
  <si>
    <t>CAJAX10</t>
  </si>
  <si>
    <t>BOLSAINDIVIDUAL.</t>
  </si>
  <si>
    <t>blisterindividual,cajamaster</t>
  </si>
  <si>
    <t>Cajax6</t>
  </si>
  <si>
    <t>CAJAPOR20,25,30,35,40y50UNIDADES.</t>
  </si>
  <si>
    <t xml:space="preserve">CAJAX32UNIDADES
</t>
  </si>
  <si>
    <t xml:space="preserve">CAJAX35UNIDADES
</t>
  </si>
  <si>
    <t>Cajax50</t>
  </si>
  <si>
    <t>CAJAX144</t>
  </si>
  <si>
    <t>EMPAQUEINDIVIDUAL</t>
  </si>
  <si>
    <t>SONDAESTERIL,DESECHABLEENEMPAQUEINDIVIDUALBLISTERPEEL-BACK</t>
  </si>
  <si>
    <t>EmpaqueIndividual</t>
  </si>
  <si>
    <t>CAJAX30UNIDADES
PAQUETEX6UND</t>
  </si>
  <si>
    <t>TuboOral/NasalEndotraqueal:2.0mma10.0mmConosinBalón.TuboEndotraquealReforzadode3.0mma10.0mmconosinbalón.Presentacióncomercial:Individual,porcaja10,porcajade50yporcajade100.</t>
  </si>
  <si>
    <t>PAQUETEX10UNIDADES</t>
  </si>
  <si>
    <t>EMPAQUEINDIVIDUAL,CAJAPOR10,50,100,Y200UNIDADES.</t>
  </si>
  <si>
    <t>CAJASPOR50UNIDADES</t>
  </si>
  <si>
    <t>FCO30ML</t>
  </si>
  <si>
    <t>FCO100ML</t>
  </si>
  <si>
    <t>CAJAx10</t>
  </si>
  <si>
    <t>CAJAX5</t>
  </si>
  <si>
    <t>CAJAx5</t>
  </si>
  <si>
    <t>CAJAX20</t>
  </si>
  <si>
    <t xml:space="preserve">EMPAQUEINDIVIDUAL
</t>
  </si>
  <si>
    <t xml:space="preserve">CAJAX12ROLLOS
</t>
  </si>
  <si>
    <t xml:space="preserve">PRESENTACIÓNINDIVIDUAL
</t>
  </si>
  <si>
    <t>x60Unidades</t>
  </si>
  <si>
    <t xml:space="preserve">CAJAX100UNIDADES
</t>
  </si>
  <si>
    <t xml:space="preserve">CAJAX15UNIDADES
</t>
  </si>
  <si>
    <t>EMPAQUEPORUNIDADESTERILSELLADOCONPAPELGRADOMEDICO(CATETERPOLIURETANO)</t>
  </si>
  <si>
    <t>CAJAx3</t>
  </si>
  <si>
    <t xml:space="preserve">BOLSAINDIVIDUAL.
</t>
  </si>
  <si>
    <t>BLISTERINDIVIDUAL,CAJACOLECTIVAPOR50Y200PIEZAS.</t>
  </si>
  <si>
    <t xml:space="preserve">PAQUETEX100UNIDADES
</t>
  </si>
  <si>
    <t>CAJAINDIVIDUAL</t>
  </si>
  <si>
    <t xml:space="preserve">PAQUETEX90UNIDADES
</t>
  </si>
  <si>
    <t xml:space="preserve">PAQUETEPOR50
</t>
  </si>
  <si>
    <t>NIPLE(50UNIDADESENBOLSADEPOLIETILENO).</t>
  </si>
  <si>
    <t xml:space="preserve">CAJAX1FRASCO
</t>
  </si>
  <si>
    <t>CAJAX1FRASCO</t>
  </si>
  <si>
    <t>PAQUETEPOR50</t>
  </si>
  <si>
    <t>POR UNIDAD</t>
  </si>
  <si>
    <t>Galon</t>
  </si>
  <si>
    <t>por tubo</t>
  </si>
  <si>
    <t>Rollo</t>
  </si>
  <si>
    <t>Frasco</t>
  </si>
  <si>
    <t>Por par</t>
  </si>
  <si>
    <t>10.VALOR TOTAL CONSUMO</t>
  </si>
  <si>
    <t xml:space="preserve">ROLLO </t>
  </si>
  <si>
    <t>CAJA X 200</t>
  </si>
  <si>
    <t>CAJA X 250 (TIRAS DOBLES)</t>
  </si>
  <si>
    <t xml:space="preserve">FRIDEN DE COLOMBIA HOSPITALARIA </t>
  </si>
  <si>
    <t xml:space="preserve">2 PUESTO </t>
  </si>
  <si>
    <t xml:space="preserve">3 PUESTO </t>
  </si>
  <si>
    <t xml:space="preserve">1 PUESTO </t>
  </si>
  <si>
    <t xml:space="preserve">10.VALOR PROMERIO </t>
  </si>
  <si>
    <t>Factor de Empaque:CAJA X 12 Unidades  DESPACHO MINIMO.  Se oferta por Unidad Esteril Ref.3412</t>
  </si>
  <si>
    <t>Factor de Empaque:CAJA X 15 Unidades  DESPACHO MINIMO.  Se oferta por Unidad Esteril Ref.606</t>
  </si>
  <si>
    <t>Factor de Empaque:CAJA X 5 Unidades  DESPACHO MINIMO.  Se oferta por Unidad Esteril  Ref.5088</t>
  </si>
  <si>
    <t>.</t>
  </si>
  <si>
    <t>CJAX25</t>
  </si>
  <si>
    <t>CJAX100</t>
  </si>
  <si>
    <t>PAQTEX1</t>
  </si>
  <si>
    <t>SPRAYX50 ML</t>
  </si>
  <si>
    <t>PAQTEX50</t>
  </si>
  <si>
    <t>CJAX1</t>
  </si>
  <si>
    <t>CJAX10</t>
  </si>
  <si>
    <t>CJAX8</t>
  </si>
  <si>
    <t>GLNX4000 ML</t>
  </si>
  <si>
    <t>CJAX50</t>
  </si>
  <si>
    <t>CJAX12</t>
  </si>
  <si>
    <t>CJAX6</t>
  </si>
  <si>
    <t>FCOX160 ML</t>
  </si>
  <si>
    <t>FCOX2900 ML</t>
  </si>
  <si>
    <t>CJAX5</t>
  </si>
  <si>
    <t>CJAX300</t>
  </si>
  <si>
    <t>PAQTEX10</t>
  </si>
  <si>
    <t>CJAX250</t>
  </si>
  <si>
    <t>CJAX24 SOBRE</t>
  </si>
  <si>
    <t>PAQTEX2</t>
  </si>
  <si>
    <t>PAQTEX50 VASO</t>
  </si>
  <si>
    <t>CJAX500</t>
  </si>
  <si>
    <t>TBOX2 OZB</t>
  </si>
  <si>
    <t>FCOX28 GR</t>
  </si>
  <si>
    <t/>
  </si>
  <si>
    <t xml:space="preserve">UNIDAD   </t>
  </si>
  <si>
    <t xml:space="preserve">CAJA X 10 </t>
  </si>
  <si>
    <t>CAJA X 100</t>
  </si>
  <si>
    <t>PAQUETEX 50 UN</t>
  </si>
  <si>
    <t xml:space="preserve">KIT </t>
  </si>
  <si>
    <t>CAJA X 50 UN</t>
  </si>
  <si>
    <t xml:space="preserve">GARRAFA X 3.78 LTS </t>
  </si>
  <si>
    <t xml:space="preserve">GALON </t>
  </si>
  <si>
    <t xml:space="preserve">UNIDAD  </t>
  </si>
  <si>
    <t>PAQUETE X 50 UN</t>
  </si>
  <si>
    <t xml:space="preserve">CAJA X 25 </t>
  </si>
  <si>
    <t>CAJA X 500</t>
  </si>
  <si>
    <t>PAQ X 25</t>
  </si>
  <si>
    <t>PAQ X 50</t>
  </si>
  <si>
    <t>PAQUETE X 200</t>
  </si>
  <si>
    <t>CAJA X 250</t>
  </si>
  <si>
    <t>LITRO</t>
  </si>
  <si>
    <t xml:space="preserve">CAJA X 100 PLIEGOS </t>
  </si>
  <si>
    <t>PAQUETE X 25 UN</t>
  </si>
  <si>
    <t>CAJA X 25 UN</t>
  </si>
  <si>
    <t>PAQUETE X 50</t>
  </si>
  <si>
    <t>PAQUETE X 20 UN</t>
  </si>
  <si>
    <t>LIFE SUMINISTROS MEDICOS SAS</t>
  </si>
  <si>
    <t>2 LIFE SUMINISTROS MEDICOS SAS</t>
  </si>
  <si>
    <t>BOLSA X 100</t>
  </si>
  <si>
    <t>CAJA X 50 PARES</t>
  </si>
  <si>
    <t>PAQUETE X 5 UNIDADES</t>
  </si>
  <si>
    <t>PAQUETE X 30</t>
  </si>
  <si>
    <t>PAQUETE X 12</t>
  </si>
  <si>
    <t>BOLSA X 10</t>
  </si>
  <si>
    <t>Paquete</t>
  </si>
  <si>
    <t>NO HAY SEGUNDO LUGAR</t>
  </si>
  <si>
    <t>NO HAY TERCER LUGAR</t>
  </si>
  <si>
    <t>JOHNSON Y JOHNSON DE COLOMBIA S.A.0</t>
  </si>
  <si>
    <t xml:space="preserve">SUPERA PRECIO DE REFERENCIA NO CUMPLE TECNICAMENTE </t>
  </si>
  <si>
    <t xml:space="preserve">SUPERA PRECIO DE REFERENCIA </t>
  </si>
  <si>
    <t xml:space="preserve"> NO CUMPLE TECNICAMENTE </t>
  </si>
  <si>
    <t xml:space="preserve">ITEM NO OFERTADO  </t>
  </si>
  <si>
    <t>NO TIENE SEGUNDO PUESTO</t>
  </si>
  <si>
    <t>RAFAEL ANTONIO SALAMANCA/ DEPOSITO DE DROGAS BOYACA</t>
  </si>
  <si>
    <t xml:space="preserve">TECNICA ELECTROMEDICA </t>
  </si>
  <si>
    <t>COMPANY MEDIQBOY OC S.A.S
DISCOLMEDICA S.A.S</t>
  </si>
  <si>
    <t xml:space="preserve">RAFAEL ANTONIO SALAMANCA </t>
  </si>
  <si>
    <t xml:space="preserve">COMPANY MEDIQBOY OC S.A.S
RAFAEL ANTONIO SALAMANCA </t>
  </si>
  <si>
    <t>NO EXISTE TERCER PUESTO</t>
  </si>
  <si>
    <t>COMPANY MEDIQBOY OC S.A.S
RAFAEL ANTONIO SALAMANCA</t>
  </si>
  <si>
    <t xml:space="preserve">NO EXISTE SEGUNDO PUESTO </t>
  </si>
  <si>
    <t xml:space="preserve">PUNTAJE </t>
  </si>
  <si>
    <t>NOMBRE</t>
  </si>
  <si>
    <t xml:space="preserve">NOMBRE </t>
  </si>
  <si>
    <t>RAFAEL ANTONIO SALAMANCA/DEPOSITOS DE DROGAS BOYACA</t>
  </si>
  <si>
    <t xml:space="preserve">OBSERVACIÓN 
PRIMER PUESTO </t>
  </si>
  <si>
    <t>DESEMPATE PRIMER PUESTO 
RAFAEL ANTONIO SALAMANCA/ DEPOSITO DE DROGAS BOYACA - COMPANY MEDIQBOY SAS</t>
  </si>
  <si>
    <t>11.FECHA: SEPTIEMBRE DE 2022</t>
  </si>
  <si>
    <t>PROCESO IC 423-2022</t>
  </si>
  <si>
    <t xml:space="preserve"> MEDICOX LTDA</t>
  </si>
  <si>
    <t xml:space="preserve"> HOSPITECNICA S.A.S.</t>
  </si>
  <si>
    <t xml:space="preserve"> DISCOLMEDICA S.A.S</t>
  </si>
  <si>
    <t xml:space="preserve"> UCIPHARMA S.A.</t>
  </si>
  <si>
    <t xml:space="preserve"> RAFAEL ANTONIO SALAMANCA</t>
  </si>
  <si>
    <t xml:space="preserve"> C.T.P. MEDICA S.A.</t>
  </si>
  <si>
    <t xml:space="preserve"> QUIRUMEDICAS LTDA</t>
  </si>
  <si>
    <t xml:space="preserve"> M&amp;M EQUIPOS MEDICOS SAS</t>
  </si>
  <si>
    <t xml:space="preserve"> ALFA TRADING SAS</t>
  </si>
  <si>
    <t>Caja 20</t>
  </si>
  <si>
    <t>Caja 10</t>
  </si>
  <si>
    <t>Caja 100</t>
  </si>
  <si>
    <t xml:space="preserve">Caja 5 </t>
  </si>
  <si>
    <t xml:space="preserve">Caja 12 </t>
  </si>
  <si>
    <t>SMITH &amp; NEPHEW</t>
  </si>
  <si>
    <t>IMCOLMEDICA</t>
  </si>
  <si>
    <t>GALON X 5 LITROS</t>
  </si>
  <si>
    <t>TUBO X 5 UNIDADES</t>
  </si>
  <si>
    <t>SPRAY X 150 ML.</t>
  </si>
  <si>
    <t>PAQUETE X 25 UNIDADES</t>
  </si>
  <si>
    <t>LIBRETA X 315 HOJAS</t>
  </si>
  <si>
    <t>BOLSA X 34 UNIDADES</t>
  </si>
  <si>
    <t>CAJA X 500 UNIDADES</t>
  </si>
  <si>
    <t>FRASCO X 1 LITRO</t>
  </si>
  <si>
    <t>BOLSA X 50 UNIDADES</t>
  </si>
  <si>
    <t>BOLSA X 100 UNIDADES</t>
  </si>
  <si>
    <t>CAJA X 10 UND</t>
  </si>
  <si>
    <t>CAJA X 50 UND</t>
  </si>
  <si>
    <t>CJA X 1000 UND</t>
  </si>
  <si>
    <t>FRASCO X  150 GR</t>
  </si>
  <si>
    <t>caja x 1000 ud</t>
  </si>
  <si>
    <t>ASEPSIS PRODUCTS DE COLOMBIA SAS</t>
  </si>
  <si>
    <t>NO CUMPLE TECNICAMENTE</t>
  </si>
  <si>
    <t xml:space="preserve">SUPERA PRECIO DE REFERENCIA 
NO CUMPLE TECNICAMENTE </t>
  </si>
  <si>
    <t xml:space="preserve">ITEMS DESIERTOS </t>
  </si>
  <si>
    <t>ITEM DESIERTO</t>
  </si>
  <si>
    <t xml:space="preserve">EVALUACIÓN ECONÓMICA </t>
  </si>
  <si>
    <t>1-De conformidad con lo establecido en el articulo 2.2.1.1.2.2.4 del decreto 1082 de 2015 y la guia para el manejo de ofertas artificialmente baja en el proceso de contratación G-MOAB-01 de Colombia compra eficiente, se solicito aclaración a los proponentes HOSPITECNICA SAS, ALFA TRADING SAS, DISCOLMEDICA SAS, QUIRURGICOS LTDA, UCHIPHARMA S.A, LABORATORIOS GOTHAPLAST, TECNICA ELECTROMEDICA, BIOPLAST SAS, M&amp;M EQUIPOS MEDICOS SAS, RAFAEL ANTONIO SALAMANCA-DEPOSITO DE DROGAS BOYACA, LIFE SUMINISTROS MEDICOS SAS, ASEPSIS PRODUCTS DE COLOMBIA SAS Y SMITH &amp; NEPHEW,aclarar por escrito y en detalle su oferta, dado que algunos items de la propuesta se considero inicialmente como artificialmente bajos. 
2- De conformidad con lo establecido en el articulo 2.2.1.1.2.2.4 del decreto 1082 de 2015 y la guia para el manejo de ofertas artificialmente baja en el proceso de contratación G-MOAB-01 de Colombia compra eficiente, se solicito aclaración a el propronente COMPANY MEDIQBOY OC SAS ,aclarar por escrito y en detalle su oferta, dado que algunos items de la propuesta se considero inicialmente como artificialmente bajos, correo del cual no se obtuvo respuesta. 
3-Por solicitud enviada el 03 de septiembre de 2022 por el oferente DISCOLMEDICA SAS, no se tiene en cuenta en la evaluación economica los ítem 132 y 133. 
4-Por solicitud enviada el 09 de septiembre de 2022 por el oferente HOSPITECNICA SAS, no se tiene en cuenta en la evaluación economica el ítem 144 
5- Se asignan 500 puntos a la oferta mas economica. 
6-Como criterio de evaluación economica se asigno un margen del 20% al valor total de la oferta..
7- El Item N° 47- CATETER EPICUTANEO 28 FR - CABELLO DE ANGEL se presenta para desempate entre los oferentes RAFAEL ANTONIO SALAMANCA y COMPANY MEDIQBOY OC S.A.S 
8- El día 16 de septiembre se realiza audicencia de desempate en donde el item fue asignado a COMPANY MEDIQBOY OC S.A.S</t>
  </si>
  <si>
    <t xml:space="preserve">COMPANY MEDIQBOY OC S.A.S
</t>
  </si>
  <si>
    <t>1-De conformidad con lo establecido en el articulo 2.2.1.1.2.2.4 del decreto 1082 de 2015 y la guia para el manejo de ofertas artificialmente baja en el proceso de contratación G-MOAB-01 de Colombia compra eficiente, se solicito aclaración a los proponentes HOSPITECNICA SAS, ALFA TRADING SAS, DISCOLMEDICA SAS, QUIRURGICOS LTDA, UCHIPHARMA S.A, LABORATORIOS GOTHAPLAST, TECNICA ELECTROMEDICA, BIOPLAST SAS, M&amp;M EQUIPOS MEDICOS SAS, RAFAEL ANTONIO SALAMANCA-DEPOSITO DE DROGAS BOYACA, LIFE SUMINISTROS MEDICOS SAS, ASEPSIS PRODUCTS DE COLOMBIA SAS Y SMITH &amp; NEPHEW,aclarar por escrito y en detalle su oferta, dado que algunos items de la propuesta se considero inicialmente como artificialmente bajos. 
2- De conformidad con lo establecido en el articulo 2.2.1.1.2.2.4 del decreto 1082 de 2015 y la guia para el manejo de ofertas artificialmente baja en el proceso de contratación G-MOAB-01 de Colombia compra eficiente, se solicito aclaración a el propronente COMPANY MEDIQBOY OC SAS ,aclarar por escrito y en detalle su oferta, dado que algunos items de la propuesta se considero inicialmente como artificialmente bajos, correo del cual no se obtuvo respuesta. 
3-Por solicitud enviada el 03 de septiembre de 2022 por el oferente DISCOLMEDICA SAS, no se tiene en cuenta en la evaluación economica los ítem 132 y 133. 
4-Por solicitud enviada el 09 de septiembre de 2022 por el oferente HOSPITECNICA SAS, no se tiene en cuenta en la evaluación economica el ítem 144 
5- Se asignan 500 puntos a la oferta mas economica. 
6-Como criterio de evaluación economica se asigno un margen del 20% al valor total de la oferta..
7- El Item N° 47- CATETER EPICUTANEO 28 FR - CABELLO DE ANGEL se presenta para desempate entre los oferentes RAFAEL ANTONIO SALAMANCA y COMPANY MEDIQBOY OC S.A.S 
8- El día 16 de septiembre se realiza audicencia de desempate en donde el ítem 47 fue asignado a COMPANY MEDIQBOY OC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</si>
</sst>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_-;\-* #,##0.0_-;_-* &quot;-&quot;_-;_-@_-"/>
    <numFmt numFmtId="166" formatCode="d/mm/yyyy;@"/>
    <numFmt numFmtId="167" formatCode="_-* #,##0_-;\-* #,##0_-;_-* &quot;-&quot;??_-;_-@_-"/>
    <numFmt numFmtId="168" formatCode="_ &quot;$&quot;\ * #,##0_ ;_ &quot;$&quot;\ * \-#,##0_ ;_ &quot;$&quot;\ * &quot;-&quot;??_ ;_ @_ "/>
    <numFmt numFmtId="169" formatCode="_-* #,##0.00_-;\-* #,##0.00_-;_-* &quot;-&quot;_-;_-@_-"/>
    <numFmt numFmtId="170" formatCode="_-&quot;$&quot;\ * #,##0.00_-;\-&quot;$&quot;\ * #,##0.00_-;_-&quot;$&quot;\ * &quot;-&quot;_-;_-@_-"/>
    <numFmt numFmtId="171" formatCode="_ &quot;$&quot;\ * #,##0.00_ ;_ &quot;$&quot;\ * \-#,##0.00_ ;_ &quot;$&quot;\ * &quot;-&quot;??_ ;_ @_ "/>
    <numFmt numFmtId="172" formatCode="&quot;$&quot;\ #,##0"/>
  </numFmts>
  <fonts count="37" x14ac:knownFonts="1">
    <font>
      <sz val="10"/>
      <name val="Arial"/>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sz val="10"/>
      <name val="Arial"/>
      <family val="2"/>
    </font>
    <font>
      <b/>
      <i/>
      <sz val="10"/>
      <name val="Arial"/>
      <family val="2"/>
    </font>
    <font>
      <sz val="11"/>
      <color indexed="8"/>
      <name val="Calibri"/>
      <family val="2"/>
    </font>
    <font>
      <sz val="10"/>
      <name val="Arial"/>
      <family val="2"/>
    </font>
    <font>
      <b/>
      <sz val="8"/>
      <name val="Arial"/>
      <family val="2"/>
    </font>
    <font>
      <b/>
      <sz val="10"/>
      <color rgb="FF000000"/>
      <name val="Arial"/>
      <family val="2"/>
    </font>
    <font>
      <sz val="8"/>
      <color rgb="FF000000"/>
      <name val="Arial"/>
      <family val="2"/>
    </font>
    <font>
      <sz val="10"/>
      <color rgb="FF000000"/>
      <name val="Arial"/>
      <family val="2"/>
    </font>
    <font>
      <b/>
      <sz val="12"/>
      <color rgb="FF000000"/>
      <name val="Arial"/>
      <family val="2"/>
    </font>
    <font>
      <b/>
      <sz val="10"/>
      <name val="Arial"/>
      <family val="2"/>
    </font>
    <font>
      <b/>
      <sz val="10"/>
      <color theme="1"/>
      <name val="Verdana"/>
      <family val="2"/>
    </font>
    <font>
      <sz val="10"/>
      <color theme="1"/>
      <name val="Arial"/>
      <family val="2"/>
    </font>
    <font>
      <sz val="10"/>
      <name val="Arial"/>
      <family val="2"/>
    </font>
    <font>
      <sz val="9"/>
      <name val="Arial"/>
      <family val="2"/>
    </font>
    <font>
      <b/>
      <sz val="9"/>
      <name val="Arial"/>
      <family val="2"/>
    </font>
    <font>
      <b/>
      <sz val="9"/>
      <color rgb="FF000000"/>
      <name val="Arial"/>
      <family val="2"/>
    </font>
    <font>
      <sz val="9"/>
      <color rgb="FF000000"/>
      <name val="Arial"/>
      <family val="2"/>
    </font>
    <font>
      <sz val="10"/>
      <name val="Arial"/>
      <family val="2"/>
    </font>
    <font>
      <sz val="10"/>
      <name val="Arial"/>
      <family val="2"/>
    </font>
    <font>
      <b/>
      <i/>
      <sz val="9"/>
      <name val="Arial"/>
      <family val="2"/>
    </font>
    <font>
      <b/>
      <sz val="10"/>
      <color theme="0"/>
      <name val="Arial"/>
      <family val="2"/>
    </font>
    <font>
      <sz val="8"/>
      <name val="Arial"/>
      <family val="2"/>
    </font>
    <font>
      <b/>
      <sz val="11"/>
      <name val="Arial"/>
      <family val="2"/>
    </font>
    <font>
      <b/>
      <sz val="8"/>
      <color rgb="FF000000"/>
      <name val="Arial"/>
      <family val="2"/>
    </font>
    <font>
      <sz val="10"/>
      <color rgb="FFFF0000"/>
      <name val="Arial"/>
      <family val="2"/>
    </font>
    <font>
      <b/>
      <sz val="10"/>
      <color rgb="FFFF0000"/>
      <name val="Arial"/>
      <family val="2"/>
    </font>
    <font>
      <b/>
      <sz val="14"/>
      <name val="Arial"/>
      <family val="2"/>
    </font>
    <font>
      <sz val="9"/>
      <color indexed="81"/>
      <name val="Tahoma"/>
      <family val="2"/>
    </font>
    <font>
      <b/>
      <sz val="9"/>
      <color indexed="81"/>
      <name val="Tahoma"/>
      <family val="2"/>
    </font>
    <font>
      <b/>
      <i/>
      <sz val="8"/>
      <name val="Arial"/>
      <family val="2"/>
    </font>
    <font>
      <sz val="8"/>
      <color theme="1"/>
      <name val="Arial"/>
      <family val="2"/>
    </font>
  </fonts>
  <fills count="13">
    <fill>
      <patternFill patternType="none"/>
    </fill>
    <fill>
      <patternFill patternType="gray125"/>
    </fill>
    <fill>
      <patternFill patternType="solid">
        <fgColor rgb="FFDBE5F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6" tint="0.7999816888943144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style="thin">
        <color rgb="FF64C2C8"/>
      </left>
      <right/>
      <top/>
      <bottom/>
      <diagonal/>
    </border>
    <border>
      <left/>
      <right style="thin">
        <color rgb="FF64C2C8"/>
      </right>
      <top/>
      <bottom/>
      <diagonal/>
    </border>
    <border>
      <left style="thin">
        <color rgb="FF64C2C8"/>
      </left>
      <right/>
      <top/>
      <bottom style="medium">
        <color rgb="FF64C2C8"/>
      </bottom>
      <diagonal/>
    </border>
    <border>
      <left/>
      <right/>
      <top/>
      <bottom style="medium">
        <color rgb="FF64C2C8"/>
      </bottom>
      <diagonal/>
    </border>
    <border>
      <left/>
      <right style="thin">
        <color rgb="FF64C2C8"/>
      </right>
      <top/>
      <bottom style="medium">
        <color rgb="FF64C2C8"/>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right style="medium">
        <color auto="1"/>
      </right>
      <top style="medium">
        <color auto="1"/>
      </top>
      <bottom/>
      <diagonal/>
    </border>
    <border>
      <left/>
      <right style="medium">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rgb="FF64C2C8"/>
      </top>
      <bottom/>
      <diagonal/>
    </border>
    <border>
      <left/>
      <right/>
      <top/>
      <bottom style="thin">
        <color indexed="64"/>
      </bottom>
      <diagonal/>
    </border>
    <border>
      <left/>
      <right style="thin">
        <color indexed="64"/>
      </right>
      <top style="thin">
        <color indexed="64"/>
      </top>
      <bottom style="thin">
        <color indexed="64"/>
      </bottom>
      <diagonal/>
    </border>
    <border>
      <left style="medium">
        <color rgb="FF64C2C8"/>
      </left>
      <right/>
      <top style="medium">
        <color rgb="FF64C2C8"/>
      </top>
      <bottom/>
      <diagonal/>
    </border>
    <border>
      <left style="medium">
        <color rgb="FF64C2C8"/>
      </left>
      <right/>
      <top/>
      <bottom/>
      <diagonal/>
    </border>
    <border>
      <left style="medium">
        <color rgb="FF64C2C8"/>
      </left>
      <right/>
      <top/>
      <bottom style="medium">
        <color rgb="FF64C2C8"/>
      </bottom>
      <diagonal/>
    </border>
    <border>
      <left/>
      <right/>
      <top style="thin">
        <color rgb="FF64C2C8"/>
      </top>
      <bottom style="thin">
        <color indexed="64"/>
      </bottom>
      <diagonal/>
    </border>
    <border>
      <left style="thin">
        <color rgb="FF64C2C8"/>
      </left>
      <right style="thin">
        <color rgb="FF64C2C8"/>
      </right>
      <top style="thin">
        <color rgb="FF64C2C8"/>
      </top>
      <bottom/>
      <diagonal/>
    </border>
    <border>
      <left/>
      <right/>
      <top/>
      <bottom style="thin">
        <color rgb="FF64C2C8"/>
      </bottom>
      <diagonal/>
    </border>
    <border>
      <left/>
      <right style="thin">
        <color rgb="FF64C2C8"/>
      </right>
      <top/>
      <bottom style="thin">
        <color rgb="FF64C2C8"/>
      </bottom>
      <diagonal/>
    </border>
    <border>
      <left style="thin">
        <color rgb="FF64C2C8"/>
      </left>
      <right/>
      <top/>
      <bottom style="thin">
        <color rgb="FF64C2C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rgb="FF64C2C8"/>
      </right>
      <top style="medium">
        <color rgb="FF64C2C8"/>
      </top>
      <bottom style="thin">
        <color rgb="FF64C2C8"/>
      </bottom>
      <diagonal/>
    </border>
    <border>
      <left/>
      <right style="thin">
        <color rgb="FF64C2C8"/>
      </right>
      <top style="thin">
        <color rgb="FF64C2C8"/>
      </top>
      <bottom style="thin">
        <color rgb="FF64C2C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64C2C8"/>
      </left>
      <right style="thin">
        <color rgb="FF64C2C8"/>
      </right>
      <top/>
      <bottom/>
      <diagonal/>
    </border>
    <border>
      <left style="thin">
        <color rgb="FF64C2C8"/>
      </left>
      <right style="thin">
        <color rgb="FF64C2C8"/>
      </right>
      <top/>
      <bottom style="thin">
        <color rgb="FF64C2C8"/>
      </bottom>
      <diagonal/>
    </border>
    <border>
      <left style="thin">
        <color indexed="64"/>
      </left>
      <right style="thin">
        <color rgb="FF64C2C8"/>
      </right>
      <top/>
      <bottom style="thin">
        <color indexed="64"/>
      </bottom>
      <diagonal/>
    </border>
    <border>
      <left style="thin">
        <color rgb="FF64C2C8"/>
      </left>
      <right style="thin">
        <color indexed="64"/>
      </right>
      <top style="thin">
        <color indexed="64"/>
      </top>
      <bottom style="thin">
        <color indexed="64"/>
      </bottom>
      <diagonal/>
    </border>
    <border>
      <left style="thin">
        <color indexed="64"/>
      </left>
      <right style="thin">
        <color rgb="FF64C2C8"/>
      </right>
      <top style="thin">
        <color indexed="64"/>
      </top>
      <bottom style="thin">
        <color indexed="64"/>
      </bottom>
      <diagonal/>
    </border>
    <border>
      <left/>
      <right style="thin">
        <color rgb="FF64C2C8"/>
      </right>
      <top style="thin">
        <color rgb="FF64C2C8"/>
      </top>
      <bottom/>
      <diagonal/>
    </border>
  </borders>
  <cellStyleXfs count="14">
    <xf numFmtId="0" fontId="0" fillId="0" borderId="0"/>
    <xf numFmtId="0" fontId="3" fillId="0" borderId="0"/>
    <xf numFmtId="0" fontId="9" fillId="0" borderId="0"/>
    <xf numFmtId="0" fontId="9" fillId="0" borderId="0"/>
    <xf numFmtId="0" fontId="9" fillId="0" borderId="0"/>
    <xf numFmtId="0" fontId="8" fillId="0" borderId="0"/>
    <xf numFmtId="41" fontId="3" fillId="0" borderId="0" applyFont="0" applyFill="0" applyBorder="0" applyAlignment="0" applyProtection="0"/>
    <xf numFmtId="0" fontId="16" fillId="2" borderId="0" applyNumberFormat="0" applyBorder="0" applyProtection="0">
      <alignment horizontal="center" vertical="center"/>
    </xf>
    <xf numFmtId="42" fontId="18"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 fillId="0" borderId="0"/>
    <xf numFmtId="9" fontId="24" fillId="0" borderId="0" applyFont="0" applyFill="0" applyBorder="0" applyAlignment="0" applyProtection="0"/>
    <xf numFmtId="44" fontId="1" fillId="0" borderId="0" applyFont="0" applyFill="0" applyBorder="0" applyAlignment="0" applyProtection="0"/>
  </cellStyleXfs>
  <cellXfs count="525">
    <xf numFmtId="0" fontId="0" fillId="0" borderId="0" xfId="0"/>
    <xf numFmtId="41" fontId="4" fillId="0" borderId="0" xfId="6" applyFont="1" applyFill="1"/>
    <xf numFmtId="41" fontId="4" fillId="0" borderId="0" xfId="6" applyFont="1" applyFill="1" applyAlignment="1">
      <alignment horizontal="center"/>
    </xf>
    <xf numFmtId="41" fontId="3" fillId="0" borderId="0" xfId="6" applyFont="1" applyFill="1" applyAlignment="1">
      <alignment vertical="center"/>
    </xf>
    <xf numFmtId="41" fontId="6" fillId="0" borderId="0" xfId="6" applyFont="1" applyFill="1" applyAlignment="1">
      <alignment vertical="center"/>
    </xf>
    <xf numFmtId="41" fontId="3" fillId="0" borderId="1" xfId="6" applyFont="1" applyFill="1" applyBorder="1" applyAlignment="1">
      <alignment horizontal="center" vertical="center" wrapText="1"/>
    </xf>
    <xf numFmtId="1" fontId="13" fillId="0" borderId="1" xfId="0" applyNumberFormat="1" applyFont="1" applyFill="1" applyBorder="1" applyAlignment="1">
      <alignment horizontal="center" vertical="center" wrapText="1"/>
    </xf>
    <xf numFmtId="41" fontId="6" fillId="0" borderId="0" xfId="6" applyFont="1" applyFill="1" applyAlignment="1">
      <alignment vertical="top"/>
    </xf>
    <xf numFmtId="167" fontId="13" fillId="0" borderId="1" xfId="9" applyNumberFormat="1" applyFont="1" applyFill="1" applyBorder="1" applyAlignment="1">
      <alignment horizontal="center" vertical="center" wrapText="1"/>
    </xf>
    <xf numFmtId="0" fontId="12"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0" fontId="12" fillId="0" borderId="6" xfId="0" applyFont="1" applyFill="1" applyBorder="1" applyAlignment="1" applyProtection="1">
      <alignment vertical="center" wrapText="1"/>
    </xf>
    <xf numFmtId="14" fontId="10" fillId="0" borderId="6" xfId="0" applyNumberFormat="1" applyFont="1" applyFill="1" applyBorder="1" applyAlignment="1" applyProtection="1">
      <alignment horizontal="center" vertical="center" wrapText="1"/>
    </xf>
    <xf numFmtId="0" fontId="12" fillId="0" borderId="7" xfId="0" applyFont="1" applyFill="1" applyBorder="1" applyAlignment="1" applyProtection="1">
      <alignment vertical="center" wrapText="1"/>
    </xf>
    <xf numFmtId="0" fontId="10" fillId="0" borderId="7" xfId="0" applyFont="1" applyFill="1" applyBorder="1" applyAlignment="1" applyProtection="1">
      <alignment horizontal="center" vertical="center" wrapText="1"/>
    </xf>
    <xf numFmtId="41" fontId="11" fillId="0" borderId="1" xfId="6" applyFont="1" applyFill="1" applyBorder="1" applyAlignment="1">
      <alignment horizontal="center" vertical="center" wrapText="1"/>
    </xf>
    <xf numFmtId="0" fontId="3" fillId="0" borderId="0" xfId="0" applyFont="1" applyFill="1"/>
    <xf numFmtId="0" fontId="3" fillId="0" borderId="0" xfId="0" applyFont="1" applyFill="1" applyAlignment="1">
      <alignment vertical="center"/>
    </xf>
    <xf numFmtId="0" fontId="0" fillId="0" borderId="1" xfId="0" applyFill="1" applyBorder="1" applyAlignment="1" applyProtection="1">
      <alignment horizontal="center" vertical="center" wrapText="1"/>
      <protection locked="0"/>
    </xf>
    <xf numFmtId="0" fontId="3" fillId="0" borderId="0" xfId="0" applyFont="1" applyFill="1" applyAlignment="1">
      <alignment vertical="top"/>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0" fontId="0" fillId="0" borderId="1" xfId="0" applyFill="1" applyBorder="1" applyAlignment="1">
      <alignment vertical="center" wrapText="1"/>
    </xf>
    <xf numFmtId="42" fontId="3" fillId="0" borderId="1" xfId="8" applyFont="1" applyFill="1" applyBorder="1" applyAlignment="1">
      <alignment horizontal="right" vertical="center" wrapText="1"/>
    </xf>
    <xf numFmtId="6" fontId="3" fillId="0" borderId="1" xfId="8" applyNumberFormat="1" applyFont="1" applyFill="1" applyBorder="1" applyAlignment="1">
      <alignment horizontal="right" vertical="center" wrapText="1"/>
    </xf>
    <xf numFmtId="9" fontId="3" fillId="0" borderId="0" xfId="12" applyFont="1" applyFill="1" applyAlignment="1">
      <alignment vertical="top"/>
    </xf>
    <xf numFmtId="0" fontId="11" fillId="5" borderId="1" xfId="0" applyFont="1" applyFill="1" applyBorder="1" applyAlignment="1">
      <alignment horizontal="center" vertical="center" wrapText="1"/>
    </xf>
    <xf numFmtId="42" fontId="3" fillId="5" borderId="1" xfId="8" applyFont="1" applyFill="1" applyBorder="1" applyAlignment="1">
      <alignment horizontal="center" vertical="center" wrapText="1"/>
    </xf>
    <xf numFmtId="41" fontId="21" fillId="0" borderId="0" xfId="6" applyFont="1" applyFill="1" applyBorder="1" applyAlignment="1" applyProtection="1">
      <alignment vertical="center" wrapText="1"/>
    </xf>
    <xf numFmtId="41" fontId="22" fillId="0" borderId="5" xfId="6" applyFont="1" applyFill="1" applyBorder="1" applyAlignment="1" applyProtection="1">
      <alignment vertical="center" wrapText="1"/>
    </xf>
    <xf numFmtId="41" fontId="20" fillId="0" borderId="5" xfId="6" applyFont="1" applyFill="1" applyBorder="1" applyAlignment="1" applyProtection="1">
      <alignment horizontal="center" vertical="center" wrapText="1"/>
    </xf>
    <xf numFmtId="41" fontId="20" fillId="0" borderId="10" xfId="6" applyFont="1" applyFill="1" applyBorder="1" applyAlignment="1" applyProtection="1">
      <alignment horizontal="center" wrapText="1"/>
    </xf>
    <xf numFmtId="41" fontId="19" fillId="0" borderId="0" xfId="6" applyFont="1" applyFill="1"/>
    <xf numFmtId="41" fontId="22" fillId="0" borderId="6" xfId="6" applyFont="1" applyFill="1" applyBorder="1" applyAlignment="1" applyProtection="1">
      <alignment vertical="center" wrapText="1"/>
    </xf>
    <xf numFmtId="166" fontId="20" fillId="0" borderId="6" xfId="6" applyNumberFormat="1" applyFont="1" applyFill="1" applyBorder="1" applyAlignment="1" applyProtection="1">
      <alignment horizontal="center" vertical="center" wrapText="1"/>
    </xf>
    <xf numFmtId="41" fontId="20" fillId="0" borderId="11" xfId="6" applyFont="1" applyFill="1" applyBorder="1" applyAlignment="1" applyProtection="1">
      <alignment horizontal="center" wrapText="1"/>
    </xf>
    <xf numFmtId="41" fontId="21" fillId="0" borderId="16" xfId="6" applyFont="1" applyFill="1" applyBorder="1" applyAlignment="1" applyProtection="1">
      <alignment vertical="center" wrapText="1"/>
    </xf>
    <xf numFmtId="41" fontId="22" fillId="0" borderId="7" xfId="6" applyFont="1" applyFill="1" applyBorder="1" applyAlignment="1" applyProtection="1">
      <alignment vertical="center" wrapText="1"/>
    </xf>
    <xf numFmtId="41" fontId="20" fillId="0" borderId="7" xfId="6" applyFont="1" applyFill="1" applyBorder="1" applyAlignment="1" applyProtection="1">
      <alignment horizontal="center" vertical="center" wrapText="1"/>
    </xf>
    <xf numFmtId="41" fontId="20" fillId="0" borderId="12" xfId="6" applyFont="1" applyFill="1" applyBorder="1" applyAlignment="1" applyProtection="1">
      <alignment horizontal="center" wrapText="1"/>
    </xf>
    <xf numFmtId="9" fontId="19" fillId="0" borderId="0" xfId="6" applyNumberFormat="1" applyFont="1" applyFill="1" applyAlignment="1">
      <alignment horizontal="center"/>
    </xf>
    <xf numFmtId="41" fontId="19" fillId="0" borderId="0" xfId="6" applyFont="1" applyFill="1" applyAlignment="1">
      <alignment vertical="center"/>
    </xf>
    <xf numFmtId="41" fontId="10" fillId="0" borderId="0" xfId="6" applyFont="1" applyFill="1" applyBorder="1" applyAlignment="1" applyProtection="1">
      <alignment horizontal="center" wrapText="1"/>
    </xf>
    <xf numFmtId="41" fontId="15" fillId="0" borderId="0" xfId="6" applyFont="1" applyFill="1" applyBorder="1" applyAlignment="1">
      <alignment horizontal="center"/>
    </xf>
    <xf numFmtId="41" fontId="3" fillId="0" borderId="1" xfId="6" applyFont="1" applyFill="1" applyBorder="1" applyAlignment="1">
      <alignment vertical="center"/>
    </xf>
    <xf numFmtId="0" fontId="11" fillId="0" borderId="0" xfId="0" applyFont="1" applyFill="1" applyBorder="1" applyAlignment="1">
      <alignment vertical="center" wrapText="1"/>
    </xf>
    <xf numFmtId="41" fontId="21" fillId="4" borderId="1" xfId="6" applyFont="1" applyFill="1" applyBorder="1" applyAlignment="1">
      <alignment horizontal="center" vertical="center" wrapText="1"/>
    </xf>
    <xf numFmtId="41" fontId="21" fillId="7" borderId="1" xfId="6" applyFont="1" applyFill="1" applyBorder="1" applyAlignment="1">
      <alignment horizontal="center" vertical="center" wrapText="1"/>
    </xf>
    <xf numFmtId="41" fontId="19" fillId="7" borderId="1" xfId="6" applyFont="1" applyFill="1" applyBorder="1" applyAlignment="1">
      <alignment horizontal="center" vertical="center" wrapText="1"/>
    </xf>
    <xf numFmtId="1" fontId="22" fillId="7" borderId="1" xfId="0" applyNumberFormat="1" applyFont="1" applyFill="1" applyBorder="1" applyAlignment="1">
      <alignment horizontal="center" vertical="center" wrapText="1"/>
    </xf>
    <xf numFmtId="41" fontId="21" fillId="6" borderId="1" xfId="6" applyFont="1" applyFill="1" applyBorder="1" applyAlignment="1">
      <alignment horizontal="center" vertical="center" wrapText="1"/>
    </xf>
    <xf numFmtId="41" fontId="19" fillId="6" borderId="1" xfId="6" applyFont="1" applyFill="1" applyBorder="1" applyAlignment="1">
      <alignment horizontal="center" vertical="center" wrapText="1"/>
    </xf>
    <xf numFmtId="1" fontId="22" fillId="6" borderId="1" xfId="0" applyNumberFormat="1" applyFont="1" applyFill="1" applyBorder="1" applyAlignment="1">
      <alignment horizontal="center" vertical="center" wrapText="1"/>
    </xf>
    <xf numFmtId="41" fontId="19" fillId="4" borderId="1" xfId="6" applyFont="1" applyFill="1" applyBorder="1" applyAlignment="1">
      <alignment horizontal="center" vertical="center" wrapText="1"/>
    </xf>
    <xf numFmtId="1" fontId="22" fillId="4" borderId="1" xfId="0" applyNumberFormat="1" applyFont="1" applyFill="1" applyBorder="1" applyAlignment="1">
      <alignment horizontal="center" vertical="center" wrapText="1"/>
    </xf>
    <xf numFmtId="41" fontId="21" fillId="3" borderId="1" xfId="6" applyFont="1" applyFill="1" applyBorder="1" applyAlignment="1">
      <alignment horizontal="center" vertical="center" wrapText="1"/>
    </xf>
    <xf numFmtId="41" fontId="19" fillId="3" borderId="1" xfId="6" applyFont="1" applyFill="1" applyBorder="1" applyAlignment="1">
      <alignment horizontal="center" vertical="center" wrapText="1"/>
    </xf>
    <xf numFmtId="1" fontId="22" fillId="3" borderId="1" xfId="0" applyNumberFormat="1" applyFont="1" applyFill="1" applyBorder="1" applyAlignment="1">
      <alignment horizontal="center" vertical="center" wrapText="1"/>
    </xf>
    <xf numFmtId="41" fontId="21" fillId="8" borderId="1" xfId="6" applyFont="1" applyFill="1" applyBorder="1" applyAlignment="1">
      <alignment horizontal="center" vertical="center" wrapText="1"/>
    </xf>
    <xf numFmtId="41" fontId="19" fillId="8" borderId="1" xfId="6" applyFont="1" applyFill="1" applyBorder="1" applyAlignment="1">
      <alignment horizontal="center" vertical="center" wrapText="1"/>
    </xf>
    <xf numFmtId="1" fontId="22" fillId="8" borderId="1" xfId="0" applyNumberFormat="1" applyFont="1" applyFill="1" applyBorder="1" applyAlignment="1">
      <alignment horizontal="center" vertical="center" wrapText="1"/>
    </xf>
    <xf numFmtId="9" fontId="3" fillId="0" borderId="0" xfId="6" applyNumberFormat="1" applyFont="1" applyFill="1" applyAlignment="1">
      <alignment vertical="center"/>
    </xf>
    <xf numFmtId="41" fontId="6" fillId="8" borderId="0" xfId="6" applyFont="1" applyFill="1" applyAlignment="1">
      <alignment vertical="center"/>
    </xf>
    <xf numFmtId="9" fontId="6" fillId="0" borderId="0" xfId="12" applyFont="1" applyFill="1" applyAlignment="1">
      <alignment vertical="center"/>
    </xf>
    <xf numFmtId="6" fontId="3" fillId="8" borderId="1" xfId="8" applyNumberFormat="1" applyFont="1" applyFill="1" applyBorder="1" applyAlignment="1">
      <alignment horizontal="right" vertical="center" wrapText="1"/>
    </xf>
    <xf numFmtId="42" fontId="11" fillId="0" borderId="0" xfId="0" applyNumberFormat="1" applyFont="1" applyFill="1" applyBorder="1" applyAlignment="1">
      <alignment vertical="center" wrapText="1"/>
    </xf>
    <xf numFmtId="41" fontId="15" fillId="9" borderId="0" xfId="6" applyFont="1" applyFill="1" applyBorder="1" applyAlignment="1">
      <alignment vertical="center" wrapText="1"/>
    </xf>
    <xf numFmtId="0" fontId="11" fillId="0" borderId="0" xfId="0" applyFont="1" applyFill="1" applyBorder="1" applyAlignment="1">
      <alignment vertical="center"/>
    </xf>
    <xf numFmtId="0" fontId="26" fillId="0" borderId="0" xfId="0" applyFont="1" applyFill="1" applyBorder="1" applyAlignment="1">
      <alignment vertical="center"/>
    </xf>
    <xf numFmtId="17" fontId="11" fillId="0" borderId="0" xfId="0" applyNumberFormat="1" applyFont="1" applyFill="1" applyBorder="1" applyAlignment="1">
      <alignment vertical="center"/>
    </xf>
    <xf numFmtId="49" fontId="15" fillId="0" borderId="0" xfId="6" applyNumberFormat="1" applyFont="1" applyFill="1" applyBorder="1" applyAlignment="1">
      <alignment vertical="top"/>
    </xf>
    <xf numFmtId="41" fontId="13" fillId="0" borderId="5" xfId="6" applyFont="1" applyFill="1" applyBorder="1" applyAlignment="1" applyProtection="1">
      <alignment vertical="center" wrapText="1"/>
    </xf>
    <xf numFmtId="41" fontId="15" fillId="0" borderId="5" xfId="6" applyFont="1" applyFill="1" applyBorder="1" applyAlignment="1" applyProtection="1">
      <alignment horizontal="center" vertical="center" wrapText="1"/>
    </xf>
    <xf numFmtId="41" fontId="3" fillId="0" borderId="0" xfId="6" applyFont="1" applyFill="1"/>
    <xf numFmtId="166" fontId="15" fillId="0" borderId="6" xfId="6" applyNumberFormat="1" applyFont="1" applyFill="1" applyBorder="1" applyAlignment="1" applyProtection="1">
      <alignment horizontal="center" vertical="center" wrapText="1"/>
    </xf>
    <xf numFmtId="49" fontId="3" fillId="0" borderId="0" xfId="6" applyNumberFormat="1" applyFont="1" applyFill="1"/>
    <xf numFmtId="0" fontId="13" fillId="0" borderId="1" xfId="0" applyFont="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pplyProtection="1">
      <alignment horizontal="center" vertical="center" wrapText="1"/>
      <protection locked="0"/>
    </xf>
    <xf numFmtId="41" fontId="3" fillId="0" borderId="0" xfId="6" applyFont="1" applyFill="1" applyBorder="1"/>
    <xf numFmtId="41" fontId="15" fillId="0" borderId="0" xfId="6" applyFont="1" applyFill="1" applyBorder="1" applyAlignment="1">
      <alignment vertical="top" wrapText="1"/>
    </xf>
    <xf numFmtId="41" fontId="3" fillId="0" borderId="0" xfId="6" applyFont="1" applyFill="1" applyAlignment="1">
      <alignment horizontal="center"/>
    </xf>
    <xf numFmtId="0" fontId="12" fillId="0" borderId="33" xfId="0" applyFont="1" applyFill="1" applyBorder="1" applyAlignment="1" applyProtection="1">
      <alignment vertical="center" wrapText="1"/>
    </xf>
    <xf numFmtId="0" fontId="10" fillId="0" borderId="6" xfId="0" applyFont="1" applyFill="1" applyBorder="1" applyAlignment="1" applyProtection="1">
      <alignment horizontal="center" vertical="center" wrapText="1"/>
    </xf>
    <xf numFmtId="0" fontId="11" fillId="0" borderId="4" xfId="0" applyFont="1" applyFill="1" applyBorder="1" applyAlignment="1">
      <alignment vertical="center"/>
    </xf>
    <xf numFmtId="0" fontId="12" fillId="0" borderId="1" xfId="0" applyFont="1" applyBorder="1" applyAlignment="1">
      <alignment horizontal="center" vertical="center" wrapText="1"/>
    </xf>
    <xf numFmtId="42" fontId="3" fillId="0" borderId="1" xfId="8" applyFont="1" applyFill="1" applyBorder="1" applyAlignment="1">
      <alignment horizontal="center" vertical="center" wrapText="1"/>
    </xf>
    <xf numFmtId="41" fontId="11" fillId="0" borderId="1" xfId="6" applyFont="1" applyFill="1" applyBorder="1" applyAlignment="1">
      <alignment horizontal="center" vertical="center" wrapText="1"/>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41" fontId="14" fillId="0" borderId="0" xfId="6" applyFont="1" applyFill="1" applyBorder="1" applyAlignment="1" applyProtection="1">
      <alignment horizontal="center" vertical="center" wrapText="1"/>
    </xf>
    <xf numFmtId="41" fontId="14" fillId="0" borderId="16" xfId="6" applyFont="1" applyFill="1" applyBorder="1" applyAlignment="1" applyProtection="1">
      <alignment horizontal="center" vertical="center" wrapText="1"/>
    </xf>
    <xf numFmtId="41" fontId="19" fillId="0" borderId="0" xfId="6" applyFont="1" applyFill="1" applyBorder="1" applyAlignment="1">
      <alignment horizontal="center"/>
    </xf>
    <xf numFmtId="41" fontId="14" fillId="0" borderId="0" xfId="6" applyFont="1" applyFill="1" applyBorder="1" applyAlignment="1" applyProtection="1">
      <alignment horizontal="center" vertical="center" wrapText="1"/>
    </xf>
    <xf numFmtId="41" fontId="14" fillId="0" borderId="16" xfId="6" applyFont="1" applyFill="1" applyBorder="1" applyAlignment="1" applyProtection="1">
      <alignment horizontal="center" vertical="center" wrapText="1"/>
    </xf>
    <xf numFmtId="0" fontId="27" fillId="0" borderId="1" xfId="0" applyFont="1" applyFill="1" applyBorder="1" applyAlignment="1">
      <alignment vertical="center" wrapText="1"/>
    </xf>
    <xf numFmtId="0" fontId="27" fillId="0" borderId="1" xfId="0" applyFont="1" applyFill="1" applyBorder="1" applyAlignment="1" applyProtection="1">
      <alignment horizontal="center" vertical="center" wrapText="1"/>
      <protection locked="0"/>
    </xf>
    <xf numFmtId="41" fontId="27" fillId="0" borderId="0" xfId="6" applyFont="1" applyFill="1"/>
    <xf numFmtId="164" fontId="27" fillId="0" borderId="0" xfId="6" applyNumberFormat="1" applyFont="1" applyFill="1"/>
    <xf numFmtId="41" fontId="27" fillId="0" borderId="0" xfId="6" applyFont="1" applyFill="1" applyAlignment="1">
      <alignment wrapText="1"/>
    </xf>
    <xf numFmtId="41" fontId="27" fillId="0" borderId="0" xfId="6" applyFont="1" applyFill="1" applyAlignment="1">
      <alignment horizontal="center"/>
    </xf>
    <xf numFmtId="41" fontId="27" fillId="0" borderId="27" xfId="6" applyFont="1" applyFill="1" applyBorder="1"/>
    <xf numFmtId="41" fontId="27" fillId="0" borderId="32" xfId="6" applyFont="1" applyFill="1" applyBorder="1"/>
    <xf numFmtId="41" fontId="27" fillId="0" borderId="32" xfId="6" applyFont="1" applyFill="1" applyBorder="1" applyAlignment="1">
      <alignment wrapText="1"/>
    </xf>
    <xf numFmtId="41" fontId="27" fillId="0" borderId="0" xfId="6" applyFont="1" applyFill="1" applyBorder="1" applyAlignment="1">
      <alignment horizontal="center"/>
    </xf>
    <xf numFmtId="164" fontId="27" fillId="0" borderId="0" xfId="6" applyNumberFormat="1" applyFont="1" applyFill="1" applyBorder="1" applyAlignment="1">
      <alignment horizontal="center"/>
    </xf>
    <xf numFmtId="41" fontId="27" fillId="0" borderId="0" xfId="6" applyFont="1" applyFill="1" applyBorder="1" applyAlignment="1">
      <alignment wrapText="1"/>
    </xf>
    <xf numFmtId="41" fontId="29" fillId="4" borderId="1" xfId="6" applyFont="1" applyFill="1" applyBorder="1" applyAlignment="1">
      <alignment horizontal="center" vertical="center" wrapText="1"/>
    </xf>
    <xf numFmtId="41" fontId="27" fillId="0" borderId="0" xfId="6" applyFont="1" applyFill="1" applyAlignment="1">
      <alignment vertical="center"/>
    </xf>
    <xf numFmtId="43" fontId="27" fillId="0" borderId="1" xfId="9" applyNumberFormat="1" applyFont="1" applyFill="1" applyBorder="1" applyAlignment="1">
      <alignment vertical="center" wrapText="1"/>
    </xf>
    <xf numFmtId="43" fontId="27" fillId="0" borderId="1" xfId="6" applyNumberFormat="1" applyFont="1" applyFill="1" applyBorder="1" applyAlignment="1">
      <alignment vertical="center" wrapText="1"/>
    </xf>
    <xf numFmtId="41" fontId="27" fillId="0" borderId="1" xfId="6" applyFont="1" applyFill="1" applyBorder="1" applyAlignment="1">
      <alignment vertical="center" wrapText="1"/>
    </xf>
    <xf numFmtId="41" fontId="27" fillId="0" borderId="1" xfId="0" applyNumberFormat="1" applyFont="1" applyFill="1" applyBorder="1" applyAlignment="1">
      <alignment vertical="center" wrapText="1"/>
    </xf>
    <xf numFmtId="41" fontId="27" fillId="0" borderId="0" xfId="6" applyFont="1" applyFill="1" applyBorder="1" applyAlignment="1">
      <alignment vertical="top" wrapText="1"/>
    </xf>
    <xf numFmtId="41" fontId="27" fillId="0" borderId="0" xfId="6" applyFont="1" applyFill="1" applyBorder="1" applyAlignment="1">
      <alignment horizontal="left" vertical="top" wrapText="1"/>
    </xf>
    <xf numFmtId="41" fontId="27" fillId="0" borderId="0" xfId="6" applyFont="1" applyFill="1" applyBorder="1"/>
    <xf numFmtId="41" fontId="10" fillId="4" borderId="1" xfId="6" applyFont="1" applyFill="1" applyBorder="1" applyAlignment="1">
      <alignment horizontal="center" vertical="center" wrapText="1"/>
    </xf>
    <xf numFmtId="41" fontId="10" fillId="4" borderId="1" xfId="6" applyFont="1" applyFill="1" applyBorder="1" applyAlignment="1">
      <alignment vertical="center" wrapText="1"/>
    </xf>
    <xf numFmtId="0" fontId="27" fillId="0" borderId="1" xfId="0" applyFont="1" applyFill="1" applyBorder="1" applyAlignment="1">
      <alignment horizontal="left" vertical="center" wrapText="1"/>
    </xf>
    <xf numFmtId="0" fontId="17" fillId="0" borderId="37" xfId="0" applyFont="1" applyBorder="1" applyAlignment="1">
      <alignment horizontal="center" vertical="center"/>
    </xf>
    <xf numFmtId="0" fontId="17" fillId="0" borderId="1" xfId="0" applyFont="1" applyBorder="1" applyAlignment="1">
      <alignment horizontal="center" vertical="center"/>
    </xf>
    <xf numFmtId="0" fontId="17" fillId="0" borderId="39" xfId="0" applyFont="1" applyBorder="1" applyAlignment="1">
      <alignment horizontal="center" vertical="center"/>
    </xf>
    <xf numFmtId="0" fontId="17" fillId="0" borderId="38" xfId="0" applyFont="1" applyBorder="1" applyAlignment="1">
      <alignment horizontal="center" vertical="center"/>
    </xf>
    <xf numFmtId="0" fontId="17" fillId="0" borderId="1" xfId="0" applyFont="1" applyFill="1" applyBorder="1" applyAlignment="1">
      <alignment horizontal="center" vertical="center"/>
    </xf>
    <xf numFmtId="3" fontId="17" fillId="0" borderId="1" xfId="0" applyNumberFormat="1" applyFont="1" applyBorder="1" applyAlignment="1">
      <alignment horizontal="center" vertical="center"/>
    </xf>
    <xf numFmtId="3" fontId="17" fillId="0" borderId="1" xfId="0" applyNumberFormat="1" applyFont="1" applyFill="1" applyBorder="1" applyAlignment="1">
      <alignment horizontal="center" vertical="center"/>
    </xf>
    <xf numFmtId="10" fontId="15" fillId="0" borderId="0" xfId="12" applyNumberFormat="1" applyFont="1" applyFill="1" applyBorder="1" applyAlignment="1">
      <alignment horizontal="center"/>
    </xf>
    <xf numFmtId="41" fontId="26" fillId="0" borderId="0" xfId="6" applyFont="1" applyFill="1" applyBorder="1" applyAlignment="1">
      <alignment vertical="top" wrapText="1"/>
    </xf>
    <xf numFmtId="0" fontId="15" fillId="9" borderId="0" xfId="0" applyFont="1" applyFill="1" applyBorder="1"/>
    <xf numFmtId="0" fontId="3" fillId="0" borderId="0" xfId="0" applyFont="1" applyFill="1" applyBorder="1"/>
    <xf numFmtId="0" fontId="3" fillId="9" borderId="0" xfId="0" applyFont="1" applyFill="1" applyBorder="1" applyAlignment="1">
      <alignment horizontal="left"/>
    </xf>
    <xf numFmtId="0" fontId="3" fillId="9" borderId="0" xfId="0" applyFont="1" applyFill="1" applyBorder="1"/>
    <xf numFmtId="41" fontId="3" fillId="0" borderId="0" xfId="6" applyFont="1" applyFill="1" applyBorder="1" applyAlignment="1">
      <alignment vertical="center"/>
    </xf>
    <xf numFmtId="41" fontId="19" fillId="0" borderId="16" xfId="6" applyFont="1" applyFill="1" applyBorder="1" applyAlignment="1">
      <alignment horizontal="center"/>
    </xf>
    <xf numFmtId="41" fontId="4" fillId="0" borderId="0" xfId="6" applyFont="1" applyFill="1" applyAlignment="1">
      <alignment horizontal="left" wrapText="1"/>
    </xf>
    <xf numFmtId="0" fontId="0" fillId="0" borderId="1" xfId="0" applyFill="1" applyBorder="1" applyAlignment="1">
      <alignment horizontal="left" vertical="center" wrapText="1"/>
    </xf>
    <xf numFmtId="41" fontId="27" fillId="0" borderId="0" xfId="6" applyFont="1" applyFill="1" applyAlignment="1">
      <alignment horizontal="left" wrapText="1"/>
    </xf>
    <xf numFmtId="167" fontId="27" fillId="0" borderId="0" xfId="9" applyNumberFormat="1" applyFont="1" applyFill="1" applyAlignment="1">
      <alignment horizontal="center"/>
    </xf>
    <xf numFmtId="167" fontId="27" fillId="0" borderId="1" xfId="9" applyNumberFormat="1" applyFont="1" applyFill="1" applyBorder="1" applyAlignment="1" applyProtection="1">
      <alignment horizontal="center" vertical="center" wrapText="1"/>
      <protection locked="0"/>
    </xf>
    <xf numFmtId="0" fontId="11" fillId="0" borderId="0" xfId="0" applyFont="1" applyFill="1" applyBorder="1" applyAlignment="1" applyProtection="1">
      <alignment vertical="center" wrapText="1"/>
    </xf>
    <xf numFmtId="0" fontId="15" fillId="0" borderId="4" xfId="0" applyFont="1" applyFill="1" applyBorder="1" applyAlignment="1">
      <alignment vertical="center" wrapText="1"/>
    </xf>
    <xf numFmtId="0" fontId="15" fillId="0" borderId="0" xfId="0" applyFont="1" applyFill="1" applyBorder="1" applyAlignment="1">
      <alignment vertical="center" wrapText="1"/>
    </xf>
    <xf numFmtId="41" fontId="21" fillId="0" borderId="1" xfId="6" applyFont="1" applyFill="1" applyBorder="1" applyAlignment="1">
      <alignment horizontal="center" vertical="center" wrapText="1"/>
    </xf>
    <xf numFmtId="170" fontId="3" fillId="0" borderId="0" xfId="6" applyNumberFormat="1" applyFont="1" applyFill="1"/>
    <xf numFmtId="170" fontId="11" fillId="0" borderId="0" xfId="0" applyNumberFormat="1" applyFont="1" applyFill="1" applyBorder="1" applyAlignment="1">
      <alignment vertical="center" wrapText="1"/>
    </xf>
    <xf numFmtId="41" fontId="11" fillId="0" borderId="1" xfId="6" applyFont="1" applyFill="1" applyBorder="1" applyAlignment="1">
      <alignment horizontal="center" vertical="center" wrapText="1"/>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170" fontId="3" fillId="0" borderId="0" xfId="6" applyNumberFormat="1" applyFont="1" applyFill="1" applyAlignment="1">
      <alignment vertical="center"/>
    </xf>
    <xf numFmtId="9" fontId="3" fillId="0" borderId="0" xfId="12" applyFont="1" applyFill="1" applyAlignment="1">
      <alignment vertical="center"/>
    </xf>
    <xf numFmtId="42" fontId="3" fillId="0" borderId="0" xfId="6" applyNumberFormat="1" applyFont="1" applyFill="1"/>
    <xf numFmtId="6" fontId="15" fillId="0" borderId="0" xfId="6" applyNumberFormat="1" applyFont="1" applyFill="1" applyBorder="1" applyAlignment="1">
      <alignment vertical="top" wrapText="1"/>
    </xf>
    <xf numFmtId="41" fontId="19" fillId="0" borderId="1" xfId="6" applyFont="1" applyFill="1" applyBorder="1" applyAlignment="1">
      <alignment horizontal="center" vertical="center" wrapText="1"/>
    </xf>
    <xf numFmtId="1" fontId="22" fillId="0" borderId="1" xfId="0" applyNumberFormat="1" applyFont="1" applyFill="1" applyBorder="1" applyAlignment="1">
      <alignment horizontal="center" vertical="center" wrapText="1"/>
    </xf>
    <xf numFmtId="41" fontId="3" fillId="0" borderId="1" xfId="6" applyFont="1" applyFill="1" applyBorder="1" applyAlignment="1">
      <alignment vertical="center" wrapText="1"/>
    </xf>
    <xf numFmtId="41" fontId="27" fillId="0" borderId="0" xfId="6" applyFont="1" applyFill="1" applyBorder="1" applyAlignment="1">
      <alignment horizontal="center"/>
    </xf>
    <xf numFmtId="0" fontId="11" fillId="0" borderId="1" xfId="0" applyFont="1" applyFill="1" applyBorder="1" applyAlignment="1">
      <alignment vertical="center" wrapText="1"/>
    </xf>
    <xf numFmtId="9" fontId="3" fillId="0" borderId="0" xfId="6" applyNumberFormat="1" applyFont="1" applyFill="1" applyBorder="1"/>
    <xf numFmtId="0" fontId="13" fillId="0" borderId="37" xfId="0" applyFont="1" applyBorder="1" applyAlignment="1">
      <alignment horizontal="center" vertical="center" wrapText="1"/>
    </xf>
    <xf numFmtId="0" fontId="3" fillId="0" borderId="37" xfId="0" applyFont="1" applyFill="1" applyBorder="1" applyAlignment="1" applyProtection="1">
      <alignment horizontal="center" vertical="center" wrapText="1"/>
      <protection locked="0"/>
    </xf>
    <xf numFmtId="42" fontId="11" fillId="0" borderId="37" xfId="8" applyFont="1" applyFill="1" applyBorder="1" applyAlignment="1">
      <alignment vertical="center" wrapText="1"/>
    </xf>
    <xf numFmtId="0" fontId="11" fillId="5" borderId="37" xfId="0" applyFont="1" applyFill="1" applyBorder="1" applyAlignment="1">
      <alignment vertical="center" wrapText="1"/>
    </xf>
    <xf numFmtId="9" fontId="3" fillId="0" borderId="0" xfId="0" applyNumberFormat="1" applyFont="1" applyFill="1" applyAlignment="1">
      <alignment vertical="top"/>
    </xf>
    <xf numFmtId="43" fontId="3" fillId="0" borderId="0" xfId="9" applyFont="1" applyFill="1" applyAlignment="1">
      <alignment vertical="top"/>
    </xf>
    <xf numFmtId="49" fontId="3" fillId="0" borderId="0" xfId="6" applyNumberFormat="1" applyFont="1" applyFill="1" applyBorder="1" applyAlignment="1">
      <alignment horizontal="left" vertical="top" wrapText="1"/>
    </xf>
    <xf numFmtId="0" fontId="3" fillId="0" borderId="0" xfId="0" applyFont="1" applyFill="1" applyBorder="1" applyAlignment="1">
      <alignment horizontal="center"/>
    </xf>
    <xf numFmtId="0" fontId="15" fillId="0" borderId="0" xfId="0" applyFont="1" applyFill="1" applyBorder="1" applyAlignment="1">
      <alignment horizontal="center"/>
    </xf>
    <xf numFmtId="0" fontId="15" fillId="5" borderId="1" xfId="0" applyFont="1" applyFill="1" applyBorder="1" applyAlignment="1">
      <alignment horizontal="center" vertical="center" wrapText="1"/>
    </xf>
    <xf numFmtId="41" fontId="11" fillId="0" borderId="0" xfId="6" applyFont="1" applyFill="1" applyBorder="1" applyAlignment="1" applyProtection="1">
      <alignment vertical="center" wrapText="1"/>
    </xf>
    <xf numFmtId="41" fontId="15" fillId="0" borderId="0" xfId="6" applyFont="1" applyFill="1" applyBorder="1" applyAlignment="1" applyProtection="1">
      <alignment horizontal="center" wrapText="1"/>
    </xf>
    <xf numFmtId="41" fontId="13" fillId="0" borderId="33" xfId="6" applyFont="1" applyFill="1" applyBorder="1" applyAlignment="1" applyProtection="1">
      <alignment vertical="center" wrapText="1"/>
    </xf>
    <xf numFmtId="41" fontId="15" fillId="0" borderId="33" xfId="6" applyFont="1" applyFill="1" applyBorder="1" applyAlignment="1" applyProtection="1">
      <alignment horizontal="center" vertical="center" wrapText="1"/>
    </xf>
    <xf numFmtId="41" fontId="13" fillId="0" borderId="0" xfId="6" applyFont="1" applyFill="1" applyBorder="1" applyAlignment="1" applyProtection="1">
      <alignment vertical="center" wrapText="1"/>
    </xf>
    <xf numFmtId="41" fontId="15" fillId="0" borderId="0" xfId="6" applyFont="1" applyFill="1" applyBorder="1" applyAlignment="1" applyProtection="1">
      <alignment horizontal="center" vertical="center" wrapText="1"/>
    </xf>
    <xf numFmtId="41" fontId="15" fillId="0" borderId="0" xfId="6" applyFont="1" applyFill="1" applyBorder="1" applyAlignment="1">
      <alignment vertical="center" wrapText="1"/>
    </xf>
    <xf numFmtId="42" fontId="3" fillId="0" borderId="0" xfId="0" applyNumberFormat="1" applyFont="1" applyFill="1"/>
    <xf numFmtId="41" fontId="11" fillId="5" borderId="1" xfId="6" applyFont="1" applyFill="1" applyBorder="1" applyAlignment="1">
      <alignment horizontal="center" vertical="center" wrapText="1"/>
    </xf>
    <xf numFmtId="41" fontId="11" fillId="6" borderId="1" xfId="6" applyFont="1" applyFill="1" applyBorder="1" applyAlignment="1">
      <alignment horizontal="center" vertical="center" wrapText="1"/>
    </xf>
    <xf numFmtId="41" fontId="11" fillId="7" borderId="1" xfId="6" applyFont="1" applyFill="1" applyBorder="1" applyAlignment="1">
      <alignment horizontal="center" vertical="center" wrapText="1"/>
    </xf>
    <xf numFmtId="41" fontId="11" fillId="6" borderId="1" xfId="6" applyFont="1" applyFill="1" applyBorder="1" applyAlignment="1">
      <alignment vertical="center" wrapText="1"/>
    </xf>
    <xf numFmtId="41" fontId="11" fillId="10" borderId="1" xfId="6" applyFont="1" applyFill="1" applyBorder="1" applyAlignment="1">
      <alignment horizontal="center" vertical="center" wrapText="1"/>
    </xf>
    <xf numFmtId="41" fontId="11" fillId="4" borderId="1" xfId="6" applyFont="1" applyFill="1" applyBorder="1" applyAlignment="1">
      <alignment horizontal="center" vertical="center" wrapText="1"/>
    </xf>
    <xf numFmtId="41" fontId="11" fillId="11" borderId="1" xfId="6" applyFont="1" applyFill="1" applyBorder="1" applyAlignment="1">
      <alignment horizontal="center" vertical="center" wrapText="1"/>
    </xf>
    <xf numFmtId="41" fontId="11" fillId="8" borderId="1" xfId="6" applyFont="1" applyFill="1" applyBorder="1" applyAlignment="1">
      <alignment horizontal="center" vertical="center" wrapText="1"/>
    </xf>
    <xf numFmtId="41" fontId="3" fillId="5" borderId="1" xfId="6" applyFont="1" applyFill="1" applyBorder="1" applyAlignment="1">
      <alignment horizontal="center" vertical="center" wrapText="1"/>
    </xf>
    <xf numFmtId="41" fontId="3" fillId="5" borderId="1" xfId="6" applyFont="1" applyFill="1" applyBorder="1"/>
    <xf numFmtId="41" fontId="15" fillId="5" borderId="1" xfId="6" applyFont="1" applyFill="1" applyBorder="1" applyAlignment="1">
      <alignment horizontal="center" vertical="center" wrapText="1"/>
    </xf>
    <xf numFmtId="41" fontId="3" fillId="6" borderId="1" xfId="6" applyFont="1" applyFill="1" applyBorder="1" applyAlignment="1">
      <alignment horizontal="center" vertical="center" wrapText="1"/>
    </xf>
    <xf numFmtId="41" fontId="3" fillId="6" borderId="1" xfId="6" applyFont="1" applyFill="1" applyBorder="1" applyAlignment="1">
      <alignment vertical="center"/>
    </xf>
    <xf numFmtId="41" fontId="15" fillId="6" borderId="1" xfId="6" applyFont="1" applyFill="1" applyBorder="1" applyAlignment="1">
      <alignment horizontal="center" vertical="center" wrapText="1"/>
    </xf>
    <xf numFmtId="41" fontId="3" fillId="7" borderId="1" xfId="6" applyFont="1" applyFill="1" applyBorder="1" applyAlignment="1">
      <alignment horizontal="center" vertical="center" wrapText="1"/>
    </xf>
    <xf numFmtId="41" fontId="3" fillId="7" borderId="1" xfId="6" applyFont="1" applyFill="1" applyBorder="1"/>
    <xf numFmtId="41" fontId="15" fillId="7" borderId="1" xfId="6" applyFont="1" applyFill="1" applyBorder="1" applyAlignment="1">
      <alignment horizontal="center" vertical="center" wrapText="1"/>
    </xf>
    <xf numFmtId="41" fontId="3" fillId="6" borderId="1" xfId="6" applyFont="1" applyFill="1" applyBorder="1"/>
    <xf numFmtId="41" fontId="3" fillId="10" borderId="1" xfId="6" applyFont="1" applyFill="1" applyBorder="1" applyAlignment="1">
      <alignment horizontal="center" vertical="center" wrapText="1"/>
    </xf>
    <xf numFmtId="41" fontId="3" fillId="10" borderId="1" xfId="6" applyFont="1" applyFill="1" applyBorder="1"/>
    <xf numFmtId="41" fontId="15" fillId="10" borderId="1" xfId="6" applyFont="1" applyFill="1" applyBorder="1" applyAlignment="1">
      <alignment horizontal="center" vertical="center" wrapText="1"/>
    </xf>
    <xf numFmtId="41" fontId="3" fillId="4" borderId="1" xfId="6" applyFont="1" applyFill="1" applyBorder="1" applyAlignment="1">
      <alignment horizontal="center" vertical="center" wrapText="1"/>
    </xf>
    <xf numFmtId="41" fontId="3" fillId="4" borderId="1" xfId="6" applyFont="1" applyFill="1" applyBorder="1"/>
    <xf numFmtId="41" fontId="15" fillId="4" borderId="1" xfId="6" applyFont="1" applyFill="1" applyBorder="1" applyAlignment="1">
      <alignment horizontal="center" vertical="center" wrapText="1"/>
    </xf>
    <xf numFmtId="41" fontId="3" fillId="11" borderId="1" xfId="6" applyFont="1" applyFill="1" applyBorder="1" applyAlignment="1">
      <alignment horizontal="center" vertical="center" wrapText="1"/>
    </xf>
    <xf numFmtId="41" fontId="3" fillId="11" borderId="1" xfId="6" applyFont="1" applyFill="1" applyBorder="1"/>
    <xf numFmtId="41" fontId="15" fillId="11" borderId="1" xfId="6" applyFont="1" applyFill="1" applyBorder="1" applyAlignment="1">
      <alignment horizontal="center" vertical="center" wrapText="1"/>
    </xf>
    <xf numFmtId="41" fontId="3" fillId="8" borderId="1" xfId="6" applyFont="1" applyFill="1" applyBorder="1" applyAlignment="1">
      <alignment horizontal="center" vertical="center" wrapText="1"/>
    </xf>
    <xf numFmtId="41" fontId="3" fillId="8" borderId="1" xfId="6" applyFont="1" applyFill="1" applyBorder="1" applyAlignment="1">
      <alignment vertical="center"/>
    </xf>
    <xf numFmtId="41" fontId="15" fillId="8" borderId="1" xfId="6" applyFont="1" applyFill="1" applyBorder="1" applyAlignment="1">
      <alignment horizontal="center" vertical="center" wrapText="1"/>
    </xf>
    <xf numFmtId="42" fontId="3" fillId="0" borderId="0" xfId="12" applyNumberFormat="1" applyFont="1" applyFill="1" applyAlignment="1">
      <alignment vertical="top"/>
    </xf>
    <xf numFmtId="9" fontId="11" fillId="5" borderId="1" xfId="12" applyFont="1" applyFill="1" applyBorder="1" applyAlignment="1">
      <alignment horizontal="center" vertical="center" wrapText="1"/>
    </xf>
    <xf numFmtId="42" fontId="3" fillId="0" borderId="0" xfId="0" applyNumberFormat="1" applyFont="1" applyFill="1" applyAlignment="1">
      <alignment vertical="top"/>
    </xf>
    <xf numFmtId="41" fontId="3" fillId="5" borderId="1" xfId="6" applyFont="1" applyFill="1" applyBorder="1" applyAlignment="1">
      <alignment vertical="center"/>
    </xf>
    <xf numFmtId="41" fontId="30" fillId="5" borderId="1" xfId="6" applyFont="1" applyFill="1" applyBorder="1" applyAlignment="1">
      <alignment horizontal="center" vertical="center" wrapText="1"/>
    </xf>
    <xf numFmtId="41" fontId="3" fillId="7" borderId="1" xfId="6" applyFont="1" applyFill="1" applyBorder="1" applyAlignment="1">
      <alignment vertical="center"/>
    </xf>
    <xf numFmtId="41" fontId="3" fillId="10" borderId="1" xfId="6" applyFont="1" applyFill="1" applyBorder="1" applyAlignment="1">
      <alignment vertical="center"/>
    </xf>
    <xf numFmtId="41" fontId="3" fillId="4" borderId="1" xfId="6" applyFont="1" applyFill="1" applyBorder="1" applyAlignment="1">
      <alignment vertical="center"/>
    </xf>
    <xf numFmtId="41" fontId="3" fillId="11" borderId="1" xfId="6" applyFont="1" applyFill="1" applyBorder="1" applyAlignment="1">
      <alignment vertical="center"/>
    </xf>
    <xf numFmtId="41" fontId="30" fillId="5" borderId="1" xfId="6" applyFont="1" applyFill="1" applyBorder="1"/>
    <xf numFmtId="41" fontId="31" fillId="5" borderId="1" xfId="6" applyFont="1" applyFill="1" applyBorder="1" applyAlignment="1">
      <alignment horizontal="center" vertical="center" wrapText="1"/>
    </xf>
    <xf numFmtId="41" fontId="30" fillId="4" borderId="1" xfId="6" applyFont="1" applyFill="1" applyBorder="1" applyAlignment="1">
      <alignment horizontal="center" vertical="center" wrapText="1"/>
    </xf>
    <xf numFmtId="41" fontId="30" fillId="4" borderId="1" xfId="6" applyFont="1" applyFill="1" applyBorder="1" applyAlignment="1">
      <alignment vertical="center"/>
    </xf>
    <xf numFmtId="41" fontId="31" fillId="4" borderId="1" xfId="6" applyFont="1" applyFill="1" applyBorder="1" applyAlignment="1">
      <alignment horizontal="center" vertical="center" wrapText="1"/>
    </xf>
    <xf numFmtId="41" fontId="3" fillId="6" borderId="1" xfId="6" applyFont="1" applyFill="1" applyBorder="1" applyAlignment="1">
      <alignment vertical="center" wrapText="1"/>
    </xf>
    <xf numFmtId="41" fontId="15" fillId="6" borderId="1" xfId="6" applyFont="1" applyFill="1" applyBorder="1" applyAlignment="1">
      <alignment vertical="center" wrapText="1"/>
    </xf>
    <xf numFmtId="41" fontId="3" fillId="12" borderId="1" xfId="6" applyFont="1" applyFill="1" applyBorder="1" applyAlignment="1">
      <alignment horizontal="center" vertical="center" wrapText="1"/>
    </xf>
    <xf numFmtId="41" fontId="3" fillId="12" borderId="1" xfId="6" applyFont="1" applyFill="1" applyBorder="1"/>
    <xf numFmtId="41" fontId="15" fillId="12" borderId="1" xfId="6" applyFont="1" applyFill="1" applyBorder="1" applyAlignment="1">
      <alignment horizontal="center" vertical="center" wrapText="1"/>
    </xf>
    <xf numFmtId="41" fontId="11" fillId="12" borderId="1" xfId="6" applyFont="1" applyFill="1" applyBorder="1" applyAlignment="1">
      <alignment horizontal="center" vertical="center" wrapText="1"/>
    </xf>
    <xf numFmtId="41" fontId="30" fillId="7" borderId="1" xfId="6" applyFont="1" applyFill="1" applyBorder="1" applyAlignment="1">
      <alignment horizontal="center" vertical="center" wrapText="1"/>
    </xf>
    <xf numFmtId="41" fontId="30" fillId="7" borderId="1" xfId="6" applyFont="1" applyFill="1" applyBorder="1" applyAlignment="1">
      <alignment vertical="center"/>
    </xf>
    <xf numFmtId="41" fontId="31" fillId="7" borderId="1" xfId="6" applyFont="1" applyFill="1" applyBorder="1" applyAlignment="1">
      <alignment horizontal="center" vertical="center" wrapText="1"/>
    </xf>
    <xf numFmtId="41" fontId="30" fillId="6" borderId="1" xfId="6" applyFont="1" applyFill="1" applyBorder="1" applyAlignment="1">
      <alignment horizontal="center" vertical="center" wrapText="1"/>
    </xf>
    <xf numFmtId="41" fontId="30" fillId="6" borderId="1" xfId="6" applyFont="1" applyFill="1" applyBorder="1" applyAlignment="1">
      <alignment vertical="center" wrapText="1"/>
    </xf>
    <xf numFmtId="41" fontId="30" fillId="6" borderId="1" xfId="6" applyFont="1" applyFill="1" applyBorder="1" applyAlignment="1">
      <alignment vertical="center"/>
    </xf>
    <xf numFmtId="41" fontId="31" fillId="6" borderId="1" xfId="6" applyFont="1" applyFill="1" applyBorder="1" applyAlignment="1">
      <alignment vertical="center" wrapText="1"/>
    </xf>
    <xf numFmtId="41" fontId="11" fillId="5" borderId="37" xfId="6" applyFont="1" applyFill="1" applyBorder="1" applyAlignment="1">
      <alignment vertical="center" wrapText="1"/>
    </xf>
    <xf numFmtId="41" fontId="11" fillId="6" borderId="37" xfId="6" applyFont="1" applyFill="1" applyBorder="1" applyAlignment="1">
      <alignment vertical="center" wrapText="1"/>
    </xf>
    <xf numFmtId="41" fontId="11" fillId="7" borderId="37" xfId="6" applyFont="1" applyFill="1" applyBorder="1" applyAlignment="1">
      <alignment vertical="center" wrapText="1"/>
    </xf>
    <xf numFmtId="41" fontId="11" fillId="10" borderId="37" xfId="6" applyFont="1" applyFill="1" applyBorder="1" applyAlignment="1">
      <alignment vertical="center" wrapText="1"/>
    </xf>
    <xf numFmtId="41" fontId="11" fillId="4" borderId="37" xfId="6" applyFont="1" applyFill="1" applyBorder="1" applyAlignment="1">
      <alignment vertical="center" wrapText="1"/>
    </xf>
    <xf numFmtId="41" fontId="11" fillId="11" borderId="37" xfId="6" applyFont="1" applyFill="1" applyBorder="1" applyAlignment="1">
      <alignment vertical="center" wrapText="1"/>
    </xf>
    <xf numFmtId="41" fontId="11" fillId="8" borderId="37" xfId="6" applyFont="1" applyFill="1" applyBorder="1" applyAlignment="1">
      <alignment vertical="center" wrapText="1"/>
    </xf>
    <xf numFmtId="41" fontId="11" fillId="0" borderId="0" xfId="6" applyFont="1" applyFill="1" applyBorder="1" applyAlignment="1">
      <alignment vertical="center" wrapText="1"/>
    </xf>
    <xf numFmtId="41" fontId="11" fillId="0" borderId="0" xfId="6" applyFont="1" applyFill="1" applyBorder="1" applyAlignment="1">
      <alignment vertical="center"/>
    </xf>
    <xf numFmtId="41" fontId="3" fillId="0" borderId="0" xfId="6" applyFont="1" applyFill="1" applyBorder="1" applyAlignment="1">
      <alignment horizontal="left" vertical="top" wrapText="1"/>
    </xf>
    <xf numFmtId="41" fontId="3" fillId="0" borderId="0" xfId="6" applyFont="1" applyFill="1" applyAlignment="1">
      <alignment wrapText="1"/>
    </xf>
    <xf numFmtId="6" fontId="15" fillId="0" borderId="0" xfId="6" applyNumberFormat="1" applyFont="1" applyFill="1" applyBorder="1" applyAlignment="1">
      <alignment horizontal="center"/>
    </xf>
    <xf numFmtId="41" fontId="11" fillId="0" borderId="38" xfId="6" applyFont="1" applyFill="1" applyBorder="1" applyAlignment="1">
      <alignment vertical="center" wrapText="1"/>
    </xf>
    <xf numFmtId="41" fontId="11" fillId="0" borderId="1" xfId="6" applyFont="1" applyFill="1" applyBorder="1" applyAlignment="1">
      <alignment horizontal="center" vertical="center" wrapText="1"/>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169" fontId="19" fillId="0" borderId="0" xfId="6" applyNumberFormat="1" applyFont="1" applyFill="1"/>
    <xf numFmtId="169" fontId="21" fillId="0" borderId="1" xfId="6" applyNumberFormat="1" applyFont="1" applyFill="1" applyBorder="1" applyAlignment="1">
      <alignment horizontal="center" vertical="center" wrapText="1"/>
    </xf>
    <xf numFmtId="169" fontId="19" fillId="3" borderId="1" xfId="6" applyNumberFormat="1" applyFont="1" applyFill="1" applyBorder="1" applyAlignment="1">
      <alignment horizontal="center" vertical="center" wrapText="1"/>
    </xf>
    <xf numFmtId="169" fontId="10" fillId="0" borderId="0" xfId="6" applyNumberFormat="1" applyFont="1" applyFill="1" applyBorder="1" applyAlignment="1" applyProtection="1">
      <alignment horizontal="center" wrapText="1"/>
    </xf>
    <xf numFmtId="169" fontId="4" fillId="0" borderId="0" xfId="6" applyNumberFormat="1" applyFont="1" applyFill="1"/>
    <xf numFmtId="169" fontId="15" fillId="0" borderId="0" xfId="6" applyNumberFormat="1" applyFont="1" applyFill="1" applyBorder="1" applyAlignment="1">
      <alignment horizontal="center"/>
    </xf>
    <xf numFmtId="169" fontId="3" fillId="0" borderId="0" xfId="6" applyNumberFormat="1" applyFont="1" applyFill="1" applyBorder="1" applyAlignment="1">
      <alignment horizontal="center"/>
    </xf>
    <xf numFmtId="169" fontId="15" fillId="0" borderId="0" xfId="6" applyNumberFormat="1" applyFont="1" applyFill="1" applyBorder="1" applyAlignment="1">
      <alignment horizontal="left" vertical="center" wrapText="1"/>
    </xf>
    <xf numFmtId="169" fontId="11" fillId="0" borderId="1" xfId="6" applyNumberFormat="1" applyFont="1" applyFill="1" applyBorder="1" applyAlignment="1">
      <alignment horizontal="center" vertical="center" wrapText="1"/>
    </xf>
    <xf numFmtId="169" fontId="13" fillId="0" borderId="1" xfId="9" applyNumberFormat="1" applyFont="1" applyFill="1" applyBorder="1" applyAlignment="1">
      <alignment horizontal="center" vertical="center" wrapText="1"/>
    </xf>
    <xf numFmtId="169" fontId="4" fillId="0" borderId="0" xfId="6" applyNumberFormat="1" applyFont="1" applyFill="1" applyAlignment="1">
      <alignment horizontal="center"/>
    </xf>
    <xf numFmtId="43" fontId="3" fillId="0" borderId="1" xfId="9" applyFont="1" applyFill="1" applyBorder="1" applyAlignment="1">
      <alignment horizontal="center" vertical="center" wrapText="1"/>
    </xf>
    <xf numFmtId="169" fontId="3" fillId="0" borderId="0" xfId="6" applyNumberFormat="1" applyFont="1" applyFill="1"/>
    <xf numFmtId="41" fontId="13" fillId="0" borderId="40" xfId="6" applyFont="1" applyFill="1" applyBorder="1" applyAlignment="1" applyProtection="1">
      <alignment vertical="center" wrapText="1"/>
    </xf>
    <xf numFmtId="41" fontId="13" fillId="0" borderId="41" xfId="6" applyFont="1" applyFill="1" applyBorder="1" applyAlignment="1" applyProtection="1">
      <alignment vertical="center" wrapText="1"/>
    </xf>
    <xf numFmtId="49" fontId="28" fillId="0" borderId="44" xfId="6" applyNumberFormat="1" applyFont="1" applyFill="1" applyBorder="1" applyAlignment="1">
      <alignment vertical="center"/>
    </xf>
    <xf numFmtId="49" fontId="28" fillId="0" borderId="46" xfId="6" applyNumberFormat="1" applyFont="1" applyFill="1" applyBorder="1" applyAlignment="1">
      <alignment vertical="center"/>
    </xf>
    <xf numFmtId="14" fontId="15" fillId="0" borderId="6" xfId="0" applyNumberFormat="1" applyFont="1" applyFill="1" applyBorder="1" applyAlignment="1" applyProtection="1">
      <alignment horizontal="center" vertical="center" wrapText="1"/>
    </xf>
    <xf numFmtId="0" fontId="15" fillId="0" borderId="6" xfId="0" applyFont="1" applyFill="1" applyBorder="1" applyAlignment="1" applyProtection="1">
      <alignment horizontal="center" vertical="center" wrapText="1"/>
    </xf>
    <xf numFmtId="0" fontId="11" fillId="0" borderId="33" xfId="0" applyFont="1" applyFill="1" applyBorder="1" applyAlignment="1" applyProtection="1">
      <alignment vertical="center" wrapText="1"/>
    </xf>
    <xf numFmtId="0" fontId="11" fillId="0" borderId="47" xfId="0" applyFont="1" applyFill="1" applyBorder="1" applyAlignment="1" applyProtection="1">
      <alignment vertical="center" wrapText="1"/>
    </xf>
    <xf numFmtId="0" fontId="11" fillId="0" borderId="48" xfId="0" applyFont="1" applyFill="1" applyBorder="1" applyAlignment="1" applyProtection="1">
      <alignment vertical="center" wrapText="1"/>
    </xf>
    <xf numFmtId="169" fontId="11" fillId="0" borderId="1" xfId="0" applyNumberFormat="1" applyFont="1" applyFill="1" applyBorder="1" applyAlignment="1">
      <alignment horizontal="center" vertical="center" wrapText="1"/>
    </xf>
    <xf numFmtId="170" fontId="11" fillId="0" borderId="1" xfId="0" applyNumberFormat="1" applyFont="1" applyFill="1" applyBorder="1" applyAlignment="1">
      <alignment horizontal="center" vertical="center" wrapText="1"/>
    </xf>
    <xf numFmtId="169" fontId="11" fillId="0" borderId="1" xfId="0" applyNumberFormat="1" applyFont="1" applyFill="1" applyBorder="1" applyAlignment="1">
      <alignment vertical="center" wrapText="1"/>
    </xf>
    <xf numFmtId="42" fontId="11" fillId="0" borderId="1" xfId="0" applyNumberFormat="1" applyFont="1" applyFill="1" applyBorder="1" applyAlignment="1">
      <alignment horizontal="center" vertical="center" wrapText="1"/>
    </xf>
    <xf numFmtId="0" fontId="13" fillId="0" borderId="37" xfId="0" applyFont="1" applyFill="1" applyBorder="1" applyAlignment="1">
      <alignment horizontal="center" vertical="center" wrapText="1"/>
    </xf>
    <xf numFmtId="42" fontId="3" fillId="0" borderId="1" xfId="8" applyFont="1" applyFill="1" applyBorder="1"/>
    <xf numFmtId="42" fontId="15" fillId="0" borderId="1" xfId="8" applyFont="1" applyFill="1" applyBorder="1" applyAlignment="1">
      <alignment horizontal="center" vertical="center" wrapText="1"/>
    </xf>
    <xf numFmtId="1" fontId="11" fillId="0" borderId="1" xfId="0" applyNumberFormat="1" applyFont="1" applyFill="1" applyBorder="1" applyAlignment="1">
      <alignment horizontal="center" vertical="center" wrapText="1"/>
    </xf>
    <xf numFmtId="42" fontId="3" fillId="0" borderId="1" xfId="8" applyFont="1" applyFill="1" applyBorder="1" applyAlignment="1">
      <alignment vertical="center"/>
    </xf>
    <xf numFmtId="170" fontId="3" fillId="0" borderId="1" xfId="8" applyNumberFormat="1" applyFont="1" applyFill="1" applyBorder="1" applyAlignment="1">
      <alignment horizontal="center" vertical="center" wrapText="1"/>
    </xf>
    <xf numFmtId="170" fontId="15" fillId="0" borderId="1" xfId="8" applyNumberFormat="1" applyFont="1" applyFill="1" applyBorder="1" applyAlignment="1">
      <alignment horizontal="center" vertical="center" wrapText="1"/>
    </xf>
    <xf numFmtId="170" fontId="3" fillId="0" borderId="1" xfId="8" applyNumberFormat="1" applyFont="1" applyFill="1" applyBorder="1"/>
    <xf numFmtId="167" fontId="3" fillId="0" borderId="1" xfId="9" applyNumberFormat="1" applyFont="1" applyFill="1" applyBorder="1" applyAlignment="1">
      <alignment horizontal="center" vertical="center" wrapText="1"/>
    </xf>
    <xf numFmtId="172" fontId="3" fillId="0" borderId="1" xfId="0" applyNumberFormat="1" applyFont="1" applyFill="1" applyBorder="1" applyAlignment="1" applyProtection="1">
      <alignment vertical="center"/>
      <protection locked="0"/>
    </xf>
    <xf numFmtId="42" fontId="30" fillId="0" borderId="1" xfId="8" applyFont="1" applyFill="1" applyBorder="1" applyAlignment="1">
      <alignment horizontal="center" vertical="center" wrapText="1"/>
    </xf>
    <xf numFmtId="42" fontId="30" fillId="0" borderId="1" xfId="8" applyFont="1" applyFill="1" applyBorder="1" applyAlignment="1">
      <alignment vertical="center"/>
    </xf>
    <xf numFmtId="42" fontId="31" fillId="0" borderId="1" xfId="8" applyFont="1" applyFill="1" applyBorder="1" applyAlignment="1">
      <alignment horizontal="center" vertical="center" wrapText="1"/>
    </xf>
    <xf numFmtId="170" fontId="3" fillId="0" borderId="1" xfId="8" applyNumberFormat="1" applyFont="1" applyFill="1" applyBorder="1" applyAlignment="1">
      <alignment vertical="center"/>
    </xf>
    <xf numFmtId="42" fontId="3" fillId="0" borderId="1" xfId="8"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7" fontId="30" fillId="0" borderId="1" xfId="9" applyNumberFormat="1" applyFont="1" applyFill="1" applyBorder="1" applyAlignment="1">
      <alignment horizontal="center" vertical="center" wrapText="1"/>
    </xf>
    <xf numFmtId="42" fontId="30" fillId="0" borderId="1" xfId="8" applyFont="1" applyFill="1" applyBorder="1"/>
    <xf numFmtId="170" fontId="30" fillId="0" borderId="1" xfId="8" applyNumberFormat="1" applyFont="1" applyFill="1" applyBorder="1" applyAlignment="1">
      <alignment horizontal="center" vertical="center" wrapText="1"/>
    </xf>
    <xf numFmtId="170" fontId="31" fillId="0" borderId="1" xfId="8" applyNumberFormat="1" applyFont="1" applyFill="1" applyBorder="1" applyAlignment="1">
      <alignment horizontal="center" vertical="center" wrapText="1"/>
    </xf>
    <xf numFmtId="42" fontId="3" fillId="0" borderId="1" xfId="8" applyFont="1" applyFill="1" applyBorder="1" applyAlignment="1">
      <alignment vertical="center" wrapText="1"/>
    </xf>
    <xf numFmtId="42" fontId="15" fillId="0" borderId="1" xfId="8" applyFont="1" applyFill="1" applyBorder="1" applyAlignment="1">
      <alignment vertical="center" wrapText="1"/>
    </xf>
    <xf numFmtId="170" fontId="30" fillId="0" borderId="1" xfId="8" applyNumberFormat="1" applyFont="1" applyFill="1" applyBorder="1" applyAlignment="1">
      <alignment vertical="center"/>
    </xf>
    <xf numFmtId="42" fontId="30" fillId="0" borderId="1" xfId="8" applyNumberFormat="1" applyFont="1" applyFill="1" applyBorder="1" applyAlignment="1">
      <alignment horizontal="center" vertical="center" wrapText="1"/>
    </xf>
    <xf numFmtId="42" fontId="30" fillId="0" borderId="1" xfId="8" applyFont="1" applyFill="1" applyBorder="1" applyAlignment="1">
      <alignment vertical="center" wrapText="1"/>
    </xf>
    <xf numFmtId="42" fontId="31" fillId="0" borderId="1" xfId="8" applyFont="1" applyFill="1" applyBorder="1" applyAlignment="1">
      <alignment vertical="center" wrapText="1"/>
    </xf>
    <xf numFmtId="42" fontId="11" fillId="0" borderId="1" xfId="8" applyFont="1" applyFill="1" applyBorder="1" applyAlignment="1">
      <alignment vertical="center" wrapText="1"/>
    </xf>
    <xf numFmtId="0" fontId="11" fillId="0" borderId="37" xfId="0" applyFont="1" applyFill="1" applyBorder="1" applyAlignment="1">
      <alignment vertical="center" wrapText="1"/>
    </xf>
    <xf numFmtId="168" fontId="11" fillId="0" borderId="1" xfId="0" applyNumberFormat="1" applyFont="1" applyFill="1" applyBorder="1" applyAlignment="1">
      <alignment vertical="center" wrapText="1"/>
    </xf>
    <xf numFmtId="171" fontId="11" fillId="0" borderId="1" xfId="0" applyNumberFormat="1" applyFont="1" applyFill="1" applyBorder="1" applyAlignment="1">
      <alignment vertical="center" wrapText="1"/>
    </xf>
    <xf numFmtId="170" fontId="11" fillId="0" borderId="1" xfId="0" applyNumberFormat="1" applyFont="1" applyFill="1" applyBorder="1" applyAlignment="1">
      <alignment vertical="center" wrapText="1"/>
    </xf>
    <xf numFmtId="0" fontId="15" fillId="0" borderId="0" xfId="0" applyFont="1" applyFill="1" applyBorder="1"/>
    <xf numFmtId="0" fontId="3" fillId="0" borderId="0" xfId="0" applyFont="1" applyFill="1" applyBorder="1" applyAlignment="1">
      <alignment horizontal="left"/>
    </xf>
    <xf numFmtId="169" fontId="11" fillId="0" borderId="37" xfId="0" applyNumberFormat="1" applyFont="1" applyFill="1" applyBorder="1" applyAlignment="1">
      <alignment horizontal="center" vertical="center" wrapText="1"/>
    </xf>
    <xf numFmtId="0" fontId="17" fillId="0" borderId="8" xfId="0" applyFont="1" applyFill="1" applyBorder="1" applyAlignment="1">
      <alignment horizontal="center" vertical="center"/>
    </xf>
    <xf numFmtId="0" fontId="11" fillId="0" borderId="28" xfId="0" applyFont="1" applyFill="1" applyBorder="1" applyAlignment="1">
      <alignment horizontal="center" vertical="center" wrapText="1"/>
    </xf>
    <xf numFmtId="42" fontId="3" fillId="0" borderId="28" xfId="8" applyFont="1" applyFill="1" applyBorder="1" applyAlignment="1">
      <alignment horizontal="center" vertical="center" wrapText="1"/>
    </xf>
    <xf numFmtId="0" fontId="11" fillId="0" borderId="49" xfId="0" applyFont="1" applyFill="1" applyBorder="1" applyAlignment="1">
      <alignment horizontal="center" vertical="center" wrapText="1"/>
    </xf>
    <xf numFmtId="42" fontId="3" fillId="0" borderId="50" xfId="8" applyFont="1" applyFill="1" applyBorder="1" applyAlignment="1">
      <alignment horizontal="center" vertical="center" wrapText="1"/>
    </xf>
    <xf numFmtId="1" fontId="11" fillId="0" borderId="51" xfId="0" applyNumberFormat="1" applyFont="1" applyFill="1" applyBorder="1" applyAlignment="1">
      <alignment horizontal="center" vertical="center" wrapText="1"/>
    </xf>
    <xf numFmtId="6" fontId="3" fillId="0" borderId="50" xfId="8" applyNumberFormat="1" applyFont="1" applyFill="1" applyBorder="1" applyAlignment="1">
      <alignment horizontal="right" vertical="center" wrapText="1"/>
    </xf>
    <xf numFmtId="42" fontId="3" fillId="0" borderId="50" xfId="8" applyFont="1" applyFill="1" applyBorder="1" applyAlignment="1">
      <alignment horizontal="right" vertical="center" wrapText="1"/>
    </xf>
    <xf numFmtId="0" fontId="11" fillId="6" borderId="1" xfId="0" applyFont="1" applyFill="1" applyBorder="1" applyAlignment="1">
      <alignment horizontal="center" vertical="center" wrapText="1"/>
    </xf>
    <xf numFmtId="169" fontId="11" fillId="6" borderId="1" xfId="0" applyNumberFormat="1" applyFont="1" applyFill="1" applyBorder="1" applyAlignment="1">
      <alignment horizontal="center" vertical="center" wrapText="1"/>
    </xf>
    <xf numFmtId="42" fontId="3" fillId="6" borderId="1" xfId="8" applyFont="1" applyFill="1" applyBorder="1" applyAlignment="1">
      <alignment horizontal="center" vertical="center" wrapText="1"/>
    </xf>
    <xf numFmtId="42" fontId="3" fillId="6" borderId="1" xfId="8" applyFont="1" applyFill="1" applyBorder="1"/>
    <xf numFmtId="42" fontId="15" fillId="6" borderId="1" xfId="8" applyFont="1" applyFill="1" applyBorder="1" applyAlignment="1">
      <alignment horizontal="center" vertical="center" wrapText="1"/>
    </xf>
    <xf numFmtId="1" fontId="11" fillId="6" borderId="1" xfId="0" applyNumberFormat="1" applyFont="1" applyFill="1" applyBorder="1" applyAlignment="1">
      <alignment horizontal="center" vertical="center" wrapText="1"/>
    </xf>
    <xf numFmtId="42" fontId="30" fillId="6" borderId="1" xfId="8" applyFont="1" applyFill="1" applyBorder="1" applyAlignment="1">
      <alignment horizontal="center" vertical="center" wrapText="1"/>
    </xf>
    <xf numFmtId="42" fontId="30" fillId="6" borderId="1" xfId="8" applyFont="1" applyFill="1" applyBorder="1"/>
    <xf numFmtId="42" fontId="31" fillId="6" borderId="1" xfId="8" applyFont="1" applyFill="1" applyBorder="1" applyAlignment="1">
      <alignment horizontal="center" vertical="center" wrapText="1"/>
    </xf>
    <xf numFmtId="42" fontId="3" fillId="6" borderId="1" xfId="8" applyFont="1" applyFill="1" applyBorder="1" applyAlignment="1">
      <alignment vertical="center"/>
    </xf>
    <xf numFmtId="168" fontId="11" fillId="6" borderId="1" xfId="0" applyNumberFormat="1" applyFont="1" applyFill="1" applyBorder="1" applyAlignment="1">
      <alignment vertical="center" wrapText="1"/>
    </xf>
    <xf numFmtId="0" fontId="11" fillId="6" borderId="1" xfId="0" applyFont="1" applyFill="1" applyBorder="1" applyAlignment="1">
      <alignment vertical="center" wrapText="1"/>
    </xf>
    <xf numFmtId="41" fontId="11" fillId="0" borderId="1" xfId="6" applyFont="1" applyFill="1" applyBorder="1" applyAlignment="1">
      <alignment horizontal="center" vertical="center" wrapText="1"/>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41" fontId="11" fillId="0" borderId="1" xfId="6" applyFont="1" applyFill="1" applyBorder="1" applyAlignment="1">
      <alignment horizontal="center" vertical="center" wrapText="1"/>
    </xf>
    <xf numFmtId="41" fontId="3" fillId="0" borderId="0" xfId="6" applyFont="1" applyFill="1" applyBorder="1" applyAlignment="1">
      <alignment horizontal="center"/>
    </xf>
    <xf numFmtId="49" fontId="15" fillId="0" borderId="0" xfId="6" applyNumberFormat="1" applyFont="1" applyFill="1" applyBorder="1" applyAlignment="1">
      <alignment horizontal="left" vertical="center" wrapText="1"/>
    </xf>
    <xf numFmtId="0" fontId="11" fillId="0" borderId="37" xfId="0" applyFont="1" applyFill="1" applyBorder="1" applyAlignment="1">
      <alignment horizontal="center" vertical="center" wrapText="1"/>
    </xf>
    <xf numFmtId="0" fontId="11" fillId="0" borderId="1" xfId="0" applyFont="1" applyFill="1" applyBorder="1" applyAlignment="1">
      <alignment horizontal="center" vertical="center" wrapText="1"/>
    </xf>
    <xf numFmtId="41" fontId="11" fillId="0" borderId="1" xfId="6" applyFont="1" applyFill="1" applyBorder="1" applyAlignment="1">
      <alignment horizontal="center" vertical="center" wrapText="1"/>
    </xf>
    <xf numFmtId="0" fontId="15" fillId="0" borderId="0" xfId="0" applyFont="1" applyFill="1" applyBorder="1" applyAlignment="1">
      <alignment horizontal="center"/>
    </xf>
    <xf numFmtId="49" fontId="3" fillId="0" borderId="0" xfId="6" applyNumberFormat="1" applyFont="1" applyFill="1" applyBorder="1" applyAlignment="1">
      <alignment horizontal="left" vertical="top" wrapText="1"/>
    </xf>
    <xf numFmtId="41" fontId="3" fillId="0" borderId="0" xfId="6" applyFont="1" applyFill="1" applyBorder="1" applyAlignment="1">
      <alignment horizontal="center"/>
    </xf>
    <xf numFmtId="169" fontId="19" fillId="0" borderId="1" xfId="6" applyNumberFormat="1" applyFont="1" applyFill="1" applyBorder="1" applyAlignment="1">
      <alignment horizontal="center" vertical="center" wrapText="1"/>
    </xf>
    <xf numFmtId="43" fontId="13" fillId="0" borderId="1" xfId="9" applyNumberFormat="1" applyFont="1" applyFill="1" applyBorder="1" applyAlignment="1">
      <alignment horizontal="center" vertical="center" wrapText="1"/>
    </xf>
    <xf numFmtId="1" fontId="31" fillId="0" borderId="1" xfId="0" applyNumberFormat="1" applyFont="1" applyFill="1" applyBorder="1" applyAlignment="1">
      <alignment horizontal="center" vertical="center" wrapText="1"/>
    </xf>
    <xf numFmtId="43" fontId="19" fillId="0" borderId="1" xfId="9" applyFont="1" applyFill="1" applyBorder="1" applyAlignment="1">
      <alignment horizontal="center" vertical="center" wrapText="1"/>
    </xf>
    <xf numFmtId="43" fontId="19" fillId="0" borderId="0" xfId="9" applyFont="1" applyFill="1"/>
    <xf numFmtId="43" fontId="4" fillId="0" borderId="0" xfId="6" applyNumberFormat="1" applyFont="1" applyFill="1" applyAlignment="1">
      <alignment horizontal="center"/>
    </xf>
    <xf numFmtId="43" fontId="13" fillId="0" borderId="1" xfId="9" applyFont="1" applyFill="1" applyBorder="1" applyAlignment="1">
      <alignment horizontal="center" vertical="center" wrapText="1"/>
    </xf>
    <xf numFmtId="0" fontId="27" fillId="0" borderId="0" xfId="0" applyFont="1"/>
    <xf numFmtId="49" fontId="10" fillId="0" borderId="0" xfId="6" applyNumberFormat="1" applyFont="1" applyFill="1" applyBorder="1" applyAlignment="1">
      <alignment vertical="center" wrapText="1"/>
    </xf>
    <xf numFmtId="0" fontId="27" fillId="0" borderId="4" xfId="0" applyFont="1" applyBorder="1"/>
    <xf numFmtId="0" fontId="27" fillId="0" borderId="0" xfId="0" applyFont="1" applyBorder="1"/>
    <xf numFmtId="0" fontId="27" fillId="0" borderId="22" xfId="0" applyFont="1" applyBorder="1"/>
    <xf numFmtId="0" fontId="29" fillId="4" borderId="1" xfId="0" applyFont="1" applyFill="1" applyBorder="1" applyAlignment="1">
      <alignment horizontal="center" vertical="center" wrapText="1"/>
    </xf>
    <xf numFmtId="42" fontId="27" fillId="0" borderId="1" xfId="8" applyFont="1" applyFill="1" applyBorder="1" applyAlignment="1">
      <alignment horizontal="right" vertical="center" wrapText="1"/>
    </xf>
    <xf numFmtId="42" fontId="27" fillId="0" borderId="1" xfId="0" applyNumberFormat="1" applyFont="1" applyFill="1" applyBorder="1" applyAlignment="1" applyProtection="1">
      <alignment horizontal="center" vertical="center" wrapText="1"/>
      <protection locked="0"/>
    </xf>
    <xf numFmtId="168" fontId="10" fillId="0" borderId="0" xfId="0" applyNumberFormat="1" applyFont="1"/>
    <xf numFmtId="42" fontId="27" fillId="0" borderId="0" xfId="0" applyNumberFormat="1" applyFont="1"/>
    <xf numFmtId="42" fontId="10" fillId="0" borderId="0" xfId="0" applyNumberFormat="1" applyFont="1"/>
    <xf numFmtId="9" fontId="27" fillId="0" borderId="0" xfId="12" applyFont="1"/>
    <xf numFmtId="170" fontId="27" fillId="0" borderId="0" xfId="0" applyNumberFormat="1" applyFont="1"/>
    <xf numFmtId="43" fontId="27" fillId="0" borderId="0" xfId="9" applyFont="1"/>
    <xf numFmtId="9" fontId="26" fillId="0" borderId="0" xfId="0" applyNumberFormat="1" applyFont="1" applyFill="1" applyBorder="1" applyAlignment="1" applyProtection="1">
      <alignment vertical="center" wrapText="1"/>
    </xf>
    <xf numFmtId="49" fontId="4" fillId="0" borderId="0" xfId="6" applyNumberFormat="1" applyFont="1" applyFill="1" applyBorder="1" applyAlignment="1">
      <alignment vertical="top" wrapText="1"/>
    </xf>
    <xf numFmtId="41" fontId="13" fillId="0" borderId="52" xfId="6" applyFont="1" applyFill="1" applyBorder="1" applyAlignment="1" applyProtection="1">
      <alignment vertical="center" wrapText="1"/>
    </xf>
    <xf numFmtId="0" fontId="12" fillId="0" borderId="1" xfId="0" applyFont="1" applyFill="1" applyBorder="1" applyAlignment="1">
      <alignment horizontal="center" vertical="center" wrapText="1"/>
    </xf>
    <xf numFmtId="0" fontId="0" fillId="0" borderId="0" xfId="0" applyFill="1" applyAlignment="1">
      <alignment wrapText="1"/>
    </xf>
    <xf numFmtId="0" fontId="5" fillId="0" borderId="1" xfId="0" applyFont="1" applyFill="1" applyBorder="1" applyAlignment="1">
      <alignment horizontal="left"/>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13" fillId="0" borderId="41" xfId="0" applyFont="1" applyFill="1" applyBorder="1" applyAlignment="1" applyProtection="1">
      <alignment vertical="center" wrapText="1"/>
    </xf>
    <xf numFmtId="41" fontId="11" fillId="0" borderId="38" xfId="6" applyFont="1" applyFill="1" applyBorder="1" applyAlignment="1">
      <alignment horizontal="center" vertical="center" wrapText="1"/>
    </xf>
    <xf numFmtId="41" fontId="11" fillId="0" borderId="37" xfId="6"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center" vertical="center" wrapText="1"/>
    </xf>
    <xf numFmtId="0" fontId="11" fillId="0" borderId="38"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1" xfId="0" applyFont="1" applyFill="1" applyBorder="1" applyAlignment="1">
      <alignment horizontal="center" vertical="center" wrapText="1"/>
    </xf>
    <xf numFmtId="41" fontId="11" fillId="0" borderId="1" xfId="6"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0" borderId="1" xfId="0" applyFont="1" applyFill="1" applyBorder="1" applyAlignment="1">
      <alignment vertical="center" wrapText="1"/>
    </xf>
    <xf numFmtId="49" fontId="4" fillId="0" borderId="0" xfId="6" applyNumberFormat="1" applyFont="1" applyFill="1" applyBorder="1" applyAlignment="1">
      <alignment horizontal="left" vertical="top" wrapText="1"/>
    </xf>
    <xf numFmtId="0" fontId="5" fillId="0" borderId="1" xfId="0" applyFont="1" applyFill="1" applyBorder="1" applyAlignment="1">
      <alignment horizontal="center"/>
    </xf>
    <xf numFmtId="0" fontId="5" fillId="0" borderId="1" xfId="0" applyFont="1" applyFill="1" applyBorder="1" applyAlignment="1">
      <alignment horizontal="center" vertical="center"/>
    </xf>
    <xf numFmtId="0" fontId="5" fillId="0" borderId="1" xfId="0" applyFont="1" applyFill="1" applyBorder="1" applyAlignment="1">
      <alignment vertical="center"/>
    </xf>
    <xf numFmtId="0" fontId="11" fillId="0" borderId="1" xfId="0" applyFont="1" applyFill="1" applyBorder="1" applyAlignment="1">
      <alignment horizontal="left" vertical="center" wrapText="1"/>
    </xf>
    <xf numFmtId="0" fontId="3" fillId="0" borderId="18" xfId="0" applyFont="1" applyFill="1" applyBorder="1" applyAlignment="1">
      <alignment horizontal="center"/>
    </xf>
    <xf numFmtId="0" fontId="3" fillId="0" borderId="19" xfId="0" applyFont="1" applyFill="1" applyBorder="1" applyAlignment="1">
      <alignment horizontal="center"/>
    </xf>
    <xf numFmtId="0" fontId="3" fillId="0" borderId="20" xfId="0" applyFont="1" applyFill="1" applyBorder="1" applyAlignment="1">
      <alignment horizontal="center"/>
    </xf>
    <xf numFmtId="41" fontId="15" fillId="0" borderId="10" xfId="6" applyFont="1" applyFill="1" applyBorder="1" applyAlignment="1" applyProtection="1">
      <alignment horizontal="center" wrapText="1"/>
    </xf>
    <xf numFmtId="41" fontId="15" fillId="0" borderId="11" xfId="6" applyFont="1" applyFill="1" applyBorder="1" applyAlignment="1" applyProtection="1">
      <alignment horizontal="center" wrapText="1"/>
    </xf>
    <xf numFmtId="41" fontId="15" fillId="0" borderId="12" xfId="6" applyFont="1" applyFill="1" applyBorder="1" applyAlignment="1" applyProtection="1">
      <alignment horizontal="center" wrapText="1"/>
    </xf>
    <xf numFmtId="0" fontId="15" fillId="0" borderId="0" xfId="0" applyFont="1" applyFill="1" applyBorder="1" applyAlignment="1">
      <alignment horizontal="center"/>
    </xf>
    <xf numFmtId="0" fontId="15" fillId="0" borderId="0" xfId="0" applyFont="1" applyFill="1" applyBorder="1" applyAlignment="1">
      <alignment horizontal="center" vertical="center"/>
    </xf>
    <xf numFmtId="0" fontId="15" fillId="0" borderId="0" xfId="0" applyFont="1" applyFill="1" applyBorder="1" applyAlignment="1">
      <alignment vertical="center"/>
    </xf>
    <xf numFmtId="0" fontId="3" fillId="0" borderId="4" xfId="0" applyFont="1" applyFill="1" applyBorder="1" applyAlignment="1">
      <alignment horizontal="center"/>
    </xf>
    <xf numFmtId="0" fontId="3" fillId="0" borderId="0" xfId="0" applyFont="1" applyFill="1" applyBorder="1" applyAlignment="1">
      <alignment horizont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41" fontId="15" fillId="8" borderId="1" xfId="6" applyFont="1" applyFill="1" applyBorder="1" applyAlignment="1">
      <alignment horizontal="center" vertical="center" wrapText="1"/>
    </xf>
    <xf numFmtId="41" fontId="15" fillId="5" borderId="1" xfId="6" applyFont="1" applyFill="1" applyBorder="1" applyAlignment="1">
      <alignment horizontal="center" vertical="center" wrapText="1"/>
    </xf>
    <xf numFmtId="41" fontId="15" fillId="6" borderId="1" xfId="6" applyFont="1" applyFill="1" applyBorder="1" applyAlignment="1">
      <alignment horizontal="center" vertical="center" wrapText="1"/>
    </xf>
    <xf numFmtId="41" fontId="15" fillId="6" borderId="1" xfId="6" applyFont="1" applyFill="1" applyBorder="1" applyAlignment="1">
      <alignment vertical="center" wrapText="1"/>
    </xf>
    <xf numFmtId="49" fontId="3" fillId="0" borderId="0" xfId="6" applyNumberFormat="1" applyFont="1" applyFill="1" applyBorder="1" applyAlignment="1">
      <alignment horizontal="left" vertical="top" wrapText="1"/>
    </xf>
    <xf numFmtId="41" fontId="15" fillId="10" borderId="1" xfId="6" applyFont="1" applyFill="1" applyBorder="1" applyAlignment="1">
      <alignment horizontal="center" vertical="center" wrapText="1"/>
    </xf>
    <xf numFmtId="41" fontId="15" fillId="4" borderId="1" xfId="6" applyFont="1" applyFill="1" applyBorder="1" applyAlignment="1">
      <alignment horizontal="center" vertical="center" wrapText="1"/>
    </xf>
    <xf numFmtId="41" fontId="15" fillId="11" borderId="1" xfId="6" applyFont="1" applyFill="1" applyBorder="1" applyAlignment="1">
      <alignment horizontal="center" vertical="center" wrapText="1"/>
    </xf>
    <xf numFmtId="0" fontId="11" fillId="0" borderId="37" xfId="0" applyFont="1" applyFill="1" applyBorder="1" applyAlignment="1">
      <alignment horizontal="left" vertical="center" wrapText="1"/>
    </xf>
    <xf numFmtId="0" fontId="15" fillId="5" borderId="1" xfId="0" applyFont="1" applyFill="1" applyBorder="1" applyAlignment="1">
      <alignment horizontal="center" vertical="center" wrapText="1"/>
    </xf>
    <xf numFmtId="41" fontId="15" fillId="7" borderId="1" xfId="6" applyFont="1" applyFill="1" applyBorder="1" applyAlignment="1">
      <alignment horizontal="center" vertical="center" wrapText="1"/>
    </xf>
    <xf numFmtId="0" fontId="15" fillId="6" borderId="8" xfId="0" applyFont="1" applyFill="1" applyBorder="1" applyAlignment="1">
      <alignment horizontal="center" vertical="center" wrapText="1"/>
    </xf>
    <xf numFmtId="0" fontId="15" fillId="6" borderId="9" xfId="0" applyFont="1" applyFill="1" applyBorder="1" applyAlignment="1">
      <alignment horizontal="center" vertical="center" wrapText="1"/>
    </xf>
    <xf numFmtId="0" fontId="15" fillId="6" borderId="28" xfId="0" applyFont="1" applyFill="1" applyBorder="1" applyAlignment="1">
      <alignment horizontal="center" vertical="center" wrapText="1"/>
    </xf>
    <xf numFmtId="41" fontId="25" fillId="0" borderId="8" xfId="6" applyFont="1" applyFill="1" applyBorder="1" applyAlignment="1">
      <alignment horizontal="center" vertical="center" wrapText="1"/>
    </xf>
    <xf numFmtId="41" fontId="25" fillId="0" borderId="9" xfId="6" applyFont="1" applyFill="1" applyBorder="1" applyAlignment="1">
      <alignment horizontal="center" vertical="center" wrapText="1"/>
    </xf>
    <xf numFmtId="41" fontId="25" fillId="0" borderId="28" xfId="6" applyFont="1" applyFill="1" applyBorder="1" applyAlignment="1">
      <alignment horizontal="center" vertical="center" wrapText="1"/>
    </xf>
    <xf numFmtId="41" fontId="25" fillId="3" borderId="8" xfId="6" applyFont="1" applyFill="1" applyBorder="1" applyAlignment="1">
      <alignment horizontal="center" vertical="center" wrapText="1"/>
    </xf>
    <xf numFmtId="41" fontId="25" fillId="3" borderId="9" xfId="6" applyFont="1" applyFill="1" applyBorder="1" applyAlignment="1">
      <alignment horizontal="center" vertical="center" wrapText="1"/>
    </xf>
    <xf numFmtId="41" fontId="25" fillId="3" borderId="28" xfId="6" applyFont="1" applyFill="1" applyBorder="1" applyAlignment="1">
      <alignment horizontal="center" vertical="center" wrapText="1"/>
    </xf>
    <xf numFmtId="41" fontId="25" fillId="4" borderId="1" xfId="6" applyFont="1" applyFill="1" applyBorder="1" applyAlignment="1">
      <alignment horizontal="center" vertical="center" wrapText="1"/>
    </xf>
    <xf numFmtId="41" fontId="25" fillId="3" borderId="1" xfId="6" applyFont="1" applyFill="1" applyBorder="1" applyAlignment="1">
      <alignment horizontal="center" vertical="center" wrapText="1"/>
    </xf>
    <xf numFmtId="41" fontId="25" fillId="8" borderId="8" xfId="6" applyFont="1" applyFill="1" applyBorder="1" applyAlignment="1">
      <alignment horizontal="center" vertical="center" wrapText="1"/>
    </xf>
    <xf numFmtId="41" fontId="25" fillId="8" borderId="9" xfId="6" applyFont="1" applyFill="1" applyBorder="1" applyAlignment="1">
      <alignment horizontal="center" vertical="center" wrapText="1"/>
    </xf>
    <xf numFmtId="41" fontId="25" fillId="8" borderId="28" xfId="6" applyFont="1" applyFill="1" applyBorder="1" applyAlignment="1">
      <alignment horizontal="center" vertical="center" wrapText="1"/>
    </xf>
    <xf numFmtId="0" fontId="21" fillId="0" borderId="1" xfId="0" applyFont="1" applyFill="1" applyBorder="1" applyAlignment="1">
      <alignment horizontal="center" vertical="center" wrapText="1"/>
    </xf>
    <xf numFmtId="41" fontId="25" fillId="7" borderId="1" xfId="6" applyFont="1" applyFill="1" applyBorder="1" applyAlignment="1">
      <alignment horizontal="center" vertical="center" wrapText="1"/>
    </xf>
    <xf numFmtId="41" fontId="25" fillId="6" borderId="1" xfId="6" applyFont="1" applyFill="1" applyBorder="1" applyAlignment="1">
      <alignment horizontal="center" vertical="center" wrapText="1"/>
    </xf>
    <xf numFmtId="41" fontId="19" fillId="0" borderId="18" xfId="6" applyFont="1" applyFill="1" applyBorder="1" applyAlignment="1">
      <alignment horizontal="center"/>
    </xf>
    <xf numFmtId="41" fontId="19" fillId="0" borderId="19" xfId="6" applyFont="1" applyFill="1" applyBorder="1" applyAlignment="1">
      <alignment horizontal="center"/>
    </xf>
    <xf numFmtId="41" fontId="19" fillId="0" borderId="20" xfId="6" applyFont="1" applyFill="1" applyBorder="1" applyAlignment="1">
      <alignment horizontal="center"/>
    </xf>
    <xf numFmtId="41" fontId="20" fillId="0" borderId="2" xfId="6" applyFont="1" applyFill="1" applyBorder="1" applyAlignment="1">
      <alignment horizontal="center"/>
    </xf>
    <xf numFmtId="41" fontId="20" fillId="0" borderId="3" xfId="6" applyFont="1" applyFill="1" applyBorder="1" applyAlignment="1">
      <alignment horizontal="center"/>
    </xf>
    <xf numFmtId="41" fontId="19" fillId="0" borderId="4" xfId="6" applyFont="1" applyFill="1" applyBorder="1" applyAlignment="1">
      <alignment horizontal="center"/>
    </xf>
    <xf numFmtId="41" fontId="19" fillId="0" borderId="0" xfId="6" applyFont="1" applyFill="1" applyBorder="1" applyAlignment="1">
      <alignment horizontal="center"/>
    </xf>
    <xf numFmtId="49" fontId="20" fillId="0" borderId="4" xfId="6" applyNumberFormat="1" applyFont="1" applyFill="1" applyBorder="1" applyAlignment="1">
      <alignment horizontal="left" vertical="center" wrapText="1"/>
    </xf>
    <xf numFmtId="49" fontId="20" fillId="0" borderId="0" xfId="6" applyNumberFormat="1" applyFont="1" applyFill="1" applyBorder="1" applyAlignment="1">
      <alignment horizontal="left" vertical="center" wrapText="1"/>
    </xf>
    <xf numFmtId="41" fontId="20" fillId="0" borderId="0" xfId="6" applyFont="1" applyFill="1" applyBorder="1" applyAlignment="1">
      <alignment horizontal="left" vertical="center" wrapText="1"/>
    </xf>
    <xf numFmtId="41" fontId="21" fillId="0" borderId="1" xfId="6" applyFont="1" applyFill="1" applyBorder="1" applyAlignment="1">
      <alignment horizontal="center" vertical="center" wrapText="1"/>
    </xf>
    <xf numFmtId="41" fontId="7" fillId="0" borderId="8" xfId="6" applyFont="1" applyFill="1" applyBorder="1" applyAlignment="1">
      <alignment horizontal="center" vertical="center" wrapText="1"/>
    </xf>
    <xf numFmtId="41" fontId="7" fillId="0" borderId="28" xfId="6" applyFont="1" applyFill="1" applyBorder="1" applyAlignment="1">
      <alignment horizontal="center" vertical="center" wrapText="1"/>
    </xf>
    <xf numFmtId="41" fontId="14" fillId="0" borderId="13" xfId="6" applyFont="1" applyFill="1" applyBorder="1" applyAlignment="1" applyProtection="1">
      <alignment horizontal="center" vertical="center" wrapText="1"/>
    </xf>
    <xf numFmtId="41" fontId="14" fillId="0" borderId="0" xfId="6" applyFont="1" applyFill="1" applyBorder="1" applyAlignment="1" applyProtection="1">
      <alignment horizontal="center" vertical="center" wrapText="1"/>
    </xf>
    <xf numFmtId="41" fontId="14" fillId="0" borderId="15" xfId="6" applyFont="1" applyFill="1" applyBorder="1" applyAlignment="1" applyProtection="1">
      <alignment horizontal="center" vertical="center" wrapText="1"/>
    </xf>
    <xf numFmtId="41" fontId="14" fillId="0" borderId="16" xfId="6" applyFont="1" applyFill="1" applyBorder="1" applyAlignment="1" applyProtection="1">
      <alignment horizontal="center" vertical="center" wrapText="1"/>
    </xf>
    <xf numFmtId="41" fontId="0" fillId="0" borderId="18" xfId="6" applyFont="1" applyFill="1" applyBorder="1" applyAlignment="1">
      <alignment horizontal="center"/>
    </xf>
    <xf numFmtId="41" fontId="0" fillId="0" borderId="19" xfId="6" applyFont="1" applyFill="1" applyBorder="1" applyAlignment="1">
      <alignment horizontal="center"/>
    </xf>
    <xf numFmtId="41" fontId="0" fillId="0" borderId="20" xfId="6" applyFont="1" applyFill="1" applyBorder="1" applyAlignment="1">
      <alignment horizontal="center"/>
    </xf>
    <xf numFmtId="41" fontId="15" fillId="0" borderId="2" xfId="6" applyFont="1" applyFill="1" applyBorder="1" applyAlignment="1">
      <alignment horizontal="center"/>
    </xf>
    <xf numFmtId="41" fontId="15" fillId="0" borderId="3" xfId="6" applyFont="1" applyFill="1" applyBorder="1" applyAlignment="1">
      <alignment horizontal="center"/>
    </xf>
    <xf numFmtId="41" fontId="3" fillId="0" borderId="4" xfId="6" applyFont="1" applyFill="1" applyBorder="1" applyAlignment="1">
      <alignment horizontal="center"/>
    </xf>
    <xf numFmtId="41" fontId="3" fillId="0" borderId="0" xfId="6" applyFont="1" applyFill="1" applyBorder="1" applyAlignment="1">
      <alignment horizontal="center"/>
    </xf>
    <xf numFmtId="49" fontId="15" fillId="0" borderId="4" xfId="6" applyNumberFormat="1" applyFont="1" applyFill="1" applyBorder="1" applyAlignment="1">
      <alignment horizontal="left" vertical="center" wrapText="1"/>
    </xf>
    <xf numFmtId="49" fontId="15" fillId="0" borderId="0" xfId="6" applyNumberFormat="1" applyFont="1" applyFill="1" applyBorder="1" applyAlignment="1">
      <alignment horizontal="left" vertical="center" wrapText="1"/>
    </xf>
    <xf numFmtId="9" fontId="21" fillId="0" borderId="1" xfId="6" applyNumberFormat="1" applyFont="1" applyFill="1" applyBorder="1" applyAlignment="1">
      <alignment horizontal="center" vertical="center" wrapText="1"/>
    </xf>
    <xf numFmtId="41" fontId="15" fillId="0" borderId="1" xfId="6" applyFont="1" applyFill="1" applyBorder="1" applyAlignment="1">
      <alignment horizontal="center" vertical="center" wrapText="1"/>
    </xf>
    <xf numFmtId="41" fontId="11" fillId="0" borderId="8" xfId="6" applyFont="1" applyFill="1" applyBorder="1" applyAlignment="1">
      <alignment horizontal="center" vertical="center" wrapText="1"/>
    </xf>
    <xf numFmtId="41" fontId="11" fillId="0" borderId="28" xfId="6" applyFont="1" applyFill="1" applyBorder="1" applyAlignment="1">
      <alignment horizontal="center" vertical="center" wrapText="1"/>
    </xf>
    <xf numFmtId="49" fontId="15" fillId="0" borderId="8" xfId="6" applyNumberFormat="1" applyFont="1" applyFill="1" applyBorder="1" applyAlignment="1">
      <alignment horizontal="center" vertical="center" wrapText="1"/>
    </xf>
    <xf numFmtId="49" fontId="15" fillId="0" borderId="9" xfId="6" applyNumberFormat="1" applyFont="1" applyFill="1" applyBorder="1" applyAlignment="1">
      <alignment horizontal="center" vertical="center" wrapText="1"/>
    </xf>
    <xf numFmtId="49" fontId="15" fillId="0" borderId="28" xfId="6" applyNumberFormat="1" applyFont="1" applyFill="1" applyBorder="1" applyAlignment="1">
      <alignment horizontal="center" vertical="center" wrapText="1"/>
    </xf>
    <xf numFmtId="49" fontId="32" fillId="0" borderId="42" xfId="6" applyNumberFormat="1" applyFont="1" applyFill="1" applyBorder="1" applyAlignment="1">
      <alignment horizontal="center" vertical="center"/>
    </xf>
    <xf numFmtId="49" fontId="32" fillId="0" borderId="43" xfId="6" applyNumberFormat="1" applyFont="1" applyFill="1" applyBorder="1" applyAlignment="1">
      <alignment horizontal="center" vertical="center"/>
    </xf>
    <xf numFmtId="49" fontId="32" fillId="0" borderId="44" xfId="6" applyNumberFormat="1" applyFont="1" applyFill="1" applyBorder="1" applyAlignment="1">
      <alignment horizontal="center" vertical="center"/>
    </xf>
    <xf numFmtId="49" fontId="32" fillId="0" borderId="45" xfId="6" applyNumberFormat="1" applyFont="1" applyFill="1" applyBorder="1" applyAlignment="1">
      <alignment horizontal="center" vertical="center"/>
    </xf>
    <xf numFmtId="49" fontId="32" fillId="0" borderId="0" xfId="6" applyNumberFormat="1" applyFont="1" applyFill="1" applyBorder="1" applyAlignment="1">
      <alignment horizontal="center" vertical="center"/>
    </xf>
    <xf numFmtId="49" fontId="32" fillId="0" borderId="46" xfId="6" applyNumberFormat="1" applyFont="1" applyFill="1" applyBorder="1" applyAlignment="1">
      <alignment horizontal="center" vertical="center"/>
    </xf>
    <xf numFmtId="49" fontId="3" fillId="0" borderId="29" xfId="6" applyNumberFormat="1" applyFont="1" applyFill="1" applyBorder="1" applyAlignment="1">
      <alignment horizontal="center"/>
    </xf>
    <xf numFmtId="49" fontId="3" fillId="0" borderId="30" xfId="6" applyNumberFormat="1" applyFont="1" applyFill="1" applyBorder="1" applyAlignment="1">
      <alignment horizontal="center"/>
    </xf>
    <xf numFmtId="49" fontId="3" fillId="0" borderId="0" xfId="6" applyNumberFormat="1" applyFont="1" applyFill="1" applyBorder="1" applyAlignment="1">
      <alignment horizontal="center"/>
    </xf>
    <xf numFmtId="0" fontId="5" fillId="0" borderId="8" xfId="0" applyFont="1" applyFill="1" applyBorder="1" applyAlignment="1">
      <alignment horizontal="center"/>
    </xf>
    <xf numFmtId="0" fontId="5" fillId="0" borderId="9" xfId="0" applyFont="1" applyFill="1" applyBorder="1" applyAlignment="1">
      <alignment horizontal="center"/>
    </xf>
    <xf numFmtId="0" fontId="5" fillId="0" borderId="28" xfId="0" applyFont="1" applyFill="1" applyBorder="1" applyAlignment="1">
      <alignment horizontal="center"/>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21" fillId="0" borderId="38" xfId="0" applyFont="1" applyFill="1" applyBorder="1" applyAlignment="1">
      <alignment horizontal="center" vertical="center" wrapText="1"/>
    </xf>
    <xf numFmtId="0" fontId="21" fillId="0" borderId="37" xfId="0" applyFont="1" applyFill="1" applyBorder="1" applyAlignment="1">
      <alignment horizontal="center" vertical="center" wrapText="1"/>
    </xf>
    <xf numFmtId="41" fontId="21" fillId="0" borderId="38" xfId="6" applyFont="1" applyFill="1" applyBorder="1" applyAlignment="1">
      <alignment horizontal="center" vertical="center" wrapText="1"/>
    </xf>
    <xf numFmtId="41" fontId="21" fillId="0" borderId="37" xfId="6" applyFont="1" applyFill="1" applyBorder="1" applyAlignment="1">
      <alignment horizontal="center" vertical="center" wrapText="1"/>
    </xf>
    <xf numFmtId="41" fontId="10" fillId="4" borderId="38" xfId="6" applyFont="1" applyFill="1" applyBorder="1" applyAlignment="1">
      <alignment horizontal="center" vertical="center"/>
    </xf>
    <xf numFmtId="41" fontId="10" fillId="4" borderId="37" xfId="6" applyFont="1" applyFill="1" applyBorder="1" applyAlignment="1">
      <alignment horizontal="center" vertical="center"/>
    </xf>
    <xf numFmtId="41" fontId="27" fillId="0" borderId="29" xfId="6" applyFont="1" applyFill="1" applyBorder="1" applyAlignment="1">
      <alignment horizontal="center"/>
    </xf>
    <xf numFmtId="41" fontId="27" fillId="0" borderId="30" xfId="6" applyFont="1" applyFill="1" applyBorder="1" applyAlignment="1">
      <alignment horizontal="center"/>
    </xf>
    <xf numFmtId="41" fontId="27" fillId="0" borderId="31" xfId="6" applyFont="1" applyFill="1" applyBorder="1" applyAlignment="1">
      <alignment horizontal="center"/>
    </xf>
    <xf numFmtId="41" fontId="27" fillId="0" borderId="4" xfId="6" applyFont="1" applyFill="1" applyBorder="1" applyAlignment="1">
      <alignment horizontal="center"/>
    </xf>
    <xf numFmtId="41" fontId="27" fillId="0" borderId="0" xfId="6" applyFont="1" applyFill="1" applyBorder="1" applyAlignment="1">
      <alignment horizontal="center"/>
    </xf>
    <xf numFmtId="0" fontId="10" fillId="0" borderId="10" xfId="0" applyFont="1" applyFill="1" applyBorder="1" applyAlignment="1" applyProtection="1">
      <alignment horizontal="center" wrapText="1"/>
    </xf>
    <xf numFmtId="0" fontId="10" fillId="0" borderId="11" xfId="0" applyFont="1" applyFill="1" applyBorder="1" applyAlignment="1" applyProtection="1">
      <alignment horizontal="center" wrapText="1"/>
    </xf>
    <xf numFmtId="49" fontId="10" fillId="0" borderId="4" xfId="6" applyNumberFormat="1" applyFont="1" applyFill="1" applyBorder="1" applyAlignment="1">
      <alignment horizontal="left" vertical="center" wrapText="1"/>
    </xf>
    <xf numFmtId="49" fontId="10" fillId="0" borderId="0" xfId="6" applyNumberFormat="1" applyFont="1" applyFill="1" applyBorder="1" applyAlignment="1">
      <alignment horizontal="left" vertical="center" wrapText="1"/>
    </xf>
    <xf numFmtId="41" fontId="10" fillId="0" borderId="8" xfId="6" applyFont="1" applyFill="1" applyBorder="1" applyAlignment="1">
      <alignment horizontal="center"/>
    </xf>
    <xf numFmtId="41" fontId="10" fillId="0" borderId="9" xfId="6" applyFont="1" applyFill="1" applyBorder="1" applyAlignment="1">
      <alignment horizontal="center"/>
    </xf>
    <xf numFmtId="41" fontId="10" fillId="0" borderId="28" xfId="6" applyFont="1" applyFill="1" applyBorder="1" applyAlignment="1">
      <alignment horizontal="center"/>
    </xf>
    <xf numFmtId="41" fontId="29" fillId="0" borderId="13" xfId="6" applyFont="1" applyFill="1" applyBorder="1" applyAlignment="1" applyProtection="1">
      <alignment horizontal="center" vertical="center" wrapText="1"/>
    </xf>
    <xf numFmtId="41" fontId="29" fillId="0" borderId="0" xfId="6" applyFont="1" applyFill="1" applyBorder="1" applyAlignment="1" applyProtection="1">
      <alignment horizontal="center" vertical="center" wrapText="1"/>
    </xf>
    <xf numFmtId="41" fontId="29" fillId="0" borderId="14" xfId="6" applyFont="1" applyFill="1" applyBorder="1" applyAlignment="1" applyProtection="1">
      <alignment horizontal="center" vertical="center" wrapText="1"/>
    </xf>
    <xf numFmtId="41" fontId="29" fillId="0" borderId="36" xfId="6" applyFont="1" applyFill="1" applyBorder="1" applyAlignment="1" applyProtection="1">
      <alignment horizontal="center" vertical="center" wrapText="1"/>
    </xf>
    <xf numFmtId="41" fontId="29" fillId="0" borderId="34" xfId="6" applyFont="1" applyFill="1" applyBorder="1" applyAlignment="1" applyProtection="1">
      <alignment horizontal="center" vertical="center" wrapText="1"/>
    </xf>
    <xf numFmtId="41" fontId="29" fillId="0" borderId="35" xfId="6" applyFont="1" applyFill="1" applyBorder="1" applyAlignment="1" applyProtection="1">
      <alignment horizontal="center" vertical="center" wrapText="1"/>
    </xf>
    <xf numFmtId="164" fontId="29" fillId="4" borderId="1" xfId="6" applyNumberFormat="1" applyFont="1" applyFill="1" applyBorder="1" applyAlignment="1">
      <alignment horizontal="center" vertical="center" wrapText="1"/>
    </xf>
    <xf numFmtId="167" fontId="21" fillId="0" borderId="1" xfId="9" applyNumberFormat="1" applyFont="1" applyFill="1" applyBorder="1" applyAlignment="1">
      <alignment horizontal="center" vertical="center" wrapText="1"/>
    </xf>
    <xf numFmtId="49" fontId="19" fillId="0" borderId="0" xfId="6" applyNumberFormat="1" applyFont="1" applyFill="1" applyBorder="1" applyAlignment="1">
      <alignment horizontal="left" vertical="top" wrapText="1"/>
    </xf>
    <xf numFmtId="0" fontId="7" fillId="4" borderId="1" xfId="0" applyFont="1" applyFill="1" applyBorder="1" applyAlignment="1">
      <alignment horizontal="center" vertical="center" wrapText="1"/>
    </xf>
    <xf numFmtId="41" fontId="29" fillId="0" borderId="1" xfId="6" applyFont="1" applyFill="1" applyBorder="1" applyAlignment="1">
      <alignment horizontal="center" vertical="center" wrapText="1"/>
    </xf>
    <xf numFmtId="0" fontId="35" fillId="4" borderId="1" xfId="0" applyFont="1" applyFill="1" applyBorder="1" applyAlignment="1">
      <alignment horizontal="center" vertical="center" wrapText="1"/>
    </xf>
    <xf numFmtId="0" fontId="10" fillId="0" borderId="2" xfId="0" applyFont="1" applyBorder="1" applyAlignment="1">
      <alignment horizontal="center"/>
    </xf>
    <xf numFmtId="0" fontId="10" fillId="0" borderId="3" xfId="0" applyFont="1" applyBorder="1" applyAlignment="1">
      <alignment horizontal="center"/>
    </xf>
    <xf numFmtId="0" fontId="10" fillId="0" borderId="21" xfId="0" applyFont="1" applyBorder="1" applyAlignment="1">
      <alignment horizontal="center"/>
    </xf>
    <xf numFmtId="41" fontId="27" fillId="0" borderId="18" xfId="6" applyFont="1" applyFill="1" applyBorder="1" applyAlignment="1">
      <alignment horizontal="center"/>
    </xf>
    <xf numFmtId="41" fontId="27" fillId="0" borderId="19" xfId="6" applyFont="1" applyFill="1" applyBorder="1" applyAlignment="1">
      <alignment horizontal="center"/>
    </xf>
    <xf numFmtId="41" fontId="27" fillId="0" borderId="20" xfId="6" applyFont="1" applyFill="1" applyBorder="1" applyAlignment="1">
      <alignment horizontal="center"/>
    </xf>
    <xf numFmtId="41" fontId="29" fillId="0" borderId="15" xfId="6" applyFont="1" applyFill="1" applyBorder="1" applyAlignment="1" applyProtection="1">
      <alignment horizontal="center" vertical="center" wrapText="1"/>
    </xf>
    <xf numFmtId="41" fontId="29" fillId="0" borderId="16" xfId="6" applyFont="1" applyFill="1" applyBorder="1" applyAlignment="1" applyProtection="1">
      <alignment horizontal="center" vertical="center" wrapText="1"/>
    </xf>
    <xf numFmtId="41" fontId="29" fillId="0" borderId="17" xfId="6" applyFont="1" applyFill="1" applyBorder="1" applyAlignment="1" applyProtection="1">
      <alignment horizontal="center" vertical="center" wrapText="1"/>
    </xf>
    <xf numFmtId="0" fontId="10" fillId="0" borderId="12" xfId="0" applyFont="1" applyFill="1" applyBorder="1" applyAlignment="1" applyProtection="1">
      <alignment horizontal="center" wrapText="1"/>
    </xf>
    <xf numFmtId="41" fontId="10" fillId="0" borderId="26" xfId="6" applyFont="1" applyFill="1" applyBorder="1" applyAlignment="1">
      <alignment horizontal="center"/>
    </xf>
    <xf numFmtId="0" fontId="10" fillId="0" borderId="23" xfId="6" quotePrefix="1" applyNumberFormat="1" applyFont="1" applyFill="1" applyBorder="1" applyAlignment="1">
      <alignment horizontal="center" vertical="top" wrapText="1"/>
    </xf>
    <xf numFmtId="0" fontId="10" fillId="0" borderId="24" xfId="6" quotePrefix="1" applyNumberFormat="1" applyFont="1" applyFill="1" applyBorder="1" applyAlignment="1">
      <alignment horizontal="center" vertical="top" wrapText="1"/>
    </xf>
    <xf numFmtId="0" fontId="10" fillId="0" borderId="25" xfId="6" quotePrefix="1" applyNumberFormat="1" applyFont="1" applyFill="1" applyBorder="1" applyAlignment="1">
      <alignment horizontal="center" vertical="top" wrapText="1"/>
    </xf>
    <xf numFmtId="170" fontId="27" fillId="0" borderId="1" xfId="8" applyNumberFormat="1" applyFont="1" applyFill="1" applyBorder="1" applyAlignment="1">
      <alignment horizontal="right" vertical="center" wrapText="1"/>
    </xf>
    <xf numFmtId="44" fontId="36" fillId="0" borderId="1" xfId="10" applyNumberFormat="1" applyFont="1" applyFill="1" applyBorder="1" applyAlignment="1">
      <alignment horizontal="left" vertical="center" wrapText="1"/>
    </xf>
    <xf numFmtId="44" fontId="27" fillId="0" borderId="1" xfId="10" applyNumberFormat="1" applyFont="1" applyFill="1" applyBorder="1" applyAlignment="1">
      <alignment vertical="center" wrapText="1"/>
    </xf>
    <xf numFmtId="44" fontId="10" fillId="0" borderId="1" xfId="10" applyNumberFormat="1" applyFont="1" applyFill="1" applyBorder="1" applyAlignment="1">
      <alignment vertical="center" wrapText="1"/>
    </xf>
  </cellXfs>
  <cellStyles count="14">
    <cellStyle name="6_x0019_¾I?À@%¡h¼ï©À@Ã´üµ¥Þ¾@_x0008_Uy_x0012_ÕÁ@·\È?+Á@Íòw#…»ô@_x000a_MS51500050" xfId="1" xr:uid="{00000000-0005-0000-0000-000000000000}"/>
    <cellStyle name="6_x0019_¾I?À@%¡h¼ï©À@Ã´üµ¥Þ¾@_x0008_Uy_x0012_ÕÁ@·\È?+Á@Íòw#…»ô@_x000a_MS51500050 2" xfId="2" xr:uid="{00000000-0005-0000-0000-000001000000}"/>
    <cellStyle name="6_x0019_¾I?À@%¡h¼ï©À@Ã´üµ¥Þ¾@_x0008_Uy_x0012_ÕÁ@·\È?+Á@Íòw#…»ô@_x000a_MS51500050 3" xfId="3" xr:uid="{00000000-0005-0000-0000-000002000000}"/>
    <cellStyle name="6_x0019_¾I?À@%¡h¼ï©À@Ã´üµ¥Þ¾@_x0008_Uy_x0012_ÕÁ@·\È?+Á@Íòw#…»ô@_x000a_MS51500050 4" xfId="4" xr:uid="{00000000-0005-0000-0000-000003000000}"/>
    <cellStyle name="Excel Built-in Normal" xfId="5" xr:uid="{00000000-0005-0000-0000-000004000000}"/>
    <cellStyle name="HeaderStyle" xfId="7" xr:uid="{00000000-0005-0000-0000-000005000000}"/>
    <cellStyle name="Millares" xfId="9" builtinId="3"/>
    <cellStyle name="Millares [0]" xfId="6" builtinId="6"/>
    <cellStyle name="Moneda" xfId="10" builtinId="4"/>
    <cellStyle name="Moneda [0]" xfId="8" builtinId="7"/>
    <cellStyle name="Moneda 4" xfId="13" xr:uid="{00000000-0005-0000-0000-00000B000000}"/>
    <cellStyle name="Normal" xfId="0" builtinId="0"/>
    <cellStyle name="Normal 3" xfId="11" xr:uid="{00000000-0005-0000-0000-00000D000000}"/>
    <cellStyle name="Porcentaje" xfId="12" builtinId="5"/>
  </cellStyles>
  <dxfs count="417">
    <dxf>
      <font>
        <color rgb="FF006100"/>
      </font>
      <fill>
        <patternFill>
          <bgColor rgb="FFC6EFCE"/>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006100"/>
      </font>
      <fill>
        <patternFill>
          <bgColor rgb="FFC6EF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006100"/>
      </font>
      <fill>
        <patternFill>
          <bgColor rgb="FFC6EFCE"/>
        </patternFill>
      </fill>
    </dxf>
    <dxf>
      <font>
        <color rgb="FF006100"/>
      </font>
      <fill>
        <patternFill>
          <bgColor rgb="FFC6EF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6.png"/><Relationship Id="rId1"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246577</xdr:colOff>
      <xdr:row>0</xdr:row>
      <xdr:rowOff>47142</xdr:rowOff>
    </xdr:from>
    <xdr:to>
      <xdr:col>2</xdr:col>
      <xdr:colOff>476249</xdr:colOff>
      <xdr:row>2</xdr:row>
      <xdr:rowOff>224891</xdr:rowOff>
    </xdr:to>
    <xdr:pic>
      <xdr:nvPicPr>
        <xdr:cNvPr id="10" name="Imagen 1">
          <a:extLst>
            <a:ext uri="{FF2B5EF4-FFF2-40B4-BE49-F238E27FC236}">
              <a16:creationId xmlns:a16="http://schemas.microsoft.com/office/drawing/2014/main" id="{F9C980DD-1535-485B-84F7-ED4FE27F93F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246577" y="47142"/>
          <a:ext cx="1767279" cy="8172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186</xdr:col>
      <xdr:colOff>101025</xdr:colOff>
      <xdr:row>0</xdr:row>
      <xdr:rowOff>72159</xdr:rowOff>
    </xdr:from>
    <xdr:to>
      <xdr:col>186</xdr:col>
      <xdr:colOff>1255569</xdr:colOff>
      <xdr:row>2</xdr:row>
      <xdr:rowOff>259773</xdr:rowOff>
    </xdr:to>
    <xdr:pic>
      <xdr:nvPicPr>
        <xdr:cNvPr id="7" name="Imagen 1">
          <a:extLst>
            <a:ext uri="{FF2B5EF4-FFF2-40B4-BE49-F238E27FC236}">
              <a16:creationId xmlns:a16="http://schemas.microsoft.com/office/drawing/2014/main" id="{9B1943E1-9818-4D26-AA56-77E034CDE4F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87195116" y="72159"/>
          <a:ext cx="1154544" cy="822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351</xdr:row>
      <xdr:rowOff>95250</xdr:rowOff>
    </xdr:from>
    <xdr:to>
      <xdr:col>2</xdr:col>
      <xdr:colOff>386443</xdr:colOff>
      <xdr:row>354</xdr:row>
      <xdr:rowOff>103142</xdr:rowOff>
    </xdr:to>
    <xdr:pic>
      <xdr:nvPicPr>
        <xdr:cNvPr id="9" name="Imagen 8">
          <a:extLst>
            <a:ext uri="{FF2B5EF4-FFF2-40B4-BE49-F238E27FC236}">
              <a16:creationId xmlns:a16="http://schemas.microsoft.com/office/drawing/2014/main" id="{BC76A230-2F89-4B54-B8D4-E018F0E9BC75}"/>
            </a:ext>
          </a:extLst>
        </xdr:cNvPr>
        <xdr:cNvPicPr/>
      </xdr:nvPicPr>
      <xdr:blipFill>
        <a:blip xmlns:r="http://schemas.openxmlformats.org/officeDocument/2006/relationships" r:embed="rId3"/>
        <a:stretch>
          <a:fillRect/>
        </a:stretch>
      </xdr:blipFill>
      <xdr:spPr>
        <a:xfrm>
          <a:off x="95250" y="114286393"/>
          <a:ext cx="1828800" cy="7562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0</xdr:colOff>
      <xdr:row>2</xdr:row>
      <xdr:rowOff>84666</xdr:rowOff>
    </xdr:to>
    <xdr:pic>
      <xdr:nvPicPr>
        <xdr:cNvPr id="2" name="Imagen 1">
          <a:extLst>
            <a:ext uri="{FF2B5EF4-FFF2-40B4-BE49-F238E27FC236}">
              <a16:creationId xmlns:a16="http://schemas.microsoft.com/office/drawing/2014/main" id="{BFCB5AEE-24A0-4F9D-A35F-FE10F70455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590550"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0</xdr:colOff>
      <xdr:row>2</xdr:row>
      <xdr:rowOff>84666</xdr:rowOff>
    </xdr:to>
    <xdr:pic>
      <xdr:nvPicPr>
        <xdr:cNvPr id="3" name="Imagen 1">
          <a:extLst>
            <a:ext uri="{FF2B5EF4-FFF2-40B4-BE49-F238E27FC236}">
              <a16:creationId xmlns:a16="http://schemas.microsoft.com/office/drawing/2014/main" id="{75A65CE6-5D3F-46B4-9B3C-646182F359F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590550"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0</xdr:colOff>
      <xdr:row>2</xdr:row>
      <xdr:rowOff>84666</xdr:rowOff>
    </xdr:to>
    <xdr:pic>
      <xdr:nvPicPr>
        <xdr:cNvPr id="4" name="Imagen 1">
          <a:extLst>
            <a:ext uri="{FF2B5EF4-FFF2-40B4-BE49-F238E27FC236}">
              <a16:creationId xmlns:a16="http://schemas.microsoft.com/office/drawing/2014/main" id="{53C3CD7C-6E33-43A6-8231-AC3A91D110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590550"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10584</xdr:colOff>
      <xdr:row>0</xdr:row>
      <xdr:rowOff>95250</xdr:rowOff>
    </xdr:from>
    <xdr:to>
      <xdr:col>17</xdr:col>
      <xdr:colOff>0</xdr:colOff>
      <xdr:row>3</xdr:row>
      <xdr:rowOff>0</xdr:rowOff>
    </xdr:to>
    <xdr:pic>
      <xdr:nvPicPr>
        <xdr:cNvPr id="5" name="Imagen 1">
          <a:extLst>
            <a:ext uri="{FF2B5EF4-FFF2-40B4-BE49-F238E27FC236}">
              <a16:creationId xmlns:a16="http://schemas.microsoft.com/office/drawing/2014/main" id="{F213C0BA-0540-4977-969C-78222074DFA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8508134" y="95250"/>
          <a:ext cx="827616"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0</xdr:colOff>
      <xdr:row>2</xdr:row>
      <xdr:rowOff>84666</xdr:rowOff>
    </xdr:to>
    <xdr:pic>
      <xdr:nvPicPr>
        <xdr:cNvPr id="3" name="Imagen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114300</xdr:colOff>
      <xdr:row>0</xdr:row>
      <xdr:rowOff>0</xdr:rowOff>
    </xdr:from>
    <xdr:to>
      <xdr:col>14</xdr:col>
      <xdr:colOff>0</xdr:colOff>
      <xdr:row>3</xdr:row>
      <xdr:rowOff>0</xdr:rowOff>
    </xdr:to>
    <xdr:pic>
      <xdr:nvPicPr>
        <xdr:cNvPr id="4" name="Imagen 1">
          <a:extLst>
            <a:ext uri="{FF2B5EF4-FFF2-40B4-BE49-F238E27FC236}">
              <a16:creationId xmlns:a16="http://schemas.microsoft.com/office/drawing/2014/main" id="{299310F0-6C7F-4583-84DF-8D2014E897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42233850" y="0"/>
          <a:ext cx="914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114300</xdr:colOff>
      <xdr:row>0</xdr:row>
      <xdr:rowOff>0</xdr:rowOff>
    </xdr:from>
    <xdr:to>
      <xdr:col>17</xdr:col>
      <xdr:colOff>0</xdr:colOff>
      <xdr:row>3</xdr:row>
      <xdr:rowOff>0</xdr:rowOff>
    </xdr:to>
    <xdr:pic>
      <xdr:nvPicPr>
        <xdr:cNvPr id="6" name="Imagen 1">
          <a:extLst>
            <a:ext uri="{FF2B5EF4-FFF2-40B4-BE49-F238E27FC236}">
              <a16:creationId xmlns:a16="http://schemas.microsoft.com/office/drawing/2014/main" id="{DECD7C4F-FD3E-420F-A33D-6A2551376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1572875" y="0"/>
          <a:ext cx="914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808303</xdr:colOff>
      <xdr:row>0</xdr:row>
      <xdr:rowOff>0</xdr:rowOff>
    </xdr:from>
    <xdr:to>
      <xdr:col>5</xdr:col>
      <xdr:colOff>1012031</xdr:colOff>
      <xdr:row>3</xdr:row>
      <xdr:rowOff>0</xdr:rowOff>
    </xdr:to>
    <xdr:pic>
      <xdr:nvPicPr>
        <xdr:cNvPr id="4" name="Imagen 1">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5201709" y="0"/>
          <a:ext cx="1311010" cy="8810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122463</xdr:colOff>
      <xdr:row>351</xdr:row>
      <xdr:rowOff>27214</xdr:rowOff>
    </xdr:from>
    <xdr:to>
      <xdr:col>2</xdr:col>
      <xdr:colOff>1202870</xdr:colOff>
      <xdr:row>355</xdr:row>
      <xdr:rowOff>130356</xdr:rowOff>
    </xdr:to>
    <xdr:pic>
      <xdr:nvPicPr>
        <xdr:cNvPr id="4" name="Imagen 3">
          <a:extLst>
            <a:ext uri="{FF2B5EF4-FFF2-40B4-BE49-F238E27FC236}">
              <a16:creationId xmlns:a16="http://schemas.microsoft.com/office/drawing/2014/main" id="{1BA0C575-CC5D-4B2E-90DF-FA614E7FA27C}"/>
            </a:ext>
          </a:extLst>
        </xdr:cNvPr>
        <xdr:cNvPicPr/>
      </xdr:nvPicPr>
      <xdr:blipFill>
        <a:blip xmlns:r="http://schemas.openxmlformats.org/officeDocument/2006/relationships" r:embed="rId1"/>
        <a:stretch>
          <a:fillRect/>
        </a:stretch>
      </xdr:blipFill>
      <xdr:spPr>
        <a:xfrm>
          <a:off x="122463" y="142494000"/>
          <a:ext cx="1828800" cy="756285"/>
        </a:xfrm>
        <a:prstGeom prst="rect">
          <a:avLst/>
        </a:prstGeom>
      </xdr:spPr>
    </xdr:pic>
    <xdr:clientData/>
  </xdr:twoCellAnchor>
  <xdr:twoCellAnchor>
    <xdr:from>
      <xdr:col>74</xdr:col>
      <xdr:colOff>244929</xdr:colOff>
      <xdr:row>0</xdr:row>
      <xdr:rowOff>0</xdr:rowOff>
    </xdr:from>
    <xdr:to>
      <xdr:col>74</xdr:col>
      <xdr:colOff>1660072</xdr:colOff>
      <xdr:row>2</xdr:row>
      <xdr:rowOff>129892</xdr:rowOff>
    </xdr:to>
    <xdr:pic>
      <xdr:nvPicPr>
        <xdr:cNvPr id="10" name="Imagen 1">
          <a:extLst>
            <a:ext uri="{FF2B5EF4-FFF2-40B4-BE49-F238E27FC236}">
              <a16:creationId xmlns:a16="http://schemas.microsoft.com/office/drawing/2014/main" id="{A43A1399-85CA-4719-8D74-99F5D51091C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45298179" y="0"/>
          <a:ext cx="1415143" cy="112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130628</xdr:colOff>
      <xdr:row>1</xdr:row>
      <xdr:rowOff>56779</xdr:rowOff>
    </xdr:from>
    <xdr:to>
      <xdr:col>2</xdr:col>
      <xdr:colOff>1605643</xdr:colOff>
      <xdr:row>2</xdr:row>
      <xdr:rowOff>35874</xdr:rowOff>
    </xdr:to>
    <xdr:pic>
      <xdr:nvPicPr>
        <xdr:cNvPr id="3" name="Imagen 2">
          <a:extLst>
            <a:ext uri="{FF2B5EF4-FFF2-40B4-BE49-F238E27FC236}">
              <a16:creationId xmlns:a16="http://schemas.microsoft.com/office/drawing/2014/main" id="{62FA3B59-9A52-4E33-8F3B-842589535243}"/>
            </a:ext>
          </a:extLst>
        </xdr:cNvPr>
        <xdr:cNvPicPr>
          <a:picLocks noChangeAspect="1"/>
        </xdr:cNvPicPr>
      </xdr:nvPicPr>
      <xdr:blipFill>
        <a:blip xmlns:r="http://schemas.openxmlformats.org/officeDocument/2006/relationships" r:embed="rId3"/>
        <a:stretch>
          <a:fillRect/>
        </a:stretch>
      </xdr:blipFill>
      <xdr:spPr>
        <a:xfrm>
          <a:off x="130628" y="247279"/>
          <a:ext cx="2223408" cy="7819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87474</xdr:colOff>
      <xdr:row>0</xdr:row>
      <xdr:rowOff>138446</xdr:rowOff>
    </xdr:from>
    <xdr:to>
      <xdr:col>1</xdr:col>
      <xdr:colOff>1262223</xdr:colOff>
      <xdr:row>2</xdr:row>
      <xdr:rowOff>74946</xdr:rowOff>
    </xdr:to>
    <xdr:pic>
      <xdr:nvPicPr>
        <xdr:cNvPr id="2" name="Imagen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87474" y="138446"/>
          <a:ext cx="1544086" cy="461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525712</xdr:colOff>
      <xdr:row>0</xdr:row>
      <xdr:rowOff>29159</xdr:rowOff>
    </xdr:from>
    <xdr:to>
      <xdr:col>21</xdr:col>
      <xdr:colOff>1691174</xdr:colOff>
      <xdr:row>2</xdr:row>
      <xdr:rowOff>274088</xdr:rowOff>
    </xdr:to>
    <xdr:pic>
      <xdr:nvPicPr>
        <xdr:cNvPr id="4" name="Imagen 1">
          <a:extLst>
            <a:ext uri="{FF2B5EF4-FFF2-40B4-BE49-F238E27FC236}">
              <a16:creationId xmlns:a16="http://schemas.microsoft.com/office/drawing/2014/main" id="{00D13CA8-95AF-4317-8070-BFD955D106B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9574462" y="29159"/>
          <a:ext cx="1165462" cy="769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55788</xdr:colOff>
      <xdr:row>419</xdr:row>
      <xdr:rowOff>141514</xdr:rowOff>
    </xdr:from>
    <xdr:to>
      <xdr:col>1</xdr:col>
      <xdr:colOff>1412420</xdr:colOff>
      <xdr:row>425</xdr:row>
      <xdr:rowOff>16056</xdr:rowOff>
    </xdr:to>
    <xdr:pic>
      <xdr:nvPicPr>
        <xdr:cNvPr id="11" name="Imagen 10">
          <a:extLst>
            <a:ext uri="{FF2B5EF4-FFF2-40B4-BE49-F238E27FC236}">
              <a16:creationId xmlns:a16="http://schemas.microsoft.com/office/drawing/2014/main" id="{5E7C43CA-E71B-4CF9-9EE9-7D5586C30AD8}"/>
            </a:ext>
          </a:extLst>
        </xdr:cNvPr>
        <xdr:cNvPicPr/>
      </xdr:nvPicPr>
      <xdr:blipFill>
        <a:blip xmlns:r="http://schemas.openxmlformats.org/officeDocument/2006/relationships" r:embed="rId1"/>
        <a:stretch>
          <a:fillRect/>
        </a:stretch>
      </xdr:blipFill>
      <xdr:spPr>
        <a:xfrm>
          <a:off x="55788" y="118480114"/>
          <a:ext cx="1823357" cy="846092"/>
        </a:xfrm>
        <a:prstGeom prst="rect">
          <a:avLst/>
        </a:prstGeom>
      </xdr:spPr>
    </xdr:pic>
    <xdr:clientData/>
  </xdr:twoCellAnchor>
  <xdr:twoCellAnchor>
    <xdr:from>
      <xdr:col>0</xdr:col>
      <xdr:colOff>1</xdr:colOff>
      <xdr:row>0</xdr:row>
      <xdr:rowOff>62441</xdr:rowOff>
    </xdr:from>
    <xdr:to>
      <xdr:col>0</xdr:col>
      <xdr:colOff>1524001</xdr:colOff>
      <xdr:row>1</xdr:row>
      <xdr:rowOff>160866</xdr:rowOff>
    </xdr:to>
    <xdr:pic>
      <xdr:nvPicPr>
        <xdr:cNvPr id="2" name="Imagen 1">
          <a:extLst>
            <a:ext uri="{FF2B5EF4-FFF2-40B4-BE49-F238E27FC236}">
              <a16:creationId xmlns:a16="http://schemas.microsoft.com/office/drawing/2014/main" id="{41B9AF0B-3363-4C75-9501-C4070143C19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1" y="62441"/>
          <a:ext cx="466725"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1028700</xdr:colOff>
      <xdr:row>2</xdr:row>
      <xdr:rowOff>84666</xdr:rowOff>
    </xdr:to>
    <xdr:pic>
      <xdr:nvPicPr>
        <xdr:cNvPr id="3" name="Imagen 2">
          <a:extLst>
            <a:ext uri="{FF2B5EF4-FFF2-40B4-BE49-F238E27FC236}">
              <a16:creationId xmlns:a16="http://schemas.microsoft.com/office/drawing/2014/main" id="{09FA10A6-CB6D-438E-9BF4-847CA454114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542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10584</xdr:colOff>
      <xdr:row>0</xdr:row>
      <xdr:rowOff>95250</xdr:rowOff>
    </xdr:from>
    <xdr:to>
      <xdr:col>10</xdr:col>
      <xdr:colOff>0</xdr:colOff>
      <xdr:row>3</xdr:row>
      <xdr:rowOff>0</xdr:rowOff>
    </xdr:to>
    <xdr:pic>
      <xdr:nvPicPr>
        <xdr:cNvPr id="4" name="Imagen 1">
          <a:extLst>
            <a:ext uri="{FF2B5EF4-FFF2-40B4-BE49-F238E27FC236}">
              <a16:creationId xmlns:a16="http://schemas.microsoft.com/office/drawing/2014/main" id="{076A8519-1672-4C7C-AF7B-AEA91702E9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25296" t="22961" r="48727" b="31419"/>
        <a:stretch>
          <a:fillRect/>
        </a:stretch>
      </xdr:blipFill>
      <xdr:spPr bwMode="auto">
        <a:xfrm>
          <a:off x="6944784" y="95250"/>
          <a:ext cx="846666"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xdr:colOff>
      <xdr:row>0</xdr:row>
      <xdr:rowOff>62441</xdr:rowOff>
    </xdr:from>
    <xdr:to>
      <xdr:col>0</xdr:col>
      <xdr:colOff>1524001</xdr:colOff>
      <xdr:row>1</xdr:row>
      <xdr:rowOff>160866</xdr:rowOff>
    </xdr:to>
    <xdr:pic>
      <xdr:nvPicPr>
        <xdr:cNvPr id="5" name="Imagen 4">
          <a:extLst>
            <a:ext uri="{FF2B5EF4-FFF2-40B4-BE49-F238E27FC236}">
              <a16:creationId xmlns:a16="http://schemas.microsoft.com/office/drawing/2014/main" id="{4454A2F8-F063-4690-8D8C-DC2BA0F583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1" y="62441"/>
          <a:ext cx="466725" cy="24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1028700</xdr:colOff>
      <xdr:row>2</xdr:row>
      <xdr:rowOff>84666</xdr:rowOff>
    </xdr:to>
    <xdr:pic>
      <xdr:nvPicPr>
        <xdr:cNvPr id="6" name="Imagen 5">
          <a:extLst>
            <a:ext uri="{FF2B5EF4-FFF2-40B4-BE49-F238E27FC236}">
              <a16:creationId xmlns:a16="http://schemas.microsoft.com/office/drawing/2014/main" id="{E8EE9FF8-65D9-462C-8E74-B5F426E63A0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9476" t="32628" r="32597" b="37462"/>
        <a:stretch>
          <a:fillRect/>
        </a:stretch>
      </xdr:blipFill>
      <xdr:spPr bwMode="auto">
        <a:xfrm>
          <a:off x="0" y="138641"/>
          <a:ext cx="1495425" cy="37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10584</xdr:colOff>
      <xdr:row>0</xdr:row>
      <xdr:rowOff>95250</xdr:rowOff>
    </xdr:from>
    <xdr:to>
      <xdr:col>10</xdr:col>
      <xdr:colOff>0</xdr:colOff>
      <xdr:row>3</xdr:row>
      <xdr:rowOff>0</xdr:rowOff>
    </xdr:to>
    <xdr:pic>
      <xdr:nvPicPr>
        <xdr:cNvPr id="7" name="Imagen 1">
          <a:extLst>
            <a:ext uri="{FF2B5EF4-FFF2-40B4-BE49-F238E27FC236}">
              <a16:creationId xmlns:a16="http://schemas.microsoft.com/office/drawing/2014/main" id="{C4884EF8-3227-4420-BABA-09B0BA48B8E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25296" t="22961" r="48727" b="31419"/>
        <a:stretch>
          <a:fillRect/>
        </a:stretch>
      </xdr:blipFill>
      <xdr:spPr bwMode="auto">
        <a:xfrm>
          <a:off x="8754534" y="95250"/>
          <a:ext cx="980016"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xdr:colOff>
      <xdr:row>0</xdr:row>
      <xdr:rowOff>62441</xdr:rowOff>
    </xdr:from>
    <xdr:to>
      <xdr:col>0</xdr:col>
      <xdr:colOff>1524001</xdr:colOff>
      <xdr:row>1</xdr:row>
      <xdr:rowOff>160866</xdr:rowOff>
    </xdr:to>
    <xdr:pic>
      <xdr:nvPicPr>
        <xdr:cNvPr id="8" name="Imagen 7">
          <a:extLst>
            <a:ext uri="{FF2B5EF4-FFF2-40B4-BE49-F238E27FC236}">
              <a16:creationId xmlns:a16="http://schemas.microsoft.com/office/drawing/2014/main" id="{E7153A07-09DE-4A84-9134-081BEF66CB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1" y="62441"/>
          <a:ext cx="466725" cy="24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1028700</xdr:colOff>
      <xdr:row>2</xdr:row>
      <xdr:rowOff>84666</xdr:rowOff>
    </xdr:to>
    <xdr:pic>
      <xdr:nvPicPr>
        <xdr:cNvPr id="9" name="Imagen 8">
          <a:extLst>
            <a:ext uri="{FF2B5EF4-FFF2-40B4-BE49-F238E27FC236}">
              <a16:creationId xmlns:a16="http://schemas.microsoft.com/office/drawing/2014/main" id="{F04E8CA7-7B00-4365-A112-99A9ECD193F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9476" t="32628" r="32597" b="37462"/>
        <a:stretch>
          <a:fillRect/>
        </a:stretch>
      </xdr:blipFill>
      <xdr:spPr bwMode="auto">
        <a:xfrm>
          <a:off x="0" y="138641"/>
          <a:ext cx="1495425" cy="37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10584</xdr:colOff>
      <xdr:row>0</xdr:row>
      <xdr:rowOff>95250</xdr:rowOff>
    </xdr:from>
    <xdr:to>
      <xdr:col>10</xdr:col>
      <xdr:colOff>0</xdr:colOff>
      <xdr:row>3</xdr:row>
      <xdr:rowOff>0</xdr:rowOff>
    </xdr:to>
    <xdr:pic>
      <xdr:nvPicPr>
        <xdr:cNvPr id="10" name="Imagen 1">
          <a:extLst>
            <a:ext uri="{FF2B5EF4-FFF2-40B4-BE49-F238E27FC236}">
              <a16:creationId xmlns:a16="http://schemas.microsoft.com/office/drawing/2014/main" id="{7DADD3F9-6684-45EE-9D85-3DBBBC069333}"/>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25296" t="22961" r="48727" b="31419"/>
        <a:stretch>
          <a:fillRect/>
        </a:stretch>
      </xdr:blipFill>
      <xdr:spPr bwMode="auto">
        <a:xfrm>
          <a:off x="8754534" y="95250"/>
          <a:ext cx="980016"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ones/Tecnica/14.%20ANEXO%20TECNICO%20No%201%20%20M%20y%20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valuaciones/Tecnica/2.%20ANEXO%20TECNICO%20No%201%20ASEPSIS%20PRODUCTS%20DE%20COLOMBIA%20S.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valuaciones/Tecnica/21.%20ANEXO%20TECNICO%20No%201%20TECNICA%20ELECTROMEDICA%20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IC-423-2022-Medicoquirugicos\EV%20ECONOMICA%20INV%20423-2022-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IC-423-2022-Medicoquirugicos\Evaluaciones\Tecnica\21.ANEXOTECNICONo1TECNICAELECTROMEDIC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sheetNames>
    <sheetDataSet>
      <sheetData sheetId="0">
        <row r="3">
          <cell r="B3" t="str">
            <v>DM044</v>
          </cell>
          <cell r="C3" t="str">
            <v>AGUJA DE ESCLEROTERAPIA GASTRICA DESECHABLE</v>
          </cell>
          <cell r="D3">
            <v>2</v>
          </cell>
          <cell r="E3"/>
          <cell r="F3"/>
          <cell r="G3" t="str">
            <v>Se solicitará muestra física por requerimiento del evaluador</v>
          </cell>
          <cell r="H3" t="str">
            <v>NA</v>
          </cell>
          <cell r="I3" t="str">
            <v xml:space="preserve">NA </v>
          </cell>
          <cell r="J3" t="str">
            <v>NA</v>
          </cell>
          <cell r="K3" t="str">
            <v>NA</v>
          </cell>
          <cell r="L3" t="str">
            <v>NA</v>
          </cell>
          <cell r="M3" t="str">
            <v>NA</v>
          </cell>
          <cell r="N3" t="str">
            <v>NA</v>
          </cell>
          <cell r="O3"/>
          <cell r="P3"/>
        </row>
        <row r="4">
          <cell r="B4" t="str">
            <v>DM2335</v>
          </cell>
          <cell r="C4" t="str">
            <v>AGUJA DE INYECCION PARA ENDOSCOPIA</v>
          </cell>
          <cell r="D4">
            <v>1</v>
          </cell>
          <cell r="E4"/>
          <cell r="F4"/>
          <cell r="G4" t="str">
            <v>Se solicitará muestra física por requerimiento del evaluador</v>
          </cell>
          <cell r="H4" t="str">
            <v>NA</v>
          </cell>
          <cell r="I4" t="str">
            <v xml:space="preserve">NA </v>
          </cell>
          <cell r="J4" t="str">
            <v>NA</v>
          </cell>
          <cell r="K4" t="str">
            <v>NA</v>
          </cell>
          <cell r="L4" t="str">
            <v>NA</v>
          </cell>
          <cell r="M4" t="str">
            <v>NA</v>
          </cell>
          <cell r="N4" t="str">
            <v>NA</v>
          </cell>
          <cell r="O4"/>
          <cell r="P4"/>
        </row>
        <row r="5">
          <cell r="B5" t="str">
            <v>DM038</v>
          </cell>
          <cell r="C5" t="str">
            <v>AGUJA ANESTESIA RAQUIDEA N 27</v>
          </cell>
          <cell r="D5">
            <v>413</v>
          </cell>
          <cell r="E5"/>
          <cell r="F5"/>
          <cell r="G5" t="str">
            <v>Se solicitará muestra física por requerimiento del evaluador</v>
          </cell>
          <cell r="H5" t="str">
            <v>NA</v>
          </cell>
          <cell r="I5" t="str">
            <v xml:space="preserve">NA </v>
          </cell>
          <cell r="J5" t="str">
            <v>NA</v>
          </cell>
          <cell r="K5" t="str">
            <v>NA</v>
          </cell>
          <cell r="L5" t="str">
            <v>NA</v>
          </cell>
          <cell r="M5" t="str">
            <v>NA</v>
          </cell>
          <cell r="N5" t="str">
            <v>NA</v>
          </cell>
          <cell r="O5"/>
          <cell r="P5"/>
        </row>
        <row r="6">
          <cell r="B6" t="str">
            <v>DM037</v>
          </cell>
          <cell r="C6" t="str">
            <v>AGUJA ANESTESIA RAQUIDEA N 26</v>
          </cell>
          <cell r="D6">
            <v>145</v>
          </cell>
          <cell r="E6"/>
          <cell r="F6"/>
          <cell r="G6" t="str">
            <v>Se solicitará muestra física por requerimiento del evaluador</v>
          </cell>
          <cell r="H6" t="str">
            <v>NA</v>
          </cell>
          <cell r="I6" t="str">
            <v xml:space="preserve">NA </v>
          </cell>
          <cell r="J6" t="str">
            <v>NA</v>
          </cell>
          <cell r="K6" t="str">
            <v>NA</v>
          </cell>
          <cell r="L6" t="str">
            <v>NA</v>
          </cell>
          <cell r="M6" t="str">
            <v>NA</v>
          </cell>
          <cell r="N6" t="str">
            <v>NA</v>
          </cell>
          <cell r="O6"/>
          <cell r="P6"/>
        </row>
        <row r="7">
          <cell r="B7" t="str">
            <v>DM1962</v>
          </cell>
          <cell r="C7" t="str">
            <v>CONECTOR CON TUBO PARA MEDIO DE CONTRASTE</v>
          </cell>
          <cell r="D7">
            <v>52</v>
          </cell>
          <cell r="E7"/>
          <cell r="F7"/>
          <cell r="G7" t="str">
            <v>Se solicitará muestra física por requerimiento del evaluador</v>
          </cell>
          <cell r="H7" t="str">
            <v>NA</v>
          </cell>
          <cell r="I7" t="str">
            <v xml:space="preserve">NA </v>
          </cell>
          <cell r="J7" t="str">
            <v>NA</v>
          </cell>
          <cell r="K7" t="str">
            <v>NA</v>
          </cell>
          <cell r="L7" t="str">
            <v>NA</v>
          </cell>
          <cell r="M7" t="str">
            <v>NA</v>
          </cell>
          <cell r="N7" t="str">
            <v>NA</v>
          </cell>
          <cell r="O7"/>
          <cell r="P7"/>
        </row>
        <row r="8">
          <cell r="B8" t="str">
            <v>DM124</v>
          </cell>
          <cell r="C8" t="str">
            <v>APOSITO NO TEJIDO. CON ADHESIVO HIPOALERGENICO PARA HERIDAS POSOPERATORIAS 30 A 35 X 9 A 10CM</v>
          </cell>
          <cell r="D8">
            <v>279</v>
          </cell>
          <cell r="E8"/>
          <cell r="F8"/>
          <cell r="G8" t="str">
            <v>Se solicitará muestra física por requerimiento del evaluador</v>
          </cell>
          <cell r="H8" t="str">
            <v>NA</v>
          </cell>
          <cell r="I8" t="str">
            <v xml:space="preserve">NA </v>
          </cell>
          <cell r="J8" t="str">
            <v>NA</v>
          </cell>
          <cell r="K8" t="str">
            <v>NA</v>
          </cell>
          <cell r="L8" t="str">
            <v>NA</v>
          </cell>
          <cell r="M8" t="str">
            <v>NA</v>
          </cell>
          <cell r="N8" t="str">
            <v>NA</v>
          </cell>
          <cell r="O8"/>
          <cell r="P8"/>
        </row>
        <row r="9">
          <cell r="B9" t="str">
            <v>DM1686</v>
          </cell>
          <cell r="C9" t="str">
            <v>APOSITO DE CARBON TRILAMINADO 10 10</v>
          </cell>
          <cell r="D9">
            <v>8</v>
          </cell>
          <cell r="E9"/>
          <cell r="F9"/>
          <cell r="G9" t="str">
            <v>Se solicitará muestra física por requerimiento del evaluador</v>
          </cell>
          <cell r="H9" t="str">
            <v>NA</v>
          </cell>
          <cell r="I9" t="str">
            <v xml:space="preserve">NA </v>
          </cell>
          <cell r="J9" t="str">
            <v>NA</v>
          </cell>
          <cell r="K9" t="str">
            <v>NA</v>
          </cell>
          <cell r="L9" t="str">
            <v>NA</v>
          </cell>
          <cell r="M9" t="str">
            <v>NA</v>
          </cell>
          <cell r="N9" t="str">
            <v>NA</v>
          </cell>
          <cell r="O9"/>
          <cell r="P9"/>
        </row>
        <row r="10">
          <cell r="B10" t="str">
            <v>DM2021</v>
          </cell>
          <cell r="C10" t="str">
            <v>APOSITO DE GASA 15X20 CON BASE DE PARAFINA BLANDA CLORHEXIDINA 0.5%</v>
          </cell>
          <cell r="D10">
            <v>56</v>
          </cell>
          <cell r="E10"/>
          <cell r="F10"/>
          <cell r="G10" t="str">
            <v>Se solicitará muestra física por requerimiento del evaluador</v>
          </cell>
          <cell r="H10" t="str">
            <v>NA</v>
          </cell>
          <cell r="I10" t="str">
            <v xml:space="preserve">NA </v>
          </cell>
          <cell r="J10" t="str">
            <v>NA</v>
          </cell>
          <cell r="K10" t="str">
            <v>NA</v>
          </cell>
          <cell r="L10" t="str">
            <v>NA</v>
          </cell>
          <cell r="M10" t="str">
            <v>NA</v>
          </cell>
          <cell r="N10" t="str">
            <v>NA</v>
          </cell>
          <cell r="O10"/>
          <cell r="P10"/>
        </row>
        <row r="11">
          <cell r="B11" t="str">
            <v>DM1656</v>
          </cell>
          <cell r="C11" t="str">
            <v>APOSITO ESTERIL TRANSPARENTE 7X9 MAS O MENOS 2 CM CON REFUERZO INCORPORADO. Y CON TIRILLAS DE FIJACION Y MARCACION USO ADULTO</v>
          </cell>
          <cell r="D11">
            <v>6569</v>
          </cell>
          <cell r="E11"/>
          <cell r="F11"/>
          <cell r="G11" t="str">
            <v>Se solicitará muestra física por requerimiento del evaluador</v>
          </cell>
          <cell r="H11" t="str">
            <v>NA</v>
          </cell>
          <cell r="I11" t="str">
            <v xml:space="preserve">NA </v>
          </cell>
          <cell r="J11" t="str">
            <v>NA</v>
          </cell>
          <cell r="K11" t="str">
            <v>NA</v>
          </cell>
          <cell r="L11" t="str">
            <v>NA</v>
          </cell>
          <cell r="M11" t="str">
            <v>NA</v>
          </cell>
          <cell r="N11" t="str">
            <v>NA</v>
          </cell>
          <cell r="O11"/>
          <cell r="P11"/>
        </row>
        <row r="12">
          <cell r="B12" t="str">
            <v>DM122</v>
          </cell>
          <cell r="C12" t="str">
            <v>APOSITO ESTERIL TRASPARENTE 5 HASTA 6 CM X 5 HASTA 6 CM CON REFUERZO INCORPORADO. Y CON TIRILLAS DE FIJACION Y MARCACION.USO NEONATAL</v>
          </cell>
          <cell r="D12">
            <v>2297</v>
          </cell>
          <cell r="E12"/>
          <cell r="F12"/>
          <cell r="G12" t="str">
            <v>Se solicitará muestra física por requerimiento del evaluador</v>
          </cell>
          <cell r="H12" t="str">
            <v>NA</v>
          </cell>
          <cell r="I12" t="str">
            <v xml:space="preserve">NA </v>
          </cell>
          <cell r="J12" t="str">
            <v>NA</v>
          </cell>
          <cell r="K12" t="str">
            <v>NA</v>
          </cell>
          <cell r="L12" t="str">
            <v>NA</v>
          </cell>
          <cell r="M12" t="str">
            <v>NA</v>
          </cell>
          <cell r="N12" t="str">
            <v>NA</v>
          </cell>
          <cell r="O12"/>
          <cell r="P12"/>
        </row>
        <row r="13">
          <cell r="B13" t="str">
            <v>DM2340</v>
          </cell>
          <cell r="C13" t="str">
            <v>APOSITO TRASPARENTE ESTERIL CON ALMOHADILLA ABSORVENTE 7 HASTA 9 X 5 HASTA 7 CM</v>
          </cell>
          <cell r="D13">
            <v>1</v>
          </cell>
          <cell r="E13"/>
          <cell r="F13"/>
          <cell r="G13" t="str">
            <v>Se solicitará muestra física por requerimiento del evaluador</v>
          </cell>
          <cell r="H13" t="str">
            <v>NA</v>
          </cell>
          <cell r="I13" t="str">
            <v xml:space="preserve">NA </v>
          </cell>
          <cell r="J13" t="str">
            <v>NA</v>
          </cell>
          <cell r="K13" t="str">
            <v>NA</v>
          </cell>
          <cell r="L13" t="str">
            <v>NA</v>
          </cell>
          <cell r="M13" t="str">
            <v>NA</v>
          </cell>
          <cell r="N13" t="str">
            <v>NA</v>
          </cell>
          <cell r="O13"/>
          <cell r="P13"/>
        </row>
        <row r="14">
          <cell r="B14" t="str">
            <v>DM2341</v>
          </cell>
          <cell r="C14" t="str">
            <v>ASA DE POLIPECTOMIA DESCARTABLE DE 10.15.25 CM X 2.4 A 2.8 MM DE DIAMETRO. LONGITUD DE TRABAJO DE 230 CM</v>
          </cell>
          <cell r="D14">
            <v>10</v>
          </cell>
          <cell r="E14"/>
          <cell r="F14"/>
          <cell r="G14" t="str">
            <v>Se solicitará muestra física por requerimiento del evaluador</v>
          </cell>
          <cell r="H14" t="str">
            <v>NA</v>
          </cell>
          <cell r="I14" t="str">
            <v xml:space="preserve">NA </v>
          </cell>
          <cell r="J14" t="str">
            <v>NA</v>
          </cell>
          <cell r="K14" t="str">
            <v>NA</v>
          </cell>
          <cell r="L14" t="str">
            <v>NA</v>
          </cell>
          <cell r="M14" t="str">
            <v>NA</v>
          </cell>
          <cell r="N14" t="str">
            <v>NA</v>
          </cell>
          <cell r="O14"/>
          <cell r="P14"/>
        </row>
        <row r="15">
          <cell r="B15" t="str">
            <v>DM2342</v>
          </cell>
          <cell r="C15" t="str">
            <v>ASA POLIPECTOMIA HEXAGONAL</v>
          </cell>
          <cell r="D15">
            <v>1</v>
          </cell>
          <cell r="E15"/>
          <cell r="F15"/>
          <cell r="G15" t="str">
            <v>Se solicitará muestra física por requerimiento del evaluador</v>
          </cell>
          <cell r="H15" t="str">
            <v>NA</v>
          </cell>
          <cell r="I15" t="str">
            <v xml:space="preserve">NA </v>
          </cell>
          <cell r="J15" t="str">
            <v>NA</v>
          </cell>
          <cell r="K15" t="str">
            <v>NA</v>
          </cell>
          <cell r="L15" t="str">
            <v>NA</v>
          </cell>
          <cell r="M15" t="str">
            <v>NA</v>
          </cell>
          <cell r="N15" t="str">
            <v>NA</v>
          </cell>
          <cell r="O15"/>
          <cell r="P15"/>
        </row>
        <row r="16">
          <cell r="B16" t="str">
            <v>DM1547</v>
          </cell>
          <cell r="C16" t="str">
            <v>BALON DE DILATACION ESOFAGICA DE 10 12</v>
          </cell>
          <cell r="D16">
            <v>1</v>
          </cell>
          <cell r="E16"/>
          <cell r="F16"/>
          <cell r="G16" t="str">
            <v>Se solicitará muestra física por requerimiento del evaluador</v>
          </cell>
          <cell r="H16" t="str">
            <v>NA</v>
          </cell>
          <cell r="I16" t="str">
            <v xml:space="preserve">NA </v>
          </cell>
          <cell r="J16" t="str">
            <v>NA</v>
          </cell>
          <cell r="K16" t="str">
            <v>NA</v>
          </cell>
          <cell r="L16" t="str">
            <v>NA</v>
          </cell>
          <cell r="M16" t="str">
            <v>NA</v>
          </cell>
          <cell r="N16" t="str">
            <v>NA</v>
          </cell>
          <cell r="O16"/>
          <cell r="P16"/>
        </row>
        <row r="17">
          <cell r="B17" t="str">
            <v>DM1548</v>
          </cell>
          <cell r="C17" t="str">
            <v>BALON DE DILATACION ESOFAGICA DE 12 15</v>
          </cell>
          <cell r="D17">
            <v>1</v>
          </cell>
          <cell r="E17"/>
          <cell r="F17"/>
          <cell r="G17" t="str">
            <v>Se solicitará muestra física por requerimiento del evaluador</v>
          </cell>
          <cell r="H17" t="str">
            <v>NA</v>
          </cell>
          <cell r="I17" t="str">
            <v xml:space="preserve">NA </v>
          </cell>
          <cell r="J17" t="str">
            <v>NA</v>
          </cell>
          <cell r="K17" t="str">
            <v>NA</v>
          </cell>
          <cell r="L17" t="str">
            <v>NA</v>
          </cell>
          <cell r="M17" t="str">
            <v>NA</v>
          </cell>
          <cell r="N17" t="str">
            <v>NA</v>
          </cell>
          <cell r="O17"/>
          <cell r="P17"/>
        </row>
        <row r="18">
          <cell r="B18" t="str">
            <v>DM148</v>
          </cell>
          <cell r="C18" t="str">
            <v>BALON DE DILATACION ESOFAGICA DE 15 18 MM</v>
          </cell>
          <cell r="D18">
            <v>1</v>
          </cell>
          <cell r="E18"/>
          <cell r="F18"/>
          <cell r="G18" t="str">
            <v>Se solicitará muestra física por requerimiento del evaluador</v>
          </cell>
          <cell r="H18" t="str">
            <v>NA</v>
          </cell>
          <cell r="I18" t="str">
            <v xml:space="preserve">NA </v>
          </cell>
          <cell r="J18" t="str">
            <v>NA</v>
          </cell>
          <cell r="K18" t="str">
            <v>NA</v>
          </cell>
          <cell r="L18" t="str">
            <v>NA</v>
          </cell>
          <cell r="M18" t="str">
            <v>NA</v>
          </cell>
          <cell r="N18" t="str">
            <v>NA</v>
          </cell>
          <cell r="O18"/>
          <cell r="P18"/>
        </row>
        <row r="19">
          <cell r="B19" t="str">
            <v>DM149</v>
          </cell>
          <cell r="C19" t="str">
            <v>BALON DE DILATACION ESOFAGICA DE 18 20 MM</v>
          </cell>
          <cell r="D19">
            <v>1</v>
          </cell>
          <cell r="E19"/>
          <cell r="F19"/>
          <cell r="G19" t="str">
            <v>Se solicitará muestra física por requerimiento del evaluador</v>
          </cell>
          <cell r="H19" t="str">
            <v>NA</v>
          </cell>
          <cell r="I19" t="str">
            <v xml:space="preserve">NA </v>
          </cell>
          <cell r="J19" t="str">
            <v>NA</v>
          </cell>
          <cell r="K19" t="str">
            <v>NA</v>
          </cell>
          <cell r="L19" t="str">
            <v>NA</v>
          </cell>
          <cell r="M19" t="str">
            <v>NA</v>
          </cell>
          <cell r="N19" t="str">
            <v>NA</v>
          </cell>
          <cell r="O19"/>
          <cell r="P19"/>
        </row>
        <row r="20">
          <cell r="B20" t="str">
            <v>DM2343</v>
          </cell>
          <cell r="C20" t="str">
            <v>BALON DILATACION ESOFAGICA DE 30 MM PARA ACALASIA</v>
          </cell>
          <cell r="D20">
            <v>1</v>
          </cell>
          <cell r="E20"/>
          <cell r="F20"/>
          <cell r="G20" t="str">
            <v>Se solicitará muestra física por requerimiento del evaluador</v>
          </cell>
          <cell r="H20" t="str">
            <v>NA</v>
          </cell>
          <cell r="I20" t="str">
            <v xml:space="preserve">NA </v>
          </cell>
          <cell r="J20" t="str">
            <v>NA</v>
          </cell>
          <cell r="K20" t="str">
            <v>NA</v>
          </cell>
          <cell r="L20" t="str">
            <v>NA</v>
          </cell>
          <cell r="M20" t="str">
            <v>NA</v>
          </cell>
          <cell r="N20" t="str">
            <v>NA</v>
          </cell>
          <cell r="O20"/>
          <cell r="P20"/>
        </row>
        <row r="21">
          <cell r="B21" t="str">
            <v>DM1546</v>
          </cell>
          <cell r="C21" t="str">
            <v>BALON DE DILATACION ESOFAGICA DE 6 8 MM</v>
          </cell>
          <cell r="D21">
            <v>1</v>
          </cell>
          <cell r="E21"/>
          <cell r="F21"/>
          <cell r="G21" t="str">
            <v>Se solicitará muestra física por requerimiento del evaluador</v>
          </cell>
          <cell r="H21" t="str">
            <v>NA</v>
          </cell>
          <cell r="I21" t="str">
            <v xml:space="preserve">NA </v>
          </cell>
          <cell r="J21" t="str">
            <v>NA</v>
          </cell>
          <cell r="K21" t="str">
            <v>NA</v>
          </cell>
          <cell r="L21" t="str">
            <v>NA</v>
          </cell>
          <cell r="M21" t="str">
            <v>NA</v>
          </cell>
          <cell r="N21" t="str">
            <v>NA</v>
          </cell>
          <cell r="O21"/>
          <cell r="P21"/>
        </row>
        <row r="22">
          <cell r="B22" t="str">
            <v>DM1549</v>
          </cell>
          <cell r="C22" t="str">
            <v>BALON DE DILATACION ESOFAGICA DE 8-10</v>
          </cell>
          <cell r="D22">
            <v>1</v>
          </cell>
          <cell r="E22"/>
          <cell r="F22"/>
          <cell r="G22" t="str">
            <v>Se solicitará muestra física por requerimiento del evaluador</v>
          </cell>
          <cell r="H22" t="str">
            <v>NA</v>
          </cell>
          <cell r="I22" t="str">
            <v xml:space="preserve">NA </v>
          </cell>
          <cell r="J22" t="str">
            <v>NA</v>
          </cell>
          <cell r="K22" t="str">
            <v>NA</v>
          </cell>
          <cell r="L22" t="str">
            <v>NA</v>
          </cell>
          <cell r="M22" t="str">
            <v>NA</v>
          </cell>
          <cell r="N22" t="str">
            <v>NA</v>
          </cell>
          <cell r="O22"/>
          <cell r="P22"/>
        </row>
        <row r="23">
          <cell r="B23" t="str">
            <v>DM150</v>
          </cell>
          <cell r="C23" t="str">
            <v>BALON EXTRACTOR DE CALCULO</v>
          </cell>
          <cell r="D23">
            <v>11</v>
          </cell>
          <cell r="E23"/>
          <cell r="F23"/>
          <cell r="G23" t="str">
            <v>Se solicitará muestra física por requerimiento del evaluador</v>
          </cell>
          <cell r="H23" t="str">
            <v>NA</v>
          </cell>
          <cell r="I23" t="str">
            <v xml:space="preserve">NA </v>
          </cell>
          <cell r="J23" t="str">
            <v>NA</v>
          </cell>
          <cell r="K23" t="str">
            <v>NA</v>
          </cell>
          <cell r="L23" t="str">
            <v>NA</v>
          </cell>
          <cell r="M23" t="str">
            <v>NA</v>
          </cell>
          <cell r="N23" t="str">
            <v>NA</v>
          </cell>
          <cell r="O23"/>
          <cell r="P23"/>
        </row>
        <row r="24">
          <cell r="B24" t="str">
            <v>DM2097</v>
          </cell>
          <cell r="C24" t="str">
            <v>BALON EXTRACTOR DE CALCULOS TRILUMEN</v>
          </cell>
          <cell r="D24">
            <v>1</v>
          </cell>
          <cell r="E24"/>
          <cell r="F24"/>
          <cell r="G24" t="str">
            <v>Se solicitará muestra física por requerimiento del evaluador</v>
          </cell>
          <cell r="H24" t="str">
            <v>NA</v>
          </cell>
          <cell r="I24" t="str">
            <v xml:space="preserve">NA </v>
          </cell>
          <cell r="J24" t="str">
            <v>NA</v>
          </cell>
          <cell r="K24" t="str">
            <v>NA</v>
          </cell>
          <cell r="L24" t="str">
            <v>NA</v>
          </cell>
          <cell r="M24" t="str">
            <v>NA</v>
          </cell>
          <cell r="N24" t="str">
            <v>NA</v>
          </cell>
          <cell r="O24"/>
          <cell r="P24"/>
        </row>
        <row r="25">
          <cell r="B25" t="str">
            <v>DM2344</v>
          </cell>
          <cell r="C25" t="str">
            <v>BALONES PARA DILATACION BILIAR DE ALTA PRESION DESECHABLE 2.8DIAMTRO DEL CANAL, 180 CM DE LONGITUD. DE 4 A 8 MM DE DIAMETRO EXTERNO. CON DIAMETRO DE BALON DE 20 A 40MM</v>
          </cell>
          <cell r="D25">
            <v>1</v>
          </cell>
          <cell r="E25"/>
          <cell r="F25"/>
          <cell r="G25" t="str">
            <v>Se solicitará muestra física por requerimiento del evaluador</v>
          </cell>
          <cell r="H25" t="str">
            <v>NA</v>
          </cell>
          <cell r="I25" t="str">
            <v xml:space="preserve">NA </v>
          </cell>
          <cell r="J25" t="str">
            <v>NA</v>
          </cell>
          <cell r="K25" t="str">
            <v>NA</v>
          </cell>
          <cell r="L25" t="str">
            <v>NA</v>
          </cell>
          <cell r="M25" t="str">
            <v>NA</v>
          </cell>
          <cell r="N25" t="str">
            <v>NA</v>
          </cell>
          <cell r="O25"/>
          <cell r="P25"/>
        </row>
        <row r="26">
          <cell r="B26" t="str">
            <v>DM154</v>
          </cell>
          <cell r="C26" t="str">
            <v>BOLSA COLOSTOMIA NO 32</v>
          </cell>
          <cell r="D26">
            <v>5</v>
          </cell>
          <cell r="E26"/>
          <cell r="F26"/>
          <cell r="G26" t="str">
            <v>Se solicitará muestra física por requerimiento del evaluador</v>
          </cell>
          <cell r="H26" t="str">
            <v>NA</v>
          </cell>
          <cell r="I26" t="str">
            <v xml:space="preserve">NA </v>
          </cell>
          <cell r="J26" t="str">
            <v>NA</v>
          </cell>
          <cell r="K26" t="str">
            <v>NA</v>
          </cell>
          <cell r="L26" t="str">
            <v>NA</v>
          </cell>
          <cell r="M26" t="str">
            <v>NA</v>
          </cell>
          <cell r="N26" t="str">
            <v>NA</v>
          </cell>
          <cell r="O26"/>
          <cell r="P26"/>
        </row>
        <row r="27">
          <cell r="B27" t="str">
            <v>DM2346</v>
          </cell>
          <cell r="C27" t="str">
            <v>BARRERA CUTANEA NO IRRITANTE EN SPRAY</v>
          </cell>
          <cell r="D27">
            <v>1</v>
          </cell>
          <cell r="E27"/>
          <cell r="F27"/>
          <cell r="G27" t="str">
            <v>Se solicitará muestra física por requerimiento del evaluador</v>
          </cell>
          <cell r="H27" t="str">
            <v>NA</v>
          </cell>
          <cell r="I27" t="str">
            <v xml:space="preserve">NA </v>
          </cell>
          <cell r="J27" t="str">
            <v>NA</v>
          </cell>
          <cell r="K27" t="str">
            <v>NA</v>
          </cell>
          <cell r="L27" t="str">
            <v>NA</v>
          </cell>
          <cell r="M27" t="str">
            <v>NA</v>
          </cell>
          <cell r="N27" t="str">
            <v>NA</v>
          </cell>
          <cell r="O27"/>
          <cell r="P27"/>
        </row>
        <row r="28">
          <cell r="B28" t="str">
            <v>DM1977</v>
          </cell>
          <cell r="C28" t="str">
            <v>BARRERA CUTANEA N IRRITANTE EN TOALLA</v>
          </cell>
          <cell r="D28">
            <v>452</v>
          </cell>
          <cell r="E28"/>
          <cell r="F28"/>
          <cell r="G28" t="str">
            <v>Se solicitará muestra física por requerimiento del evaluador</v>
          </cell>
          <cell r="H28" t="str">
            <v>NA</v>
          </cell>
          <cell r="I28" t="str">
            <v xml:space="preserve">NA </v>
          </cell>
          <cell r="J28" t="str">
            <v>NA</v>
          </cell>
          <cell r="K28" t="str">
            <v>NA</v>
          </cell>
          <cell r="L28" t="str">
            <v>NA</v>
          </cell>
          <cell r="M28" t="str">
            <v>NA</v>
          </cell>
          <cell r="N28" t="str">
            <v>NA</v>
          </cell>
          <cell r="O28"/>
          <cell r="P28"/>
        </row>
        <row r="29">
          <cell r="B29" t="str">
            <v>DM2360</v>
          </cell>
          <cell r="C29" t="str">
            <v>CAMISAS URETERALES FLEXIBLE 11.5X36</v>
          </cell>
          <cell r="D29">
            <v>1</v>
          </cell>
          <cell r="E29"/>
          <cell r="F29"/>
          <cell r="G29" t="str">
            <v>Se solicitará muestra física por requerimiento del evaluador</v>
          </cell>
          <cell r="H29" t="str">
            <v>NA</v>
          </cell>
          <cell r="I29" t="str">
            <v xml:space="preserve">NA </v>
          </cell>
          <cell r="J29" t="str">
            <v>NA</v>
          </cell>
          <cell r="K29" t="str">
            <v>NA</v>
          </cell>
          <cell r="L29" t="str">
            <v>NA</v>
          </cell>
          <cell r="M29" t="str">
            <v>NA</v>
          </cell>
          <cell r="N29" t="str">
            <v>NA</v>
          </cell>
          <cell r="O29"/>
          <cell r="P29"/>
        </row>
        <row r="30">
          <cell r="B30" t="str">
            <v>DM2361</v>
          </cell>
          <cell r="C30" t="str">
            <v>CAMISAS URETERALES FLEXIBLE 11.5X45-46</v>
          </cell>
          <cell r="D30">
            <v>1</v>
          </cell>
          <cell r="E30"/>
          <cell r="F30"/>
          <cell r="G30" t="str">
            <v>Se solicitará muestra física por requerimiento del evaluador</v>
          </cell>
          <cell r="H30" t="str">
            <v>NA</v>
          </cell>
          <cell r="I30" t="str">
            <v xml:space="preserve">NA </v>
          </cell>
          <cell r="J30" t="str">
            <v>NA</v>
          </cell>
          <cell r="K30" t="str">
            <v>NA</v>
          </cell>
          <cell r="L30" t="str">
            <v>NA</v>
          </cell>
          <cell r="M30" t="str">
            <v>NA</v>
          </cell>
          <cell r="N30" t="str">
            <v>NA</v>
          </cell>
          <cell r="O30"/>
          <cell r="P30"/>
        </row>
        <row r="31">
          <cell r="B31" t="str">
            <v>DM206</v>
          </cell>
          <cell r="C31" t="str">
            <v>CANDADO CARRO DE PARO CON NUMERO CONSECUTIVO</v>
          </cell>
          <cell r="D31">
            <v>422</v>
          </cell>
          <cell r="E31"/>
          <cell r="F31"/>
          <cell r="G31" t="str">
            <v>Se solicitará muestra física por requerimiento del evaluador</v>
          </cell>
          <cell r="H31" t="str">
            <v>NA</v>
          </cell>
          <cell r="I31" t="str">
            <v xml:space="preserve">NA </v>
          </cell>
          <cell r="J31" t="str">
            <v>NA</v>
          </cell>
          <cell r="K31" t="str">
            <v>NA</v>
          </cell>
          <cell r="L31" t="str">
            <v>NA</v>
          </cell>
          <cell r="M31" t="str">
            <v>NA</v>
          </cell>
          <cell r="N31" t="str">
            <v>NA</v>
          </cell>
          <cell r="O31"/>
          <cell r="P31"/>
        </row>
        <row r="32">
          <cell r="B32" t="str">
            <v>DM212</v>
          </cell>
          <cell r="C32" t="str">
            <v>CANULA DE GUEDEL N 0</v>
          </cell>
          <cell r="D32">
            <v>10</v>
          </cell>
          <cell r="E32"/>
          <cell r="F32"/>
          <cell r="G32" t="str">
            <v>Se solicitará muestra física por requerimiento del evaluador</v>
          </cell>
          <cell r="H32" t="str">
            <v>NA</v>
          </cell>
          <cell r="I32" t="str">
            <v xml:space="preserve">NA </v>
          </cell>
          <cell r="J32" t="str">
            <v>NA</v>
          </cell>
          <cell r="K32" t="str">
            <v>NA</v>
          </cell>
          <cell r="L32" t="str">
            <v>NA</v>
          </cell>
          <cell r="M32" t="str">
            <v>NA</v>
          </cell>
          <cell r="N32" t="str">
            <v>NA</v>
          </cell>
          <cell r="O32"/>
          <cell r="P32"/>
        </row>
        <row r="33">
          <cell r="B33" t="str">
            <v>DM1238</v>
          </cell>
          <cell r="C33" t="str">
            <v>CANULA DE GUEDEL N 1</v>
          </cell>
          <cell r="D33">
            <v>7</v>
          </cell>
          <cell r="E33"/>
          <cell r="F33"/>
          <cell r="G33" t="str">
            <v>Se solicitará muestra física por requerimiento del evaluador</v>
          </cell>
          <cell r="H33" t="str">
            <v>NA</v>
          </cell>
          <cell r="I33" t="str">
            <v xml:space="preserve">NA </v>
          </cell>
          <cell r="J33" t="str">
            <v>NA</v>
          </cell>
          <cell r="K33" t="str">
            <v>NA</v>
          </cell>
          <cell r="L33" t="str">
            <v>NA</v>
          </cell>
          <cell r="M33" t="str">
            <v>NA</v>
          </cell>
          <cell r="N33" t="str">
            <v>NA</v>
          </cell>
          <cell r="O33"/>
          <cell r="P33"/>
        </row>
        <row r="34">
          <cell r="B34" t="str">
            <v>DM215</v>
          </cell>
          <cell r="C34" t="str">
            <v>CANULA DE GUEDEL N 2</v>
          </cell>
          <cell r="D34">
            <v>12</v>
          </cell>
          <cell r="E34"/>
          <cell r="F34"/>
          <cell r="G34" t="str">
            <v>Se solicitará muestra física por requerimiento del evaluador</v>
          </cell>
          <cell r="H34" t="str">
            <v>NA</v>
          </cell>
          <cell r="I34" t="str">
            <v xml:space="preserve">NA </v>
          </cell>
          <cell r="J34" t="str">
            <v>NA</v>
          </cell>
          <cell r="K34" t="str">
            <v>NA</v>
          </cell>
          <cell r="L34" t="str">
            <v>NA</v>
          </cell>
          <cell r="M34" t="str">
            <v>NA</v>
          </cell>
          <cell r="N34" t="str">
            <v>NA</v>
          </cell>
          <cell r="O34"/>
          <cell r="P34"/>
        </row>
        <row r="35">
          <cell r="B35" t="str">
            <v>DM216</v>
          </cell>
          <cell r="C35" t="str">
            <v>CANULA DE GUEDEL N 3</v>
          </cell>
          <cell r="D35">
            <v>28</v>
          </cell>
          <cell r="E35"/>
          <cell r="F35"/>
          <cell r="G35" t="str">
            <v>Se solicitará muestra física por requerimiento del evaluador</v>
          </cell>
          <cell r="H35" t="str">
            <v>NA</v>
          </cell>
          <cell r="I35" t="str">
            <v xml:space="preserve">NA </v>
          </cell>
          <cell r="J35" t="str">
            <v>NA</v>
          </cell>
          <cell r="K35" t="str">
            <v>NA</v>
          </cell>
          <cell r="L35" t="str">
            <v>NA</v>
          </cell>
          <cell r="M35" t="str">
            <v>NA</v>
          </cell>
          <cell r="N35" t="str">
            <v>NA</v>
          </cell>
          <cell r="O35"/>
          <cell r="P35"/>
        </row>
        <row r="36">
          <cell r="B36" t="str">
            <v>DM217</v>
          </cell>
          <cell r="C36" t="str">
            <v>CANULA DE GUEDEL N 4</v>
          </cell>
          <cell r="D36">
            <v>55</v>
          </cell>
          <cell r="E36"/>
          <cell r="F36"/>
          <cell r="G36" t="str">
            <v>Se solicitará muestra física por requerimiento del evaluador</v>
          </cell>
          <cell r="H36" t="str">
            <v>NA</v>
          </cell>
          <cell r="I36" t="str">
            <v xml:space="preserve">NA </v>
          </cell>
          <cell r="J36" t="str">
            <v>NA</v>
          </cell>
          <cell r="K36" t="str">
            <v>NA</v>
          </cell>
          <cell r="L36" t="str">
            <v>NA</v>
          </cell>
          <cell r="M36" t="str">
            <v>NA</v>
          </cell>
          <cell r="N36" t="str">
            <v>NA</v>
          </cell>
          <cell r="O36"/>
          <cell r="P36"/>
        </row>
        <row r="37">
          <cell r="B37" t="str">
            <v>DM218</v>
          </cell>
          <cell r="C37" t="str">
            <v>CANULA DE GUEDEL N 5</v>
          </cell>
          <cell r="D37">
            <v>69</v>
          </cell>
          <cell r="E37"/>
          <cell r="F37"/>
          <cell r="G37" t="str">
            <v>Se solicitará muestra física por requerimiento del evaluador</v>
          </cell>
          <cell r="H37" t="str">
            <v>NA</v>
          </cell>
          <cell r="I37" t="str">
            <v xml:space="preserve">NA </v>
          </cell>
          <cell r="J37" t="str">
            <v>NA</v>
          </cell>
          <cell r="K37" t="str">
            <v>NA</v>
          </cell>
          <cell r="L37" t="str">
            <v>NA</v>
          </cell>
          <cell r="M37" t="str">
            <v>NA</v>
          </cell>
          <cell r="N37" t="str">
            <v>NA</v>
          </cell>
          <cell r="O37"/>
          <cell r="P37"/>
        </row>
        <row r="38">
          <cell r="B38" t="str">
            <v>DM230</v>
          </cell>
          <cell r="C38" t="str">
            <v>CANULA TRAQUEOSTOMIA 5.0 C/B</v>
          </cell>
          <cell r="D38">
            <v>1</v>
          </cell>
          <cell r="E38"/>
          <cell r="F38"/>
          <cell r="G38" t="str">
            <v>Se solicitará muestra física por requerimiento del evaluador</v>
          </cell>
          <cell r="H38" t="str">
            <v>NA</v>
          </cell>
          <cell r="I38" t="str">
            <v xml:space="preserve">NA </v>
          </cell>
          <cell r="J38" t="str">
            <v>NA</v>
          </cell>
          <cell r="K38" t="str">
            <v>NA</v>
          </cell>
          <cell r="L38" t="str">
            <v>NA</v>
          </cell>
          <cell r="M38" t="str">
            <v>NA</v>
          </cell>
          <cell r="N38" t="str">
            <v>NA</v>
          </cell>
          <cell r="O38"/>
          <cell r="P38"/>
        </row>
        <row r="39">
          <cell r="B39" t="str">
            <v>DM2369</v>
          </cell>
          <cell r="C39" t="str">
            <v>CANULA DE TRAQUEOSTOMIA 5 SIN BALON</v>
          </cell>
          <cell r="D39">
            <v>1</v>
          </cell>
          <cell r="E39"/>
          <cell r="F39"/>
          <cell r="G39" t="str">
            <v>Se solicitará muestra física por requerimiento del evaluador</v>
          </cell>
          <cell r="H39" t="str">
            <v>NA</v>
          </cell>
          <cell r="I39" t="str">
            <v xml:space="preserve">NA </v>
          </cell>
          <cell r="J39" t="str">
            <v>NA</v>
          </cell>
          <cell r="K39" t="str">
            <v>NA</v>
          </cell>
          <cell r="L39" t="str">
            <v>NA</v>
          </cell>
          <cell r="M39" t="str">
            <v>NA</v>
          </cell>
          <cell r="N39" t="str">
            <v>NA</v>
          </cell>
          <cell r="O39"/>
          <cell r="P39"/>
        </row>
        <row r="40">
          <cell r="B40" t="str">
            <v>DM234</v>
          </cell>
          <cell r="C40" t="str">
            <v>CANULA TRAQUEOSTOMIA 5.5 C/B</v>
          </cell>
          <cell r="D40">
            <v>1</v>
          </cell>
          <cell r="E40"/>
          <cell r="F40"/>
          <cell r="G40" t="str">
            <v>Se solicitará muestra física por requerimiento del evaluador</v>
          </cell>
          <cell r="H40" t="str">
            <v>NA</v>
          </cell>
          <cell r="I40" t="str">
            <v xml:space="preserve">NA </v>
          </cell>
          <cell r="J40" t="str">
            <v>NA</v>
          </cell>
          <cell r="K40" t="str">
            <v>NA</v>
          </cell>
          <cell r="L40" t="str">
            <v>NA</v>
          </cell>
          <cell r="M40" t="str">
            <v>NA</v>
          </cell>
          <cell r="N40" t="str">
            <v>NA</v>
          </cell>
          <cell r="O40"/>
          <cell r="P40"/>
        </row>
        <row r="41">
          <cell r="B41" t="str">
            <v>DM240</v>
          </cell>
          <cell r="C41" t="str">
            <v>CANULA TRAQUEOSTOMIA 7.0 C/B</v>
          </cell>
          <cell r="D41">
            <v>2</v>
          </cell>
          <cell r="E41"/>
          <cell r="F41"/>
          <cell r="G41" t="str">
            <v>Se solicitará muestra física por requerimiento del evaluador</v>
          </cell>
          <cell r="H41" t="str">
            <v>NA</v>
          </cell>
          <cell r="I41" t="str">
            <v xml:space="preserve">NA </v>
          </cell>
          <cell r="J41" t="str">
            <v>NA</v>
          </cell>
          <cell r="K41" t="str">
            <v>NA</v>
          </cell>
          <cell r="L41" t="str">
            <v>NA</v>
          </cell>
          <cell r="M41" t="str">
            <v>NA</v>
          </cell>
          <cell r="N41" t="str">
            <v>NA</v>
          </cell>
          <cell r="O41"/>
          <cell r="P41"/>
        </row>
        <row r="42">
          <cell r="B42" t="str">
            <v>DM239</v>
          </cell>
          <cell r="C42" t="str">
            <v>CANULA TRAQUEOSTOMIA 7.5 C/B</v>
          </cell>
          <cell r="D42">
            <v>9</v>
          </cell>
          <cell r="E42"/>
          <cell r="F42"/>
          <cell r="G42" t="str">
            <v>Se solicitará muestra física por requerimiento del evaluador</v>
          </cell>
          <cell r="H42" t="str">
            <v>NA</v>
          </cell>
          <cell r="I42" t="str">
            <v xml:space="preserve">NA </v>
          </cell>
          <cell r="J42" t="str">
            <v>NA</v>
          </cell>
          <cell r="K42" t="str">
            <v>NA</v>
          </cell>
          <cell r="L42" t="str">
            <v>NA</v>
          </cell>
          <cell r="M42" t="str">
            <v>NA</v>
          </cell>
          <cell r="N42" t="str">
            <v>NA</v>
          </cell>
          <cell r="O42"/>
          <cell r="P42"/>
        </row>
        <row r="43">
          <cell r="B43" t="str">
            <v>DM243</v>
          </cell>
          <cell r="C43" t="str">
            <v>CANULA TRAQUEOSTOMIA 8.0 C/B</v>
          </cell>
          <cell r="D43">
            <v>17</v>
          </cell>
          <cell r="E43"/>
          <cell r="F43"/>
          <cell r="G43" t="str">
            <v>Se solicitará muestra física por requerimiento del evaluador</v>
          </cell>
          <cell r="H43" t="str">
            <v>NA</v>
          </cell>
          <cell r="I43" t="str">
            <v xml:space="preserve">NA </v>
          </cell>
          <cell r="J43" t="str">
            <v>NA</v>
          </cell>
          <cell r="K43" t="str">
            <v>NA</v>
          </cell>
          <cell r="L43" t="str">
            <v>NA</v>
          </cell>
          <cell r="M43" t="str">
            <v>NA</v>
          </cell>
          <cell r="N43" t="str">
            <v>NA</v>
          </cell>
          <cell r="O43"/>
          <cell r="P43"/>
        </row>
        <row r="44">
          <cell r="B44" t="str">
            <v>DM2300</v>
          </cell>
          <cell r="C44" t="str">
            <v>CANULA NASAL DE ALTO FLUJO ADULTO TALLA M</v>
          </cell>
          <cell r="D44">
            <v>14</v>
          </cell>
          <cell r="E44"/>
          <cell r="F44"/>
          <cell r="G44" t="str">
            <v>Se solicitará muestra física por requerimiento del evaluador</v>
          </cell>
          <cell r="H44" t="str">
            <v>NA</v>
          </cell>
          <cell r="I44" t="str">
            <v xml:space="preserve">NA </v>
          </cell>
          <cell r="J44" t="str">
            <v>NA</v>
          </cell>
          <cell r="K44" t="str">
            <v>NA</v>
          </cell>
          <cell r="L44" t="str">
            <v>NA</v>
          </cell>
          <cell r="M44" t="str">
            <v>NA</v>
          </cell>
          <cell r="N44" t="str">
            <v>NA</v>
          </cell>
          <cell r="O44"/>
          <cell r="P44"/>
        </row>
        <row r="45">
          <cell r="B45" t="str">
            <v>DM2301</v>
          </cell>
          <cell r="C45" t="str">
            <v>CANULA NASAL DE ALTO FLUJO ADULTO TALLA S</v>
          </cell>
          <cell r="D45">
            <v>2</v>
          </cell>
          <cell r="E45"/>
          <cell r="F45"/>
          <cell r="G45" t="str">
            <v>Se solicitará muestra física por requerimiento del evaluador</v>
          </cell>
          <cell r="H45" t="str">
            <v>NA</v>
          </cell>
          <cell r="I45" t="str">
            <v xml:space="preserve">NA </v>
          </cell>
          <cell r="J45" t="str">
            <v>NA</v>
          </cell>
          <cell r="K45" t="str">
            <v>NA</v>
          </cell>
          <cell r="L45" t="str">
            <v>NA</v>
          </cell>
          <cell r="M45" t="str">
            <v>NA</v>
          </cell>
          <cell r="N45" t="str">
            <v>NA</v>
          </cell>
          <cell r="O45"/>
          <cell r="P45"/>
        </row>
        <row r="46">
          <cell r="B46" t="str">
            <v>DM220</v>
          </cell>
          <cell r="C46" t="str">
            <v>CANULA NASAL PARA OXIGENO ADULTO 1.5MTS</v>
          </cell>
          <cell r="D46">
            <v>1772</v>
          </cell>
          <cell r="E46"/>
          <cell r="F46"/>
          <cell r="G46" t="str">
            <v>Se solicitará muestra física por requerimiento del evaluador</v>
          </cell>
          <cell r="H46" t="str">
            <v>NA</v>
          </cell>
          <cell r="I46" t="str">
            <v xml:space="preserve">NA </v>
          </cell>
          <cell r="J46" t="str">
            <v>NA</v>
          </cell>
          <cell r="K46" t="str">
            <v>NA</v>
          </cell>
          <cell r="L46" t="str">
            <v>NA</v>
          </cell>
          <cell r="M46" t="str">
            <v>NA</v>
          </cell>
          <cell r="N46" t="str">
            <v>NA</v>
          </cell>
          <cell r="O46"/>
          <cell r="P46"/>
        </row>
        <row r="47">
          <cell r="B47" t="str">
            <v>DM222</v>
          </cell>
          <cell r="C47" t="str">
            <v>CANULA NASAL PEDIATRICA</v>
          </cell>
          <cell r="D47">
            <v>592</v>
          </cell>
          <cell r="E47"/>
          <cell r="F47"/>
          <cell r="G47" t="str">
            <v>Se solicitará muestra física por requerimiento del evaluador</v>
          </cell>
          <cell r="H47" t="str">
            <v>NA</v>
          </cell>
          <cell r="I47" t="str">
            <v xml:space="preserve">NA </v>
          </cell>
          <cell r="J47" t="str">
            <v>NA</v>
          </cell>
          <cell r="K47" t="str">
            <v>NA</v>
          </cell>
          <cell r="L47" t="str">
            <v>NA</v>
          </cell>
          <cell r="M47" t="str">
            <v>NA</v>
          </cell>
          <cell r="N47" t="str">
            <v>NA</v>
          </cell>
          <cell r="O47"/>
          <cell r="P47"/>
        </row>
        <row r="48">
          <cell r="B48" t="str">
            <v>DM1601</v>
          </cell>
          <cell r="C48" t="str">
            <v>CATETER DE ACCESO URETRAL AXXCES</v>
          </cell>
          <cell r="D48">
            <v>1</v>
          </cell>
          <cell r="E48"/>
          <cell r="F48"/>
          <cell r="G48" t="str">
            <v>Se solicitará muestra física por requerimiento del evaluador</v>
          </cell>
          <cell r="H48" t="str">
            <v>NA</v>
          </cell>
          <cell r="I48" t="str">
            <v xml:space="preserve">NA </v>
          </cell>
          <cell r="J48" t="str">
            <v>NA</v>
          </cell>
          <cell r="K48" t="str">
            <v>NA</v>
          </cell>
          <cell r="L48" t="str">
            <v>NA</v>
          </cell>
          <cell r="M48" t="str">
            <v>NA</v>
          </cell>
          <cell r="N48" t="str">
            <v>NA</v>
          </cell>
          <cell r="O48"/>
          <cell r="P48"/>
        </row>
        <row r="49">
          <cell r="B49" t="str">
            <v>DM1908</v>
          </cell>
          <cell r="C49" t="str">
            <v>CATETER EPICUTANEO 28 FR - CABELLO DE ANGEL</v>
          </cell>
          <cell r="D49">
            <v>7</v>
          </cell>
          <cell r="E49"/>
          <cell r="F49"/>
          <cell r="G49" t="str">
            <v>Se solicitará muestra física por requerimiento del evaluador</v>
          </cell>
          <cell r="H49" t="str">
            <v>NA</v>
          </cell>
          <cell r="I49" t="str">
            <v xml:space="preserve">NA </v>
          </cell>
          <cell r="J49" t="str">
            <v>NA</v>
          </cell>
          <cell r="K49" t="str">
            <v>NA</v>
          </cell>
          <cell r="L49" t="str">
            <v>NA</v>
          </cell>
          <cell r="M49" t="str">
            <v>NA</v>
          </cell>
          <cell r="N49" t="str">
            <v>NA</v>
          </cell>
          <cell r="O49"/>
          <cell r="P49"/>
        </row>
        <row r="50">
          <cell r="B50" t="str">
            <v>DM1696</v>
          </cell>
          <cell r="C50" t="str">
            <v>CATETER DOBLE J 4.7 HASTA 4.8 FR X 24 CM</v>
          </cell>
          <cell r="D50">
            <v>2</v>
          </cell>
          <cell r="E50"/>
          <cell r="F50"/>
          <cell r="G50" t="str">
            <v>Se solicitará muestra física por requerimiento del evaluador</v>
          </cell>
          <cell r="H50" t="str">
            <v>NA</v>
          </cell>
          <cell r="I50" t="str">
            <v xml:space="preserve">NA </v>
          </cell>
          <cell r="J50" t="str">
            <v>NA</v>
          </cell>
          <cell r="K50" t="str">
            <v>NA</v>
          </cell>
          <cell r="L50" t="str">
            <v>NA</v>
          </cell>
          <cell r="M50" t="str">
            <v>NA</v>
          </cell>
          <cell r="N50" t="str">
            <v>NA</v>
          </cell>
          <cell r="O50"/>
          <cell r="P50"/>
        </row>
        <row r="51">
          <cell r="B51" t="str">
            <v>DM276</v>
          </cell>
          <cell r="C51" t="str">
            <v>CATETER DOBLE J 6.0 FR X 26 CM</v>
          </cell>
          <cell r="D51">
            <v>5</v>
          </cell>
          <cell r="E51"/>
          <cell r="F51"/>
          <cell r="G51" t="str">
            <v>Se solicitará muestra física por requerimiento del evaluador</v>
          </cell>
          <cell r="H51" t="str">
            <v>NA</v>
          </cell>
          <cell r="I51" t="str">
            <v xml:space="preserve">NA </v>
          </cell>
          <cell r="J51" t="str">
            <v>NA</v>
          </cell>
          <cell r="K51" t="str">
            <v>NA</v>
          </cell>
          <cell r="L51" t="str">
            <v>NA</v>
          </cell>
          <cell r="M51" t="str">
            <v>NA</v>
          </cell>
          <cell r="N51" t="str">
            <v>NA</v>
          </cell>
          <cell r="O51"/>
          <cell r="P51"/>
        </row>
        <row r="52">
          <cell r="B52" t="str">
            <v>DM2378</v>
          </cell>
          <cell r="C52" t="str">
            <v>CATETER EPICUTANEO 2FR 24G MONOLUMEN</v>
          </cell>
          <cell r="D52">
            <v>1</v>
          </cell>
          <cell r="E52"/>
          <cell r="F52"/>
          <cell r="G52" t="str">
            <v>Se solicitará muestra física por requerimiento del evaluador</v>
          </cell>
          <cell r="H52" t="str">
            <v>NA</v>
          </cell>
          <cell r="I52" t="str">
            <v xml:space="preserve">NA </v>
          </cell>
          <cell r="J52" t="str">
            <v>NA</v>
          </cell>
          <cell r="K52" t="str">
            <v>NA</v>
          </cell>
          <cell r="L52" t="str">
            <v>NA</v>
          </cell>
          <cell r="M52" t="str">
            <v>NA</v>
          </cell>
          <cell r="N52" t="str">
            <v>NA</v>
          </cell>
          <cell r="O52"/>
          <cell r="P52"/>
        </row>
        <row r="53">
          <cell r="B53" t="str">
            <v>DM343</v>
          </cell>
          <cell r="C53" t="str">
            <v>CATETER UMBILICAL ARTERIAL N 2.5</v>
          </cell>
          <cell r="D53">
            <v>3</v>
          </cell>
          <cell r="E53"/>
          <cell r="F53"/>
          <cell r="G53" t="str">
            <v>Se solicitará muestra física por requerimiento del evaluador</v>
          </cell>
          <cell r="H53" t="str">
            <v>NA</v>
          </cell>
          <cell r="I53" t="str">
            <v xml:space="preserve">NA </v>
          </cell>
          <cell r="J53" t="str">
            <v>NA</v>
          </cell>
          <cell r="K53" t="str">
            <v>NA</v>
          </cell>
          <cell r="L53" t="str">
            <v>NA</v>
          </cell>
          <cell r="M53" t="str">
            <v>NA</v>
          </cell>
          <cell r="N53" t="str">
            <v>NA</v>
          </cell>
          <cell r="O53"/>
          <cell r="P53"/>
        </row>
        <row r="54">
          <cell r="B54" t="str">
            <v>DM2392</v>
          </cell>
          <cell r="C54" t="str">
            <v>CATETER URETERAL STENT PERCUFLEX 48X24CM</v>
          </cell>
          <cell r="D54">
            <v>1</v>
          </cell>
          <cell r="E54"/>
          <cell r="F54"/>
          <cell r="G54" t="str">
            <v>Se solicitará muestra física por requerimiento del evaluador</v>
          </cell>
          <cell r="H54" t="str">
            <v>NA</v>
          </cell>
          <cell r="I54" t="str">
            <v xml:space="preserve">NA </v>
          </cell>
          <cell r="J54" t="str">
            <v>NA</v>
          </cell>
          <cell r="K54" t="str">
            <v>NA</v>
          </cell>
          <cell r="L54" t="str">
            <v>NA</v>
          </cell>
          <cell r="M54" t="str">
            <v>NA</v>
          </cell>
          <cell r="N54" t="str">
            <v>NA</v>
          </cell>
          <cell r="O54"/>
          <cell r="P54"/>
        </row>
        <row r="55">
          <cell r="B55" t="str">
            <v>DM371</v>
          </cell>
          <cell r="C55" t="str">
            <v>CINTA AUTOADHESIVA DE CONTROL QUIMICO  PARA  VAPOR LIBRE DE PLOMO</v>
          </cell>
          <cell r="D55">
            <v>32</v>
          </cell>
          <cell r="E55"/>
          <cell r="F55"/>
          <cell r="G55" t="str">
            <v>Se solicitará muestra física por requerimiento del evaluador</v>
          </cell>
          <cell r="H55" t="str">
            <v xml:space="preserve"> 2020DM-0022517</v>
          </cell>
          <cell r="I55">
            <v>47819</v>
          </cell>
          <cell r="J55" t="str">
            <v>YIPAK</v>
          </cell>
          <cell r="K55" t="str">
            <v xml:space="preserve">ROLLO </v>
          </cell>
          <cell r="L55">
            <v>9445.3781512605037</v>
          </cell>
          <cell r="M55">
            <v>1794.6218487394958</v>
          </cell>
          <cell r="N55">
            <v>11240</v>
          </cell>
          <cell r="O55"/>
          <cell r="P55" t="str">
            <v>CUMPLE</v>
          </cell>
        </row>
        <row r="56">
          <cell r="B56" t="str">
            <v>DM2302</v>
          </cell>
          <cell r="C56" t="str">
            <v>CIRCUITO ADULTO ALTO FLUJO CON CAMARA AJUSTABLE A VENTILADOR MECANICO</v>
          </cell>
          <cell r="D56">
            <v>13</v>
          </cell>
          <cell r="E56"/>
          <cell r="F56"/>
          <cell r="G56" t="str">
            <v>Se solicitará muestra física por requerimiento del evaluador</v>
          </cell>
          <cell r="H56" t="str">
            <v>NA</v>
          </cell>
          <cell r="I56" t="str">
            <v xml:space="preserve">NA </v>
          </cell>
          <cell r="J56" t="str">
            <v>NA</v>
          </cell>
          <cell r="K56" t="str">
            <v>NA</v>
          </cell>
          <cell r="L56" t="str">
            <v>NA</v>
          </cell>
          <cell r="M56" t="str">
            <v>NA</v>
          </cell>
          <cell r="N56" t="str">
            <v>NA</v>
          </cell>
          <cell r="O56"/>
          <cell r="P56"/>
        </row>
        <row r="57">
          <cell r="B57" t="str">
            <v>DM2403</v>
          </cell>
          <cell r="C57" t="str">
            <v>CIRCUITO ALTO FLUJO NEONATAL/ PEDIATRICO CON CAMARA</v>
          </cell>
          <cell r="D57">
            <v>1</v>
          </cell>
          <cell r="E57"/>
          <cell r="F57"/>
          <cell r="G57" t="str">
            <v>Se solicitará muestra física por requerimiento del evaluador</v>
          </cell>
          <cell r="H57" t="str">
            <v>NA</v>
          </cell>
          <cell r="I57" t="str">
            <v xml:space="preserve">NA </v>
          </cell>
          <cell r="J57" t="str">
            <v>NA</v>
          </cell>
          <cell r="K57" t="str">
            <v>NA</v>
          </cell>
          <cell r="L57" t="str">
            <v>NA</v>
          </cell>
          <cell r="M57" t="str">
            <v>NA</v>
          </cell>
          <cell r="N57" t="str">
            <v>NA</v>
          </cell>
          <cell r="O57"/>
          <cell r="P57"/>
        </row>
        <row r="58">
          <cell r="B58" t="str">
            <v>DM377</v>
          </cell>
          <cell r="C58" t="str">
            <v>CIRCUITO DE ANESTESIA ADULTO CON BALON 3 LITROS</v>
          </cell>
          <cell r="D58">
            <v>508</v>
          </cell>
          <cell r="E58"/>
          <cell r="F58"/>
          <cell r="G58" t="str">
            <v>Se solicitará muestra física por requerimiento del evaluador</v>
          </cell>
          <cell r="H58" t="str">
            <v>NA</v>
          </cell>
          <cell r="I58" t="str">
            <v xml:space="preserve">NA </v>
          </cell>
          <cell r="J58" t="str">
            <v>NA</v>
          </cell>
          <cell r="K58" t="str">
            <v>NA</v>
          </cell>
          <cell r="L58" t="str">
            <v>NA</v>
          </cell>
          <cell r="M58" t="str">
            <v>NA</v>
          </cell>
          <cell r="N58" t="str">
            <v>NA</v>
          </cell>
          <cell r="O58"/>
          <cell r="P58"/>
        </row>
        <row r="59">
          <cell r="B59" t="str">
            <v>DM2130</v>
          </cell>
          <cell r="C59" t="str">
            <v>CIRCUITO DE VENTILACION  MECANICA NEONATAL CON CAMARA+TRAMPA  DE AGUA EN LA VIA ESPIRATORIA</v>
          </cell>
          <cell r="D59">
            <v>36</v>
          </cell>
          <cell r="E59"/>
          <cell r="F59"/>
          <cell r="G59" t="str">
            <v>Se solicitará muestra física por requerimiento del evaluador</v>
          </cell>
          <cell r="H59" t="str">
            <v>NA</v>
          </cell>
          <cell r="I59" t="str">
            <v xml:space="preserve">NA </v>
          </cell>
          <cell r="J59" t="str">
            <v>NA</v>
          </cell>
          <cell r="K59" t="str">
            <v>NA</v>
          </cell>
          <cell r="L59" t="str">
            <v>NA</v>
          </cell>
          <cell r="M59" t="str">
            <v>NA</v>
          </cell>
          <cell r="N59" t="str">
            <v>NA</v>
          </cell>
          <cell r="O59"/>
          <cell r="P59"/>
        </row>
        <row r="60">
          <cell r="B60" t="str">
            <v>DM398</v>
          </cell>
          <cell r="C60" t="str">
            <v>CLAMP UMBILICAL</v>
          </cell>
          <cell r="D60">
            <v>426</v>
          </cell>
          <cell r="E60"/>
          <cell r="F60"/>
          <cell r="G60" t="str">
            <v>Se solicitará muestra física por requerimiento del evaluador</v>
          </cell>
          <cell r="H60" t="str">
            <v>NA</v>
          </cell>
          <cell r="I60" t="str">
            <v xml:space="preserve">NA </v>
          </cell>
          <cell r="J60" t="str">
            <v>NA</v>
          </cell>
          <cell r="K60" t="str">
            <v>NA</v>
          </cell>
          <cell r="L60" t="str">
            <v>NA</v>
          </cell>
          <cell r="M60" t="str">
            <v>NA</v>
          </cell>
          <cell r="N60" t="str">
            <v>NA</v>
          </cell>
          <cell r="O60"/>
          <cell r="P60"/>
        </row>
        <row r="61">
          <cell r="B61" t="str">
            <v>DM2112</v>
          </cell>
          <cell r="C61" t="str">
            <v>CREMA PROTECTORA CUTANEA CON OXIDO DE ZINC PARA PREVENCION LESIONES POR PRESION. 10%</v>
          </cell>
          <cell r="D61">
            <v>5</v>
          </cell>
          <cell r="E61"/>
          <cell r="F61"/>
          <cell r="G61" t="str">
            <v>Se solicitará muestra física por requerimiento del evaluador</v>
          </cell>
          <cell r="H61" t="str">
            <v>NA</v>
          </cell>
          <cell r="I61" t="str">
            <v xml:space="preserve">NA </v>
          </cell>
          <cell r="J61" t="str">
            <v>NA</v>
          </cell>
          <cell r="K61" t="str">
            <v>NA</v>
          </cell>
          <cell r="L61" t="str">
            <v>NA</v>
          </cell>
          <cell r="M61" t="str">
            <v>NA</v>
          </cell>
          <cell r="N61" t="str">
            <v>NA</v>
          </cell>
          <cell r="O61"/>
          <cell r="P61"/>
        </row>
        <row r="62">
          <cell r="B62" t="str">
            <v>DM1827</v>
          </cell>
          <cell r="C62" t="str">
            <v>DESINCRUSTANTE REMOVEDOR DE OXIDO Y CORROSION PARA INSTRUMENT. QUIR.</v>
          </cell>
          <cell r="D62">
            <v>2</v>
          </cell>
          <cell r="E62"/>
          <cell r="F62"/>
          <cell r="G62" t="str">
            <v>Se solicitará muestra física por requerimiento del evaluador</v>
          </cell>
          <cell r="H62" t="str">
            <v>NA</v>
          </cell>
          <cell r="I62" t="str">
            <v xml:space="preserve">NA </v>
          </cell>
          <cell r="J62" t="str">
            <v>NA</v>
          </cell>
          <cell r="K62" t="str">
            <v>NA</v>
          </cell>
          <cell r="L62" t="str">
            <v>NA</v>
          </cell>
          <cell r="M62" t="str">
            <v>NA</v>
          </cell>
          <cell r="N62" t="str">
            <v>NA</v>
          </cell>
          <cell r="O62"/>
          <cell r="P62"/>
        </row>
        <row r="63">
          <cell r="B63" t="str">
            <v>DM609</v>
          </cell>
          <cell r="C63" t="str">
            <v>DETERGENTE LÍQUIDO CONCENTRADO NEUTRO Y BIODEGRADABLE PARA AREAS, SUPERFICIES Y EQUIPOS BIOMÉDICOS Y ELEMENTOS DE USO HOSPITALARIO E INDUSTRIAL PRESENTACIÓN DE 3 A 5L</v>
          </cell>
          <cell r="D63">
            <v>15</v>
          </cell>
          <cell r="E63"/>
          <cell r="F63"/>
          <cell r="G63" t="str">
            <v>Se solicitará muestra física por requerimiento del evaluador</v>
          </cell>
          <cell r="H63" t="str">
            <v>NA</v>
          </cell>
          <cell r="I63" t="str">
            <v xml:space="preserve">NA </v>
          </cell>
          <cell r="J63" t="str">
            <v>NA</v>
          </cell>
          <cell r="K63" t="str">
            <v>NA</v>
          </cell>
          <cell r="L63" t="str">
            <v>NA</v>
          </cell>
          <cell r="M63" t="str">
            <v>NA</v>
          </cell>
          <cell r="N63" t="str">
            <v>NA</v>
          </cell>
          <cell r="O63"/>
          <cell r="P63"/>
        </row>
        <row r="64">
          <cell r="B64" t="str">
            <v>DM435</v>
          </cell>
          <cell r="C64" t="str">
            <v>ELECTRODO DESECHABLE PEDIATRICO</v>
          </cell>
          <cell r="D64">
            <v>463</v>
          </cell>
          <cell r="E64"/>
          <cell r="F64"/>
          <cell r="G64" t="str">
            <v>Se solicitará muestra física por requerimiento del evaluador</v>
          </cell>
          <cell r="H64" t="str">
            <v>NA</v>
          </cell>
          <cell r="I64" t="str">
            <v xml:space="preserve">NA </v>
          </cell>
          <cell r="J64" t="str">
            <v>NA</v>
          </cell>
          <cell r="K64" t="str">
            <v>NA</v>
          </cell>
          <cell r="L64" t="str">
            <v>NA</v>
          </cell>
          <cell r="M64" t="str">
            <v>NA</v>
          </cell>
          <cell r="N64" t="str">
            <v>NA</v>
          </cell>
          <cell r="O64"/>
          <cell r="P64"/>
        </row>
        <row r="65">
          <cell r="B65" t="str">
            <v>DM830</v>
          </cell>
          <cell r="C65" t="str">
            <v>EMPAQUE PARA ESTERILIZACION GRADO MEDICO ENTRE 60 Y 70GR/M2 DE  100 MM X 200M</v>
          </cell>
          <cell r="D65">
            <v>1</v>
          </cell>
          <cell r="E65"/>
          <cell r="F65"/>
          <cell r="G65" t="str">
            <v>Se solicitará muestra física por requerimiento del evaluador</v>
          </cell>
          <cell r="H65" t="str">
            <v>2019DM-0020843</v>
          </cell>
          <cell r="I65">
            <v>47456</v>
          </cell>
          <cell r="J65" t="str">
            <v>YIPAK</v>
          </cell>
          <cell r="K65" t="str">
            <v xml:space="preserve">ROLLO </v>
          </cell>
          <cell r="L65">
            <v>63846</v>
          </cell>
          <cell r="M65">
            <v>12130.74</v>
          </cell>
          <cell r="N65">
            <v>75976.740000000005</v>
          </cell>
          <cell r="O65"/>
          <cell r="P65" t="str">
            <v>CUMPLE</v>
          </cell>
        </row>
        <row r="66">
          <cell r="B66" t="str">
            <v>DM2000</v>
          </cell>
          <cell r="C66" t="str">
            <v>EMPAQUE PARA ESTERILIZACION GRADO MEDICO ENTRE 60 Y 70GR/M2 DE  150 MM X 200M</v>
          </cell>
          <cell r="D66">
            <v>2</v>
          </cell>
          <cell r="E66"/>
          <cell r="F66"/>
          <cell r="G66" t="str">
            <v>Se solicitará muestra física por requerimiento del evaluador</v>
          </cell>
          <cell r="H66" t="str">
            <v>2019DM-0020843</v>
          </cell>
          <cell r="I66">
            <v>47456</v>
          </cell>
          <cell r="J66" t="str">
            <v>YIPAK</v>
          </cell>
          <cell r="K66" t="str">
            <v xml:space="preserve">ROLLO </v>
          </cell>
          <cell r="L66">
            <v>95010</v>
          </cell>
          <cell r="M66">
            <v>18051.900000000001</v>
          </cell>
          <cell r="N66">
            <v>113061.9</v>
          </cell>
          <cell r="O66"/>
          <cell r="P66" t="str">
            <v>CUMPLE</v>
          </cell>
        </row>
        <row r="67">
          <cell r="B67" t="str">
            <v>DM2001</v>
          </cell>
          <cell r="C67" t="str">
            <v>EMPAQUE PARA ESTERILIZACION GRADO MEDICO ENTRE 60 Y 70GR/M2 DE  200 MM X 200M. TRES INDICADORES</v>
          </cell>
          <cell r="D67">
            <v>3</v>
          </cell>
          <cell r="E67"/>
          <cell r="F67"/>
          <cell r="G67" t="str">
            <v>Se solicitará muestra física por requerimiento del evaluador</v>
          </cell>
          <cell r="H67" t="str">
            <v>2019DM-0020843</v>
          </cell>
          <cell r="I67">
            <v>47456</v>
          </cell>
          <cell r="J67" t="str">
            <v>YIPAK</v>
          </cell>
          <cell r="K67" t="str">
            <v xml:space="preserve">ROLLO </v>
          </cell>
          <cell r="L67">
            <v>139856</v>
          </cell>
          <cell r="M67">
            <v>26572.639999999999</v>
          </cell>
          <cell r="N67">
            <v>166428.64000000001</v>
          </cell>
          <cell r="O67"/>
          <cell r="P67" t="str">
            <v>NO CUMPLE</v>
          </cell>
        </row>
        <row r="68">
          <cell r="B68" t="str">
            <v>DM792</v>
          </cell>
          <cell r="C68" t="str">
            <v>EMPAQUE PARA ESTERILIZACION GRADO MEDICO ENTRE 60 Y 70GR/M2 DE  250 MM X 200M</v>
          </cell>
          <cell r="D68">
            <v>2</v>
          </cell>
          <cell r="E68"/>
          <cell r="F68"/>
          <cell r="G68" t="str">
            <v>Se solicitará muestra física por requerimiento del evaluador</v>
          </cell>
          <cell r="H68" t="str">
            <v>2019DM-0020843</v>
          </cell>
          <cell r="I68">
            <v>47456</v>
          </cell>
          <cell r="J68" t="str">
            <v>YIPAK</v>
          </cell>
          <cell r="K68" t="str">
            <v xml:space="preserve">ROLLO </v>
          </cell>
          <cell r="L68">
            <v>175478</v>
          </cell>
          <cell r="M68">
            <v>33340.82</v>
          </cell>
          <cell r="N68">
            <v>208818.82</v>
          </cell>
          <cell r="O68"/>
          <cell r="P68" t="str">
            <v>CUMPLE</v>
          </cell>
        </row>
        <row r="69">
          <cell r="B69" t="str">
            <v>DM1635</v>
          </cell>
          <cell r="C69" t="str">
            <v>EMPAQUE PARA ESTERILIZACION GRADO MEDICO ENTRE 60 Y 70GR/M2 DE  250MMX 5MM – 6.5 X 100M (FUELLE)</v>
          </cell>
          <cell r="D69">
            <v>1</v>
          </cell>
          <cell r="E69"/>
          <cell r="F69"/>
          <cell r="G69" t="str">
            <v>Se solicitará muestra física por requerimiento del evaluador</v>
          </cell>
          <cell r="H69" t="str">
            <v>2019DM-0020843</v>
          </cell>
          <cell r="I69">
            <v>47456</v>
          </cell>
          <cell r="J69" t="str">
            <v>YIPAK</v>
          </cell>
          <cell r="K69" t="str">
            <v xml:space="preserve">ROLLO </v>
          </cell>
          <cell r="L69">
            <v>139856</v>
          </cell>
          <cell r="M69">
            <v>26572.639999999999</v>
          </cell>
          <cell r="N69">
            <v>166428.64000000001</v>
          </cell>
          <cell r="O69"/>
          <cell r="P69" t="str">
            <v>CUMPLE</v>
          </cell>
        </row>
        <row r="70">
          <cell r="B70" t="str">
            <v>DM1787</v>
          </cell>
          <cell r="C70" t="str">
            <v>EMPAQUE PARA ESTERILIZACION GRADO MEDICO ENTRE 60 Y 70GR/M2 DE  300MMX 5MM-6.5 X 100M(FUELLE)</v>
          </cell>
          <cell r="D70">
            <v>1</v>
          </cell>
          <cell r="E70"/>
          <cell r="F70"/>
          <cell r="G70" t="str">
            <v>Se solicitará muestra física por requerimiento del evaluador</v>
          </cell>
          <cell r="H70" t="str">
            <v>2019DM-0020843</v>
          </cell>
          <cell r="I70">
            <v>47456</v>
          </cell>
          <cell r="J70" t="str">
            <v>YIPAK</v>
          </cell>
          <cell r="K70" t="str">
            <v xml:space="preserve">ROLLO </v>
          </cell>
          <cell r="L70">
            <v>161176</v>
          </cell>
          <cell r="M70">
            <v>30623.439999999999</v>
          </cell>
          <cell r="N70">
            <v>191799.44</v>
          </cell>
          <cell r="O70"/>
          <cell r="P70" t="str">
            <v>CUMPLE</v>
          </cell>
        </row>
        <row r="71">
          <cell r="B71" t="str">
            <v>DM1747</v>
          </cell>
          <cell r="C71" t="str">
            <v>EMPAQUE PARA ESTERILIZACION GRADO MEDICO ENTRE 60 Y 70 GR/M2 DE 50 MM X 200 M</v>
          </cell>
          <cell r="D71">
            <v>1</v>
          </cell>
          <cell r="E71"/>
          <cell r="F71"/>
          <cell r="G71" t="str">
            <v>Se solicitará muestra física por requerimiento del evaluador</v>
          </cell>
          <cell r="H71" t="str">
            <v>2019DM-0020843</v>
          </cell>
          <cell r="I71">
            <v>47456</v>
          </cell>
          <cell r="J71" t="str">
            <v>YIPAK</v>
          </cell>
          <cell r="K71" t="str">
            <v xml:space="preserve">ROLLO </v>
          </cell>
          <cell r="L71">
            <v>31163</v>
          </cell>
          <cell r="M71">
            <v>5920.97</v>
          </cell>
          <cell r="N71">
            <v>37083.97</v>
          </cell>
          <cell r="O71"/>
          <cell r="P71" t="str">
            <v>CUMPLE</v>
          </cell>
        </row>
        <row r="72">
          <cell r="B72" t="str">
            <v>DM790</v>
          </cell>
          <cell r="C72" t="str">
            <v>EMPAQUE PARA ESTERILIZACION GRADO MEDICO ENTRE 60 Y 70GR/M2 DE  75 MM X 200M</v>
          </cell>
          <cell r="D72">
            <v>1</v>
          </cell>
          <cell r="E72"/>
          <cell r="F72"/>
          <cell r="G72" t="str">
            <v>Se solicitará muestra física por requerimiento del evaluador</v>
          </cell>
          <cell r="H72" t="str">
            <v>2019DM-0020843</v>
          </cell>
          <cell r="I72">
            <v>47456</v>
          </cell>
          <cell r="J72" t="str">
            <v>YIPAK</v>
          </cell>
          <cell r="K72" t="str">
            <v xml:space="preserve">ROLLO </v>
          </cell>
          <cell r="L72">
            <v>48794</v>
          </cell>
          <cell r="M72">
            <v>9270.86</v>
          </cell>
          <cell r="N72">
            <v>58064.86</v>
          </cell>
          <cell r="O72"/>
          <cell r="P72" t="str">
            <v>CUMPLE</v>
          </cell>
        </row>
        <row r="73">
          <cell r="B73" t="str">
            <v>DM1741</v>
          </cell>
          <cell r="C73" t="str">
            <v>EMPAQUE PARA ESTERILIZACION PARA PEROXIDO DE HIDROGENO CON INDICADOR QUIMICO 70 - 100M X 25 CM 55 HASTA 75 GR</v>
          </cell>
          <cell r="D73">
            <v>1</v>
          </cell>
          <cell r="E73"/>
          <cell r="F73"/>
          <cell r="G73" t="str">
            <v>Se solicitará muestra física por requerimiento del evaluador</v>
          </cell>
          <cell r="H73" t="str">
            <v>2019DM-0020843</v>
          </cell>
          <cell r="I73">
            <v>47456</v>
          </cell>
          <cell r="J73" t="str">
            <v>YIPAK</v>
          </cell>
          <cell r="K73" t="str">
            <v xml:space="preserve">ROLLO </v>
          </cell>
          <cell r="L73">
            <v>375661</v>
          </cell>
          <cell r="M73">
            <v>71375.59</v>
          </cell>
          <cell r="N73">
            <v>447036.58999999997</v>
          </cell>
          <cell r="O73"/>
          <cell r="P73" t="str">
            <v>NO CUMPLE</v>
          </cell>
        </row>
        <row r="74">
          <cell r="B74" t="str">
            <v>DM1737</v>
          </cell>
          <cell r="C74" t="str">
            <v>EMPAQUE ESTERILIZACION NDICADOR QUIMICO 70 - 100M X 150 MM 55 HASTA 75 GR</v>
          </cell>
          <cell r="D74">
            <v>1</v>
          </cell>
          <cell r="E74"/>
          <cell r="F74"/>
          <cell r="G74" t="str">
            <v>Se solicitará muestra física por requerimiento del evaluador</v>
          </cell>
          <cell r="H74" t="str">
            <v>2019DM-0020843</v>
          </cell>
          <cell r="I74">
            <v>47456</v>
          </cell>
          <cell r="J74" t="str">
            <v>YIPAK</v>
          </cell>
          <cell r="K74" t="str">
            <v xml:space="preserve">ROLLO </v>
          </cell>
          <cell r="L74">
            <v>201625</v>
          </cell>
          <cell r="M74">
            <v>38308.75</v>
          </cell>
          <cell r="N74">
            <v>239933.75</v>
          </cell>
          <cell r="O74"/>
          <cell r="P74" t="str">
            <v>NO CUMPLE</v>
          </cell>
        </row>
        <row r="75">
          <cell r="B75" t="str">
            <v>DM825</v>
          </cell>
          <cell r="C75" t="str">
            <v>EMPAQUE PARA ESTERILIZACION PARA PEROXIDO DE HIDROGENO CON INDICADOR QUIMICO 70 A 100M X 10CM 55  HASTA 75 GR</v>
          </cell>
          <cell r="D75">
            <v>2</v>
          </cell>
          <cell r="E75"/>
          <cell r="F75"/>
          <cell r="G75" t="str">
            <v>Se solicitará muestra física por requerimiento del evaluador</v>
          </cell>
          <cell r="H75" t="str">
            <v>2019DM-0020843</v>
          </cell>
          <cell r="I75">
            <v>47456</v>
          </cell>
          <cell r="J75" t="str">
            <v>YIPAK</v>
          </cell>
          <cell r="K75" t="str">
            <v xml:space="preserve">ROLLO </v>
          </cell>
          <cell r="L75">
            <v>150048</v>
          </cell>
          <cell r="M75">
            <v>28509.119999999999</v>
          </cell>
          <cell r="N75">
            <v>178557.12</v>
          </cell>
          <cell r="O75"/>
          <cell r="P75" t="str">
            <v>NO CUMPLE</v>
          </cell>
        </row>
        <row r="76">
          <cell r="B76" t="str">
            <v>DM2727</v>
          </cell>
          <cell r="C76" t="str">
            <v>EMPAQUE TIPO BOLSA MIXTA PARA ESTERILIZAR CON AUTO-SELLADO DE POLIESTER DE 5X7CM, MAS O MENOS 1CM - CAJA X 200</v>
          </cell>
          <cell r="D76">
            <v>1</v>
          </cell>
          <cell r="E76"/>
          <cell r="F76"/>
          <cell r="G76" t="str">
            <v>Se solicitará muestra física por requerimiento del evaluador</v>
          </cell>
          <cell r="H76" t="str">
            <v>2019DM-0020843</v>
          </cell>
          <cell r="I76">
            <v>47456</v>
          </cell>
          <cell r="J76" t="str">
            <v>YIPAK</v>
          </cell>
          <cell r="K76" t="str">
            <v>CAJA X 200</v>
          </cell>
          <cell r="L76">
            <v>50.42</v>
          </cell>
          <cell r="M76">
            <v>9.5798000000000005</v>
          </cell>
          <cell r="N76">
            <v>59.9998</v>
          </cell>
          <cell r="O76"/>
          <cell r="P76" t="str">
            <v>NO CUMPLE</v>
          </cell>
        </row>
        <row r="77">
          <cell r="B77" t="str">
            <v>DM471</v>
          </cell>
          <cell r="C77" t="str">
            <v>ESPARADRAPO ANTIALERGICO 1 PULGADA</v>
          </cell>
          <cell r="D77">
            <v>21</v>
          </cell>
          <cell r="E77"/>
          <cell r="F77"/>
          <cell r="G77" t="str">
            <v>Se solicitará muestra física por requerimiento del evaluador</v>
          </cell>
          <cell r="H77" t="str">
            <v>NA</v>
          </cell>
          <cell r="I77" t="str">
            <v xml:space="preserve">NA </v>
          </cell>
          <cell r="J77" t="str">
            <v>NA</v>
          </cell>
          <cell r="K77" t="str">
            <v>NA</v>
          </cell>
          <cell r="L77" t="str">
            <v>NA</v>
          </cell>
          <cell r="M77" t="str">
            <v>NA</v>
          </cell>
          <cell r="N77" t="str">
            <v>NA</v>
          </cell>
          <cell r="O77"/>
          <cell r="P77"/>
        </row>
        <row r="78">
          <cell r="B78" t="str">
            <v>DM472</v>
          </cell>
          <cell r="C78" t="str">
            <v>ESPARADRAPO DE PAPEL MICROPOROSO HIPOALERGENICO 2 X 10 YARDAS</v>
          </cell>
          <cell r="D78">
            <v>188</v>
          </cell>
          <cell r="E78"/>
          <cell r="F78"/>
          <cell r="G78" t="str">
            <v>Se solicitará muestra física por requerimiento del evaluador</v>
          </cell>
          <cell r="H78" t="str">
            <v>NA</v>
          </cell>
          <cell r="I78" t="str">
            <v xml:space="preserve">NA </v>
          </cell>
          <cell r="J78" t="str">
            <v>NA</v>
          </cell>
          <cell r="K78" t="str">
            <v>NA</v>
          </cell>
          <cell r="L78" t="str">
            <v>NA</v>
          </cell>
          <cell r="M78" t="str">
            <v>NA</v>
          </cell>
          <cell r="N78" t="str">
            <v>NA</v>
          </cell>
          <cell r="O78"/>
          <cell r="P78"/>
        </row>
        <row r="79">
          <cell r="B79" t="str">
            <v>DM475</v>
          </cell>
          <cell r="C79" t="str">
            <v>ESPARADRAPO TIPO HOSPITALARIO TUBO</v>
          </cell>
          <cell r="D79">
            <v>165</v>
          </cell>
          <cell r="E79"/>
          <cell r="F79"/>
          <cell r="G79" t="str">
            <v>Se solicitará muestra física por requerimiento del evaluador</v>
          </cell>
          <cell r="H79" t="str">
            <v>NA</v>
          </cell>
          <cell r="I79" t="str">
            <v xml:space="preserve">NA </v>
          </cell>
          <cell r="J79" t="str">
            <v>NA</v>
          </cell>
          <cell r="K79" t="str">
            <v>NA</v>
          </cell>
          <cell r="L79" t="str">
            <v>NA</v>
          </cell>
          <cell r="M79" t="str">
            <v>NA</v>
          </cell>
          <cell r="N79" t="str">
            <v>NA</v>
          </cell>
          <cell r="O79"/>
          <cell r="P79"/>
        </row>
        <row r="80">
          <cell r="B80" t="str">
            <v>DM1102</v>
          </cell>
          <cell r="C80" t="str">
            <v>TELA SIN TEJER AUTOADHESIVO 15 X 10 ESPARADRAPO</v>
          </cell>
          <cell r="D80">
            <v>74</v>
          </cell>
          <cell r="E80"/>
          <cell r="F80"/>
          <cell r="G80" t="str">
            <v>Se solicitará muestra física por requerimiento del evaluador</v>
          </cell>
          <cell r="H80" t="str">
            <v>NA</v>
          </cell>
          <cell r="I80" t="str">
            <v xml:space="preserve">NA </v>
          </cell>
          <cell r="J80" t="str">
            <v>NA</v>
          </cell>
          <cell r="K80" t="str">
            <v>NA</v>
          </cell>
          <cell r="L80" t="str">
            <v>NA</v>
          </cell>
          <cell r="M80" t="str">
            <v>NA</v>
          </cell>
          <cell r="N80" t="str">
            <v>NA</v>
          </cell>
          <cell r="O80"/>
          <cell r="P80"/>
        </row>
        <row r="81">
          <cell r="B81" t="str">
            <v>DM1103</v>
          </cell>
          <cell r="C81" t="str">
            <v>ESPARADRAPO ELASTICO - TELA SIN TEJER STRECH 10 X 10</v>
          </cell>
          <cell r="D81">
            <v>78</v>
          </cell>
          <cell r="E81"/>
          <cell r="F81"/>
          <cell r="G81" t="str">
            <v>Se solicitará muestra física por requerimiento del evaluador</v>
          </cell>
          <cell r="H81" t="str">
            <v>NA</v>
          </cell>
          <cell r="I81" t="str">
            <v xml:space="preserve">NA </v>
          </cell>
          <cell r="J81" t="str">
            <v>NA</v>
          </cell>
          <cell r="K81" t="str">
            <v>NA</v>
          </cell>
          <cell r="L81" t="str">
            <v>NA</v>
          </cell>
          <cell r="M81" t="str">
            <v>NA</v>
          </cell>
          <cell r="N81" t="str">
            <v>NA</v>
          </cell>
          <cell r="O81"/>
          <cell r="P81"/>
        </row>
        <row r="82">
          <cell r="B82" t="str">
            <v>DM477</v>
          </cell>
          <cell r="C82" t="str">
            <v>ESPECULO VIRGINAL</v>
          </cell>
          <cell r="D82">
            <v>82</v>
          </cell>
          <cell r="E82"/>
          <cell r="F82"/>
          <cell r="G82" t="str">
            <v>Se solicitará muestra física por requerimiento del evaluador</v>
          </cell>
          <cell r="H82" t="str">
            <v>NA</v>
          </cell>
          <cell r="I82" t="str">
            <v xml:space="preserve">NA </v>
          </cell>
          <cell r="J82" t="str">
            <v>NA</v>
          </cell>
          <cell r="K82" t="str">
            <v>NA</v>
          </cell>
          <cell r="L82" t="str">
            <v>NA</v>
          </cell>
          <cell r="M82" t="str">
            <v>NA</v>
          </cell>
          <cell r="N82" t="str">
            <v>NA</v>
          </cell>
          <cell r="O82"/>
          <cell r="P82"/>
        </row>
        <row r="83">
          <cell r="B83" t="str">
            <v>DM491</v>
          </cell>
          <cell r="C83" t="str">
            <v>FIJADOR CITOLOGIA SPRAY</v>
          </cell>
          <cell r="D83">
            <v>17</v>
          </cell>
          <cell r="E83"/>
          <cell r="F83"/>
          <cell r="G83" t="str">
            <v>Se solicitará muestra física por requerimiento del evaluador</v>
          </cell>
          <cell r="H83" t="str">
            <v>NA</v>
          </cell>
          <cell r="I83" t="str">
            <v xml:space="preserve">NA </v>
          </cell>
          <cell r="J83" t="str">
            <v>NA</v>
          </cell>
          <cell r="K83" t="str">
            <v>NA</v>
          </cell>
          <cell r="L83" t="str">
            <v>NA</v>
          </cell>
          <cell r="M83" t="str">
            <v>NA</v>
          </cell>
          <cell r="N83" t="str">
            <v>NA</v>
          </cell>
          <cell r="O83"/>
          <cell r="P83"/>
        </row>
        <row r="84">
          <cell r="B84" t="str">
            <v>DM1392</v>
          </cell>
          <cell r="C84" t="str">
            <v>FILTRO EXHALATORIO ANTIBAC VENTILA ALTA</v>
          </cell>
          <cell r="D84">
            <v>1</v>
          </cell>
          <cell r="E84"/>
          <cell r="F84"/>
          <cell r="G84" t="str">
            <v>Se solicitará muestra física por requerimiento del evaluador</v>
          </cell>
          <cell r="H84" t="str">
            <v>NA</v>
          </cell>
          <cell r="I84" t="str">
            <v xml:space="preserve">NA </v>
          </cell>
          <cell r="J84" t="str">
            <v>NA</v>
          </cell>
          <cell r="K84" t="str">
            <v>NA</v>
          </cell>
          <cell r="L84" t="str">
            <v>NA</v>
          </cell>
          <cell r="M84" t="str">
            <v>NA</v>
          </cell>
          <cell r="N84" t="str">
            <v>NA</v>
          </cell>
          <cell r="O84"/>
          <cell r="P84"/>
        </row>
        <row r="85">
          <cell r="B85" t="str">
            <v>DM1393</v>
          </cell>
          <cell r="C85" t="str">
            <v>FILTRO EXHALATORIO DESECHABLE VENTILADOR</v>
          </cell>
          <cell r="D85">
            <v>19</v>
          </cell>
          <cell r="E85"/>
          <cell r="F85"/>
          <cell r="G85" t="str">
            <v>Se solicitará muestra física por requerimiento del evaluador</v>
          </cell>
          <cell r="H85" t="str">
            <v>NA</v>
          </cell>
          <cell r="I85" t="str">
            <v xml:space="preserve">NA </v>
          </cell>
          <cell r="J85" t="str">
            <v>NA</v>
          </cell>
          <cell r="K85" t="str">
            <v>NA</v>
          </cell>
          <cell r="L85" t="str">
            <v>NA</v>
          </cell>
          <cell r="M85" t="str">
            <v>NA</v>
          </cell>
          <cell r="N85" t="str">
            <v>NA</v>
          </cell>
          <cell r="O85"/>
          <cell r="P85"/>
        </row>
        <row r="86">
          <cell r="B86" t="str">
            <v>DM502</v>
          </cell>
          <cell r="C86" t="str">
            <v>FILTRO INTERCAMBIADOR CALOR HUMEDAD PEDIATRICO</v>
          </cell>
          <cell r="D86">
            <v>6</v>
          </cell>
          <cell r="E86"/>
          <cell r="F86"/>
          <cell r="G86" t="str">
            <v>Se solicitará muestra física por requerimiento del evaluador</v>
          </cell>
          <cell r="H86" t="str">
            <v>NA</v>
          </cell>
          <cell r="I86" t="str">
            <v xml:space="preserve">NA </v>
          </cell>
          <cell r="J86" t="str">
            <v>NA</v>
          </cell>
          <cell r="K86" t="str">
            <v>NA</v>
          </cell>
          <cell r="L86" t="str">
            <v>NA</v>
          </cell>
          <cell r="M86" t="str">
            <v>NA</v>
          </cell>
          <cell r="N86" t="str">
            <v>NA</v>
          </cell>
          <cell r="O86"/>
          <cell r="P86"/>
        </row>
        <row r="87">
          <cell r="B87" t="str">
            <v>DM526</v>
          </cell>
          <cell r="C87" t="str">
            <v>GUANTE CIRUGIA N 6.5 ESTERIL SIN TALCO</v>
          </cell>
          <cell r="D87">
            <v>1275</v>
          </cell>
          <cell r="E87"/>
          <cell r="F87"/>
          <cell r="G87" t="str">
            <v>Se solicitará muestra física por requerimiento del evaluador</v>
          </cell>
          <cell r="H87" t="str">
            <v>NA</v>
          </cell>
          <cell r="I87" t="str">
            <v xml:space="preserve">NA </v>
          </cell>
          <cell r="J87" t="str">
            <v>NA</v>
          </cell>
          <cell r="K87" t="str">
            <v>NA</v>
          </cell>
          <cell r="L87" t="str">
            <v>NA</v>
          </cell>
          <cell r="M87" t="str">
            <v>NA</v>
          </cell>
          <cell r="N87" t="str">
            <v>NA</v>
          </cell>
          <cell r="O87"/>
          <cell r="P87"/>
        </row>
        <row r="88">
          <cell r="B88" t="str">
            <v>DM528</v>
          </cell>
          <cell r="C88" t="str">
            <v>GUANTE CIRUGIA N 7.0 ESTERIL SIN TALCO</v>
          </cell>
          <cell r="D88">
            <v>1824</v>
          </cell>
          <cell r="E88"/>
          <cell r="F88"/>
          <cell r="G88" t="str">
            <v>Se solicitará muestra física por requerimiento del evaluador</v>
          </cell>
          <cell r="H88" t="str">
            <v>NA</v>
          </cell>
          <cell r="I88" t="str">
            <v xml:space="preserve">NA </v>
          </cell>
          <cell r="J88" t="str">
            <v>NA</v>
          </cell>
          <cell r="K88" t="str">
            <v>NA</v>
          </cell>
          <cell r="L88" t="str">
            <v>NA</v>
          </cell>
          <cell r="M88" t="str">
            <v>NA</v>
          </cell>
          <cell r="N88" t="str">
            <v>NA</v>
          </cell>
          <cell r="O88"/>
          <cell r="P88"/>
        </row>
        <row r="89">
          <cell r="B89" t="str">
            <v>DM530</v>
          </cell>
          <cell r="C89" t="str">
            <v>GUANTE CIRUGIA N 7.5 ESTERIL SIN TALCO</v>
          </cell>
          <cell r="D89">
            <v>626</v>
          </cell>
          <cell r="E89"/>
          <cell r="F89"/>
          <cell r="G89" t="str">
            <v>Se solicitará muestra física por requerimiento del evaluador</v>
          </cell>
          <cell r="H89" t="str">
            <v>NA</v>
          </cell>
          <cell r="I89" t="str">
            <v xml:space="preserve">NA </v>
          </cell>
          <cell r="J89" t="str">
            <v>NA</v>
          </cell>
          <cell r="K89" t="str">
            <v>NA</v>
          </cell>
          <cell r="L89" t="str">
            <v>NA</v>
          </cell>
          <cell r="M89" t="str">
            <v>NA</v>
          </cell>
          <cell r="N89" t="str">
            <v>NA</v>
          </cell>
          <cell r="O89"/>
          <cell r="P89"/>
        </row>
        <row r="90">
          <cell r="B90" t="str">
            <v>DM532</v>
          </cell>
          <cell r="C90" t="str">
            <v>GUANTE CIRUGIA N 8.0 ESTERIL SIN TALCO</v>
          </cell>
          <cell r="D90">
            <v>506</v>
          </cell>
          <cell r="E90"/>
          <cell r="F90"/>
          <cell r="G90" t="str">
            <v>Se solicitará muestra física por requerimiento del evaluador</v>
          </cell>
          <cell r="H90" t="str">
            <v>NA</v>
          </cell>
          <cell r="I90" t="str">
            <v xml:space="preserve">NA </v>
          </cell>
          <cell r="J90" t="str">
            <v>NA</v>
          </cell>
          <cell r="K90" t="str">
            <v>NA</v>
          </cell>
          <cell r="L90" t="str">
            <v>NA</v>
          </cell>
          <cell r="M90" t="str">
            <v>NA</v>
          </cell>
          <cell r="N90" t="str">
            <v>NA</v>
          </cell>
          <cell r="O90"/>
          <cell r="P90"/>
        </row>
        <row r="91">
          <cell r="B91" t="str">
            <v>DM536</v>
          </cell>
          <cell r="C91" t="str">
            <v>GUANTE DE EXAMEN EN LATEX TALLA X-SMALL</v>
          </cell>
          <cell r="D91">
            <v>671</v>
          </cell>
          <cell r="E91"/>
          <cell r="F91"/>
          <cell r="G91" t="str">
            <v>Se solicitará muestra física por requerimiento del evaluador</v>
          </cell>
          <cell r="H91" t="str">
            <v>NA</v>
          </cell>
          <cell r="I91" t="str">
            <v xml:space="preserve">NA </v>
          </cell>
          <cell r="J91" t="str">
            <v>NA</v>
          </cell>
          <cell r="K91" t="str">
            <v>NA</v>
          </cell>
          <cell r="L91" t="str">
            <v>NA</v>
          </cell>
          <cell r="M91" t="str">
            <v>NA</v>
          </cell>
          <cell r="N91" t="str">
            <v>NA</v>
          </cell>
          <cell r="O91"/>
          <cell r="P91"/>
        </row>
        <row r="92">
          <cell r="B92" t="str">
            <v>DM1821</v>
          </cell>
          <cell r="C92" t="str">
            <v>GUANTE QUIR. ESTERIL DOBLE PROTECCION T: 6.5</v>
          </cell>
          <cell r="D92">
            <v>4</v>
          </cell>
          <cell r="E92"/>
          <cell r="F92"/>
          <cell r="G92" t="str">
            <v>Se solicitará muestra física por requerimiento del evaluador</v>
          </cell>
          <cell r="H92" t="str">
            <v>NA</v>
          </cell>
          <cell r="I92" t="str">
            <v xml:space="preserve">NA </v>
          </cell>
          <cell r="J92" t="str">
            <v>NA</v>
          </cell>
          <cell r="K92" t="str">
            <v>NA</v>
          </cell>
          <cell r="L92" t="str">
            <v>NA</v>
          </cell>
          <cell r="M92" t="str">
            <v>NA</v>
          </cell>
          <cell r="N92" t="str">
            <v>NA</v>
          </cell>
          <cell r="O92"/>
          <cell r="P92"/>
        </row>
        <row r="93">
          <cell r="B93" t="str">
            <v>DM1822</v>
          </cell>
          <cell r="C93" t="str">
            <v>GUANTE QUIR. ESTERIL DOBLE PROTECCION T: 7</v>
          </cell>
          <cell r="D93">
            <v>11</v>
          </cell>
          <cell r="E93"/>
          <cell r="F93"/>
          <cell r="G93" t="str">
            <v>Se solicitará muestra física por requerimiento del evaluador</v>
          </cell>
          <cell r="H93" t="str">
            <v>NA</v>
          </cell>
          <cell r="I93" t="str">
            <v xml:space="preserve">NA </v>
          </cell>
          <cell r="J93" t="str">
            <v>NA</v>
          </cell>
          <cell r="K93" t="str">
            <v>NA</v>
          </cell>
          <cell r="L93" t="str">
            <v>NA</v>
          </cell>
          <cell r="M93" t="str">
            <v>NA</v>
          </cell>
          <cell r="N93" t="str">
            <v>NA</v>
          </cell>
          <cell r="O93"/>
          <cell r="P93"/>
        </row>
        <row r="94">
          <cell r="B94" t="str">
            <v>DM1824</v>
          </cell>
          <cell r="C94" t="str">
            <v>GUANTE QUIR. ESTERIL DOBLE PROTECCION T: 8</v>
          </cell>
          <cell r="D94">
            <v>8</v>
          </cell>
          <cell r="E94"/>
          <cell r="F94"/>
          <cell r="G94" t="str">
            <v>Se solicitará muestra física por requerimiento del evaluador</v>
          </cell>
          <cell r="H94" t="str">
            <v>NA</v>
          </cell>
          <cell r="I94" t="str">
            <v xml:space="preserve">NA </v>
          </cell>
          <cell r="J94" t="str">
            <v>NA</v>
          </cell>
          <cell r="K94" t="str">
            <v>NA</v>
          </cell>
          <cell r="L94" t="str">
            <v>NA</v>
          </cell>
          <cell r="M94" t="str">
            <v>NA</v>
          </cell>
          <cell r="N94" t="str">
            <v>NA</v>
          </cell>
          <cell r="O94"/>
          <cell r="P94"/>
        </row>
        <row r="95">
          <cell r="B95" t="str">
            <v>DM1823</v>
          </cell>
          <cell r="C95" t="str">
            <v>GUANTE QUIR. ESTERIL DOBLE PROTECCION T: 7.5</v>
          </cell>
          <cell r="D95">
            <v>11</v>
          </cell>
          <cell r="E95"/>
          <cell r="F95"/>
          <cell r="G95" t="str">
            <v>Se solicitará muestra física por requerimiento del evaluador</v>
          </cell>
          <cell r="H95" t="str">
            <v>NA</v>
          </cell>
          <cell r="I95" t="str">
            <v xml:space="preserve">NA </v>
          </cell>
          <cell r="J95" t="str">
            <v>NA</v>
          </cell>
          <cell r="K95" t="str">
            <v>NA</v>
          </cell>
          <cell r="L95" t="str">
            <v>NA</v>
          </cell>
          <cell r="M95" t="str">
            <v>NA</v>
          </cell>
          <cell r="N95" t="str">
            <v>NA</v>
          </cell>
          <cell r="O95"/>
          <cell r="P95"/>
        </row>
        <row r="96">
          <cell r="B96" t="str">
            <v>DM1498</v>
          </cell>
          <cell r="C96" t="str">
            <v>GUIA PARA INTUBACION ENDOTRAQUEAL  N 10 FR</v>
          </cell>
          <cell r="D96">
            <v>9</v>
          </cell>
          <cell r="E96"/>
          <cell r="F96"/>
          <cell r="G96" t="str">
            <v>Se solicitará muestra física por requerimiento del evaluador</v>
          </cell>
          <cell r="H96" t="str">
            <v>NA</v>
          </cell>
          <cell r="I96" t="str">
            <v xml:space="preserve">NA </v>
          </cell>
          <cell r="J96" t="str">
            <v>NA</v>
          </cell>
          <cell r="K96" t="str">
            <v>NA</v>
          </cell>
          <cell r="L96" t="str">
            <v>NA</v>
          </cell>
          <cell r="M96" t="str">
            <v>NA</v>
          </cell>
          <cell r="N96" t="str">
            <v>NA</v>
          </cell>
          <cell r="O96"/>
          <cell r="P96"/>
        </row>
        <row r="97">
          <cell r="B97" t="str">
            <v>DM1497</v>
          </cell>
          <cell r="C97" t="str">
            <v>GUIA PARA INTUBACION ENDOTRAQUEAL  N 6 FR</v>
          </cell>
          <cell r="D97">
            <v>10</v>
          </cell>
          <cell r="E97"/>
          <cell r="F97"/>
          <cell r="G97" t="str">
            <v>Se solicitará muestra física por requerimiento del evaluador</v>
          </cell>
          <cell r="H97" t="str">
            <v>NA</v>
          </cell>
          <cell r="I97" t="str">
            <v xml:space="preserve">NA </v>
          </cell>
          <cell r="J97" t="str">
            <v>NA</v>
          </cell>
          <cell r="K97" t="str">
            <v>NA</v>
          </cell>
          <cell r="L97" t="str">
            <v>NA</v>
          </cell>
          <cell r="M97" t="str">
            <v>NA</v>
          </cell>
          <cell r="N97" t="str">
            <v>NA</v>
          </cell>
          <cell r="O97"/>
          <cell r="P97"/>
        </row>
        <row r="98">
          <cell r="B98" t="str">
            <v>DM1935</v>
          </cell>
          <cell r="C98" t="str">
            <v>GUIA HIDROFILICA DE 0,035X150CM CON ROTADOR DE GUIA</v>
          </cell>
          <cell r="D98">
            <v>2</v>
          </cell>
          <cell r="E98"/>
          <cell r="F98"/>
          <cell r="G98" t="str">
            <v>Se solicitará muestra física por requerimiento del evaluador</v>
          </cell>
          <cell r="H98" t="str">
            <v>NA</v>
          </cell>
          <cell r="I98" t="str">
            <v xml:space="preserve">NA </v>
          </cell>
          <cell r="J98" t="str">
            <v>NA</v>
          </cell>
          <cell r="K98" t="str">
            <v>NA</v>
          </cell>
          <cell r="L98" t="str">
            <v>NA</v>
          </cell>
          <cell r="M98" t="str">
            <v>NA</v>
          </cell>
          <cell r="N98" t="str">
            <v>NA</v>
          </cell>
          <cell r="O98"/>
          <cell r="P98"/>
        </row>
        <row r="99">
          <cell r="B99" t="str">
            <v>DM542</v>
          </cell>
          <cell r="C99" t="str">
            <v>GUIA HIDROFILICA DE 4.5 MTRS X 0.35 ML</v>
          </cell>
          <cell r="D99">
            <v>17</v>
          </cell>
          <cell r="E99"/>
          <cell r="F99"/>
          <cell r="G99" t="str">
            <v>Se solicitará muestra física por requerimiento del evaluador</v>
          </cell>
          <cell r="H99" t="str">
            <v>NA</v>
          </cell>
          <cell r="I99" t="str">
            <v xml:space="preserve">NA </v>
          </cell>
          <cell r="J99" t="str">
            <v>NA</v>
          </cell>
          <cell r="K99" t="str">
            <v>NA</v>
          </cell>
          <cell r="L99" t="str">
            <v>NA</v>
          </cell>
          <cell r="M99" t="str">
            <v>NA</v>
          </cell>
          <cell r="N99" t="str">
            <v>NA</v>
          </cell>
          <cell r="O99"/>
          <cell r="P99"/>
        </row>
        <row r="100">
          <cell r="B100" t="str">
            <v>DM1907</v>
          </cell>
          <cell r="C100" t="str">
            <v>GUIA URETERAL</v>
          </cell>
          <cell r="D100">
            <v>9</v>
          </cell>
          <cell r="E100"/>
          <cell r="F100"/>
          <cell r="G100" t="str">
            <v>Se solicitará muestra física por requerimiento del evaluador</v>
          </cell>
          <cell r="H100" t="str">
            <v>NA</v>
          </cell>
          <cell r="I100" t="str">
            <v xml:space="preserve">NA </v>
          </cell>
          <cell r="J100" t="str">
            <v>NA</v>
          </cell>
          <cell r="K100" t="str">
            <v>NA</v>
          </cell>
          <cell r="L100" t="str">
            <v>NA</v>
          </cell>
          <cell r="M100" t="str">
            <v>NA</v>
          </cell>
          <cell r="N100" t="str">
            <v>NA</v>
          </cell>
          <cell r="O100"/>
          <cell r="P100"/>
        </row>
        <row r="101">
          <cell r="B101" t="str">
            <v>DM1887</v>
          </cell>
          <cell r="C101" t="str">
            <v>HOJA DE VIDEOLARINGOSCOPIO N 3 DESECHABLE (PACIENTE ADULTO)</v>
          </cell>
          <cell r="D101">
            <v>23</v>
          </cell>
          <cell r="E101"/>
          <cell r="F101"/>
          <cell r="G101" t="str">
            <v>Se solicitará muestra física por requerimiento del evaluador</v>
          </cell>
          <cell r="H101" t="str">
            <v>NA</v>
          </cell>
          <cell r="I101" t="str">
            <v xml:space="preserve">NA </v>
          </cell>
          <cell r="J101" t="str">
            <v>NA</v>
          </cell>
          <cell r="K101" t="str">
            <v>NA</v>
          </cell>
          <cell r="L101" t="str">
            <v>NA</v>
          </cell>
          <cell r="M101" t="str">
            <v>NA</v>
          </cell>
          <cell r="N101" t="str">
            <v>NA</v>
          </cell>
          <cell r="O101"/>
          <cell r="P101"/>
        </row>
        <row r="102">
          <cell r="B102" t="str">
            <v>DM1888</v>
          </cell>
          <cell r="C102" t="str">
            <v>HOJA DE VIDEOLARINGOSCOPIO N 4 DESECHABLE (PACIENTE OBESO)</v>
          </cell>
          <cell r="D102">
            <v>17</v>
          </cell>
          <cell r="E102"/>
          <cell r="F102"/>
          <cell r="G102" t="str">
            <v>Se solicitará muestra física por requerimiento del evaluador</v>
          </cell>
          <cell r="H102" t="str">
            <v>NA</v>
          </cell>
          <cell r="I102" t="str">
            <v xml:space="preserve">NA </v>
          </cell>
          <cell r="J102" t="str">
            <v>NA</v>
          </cell>
          <cell r="K102" t="str">
            <v>NA</v>
          </cell>
          <cell r="L102" t="str">
            <v>NA</v>
          </cell>
          <cell r="M102" t="str">
            <v>NA</v>
          </cell>
          <cell r="N102" t="str">
            <v>NA</v>
          </cell>
          <cell r="O102"/>
          <cell r="P102"/>
        </row>
        <row r="103">
          <cell r="B103" t="str">
            <v>DM1889</v>
          </cell>
          <cell r="C103" t="str">
            <v>HOJA DE VIDEOLARINGOSCOPIO N 5 DESECHABLE (INTUBACION DIFICIL)</v>
          </cell>
          <cell r="D103">
            <v>3</v>
          </cell>
          <cell r="E103"/>
          <cell r="F103"/>
          <cell r="G103" t="str">
            <v>Se solicitará muestra física por requerimiento del evaluador</v>
          </cell>
          <cell r="H103" t="str">
            <v>NA</v>
          </cell>
          <cell r="I103" t="str">
            <v xml:space="preserve">NA </v>
          </cell>
          <cell r="J103" t="str">
            <v>NA</v>
          </cell>
          <cell r="K103" t="str">
            <v>NA</v>
          </cell>
          <cell r="L103" t="str">
            <v>NA</v>
          </cell>
          <cell r="M103" t="str">
            <v>NA</v>
          </cell>
          <cell r="N103" t="str">
            <v>NA</v>
          </cell>
          <cell r="O103"/>
          <cell r="P103"/>
        </row>
        <row r="104">
          <cell r="B104" t="str">
            <v>DM143</v>
          </cell>
          <cell r="C104" t="str">
            <v>INDICADOR CONTROL BIOLOGICO DE VAPOR  AMPOLLA LECTURA RAPIDA 24 MINUTOS PARA AUTOCLAVE GRAVITACIONAL</v>
          </cell>
          <cell r="D104">
            <v>92</v>
          </cell>
          <cell r="E104"/>
          <cell r="F104"/>
          <cell r="G104" t="str">
            <v>Se solicitará muestra física por requerimiento del evaluador</v>
          </cell>
          <cell r="H104" t="str">
            <v>NA</v>
          </cell>
          <cell r="I104" t="str">
            <v xml:space="preserve">NA </v>
          </cell>
          <cell r="J104" t="str">
            <v>NA</v>
          </cell>
          <cell r="K104" t="str">
            <v>NA</v>
          </cell>
          <cell r="L104" t="str">
            <v>NA</v>
          </cell>
          <cell r="M104" t="str">
            <v>NA</v>
          </cell>
          <cell r="N104" t="str">
            <v>NA</v>
          </cell>
          <cell r="O104"/>
          <cell r="P104"/>
        </row>
        <row r="105">
          <cell r="B105" t="str">
            <v>DM566</v>
          </cell>
          <cell r="C105" t="str">
            <v>INDICADOR BIOLOGICO PARA VAPOR LECTURA RAPIDA  LECTURA DE   UNA HORA A 40 MINUTOS</v>
          </cell>
          <cell r="D105">
            <v>8</v>
          </cell>
          <cell r="E105"/>
          <cell r="F105"/>
          <cell r="G105" t="str">
            <v>Se solicitará muestra física por requerimiento del evaluador</v>
          </cell>
          <cell r="H105" t="str">
            <v>2016DM-0014671</v>
          </cell>
          <cell r="I105">
            <v>46155</v>
          </cell>
          <cell r="J105" t="str">
            <v>TERRAGENE</v>
          </cell>
          <cell r="K105" t="str">
            <v>CAJA X 50</v>
          </cell>
          <cell r="L105">
            <v>15632</v>
          </cell>
          <cell r="M105">
            <v>2970.08</v>
          </cell>
          <cell r="N105">
            <v>18602.080000000002</v>
          </cell>
          <cell r="O105"/>
          <cell r="P105" t="str">
            <v>CUMPLE</v>
          </cell>
        </row>
        <row r="106">
          <cell r="B106" t="str">
            <v>DM1973</v>
          </cell>
          <cell r="C106" t="str">
            <v>INDICADOR BIOLOGICO A VAPOR DE LECTURA RAPIDA DE 30 MINUTOS</v>
          </cell>
          <cell r="D106">
            <v>275</v>
          </cell>
          <cell r="E106"/>
          <cell r="F106"/>
          <cell r="G106" t="str">
            <v>Se solicitará muestra física por requerimiento del evaluador</v>
          </cell>
          <cell r="H106" t="str">
            <v>NA</v>
          </cell>
          <cell r="I106" t="str">
            <v xml:space="preserve">NA </v>
          </cell>
          <cell r="J106" t="str">
            <v>NA</v>
          </cell>
          <cell r="K106" t="str">
            <v>NA</v>
          </cell>
          <cell r="L106" t="str">
            <v>NA</v>
          </cell>
          <cell r="M106" t="str">
            <v>NA</v>
          </cell>
          <cell r="N106" t="str">
            <v>NA</v>
          </cell>
          <cell r="O106"/>
          <cell r="P106"/>
        </row>
        <row r="107">
          <cell r="B107" t="str">
            <v>DM569</v>
          </cell>
          <cell r="C107" t="str">
            <v>INDICADOR QUIMICO A VAPOR CLASE 5 X 250T</v>
          </cell>
          <cell r="D107">
            <v>3951</v>
          </cell>
          <cell r="E107"/>
          <cell r="F107"/>
          <cell r="G107" t="str">
            <v>Se solicitará muestra física por requerimiento del evaluador</v>
          </cell>
          <cell r="H107" t="str">
            <v xml:space="preserve"> 2020DM-0022517</v>
          </cell>
          <cell r="I107">
            <v>47819</v>
          </cell>
          <cell r="J107" t="str">
            <v>YIPAK</v>
          </cell>
          <cell r="K107" t="str">
            <v>CAJA X 250 (TIRAS DOBLES)</v>
          </cell>
          <cell r="L107">
            <v>210</v>
          </cell>
          <cell r="M107">
            <v>39.9</v>
          </cell>
          <cell r="N107">
            <v>249.9</v>
          </cell>
          <cell r="O107"/>
          <cell r="P107" t="str">
            <v>CUMPLE</v>
          </cell>
        </row>
        <row r="108">
          <cell r="B108" t="str">
            <v>DM2690</v>
          </cell>
          <cell r="C108" t="str">
            <v>INMOVILIZADOR CERVICAL DE THOMAS TALLA M</v>
          </cell>
          <cell r="D108">
            <v>5</v>
          </cell>
          <cell r="E108"/>
          <cell r="F108"/>
          <cell r="G108" t="str">
            <v>Se solicitará muestra física por requerimiento del evaluador</v>
          </cell>
          <cell r="H108" t="str">
            <v>NA</v>
          </cell>
          <cell r="I108" t="str">
            <v xml:space="preserve">NA </v>
          </cell>
          <cell r="J108" t="str">
            <v>NA</v>
          </cell>
          <cell r="K108" t="str">
            <v>NA</v>
          </cell>
          <cell r="L108" t="str">
            <v>NA</v>
          </cell>
          <cell r="M108" t="str">
            <v>NA</v>
          </cell>
          <cell r="N108" t="str">
            <v>NA</v>
          </cell>
          <cell r="O108"/>
          <cell r="P108"/>
        </row>
        <row r="109">
          <cell r="B109" t="str">
            <v>DM2691</v>
          </cell>
          <cell r="C109" t="str">
            <v>INMOVILIZADOR CERVICAL DE THOMAS TALLA S</v>
          </cell>
          <cell r="D109">
            <v>5</v>
          </cell>
          <cell r="E109"/>
          <cell r="F109"/>
          <cell r="G109" t="str">
            <v>Se solicitará muestra física por requerimiento del evaluador</v>
          </cell>
          <cell r="H109" t="str">
            <v>NA</v>
          </cell>
          <cell r="I109" t="str">
            <v xml:space="preserve">NA </v>
          </cell>
          <cell r="J109" t="str">
            <v>NA</v>
          </cell>
          <cell r="K109" t="str">
            <v>NA</v>
          </cell>
          <cell r="L109" t="str">
            <v>NA</v>
          </cell>
          <cell r="M109" t="str">
            <v>NA</v>
          </cell>
          <cell r="N109" t="str">
            <v>NA</v>
          </cell>
          <cell r="O109"/>
          <cell r="P109"/>
        </row>
        <row r="110">
          <cell r="B110" t="str">
            <v>DM618</v>
          </cell>
          <cell r="C110" t="str">
            <v>JERINGA DESECHABLE DE 3 PARTES 10 ML</v>
          </cell>
          <cell r="D110">
            <v>61281</v>
          </cell>
          <cell r="E110"/>
          <cell r="F110"/>
          <cell r="G110" t="str">
            <v>Se solicitará muestra física por requerimiento del evaluador</v>
          </cell>
          <cell r="H110" t="str">
            <v>NA</v>
          </cell>
          <cell r="I110" t="str">
            <v xml:space="preserve">NA </v>
          </cell>
          <cell r="J110" t="str">
            <v>NA</v>
          </cell>
          <cell r="K110" t="str">
            <v>NA</v>
          </cell>
          <cell r="L110" t="str">
            <v>NA</v>
          </cell>
          <cell r="M110" t="str">
            <v>NA</v>
          </cell>
          <cell r="N110" t="str">
            <v>NA</v>
          </cell>
          <cell r="O110"/>
          <cell r="P110"/>
        </row>
        <row r="111">
          <cell r="B111" t="str">
            <v>DM619</v>
          </cell>
          <cell r="C111" t="str">
            <v>JERINGA DESECHABLE DE 3 PARTES 20 ML</v>
          </cell>
          <cell r="D111">
            <v>11841</v>
          </cell>
          <cell r="E111"/>
          <cell r="F111"/>
          <cell r="G111" t="str">
            <v>Se solicitará muestra física por requerimiento del evaluador</v>
          </cell>
          <cell r="H111" t="str">
            <v>NA</v>
          </cell>
          <cell r="I111" t="str">
            <v xml:space="preserve">NA </v>
          </cell>
          <cell r="J111" t="str">
            <v>NA</v>
          </cell>
          <cell r="K111" t="str">
            <v>NA</v>
          </cell>
          <cell r="L111" t="str">
            <v>NA</v>
          </cell>
          <cell r="M111" t="str">
            <v>NA</v>
          </cell>
          <cell r="N111" t="str">
            <v>NA</v>
          </cell>
          <cell r="O111"/>
          <cell r="P111"/>
        </row>
        <row r="112">
          <cell r="B112" t="str">
            <v>DM621</v>
          </cell>
          <cell r="C112" t="str">
            <v>JERINGA DESECHABLE DE 3 PARTES 5 ML</v>
          </cell>
          <cell r="D112">
            <v>26819</v>
          </cell>
          <cell r="E112"/>
          <cell r="F112"/>
          <cell r="G112" t="str">
            <v>Se solicitará muestra física por requerimiento del evaluador</v>
          </cell>
          <cell r="H112" t="str">
            <v>NA</v>
          </cell>
          <cell r="I112" t="str">
            <v xml:space="preserve">NA </v>
          </cell>
          <cell r="J112" t="str">
            <v>NA</v>
          </cell>
          <cell r="K112" t="str">
            <v>NA</v>
          </cell>
          <cell r="L112" t="str">
            <v>NA</v>
          </cell>
          <cell r="M112" t="str">
            <v>NA</v>
          </cell>
          <cell r="N112" t="str">
            <v>NA</v>
          </cell>
          <cell r="O112"/>
          <cell r="P112"/>
        </row>
        <row r="113">
          <cell r="B113" t="str">
            <v>DM1394</v>
          </cell>
          <cell r="C113" t="str">
            <v>KIT CPAP NASAL DESECHABLE TALLA L O MEDIDA DE PERIMETRO CEFALICO 29-36 (INCLUYE SISTEMA INTERFASE VENTILACION NO INVASIVA NEONATAL CPAP,  GORRO, MASCARA NEONATAL NO INVASIVA, PRONG TALLA L</v>
          </cell>
          <cell r="D113">
            <v>5</v>
          </cell>
          <cell r="E113"/>
          <cell r="F113"/>
          <cell r="G113" t="str">
            <v>Se solicitará muestra física por requerimiento del evaluador</v>
          </cell>
          <cell r="H113" t="str">
            <v>NA</v>
          </cell>
          <cell r="I113" t="str">
            <v xml:space="preserve">NA </v>
          </cell>
          <cell r="J113" t="str">
            <v>NA</v>
          </cell>
          <cell r="K113" t="str">
            <v>NA</v>
          </cell>
          <cell r="L113" t="str">
            <v>NA</v>
          </cell>
          <cell r="M113" t="str">
            <v>NA</v>
          </cell>
          <cell r="N113" t="str">
            <v>NA</v>
          </cell>
          <cell r="O113"/>
          <cell r="P113"/>
        </row>
        <row r="114">
          <cell r="B114" t="str">
            <v>DM645</v>
          </cell>
          <cell r="C114" t="str">
            <v>KIT CPAP NASAL DESECHABLE TALLA M O MEDIDA DE PERIMETRO CEFALICO 25-29  (INCLUYE SISTEMA INTERFASE VENTILACION NO INVASIVA NEONATAL CPAP,  GORRO, MASCARA NEONATAL NO INVASIVA, PRONG TALLA M</v>
          </cell>
          <cell r="D114">
            <v>7</v>
          </cell>
          <cell r="E114"/>
          <cell r="F114"/>
          <cell r="G114" t="str">
            <v>Se solicitará muestra física por requerimiento del evaluador</v>
          </cell>
          <cell r="H114" t="str">
            <v>NA</v>
          </cell>
          <cell r="I114" t="str">
            <v xml:space="preserve">NA </v>
          </cell>
          <cell r="J114" t="str">
            <v>NA</v>
          </cell>
          <cell r="K114" t="str">
            <v>NA</v>
          </cell>
          <cell r="L114" t="str">
            <v>NA</v>
          </cell>
          <cell r="M114" t="str">
            <v>NA</v>
          </cell>
          <cell r="N114" t="str">
            <v>NA</v>
          </cell>
          <cell r="O114"/>
          <cell r="P114"/>
        </row>
        <row r="115">
          <cell r="B115" t="str">
            <v>DM646</v>
          </cell>
          <cell r="C115" t="str">
            <v>KIT CPAP NASAL DESECHABLE TALLA S O MEDIDA DE PERIMETRO CEFALICO 22- 25 (INCLUYE SISTEMA INTERFASE VENTILACION NO INVASIVA NEONATAL CPAP,  GORRO, MASCARA NEONATAL NO INVASIVA, PRONG TALLA S</v>
          </cell>
          <cell r="D115">
            <v>5</v>
          </cell>
          <cell r="E115"/>
          <cell r="F115"/>
          <cell r="G115" t="str">
            <v>Se solicitará muestra física por requerimiento del evaluador</v>
          </cell>
          <cell r="H115" t="str">
            <v>NA</v>
          </cell>
          <cell r="I115" t="str">
            <v xml:space="preserve">NA </v>
          </cell>
          <cell r="J115" t="str">
            <v>NA</v>
          </cell>
          <cell r="K115" t="str">
            <v>NA</v>
          </cell>
          <cell r="L115" t="str">
            <v>NA</v>
          </cell>
          <cell r="M115" t="str">
            <v>NA</v>
          </cell>
          <cell r="N115" t="str">
            <v>NA</v>
          </cell>
          <cell r="O115"/>
          <cell r="P115"/>
        </row>
        <row r="116">
          <cell r="B116" t="str">
            <v>DM1960</v>
          </cell>
          <cell r="C116" t="str">
            <v>KIT CPAP NASAL DESECHABLE TALLA XS O MEDIDA DE PERIMETRO CEFALICO 10-22 CMS (INCLUYE SISTEMA INTERFASE VENTILACION NO INVASIVA NEONATAL CPAP,  GORRO, MASCARA NEONATAL NO INVASIVA, PRONG)</v>
          </cell>
          <cell r="D116">
            <v>1</v>
          </cell>
          <cell r="E116"/>
          <cell r="F116"/>
          <cell r="G116" t="str">
            <v>Se solicitará muestra física por requerimiento del evaluador</v>
          </cell>
          <cell r="H116" t="str">
            <v>NA</v>
          </cell>
          <cell r="I116" t="str">
            <v xml:space="preserve">NA </v>
          </cell>
          <cell r="J116" t="str">
            <v>NA</v>
          </cell>
          <cell r="K116" t="str">
            <v>NA</v>
          </cell>
          <cell r="L116" t="str">
            <v>NA</v>
          </cell>
          <cell r="M116" t="str">
            <v>NA</v>
          </cell>
          <cell r="N116" t="str">
            <v>NA</v>
          </cell>
          <cell r="O116"/>
          <cell r="P116"/>
        </row>
        <row r="117">
          <cell r="B117" t="str">
            <v>DM2700</v>
          </cell>
          <cell r="C117" t="str">
            <v>KIT DE CEPILLOS DE LIMPIEZA CON CERDAS DE NYLON ANTIMICROBIANAS DE CANULA DE SUCCION (11FR)</v>
          </cell>
          <cell r="D117">
            <v>1</v>
          </cell>
          <cell r="E117"/>
          <cell r="F117"/>
          <cell r="G117" t="str">
            <v>Se solicitará muestra física por requerimiento del evaluador</v>
          </cell>
          <cell r="H117" t="str">
            <v>NA</v>
          </cell>
          <cell r="I117" t="str">
            <v xml:space="preserve">NA </v>
          </cell>
          <cell r="J117" t="str">
            <v>NA</v>
          </cell>
          <cell r="K117" t="str">
            <v>NA</v>
          </cell>
          <cell r="L117" t="str">
            <v>NA</v>
          </cell>
          <cell r="M117" t="str">
            <v>NA</v>
          </cell>
          <cell r="N117" t="str">
            <v>NA</v>
          </cell>
          <cell r="O117"/>
          <cell r="P117"/>
        </row>
        <row r="118">
          <cell r="B118" t="str">
            <v>DM1957</v>
          </cell>
          <cell r="C118" t="str">
            <v>KIT DE JERINGAS INYECTOR STELLANT D CT P/SDSCTP-S</v>
          </cell>
          <cell r="D118">
            <v>52</v>
          </cell>
          <cell r="E118"/>
          <cell r="F118"/>
          <cell r="G118" t="str">
            <v>Se solicitará muestra física por requerimiento del evaluador</v>
          </cell>
          <cell r="H118" t="str">
            <v>NA</v>
          </cell>
          <cell r="I118" t="str">
            <v xml:space="preserve">NA </v>
          </cell>
          <cell r="J118" t="str">
            <v>NA</v>
          </cell>
          <cell r="K118" t="str">
            <v>NA</v>
          </cell>
          <cell r="L118" t="str">
            <v>NA</v>
          </cell>
          <cell r="M118" t="str">
            <v>NA</v>
          </cell>
          <cell r="N118" t="str">
            <v>NA</v>
          </cell>
          <cell r="O118"/>
          <cell r="P118"/>
        </row>
        <row r="119">
          <cell r="B119" t="str">
            <v>DM632</v>
          </cell>
          <cell r="C119" t="str">
            <v>KIT GASTROSTOMIA ENDOSCOPICA N 20 FR</v>
          </cell>
          <cell r="D119">
            <v>1</v>
          </cell>
          <cell r="E119"/>
          <cell r="F119"/>
          <cell r="G119" t="str">
            <v>Se solicitará muestra física por requerimiento del evaluador</v>
          </cell>
          <cell r="H119" t="str">
            <v>NA</v>
          </cell>
          <cell r="I119" t="str">
            <v xml:space="preserve">NA </v>
          </cell>
          <cell r="J119" t="str">
            <v>NA</v>
          </cell>
          <cell r="K119" t="str">
            <v>NA</v>
          </cell>
          <cell r="L119" t="str">
            <v>NA</v>
          </cell>
          <cell r="M119" t="str">
            <v>NA</v>
          </cell>
          <cell r="N119" t="str">
            <v>NA</v>
          </cell>
          <cell r="O119"/>
          <cell r="P119"/>
        </row>
        <row r="120">
          <cell r="B120" t="str">
            <v>DM633</v>
          </cell>
          <cell r="C120" t="str">
            <v>KIT GASTROSTOMIA ENDOSCOPICA N 24 FR</v>
          </cell>
          <cell r="D120">
            <v>3</v>
          </cell>
          <cell r="E120"/>
          <cell r="F120"/>
          <cell r="G120" t="str">
            <v>Se solicitará muestra física por requerimiento del evaluador</v>
          </cell>
          <cell r="H120" t="str">
            <v>NA</v>
          </cell>
          <cell r="I120" t="str">
            <v xml:space="preserve">NA </v>
          </cell>
          <cell r="J120" t="str">
            <v>NA</v>
          </cell>
          <cell r="K120" t="str">
            <v>NA</v>
          </cell>
          <cell r="L120" t="str">
            <v>NA</v>
          </cell>
          <cell r="M120" t="str">
            <v>NA</v>
          </cell>
          <cell r="N120" t="str">
            <v>NA</v>
          </cell>
          <cell r="O120"/>
          <cell r="P120"/>
        </row>
        <row r="121">
          <cell r="B121" t="str">
            <v>DM2091</v>
          </cell>
          <cell r="C121" t="str">
            <v>KIT STEN PANCREATICO 5 FR 5 CM</v>
          </cell>
          <cell r="D121">
            <v>5</v>
          </cell>
          <cell r="E121"/>
          <cell r="F121"/>
          <cell r="G121" t="str">
            <v>Se solicitará muestra física por requerimiento del evaluador</v>
          </cell>
          <cell r="H121" t="str">
            <v>NA</v>
          </cell>
          <cell r="I121" t="str">
            <v xml:space="preserve">NA </v>
          </cell>
          <cell r="J121" t="str">
            <v>NA</v>
          </cell>
          <cell r="K121" t="str">
            <v>NA</v>
          </cell>
          <cell r="L121" t="str">
            <v>NA</v>
          </cell>
          <cell r="M121" t="str">
            <v>NA</v>
          </cell>
          <cell r="N121" t="str">
            <v>NA</v>
          </cell>
          <cell r="O121"/>
          <cell r="P121"/>
        </row>
        <row r="122">
          <cell r="B122" t="str">
            <v>DM652</v>
          </cell>
          <cell r="C122" t="str">
            <v>KIT TRACCION CUTANEA PEDIATRICO</v>
          </cell>
          <cell r="D122">
            <v>2</v>
          </cell>
          <cell r="E122"/>
          <cell r="F122"/>
          <cell r="G122" t="str">
            <v>Se solicitará muestra física por requerimiento del evaluador</v>
          </cell>
          <cell r="H122" t="str">
            <v>NA</v>
          </cell>
          <cell r="I122" t="str">
            <v xml:space="preserve">NA </v>
          </cell>
          <cell r="J122" t="str">
            <v>NA</v>
          </cell>
          <cell r="K122" t="str">
            <v>NA</v>
          </cell>
          <cell r="L122" t="str">
            <v>NA</v>
          </cell>
          <cell r="M122" t="str">
            <v>NA</v>
          </cell>
          <cell r="N122" t="str">
            <v>NA</v>
          </cell>
          <cell r="O122"/>
          <cell r="P122"/>
        </row>
        <row r="123">
          <cell r="B123" t="str">
            <v>DM668</v>
          </cell>
          <cell r="C123" t="str">
            <v>LIGADOR DE VARICES ESOFAGICAS 7 BOX</v>
          </cell>
          <cell r="D123">
            <v>3</v>
          </cell>
          <cell r="E123"/>
          <cell r="F123"/>
          <cell r="G123" t="str">
            <v>Se solicitará muestra física por requerimiento del evaluador</v>
          </cell>
          <cell r="H123" t="str">
            <v>2022DM-0009129-R1</v>
          </cell>
          <cell r="I123">
            <v>45134</v>
          </cell>
          <cell r="J123" t="str">
            <v>INUSMEDICAL</v>
          </cell>
          <cell r="K123" t="str">
            <v>UNIDAD</v>
          </cell>
          <cell r="L123">
            <v>550000</v>
          </cell>
          <cell r="M123">
            <v>104500</v>
          </cell>
          <cell r="N123">
            <v>654500</v>
          </cell>
          <cell r="O123"/>
          <cell r="P123" t="str">
            <v>CUMPLE</v>
          </cell>
        </row>
        <row r="124">
          <cell r="B124" t="str">
            <v>DM2076</v>
          </cell>
          <cell r="C124" t="str">
            <v>MALLA DE POLIPROPILENO SUAVE DE MEDIANA DENSIDAD CON PESO DE 45 A 90G/M2. MACROPOROSA PORO DE 2.38 A 3.6 X 2.38 A 3.6 MM. NO ABSORBIBLE. 7CM A 8CM X 15CM</v>
          </cell>
          <cell r="D124">
            <v>4</v>
          </cell>
          <cell r="E124"/>
          <cell r="F124"/>
          <cell r="G124" t="str">
            <v>Se solicitará muestra física por requerimiento del evaluador</v>
          </cell>
          <cell r="H124" t="str">
            <v>NA</v>
          </cell>
          <cell r="I124" t="str">
            <v xml:space="preserve">NA </v>
          </cell>
          <cell r="J124" t="str">
            <v>NA</v>
          </cell>
          <cell r="K124" t="str">
            <v>NA</v>
          </cell>
          <cell r="L124" t="str">
            <v>NA</v>
          </cell>
          <cell r="M124" t="str">
            <v>NA</v>
          </cell>
          <cell r="N124" t="str">
            <v>NA</v>
          </cell>
          <cell r="O124"/>
          <cell r="P124"/>
        </row>
        <row r="125">
          <cell r="B125" t="str">
            <v>DM2003</v>
          </cell>
          <cell r="C125" t="str">
            <v>MALLA MACROPOROSA MONOFILAMENTO LIGERA ULTRAFINA PARA PROLAPSO DE CUPULA VAGINAL</v>
          </cell>
          <cell r="D125">
            <v>1</v>
          </cell>
          <cell r="E125"/>
          <cell r="F125"/>
          <cell r="G125" t="str">
            <v>Se solicitará muestra física por requerimiento del evaluador</v>
          </cell>
          <cell r="H125" t="str">
            <v>NA</v>
          </cell>
          <cell r="I125" t="str">
            <v xml:space="preserve">NA </v>
          </cell>
          <cell r="J125" t="str">
            <v>NA</v>
          </cell>
          <cell r="K125" t="str">
            <v>NA</v>
          </cell>
          <cell r="L125" t="str">
            <v>NA</v>
          </cell>
          <cell r="M125" t="str">
            <v>NA</v>
          </cell>
          <cell r="N125" t="str">
            <v>NA</v>
          </cell>
          <cell r="O125"/>
          <cell r="P125"/>
        </row>
        <row r="126">
          <cell r="B126" t="str">
            <v>DM2724</v>
          </cell>
          <cell r="C126" t="str">
            <v>MARCADOR DE PIEL PARA CIRUGIA</v>
          </cell>
          <cell r="D126">
            <v>2</v>
          </cell>
          <cell r="E126"/>
          <cell r="F126"/>
          <cell r="G126" t="str">
            <v>Se solicitará muestra física por requerimiento del evaluador</v>
          </cell>
          <cell r="H126" t="str">
            <v>NO REQUIERE</v>
          </cell>
          <cell r="I126" t="str">
            <v xml:space="preserve">NA </v>
          </cell>
          <cell r="J126" t="str">
            <v xml:space="preserve">ASPEN </v>
          </cell>
          <cell r="K126" t="str">
            <v>UNIDAD</v>
          </cell>
          <cell r="L126">
            <v>5000</v>
          </cell>
          <cell r="M126">
            <v>950</v>
          </cell>
          <cell r="N126">
            <v>5950</v>
          </cell>
          <cell r="O126"/>
          <cell r="P126" t="str">
            <v>NO CUMPLE</v>
          </cell>
        </row>
        <row r="127">
          <cell r="B127" t="str">
            <v>DM705</v>
          </cell>
          <cell r="C127" t="str">
            <v>MASCARA ANESTESIA N 0</v>
          </cell>
          <cell r="D127">
            <v>3</v>
          </cell>
          <cell r="E127"/>
          <cell r="F127"/>
          <cell r="G127" t="str">
            <v>Se solicitará muestra física por requerimiento del evaluador</v>
          </cell>
          <cell r="H127" t="str">
            <v>NA</v>
          </cell>
          <cell r="I127" t="str">
            <v xml:space="preserve">NA </v>
          </cell>
          <cell r="J127" t="str">
            <v>NA</v>
          </cell>
          <cell r="K127" t="str">
            <v>NA</v>
          </cell>
          <cell r="L127" t="str">
            <v>NA</v>
          </cell>
          <cell r="M127" t="str">
            <v>NA</v>
          </cell>
          <cell r="N127" t="str">
            <v>NA</v>
          </cell>
          <cell r="O127"/>
          <cell r="P127"/>
        </row>
        <row r="128">
          <cell r="B128" t="str">
            <v>DM706</v>
          </cell>
          <cell r="C128" t="str">
            <v>MASCARA ANESTESIA N 1</v>
          </cell>
          <cell r="D128">
            <v>11</v>
          </cell>
          <cell r="E128"/>
          <cell r="F128"/>
          <cell r="G128" t="str">
            <v>Se solicitará muestra física por requerimiento del evaluador</v>
          </cell>
          <cell r="H128" t="str">
            <v>NA</v>
          </cell>
          <cell r="I128" t="str">
            <v xml:space="preserve">NA </v>
          </cell>
          <cell r="J128" t="str">
            <v>NA</v>
          </cell>
          <cell r="K128" t="str">
            <v>NA</v>
          </cell>
          <cell r="L128" t="str">
            <v>NA</v>
          </cell>
          <cell r="M128" t="str">
            <v>NA</v>
          </cell>
          <cell r="N128" t="str">
            <v>NA</v>
          </cell>
          <cell r="O128"/>
          <cell r="P128"/>
        </row>
        <row r="129">
          <cell r="B129" t="str">
            <v>DM707</v>
          </cell>
          <cell r="C129" t="str">
            <v>MASCARA ANESTESIA N 2</v>
          </cell>
          <cell r="D129">
            <v>13</v>
          </cell>
          <cell r="E129"/>
          <cell r="F129"/>
          <cell r="G129" t="str">
            <v>Se solicitará muestra física por requerimiento del evaluador</v>
          </cell>
          <cell r="H129" t="str">
            <v>NA</v>
          </cell>
          <cell r="I129" t="str">
            <v xml:space="preserve">NA </v>
          </cell>
          <cell r="J129" t="str">
            <v>NA</v>
          </cell>
          <cell r="K129" t="str">
            <v>NA</v>
          </cell>
          <cell r="L129" t="str">
            <v>NA</v>
          </cell>
          <cell r="M129" t="str">
            <v>NA</v>
          </cell>
          <cell r="N129" t="str">
            <v>NA</v>
          </cell>
          <cell r="O129"/>
          <cell r="P129"/>
        </row>
        <row r="130">
          <cell r="B130" t="str">
            <v>DM708</v>
          </cell>
          <cell r="C130" t="str">
            <v>MASCARA ANESTESIA N 3</v>
          </cell>
          <cell r="D130">
            <v>28</v>
          </cell>
          <cell r="E130"/>
          <cell r="F130"/>
          <cell r="G130" t="str">
            <v>Se solicitará muestra física por requerimiento del evaluador</v>
          </cell>
          <cell r="H130" t="str">
            <v>NA</v>
          </cell>
          <cell r="I130" t="str">
            <v xml:space="preserve">NA </v>
          </cell>
          <cell r="J130" t="str">
            <v>NA</v>
          </cell>
          <cell r="K130" t="str">
            <v>NA</v>
          </cell>
          <cell r="L130" t="str">
            <v>NA</v>
          </cell>
          <cell r="M130" t="str">
            <v>NA</v>
          </cell>
          <cell r="N130" t="str">
            <v>NA</v>
          </cell>
          <cell r="O130"/>
          <cell r="P130"/>
        </row>
        <row r="131">
          <cell r="B131" t="str">
            <v>DM709</v>
          </cell>
          <cell r="C131" t="str">
            <v>MASCARA ANESTESIA N 4</v>
          </cell>
          <cell r="D131">
            <v>105</v>
          </cell>
          <cell r="E131"/>
          <cell r="F131"/>
          <cell r="G131" t="str">
            <v>Se solicitará muestra física por requerimiento del evaluador</v>
          </cell>
          <cell r="H131" t="str">
            <v>NA</v>
          </cell>
          <cell r="I131" t="str">
            <v xml:space="preserve">NA </v>
          </cell>
          <cell r="J131" t="str">
            <v>NA</v>
          </cell>
          <cell r="K131" t="str">
            <v>NA</v>
          </cell>
          <cell r="L131" t="str">
            <v>NA</v>
          </cell>
          <cell r="M131" t="str">
            <v>NA</v>
          </cell>
          <cell r="N131" t="str">
            <v>NA</v>
          </cell>
          <cell r="O131"/>
          <cell r="P131"/>
        </row>
        <row r="132">
          <cell r="B132" t="str">
            <v>DM710</v>
          </cell>
          <cell r="C132" t="str">
            <v>MASCARA ANESTESIA N 5</v>
          </cell>
          <cell r="D132">
            <v>298</v>
          </cell>
          <cell r="E132"/>
          <cell r="F132"/>
          <cell r="G132" t="str">
            <v>Se solicitará muestra física por requerimiento del evaluador</v>
          </cell>
          <cell r="H132" t="str">
            <v>NA</v>
          </cell>
          <cell r="I132" t="str">
            <v xml:space="preserve">NA </v>
          </cell>
          <cell r="J132" t="str">
            <v>NA</v>
          </cell>
          <cell r="K132" t="str">
            <v>NA</v>
          </cell>
          <cell r="L132" t="str">
            <v>NA</v>
          </cell>
          <cell r="M132" t="str">
            <v>NA</v>
          </cell>
          <cell r="N132" t="str">
            <v>NA</v>
          </cell>
          <cell r="O132"/>
          <cell r="P132"/>
        </row>
        <row r="133">
          <cell r="B133" t="str">
            <v>DM723</v>
          </cell>
          <cell r="C133" t="str">
            <v>MASCARA LARINGEA N 2.5 DESECHABLE</v>
          </cell>
          <cell r="D133">
            <v>3</v>
          </cell>
          <cell r="E133"/>
          <cell r="F133"/>
          <cell r="G133" t="str">
            <v>Se solicitará muestra física por requerimiento del evaluador</v>
          </cell>
          <cell r="H133" t="str">
            <v>NA</v>
          </cell>
          <cell r="I133" t="str">
            <v xml:space="preserve">NA </v>
          </cell>
          <cell r="J133" t="str">
            <v>NA</v>
          </cell>
          <cell r="K133" t="str">
            <v>NA</v>
          </cell>
          <cell r="L133" t="str">
            <v>NA</v>
          </cell>
          <cell r="M133" t="str">
            <v>NA</v>
          </cell>
          <cell r="N133" t="str">
            <v>NA</v>
          </cell>
          <cell r="O133"/>
          <cell r="P133"/>
        </row>
        <row r="134">
          <cell r="B134" t="str">
            <v>DM735</v>
          </cell>
          <cell r="C134" t="str">
            <v>MASCARA PERILARINGEA N 3.0</v>
          </cell>
          <cell r="D134">
            <v>1</v>
          </cell>
          <cell r="E134"/>
          <cell r="F134"/>
          <cell r="G134" t="str">
            <v>Se solicitará muestra física por requerimiento del evaluador</v>
          </cell>
          <cell r="H134" t="str">
            <v>NA</v>
          </cell>
          <cell r="I134" t="str">
            <v xml:space="preserve">NA </v>
          </cell>
          <cell r="J134" t="str">
            <v>NA</v>
          </cell>
          <cell r="K134" t="str">
            <v>NA</v>
          </cell>
          <cell r="L134" t="str">
            <v>NA</v>
          </cell>
          <cell r="M134" t="str">
            <v>NA</v>
          </cell>
          <cell r="N134" t="str">
            <v>NA</v>
          </cell>
          <cell r="O134"/>
          <cell r="P134"/>
        </row>
        <row r="135">
          <cell r="B135" t="str">
            <v>DM736</v>
          </cell>
          <cell r="C135" t="str">
            <v>MASCARA PERILARINGEA N 4.0</v>
          </cell>
          <cell r="D135">
            <v>1</v>
          </cell>
          <cell r="E135"/>
          <cell r="F135"/>
          <cell r="G135" t="str">
            <v>Se solicitará muestra física por requerimiento del evaluador</v>
          </cell>
          <cell r="H135" t="str">
            <v>NA</v>
          </cell>
          <cell r="I135" t="str">
            <v xml:space="preserve">NA </v>
          </cell>
          <cell r="J135" t="str">
            <v>NA</v>
          </cell>
          <cell r="K135" t="str">
            <v>NA</v>
          </cell>
          <cell r="L135" t="str">
            <v>NA</v>
          </cell>
          <cell r="M135" t="str">
            <v>NA</v>
          </cell>
          <cell r="N135" t="str">
            <v>NA</v>
          </cell>
          <cell r="O135"/>
          <cell r="P135"/>
        </row>
        <row r="136">
          <cell r="B136" t="str">
            <v>DM775</v>
          </cell>
          <cell r="C136" t="str">
            <v>NEBULIZADOR JET CON SISTEMA VENTURY</v>
          </cell>
          <cell r="D136">
            <v>3</v>
          </cell>
          <cell r="E136"/>
          <cell r="F136"/>
          <cell r="G136" t="str">
            <v>Se solicitará muestra física por requerimiento del evaluador</v>
          </cell>
          <cell r="H136" t="str">
            <v>NA</v>
          </cell>
          <cell r="I136" t="str">
            <v xml:space="preserve">NA </v>
          </cell>
          <cell r="J136" t="str">
            <v>NA</v>
          </cell>
          <cell r="K136" t="str">
            <v>NA</v>
          </cell>
          <cell r="L136" t="str">
            <v>NA</v>
          </cell>
          <cell r="M136" t="str">
            <v>NA</v>
          </cell>
          <cell r="N136" t="str">
            <v>NA</v>
          </cell>
          <cell r="O136"/>
          <cell r="P136"/>
        </row>
        <row r="137">
          <cell r="B137" t="str">
            <v>DM400</v>
          </cell>
          <cell r="C137" t="str">
            <v>PAÑO IMPREGNADO CON CLORHEXIDINA AL 2 % Y ALCOHOL ISOPROPILICO AL 70%</v>
          </cell>
          <cell r="D137">
            <v>85583</v>
          </cell>
          <cell r="E137"/>
          <cell r="F137"/>
          <cell r="G137" t="str">
            <v>Se solicitará muestra física por requerimiento del evaluador</v>
          </cell>
          <cell r="H137" t="str">
            <v>NA</v>
          </cell>
          <cell r="I137" t="str">
            <v xml:space="preserve">NA </v>
          </cell>
          <cell r="J137" t="str">
            <v>NA</v>
          </cell>
          <cell r="K137" t="str">
            <v>NA</v>
          </cell>
          <cell r="L137" t="str">
            <v>NA</v>
          </cell>
          <cell r="M137" t="str">
            <v>NA</v>
          </cell>
          <cell r="N137" t="str">
            <v>NA</v>
          </cell>
          <cell r="O137"/>
          <cell r="P137"/>
        </row>
        <row r="138">
          <cell r="B138" t="str">
            <v>DM787</v>
          </cell>
          <cell r="C138" t="str">
            <v>PAPEL ELECTROCARDIOGRAFO 30 X 50 ROLLO</v>
          </cell>
          <cell r="D138">
            <v>5</v>
          </cell>
          <cell r="E138"/>
          <cell r="F138"/>
          <cell r="G138" t="str">
            <v>Se solicitará muestra física por requerimiento del evaluador</v>
          </cell>
          <cell r="H138" t="str">
            <v>NA</v>
          </cell>
          <cell r="I138" t="str">
            <v xml:space="preserve">NA </v>
          </cell>
          <cell r="J138" t="str">
            <v>NA</v>
          </cell>
          <cell r="K138" t="str">
            <v>NA</v>
          </cell>
          <cell r="L138" t="str">
            <v>NA</v>
          </cell>
          <cell r="M138" t="str">
            <v>NA</v>
          </cell>
          <cell r="N138" t="str">
            <v>NA</v>
          </cell>
          <cell r="O138"/>
          <cell r="P138"/>
        </row>
        <row r="139">
          <cell r="B139" t="str">
            <v>DM845</v>
          </cell>
          <cell r="C139" t="str">
            <v>PAPILOTOMO TRILUMEN</v>
          </cell>
          <cell r="D139">
            <v>19</v>
          </cell>
          <cell r="E139"/>
          <cell r="F139"/>
          <cell r="G139" t="str">
            <v>Se solicitará muestra física por requerimiento del evaluador</v>
          </cell>
          <cell r="H139" t="str">
            <v>NA</v>
          </cell>
          <cell r="I139" t="str">
            <v xml:space="preserve">NA </v>
          </cell>
          <cell r="J139" t="str">
            <v>NA</v>
          </cell>
          <cell r="K139" t="str">
            <v>NA</v>
          </cell>
          <cell r="L139" t="str">
            <v>NA</v>
          </cell>
          <cell r="M139" t="str">
            <v>NA</v>
          </cell>
          <cell r="N139" t="str">
            <v>NA</v>
          </cell>
          <cell r="O139"/>
          <cell r="P139"/>
        </row>
        <row r="140">
          <cell r="B140" t="str">
            <v>DM872</v>
          </cell>
          <cell r="C140" t="str">
            <v>PINZA BIOPSIA COLONOSCOPIA DESECHABLE</v>
          </cell>
          <cell r="D140">
            <v>2</v>
          </cell>
          <cell r="E140"/>
          <cell r="F140"/>
          <cell r="G140" t="str">
            <v>Se solicitará muestra física por requerimiento del evaluador</v>
          </cell>
          <cell r="H140" t="str">
            <v>NA</v>
          </cell>
          <cell r="I140" t="str">
            <v xml:space="preserve">NA </v>
          </cell>
          <cell r="J140" t="str">
            <v>NA</v>
          </cell>
          <cell r="K140" t="str">
            <v>NA</v>
          </cell>
          <cell r="L140" t="str">
            <v>NA</v>
          </cell>
          <cell r="M140" t="str">
            <v>NA</v>
          </cell>
          <cell r="N140" t="str">
            <v>NA</v>
          </cell>
          <cell r="O140"/>
          <cell r="P140"/>
        </row>
        <row r="141">
          <cell r="B141" t="str">
            <v>DM1598</v>
          </cell>
          <cell r="C141" t="str">
            <v>PINZA BIOSIA PARA GASTROSCOPIA DESECHABLE</v>
          </cell>
          <cell r="D141">
            <v>1</v>
          </cell>
          <cell r="E141"/>
          <cell r="F141"/>
          <cell r="G141" t="str">
            <v>Se solicitará muestra física por requerimiento del evaluador</v>
          </cell>
          <cell r="H141" t="str">
            <v>NA</v>
          </cell>
          <cell r="I141" t="str">
            <v xml:space="preserve">NA </v>
          </cell>
          <cell r="J141" t="str">
            <v>NA</v>
          </cell>
          <cell r="K141" t="str">
            <v>NA</v>
          </cell>
          <cell r="L141" t="str">
            <v>NA</v>
          </cell>
          <cell r="M141" t="str">
            <v>NA</v>
          </cell>
          <cell r="N141" t="str">
            <v>NA</v>
          </cell>
          <cell r="O141"/>
          <cell r="P141"/>
        </row>
        <row r="142">
          <cell r="B142" t="str">
            <v>DM871</v>
          </cell>
          <cell r="C142" t="str">
            <v>PINZA DE BIOPSIA GASTRICA DESECHABLE LONGITID 160CM- DIAMETRO DE 2,3CM SIN ESTILETE DE COPA OVAL DE UN SOLO USO CON LAS SIGUIENTES CARACTERISTICAS: ESPIRAL RECUBIERTA, MANDIBULAS DE ACERO INOXIDABLE, FENESTRADA.</v>
          </cell>
          <cell r="D142">
            <v>5</v>
          </cell>
          <cell r="E142"/>
          <cell r="F142"/>
          <cell r="G142" t="str">
            <v>Se solicitará muestra física por requerimiento del evaluador</v>
          </cell>
          <cell r="H142" t="str">
            <v>NA</v>
          </cell>
          <cell r="I142" t="str">
            <v xml:space="preserve">NA </v>
          </cell>
          <cell r="J142" t="str">
            <v>NA</v>
          </cell>
          <cell r="K142" t="str">
            <v>NA</v>
          </cell>
          <cell r="L142" t="str">
            <v>NA</v>
          </cell>
          <cell r="M142" t="str">
            <v>NA</v>
          </cell>
          <cell r="N142" t="str">
            <v>NA</v>
          </cell>
          <cell r="O142"/>
          <cell r="P142"/>
        </row>
        <row r="143">
          <cell r="B143" t="str">
            <v>DM869</v>
          </cell>
          <cell r="C143" t="str">
            <v>PINZA DE BIOPSIA PARA COLON DESECHABLE LONGITIDUD 230CM- DIAMETRO DE 2,3CM SIN ESTILETE DE COPA OVAL DE UN SOLO USO CON LAS SIGUIENTES CARACTERISTICAS: ESPIRAL RECUBIERTA, MANDIBULAS DE ACERO INOXIDABLE, FENESTRADA</v>
          </cell>
          <cell r="D143">
            <v>1</v>
          </cell>
          <cell r="E143"/>
          <cell r="F143"/>
          <cell r="G143" t="str">
            <v>Se solicitará muestra física por requerimiento del evaluador</v>
          </cell>
          <cell r="H143" t="str">
            <v>NA</v>
          </cell>
          <cell r="I143" t="str">
            <v xml:space="preserve">NA </v>
          </cell>
          <cell r="J143" t="str">
            <v>NA</v>
          </cell>
          <cell r="K143" t="str">
            <v>NA</v>
          </cell>
          <cell r="L143" t="str">
            <v>NA</v>
          </cell>
          <cell r="M143" t="str">
            <v>NA</v>
          </cell>
          <cell r="N143" t="str">
            <v>NA</v>
          </cell>
          <cell r="O143"/>
          <cell r="P143"/>
        </row>
        <row r="144">
          <cell r="B144" t="str">
            <v>DM1918</v>
          </cell>
          <cell r="C144" t="str">
            <v>PLACA ELECTROBISTURI NEONATAL DESECHABLE CON CABLE</v>
          </cell>
          <cell r="D144">
            <v>7</v>
          </cell>
          <cell r="E144"/>
          <cell r="F144"/>
          <cell r="G144" t="str">
            <v>Se solicitará muestra física por requerimiento del evaluador</v>
          </cell>
          <cell r="H144" t="str">
            <v>NA</v>
          </cell>
          <cell r="I144" t="str">
            <v xml:space="preserve">NA </v>
          </cell>
          <cell r="J144" t="str">
            <v>NA</v>
          </cell>
          <cell r="K144" t="str">
            <v>NA</v>
          </cell>
          <cell r="L144" t="str">
            <v>NA</v>
          </cell>
          <cell r="M144" t="str">
            <v>NA</v>
          </cell>
          <cell r="N144" t="str">
            <v>NA</v>
          </cell>
          <cell r="O144"/>
          <cell r="P144"/>
        </row>
        <row r="145">
          <cell r="B145" t="str">
            <v>DM874</v>
          </cell>
          <cell r="C145" t="str">
            <v>PLACA ELECTROBISTURI ADULTO CON CABLE</v>
          </cell>
          <cell r="D145">
            <v>895</v>
          </cell>
          <cell r="E145"/>
          <cell r="F145"/>
          <cell r="G145" t="str">
            <v>Se solicitará muestra física por requerimiento del evaluador</v>
          </cell>
          <cell r="H145" t="str">
            <v>NA</v>
          </cell>
          <cell r="I145" t="str">
            <v xml:space="preserve">NA </v>
          </cell>
          <cell r="J145" t="str">
            <v>NA</v>
          </cell>
          <cell r="K145" t="str">
            <v>NA</v>
          </cell>
          <cell r="L145" t="str">
            <v>NA</v>
          </cell>
          <cell r="M145" t="str">
            <v>NA</v>
          </cell>
          <cell r="N145" t="str">
            <v>NA</v>
          </cell>
          <cell r="O145"/>
          <cell r="P145"/>
        </row>
        <row r="146">
          <cell r="B146" t="str">
            <v>DM2049</v>
          </cell>
          <cell r="C146" t="str">
            <v>PROTECTOR CUTANEO EMOLIENTE CON OXIDO DE ZINC CALAMINA Y ALANTOINA 30%(ULTRA)</v>
          </cell>
          <cell r="D146">
            <v>17</v>
          </cell>
          <cell r="E146"/>
          <cell r="F146"/>
          <cell r="G146" t="str">
            <v>Se solicitará muestra física por requerimiento del evaluador</v>
          </cell>
          <cell r="H146" t="str">
            <v>NA</v>
          </cell>
          <cell r="I146" t="str">
            <v xml:space="preserve">NA </v>
          </cell>
          <cell r="J146" t="str">
            <v>NA</v>
          </cell>
          <cell r="K146" t="str">
            <v>NA</v>
          </cell>
          <cell r="L146" t="str">
            <v>NA</v>
          </cell>
          <cell r="M146" t="str">
            <v>NA</v>
          </cell>
          <cell r="N146" t="str">
            <v>NA</v>
          </cell>
          <cell r="O146"/>
          <cell r="P146"/>
        </row>
        <row r="147">
          <cell r="B147" t="str">
            <v>DM2475</v>
          </cell>
          <cell r="C147" t="str">
            <v>PROTECTOR EN ESPUMA PARA CODO Y TALON</v>
          </cell>
          <cell r="D147">
            <v>1</v>
          </cell>
          <cell r="E147"/>
          <cell r="F147"/>
          <cell r="G147" t="str">
            <v>Se solicitará muestra física por requerimiento del evaluador</v>
          </cell>
          <cell r="H147" t="str">
            <v>NA</v>
          </cell>
          <cell r="I147" t="str">
            <v xml:space="preserve">NA </v>
          </cell>
          <cell r="J147" t="str">
            <v>NA</v>
          </cell>
          <cell r="K147" t="str">
            <v>NA</v>
          </cell>
          <cell r="L147" t="str">
            <v>NA</v>
          </cell>
          <cell r="M147" t="str">
            <v>NA</v>
          </cell>
          <cell r="N147" t="str">
            <v>NA</v>
          </cell>
          <cell r="O147"/>
          <cell r="P147"/>
        </row>
        <row r="148">
          <cell r="B148" t="str">
            <v>DM948</v>
          </cell>
          <cell r="C148" t="str">
            <v>RECOLECTOR PARA CORTOPUNZANTES 2,9 A 3,0 LITROS</v>
          </cell>
          <cell r="D148">
            <v>695</v>
          </cell>
          <cell r="E148"/>
          <cell r="F148"/>
          <cell r="G148" t="str">
            <v>Se solicitará muestra física por requerimiento del evaluador</v>
          </cell>
          <cell r="H148" t="str">
            <v>NA</v>
          </cell>
          <cell r="I148" t="str">
            <v xml:space="preserve">NA </v>
          </cell>
          <cell r="J148" t="str">
            <v>NA</v>
          </cell>
          <cell r="K148" t="str">
            <v>NA</v>
          </cell>
          <cell r="L148" t="str">
            <v>NA</v>
          </cell>
          <cell r="M148" t="str">
            <v>NA</v>
          </cell>
          <cell r="N148" t="str">
            <v>NA</v>
          </cell>
          <cell r="O148"/>
          <cell r="P148"/>
        </row>
        <row r="149">
          <cell r="B149" t="str">
            <v>DM2523</v>
          </cell>
          <cell r="C149" t="str">
            <v>RESOLUTION CLIP 235 CM Y CANAL DE 2.8 MM</v>
          </cell>
          <cell r="D149">
            <v>1</v>
          </cell>
          <cell r="E149"/>
          <cell r="F149"/>
          <cell r="G149" t="str">
            <v>Se solicitará muestra física por requerimiento del evaluador</v>
          </cell>
          <cell r="H149" t="str">
            <v>NA</v>
          </cell>
          <cell r="I149" t="str">
            <v xml:space="preserve">NA </v>
          </cell>
          <cell r="J149" t="str">
            <v>NA</v>
          </cell>
          <cell r="K149" t="str">
            <v>NA</v>
          </cell>
          <cell r="L149" t="str">
            <v>NA</v>
          </cell>
          <cell r="M149" t="str">
            <v>NA</v>
          </cell>
          <cell r="N149" t="str">
            <v>NA</v>
          </cell>
          <cell r="O149"/>
          <cell r="P149"/>
        </row>
        <row r="150">
          <cell r="B150" t="str">
            <v>DM2526</v>
          </cell>
          <cell r="C150" t="str">
            <v>ROLLO DE GASA IMPREGNADA EN PARAFINA DE 1 METRO POR 15  CM DE ANCHO ESTERIL</v>
          </cell>
          <cell r="D150">
            <v>1</v>
          </cell>
          <cell r="E150"/>
          <cell r="F150"/>
          <cell r="G150" t="str">
            <v>Se solicitará muestra física por requerimiento del evaluador</v>
          </cell>
          <cell r="H150" t="str">
            <v>NA</v>
          </cell>
          <cell r="I150" t="str">
            <v xml:space="preserve">NA </v>
          </cell>
          <cell r="J150" t="str">
            <v>NA</v>
          </cell>
          <cell r="K150" t="str">
            <v>NA</v>
          </cell>
          <cell r="L150" t="str">
            <v>NA</v>
          </cell>
          <cell r="M150" t="str">
            <v>NA</v>
          </cell>
          <cell r="N150" t="str">
            <v>NA</v>
          </cell>
          <cell r="O150"/>
          <cell r="P150"/>
        </row>
        <row r="151">
          <cell r="B151" t="str">
            <v>DM2121</v>
          </cell>
          <cell r="C151" t="str">
            <v>SONDA FOLEY SILICONADA 2 VIAS 18 FR</v>
          </cell>
          <cell r="D151">
            <v>3</v>
          </cell>
          <cell r="E151"/>
          <cell r="F151"/>
          <cell r="G151" t="str">
            <v>Se solicitará muestra física por requerimiento del evaluador</v>
          </cell>
          <cell r="H151" t="str">
            <v>NA</v>
          </cell>
          <cell r="I151" t="str">
            <v xml:space="preserve">NA </v>
          </cell>
          <cell r="J151" t="str">
            <v>NA</v>
          </cell>
          <cell r="K151" t="str">
            <v>NA</v>
          </cell>
          <cell r="L151" t="str">
            <v>NA</v>
          </cell>
          <cell r="M151" t="str">
            <v>NA</v>
          </cell>
          <cell r="N151" t="str">
            <v>NA</v>
          </cell>
          <cell r="O151"/>
          <cell r="P151"/>
        </row>
        <row r="152">
          <cell r="B152" t="str">
            <v>DM2184</v>
          </cell>
          <cell r="C152" t="str">
            <v>SONDA FOLEY SILICONADA 2 VIAS 20 FR</v>
          </cell>
          <cell r="D152">
            <v>2</v>
          </cell>
          <cell r="E152"/>
          <cell r="F152"/>
          <cell r="G152" t="str">
            <v>Se solicitará muestra física por requerimiento del evaluador</v>
          </cell>
          <cell r="H152" t="str">
            <v>NA</v>
          </cell>
          <cell r="I152" t="str">
            <v xml:space="preserve">NA </v>
          </cell>
          <cell r="J152" t="str">
            <v>NA</v>
          </cell>
          <cell r="K152" t="str">
            <v>NA</v>
          </cell>
          <cell r="L152" t="str">
            <v>NA</v>
          </cell>
          <cell r="M152" t="str">
            <v>NA</v>
          </cell>
          <cell r="N152" t="str">
            <v>NA</v>
          </cell>
          <cell r="O152"/>
          <cell r="P152"/>
        </row>
        <row r="153">
          <cell r="B153" t="str">
            <v>DM1034</v>
          </cell>
          <cell r="C153" t="str">
            <v>SONDA LEVIN N 10 NASOGASTRICA</v>
          </cell>
          <cell r="D153">
            <v>15</v>
          </cell>
          <cell r="E153"/>
          <cell r="F153"/>
          <cell r="G153" t="str">
            <v>Se solicitará muestra física por requerimiento del evaluador</v>
          </cell>
          <cell r="H153" t="str">
            <v>NA</v>
          </cell>
          <cell r="I153" t="str">
            <v xml:space="preserve">NA </v>
          </cell>
          <cell r="J153" t="str">
            <v>NA</v>
          </cell>
          <cell r="K153" t="str">
            <v>NA</v>
          </cell>
          <cell r="L153" t="str">
            <v>NA</v>
          </cell>
          <cell r="M153" t="str">
            <v>NA</v>
          </cell>
          <cell r="N153" t="str">
            <v>NA</v>
          </cell>
          <cell r="O153"/>
          <cell r="P153"/>
        </row>
        <row r="154">
          <cell r="B154" t="str">
            <v>DM1032</v>
          </cell>
          <cell r="C154" t="str">
            <v>SONDA VESICAL (FOLEY) 2 VIAS 6FR LATEX</v>
          </cell>
          <cell r="D154">
            <v>8</v>
          </cell>
          <cell r="E154"/>
          <cell r="F154"/>
          <cell r="G154" t="str">
            <v>Se solicitará muestra física por requerimiento del evaluador</v>
          </cell>
          <cell r="H154" t="str">
            <v>NA</v>
          </cell>
          <cell r="I154" t="str">
            <v xml:space="preserve">NA </v>
          </cell>
          <cell r="J154" t="str">
            <v>NA</v>
          </cell>
          <cell r="K154" t="str">
            <v>NA</v>
          </cell>
          <cell r="L154" t="str">
            <v>NA</v>
          </cell>
          <cell r="M154" t="str">
            <v>NA</v>
          </cell>
          <cell r="N154" t="str">
            <v>NA</v>
          </cell>
          <cell r="O154"/>
          <cell r="P154"/>
        </row>
        <row r="155">
          <cell r="B155" t="str">
            <v>DM1074</v>
          </cell>
          <cell r="C155" t="str">
            <v>STENT BILIAR METALICO AUTOEXPANDIBLE 10 MMD X 60 ML</v>
          </cell>
          <cell r="D155">
            <v>1</v>
          </cell>
          <cell r="E155"/>
          <cell r="F155"/>
          <cell r="G155" t="str">
            <v>Se solicitará muestra física por requerimiento del evaluador</v>
          </cell>
          <cell r="H155" t="str">
            <v>NA</v>
          </cell>
          <cell r="I155" t="str">
            <v xml:space="preserve">NA </v>
          </cell>
          <cell r="J155" t="str">
            <v>NA</v>
          </cell>
          <cell r="K155" t="str">
            <v>NA</v>
          </cell>
          <cell r="L155" t="str">
            <v>NA</v>
          </cell>
          <cell r="M155" t="str">
            <v>NA</v>
          </cell>
          <cell r="N155" t="str">
            <v>NA</v>
          </cell>
          <cell r="O155"/>
          <cell r="P155"/>
        </row>
        <row r="156">
          <cell r="B156" t="str">
            <v>DM2014</v>
          </cell>
          <cell r="C156" t="str">
            <v>STENT CON INTRODUCTOR 10FR X 7 CM</v>
          </cell>
          <cell r="D156">
            <v>2</v>
          </cell>
          <cell r="E156"/>
          <cell r="F156"/>
          <cell r="G156" t="str">
            <v>Se solicitará muestra física por requerimiento del evaluador</v>
          </cell>
          <cell r="H156" t="str">
            <v>NA</v>
          </cell>
          <cell r="I156" t="str">
            <v xml:space="preserve">NA </v>
          </cell>
          <cell r="J156" t="str">
            <v>NA</v>
          </cell>
          <cell r="K156" t="str">
            <v>NA</v>
          </cell>
          <cell r="L156" t="str">
            <v>NA</v>
          </cell>
          <cell r="M156" t="str">
            <v>NA</v>
          </cell>
          <cell r="N156" t="str">
            <v>NA</v>
          </cell>
          <cell r="O156"/>
          <cell r="P156"/>
        </row>
        <row r="157">
          <cell r="B157" t="str">
            <v>DM1073</v>
          </cell>
          <cell r="C157" t="str">
            <v>STENT BILIAR CON INTRODUCTOR 7FR X 7CM UNIDAD</v>
          </cell>
          <cell r="D157">
            <v>4</v>
          </cell>
          <cell r="E157"/>
          <cell r="F157"/>
          <cell r="G157" t="str">
            <v>Se solicitará muestra física por requerimiento del evaluador</v>
          </cell>
          <cell r="H157" t="str">
            <v>NA</v>
          </cell>
          <cell r="I157" t="str">
            <v xml:space="preserve">NA </v>
          </cell>
          <cell r="J157" t="str">
            <v>NA</v>
          </cell>
          <cell r="K157" t="str">
            <v>NA</v>
          </cell>
          <cell r="L157" t="str">
            <v>NA</v>
          </cell>
          <cell r="M157" t="str">
            <v>NA</v>
          </cell>
          <cell r="N157" t="str">
            <v>NA</v>
          </cell>
          <cell r="O157"/>
          <cell r="P157"/>
        </row>
        <row r="158">
          <cell r="B158" t="str">
            <v>DM1078</v>
          </cell>
          <cell r="C158" t="str">
            <v>STENT CON INTRODUCTOR 10 CM X 10FR</v>
          </cell>
          <cell r="D158">
            <v>2</v>
          </cell>
          <cell r="E158"/>
          <cell r="F158"/>
          <cell r="G158" t="str">
            <v>Se solicitará muestra física por requerimiento del evaluador</v>
          </cell>
          <cell r="H158" t="str">
            <v>NA</v>
          </cell>
          <cell r="I158" t="str">
            <v xml:space="preserve">NA </v>
          </cell>
          <cell r="J158" t="str">
            <v>NA</v>
          </cell>
          <cell r="K158" t="str">
            <v>NA</v>
          </cell>
          <cell r="L158" t="str">
            <v>NA</v>
          </cell>
          <cell r="M158" t="str">
            <v>NA</v>
          </cell>
          <cell r="N158" t="str">
            <v>NA</v>
          </cell>
          <cell r="O158"/>
          <cell r="P158"/>
        </row>
        <row r="159">
          <cell r="B159" t="str">
            <v>DM1551</v>
          </cell>
          <cell r="C159" t="str">
            <v>STENT CON INTRODUCTOR DE 12CM X10 FR</v>
          </cell>
          <cell r="D159">
            <v>1</v>
          </cell>
          <cell r="E159"/>
          <cell r="F159"/>
          <cell r="G159" t="str">
            <v>Se solicitará muestra física por requerimiento del evaluador</v>
          </cell>
          <cell r="H159" t="str">
            <v>NA</v>
          </cell>
          <cell r="I159" t="str">
            <v xml:space="preserve">NA </v>
          </cell>
          <cell r="J159" t="str">
            <v>NA</v>
          </cell>
          <cell r="K159" t="str">
            <v>NA</v>
          </cell>
          <cell r="L159" t="str">
            <v>NA</v>
          </cell>
          <cell r="M159" t="str">
            <v>NA</v>
          </cell>
          <cell r="N159" t="str">
            <v>NA</v>
          </cell>
          <cell r="O159"/>
          <cell r="P159"/>
        </row>
        <row r="160">
          <cell r="B160" t="str">
            <v>DM1071</v>
          </cell>
          <cell r="C160" t="str">
            <v>STENT BILIAR 7 FR X 12 CON INTRODUCTOR</v>
          </cell>
          <cell r="D160">
            <v>1</v>
          </cell>
          <cell r="E160"/>
          <cell r="F160"/>
          <cell r="G160" t="str">
            <v>Se solicitará muestra física por requerimiento del evaluador</v>
          </cell>
          <cell r="H160" t="str">
            <v>NA</v>
          </cell>
          <cell r="I160" t="str">
            <v xml:space="preserve">NA </v>
          </cell>
          <cell r="J160" t="str">
            <v>NA</v>
          </cell>
          <cell r="K160" t="str">
            <v>NA</v>
          </cell>
          <cell r="L160" t="str">
            <v>NA</v>
          </cell>
          <cell r="M160" t="str">
            <v>NA</v>
          </cell>
          <cell r="N160" t="str">
            <v>NA</v>
          </cell>
          <cell r="O160"/>
          <cell r="P160"/>
        </row>
        <row r="161">
          <cell r="B161" t="str">
            <v>DM1080</v>
          </cell>
          <cell r="C161" t="str">
            <v>STENT ESOFAGICO LONGITUD DEL EXTREMO PROXIMAL 23MM STENANT DE 18X10 CM</v>
          </cell>
          <cell r="D161">
            <v>5</v>
          </cell>
          <cell r="E161"/>
          <cell r="F161"/>
          <cell r="G161" t="str">
            <v>Se solicitará muestra física por requerimiento del evaluador</v>
          </cell>
          <cell r="H161" t="str">
            <v>NA</v>
          </cell>
          <cell r="I161" t="str">
            <v xml:space="preserve">NA </v>
          </cell>
          <cell r="J161" t="str">
            <v>NA</v>
          </cell>
          <cell r="K161" t="str">
            <v>NA</v>
          </cell>
          <cell r="L161" t="str">
            <v>NA</v>
          </cell>
          <cell r="M161" t="str">
            <v>NA</v>
          </cell>
          <cell r="N161" t="str">
            <v>NA</v>
          </cell>
          <cell r="O161"/>
          <cell r="P161"/>
        </row>
        <row r="162">
          <cell r="B162" t="str">
            <v>DM1081</v>
          </cell>
          <cell r="C162" t="str">
            <v>STENT ESOFAGICO LONGITUD DEL EXTREMO PROXIMAL 23MM STENANT DE 18X15 CM</v>
          </cell>
          <cell r="D162">
            <v>5</v>
          </cell>
          <cell r="E162"/>
          <cell r="F162"/>
          <cell r="G162" t="str">
            <v>Se solicitará muestra física por requerimiento del evaluador</v>
          </cell>
          <cell r="H162" t="str">
            <v>NA</v>
          </cell>
          <cell r="I162" t="str">
            <v xml:space="preserve">NA </v>
          </cell>
          <cell r="J162" t="str">
            <v>NA</v>
          </cell>
          <cell r="K162" t="str">
            <v>NA</v>
          </cell>
          <cell r="L162" t="str">
            <v>NA</v>
          </cell>
          <cell r="M162" t="str">
            <v>NA</v>
          </cell>
          <cell r="N162" t="str">
            <v>NA</v>
          </cell>
          <cell r="O162"/>
          <cell r="P162"/>
        </row>
        <row r="163">
          <cell r="B163" t="str">
            <v>DM1084</v>
          </cell>
          <cell r="C163" t="str">
            <v>STENT ESOFAGICO PARCIALMENTE RECUBIERTO DE 15CM UNIDAD</v>
          </cell>
          <cell r="D163">
            <v>5</v>
          </cell>
          <cell r="E163"/>
          <cell r="F163"/>
          <cell r="G163" t="str">
            <v>Se solicitará muestra física por requerimiento del evaluador</v>
          </cell>
          <cell r="H163" t="str">
            <v>NA</v>
          </cell>
          <cell r="I163" t="str">
            <v xml:space="preserve">NA </v>
          </cell>
          <cell r="J163" t="str">
            <v>NA</v>
          </cell>
          <cell r="K163" t="str">
            <v>NA</v>
          </cell>
          <cell r="L163" t="str">
            <v>NA</v>
          </cell>
          <cell r="M163" t="str">
            <v>NA</v>
          </cell>
          <cell r="N163" t="str">
            <v>NA</v>
          </cell>
          <cell r="O163"/>
          <cell r="P163"/>
        </row>
        <row r="164">
          <cell r="B164" t="str">
            <v>DM2069</v>
          </cell>
          <cell r="C164" t="str">
            <v>STENT ESOFAGICO TOTALMENTE RECUBIERTO 12 CM X 18 MM X 24 MM CON INTRODUCTOR</v>
          </cell>
          <cell r="D164">
            <v>1</v>
          </cell>
          <cell r="E164"/>
          <cell r="F164"/>
          <cell r="G164" t="str">
            <v>Se solicitará muestra física por requerimiento del evaluador</v>
          </cell>
          <cell r="H164" t="str">
            <v>NA</v>
          </cell>
          <cell r="I164" t="str">
            <v xml:space="preserve">NA </v>
          </cell>
          <cell r="J164" t="str">
            <v>NA</v>
          </cell>
          <cell r="K164" t="str">
            <v>NA</v>
          </cell>
          <cell r="L164" t="str">
            <v>NA</v>
          </cell>
          <cell r="M164" t="str">
            <v>NA</v>
          </cell>
          <cell r="N164" t="str">
            <v>NA</v>
          </cell>
          <cell r="O164"/>
          <cell r="P164"/>
        </row>
        <row r="165">
          <cell r="B165" t="str">
            <v>DM2562</v>
          </cell>
          <cell r="C165" t="str">
            <v>STENT ESOFAGICO TOTALMENTE RECUBIERTO DE 10 CM</v>
          </cell>
          <cell r="D165">
            <v>5</v>
          </cell>
          <cell r="E165"/>
          <cell r="F165"/>
          <cell r="G165" t="str">
            <v>Se solicitará muestra física por requerimiento del evaluador</v>
          </cell>
          <cell r="H165" t="str">
            <v>NA</v>
          </cell>
          <cell r="I165" t="str">
            <v xml:space="preserve">NA </v>
          </cell>
          <cell r="J165" t="str">
            <v>NA</v>
          </cell>
          <cell r="K165" t="str">
            <v>NA</v>
          </cell>
          <cell r="L165" t="str">
            <v>NA</v>
          </cell>
          <cell r="M165" t="str">
            <v>NA</v>
          </cell>
          <cell r="N165" t="str">
            <v>NA</v>
          </cell>
          <cell r="O165"/>
          <cell r="P165"/>
        </row>
        <row r="166">
          <cell r="B166" t="str">
            <v>DM2563</v>
          </cell>
          <cell r="C166" t="str">
            <v>STENT ESOFAGICO TOTALMENTE RECUBIERTO DE 15 CM</v>
          </cell>
          <cell r="D166">
            <v>5</v>
          </cell>
          <cell r="E166"/>
          <cell r="F166"/>
          <cell r="G166" t="str">
            <v>Se solicitará muestra física por requerimiento del evaluador</v>
          </cell>
          <cell r="H166" t="str">
            <v>NA</v>
          </cell>
          <cell r="I166" t="str">
            <v xml:space="preserve">NA </v>
          </cell>
          <cell r="J166" t="str">
            <v>NA</v>
          </cell>
          <cell r="K166" t="str">
            <v>NA</v>
          </cell>
          <cell r="L166" t="str">
            <v>NA</v>
          </cell>
          <cell r="M166" t="str">
            <v>NA</v>
          </cell>
          <cell r="N166" t="str">
            <v>NA</v>
          </cell>
          <cell r="O166"/>
          <cell r="P166"/>
        </row>
        <row r="167">
          <cell r="B167" t="str">
            <v>DM2564</v>
          </cell>
          <cell r="C167" t="str">
            <v>STENT PILORICO</v>
          </cell>
          <cell r="D167">
            <v>5</v>
          </cell>
          <cell r="E167"/>
          <cell r="F167"/>
          <cell r="G167" t="str">
            <v>Se solicitará muestra física por requerimiento del evaluador</v>
          </cell>
          <cell r="H167" t="str">
            <v>NA</v>
          </cell>
          <cell r="I167" t="str">
            <v xml:space="preserve">NA </v>
          </cell>
          <cell r="J167" t="str">
            <v>NA</v>
          </cell>
          <cell r="K167" t="str">
            <v>NA</v>
          </cell>
          <cell r="L167" t="str">
            <v>NA</v>
          </cell>
          <cell r="M167" t="str">
            <v>NA</v>
          </cell>
          <cell r="N167" t="str">
            <v>NA</v>
          </cell>
          <cell r="O167"/>
          <cell r="P167"/>
        </row>
        <row r="168">
          <cell r="B168" t="str">
            <v>DM1959</v>
          </cell>
          <cell r="C168" t="str">
            <v>TEST DE BOWIE DICK PARA PROCESO A VAPOR PREENSAMBLADO</v>
          </cell>
          <cell r="D168">
            <v>104</v>
          </cell>
          <cell r="E168"/>
          <cell r="F168"/>
          <cell r="G168" t="str">
            <v>Se solicitará muestra física por requerimiento del evaluador</v>
          </cell>
          <cell r="H168" t="str">
            <v>NA</v>
          </cell>
          <cell r="I168" t="str">
            <v xml:space="preserve">NA </v>
          </cell>
          <cell r="J168" t="str">
            <v>NA</v>
          </cell>
          <cell r="K168" t="str">
            <v>NA</v>
          </cell>
          <cell r="L168" t="str">
            <v>NA</v>
          </cell>
          <cell r="M168" t="str">
            <v>NA</v>
          </cell>
          <cell r="N168" t="str">
            <v>NA</v>
          </cell>
          <cell r="O168"/>
          <cell r="P168"/>
        </row>
        <row r="169">
          <cell r="B169" t="str">
            <v>DM2602</v>
          </cell>
          <cell r="C169" t="str">
            <v>TUBO ENDOTRAQUEAL N. 6.5 SIN BALON, APIROGENO, RADIOPACO Y ESTERIL</v>
          </cell>
          <cell r="D169">
            <v>3</v>
          </cell>
          <cell r="E169"/>
          <cell r="F169"/>
          <cell r="G169" t="str">
            <v>Se solicitará muestra física por requerimiento del evaluador</v>
          </cell>
          <cell r="H169" t="str">
            <v>NA</v>
          </cell>
          <cell r="I169" t="str">
            <v xml:space="preserve">NA </v>
          </cell>
          <cell r="J169" t="str">
            <v>NA</v>
          </cell>
          <cell r="K169" t="str">
            <v>NA</v>
          </cell>
          <cell r="L169" t="str">
            <v>NA</v>
          </cell>
          <cell r="M169" t="str">
            <v>NA</v>
          </cell>
          <cell r="N169" t="str">
            <v>NA</v>
          </cell>
          <cell r="O169"/>
          <cell r="P169"/>
        </row>
        <row r="170">
          <cell r="B170" t="str">
            <v>DM1170</v>
          </cell>
          <cell r="C170" t="str">
            <v>TUBO ENDOTRAQUEAL REFORZADO 6/5 C/B</v>
          </cell>
          <cell r="D170">
            <v>2</v>
          </cell>
          <cell r="E170"/>
          <cell r="F170"/>
          <cell r="G170" t="str">
            <v>Se solicitará muestra física por requerimiento del evaluador</v>
          </cell>
          <cell r="H170" t="str">
            <v>NA</v>
          </cell>
          <cell r="I170" t="str">
            <v xml:space="preserve">NA </v>
          </cell>
          <cell r="J170" t="str">
            <v>NA</v>
          </cell>
          <cell r="K170" t="str">
            <v>NA</v>
          </cell>
          <cell r="L170" t="str">
            <v>NA</v>
          </cell>
          <cell r="M170" t="str">
            <v>NA</v>
          </cell>
          <cell r="N170" t="str">
            <v>NA</v>
          </cell>
          <cell r="O170"/>
          <cell r="P170"/>
        </row>
        <row r="171">
          <cell r="B171" t="str">
            <v>DM1173</v>
          </cell>
          <cell r="C171" t="str">
            <v>TUBO ENDOTRAQUEAL REFORZADO 8/0 C/B</v>
          </cell>
          <cell r="D171">
            <v>7</v>
          </cell>
          <cell r="E171"/>
          <cell r="F171"/>
          <cell r="G171" t="str">
            <v>Se solicitará muestra física por requerimiento del evaluador</v>
          </cell>
          <cell r="H171" t="str">
            <v>NA</v>
          </cell>
          <cell r="I171" t="str">
            <v xml:space="preserve">NA </v>
          </cell>
          <cell r="J171" t="str">
            <v>NA</v>
          </cell>
          <cell r="K171" t="str">
            <v>NA</v>
          </cell>
          <cell r="L171" t="str">
            <v>NA</v>
          </cell>
          <cell r="M171" t="str">
            <v>NA</v>
          </cell>
          <cell r="N171" t="str">
            <v>NA</v>
          </cell>
          <cell r="O171"/>
          <cell r="P171"/>
        </row>
        <row r="172">
          <cell r="B172" t="str">
            <v>DM1333</v>
          </cell>
          <cell r="C172" t="str">
            <v>TUBO ENDOTRAQUEAL REFORZADO CON BALON N 8.5</v>
          </cell>
          <cell r="D172">
            <v>1</v>
          </cell>
          <cell r="E172"/>
          <cell r="F172"/>
          <cell r="G172" t="str">
            <v>Se solicitará muestra física por requerimiento del evaluador</v>
          </cell>
          <cell r="H172" t="str">
            <v>NA</v>
          </cell>
          <cell r="I172" t="str">
            <v xml:space="preserve">NA </v>
          </cell>
          <cell r="J172" t="str">
            <v>NA</v>
          </cell>
          <cell r="K172" t="str">
            <v>NA</v>
          </cell>
          <cell r="L172" t="str">
            <v>NA</v>
          </cell>
          <cell r="M172" t="str">
            <v>NA</v>
          </cell>
          <cell r="N172" t="str">
            <v>NA</v>
          </cell>
          <cell r="O172"/>
          <cell r="P172"/>
        </row>
        <row r="173">
          <cell r="B173" t="str">
            <v>DM1172</v>
          </cell>
          <cell r="C173" t="str">
            <v>TUBO ENDOTRAQUEAL REFORZADO 7/5 C/B</v>
          </cell>
          <cell r="D173">
            <v>10</v>
          </cell>
          <cell r="E173"/>
          <cell r="F173"/>
          <cell r="G173" t="str">
            <v>Se solicitará muestra física por requerimiento del evaluador</v>
          </cell>
          <cell r="H173" t="str">
            <v>NA</v>
          </cell>
          <cell r="I173" t="str">
            <v xml:space="preserve">NA </v>
          </cell>
          <cell r="J173" t="str">
            <v>NA</v>
          </cell>
          <cell r="K173" t="str">
            <v>NA</v>
          </cell>
          <cell r="L173" t="str">
            <v>NA</v>
          </cell>
          <cell r="M173" t="str">
            <v>NA</v>
          </cell>
          <cell r="N173" t="str">
            <v>NA</v>
          </cell>
          <cell r="O173"/>
          <cell r="P173"/>
        </row>
        <row r="174">
          <cell r="B174" t="str">
            <v>DM1169</v>
          </cell>
          <cell r="C174" t="str">
            <v>TUBO ENDOTRAQUEAL REFORZADO 6/0 C/B</v>
          </cell>
          <cell r="D174">
            <v>7</v>
          </cell>
          <cell r="E174"/>
          <cell r="F174"/>
          <cell r="G174" t="str">
            <v>Se solicitará muestra física por requerimiento del evaluador</v>
          </cell>
          <cell r="H174" t="str">
            <v>NA</v>
          </cell>
          <cell r="I174" t="str">
            <v xml:space="preserve">NA </v>
          </cell>
          <cell r="J174" t="str">
            <v>NA</v>
          </cell>
          <cell r="K174" t="str">
            <v>NA</v>
          </cell>
          <cell r="L174" t="str">
            <v>NA</v>
          </cell>
          <cell r="M174" t="str">
            <v>NA</v>
          </cell>
          <cell r="N174" t="str">
            <v>NA</v>
          </cell>
          <cell r="O174"/>
          <cell r="P174"/>
        </row>
        <row r="175">
          <cell r="B175" t="str">
            <v>DM1171</v>
          </cell>
          <cell r="C175" t="str">
            <v>TUBO ENDOTRAQUEAL REFORZADO 7/0 C/B</v>
          </cell>
          <cell r="D175">
            <v>5</v>
          </cell>
          <cell r="E175"/>
          <cell r="F175"/>
          <cell r="G175" t="str">
            <v>Se solicitará muestra física por requerimiento del evaluador</v>
          </cell>
          <cell r="H175" t="str">
            <v>NA</v>
          </cell>
          <cell r="I175" t="str">
            <v xml:space="preserve">NA </v>
          </cell>
          <cell r="J175" t="str">
            <v>NA</v>
          </cell>
          <cell r="K175" t="str">
            <v>NA</v>
          </cell>
          <cell r="L175" t="str">
            <v>NA</v>
          </cell>
          <cell r="M175" t="str">
            <v>NA</v>
          </cell>
          <cell r="N175" t="str">
            <v>NA</v>
          </cell>
          <cell r="O175"/>
          <cell r="P175"/>
        </row>
        <row r="176">
          <cell r="B176" t="str">
            <v>DM1188</v>
          </cell>
          <cell r="C176" t="str">
            <v>TUBO TRAMPA PARA SPECIMEN CON ADAPTADOR DESECHABLE  (TRAMPA DE LUKENS)</v>
          </cell>
          <cell r="D176">
            <v>76</v>
          </cell>
          <cell r="E176"/>
          <cell r="F176"/>
          <cell r="G176" t="str">
            <v>Se solicitará muestra física por requerimiento del evaluador</v>
          </cell>
          <cell r="H176" t="str">
            <v>NA</v>
          </cell>
          <cell r="I176" t="str">
            <v xml:space="preserve">NA </v>
          </cell>
          <cell r="J176" t="str">
            <v>NA</v>
          </cell>
          <cell r="K176" t="str">
            <v>NA</v>
          </cell>
          <cell r="L176" t="str">
            <v>NA</v>
          </cell>
          <cell r="M176" t="str">
            <v>NA</v>
          </cell>
          <cell r="N176" t="str">
            <v>NA</v>
          </cell>
          <cell r="O176"/>
          <cell r="P176"/>
        </row>
        <row r="177">
          <cell r="B177" t="str">
            <v>DM1872</v>
          </cell>
          <cell r="C177" t="str">
            <v>CAMPO QUIRURGICO FENESTRADO 225X280</v>
          </cell>
          <cell r="D177">
            <v>17</v>
          </cell>
          <cell r="E177"/>
          <cell r="F177"/>
          <cell r="G177"/>
          <cell r="H177" t="str">
            <v>NA</v>
          </cell>
          <cell r="I177" t="str">
            <v xml:space="preserve">NA </v>
          </cell>
          <cell r="J177" t="str">
            <v>NA</v>
          </cell>
          <cell r="K177" t="str">
            <v>NA</v>
          </cell>
          <cell r="L177" t="str">
            <v>NA</v>
          </cell>
          <cell r="M177" t="str">
            <v>NA</v>
          </cell>
          <cell r="N177" t="str">
            <v>NA</v>
          </cell>
          <cell r="O177"/>
          <cell r="P177"/>
        </row>
        <row r="178">
          <cell r="B178" t="str">
            <v>DM1232</v>
          </cell>
          <cell r="C178" t="str">
            <v>ACIDO TRICLOROACETICO 70% X 30 ML</v>
          </cell>
          <cell r="D178">
            <v>1</v>
          </cell>
          <cell r="E178"/>
          <cell r="F178"/>
          <cell r="G178"/>
          <cell r="H178" t="str">
            <v>NA</v>
          </cell>
          <cell r="I178" t="str">
            <v xml:space="preserve">NA </v>
          </cell>
          <cell r="J178" t="str">
            <v>NA</v>
          </cell>
          <cell r="K178" t="str">
            <v>NA</v>
          </cell>
          <cell r="L178" t="str">
            <v>NA</v>
          </cell>
          <cell r="M178" t="str">
            <v>NA</v>
          </cell>
          <cell r="N178" t="str">
            <v>NA</v>
          </cell>
          <cell r="O178"/>
          <cell r="P178"/>
        </row>
        <row r="179">
          <cell r="B179" t="str">
            <v>DM2036</v>
          </cell>
          <cell r="C179" t="str">
            <v>ACIDO TRICLOROACETICO AL 85% X 50CC</v>
          </cell>
          <cell r="D179">
            <v>1</v>
          </cell>
          <cell r="E179"/>
          <cell r="F179"/>
          <cell r="G179"/>
          <cell r="H179" t="str">
            <v>NA</v>
          </cell>
          <cell r="I179" t="str">
            <v xml:space="preserve">NA </v>
          </cell>
          <cell r="J179" t="str">
            <v>NA</v>
          </cell>
          <cell r="K179" t="str">
            <v>NA</v>
          </cell>
          <cell r="L179" t="str">
            <v>NA</v>
          </cell>
          <cell r="M179" t="str">
            <v>NA</v>
          </cell>
          <cell r="N179" t="str">
            <v>NA</v>
          </cell>
          <cell r="O179"/>
          <cell r="P179"/>
        </row>
        <row r="180">
          <cell r="B180" t="str">
            <v>DM2363</v>
          </cell>
          <cell r="C180" t="str">
            <v>CANASTILLA LITOTRIPCIA</v>
          </cell>
          <cell r="D180">
            <v>1</v>
          </cell>
          <cell r="E180"/>
          <cell r="F180"/>
          <cell r="G180"/>
          <cell r="H180" t="str">
            <v>NA</v>
          </cell>
          <cell r="I180" t="str">
            <v xml:space="preserve">NA </v>
          </cell>
          <cell r="J180" t="str">
            <v>NA</v>
          </cell>
          <cell r="K180" t="str">
            <v>NA</v>
          </cell>
          <cell r="L180" t="str">
            <v>NA</v>
          </cell>
          <cell r="M180" t="str">
            <v>NA</v>
          </cell>
          <cell r="N180" t="str">
            <v>NA</v>
          </cell>
          <cell r="O180"/>
          <cell r="P180"/>
        </row>
        <row r="181">
          <cell r="B181" t="str">
            <v>DM1240</v>
          </cell>
          <cell r="C181" t="str">
            <v>CEPILLO PLASTICO PARA LAVADO DE INSTRUMENTAL</v>
          </cell>
          <cell r="D181">
            <v>1</v>
          </cell>
          <cell r="E181"/>
          <cell r="F181"/>
          <cell r="G181"/>
          <cell r="H181" t="str">
            <v>NA</v>
          </cell>
          <cell r="I181" t="str">
            <v xml:space="preserve">NA </v>
          </cell>
          <cell r="J181" t="str">
            <v>NA</v>
          </cell>
          <cell r="K181" t="str">
            <v>NA</v>
          </cell>
          <cell r="L181" t="str">
            <v>NA</v>
          </cell>
          <cell r="M181" t="str">
            <v>NA</v>
          </cell>
          <cell r="N181" t="str">
            <v>NA</v>
          </cell>
          <cell r="O181"/>
          <cell r="P181"/>
        </row>
        <row r="182">
          <cell r="B182" t="str">
            <v>DM797</v>
          </cell>
          <cell r="C182" t="str">
            <v>PAPEL MF MODELO F9 MONITOREO FETAL 9 X 11 CM</v>
          </cell>
          <cell r="D182">
            <v>3</v>
          </cell>
          <cell r="E182"/>
          <cell r="F182"/>
          <cell r="G182"/>
          <cell r="H182" t="str">
            <v>NA</v>
          </cell>
          <cell r="I182" t="str">
            <v xml:space="preserve">NA </v>
          </cell>
          <cell r="J182" t="str">
            <v>NA</v>
          </cell>
          <cell r="K182" t="str">
            <v>NA</v>
          </cell>
          <cell r="L182" t="str">
            <v>NA</v>
          </cell>
          <cell r="M182" t="str">
            <v>NA</v>
          </cell>
          <cell r="N182" t="str">
            <v>NA</v>
          </cell>
          <cell r="O182"/>
          <cell r="P182"/>
        </row>
        <row r="183">
          <cell r="B183" t="str">
            <v>DM1418</v>
          </cell>
          <cell r="C183" t="str">
            <v>BRAZALETE TENSIOMETRO ADULTO 1 VIA - REUSABLE</v>
          </cell>
          <cell r="D183">
            <v>13</v>
          </cell>
          <cell r="E183"/>
          <cell r="F183"/>
          <cell r="G183"/>
          <cell r="H183" t="str">
            <v>NA</v>
          </cell>
          <cell r="I183" t="str">
            <v xml:space="preserve">NA </v>
          </cell>
          <cell r="J183" t="str">
            <v>NA</v>
          </cell>
          <cell r="K183" t="str">
            <v>NA</v>
          </cell>
          <cell r="L183" t="str">
            <v>NA</v>
          </cell>
          <cell r="M183" t="str">
            <v>NA</v>
          </cell>
          <cell r="N183" t="str">
            <v>NA</v>
          </cell>
          <cell r="O183"/>
          <cell r="P183"/>
        </row>
        <row r="184">
          <cell r="B184" t="str">
            <v>REP03354</v>
          </cell>
          <cell r="C184" t="str">
            <v>BRAZALETE 1 VIA PEDIATRICO ENTRE 7 Y 15  CM REUSABLE</v>
          </cell>
          <cell r="D184">
            <v>2</v>
          </cell>
          <cell r="E184"/>
          <cell r="F184"/>
          <cell r="G184"/>
          <cell r="H184" t="str">
            <v>NA</v>
          </cell>
          <cell r="I184" t="str">
            <v xml:space="preserve">NA </v>
          </cell>
          <cell r="J184" t="str">
            <v>NA</v>
          </cell>
          <cell r="K184" t="str">
            <v>NA</v>
          </cell>
          <cell r="L184" t="str">
            <v>NA</v>
          </cell>
          <cell r="M184" t="str">
            <v>NA</v>
          </cell>
          <cell r="N184" t="str">
            <v>NA</v>
          </cell>
          <cell r="O184"/>
          <cell r="P184"/>
        </row>
        <row r="185">
          <cell r="B185" t="str">
            <v>REP02077</v>
          </cell>
          <cell r="C185" t="str">
            <v>BRAZALETE 1 VIA PEDIATRICO NO. 9 REUSABLE</v>
          </cell>
          <cell r="D185">
            <v>4</v>
          </cell>
          <cell r="E185"/>
          <cell r="F185"/>
          <cell r="G185"/>
          <cell r="H185" t="str">
            <v>NA</v>
          </cell>
          <cell r="I185" t="str">
            <v xml:space="preserve">NA </v>
          </cell>
          <cell r="J185" t="str">
            <v>NA</v>
          </cell>
          <cell r="K185" t="str">
            <v>NA</v>
          </cell>
          <cell r="L185" t="str">
            <v>NA</v>
          </cell>
          <cell r="M185" t="str">
            <v>NA</v>
          </cell>
          <cell r="N185" t="str">
            <v>NA</v>
          </cell>
          <cell r="O185"/>
          <cell r="P185"/>
        </row>
        <row r="186">
          <cell r="B186" t="str">
            <v>REP03353</v>
          </cell>
          <cell r="C186" t="str">
            <v>BRAZALETE 1 VIA PEDIATRICO NO. ENTRE 16 Y 19 CM REUSABLE</v>
          </cell>
          <cell r="D186">
            <v>4</v>
          </cell>
          <cell r="E186"/>
          <cell r="F186"/>
          <cell r="G186"/>
          <cell r="H186" t="str">
            <v>NA</v>
          </cell>
          <cell r="I186" t="str">
            <v xml:space="preserve">NA </v>
          </cell>
          <cell r="J186" t="str">
            <v>NA</v>
          </cell>
          <cell r="K186" t="str">
            <v>NA</v>
          </cell>
          <cell r="L186" t="str">
            <v>NA</v>
          </cell>
          <cell r="M186" t="str">
            <v>NA</v>
          </cell>
          <cell r="N186" t="str">
            <v>NA</v>
          </cell>
          <cell r="O186"/>
          <cell r="P186"/>
        </row>
        <row r="187">
          <cell r="B187" t="str">
            <v>REP02453</v>
          </cell>
          <cell r="C187" t="str">
            <v>BRAZALETE TENSIOMETRO ADULTO 2 VIAS - REUSABLE</v>
          </cell>
          <cell r="D187">
            <v>15</v>
          </cell>
          <cell r="E187"/>
          <cell r="F187"/>
          <cell r="G187"/>
          <cell r="H187" t="str">
            <v>NA</v>
          </cell>
          <cell r="I187" t="str">
            <v xml:space="preserve">NA </v>
          </cell>
          <cell r="J187" t="str">
            <v>NA</v>
          </cell>
          <cell r="K187" t="str">
            <v>NA</v>
          </cell>
          <cell r="L187" t="str">
            <v>NA</v>
          </cell>
          <cell r="M187" t="str">
            <v>NA</v>
          </cell>
          <cell r="N187" t="str">
            <v>NA</v>
          </cell>
          <cell r="O187"/>
          <cell r="P187"/>
        </row>
        <row r="188">
          <cell r="B188" t="str">
            <v>REP02093</v>
          </cell>
          <cell r="C188" t="str">
            <v>BRAZALETE 2 VIAS PEDIATRICO REUSABLE</v>
          </cell>
          <cell r="D188">
            <v>1</v>
          </cell>
          <cell r="E188"/>
          <cell r="F188"/>
          <cell r="G188"/>
          <cell r="H188" t="str">
            <v>NA</v>
          </cell>
          <cell r="I188" t="str">
            <v xml:space="preserve">NA </v>
          </cell>
          <cell r="J188" t="str">
            <v>NA</v>
          </cell>
          <cell r="K188" t="str">
            <v>NA</v>
          </cell>
          <cell r="L188" t="str">
            <v>NA</v>
          </cell>
          <cell r="M188" t="str">
            <v>NA</v>
          </cell>
          <cell r="N188" t="str">
            <v>NA</v>
          </cell>
          <cell r="O188"/>
          <cell r="P188"/>
        </row>
        <row r="189">
          <cell r="B189" t="str">
            <v>DM439</v>
          </cell>
          <cell r="C189" t="str">
            <v>ELECTRODO DESECHABLE PARA DEA ADULTOS Y UNA BATERIA DESECHABLE PARA DESFRIBILADOR EXTERNO AUTOMATICO MARCA SCHILLER ( FRED EASY REF 0-21-0013 )</v>
          </cell>
          <cell r="D189">
            <v>1</v>
          </cell>
          <cell r="E189"/>
          <cell r="F189"/>
          <cell r="G189"/>
          <cell r="H189" t="str">
            <v>NA</v>
          </cell>
          <cell r="I189" t="str">
            <v xml:space="preserve">NA </v>
          </cell>
          <cell r="J189" t="str">
            <v>NA</v>
          </cell>
          <cell r="K189" t="str">
            <v>NA</v>
          </cell>
          <cell r="L189" t="str">
            <v>NA</v>
          </cell>
          <cell r="M189" t="str">
            <v>NA</v>
          </cell>
          <cell r="N189" t="str">
            <v>NA</v>
          </cell>
          <cell r="O189"/>
          <cell r="P189"/>
        </row>
        <row r="190">
          <cell r="B190" t="str">
            <v>DM440</v>
          </cell>
          <cell r="C190" t="str">
            <v>ELECTRODO DESECHABLE PARA DEA PEDIATRICO Y UNA BATERIA DESECHABLE PARA DESFRIBILADOR EXTERNO AUTOMATICO MARCA SCHILLER ( FRED EASY REF 0-21-0013 )</v>
          </cell>
          <cell r="D190">
            <v>1</v>
          </cell>
          <cell r="E190"/>
          <cell r="F190"/>
          <cell r="G190"/>
          <cell r="H190" t="str">
            <v>NA</v>
          </cell>
          <cell r="I190" t="str">
            <v xml:space="preserve">NA </v>
          </cell>
          <cell r="J190" t="str">
            <v>NA</v>
          </cell>
          <cell r="K190" t="str">
            <v>NA</v>
          </cell>
          <cell r="L190" t="str">
            <v>NA</v>
          </cell>
          <cell r="M190" t="str">
            <v>NA</v>
          </cell>
          <cell r="N190" t="str">
            <v>NA</v>
          </cell>
          <cell r="O190"/>
          <cell r="P190"/>
        </row>
        <row r="191">
          <cell r="B191" t="str">
            <v>DM2627</v>
          </cell>
          <cell r="C191" t="str">
            <v>ELECTRODO PARA DESFIBRILADOR PARCHE ADULTO PRIMEDIC XD110XE</v>
          </cell>
          <cell r="D191">
            <v>1</v>
          </cell>
          <cell r="E191"/>
          <cell r="F191"/>
          <cell r="G191"/>
          <cell r="H191" t="str">
            <v>NA</v>
          </cell>
          <cell r="I191" t="str">
            <v xml:space="preserve">NA </v>
          </cell>
          <cell r="J191" t="str">
            <v>NA</v>
          </cell>
          <cell r="K191" t="str">
            <v>NA</v>
          </cell>
          <cell r="L191" t="str">
            <v>NA</v>
          </cell>
          <cell r="M191" t="str">
            <v>NA</v>
          </cell>
          <cell r="N191" t="str">
            <v>NA</v>
          </cell>
          <cell r="O191"/>
          <cell r="P191"/>
        </row>
        <row r="192">
          <cell r="B192" t="str">
            <v>DM2628</v>
          </cell>
          <cell r="C192" t="str">
            <v>ELECTRODO PARA DESFIBRILADOR PARCHE ADULTO INNOMED CARDIO-AID200B</v>
          </cell>
          <cell r="D192">
            <v>1</v>
          </cell>
          <cell r="E192"/>
          <cell r="F192"/>
          <cell r="G192"/>
          <cell r="H192" t="str">
            <v>NA</v>
          </cell>
          <cell r="I192" t="str">
            <v xml:space="preserve">NA </v>
          </cell>
          <cell r="J192" t="str">
            <v>NA</v>
          </cell>
          <cell r="K192" t="str">
            <v>NA</v>
          </cell>
          <cell r="L192" t="str">
            <v>NA</v>
          </cell>
          <cell r="M192" t="str">
            <v>NA</v>
          </cell>
          <cell r="N192" t="str">
            <v>NA</v>
          </cell>
          <cell r="O192"/>
          <cell r="P192"/>
        </row>
        <row r="193">
          <cell r="B193" t="str">
            <v>DM2304</v>
          </cell>
          <cell r="C193" t="str">
            <v>ELECTRODO PARCHE DESECHABLE EXTERNO PARA MARCAPASOS ADULTO PARA DESFIBRILADOR MARCA EQUIPO NIHON KODHEN MODELO TEC 5531 E</v>
          </cell>
          <cell r="D193">
            <v>1</v>
          </cell>
          <cell r="E193"/>
          <cell r="F193"/>
          <cell r="G193"/>
          <cell r="H193" t="str">
            <v>NA</v>
          </cell>
          <cell r="I193" t="str">
            <v xml:space="preserve">NA </v>
          </cell>
          <cell r="J193" t="str">
            <v>NA</v>
          </cell>
          <cell r="K193" t="str">
            <v>NA</v>
          </cell>
          <cell r="L193" t="str">
            <v>NA</v>
          </cell>
          <cell r="M193" t="str">
            <v>NA</v>
          </cell>
          <cell r="N193" t="str">
            <v>NA</v>
          </cell>
          <cell r="O193"/>
          <cell r="P193"/>
        </row>
        <row r="194">
          <cell r="B194" t="str">
            <v>DM2633</v>
          </cell>
          <cell r="C194" t="str">
            <v>ELECTRODOS PARA DESFIBRILACION ADULTO MINDAY BENEHEART D1-D2-D3-D5-D6</v>
          </cell>
          <cell r="D194">
            <v>1</v>
          </cell>
          <cell r="E194"/>
          <cell r="F194"/>
          <cell r="G194"/>
          <cell r="H194" t="str">
            <v>NA</v>
          </cell>
          <cell r="I194" t="str">
            <v xml:space="preserve">NA </v>
          </cell>
          <cell r="J194" t="str">
            <v>NA</v>
          </cell>
          <cell r="K194" t="str">
            <v>NA</v>
          </cell>
          <cell r="L194" t="str">
            <v>NA</v>
          </cell>
          <cell r="M194" t="str">
            <v>NA</v>
          </cell>
          <cell r="N194" t="str">
            <v>NA</v>
          </cell>
          <cell r="O194"/>
          <cell r="P194"/>
        </row>
        <row r="195">
          <cell r="B195" t="str">
            <v>DM1691</v>
          </cell>
          <cell r="C195" t="str">
            <v>FILTRO INCUBADORA</v>
          </cell>
          <cell r="D195">
            <v>1</v>
          </cell>
          <cell r="E195"/>
          <cell r="F195"/>
          <cell r="G195"/>
          <cell r="H195" t="str">
            <v>NA</v>
          </cell>
          <cell r="I195" t="str">
            <v xml:space="preserve">NA </v>
          </cell>
          <cell r="J195" t="str">
            <v>NA</v>
          </cell>
          <cell r="K195" t="str">
            <v>NA</v>
          </cell>
          <cell r="L195" t="str">
            <v>NA</v>
          </cell>
          <cell r="M195" t="str">
            <v>NA</v>
          </cell>
          <cell r="N195" t="str">
            <v>NA</v>
          </cell>
          <cell r="O195"/>
          <cell r="P195"/>
        </row>
        <row r="196">
          <cell r="B196" t="str">
            <v>DM2646</v>
          </cell>
          <cell r="C196" t="str">
            <v>FILTROS HIDROFOBICOS MANGUERA -MANGUERA PARA ASPIRADOR DE SECRECIONES</v>
          </cell>
          <cell r="D196">
            <v>1</v>
          </cell>
          <cell r="E196"/>
          <cell r="F196"/>
          <cell r="G196"/>
          <cell r="H196" t="str">
            <v>NA</v>
          </cell>
          <cell r="I196" t="str">
            <v xml:space="preserve">NA </v>
          </cell>
          <cell r="J196" t="str">
            <v>NA</v>
          </cell>
          <cell r="K196" t="str">
            <v>NA</v>
          </cell>
          <cell r="L196" t="str">
            <v>NA</v>
          </cell>
          <cell r="M196" t="str">
            <v>NA</v>
          </cell>
          <cell r="N196" t="str">
            <v>NA</v>
          </cell>
          <cell r="O196"/>
          <cell r="P196"/>
        </row>
        <row r="197">
          <cell r="B197" t="str">
            <v>DM2439</v>
          </cell>
          <cell r="C197" t="str">
            <v>PAPEL PARA DESFIBRILADOR 80 MM X 30 EN Z</v>
          </cell>
          <cell r="D197">
            <v>10</v>
          </cell>
          <cell r="E197"/>
          <cell r="F197"/>
          <cell r="G197"/>
          <cell r="H197" t="str">
            <v>NA</v>
          </cell>
          <cell r="I197" t="str">
            <v xml:space="preserve">NA </v>
          </cell>
          <cell r="J197" t="str">
            <v>NA</v>
          </cell>
          <cell r="K197" t="str">
            <v>NA</v>
          </cell>
          <cell r="L197" t="str">
            <v>NA</v>
          </cell>
          <cell r="M197" t="str">
            <v>NA</v>
          </cell>
          <cell r="N197" t="str">
            <v>NA</v>
          </cell>
          <cell r="O197"/>
          <cell r="P197"/>
        </row>
        <row r="198">
          <cell r="B198" t="str">
            <v>DM2441</v>
          </cell>
          <cell r="C198" t="str">
            <v>PAPEL PARA DESFIBRILADOR 80 MMX 70 MM X 315 HOJAS PLEGADO EN Z</v>
          </cell>
          <cell r="D198">
            <v>10</v>
          </cell>
          <cell r="E198"/>
          <cell r="F198"/>
          <cell r="G198"/>
          <cell r="H198" t="str">
            <v>NA</v>
          </cell>
          <cell r="I198" t="str">
            <v xml:space="preserve">NA </v>
          </cell>
          <cell r="J198" t="str">
            <v>NA</v>
          </cell>
          <cell r="K198" t="str">
            <v>NA</v>
          </cell>
          <cell r="L198" t="str">
            <v>NA</v>
          </cell>
          <cell r="M198" t="str">
            <v>NA</v>
          </cell>
          <cell r="N198" t="str">
            <v>NA</v>
          </cell>
          <cell r="O198"/>
          <cell r="P198"/>
        </row>
        <row r="199">
          <cell r="B199" t="str">
            <v>IMG00006</v>
          </cell>
          <cell r="C199" t="str">
            <v>PAPEL ELECTROCARDIAGROFO SCHILLER 80X70</v>
          </cell>
          <cell r="D199">
            <v>10</v>
          </cell>
          <cell r="E199"/>
          <cell r="F199"/>
          <cell r="G199"/>
          <cell r="H199" t="str">
            <v>NA</v>
          </cell>
          <cell r="I199" t="str">
            <v xml:space="preserve">NA </v>
          </cell>
          <cell r="J199" t="str">
            <v>NA</v>
          </cell>
          <cell r="K199" t="str">
            <v>NA</v>
          </cell>
          <cell r="L199" t="str">
            <v>NA</v>
          </cell>
          <cell r="M199" t="str">
            <v>NA</v>
          </cell>
          <cell r="N199" t="str">
            <v>NA</v>
          </cell>
          <cell r="O199"/>
          <cell r="P199"/>
        </row>
        <row r="200">
          <cell r="B200" t="str">
            <v>DM822</v>
          </cell>
          <cell r="C200" t="str">
            <v>PAPEL PARA MONITOR FETAL CADENCE MFM II 110 X 90 MM</v>
          </cell>
          <cell r="D200">
            <v>8</v>
          </cell>
          <cell r="E200"/>
          <cell r="F200"/>
          <cell r="G200"/>
          <cell r="H200" t="str">
            <v>NA</v>
          </cell>
          <cell r="I200" t="str">
            <v xml:space="preserve">NA </v>
          </cell>
          <cell r="J200" t="str">
            <v>NA</v>
          </cell>
          <cell r="K200" t="str">
            <v>NA</v>
          </cell>
          <cell r="L200" t="str">
            <v>NA</v>
          </cell>
          <cell r="M200" t="str">
            <v>NA</v>
          </cell>
          <cell r="N200" t="str">
            <v>NA</v>
          </cell>
          <cell r="O200"/>
          <cell r="P200"/>
        </row>
        <row r="201">
          <cell r="B201" t="str">
            <v>DM2104</v>
          </cell>
          <cell r="C201" t="str">
            <v>PAPEL PARA MONITOR FETAL 112 MM X 100 MM X 160 HOJAS PLEGADO EN Z</v>
          </cell>
          <cell r="D201">
            <v>2</v>
          </cell>
          <cell r="E201"/>
          <cell r="F201"/>
          <cell r="G201"/>
          <cell r="H201" t="str">
            <v>NA</v>
          </cell>
          <cell r="I201" t="str">
            <v xml:space="preserve">NA </v>
          </cell>
          <cell r="J201" t="str">
            <v>NA</v>
          </cell>
          <cell r="K201" t="str">
            <v>NA</v>
          </cell>
          <cell r="L201" t="str">
            <v>NA</v>
          </cell>
          <cell r="M201" t="str">
            <v>NA</v>
          </cell>
          <cell r="N201" t="str">
            <v>NA</v>
          </cell>
          <cell r="O201"/>
          <cell r="P201"/>
        </row>
        <row r="202">
          <cell r="B202" t="str">
            <v>DM1600</v>
          </cell>
          <cell r="C202" t="str">
            <v>PAPEL MONITOR FETAL 90 MM X 150</v>
          </cell>
          <cell r="D202">
            <v>2</v>
          </cell>
          <cell r="E202"/>
          <cell r="F202"/>
          <cell r="G202"/>
          <cell r="H202" t="str">
            <v>NA</v>
          </cell>
          <cell r="I202" t="str">
            <v xml:space="preserve">NA </v>
          </cell>
          <cell r="J202" t="str">
            <v>NA</v>
          </cell>
          <cell r="K202" t="str">
            <v>NA</v>
          </cell>
          <cell r="L202" t="str">
            <v>NA</v>
          </cell>
          <cell r="M202" t="str">
            <v>NA</v>
          </cell>
          <cell r="N202" t="str">
            <v>NA</v>
          </cell>
          <cell r="O202"/>
          <cell r="P202"/>
        </row>
        <row r="203">
          <cell r="B203" t="str">
            <v>DM2060</v>
          </cell>
          <cell r="C203" t="str">
            <v>PAPEL OTOEMISOR EN ROLLO 112 X 27</v>
          </cell>
          <cell r="D203">
            <v>11</v>
          </cell>
          <cell r="E203"/>
          <cell r="F203"/>
          <cell r="G203"/>
          <cell r="H203" t="str">
            <v>NA</v>
          </cell>
          <cell r="I203" t="str">
            <v xml:space="preserve">NA </v>
          </cell>
          <cell r="J203" t="str">
            <v>NA</v>
          </cell>
          <cell r="K203" t="str">
            <v>NA</v>
          </cell>
          <cell r="L203" t="str">
            <v>NA</v>
          </cell>
          <cell r="M203" t="str">
            <v>NA</v>
          </cell>
          <cell r="N203" t="str">
            <v>NA</v>
          </cell>
          <cell r="O203"/>
          <cell r="P203"/>
        </row>
        <row r="204">
          <cell r="B204" t="str">
            <v>DM2449</v>
          </cell>
          <cell r="C204" t="str">
            <v>PARCHE-ELECTRODO PARA DESFIBRILADOR ZOLL M SERIES ADULTO</v>
          </cell>
          <cell r="D204">
            <v>1</v>
          </cell>
          <cell r="E204"/>
          <cell r="F204"/>
          <cell r="G204"/>
          <cell r="H204" t="str">
            <v>NA</v>
          </cell>
          <cell r="I204" t="str">
            <v xml:space="preserve">NA </v>
          </cell>
          <cell r="J204" t="str">
            <v>NA</v>
          </cell>
          <cell r="K204" t="str">
            <v>NA</v>
          </cell>
          <cell r="L204" t="str">
            <v>NA</v>
          </cell>
          <cell r="M204" t="str">
            <v>NA</v>
          </cell>
          <cell r="N204" t="str">
            <v>NA</v>
          </cell>
          <cell r="O204"/>
          <cell r="P204"/>
        </row>
        <row r="205">
          <cell r="B205" t="str">
            <v>DM849</v>
          </cell>
          <cell r="C205" t="str">
            <v>PARCHE-ELECTRODO DESECHABLE PARA DESFIBRILADOR ADULTO MARCA ZOLL R UNIDAD</v>
          </cell>
          <cell r="D205">
            <v>1</v>
          </cell>
          <cell r="E205"/>
          <cell r="F205"/>
          <cell r="G205"/>
          <cell r="H205" t="str">
            <v>NA</v>
          </cell>
          <cell r="I205" t="str">
            <v xml:space="preserve">NA </v>
          </cell>
          <cell r="J205" t="str">
            <v>NA</v>
          </cell>
          <cell r="K205" t="str">
            <v>NA</v>
          </cell>
          <cell r="L205" t="str">
            <v>NA</v>
          </cell>
          <cell r="M205" t="str">
            <v>NA</v>
          </cell>
          <cell r="N205" t="str">
            <v>NA</v>
          </cell>
          <cell r="O205"/>
          <cell r="P205"/>
        </row>
        <row r="206">
          <cell r="B206" t="str">
            <v>DM1861</v>
          </cell>
          <cell r="C206" t="str">
            <v>PARCHE PARA DESFIBRILADOR ZOLL PEDIATRIC</v>
          </cell>
          <cell r="D206">
            <v>1</v>
          </cell>
          <cell r="E206"/>
          <cell r="F206"/>
          <cell r="G206"/>
          <cell r="H206" t="str">
            <v>NA</v>
          </cell>
          <cell r="I206" t="str">
            <v xml:space="preserve">NA </v>
          </cell>
          <cell r="J206" t="str">
            <v>NA</v>
          </cell>
          <cell r="K206" t="str">
            <v>NA</v>
          </cell>
          <cell r="L206" t="str">
            <v>NA</v>
          </cell>
          <cell r="M206" t="str">
            <v>NA</v>
          </cell>
          <cell r="N206" t="str">
            <v>NA</v>
          </cell>
          <cell r="O206"/>
          <cell r="P206"/>
        </row>
        <row r="207">
          <cell r="B207" t="str">
            <v>DM1427</v>
          </cell>
          <cell r="C207" t="str">
            <v>SENSOR PARA SATURACION NEONATAL TIPO NELLCOR - DESECHABLE</v>
          </cell>
          <cell r="D207">
            <v>5</v>
          </cell>
          <cell r="E207"/>
          <cell r="F207"/>
          <cell r="G207"/>
          <cell r="H207" t="str">
            <v>NA</v>
          </cell>
          <cell r="I207" t="str">
            <v xml:space="preserve">NA </v>
          </cell>
          <cell r="J207" t="str">
            <v>NA</v>
          </cell>
          <cell r="K207" t="str">
            <v>NA</v>
          </cell>
          <cell r="L207" t="str">
            <v>NA</v>
          </cell>
          <cell r="M207" t="str">
            <v>NA</v>
          </cell>
          <cell r="N207" t="str">
            <v>NA</v>
          </cell>
          <cell r="O207"/>
          <cell r="P207"/>
        </row>
        <row r="208">
          <cell r="B208" t="str">
            <v>DM1724</v>
          </cell>
          <cell r="C208" t="str">
            <v>TRAMPA DE CAPNOGRAFIA PARA MONITOR MULTIPAROMETRO(MINDRAY)</v>
          </cell>
          <cell r="D208">
            <v>5</v>
          </cell>
          <cell r="E208"/>
          <cell r="F208"/>
          <cell r="G208"/>
          <cell r="H208" t="str">
            <v>NA</v>
          </cell>
          <cell r="I208" t="str">
            <v xml:space="preserve">NA </v>
          </cell>
          <cell r="J208" t="str">
            <v>NA</v>
          </cell>
          <cell r="K208" t="str">
            <v>NA</v>
          </cell>
          <cell r="L208" t="str">
            <v>NA</v>
          </cell>
          <cell r="M208" t="str">
            <v>NA</v>
          </cell>
          <cell r="N208" t="str">
            <v>NA</v>
          </cell>
          <cell r="O208"/>
          <cell r="P208"/>
        </row>
        <row r="209">
          <cell r="B209" t="str">
            <v>DM2586</v>
          </cell>
          <cell r="C209" t="str">
            <v>TRAMPA DE CAPNOGRAFIA PARA MONITOR MULTIPAROMETRO(MINDRAY) MODELO EPM</v>
          </cell>
          <cell r="D209">
            <v>1</v>
          </cell>
          <cell r="E209"/>
          <cell r="F209"/>
          <cell r="G209"/>
          <cell r="H209" t="str">
            <v>NA</v>
          </cell>
          <cell r="I209" t="str">
            <v xml:space="preserve">NA </v>
          </cell>
          <cell r="J209" t="str">
            <v>NA</v>
          </cell>
          <cell r="K209" t="str">
            <v>NA</v>
          </cell>
          <cell r="L209" t="str">
            <v>NA</v>
          </cell>
          <cell r="M209" t="str">
            <v>NA</v>
          </cell>
          <cell r="N209" t="str">
            <v>NA</v>
          </cell>
          <cell r="O209"/>
          <cell r="P209"/>
        </row>
        <row r="210">
          <cell r="B210" t="str">
            <v>DM2176</v>
          </cell>
          <cell r="C210" t="str">
            <v>APOSITO ADHESIVO SUPER ABSORBENTE DE SILICONA CON ESPUMA DE POLIURETANO CON GRANOS ABSORBENTE CON EL PARAMETRO DE 15X15 CM MAS 5 CM</v>
          </cell>
          <cell r="D210">
            <v>2</v>
          </cell>
          <cell r="E210"/>
          <cell r="F210"/>
          <cell r="G210"/>
          <cell r="H210" t="str">
            <v>NA</v>
          </cell>
          <cell r="I210" t="str">
            <v xml:space="preserve">NA </v>
          </cell>
          <cell r="J210" t="str">
            <v>NA</v>
          </cell>
          <cell r="K210" t="str">
            <v>NA</v>
          </cell>
          <cell r="L210" t="str">
            <v>NA</v>
          </cell>
          <cell r="M210" t="str">
            <v>NA</v>
          </cell>
          <cell r="N210" t="str">
            <v>NA</v>
          </cell>
          <cell r="O210"/>
          <cell r="P210"/>
        </row>
        <row r="211">
          <cell r="B211" t="str">
            <v>DM115</v>
          </cell>
          <cell r="C211" t="str">
            <v>APOSITO HIDROFIBRA 15 X 20 CM</v>
          </cell>
          <cell r="D211">
            <v>2</v>
          </cell>
          <cell r="E211"/>
          <cell r="F211"/>
          <cell r="G211"/>
          <cell r="H211" t="str">
            <v>NA</v>
          </cell>
          <cell r="I211" t="str">
            <v xml:space="preserve">NA </v>
          </cell>
          <cell r="J211" t="str">
            <v>NA</v>
          </cell>
          <cell r="K211" t="str">
            <v>NA</v>
          </cell>
          <cell r="L211" t="str">
            <v>NA</v>
          </cell>
          <cell r="M211" t="str">
            <v>NA</v>
          </cell>
          <cell r="N211" t="str">
            <v>NA</v>
          </cell>
          <cell r="O211"/>
          <cell r="P211"/>
        </row>
        <row r="212">
          <cell r="B212" t="str">
            <v>DM116</v>
          </cell>
          <cell r="C212" t="str">
            <v>APOSITO HIDROFIBRA 10 X 10 CON PLATA REFORZADO CON NYLON ANTIMICROBIANO ABSORBENTE</v>
          </cell>
          <cell r="D212">
            <v>6</v>
          </cell>
          <cell r="E212"/>
          <cell r="F212"/>
          <cell r="G212"/>
          <cell r="H212" t="str">
            <v>NA</v>
          </cell>
          <cell r="I212" t="str">
            <v xml:space="preserve">NA </v>
          </cell>
          <cell r="J212" t="str">
            <v>NA</v>
          </cell>
          <cell r="K212" t="str">
            <v>NA</v>
          </cell>
          <cell r="L212" t="str">
            <v>NA</v>
          </cell>
          <cell r="M212" t="str">
            <v>NA</v>
          </cell>
          <cell r="N212" t="str">
            <v>NA</v>
          </cell>
          <cell r="O212"/>
          <cell r="P212"/>
        </row>
        <row r="213">
          <cell r="B213" t="str">
            <v>DM2213</v>
          </cell>
          <cell r="C213" t="str">
            <v>APOSITO HIDROFIBRA CON PLATA REFORZADO CON NYLON ANTIMICROBIANO ABSORBENTE 23X30CM PARA QUEMADURAS</v>
          </cell>
          <cell r="D213">
            <v>1</v>
          </cell>
          <cell r="E213"/>
          <cell r="F213"/>
          <cell r="G213"/>
          <cell r="H213" t="str">
            <v>NA</v>
          </cell>
          <cell r="I213" t="str">
            <v xml:space="preserve">NA </v>
          </cell>
          <cell r="J213" t="str">
            <v>NA</v>
          </cell>
          <cell r="K213" t="str">
            <v>NA</v>
          </cell>
          <cell r="L213" t="str">
            <v>NA</v>
          </cell>
          <cell r="M213" t="str">
            <v>NA</v>
          </cell>
          <cell r="N213" t="str">
            <v>NA</v>
          </cell>
          <cell r="O213"/>
          <cell r="P213"/>
        </row>
        <row r="214">
          <cell r="B214" t="str">
            <v>DM2396</v>
          </cell>
          <cell r="C214" t="str">
            <v>CEPILLO PARA LIMPIEZA DE CAMISAS LAPAROSCOPIA</v>
          </cell>
          <cell r="D214">
            <v>1</v>
          </cell>
          <cell r="E214"/>
          <cell r="F214"/>
          <cell r="G214"/>
          <cell r="H214" t="str">
            <v>NA</v>
          </cell>
          <cell r="I214" t="str">
            <v xml:space="preserve">NA </v>
          </cell>
          <cell r="J214" t="str">
            <v>NA</v>
          </cell>
          <cell r="K214" t="str">
            <v>NA</v>
          </cell>
          <cell r="L214" t="str">
            <v>NA</v>
          </cell>
          <cell r="M214" t="str">
            <v>NA</v>
          </cell>
          <cell r="N214" t="str">
            <v>NA</v>
          </cell>
          <cell r="O214"/>
          <cell r="P214"/>
        </row>
        <row r="215">
          <cell r="B215" t="str">
            <v>DM2701</v>
          </cell>
          <cell r="C215" t="str">
            <v>KIT DE CEPILLOS DE LIMPIEZA DE AUTOCLAVE (2 CEPILLOS 8 DE LARGO 1 MANGO PARA CEPILLO) CON CERDAS DE NYLON ANTIMICROBIANAS</v>
          </cell>
          <cell r="D215">
            <v>1</v>
          </cell>
          <cell r="E215"/>
          <cell r="F215"/>
          <cell r="G215"/>
          <cell r="H215" t="str">
            <v>NA</v>
          </cell>
          <cell r="I215" t="str">
            <v xml:space="preserve">NA </v>
          </cell>
          <cell r="J215" t="str">
            <v>NA</v>
          </cell>
          <cell r="K215" t="str">
            <v>NA</v>
          </cell>
          <cell r="L215" t="str">
            <v>NA</v>
          </cell>
          <cell r="M215" t="str">
            <v>NA</v>
          </cell>
          <cell r="N215" t="str">
            <v>NA</v>
          </cell>
          <cell r="O215"/>
          <cell r="P215"/>
        </row>
        <row r="216">
          <cell r="B216" t="str">
            <v>DM114</v>
          </cell>
          <cell r="C216" t="str">
            <v>APOSITO HIDROCOLOIDE 20 X 20 CMS</v>
          </cell>
          <cell r="D216">
            <v>60</v>
          </cell>
          <cell r="E216"/>
          <cell r="F216"/>
          <cell r="G216"/>
          <cell r="H216" t="str">
            <v>NA</v>
          </cell>
          <cell r="I216" t="str">
            <v xml:space="preserve">NA </v>
          </cell>
          <cell r="J216" t="str">
            <v>NA</v>
          </cell>
          <cell r="K216" t="str">
            <v>NA</v>
          </cell>
          <cell r="L216" t="str">
            <v>NA</v>
          </cell>
          <cell r="M216" t="str">
            <v>NA</v>
          </cell>
          <cell r="N216" t="str">
            <v>NA</v>
          </cell>
          <cell r="O216"/>
          <cell r="P216"/>
        </row>
        <row r="217">
          <cell r="B217" t="str">
            <v>DM171</v>
          </cell>
          <cell r="C217" t="str">
            <v>BOLSA COLOSTOMIA N 70</v>
          </cell>
          <cell r="D217">
            <v>18</v>
          </cell>
          <cell r="E217"/>
          <cell r="F217"/>
          <cell r="G217"/>
          <cell r="H217" t="str">
            <v>NA</v>
          </cell>
          <cell r="I217" t="str">
            <v xml:space="preserve">NA </v>
          </cell>
          <cell r="J217" t="str">
            <v>NA</v>
          </cell>
          <cell r="K217" t="str">
            <v>NA</v>
          </cell>
          <cell r="L217" t="str">
            <v>NA</v>
          </cell>
          <cell r="M217" t="str">
            <v>NA</v>
          </cell>
          <cell r="N217" t="str">
            <v>NA</v>
          </cell>
          <cell r="O217"/>
          <cell r="P217"/>
        </row>
        <row r="218">
          <cell r="B218" t="str">
            <v>DM1196</v>
          </cell>
          <cell r="C218" t="str">
            <v>VALVULOTOMO EXPANDIBLE 1.5 MM</v>
          </cell>
          <cell r="D218">
            <v>1</v>
          </cell>
          <cell r="E218"/>
          <cell r="F218"/>
          <cell r="G218"/>
          <cell r="H218" t="str">
            <v>NA</v>
          </cell>
          <cell r="I218" t="str">
            <v xml:space="preserve">NA </v>
          </cell>
          <cell r="J218" t="str">
            <v>NA</v>
          </cell>
          <cell r="K218" t="str">
            <v>NA</v>
          </cell>
          <cell r="L218" t="str">
            <v>NA</v>
          </cell>
          <cell r="M218" t="str">
            <v>NA</v>
          </cell>
          <cell r="N218" t="str">
            <v>NA</v>
          </cell>
          <cell r="O218"/>
          <cell r="P218"/>
        </row>
        <row r="219">
          <cell r="B219" t="str">
            <v>DM219</v>
          </cell>
          <cell r="C219" t="str">
            <v>CANULA DE GUEDEL N 6</v>
          </cell>
          <cell r="D219">
            <v>3</v>
          </cell>
          <cell r="E219"/>
          <cell r="F219"/>
          <cell r="G219"/>
          <cell r="H219" t="str">
            <v>NA</v>
          </cell>
          <cell r="I219" t="str">
            <v xml:space="preserve">NA </v>
          </cell>
          <cell r="J219" t="str">
            <v>NA</v>
          </cell>
          <cell r="K219" t="str">
            <v>NA</v>
          </cell>
          <cell r="L219" t="str">
            <v>NA</v>
          </cell>
          <cell r="M219" t="str">
            <v>NA</v>
          </cell>
          <cell r="N219" t="str">
            <v>NA</v>
          </cell>
          <cell r="O219"/>
          <cell r="P219"/>
        </row>
        <row r="220">
          <cell r="B220" t="str">
            <v>DM370</v>
          </cell>
          <cell r="C220" t="str">
            <v>CERA PARA HUESO 2.5 G</v>
          </cell>
          <cell r="D220">
            <v>24</v>
          </cell>
          <cell r="E220"/>
          <cell r="F220"/>
          <cell r="G220"/>
          <cell r="H220" t="str">
            <v>NA</v>
          </cell>
          <cell r="I220" t="str">
            <v xml:space="preserve">NA </v>
          </cell>
          <cell r="J220" t="str">
            <v>NA</v>
          </cell>
          <cell r="K220" t="str">
            <v>NA</v>
          </cell>
          <cell r="L220" t="str">
            <v>NA</v>
          </cell>
          <cell r="M220" t="str">
            <v>NA</v>
          </cell>
          <cell r="N220" t="str">
            <v>NA</v>
          </cell>
          <cell r="O220"/>
          <cell r="P220"/>
        </row>
        <row r="221">
          <cell r="B221" t="str">
            <v>DM1717</v>
          </cell>
          <cell r="C221" t="str">
            <v>CINTA METRICA PARA OBSTETRICIA (ALTURA UTERINA)</v>
          </cell>
          <cell r="D221">
            <v>1</v>
          </cell>
          <cell r="E221"/>
          <cell r="F221"/>
          <cell r="G221"/>
          <cell r="H221" t="str">
            <v>NA</v>
          </cell>
          <cell r="I221" t="str">
            <v xml:space="preserve">NA </v>
          </cell>
          <cell r="J221" t="str">
            <v>NA</v>
          </cell>
          <cell r="K221" t="str">
            <v>NA</v>
          </cell>
          <cell r="L221" t="str">
            <v>NA</v>
          </cell>
          <cell r="M221" t="str">
            <v>NA</v>
          </cell>
          <cell r="N221" t="str">
            <v>NA</v>
          </cell>
          <cell r="O221"/>
          <cell r="P221"/>
        </row>
        <row r="222">
          <cell r="B222" t="str">
            <v>DM375</v>
          </cell>
          <cell r="C222" t="str">
            <v>CINTA UMBILICAL DE ALGODON DOS TIRAS 0.30 X 45CM</v>
          </cell>
          <cell r="D222">
            <v>9</v>
          </cell>
          <cell r="E222"/>
          <cell r="F222"/>
          <cell r="G222"/>
          <cell r="H222" t="str">
            <v>NA</v>
          </cell>
          <cell r="I222" t="str">
            <v xml:space="preserve">NA </v>
          </cell>
          <cell r="J222" t="str">
            <v>NA</v>
          </cell>
          <cell r="K222" t="str">
            <v>NA</v>
          </cell>
          <cell r="L222" t="str">
            <v>NA</v>
          </cell>
          <cell r="M222" t="str">
            <v>NA</v>
          </cell>
          <cell r="N222" t="str">
            <v>NA</v>
          </cell>
          <cell r="O222"/>
          <cell r="P222"/>
        </row>
        <row r="223">
          <cell r="B223" t="str">
            <v>DM2410</v>
          </cell>
          <cell r="C223" t="str">
            <v>COTONOIDE 1X3 PULGADAS (25X76MM) SOBRE X10 MAS O MENOS 3 MM POR CADA LADO</v>
          </cell>
          <cell r="D223">
            <v>1</v>
          </cell>
          <cell r="E223"/>
          <cell r="F223"/>
          <cell r="G223"/>
          <cell r="H223" t="str">
            <v>NA</v>
          </cell>
          <cell r="I223" t="str">
            <v xml:space="preserve">NA </v>
          </cell>
          <cell r="J223" t="str">
            <v>NA</v>
          </cell>
          <cell r="K223" t="str">
            <v>NA</v>
          </cell>
          <cell r="L223" t="str">
            <v>NA</v>
          </cell>
          <cell r="M223" t="str">
            <v>NA</v>
          </cell>
          <cell r="N223" t="str">
            <v>NA</v>
          </cell>
          <cell r="O223"/>
          <cell r="P223"/>
        </row>
        <row r="224">
          <cell r="B224" t="str">
            <v>DM426</v>
          </cell>
          <cell r="C224" t="str">
            <v>DISPOSITIVO INTRAOSEO AUTOMATICO ADULTO</v>
          </cell>
          <cell r="D224">
            <v>2</v>
          </cell>
          <cell r="E224"/>
          <cell r="F224"/>
          <cell r="G224"/>
          <cell r="H224" t="str">
            <v>NA</v>
          </cell>
          <cell r="I224" t="str">
            <v xml:space="preserve">NA </v>
          </cell>
          <cell r="J224" t="str">
            <v>NA</v>
          </cell>
          <cell r="K224" t="str">
            <v>NA</v>
          </cell>
          <cell r="L224" t="str">
            <v>NA</v>
          </cell>
          <cell r="M224" t="str">
            <v>NA</v>
          </cell>
          <cell r="N224" t="str">
            <v>NA</v>
          </cell>
          <cell r="O224"/>
          <cell r="P224"/>
        </row>
        <row r="225">
          <cell r="B225" t="str">
            <v>DM466</v>
          </cell>
          <cell r="C225" t="str">
            <v>EQUIPO PRESION VENOSA CENTRAL -PVC-</v>
          </cell>
          <cell r="D225">
            <v>60</v>
          </cell>
          <cell r="E225"/>
          <cell r="F225"/>
          <cell r="G225"/>
          <cell r="H225" t="str">
            <v>NA</v>
          </cell>
          <cell r="I225" t="str">
            <v xml:space="preserve">NA </v>
          </cell>
          <cell r="J225" t="str">
            <v>NA</v>
          </cell>
          <cell r="K225" t="str">
            <v>NA</v>
          </cell>
          <cell r="L225" t="str">
            <v>NA</v>
          </cell>
          <cell r="M225" t="str">
            <v>NA</v>
          </cell>
          <cell r="N225" t="str">
            <v>NA</v>
          </cell>
          <cell r="O225"/>
          <cell r="P225"/>
        </row>
        <row r="226">
          <cell r="B226" t="str">
            <v>DM2736</v>
          </cell>
          <cell r="C226" t="str">
            <v>EQUIPO PARA ADMINISTRACION DE SOLUCIONES PARA BOMBA DE INFUSION MEDCAPTAIN</v>
          </cell>
          <cell r="D226">
            <v>50</v>
          </cell>
          <cell r="E226"/>
          <cell r="F226"/>
          <cell r="G226"/>
          <cell r="H226" t="str">
            <v>NA</v>
          </cell>
          <cell r="I226" t="str">
            <v xml:space="preserve">NA </v>
          </cell>
          <cell r="J226" t="str">
            <v>NA</v>
          </cell>
          <cell r="K226" t="str">
            <v>NA</v>
          </cell>
          <cell r="L226" t="str">
            <v>NA</v>
          </cell>
          <cell r="M226" t="str">
            <v>NA</v>
          </cell>
          <cell r="N226" t="str">
            <v>NA</v>
          </cell>
          <cell r="O226"/>
          <cell r="P226"/>
        </row>
        <row r="227">
          <cell r="B227" t="str">
            <v>DM2644</v>
          </cell>
          <cell r="C227" t="str">
            <v>FILTRO PARA NEUMOINSUFLADOR DE UN SOLO USO</v>
          </cell>
          <cell r="D227">
            <v>1</v>
          </cell>
          <cell r="E227"/>
          <cell r="F227"/>
          <cell r="G227"/>
          <cell r="H227" t="str">
            <v>NA</v>
          </cell>
          <cell r="I227" t="str">
            <v xml:space="preserve">NA </v>
          </cell>
          <cell r="J227" t="str">
            <v>NA</v>
          </cell>
          <cell r="K227" t="str">
            <v>NA</v>
          </cell>
          <cell r="L227" t="str">
            <v>NA</v>
          </cell>
          <cell r="M227" t="str">
            <v>NA</v>
          </cell>
          <cell r="N227" t="str">
            <v>NA</v>
          </cell>
          <cell r="O227"/>
          <cell r="P227"/>
        </row>
        <row r="228">
          <cell r="B228" t="str">
            <v>DM2813</v>
          </cell>
          <cell r="C228" t="str">
            <v>GASA PRECORTADA NO ESTERIL NO TEJIDA 4 PLIEGUES 7.5 X 7.5CM</v>
          </cell>
          <cell r="D228">
            <v>50</v>
          </cell>
          <cell r="E228"/>
          <cell r="F228"/>
          <cell r="G228"/>
          <cell r="H228" t="str">
            <v>NA</v>
          </cell>
          <cell r="I228" t="str">
            <v xml:space="preserve">NA </v>
          </cell>
          <cell r="J228" t="str">
            <v>NA</v>
          </cell>
          <cell r="K228" t="str">
            <v>NA</v>
          </cell>
          <cell r="L228" t="str">
            <v>NA</v>
          </cell>
          <cell r="M228" t="str">
            <v>NA</v>
          </cell>
          <cell r="N228" t="str">
            <v>NA</v>
          </cell>
          <cell r="O228"/>
          <cell r="P228"/>
        </row>
        <row r="229">
          <cell r="B229" t="str">
            <v>DM704</v>
          </cell>
          <cell r="C229" t="str">
            <v>MANTA TERMICA DESECHABLE</v>
          </cell>
          <cell r="D229">
            <v>17</v>
          </cell>
          <cell r="E229"/>
          <cell r="F229"/>
          <cell r="G229"/>
          <cell r="H229" t="str">
            <v>NA</v>
          </cell>
          <cell r="I229" t="str">
            <v xml:space="preserve">NA </v>
          </cell>
          <cell r="J229" t="str">
            <v>NA</v>
          </cell>
          <cell r="K229" t="str">
            <v>NA</v>
          </cell>
          <cell r="L229" t="str">
            <v>NA</v>
          </cell>
          <cell r="M229" t="str">
            <v>NA</v>
          </cell>
          <cell r="N229" t="str">
            <v>NA</v>
          </cell>
          <cell r="O229"/>
          <cell r="P229"/>
        </row>
        <row r="230">
          <cell r="B230" t="str">
            <v>DM739</v>
          </cell>
          <cell r="C230" t="str">
            <v>MECHA NASAL ESTERIL EN GASA 100% ALGODON, PRECORTADA</v>
          </cell>
          <cell r="D230">
            <v>36</v>
          </cell>
          <cell r="E230"/>
          <cell r="F230"/>
          <cell r="G230"/>
          <cell r="H230" t="str">
            <v>NA</v>
          </cell>
          <cell r="I230" t="str">
            <v xml:space="preserve">NA </v>
          </cell>
          <cell r="J230" t="str">
            <v>NA</v>
          </cell>
          <cell r="K230" t="str">
            <v>NA</v>
          </cell>
          <cell r="L230" t="str">
            <v>NA</v>
          </cell>
          <cell r="M230" t="str">
            <v>NA</v>
          </cell>
          <cell r="N230" t="str">
            <v>NA</v>
          </cell>
          <cell r="O230"/>
          <cell r="P230"/>
        </row>
        <row r="231">
          <cell r="B231" t="str">
            <v>DM2197</v>
          </cell>
          <cell r="C231" t="str">
            <v>PARCHE DE DURAMADRE SUTURABLE 10 X 12.5CMS</v>
          </cell>
          <cell r="D231">
            <v>10</v>
          </cell>
          <cell r="E231"/>
          <cell r="F231"/>
          <cell r="G231"/>
          <cell r="H231" t="str">
            <v>NA</v>
          </cell>
          <cell r="I231" t="str">
            <v xml:space="preserve">NA </v>
          </cell>
          <cell r="J231" t="str">
            <v>NA</v>
          </cell>
          <cell r="K231" t="str">
            <v>NA</v>
          </cell>
          <cell r="L231" t="str">
            <v>NA</v>
          </cell>
          <cell r="M231" t="str">
            <v>NA</v>
          </cell>
          <cell r="N231" t="str">
            <v>NA</v>
          </cell>
          <cell r="O231"/>
          <cell r="P231"/>
        </row>
        <row r="232">
          <cell r="B232" t="str">
            <v>DM1839</v>
          </cell>
          <cell r="C232" t="str">
            <v>PINZA BIPOLAR AVANZADO PUNTA RECTA DIAMETRO 5MM LONGITUD 14CM PARA CIRUGIA ABIERTA CON ARTICULACION DE 110 GRADOS</v>
          </cell>
          <cell r="D232">
            <v>1</v>
          </cell>
          <cell r="E232"/>
          <cell r="F232"/>
          <cell r="G232"/>
          <cell r="H232" t="str">
            <v>NA</v>
          </cell>
          <cell r="I232" t="str">
            <v xml:space="preserve">NA </v>
          </cell>
          <cell r="J232" t="str">
            <v>NA</v>
          </cell>
          <cell r="K232" t="str">
            <v>NA</v>
          </cell>
          <cell r="L232" t="str">
            <v>NA</v>
          </cell>
          <cell r="M232" t="str">
            <v>NA</v>
          </cell>
          <cell r="N232" t="str">
            <v>NA</v>
          </cell>
          <cell r="O232"/>
          <cell r="P232"/>
        </row>
        <row r="233">
          <cell r="B233" t="str">
            <v>DM2507</v>
          </cell>
          <cell r="C233" t="str">
            <v>RECARGA DE 60 MM LINEAL PARA TEJIDO GRUESO CON ALTURA AJUSTABLE DE GRAPA CIRUGIA ABIERTA</v>
          </cell>
          <cell r="D233">
            <v>1</v>
          </cell>
          <cell r="E233"/>
          <cell r="F233"/>
          <cell r="G233"/>
          <cell r="H233" t="str">
            <v>NA</v>
          </cell>
          <cell r="I233" t="str">
            <v xml:space="preserve">NA </v>
          </cell>
          <cell r="J233" t="str">
            <v>NA</v>
          </cell>
          <cell r="K233" t="str">
            <v>NA</v>
          </cell>
          <cell r="L233" t="str">
            <v>NA</v>
          </cell>
          <cell r="M233" t="str">
            <v>NA</v>
          </cell>
          <cell r="N233" t="str">
            <v>NA</v>
          </cell>
          <cell r="O233" t="str">
            <v>SE AMPLIA  DESCRIPCIÓN A RECARGA DE 55 A 60 MM, SEGÚN OBSERVACIÓN</v>
          </cell>
          <cell r="P233"/>
        </row>
        <row r="234">
          <cell r="B234" t="str">
            <v>DM955</v>
          </cell>
          <cell r="C234" t="str">
            <v>RESUCITADOR MANUAL DESECHABLE NEONATAL QUE INCLUYA VALVULA DE PEEP, LINEA DE OXIGENO, RESERVORIO Y MASCARA # 0 EN EMPAQUE SELLADO</v>
          </cell>
          <cell r="D234">
            <v>27</v>
          </cell>
          <cell r="E234"/>
          <cell r="F234"/>
          <cell r="G234"/>
          <cell r="H234" t="str">
            <v>NA</v>
          </cell>
          <cell r="I234" t="str">
            <v xml:space="preserve">NA </v>
          </cell>
          <cell r="J234" t="str">
            <v>NA</v>
          </cell>
          <cell r="K234" t="str">
            <v>NA</v>
          </cell>
          <cell r="L234" t="str">
            <v>NA</v>
          </cell>
          <cell r="M234" t="str">
            <v>NA</v>
          </cell>
          <cell r="N234" t="str">
            <v>NA</v>
          </cell>
          <cell r="O234"/>
          <cell r="P234"/>
        </row>
        <row r="235">
          <cell r="B235" t="str">
            <v>DM2194</v>
          </cell>
          <cell r="C235" t="str">
            <v>SABANAS ACCESORIAS DESECHABLES ESTERILES CON ADHESIVO</v>
          </cell>
          <cell r="D235">
            <v>171</v>
          </cell>
          <cell r="E235"/>
          <cell r="F235"/>
          <cell r="G235"/>
          <cell r="H235" t="str">
            <v>NA</v>
          </cell>
          <cell r="I235" t="str">
            <v xml:space="preserve">NA </v>
          </cell>
          <cell r="J235" t="str">
            <v>NA</v>
          </cell>
          <cell r="K235" t="str">
            <v>NA</v>
          </cell>
          <cell r="L235" t="str">
            <v>NA</v>
          </cell>
          <cell r="M235" t="str">
            <v>NA</v>
          </cell>
          <cell r="N235" t="str">
            <v>NA</v>
          </cell>
          <cell r="O235"/>
          <cell r="P235"/>
        </row>
        <row r="236">
          <cell r="B236" t="str">
            <v>DM1174</v>
          </cell>
          <cell r="C236" t="str">
            <v>SONDA DE GASTROSTOMIA DE RECAMBIO O QUIRURGICA CON BALON 12 F</v>
          </cell>
          <cell r="D236">
            <v>1</v>
          </cell>
          <cell r="E236"/>
          <cell r="F236"/>
          <cell r="G236"/>
          <cell r="H236" t="str">
            <v>NA</v>
          </cell>
          <cell r="I236" t="str">
            <v xml:space="preserve">NA </v>
          </cell>
          <cell r="J236" t="str">
            <v>NA</v>
          </cell>
          <cell r="K236" t="str">
            <v>NA</v>
          </cell>
          <cell r="L236" t="str">
            <v>NA</v>
          </cell>
          <cell r="M236" t="str">
            <v>NA</v>
          </cell>
          <cell r="N236" t="str">
            <v>NA</v>
          </cell>
          <cell r="O236"/>
          <cell r="P236"/>
        </row>
        <row r="237">
          <cell r="B237" t="str">
            <v>DM2572</v>
          </cell>
          <cell r="C237" t="str">
            <v>MULTIFILAMENTO NO ABSORBIBLE DE POLIESTER TRENZADO CALIBRE 2/0 CON AGUJA DE 17 A 20 MM CURVA CORTANTE DE 1/2 CIRCULO, HEBRA DE 90 CM O MAS</v>
          </cell>
          <cell r="D237">
            <v>1</v>
          </cell>
          <cell r="E237"/>
          <cell r="F237"/>
          <cell r="G237"/>
          <cell r="H237" t="str">
            <v>NA</v>
          </cell>
          <cell r="I237" t="str">
            <v xml:space="preserve">NA </v>
          </cell>
          <cell r="J237" t="str">
            <v>NA</v>
          </cell>
          <cell r="K237" t="str">
            <v>NA</v>
          </cell>
          <cell r="L237" t="str">
            <v>NA</v>
          </cell>
          <cell r="M237" t="str">
            <v>NA</v>
          </cell>
          <cell r="N237" t="str">
            <v>NA</v>
          </cell>
          <cell r="O237"/>
          <cell r="P237"/>
        </row>
        <row r="238">
          <cell r="B238" t="str">
            <v>DM2618</v>
          </cell>
          <cell r="C238" t="str">
            <v>VENDAJE ELASTICO COMPRESIVO AUTOADHESIVO 3 X 5</v>
          </cell>
          <cell r="D238">
            <v>50</v>
          </cell>
          <cell r="E238"/>
          <cell r="F238"/>
          <cell r="G238"/>
          <cell r="H238" t="str">
            <v>NA</v>
          </cell>
          <cell r="I238" t="str">
            <v xml:space="preserve">NA </v>
          </cell>
          <cell r="J238" t="str">
            <v>NA</v>
          </cell>
          <cell r="K238" t="str">
            <v>NA</v>
          </cell>
          <cell r="L238" t="str">
            <v>NA</v>
          </cell>
          <cell r="M238" t="str">
            <v>NA</v>
          </cell>
          <cell r="N238" t="str">
            <v>NA</v>
          </cell>
          <cell r="O238"/>
          <cell r="P238"/>
        </row>
        <row r="239">
          <cell r="B239" t="str">
            <v>DM2619</v>
          </cell>
          <cell r="C239" t="str">
            <v>VENDAJE ELASTICO COMPRESIVO AUTOADHESIVO 4 X 5</v>
          </cell>
          <cell r="D239">
            <v>50</v>
          </cell>
          <cell r="E239"/>
          <cell r="F239"/>
          <cell r="G239"/>
          <cell r="H239" t="str">
            <v>NA</v>
          </cell>
          <cell r="I239" t="str">
            <v xml:space="preserve">NA </v>
          </cell>
          <cell r="J239" t="str">
            <v>NA</v>
          </cell>
          <cell r="K239" t="str">
            <v>NA</v>
          </cell>
          <cell r="L239" t="str">
            <v>NA</v>
          </cell>
          <cell r="M239" t="str">
            <v>NA</v>
          </cell>
          <cell r="N239" t="str">
            <v>NA</v>
          </cell>
          <cell r="O239"/>
          <cell r="P239"/>
        </row>
        <row r="240">
          <cell r="B240" t="str">
            <v>DM032</v>
          </cell>
          <cell r="C240" t="str">
            <v>AGUJA ACUPUNTURA 0.25 X 30 MM</v>
          </cell>
          <cell r="D240">
            <v>3000</v>
          </cell>
          <cell r="E240"/>
          <cell r="F240"/>
          <cell r="G240"/>
          <cell r="H240" t="str">
            <v>NA</v>
          </cell>
          <cell r="I240" t="str">
            <v xml:space="preserve">NA </v>
          </cell>
          <cell r="J240" t="str">
            <v>NA</v>
          </cell>
          <cell r="K240" t="str">
            <v>NA</v>
          </cell>
          <cell r="L240" t="str">
            <v>NA</v>
          </cell>
          <cell r="M240" t="str">
            <v>NA</v>
          </cell>
          <cell r="N240" t="str">
            <v>NA</v>
          </cell>
          <cell r="O240"/>
          <cell r="P240"/>
        </row>
        <row r="241">
          <cell r="B241" t="str">
            <v>DM059</v>
          </cell>
          <cell r="C241" t="str">
            <v>NUPREP GEL ABRASIVO</v>
          </cell>
          <cell r="D241">
            <v>1</v>
          </cell>
          <cell r="E241"/>
          <cell r="F241"/>
          <cell r="G241"/>
          <cell r="H241" t="str">
            <v>NA</v>
          </cell>
          <cell r="I241" t="str">
            <v xml:space="preserve">NA </v>
          </cell>
          <cell r="J241" t="str">
            <v>NA</v>
          </cell>
          <cell r="K241" t="str">
            <v>NA</v>
          </cell>
          <cell r="L241" t="str">
            <v>NA</v>
          </cell>
          <cell r="M241" t="str">
            <v>NA</v>
          </cell>
          <cell r="N241" t="str">
            <v>NA</v>
          </cell>
          <cell r="O241"/>
          <cell r="P241"/>
        </row>
        <row r="242">
          <cell r="B242" t="str">
            <v>DM1019</v>
          </cell>
          <cell r="C242" t="str">
            <v>SOLUCION DE MONSELL X 250 CC</v>
          </cell>
          <cell r="D242">
            <v>1</v>
          </cell>
          <cell r="E242"/>
          <cell r="F242"/>
          <cell r="G242"/>
          <cell r="H242" t="str">
            <v>NA</v>
          </cell>
          <cell r="I242" t="str">
            <v xml:space="preserve">NA </v>
          </cell>
          <cell r="J242" t="str">
            <v>NA</v>
          </cell>
          <cell r="K242" t="str">
            <v>NA</v>
          </cell>
          <cell r="L242" t="str">
            <v>NA</v>
          </cell>
          <cell r="M242" t="str">
            <v>NA</v>
          </cell>
          <cell r="N242" t="str">
            <v>NA</v>
          </cell>
          <cell r="O242"/>
          <cell r="P242"/>
        </row>
        <row r="243">
          <cell r="B243" t="str">
            <v>DM118</v>
          </cell>
          <cell r="C243" t="str">
            <v>CANULA DE TRAQUEOSTOMIA FLEXOANILLADA 7.0 C/B</v>
          </cell>
          <cell r="D243">
            <v>1</v>
          </cell>
          <cell r="E243"/>
          <cell r="F243"/>
          <cell r="G243"/>
          <cell r="H243" t="str">
            <v>NA</v>
          </cell>
          <cell r="I243" t="str">
            <v xml:space="preserve">NA </v>
          </cell>
          <cell r="J243" t="str">
            <v>NA</v>
          </cell>
          <cell r="K243" t="str">
            <v>NA</v>
          </cell>
          <cell r="L243" t="str">
            <v>NA</v>
          </cell>
          <cell r="M243" t="str">
            <v>NA</v>
          </cell>
          <cell r="N243" t="str">
            <v>NA</v>
          </cell>
          <cell r="O243"/>
          <cell r="P243"/>
        </row>
        <row r="244">
          <cell r="B244" t="str">
            <v>DM1193</v>
          </cell>
          <cell r="C244" t="str">
            <v>VALVULA DE BIOPSIA</v>
          </cell>
          <cell r="D244">
            <v>4</v>
          </cell>
          <cell r="E244"/>
          <cell r="F244"/>
          <cell r="G244"/>
          <cell r="H244" t="str">
            <v>NA</v>
          </cell>
          <cell r="I244" t="str">
            <v xml:space="preserve">NA </v>
          </cell>
          <cell r="J244" t="str">
            <v>NA</v>
          </cell>
          <cell r="K244" t="str">
            <v>NA</v>
          </cell>
          <cell r="L244" t="str">
            <v>NA</v>
          </cell>
          <cell r="M244" t="str">
            <v>NA</v>
          </cell>
          <cell r="N244" t="str">
            <v>NA</v>
          </cell>
          <cell r="O244"/>
          <cell r="P244"/>
        </row>
        <row r="245">
          <cell r="B245" t="str">
            <v>DM1216</v>
          </cell>
          <cell r="C245" t="str">
            <v>VENDA YESO 6 X 5 YARDAS</v>
          </cell>
          <cell r="D245">
            <v>24</v>
          </cell>
          <cell r="E245"/>
          <cell r="F245"/>
          <cell r="G245"/>
          <cell r="H245" t="str">
            <v>NA</v>
          </cell>
          <cell r="I245" t="str">
            <v xml:space="preserve">NA </v>
          </cell>
          <cell r="J245" t="str">
            <v>NA</v>
          </cell>
          <cell r="K245" t="str">
            <v>NA</v>
          </cell>
          <cell r="L245" t="str">
            <v>NA</v>
          </cell>
          <cell r="M245" t="str">
            <v>NA</v>
          </cell>
          <cell r="N245" t="str">
            <v>NA</v>
          </cell>
          <cell r="O245"/>
          <cell r="P245"/>
        </row>
        <row r="246">
          <cell r="B246" t="str">
            <v>DM1259</v>
          </cell>
          <cell r="C246" t="str">
            <v>SOLUCION DE MONSELL X 50 CC</v>
          </cell>
          <cell r="D246">
            <v>1</v>
          </cell>
          <cell r="E246"/>
          <cell r="F246"/>
          <cell r="G246"/>
          <cell r="H246" t="str">
            <v>NA</v>
          </cell>
          <cell r="I246" t="str">
            <v xml:space="preserve">NA </v>
          </cell>
          <cell r="J246" t="str">
            <v>NA</v>
          </cell>
          <cell r="K246" t="str">
            <v>NA</v>
          </cell>
          <cell r="L246" t="str">
            <v>NA</v>
          </cell>
          <cell r="M246" t="str">
            <v>NA</v>
          </cell>
          <cell r="N246" t="str">
            <v>NA</v>
          </cell>
          <cell r="O246"/>
          <cell r="P246"/>
        </row>
        <row r="247">
          <cell r="B247" t="str">
            <v>DM1343</v>
          </cell>
          <cell r="C247" t="str">
            <v>AGUJA ACUPUNTURA 0.30 X 40</v>
          </cell>
          <cell r="D247">
            <v>333</v>
          </cell>
          <cell r="E247"/>
          <cell r="F247"/>
          <cell r="G247"/>
          <cell r="H247" t="str">
            <v>NA</v>
          </cell>
          <cell r="I247" t="str">
            <v xml:space="preserve">NA </v>
          </cell>
          <cell r="J247" t="str">
            <v>NA</v>
          </cell>
          <cell r="K247" t="str">
            <v>NA</v>
          </cell>
          <cell r="L247" t="str">
            <v>NA</v>
          </cell>
          <cell r="M247" t="str">
            <v>NA</v>
          </cell>
          <cell r="N247" t="str">
            <v>NA</v>
          </cell>
          <cell r="O247"/>
          <cell r="P247"/>
        </row>
        <row r="248">
          <cell r="B248" t="str">
            <v>DM138</v>
          </cell>
          <cell r="C248" t="str">
            <v>ASA DE SILICONA PARA REPARACION DE ESTRUCTURAS VASCULARES AZUL 3MM MAXI</v>
          </cell>
          <cell r="D248">
            <v>5</v>
          </cell>
          <cell r="E248"/>
          <cell r="F248"/>
          <cell r="G248"/>
          <cell r="H248" t="str">
            <v>NA</v>
          </cell>
          <cell r="I248" t="str">
            <v xml:space="preserve">NA </v>
          </cell>
          <cell r="J248" t="str">
            <v>NA</v>
          </cell>
          <cell r="K248" t="str">
            <v>NA</v>
          </cell>
          <cell r="L248" t="str">
            <v>NA</v>
          </cell>
          <cell r="M248" t="str">
            <v>NA</v>
          </cell>
          <cell r="N248" t="str">
            <v>NA</v>
          </cell>
          <cell r="O248"/>
          <cell r="P248"/>
        </row>
        <row r="249">
          <cell r="B249" t="str">
            <v>DM139</v>
          </cell>
          <cell r="C249" t="str">
            <v>ASA DE SILICONA PARA REPARACION DE ESTRUCTURAS VASCULARES ROJA 3MM MAXI</v>
          </cell>
          <cell r="D249">
            <v>5</v>
          </cell>
          <cell r="E249"/>
          <cell r="F249"/>
          <cell r="G249"/>
          <cell r="H249" t="str">
            <v>NA</v>
          </cell>
          <cell r="I249" t="str">
            <v xml:space="preserve">NA </v>
          </cell>
          <cell r="J249" t="str">
            <v>NA</v>
          </cell>
          <cell r="K249" t="str">
            <v>NA</v>
          </cell>
          <cell r="L249" t="str">
            <v>NA</v>
          </cell>
          <cell r="M249" t="str">
            <v>NA</v>
          </cell>
          <cell r="N249" t="str">
            <v>NA</v>
          </cell>
          <cell r="O249"/>
          <cell r="P249"/>
        </row>
        <row r="250">
          <cell r="B250" t="str">
            <v>DM140</v>
          </cell>
          <cell r="C250" t="str">
            <v>ASA EN SILICONA AZUL PARA REPARCION DE ESTRUCTURAS VASCULARES MINI</v>
          </cell>
          <cell r="D250">
            <v>5</v>
          </cell>
          <cell r="E250"/>
          <cell r="F250"/>
          <cell r="G250"/>
          <cell r="H250" t="str">
            <v>NA</v>
          </cell>
          <cell r="I250" t="str">
            <v xml:space="preserve">NA </v>
          </cell>
          <cell r="J250" t="str">
            <v>NA</v>
          </cell>
          <cell r="K250" t="str">
            <v>NA</v>
          </cell>
          <cell r="L250" t="str">
            <v>NA</v>
          </cell>
          <cell r="M250" t="str">
            <v>NA</v>
          </cell>
          <cell r="N250" t="str">
            <v>NA</v>
          </cell>
          <cell r="O250"/>
          <cell r="P250"/>
        </row>
        <row r="251">
          <cell r="B251" t="str">
            <v>DM141</v>
          </cell>
          <cell r="C251" t="str">
            <v>ASA EN SILICONA ROJA PARA REPARCION DE ESTRUCTURAS VASCULARES MINI</v>
          </cell>
          <cell r="D251">
            <v>5</v>
          </cell>
          <cell r="E251"/>
          <cell r="F251"/>
          <cell r="G251"/>
          <cell r="H251" t="str">
            <v>NA</v>
          </cell>
          <cell r="I251" t="str">
            <v xml:space="preserve">NA </v>
          </cell>
          <cell r="J251" t="str">
            <v>NA</v>
          </cell>
          <cell r="K251" t="str">
            <v>NA</v>
          </cell>
          <cell r="L251" t="str">
            <v>NA</v>
          </cell>
          <cell r="M251" t="str">
            <v>NA</v>
          </cell>
          <cell r="N251" t="str">
            <v>NA</v>
          </cell>
          <cell r="O251"/>
          <cell r="P251"/>
        </row>
        <row r="252">
          <cell r="B252" t="str">
            <v>DM1469</v>
          </cell>
          <cell r="C252" t="str">
            <v>AGUJA PARA ACUPUNTURA 0.25 X 40</v>
          </cell>
          <cell r="D252">
            <v>1333</v>
          </cell>
          <cell r="E252"/>
          <cell r="F252"/>
          <cell r="G252"/>
          <cell r="H252" t="str">
            <v>NA</v>
          </cell>
          <cell r="I252" t="str">
            <v xml:space="preserve">NA </v>
          </cell>
          <cell r="J252" t="str">
            <v>NA</v>
          </cell>
          <cell r="K252" t="str">
            <v>NA</v>
          </cell>
          <cell r="L252" t="str">
            <v>NA</v>
          </cell>
          <cell r="M252" t="str">
            <v>NA</v>
          </cell>
          <cell r="N252" t="str">
            <v>NA</v>
          </cell>
          <cell r="O252"/>
          <cell r="P252"/>
        </row>
        <row r="253">
          <cell r="B253" t="str">
            <v>DM1481</v>
          </cell>
          <cell r="C253" t="str">
            <v>CONTENEDOR CORTOPUNZANTES 50 LT ROJO</v>
          </cell>
          <cell r="D253">
            <v>2</v>
          </cell>
          <cell r="E253"/>
          <cell r="F253"/>
          <cell r="G253"/>
          <cell r="H253" t="str">
            <v>NA</v>
          </cell>
          <cell r="I253" t="str">
            <v xml:space="preserve">NA </v>
          </cell>
          <cell r="J253" t="str">
            <v>NA</v>
          </cell>
          <cell r="K253" t="str">
            <v>NA</v>
          </cell>
          <cell r="L253" t="str">
            <v>NA</v>
          </cell>
          <cell r="M253" t="str">
            <v>NA</v>
          </cell>
          <cell r="N253" t="str">
            <v>NA</v>
          </cell>
          <cell r="O253"/>
          <cell r="P253"/>
        </row>
        <row r="254">
          <cell r="B254" t="str">
            <v>DM1813</v>
          </cell>
          <cell r="C254" t="str">
            <v>CABLE PARA PINZA BIPOLAR PATA REDONDA</v>
          </cell>
          <cell r="D254">
            <v>1</v>
          </cell>
          <cell r="E254"/>
          <cell r="F254"/>
          <cell r="G254"/>
          <cell r="H254" t="str">
            <v>NA</v>
          </cell>
          <cell r="I254" t="str">
            <v xml:space="preserve">NA </v>
          </cell>
          <cell r="J254" t="str">
            <v>NA</v>
          </cell>
          <cell r="K254" t="str">
            <v>NA</v>
          </cell>
          <cell r="L254" t="str">
            <v>NA</v>
          </cell>
          <cell r="M254" t="str">
            <v>NA</v>
          </cell>
          <cell r="N254" t="str">
            <v>NA</v>
          </cell>
          <cell r="O254"/>
          <cell r="P254"/>
        </row>
        <row r="255">
          <cell r="B255" t="str">
            <v>DM1840</v>
          </cell>
          <cell r="C255" t="str">
            <v>CIRCUITO DESECHABLE PARA VENTILADOR DE ALTA FRECUENCIA SLE 5000 RT268COMPATIBLE CON SLE 5000</v>
          </cell>
          <cell r="D255">
            <v>2</v>
          </cell>
          <cell r="E255"/>
          <cell r="F255"/>
          <cell r="G255"/>
          <cell r="H255" t="str">
            <v>NA</v>
          </cell>
          <cell r="I255" t="str">
            <v xml:space="preserve">NA </v>
          </cell>
          <cell r="J255" t="str">
            <v>NA</v>
          </cell>
          <cell r="K255" t="str">
            <v>NA</v>
          </cell>
          <cell r="L255" t="str">
            <v>NA</v>
          </cell>
          <cell r="M255" t="str">
            <v>NA</v>
          </cell>
          <cell r="N255" t="str">
            <v>NA</v>
          </cell>
          <cell r="O255"/>
          <cell r="P255"/>
        </row>
        <row r="256">
          <cell r="B256" t="str">
            <v>DM2092</v>
          </cell>
          <cell r="C256" t="str">
            <v>BRAZALETE IDENTIFICACION PARA PACIENTE NEONATO - NIÑA EN MATERIAL HIPOALERGENICO (PAPEL)</v>
          </cell>
          <cell r="D256">
            <v>9300</v>
          </cell>
          <cell r="E256"/>
          <cell r="F256"/>
          <cell r="G256"/>
          <cell r="H256" t="str">
            <v>NA</v>
          </cell>
          <cell r="I256" t="str">
            <v xml:space="preserve">NA </v>
          </cell>
          <cell r="J256" t="str">
            <v>NA</v>
          </cell>
          <cell r="K256" t="str">
            <v>NA</v>
          </cell>
          <cell r="L256" t="str">
            <v>NA</v>
          </cell>
          <cell r="M256" t="str">
            <v>NA</v>
          </cell>
          <cell r="N256" t="str">
            <v>NA</v>
          </cell>
          <cell r="O256"/>
          <cell r="P256"/>
        </row>
        <row r="257">
          <cell r="B257" t="str">
            <v>DM2093</v>
          </cell>
          <cell r="C257" t="str">
            <v>BRAZALETE IDENTIFICACION PARA PACIENTE NEONATO -NIÑO EN MATERIAL HIPOALERGENICO (PAPEL)</v>
          </cell>
          <cell r="D257">
            <v>3317</v>
          </cell>
          <cell r="E257"/>
          <cell r="F257"/>
          <cell r="G257"/>
          <cell r="H257" t="str">
            <v>NA</v>
          </cell>
          <cell r="I257" t="str">
            <v xml:space="preserve">NA </v>
          </cell>
          <cell r="J257" t="str">
            <v>NA</v>
          </cell>
          <cell r="K257" t="str">
            <v>NA</v>
          </cell>
          <cell r="L257" t="str">
            <v>NA</v>
          </cell>
          <cell r="M257" t="str">
            <v>NA</v>
          </cell>
          <cell r="N257" t="str">
            <v>NA</v>
          </cell>
          <cell r="O257"/>
          <cell r="P257"/>
        </row>
        <row r="258">
          <cell r="B258" t="str">
            <v>DM2770</v>
          </cell>
          <cell r="C258" t="str">
            <v>PERCLORURO FERRICO 88% X100ML</v>
          </cell>
          <cell r="D258">
            <v>1</v>
          </cell>
          <cell r="E258"/>
          <cell r="F258"/>
          <cell r="G258"/>
          <cell r="H258" t="str">
            <v>NA</v>
          </cell>
          <cell r="I258" t="str">
            <v xml:space="preserve">NA </v>
          </cell>
          <cell r="J258" t="str">
            <v>NA</v>
          </cell>
          <cell r="K258" t="str">
            <v>NA</v>
          </cell>
          <cell r="L258" t="str">
            <v>NA</v>
          </cell>
          <cell r="M258" t="str">
            <v>NA</v>
          </cell>
          <cell r="N258" t="str">
            <v>NA</v>
          </cell>
          <cell r="O258"/>
          <cell r="P258"/>
        </row>
        <row r="259">
          <cell r="B259" t="str">
            <v>DM412</v>
          </cell>
          <cell r="C259" t="str">
            <v>CONO DESECHABLE PARA OTOSCOPIO</v>
          </cell>
          <cell r="D259">
            <v>1459</v>
          </cell>
          <cell r="E259"/>
          <cell r="F259"/>
          <cell r="G259"/>
          <cell r="H259" t="str">
            <v>NA</v>
          </cell>
          <cell r="I259" t="str">
            <v xml:space="preserve">NA </v>
          </cell>
          <cell r="J259" t="str">
            <v>NA</v>
          </cell>
          <cell r="K259" t="str">
            <v>NA</v>
          </cell>
          <cell r="L259" t="str">
            <v>NA</v>
          </cell>
          <cell r="M259" t="str">
            <v>NA</v>
          </cell>
          <cell r="N259" t="str">
            <v>NA</v>
          </cell>
          <cell r="O259"/>
          <cell r="P259"/>
        </row>
        <row r="260">
          <cell r="B260" t="str">
            <v>DM762</v>
          </cell>
          <cell r="C260" t="str">
            <v>MONOFILAMENTO 6/0 C/A DOBLE CARDIOVASCULAR</v>
          </cell>
          <cell r="D260">
            <v>7</v>
          </cell>
          <cell r="E260"/>
          <cell r="F260"/>
          <cell r="G260"/>
          <cell r="H260" t="str">
            <v>NA</v>
          </cell>
          <cell r="I260" t="str">
            <v xml:space="preserve">NA </v>
          </cell>
          <cell r="J260" t="str">
            <v>NA</v>
          </cell>
          <cell r="K260" t="str">
            <v>NA</v>
          </cell>
          <cell r="L260" t="str">
            <v>NA</v>
          </cell>
          <cell r="M260" t="str">
            <v>NA</v>
          </cell>
          <cell r="N260" t="str">
            <v>NA</v>
          </cell>
          <cell r="O260"/>
          <cell r="P260"/>
        </row>
        <row r="261">
          <cell r="B261" t="str">
            <v>DM777</v>
          </cell>
          <cell r="C261" t="str">
            <v>PAÑAL DESECHABLE ADULTO TALLA L</v>
          </cell>
          <cell r="D261">
            <v>71</v>
          </cell>
          <cell r="E261"/>
          <cell r="F261"/>
          <cell r="G261"/>
          <cell r="H261" t="str">
            <v>NA</v>
          </cell>
          <cell r="I261" t="str">
            <v xml:space="preserve">NA </v>
          </cell>
          <cell r="J261" t="str">
            <v>NA</v>
          </cell>
          <cell r="K261" t="str">
            <v>NA</v>
          </cell>
          <cell r="L261" t="str">
            <v>NA</v>
          </cell>
          <cell r="M261" t="str">
            <v>NA</v>
          </cell>
          <cell r="N261" t="str">
            <v>NA</v>
          </cell>
          <cell r="O261"/>
          <cell r="P261"/>
        </row>
        <row r="262">
          <cell r="B262" t="str">
            <v>DM926</v>
          </cell>
          <cell r="C262" t="str">
            <v>PULSOXIMETRO UNIDAD</v>
          </cell>
          <cell r="D262">
            <v>22</v>
          </cell>
          <cell r="E262"/>
          <cell r="F262"/>
          <cell r="G262"/>
          <cell r="H262" t="str">
            <v>NA</v>
          </cell>
          <cell r="I262" t="str">
            <v xml:space="preserve">NA </v>
          </cell>
          <cell r="J262" t="str">
            <v>NA</v>
          </cell>
          <cell r="K262" t="str">
            <v>NA</v>
          </cell>
          <cell r="L262" t="str">
            <v>NA</v>
          </cell>
          <cell r="M262" t="str">
            <v>NA</v>
          </cell>
          <cell r="N262" t="str">
            <v>NA</v>
          </cell>
          <cell r="O262"/>
          <cell r="P262"/>
        </row>
        <row r="263">
          <cell r="B263" t="str">
            <v>DM1846</v>
          </cell>
          <cell r="C263" t="str">
            <v>CONOS DESECHABLE PARA OTOSCOPIO PEDIATRICO</v>
          </cell>
          <cell r="D263">
            <v>929</v>
          </cell>
          <cell r="E263"/>
          <cell r="F263"/>
          <cell r="G263"/>
          <cell r="H263" t="str">
            <v>NA</v>
          </cell>
          <cell r="I263" t="str">
            <v xml:space="preserve">NA </v>
          </cell>
          <cell r="J263" t="str">
            <v>NA</v>
          </cell>
          <cell r="K263" t="str">
            <v>NA</v>
          </cell>
          <cell r="L263" t="str">
            <v>NA</v>
          </cell>
          <cell r="M263" t="str">
            <v>NA</v>
          </cell>
          <cell r="N263" t="str">
            <v>NA</v>
          </cell>
          <cell r="O263"/>
          <cell r="P263"/>
        </row>
        <row r="264">
          <cell r="B264" t="str">
            <v>DM316</v>
          </cell>
          <cell r="C264" t="str">
            <v>CATETER PERITONEAL RECTO SERIE PEDIATRICO UN RETEN DE 15 FR. X 31 CM REF. MSC31S</v>
          </cell>
          <cell r="D264">
            <v>1</v>
          </cell>
          <cell r="E264"/>
          <cell r="F264"/>
          <cell r="G264"/>
          <cell r="H264" t="str">
            <v>NA</v>
          </cell>
          <cell r="I264" t="str">
            <v xml:space="preserve">NA </v>
          </cell>
          <cell r="J264" t="str">
            <v>NA</v>
          </cell>
          <cell r="K264" t="str">
            <v>NA</v>
          </cell>
          <cell r="L264" t="str">
            <v>NA</v>
          </cell>
          <cell r="M264" t="str">
            <v>NA</v>
          </cell>
          <cell r="N264" t="str">
            <v>NA</v>
          </cell>
          <cell r="O264"/>
          <cell r="P264"/>
        </row>
        <row r="265">
          <cell r="B265" t="str">
            <v>DM2325</v>
          </cell>
          <cell r="C265" t="str">
            <v>BARRERA Y BOLSA DE COLOSTOMIA 100</v>
          </cell>
          <cell r="D265">
            <v>1</v>
          </cell>
          <cell r="E265"/>
          <cell r="F265"/>
          <cell r="G265"/>
          <cell r="H265" t="str">
            <v>NA</v>
          </cell>
          <cell r="I265" t="str">
            <v xml:space="preserve">NA </v>
          </cell>
          <cell r="J265" t="str">
            <v>NA</v>
          </cell>
          <cell r="K265" t="str">
            <v>NA</v>
          </cell>
          <cell r="L265" t="str">
            <v>NA</v>
          </cell>
          <cell r="M265" t="str">
            <v>NA</v>
          </cell>
          <cell r="N265" t="str">
            <v>NA</v>
          </cell>
          <cell r="O265"/>
          <cell r="P265"/>
        </row>
        <row r="266">
          <cell r="B266" t="str">
            <v>DM1139</v>
          </cell>
          <cell r="C266" t="str">
            <v>TUBO EN T LATEX N 8</v>
          </cell>
          <cell r="D266">
            <v>1</v>
          </cell>
          <cell r="E266"/>
          <cell r="F266"/>
          <cell r="G266"/>
          <cell r="H266" t="str">
            <v>NA</v>
          </cell>
          <cell r="I266" t="str">
            <v xml:space="preserve">NA </v>
          </cell>
          <cell r="J266" t="str">
            <v>NA</v>
          </cell>
          <cell r="K266" t="str">
            <v>NA</v>
          </cell>
          <cell r="L266" t="str">
            <v>NA</v>
          </cell>
          <cell r="M266" t="str">
            <v>NA</v>
          </cell>
          <cell r="N266" t="str">
            <v>NA</v>
          </cell>
          <cell r="O266"/>
          <cell r="P266"/>
        </row>
        <row r="267">
          <cell r="B267" t="str">
            <v>DM1140</v>
          </cell>
          <cell r="C267" t="str">
            <v>TUBO EN T LATEX N 10</v>
          </cell>
          <cell r="D267">
            <v>1</v>
          </cell>
          <cell r="E267"/>
          <cell r="F267"/>
          <cell r="G267"/>
          <cell r="H267" t="str">
            <v>NA</v>
          </cell>
          <cell r="I267" t="str">
            <v xml:space="preserve">NA </v>
          </cell>
          <cell r="J267" t="str">
            <v>NA</v>
          </cell>
          <cell r="K267" t="str">
            <v>NA</v>
          </cell>
          <cell r="L267" t="str">
            <v>NA</v>
          </cell>
          <cell r="M267" t="str">
            <v>NA</v>
          </cell>
          <cell r="N267" t="str">
            <v>NA</v>
          </cell>
          <cell r="O267"/>
          <cell r="P267"/>
        </row>
        <row r="268">
          <cell r="B268" t="str">
            <v>DM1141</v>
          </cell>
          <cell r="C268" t="str">
            <v>TUBO EN T LATEX N 12</v>
          </cell>
          <cell r="D268">
            <v>1</v>
          </cell>
          <cell r="E268"/>
          <cell r="F268"/>
          <cell r="G268"/>
          <cell r="H268" t="str">
            <v>NA</v>
          </cell>
          <cell r="I268" t="str">
            <v xml:space="preserve">NA </v>
          </cell>
          <cell r="J268" t="str">
            <v>NA</v>
          </cell>
          <cell r="K268" t="str">
            <v>NA</v>
          </cell>
          <cell r="L268" t="str">
            <v>NA</v>
          </cell>
          <cell r="M268" t="str">
            <v>NA</v>
          </cell>
          <cell r="N268" t="str">
            <v>NA</v>
          </cell>
          <cell r="O268"/>
          <cell r="P268"/>
        </row>
        <row r="269">
          <cell r="B269" t="str">
            <v>DM1142</v>
          </cell>
          <cell r="C269" t="str">
            <v>TUBO EN T LATEX N 14</v>
          </cell>
          <cell r="D269">
            <v>1</v>
          </cell>
          <cell r="E269"/>
          <cell r="F269"/>
          <cell r="G269"/>
          <cell r="H269" t="str">
            <v>NA</v>
          </cell>
          <cell r="I269" t="str">
            <v xml:space="preserve">NA </v>
          </cell>
          <cell r="J269" t="str">
            <v>NA</v>
          </cell>
          <cell r="K269" t="str">
            <v>NA</v>
          </cell>
          <cell r="L269" t="str">
            <v>NA</v>
          </cell>
          <cell r="M269" t="str">
            <v>NA</v>
          </cell>
          <cell r="N269" t="str">
            <v>NA</v>
          </cell>
          <cell r="O269"/>
          <cell r="P269"/>
        </row>
        <row r="270">
          <cell r="B270" t="str">
            <v>DM1143</v>
          </cell>
          <cell r="C270" t="str">
            <v>TUBO EN T LATEX N 16</v>
          </cell>
          <cell r="D270">
            <v>1</v>
          </cell>
          <cell r="E270"/>
          <cell r="F270"/>
          <cell r="G270"/>
          <cell r="H270" t="str">
            <v>NA</v>
          </cell>
          <cell r="I270" t="str">
            <v xml:space="preserve">NA </v>
          </cell>
          <cell r="J270" t="str">
            <v>NA</v>
          </cell>
          <cell r="K270" t="str">
            <v>NA</v>
          </cell>
          <cell r="L270" t="str">
            <v>NA</v>
          </cell>
          <cell r="M270" t="str">
            <v>NA</v>
          </cell>
          <cell r="N270" t="str">
            <v>NA</v>
          </cell>
          <cell r="O270"/>
          <cell r="P270"/>
        </row>
        <row r="271">
          <cell r="B271" t="str">
            <v>DM2803</v>
          </cell>
          <cell r="C271" t="str">
            <v>PARCHE PARA DESFIBRILADOR INSTRAMED</v>
          </cell>
          <cell r="D271">
            <v>1</v>
          </cell>
          <cell r="E271"/>
          <cell r="F271"/>
          <cell r="G271"/>
          <cell r="H271" t="str">
            <v>NA</v>
          </cell>
          <cell r="I271" t="str">
            <v xml:space="preserve">NA </v>
          </cell>
          <cell r="J271" t="str">
            <v>NA</v>
          </cell>
          <cell r="K271" t="str">
            <v>NA</v>
          </cell>
          <cell r="L271" t="str">
            <v>NA</v>
          </cell>
          <cell r="M271" t="str">
            <v>NA</v>
          </cell>
          <cell r="N271" t="str">
            <v>NA</v>
          </cell>
          <cell r="O271"/>
          <cell r="P271"/>
        </row>
        <row r="272">
          <cell r="B272" t="str">
            <v>DM2804</v>
          </cell>
          <cell r="C272" t="str">
            <v>PARCHES PARA DESFIBRILADOR SCHILLER</v>
          </cell>
          <cell r="D272">
            <v>1</v>
          </cell>
          <cell r="E272"/>
          <cell r="F272"/>
          <cell r="G272"/>
          <cell r="H272" t="str">
            <v>NA</v>
          </cell>
          <cell r="I272" t="str">
            <v xml:space="preserve">NA </v>
          </cell>
          <cell r="J272" t="str">
            <v>NA</v>
          </cell>
          <cell r="K272" t="str">
            <v>NA</v>
          </cell>
          <cell r="L272" t="str">
            <v>NA</v>
          </cell>
          <cell r="M272" t="str">
            <v>NA</v>
          </cell>
          <cell r="N272" t="str">
            <v>NA</v>
          </cell>
          <cell r="O272"/>
          <cell r="P272"/>
        </row>
        <row r="273">
          <cell r="B273" t="str">
            <v>DM2425</v>
          </cell>
          <cell r="C273" t="str">
            <v>PARCHE PARA DESFIBRILADOR ADULTO INSTRAMED MODELO SIS</v>
          </cell>
          <cell r="D273">
            <v>30</v>
          </cell>
          <cell r="E273"/>
          <cell r="F273"/>
          <cell r="G273"/>
          <cell r="H273" t="str">
            <v>NA</v>
          </cell>
          <cell r="I273" t="str">
            <v xml:space="preserve">NA </v>
          </cell>
          <cell r="J273" t="str">
            <v>NA</v>
          </cell>
          <cell r="K273" t="str">
            <v>NA</v>
          </cell>
          <cell r="L273" t="str">
            <v>NA</v>
          </cell>
          <cell r="M273" t="str">
            <v>NA</v>
          </cell>
          <cell r="N273" t="str">
            <v>NA</v>
          </cell>
          <cell r="O273"/>
          <cell r="P273"/>
        </row>
        <row r="274">
          <cell r="B274" t="str">
            <v>DM2450</v>
          </cell>
          <cell r="C274" t="str">
            <v>PARCHE PARA DESFIBRILADOR PEDIATRICO INSTRAMED MODELO ISIS</v>
          </cell>
          <cell r="D274">
            <v>20</v>
          </cell>
          <cell r="E274"/>
          <cell r="F274"/>
          <cell r="G274"/>
          <cell r="H274" t="str">
            <v>NA</v>
          </cell>
          <cell r="I274" t="str">
            <v xml:space="preserve">NA </v>
          </cell>
          <cell r="J274" t="str">
            <v>NA</v>
          </cell>
          <cell r="K274" t="str">
            <v>NA</v>
          </cell>
          <cell r="L274" t="str">
            <v>NA</v>
          </cell>
          <cell r="M274" t="str">
            <v>NA</v>
          </cell>
          <cell r="N274" t="str">
            <v>NA</v>
          </cell>
          <cell r="O274"/>
          <cell r="P274"/>
        </row>
        <row r="275">
          <cell r="B275" t="str">
            <v>DM1116</v>
          </cell>
          <cell r="C275" t="str">
            <v>TORNIQUETE DE HEMORRAGIAS</v>
          </cell>
          <cell r="D275">
            <v>3</v>
          </cell>
          <cell r="E275"/>
          <cell r="F275"/>
          <cell r="G275"/>
          <cell r="H275" t="str">
            <v>NA</v>
          </cell>
          <cell r="I275" t="str">
            <v xml:space="preserve">NA </v>
          </cell>
          <cell r="J275" t="str">
            <v>NA</v>
          </cell>
          <cell r="K275" t="str">
            <v>NA</v>
          </cell>
          <cell r="L275" t="str">
            <v>NA</v>
          </cell>
          <cell r="M275" t="str">
            <v>NA</v>
          </cell>
          <cell r="N275" t="str">
            <v>NA</v>
          </cell>
          <cell r="O275"/>
          <cell r="P275"/>
        </row>
        <row r="276">
          <cell r="B276" t="str">
            <v>DM2805</v>
          </cell>
          <cell r="C276" t="str">
            <v>BAJALENGUA PLASTICO PEDIATRICO BOLSA POR 20</v>
          </cell>
          <cell r="D276">
            <v>500</v>
          </cell>
          <cell r="E276"/>
          <cell r="F276"/>
          <cell r="G276"/>
          <cell r="H276" t="str">
            <v>NA</v>
          </cell>
          <cell r="I276" t="str">
            <v xml:space="preserve">NA </v>
          </cell>
          <cell r="J276" t="str">
            <v>NA</v>
          </cell>
          <cell r="K276" t="str">
            <v>NA</v>
          </cell>
          <cell r="L276" t="str">
            <v>NA</v>
          </cell>
          <cell r="M276" t="str">
            <v>NA</v>
          </cell>
          <cell r="N276" t="str">
            <v>NA</v>
          </cell>
          <cell r="O276"/>
          <cell r="P276"/>
        </row>
        <row r="277">
          <cell r="B277" t="str">
            <v>DM2801</v>
          </cell>
          <cell r="C277" t="str">
            <v>TUBO TORAX N 12</v>
          </cell>
          <cell r="D277">
            <v>10</v>
          </cell>
          <cell r="E277"/>
          <cell r="F277"/>
          <cell r="G277"/>
          <cell r="H277" t="str">
            <v>NA</v>
          </cell>
          <cell r="I277" t="str">
            <v xml:space="preserve">NA </v>
          </cell>
          <cell r="J277" t="str">
            <v>NA</v>
          </cell>
          <cell r="K277" t="str">
            <v>NA</v>
          </cell>
          <cell r="L277" t="str">
            <v>NA</v>
          </cell>
          <cell r="M277" t="str">
            <v>NA</v>
          </cell>
          <cell r="N277" t="str">
            <v>NA</v>
          </cell>
          <cell r="O277"/>
          <cell r="P277"/>
        </row>
        <row r="278">
          <cell r="B278" t="str">
            <v>DM195</v>
          </cell>
          <cell r="C278" t="str">
            <v>BRAZALETE IDENTIFICACION ADULTOS</v>
          </cell>
          <cell r="D278">
            <v>2833</v>
          </cell>
          <cell r="E278"/>
          <cell r="F278"/>
          <cell r="G278"/>
          <cell r="H278" t="str">
            <v>NA</v>
          </cell>
          <cell r="I278" t="str">
            <v xml:space="preserve">NA </v>
          </cell>
          <cell r="J278" t="str">
            <v>NA</v>
          </cell>
          <cell r="K278" t="str">
            <v>NA</v>
          </cell>
          <cell r="L278" t="str">
            <v>NA</v>
          </cell>
          <cell r="M278" t="str">
            <v>NA</v>
          </cell>
          <cell r="N278" t="str">
            <v>NA</v>
          </cell>
          <cell r="O278"/>
          <cell r="P278"/>
        </row>
        <row r="279">
          <cell r="B279" t="str">
            <v>DM1722</v>
          </cell>
          <cell r="C279" t="str">
            <v>LIMPIADOR Y DESINFECTANTE RAPIDO DE DEPOSITOS MEDICOS Y SUPERFICIES LITRO</v>
          </cell>
          <cell r="D279">
            <v>5</v>
          </cell>
          <cell r="E279"/>
          <cell r="F279"/>
          <cell r="G279"/>
          <cell r="H279" t="str">
            <v>NA</v>
          </cell>
          <cell r="I279" t="str">
            <v xml:space="preserve">NA </v>
          </cell>
          <cell r="J279" t="str">
            <v>NA</v>
          </cell>
          <cell r="K279" t="str">
            <v>NA</v>
          </cell>
          <cell r="L279" t="str">
            <v>NA</v>
          </cell>
          <cell r="M279" t="str">
            <v>NA</v>
          </cell>
          <cell r="N279" t="str">
            <v>NA</v>
          </cell>
          <cell r="O279"/>
          <cell r="P279"/>
        </row>
        <row r="280">
          <cell r="B280" t="str">
            <v>DM1213</v>
          </cell>
          <cell r="C280" t="str">
            <v>VENDA YESO 3 X 5 YARDAS</v>
          </cell>
          <cell r="D280">
            <v>10</v>
          </cell>
          <cell r="E280"/>
          <cell r="F280"/>
          <cell r="G280"/>
          <cell r="H280" t="str">
            <v>NA</v>
          </cell>
          <cell r="I280" t="str">
            <v xml:space="preserve">NA </v>
          </cell>
          <cell r="J280" t="str">
            <v>NA</v>
          </cell>
          <cell r="K280" t="str">
            <v>NA</v>
          </cell>
          <cell r="L280" t="str">
            <v>NA</v>
          </cell>
          <cell r="M280" t="str">
            <v>NA</v>
          </cell>
          <cell r="N280" t="str">
            <v>NA</v>
          </cell>
          <cell r="O280"/>
          <cell r="P280"/>
        </row>
        <row r="281">
          <cell r="B281" t="str">
            <v>DM2453</v>
          </cell>
          <cell r="C281" t="str">
            <v>PINZA BABCOCK ATRAUMATICA ROTACION 360, LONGITUD 350MM, MANGO ERGONOMICO 5MM</v>
          </cell>
          <cell r="D281">
            <v>1</v>
          </cell>
          <cell r="E281"/>
          <cell r="F281"/>
          <cell r="G281"/>
          <cell r="H281" t="str">
            <v>NA</v>
          </cell>
          <cell r="I281" t="str">
            <v xml:space="preserve">NA </v>
          </cell>
          <cell r="J281" t="str">
            <v>NA</v>
          </cell>
          <cell r="K281" t="str">
            <v>NA</v>
          </cell>
          <cell r="L281" t="str">
            <v>NA</v>
          </cell>
          <cell r="M281" t="str">
            <v>NA</v>
          </cell>
          <cell r="N281" t="str">
            <v>NA</v>
          </cell>
          <cell r="O281" t="str">
            <v>SE AMPLIA DESCRIPCIÓN DE MEDIDA DE 330 A 360 MM DE LONGITUD, SEGÚN OBSERVACIÓN</v>
          </cell>
          <cell r="P281"/>
        </row>
        <row r="282">
          <cell r="B282" t="str">
            <v>DM1838</v>
          </cell>
          <cell r="C282" t="str">
            <v>PINZA DE LAPAROSCOPIA DE ARMONICO ACE DE 36 CMS ACTIVACION MANUAL</v>
          </cell>
          <cell r="D282">
            <v>2</v>
          </cell>
          <cell r="E282"/>
          <cell r="F282"/>
          <cell r="G282"/>
          <cell r="H282" t="str">
            <v>NA</v>
          </cell>
          <cell r="I282" t="str">
            <v xml:space="preserve">NA </v>
          </cell>
          <cell r="J282" t="str">
            <v>NA</v>
          </cell>
          <cell r="K282" t="str">
            <v>NA</v>
          </cell>
          <cell r="L282" t="str">
            <v>NA</v>
          </cell>
          <cell r="M282" t="str">
            <v>NA</v>
          </cell>
          <cell r="N282" t="str">
            <v>NA</v>
          </cell>
          <cell r="O282"/>
          <cell r="P282"/>
        </row>
        <row r="283">
          <cell r="B283" t="str">
            <v>DM1395</v>
          </cell>
          <cell r="C283" t="str">
            <v>SENSOR DE FLUJO DESECHABLE N5302 PARA VENTILADOR SLE 5000</v>
          </cell>
          <cell r="D283">
            <v>1</v>
          </cell>
          <cell r="E283"/>
          <cell r="F283"/>
          <cell r="G283"/>
          <cell r="H283" t="str">
            <v>NA</v>
          </cell>
          <cell r="I283" t="str">
            <v xml:space="preserve">NA </v>
          </cell>
          <cell r="J283" t="str">
            <v>NA</v>
          </cell>
          <cell r="K283" t="str">
            <v>NA</v>
          </cell>
          <cell r="L283" t="str">
            <v>NA</v>
          </cell>
          <cell r="M283" t="str">
            <v>NA</v>
          </cell>
          <cell r="N283" t="str">
            <v>NA</v>
          </cell>
          <cell r="O283"/>
          <cell r="P283"/>
        </row>
        <row r="284">
          <cell r="B284" t="str">
            <v>DM1231</v>
          </cell>
          <cell r="C284" t="str">
            <v>ACIDO TRICLOROACETICO 35% X 30ML</v>
          </cell>
          <cell r="D284">
            <v>1</v>
          </cell>
          <cell r="E284"/>
          <cell r="F284"/>
          <cell r="G284"/>
          <cell r="H284" t="str">
            <v>NA</v>
          </cell>
          <cell r="I284" t="str">
            <v xml:space="preserve">NA </v>
          </cell>
          <cell r="J284" t="str">
            <v>NA</v>
          </cell>
          <cell r="K284" t="str">
            <v>NA</v>
          </cell>
          <cell r="L284" t="str">
            <v>NA</v>
          </cell>
          <cell r="M284" t="str">
            <v>NA</v>
          </cell>
          <cell r="N284" t="str">
            <v>NA</v>
          </cell>
          <cell r="O284"/>
          <cell r="P284"/>
        </row>
        <row r="285">
          <cell r="B285" t="str">
            <v>DM448</v>
          </cell>
          <cell r="C285" t="str">
            <v>ENVOLVEDERA EN TELA NO TEJIDA DE POLIPROPILENO 100 CM X 100 CM</v>
          </cell>
          <cell r="D285">
            <v>867</v>
          </cell>
          <cell r="E285"/>
          <cell r="F285"/>
          <cell r="G285"/>
          <cell r="H285" t="str">
            <v>NA</v>
          </cell>
          <cell r="I285" t="str">
            <v xml:space="preserve">NA </v>
          </cell>
          <cell r="J285" t="str">
            <v>NA</v>
          </cell>
          <cell r="K285" t="str">
            <v>NA</v>
          </cell>
          <cell r="L285" t="str">
            <v>NA</v>
          </cell>
          <cell r="M285" t="str">
            <v>NA</v>
          </cell>
          <cell r="N285" t="str">
            <v>NA</v>
          </cell>
          <cell r="O285"/>
          <cell r="P285"/>
        </row>
        <row r="286">
          <cell r="B286" t="str">
            <v>DM1913</v>
          </cell>
          <cell r="C286" t="str">
            <v>ENVOLVEDERA TELA NO TEJIDA 120 X 120</v>
          </cell>
          <cell r="D286">
            <v>400</v>
          </cell>
          <cell r="E286"/>
          <cell r="F286"/>
          <cell r="G286"/>
          <cell r="H286" t="str">
            <v>NA</v>
          </cell>
          <cell r="I286" t="str">
            <v xml:space="preserve">NA </v>
          </cell>
          <cell r="J286" t="str">
            <v>NA</v>
          </cell>
          <cell r="K286" t="str">
            <v>NA</v>
          </cell>
          <cell r="L286" t="str">
            <v>NA</v>
          </cell>
          <cell r="M286" t="str">
            <v>NA</v>
          </cell>
          <cell r="N286" t="str">
            <v>NA</v>
          </cell>
          <cell r="O286"/>
          <cell r="P286"/>
        </row>
        <row r="287">
          <cell r="B287" t="str">
            <v>DM1742</v>
          </cell>
          <cell r="C287" t="str">
            <v>ENVOLVEDERA DE TELA NO TEJIDA DE POLIPROPILENO TRES CAPAS 48 A 60 GR 50 CM X 50 CM</v>
          </cell>
          <cell r="D287">
            <v>250</v>
          </cell>
          <cell r="E287"/>
          <cell r="F287"/>
          <cell r="G287"/>
          <cell r="H287" t="str">
            <v>NA</v>
          </cell>
          <cell r="I287" t="str">
            <v xml:space="preserve">NA </v>
          </cell>
          <cell r="J287" t="str">
            <v>NA</v>
          </cell>
          <cell r="K287" t="str">
            <v>NA</v>
          </cell>
          <cell r="L287" t="str">
            <v>NA</v>
          </cell>
          <cell r="M287" t="str">
            <v>NA</v>
          </cell>
          <cell r="N287" t="str">
            <v>NA</v>
          </cell>
          <cell r="O287"/>
          <cell r="P287"/>
        </row>
        <row r="288">
          <cell r="B288" t="str">
            <v>DM449</v>
          </cell>
          <cell r="C288" t="str">
            <v>ENVOLVEDERA EN TELA NO TEJIDA DE POLIPROPILENO 75 CM X 75 CM</v>
          </cell>
          <cell r="D288">
            <v>317</v>
          </cell>
          <cell r="E288"/>
          <cell r="F288"/>
          <cell r="G288"/>
          <cell r="H288" t="str">
            <v>NA</v>
          </cell>
          <cell r="I288" t="str">
            <v xml:space="preserve">NA </v>
          </cell>
          <cell r="J288" t="str">
            <v>NA</v>
          </cell>
          <cell r="K288" t="str">
            <v>NA</v>
          </cell>
          <cell r="L288" t="str">
            <v>NA</v>
          </cell>
          <cell r="M288" t="str">
            <v>NA</v>
          </cell>
          <cell r="N288" t="str">
            <v>NA</v>
          </cell>
          <cell r="O288"/>
          <cell r="P288"/>
        </row>
        <row r="289">
          <cell r="B289" t="str">
            <v>DM2741</v>
          </cell>
          <cell r="C289" t="str">
            <v>PARCHE DURAMADRE  SUTURABLE 7.5 X 7.5 CM</v>
          </cell>
          <cell r="D289">
            <v>1</v>
          </cell>
          <cell r="E289"/>
          <cell r="F289"/>
          <cell r="G289"/>
          <cell r="H289" t="str">
            <v>NA</v>
          </cell>
          <cell r="I289" t="str">
            <v xml:space="preserve">NA </v>
          </cell>
          <cell r="J289" t="str">
            <v>NA</v>
          </cell>
          <cell r="K289" t="str">
            <v>NA</v>
          </cell>
          <cell r="L289" t="str">
            <v>NA</v>
          </cell>
          <cell r="M289" t="str">
            <v>NA</v>
          </cell>
          <cell r="N289" t="str">
            <v>NA</v>
          </cell>
          <cell r="O289"/>
          <cell r="P289"/>
        </row>
        <row r="290">
          <cell r="B290" t="str">
            <v>DM801</v>
          </cell>
          <cell r="C290" t="str">
            <v>PAPEL PARA ECOGRAFIA 110 MM X 20 MTS ROLLO UPP</v>
          </cell>
          <cell r="D290">
            <v>60</v>
          </cell>
          <cell r="E290"/>
          <cell r="F290"/>
          <cell r="G290"/>
          <cell r="H290" t="str">
            <v>NA</v>
          </cell>
          <cell r="I290" t="str">
            <v xml:space="preserve">NA </v>
          </cell>
          <cell r="J290" t="str">
            <v>NA</v>
          </cell>
          <cell r="K290" t="str">
            <v>NA</v>
          </cell>
          <cell r="L290" t="str">
            <v>NA</v>
          </cell>
          <cell r="M290" t="str">
            <v>NA</v>
          </cell>
          <cell r="N290" t="str">
            <v>NA</v>
          </cell>
          <cell r="O290"/>
          <cell r="P290"/>
        </row>
        <row r="291">
          <cell r="B291" t="str">
            <v>DM105</v>
          </cell>
          <cell r="C291" t="str">
            <v>APOSITO DE HIDROFIBRA CON PLATA DE 20X30 CM</v>
          </cell>
          <cell r="D291">
            <v>6</v>
          </cell>
          <cell r="E291"/>
          <cell r="F291"/>
          <cell r="G291"/>
          <cell r="H291" t="str">
            <v>NA</v>
          </cell>
          <cell r="I291" t="str">
            <v xml:space="preserve">NA </v>
          </cell>
          <cell r="J291" t="str">
            <v>NA</v>
          </cell>
          <cell r="K291" t="str">
            <v>NA</v>
          </cell>
          <cell r="L291" t="str">
            <v>NA</v>
          </cell>
          <cell r="M291" t="str">
            <v>NA</v>
          </cell>
          <cell r="N291" t="str">
            <v>NA</v>
          </cell>
          <cell r="O291"/>
          <cell r="P291"/>
        </row>
        <row r="292">
          <cell r="B292" t="str">
            <v>DM1245</v>
          </cell>
          <cell r="C292" t="str">
            <v>MALLA DE POLIPROPILENO DE ALTA DENSIDAD PESO DE 95 GR. MICROPOROSA PORO DE 0.75 X 0.75 A 0.8 MM NO ABSORBIBLE 15 X 15CM</v>
          </cell>
          <cell r="D292">
            <v>9</v>
          </cell>
          <cell r="E292"/>
          <cell r="F292"/>
          <cell r="G292"/>
          <cell r="H292" t="str">
            <v>NA</v>
          </cell>
          <cell r="I292" t="str">
            <v xml:space="preserve">NA </v>
          </cell>
          <cell r="J292" t="str">
            <v>NA</v>
          </cell>
          <cell r="K292" t="str">
            <v>NA</v>
          </cell>
          <cell r="L292" t="str">
            <v>NA</v>
          </cell>
          <cell r="M292" t="str">
            <v>NA</v>
          </cell>
          <cell r="N292" t="str">
            <v>NA</v>
          </cell>
          <cell r="O292"/>
          <cell r="P292"/>
        </row>
        <row r="293">
          <cell r="B293" t="str">
            <v>DM493</v>
          </cell>
          <cell r="C293" t="str">
            <v>FILTRO BACTERIANO VIRICO PEDIATRICO</v>
          </cell>
          <cell r="D293">
            <v>1</v>
          </cell>
          <cell r="E293"/>
          <cell r="F293"/>
          <cell r="G293"/>
          <cell r="H293" t="str">
            <v>NA</v>
          </cell>
          <cell r="I293" t="str">
            <v xml:space="preserve">NA </v>
          </cell>
          <cell r="J293" t="str">
            <v>NA</v>
          </cell>
          <cell r="K293" t="str">
            <v>NA</v>
          </cell>
          <cell r="L293" t="str">
            <v>NA</v>
          </cell>
          <cell r="M293" t="str">
            <v>NA</v>
          </cell>
          <cell r="N293" t="str">
            <v>NA</v>
          </cell>
          <cell r="O293"/>
          <cell r="P293"/>
        </row>
        <row r="294">
          <cell r="B294" t="str">
            <v>DM1863</v>
          </cell>
          <cell r="C294" t="str">
            <v>CATETER VENOSO CENTRAL BILUMEN No 4 FR X 13 CM PEDIATRICO</v>
          </cell>
          <cell r="D294">
            <v>3</v>
          </cell>
          <cell r="E294"/>
          <cell r="F294"/>
          <cell r="G294"/>
          <cell r="H294" t="str">
            <v>NA</v>
          </cell>
          <cell r="I294" t="str">
            <v xml:space="preserve">NA </v>
          </cell>
          <cell r="J294" t="str">
            <v>NA</v>
          </cell>
          <cell r="K294" t="str">
            <v>NA</v>
          </cell>
          <cell r="L294" t="str">
            <v>NA</v>
          </cell>
          <cell r="M294" t="str">
            <v>NA</v>
          </cell>
          <cell r="N294" t="str">
            <v>NA</v>
          </cell>
          <cell r="O294"/>
          <cell r="P294"/>
        </row>
        <row r="295">
          <cell r="B295" t="str">
            <v>DM2541</v>
          </cell>
          <cell r="C295" t="str">
            <v>SET DE CATETER EPIDURAL CON AGUJA N 16</v>
          </cell>
          <cell r="D295">
            <v>1</v>
          </cell>
          <cell r="E295"/>
          <cell r="F295"/>
          <cell r="G295"/>
          <cell r="H295" t="str">
            <v>NA</v>
          </cell>
          <cell r="I295" t="str">
            <v xml:space="preserve">NA </v>
          </cell>
          <cell r="J295" t="str">
            <v>NA</v>
          </cell>
          <cell r="K295" t="str">
            <v>NA</v>
          </cell>
          <cell r="L295" t="str">
            <v>NA</v>
          </cell>
          <cell r="M295" t="str">
            <v>NA</v>
          </cell>
          <cell r="N295" t="str">
            <v>NA</v>
          </cell>
          <cell r="O295"/>
          <cell r="P295"/>
        </row>
        <row r="296">
          <cell r="B296" t="str">
            <v>DM153</v>
          </cell>
          <cell r="C296" t="str">
            <v>BARRERA LISA PROTECTORA PARA FISTULAS OSTOMIAS 20X20</v>
          </cell>
          <cell r="D296">
            <v>1</v>
          </cell>
          <cell r="E296"/>
          <cell r="F296"/>
          <cell r="G296"/>
          <cell r="H296" t="str">
            <v>NA</v>
          </cell>
          <cell r="I296" t="str">
            <v xml:space="preserve">NA </v>
          </cell>
          <cell r="J296" t="str">
            <v>NA</v>
          </cell>
          <cell r="K296" t="str">
            <v>NA</v>
          </cell>
          <cell r="L296" t="str">
            <v>NA</v>
          </cell>
          <cell r="M296" t="str">
            <v>NA</v>
          </cell>
          <cell r="N296" t="str">
            <v>NA</v>
          </cell>
          <cell r="O296"/>
          <cell r="P296"/>
        </row>
        <row r="297">
          <cell r="B297" t="str">
            <v>DM172</v>
          </cell>
          <cell r="C297" t="str">
            <v>BOLSA DE DRENAJE URINARIO ADULTO CON SISTEMA CERRRADO. SIN PUERTO PARA TOMA DE MUESTRA Y SIN  VALVULA ANTIREFLUJO Y CONECTOR UNIVERSAL</v>
          </cell>
          <cell r="D297">
            <v>1223</v>
          </cell>
          <cell r="E297"/>
          <cell r="F297"/>
          <cell r="G297"/>
          <cell r="H297" t="str">
            <v>NA</v>
          </cell>
          <cell r="I297" t="str">
            <v xml:space="preserve">NA </v>
          </cell>
          <cell r="J297" t="str">
            <v>NA</v>
          </cell>
          <cell r="K297" t="str">
            <v>NA</v>
          </cell>
          <cell r="L297" t="str">
            <v>NA</v>
          </cell>
          <cell r="M297" t="str">
            <v>NA</v>
          </cell>
          <cell r="N297" t="str">
            <v>NA</v>
          </cell>
          <cell r="O297"/>
          <cell r="P297"/>
        </row>
        <row r="298">
          <cell r="B298" t="str">
            <v>DM173</v>
          </cell>
          <cell r="C298" t="str">
            <v>BOLSA DE DRENAJE URINARIO PEDIATRICO CON SISTEMA CERRRADO. SIN PUERTO PARA TOMA DE MUESTRA Y SIN  VALVULA ANTIREFLUJOY CONECTOR UNIVERSAL</v>
          </cell>
          <cell r="D298">
            <v>23</v>
          </cell>
          <cell r="E298"/>
          <cell r="F298"/>
          <cell r="G298"/>
          <cell r="H298" t="str">
            <v>NA</v>
          </cell>
          <cell r="I298" t="str">
            <v xml:space="preserve">NA </v>
          </cell>
          <cell r="J298" t="str">
            <v>NA</v>
          </cell>
          <cell r="K298" t="str">
            <v>NA</v>
          </cell>
          <cell r="L298" t="str">
            <v>NA</v>
          </cell>
          <cell r="M298" t="str">
            <v>NA</v>
          </cell>
          <cell r="N298" t="str">
            <v>NA</v>
          </cell>
          <cell r="O298"/>
          <cell r="P298"/>
        </row>
        <row r="299">
          <cell r="B299" t="str">
            <v>DM198</v>
          </cell>
          <cell r="C299" t="str">
            <v>CABESTRILLO BOLSA PEDIATRICO</v>
          </cell>
          <cell r="D299">
            <v>5</v>
          </cell>
          <cell r="E299"/>
          <cell r="F299"/>
          <cell r="G299"/>
          <cell r="H299" t="str">
            <v>NA</v>
          </cell>
          <cell r="I299" t="str">
            <v xml:space="preserve">NA </v>
          </cell>
          <cell r="J299" t="str">
            <v>NA</v>
          </cell>
          <cell r="K299" t="str">
            <v>NA</v>
          </cell>
          <cell r="L299" t="str">
            <v>NA</v>
          </cell>
          <cell r="M299" t="str">
            <v>NA</v>
          </cell>
          <cell r="N299" t="str">
            <v>NA</v>
          </cell>
          <cell r="O299"/>
          <cell r="P299"/>
        </row>
        <row r="300">
          <cell r="B300" t="str">
            <v>DM197</v>
          </cell>
          <cell r="C300" t="str">
            <v>CABESTRILLO BOLSA USO ADULTO</v>
          </cell>
          <cell r="D300">
            <v>4</v>
          </cell>
          <cell r="E300"/>
          <cell r="F300"/>
          <cell r="G300"/>
          <cell r="H300" t="str">
            <v>NA</v>
          </cell>
          <cell r="I300" t="str">
            <v xml:space="preserve">NA </v>
          </cell>
          <cell r="J300" t="str">
            <v>NA</v>
          </cell>
          <cell r="K300" t="str">
            <v>NA</v>
          </cell>
          <cell r="L300" t="str">
            <v>NA</v>
          </cell>
          <cell r="M300" t="str">
            <v>NA</v>
          </cell>
          <cell r="N300" t="str">
            <v>NA</v>
          </cell>
          <cell r="O300"/>
          <cell r="P300"/>
        </row>
        <row r="301">
          <cell r="B301" t="str">
            <v>DM2107</v>
          </cell>
          <cell r="C301" t="str">
            <v>CANULA NASAL PARA OXIGENO ADULTO 3-5 MTS</v>
          </cell>
          <cell r="D301">
            <v>64</v>
          </cell>
          <cell r="E301"/>
          <cell r="F301"/>
          <cell r="G301"/>
          <cell r="H301" t="str">
            <v>NA</v>
          </cell>
          <cell r="I301" t="str">
            <v xml:space="preserve">NA </v>
          </cell>
          <cell r="J301" t="str">
            <v>NA</v>
          </cell>
          <cell r="K301" t="str">
            <v>NA</v>
          </cell>
          <cell r="L301" t="str">
            <v>NA</v>
          </cell>
          <cell r="M301" t="str">
            <v>NA</v>
          </cell>
          <cell r="N301" t="str">
            <v>NA</v>
          </cell>
          <cell r="O301"/>
          <cell r="P301"/>
        </row>
        <row r="302">
          <cell r="B302" t="str">
            <v>DM296</v>
          </cell>
          <cell r="C302" t="str">
            <v>CATETER INTRAVENOSO N 14 EN POLIURETANO CON DISPOSITIVO DE SEGURIDAD PARA ACCIONAR MANUALMENTE CORTO</v>
          </cell>
          <cell r="D302">
            <v>132</v>
          </cell>
          <cell r="E302"/>
          <cell r="F302"/>
          <cell r="G302"/>
          <cell r="H302" t="str">
            <v>NA</v>
          </cell>
          <cell r="I302" t="str">
            <v xml:space="preserve">NA </v>
          </cell>
          <cell r="J302" t="str">
            <v>NA</v>
          </cell>
          <cell r="K302" t="str">
            <v>NA</v>
          </cell>
          <cell r="L302" t="str">
            <v>NA</v>
          </cell>
          <cell r="M302" t="str">
            <v>NA</v>
          </cell>
          <cell r="N302" t="str">
            <v>NA</v>
          </cell>
          <cell r="O302"/>
          <cell r="P302"/>
        </row>
        <row r="303">
          <cell r="B303" t="str">
            <v>DM297</v>
          </cell>
          <cell r="C303" t="str">
            <v>CATETER INTRAVENOSO N 16 EN POLIURETANO CON DISPOSITIVO DE SEGURIDAD PARA ACCIONAR MANUALMENTE CORTO</v>
          </cell>
          <cell r="D303">
            <v>275</v>
          </cell>
          <cell r="E303"/>
          <cell r="F303"/>
          <cell r="G303"/>
          <cell r="H303" t="str">
            <v>NA</v>
          </cell>
          <cell r="I303" t="str">
            <v xml:space="preserve">NA </v>
          </cell>
          <cell r="J303" t="str">
            <v>NA</v>
          </cell>
          <cell r="K303" t="str">
            <v>NA</v>
          </cell>
          <cell r="L303" t="str">
            <v>NA</v>
          </cell>
          <cell r="M303" t="str">
            <v>NA</v>
          </cell>
          <cell r="N303" t="str">
            <v>NA</v>
          </cell>
          <cell r="O303"/>
          <cell r="P303"/>
        </row>
        <row r="304">
          <cell r="B304" t="str">
            <v>DM2417</v>
          </cell>
          <cell r="C304" t="str">
            <v>CUELLO ORTOPEDICO DE THOMAS TALLA L</v>
          </cell>
          <cell r="D304">
            <v>1</v>
          </cell>
          <cell r="E304"/>
          <cell r="F304"/>
          <cell r="G304"/>
          <cell r="H304" t="str">
            <v>NA</v>
          </cell>
          <cell r="I304" t="str">
            <v xml:space="preserve">NA </v>
          </cell>
          <cell r="J304" t="str">
            <v>NA</v>
          </cell>
          <cell r="K304" t="str">
            <v>NA</v>
          </cell>
          <cell r="L304" t="str">
            <v>NA</v>
          </cell>
          <cell r="M304" t="str">
            <v>NA</v>
          </cell>
          <cell r="N304" t="str">
            <v>NA</v>
          </cell>
          <cell r="O304"/>
          <cell r="P304"/>
        </row>
        <row r="305">
          <cell r="B305" t="str">
            <v>DM476</v>
          </cell>
          <cell r="C305" t="str">
            <v>ESPECULO VAGINAL DESECHABLE</v>
          </cell>
          <cell r="D305">
            <v>357</v>
          </cell>
          <cell r="E305"/>
          <cell r="F305"/>
          <cell r="G305"/>
          <cell r="H305" t="str">
            <v>NA</v>
          </cell>
          <cell r="I305" t="str">
            <v xml:space="preserve">NA </v>
          </cell>
          <cell r="J305" t="str">
            <v>NA</v>
          </cell>
          <cell r="K305" t="str">
            <v>NA</v>
          </cell>
          <cell r="L305" t="str">
            <v>NA</v>
          </cell>
          <cell r="M305" t="str">
            <v>NA</v>
          </cell>
          <cell r="N305" t="str">
            <v>NA</v>
          </cell>
          <cell r="O305"/>
          <cell r="P305"/>
        </row>
        <row r="306">
          <cell r="B306" t="str">
            <v>DM482</v>
          </cell>
          <cell r="C306" t="str">
            <v>EXTENSION ANESTESIA PEDIATRICO</v>
          </cell>
          <cell r="D306">
            <v>1547</v>
          </cell>
          <cell r="E306"/>
          <cell r="F306"/>
          <cell r="G306"/>
          <cell r="H306" t="str">
            <v>NA</v>
          </cell>
          <cell r="I306" t="str">
            <v xml:space="preserve">NA </v>
          </cell>
          <cell r="J306" t="str">
            <v>NA</v>
          </cell>
          <cell r="K306" t="str">
            <v>NA</v>
          </cell>
          <cell r="L306" t="str">
            <v>NA</v>
          </cell>
          <cell r="M306" t="str">
            <v>NA</v>
          </cell>
          <cell r="N306" t="str">
            <v>NA</v>
          </cell>
          <cell r="O306"/>
          <cell r="P306"/>
        </row>
        <row r="307">
          <cell r="B307" t="str">
            <v>DM2191</v>
          </cell>
          <cell r="C307" t="str">
            <v>EXTENSION PARA OXIGENO (MANGUERA LISA PARA OXIGENO DE 213 CM)</v>
          </cell>
          <cell r="D307">
            <v>12</v>
          </cell>
          <cell r="E307"/>
          <cell r="F307"/>
          <cell r="G307"/>
          <cell r="H307" t="str">
            <v>NA</v>
          </cell>
          <cell r="I307" t="str">
            <v xml:space="preserve">NA </v>
          </cell>
          <cell r="J307" t="str">
            <v>NA</v>
          </cell>
          <cell r="K307" t="str">
            <v>NA</v>
          </cell>
          <cell r="L307" t="str">
            <v>NA</v>
          </cell>
          <cell r="M307" t="str">
            <v>NA</v>
          </cell>
          <cell r="N307" t="str">
            <v>NA</v>
          </cell>
          <cell r="O307"/>
          <cell r="P307"/>
        </row>
        <row r="308">
          <cell r="B308" t="str">
            <v>DM506</v>
          </cell>
          <cell r="C308" t="str">
            <v>FRASCO PARA RECOLECCION MUESTRA DE ORINA</v>
          </cell>
          <cell r="D308">
            <v>4981</v>
          </cell>
          <cell r="E308"/>
          <cell r="F308"/>
          <cell r="G308"/>
          <cell r="H308" t="str">
            <v>NA</v>
          </cell>
          <cell r="I308" t="str">
            <v xml:space="preserve">NA </v>
          </cell>
          <cell r="J308" t="str">
            <v>NA</v>
          </cell>
          <cell r="K308" t="str">
            <v>NA</v>
          </cell>
          <cell r="L308" t="str">
            <v>NA</v>
          </cell>
          <cell r="M308" t="str">
            <v>NA</v>
          </cell>
          <cell r="N308" t="str">
            <v>NA</v>
          </cell>
          <cell r="O308"/>
          <cell r="P308"/>
        </row>
        <row r="309">
          <cell r="B309" t="str">
            <v>DM563</v>
          </cell>
          <cell r="C309" t="str">
            <v>INCENTIVO RESPIRATORIO DE VOLUMEN ADULTO</v>
          </cell>
          <cell r="D309">
            <v>89</v>
          </cell>
          <cell r="E309"/>
          <cell r="F309"/>
          <cell r="G309"/>
          <cell r="H309" t="str">
            <v>NA</v>
          </cell>
          <cell r="I309" t="str">
            <v xml:space="preserve">NA </v>
          </cell>
          <cell r="J309" t="str">
            <v>NA</v>
          </cell>
          <cell r="K309" t="str">
            <v>NA</v>
          </cell>
          <cell r="L309" t="str">
            <v>NA</v>
          </cell>
          <cell r="M309" t="str">
            <v>NA</v>
          </cell>
          <cell r="N309" t="str">
            <v>NA</v>
          </cell>
          <cell r="O309"/>
          <cell r="P309"/>
        </row>
        <row r="310">
          <cell r="B310" t="str">
            <v>DM2692</v>
          </cell>
          <cell r="C310" t="str">
            <v>INMOVILIZADOR DE HOMBRO</v>
          </cell>
          <cell r="D310">
            <v>1</v>
          </cell>
          <cell r="E310"/>
          <cell r="F310"/>
          <cell r="G310"/>
          <cell r="H310" t="str">
            <v>NA</v>
          </cell>
          <cell r="I310" t="str">
            <v xml:space="preserve">NA </v>
          </cell>
          <cell r="J310" t="str">
            <v>NA</v>
          </cell>
          <cell r="K310" t="str">
            <v>NA</v>
          </cell>
          <cell r="L310" t="str">
            <v>NA</v>
          </cell>
          <cell r="M310" t="str">
            <v>NA</v>
          </cell>
          <cell r="N310" t="str">
            <v>NA</v>
          </cell>
          <cell r="O310"/>
          <cell r="P310"/>
        </row>
        <row r="311">
          <cell r="B311" t="str">
            <v>DM717</v>
          </cell>
          <cell r="C311" t="str">
            <v>MASCARA DE NO REHINALACION CON RESERVORIO PEDIATRICA INCLUYE EXTENSION DE OXIGENO</v>
          </cell>
          <cell r="D311">
            <v>21</v>
          </cell>
          <cell r="E311"/>
          <cell r="F311"/>
          <cell r="G311"/>
          <cell r="H311" t="str">
            <v>NA</v>
          </cell>
          <cell r="I311" t="str">
            <v xml:space="preserve">NA </v>
          </cell>
          <cell r="J311" t="str">
            <v>NA</v>
          </cell>
          <cell r="K311" t="str">
            <v>NA</v>
          </cell>
          <cell r="L311" t="str">
            <v>NA</v>
          </cell>
          <cell r="M311" t="str">
            <v>NA</v>
          </cell>
          <cell r="N311" t="str">
            <v>NA</v>
          </cell>
          <cell r="O311"/>
          <cell r="P311"/>
        </row>
        <row r="312">
          <cell r="B312" t="str">
            <v>DM716</v>
          </cell>
          <cell r="C312" t="str">
            <v>MASCARA DE NO REHINLACION CON RESEVORIO ADULTO INCLUYE EXTENSION DE OXIGENO</v>
          </cell>
          <cell r="D312">
            <v>126</v>
          </cell>
          <cell r="E312"/>
          <cell r="F312"/>
          <cell r="G312"/>
          <cell r="H312" t="str">
            <v>NA</v>
          </cell>
          <cell r="I312" t="str">
            <v xml:space="preserve">NA </v>
          </cell>
          <cell r="J312" t="str">
            <v>NA</v>
          </cell>
          <cell r="K312" t="str">
            <v>NA</v>
          </cell>
          <cell r="L312" t="str">
            <v>NA</v>
          </cell>
          <cell r="M312" t="str">
            <v>NA</v>
          </cell>
          <cell r="N312" t="str">
            <v>NA</v>
          </cell>
          <cell r="O312"/>
          <cell r="P312"/>
        </row>
        <row r="313">
          <cell r="B313" t="str">
            <v>DM718</v>
          </cell>
          <cell r="C313" t="str">
            <v>MASCARA DE OXIGENO SIMPLE PARA PACIENTE PEDIATRICO CON EXTENSION DE 2- 3 MTS</v>
          </cell>
          <cell r="D313">
            <v>4</v>
          </cell>
          <cell r="E313"/>
          <cell r="F313"/>
          <cell r="G313"/>
          <cell r="H313" t="str">
            <v>NA</v>
          </cell>
          <cell r="I313" t="str">
            <v xml:space="preserve">NA </v>
          </cell>
          <cell r="J313" t="str">
            <v>NA</v>
          </cell>
          <cell r="K313" t="str">
            <v>NA</v>
          </cell>
          <cell r="L313" t="str">
            <v>NA</v>
          </cell>
          <cell r="M313" t="str">
            <v>NA</v>
          </cell>
          <cell r="N313" t="str">
            <v>NA</v>
          </cell>
          <cell r="O313"/>
          <cell r="P313"/>
        </row>
        <row r="314">
          <cell r="B314" t="str">
            <v>DM627</v>
          </cell>
          <cell r="C314" t="str">
            <v>SUPER KIT CITOLOGIA   (ESPECULO VAGINAL  CEPILLO  LAMINILLA ESMERILADA  ESPATULA  CAJILLA DE TRANSP.) TALLA M</v>
          </cell>
          <cell r="D314">
            <v>2093</v>
          </cell>
          <cell r="E314"/>
          <cell r="F314"/>
          <cell r="G314"/>
          <cell r="H314" t="str">
            <v>NA</v>
          </cell>
          <cell r="I314" t="str">
            <v xml:space="preserve">NA </v>
          </cell>
          <cell r="J314" t="str">
            <v>NA</v>
          </cell>
          <cell r="K314" t="str">
            <v>NA</v>
          </cell>
          <cell r="L314" t="str">
            <v>NA</v>
          </cell>
          <cell r="M314" t="str">
            <v>NA</v>
          </cell>
          <cell r="N314" t="str">
            <v>NA</v>
          </cell>
          <cell r="O314"/>
          <cell r="P314"/>
        </row>
        <row r="315">
          <cell r="B315" t="str">
            <v>DM365</v>
          </cell>
          <cell r="C315" t="str">
            <v>TUBO DE SUCCION SILICONADO TRANSPARENTE DIAMETRO 1.8 CM X 3 METROS ESTERIL CON EMPATES</v>
          </cell>
          <cell r="D315">
            <v>1659</v>
          </cell>
          <cell r="E315"/>
          <cell r="F315"/>
          <cell r="G315"/>
          <cell r="H315" t="str">
            <v>NA</v>
          </cell>
          <cell r="I315" t="str">
            <v xml:space="preserve">NA </v>
          </cell>
          <cell r="J315" t="str">
            <v>NA</v>
          </cell>
          <cell r="K315" t="str">
            <v>NA</v>
          </cell>
          <cell r="L315" t="str">
            <v>NA</v>
          </cell>
          <cell r="M315" t="str">
            <v>NA</v>
          </cell>
          <cell r="N315" t="str">
            <v>NA</v>
          </cell>
          <cell r="O315"/>
          <cell r="P315"/>
        </row>
        <row r="316">
          <cell r="B316" t="str">
            <v>DM1201</v>
          </cell>
          <cell r="C316" t="str">
            <v>VENDA ALGODON LAMINADO 5 X 5 YARDAS</v>
          </cell>
          <cell r="D316">
            <v>686</v>
          </cell>
          <cell r="E316"/>
          <cell r="F316"/>
          <cell r="G316"/>
          <cell r="H316" t="str">
            <v>NA</v>
          </cell>
          <cell r="I316" t="str">
            <v xml:space="preserve">NA </v>
          </cell>
          <cell r="J316" t="str">
            <v>NA</v>
          </cell>
          <cell r="K316" t="str">
            <v>NA</v>
          </cell>
          <cell r="L316" t="str">
            <v>NA</v>
          </cell>
          <cell r="M316" t="str">
            <v>NA</v>
          </cell>
          <cell r="N316" t="str">
            <v>NA</v>
          </cell>
          <cell r="O316"/>
          <cell r="P316"/>
        </row>
        <row r="317">
          <cell r="B317" t="str">
            <v>DM201</v>
          </cell>
          <cell r="C317" t="str">
            <v>CAJA COPROLOGICA</v>
          </cell>
          <cell r="D317">
            <v>340</v>
          </cell>
          <cell r="E317"/>
          <cell r="F317"/>
          <cell r="G317"/>
          <cell r="H317" t="str">
            <v>NA</v>
          </cell>
          <cell r="I317" t="str">
            <v xml:space="preserve">NA </v>
          </cell>
          <cell r="J317" t="str">
            <v>NA</v>
          </cell>
          <cell r="K317" t="str">
            <v>NA</v>
          </cell>
          <cell r="L317" t="str">
            <v>NA</v>
          </cell>
          <cell r="M317" t="str">
            <v>NA</v>
          </cell>
          <cell r="N317" t="str">
            <v>NA</v>
          </cell>
          <cell r="O317"/>
          <cell r="P317"/>
        </row>
        <row r="318">
          <cell r="B318" t="str">
            <v>DM221</v>
          </cell>
          <cell r="C318" t="str">
            <v>CANULA NASAL NEONATAL</v>
          </cell>
          <cell r="D318">
            <v>160</v>
          </cell>
          <cell r="E318"/>
          <cell r="F318"/>
          <cell r="G318"/>
          <cell r="H318" t="str">
            <v>NA</v>
          </cell>
          <cell r="I318" t="str">
            <v xml:space="preserve">NA </v>
          </cell>
          <cell r="J318" t="str">
            <v>NA</v>
          </cell>
          <cell r="K318" t="str">
            <v>NA</v>
          </cell>
          <cell r="L318" t="str">
            <v>NA</v>
          </cell>
          <cell r="M318" t="str">
            <v>NA</v>
          </cell>
          <cell r="N318" t="str">
            <v>NA</v>
          </cell>
          <cell r="O318"/>
          <cell r="P318"/>
        </row>
        <row r="319">
          <cell r="B319" t="str">
            <v>DM379</v>
          </cell>
          <cell r="C319" t="str">
            <v>CIRCUITO DE ANESTESIA PEDIATRICO CON BALON 1 LITRO</v>
          </cell>
          <cell r="D319">
            <v>39</v>
          </cell>
          <cell r="E319"/>
          <cell r="F319"/>
          <cell r="G319"/>
          <cell r="H319" t="str">
            <v>NA</v>
          </cell>
          <cell r="I319" t="str">
            <v xml:space="preserve">NA </v>
          </cell>
          <cell r="J319" t="str">
            <v>NA</v>
          </cell>
          <cell r="K319" t="str">
            <v>NA</v>
          </cell>
          <cell r="L319" t="str">
            <v>NA</v>
          </cell>
          <cell r="M319" t="str">
            <v>NA</v>
          </cell>
          <cell r="N319" t="str">
            <v>NA</v>
          </cell>
          <cell r="O319"/>
          <cell r="P319"/>
        </row>
        <row r="320">
          <cell r="B320" t="str">
            <v>DM1334</v>
          </cell>
          <cell r="C320" t="str">
            <v>FRASCO RECOLECTOR DE BACILOSCOPIA</v>
          </cell>
          <cell r="D320">
            <v>276</v>
          </cell>
          <cell r="E320"/>
          <cell r="F320"/>
          <cell r="G320"/>
          <cell r="H320" t="str">
            <v>NA</v>
          </cell>
          <cell r="I320" t="str">
            <v xml:space="preserve">NA </v>
          </cell>
          <cell r="J320" t="str">
            <v>NA</v>
          </cell>
          <cell r="K320" t="str">
            <v>NA</v>
          </cell>
          <cell r="L320" t="str">
            <v>NA</v>
          </cell>
          <cell r="M320" t="str">
            <v>NA</v>
          </cell>
          <cell r="N320" t="str">
            <v>NA</v>
          </cell>
          <cell r="O320"/>
          <cell r="P320"/>
        </row>
        <row r="321">
          <cell r="B321" t="str">
            <v>DM561</v>
          </cell>
          <cell r="C321" t="str">
            <v>HUMIDIFICADOR DESECHABLE</v>
          </cell>
          <cell r="D321">
            <v>1876</v>
          </cell>
          <cell r="E321"/>
          <cell r="F321"/>
          <cell r="G321"/>
          <cell r="H321" t="str">
            <v>NA</v>
          </cell>
          <cell r="I321" t="str">
            <v xml:space="preserve">NA </v>
          </cell>
          <cell r="J321" t="str">
            <v>NA</v>
          </cell>
          <cell r="K321" t="str">
            <v>NA</v>
          </cell>
          <cell r="L321" t="str">
            <v>NA</v>
          </cell>
          <cell r="M321" t="str">
            <v>NA</v>
          </cell>
          <cell r="N321" t="str">
            <v>NA</v>
          </cell>
          <cell r="O321"/>
          <cell r="P321"/>
        </row>
        <row r="322">
          <cell r="B322" t="str">
            <v>DM2731</v>
          </cell>
          <cell r="C322" t="str">
            <v>MASCARA DE OXIGENO SIMPLE PARA ADULTO CON EXTENSION DE 2- 3 MTS</v>
          </cell>
          <cell r="D322">
            <v>1</v>
          </cell>
          <cell r="E322"/>
          <cell r="F322"/>
          <cell r="G322"/>
          <cell r="H322" t="str">
            <v>NA</v>
          </cell>
          <cell r="I322" t="str">
            <v xml:space="preserve">NA </v>
          </cell>
          <cell r="J322" t="str">
            <v>NA</v>
          </cell>
          <cell r="K322" t="str">
            <v>NA</v>
          </cell>
          <cell r="L322" t="str">
            <v>NA</v>
          </cell>
          <cell r="M322" t="str">
            <v>NA</v>
          </cell>
          <cell r="N322" t="str">
            <v>NA</v>
          </cell>
          <cell r="O322"/>
          <cell r="P322"/>
        </row>
        <row r="323">
          <cell r="B323" t="str">
            <v>DM733</v>
          </cell>
          <cell r="C323" t="str">
            <v>MASCARA TRAQUEOSTOMIA ADULTO CON ADAPTADOR GIRATORIO 360 GRADOS Y EXTENSION OXIGENO</v>
          </cell>
          <cell r="D323">
            <v>18</v>
          </cell>
          <cell r="E323"/>
          <cell r="F323"/>
          <cell r="G323"/>
          <cell r="H323" t="str">
            <v>NA</v>
          </cell>
          <cell r="I323" t="str">
            <v xml:space="preserve">NA </v>
          </cell>
          <cell r="J323" t="str">
            <v>NA</v>
          </cell>
          <cell r="K323" t="str">
            <v>NA</v>
          </cell>
          <cell r="L323" t="str">
            <v>NA</v>
          </cell>
          <cell r="M323" t="str">
            <v>NA</v>
          </cell>
          <cell r="N323" t="str">
            <v>NA</v>
          </cell>
          <cell r="O323"/>
          <cell r="P323"/>
        </row>
        <row r="324">
          <cell r="B324" t="str">
            <v>DM734</v>
          </cell>
          <cell r="C324" t="str">
            <v>MASCARA TRAQUEOSTOMIA PEDIATRICA CON ADAPTADOR GIRATORIO 360 GRADOS Y EXTENSION OXIGENO</v>
          </cell>
          <cell r="D324">
            <v>25</v>
          </cell>
          <cell r="E324"/>
          <cell r="F324"/>
          <cell r="G324"/>
          <cell r="H324" t="str">
            <v>NA</v>
          </cell>
          <cell r="I324" t="str">
            <v xml:space="preserve">NA </v>
          </cell>
          <cell r="J324" t="str">
            <v>NA</v>
          </cell>
          <cell r="K324" t="str">
            <v>NA</v>
          </cell>
          <cell r="L324" t="str">
            <v>NA</v>
          </cell>
          <cell r="M324" t="str">
            <v>NA</v>
          </cell>
          <cell r="N324" t="str">
            <v>NA</v>
          </cell>
          <cell r="O324"/>
          <cell r="P324"/>
        </row>
        <row r="325">
          <cell r="B325" t="str">
            <v>DM776</v>
          </cell>
          <cell r="C325" t="str">
            <v>NIPLES CONEXION OXIGENO</v>
          </cell>
          <cell r="D325">
            <v>121</v>
          </cell>
          <cell r="E325"/>
          <cell r="F325"/>
          <cell r="G325"/>
          <cell r="H325" t="str">
            <v>NA</v>
          </cell>
          <cell r="I325" t="str">
            <v xml:space="preserve">NA </v>
          </cell>
          <cell r="J325" t="str">
            <v>NA</v>
          </cell>
          <cell r="K325" t="str">
            <v>NA</v>
          </cell>
          <cell r="L325" t="str">
            <v>NA</v>
          </cell>
          <cell r="M325" t="str">
            <v>NA</v>
          </cell>
          <cell r="N325" t="str">
            <v>NA</v>
          </cell>
          <cell r="O325"/>
          <cell r="P325"/>
        </row>
        <row r="326">
          <cell r="B326" t="str">
            <v>DM2436</v>
          </cell>
          <cell r="C326" t="str">
            <v>PAPEL ECOGRAFO TERMOSENSIBLE SUPER ALTA DENSIDAD SONY UPP 110HG 110MMX18M</v>
          </cell>
          <cell r="D326">
            <v>1</v>
          </cell>
          <cell r="E326"/>
          <cell r="F326"/>
          <cell r="G326"/>
          <cell r="H326" t="str">
            <v>NA</v>
          </cell>
          <cell r="I326" t="str">
            <v xml:space="preserve">NA </v>
          </cell>
          <cell r="J326" t="str">
            <v>NA</v>
          </cell>
          <cell r="K326" t="str">
            <v>NA</v>
          </cell>
          <cell r="L326" t="str">
            <v>NA</v>
          </cell>
          <cell r="M326" t="str">
            <v>NA</v>
          </cell>
          <cell r="N326" t="str">
            <v>NA</v>
          </cell>
          <cell r="O326"/>
          <cell r="P326"/>
        </row>
        <row r="327">
          <cell r="B327" t="str">
            <v>DM798</v>
          </cell>
          <cell r="C327" t="str">
            <v>PAPEL MONITOR FETAL EDAN MODELO F6 PAPEL TERMICO DE ANCHO 152MM DE TIPO Z</v>
          </cell>
          <cell r="D327">
            <v>67</v>
          </cell>
          <cell r="E327"/>
          <cell r="F327"/>
          <cell r="G327"/>
          <cell r="H327" t="str">
            <v>NA</v>
          </cell>
          <cell r="I327" t="str">
            <v xml:space="preserve">NA </v>
          </cell>
          <cell r="J327" t="str">
            <v>NA</v>
          </cell>
          <cell r="K327" t="str">
            <v>NA</v>
          </cell>
          <cell r="L327" t="str">
            <v>NA</v>
          </cell>
          <cell r="M327" t="str">
            <v>NA</v>
          </cell>
          <cell r="N327" t="str">
            <v>NA</v>
          </cell>
          <cell r="O327"/>
          <cell r="P327"/>
        </row>
        <row r="328">
          <cell r="B328" t="str">
            <v>DM858</v>
          </cell>
          <cell r="C328" t="str">
            <v>PASTA PARA PEGAR BARRERAS Y CARAYAS DE COLOSTOMIA</v>
          </cell>
          <cell r="D328">
            <v>8</v>
          </cell>
          <cell r="E328"/>
          <cell r="F328"/>
          <cell r="G328"/>
          <cell r="H328" t="str">
            <v>NA</v>
          </cell>
          <cell r="I328" t="str">
            <v xml:space="preserve">NA </v>
          </cell>
          <cell r="J328" t="str">
            <v>NA</v>
          </cell>
          <cell r="K328" t="str">
            <v>NA</v>
          </cell>
          <cell r="L328" t="str">
            <v>NA</v>
          </cell>
          <cell r="M328" t="str">
            <v>NA</v>
          </cell>
          <cell r="N328" t="str">
            <v>NA</v>
          </cell>
          <cell r="O328"/>
          <cell r="P328"/>
        </row>
        <row r="329">
          <cell r="B329" t="str">
            <v>DM894</v>
          </cell>
          <cell r="C329" t="str">
            <v>POLVO HIDROCOLOIDE PROTECTOR PARA OSTOMIAS PROTECTOR</v>
          </cell>
          <cell r="D329">
            <v>2</v>
          </cell>
          <cell r="E329"/>
          <cell r="F329"/>
          <cell r="G329"/>
          <cell r="H329" t="str">
            <v>NA</v>
          </cell>
          <cell r="I329" t="str">
            <v xml:space="preserve">NA </v>
          </cell>
          <cell r="J329" t="str">
            <v>NA</v>
          </cell>
          <cell r="K329" t="str">
            <v>NA</v>
          </cell>
          <cell r="L329" t="str">
            <v>NA</v>
          </cell>
          <cell r="M329" t="str">
            <v>NA</v>
          </cell>
          <cell r="N329" t="str">
            <v>NA</v>
          </cell>
          <cell r="O329"/>
          <cell r="P329"/>
        </row>
        <row r="330">
          <cell r="B330" t="str">
            <v>DM946</v>
          </cell>
          <cell r="C330" t="str">
            <v>RECOLECTOR DE 24 HORAS</v>
          </cell>
          <cell r="D330">
            <v>73</v>
          </cell>
          <cell r="E330"/>
          <cell r="F330"/>
          <cell r="G330"/>
          <cell r="H330" t="str">
            <v>NA</v>
          </cell>
          <cell r="I330" t="str">
            <v xml:space="preserve">NA </v>
          </cell>
          <cell r="J330" t="str">
            <v>NA</v>
          </cell>
          <cell r="K330" t="str">
            <v>NA</v>
          </cell>
          <cell r="L330" t="str">
            <v>NA</v>
          </cell>
          <cell r="M330" t="str">
            <v>NA</v>
          </cell>
          <cell r="N330" t="str">
            <v>NA</v>
          </cell>
          <cell r="O330"/>
          <cell r="P330"/>
        </row>
        <row r="331">
          <cell r="B331" t="str">
            <v>DM960</v>
          </cell>
          <cell r="C331" t="str">
            <v>SABANA DESECHABLE CAMILLA 2 MT X 90 CM CON RESORTE</v>
          </cell>
          <cell r="D331">
            <v>4512</v>
          </cell>
          <cell r="E331"/>
          <cell r="F331"/>
          <cell r="G331"/>
          <cell r="H331" t="str">
            <v>NA</v>
          </cell>
          <cell r="I331" t="str">
            <v xml:space="preserve">NA </v>
          </cell>
          <cell r="J331" t="str">
            <v>NA</v>
          </cell>
          <cell r="K331" t="str">
            <v>NA</v>
          </cell>
          <cell r="L331" t="str">
            <v>NA</v>
          </cell>
          <cell r="M331" t="str">
            <v>NA</v>
          </cell>
          <cell r="N331" t="str">
            <v>NA</v>
          </cell>
          <cell r="O331"/>
          <cell r="P331"/>
        </row>
        <row r="332">
          <cell r="B332" t="str">
            <v>DM1200</v>
          </cell>
          <cell r="C332" t="str">
            <v>VENDA ALGODON LAMINADO 4 X 5 YARDAS</v>
          </cell>
          <cell r="D332">
            <v>480</v>
          </cell>
          <cell r="E332"/>
          <cell r="F332"/>
          <cell r="G332"/>
          <cell r="H332" t="str">
            <v>NA</v>
          </cell>
          <cell r="I332" t="str">
            <v xml:space="preserve">NA </v>
          </cell>
          <cell r="J332" t="str">
            <v>NA</v>
          </cell>
          <cell r="K332" t="str">
            <v>NA</v>
          </cell>
          <cell r="L332" t="str">
            <v>NA</v>
          </cell>
          <cell r="M332" t="str">
            <v>NA</v>
          </cell>
          <cell r="N332" t="str">
            <v>NA</v>
          </cell>
          <cell r="O332"/>
          <cell r="P332"/>
        </row>
        <row r="333">
          <cell r="B333" t="str">
            <v>DM2788</v>
          </cell>
          <cell r="C333" t="str">
            <v>CIRCUITO DESECHABLE PARA VENTILADOR DE TRANSPORTE ADULTO/PEDIATRICO MARCA ZOLL</v>
          </cell>
          <cell r="D333">
            <v>49</v>
          </cell>
          <cell r="E333"/>
          <cell r="F333"/>
          <cell r="G333"/>
          <cell r="H333" t="str">
            <v>NA</v>
          </cell>
          <cell r="I333" t="str">
            <v xml:space="preserve">NA </v>
          </cell>
          <cell r="J333" t="str">
            <v>NA</v>
          </cell>
          <cell r="K333" t="str">
            <v>NA</v>
          </cell>
          <cell r="L333" t="str">
            <v>NA</v>
          </cell>
          <cell r="M333" t="str">
            <v>NA</v>
          </cell>
          <cell r="N333" t="str">
            <v>NA</v>
          </cell>
          <cell r="O333"/>
          <cell r="P333"/>
        </row>
        <row r="334">
          <cell r="B334" t="str">
            <v>DM681</v>
          </cell>
          <cell r="C334" t="str">
            <v>MALLA DE POLIPROPILENO PARA LA REPARACION DE LA PARED ABDOMINAL 30CM X 30CM</v>
          </cell>
          <cell r="D334">
            <v>6</v>
          </cell>
          <cell r="E334"/>
          <cell r="F334"/>
          <cell r="G334"/>
          <cell r="H334" t="str">
            <v>NA</v>
          </cell>
          <cell r="I334" t="str">
            <v xml:space="preserve">NA </v>
          </cell>
          <cell r="J334" t="str">
            <v>NA</v>
          </cell>
          <cell r="K334" t="str">
            <v>NA</v>
          </cell>
          <cell r="L334" t="str">
            <v>NA</v>
          </cell>
          <cell r="M334" t="str">
            <v>NA</v>
          </cell>
          <cell r="N334" t="str">
            <v>NA</v>
          </cell>
          <cell r="O334"/>
          <cell r="P334"/>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sheetNames>
    <sheetDataSet>
      <sheetData sheetId="0">
        <row r="3">
          <cell r="B3" t="str">
            <v>DM044</v>
          </cell>
          <cell r="C3" t="str">
            <v>AGUJA DE ESCLEROTERAPIA GASTRICA DESECHABLE</v>
          </cell>
          <cell r="D3">
            <v>2</v>
          </cell>
          <cell r="E3"/>
          <cell r="F3"/>
          <cell r="G3" t="str">
            <v>Se solicitará muestra física por requerimiento del evaluador</v>
          </cell>
          <cell r="H3"/>
          <cell r="I3"/>
          <cell r="J3"/>
          <cell r="K3"/>
          <cell r="L3"/>
          <cell r="M3"/>
          <cell r="N3"/>
          <cell r="O3"/>
          <cell r="P3"/>
        </row>
        <row r="4">
          <cell r="B4" t="str">
            <v>DM2335</v>
          </cell>
          <cell r="C4" t="str">
            <v>AGUJA DE INYECCION PARA ENDOSCOPIA</v>
          </cell>
          <cell r="D4">
            <v>1</v>
          </cell>
          <cell r="E4"/>
          <cell r="F4"/>
          <cell r="G4" t="str">
            <v>Se solicitará muestra física por requerimiento del evaluador</v>
          </cell>
          <cell r="H4"/>
          <cell r="I4"/>
          <cell r="J4"/>
          <cell r="K4"/>
          <cell r="L4"/>
          <cell r="M4"/>
          <cell r="N4"/>
          <cell r="O4"/>
          <cell r="P4"/>
        </row>
        <row r="5">
          <cell r="B5" t="str">
            <v>DM038</v>
          </cell>
          <cell r="C5" t="str">
            <v>AGUJA ANESTESIA RAQUIDEA N 27</v>
          </cell>
          <cell r="D5">
            <v>413</v>
          </cell>
          <cell r="E5"/>
          <cell r="F5"/>
          <cell r="G5" t="str">
            <v>Se solicitará muestra física por requerimiento del evaluador</v>
          </cell>
          <cell r="H5"/>
          <cell r="I5"/>
          <cell r="J5"/>
          <cell r="K5"/>
          <cell r="L5"/>
          <cell r="M5"/>
          <cell r="N5"/>
          <cell r="O5"/>
          <cell r="P5"/>
        </row>
        <row r="6">
          <cell r="B6" t="str">
            <v>DM037</v>
          </cell>
          <cell r="C6" t="str">
            <v>AGUJA ANESTESIA RAQUIDEA N 26</v>
          </cell>
          <cell r="D6">
            <v>145</v>
          </cell>
          <cell r="E6"/>
          <cell r="F6"/>
          <cell r="G6" t="str">
            <v>Se solicitará muestra física por requerimiento del evaluador</v>
          </cell>
          <cell r="H6"/>
          <cell r="I6"/>
          <cell r="J6"/>
          <cell r="K6"/>
          <cell r="L6"/>
          <cell r="M6"/>
          <cell r="N6"/>
          <cell r="O6"/>
          <cell r="P6"/>
        </row>
        <row r="7">
          <cell r="B7" t="str">
            <v>DM1962</v>
          </cell>
          <cell r="C7" t="str">
            <v>CONECTOR CON TUBO PARA MEDIO DE CONTRASTE</v>
          </cell>
          <cell r="D7">
            <v>52</v>
          </cell>
          <cell r="E7"/>
          <cell r="F7"/>
          <cell r="G7" t="str">
            <v>Se solicitará muestra física por requerimiento del evaluador</v>
          </cell>
          <cell r="H7"/>
          <cell r="I7"/>
          <cell r="J7"/>
          <cell r="K7"/>
          <cell r="L7"/>
          <cell r="M7"/>
          <cell r="N7"/>
          <cell r="O7"/>
          <cell r="P7"/>
        </row>
        <row r="8">
          <cell r="B8" t="str">
            <v>DM124</v>
          </cell>
          <cell r="C8" t="str">
            <v>APOSITO NO TEJIDO. CON ADHESIVO HIPOALERGENICO PARA HERIDAS POSOPERATORIAS 30 A 35 X 9 A 10CM</v>
          </cell>
          <cell r="D8">
            <v>279</v>
          </cell>
          <cell r="E8"/>
          <cell r="F8"/>
          <cell r="G8" t="str">
            <v>Se solicitará muestra física por requerimiento del evaluador</v>
          </cell>
          <cell r="H8"/>
          <cell r="I8"/>
          <cell r="J8"/>
          <cell r="K8"/>
          <cell r="L8"/>
          <cell r="M8"/>
          <cell r="N8"/>
          <cell r="O8"/>
          <cell r="P8"/>
        </row>
        <row r="9">
          <cell r="B9" t="str">
            <v>DM1686</v>
          </cell>
          <cell r="C9" t="str">
            <v>APOSITO DE CARBON TRILAMINADO 10 10</v>
          </cell>
          <cell r="D9">
            <v>8</v>
          </cell>
          <cell r="E9"/>
          <cell r="F9"/>
          <cell r="G9" t="str">
            <v>Se solicitará muestra física por requerimiento del evaluador</v>
          </cell>
          <cell r="H9"/>
          <cell r="I9"/>
          <cell r="J9"/>
          <cell r="K9"/>
          <cell r="L9"/>
          <cell r="M9"/>
          <cell r="N9"/>
          <cell r="O9"/>
          <cell r="P9"/>
        </row>
        <row r="10">
          <cell r="B10" t="str">
            <v>DM2021</v>
          </cell>
          <cell r="C10" t="str">
            <v>APOSITO DE GASA 15X20 CON BASE DE PARAFINA BLANDA CLORHEXIDINA 0.5%</v>
          </cell>
          <cell r="D10">
            <v>56</v>
          </cell>
          <cell r="E10"/>
          <cell r="F10"/>
          <cell r="G10" t="str">
            <v>Se solicitará muestra física por requerimiento del evaluador</v>
          </cell>
          <cell r="H10" t="str">
            <v>INVIMA  2016 DM-0015611</v>
          </cell>
          <cell r="I10">
            <v>46363</v>
          </cell>
          <cell r="J10" t="str">
            <v>SAFEDRESS CHG</v>
          </cell>
          <cell r="K10" t="str">
            <v>CAJA X 10 UND</v>
          </cell>
          <cell r="L10">
            <v>4950</v>
          </cell>
          <cell r="M10">
            <v>0</v>
          </cell>
          <cell r="N10">
            <v>277200</v>
          </cell>
          <cell r="O10"/>
          <cell r="P10" t="str">
            <v>CUMPLE</v>
          </cell>
        </row>
        <row r="11">
          <cell r="B11" t="str">
            <v>DM1656</v>
          </cell>
          <cell r="C11" t="str">
            <v>APOSITO ESTERIL TRANSPARENTE 7X9 MAS O MENOS 2 CM CON REFUERZO INCORPORADO. Y CON TIRILLAS DE FIJACION Y MARCACION USO ADULTO</v>
          </cell>
          <cell r="D11">
            <v>6569</v>
          </cell>
          <cell r="E11"/>
          <cell r="F11"/>
          <cell r="G11" t="str">
            <v>Se solicitará muestra física por requerimiento del evaluador</v>
          </cell>
          <cell r="H11" t="str">
            <v>INVIMA  2016 DM-0015104</v>
          </cell>
          <cell r="I11">
            <v>46258</v>
          </cell>
          <cell r="J11" t="str">
            <v>SAFEDRESING IV</v>
          </cell>
          <cell r="K11" t="str">
            <v>CAJA X 50 UND</v>
          </cell>
          <cell r="L11">
            <v>1390</v>
          </cell>
          <cell r="M11">
            <v>0</v>
          </cell>
          <cell r="N11">
            <v>9130910</v>
          </cell>
          <cell r="O11"/>
          <cell r="P11" t="str">
            <v>CUMPLE</v>
          </cell>
        </row>
        <row r="12">
          <cell r="B12" t="str">
            <v>DM122</v>
          </cell>
          <cell r="C12" t="str">
            <v>APOSITO ESTERIL TRASPARENTE 5 HASTA 6 CM X 5 HASTA 6 CM CON REFUERZO INCORPORADO. Y CON TIRILLAS DE FIJACION Y MARCACION.USO NEONATAL</v>
          </cell>
          <cell r="D12">
            <v>2297</v>
          </cell>
          <cell r="E12"/>
          <cell r="F12"/>
          <cell r="G12" t="str">
            <v>Se solicitará muestra física por requerimiento del evaluador</v>
          </cell>
          <cell r="H12"/>
          <cell r="I12"/>
          <cell r="J12"/>
          <cell r="K12"/>
          <cell r="L12"/>
          <cell r="M12"/>
          <cell r="N12"/>
          <cell r="O12"/>
          <cell r="P12"/>
        </row>
        <row r="13">
          <cell r="B13" t="str">
            <v>DM2340</v>
          </cell>
          <cell r="C13" t="str">
            <v>APOSITO TRASPARENTE ESTERIL CON ALMOHADILLA ABSORVENTE 7 HASTA 9 X 5 HASTA 7 CM</v>
          </cell>
          <cell r="D13">
            <v>1</v>
          </cell>
          <cell r="E13"/>
          <cell r="F13"/>
          <cell r="G13" t="str">
            <v>Se solicitará muestra física por requerimiento del evaluador</v>
          </cell>
          <cell r="H13"/>
          <cell r="I13"/>
          <cell r="J13"/>
          <cell r="K13"/>
          <cell r="L13"/>
          <cell r="M13"/>
          <cell r="N13"/>
          <cell r="O13"/>
          <cell r="P13"/>
        </row>
        <row r="14">
          <cell r="B14" t="str">
            <v>DM2341</v>
          </cell>
          <cell r="C14" t="str">
            <v>ASA DE POLIPECTOMIA DESCARTABLE DE 10.15.25 CM X 2.4 A 2.8 MM DE DIAMETRO. LONGITUD DE TRABAJO DE 230 CM</v>
          </cell>
          <cell r="D14">
            <v>10</v>
          </cell>
          <cell r="E14"/>
          <cell r="F14"/>
          <cell r="G14" t="str">
            <v>Se solicitará muestra física por requerimiento del evaluador</v>
          </cell>
          <cell r="H14"/>
          <cell r="I14"/>
          <cell r="J14"/>
          <cell r="K14"/>
          <cell r="L14"/>
          <cell r="M14"/>
          <cell r="N14"/>
          <cell r="O14"/>
          <cell r="P14"/>
        </row>
        <row r="15">
          <cell r="B15" t="str">
            <v>DM2342</v>
          </cell>
          <cell r="C15" t="str">
            <v>ASA POLIPECTOMIA HEXAGONAL</v>
          </cell>
          <cell r="D15">
            <v>1</v>
          </cell>
          <cell r="E15"/>
          <cell r="F15"/>
          <cell r="G15" t="str">
            <v>Se solicitará muestra física por requerimiento del evaluador</v>
          </cell>
          <cell r="H15"/>
          <cell r="I15"/>
          <cell r="J15"/>
          <cell r="K15"/>
          <cell r="L15"/>
          <cell r="M15"/>
          <cell r="N15"/>
          <cell r="O15"/>
          <cell r="P15"/>
        </row>
        <row r="16">
          <cell r="B16" t="str">
            <v>DM1547</v>
          </cell>
          <cell r="C16" t="str">
            <v>BALON DE DILATACION ESOFAGICA DE 10 12</v>
          </cell>
          <cell r="D16">
            <v>1</v>
          </cell>
          <cell r="E16"/>
          <cell r="F16"/>
          <cell r="G16" t="str">
            <v>Se solicitará muestra física por requerimiento del evaluador</v>
          </cell>
          <cell r="H16"/>
          <cell r="I16"/>
          <cell r="J16"/>
          <cell r="K16"/>
          <cell r="L16"/>
          <cell r="M16"/>
          <cell r="N16"/>
          <cell r="O16"/>
          <cell r="P16"/>
        </row>
        <row r="17">
          <cell r="B17" t="str">
            <v>DM1548</v>
          </cell>
          <cell r="C17" t="str">
            <v>BALON DE DILATACION ESOFAGICA DE 12 15</v>
          </cell>
          <cell r="D17">
            <v>1</v>
          </cell>
          <cell r="E17"/>
          <cell r="F17"/>
          <cell r="G17" t="str">
            <v>Se solicitará muestra física por requerimiento del evaluador</v>
          </cell>
          <cell r="H17"/>
          <cell r="I17"/>
          <cell r="J17"/>
          <cell r="K17"/>
          <cell r="L17"/>
          <cell r="M17"/>
          <cell r="N17"/>
          <cell r="O17"/>
          <cell r="P17"/>
        </row>
        <row r="18">
          <cell r="B18" t="str">
            <v>DM148</v>
          </cell>
          <cell r="C18" t="str">
            <v>BALON DE DILATACION ESOFAGICA DE 15 18 MM</v>
          </cell>
          <cell r="D18">
            <v>1</v>
          </cell>
          <cell r="E18"/>
          <cell r="F18"/>
          <cell r="G18" t="str">
            <v>Se solicitará muestra física por requerimiento del evaluador</v>
          </cell>
          <cell r="H18"/>
          <cell r="I18"/>
          <cell r="J18"/>
          <cell r="K18"/>
          <cell r="L18"/>
          <cell r="M18"/>
          <cell r="N18"/>
          <cell r="O18"/>
          <cell r="P18"/>
        </row>
        <row r="19">
          <cell r="B19" t="str">
            <v>DM149</v>
          </cell>
          <cell r="C19" t="str">
            <v>BALON DE DILATACION ESOFAGICA DE 18 20 MM</v>
          </cell>
          <cell r="D19">
            <v>1</v>
          </cell>
          <cell r="E19"/>
          <cell r="F19"/>
          <cell r="G19" t="str">
            <v>Se solicitará muestra física por requerimiento del evaluador</v>
          </cell>
          <cell r="H19"/>
          <cell r="I19"/>
          <cell r="J19"/>
          <cell r="K19"/>
          <cell r="L19"/>
          <cell r="M19"/>
          <cell r="N19"/>
          <cell r="O19"/>
          <cell r="P19"/>
        </row>
        <row r="20">
          <cell r="B20" t="str">
            <v>DM2343</v>
          </cell>
          <cell r="C20" t="str">
            <v>BALON DILATACION ESOFAGICA DE 30 MM PARA ACALASIA</v>
          </cell>
          <cell r="D20">
            <v>1</v>
          </cell>
          <cell r="E20"/>
          <cell r="F20"/>
          <cell r="G20" t="str">
            <v>Se solicitará muestra física por requerimiento del evaluador</v>
          </cell>
          <cell r="H20"/>
          <cell r="I20"/>
          <cell r="J20"/>
          <cell r="K20"/>
          <cell r="L20"/>
          <cell r="M20"/>
          <cell r="N20"/>
          <cell r="O20"/>
          <cell r="P20"/>
        </row>
        <row r="21">
          <cell r="B21" t="str">
            <v>DM1546</v>
          </cell>
          <cell r="C21" t="str">
            <v>BALON DE DILATACION ESOFAGICA DE 6 8 MM</v>
          </cell>
          <cell r="D21">
            <v>1</v>
          </cell>
          <cell r="E21"/>
          <cell r="F21"/>
          <cell r="G21" t="str">
            <v>Se solicitará muestra física por requerimiento del evaluador</v>
          </cell>
          <cell r="H21"/>
          <cell r="I21"/>
          <cell r="J21"/>
          <cell r="K21"/>
          <cell r="L21"/>
          <cell r="M21"/>
          <cell r="N21"/>
          <cell r="O21"/>
          <cell r="P21"/>
        </row>
        <row r="22">
          <cell r="B22" t="str">
            <v>DM1549</v>
          </cell>
          <cell r="C22" t="str">
            <v>BALON DE DILATACION ESOFAGICA DE 8-10</v>
          </cell>
          <cell r="D22">
            <v>1</v>
          </cell>
          <cell r="E22"/>
          <cell r="F22"/>
          <cell r="G22" t="str">
            <v>Se solicitará muestra física por requerimiento del evaluador</v>
          </cell>
          <cell r="H22"/>
          <cell r="I22"/>
          <cell r="J22"/>
          <cell r="K22"/>
          <cell r="L22"/>
          <cell r="M22"/>
          <cell r="N22"/>
          <cell r="O22"/>
          <cell r="P22"/>
        </row>
        <row r="23">
          <cell r="B23" t="str">
            <v>DM150</v>
          </cell>
          <cell r="C23" t="str">
            <v>BALON EXTRACTOR DE CALCULO</v>
          </cell>
          <cell r="D23">
            <v>11</v>
          </cell>
          <cell r="E23"/>
          <cell r="F23"/>
          <cell r="G23" t="str">
            <v>Se solicitará muestra física por requerimiento del evaluador</v>
          </cell>
          <cell r="H23"/>
          <cell r="I23"/>
          <cell r="J23"/>
          <cell r="K23"/>
          <cell r="L23"/>
          <cell r="M23"/>
          <cell r="N23"/>
          <cell r="O23"/>
          <cell r="P23"/>
        </row>
        <row r="24">
          <cell r="B24" t="str">
            <v>DM2097</v>
          </cell>
          <cell r="C24" t="str">
            <v>BALON EXTRACTOR DE CALCULOS TRILUMEN</v>
          </cell>
          <cell r="D24">
            <v>1</v>
          </cell>
          <cell r="E24"/>
          <cell r="F24"/>
          <cell r="G24" t="str">
            <v>Se solicitará muestra física por requerimiento del evaluador</v>
          </cell>
          <cell r="H24"/>
          <cell r="I24"/>
          <cell r="J24"/>
          <cell r="K24"/>
          <cell r="L24"/>
          <cell r="M24"/>
          <cell r="N24"/>
          <cell r="O24"/>
          <cell r="P24"/>
        </row>
        <row r="25">
          <cell r="B25" t="str">
            <v>DM2344</v>
          </cell>
          <cell r="C25" t="str">
            <v>BALONES PARA DILATACION BILIAR DE ALTA PRESION DESECHABLE 2.8DIAMTRO DEL CANAL, 180 CM DE LONGITUD. DE 4 A 8 MM DE DIAMETRO EXTERNO. CON DIAMETRO DE BALON DE 20 A 40MM</v>
          </cell>
          <cell r="D25">
            <v>1</v>
          </cell>
          <cell r="E25"/>
          <cell r="F25"/>
          <cell r="G25" t="str">
            <v>Se solicitará muestra física por requerimiento del evaluador</v>
          </cell>
          <cell r="H25"/>
          <cell r="I25"/>
          <cell r="J25"/>
          <cell r="K25"/>
          <cell r="L25"/>
          <cell r="M25"/>
          <cell r="N25"/>
          <cell r="O25"/>
          <cell r="P25"/>
        </row>
        <row r="26">
          <cell r="B26" t="str">
            <v>DM154</v>
          </cell>
          <cell r="C26" t="str">
            <v>BOLSA COLOSTOMIA NO 32</v>
          </cell>
          <cell r="D26">
            <v>5</v>
          </cell>
          <cell r="E26"/>
          <cell r="F26"/>
          <cell r="G26" t="str">
            <v>Se solicitará muestra física por requerimiento del evaluador</v>
          </cell>
          <cell r="H26"/>
          <cell r="I26"/>
          <cell r="J26"/>
          <cell r="K26"/>
          <cell r="L26"/>
          <cell r="M26"/>
          <cell r="N26"/>
          <cell r="O26"/>
          <cell r="P26"/>
        </row>
        <row r="27">
          <cell r="B27" t="str">
            <v>DM2346</v>
          </cell>
          <cell r="C27" t="str">
            <v>BARRERA CUTANEA NO IRRITANTE EN SPRAY</v>
          </cell>
          <cell r="D27">
            <v>1</v>
          </cell>
          <cell r="E27"/>
          <cell r="F27"/>
          <cell r="G27" t="str">
            <v>Se solicitará muestra física por requerimiento del evaluador</v>
          </cell>
          <cell r="H27"/>
          <cell r="I27"/>
          <cell r="J27"/>
          <cell r="K27"/>
          <cell r="L27"/>
          <cell r="M27"/>
          <cell r="N27"/>
          <cell r="O27"/>
          <cell r="P27"/>
        </row>
        <row r="28">
          <cell r="B28" t="str">
            <v>DM1977</v>
          </cell>
          <cell r="C28" t="str">
            <v>BARRERA CUTANEA N IRRITANTE EN TOALLA</v>
          </cell>
          <cell r="D28">
            <v>452</v>
          </cell>
          <cell r="E28"/>
          <cell r="F28"/>
          <cell r="G28" t="str">
            <v>Se solicitará muestra física por requerimiento del evaluador</v>
          </cell>
          <cell r="H28" t="str">
            <v>INVIMA 2018 DM-0019100</v>
          </cell>
          <cell r="I28">
            <v>47066</v>
          </cell>
          <cell r="J28" t="str">
            <v>JAMUC PROTECTOR CUTANEO</v>
          </cell>
          <cell r="K28" t="str">
            <v>CJA X 1000 UND</v>
          </cell>
          <cell r="L28">
            <v>410</v>
          </cell>
          <cell r="M28">
            <v>77.900000000000006</v>
          </cell>
          <cell r="N28">
            <v>220530.8</v>
          </cell>
          <cell r="O28"/>
          <cell r="P28" t="str">
            <v>CUMPLE</v>
          </cell>
        </row>
        <row r="29">
          <cell r="B29" t="str">
            <v>DM2360</v>
          </cell>
          <cell r="C29" t="str">
            <v>CAMISAS URETERALES FLEXIBLE 11.5X36</v>
          </cell>
          <cell r="D29">
            <v>1</v>
          </cell>
          <cell r="E29"/>
          <cell r="F29"/>
          <cell r="G29" t="str">
            <v>Se solicitará muestra física por requerimiento del evaluador</v>
          </cell>
          <cell r="H29"/>
          <cell r="I29"/>
          <cell r="J29"/>
          <cell r="K29"/>
          <cell r="L29"/>
          <cell r="M29"/>
          <cell r="N29"/>
          <cell r="O29"/>
          <cell r="P29"/>
        </row>
        <row r="30">
          <cell r="B30" t="str">
            <v>DM2361</v>
          </cell>
          <cell r="C30" t="str">
            <v>CAMISAS URETERALES FLEXIBLE 11.5X45-46</v>
          </cell>
          <cell r="D30">
            <v>1</v>
          </cell>
          <cell r="E30"/>
          <cell r="F30"/>
          <cell r="G30" t="str">
            <v>Se solicitará muestra física por requerimiento del evaluador</v>
          </cell>
          <cell r="H30"/>
          <cell r="I30"/>
          <cell r="J30"/>
          <cell r="K30"/>
          <cell r="L30"/>
          <cell r="M30"/>
          <cell r="N30"/>
          <cell r="O30"/>
          <cell r="P30"/>
        </row>
        <row r="31">
          <cell r="B31" t="str">
            <v>DM206</v>
          </cell>
          <cell r="C31" t="str">
            <v>CANDADO CARRO DE PARO CON NUMERO CONSECUTIVO</v>
          </cell>
          <cell r="D31">
            <v>422</v>
          </cell>
          <cell r="E31"/>
          <cell r="F31"/>
          <cell r="G31" t="str">
            <v>Se solicitará muestra física por requerimiento del evaluador</v>
          </cell>
          <cell r="H31"/>
          <cell r="I31"/>
          <cell r="J31"/>
          <cell r="K31"/>
          <cell r="L31"/>
          <cell r="M31"/>
          <cell r="N31"/>
          <cell r="O31"/>
          <cell r="P31"/>
        </row>
        <row r="32">
          <cell r="B32" t="str">
            <v>DM212</v>
          </cell>
          <cell r="C32" t="str">
            <v>CANULA DE GUEDEL N 0</v>
          </cell>
          <cell r="D32">
            <v>10</v>
          </cell>
          <cell r="E32"/>
          <cell r="F32"/>
          <cell r="G32" t="str">
            <v>Se solicitará muestra física por requerimiento del evaluador</v>
          </cell>
          <cell r="H32"/>
          <cell r="I32"/>
          <cell r="J32"/>
          <cell r="K32"/>
          <cell r="L32"/>
          <cell r="M32"/>
          <cell r="N32"/>
          <cell r="O32"/>
          <cell r="P32"/>
        </row>
        <row r="33">
          <cell r="B33" t="str">
            <v>DM1238</v>
          </cell>
          <cell r="C33" t="str">
            <v>CANULA DE GUEDEL N 1</v>
          </cell>
          <cell r="D33">
            <v>7</v>
          </cell>
          <cell r="E33"/>
          <cell r="F33"/>
          <cell r="G33" t="str">
            <v>Se solicitará muestra física por requerimiento del evaluador</v>
          </cell>
          <cell r="H33"/>
          <cell r="I33"/>
          <cell r="J33"/>
          <cell r="K33"/>
          <cell r="L33"/>
          <cell r="M33"/>
          <cell r="N33"/>
          <cell r="O33"/>
          <cell r="P33"/>
        </row>
        <row r="34">
          <cell r="B34" t="str">
            <v>DM215</v>
          </cell>
          <cell r="C34" t="str">
            <v>CANULA DE GUEDEL N 2</v>
          </cell>
          <cell r="D34">
            <v>12</v>
          </cell>
          <cell r="E34"/>
          <cell r="F34"/>
          <cell r="G34" t="str">
            <v>Se solicitará muestra física por requerimiento del evaluador</v>
          </cell>
          <cell r="H34"/>
          <cell r="I34"/>
          <cell r="J34"/>
          <cell r="K34"/>
          <cell r="L34"/>
          <cell r="M34"/>
          <cell r="N34"/>
          <cell r="O34"/>
          <cell r="P34"/>
        </row>
        <row r="35">
          <cell r="B35" t="str">
            <v>DM216</v>
          </cell>
          <cell r="C35" t="str">
            <v>CANULA DE GUEDEL N 3</v>
          </cell>
          <cell r="D35">
            <v>28</v>
          </cell>
          <cell r="E35"/>
          <cell r="F35"/>
          <cell r="G35" t="str">
            <v>Se solicitará muestra física por requerimiento del evaluador</v>
          </cell>
          <cell r="H35"/>
          <cell r="I35"/>
          <cell r="J35"/>
          <cell r="K35"/>
          <cell r="L35"/>
          <cell r="M35"/>
          <cell r="N35"/>
          <cell r="O35"/>
          <cell r="P35"/>
        </row>
        <row r="36">
          <cell r="B36" t="str">
            <v>DM217</v>
          </cell>
          <cell r="C36" t="str">
            <v>CANULA DE GUEDEL N 4</v>
          </cell>
          <cell r="D36">
            <v>55</v>
          </cell>
          <cell r="E36"/>
          <cell r="F36"/>
          <cell r="G36" t="str">
            <v>Se solicitará muestra física por requerimiento del evaluador</v>
          </cell>
          <cell r="H36"/>
          <cell r="I36"/>
          <cell r="J36"/>
          <cell r="K36"/>
          <cell r="L36"/>
          <cell r="M36"/>
          <cell r="N36"/>
          <cell r="O36"/>
          <cell r="P36"/>
        </row>
        <row r="37">
          <cell r="B37" t="str">
            <v>DM218</v>
          </cell>
          <cell r="C37" t="str">
            <v>CANULA DE GUEDEL N 5</v>
          </cell>
          <cell r="D37">
            <v>69</v>
          </cell>
          <cell r="E37"/>
          <cell r="F37"/>
          <cell r="G37" t="str">
            <v>Se solicitará muestra física por requerimiento del evaluador</v>
          </cell>
          <cell r="H37"/>
          <cell r="I37"/>
          <cell r="J37"/>
          <cell r="K37"/>
          <cell r="L37"/>
          <cell r="M37"/>
          <cell r="N37"/>
          <cell r="O37"/>
          <cell r="P37"/>
        </row>
        <row r="38">
          <cell r="B38" t="str">
            <v>DM230</v>
          </cell>
          <cell r="C38" t="str">
            <v>CANULA TRAQUEOSTOMIA 5.0 C/B</v>
          </cell>
          <cell r="D38">
            <v>1</v>
          </cell>
          <cell r="E38"/>
          <cell r="F38"/>
          <cell r="G38" t="str">
            <v>Se solicitará muestra física por requerimiento del evaluador</v>
          </cell>
          <cell r="H38"/>
          <cell r="I38"/>
          <cell r="J38"/>
          <cell r="K38"/>
          <cell r="L38"/>
          <cell r="M38"/>
          <cell r="N38"/>
          <cell r="O38"/>
          <cell r="P38"/>
        </row>
        <row r="39">
          <cell r="B39" t="str">
            <v>DM2369</v>
          </cell>
          <cell r="C39" t="str">
            <v>CANULA DE TRAQUEOSTOMIA 5 SIN BALON</v>
          </cell>
          <cell r="D39">
            <v>1</v>
          </cell>
          <cell r="E39"/>
          <cell r="F39"/>
          <cell r="G39" t="str">
            <v>Se solicitará muestra física por requerimiento del evaluador</v>
          </cell>
          <cell r="H39"/>
          <cell r="I39"/>
          <cell r="J39"/>
          <cell r="K39"/>
          <cell r="L39"/>
          <cell r="M39"/>
          <cell r="N39"/>
          <cell r="O39"/>
          <cell r="P39"/>
        </row>
        <row r="40">
          <cell r="B40" t="str">
            <v>DM234</v>
          </cell>
          <cell r="C40" t="str">
            <v>CANULA TRAQUEOSTOMIA 5.5 C/B</v>
          </cell>
          <cell r="D40">
            <v>1</v>
          </cell>
          <cell r="E40"/>
          <cell r="F40"/>
          <cell r="G40" t="str">
            <v>Se solicitará muestra física por requerimiento del evaluador</v>
          </cell>
          <cell r="H40"/>
          <cell r="I40"/>
          <cell r="J40"/>
          <cell r="K40"/>
          <cell r="L40"/>
          <cell r="M40"/>
          <cell r="N40"/>
          <cell r="O40"/>
          <cell r="P40"/>
        </row>
        <row r="41">
          <cell r="B41" t="str">
            <v>DM240</v>
          </cell>
          <cell r="C41" t="str">
            <v>CANULA TRAQUEOSTOMIA 7.0 C/B</v>
          </cell>
          <cell r="D41">
            <v>2</v>
          </cell>
          <cell r="E41"/>
          <cell r="F41"/>
          <cell r="G41" t="str">
            <v>Se solicitará muestra física por requerimiento del evaluador</v>
          </cell>
          <cell r="H41"/>
          <cell r="I41"/>
          <cell r="J41"/>
          <cell r="K41"/>
          <cell r="L41"/>
          <cell r="M41"/>
          <cell r="N41"/>
          <cell r="O41"/>
          <cell r="P41"/>
        </row>
        <row r="42">
          <cell r="B42" t="str">
            <v>DM239</v>
          </cell>
          <cell r="C42" t="str">
            <v>CANULA TRAQUEOSTOMIA 7.5 C/B</v>
          </cell>
          <cell r="D42">
            <v>9</v>
          </cell>
          <cell r="E42"/>
          <cell r="F42"/>
          <cell r="G42" t="str">
            <v>Se solicitará muestra física por requerimiento del evaluador</v>
          </cell>
          <cell r="H42"/>
          <cell r="I42"/>
          <cell r="J42"/>
          <cell r="K42"/>
          <cell r="L42"/>
          <cell r="M42"/>
          <cell r="N42"/>
          <cell r="O42"/>
          <cell r="P42"/>
        </row>
        <row r="43">
          <cell r="B43" t="str">
            <v>DM243</v>
          </cell>
          <cell r="C43" t="str">
            <v>CANULA TRAQUEOSTOMIA 8.0 C/B</v>
          </cell>
          <cell r="D43">
            <v>17</v>
          </cell>
          <cell r="E43"/>
          <cell r="F43"/>
          <cell r="G43" t="str">
            <v>Se solicitará muestra física por requerimiento del evaluador</v>
          </cell>
          <cell r="H43"/>
          <cell r="I43"/>
          <cell r="J43"/>
          <cell r="K43"/>
          <cell r="L43"/>
          <cell r="M43"/>
          <cell r="N43"/>
          <cell r="O43"/>
          <cell r="P43"/>
        </row>
        <row r="44">
          <cell r="B44" t="str">
            <v>DM2300</v>
          </cell>
          <cell r="C44" t="str">
            <v>CANULA NASAL DE ALTO FLUJO ADULTO TALLA M</v>
          </cell>
          <cell r="D44">
            <v>14</v>
          </cell>
          <cell r="E44"/>
          <cell r="F44"/>
          <cell r="G44" t="str">
            <v>Se solicitará muestra física por requerimiento del evaluador</v>
          </cell>
          <cell r="H44"/>
          <cell r="I44"/>
          <cell r="J44"/>
          <cell r="K44"/>
          <cell r="L44"/>
          <cell r="M44"/>
          <cell r="N44"/>
          <cell r="O44"/>
          <cell r="P44"/>
        </row>
        <row r="45">
          <cell r="B45" t="str">
            <v>DM2301</v>
          </cell>
          <cell r="C45" t="str">
            <v>CANULA NASAL DE ALTO FLUJO ADULTO TALLA S</v>
          </cell>
          <cell r="D45">
            <v>2</v>
          </cell>
          <cell r="E45"/>
          <cell r="F45"/>
          <cell r="G45" t="str">
            <v>Se solicitará muestra física por requerimiento del evaluador</v>
          </cell>
          <cell r="H45"/>
          <cell r="I45"/>
          <cell r="J45"/>
          <cell r="K45"/>
          <cell r="L45"/>
          <cell r="M45"/>
          <cell r="N45"/>
          <cell r="O45"/>
          <cell r="P45"/>
        </row>
        <row r="46">
          <cell r="B46" t="str">
            <v>DM220</v>
          </cell>
          <cell r="C46" t="str">
            <v>CANULA NASAL PARA OXIGENO ADULTO 1.5MTS</v>
          </cell>
          <cell r="D46">
            <v>1772</v>
          </cell>
          <cell r="E46"/>
          <cell r="F46"/>
          <cell r="G46" t="str">
            <v>Se solicitará muestra física por requerimiento del evaluador</v>
          </cell>
          <cell r="H46"/>
          <cell r="I46"/>
          <cell r="J46"/>
          <cell r="K46"/>
          <cell r="L46"/>
          <cell r="M46"/>
          <cell r="N46"/>
          <cell r="O46"/>
          <cell r="P46"/>
        </row>
        <row r="47">
          <cell r="B47" t="str">
            <v>DM222</v>
          </cell>
          <cell r="C47" t="str">
            <v>CANULA NASAL PEDIATRICA</v>
          </cell>
          <cell r="D47">
            <v>592</v>
          </cell>
          <cell r="E47"/>
          <cell r="F47"/>
          <cell r="G47" t="str">
            <v>Se solicitará muestra física por requerimiento del evaluador</v>
          </cell>
          <cell r="H47"/>
          <cell r="I47"/>
          <cell r="J47"/>
          <cell r="K47"/>
          <cell r="L47"/>
          <cell r="M47"/>
          <cell r="N47"/>
          <cell r="O47"/>
          <cell r="P47"/>
        </row>
        <row r="48">
          <cell r="B48" t="str">
            <v>DM1601</v>
          </cell>
          <cell r="C48" t="str">
            <v>CATETER DE ACCESO URETRAL AXXCES</v>
          </cell>
          <cell r="D48">
            <v>1</v>
          </cell>
          <cell r="E48"/>
          <cell r="F48"/>
          <cell r="G48" t="str">
            <v>Se solicitará muestra física por requerimiento del evaluador</v>
          </cell>
          <cell r="H48"/>
          <cell r="I48"/>
          <cell r="J48"/>
          <cell r="K48"/>
          <cell r="L48"/>
          <cell r="M48"/>
          <cell r="N48"/>
          <cell r="O48"/>
          <cell r="P48"/>
        </row>
        <row r="49">
          <cell r="B49" t="str">
            <v>DM1908</v>
          </cell>
          <cell r="C49" t="str">
            <v>CATETER EPICUTANEO 28 FR - CABELLO DE ANGEL</v>
          </cell>
          <cell r="D49">
            <v>7</v>
          </cell>
          <cell r="E49"/>
          <cell r="F49"/>
          <cell r="G49" t="str">
            <v>Se solicitará muestra física por requerimiento del evaluador</v>
          </cell>
          <cell r="H49"/>
          <cell r="I49"/>
          <cell r="J49"/>
          <cell r="K49"/>
          <cell r="L49"/>
          <cell r="M49"/>
          <cell r="N49"/>
          <cell r="O49"/>
          <cell r="P49"/>
        </row>
        <row r="50">
          <cell r="B50" t="str">
            <v>DM1696</v>
          </cell>
          <cell r="C50" t="str">
            <v>CATETER DOBLE J 4.7 HASTA 4.8 FR X 24 CM</v>
          </cell>
          <cell r="D50">
            <v>2</v>
          </cell>
          <cell r="E50"/>
          <cell r="F50"/>
          <cell r="G50" t="str">
            <v>Se solicitará muestra física por requerimiento del evaluador</v>
          </cell>
          <cell r="H50"/>
          <cell r="I50"/>
          <cell r="J50"/>
          <cell r="K50"/>
          <cell r="L50"/>
          <cell r="M50"/>
          <cell r="N50"/>
          <cell r="O50"/>
          <cell r="P50"/>
        </row>
        <row r="51">
          <cell r="B51" t="str">
            <v>DM276</v>
          </cell>
          <cell r="C51" t="str">
            <v>CATETER DOBLE J 6.0 FR X 26 CM</v>
          </cell>
          <cell r="D51">
            <v>5</v>
          </cell>
          <cell r="E51"/>
          <cell r="F51"/>
          <cell r="G51" t="str">
            <v>Se solicitará muestra física por requerimiento del evaluador</v>
          </cell>
          <cell r="H51"/>
          <cell r="I51"/>
          <cell r="J51"/>
          <cell r="K51"/>
          <cell r="L51"/>
          <cell r="M51"/>
          <cell r="N51"/>
          <cell r="O51"/>
          <cell r="P51"/>
        </row>
        <row r="52">
          <cell r="B52" t="str">
            <v>DM2378</v>
          </cell>
          <cell r="C52" t="str">
            <v>CATETER EPICUTANEO 2FR 24G MONOLUMEN</v>
          </cell>
          <cell r="D52">
            <v>1</v>
          </cell>
          <cell r="E52"/>
          <cell r="F52"/>
          <cell r="G52" t="str">
            <v>Se solicitará muestra física por requerimiento del evaluador</v>
          </cell>
          <cell r="H52"/>
          <cell r="I52"/>
          <cell r="J52"/>
          <cell r="K52"/>
          <cell r="L52"/>
          <cell r="M52"/>
          <cell r="N52"/>
          <cell r="O52"/>
          <cell r="P52"/>
        </row>
        <row r="53">
          <cell r="B53" t="str">
            <v>DM343</v>
          </cell>
          <cell r="C53" t="str">
            <v>CATETER UMBILICAL ARTERIAL N 2.5</v>
          </cell>
          <cell r="D53">
            <v>3</v>
          </cell>
          <cell r="E53"/>
          <cell r="F53"/>
          <cell r="G53" t="str">
            <v>Se solicitará muestra física por requerimiento del evaluador</v>
          </cell>
          <cell r="H53"/>
          <cell r="I53"/>
          <cell r="J53"/>
          <cell r="K53"/>
          <cell r="L53"/>
          <cell r="M53"/>
          <cell r="N53"/>
          <cell r="O53"/>
          <cell r="P53"/>
        </row>
        <row r="54">
          <cell r="B54" t="str">
            <v>DM2392</v>
          </cell>
          <cell r="C54" t="str">
            <v>CATETER URETERAL STENT PERCUFLEX 48X24CM</v>
          </cell>
          <cell r="D54">
            <v>1</v>
          </cell>
          <cell r="E54"/>
          <cell r="F54"/>
          <cell r="G54" t="str">
            <v>Se solicitará muestra física por requerimiento del evaluador</v>
          </cell>
          <cell r="H54"/>
          <cell r="I54"/>
          <cell r="J54"/>
          <cell r="K54"/>
          <cell r="L54"/>
          <cell r="M54"/>
          <cell r="N54"/>
          <cell r="O54"/>
          <cell r="P54"/>
        </row>
        <row r="55">
          <cell r="B55" t="str">
            <v>DM371</v>
          </cell>
          <cell r="C55" t="str">
            <v>CINTA AUTOADHESIVA DE CONTROL QUIMICO  PARA  VAPOR LIBRE DE PLOMO</v>
          </cell>
          <cell r="D55">
            <v>32</v>
          </cell>
          <cell r="E55"/>
          <cell r="F55"/>
          <cell r="G55" t="str">
            <v>Se solicitará muestra física por requerimiento del evaluador</v>
          </cell>
          <cell r="H55"/>
          <cell r="I55"/>
          <cell r="J55"/>
          <cell r="K55"/>
          <cell r="L55"/>
          <cell r="M55"/>
          <cell r="N55"/>
          <cell r="O55"/>
          <cell r="P55"/>
        </row>
        <row r="56">
          <cell r="B56" t="str">
            <v>DM2302</v>
          </cell>
          <cell r="C56" t="str">
            <v>CIRCUITO ADULTO ALTO FLUJO CON CAMARA AJUSTABLE A VENTILADOR MECANICO</v>
          </cell>
          <cell r="D56">
            <v>13</v>
          </cell>
          <cell r="E56"/>
          <cell r="F56"/>
          <cell r="G56" t="str">
            <v>Se solicitará muestra física por requerimiento del evaluador</v>
          </cell>
          <cell r="H56"/>
          <cell r="I56"/>
          <cell r="J56"/>
          <cell r="K56"/>
          <cell r="L56"/>
          <cell r="M56"/>
          <cell r="N56"/>
          <cell r="O56"/>
          <cell r="P56"/>
        </row>
        <row r="57">
          <cell r="B57" t="str">
            <v>DM2403</v>
          </cell>
          <cell r="C57" t="str">
            <v>CIRCUITO ALTO FLUJO NEONATAL/ PEDIATRICO CON CAMARA</v>
          </cell>
          <cell r="D57">
            <v>1</v>
          </cell>
          <cell r="E57"/>
          <cell r="F57"/>
          <cell r="G57" t="str">
            <v>Se solicitará muestra física por requerimiento del evaluador</v>
          </cell>
          <cell r="H57"/>
          <cell r="I57"/>
          <cell r="J57"/>
          <cell r="K57"/>
          <cell r="L57"/>
          <cell r="M57"/>
          <cell r="N57"/>
          <cell r="O57"/>
          <cell r="P57"/>
        </row>
        <row r="58">
          <cell r="B58" t="str">
            <v>DM377</v>
          </cell>
          <cell r="C58" t="str">
            <v>CIRCUITO DE ANESTESIA ADULTO CON BALON 3 LITROS</v>
          </cell>
          <cell r="D58">
            <v>508</v>
          </cell>
          <cell r="E58"/>
          <cell r="F58"/>
          <cell r="G58" t="str">
            <v>Se solicitará muestra física por requerimiento del evaluador</v>
          </cell>
          <cell r="H58"/>
          <cell r="I58"/>
          <cell r="J58"/>
          <cell r="K58"/>
          <cell r="L58"/>
          <cell r="M58"/>
          <cell r="N58"/>
          <cell r="O58"/>
          <cell r="P58"/>
        </row>
        <row r="59">
          <cell r="B59" t="str">
            <v>DM2130</v>
          </cell>
          <cell r="C59" t="str">
            <v>CIRCUITO DE VENTILACION  MECANICA NEONATAL CON CAMARA+TRAMPA  DE AGUA EN LA VIA ESPIRATORIA</v>
          </cell>
          <cell r="D59">
            <v>36</v>
          </cell>
          <cell r="E59"/>
          <cell r="F59"/>
          <cell r="G59" t="str">
            <v>Se solicitará muestra física por requerimiento del evaluador</v>
          </cell>
          <cell r="H59"/>
          <cell r="I59"/>
          <cell r="J59"/>
          <cell r="K59"/>
          <cell r="L59"/>
          <cell r="M59"/>
          <cell r="N59"/>
          <cell r="O59"/>
          <cell r="P59"/>
        </row>
        <row r="60">
          <cell r="B60" t="str">
            <v>DM398</v>
          </cell>
          <cell r="C60" t="str">
            <v>CLAMP UMBILICAL</v>
          </cell>
          <cell r="D60">
            <v>426</v>
          </cell>
          <cell r="E60"/>
          <cell r="F60"/>
          <cell r="G60" t="str">
            <v>Se solicitará muestra física por requerimiento del evaluador</v>
          </cell>
          <cell r="H60"/>
          <cell r="I60"/>
          <cell r="J60"/>
          <cell r="K60"/>
          <cell r="L60"/>
          <cell r="M60"/>
          <cell r="N60"/>
          <cell r="O60"/>
          <cell r="P60"/>
        </row>
        <row r="61">
          <cell r="B61" t="str">
            <v>DM2112</v>
          </cell>
          <cell r="C61" t="str">
            <v>CREMA PROTECTORA CUTANEA CON OXIDO DE ZINC PARA PREVENCION LESIONES POR PRESION. 10%</v>
          </cell>
          <cell r="D61">
            <v>5</v>
          </cell>
          <cell r="E61"/>
          <cell r="F61"/>
          <cell r="G61" t="str">
            <v>Se solicitará muestra física por requerimiento del evaluador</v>
          </cell>
          <cell r="H61" t="str">
            <v>NSOC89008-18CO</v>
          </cell>
          <cell r="I61">
            <v>45849</v>
          </cell>
          <cell r="J61" t="str">
            <v>JAMUC  CREMA CUTANEA</v>
          </cell>
          <cell r="K61" t="str">
            <v>FRASCO X  150 GR</v>
          </cell>
          <cell r="L61">
            <v>18500</v>
          </cell>
          <cell r="M61">
            <v>3515</v>
          </cell>
          <cell r="N61">
            <v>110075</v>
          </cell>
          <cell r="O61"/>
          <cell r="P61" t="str">
            <v>CUMPLE</v>
          </cell>
        </row>
        <row r="62">
          <cell r="B62" t="str">
            <v>DM1827</v>
          </cell>
          <cell r="C62" t="str">
            <v>DESINCRUSTANTE REMOVEDOR DE OXIDO Y CORROSION PARA INSTRUMENT. QUIR.</v>
          </cell>
          <cell r="D62">
            <v>2</v>
          </cell>
          <cell r="E62"/>
          <cell r="F62"/>
          <cell r="G62" t="str">
            <v>Se solicitará muestra física por requerimiento del evaluador</v>
          </cell>
          <cell r="H62"/>
          <cell r="I62"/>
          <cell r="J62"/>
          <cell r="K62"/>
          <cell r="L62"/>
          <cell r="M62"/>
          <cell r="N62"/>
          <cell r="O62"/>
          <cell r="P62"/>
        </row>
        <row r="63">
          <cell r="B63" t="str">
            <v>DM609</v>
          </cell>
          <cell r="C63" t="str">
            <v>DETERGENTE LÍQUIDO CONCENTRADO NEUTRO Y BIODEGRADABLE PARA AREAS, SUPERFICIES Y EQUIPOS BIOMÉDICOS Y ELEMENTOS DE USO HOSPITALARIO E INDUSTRIAL PRESENTACIÓN DE 3 A 5L</v>
          </cell>
          <cell r="D63">
            <v>15</v>
          </cell>
          <cell r="E63"/>
          <cell r="F63"/>
          <cell r="G63" t="str">
            <v>Se solicitará muestra física por requerimiento del evaluador</v>
          </cell>
          <cell r="H63"/>
          <cell r="I63"/>
          <cell r="J63"/>
          <cell r="K63"/>
          <cell r="L63"/>
          <cell r="M63"/>
          <cell r="N63"/>
          <cell r="O63"/>
          <cell r="P63"/>
        </row>
        <row r="64">
          <cell r="B64" t="str">
            <v>DM435</v>
          </cell>
          <cell r="C64" t="str">
            <v>ELECTRODO DESECHABLE PEDIATRICO</v>
          </cell>
          <cell r="D64">
            <v>463</v>
          </cell>
          <cell r="E64"/>
          <cell r="F64"/>
          <cell r="G64" t="str">
            <v>Se solicitará muestra física por requerimiento del evaluador</v>
          </cell>
          <cell r="H64"/>
          <cell r="I64"/>
          <cell r="J64"/>
          <cell r="K64"/>
          <cell r="L64"/>
          <cell r="M64"/>
          <cell r="N64"/>
          <cell r="O64"/>
          <cell r="P64"/>
        </row>
        <row r="65">
          <cell r="B65" t="str">
            <v>DM830</v>
          </cell>
          <cell r="C65" t="str">
            <v>EMPAQUE PARA ESTERILIZACION GRADO MEDICO ENTRE 60 Y 70GR/M2 DE  100 MM X 200M</v>
          </cell>
          <cell r="D65">
            <v>1</v>
          </cell>
          <cell r="E65"/>
          <cell r="F65"/>
          <cell r="G65" t="str">
            <v>Se solicitará muestra física por requerimiento del evaluador</v>
          </cell>
          <cell r="H65"/>
          <cell r="I65"/>
          <cell r="J65"/>
          <cell r="K65"/>
          <cell r="L65"/>
          <cell r="M65"/>
          <cell r="N65"/>
          <cell r="O65"/>
          <cell r="P65"/>
        </row>
        <row r="66">
          <cell r="B66" t="str">
            <v>DM2000</v>
          </cell>
          <cell r="C66" t="str">
            <v>EMPAQUE PARA ESTERILIZACION GRADO MEDICO ENTRE 60 Y 70GR/M2 DE  150 MM X 200M</v>
          </cell>
          <cell r="D66">
            <v>2</v>
          </cell>
          <cell r="E66"/>
          <cell r="F66"/>
          <cell r="G66" t="str">
            <v>Se solicitará muestra física por requerimiento del evaluador</v>
          </cell>
          <cell r="H66"/>
          <cell r="I66"/>
          <cell r="J66"/>
          <cell r="K66"/>
          <cell r="L66"/>
          <cell r="M66"/>
          <cell r="N66"/>
          <cell r="O66"/>
          <cell r="P66"/>
        </row>
        <row r="67">
          <cell r="B67" t="str">
            <v>DM2001</v>
          </cell>
          <cell r="C67" t="str">
            <v>EMPAQUE PARA ESTERILIZACION GRADO MEDICO ENTRE 60 Y 70GR/M2 DE  200 MM X 200M. TRES INDICADORES</v>
          </cell>
          <cell r="D67">
            <v>3</v>
          </cell>
          <cell r="E67"/>
          <cell r="F67"/>
          <cell r="G67" t="str">
            <v>Se solicitará muestra física por requerimiento del evaluador</v>
          </cell>
          <cell r="H67"/>
          <cell r="I67"/>
          <cell r="J67"/>
          <cell r="K67"/>
          <cell r="L67"/>
          <cell r="M67"/>
          <cell r="N67"/>
          <cell r="O67"/>
          <cell r="P67"/>
        </row>
        <row r="68">
          <cell r="B68" t="str">
            <v>DM792</v>
          </cell>
          <cell r="C68" t="str">
            <v>EMPAQUE PARA ESTERILIZACION GRADO MEDICO ENTRE 60 Y 70GR/M2 DE  250 MM X 200M</v>
          </cell>
          <cell r="D68">
            <v>2</v>
          </cell>
          <cell r="E68"/>
          <cell r="F68"/>
          <cell r="G68" t="str">
            <v>Se solicitará muestra física por requerimiento del evaluador</v>
          </cell>
          <cell r="H68"/>
          <cell r="I68"/>
          <cell r="J68"/>
          <cell r="K68"/>
          <cell r="L68"/>
          <cell r="M68"/>
          <cell r="N68"/>
          <cell r="O68"/>
          <cell r="P68"/>
        </row>
        <row r="69">
          <cell r="B69" t="str">
            <v>DM1635</v>
          </cell>
          <cell r="C69" t="str">
            <v>EMPAQUE PARA ESTERILIZACION GRADO MEDICO ENTRE 60 Y 70GR/M2 DE  250MMX 5MM – 6.5 X 100M (FUELLE)</v>
          </cell>
          <cell r="D69">
            <v>1</v>
          </cell>
          <cell r="E69"/>
          <cell r="F69"/>
          <cell r="G69" t="str">
            <v>Se solicitará muestra física por requerimiento del evaluador</v>
          </cell>
          <cell r="H69"/>
          <cell r="I69"/>
          <cell r="J69"/>
          <cell r="K69"/>
          <cell r="L69"/>
          <cell r="M69"/>
          <cell r="N69"/>
          <cell r="O69"/>
          <cell r="P69"/>
        </row>
        <row r="70">
          <cell r="B70" t="str">
            <v>DM1787</v>
          </cell>
          <cell r="C70" t="str">
            <v>EMPAQUE PARA ESTERILIZACION GRADO MEDICO ENTRE 60 Y 70GR/M2 DE  300MMX 5MM-6.5 X 100M(FUELLE)</v>
          </cell>
          <cell r="D70">
            <v>1</v>
          </cell>
          <cell r="E70"/>
          <cell r="F70"/>
          <cell r="G70" t="str">
            <v>Se solicitará muestra física por requerimiento del evaluador</v>
          </cell>
          <cell r="H70"/>
          <cell r="I70"/>
          <cell r="J70"/>
          <cell r="K70"/>
          <cell r="L70"/>
          <cell r="M70"/>
          <cell r="N70"/>
          <cell r="O70"/>
          <cell r="P70"/>
        </row>
        <row r="71">
          <cell r="B71" t="str">
            <v>DM1747</v>
          </cell>
          <cell r="C71" t="str">
            <v>EMPAQUE PARA ESTERILIZACION GRADO MEDICO ENTRE 60 Y 70 GR/M2 DE 50 MM X 200 M</v>
          </cell>
          <cell r="D71">
            <v>1</v>
          </cell>
          <cell r="E71"/>
          <cell r="F71"/>
          <cell r="G71" t="str">
            <v>Se solicitará muestra física por requerimiento del evaluador</v>
          </cell>
          <cell r="H71"/>
          <cell r="I71"/>
          <cell r="J71"/>
          <cell r="K71"/>
          <cell r="L71"/>
          <cell r="M71"/>
          <cell r="N71"/>
          <cell r="O71"/>
          <cell r="P71"/>
        </row>
        <row r="72">
          <cell r="B72" t="str">
            <v>DM790</v>
          </cell>
          <cell r="C72" t="str">
            <v>EMPAQUE PARA ESTERILIZACION GRADO MEDICO ENTRE 60 Y 70GR/M2 DE  75 MM X 200M</v>
          </cell>
          <cell r="D72">
            <v>1</v>
          </cell>
          <cell r="E72"/>
          <cell r="F72"/>
          <cell r="G72" t="str">
            <v>Se solicitará muestra física por requerimiento del evaluador</v>
          </cell>
          <cell r="H72"/>
          <cell r="I72"/>
          <cell r="J72"/>
          <cell r="K72"/>
          <cell r="L72"/>
          <cell r="M72"/>
          <cell r="N72"/>
          <cell r="O72"/>
          <cell r="P72"/>
        </row>
        <row r="73">
          <cell r="B73" t="str">
            <v>DM1741</v>
          </cell>
          <cell r="C73" t="str">
            <v>EMPAQUE PARA ESTERILIZACION PARA PEROXIDO DE HIDROGENO CON INDICADOR QUIMICO 70 - 100M X 25 CM 55 HASTA 75 GR</v>
          </cell>
          <cell r="D73">
            <v>1</v>
          </cell>
          <cell r="E73"/>
          <cell r="F73"/>
          <cell r="G73" t="str">
            <v>Se solicitará muestra física por requerimiento del evaluador</v>
          </cell>
          <cell r="H73"/>
          <cell r="I73"/>
          <cell r="J73"/>
          <cell r="K73"/>
          <cell r="L73"/>
          <cell r="M73"/>
          <cell r="N73"/>
          <cell r="O73"/>
          <cell r="P73"/>
        </row>
        <row r="74">
          <cell r="B74" t="str">
            <v>DM1737</v>
          </cell>
          <cell r="C74" t="str">
            <v>EMPAQUE ESTERILIZACION NDICADOR QUIMICO 70 - 100M X 150 MM 55 HASTA 75 GR</v>
          </cell>
          <cell r="D74">
            <v>1</v>
          </cell>
          <cell r="E74"/>
          <cell r="F74"/>
          <cell r="G74" t="str">
            <v>Se solicitará muestra física por requerimiento del evaluador</v>
          </cell>
          <cell r="H74"/>
          <cell r="I74"/>
          <cell r="J74"/>
          <cell r="K74"/>
          <cell r="L74"/>
          <cell r="M74"/>
          <cell r="N74"/>
          <cell r="O74"/>
          <cell r="P74"/>
        </row>
        <row r="75">
          <cell r="B75" t="str">
            <v>DM825</v>
          </cell>
          <cell r="C75" t="str">
            <v>EMPAQUE PARA ESTERILIZACION PARA PEROXIDO DE HIDROGENO CON INDICADOR QUIMICO 70 A 100M X 10CM 55  HASTA 75 GR</v>
          </cell>
          <cell r="D75">
            <v>2</v>
          </cell>
          <cell r="E75"/>
          <cell r="F75"/>
          <cell r="G75" t="str">
            <v>Se solicitará muestra física por requerimiento del evaluador</v>
          </cell>
          <cell r="H75"/>
          <cell r="I75"/>
          <cell r="J75"/>
          <cell r="K75"/>
          <cell r="L75"/>
          <cell r="M75"/>
          <cell r="N75"/>
          <cell r="O75"/>
          <cell r="P75"/>
        </row>
        <row r="76">
          <cell r="B76" t="str">
            <v>DM2727</v>
          </cell>
          <cell r="C76" t="str">
            <v>EMPAQUE TIPO BOLSA MIXTA PARA ESTERILIZAR CON AUTO-SELLADO DE POLIESTER DE 5X7CM, MAS O MENOS 1CM - CAJA X 200</v>
          </cell>
          <cell r="D76">
            <v>1</v>
          </cell>
          <cell r="E76"/>
          <cell r="F76"/>
          <cell r="G76" t="str">
            <v>Se solicitará muestra física por requerimiento del evaluador</v>
          </cell>
          <cell r="H76"/>
          <cell r="I76"/>
          <cell r="J76"/>
          <cell r="K76"/>
          <cell r="L76"/>
          <cell r="M76"/>
          <cell r="N76"/>
          <cell r="O76"/>
          <cell r="P76"/>
        </row>
        <row r="77">
          <cell r="B77" t="str">
            <v>DM471</v>
          </cell>
          <cell r="C77" t="str">
            <v>ESPARADRAPO ANTIALERGICO 1 PULGADA</v>
          </cell>
          <cell r="D77">
            <v>21</v>
          </cell>
          <cell r="E77"/>
          <cell r="F77"/>
          <cell r="G77" t="str">
            <v>Se solicitará muestra física por requerimiento del evaluador</v>
          </cell>
          <cell r="H77"/>
          <cell r="I77"/>
          <cell r="J77"/>
          <cell r="K77"/>
          <cell r="L77"/>
          <cell r="M77"/>
          <cell r="N77"/>
          <cell r="O77"/>
          <cell r="P77"/>
        </row>
        <row r="78">
          <cell r="B78" t="str">
            <v>DM472</v>
          </cell>
          <cell r="C78" t="str">
            <v>ESPARADRAPO DE PAPEL MICROPOROSO HIPOALERGENICO 2 X 10 YARDAS</v>
          </cell>
          <cell r="D78">
            <v>188</v>
          </cell>
          <cell r="E78"/>
          <cell r="F78"/>
          <cell r="G78" t="str">
            <v>Se solicitará muestra física por requerimiento del evaluador</v>
          </cell>
          <cell r="H78"/>
          <cell r="I78"/>
          <cell r="J78"/>
          <cell r="K78"/>
          <cell r="L78"/>
          <cell r="M78"/>
          <cell r="N78"/>
          <cell r="O78"/>
          <cell r="P78"/>
        </row>
        <row r="79">
          <cell r="B79" t="str">
            <v>DM475</v>
          </cell>
          <cell r="C79" t="str">
            <v>ESPARADRAPO TIPO HOSPITALARIO TUBO</v>
          </cell>
          <cell r="D79">
            <v>165</v>
          </cell>
          <cell r="E79"/>
          <cell r="F79"/>
          <cell r="G79" t="str">
            <v>Se solicitará muestra física por requerimiento del evaluador</v>
          </cell>
          <cell r="H79"/>
          <cell r="I79"/>
          <cell r="J79"/>
          <cell r="K79"/>
          <cell r="L79"/>
          <cell r="M79"/>
          <cell r="N79"/>
          <cell r="O79"/>
          <cell r="P79"/>
        </row>
        <row r="80">
          <cell r="B80" t="str">
            <v>DM1102</v>
          </cell>
          <cell r="C80" t="str">
            <v>TELA SIN TEJER AUTOADHESIVO 15 X 10 ESPARADRAPO</v>
          </cell>
          <cell r="D80">
            <v>74</v>
          </cell>
          <cell r="E80"/>
          <cell r="F80"/>
          <cell r="G80" t="str">
            <v>Se solicitará muestra física por requerimiento del evaluador</v>
          </cell>
          <cell r="H80"/>
          <cell r="I80"/>
          <cell r="J80"/>
          <cell r="K80"/>
          <cell r="L80"/>
          <cell r="M80"/>
          <cell r="N80"/>
          <cell r="O80"/>
          <cell r="P80"/>
        </row>
        <row r="81">
          <cell r="B81" t="str">
            <v>DM1103</v>
          </cell>
          <cell r="C81" t="str">
            <v>ESPARADRAPO ELASTICO - TELA SIN TEJER STRECH 10 X 10</v>
          </cell>
          <cell r="D81">
            <v>78</v>
          </cell>
          <cell r="E81"/>
          <cell r="F81"/>
          <cell r="G81" t="str">
            <v>Se solicitará muestra física por requerimiento del evaluador</v>
          </cell>
          <cell r="H81" t="str">
            <v>INVIMA 2017 DM-0016874</v>
          </cell>
          <cell r="I81">
            <v>46651</v>
          </cell>
          <cell r="J81" t="str">
            <v>PHARMAFIX</v>
          </cell>
          <cell r="K81" t="str">
            <v>UNIDAD</v>
          </cell>
          <cell r="L81">
            <v>16800</v>
          </cell>
          <cell r="M81">
            <v>0</v>
          </cell>
          <cell r="N81">
            <v>1310400</v>
          </cell>
          <cell r="O81"/>
          <cell r="P81" t="str">
            <v>CUMPLE</v>
          </cell>
        </row>
        <row r="82">
          <cell r="B82" t="str">
            <v>DM477</v>
          </cell>
          <cell r="C82" t="str">
            <v>ESPECULO VIRGINAL</v>
          </cell>
          <cell r="D82">
            <v>82</v>
          </cell>
          <cell r="E82"/>
          <cell r="F82"/>
          <cell r="G82" t="str">
            <v>Se solicitará muestra física por requerimiento del evaluador</v>
          </cell>
          <cell r="H82"/>
          <cell r="I82"/>
          <cell r="J82"/>
          <cell r="K82"/>
          <cell r="L82"/>
          <cell r="M82"/>
          <cell r="N82"/>
          <cell r="O82"/>
          <cell r="P82"/>
        </row>
        <row r="83">
          <cell r="B83" t="str">
            <v>DM491</v>
          </cell>
          <cell r="C83" t="str">
            <v>FIJADOR CITOLOGIA SPRAY</v>
          </cell>
          <cell r="D83">
            <v>17</v>
          </cell>
          <cell r="E83"/>
          <cell r="F83"/>
          <cell r="G83" t="str">
            <v>Se solicitará muestra física por requerimiento del evaluador</v>
          </cell>
          <cell r="H83"/>
          <cell r="I83"/>
          <cell r="J83"/>
          <cell r="K83"/>
          <cell r="L83"/>
          <cell r="M83"/>
          <cell r="N83"/>
          <cell r="O83"/>
          <cell r="P83"/>
        </row>
        <row r="84">
          <cell r="B84" t="str">
            <v>DM1392</v>
          </cell>
          <cell r="C84" t="str">
            <v>FILTRO EXHALATORIO ANTIBAC VENTILA ALTA</v>
          </cell>
          <cell r="D84">
            <v>1</v>
          </cell>
          <cell r="E84"/>
          <cell r="F84"/>
          <cell r="G84" t="str">
            <v>Se solicitará muestra física por requerimiento del evaluador</v>
          </cell>
          <cell r="H84"/>
          <cell r="I84"/>
          <cell r="J84"/>
          <cell r="K84"/>
          <cell r="L84"/>
          <cell r="M84"/>
          <cell r="N84"/>
          <cell r="O84"/>
          <cell r="P84"/>
        </row>
        <row r="85">
          <cell r="B85" t="str">
            <v>DM1393</v>
          </cell>
          <cell r="C85" t="str">
            <v>FILTRO EXHALATORIO DESECHABLE VENTILADOR</v>
          </cell>
          <cell r="D85">
            <v>19</v>
          </cell>
          <cell r="E85"/>
          <cell r="F85"/>
          <cell r="G85" t="str">
            <v>Se solicitará muestra física por requerimiento del evaluador</v>
          </cell>
          <cell r="H85"/>
          <cell r="I85"/>
          <cell r="J85"/>
          <cell r="K85"/>
          <cell r="L85"/>
          <cell r="M85"/>
          <cell r="N85"/>
          <cell r="O85"/>
          <cell r="P85"/>
        </row>
        <row r="86">
          <cell r="B86" t="str">
            <v>DM502</v>
          </cell>
          <cell r="C86" t="str">
            <v>FILTRO INTERCAMBIADOR CALOR HUMEDAD PEDIATRICO</v>
          </cell>
          <cell r="D86">
            <v>6</v>
          </cell>
          <cell r="E86"/>
          <cell r="F86"/>
          <cell r="G86" t="str">
            <v>Se solicitará muestra física por requerimiento del evaluador</v>
          </cell>
          <cell r="H86"/>
          <cell r="I86"/>
          <cell r="J86"/>
          <cell r="K86"/>
          <cell r="L86"/>
          <cell r="M86"/>
          <cell r="N86"/>
          <cell r="O86"/>
          <cell r="P86"/>
        </row>
        <row r="87">
          <cell r="B87" t="str">
            <v>DM526</v>
          </cell>
          <cell r="C87" t="str">
            <v>GUANTE CIRUGIA N 6.5 ESTERIL SIN TALCO</v>
          </cell>
          <cell r="D87">
            <v>1275</v>
          </cell>
          <cell r="E87"/>
          <cell r="F87"/>
          <cell r="G87" t="str">
            <v>Se solicitará muestra física por requerimiento del evaluador</v>
          </cell>
          <cell r="H87"/>
          <cell r="I87"/>
          <cell r="J87"/>
          <cell r="K87"/>
          <cell r="L87"/>
          <cell r="M87"/>
          <cell r="N87"/>
          <cell r="O87"/>
          <cell r="P87"/>
        </row>
        <row r="88">
          <cell r="B88" t="str">
            <v>DM528</v>
          </cell>
          <cell r="C88" t="str">
            <v>GUANTE CIRUGIA N 7.0 ESTERIL SIN TALCO</v>
          </cell>
          <cell r="D88">
            <v>1824</v>
          </cell>
          <cell r="E88"/>
          <cell r="F88"/>
          <cell r="G88" t="str">
            <v>Se solicitará muestra física por requerimiento del evaluador</v>
          </cell>
          <cell r="H88"/>
          <cell r="I88"/>
          <cell r="J88"/>
          <cell r="K88"/>
          <cell r="L88"/>
          <cell r="M88"/>
          <cell r="N88"/>
          <cell r="O88"/>
          <cell r="P88"/>
        </row>
        <row r="89">
          <cell r="B89" t="str">
            <v>DM530</v>
          </cell>
          <cell r="C89" t="str">
            <v>GUANTE CIRUGIA N 7.5 ESTERIL SIN TALCO</v>
          </cell>
          <cell r="D89">
            <v>626</v>
          </cell>
          <cell r="E89"/>
          <cell r="F89"/>
          <cell r="G89" t="str">
            <v>Se solicitará muestra física por requerimiento del evaluador</v>
          </cell>
          <cell r="H89"/>
          <cell r="I89"/>
          <cell r="J89"/>
          <cell r="K89"/>
          <cell r="L89"/>
          <cell r="M89"/>
          <cell r="N89"/>
          <cell r="O89"/>
          <cell r="P89"/>
        </row>
        <row r="90">
          <cell r="B90" t="str">
            <v>DM532</v>
          </cell>
          <cell r="C90" t="str">
            <v>GUANTE CIRUGIA N 8.0 ESTERIL SIN TALCO</v>
          </cell>
          <cell r="D90">
            <v>506</v>
          </cell>
          <cell r="E90"/>
          <cell r="F90"/>
          <cell r="G90" t="str">
            <v>Se solicitará muestra física por requerimiento del evaluador</v>
          </cell>
          <cell r="H90"/>
          <cell r="I90"/>
          <cell r="J90"/>
          <cell r="K90"/>
          <cell r="L90"/>
          <cell r="M90"/>
          <cell r="N90"/>
          <cell r="O90"/>
          <cell r="P90"/>
        </row>
        <row r="91">
          <cell r="B91" t="str">
            <v>DM536</v>
          </cell>
          <cell r="C91" t="str">
            <v>GUANTE DE EXAMEN EN LATEX TALLA X-SMALL</v>
          </cell>
          <cell r="D91">
            <v>671</v>
          </cell>
          <cell r="E91"/>
          <cell r="F91"/>
          <cell r="G91" t="str">
            <v>Se solicitará muestra física por requerimiento del evaluador</v>
          </cell>
          <cell r="H91"/>
          <cell r="I91"/>
          <cell r="J91"/>
          <cell r="K91"/>
          <cell r="L91"/>
          <cell r="M91"/>
          <cell r="N91"/>
          <cell r="O91"/>
          <cell r="P91"/>
        </row>
        <row r="92">
          <cell r="B92" t="str">
            <v>DM1821</v>
          </cell>
          <cell r="C92" t="str">
            <v>GUANTE QUIR. ESTERIL DOBLE PROTECCION T: 6.5</v>
          </cell>
          <cell r="D92">
            <v>4</v>
          </cell>
          <cell r="E92"/>
          <cell r="F92"/>
          <cell r="G92" t="str">
            <v>Se solicitará muestra física por requerimiento del evaluador</v>
          </cell>
          <cell r="H92"/>
          <cell r="I92"/>
          <cell r="J92"/>
          <cell r="K92"/>
          <cell r="L92"/>
          <cell r="M92"/>
          <cell r="N92"/>
          <cell r="O92"/>
          <cell r="P92"/>
        </row>
        <row r="93">
          <cell r="B93" t="str">
            <v>DM1822</v>
          </cell>
          <cell r="C93" t="str">
            <v>GUANTE QUIR. ESTERIL DOBLE PROTECCION T: 7</v>
          </cell>
          <cell r="D93">
            <v>11</v>
          </cell>
          <cell r="E93"/>
          <cell r="F93"/>
          <cell r="G93" t="str">
            <v>Se solicitará muestra física por requerimiento del evaluador</v>
          </cell>
          <cell r="H93"/>
          <cell r="I93"/>
          <cell r="J93"/>
          <cell r="K93"/>
          <cell r="L93"/>
          <cell r="M93"/>
          <cell r="N93"/>
          <cell r="O93"/>
          <cell r="P93"/>
        </row>
        <row r="94">
          <cell r="B94" t="str">
            <v>DM1824</v>
          </cell>
          <cell r="C94" t="str">
            <v>GUANTE QUIR. ESTERIL DOBLE PROTECCION T: 8</v>
          </cell>
          <cell r="D94">
            <v>8</v>
          </cell>
          <cell r="E94"/>
          <cell r="F94"/>
          <cell r="G94" t="str">
            <v>Se solicitará muestra física por requerimiento del evaluador</v>
          </cell>
          <cell r="H94"/>
          <cell r="I94"/>
          <cell r="J94"/>
          <cell r="K94"/>
          <cell r="L94"/>
          <cell r="M94"/>
          <cell r="N94"/>
          <cell r="O94"/>
          <cell r="P94"/>
        </row>
        <row r="95">
          <cell r="B95" t="str">
            <v>DM1823</v>
          </cell>
          <cell r="C95" t="str">
            <v>GUANTE QUIR. ESTERIL DOBLE PROTECCION T: 7.5</v>
          </cell>
          <cell r="D95">
            <v>11</v>
          </cell>
          <cell r="E95"/>
          <cell r="F95"/>
          <cell r="G95" t="str">
            <v>Se solicitará muestra física por requerimiento del evaluador</v>
          </cell>
          <cell r="H95"/>
          <cell r="I95"/>
          <cell r="J95"/>
          <cell r="K95"/>
          <cell r="L95"/>
          <cell r="M95"/>
          <cell r="N95"/>
          <cell r="O95"/>
          <cell r="P95"/>
        </row>
        <row r="96">
          <cell r="B96" t="str">
            <v>DM1498</v>
          </cell>
          <cell r="C96" t="str">
            <v>GUIA PARA INTUBACION ENDOTRAQUEAL  N 10 FR</v>
          </cell>
          <cell r="D96">
            <v>9</v>
          </cell>
          <cell r="E96"/>
          <cell r="F96"/>
          <cell r="G96" t="str">
            <v>Se solicitará muestra física por requerimiento del evaluador</v>
          </cell>
          <cell r="H96"/>
          <cell r="I96"/>
          <cell r="J96"/>
          <cell r="K96"/>
          <cell r="L96"/>
          <cell r="M96"/>
          <cell r="N96"/>
          <cell r="O96"/>
          <cell r="P96"/>
        </row>
        <row r="97">
          <cell r="B97" t="str">
            <v>DM1497</v>
          </cell>
          <cell r="C97" t="str">
            <v>GUIA PARA INTUBACION ENDOTRAQUEAL  N 6 FR</v>
          </cell>
          <cell r="D97">
            <v>10</v>
          </cell>
          <cell r="E97"/>
          <cell r="F97"/>
          <cell r="G97" t="str">
            <v>Se solicitará muestra física por requerimiento del evaluador</v>
          </cell>
          <cell r="H97"/>
          <cell r="I97"/>
          <cell r="J97"/>
          <cell r="K97"/>
          <cell r="L97"/>
          <cell r="M97"/>
          <cell r="N97"/>
          <cell r="O97"/>
          <cell r="P97"/>
        </row>
        <row r="98">
          <cell r="B98" t="str">
            <v>DM1935</v>
          </cell>
          <cell r="C98" t="str">
            <v>GUIA HIDROFILICA DE 0,035X150CM CON ROTADOR DE GUIA</v>
          </cell>
          <cell r="D98">
            <v>2</v>
          </cell>
          <cell r="E98"/>
          <cell r="F98"/>
          <cell r="G98" t="str">
            <v>Se solicitará muestra física por requerimiento del evaluador</v>
          </cell>
          <cell r="H98"/>
          <cell r="I98"/>
          <cell r="J98"/>
          <cell r="K98"/>
          <cell r="L98"/>
          <cell r="M98"/>
          <cell r="N98"/>
          <cell r="O98"/>
          <cell r="P98"/>
        </row>
        <row r="99">
          <cell r="B99" t="str">
            <v>DM542</v>
          </cell>
          <cell r="C99" t="str">
            <v>GUIA HIDROFILICA DE 4.5 MTRS X 0.35 ML</v>
          </cell>
          <cell r="D99">
            <v>17</v>
          </cell>
          <cell r="E99"/>
          <cell r="F99"/>
          <cell r="G99" t="str">
            <v>Se solicitará muestra física por requerimiento del evaluador</v>
          </cell>
          <cell r="H99"/>
          <cell r="I99"/>
          <cell r="J99"/>
          <cell r="K99"/>
          <cell r="L99"/>
          <cell r="M99"/>
          <cell r="N99"/>
          <cell r="O99"/>
          <cell r="P99"/>
        </row>
        <row r="100">
          <cell r="B100" t="str">
            <v>DM1907</v>
          </cell>
          <cell r="C100" t="str">
            <v>GUIA URETERAL</v>
          </cell>
          <cell r="D100">
            <v>9</v>
          </cell>
          <cell r="E100"/>
          <cell r="F100"/>
          <cell r="G100" t="str">
            <v>Se solicitará muestra física por requerimiento del evaluador</v>
          </cell>
          <cell r="H100"/>
          <cell r="I100"/>
          <cell r="J100"/>
          <cell r="K100"/>
          <cell r="L100"/>
          <cell r="M100"/>
          <cell r="N100"/>
          <cell r="O100"/>
          <cell r="P100"/>
        </row>
        <row r="101">
          <cell r="B101" t="str">
            <v>DM1887</v>
          </cell>
          <cell r="C101" t="str">
            <v>HOJA DE VIDEOLARINGOSCOPIO N 3 DESECHABLE (PACIENTE ADULTO)</v>
          </cell>
          <cell r="D101">
            <v>23</v>
          </cell>
          <cell r="E101"/>
          <cell r="F101"/>
          <cell r="G101" t="str">
            <v>Se solicitará muestra física por requerimiento del evaluador</v>
          </cell>
          <cell r="H101"/>
          <cell r="I101"/>
          <cell r="J101"/>
          <cell r="K101"/>
          <cell r="L101"/>
          <cell r="M101"/>
          <cell r="N101"/>
          <cell r="O101"/>
          <cell r="P101"/>
        </row>
        <row r="102">
          <cell r="B102" t="str">
            <v>DM1888</v>
          </cell>
          <cell r="C102" t="str">
            <v>HOJA DE VIDEOLARINGOSCOPIO N 4 DESECHABLE (PACIENTE OBESO)</v>
          </cell>
          <cell r="D102">
            <v>17</v>
          </cell>
          <cell r="E102"/>
          <cell r="F102"/>
          <cell r="G102" t="str">
            <v>Se solicitará muestra física por requerimiento del evaluador</v>
          </cell>
          <cell r="H102"/>
          <cell r="I102"/>
          <cell r="J102"/>
          <cell r="K102"/>
          <cell r="L102"/>
          <cell r="M102"/>
          <cell r="N102"/>
          <cell r="O102"/>
          <cell r="P102"/>
        </row>
        <row r="103">
          <cell r="B103" t="str">
            <v>DM1889</v>
          </cell>
          <cell r="C103" t="str">
            <v>HOJA DE VIDEOLARINGOSCOPIO N 5 DESECHABLE (INTUBACION DIFICIL)</v>
          </cell>
          <cell r="D103">
            <v>3</v>
          </cell>
          <cell r="E103"/>
          <cell r="F103"/>
          <cell r="G103" t="str">
            <v>Se solicitará muestra física por requerimiento del evaluador</v>
          </cell>
          <cell r="H103"/>
          <cell r="I103"/>
          <cell r="J103"/>
          <cell r="K103"/>
          <cell r="L103"/>
          <cell r="M103"/>
          <cell r="N103"/>
          <cell r="O103"/>
          <cell r="P103"/>
        </row>
        <row r="104">
          <cell r="B104" t="str">
            <v>DM143</v>
          </cell>
          <cell r="C104" t="str">
            <v>INDICADOR CONTROL BIOLOGICO DE VAPOR  AMPOLLA LECTURA RAPIDA 24 MINUTOS PARA AUTOCLAVE GRAVITACIONAL</v>
          </cell>
          <cell r="D104">
            <v>92</v>
          </cell>
          <cell r="E104"/>
          <cell r="F104"/>
          <cell r="G104" t="str">
            <v>Se solicitará muestra física por requerimiento del evaluador</v>
          </cell>
          <cell r="H104"/>
          <cell r="I104"/>
          <cell r="J104"/>
          <cell r="K104"/>
          <cell r="L104"/>
          <cell r="M104"/>
          <cell r="N104"/>
          <cell r="O104"/>
          <cell r="P104"/>
        </row>
        <row r="105">
          <cell r="B105" t="str">
            <v>DM566</v>
          </cell>
          <cell r="C105" t="str">
            <v>INDICADOR BIOLOGICO PARA VAPOR LECTURA RAPIDA  LECTURA DE   UNA HORA A 40 MINUTOS</v>
          </cell>
          <cell r="D105">
            <v>8</v>
          </cell>
          <cell r="E105"/>
          <cell r="F105"/>
          <cell r="G105" t="str">
            <v>Se solicitará muestra física por requerimiento del evaluador</v>
          </cell>
          <cell r="H105"/>
          <cell r="I105"/>
          <cell r="J105"/>
          <cell r="K105"/>
          <cell r="L105"/>
          <cell r="M105"/>
          <cell r="N105"/>
          <cell r="O105"/>
          <cell r="P105"/>
        </row>
        <row r="106">
          <cell r="B106" t="str">
            <v>DM1973</v>
          </cell>
          <cell r="C106" t="str">
            <v>INDICADOR BIOLOGICO A VAPOR DE LECTURA RAPIDA DE 30 MINUTOS</v>
          </cell>
          <cell r="D106">
            <v>275</v>
          </cell>
          <cell r="E106"/>
          <cell r="F106"/>
          <cell r="G106" t="str">
            <v>Se solicitará muestra física por requerimiento del evaluador</v>
          </cell>
          <cell r="H106"/>
          <cell r="I106"/>
          <cell r="J106"/>
          <cell r="K106"/>
          <cell r="L106"/>
          <cell r="M106"/>
          <cell r="N106"/>
          <cell r="O106"/>
          <cell r="P106"/>
        </row>
        <row r="107">
          <cell r="B107" t="str">
            <v>DM569</v>
          </cell>
          <cell r="C107" t="str">
            <v>INDICADOR QUIMICO A VAPOR CLASE 5 X 250T</v>
          </cell>
          <cell r="D107">
            <v>3951</v>
          </cell>
          <cell r="E107"/>
          <cell r="F107"/>
          <cell r="G107" t="str">
            <v>Se solicitará muestra física por requerimiento del evaluador</v>
          </cell>
          <cell r="H107"/>
          <cell r="I107"/>
          <cell r="J107"/>
          <cell r="K107"/>
          <cell r="L107"/>
          <cell r="M107"/>
          <cell r="N107"/>
          <cell r="O107"/>
          <cell r="P107"/>
        </row>
        <row r="108">
          <cell r="B108" t="str">
            <v>DM2690</v>
          </cell>
          <cell r="C108" t="str">
            <v>INMOVILIZADOR CERVICAL DE THOMAS TALLA M</v>
          </cell>
          <cell r="D108">
            <v>5</v>
          </cell>
          <cell r="E108"/>
          <cell r="F108"/>
          <cell r="G108" t="str">
            <v>Se solicitará muestra física por requerimiento del evaluador</v>
          </cell>
          <cell r="H108"/>
          <cell r="I108"/>
          <cell r="J108"/>
          <cell r="K108"/>
          <cell r="L108"/>
          <cell r="M108"/>
          <cell r="N108"/>
          <cell r="O108"/>
          <cell r="P108"/>
        </row>
        <row r="109">
          <cell r="B109" t="str">
            <v>DM2691</v>
          </cell>
          <cell r="C109" t="str">
            <v>INMOVILIZADOR CERVICAL DE THOMAS TALLA S</v>
          </cell>
          <cell r="D109">
            <v>5</v>
          </cell>
          <cell r="E109"/>
          <cell r="F109"/>
          <cell r="G109" t="str">
            <v>Se solicitará muestra física por requerimiento del evaluador</v>
          </cell>
          <cell r="H109"/>
          <cell r="I109"/>
          <cell r="J109"/>
          <cell r="K109"/>
          <cell r="L109"/>
          <cell r="M109"/>
          <cell r="N109"/>
          <cell r="O109"/>
          <cell r="P109"/>
        </row>
        <row r="110">
          <cell r="B110" t="str">
            <v>DM618</v>
          </cell>
          <cell r="C110" t="str">
            <v>JERINGA DESECHABLE DE 3 PARTES 10 ML</v>
          </cell>
          <cell r="D110">
            <v>61281</v>
          </cell>
          <cell r="E110"/>
          <cell r="F110"/>
          <cell r="G110" t="str">
            <v>Se solicitará muestra física por requerimiento del evaluador</v>
          </cell>
          <cell r="H110"/>
          <cell r="I110"/>
          <cell r="J110"/>
          <cell r="K110"/>
          <cell r="L110"/>
          <cell r="M110"/>
          <cell r="N110"/>
          <cell r="O110"/>
          <cell r="P110"/>
        </row>
        <row r="111">
          <cell r="B111" t="str">
            <v>DM619</v>
          </cell>
          <cell r="C111" t="str">
            <v>JERINGA DESECHABLE DE 3 PARTES 20 ML</v>
          </cell>
          <cell r="D111">
            <v>11841</v>
          </cell>
          <cell r="E111"/>
          <cell r="F111"/>
          <cell r="G111" t="str">
            <v>Se solicitará muestra física por requerimiento del evaluador</v>
          </cell>
          <cell r="H111"/>
          <cell r="I111"/>
          <cell r="J111"/>
          <cell r="K111"/>
          <cell r="L111"/>
          <cell r="M111"/>
          <cell r="N111"/>
          <cell r="O111"/>
          <cell r="P111"/>
        </row>
        <row r="112">
          <cell r="B112" t="str">
            <v>DM621</v>
          </cell>
          <cell r="C112" t="str">
            <v>JERINGA DESECHABLE DE 3 PARTES 5 ML</v>
          </cell>
          <cell r="D112">
            <v>26819</v>
          </cell>
          <cell r="E112"/>
          <cell r="F112"/>
          <cell r="G112" t="str">
            <v>Se solicitará muestra física por requerimiento del evaluador</v>
          </cell>
          <cell r="H112"/>
          <cell r="I112"/>
          <cell r="J112"/>
          <cell r="K112"/>
          <cell r="L112"/>
          <cell r="M112"/>
          <cell r="N112"/>
          <cell r="O112"/>
          <cell r="P112"/>
        </row>
        <row r="113">
          <cell r="B113" t="str">
            <v>DM1394</v>
          </cell>
          <cell r="C113" t="str">
            <v>KIT CPAP NASAL DESECHABLE TALLA L O MEDIDA DE PERIMETRO CEFALICO 29-36 (INCLUYE SISTEMA INTERFASE VENTILACION NO INVASIVA NEONATAL CPAP,  GORRO, MASCARA NEONATAL NO INVASIVA, PRONG TALLA L</v>
          </cell>
          <cell r="D113">
            <v>5</v>
          </cell>
          <cell r="E113"/>
          <cell r="F113"/>
          <cell r="G113" t="str">
            <v>Se solicitará muestra física por requerimiento del evaluador</v>
          </cell>
          <cell r="H113"/>
          <cell r="I113"/>
          <cell r="J113"/>
          <cell r="K113"/>
          <cell r="L113"/>
          <cell r="M113"/>
          <cell r="N113"/>
          <cell r="O113"/>
          <cell r="P113"/>
        </row>
        <row r="114">
          <cell r="B114" t="str">
            <v>DM645</v>
          </cell>
          <cell r="C114" t="str">
            <v>KIT CPAP NASAL DESECHABLE TALLA M O MEDIDA DE PERIMETRO CEFALICO 25-29  (INCLUYE SISTEMA INTERFASE VENTILACION NO INVASIVA NEONATAL CPAP,  GORRO, MASCARA NEONATAL NO INVASIVA, PRONG TALLA M</v>
          </cell>
          <cell r="D114">
            <v>7</v>
          </cell>
          <cell r="E114"/>
          <cell r="F114"/>
          <cell r="G114" t="str">
            <v>Se solicitará muestra física por requerimiento del evaluador</v>
          </cell>
          <cell r="H114"/>
          <cell r="I114"/>
          <cell r="J114"/>
          <cell r="K114"/>
          <cell r="L114"/>
          <cell r="M114"/>
          <cell r="N114"/>
          <cell r="O114"/>
          <cell r="P114"/>
        </row>
        <row r="115">
          <cell r="B115" t="str">
            <v>DM646</v>
          </cell>
          <cell r="C115" t="str">
            <v>KIT CPAP NASAL DESECHABLE TALLA S O MEDIDA DE PERIMETRO CEFALICO 22- 25 (INCLUYE SISTEMA INTERFASE VENTILACION NO INVASIVA NEONATAL CPAP,  GORRO, MASCARA NEONATAL NO INVASIVA, PRONG TALLA S</v>
          </cell>
          <cell r="D115">
            <v>5</v>
          </cell>
          <cell r="E115"/>
          <cell r="F115"/>
          <cell r="G115" t="str">
            <v>Se solicitará muestra física por requerimiento del evaluador</v>
          </cell>
          <cell r="H115"/>
          <cell r="I115"/>
          <cell r="J115"/>
          <cell r="K115"/>
          <cell r="L115"/>
          <cell r="M115"/>
          <cell r="N115"/>
          <cell r="O115"/>
          <cell r="P115"/>
        </row>
        <row r="116">
          <cell r="B116" t="str">
            <v>DM1960</v>
          </cell>
          <cell r="C116" t="str">
            <v>KIT CPAP NASAL DESECHABLE TALLA XS O MEDIDA DE PERIMETRO CEFALICO 10-22 CMS (INCLUYE SISTEMA INTERFASE VENTILACION NO INVASIVA NEONATAL CPAP,  GORRO, MASCARA NEONATAL NO INVASIVA, PRONG)</v>
          </cell>
          <cell r="D116">
            <v>1</v>
          </cell>
          <cell r="E116"/>
          <cell r="F116"/>
          <cell r="G116" t="str">
            <v>Se solicitará muestra física por requerimiento del evaluador</v>
          </cell>
          <cell r="H116"/>
          <cell r="I116"/>
          <cell r="J116"/>
          <cell r="K116"/>
          <cell r="L116"/>
          <cell r="M116"/>
          <cell r="N116"/>
          <cell r="O116"/>
          <cell r="P116"/>
        </row>
        <row r="117">
          <cell r="B117" t="str">
            <v>DM2700</v>
          </cell>
          <cell r="C117" t="str">
            <v>KIT DE CEPILLOS DE LIMPIEZA CON CERDAS DE NYLON ANTIMICROBIANAS DE CANULA DE SUCCION (11FR)</v>
          </cell>
          <cell r="D117">
            <v>1</v>
          </cell>
          <cell r="E117"/>
          <cell r="F117"/>
          <cell r="G117" t="str">
            <v>Se solicitará muestra física por requerimiento del evaluador</v>
          </cell>
          <cell r="H117"/>
          <cell r="I117"/>
          <cell r="J117"/>
          <cell r="K117"/>
          <cell r="L117"/>
          <cell r="M117"/>
          <cell r="N117"/>
          <cell r="O117"/>
          <cell r="P117"/>
        </row>
        <row r="118">
          <cell r="B118" t="str">
            <v>DM1957</v>
          </cell>
          <cell r="C118" t="str">
            <v>KIT DE JERINGAS INYECTOR STELLANT D CT P/SDSCTP-S</v>
          </cell>
          <cell r="D118">
            <v>52</v>
          </cell>
          <cell r="E118"/>
          <cell r="F118"/>
          <cell r="G118" t="str">
            <v>Se solicitará muestra física por requerimiento del evaluador</v>
          </cell>
          <cell r="H118"/>
          <cell r="I118"/>
          <cell r="J118"/>
          <cell r="K118"/>
          <cell r="L118"/>
          <cell r="M118"/>
          <cell r="N118"/>
          <cell r="O118"/>
          <cell r="P118"/>
        </row>
        <row r="119">
          <cell r="B119" t="str">
            <v>DM632</v>
          </cell>
          <cell r="C119" t="str">
            <v>KIT GASTROSTOMIA ENDOSCOPICA N 20 FR</v>
          </cell>
          <cell r="D119">
            <v>1</v>
          </cell>
          <cell r="E119"/>
          <cell r="F119"/>
          <cell r="G119" t="str">
            <v>Se solicitará muestra física por requerimiento del evaluador</v>
          </cell>
          <cell r="H119"/>
          <cell r="I119"/>
          <cell r="J119"/>
          <cell r="K119"/>
          <cell r="L119"/>
          <cell r="M119"/>
          <cell r="N119"/>
          <cell r="O119"/>
          <cell r="P119"/>
        </row>
        <row r="120">
          <cell r="B120" t="str">
            <v>DM633</v>
          </cell>
          <cell r="C120" t="str">
            <v>KIT GASTROSTOMIA ENDOSCOPICA N 24 FR</v>
          </cell>
          <cell r="D120">
            <v>3</v>
          </cell>
          <cell r="E120"/>
          <cell r="F120"/>
          <cell r="G120" t="str">
            <v>Se solicitará muestra física por requerimiento del evaluador</v>
          </cell>
          <cell r="H120"/>
          <cell r="I120"/>
          <cell r="J120"/>
          <cell r="K120"/>
          <cell r="L120"/>
          <cell r="M120"/>
          <cell r="N120"/>
          <cell r="O120"/>
          <cell r="P120"/>
        </row>
        <row r="121">
          <cell r="B121" t="str">
            <v>DM2091</v>
          </cell>
          <cell r="C121" t="str">
            <v>KIT STEN PANCREATICO 5 FR 5 CM</v>
          </cell>
          <cell r="D121">
            <v>5</v>
          </cell>
          <cell r="E121"/>
          <cell r="F121"/>
          <cell r="G121" t="str">
            <v>Se solicitará muestra física por requerimiento del evaluador</v>
          </cell>
          <cell r="H121"/>
          <cell r="I121"/>
          <cell r="J121"/>
          <cell r="K121"/>
          <cell r="L121"/>
          <cell r="M121"/>
          <cell r="N121"/>
          <cell r="O121"/>
          <cell r="P121"/>
        </row>
        <row r="122">
          <cell r="B122" t="str">
            <v>DM652</v>
          </cell>
          <cell r="C122" t="str">
            <v>KIT TRACCION CUTANEA PEDIATRICO</v>
          </cell>
          <cell r="D122">
            <v>2</v>
          </cell>
          <cell r="E122"/>
          <cell r="F122"/>
          <cell r="G122" t="str">
            <v>Se solicitará muestra física por requerimiento del evaluador</v>
          </cell>
          <cell r="H122"/>
          <cell r="I122"/>
          <cell r="J122"/>
          <cell r="K122"/>
          <cell r="L122"/>
          <cell r="M122"/>
          <cell r="N122"/>
          <cell r="O122"/>
          <cell r="P122"/>
        </row>
        <row r="123">
          <cell r="B123" t="str">
            <v>DM668</v>
          </cell>
          <cell r="C123" t="str">
            <v>LIGADOR DE VARICES ESOFAGICAS 7 BOX</v>
          </cell>
          <cell r="D123">
            <v>3</v>
          </cell>
          <cell r="E123"/>
          <cell r="F123"/>
          <cell r="G123" t="str">
            <v>Se solicitará muestra física por requerimiento del evaluador</v>
          </cell>
          <cell r="H123"/>
          <cell r="I123"/>
          <cell r="J123"/>
          <cell r="K123"/>
          <cell r="L123"/>
          <cell r="M123"/>
          <cell r="N123"/>
          <cell r="O123"/>
          <cell r="P123"/>
        </row>
        <row r="124">
          <cell r="B124" t="str">
            <v>DM2076</v>
          </cell>
          <cell r="C124" t="str">
            <v>MALLA DE POLIPROPILENO SUAVE DE MEDIANA DENSIDAD CON PESO DE 45 A 90G/M2. MACROPOROSA PORO DE 2.38 A 3.6 X 2.38 A 3.6 MM. NO ABSORBIBLE. 7CM A 8CM X 15CM</v>
          </cell>
          <cell r="D124">
            <v>4</v>
          </cell>
          <cell r="E124"/>
          <cell r="F124"/>
          <cell r="G124" t="str">
            <v>Se solicitará muestra física por requerimiento del evaluador</v>
          </cell>
          <cell r="H124"/>
          <cell r="I124"/>
          <cell r="J124"/>
          <cell r="K124"/>
          <cell r="L124"/>
          <cell r="M124"/>
          <cell r="N124"/>
          <cell r="O124"/>
          <cell r="P124"/>
        </row>
        <row r="125">
          <cell r="B125" t="str">
            <v>DM2003</v>
          </cell>
          <cell r="C125" t="str">
            <v>MALLA MACROPOROSA MONOFILAMENTO LIGERA ULTRAFINA PARA PROLAPSO DE CUPULA VAGINAL</v>
          </cell>
          <cell r="D125">
            <v>1</v>
          </cell>
          <cell r="E125"/>
          <cell r="F125"/>
          <cell r="G125" t="str">
            <v>Se solicitará muestra física por requerimiento del evaluador</v>
          </cell>
          <cell r="H125"/>
          <cell r="I125"/>
          <cell r="J125"/>
          <cell r="K125"/>
          <cell r="L125"/>
          <cell r="M125"/>
          <cell r="N125"/>
          <cell r="O125"/>
          <cell r="P125"/>
        </row>
        <row r="126">
          <cell r="B126" t="str">
            <v>DM2724</v>
          </cell>
          <cell r="C126" t="str">
            <v>MARCADOR DE PIEL PARA CIRUGIA</v>
          </cell>
          <cell r="D126">
            <v>2</v>
          </cell>
          <cell r="E126"/>
          <cell r="F126"/>
          <cell r="G126" t="str">
            <v>Se solicitará muestra física por requerimiento del evaluador</v>
          </cell>
          <cell r="H126"/>
          <cell r="I126"/>
          <cell r="J126"/>
          <cell r="K126"/>
          <cell r="L126"/>
          <cell r="M126"/>
          <cell r="N126"/>
          <cell r="O126"/>
          <cell r="P126"/>
        </row>
        <row r="127">
          <cell r="B127" t="str">
            <v>DM705</v>
          </cell>
          <cell r="C127" t="str">
            <v>MASCARA ANESTESIA N 0</v>
          </cell>
          <cell r="D127">
            <v>3</v>
          </cell>
          <cell r="E127"/>
          <cell r="F127"/>
          <cell r="G127" t="str">
            <v>Se solicitará muestra física por requerimiento del evaluador</v>
          </cell>
          <cell r="H127"/>
          <cell r="I127"/>
          <cell r="J127"/>
          <cell r="K127"/>
          <cell r="L127"/>
          <cell r="M127"/>
          <cell r="N127"/>
          <cell r="O127"/>
          <cell r="P127"/>
        </row>
        <row r="128">
          <cell r="B128" t="str">
            <v>DM706</v>
          </cell>
          <cell r="C128" t="str">
            <v>MASCARA ANESTESIA N 1</v>
          </cell>
          <cell r="D128">
            <v>11</v>
          </cell>
          <cell r="E128"/>
          <cell r="F128"/>
          <cell r="G128" t="str">
            <v>Se solicitará muestra física por requerimiento del evaluador</v>
          </cell>
          <cell r="H128"/>
          <cell r="I128"/>
          <cell r="J128"/>
          <cell r="K128"/>
          <cell r="L128"/>
          <cell r="M128"/>
          <cell r="N128"/>
          <cell r="O128"/>
          <cell r="P128"/>
        </row>
        <row r="129">
          <cell r="B129" t="str">
            <v>DM707</v>
          </cell>
          <cell r="C129" t="str">
            <v>MASCARA ANESTESIA N 2</v>
          </cell>
          <cell r="D129">
            <v>13</v>
          </cell>
          <cell r="E129"/>
          <cell r="F129"/>
          <cell r="G129" t="str">
            <v>Se solicitará muestra física por requerimiento del evaluador</v>
          </cell>
          <cell r="H129"/>
          <cell r="I129"/>
          <cell r="J129"/>
          <cell r="K129"/>
          <cell r="L129"/>
          <cell r="M129"/>
          <cell r="N129"/>
          <cell r="O129"/>
          <cell r="P129"/>
        </row>
        <row r="130">
          <cell r="B130" t="str">
            <v>DM708</v>
          </cell>
          <cell r="C130" t="str">
            <v>MASCARA ANESTESIA N 3</v>
          </cell>
          <cell r="D130">
            <v>28</v>
          </cell>
          <cell r="E130"/>
          <cell r="F130"/>
          <cell r="G130" t="str">
            <v>Se solicitará muestra física por requerimiento del evaluador</v>
          </cell>
          <cell r="H130"/>
          <cell r="I130"/>
          <cell r="J130"/>
          <cell r="K130"/>
          <cell r="L130"/>
          <cell r="M130"/>
          <cell r="N130"/>
          <cell r="O130"/>
          <cell r="P130"/>
        </row>
        <row r="131">
          <cell r="B131" t="str">
            <v>DM709</v>
          </cell>
          <cell r="C131" t="str">
            <v>MASCARA ANESTESIA N 4</v>
          </cell>
          <cell r="D131">
            <v>105</v>
          </cell>
          <cell r="E131"/>
          <cell r="F131"/>
          <cell r="G131" t="str">
            <v>Se solicitará muestra física por requerimiento del evaluador</v>
          </cell>
          <cell r="H131"/>
          <cell r="I131"/>
          <cell r="J131"/>
          <cell r="K131"/>
          <cell r="L131"/>
          <cell r="M131"/>
          <cell r="N131"/>
          <cell r="O131"/>
          <cell r="P131"/>
        </row>
        <row r="132">
          <cell r="B132" t="str">
            <v>DM710</v>
          </cell>
          <cell r="C132" t="str">
            <v>MASCARA ANESTESIA N 5</v>
          </cell>
          <cell r="D132">
            <v>298</v>
          </cell>
          <cell r="E132"/>
          <cell r="F132"/>
          <cell r="G132" t="str">
            <v>Se solicitará muestra física por requerimiento del evaluador</v>
          </cell>
          <cell r="H132"/>
          <cell r="I132"/>
          <cell r="J132"/>
          <cell r="K132"/>
          <cell r="L132"/>
          <cell r="M132"/>
          <cell r="N132"/>
          <cell r="O132"/>
          <cell r="P132"/>
        </row>
        <row r="133">
          <cell r="B133" t="str">
            <v>DM723</v>
          </cell>
          <cell r="C133" t="str">
            <v>MASCARA LARINGEA N 2.5 DESECHABLE</v>
          </cell>
          <cell r="D133">
            <v>3</v>
          </cell>
          <cell r="E133"/>
          <cell r="F133"/>
          <cell r="G133" t="str">
            <v>Se solicitará muestra física por requerimiento del evaluador</v>
          </cell>
          <cell r="H133"/>
          <cell r="I133"/>
          <cell r="J133"/>
          <cell r="K133"/>
          <cell r="L133"/>
          <cell r="M133"/>
          <cell r="N133"/>
          <cell r="O133"/>
          <cell r="P133"/>
        </row>
        <row r="134">
          <cell r="B134" t="str">
            <v>DM735</v>
          </cell>
          <cell r="C134" t="str">
            <v>MASCARA PERILARINGEA N 3.0</v>
          </cell>
          <cell r="D134">
            <v>1</v>
          </cell>
          <cell r="E134"/>
          <cell r="F134"/>
          <cell r="G134" t="str">
            <v>Se solicitará muestra física por requerimiento del evaluador</v>
          </cell>
          <cell r="H134"/>
          <cell r="I134"/>
          <cell r="J134"/>
          <cell r="K134"/>
          <cell r="L134"/>
          <cell r="M134"/>
          <cell r="N134"/>
          <cell r="O134"/>
          <cell r="P134"/>
        </row>
        <row r="135">
          <cell r="B135" t="str">
            <v>DM736</v>
          </cell>
          <cell r="C135" t="str">
            <v>MASCARA PERILARINGEA N 4.0</v>
          </cell>
          <cell r="D135">
            <v>1</v>
          </cell>
          <cell r="E135"/>
          <cell r="F135"/>
          <cell r="G135" t="str">
            <v>Se solicitará muestra física por requerimiento del evaluador</v>
          </cell>
          <cell r="H135"/>
          <cell r="I135"/>
          <cell r="J135"/>
          <cell r="K135"/>
          <cell r="L135"/>
          <cell r="M135"/>
          <cell r="N135"/>
          <cell r="O135"/>
          <cell r="P135"/>
        </row>
        <row r="136">
          <cell r="B136" t="str">
            <v>DM775</v>
          </cell>
          <cell r="C136" t="str">
            <v>NEBULIZADOR JET CON SISTEMA VENTURY</v>
          </cell>
          <cell r="D136">
            <v>3</v>
          </cell>
          <cell r="E136"/>
          <cell r="F136"/>
          <cell r="G136" t="str">
            <v>Se solicitará muestra física por requerimiento del evaluador</v>
          </cell>
          <cell r="H136"/>
          <cell r="I136"/>
          <cell r="J136"/>
          <cell r="K136"/>
          <cell r="L136"/>
          <cell r="M136"/>
          <cell r="N136"/>
          <cell r="O136"/>
          <cell r="P136"/>
        </row>
        <row r="137">
          <cell r="B137" t="str">
            <v>DM400</v>
          </cell>
          <cell r="C137" t="str">
            <v>PAÑO IMPREGNADO CON CLORHEXIDINA AL 2 % Y ALCOHOL ISOPROPILICO AL 70%</v>
          </cell>
          <cell r="D137">
            <v>85583</v>
          </cell>
          <cell r="E137"/>
          <cell r="F137"/>
          <cell r="G137" t="str">
            <v>Se solicitará muestra física por requerimiento del evaluador</v>
          </cell>
          <cell r="H137" t="str">
            <v>INVIMA 2015 DM-0012534</v>
          </cell>
          <cell r="I137">
            <v>45692</v>
          </cell>
          <cell r="J137" t="str">
            <v>pañin plus</v>
          </cell>
          <cell r="K137" t="str">
            <v>caja x 1000 ud</v>
          </cell>
          <cell r="L137">
            <v>51</v>
          </cell>
          <cell r="M137">
            <v>0</v>
          </cell>
          <cell r="N137">
            <v>4364733</v>
          </cell>
          <cell r="O137"/>
          <cell r="P137" t="str">
            <v>CUMPLE</v>
          </cell>
        </row>
        <row r="138">
          <cell r="B138" t="str">
            <v>DM787</v>
          </cell>
          <cell r="C138" t="str">
            <v>PAPEL ELECTROCARDIOGRAFO 30 X 50 ROLLO</v>
          </cell>
          <cell r="D138">
            <v>5</v>
          </cell>
          <cell r="E138"/>
          <cell r="F138"/>
          <cell r="G138" t="str">
            <v>Se solicitará muestra física por requerimiento del evaluador</v>
          </cell>
          <cell r="H138"/>
          <cell r="I138"/>
          <cell r="J138"/>
          <cell r="K138"/>
          <cell r="L138"/>
          <cell r="M138"/>
          <cell r="N138"/>
          <cell r="O138"/>
          <cell r="P138"/>
        </row>
        <row r="139">
          <cell r="B139" t="str">
            <v>DM845</v>
          </cell>
          <cell r="C139" t="str">
            <v>PAPILOTOMO TRILUMEN</v>
          </cell>
          <cell r="D139">
            <v>19</v>
          </cell>
          <cell r="E139"/>
          <cell r="F139"/>
          <cell r="G139" t="str">
            <v>Se solicitará muestra física por requerimiento del evaluador</v>
          </cell>
          <cell r="H139"/>
          <cell r="I139"/>
          <cell r="J139"/>
          <cell r="K139"/>
          <cell r="L139"/>
          <cell r="M139"/>
          <cell r="N139"/>
          <cell r="O139"/>
          <cell r="P139"/>
        </row>
        <row r="140">
          <cell r="B140" t="str">
            <v>DM872</v>
          </cell>
          <cell r="C140" t="str">
            <v>PINZA BIOPSIA COLONOSCOPIA DESECHABLE</v>
          </cell>
          <cell r="D140">
            <v>2</v>
          </cell>
          <cell r="E140"/>
          <cell r="F140"/>
          <cell r="G140" t="str">
            <v>Se solicitará muestra física por requerimiento del evaluador</v>
          </cell>
          <cell r="H140"/>
          <cell r="I140"/>
          <cell r="J140"/>
          <cell r="K140"/>
          <cell r="L140"/>
          <cell r="M140"/>
          <cell r="N140"/>
          <cell r="O140"/>
          <cell r="P140"/>
        </row>
        <row r="141">
          <cell r="B141" t="str">
            <v>DM1598</v>
          </cell>
          <cell r="C141" t="str">
            <v>PINZA BIOSIA PARA GASTROSCOPIA DESECHABLE</v>
          </cell>
          <cell r="D141">
            <v>1</v>
          </cell>
          <cell r="E141"/>
          <cell r="F141"/>
          <cell r="G141" t="str">
            <v>Se solicitará muestra física por requerimiento del evaluador</v>
          </cell>
          <cell r="H141"/>
          <cell r="I141"/>
          <cell r="J141"/>
          <cell r="K141"/>
          <cell r="L141"/>
          <cell r="M141"/>
          <cell r="N141"/>
          <cell r="O141"/>
          <cell r="P141"/>
        </row>
        <row r="142">
          <cell r="B142" t="str">
            <v>DM871</v>
          </cell>
          <cell r="C142" t="str">
            <v>PINZA DE BIOPSIA GASTRICA DESECHABLE LONGITID 160CM- DIAMETRO DE 2,3CM SIN ESTILETE DE COPA OVAL DE UN SOLO USO CON LAS SIGUIENTES CARACTERISTICAS: ESPIRAL RECUBIERTA, MANDIBULAS DE ACERO INOXIDABLE, FENESTRADA.</v>
          </cell>
          <cell r="D142">
            <v>5</v>
          </cell>
          <cell r="E142"/>
          <cell r="F142"/>
          <cell r="G142" t="str">
            <v>Se solicitará muestra física por requerimiento del evaluador</v>
          </cell>
          <cell r="H142"/>
          <cell r="I142"/>
          <cell r="J142"/>
          <cell r="K142"/>
          <cell r="L142"/>
          <cell r="M142"/>
          <cell r="N142"/>
          <cell r="O142"/>
          <cell r="P142"/>
        </row>
        <row r="143">
          <cell r="B143" t="str">
            <v>DM869</v>
          </cell>
          <cell r="C143" t="str">
            <v>PINZA DE BIOPSIA PARA COLON DESECHABLE LONGITIDUD 230CM- DIAMETRO DE 2,3CM SIN ESTILETE DE COPA OVAL DE UN SOLO USO CON LAS SIGUIENTES CARACTERISTICAS: ESPIRAL RECUBIERTA, MANDIBULAS DE ACERO INOXIDABLE, FENESTRADA</v>
          </cell>
          <cell r="D143">
            <v>1</v>
          </cell>
          <cell r="E143"/>
          <cell r="F143"/>
          <cell r="G143" t="str">
            <v>Se solicitará muestra física por requerimiento del evaluador</v>
          </cell>
          <cell r="H143"/>
          <cell r="I143"/>
          <cell r="J143"/>
          <cell r="K143"/>
          <cell r="L143"/>
          <cell r="M143"/>
          <cell r="N143"/>
          <cell r="O143"/>
          <cell r="P143"/>
        </row>
        <row r="144">
          <cell r="B144" t="str">
            <v>DM1918</v>
          </cell>
          <cell r="C144" t="str">
            <v>PLACA ELECTROBISTURI NEONATAL DESECHABLE CON CABLE</v>
          </cell>
          <cell r="D144">
            <v>7</v>
          </cell>
          <cell r="E144"/>
          <cell r="F144"/>
          <cell r="G144" t="str">
            <v>Se solicitará muestra física por requerimiento del evaluador</v>
          </cell>
          <cell r="H144"/>
          <cell r="I144"/>
          <cell r="J144"/>
          <cell r="K144"/>
          <cell r="L144"/>
          <cell r="M144"/>
          <cell r="N144"/>
          <cell r="O144"/>
          <cell r="P144"/>
        </row>
        <row r="145">
          <cell r="B145" t="str">
            <v>DM874</v>
          </cell>
          <cell r="C145" t="str">
            <v>PLACA ELECTROBISTURI ADULTO CON CABLE</v>
          </cell>
          <cell r="D145">
            <v>895</v>
          </cell>
          <cell r="E145"/>
          <cell r="F145"/>
          <cell r="G145" t="str">
            <v>Se solicitará muestra física por requerimiento del evaluador</v>
          </cell>
          <cell r="H145"/>
          <cell r="I145"/>
          <cell r="J145"/>
          <cell r="K145"/>
          <cell r="L145"/>
          <cell r="M145"/>
          <cell r="N145"/>
          <cell r="O145"/>
          <cell r="P145"/>
        </row>
        <row r="146">
          <cell r="B146" t="str">
            <v>DM2049</v>
          </cell>
          <cell r="C146" t="str">
            <v>PROTECTOR CUTANEO EMOLIENTE CON OXIDO DE ZINC CALAMINA Y ALANTOINA 30%(ULTRA)</v>
          </cell>
          <cell r="D146">
            <v>17</v>
          </cell>
          <cell r="E146"/>
          <cell r="F146"/>
          <cell r="G146" t="str">
            <v>Se solicitará muestra física por requerimiento del evaluador</v>
          </cell>
          <cell r="H146" t="str">
            <v>NSOC89007-18CO</v>
          </cell>
          <cell r="I146">
            <v>45849</v>
          </cell>
          <cell r="J146" t="str">
            <v>JAMUC  CREMA CUTANEA ULTRA</v>
          </cell>
          <cell r="K146" t="str">
            <v>FRASCO X  150 GR</v>
          </cell>
          <cell r="L146">
            <v>28000</v>
          </cell>
          <cell r="M146">
            <v>5320</v>
          </cell>
          <cell r="N146">
            <v>566440</v>
          </cell>
          <cell r="O146"/>
          <cell r="P146" t="str">
            <v>CUMPLE</v>
          </cell>
        </row>
        <row r="147">
          <cell r="B147" t="str">
            <v>DM2475</v>
          </cell>
          <cell r="C147" t="str">
            <v>PROTECTOR EN ESPUMA PARA CODO Y TALON</v>
          </cell>
          <cell r="D147">
            <v>1</v>
          </cell>
          <cell r="E147"/>
          <cell r="F147"/>
          <cell r="G147" t="str">
            <v>Se solicitará muestra física por requerimiento del evaluador</v>
          </cell>
          <cell r="H147" t="str">
            <v>INVIMA 2016 DM-0015316</v>
          </cell>
          <cell r="I147">
            <v>46308</v>
          </cell>
          <cell r="J147" t="str">
            <v>SAFEDRESSING CODO Y TALON</v>
          </cell>
          <cell r="K147" t="str">
            <v>CAJA X 10 UND</v>
          </cell>
          <cell r="L147">
            <v>16700</v>
          </cell>
          <cell r="M147">
            <v>0</v>
          </cell>
          <cell r="N147">
            <v>16700</v>
          </cell>
          <cell r="O147"/>
          <cell r="P147" t="str">
            <v>CUMPLE</v>
          </cell>
        </row>
        <row r="148">
          <cell r="B148" t="str">
            <v>DM948</v>
          </cell>
          <cell r="C148" t="str">
            <v>RECOLECTOR PARA CORTOPUNZANTES 2,9 A 3,0 LITROS</v>
          </cell>
          <cell r="D148">
            <v>695</v>
          </cell>
          <cell r="E148"/>
          <cell r="F148"/>
          <cell r="G148" t="str">
            <v>Se solicitará muestra física por requerimiento del evaluador</v>
          </cell>
          <cell r="H148"/>
          <cell r="I148"/>
          <cell r="J148"/>
          <cell r="K148"/>
          <cell r="L148"/>
          <cell r="M148"/>
          <cell r="N148"/>
          <cell r="O148"/>
          <cell r="P148"/>
        </row>
        <row r="149">
          <cell r="B149" t="str">
            <v>DM2523</v>
          </cell>
          <cell r="C149" t="str">
            <v>RESOLUTION CLIP 235 CM Y CANAL DE 2.8 MM</v>
          </cell>
          <cell r="D149">
            <v>1</v>
          </cell>
          <cell r="E149"/>
          <cell r="F149"/>
          <cell r="G149" t="str">
            <v>Se solicitará muestra física por requerimiento del evaluador</v>
          </cell>
          <cell r="H149"/>
          <cell r="I149"/>
          <cell r="J149"/>
          <cell r="K149"/>
          <cell r="L149"/>
          <cell r="M149"/>
          <cell r="N149"/>
          <cell r="O149"/>
          <cell r="P149"/>
        </row>
        <row r="150">
          <cell r="B150" t="str">
            <v>DM2526</v>
          </cell>
          <cell r="C150" t="str">
            <v>ROLLO DE GASA IMPREGNADA EN PARAFINA DE 1 METRO POR 15  CM DE ANCHO ESTERIL</v>
          </cell>
          <cell r="D150">
            <v>1</v>
          </cell>
          <cell r="E150"/>
          <cell r="F150"/>
          <cell r="G150" t="str">
            <v>Se solicitará muestra física por requerimiento del evaluador</v>
          </cell>
          <cell r="H150"/>
          <cell r="I150"/>
          <cell r="J150"/>
          <cell r="K150"/>
          <cell r="L150"/>
          <cell r="M150"/>
          <cell r="N150"/>
          <cell r="O150"/>
          <cell r="P150"/>
        </row>
        <row r="151">
          <cell r="B151" t="str">
            <v>DM2121</v>
          </cell>
          <cell r="C151" t="str">
            <v>SONDA FOLEY SILICONADA 2 VIAS 18 FR</v>
          </cell>
          <cell r="D151">
            <v>3</v>
          </cell>
          <cell r="E151"/>
          <cell r="F151"/>
          <cell r="G151" t="str">
            <v>Se solicitará muestra física por requerimiento del evaluador</v>
          </cell>
          <cell r="H151"/>
          <cell r="I151"/>
          <cell r="J151"/>
          <cell r="K151"/>
          <cell r="L151"/>
          <cell r="M151"/>
          <cell r="N151"/>
          <cell r="O151"/>
          <cell r="P151"/>
        </row>
        <row r="152">
          <cell r="B152" t="str">
            <v>DM2184</v>
          </cell>
          <cell r="C152" t="str">
            <v>SONDA FOLEY SILICONADA 2 VIAS 20 FR</v>
          </cell>
          <cell r="D152">
            <v>2</v>
          </cell>
          <cell r="E152"/>
          <cell r="F152"/>
          <cell r="G152" t="str">
            <v>Se solicitará muestra física por requerimiento del evaluador</v>
          </cell>
          <cell r="H152"/>
          <cell r="I152"/>
          <cell r="J152"/>
          <cell r="K152"/>
          <cell r="L152"/>
          <cell r="M152"/>
          <cell r="N152"/>
          <cell r="O152"/>
          <cell r="P152"/>
        </row>
        <row r="153">
          <cell r="B153" t="str">
            <v>DM1034</v>
          </cell>
          <cell r="C153" t="str">
            <v>SONDA LEVIN N 10 NASOGASTRICA</v>
          </cell>
          <cell r="D153">
            <v>15</v>
          </cell>
          <cell r="E153"/>
          <cell r="F153"/>
          <cell r="G153" t="str">
            <v>Se solicitará muestra física por requerimiento del evaluador</v>
          </cell>
          <cell r="H153"/>
          <cell r="I153"/>
          <cell r="J153"/>
          <cell r="K153"/>
          <cell r="L153"/>
          <cell r="M153"/>
          <cell r="N153"/>
          <cell r="O153"/>
          <cell r="P153"/>
        </row>
        <row r="154">
          <cell r="B154" t="str">
            <v>DM1032</v>
          </cell>
          <cell r="C154" t="str">
            <v>SONDA VESICAL (FOLEY) 2 VIAS 6FR LATEX</v>
          </cell>
          <cell r="D154">
            <v>8</v>
          </cell>
          <cell r="E154"/>
          <cell r="F154"/>
          <cell r="G154" t="str">
            <v>Se solicitará muestra física por requerimiento del evaluador</v>
          </cell>
          <cell r="H154"/>
          <cell r="I154"/>
          <cell r="J154"/>
          <cell r="K154"/>
          <cell r="L154"/>
          <cell r="M154"/>
          <cell r="N154"/>
          <cell r="O154"/>
          <cell r="P154"/>
        </row>
        <row r="155">
          <cell r="B155" t="str">
            <v>DM1074</v>
          </cell>
          <cell r="C155" t="str">
            <v>STENT BILIAR METALICO AUTOEXPANDIBLE 10 MMD X 60 ML</v>
          </cell>
          <cell r="D155">
            <v>1</v>
          </cell>
          <cell r="E155"/>
          <cell r="F155"/>
          <cell r="G155" t="str">
            <v>Se solicitará muestra física por requerimiento del evaluador</v>
          </cell>
          <cell r="H155"/>
          <cell r="I155"/>
          <cell r="J155"/>
          <cell r="K155"/>
          <cell r="L155"/>
          <cell r="M155"/>
          <cell r="N155"/>
          <cell r="O155"/>
          <cell r="P155"/>
        </row>
        <row r="156">
          <cell r="B156" t="str">
            <v>DM2014</v>
          </cell>
          <cell r="C156" t="str">
            <v>STENT CON INTRODUCTOR 10FR X 7 CM</v>
          </cell>
          <cell r="D156">
            <v>2</v>
          </cell>
          <cell r="E156"/>
          <cell r="F156"/>
          <cell r="G156" t="str">
            <v>Se solicitará muestra física por requerimiento del evaluador</v>
          </cell>
          <cell r="H156"/>
          <cell r="I156"/>
          <cell r="J156"/>
          <cell r="K156"/>
          <cell r="L156"/>
          <cell r="M156"/>
          <cell r="N156"/>
          <cell r="O156"/>
          <cell r="P156"/>
        </row>
        <row r="157">
          <cell r="B157" t="str">
            <v>DM1073</v>
          </cell>
          <cell r="C157" t="str">
            <v>STENT BILIAR CON INTRODUCTOR 7FR X 7CM UNIDAD</v>
          </cell>
          <cell r="D157">
            <v>4</v>
          </cell>
          <cell r="E157"/>
          <cell r="F157"/>
          <cell r="G157" t="str">
            <v>Se solicitará muestra física por requerimiento del evaluador</v>
          </cell>
          <cell r="H157"/>
          <cell r="I157"/>
          <cell r="J157"/>
          <cell r="K157"/>
          <cell r="L157"/>
          <cell r="M157"/>
          <cell r="N157"/>
          <cell r="O157"/>
          <cell r="P157"/>
        </row>
        <row r="158">
          <cell r="B158" t="str">
            <v>DM1078</v>
          </cell>
          <cell r="C158" t="str">
            <v>STENT CON INTRODUCTOR 10 CM X 10FR</v>
          </cell>
          <cell r="D158">
            <v>2</v>
          </cell>
          <cell r="E158"/>
          <cell r="F158"/>
          <cell r="G158" t="str">
            <v>Se solicitará muestra física por requerimiento del evaluador</v>
          </cell>
          <cell r="H158"/>
          <cell r="I158"/>
          <cell r="J158"/>
          <cell r="K158"/>
          <cell r="L158"/>
          <cell r="M158"/>
          <cell r="N158"/>
          <cell r="O158"/>
          <cell r="P158"/>
        </row>
        <row r="159">
          <cell r="B159" t="str">
            <v>DM1551</v>
          </cell>
          <cell r="C159" t="str">
            <v>STENT CON INTRODUCTOR DE 12CM X10 FR</v>
          </cell>
          <cell r="D159">
            <v>1</v>
          </cell>
          <cell r="E159"/>
          <cell r="F159"/>
          <cell r="G159" t="str">
            <v>Se solicitará muestra física por requerimiento del evaluador</v>
          </cell>
          <cell r="H159"/>
          <cell r="I159"/>
          <cell r="J159"/>
          <cell r="K159"/>
          <cell r="L159"/>
          <cell r="M159"/>
          <cell r="N159"/>
          <cell r="O159"/>
          <cell r="P159"/>
        </row>
        <row r="160">
          <cell r="B160" t="str">
            <v>DM1071</v>
          </cell>
          <cell r="C160" t="str">
            <v>STENT BILIAR 7 FR X 12 CON INTRODUCTOR</v>
          </cell>
          <cell r="D160">
            <v>1</v>
          </cell>
          <cell r="E160"/>
          <cell r="F160"/>
          <cell r="G160" t="str">
            <v>Se solicitará muestra física por requerimiento del evaluador</v>
          </cell>
          <cell r="H160"/>
          <cell r="I160"/>
          <cell r="J160"/>
          <cell r="K160"/>
          <cell r="L160"/>
          <cell r="M160"/>
          <cell r="N160"/>
          <cell r="O160"/>
          <cell r="P160"/>
        </row>
        <row r="161">
          <cell r="B161" t="str">
            <v>DM1080</v>
          </cell>
          <cell r="C161" t="str">
            <v>STENT ESOFAGICO LONGITUD DEL EXTREMO PROXIMAL 23MM STENANT DE 18X10 CM</v>
          </cell>
          <cell r="D161">
            <v>5</v>
          </cell>
          <cell r="E161"/>
          <cell r="F161"/>
          <cell r="G161" t="str">
            <v>Se solicitará muestra física por requerimiento del evaluador</v>
          </cell>
          <cell r="H161"/>
          <cell r="I161"/>
          <cell r="J161"/>
          <cell r="K161"/>
          <cell r="L161"/>
          <cell r="M161"/>
          <cell r="N161"/>
          <cell r="O161"/>
          <cell r="P161"/>
        </row>
        <row r="162">
          <cell r="B162" t="str">
            <v>DM1081</v>
          </cell>
          <cell r="C162" t="str">
            <v>STENT ESOFAGICO LONGITUD DEL EXTREMO PROXIMAL 23MM STENANT DE 18X15 CM</v>
          </cell>
          <cell r="D162">
            <v>5</v>
          </cell>
          <cell r="E162"/>
          <cell r="F162"/>
          <cell r="G162" t="str">
            <v>Se solicitará muestra física por requerimiento del evaluador</v>
          </cell>
          <cell r="H162"/>
          <cell r="I162"/>
          <cell r="J162"/>
          <cell r="K162"/>
          <cell r="L162"/>
          <cell r="M162"/>
          <cell r="N162"/>
          <cell r="O162"/>
          <cell r="P162"/>
        </row>
        <row r="163">
          <cell r="B163" t="str">
            <v>DM1084</v>
          </cell>
          <cell r="C163" t="str">
            <v>STENT ESOFAGICO PARCIALMENTE RECUBIERTO DE 15CM UNIDAD</v>
          </cell>
          <cell r="D163">
            <v>5</v>
          </cell>
          <cell r="E163"/>
          <cell r="F163"/>
          <cell r="G163" t="str">
            <v>Se solicitará muestra física por requerimiento del evaluador</v>
          </cell>
          <cell r="H163"/>
          <cell r="I163"/>
          <cell r="J163"/>
          <cell r="K163"/>
          <cell r="L163"/>
          <cell r="M163"/>
          <cell r="N163"/>
          <cell r="O163"/>
          <cell r="P163"/>
        </row>
        <row r="164">
          <cell r="B164" t="str">
            <v>DM2069</v>
          </cell>
          <cell r="C164" t="str">
            <v>STENT ESOFAGICO TOTALMENTE RECUBIERTO 12 CM X 18 MM X 24 MM CON INTRODUCTOR</v>
          </cell>
          <cell r="D164">
            <v>1</v>
          </cell>
          <cell r="E164"/>
          <cell r="F164"/>
          <cell r="G164" t="str">
            <v>Se solicitará muestra física por requerimiento del evaluador</v>
          </cell>
          <cell r="H164"/>
          <cell r="I164"/>
          <cell r="J164"/>
          <cell r="K164"/>
          <cell r="L164"/>
          <cell r="M164"/>
          <cell r="N164"/>
          <cell r="O164"/>
          <cell r="P164"/>
        </row>
        <row r="165">
          <cell r="B165" t="str">
            <v>DM2562</v>
          </cell>
          <cell r="C165" t="str">
            <v>STENT ESOFAGICO TOTALMENTE RECUBIERTO DE 10 CM</v>
          </cell>
          <cell r="D165">
            <v>5</v>
          </cell>
          <cell r="E165"/>
          <cell r="F165"/>
          <cell r="G165" t="str">
            <v>Se solicitará muestra física por requerimiento del evaluador</v>
          </cell>
          <cell r="H165"/>
          <cell r="I165"/>
          <cell r="J165"/>
          <cell r="K165"/>
          <cell r="L165"/>
          <cell r="M165"/>
          <cell r="N165"/>
          <cell r="O165"/>
          <cell r="P165"/>
        </row>
        <row r="166">
          <cell r="B166" t="str">
            <v>DM2563</v>
          </cell>
          <cell r="C166" t="str">
            <v>STENT ESOFAGICO TOTALMENTE RECUBIERTO DE 15 CM</v>
          </cell>
          <cell r="D166">
            <v>5</v>
          </cell>
          <cell r="E166"/>
          <cell r="F166"/>
          <cell r="G166" t="str">
            <v>Se solicitará muestra física por requerimiento del evaluador</v>
          </cell>
          <cell r="H166"/>
          <cell r="I166"/>
          <cell r="J166"/>
          <cell r="K166"/>
          <cell r="L166"/>
          <cell r="M166"/>
          <cell r="N166"/>
          <cell r="O166"/>
          <cell r="P166"/>
        </row>
        <row r="167">
          <cell r="B167" t="str">
            <v>DM2564</v>
          </cell>
          <cell r="C167" t="str">
            <v>STENT PILORICO</v>
          </cell>
          <cell r="D167">
            <v>5</v>
          </cell>
          <cell r="E167"/>
          <cell r="F167"/>
          <cell r="G167" t="str">
            <v>Se solicitará muestra física por requerimiento del evaluador</v>
          </cell>
          <cell r="H167"/>
          <cell r="I167"/>
          <cell r="J167"/>
          <cell r="K167"/>
          <cell r="L167"/>
          <cell r="M167"/>
          <cell r="N167"/>
          <cell r="O167"/>
          <cell r="P167"/>
        </row>
        <row r="168">
          <cell r="B168" t="str">
            <v>DM1959</v>
          </cell>
          <cell r="C168" t="str">
            <v>TEST DE BOWIE DICK PARA PROCESO A VAPOR PREENSAMBLADO</v>
          </cell>
          <cell r="D168">
            <v>104</v>
          </cell>
          <cell r="E168"/>
          <cell r="F168"/>
          <cell r="G168" t="str">
            <v>Se solicitará muestra física por requerimiento del evaluador</v>
          </cell>
          <cell r="H168"/>
          <cell r="I168"/>
          <cell r="J168"/>
          <cell r="K168"/>
          <cell r="L168"/>
          <cell r="M168"/>
          <cell r="N168"/>
          <cell r="O168"/>
          <cell r="P168"/>
        </row>
        <row r="169">
          <cell r="B169" t="str">
            <v>DM2602</v>
          </cell>
          <cell r="C169" t="str">
            <v>TUBO ENDOTRAQUEAL N. 6.5 SIN BALON, APIROGENO, RADIOPACO Y ESTERIL</v>
          </cell>
          <cell r="D169">
            <v>3</v>
          </cell>
          <cell r="E169"/>
          <cell r="F169"/>
          <cell r="G169" t="str">
            <v>Se solicitará muestra física por requerimiento del evaluador</v>
          </cell>
          <cell r="H169"/>
          <cell r="I169"/>
          <cell r="J169"/>
          <cell r="K169"/>
          <cell r="L169"/>
          <cell r="M169"/>
          <cell r="N169"/>
          <cell r="O169"/>
          <cell r="P169"/>
        </row>
        <row r="170">
          <cell r="B170" t="str">
            <v>DM1170</v>
          </cell>
          <cell r="C170" t="str">
            <v>TUBO ENDOTRAQUEAL REFORZADO 6/5 C/B</v>
          </cell>
          <cell r="D170">
            <v>2</v>
          </cell>
          <cell r="E170"/>
          <cell r="F170"/>
          <cell r="G170" t="str">
            <v>Se solicitará muestra física por requerimiento del evaluador</v>
          </cell>
          <cell r="H170"/>
          <cell r="I170"/>
          <cell r="J170"/>
          <cell r="K170"/>
          <cell r="L170"/>
          <cell r="M170"/>
          <cell r="N170"/>
          <cell r="O170"/>
          <cell r="P170"/>
        </row>
        <row r="171">
          <cell r="B171" t="str">
            <v>DM1173</v>
          </cell>
          <cell r="C171" t="str">
            <v>TUBO ENDOTRAQUEAL REFORZADO 8/0 C/B</v>
          </cell>
          <cell r="D171">
            <v>7</v>
          </cell>
          <cell r="E171"/>
          <cell r="F171"/>
          <cell r="G171" t="str">
            <v>Se solicitará muestra física por requerimiento del evaluador</v>
          </cell>
          <cell r="H171"/>
          <cell r="I171"/>
          <cell r="J171"/>
          <cell r="K171"/>
          <cell r="L171"/>
          <cell r="M171"/>
          <cell r="N171"/>
          <cell r="O171"/>
          <cell r="P171"/>
        </row>
        <row r="172">
          <cell r="B172" t="str">
            <v>DM1333</v>
          </cell>
          <cell r="C172" t="str">
            <v>TUBO ENDOTRAQUEAL REFORZADO CON BALON N 8.5</v>
          </cell>
          <cell r="D172">
            <v>1</v>
          </cell>
          <cell r="E172"/>
          <cell r="F172"/>
          <cell r="G172" t="str">
            <v>Se solicitará muestra física por requerimiento del evaluador</v>
          </cell>
          <cell r="H172"/>
          <cell r="I172"/>
          <cell r="J172"/>
          <cell r="K172"/>
          <cell r="L172"/>
          <cell r="M172"/>
          <cell r="N172"/>
          <cell r="O172"/>
          <cell r="P172"/>
        </row>
        <row r="173">
          <cell r="B173" t="str">
            <v>DM1172</v>
          </cell>
          <cell r="C173" t="str">
            <v>TUBO ENDOTRAQUEAL REFORZADO 7/5 C/B</v>
          </cell>
          <cell r="D173">
            <v>10</v>
          </cell>
          <cell r="E173"/>
          <cell r="F173"/>
          <cell r="G173" t="str">
            <v>Se solicitará muestra física por requerimiento del evaluador</v>
          </cell>
          <cell r="H173"/>
          <cell r="I173"/>
          <cell r="J173"/>
          <cell r="K173"/>
          <cell r="L173"/>
          <cell r="M173"/>
          <cell r="N173"/>
          <cell r="O173"/>
          <cell r="P173"/>
        </row>
        <row r="174">
          <cell r="B174" t="str">
            <v>DM1169</v>
          </cell>
          <cell r="C174" t="str">
            <v>TUBO ENDOTRAQUEAL REFORZADO 6/0 C/B</v>
          </cell>
          <cell r="D174">
            <v>7</v>
          </cell>
          <cell r="E174"/>
          <cell r="F174"/>
          <cell r="G174" t="str">
            <v>Se solicitará muestra física por requerimiento del evaluador</v>
          </cell>
          <cell r="H174"/>
          <cell r="I174"/>
          <cell r="J174"/>
          <cell r="K174"/>
          <cell r="L174"/>
          <cell r="M174"/>
          <cell r="N174"/>
          <cell r="O174"/>
          <cell r="P174"/>
        </row>
        <row r="175">
          <cell r="B175" t="str">
            <v>DM1171</v>
          </cell>
          <cell r="C175" t="str">
            <v>TUBO ENDOTRAQUEAL REFORZADO 7/0 C/B</v>
          </cell>
          <cell r="D175">
            <v>5</v>
          </cell>
          <cell r="E175"/>
          <cell r="F175"/>
          <cell r="G175" t="str">
            <v>Se solicitará muestra física por requerimiento del evaluador</v>
          </cell>
          <cell r="H175"/>
          <cell r="I175"/>
          <cell r="J175"/>
          <cell r="K175"/>
          <cell r="L175"/>
          <cell r="M175"/>
          <cell r="N175"/>
          <cell r="O175"/>
          <cell r="P175"/>
        </row>
        <row r="176">
          <cell r="B176" t="str">
            <v>DM1188</v>
          </cell>
          <cell r="C176" t="str">
            <v>TUBO TRAMPA PARA SPECIMEN CON ADAPTADOR DESECHABLE  (TRAMPA DE LUKENS)</v>
          </cell>
          <cell r="D176">
            <v>76</v>
          </cell>
          <cell r="E176"/>
          <cell r="F176"/>
          <cell r="G176" t="str">
            <v>Se solicitará muestra física por requerimiento del evaluador</v>
          </cell>
          <cell r="H176"/>
          <cell r="I176"/>
          <cell r="J176"/>
          <cell r="K176"/>
          <cell r="L176"/>
          <cell r="M176"/>
          <cell r="N176"/>
          <cell r="O176"/>
          <cell r="P176"/>
        </row>
        <row r="177">
          <cell r="B177" t="str">
            <v>DM1872</v>
          </cell>
          <cell r="C177" t="str">
            <v>CAMPO QUIRURGICO FENESTRADO 225X280</v>
          </cell>
          <cell r="D177">
            <v>17</v>
          </cell>
          <cell r="E177"/>
          <cell r="F177"/>
          <cell r="G177"/>
          <cell r="H177"/>
          <cell r="I177"/>
          <cell r="J177"/>
          <cell r="K177"/>
          <cell r="L177"/>
          <cell r="M177"/>
          <cell r="N177"/>
          <cell r="O177"/>
          <cell r="P177"/>
        </row>
        <row r="178">
          <cell r="B178" t="str">
            <v>DM1232</v>
          </cell>
          <cell r="C178" t="str">
            <v>ACIDO TRICLOROACETICO 70% X 30 ML</v>
          </cell>
          <cell r="D178">
            <v>1</v>
          </cell>
          <cell r="E178"/>
          <cell r="F178"/>
          <cell r="G178"/>
          <cell r="H178"/>
          <cell r="I178"/>
          <cell r="J178"/>
          <cell r="K178"/>
          <cell r="L178"/>
          <cell r="M178"/>
          <cell r="N178"/>
          <cell r="O178"/>
          <cell r="P178"/>
        </row>
        <row r="179">
          <cell r="B179" t="str">
            <v>DM2036</v>
          </cell>
          <cell r="C179" t="str">
            <v>ACIDO TRICLOROACETICO AL 85% X 50CC</v>
          </cell>
          <cell r="D179">
            <v>1</v>
          </cell>
          <cell r="E179"/>
          <cell r="F179"/>
          <cell r="G179"/>
          <cell r="H179"/>
          <cell r="I179"/>
          <cell r="J179"/>
          <cell r="K179"/>
          <cell r="L179"/>
          <cell r="M179"/>
          <cell r="N179"/>
          <cell r="O179"/>
          <cell r="P179"/>
        </row>
        <row r="180">
          <cell r="B180" t="str">
            <v>DM2363</v>
          </cell>
          <cell r="C180" t="str">
            <v>CANASTILLA LITOTRIPCIA</v>
          </cell>
          <cell r="D180">
            <v>1</v>
          </cell>
          <cell r="E180"/>
          <cell r="F180"/>
          <cell r="G180"/>
          <cell r="H180"/>
          <cell r="I180"/>
          <cell r="J180"/>
          <cell r="K180"/>
          <cell r="L180"/>
          <cell r="M180"/>
          <cell r="N180"/>
          <cell r="O180"/>
          <cell r="P180"/>
        </row>
        <row r="181">
          <cell r="B181" t="str">
            <v>DM1240</v>
          </cell>
          <cell r="C181" t="str">
            <v>CEPILLO PLASTICO PARA LAVADO DE INSTRUMENTAL</v>
          </cell>
          <cell r="D181">
            <v>1</v>
          </cell>
          <cell r="E181"/>
          <cell r="F181"/>
          <cell r="G181"/>
          <cell r="H181"/>
          <cell r="I181"/>
          <cell r="J181"/>
          <cell r="K181"/>
          <cell r="L181"/>
          <cell r="M181"/>
          <cell r="N181"/>
          <cell r="O181"/>
          <cell r="P181"/>
        </row>
        <row r="182">
          <cell r="B182" t="str">
            <v>DM797</v>
          </cell>
          <cell r="C182" t="str">
            <v>PAPEL MF MODELO F9 MONITOREO FETAL 9 X 11 CM</v>
          </cell>
          <cell r="D182">
            <v>3</v>
          </cell>
          <cell r="E182"/>
          <cell r="F182"/>
          <cell r="G182"/>
          <cell r="H182"/>
          <cell r="I182"/>
          <cell r="J182"/>
          <cell r="K182"/>
          <cell r="L182"/>
          <cell r="M182"/>
          <cell r="N182"/>
          <cell r="O182"/>
          <cell r="P182"/>
        </row>
        <row r="183">
          <cell r="B183" t="str">
            <v>DM1418</v>
          </cell>
          <cell r="C183" t="str">
            <v>BRAZALETE TENSIOMETRO ADULTO 1 VIA - REUSABLE</v>
          </cell>
          <cell r="D183">
            <v>13</v>
          </cell>
          <cell r="E183"/>
          <cell r="F183"/>
          <cell r="G183"/>
          <cell r="H183"/>
          <cell r="I183"/>
          <cell r="J183"/>
          <cell r="K183"/>
          <cell r="L183"/>
          <cell r="M183"/>
          <cell r="N183"/>
          <cell r="O183"/>
          <cell r="P183"/>
        </row>
        <row r="184">
          <cell r="B184" t="str">
            <v>REP03354</v>
          </cell>
          <cell r="C184" t="str">
            <v>BRAZALETE 1 VIA PEDIATRICO ENTRE 7 Y 15  CM REUSABLE</v>
          </cell>
          <cell r="D184">
            <v>2</v>
          </cell>
          <cell r="E184"/>
          <cell r="F184"/>
          <cell r="G184"/>
          <cell r="H184"/>
          <cell r="I184"/>
          <cell r="J184"/>
          <cell r="K184"/>
          <cell r="L184"/>
          <cell r="M184"/>
          <cell r="N184"/>
          <cell r="O184"/>
          <cell r="P184"/>
        </row>
        <row r="185">
          <cell r="B185" t="str">
            <v>REP02077</v>
          </cell>
          <cell r="C185" t="str">
            <v>BRAZALETE 1 VIA PEDIATRICO NO. 9 REUSABLE</v>
          </cell>
          <cell r="D185">
            <v>4</v>
          </cell>
          <cell r="E185"/>
          <cell r="F185"/>
          <cell r="G185"/>
          <cell r="H185"/>
          <cell r="I185"/>
          <cell r="J185"/>
          <cell r="K185"/>
          <cell r="L185"/>
          <cell r="M185"/>
          <cell r="N185"/>
          <cell r="O185"/>
          <cell r="P185"/>
        </row>
        <row r="186">
          <cell r="B186" t="str">
            <v>REP03353</v>
          </cell>
          <cell r="C186" t="str">
            <v>BRAZALETE 1 VIA PEDIATRICO NO. ENTRE 16 Y 19 CM REUSABLE</v>
          </cell>
          <cell r="D186">
            <v>4</v>
          </cell>
          <cell r="E186"/>
          <cell r="F186"/>
          <cell r="G186"/>
          <cell r="H186"/>
          <cell r="I186"/>
          <cell r="J186"/>
          <cell r="K186"/>
          <cell r="L186"/>
          <cell r="M186"/>
          <cell r="N186"/>
          <cell r="O186"/>
          <cell r="P186"/>
        </row>
        <row r="187">
          <cell r="B187" t="str">
            <v>REP02453</v>
          </cell>
          <cell r="C187" t="str">
            <v>BRAZALETE TENSIOMETRO ADULTO 2 VIAS - REUSABLE</v>
          </cell>
          <cell r="D187">
            <v>15</v>
          </cell>
          <cell r="E187"/>
          <cell r="F187"/>
          <cell r="G187"/>
          <cell r="H187"/>
          <cell r="I187"/>
          <cell r="J187"/>
          <cell r="K187"/>
          <cell r="L187"/>
          <cell r="M187"/>
          <cell r="N187"/>
          <cell r="O187"/>
          <cell r="P187"/>
        </row>
        <row r="188">
          <cell r="B188" t="str">
            <v>REP02093</v>
          </cell>
          <cell r="C188" t="str">
            <v>BRAZALETE 2 VIAS PEDIATRICO REUSABLE</v>
          </cell>
          <cell r="D188">
            <v>1</v>
          </cell>
          <cell r="E188"/>
          <cell r="F188"/>
          <cell r="G188"/>
          <cell r="H188"/>
          <cell r="I188"/>
          <cell r="J188"/>
          <cell r="K188"/>
          <cell r="L188"/>
          <cell r="M188"/>
          <cell r="N188"/>
          <cell r="O188"/>
          <cell r="P188"/>
        </row>
        <row r="189">
          <cell r="B189" t="str">
            <v>DM439</v>
          </cell>
          <cell r="C189" t="str">
            <v>ELECTRODO DESECHABLE PARA DEA ADULTOS Y UNA BATERIA DESECHABLE PARA DESFRIBILADOR EXTERNO AUTOMATICO MARCA SCHILLER ( FRED EASY REF 0-21-0013 )</v>
          </cell>
          <cell r="D189">
            <v>1</v>
          </cell>
          <cell r="E189"/>
          <cell r="F189"/>
          <cell r="G189"/>
          <cell r="H189"/>
          <cell r="I189"/>
          <cell r="J189"/>
          <cell r="K189"/>
          <cell r="L189"/>
          <cell r="M189"/>
          <cell r="N189"/>
          <cell r="O189"/>
          <cell r="P189"/>
        </row>
        <row r="190">
          <cell r="B190" t="str">
            <v>DM440</v>
          </cell>
          <cell r="C190" t="str">
            <v>ELECTRODO DESECHABLE PARA DEA PEDIATRICO Y UNA BATERIA DESECHABLE PARA DESFRIBILADOR EXTERNO AUTOMATICO MARCA SCHILLER ( FRED EASY REF 0-21-0013 )</v>
          </cell>
          <cell r="D190">
            <v>1</v>
          </cell>
          <cell r="E190"/>
          <cell r="F190"/>
          <cell r="G190"/>
          <cell r="H190"/>
          <cell r="I190"/>
          <cell r="J190"/>
          <cell r="K190"/>
          <cell r="L190"/>
          <cell r="M190"/>
          <cell r="N190"/>
          <cell r="O190"/>
          <cell r="P190"/>
        </row>
        <row r="191">
          <cell r="B191" t="str">
            <v>DM2627</v>
          </cell>
          <cell r="C191" t="str">
            <v>ELECTRODO PARA DESFIBRILADOR PARCHE ADULTO PRIMEDIC XD110XE</v>
          </cell>
          <cell r="D191">
            <v>1</v>
          </cell>
          <cell r="E191"/>
          <cell r="F191"/>
          <cell r="G191"/>
          <cell r="H191"/>
          <cell r="I191"/>
          <cell r="J191"/>
          <cell r="K191"/>
          <cell r="L191"/>
          <cell r="M191"/>
          <cell r="N191"/>
          <cell r="O191"/>
          <cell r="P191"/>
        </row>
        <row r="192">
          <cell r="B192" t="str">
            <v>DM2628</v>
          </cell>
          <cell r="C192" t="str">
            <v>ELECTRODO PARA DESFIBRILADOR PARCHE ADULTO INNOMED CARDIO-AID200B</v>
          </cell>
          <cell r="D192">
            <v>1</v>
          </cell>
          <cell r="E192"/>
          <cell r="F192"/>
          <cell r="G192"/>
          <cell r="H192"/>
          <cell r="I192"/>
          <cell r="J192"/>
          <cell r="K192"/>
          <cell r="L192"/>
          <cell r="M192"/>
          <cell r="N192"/>
          <cell r="O192"/>
          <cell r="P192"/>
        </row>
        <row r="193">
          <cell r="B193" t="str">
            <v>DM2304</v>
          </cell>
          <cell r="C193" t="str">
            <v>ELECTRODO PARCHE DESECHABLE EXTERNO PARA MARCAPASOS ADULTO PARA DESFIBRILADOR MARCA EQUIPO NIHON KODHEN MODELO TEC 5531 E</v>
          </cell>
          <cell r="D193">
            <v>1</v>
          </cell>
          <cell r="E193"/>
          <cell r="F193"/>
          <cell r="G193"/>
          <cell r="H193"/>
          <cell r="I193"/>
          <cell r="J193"/>
          <cell r="K193"/>
          <cell r="L193"/>
          <cell r="M193"/>
          <cell r="N193"/>
          <cell r="O193"/>
          <cell r="P193"/>
        </row>
        <row r="194">
          <cell r="B194" t="str">
            <v>DM2633</v>
          </cell>
          <cell r="C194" t="str">
            <v>ELECTRODOS PARA DESFIBRILACION ADULTO MINDAY BENEHEART D1-D2-D3-D5-D6</v>
          </cell>
          <cell r="D194">
            <v>1</v>
          </cell>
          <cell r="E194"/>
          <cell r="F194"/>
          <cell r="G194"/>
          <cell r="H194"/>
          <cell r="I194"/>
          <cell r="J194"/>
          <cell r="K194"/>
          <cell r="L194"/>
          <cell r="M194"/>
          <cell r="N194"/>
          <cell r="O194"/>
          <cell r="P194"/>
        </row>
        <row r="195">
          <cell r="B195" t="str">
            <v>DM1691</v>
          </cell>
          <cell r="C195" t="str">
            <v>FILTRO INCUBADORA</v>
          </cell>
          <cell r="D195">
            <v>1</v>
          </cell>
          <cell r="E195"/>
          <cell r="F195"/>
          <cell r="G195"/>
          <cell r="H195"/>
          <cell r="I195"/>
          <cell r="J195"/>
          <cell r="K195"/>
          <cell r="L195"/>
          <cell r="M195"/>
          <cell r="N195"/>
          <cell r="O195"/>
          <cell r="P195"/>
        </row>
        <row r="196">
          <cell r="B196" t="str">
            <v>DM2646</v>
          </cell>
          <cell r="C196" t="str">
            <v>FILTROS HIDROFOBICOS MANGUERA -MANGUERA PARA ASPIRADOR DE SECRECIONES</v>
          </cell>
          <cell r="D196">
            <v>1</v>
          </cell>
          <cell r="E196"/>
          <cell r="F196"/>
          <cell r="G196"/>
          <cell r="H196"/>
          <cell r="I196"/>
          <cell r="J196"/>
          <cell r="K196"/>
          <cell r="L196"/>
          <cell r="M196"/>
          <cell r="N196"/>
          <cell r="O196"/>
          <cell r="P196"/>
        </row>
        <row r="197">
          <cell r="B197" t="str">
            <v>DM2439</v>
          </cell>
          <cell r="C197" t="str">
            <v>PAPEL PARA DESFIBRILADOR 80 MM X 30 EN Z</v>
          </cell>
          <cell r="D197">
            <v>10</v>
          </cell>
          <cell r="E197"/>
          <cell r="F197"/>
          <cell r="G197"/>
          <cell r="H197"/>
          <cell r="I197"/>
          <cell r="J197"/>
          <cell r="K197"/>
          <cell r="L197"/>
          <cell r="M197"/>
          <cell r="N197"/>
          <cell r="O197"/>
          <cell r="P197"/>
        </row>
        <row r="198">
          <cell r="B198" t="str">
            <v>DM2441</v>
          </cell>
          <cell r="C198" t="str">
            <v>PAPEL PARA DESFIBRILADOR 80 MMX 70 MM X 315 HOJAS PLEGADO EN Z</v>
          </cell>
          <cell r="D198">
            <v>10</v>
          </cell>
          <cell r="E198"/>
          <cell r="F198"/>
          <cell r="G198"/>
          <cell r="H198"/>
          <cell r="I198"/>
          <cell r="J198"/>
          <cell r="K198"/>
          <cell r="L198"/>
          <cell r="M198"/>
          <cell r="N198"/>
          <cell r="O198"/>
          <cell r="P198"/>
        </row>
        <row r="199">
          <cell r="B199" t="str">
            <v>IMG00006</v>
          </cell>
          <cell r="C199" t="str">
            <v>PAPEL ELECTROCARDIAGROFO SCHILLER 80X70</v>
          </cell>
          <cell r="D199">
            <v>10</v>
          </cell>
          <cell r="E199"/>
          <cell r="F199"/>
          <cell r="G199"/>
          <cell r="H199"/>
          <cell r="I199"/>
          <cell r="J199"/>
          <cell r="K199"/>
          <cell r="L199"/>
          <cell r="M199"/>
          <cell r="N199"/>
          <cell r="O199"/>
          <cell r="P199"/>
        </row>
        <row r="200">
          <cell r="B200" t="str">
            <v>DM822</v>
          </cell>
          <cell r="C200" t="str">
            <v>PAPEL PARA MONITOR FETAL CADENCE MFM II 110 X 90 MM</v>
          </cell>
          <cell r="D200">
            <v>8</v>
          </cell>
          <cell r="E200"/>
          <cell r="F200"/>
          <cell r="G200"/>
          <cell r="H200"/>
          <cell r="I200"/>
          <cell r="J200"/>
          <cell r="K200"/>
          <cell r="L200"/>
          <cell r="M200"/>
          <cell r="N200"/>
          <cell r="O200"/>
          <cell r="P200"/>
        </row>
        <row r="201">
          <cell r="B201" t="str">
            <v>DM2104</v>
          </cell>
          <cell r="C201" t="str">
            <v>PAPEL PARA MONITOR FETAL 112 MM X 100 MM X 160 HOJAS PLEGADO EN Z</v>
          </cell>
          <cell r="D201">
            <v>2</v>
          </cell>
          <cell r="E201"/>
          <cell r="F201"/>
          <cell r="G201"/>
          <cell r="H201"/>
          <cell r="I201"/>
          <cell r="J201"/>
          <cell r="K201"/>
          <cell r="L201"/>
          <cell r="M201"/>
          <cell r="N201"/>
          <cell r="O201"/>
          <cell r="P201"/>
        </row>
        <row r="202">
          <cell r="B202" t="str">
            <v>DM1600</v>
          </cell>
          <cell r="C202" t="str">
            <v>PAPEL MONITOR FETAL 90 MM X 150</v>
          </cell>
          <cell r="D202">
            <v>2</v>
          </cell>
          <cell r="E202"/>
          <cell r="F202"/>
          <cell r="G202"/>
          <cell r="H202"/>
          <cell r="I202"/>
          <cell r="J202"/>
          <cell r="K202"/>
          <cell r="L202"/>
          <cell r="M202"/>
          <cell r="N202"/>
          <cell r="O202"/>
          <cell r="P202"/>
        </row>
        <row r="203">
          <cell r="B203" t="str">
            <v>DM2060</v>
          </cell>
          <cell r="C203" t="str">
            <v>PAPEL OTOEMISOR EN ROLLO 112 X 27</v>
          </cell>
          <cell r="D203">
            <v>11</v>
          </cell>
          <cell r="E203"/>
          <cell r="F203"/>
          <cell r="G203"/>
          <cell r="H203"/>
          <cell r="I203"/>
          <cell r="J203"/>
          <cell r="K203"/>
          <cell r="L203"/>
          <cell r="M203"/>
          <cell r="N203"/>
          <cell r="O203"/>
          <cell r="P203"/>
        </row>
        <row r="204">
          <cell r="B204" t="str">
            <v>DM2449</v>
          </cell>
          <cell r="C204" t="str">
            <v>PARCHE-ELECTRODO PARA DESFIBRILADOR ZOLL M SERIES ADULTO</v>
          </cell>
          <cell r="D204">
            <v>1</v>
          </cell>
          <cell r="E204"/>
          <cell r="F204"/>
          <cell r="G204"/>
          <cell r="H204"/>
          <cell r="I204"/>
          <cell r="J204"/>
          <cell r="K204"/>
          <cell r="L204"/>
          <cell r="M204"/>
          <cell r="N204"/>
          <cell r="O204"/>
          <cell r="P204"/>
        </row>
        <row r="205">
          <cell r="B205" t="str">
            <v>DM849</v>
          </cell>
          <cell r="C205" t="str">
            <v>PARCHE-ELECTRODO DESECHABLE PARA DESFIBRILADOR ADULTO MARCA ZOLL R UNIDAD</v>
          </cell>
          <cell r="D205">
            <v>1</v>
          </cell>
          <cell r="E205"/>
          <cell r="F205"/>
          <cell r="G205"/>
          <cell r="H205"/>
          <cell r="I205"/>
          <cell r="J205"/>
          <cell r="K205"/>
          <cell r="L205"/>
          <cell r="M205"/>
          <cell r="N205"/>
          <cell r="O205"/>
          <cell r="P205"/>
        </row>
        <row r="206">
          <cell r="B206" t="str">
            <v>DM1861</v>
          </cell>
          <cell r="C206" t="str">
            <v>PARCHE PARA DESFIBRILADOR ZOLL PEDIATRIC</v>
          </cell>
          <cell r="D206">
            <v>1</v>
          </cell>
          <cell r="E206"/>
          <cell r="F206"/>
          <cell r="G206"/>
          <cell r="H206"/>
          <cell r="I206"/>
          <cell r="J206"/>
          <cell r="K206"/>
          <cell r="L206"/>
          <cell r="M206"/>
          <cell r="N206"/>
          <cell r="O206"/>
          <cell r="P206"/>
        </row>
        <row r="207">
          <cell r="B207" t="str">
            <v>DM1427</v>
          </cell>
          <cell r="C207" t="str">
            <v>SENSOR PARA SATURACION NEONATAL TIPO NELLCOR - DESECHABLE</v>
          </cell>
          <cell r="D207">
            <v>5</v>
          </cell>
          <cell r="E207"/>
          <cell r="F207"/>
          <cell r="G207"/>
          <cell r="H207"/>
          <cell r="I207"/>
          <cell r="J207"/>
          <cell r="K207"/>
          <cell r="L207"/>
          <cell r="M207"/>
          <cell r="N207"/>
          <cell r="O207"/>
          <cell r="P207"/>
        </row>
        <row r="208">
          <cell r="B208" t="str">
            <v>DM1724</v>
          </cell>
          <cell r="C208" t="str">
            <v>TRAMPA DE CAPNOGRAFIA PARA MONITOR MULTIPAROMETRO(MINDRAY)</v>
          </cell>
          <cell r="D208">
            <v>5</v>
          </cell>
          <cell r="E208"/>
          <cell r="F208"/>
          <cell r="G208"/>
          <cell r="H208"/>
          <cell r="I208"/>
          <cell r="J208"/>
          <cell r="K208"/>
          <cell r="L208"/>
          <cell r="M208"/>
          <cell r="N208"/>
          <cell r="O208"/>
          <cell r="P208"/>
        </row>
        <row r="209">
          <cell r="B209" t="str">
            <v>DM2586</v>
          </cell>
          <cell r="C209" t="str">
            <v>TRAMPA DE CAPNOGRAFIA PARA MONITOR MULTIPAROMETRO(MINDRAY) MODELO EPM</v>
          </cell>
          <cell r="D209">
            <v>1</v>
          </cell>
          <cell r="E209"/>
          <cell r="F209"/>
          <cell r="G209"/>
          <cell r="H209"/>
          <cell r="I209"/>
          <cell r="J209"/>
          <cell r="K209"/>
          <cell r="L209"/>
          <cell r="M209"/>
          <cell r="N209"/>
          <cell r="O209"/>
          <cell r="P209"/>
        </row>
        <row r="210">
          <cell r="B210" t="str">
            <v>DM2176</v>
          </cell>
          <cell r="C210" t="str">
            <v>APOSITO ADHESIVO SUPER ABSORBENTE DE SILICONA CON ESPUMA DE POLIURETANO CON GRANOS ABSORBENTE CON EL PARAMETRO DE 15X15 CM MAS 5 CM</v>
          </cell>
          <cell r="D210">
            <v>2</v>
          </cell>
          <cell r="E210"/>
          <cell r="F210"/>
          <cell r="G210"/>
          <cell r="H210"/>
          <cell r="I210"/>
          <cell r="J210"/>
          <cell r="K210"/>
          <cell r="L210"/>
          <cell r="M210"/>
          <cell r="N210"/>
          <cell r="O210"/>
          <cell r="P210"/>
        </row>
        <row r="211">
          <cell r="B211" t="str">
            <v>DM115</v>
          </cell>
          <cell r="C211" t="str">
            <v>APOSITO HIDROFIBRA 15 X 20 CM</v>
          </cell>
          <cell r="D211">
            <v>2</v>
          </cell>
          <cell r="E211"/>
          <cell r="F211"/>
          <cell r="G211"/>
          <cell r="H211"/>
          <cell r="I211"/>
          <cell r="J211"/>
          <cell r="K211"/>
          <cell r="L211"/>
          <cell r="M211"/>
          <cell r="N211"/>
          <cell r="O211"/>
          <cell r="P211"/>
        </row>
        <row r="212">
          <cell r="B212" t="str">
            <v>DM116</v>
          </cell>
          <cell r="C212" t="str">
            <v>APOSITO HIDROFIBRA 10 X 10 CON PLATA REFORZADO CON NYLON ANTIMICROBIANO ABSORBENTE</v>
          </cell>
          <cell r="D212">
            <v>6</v>
          </cell>
          <cell r="E212"/>
          <cell r="F212"/>
          <cell r="G212"/>
          <cell r="H212"/>
          <cell r="I212"/>
          <cell r="J212"/>
          <cell r="K212"/>
          <cell r="L212"/>
          <cell r="M212"/>
          <cell r="N212"/>
          <cell r="O212"/>
          <cell r="P212"/>
        </row>
        <row r="213">
          <cell r="B213" t="str">
            <v>DM2213</v>
          </cell>
          <cell r="C213" t="str">
            <v>APOSITO HIDROFIBRA CON PLATA REFORZADO CON NYLON ANTIMICROBIANO ABSORBENTE 23X30CM PARA QUEMADURAS</v>
          </cell>
          <cell r="D213">
            <v>1</v>
          </cell>
          <cell r="E213"/>
          <cell r="F213"/>
          <cell r="G213"/>
          <cell r="H213"/>
          <cell r="I213"/>
          <cell r="J213"/>
          <cell r="K213"/>
          <cell r="L213"/>
          <cell r="M213"/>
          <cell r="N213"/>
          <cell r="O213"/>
          <cell r="P213"/>
        </row>
        <row r="214">
          <cell r="B214" t="str">
            <v>DM2396</v>
          </cell>
          <cell r="C214" t="str">
            <v>CEPILLO PARA LIMPIEZA DE CAMISAS LAPAROSCOPIA</v>
          </cell>
          <cell r="D214">
            <v>1</v>
          </cell>
          <cell r="E214"/>
          <cell r="F214"/>
          <cell r="G214"/>
          <cell r="H214"/>
          <cell r="I214"/>
          <cell r="J214"/>
          <cell r="K214"/>
          <cell r="L214"/>
          <cell r="M214"/>
          <cell r="N214"/>
          <cell r="O214"/>
          <cell r="P214"/>
        </row>
        <row r="215">
          <cell r="B215" t="str">
            <v>DM2701</v>
          </cell>
          <cell r="C215" t="str">
            <v>KIT DE CEPILLOS DE LIMPIEZA DE AUTOCLAVE (2 CEPILLOS 8 DE LARGO 1 MANGO PARA CEPILLO) CON CERDAS DE NYLON ANTIMICROBIANAS</v>
          </cell>
          <cell r="D215">
            <v>1</v>
          </cell>
          <cell r="E215"/>
          <cell r="F215"/>
          <cell r="G215"/>
          <cell r="H215"/>
          <cell r="I215"/>
          <cell r="J215"/>
          <cell r="K215"/>
          <cell r="L215"/>
          <cell r="M215"/>
          <cell r="N215"/>
          <cell r="O215"/>
          <cell r="P215"/>
        </row>
        <row r="216">
          <cell r="B216" t="str">
            <v>DM114</v>
          </cell>
          <cell r="C216" t="str">
            <v>APOSITO HIDROCOLOIDE 20 X 20 CMS</v>
          </cell>
          <cell r="D216">
            <v>60</v>
          </cell>
          <cell r="E216"/>
          <cell r="F216"/>
          <cell r="G216"/>
          <cell r="H216"/>
          <cell r="I216"/>
          <cell r="J216"/>
          <cell r="K216"/>
          <cell r="L216"/>
          <cell r="M216"/>
          <cell r="N216"/>
          <cell r="O216"/>
          <cell r="P216"/>
        </row>
        <row r="217">
          <cell r="B217" t="str">
            <v>DM171</v>
          </cell>
          <cell r="C217" t="str">
            <v>BOLSA COLOSTOMIA N 70</v>
          </cell>
          <cell r="D217">
            <v>18</v>
          </cell>
          <cell r="E217"/>
          <cell r="F217"/>
          <cell r="G217"/>
          <cell r="H217"/>
          <cell r="I217"/>
          <cell r="J217"/>
          <cell r="K217"/>
          <cell r="L217"/>
          <cell r="M217"/>
          <cell r="N217"/>
          <cell r="O217"/>
          <cell r="P217"/>
        </row>
        <row r="218">
          <cell r="B218" t="str">
            <v>DM1196</v>
          </cell>
          <cell r="C218" t="str">
            <v>VALVULOTOMO EXPANDIBLE 1.5 MM</v>
          </cell>
          <cell r="D218">
            <v>1</v>
          </cell>
          <cell r="E218"/>
          <cell r="F218"/>
          <cell r="G218"/>
          <cell r="H218"/>
          <cell r="I218"/>
          <cell r="J218"/>
          <cell r="K218"/>
          <cell r="L218"/>
          <cell r="M218"/>
          <cell r="N218"/>
          <cell r="O218"/>
          <cell r="P218"/>
        </row>
        <row r="219">
          <cell r="B219" t="str">
            <v>DM219</v>
          </cell>
          <cell r="C219" t="str">
            <v>CANULA DE GUEDEL N 6</v>
          </cell>
          <cell r="D219">
            <v>3</v>
          </cell>
          <cell r="E219"/>
          <cell r="F219"/>
          <cell r="G219"/>
          <cell r="H219"/>
          <cell r="I219"/>
          <cell r="J219"/>
          <cell r="K219"/>
          <cell r="L219"/>
          <cell r="M219"/>
          <cell r="N219"/>
          <cell r="O219"/>
          <cell r="P219"/>
        </row>
        <row r="220">
          <cell r="B220" t="str">
            <v>DM370</v>
          </cell>
          <cell r="C220" t="str">
            <v>CERA PARA HUESO 2.5 G</v>
          </cell>
          <cell r="D220">
            <v>24</v>
          </cell>
          <cell r="E220"/>
          <cell r="F220"/>
          <cell r="G220"/>
          <cell r="H220"/>
          <cell r="I220"/>
          <cell r="J220"/>
          <cell r="K220"/>
          <cell r="L220"/>
          <cell r="M220"/>
          <cell r="N220"/>
          <cell r="O220"/>
          <cell r="P220"/>
        </row>
        <row r="221">
          <cell r="B221" t="str">
            <v>DM1717</v>
          </cell>
          <cell r="C221" t="str">
            <v>CINTA METRICA PARA OBSTETRICIA (ALTURA UTERINA)</v>
          </cell>
          <cell r="D221">
            <v>1</v>
          </cell>
          <cell r="E221"/>
          <cell r="F221"/>
          <cell r="G221"/>
          <cell r="H221"/>
          <cell r="I221"/>
          <cell r="J221"/>
          <cell r="K221"/>
          <cell r="L221"/>
          <cell r="M221"/>
          <cell r="N221"/>
          <cell r="O221"/>
          <cell r="P221"/>
        </row>
        <row r="222">
          <cell r="B222" t="str">
            <v>DM375</v>
          </cell>
          <cell r="C222" t="str">
            <v>CINTA UMBILICAL DE ALGODON DOS TIRAS 0.30 X 45CM</v>
          </cell>
          <cell r="D222">
            <v>9</v>
          </cell>
          <cell r="E222"/>
          <cell r="F222"/>
          <cell r="G222"/>
          <cell r="H222"/>
          <cell r="I222"/>
          <cell r="J222"/>
          <cell r="K222"/>
          <cell r="L222"/>
          <cell r="M222"/>
          <cell r="N222"/>
          <cell r="O222"/>
          <cell r="P222"/>
        </row>
        <row r="223">
          <cell r="B223" t="str">
            <v>DM2410</v>
          </cell>
          <cell r="C223" t="str">
            <v>COTONOIDE 1X3 PULGADAS (25X76MM) SOBRE X10 MAS O MENOS 3 MM POR CADA LADO</v>
          </cell>
          <cell r="D223">
            <v>1</v>
          </cell>
          <cell r="E223"/>
          <cell r="F223"/>
          <cell r="G223"/>
          <cell r="H223"/>
          <cell r="I223"/>
          <cell r="J223"/>
          <cell r="K223"/>
          <cell r="L223"/>
          <cell r="M223"/>
          <cell r="N223"/>
          <cell r="O223"/>
          <cell r="P223"/>
        </row>
        <row r="224">
          <cell r="B224" t="str">
            <v>DM426</v>
          </cell>
          <cell r="C224" t="str">
            <v>DISPOSITIVO INTRAOSEO AUTOMATICO ADULTO</v>
          </cell>
          <cell r="D224">
            <v>2</v>
          </cell>
          <cell r="E224"/>
          <cell r="F224"/>
          <cell r="G224"/>
          <cell r="H224"/>
          <cell r="I224"/>
          <cell r="J224"/>
          <cell r="K224"/>
          <cell r="L224"/>
          <cell r="M224"/>
          <cell r="N224"/>
          <cell r="O224"/>
          <cell r="P224"/>
        </row>
        <row r="225">
          <cell r="B225" t="str">
            <v>DM466</v>
          </cell>
          <cell r="C225" t="str">
            <v>EQUIPO PRESION VENOSA CENTRAL -PVC-</v>
          </cell>
          <cell r="D225">
            <v>60</v>
          </cell>
          <cell r="E225"/>
          <cell r="F225"/>
          <cell r="G225"/>
          <cell r="H225"/>
          <cell r="I225"/>
          <cell r="J225"/>
          <cell r="K225"/>
          <cell r="L225"/>
          <cell r="M225"/>
          <cell r="N225"/>
          <cell r="O225"/>
          <cell r="P225"/>
        </row>
        <row r="226">
          <cell r="B226" t="str">
            <v>DM2736</v>
          </cell>
          <cell r="C226" t="str">
            <v>EQUIPO PARA ADMINISTRACION DE SOLUCIONES PARA BOMBA DE INFUSION MEDCAPTAIN</v>
          </cell>
          <cell r="D226">
            <v>50</v>
          </cell>
          <cell r="E226"/>
          <cell r="F226"/>
          <cell r="G226"/>
          <cell r="H226"/>
          <cell r="I226"/>
          <cell r="J226"/>
          <cell r="K226"/>
          <cell r="L226"/>
          <cell r="M226"/>
          <cell r="N226"/>
          <cell r="O226"/>
          <cell r="P226"/>
        </row>
        <row r="227">
          <cell r="B227" t="str">
            <v>DM2644</v>
          </cell>
          <cell r="C227" t="str">
            <v>FILTRO PARA NEUMOINSUFLADOR DE UN SOLO USO</v>
          </cell>
          <cell r="D227">
            <v>1</v>
          </cell>
          <cell r="E227"/>
          <cell r="F227"/>
          <cell r="G227"/>
          <cell r="H227"/>
          <cell r="I227"/>
          <cell r="J227"/>
          <cell r="K227"/>
          <cell r="L227"/>
          <cell r="M227"/>
          <cell r="N227"/>
          <cell r="O227"/>
          <cell r="P227"/>
        </row>
        <row r="228">
          <cell r="B228" t="str">
            <v>DM2813</v>
          </cell>
          <cell r="C228" t="str">
            <v>GASA PRECORTADA NO ESTERIL NO TEJIDA 4 PLIEGUES 7.5 X 7.5CM</v>
          </cell>
          <cell r="D228">
            <v>50</v>
          </cell>
          <cell r="E228"/>
          <cell r="F228"/>
          <cell r="G228"/>
          <cell r="H228"/>
          <cell r="I228"/>
          <cell r="J228"/>
          <cell r="K228"/>
          <cell r="L228"/>
          <cell r="M228"/>
          <cell r="N228"/>
          <cell r="O228"/>
          <cell r="P228"/>
        </row>
        <row r="229">
          <cell r="B229" t="str">
            <v>DM704</v>
          </cell>
          <cell r="C229" t="str">
            <v>MANTA TERMICA DESECHABLE</v>
          </cell>
          <cell r="D229">
            <v>17</v>
          </cell>
          <cell r="E229"/>
          <cell r="F229"/>
          <cell r="G229"/>
          <cell r="H229"/>
          <cell r="I229"/>
          <cell r="J229"/>
          <cell r="K229"/>
          <cell r="L229"/>
          <cell r="M229"/>
          <cell r="N229"/>
          <cell r="O229"/>
          <cell r="P229"/>
        </row>
        <row r="230">
          <cell r="B230" t="str">
            <v>DM739</v>
          </cell>
          <cell r="C230" t="str">
            <v>MECHA NASAL ESTERIL EN GASA 100% ALGODON, PRECORTADA</v>
          </cell>
          <cell r="D230">
            <v>36</v>
          </cell>
          <cell r="E230"/>
          <cell r="F230"/>
          <cell r="G230"/>
          <cell r="H230"/>
          <cell r="I230"/>
          <cell r="J230"/>
          <cell r="K230"/>
          <cell r="L230"/>
          <cell r="M230"/>
          <cell r="N230"/>
          <cell r="O230"/>
          <cell r="P230"/>
        </row>
        <row r="231">
          <cell r="B231" t="str">
            <v>DM2197</v>
          </cell>
          <cell r="C231" t="str">
            <v>PARCHE DE DURAMADRE SUTURABLE 10 X 12.5CMS</v>
          </cell>
          <cell r="D231">
            <v>10</v>
          </cell>
          <cell r="E231"/>
          <cell r="F231"/>
          <cell r="G231"/>
          <cell r="H231"/>
          <cell r="I231"/>
          <cell r="J231"/>
          <cell r="K231"/>
          <cell r="L231"/>
          <cell r="M231"/>
          <cell r="N231"/>
          <cell r="O231"/>
          <cell r="P231"/>
        </row>
        <row r="232">
          <cell r="B232" t="str">
            <v>DM1839</v>
          </cell>
          <cell r="C232" t="str">
            <v>PINZA BIPOLAR AVANZADO PUNTA RECTA DIAMETRO 5MM LONGITUD 14CM PARA CIRUGIA ABIERTA CON ARTICULACION DE 110 GRADOS</v>
          </cell>
          <cell r="D232">
            <v>1</v>
          </cell>
          <cell r="E232"/>
          <cell r="F232"/>
          <cell r="G232"/>
          <cell r="H232"/>
          <cell r="I232"/>
          <cell r="J232"/>
          <cell r="K232"/>
          <cell r="L232"/>
          <cell r="M232"/>
          <cell r="N232"/>
          <cell r="O232"/>
          <cell r="P232"/>
        </row>
        <row r="233">
          <cell r="B233" t="str">
            <v>DM2507</v>
          </cell>
          <cell r="C233" t="str">
            <v>RECARGA DE 60 MM LINEAL PARA TEJIDO GRUESO CON ALTURA AJUSTABLE DE GRAPA CIRUGIA ABIERTA</v>
          </cell>
          <cell r="D233">
            <v>1</v>
          </cell>
          <cell r="E233"/>
          <cell r="F233"/>
          <cell r="G233"/>
          <cell r="H233"/>
          <cell r="I233"/>
          <cell r="J233"/>
          <cell r="K233"/>
          <cell r="L233"/>
          <cell r="M233"/>
          <cell r="N233"/>
          <cell r="O233" t="str">
            <v>SE AMPLIA  DESCRIPCIÓN A RECARGA DE 55 A 60 MM, SEGÚN OBSERVACIÓN</v>
          </cell>
          <cell r="P233"/>
        </row>
        <row r="234">
          <cell r="B234" t="str">
            <v>DM955</v>
          </cell>
          <cell r="C234" t="str">
            <v>RESUCITADOR MANUAL DESECHABLE NEONATAL QUE INCLUYA VALVULA DE PEEP, LINEA DE OXIGENO, RESERVORIO Y MASCARA # 0 EN EMPAQUE SELLADO</v>
          </cell>
          <cell r="D234">
            <v>27</v>
          </cell>
          <cell r="E234"/>
          <cell r="F234"/>
          <cell r="G234"/>
          <cell r="H234"/>
          <cell r="I234"/>
          <cell r="J234"/>
          <cell r="K234"/>
          <cell r="L234"/>
          <cell r="M234"/>
          <cell r="N234"/>
          <cell r="O234"/>
          <cell r="P234"/>
        </row>
        <row r="235">
          <cell r="B235" t="str">
            <v>DM2194</v>
          </cell>
          <cell r="C235" t="str">
            <v>SABANAS ACCESORIAS DESECHABLES ESTERILES CON ADHESIVO</v>
          </cell>
          <cell r="D235">
            <v>171</v>
          </cell>
          <cell r="E235"/>
          <cell r="F235"/>
          <cell r="G235"/>
          <cell r="H235"/>
          <cell r="I235"/>
          <cell r="J235"/>
          <cell r="K235"/>
          <cell r="L235"/>
          <cell r="M235"/>
          <cell r="N235"/>
          <cell r="O235"/>
          <cell r="P235"/>
        </row>
        <row r="236">
          <cell r="B236" t="str">
            <v>DM1174</v>
          </cell>
          <cell r="C236" t="str">
            <v>SONDA DE GASTROSTOMIA DE RECAMBIO O QUIRURGICA CON BALON 12 F</v>
          </cell>
          <cell r="D236">
            <v>1</v>
          </cell>
          <cell r="E236"/>
          <cell r="F236"/>
          <cell r="G236"/>
          <cell r="H236"/>
          <cell r="I236"/>
          <cell r="J236"/>
          <cell r="K236"/>
          <cell r="L236"/>
          <cell r="M236"/>
          <cell r="N236"/>
          <cell r="O236"/>
          <cell r="P236"/>
        </row>
        <row r="237">
          <cell r="B237" t="str">
            <v>DM2572</v>
          </cell>
          <cell r="C237" t="str">
            <v>MULTIFILAMENTO NO ABSORBIBLE DE POLIESTER TRENZADO CALIBRE 2/0 CON AGUJA DE 17 A 20 MM CURVA CORTANTE DE 1/2 CIRCULO, HEBRA DE 90 CM O MAS</v>
          </cell>
          <cell r="D237">
            <v>1</v>
          </cell>
          <cell r="E237"/>
          <cell r="F237"/>
          <cell r="G237"/>
          <cell r="H237"/>
          <cell r="I237"/>
          <cell r="J237"/>
          <cell r="K237"/>
          <cell r="L237"/>
          <cell r="M237"/>
          <cell r="N237"/>
          <cell r="O237"/>
          <cell r="P237"/>
        </row>
        <row r="238">
          <cell r="B238" t="str">
            <v>DM2618</v>
          </cell>
          <cell r="C238" t="str">
            <v>VENDAJE ELASTICO COMPRESIVO AUTOADHESIVO 3 X 5</v>
          </cell>
          <cell r="D238">
            <v>50</v>
          </cell>
          <cell r="E238"/>
          <cell r="F238"/>
          <cell r="G238"/>
          <cell r="H238"/>
          <cell r="I238"/>
          <cell r="J238"/>
          <cell r="K238"/>
          <cell r="L238"/>
          <cell r="M238"/>
          <cell r="N238"/>
          <cell r="O238"/>
          <cell r="P238"/>
        </row>
        <row r="239">
          <cell r="B239" t="str">
            <v>DM2619</v>
          </cell>
          <cell r="C239" t="str">
            <v>VENDAJE ELASTICO COMPRESIVO AUTOADHESIVO 4 X 5</v>
          </cell>
          <cell r="D239">
            <v>50</v>
          </cell>
          <cell r="E239"/>
          <cell r="F239"/>
          <cell r="G239"/>
          <cell r="H239"/>
          <cell r="I239"/>
          <cell r="J239"/>
          <cell r="K239"/>
          <cell r="L239"/>
          <cell r="M239"/>
          <cell r="N239"/>
          <cell r="O239"/>
          <cell r="P239"/>
        </row>
        <row r="240">
          <cell r="B240" t="str">
            <v>DM032</v>
          </cell>
          <cell r="C240" t="str">
            <v>AGUJA ACUPUNTURA 0.25 X 30 MM</v>
          </cell>
          <cell r="D240">
            <v>3000</v>
          </cell>
          <cell r="E240"/>
          <cell r="F240"/>
          <cell r="G240"/>
          <cell r="H240"/>
          <cell r="I240"/>
          <cell r="J240"/>
          <cell r="K240"/>
          <cell r="L240"/>
          <cell r="M240"/>
          <cell r="N240"/>
          <cell r="O240"/>
          <cell r="P240"/>
        </row>
        <row r="241">
          <cell r="B241" t="str">
            <v>DM059</v>
          </cell>
          <cell r="C241" t="str">
            <v>NUPREP GEL ABRASIVO</v>
          </cell>
          <cell r="D241">
            <v>1</v>
          </cell>
          <cell r="E241"/>
          <cell r="F241"/>
          <cell r="G241"/>
          <cell r="H241"/>
          <cell r="I241"/>
          <cell r="J241"/>
          <cell r="K241"/>
          <cell r="L241"/>
          <cell r="M241"/>
          <cell r="N241"/>
          <cell r="O241"/>
          <cell r="P241"/>
        </row>
        <row r="242">
          <cell r="B242" t="str">
            <v>DM1019</v>
          </cell>
          <cell r="C242" t="str">
            <v>SOLUCION DE MONSELL X 250 CC</v>
          </cell>
          <cell r="D242">
            <v>1</v>
          </cell>
          <cell r="E242"/>
          <cell r="F242"/>
          <cell r="G242"/>
          <cell r="H242"/>
          <cell r="I242"/>
          <cell r="J242"/>
          <cell r="K242"/>
          <cell r="L242"/>
          <cell r="M242"/>
          <cell r="N242"/>
          <cell r="O242"/>
          <cell r="P242"/>
        </row>
        <row r="243">
          <cell r="B243" t="str">
            <v>DM118</v>
          </cell>
          <cell r="C243" t="str">
            <v>CANULA DE TRAQUEOSTOMIA FLEXOANILLADA 7.0 C/B</v>
          </cell>
          <cell r="D243">
            <v>1</v>
          </cell>
          <cell r="E243"/>
          <cell r="F243"/>
          <cell r="G243"/>
          <cell r="H243"/>
          <cell r="I243"/>
          <cell r="J243"/>
          <cell r="K243"/>
          <cell r="L243"/>
          <cell r="M243"/>
          <cell r="N243"/>
          <cell r="O243"/>
          <cell r="P243"/>
        </row>
        <row r="244">
          <cell r="B244" t="str">
            <v>DM1193</v>
          </cell>
          <cell r="C244" t="str">
            <v>VALVULA DE BIOPSIA</v>
          </cell>
          <cell r="D244">
            <v>4</v>
          </cell>
          <cell r="E244"/>
          <cell r="F244"/>
          <cell r="G244"/>
          <cell r="H244"/>
          <cell r="I244"/>
          <cell r="J244"/>
          <cell r="K244"/>
          <cell r="L244"/>
          <cell r="M244"/>
          <cell r="N244"/>
          <cell r="O244"/>
          <cell r="P244"/>
        </row>
        <row r="245">
          <cell r="B245" t="str">
            <v>DM1216</v>
          </cell>
          <cell r="C245" t="str">
            <v>VENDA YESO 6 X 5 YARDAS</v>
          </cell>
          <cell r="D245">
            <v>24</v>
          </cell>
          <cell r="E245"/>
          <cell r="F245"/>
          <cell r="G245"/>
          <cell r="H245"/>
          <cell r="I245"/>
          <cell r="J245"/>
          <cell r="K245"/>
          <cell r="L245"/>
          <cell r="M245"/>
          <cell r="N245"/>
          <cell r="O245"/>
          <cell r="P245"/>
        </row>
        <row r="246">
          <cell r="B246" t="str">
            <v>DM1259</v>
          </cell>
          <cell r="C246" t="str">
            <v>SOLUCION DE MONSELL X 50 CC</v>
          </cell>
          <cell r="D246">
            <v>1</v>
          </cell>
          <cell r="E246"/>
          <cell r="F246"/>
          <cell r="G246"/>
          <cell r="H246"/>
          <cell r="I246"/>
          <cell r="J246"/>
          <cell r="K246"/>
          <cell r="L246"/>
          <cell r="M246"/>
          <cell r="N246"/>
          <cell r="O246"/>
          <cell r="P246"/>
        </row>
        <row r="247">
          <cell r="B247" t="str">
            <v>DM1343</v>
          </cell>
          <cell r="C247" t="str">
            <v>AGUJA ACUPUNTURA 0.30 X 40</v>
          </cell>
          <cell r="D247">
            <v>333</v>
          </cell>
          <cell r="E247"/>
          <cell r="F247"/>
          <cell r="G247"/>
          <cell r="H247"/>
          <cell r="I247"/>
          <cell r="J247"/>
          <cell r="K247"/>
          <cell r="L247"/>
          <cell r="M247"/>
          <cell r="N247"/>
          <cell r="O247"/>
          <cell r="P247"/>
        </row>
        <row r="248">
          <cell r="B248" t="str">
            <v>DM138</v>
          </cell>
          <cell r="C248" t="str">
            <v>ASA DE SILICONA PARA REPARACION DE ESTRUCTURAS VASCULARES AZUL 3MM MAXI</v>
          </cell>
          <cell r="D248">
            <v>5</v>
          </cell>
          <cell r="E248"/>
          <cell r="F248"/>
          <cell r="G248"/>
          <cell r="H248"/>
          <cell r="I248"/>
          <cell r="J248"/>
          <cell r="K248"/>
          <cell r="L248"/>
          <cell r="M248"/>
          <cell r="N248"/>
          <cell r="O248"/>
          <cell r="P248"/>
        </row>
        <row r="249">
          <cell r="B249" t="str">
            <v>DM139</v>
          </cell>
          <cell r="C249" t="str">
            <v>ASA DE SILICONA PARA REPARACION DE ESTRUCTURAS VASCULARES ROJA 3MM MAXI</v>
          </cell>
          <cell r="D249">
            <v>5</v>
          </cell>
          <cell r="E249"/>
          <cell r="F249"/>
          <cell r="G249"/>
          <cell r="H249"/>
          <cell r="I249"/>
          <cell r="J249"/>
          <cell r="K249"/>
          <cell r="L249"/>
          <cell r="M249"/>
          <cell r="N249"/>
          <cell r="O249"/>
          <cell r="P249"/>
        </row>
        <row r="250">
          <cell r="B250" t="str">
            <v>DM140</v>
          </cell>
          <cell r="C250" t="str">
            <v>ASA EN SILICONA AZUL PARA REPARCION DE ESTRUCTURAS VASCULARES MINI</v>
          </cell>
          <cell r="D250">
            <v>5</v>
          </cell>
          <cell r="E250"/>
          <cell r="F250"/>
          <cell r="G250"/>
          <cell r="H250"/>
          <cell r="I250"/>
          <cell r="J250"/>
          <cell r="K250"/>
          <cell r="L250"/>
          <cell r="M250"/>
          <cell r="N250"/>
          <cell r="O250"/>
          <cell r="P250"/>
        </row>
        <row r="251">
          <cell r="B251" t="str">
            <v>DM141</v>
          </cell>
          <cell r="C251" t="str">
            <v>ASA EN SILICONA ROJA PARA REPARCION DE ESTRUCTURAS VASCULARES MINI</v>
          </cell>
          <cell r="D251">
            <v>5</v>
          </cell>
          <cell r="E251"/>
          <cell r="F251"/>
          <cell r="G251"/>
          <cell r="H251"/>
          <cell r="I251"/>
          <cell r="J251"/>
          <cell r="K251"/>
          <cell r="L251"/>
          <cell r="M251"/>
          <cell r="N251"/>
          <cell r="O251"/>
          <cell r="P251"/>
        </row>
        <row r="252">
          <cell r="B252" t="str">
            <v>DM1469</v>
          </cell>
          <cell r="C252" t="str">
            <v>AGUJA PARA ACUPUNTURA 0.25 X 40</v>
          </cell>
          <cell r="D252">
            <v>1333</v>
          </cell>
          <cell r="E252"/>
          <cell r="F252"/>
          <cell r="G252"/>
          <cell r="H252"/>
          <cell r="I252"/>
          <cell r="J252"/>
          <cell r="K252"/>
          <cell r="L252"/>
          <cell r="M252"/>
          <cell r="N252"/>
          <cell r="O252"/>
          <cell r="P252"/>
        </row>
        <row r="253">
          <cell r="B253" t="str">
            <v>DM1481</v>
          </cell>
          <cell r="C253" t="str">
            <v>CONTENEDOR CORTOPUNZANTES 50 LT ROJO</v>
          </cell>
          <cell r="D253">
            <v>2</v>
          </cell>
          <cell r="E253"/>
          <cell r="F253"/>
          <cell r="G253"/>
          <cell r="H253"/>
          <cell r="I253"/>
          <cell r="J253"/>
          <cell r="K253"/>
          <cell r="L253"/>
          <cell r="M253"/>
          <cell r="N253"/>
          <cell r="O253"/>
          <cell r="P253"/>
        </row>
        <row r="254">
          <cell r="B254" t="str">
            <v>DM1813</v>
          </cell>
          <cell r="C254" t="str">
            <v>CABLE PARA PINZA BIPOLAR PATA REDONDA</v>
          </cell>
          <cell r="D254">
            <v>1</v>
          </cell>
          <cell r="E254"/>
          <cell r="F254"/>
          <cell r="G254"/>
          <cell r="H254"/>
          <cell r="I254"/>
          <cell r="J254"/>
          <cell r="K254"/>
          <cell r="L254"/>
          <cell r="M254"/>
          <cell r="N254"/>
          <cell r="O254"/>
          <cell r="P254"/>
        </row>
        <row r="255">
          <cell r="B255" t="str">
            <v>DM1840</v>
          </cell>
          <cell r="C255" t="str">
            <v>CIRCUITO DESECHABLE PARA VENTILADOR DE ALTA FRECUENCIA SLE 5000 RT268COMPATIBLE CON SLE 5000</v>
          </cell>
          <cell r="D255">
            <v>2</v>
          </cell>
          <cell r="E255"/>
          <cell r="F255"/>
          <cell r="G255"/>
          <cell r="H255"/>
          <cell r="I255"/>
          <cell r="J255"/>
          <cell r="K255"/>
          <cell r="L255"/>
          <cell r="M255"/>
          <cell r="N255"/>
          <cell r="O255"/>
          <cell r="P255"/>
        </row>
        <row r="256">
          <cell r="B256" t="str">
            <v>DM2092</v>
          </cell>
          <cell r="C256" t="str">
            <v>BRAZALETE IDENTIFICACION PARA PACIENTE NEONATO - NIÑA EN MATERIAL HIPOALERGENICO (PAPEL)</v>
          </cell>
          <cell r="D256">
            <v>9300</v>
          </cell>
          <cell r="E256"/>
          <cell r="F256"/>
          <cell r="G256"/>
          <cell r="H256"/>
          <cell r="I256"/>
          <cell r="J256"/>
          <cell r="K256"/>
          <cell r="L256"/>
          <cell r="M256"/>
          <cell r="N256"/>
          <cell r="O256"/>
          <cell r="P256"/>
        </row>
        <row r="257">
          <cell r="B257" t="str">
            <v>DM2093</v>
          </cell>
          <cell r="C257" t="str">
            <v>BRAZALETE IDENTIFICACION PARA PACIENTE NEONATO -NIÑO EN MATERIAL HIPOALERGENICO (PAPEL)</v>
          </cell>
          <cell r="D257">
            <v>3317</v>
          </cell>
          <cell r="E257"/>
          <cell r="F257"/>
          <cell r="G257"/>
          <cell r="H257"/>
          <cell r="I257"/>
          <cell r="J257"/>
          <cell r="K257"/>
          <cell r="L257"/>
          <cell r="M257"/>
          <cell r="N257"/>
          <cell r="O257"/>
          <cell r="P257"/>
        </row>
        <row r="258">
          <cell r="B258" t="str">
            <v>DM2770</v>
          </cell>
          <cell r="C258" t="str">
            <v>PERCLORURO FERRICO 88% X100ML</v>
          </cell>
          <cell r="D258">
            <v>1</v>
          </cell>
          <cell r="E258"/>
          <cell r="F258"/>
          <cell r="G258"/>
          <cell r="H258"/>
          <cell r="I258"/>
          <cell r="J258"/>
          <cell r="K258"/>
          <cell r="L258"/>
          <cell r="M258"/>
          <cell r="N258"/>
          <cell r="O258"/>
          <cell r="P258"/>
        </row>
        <row r="259">
          <cell r="B259" t="str">
            <v>DM412</v>
          </cell>
          <cell r="C259" t="str">
            <v>CONO DESECHABLE PARA OTOSCOPIO</v>
          </cell>
          <cell r="D259">
            <v>1459</v>
          </cell>
          <cell r="E259"/>
          <cell r="F259"/>
          <cell r="G259"/>
          <cell r="H259"/>
          <cell r="I259"/>
          <cell r="J259"/>
          <cell r="K259"/>
          <cell r="L259"/>
          <cell r="M259"/>
          <cell r="N259"/>
          <cell r="O259"/>
          <cell r="P259"/>
        </row>
        <row r="260">
          <cell r="B260" t="str">
            <v>DM762</v>
          </cell>
          <cell r="C260" t="str">
            <v>MONOFILAMENTO 6/0 C/A DOBLE CARDIOVASCULAR</v>
          </cell>
          <cell r="D260">
            <v>7</v>
          </cell>
          <cell r="E260"/>
          <cell r="F260"/>
          <cell r="G260"/>
          <cell r="H260"/>
          <cell r="I260"/>
          <cell r="J260"/>
          <cell r="K260"/>
          <cell r="L260"/>
          <cell r="M260"/>
          <cell r="N260"/>
          <cell r="O260"/>
          <cell r="P260"/>
        </row>
        <row r="261">
          <cell r="B261" t="str">
            <v>DM777</v>
          </cell>
          <cell r="C261" t="str">
            <v>PAÑAL DESECHABLE ADULTO TALLA L</v>
          </cell>
          <cell r="D261">
            <v>71</v>
          </cell>
          <cell r="E261"/>
          <cell r="F261"/>
          <cell r="G261"/>
          <cell r="H261"/>
          <cell r="I261"/>
          <cell r="J261"/>
          <cell r="K261"/>
          <cell r="L261"/>
          <cell r="M261"/>
          <cell r="N261"/>
          <cell r="O261"/>
          <cell r="P261"/>
        </row>
        <row r="262">
          <cell r="B262" t="str">
            <v>DM926</v>
          </cell>
          <cell r="C262" t="str">
            <v>PULSOXIMETRO UNIDAD</v>
          </cell>
          <cell r="D262">
            <v>22</v>
          </cell>
          <cell r="E262"/>
          <cell r="F262"/>
          <cell r="G262"/>
          <cell r="H262"/>
          <cell r="I262"/>
          <cell r="J262"/>
          <cell r="K262"/>
          <cell r="L262"/>
          <cell r="M262"/>
          <cell r="N262"/>
          <cell r="O262"/>
          <cell r="P262"/>
        </row>
        <row r="263">
          <cell r="B263" t="str">
            <v>DM1846</v>
          </cell>
          <cell r="C263" t="str">
            <v>CONOS DESECHABLE PARA OTOSCOPIO PEDIATRICO</v>
          </cell>
          <cell r="D263">
            <v>929</v>
          </cell>
          <cell r="E263"/>
          <cell r="F263"/>
          <cell r="G263"/>
          <cell r="H263"/>
          <cell r="I263"/>
          <cell r="J263"/>
          <cell r="K263"/>
          <cell r="L263"/>
          <cell r="M263"/>
          <cell r="N263"/>
          <cell r="O263"/>
          <cell r="P263"/>
        </row>
        <row r="264">
          <cell r="B264" t="str">
            <v>DM316</v>
          </cell>
          <cell r="C264" t="str">
            <v>CATETER PERITONEAL RECTO SERIE PEDIATRICO UN RETEN DE 15 FR. X 31 CM REF. MSC31S</v>
          </cell>
          <cell r="D264">
            <v>1</v>
          </cell>
          <cell r="E264"/>
          <cell r="F264"/>
          <cell r="G264"/>
          <cell r="H264"/>
          <cell r="I264"/>
          <cell r="J264"/>
          <cell r="K264"/>
          <cell r="L264"/>
          <cell r="M264"/>
          <cell r="N264"/>
          <cell r="O264"/>
          <cell r="P264"/>
        </row>
        <row r="265">
          <cell r="B265" t="str">
            <v>DM2325</v>
          </cell>
          <cell r="C265" t="str">
            <v>BARRERA Y BOLSA DE COLOSTOMIA 100</v>
          </cell>
          <cell r="D265">
            <v>1</v>
          </cell>
          <cell r="E265"/>
          <cell r="F265"/>
          <cell r="G265"/>
          <cell r="H265"/>
          <cell r="I265"/>
          <cell r="J265"/>
          <cell r="K265"/>
          <cell r="L265"/>
          <cell r="M265"/>
          <cell r="N265"/>
          <cell r="O265"/>
          <cell r="P265"/>
        </row>
        <row r="266">
          <cell r="B266" t="str">
            <v>DM1139</v>
          </cell>
          <cell r="C266" t="str">
            <v>TUBO EN T LATEX N 8</v>
          </cell>
          <cell r="D266">
            <v>1</v>
          </cell>
          <cell r="E266"/>
          <cell r="F266"/>
          <cell r="G266"/>
          <cell r="H266"/>
          <cell r="I266"/>
          <cell r="J266"/>
          <cell r="K266"/>
          <cell r="L266"/>
          <cell r="M266"/>
          <cell r="N266"/>
          <cell r="O266"/>
          <cell r="P266"/>
        </row>
        <row r="267">
          <cell r="B267" t="str">
            <v>DM1140</v>
          </cell>
          <cell r="C267" t="str">
            <v>TUBO EN T LATEX N 10</v>
          </cell>
          <cell r="D267">
            <v>1</v>
          </cell>
          <cell r="E267"/>
          <cell r="F267"/>
          <cell r="G267"/>
          <cell r="H267"/>
          <cell r="I267"/>
          <cell r="J267"/>
          <cell r="K267"/>
          <cell r="L267"/>
          <cell r="M267"/>
          <cell r="N267"/>
          <cell r="O267"/>
          <cell r="P267"/>
        </row>
        <row r="268">
          <cell r="B268" t="str">
            <v>DM1141</v>
          </cell>
          <cell r="C268" t="str">
            <v>TUBO EN T LATEX N 12</v>
          </cell>
          <cell r="D268">
            <v>1</v>
          </cell>
          <cell r="E268"/>
          <cell r="F268"/>
          <cell r="G268"/>
          <cell r="H268"/>
          <cell r="I268"/>
          <cell r="J268"/>
          <cell r="K268"/>
          <cell r="L268"/>
          <cell r="M268"/>
          <cell r="N268"/>
          <cell r="O268"/>
          <cell r="P268"/>
        </row>
        <row r="269">
          <cell r="B269" t="str">
            <v>DM1142</v>
          </cell>
          <cell r="C269" t="str">
            <v>TUBO EN T LATEX N 14</v>
          </cell>
          <cell r="D269">
            <v>1</v>
          </cell>
          <cell r="E269"/>
          <cell r="F269"/>
          <cell r="G269"/>
          <cell r="H269"/>
          <cell r="I269"/>
          <cell r="J269"/>
          <cell r="K269"/>
          <cell r="L269"/>
          <cell r="M269"/>
          <cell r="N269"/>
          <cell r="O269"/>
          <cell r="P269"/>
        </row>
        <row r="270">
          <cell r="B270" t="str">
            <v>DM1143</v>
          </cell>
          <cell r="C270" t="str">
            <v>TUBO EN T LATEX N 16</v>
          </cell>
          <cell r="D270">
            <v>1</v>
          </cell>
          <cell r="E270"/>
          <cell r="F270"/>
          <cell r="G270"/>
          <cell r="H270"/>
          <cell r="I270"/>
          <cell r="J270"/>
          <cell r="K270"/>
          <cell r="L270"/>
          <cell r="M270"/>
          <cell r="N270"/>
          <cell r="O270"/>
          <cell r="P270"/>
        </row>
        <row r="271">
          <cell r="B271" t="str">
            <v>DM2803</v>
          </cell>
          <cell r="C271" t="str">
            <v>PARCHE PARA DESFIBRILADOR INSTRAMED</v>
          </cell>
          <cell r="D271">
            <v>1</v>
          </cell>
          <cell r="E271"/>
          <cell r="F271"/>
          <cell r="G271"/>
          <cell r="H271"/>
          <cell r="I271"/>
          <cell r="J271"/>
          <cell r="K271"/>
          <cell r="L271"/>
          <cell r="M271"/>
          <cell r="N271"/>
          <cell r="O271"/>
          <cell r="P271"/>
        </row>
        <row r="272">
          <cell r="B272" t="str">
            <v>DM2804</v>
          </cell>
          <cell r="C272" t="str">
            <v>PARCHES PARA DESFIBRILADOR SCHILLER</v>
          </cell>
          <cell r="D272">
            <v>1</v>
          </cell>
          <cell r="E272"/>
          <cell r="F272"/>
          <cell r="G272"/>
          <cell r="H272"/>
          <cell r="I272"/>
          <cell r="J272"/>
          <cell r="K272"/>
          <cell r="L272"/>
          <cell r="M272"/>
          <cell r="N272"/>
          <cell r="O272"/>
          <cell r="P272"/>
        </row>
        <row r="273">
          <cell r="B273" t="str">
            <v>DM2425</v>
          </cell>
          <cell r="C273" t="str">
            <v>PARCHE PARA DESFIBRILADOR ADULTO INSTRAMED MODELO SIS</v>
          </cell>
          <cell r="D273">
            <v>30</v>
          </cell>
          <cell r="E273"/>
          <cell r="F273"/>
          <cell r="G273"/>
          <cell r="H273"/>
          <cell r="I273"/>
          <cell r="J273"/>
          <cell r="K273"/>
          <cell r="L273"/>
          <cell r="M273"/>
          <cell r="N273"/>
          <cell r="O273"/>
          <cell r="P273"/>
        </row>
        <row r="274">
          <cell r="B274" t="str">
            <v>DM2450</v>
          </cell>
          <cell r="C274" t="str">
            <v>PARCHE PARA DESFIBRILADOR PEDIATRICO INSTRAMED MODELO ISIS</v>
          </cell>
          <cell r="D274">
            <v>20</v>
          </cell>
          <cell r="E274"/>
          <cell r="F274"/>
          <cell r="G274"/>
          <cell r="H274"/>
          <cell r="I274"/>
          <cell r="J274"/>
          <cell r="K274"/>
          <cell r="L274"/>
          <cell r="M274"/>
          <cell r="N274"/>
          <cell r="O274"/>
          <cell r="P274"/>
        </row>
        <row r="275">
          <cell r="B275" t="str">
            <v>DM1116</v>
          </cell>
          <cell r="C275" t="str">
            <v>TORNIQUETE DE HEMORRAGIAS</v>
          </cell>
          <cell r="D275">
            <v>3</v>
          </cell>
          <cell r="E275"/>
          <cell r="F275"/>
          <cell r="G275"/>
          <cell r="H275"/>
          <cell r="I275"/>
          <cell r="J275"/>
          <cell r="K275"/>
          <cell r="L275"/>
          <cell r="M275"/>
          <cell r="N275"/>
          <cell r="O275"/>
          <cell r="P275"/>
        </row>
        <row r="276">
          <cell r="B276" t="str">
            <v>DM2805</v>
          </cell>
          <cell r="C276" t="str">
            <v>BAJALENGUA PLASTICO PEDIATRICO BOLSA POR 20</v>
          </cell>
          <cell r="D276">
            <v>500</v>
          </cell>
          <cell r="E276"/>
          <cell r="F276"/>
          <cell r="G276"/>
          <cell r="H276"/>
          <cell r="I276"/>
          <cell r="J276"/>
          <cell r="K276"/>
          <cell r="L276"/>
          <cell r="M276"/>
          <cell r="N276"/>
          <cell r="O276"/>
          <cell r="P276"/>
        </row>
        <row r="277">
          <cell r="B277" t="str">
            <v>DM2801</v>
          </cell>
          <cell r="C277" t="str">
            <v>TUBO TORAX N 12</v>
          </cell>
          <cell r="D277">
            <v>10</v>
          </cell>
          <cell r="E277"/>
          <cell r="F277"/>
          <cell r="G277"/>
          <cell r="H277"/>
          <cell r="I277"/>
          <cell r="J277"/>
          <cell r="K277"/>
          <cell r="L277"/>
          <cell r="M277"/>
          <cell r="N277"/>
          <cell r="O277"/>
          <cell r="P277"/>
        </row>
        <row r="278">
          <cell r="B278" t="str">
            <v>DM195</v>
          </cell>
          <cell r="C278" t="str">
            <v>BRAZALETE IDENTIFICACION ADULTOS</v>
          </cell>
          <cell r="D278">
            <v>2833</v>
          </cell>
          <cell r="E278"/>
          <cell r="F278"/>
          <cell r="G278"/>
          <cell r="H278"/>
          <cell r="I278"/>
          <cell r="J278"/>
          <cell r="K278"/>
          <cell r="L278"/>
          <cell r="M278"/>
          <cell r="N278"/>
          <cell r="O278"/>
          <cell r="P278"/>
        </row>
        <row r="279">
          <cell r="B279" t="str">
            <v>DM1722</v>
          </cell>
          <cell r="C279" t="str">
            <v>LIMPIADOR Y DESINFECTANTE RAPIDO DE DEPOSITOS MEDICOS Y SUPERFICIES LITRO</v>
          </cell>
          <cell r="D279">
            <v>5</v>
          </cell>
          <cell r="E279"/>
          <cell r="F279"/>
          <cell r="G279"/>
          <cell r="H279"/>
          <cell r="I279"/>
          <cell r="J279"/>
          <cell r="K279"/>
          <cell r="L279"/>
          <cell r="M279"/>
          <cell r="N279"/>
          <cell r="O279"/>
          <cell r="P279"/>
        </row>
        <row r="280">
          <cell r="B280" t="str">
            <v>DM1213</v>
          </cell>
          <cell r="C280" t="str">
            <v>VENDA YESO 3 X 5 YARDAS</v>
          </cell>
          <cell r="D280">
            <v>10</v>
          </cell>
          <cell r="E280"/>
          <cell r="F280"/>
          <cell r="G280"/>
          <cell r="H280"/>
          <cell r="I280"/>
          <cell r="J280"/>
          <cell r="K280"/>
          <cell r="L280"/>
          <cell r="M280"/>
          <cell r="N280"/>
          <cell r="O280"/>
          <cell r="P280"/>
        </row>
        <row r="281">
          <cell r="B281" t="str">
            <v>DM2453</v>
          </cell>
          <cell r="C281" t="str">
            <v>PINZA BABCOCK ATRAUMATICA ROTACION 360, LONGITUD 350MM, MANGO ERGONOMICO 5MM</v>
          </cell>
          <cell r="D281">
            <v>1</v>
          </cell>
          <cell r="E281"/>
          <cell r="F281"/>
          <cell r="G281"/>
          <cell r="H281"/>
          <cell r="I281"/>
          <cell r="J281"/>
          <cell r="K281"/>
          <cell r="L281"/>
          <cell r="M281"/>
          <cell r="N281"/>
          <cell r="O281" t="str">
            <v>SE AMPLIA DESCRIPCIÓN DE MEDIDA DE 330 A 360 MM DE LONGITUD, SEGÚN OBSERVACIÓN</v>
          </cell>
          <cell r="P281"/>
        </row>
        <row r="282">
          <cell r="B282" t="str">
            <v>DM1838</v>
          </cell>
          <cell r="C282" t="str">
            <v>PINZA DE LAPAROSCOPIA DE ARMONICO ACE DE 36 CMS ACTIVACION MANUAL</v>
          </cell>
          <cell r="D282">
            <v>2</v>
          </cell>
          <cell r="E282"/>
          <cell r="F282"/>
          <cell r="G282"/>
          <cell r="H282"/>
          <cell r="I282"/>
          <cell r="J282"/>
          <cell r="K282"/>
          <cell r="L282"/>
          <cell r="M282"/>
          <cell r="N282"/>
          <cell r="O282"/>
          <cell r="P282"/>
        </row>
        <row r="283">
          <cell r="B283" t="str">
            <v>DM1395</v>
          </cell>
          <cell r="C283" t="str">
            <v>SENSOR DE FLUJO DESECHABLE N5302 PARA VENTILADOR SLE 5000</v>
          </cell>
          <cell r="D283">
            <v>1</v>
          </cell>
          <cell r="E283"/>
          <cell r="F283"/>
          <cell r="G283"/>
          <cell r="H283"/>
          <cell r="I283"/>
          <cell r="J283"/>
          <cell r="K283"/>
          <cell r="L283"/>
          <cell r="M283"/>
          <cell r="N283"/>
          <cell r="O283"/>
          <cell r="P283"/>
        </row>
        <row r="284">
          <cell r="B284" t="str">
            <v>DM1231</v>
          </cell>
          <cell r="C284" t="str">
            <v>ACIDO TRICLOROACETICO 35% X 30ML</v>
          </cell>
          <cell r="D284">
            <v>1</v>
          </cell>
          <cell r="E284"/>
          <cell r="F284"/>
          <cell r="G284"/>
          <cell r="H284"/>
          <cell r="I284"/>
          <cell r="J284"/>
          <cell r="K284"/>
          <cell r="L284"/>
          <cell r="M284"/>
          <cell r="N284"/>
          <cell r="O284"/>
          <cell r="P284"/>
        </row>
        <row r="285">
          <cell r="B285" t="str">
            <v>DM448</v>
          </cell>
          <cell r="C285" t="str">
            <v>ENVOLVEDERA EN TELA NO TEJIDA DE POLIPROPILENO 100 CM X 100 CM</v>
          </cell>
          <cell r="D285">
            <v>867</v>
          </cell>
          <cell r="E285"/>
          <cell r="F285"/>
          <cell r="G285"/>
          <cell r="H285"/>
          <cell r="I285"/>
          <cell r="J285"/>
          <cell r="K285"/>
          <cell r="L285"/>
          <cell r="M285"/>
          <cell r="N285"/>
          <cell r="O285"/>
          <cell r="P285"/>
        </row>
        <row r="286">
          <cell r="B286" t="str">
            <v>DM1913</v>
          </cell>
          <cell r="C286" t="str">
            <v>ENVOLVEDERA TELA NO TEJIDA 120 X 120</v>
          </cell>
          <cell r="D286">
            <v>400</v>
          </cell>
          <cell r="E286"/>
          <cell r="F286"/>
          <cell r="G286"/>
          <cell r="H286"/>
          <cell r="I286"/>
          <cell r="J286"/>
          <cell r="K286"/>
          <cell r="L286"/>
          <cell r="M286"/>
          <cell r="N286"/>
          <cell r="O286"/>
          <cell r="P286"/>
        </row>
        <row r="287">
          <cell r="B287" t="str">
            <v>DM1742</v>
          </cell>
          <cell r="C287" t="str">
            <v>ENVOLVEDERA DE TELA NO TEJIDA DE POLIPROPILENO TRES CAPAS 48 A 60 GR 50 CM X 50 CM</v>
          </cell>
          <cell r="D287">
            <v>250</v>
          </cell>
          <cell r="E287"/>
          <cell r="F287"/>
          <cell r="G287"/>
          <cell r="H287"/>
          <cell r="I287"/>
          <cell r="J287"/>
          <cell r="K287"/>
          <cell r="L287"/>
          <cell r="M287"/>
          <cell r="N287"/>
          <cell r="O287"/>
          <cell r="P287"/>
        </row>
        <row r="288">
          <cell r="B288" t="str">
            <v>DM449</v>
          </cell>
          <cell r="C288" t="str">
            <v>ENVOLVEDERA EN TELA NO TEJIDA DE POLIPROPILENO 75 CM X 75 CM</v>
          </cell>
          <cell r="D288">
            <v>317</v>
          </cell>
          <cell r="E288"/>
          <cell r="F288"/>
          <cell r="G288"/>
          <cell r="H288"/>
          <cell r="I288"/>
          <cell r="J288"/>
          <cell r="K288"/>
          <cell r="L288"/>
          <cell r="M288"/>
          <cell r="N288"/>
          <cell r="O288"/>
          <cell r="P288"/>
        </row>
        <row r="289">
          <cell r="B289" t="str">
            <v>DM2741</v>
          </cell>
          <cell r="C289" t="str">
            <v>PARCHE DURAMADRE  SUTURABLE 7.5 X 7.5 CM</v>
          </cell>
          <cell r="D289">
            <v>1</v>
          </cell>
          <cell r="E289"/>
          <cell r="F289"/>
          <cell r="G289"/>
          <cell r="H289"/>
          <cell r="I289"/>
          <cell r="J289"/>
          <cell r="K289"/>
          <cell r="L289"/>
          <cell r="M289"/>
          <cell r="N289"/>
          <cell r="O289"/>
          <cell r="P289"/>
        </row>
        <row r="290">
          <cell r="B290" t="str">
            <v>DM801</v>
          </cell>
          <cell r="C290" t="str">
            <v>PAPEL PARA ECOGRAFIA 110 MM X 20 MTS ROLLO UPP</v>
          </cell>
          <cell r="D290">
            <v>60</v>
          </cell>
          <cell r="E290"/>
          <cell r="F290"/>
          <cell r="G290"/>
          <cell r="H290"/>
          <cell r="I290"/>
          <cell r="J290"/>
          <cell r="K290"/>
          <cell r="L290"/>
          <cell r="M290"/>
          <cell r="N290"/>
          <cell r="O290"/>
          <cell r="P290"/>
        </row>
        <row r="291">
          <cell r="B291" t="str">
            <v>DM105</v>
          </cell>
          <cell r="C291" t="str">
            <v>APOSITO DE HIDROFIBRA CON PLATA DE 20X30 CM</v>
          </cell>
          <cell r="D291">
            <v>6</v>
          </cell>
          <cell r="E291"/>
          <cell r="F291"/>
          <cell r="G291"/>
          <cell r="H291"/>
          <cell r="I291"/>
          <cell r="J291"/>
          <cell r="K291"/>
          <cell r="L291"/>
          <cell r="M291"/>
          <cell r="N291"/>
          <cell r="O291"/>
          <cell r="P291"/>
        </row>
        <row r="292">
          <cell r="B292" t="str">
            <v>DM1245</v>
          </cell>
          <cell r="C292" t="str">
            <v>MALLA DE POLIPROPILENO DE ALTA DENSIDAD PESO DE 95 GR. MICROPOROSA PORO DE 0.75 X 0.75 A 0.8 MM NO ABSORBIBLE 15 X 15CM</v>
          </cell>
          <cell r="D292">
            <v>9</v>
          </cell>
          <cell r="E292"/>
          <cell r="F292"/>
          <cell r="G292"/>
          <cell r="H292"/>
          <cell r="I292"/>
          <cell r="J292"/>
          <cell r="K292"/>
          <cell r="L292"/>
          <cell r="M292"/>
          <cell r="N292"/>
          <cell r="O292"/>
          <cell r="P292"/>
        </row>
        <row r="293">
          <cell r="B293" t="str">
            <v>DM493</v>
          </cell>
          <cell r="C293" t="str">
            <v>FILTRO BACTERIANO VIRICO PEDIATRICO</v>
          </cell>
          <cell r="D293">
            <v>1</v>
          </cell>
          <cell r="E293"/>
          <cell r="F293"/>
          <cell r="G293"/>
          <cell r="H293"/>
          <cell r="I293"/>
          <cell r="J293"/>
          <cell r="K293"/>
          <cell r="L293"/>
          <cell r="M293"/>
          <cell r="N293"/>
          <cell r="O293"/>
          <cell r="P293"/>
        </row>
        <row r="294">
          <cell r="B294" t="str">
            <v>DM1863</v>
          </cell>
          <cell r="C294" t="str">
            <v>CATETER VENOSO CENTRAL BILUMEN No 4 FR X 13 CM PEDIATRICO</v>
          </cell>
          <cell r="D294">
            <v>3</v>
          </cell>
          <cell r="E294"/>
          <cell r="F294"/>
          <cell r="G294"/>
          <cell r="H294"/>
          <cell r="I294"/>
          <cell r="J294"/>
          <cell r="K294"/>
          <cell r="L294"/>
          <cell r="M294"/>
          <cell r="N294"/>
          <cell r="O294"/>
          <cell r="P294"/>
        </row>
        <row r="295">
          <cell r="B295" t="str">
            <v>DM2541</v>
          </cell>
          <cell r="C295" t="str">
            <v>SET DE CATETER EPIDURAL CON AGUJA N 16</v>
          </cell>
          <cell r="D295">
            <v>1</v>
          </cell>
          <cell r="E295"/>
          <cell r="F295"/>
          <cell r="G295"/>
          <cell r="H295"/>
          <cell r="I295"/>
          <cell r="J295"/>
          <cell r="K295"/>
          <cell r="L295"/>
          <cell r="M295"/>
          <cell r="N295"/>
          <cell r="O295"/>
          <cell r="P295"/>
        </row>
        <row r="296">
          <cell r="B296" t="str">
            <v>DM153</v>
          </cell>
          <cell r="C296" t="str">
            <v>BARRERA LISA PROTECTORA PARA FISTULAS OSTOMIAS 20X20</v>
          </cell>
          <cell r="D296">
            <v>1</v>
          </cell>
          <cell r="E296"/>
          <cell r="F296"/>
          <cell r="G296"/>
          <cell r="H296"/>
          <cell r="I296"/>
          <cell r="J296"/>
          <cell r="K296"/>
          <cell r="L296"/>
          <cell r="M296"/>
          <cell r="N296"/>
          <cell r="O296"/>
          <cell r="P296"/>
        </row>
        <row r="297">
          <cell r="B297" t="str">
            <v>DM172</v>
          </cell>
          <cell r="C297" t="str">
            <v>BOLSA DE DRENAJE URINARIO ADULTO CON SISTEMA CERRRADO. SIN PUERTO PARA TOMA DE MUESTRA Y SIN  VALVULA ANTIREFLUJO Y CONECTOR UNIVERSAL</v>
          </cell>
          <cell r="D297">
            <v>1223</v>
          </cell>
          <cell r="E297"/>
          <cell r="F297"/>
          <cell r="G297"/>
          <cell r="H297"/>
          <cell r="I297"/>
          <cell r="J297"/>
          <cell r="K297"/>
          <cell r="L297"/>
          <cell r="M297"/>
          <cell r="N297"/>
          <cell r="O297"/>
          <cell r="P297"/>
        </row>
        <row r="298">
          <cell r="B298" t="str">
            <v>DM173</v>
          </cell>
          <cell r="C298" t="str">
            <v>BOLSA DE DRENAJE URINARIO PEDIATRICO CON SISTEMA CERRRADO. SIN PUERTO PARA TOMA DE MUESTRA Y SIN  VALVULA ANTIREFLUJOY CONECTOR UNIVERSAL</v>
          </cell>
          <cell r="D298">
            <v>23</v>
          </cell>
          <cell r="E298"/>
          <cell r="F298"/>
          <cell r="G298"/>
          <cell r="H298"/>
          <cell r="I298"/>
          <cell r="J298"/>
          <cell r="K298"/>
          <cell r="L298"/>
          <cell r="M298"/>
          <cell r="N298"/>
          <cell r="O298"/>
          <cell r="P298"/>
        </row>
        <row r="299">
          <cell r="B299" t="str">
            <v>DM198</v>
          </cell>
          <cell r="C299" t="str">
            <v>CABESTRILLO BOLSA PEDIATRICO</v>
          </cell>
          <cell r="D299">
            <v>5</v>
          </cell>
          <cell r="E299"/>
          <cell r="F299"/>
          <cell r="G299"/>
          <cell r="H299"/>
          <cell r="I299"/>
          <cell r="J299"/>
          <cell r="K299"/>
          <cell r="L299"/>
          <cell r="M299"/>
          <cell r="N299"/>
          <cell r="O299"/>
          <cell r="P299"/>
        </row>
        <row r="300">
          <cell r="B300" t="str">
            <v>DM197</v>
          </cell>
          <cell r="C300" t="str">
            <v>CABESTRILLO BOLSA USO ADULTO</v>
          </cell>
          <cell r="D300">
            <v>4</v>
          </cell>
          <cell r="E300"/>
          <cell r="F300"/>
          <cell r="G300"/>
          <cell r="H300"/>
          <cell r="I300"/>
          <cell r="J300"/>
          <cell r="K300"/>
          <cell r="L300"/>
          <cell r="M300"/>
          <cell r="N300"/>
          <cell r="O300"/>
          <cell r="P300"/>
        </row>
        <row r="301">
          <cell r="B301" t="str">
            <v>DM2107</v>
          </cell>
          <cell r="C301" t="str">
            <v>CANULA NASAL PARA OXIGENO ADULTO 3-5 MTS</v>
          </cell>
          <cell r="D301">
            <v>64</v>
          </cell>
          <cell r="E301"/>
          <cell r="F301"/>
          <cell r="G301"/>
          <cell r="H301"/>
          <cell r="I301"/>
          <cell r="J301"/>
          <cell r="K301"/>
          <cell r="L301"/>
          <cell r="M301"/>
          <cell r="N301"/>
          <cell r="O301"/>
          <cell r="P301"/>
        </row>
        <row r="302">
          <cell r="B302" t="str">
            <v>DM296</v>
          </cell>
          <cell r="C302" t="str">
            <v>CATETER INTRAVENOSO N 14 EN POLIURETANO CON DISPOSITIVO DE SEGURIDAD PARA ACCIONAR MANUALMENTE CORTO</v>
          </cell>
          <cell r="D302">
            <v>132</v>
          </cell>
          <cell r="E302"/>
          <cell r="F302"/>
          <cell r="G302"/>
          <cell r="H302"/>
          <cell r="I302"/>
          <cell r="J302"/>
          <cell r="K302"/>
          <cell r="L302"/>
          <cell r="M302"/>
          <cell r="N302"/>
          <cell r="O302"/>
          <cell r="P302"/>
        </row>
        <row r="303">
          <cell r="B303" t="str">
            <v>DM297</v>
          </cell>
          <cell r="C303" t="str">
            <v>CATETER INTRAVENOSO N 16 EN POLIURETANO CON DISPOSITIVO DE SEGURIDAD PARA ACCIONAR MANUALMENTE CORTO</v>
          </cell>
          <cell r="D303">
            <v>275</v>
          </cell>
          <cell r="E303"/>
          <cell r="F303"/>
          <cell r="G303"/>
          <cell r="H303"/>
          <cell r="I303"/>
          <cell r="J303"/>
          <cell r="K303"/>
          <cell r="L303"/>
          <cell r="M303"/>
          <cell r="N303"/>
          <cell r="O303"/>
          <cell r="P303"/>
        </row>
        <row r="304">
          <cell r="B304" t="str">
            <v>DM2417</v>
          </cell>
          <cell r="C304" t="str">
            <v>CUELLO ORTOPEDICO DE THOMAS TALLA L</v>
          </cell>
          <cell r="D304">
            <v>1</v>
          </cell>
          <cell r="E304"/>
          <cell r="F304"/>
          <cell r="G304"/>
          <cell r="H304"/>
          <cell r="I304"/>
          <cell r="J304"/>
          <cell r="K304"/>
          <cell r="L304"/>
          <cell r="M304"/>
          <cell r="N304"/>
          <cell r="O304"/>
          <cell r="P304"/>
        </row>
        <row r="305">
          <cell r="B305" t="str">
            <v>DM476</v>
          </cell>
          <cell r="C305" t="str">
            <v>ESPECULO VAGINAL DESECHABLE</v>
          </cell>
          <cell r="D305">
            <v>357</v>
          </cell>
          <cell r="E305"/>
          <cell r="F305"/>
          <cell r="G305"/>
          <cell r="H305"/>
          <cell r="I305"/>
          <cell r="J305"/>
          <cell r="K305"/>
          <cell r="L305"/>
          <cell r="M305"/>
          <cell r="N305"/>
          <cell r="O305"/>
          <cell r="P305"/>
        </row>
        <row r="306">
          <cell r="B306" t="str">
            <v>DM482</v>
          </cell>
          <cell r="C306" t="str">
            <v>EXTENSION ANESTESIA PEDIATRICO</v>
          </cell>
          <cell r="D306">
            <v>1547</v>
          </cell>
          <cell r="E306"/>
          <cell r="F306"/>
          <cell r="G306"/>
          <cell r="H306"/>
          <cell r="I306"/>
          <cell r="J306"/>
          <cell r="K306"/>
          <cell r="L306"/>
          <cell r="M306"/>
          <cell r="N306"/>
          <cell r="O306"/>
          <cell r="P306"/>
        </row>
        <row r="307">
          <cell r="B307" t="str">
            <v>DM2191</v>
          </cell>
          <cell r="C307" t="str">
            <v>EXTENSION PARA OXIGENO (MANGUERA LISA PARA OXIGENO DE 213 CM)</v>
          </cell>
          <cell r="D307">
            <v>12</v>
          </cell>
          <cell r="E307"/>
          <cell r="F307"/>
          <cell r="G307"/>
          <cell r="H307"/>
          <cell r="I307"/>
          <cell r="J307"/>
          <cell r="K307"/>
          <cell r="L307"/>
          <cell r="M307"/>
          <cell r="N307"/>
          <cell r="O307"/>
          <cell r="P307"/>
        </row>
        <row r="308">
          <cell r="B308" t="str">
            <v>DM506</v>
          </cell>
          <cell r="C308" t="str">
            <v>FRASCO PARA RECOLECCION MUESTRA DE ORINA</v>
          </cell>
          <cell r="D308">
            <v>4981</v>
          </cell>
          <cell r="E308"/>
          <cell r="F308"/>
          <cell r="G308"/>
          <cell r="H308"/>
          <cell r="I308"/>
          <cell r="J308"/>
          <cell r="K308"/>
          <cell r="L308"/>
          <cell r="M308"/>
          <cell r="N308"/>
          <cell r="O308"/>
          <cell r="P308"/>
        </row>
        <row r="309">
          <cell r="B309" t="str">
            <v>DM563</v>
          </cell>
          <cell r="C309" t="str">
            <v>INCENTIVO RESPIRATORIO DE VOLUMEN ADULTO</v>
          </cell>
          <cell r="D309">
            <v>89</v>
          </cell>
          <cell r="E309"/>
          <cell r="F309"/>
          <cell r="G309"/>
          <cell r="H309"/>
          <cell r="I309"/>
          <cell r="J309"/>
          <cell r="K309"/>
          <cell r="L309"/>
          <cell r="M309"/>
          <cell r="N309"/>
          <cell r="O309"/>
          <cell r="P309"/>
        </row>
        <row r="310">
          <cell r="B310" t="str">
            <v>DM2692</v>
          </cell>
          <cell r="C310" t="str">
            <v>INMOVILIZADOR DE HOMBRO</v>
          </cell>
          <cell r="D310">
            <v>1</v>
          </cell>
          <cell r="E310"/>
          <cell r="F310"/>
          <cell r="G310"/>
          <cell r="H310"/>
          <cell r="I310"/>
          <cell r="J310"/>
          <cell r="K310"/>
          <cell r="L310"/>
          <cell r="M310"/>
          <cell r="N310"/>
          <cell r="O310"/>
          <cell r="P310"/>
        </row>
        <row r="311">
          <cell r="B311" t="str">
            <v>DM717</v>
          </cell>
          <cell r="C311" t="str">
            <v>MASCARA DE NO REHINALACION CON RESERVORIO PEDIATRICA INCLUYE EXTENSION DE OXIGENO</v>
          </cell>
          <cell r="D311">
            <v>21</v>
          </cell>
          <cell r="E311"/>
          <cell r="F311"/>
          <cell r="G311"/>
          <cell r="H311"/>
          <cell r="I311"/>
          <cell r="J311"/>
          <cell r="K311"/>
          <cell r="L311"/>
          <cell r="M311"/>
          <cell r="N311"/>
          <cell r="O311"/>
          <cell r="P311"/>
        </row>
        <row r="312">
          <cell r="B312" t="str">
            <v>DM716</v>
          </cell>
          <cell r="C312" t="str">
            <v>MASCARA DE NO REHINLACION CON RESEVORIO ADULTO INCLUYE EXTENSION DE OXIGENO</v>
          </cell>
          <cell r="D312">
            <v>126</v>
          </cell>
          <cell r="E312"/>
          <cell r="F312"/>
          <cell r="G312"/>
          <cell r="H312"/>
          <cell r="I312"/>
          <cell r="J312"/>
          <cell r="K312"/>
          <cell r="L312"/>
          <cell r="M312"/>
          <cell r="N312"/>
          <cell r="O312"/>
          <cell r="P312"/>
        </row>
        <row r="313">
          <cell r="B313" t="str">
            <v>DM718</v>
          </cell>
          <cell r="C313" t="str">
            <v>MASCARA DE OXIGENO SIMPLE PARA PACIENTE PEDIATRICO CON EXTENSION DE 2- 3 MTS</v>
          </cell>
          <cell r="D313">
            <v>4</v>
          </cell>
          <cell r="E313"/>
          <cell r="F313"/>
          <cell r="G313"/>
          <cell r="H313"/>
          <cell r="I313"/>
          <cell r="J313"/>
          <cell r="K313"/>
          <cell r="L313"/>
          <cell r="M313"/>
          <cell r="N313"/>
          <cell r="O313"/>
          <cell r="P313"/>
        </row>
        <row r="314">
          <cell r="B314" t="str">
            <v>DM627</v>
          </cell>
          <cell r="C314" t="str">
            <v>SUPER KIT CITOLOGIA   (ESPECULO VAGINAL  CEPILLO  LAMINILLA ESMERILADA  ESPATULA  CAJILLA DE TRANSP.) TALLA M</v>
          </cell>
          <cell r="D314">
            <v>2093</v>
          </cell>
          <cell r="E314"/>
          <cell r="F314"/>
          <cell r="G314"/>
          <cell r="H314"/>
          <cell r="I314"/>
          <cell r="J314"/>
          <cell r="K314"/>
          <cell r="L314"/>
          <cell r="M314"/>
          <cell r="N314"/>
          <cell r="O314"/>
          <cell r="P314"/>
        </row>
        <row r="315">
          <cell r="B315" t="str">
            <v>DM365</v>
          </cell>
          <cell r="C315" t="str">
            <v>TUBO DE SUCCION SILICONADO TRANSPARENTE DIAMETRO 1.8 CM X 3 METROS ESTERIL CON EMPATES</v>
          </cell>
          <cell r="D315">
            <v>1659</v>
          </cell>
          <cell r="E315"/>
          <cell r="F315"/>
          <cell r="G315"/>
          <cell r="H315"/>
          <cell r="I315"/>
          <cell r="J315"/>
          <cell r="K315"/>
          <cell r="L315"/>
          <cell r="M315"/>
          <cell r="N315"/>
          <cell r="O315"/>
          <cell r="P315"/>
        </row>
        <row r="316">
          <cell r="B316" t="str">
            <v>DM1201</v>
          </cell>
          <cell r="C316" t="str">
            <v>VENDA ALGODON LAMINADO 5 X 5 YARDAS</v>
          </cell>
          <cell r="D316">
            <v>686</v>
          </cell>
          <cell r="E316"/>
          <cell r="F316"/>
          <cell r="G316"/>
          <cell r="H316"/>
          <cell r="I316"/>
          <cell r="J316"/>
          <cell r="K316"/>
          <cell r="L316"/>
          <cell r="M316"/>
          <cell r="N316"/>
          <cell r="O316"/>
          <cell r="P316"/>
        </row>
        <row r="317">
          <cell r="B317" t="str">
            <v>DM201</v>
          </cell>
          <cell r="C317" t="str">
            <v>CAJA COPROLOGICA</v>
          </cell>
          <cell r="D317">
            <v>340</v>
          </cell>
          <cell r="E317"/>
          <cell r="F317"/>
          <cell r="G317"/>
          <cell r="H317"/>
          <cell r="I317"/>
          <cell r="J317"/>
          <cell r="K317"/>
          <cell r="L317"/>
          <cell r="M317"/>
          <cell r="N317"/>
          <cell r="O317"/>
          <cell r="P317"/>
        </row>
        <row r="318">
          <cell r="B318" t="str">
            <v>DM221</v>
          </cell>
          <cell r="C318" t="str">
            <v>CANULA NASAL NEONATAL</v>
          </cell>
          <cell r="D318">
            <v>160</v>
          </cell>
          <cell r="E318"/>
          <cell r="F318"/>
          <cell r="G318"/>
          <cell r="H318"/>
          <cell r="I318"/>
          <cell r="J318"/>
          <cell r="K318"/>
          <cell r="L318"/>
          <cell r="M318"/>
          <cell r="N318"/>
          <cell r="O318"/>
          <cell r="P318"/>
        </row>
        <row r="319">
          <cell r="B319" t="str">
            <v>DM379</v>
          </cell>
          <cell r="C319" t="str">
            <v>CIRCUITO DE ANESTESIA PEDIATRICO CON BALON 1 LITRO</v>
          </cell>
          <cell r="D319">
            <v>39</v>
          </cell>
          <cell r="E319"/>
          <cell r="F319"/>
          <cell r="G319"/>
          <cell r="H319"/>
          <cell r="I319"/>
          <cell r="J319"/>
          <cell r="K319"/>
          <cell r="L319"/>
          <cell r="M319"/>
          <cell r="N319"/>
          <cell r="O319"/>
          <cell r="P319"/>
        </row>
        <row r="320">
          <cell r="B320" t="str">
            <v>DM1334</v>
          </cell>
          <cell r="C320" t="str">
            <v>FRASCO RECOLECTOR DE BACILOSCOPIA</v>
          </cell>
          <cell r="D320">
            <v>276</v>
          </cell>
          <cell r="E320"/>
          <cell r="F320"/>
          <cell r="G320"/>
          <cell r="H320"/>
          <cell r="I320"/>
          <cell r="J320"/>
          <cell r="K320"/>
          <cell r="L320"/>
          <cell r="M320"/>
          <cell r="N320"/>
          <cell r="O320"/>
          <cell r="P320"/>
        </row>
        <row r="321">
          <cell r="B321" t="str">
            <v>DM561</v>
          </cell>
          <cell r="C321" t="str">
            <v>HUMIDIFICADOR DESECHABLE</v>
          </cell>
          <cell r="D321">
            <v>1876</v>
          </cell>
          <cell r="E321"/>
          <cell r="F321"/>
          <cell r="G321"/>
          <cell r="H321"/>
          <cell r="I321"/>
          <cell r="J321"/>
          <cell r="K321"/>
          <cell r="L321"/>
          <cell r="M321"/>
          <cell r="N321"/>
          <cell r="O321"/>
          <cell r="P321"/>
        </row>
        <row r="322">
          <cell r="B322" t="str">
            <v>DM2731</v>
          </cell>
          <cell r="C322" t="str">
            <v>MASCARA DE OXIGENO SIMPLE PARA ADULTO CON EXTENSION DE 2- 3 MTS</v>
          </cell>
          <cell r="D322">
            <v>1</v>
          </cell>
          <cell r="E322"/>
          <cell r="F322"/>
          <cell r="G322"/>
          <cell r="H322"/>
          <cell r="I322"/>
          <cell r="J322"/>
          <cell r="K322"/>
          <cell r="L322"/>
          <cell r="M322"/>
          <cell r="N322"/>
          <cell r="O322"/>
          <cell r="P322"/>
        </row>
        <row r="323">
          <cell r="B323" t="str">
            <v>DM733</v>
          </cell>
          <cell r="C323" t="str">
            <v>MASCARA TRAQUEOSTOMIA ADULTO CON ADAPTADOR GIRATORIO 360 GRADOS Y EXTENSION OXIGENO</v>
          </cell>
          <cell r="D323">
            <v>18</v>
          </cell>
          <cell r="E323"/>
          <cell r="F323"/>
          <cell r="G323"/>
          <cell r="H323"/>
          <cell r="I323"/>
          <cell r="J323"/>
          <cell r="K323"/>
          <cell r="L323"/>
          <cell r="M323"/>
          <cell r="N323"/>
          <cell r="O323"/>
          <cell r="P323"/>
        </row>
        <row r="324">
          <cell r="B324" t="str">
            <v>DM734</v>
          </cell>
          <cell r="C324" t="str">
            <v>MASCARA TRAQUEOSTOMIA PEDIATRICA CON ADAPTADOR GIRATORIO 360 GRADOS Y EXTENSION OXIGENO</v>
          </cell>
          <cell r="D324">
            <v>25</v>
          </cell>
          <cell r="E324"/>
          <cell r="F324"/>
          <cell r="G324"/>
          <cell r="H324"/>
          <cell r="I324"/>
          <cell r="J324"/>
          <cell r="K324"/>
          <cell r="L324"/>
          <cell r="M324"/>
          <cell r="N324"/>
          <cell r="O324"/>
          <cell r="P324"/>
        </row>
        <row r="325">
          <cell r="B325" t="str">
            <v>DM776</v>
          </cell>
          <cell r="C325" t="str">
            <v>NIPLES CONEXION OXIGENO</v>
          </cell>
          <cell r="D325">
            <v>121</v>
          </cell>
          <cell r="E325"/>
          <cell r="F325"/>
          <cell r="G325"/>
          <cell r="H325"/>
          <cell r="I325"/>
          <cell r="J325"/>
          <cell r="K325"/>
          <cell r="L325"/>
          <cell r="M325"/>
          <cell r="N325"/>
          <cell r="O325"/>
          <cell r="P325"/>
        </row>
        <row r="326">
          <cell r="B326" t="str">
            <v>DM2436</v>
          </cell>
          <cell r="C326" t="str">
            <v>PAPEL ECOGRAFO TERMOSENSIBLE SUPER ALTA DENSIDAD SONY UPP 110HG 110MMX18M</v>
          </cell>
          <cell r="D326">
            <v>1</v>
          </cell>
          <cell r="E326"/>
          <cell r="F326"/>
          <cell r="G326"/>
          <cell r="H326"/>
          <cell r="I326"/>
          <cell r="J326"/>
          <cell r="K326"/>
          <cell r="L326"/>
          <cell r="M326"/>
          <cell r="N326"/>
          <cell r="O326"/>
          <cell r="P326"/>
        </row>
        <row r="327">
          <cell r="B327" t="str">
            <v>DM798</v>
          </cell>
          <cell r="C327" t="str">
            <v>PAPEL MONITOR FETAL EDAN MODELO F6 PAPEL TERMICO DE ANCHO 152MM DE TIPO Z</v>
          </cell>
          <cell r="D327">
            <v>67</v>
          </cell>
          <cell r="E327"/>
          <cell r="F327"/>
          <cell r="G327"/>
          <cell r="H327"/>
          <cell r="I327"/>
          <cell r="J327"/>
          <cell r="K327"/>
          <cell r="L327"/>
          <cell r="M327"/>
          <cell r="N327"/>
          <cell r="O327"/>
          <cell r="P327"/>
        </row>
        <row r="328">
          <cell r="B328" t="str">
            <v>DM858</v>
          </cell>
          <cell r="C328" t="str">
            <v>PASTA PARA PEGAR BARRERAS Y CARAYAS DE COLOSTOMIA</v>
          </cell>
          <cell r="D328">
            <v>8</v>
          </cell>
          <cell r="E328"/>
          <cell r="F328"/>
          <cell r="G328"/>
          <cell r="H328"/>
          <cell r="I328"/>
          <cell r="J328"/>
          <cell r="K328"/>
          <cell r="L328"/>
          <cell r="M328"/>
          <cell r="N328"/>
          <cell r="O328"/>
          <cell r="P328"/>
        </row>
        <row r="329">
          <cell r="B329" t="str">
            <v>DM894</v>
          </cell>
          <cell r="C329" t="str">
            <v>POLVO HIDROCOLOIDE PROTECTOR PARA OSTOMIAS PROTECTOR</v>
          </cell>
          <cell r="D329">
            <v>2</v>
          </cell>
          <cell r="E329"/>
          <cell r="F329"/>
          <cell r="G329"/>
          <cell r="H329"/>
          <cell r="I329"/>
          <cell r="J329"/>
          <cell r="K329"/>
          <cell r="L329"/>
          <cell r="M329"/>
          <cell r="N329"/>
          <cell r="O329"/>
          <cell r="P329"/>
        </row>
        <row r="330">
          <cell r="B330" t="str">
            <v>DM946</v>
          </cell>
          <cell r="C330" t="str">
            <v>RECOLECTOR DE 24 HORAS</v>
          </cell>
          <cell r="D330">
            <v>73</v>
          </cell>
          <cell r="E330"/>
          <cell r="F330"/>
          <cell r="G330"/>
          <cell r="H330"/>
          <cell r="I330"/>
          <cell r="J330"/>
          <cell r="K330"/>
          <cell r="L330"/>
          <cell r="M330"/>
          <cell r="N330"/>
          <cell r="O330"/>
          <cell r="P330"/>
        </row>
        <row r="331">
          <cell r="B331" t="str">
            <v>DM960</v>
          </cell>
          <cell r="C331" t="str">
            <v>SABANA DESECHABLE CAMILLA 2 MT X 90 CM CON RESORTE</v>
          </cell>
          <cell r="D331">
            <v>4512</v>
          </cell>
          <cell r="E331"/>
          <cell r="F331"/>
          <cell r="G331"/>
          <cell r="H331"/>
          <cell r="I331"/>
          <cell r="J331"/>
          <cell r="K331"/>
          <cell r="L331"/>
          <cell r="M331"/>
          <cell r="N331"/>
          <cell r="O331"/>
          <cell r="P331"/>
        </row>
        <row r="332">
          <cell r="B332" t="str">
            <v>DM1200</v>
          </cell>
          <cell r="C332" t="str">
            <v>VENDA ALGODON LAMINADO 4 X 5 YARDAS</v>
          </cell>
          <cell r="D332">
            <v>480</v>
          </cell>
          <cell r="E332"/>
          <cell r="F332"/>
          <cell r="G332"/>
          <cell r="H332"/>
          <cell r="I332"/>
          <cell r="J332"/>
          <cell r="K332"/>
          <cell r="L332"/>
          <cell r="M332"/>
          <cell r="N332"/>
          <cell r="O332"/>
          <cell r="P332"/>
        </row>
        <row r="333">
          <cell r="B333" t="str">
            <v>DM2788</v>
          </cell>
          <cell r="C333" t="str">
            <v>CIRCUITO DESECHABLE PARA VENTILADOR DE TRANSPORTE ADULTO/PEDIATRICO MARCA ZOLL</v>
          </cell>
          <cell r="D333">
            <v>49</v>
          </cell>
          <cell r="E333"/>
          <cell r="F333"/>
          <cell r="G333"/>
          <cell r="H333"/>
          <cell r="I333"/>
          <cell r="J333"/>
          <cell r="K333"/>
          <cell r="L333"/>
          <cell r="M333"/>
          <cell r="N333"/>
          <cell r="O333"/>
          <cell r="P333"/>
        </row>
        <row r="334">
          <cell r="B334" t="str">
            <v>DM681</v>
          </cell>
          <cell r="C334" t="str">
            <v>MALLA DE POLIPROPILENO PARA LA REPARACION DE LA PARED ABDOMINAL 30CM X 30CM</v>
          </cell>
          <cell r="D334">
            <v>6</v>
          </cell>
          <cell r="E334"/>
          <cell r="F334"/>
          <cell r="G334"/>
          <cell r="H334"/>
          <cell r="I334"/>
          <cell r="J334"/>
          <cell r="K334"/>
          <cell r="L334"/>
          <cell r="M334"/>
          <cell r="N334"/>
          <cell r="O334"/>
          <cell r="P334"/>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TECNICO"/>
    </sheetNames>
    <sheetDataSet>
      <sheetData sheetId="0">
        <row r="3">
          <cell r="B3" t="str">
            <v>DM044</v>
          </cell>
          <cell r="C3" t="str">
            <v>AGUJA DE ESCLEROTERAPIA GASTRICA DESECHABLE</v>
          </cell>
          <cell r="D3">
            <v>2</v>
          </cell>
          <cell r="E3"/>
          <cell r="F3"/>
          <cell r="G3" t="str">
            <v>Se solicitará muestra física por requerimiento del evaluador</v>
          </cell>
          <cell r="H3"/>
          <cell r="I3"/>
          <cell r="J3"/>
          <cell r="K3"/>
          <cell r="L3"/>
          <cell r="M3"/>
          <cell r="N3"/>
          <cell r="O3"/>
          <cell r="P3"/>
        </row>
        <row r="4">
          <cell r="B4" t="str">
            <v>DM2335</v>
          </cell>
          <cell r="C4" t="str">
            <v>AGUJA DE INYECCION PARA ENDOSCOPIA</v>
          </cell>
          <cell r="D4">
            <v>1</v>
          </cell>
          <cell r="E4"/>
          <cell r="F4"/>
          <cell r="G4" t="str">
            <v>Se solicitará muestra física por requerimiento del evaluador</v>
          </cell>
          <cell r="H4"/>
          <cell r="I4"/>
          <cell r="J4"/>
          <cell r="K4"/>
          <cell r="L4"/>
          <cell r="M4"/>
          <cell r="N4"/>
          <cell r="O4"/>
          <cell r="P4"/>
        </row>
        <row r="5">
          <cell r="B5" t="str">
            <v>DM038</v>
          </cell>
          <cell r="C5" t="str">
            <v>AGUJA ANESTESIA RAQUIDEA N 27</v>
          </cell>
          <cell r="D5">
            <v>413</v>
          </cell>
          <cell r="E5"/>
          <cell r="F5"/>
          <cell r="G5" t="str">
            <v>Se solicitará muestra física por requerimiento del evaluador</v>
          </cell>
          <cell r="H5"/>
          <cell r="I5"/>
          <cell r="J5"/>
          <cell r="K5"/>
          <cell r="L5"/>
          <cell r="M5"/>
          <cell r="N5"/>
          <cell r="O5"/>
          <cell r="P5"/>
        </row>
        <row r="6">
          <cell r="B6" t="str">
            <v>DM037</v>
          </cell>
          <cell r="C6" t="str">
            <v>AGUJA ANESTESIA RAQUIDEA N 26</v>
          </cell>
          <cell r="D6">
            <v>145</v>
          </cell>
          <cell r="E6"/>
          <cell r="F6"/>
          <cell r="G6" t="str">
            <v>Se solicitará muestra física por requerimiento del evaluador</v>
          </cell>
          <cell r="H6"/>
          <cell r="I6"/>
          <cell r="J6"/>
          <cell r="K6"/>
          <cell r="L6"/>
          <cell r="M6"/>
          <cell r="N6"/>
          <cell r="O6"/>
          <cell r="P6"/>
        </row>
        <row r="7">
          <cell r="B7" t="str">
            <v>DM1962</v>
          </cell>
          <cell r="C7" t="str">
            <v>CONECTOR CON TUBO PARA MEDIO DE CONTRASTE</v>
          </cell>
          <cell r="D7">
            <v>52</v>
          </cell>
          <cell r="E7"/>
          <cell r="F7"/>
          <cell r="G7" t="str">
            <v>Se solicitará muestra física por requerimiento del evaluador</v>
          </cell>
          <cell r="H7"/>
          <cell r="I7"/>
          <cell r="J7"/>
          <cell r="K7"/>
          <cell r="L7"/>
          <cell r="M7"/>
          <cell r="N7"/>
          <cell r="O7"/>
          <cell r="P7"/>
        </row>
        <row r="8">
          <cell r="B8" t="str">
            <v>DM124</v>
          </cell>
          <cell r="C8" t="str">
            <v>APOSITO NO TEJIDO. CON ADHESIVO HIPOALERGENICO PARA HERIDAS POSOPERATORIAS 30 A 35 X 9 A 10CM</v>
          </cell>
          <cell r="D8">
            <v>279</v>
          </cell>
          <cell r="E8"/>
          <cell r="F8"/>
          <cell r="G8" t="str">
            <v>Se solicitará muestra física por requerimiento del evaluador</v>
          </cell>
          <cell r="H8"/>
          <cell r="I8"/>
          <cell r="J8"/>
          <cell r="K8"/>
          <cell r="L8"/>
          <cell r="M8"/>
          <cell r="N8"/>
          <cell r="O8"/>
          <cell r="P8"/>
        </row>
        <row r="9">
          <cell r="B9" t="str">
            <v>DM1686</v>
          </cell>
          <cell r="C9" t="str">
            <v>APOSITO DE CARBON TRILAMINADO 10 10</v>
          </cell>
          <cell r="D9">
            <v>8</v>
          </cell>
          <cell r="E9"/>
          <cell r="F9"/>
          <cell r="G9" t="str">
            <v>Se solicitará muestra física por requerimiento del evaluador</v>
          </cell>
          <cell r="H9"/>
          <cell r="I9"/>
          <cell r="J9"/>
          <cell r="K9"/>
          <cell r="L9"/>
          <cell r="M9"/>
          <cell r="N9"/>
          <cell r="O9"/>
          <cell r="P9"/>
        </row>
        <row r="10">
          <cell r="B10" t="str">
            <v>DM2021</v>
          </cell>
          <cell r="C10" t="str">
            <v>APOSITO DE GASA 15X20 CON BASE DE PARAFINA BLANDA CLORHEXIDINA 0.5%</v>
          </cell>
          <cell r="D10">
            <v>56</v>
          </cell>
          <cell r="E10"/>
          <cell r="F10"/>
          <cell r="G10" t="str">
            <v>Se solicitará muestra física por requerimiento del evaluador</v>
          </cell>
          <cell r="H10"/>
          <cell r="I10"/>
          <cell r="J10"/>
          <cell r="K10"/>
          <cell r="L10"/>
          <cell r="M10"/>
          <cell r="N10"/>
          <cell r="O10"/>
          <cell r="P10"/>
        </row>
        <row r="11">
          <cell r="B11" t="str">
            <v>DM1656</v>
          </cell>
          <cell r="C11" t="str">
            <v>APOSITO ESTERIL TRANSPARENTE 7X9 MAS O MENOS 2 CM CON REFUERZO INCORPORADO. Y CON TIRILLAS DE FIJACION Y MARCACION USO ADULTO</v>
          </cell>
          <cell r="D11">
            <v>6569</v>
          </cell>
          <cell r="E11"/>
          <cell r="F11"/>
          <cell r="G11" t="str">
            <v>Se solicitará muestra física por requerimiento del evaluador</v>
          </cell>
          <cell r="H11"/>
          <cell r="I11"/>
          <cell r="J11"/>
          <cell r="K11"/>
          <cell r="L11"/>
          <cell r="M11"/>
          <cell r="N11"/>
          <cell r="O11"/>
          <cell r="P11"/>
        </row>
        <row r="12">
          <cell r="B12" t="str">
            <v>DM122</v>
          </cell>
          <cell r="C12" t="str">
            <v>APOSITO ESTERIL TRASPARENTE 5 HASTA 6 CM X 5 HASTA 6 CM CON REFUERZO INCORPORADO. Y CON TIRILLAS DE FIJACION Y MARCACION.USO NEONATAL</v>
          </cell>
          <cell r="D12">
            <v>2297</v>
          </cell>
          <cell r="E12"/>
          <cell r="F12"/>
          <cell r="G12" t="str">
            <v>Se solicitará muestra física por requerimiento del evaluador</v>
          </cell>
          <cell r="H12"/>
          <cell r="I12"/>
          <cell r="J12"/>
          <cell r="K12"/>
          <cell r="L12"/>
          <cell r="M12"/>
          <cell r="N12"/>
          <cell r="O12"/>
          <cell r="P12"/>
        </row>
        <row r="13">
          <cell r="B13" t="str">
            <v>DM2340</v>
          </cell>
          <cell r="C13" t="str">
            <v>APOSITO TRASPARENTE ESTERIL CON ALMOHADILLA ABSORVENTE 7 HASTA 9 X 5 HASTA 7 CM</v>
          </cell>
          <cell r="D13">
            <v>1</v>
          </cell>
          <cell r="E13"/>
          <cell r="F13"/>
          <cell r="G13" t="str">
            <v>Se solicitará muestra física por requerimiento del evaluador</v>
          </cell>
          <cell r="H13"/>
          <cell r="I13"/>
          <cell r="J13"/>
          <cell r="K13"/>
          <cell r="L13"/>
          <cell r="M13"/>
          <cell r="N13"/>
          <cell r="O13"/>
          <cell r="P13"/>
        </row>
        <row r="14">
          <cell r="B14" t="str">
            <v>DM2341</v>
          </cell>
          <cell r="C14" t="str">
            <v>ASA DE POLIPECTOMIA DESCARTABLE DE 10.15.25 CM X 2.4 A 2.8 MM DE DIAMETRO. LONGITUD DE TRABAJO DE 230 CM</v>
          </cell>
          <cell r="D14">
            <v>10</v>
          </cell>
          <cell r="E14"/>
          <cell r="F14"/>
          <cell r="G14" t="str">
            <v>Se solicitará muestra física por requerimiento del evaluador</v>
          </cell>
          <cell r="H14"/>
          <cell r="I14"/>
          <cell r="J14"/>
          <cell r="K14"/>
          <cell r="L14"/>
          <cell r="M14"/>
          <cell r="N14"/>
          <cell r="O14"/>
          <cell r="P14"/>
        </row>
        <row r="15">
          <cell r="B15" t="str">
            <v>DM2342</v>
          </cell>
          <cell r="C15" t="str">
            <v>ASA POLIPECTOMIA HEXAGONAL</v>
          </cell>
          <cell r="D15">
            <v>1</v>
          </cell>
          <cell r="E15"/>
          <cell r="F15"/>
          <cell r="G15" t="str">
            <v>Se solicitará muestra física por requerimiento del evaluador</v>
          </cell>
          <cell r="H15"/>
          <cell r="I15"/>
          <cell r="J15"/>
          <cell r="K15"/>
          <cell r="L15"/>
          <cell r="M15"/>
          <cell r="N15"/>
          <cell r="O15"/>
          <cell r="P15"/>
        </row>
        <row r="16">
          <cell r="B16" t="str">
            <v>DM1547</v>
          </cell>
          <cell r="C16" t="str">
            <v>BALON DE DILATACION ESOFAGICA DE 10 12</v>
          </cell>
          <cell r="D16">
            <v>1</v>
          </cell>
          <cell r="E16"/>
          <cell r="F16"/>
          <cell r="G16" t="str">
            <v>Se solicitará muestra física por requerimiento del evaluador</v>
          </cell>
          <cell r="H16"/>
          <cell r="I16"/>
          <cell r="J16"/>
          <cell r="K16"/>
          <cell r="L16"/>
          <cell r="M16"/>
          <cell r="N16"/>
          <cell r="O16"/>
          <cell r="P16"/>
        </row>
        <row r="17">
          <cell r="B17" t="str">
            <v>DM1548</v>
          </cell>
          <cell r="C17" t="str">
            <v>BALON DE DILATACION ESOFAGICA DE 12 15</v>
          </cell>
          <cell r="D17">
            <v>1</v>
          </cell>
          <cell r="E17"/>
          <cell r="F17"/>
          <cell r="G17" t="str">
            <v>Se solicitará muestra física por requerimiento del evaluador</v>
          </cell>
          <cell r="H17"/>
          <cell r="I17"/>
          <cell r="J17"/>
          <cell r="K17"/>
          <cell r="L17"/>
          <cell r="M17"/>
          <cell r="N17"/>
          <cell r="O17"/>
          <cell r="P17"/>
        </row>
        <row r="18">
          <cell r="B18" t="str">
            <v>DM148</v>
          </cell>
          <cell r="C18" t="str">
            <v>BALON DE DILATACION ESOFAGICA DE 15 18 MM</v>
          </cell>
          <cell r="D18">
            <v>1</v>
          </cell>
          <cell r="E18"/>
          <cell r="F18"/>
          <cell r="G18" t="str">
            <v>Se solicitará muestra física por requerimiento del evaluador</v>
          </cell>
          <cell r="H18"/>
          <cell r="I18"/>
          <cell r="J18"/>
          <cell r="K18"/>
          <cell r="L18"/>
          <cell r="M18"/>
          <cell r="N18"/>
          <cell r="O18"/>
          <cell r="P18"/>
        </row>
        <row r="19">
          <cell r="B19" t="str">
            <v>DM149</v>
          </cell>
          <cell r="C19" t="str">
            <v>BALON DE DILATACION ESOFAGICA DE 18 20 MM</v>
          </cell>
          <cell r="D19">
            <v>1</v>
          </cell>
          <cell r="E19"/>
          <cell r="F19"/>
          <cell r="G19" t="str">
            <v>Se solicitará muestra física por requerimiento del evaluador</v>
          </cell>
          <cell r="H19"/>
          <cell r="I19"/>
          <cell r="J19"/>
          <cell r="K19"/>
          <cell r="L19"/>
          <cell r="M19"/>
          <cell r="N19"/>
          <cell r="O19"/>
          <cell r="P19"/>
        </row>
        <row r="20">
          <cell r="B20" t="str">
            <v>DM2343</v>
          </cell>
          <cell r="C20" t="str">
            <v>BALON DILATACION ESOFAGICA DE 30 MM PARA ACALASIA</v>
          </cell>
          <cell r="D20">
            <v>1</v>
          </cell>
          <cell r="E20"/>
          <cell r="F20"/>
          <cell r="G20" t="str">
            <v>Se solicitará muestra física por requerimiento del evaluador</v>
          </cell>
          <cell r="H20"/>
          <cell r="I20"/>
          <cell r="J20"/>
          <cell r="K20"/>
          <cell r="L20"/>
          <cell r="M20"/>
          <cell r="N20"/>
          <cell r="O20"/>
          <cell r="P20"/>
        </row>
        <row r="21">
          <cell r="B21" t="str">
            <v>DM1546</v>
          </cell>
          <cell r="C21" t="str">
            <v>BALON DE DILATACION ESOFAGICA DE 6 8 MM</v>
          </cell>
          <cell r="D21">
            <v>1</v>
          </cell>
          <cell r="E21"/>
          <cell r="F21"/>
          <cell r="G21" t="str">
            <v>Se solicitará muestra física por requerimiento del evaluador</v>
          </cell>
          <cell r="H21"/>
          <cell r="I21"/>
          <cell r="J21"/>
          <cell r="K21"/>
          <cell r="L21"/>
          <cell r="M21"/>
          <cell r="N21"/>
          <cell r="O21"/>
          <cell r="P21"/>
        </row>
        <row r="22">
          <cell r="B22" t="str">
            <v>DM1549</v>
          </cell>
          <cell r="C22" t="str">
            <v>BALON DE DILATACION ESOFAGICA DE 8-10</v>
          </cell>
          <cell r="D22">
            <v>1</v>
          </cell>
          <cell r="E22"/>
          <cell r="F22"/>
          <cell r="G22" t="str">
            <v>Se solicitará muestra física por requerimiento del evaluador</v>
          </cell>
          <cell r="H22"/>
          <cell r="I22"/>
          <cell r="J22"/>
          <cell r="K22"/>
          <cell r="L22"/>
          <cell r="M22"/>
          <cell r="N22"/>
          <cell r="O22"/>
          <cell r="P22"/>
        </row>
        <row r="23">
          <cell r="B23" t="str">
            <v>DM150</v>
          </cell>
          <cell r="C23" t="str">
            <v>BALON EXTRACTOR DE CALCULO</v>
          </cell>
          <cell r="D23">
            <v>11</v>
          </cell>
          <cell r="E23"/>
          <cell r="F23"/>
          <cell r="G23" t="str">
            <v>Se solicitará muestra física por requerimiento del evaluador</v>
          </cell>
          <cell r="H23"/>
          <cell r="I23"/>
          <cell r="J23"/>
          <cell r="K23"/>
          <cell r="L23"/>
          <cell r="M23"/>
          <cell r="N23"/>
          <cell r="O23"/>
          <cell r="P23"/>
        </row>
        <row r="24">
          <cell r="B24" t="str">
            <v>DM2097</v>
          </cell>
          <cell r="C24" t="str">
            <v>BALON EXTRACTOR DE CALCULOS TRILUMEN</v>
          </cell>
          <cell r="D24">
            <v>1</v>
          </cell>
          <cell r="E24"/>
          <cell r="F24"/>
          <cell r="G24" t="str">
            <v>Se solicitará muestra física por requerimiento del evaluador</v>
          </cell>
          <cell r="H24"/>
          <cell r="I24"/>
          <cell r="J24"/>
          <cell r="K24"/>
          <cell r="L24"/>
          <cell r="M24"/>
          <cell r="N24"/>
          <cell r="O24"/>
          <cell r="P24"/>
        </row>
        <row r="25">
          <cell r="B25" t="str">
            <v>DM2344</v>
          </cell>
          <cell r="C25" t="str">
            <v>BALONES PARA DILATACION BILIAR DE ALTA PRESION DESECHABLE 2.8DIAMTRO DEL CANAL, 180 CM DE LONGITUD. DE 4 A 8 MM DE DIAMETRO EXTERNO. CON DIAMETRO DE BALON DE 20 A 40MM</v>
          </cell>
          <cell r="D25">
            <v>1</v>
          </cell>
          <cell r="E25"/>
          <cell r="F25"/>
          <cell r="G25" t="str">
            <v>Se solicitará muestra física por requerimiento del evaluador</v>
          </cell>
          <cell r="H25"/>
          <cell r="I25"/>
          <cell r="J25"/>
          <cell r="K25"/>
          <cell r="L25"/>
          <cell r="M25"/>
          <cell r="N25"/>
          <cell r="O25"/>
          <cell r="P25"/>
        </row>
        <row r="26">
          <cell r="B26" t="str">
            <v>DM154</v>
          </cell>
          <cell r="C26" t="str">
            <v>BOLSA COLOSTOMIA NO 32</v>
          </cell>
          <cell r="D26">
            <v>5</v>
          </cell>
          <cell r="E26"/>
          <cell r="F26"/>
          <cell r="G26" t="str">
            <v>Se solicitará muestra física por requerimiento del evaluador</v>
          </cell>
          <cell r="H26"/>
          <cell r="I26"/>
          <cell r="J26"/>
          <cell r="K26"/>
          <cell r="L26"/>
          <cell r="M26"/>
          <cell r="N26"/>
          <cell r="O26"/>
          <cell r="P26"/>
        </row>
        <row r="27">
          <cell r="B27" t="str">
            <v>DM2346</v>
          </cell>
          <cell r="C27" t="str">
            <v>BARRERA CUTANEA NO IRRITANTE EN SPRAY</v>
          </cell>
          <cell r="D27">
            <v>1</v>
          </cell>
          <cell r="E27"/>
          <cell r="F27"/>
          <cell r="G27" t="str">
            <v>Se solicitará muestra física por requerimiento del evaluador</v>
          </cell>
          <cell r="H27"/>
          <cell r="I27"/>
          <cell r="J27"/>
          <cell r="K27"/>
          <cell r="L27"/>
          <cell r="M27"/>
          <cell r="N27"/>
          <cell r="O27"/>
          <cell r="P27"/>
        </row>
        <row r="28">
          <cell r="B28" t="str">
            <v>DM1977</v>
          </cell>
          <cell r="C28" t="str">
            <v>BARRERA CUTANEA N IRRITANTE EN TOALLA</v>
          </cell>
          <cell r="D28">
            <v>452</v>
          </cell>
          <cell r="E28"/>
          <cell r="F28"/>
          <cell r="G28" t="str">
            <v>Se solicitará muestra física por requerimiento del evaluador</v>
          </cell>
          <cell r="H28"/>
          <cell r="I28"/>
          <cell r="J28"/>
          <cell r="K28"/>
          <cell r="L28"/>
          <cell r="M28"/>
          <cell r="N28"/>
          <cell r="O28"/>
          <cell r="P28"/>
        </row>
        <row r="29">
          <cell r="B29" t="str">
            <v>DM2360</v>
          </cell>
          <cell r="C29" t="str">
            <v>CAMISAS URETERALES FLEXIBLE 11.5X36</v>
          </cell>
          <cell r="D29">
            <v>1</v>
          </cell>
          <cell r="E29"/>
          <cell r="F29"/>
          <cell r="G29" t="str">
            <v>Se solicitará muestra física por requerimiento del evaluador</v>
          </cell>
          <cell r="H29"/>
          <cell r="I29"/>
          <cell r="J29"/>
          <cell r="K29"/>
          <cell r="L29"/>
          <cell r="M29"/>
          <cell r="N29"/>
          <cell r="O29"/>
          <cell r="P29"/>
        </row>
        <row r="30">
          <cell r="B30" t="str">
            <v>DM2361</v>
          </cell>
          <cell r="C30" t="str">
            <v>CAMISAS URETERALES FLEXIBLE 11.5X45-46</v>
          </cell>
          <cell r="D30">
            <v>1</v>
          </cell>
          <cell r="E30"/>
          <cell r="F30"/>
          <cell r="G30" t="str">
            <v>Se solicitará muestra física por requerimiento del evaluador</v>
          </cell>
          <cell r="H30"/>
          <cell r="I30"/>
          <cell r="J30"/>
          <cell r="K30"/>
          <cell r="L30"/>
          <cell r="M30"/>
          <cell r="N30"/>
          <cell r="O30"/>
          <cell r="P30"/>
        </row>
        <row r="31">
          <cell r="B31" t="str">
            <v>DM206</v>
          </cell>
          <cell r="C31" t="str">
            <v>CANDADO CARRO DE PARO CON NUMERO CONSECUTIVO</v>
          </cell>
          <cell r="D31">
            <v>422</v>
          </cell>
          <cell r="E31"/>
          <cell r="F31"/>
          <cell r="G31" t="str">
            <v>Se solicitará muestra física por requerimiento del evaluador</v>
          </cell>
          <cell r="H31"/>
          <cell r="I31"/>
          <cell r="J31"/>
          <cell r="K31"/>
          <cell r="L31"/>
          <cell r="M31"/>
          <cell r="N31"/>
          <cell r="O31"/>
          <cell r="P31"/>
        </row>
        <row r="32">
          <cell r="B32" t="str">
            <v>DM212</v>
          </cell>
          <cell r="C32" t="str">
            <v>CANULA DE GUEDEL N 0</v>
          </cell>
          <cell r="D32">
            <v>10</v>
          </cell>
          <cell r="E32"/>
          <cell r="F32"/>
          <cell r="G32" t="str">
            <v>Se solicitará muestra física por requerimiento del evaluador</v>
          </cell>
          <cell r="H32"/>
          <cell r="I32"/>
          <cell r="J32"/>
          <cell r="K32"/>
          <cell r="L32"/>
          <cell r="M32"/>
          <cell r="N32"/>
          <cell r="O32"/>
          <cell r="P32"/>
        </row>
        <row r="33">
          <cell r="B33" t="str">
            <v>DM1238</v>
          </cell>
          <cell r="C33" t="str">
            <v>CANULA DE GUEDEL N 1</v>
          </cell>
          <cell r="D33">
            <v>7</v>
          </cell>
          <cell r="E33"/>
          <cell r="F33"/>
          <cell r="G33" t="str">
            <v>Se solicitará muestra física por requerimiento del evaluador</v>
          </cell>
          <cell r="H33"/>
          <cell r="I33"/>
          <cell r="J33"/>
          <cell r="K33"/>
          <cell r="L33"/>
          <cell r="M33"/>
          <cell r="N33"/>
          <cell r="O33"/>
          <cell r="P33"/>
        </row>
        <row r="34">
          <cell r="B34" t="str">
            <v>DM215</v>
          </cell>
          <cell r="C34" t="str">
            <v>CANULA DE GUEDEL N 2</v>
          </cell>
          <cell r="D34">
            <v>12</v>
          </cell>
          <cell r="E34"/>
          <cell r="F34"/>
          <cell r="G34" t="str">
            <v>Se solicitará muestra física por requerimiento del evaluador</v>
          </cell>
          <cell r="H34"/>
          <cell r="I34"/>
          <cell r="J34"/>
          <cell r="K34"/>
          <cell r="L34"/>
          <cell r="M34"/>
          <cell r="N34"/>
          <cell r="O34"/>
          <cell r="P34"/>
        </row>
        <row r="35">
          <cell r="B35" t="str">
            <v>DM216</v>
          </cell>
          <cell r="C35" t="str">
            <v>CANULA DE GUEDEL N 3</v>
          </cell>
          <cell r="D35">
            <v>28</v>
          </cell>
          <cell r="E35"/>
          <cell r="F35"/>
          <cell r="G35" t="str">
            <v>Se solicitará muestra física por requerimiento del evaluador</v>
          </cell>
          <cell r="H35"/>
          <cell r="I35"/>
          <cell r="J35"/>
          <cell r="K35"/>
          <cell r="L35"/>
          <cell r="M35"/>
          <cell r="N35"/>
          <cell r="O35"/>
          <cell r="P35"/>
        </row>
        <row r="36">
          <cell r="B36" t="str">
            <v>DM217</v>
          </cell>
          <cell r="C36" t="str">
            <v>CANULA DE GUEDEL N 4</v>
          </cell>
          <cell r="D36">
            <v>55</v>
          </cell>
          <cell r="E36"/>
          <cell r="F36"/>
          <cell r="G36" t="str">
            <v>Se solicitará muestra física por requerimiento del evaluador</v>
          </cell>
          <cell r="H36"/>
          <cell r="I36"/>
          <cell r="J36"/>
          <cell r="K36"/>
          <cell r="L36"/>
          <cell r="M36"/>
          <cell r="N36"/>
          <cell r="O36"/>
          <cell r="P36"/>
        </row>
        <row r="37">
          <cell r="B37" t="str">
            <v>DM218</v>
          </cell>
          <cell r="C37" t="str">
            <v>CANULA DE GUEDEL N 5</v>
          </cell>
          <cell r="D37">
            <v>69</v>
          </cell>
          <cell r="E37"/>
          <cell r="F37"/>
          <cell r="G37" t="str">
            <v>Se solicitará muestra física por requerimiento del evaluador</v>
          </cell>
          <cell r="H37"/>
          <cell r="I37"/>
          <cell r="J37"/>
          <cell r="K37"/>
          <cell r="L37"/>
          <cell r="M37"/>
          <cell r="N37"/>
          <cell r="O37"/>
          <cell r="P37"/>
        </row>
        <row r="38">
          <cell r="B38" t="str">
            <v>DM230</v>
          </cell>
          <cell r="C38" t="str">
            <v>CANULA TRAQUEOSTOMIA 5.0 C/B</v>
          </cell>
          <cell r="D38">
            <v>1</v>
          </cell>
          <cell r="E38"/>
          <cell r="F38"/>
          <cell r="G38" t="str">
            <v>Se solicitará muestra física por requerimiento del evaluador</v>
          </cell>
          <cell r="H38"/>
          <cell r="I38"/>
          <cell r="J38"/>
          <cell r="K38"/>
          <cell r="L38"/>
          <cell r="M38"/>
          <cell r="N38"/>
          <cell r="O38"/>
          <cell r="P38"/>
        </row>
        <row r="39">
          <cell r="B39" t="str">
            <v>DM2369</v>
          </cell>
          <cell r="C39" t="str">
            <v>CANULA DE TRAQUEOSTOMIA 5 SIN BALON</v>
          </cell>
          <cell r="D39">
            <v>1</v>
          </cell>
          <cell r="E39"/>
          <cell r="F39"/>
          <cell r="G39" t="str">
            <v>Se solicitará muestra física por requerimiento del evaluador</v>
          </cell>
          <cell r="H39"/>
          <cell r="I39"/>
          <cell r="J39"/>
          <cell r="K39"/>
          <cell r="L39"/>
          <cell r="M39"/>
          <cell r="N39"/>
          <cell r="O39"/>
          <cell r="P39"/>
        </row>
        <row r="40">
          <cell r="B40" t="str">
            <v>DM234</v>
          </cell>
          <cell r="C40" t="str">
            <v>CANULA TRAQUEOSTOMIA 5.5 C/B</v>
          </cell>
          <cell r="D40">
            <v>1</v>
          </cell>
          <cell r="E40"/>
          <cell r="F40"/>
          <cell r="G40" t="str">
            <v>Se solicitará muestra física por requerimiento del evaluador</v>
          </cell>
          <cell r="H40"/>
          <cell r="I40"/>
          <cell r="J40"/>
          <cell r="K40"/>
          <cell r="L40"/>
          <cell r="M40"/>
          <cell r="N40"/>
          <cell r="O40"/>
          <cell r="P40"/>
        </row>
        <row r="41">
          <cell r="B41" t="str">
            <v>DM240</v>
          </cell>
          <cell r="C41" t="str">
            <v>CANULA TRAQUEOSTOMIA 7.0 C/B</v>
          </cell>
          <cell r="D41">
            <v>2</v>
          </cell>
          <cell r="E41"/>
          <cell r="F41"/>
          <cell r="G41" t="str">
            <v>Se solicitará muestra física por requerimiento del evaluador</v>
          </cell>
          <cell r="H41"/>
          <cell r="I41"/>
          <cell r="J41"/>
          <cell r="K41"/>
          <cell r="L41"/>
          <cell r="M41"/>
          <cell r="N41"/>
          <cell r="O41"/>
          <cell r="P41"/>
        </row>
        <row r="42">
          <cell r="B42" t="str">
            <v>DM239</v>
          </cell>
          <cell r="C42" t="str">
            <v>CANULA TRAQUEOSTOMIA 7.5 C/B</v>
          </cell>
          <cell r="D42">
            <v>9</v>
          </cell>
          <cell r="E42"/>
          <cell r="F42"/>
          <cell r="G42" t="str">
            <v>Se solicitará muestra física por requerimiento del evaluador</v>
          </cell>
          <cell r="H42"/>
          <cell r="I42"/>
          <cell r="J42"/>
          <cell r="K42"/>
          <cell r="L42"/>
          <cell r="M42"/>
          <cell r="N42"/>
          <cell r="O42"/>
          <cell r="P42"/>
        </row>
        <row r="43">
          <cell r="B43" t="str">
            <v>DM243</v>
          </cell>
          <cell r="C43" t="str">
            <v>CANULA TRAQUEOSTOMIA 8.0 C/B</v>
          </cell>
          <cell r="D43">
            <v>17</v>
          </cell>
          <cell r="E43"/>
          <cell r="F43"/>
          <cell r="G43" t="str">
            <v>Se solicitará muestra física por requerimiento del evaluador</v>
          </cell>
          <cell r="H43"/>
          <cell r="I43"/>
          <cell r="J43"/>
          <cell r="K43"/>
          <cell r="L43"/>
          <cell r="M43"/>
          <cell r="N43"/>
          <cell r="O43"/>
          <cell r="P43"/>
        </row>
        <row r="44">
          <cell r="B44" t="str">
            <v>DM2300</v>
          </cell>
          <cell r="C44" t="str">
            <v>CANULA NASAL DE ALTO FLUJO ADULTO TALLA M</v>
          </cell>
          <cell r="D44">
            <v>14</v>
          </cell>
          <cell r="E44"/>
          <cell r="F44"/>
          <cell r="G44" t="str">
            <v>Se solicitará muestra física por requerimiento del evaluador</v>
          </cell>
          <cell r="H44"/>
          <cell r="I44"/>
          <cell r="J44"/>
          <cell r="K44"/>
          <cell r="L44"/>
          <cell r="M44"/>
          <cell r="N44"/>
          <cell r="O44"/>
          <cell r="P44"/>
        </row>
        <row r="45">
          <cell r="B45" t="str">
            <v>DM2301</v>
          </cell>
          <cell r="C45" t="str">
            <v>CANULA NASAL DE ALTO FLUJO ADULTO TALLA S</v>
          </cell>
          <cell r="D45">
            <v>2</v>
          </cell>
          <cell r="E45"/>
          <cell r="F45"/>
          <cell r="G45" t="str">
            <v>Se solicitará muestra física por requerimiento del evaluador</v>
          </cell>
          <cell r="H45"/>
          <cell r="I45"/>
          <cell r="J45"/>
          <cell r="K45"/>
          <cell r="L45"/>
          <cell r="M45"/>
          <cell r="N45"/>
          <cell r="O45"/>
          <cell r="P45"/>
        </row>
        <row r="46">
          <cell r="B46" t="str">
            <v>DM220</v>
          </cell>
          <cell r="C46" t="str">
            <v>CANULA NASAL PARA OXIGENO ADULTO 1.5MTS</v>
          </cell>
          <cell r="D46">
            <v>1772</v>
          </cell>
          <cell r="E46"/>
          <cell r="F46"/>
          <cell r="G46" t="str">
            <v>Se solicitará muestra física por requerimiento del evaluador</v>
          </cell>
          <cell r="H46"/>
          <cell r="I46"/>
          <cell r="J46"/>
          <cell r="K46"/>
          <cell r="L46"/>
          <cell r="M46"/>
          <cell r="N46"/>
          <cell r="O46"/>
          <cell r="P46"/>
        </row>
        <row r="47">
          <cell r="B47" t="str">
            <v>DM222</v>
          </cell>
          <cell r="C47" t="str">
            <v>CANULA NASAL PEDIATRICA</v>
          </cell>
          <cell r="D47">
            <v>592</v>
          </cell>
          <cell r="E47"/>
          <cell r="F47"/>
          <cell r="G47" t="str">
            <v>Se solicitará muestra física por requerimiento del evaluador</v>
          </cell>
          <cell r="H47"/>
          <cell r="I47"/>
          <cell r="J47"/>
          <cell r="K47"/>
          <cell r="L47"/>
          <cell r="M47"/>
          <cell r="N47"/>
          <cell r="O47"/>
          <cell r="P47"/>
        </row>
        <row r="48">
          <cell r="B48" t="str">
            <v>DM1601</v>
          </cell>
          <cell r="C48" t="str">
            <v>CATETER DE ACCESO URETRAL AXXCES</v>
          </cell>
          <cell r="D48">
            <v>1</v>
          </cell>
          <cell r="E48"/>
          <cell r="F48"/>
          <cell r="G48" t="str">
            <v>Se solicitará muestra física por requerimiento del evaluador</v>
          </cell>
          <cell r="H48"/>
          <cell r="I48"/>
          <cell r="J48"/>
          <cell r="K48"/>
          <cell r="L48"/>
          <cell r="M48"/>
          <cell r="N48"/>
          <cell r="O48"/>
          <cell r="P48"/>
        </row>
        <row r="49">
          <cell r="B49" t="str">
            <v>DM1908</v>
          </cell>
          <cell r="C49" t="str">
            <v>CATETER EPICUTANEO 28 FR - CABELLO DE ANGEL</v>
          </cell>
          <cell r="D49">
            <v>7</v>
          </cell>
          <cell r="E49"/>
          <cell r="F49"/>
          <cell r="G49" t="str">
            <v>Se solicitará muestra física por requerimiento del evaluador</v>
          </cell>
          <cell r="H49"/>
          <cell r="I49"/>
          <cell r="J49"/>
          <cell r="K49"/>
          <cell r="L49"/>
          <cell r="M49"/>
          <cell r="N49"/>
          <cell r="O49"/>
          <cell r="P49"/>
        </row>
        <row r="50">
          <cell r="B50" t="str">
            <v>DM1696</v>
          </cell>
          <cell r="C50" t="str">
            <v>CATETER DOBLE J 4.7 HASTA 4.8 FR X 24 CM</v>
          </cell>
          <cell r="D50">
            <v>2</v>
          </cell>
          <cell r="E50"/>
          <cell r="F50"/>
          <cell r="G50" t="str">
            <v>Se solicitará muestra física por requerimiento del evaluador</v>
          </cell>
          <cell r="H50"/>
          <cell r="I50"/>
          <cell r="J50"/>
          <cell r="K50"/>
          <cell r="L50"/>
          <cell r="M50"/>
          <cell r="N50"/>
          <cell r="O50"/>
          <cell r="P50"/>
        </row>
        <row r="51">
          <cell r="B51" t="str">
            <v>DM276</v>
          </cell>
          <cell r="C51" t="str">
            <v>CATETER DOBLE J 6.0 FR X 26 CM</v>
          </cell>
          <cell r="D51">
            <v>5</v>
          </cell>
          <cell r="E51"/>
          <cell r="F51"/>
          <cell r="G51" t="str">
            <v>Se solicitará muestra física por requerimiento del evaluador</v>
          </cell>
          <cell r="H51"/>
          <cell r="I51"/>
          <cell r="J51"/>
          <cell r="K51"/>
          <cell r="L51"/>
          <cell r="M51"/>
          <cell r="N51"/>
          <cell r="O51"/>
          <cell r="P51"/>
        </row>
        <row r="52">
          <cell r="B52" t="str">
            <v>DM2378</v>
          </cell>
          <cell r="C52" t="str">
            <v>CATETER EPICUTANEO 2FR 24G MONOLUMEN</v>
          </cell>
          <cell r="D52">
            <v>1</v>
          </cell>
          <cell r="E52"/>
          <cell r="F52"/>
          <cell r="G52" t="str">
            <v>Se solicitará muestra física por requerimiento del evaluador</v>
          </cell>
          <cell r="H52"/>
          <cell r="I52"/>
          <cell r="J52"/>
          <cell r="K52"/>
          <cell r="L52"/>
          <cell r="M52"/>
          <cell r="N52"/>
          <cell r="O52"/>
          <cell r="P52"/>
        </row>
        <row r="53">
          <cell r="B53" t="str">
            <v>DM343</v>
          </cell>
          <cell r="C53" t="str">
            <v>CATETER UMBILICAL ARTERIAL N 2.5</v>
          </cell>
          <cell r="D53">
            <v>3</v>
          </cell>
          <cell r="E53"/>
          <cell r="F53"/>
          <cell r="G53" t="str">
            <v>Se solicitará muestra física por requerimiento del evaluador</v>
          </cell>
          <cell r="H53"/>
          <cell r="I53"/>
          <cell r="J53"/>
          <cell r="K53"/>
          <cell r="L53"/>
          <cell r="M53"/>
          <cell r="N53"/>
          <cell r="O53"/>
          <cell r="P53"/>
        </row>
        <row r="54">
          <cell r="B54" t="str">
            <v>DM2392</v>
          </cell>
          <cell r="C54" t="str">
            <v>CATETER URETERAL STENT PERCUFLEX 48X24CM</v>
          </cell>
          <cell r="D54">
            <v>1</v>
          </cell>
          <cell r="E54"/>
          <cell r="F54"/>
          <cell r="G54" t="str">
            <v>Se solicitará muestra física por requerimiento del evaluador</v>
          </cell>
          <cell r="H54"/>
          <cell r="I54"/>
          <cell r="J54"/>
          <cell r="K54"/>
          <cell r="L54"/>
          <cell r="M54"/>
          <cell r="N54"/>
          <cell r="O54"/>
          <cell r="P54"/>
        </row>
        <row r="55">
          <cell r="B55" t="str">
            <v>DM371</v>
          </cell>
          <cell r="C55" t="str">
            <v>CINTA AUTOADHESIVA DE CONTROL QUIMICO  PARA  VAPOR LIBRE DE PLOMO</v>
          </cell>
          <cell r="D55">
            <v>32</v>
          </cell>
          <cell r="E55"/>
          <cell r="F55"/>
          <cell r="G55" t="str">
            <v>Se solicitará muestra física por requerimiento del evaluador</v>
          </cell>
          <cell r="H55"/>
          <cell r="I55"/>
          <cell r="J55"/>
          <cell r="K55"/>
          <cell r="L55"/>
          <cell r="M55"/>
          <cell r="N55"/>
          <cell r="O55"/>
          <cell r="P55"/>
        </row>
        <row r="56">
          <cell r="B56" t="str">
            <v>DM2302</v>
          </cell>
          <cell r="C56" t="str">
            <v>CIRCUITO ADULTO ALTO FLUJO CON CAMARA AJUSTABLE A VENTILADOR MECANICO</v>
          </cell>
          <cell r="D56">
            <v>13</v>
          </cell>
          <cell r="E56"/>
          <cell r="F56"/>
          <cell r="G56" t="str">
            <v>Se solicitará muestra física por requerimiento del evaluador</v>
          </cell>
          <cell r="H56"/>
          <cell r="I56"/>
          <cell r="J56"/>
          <cell r="K56"/>
          <cell r="L56"/>
          <cell r="M56"/>
          <cell r="N56"/>
          <cell r="O56"/>
          <cell r="P56"/>
        </row>
        <row r="57">
          <cell r="B57" t="str">
            <v>DM2403</v>
          </cell>
          <cell r="C57" t="str">
            <v>CIRCUITO ALTO FLUJO NEONATAL/ PEDIATRICO CON CAMARA</v>
          </cell>
          <cell r="D57">
            <v>1</v>
          </cell>
          <cell r="E57"/>
          <cell r="F57"/>
          <cell r="G57" t="str">
            <v>Se solicitará muestra física por requerimiento del evaluador</v>
          </cell>
          <cell r="H57"/>
          <cell r="I57"/>
          <cell r="J57"/>
          <cell r="K57"/>
          <cell r="L57"/>
          <cell r="M57"/>
          <cell r="N57"/>
          <cell r="O57"/>
          <cell r="P57"/>
        </row>
        <row r="58">
          <cell r="B58" t="str">
            <v>DM377</v>
          </cell>
          <cell r="C58" t="str">
            <v>CIRCUITO DE ANESTESIA ADULTO CON BALON 3 LITROS</v>
          </cell>
          <cell r="D58">
            <v>508</v>
          </cell>
          <cell r="E58"/>
          <cell r="F58"/>
          <cell r="G58" t="str">
            <v>Se solicitará muestra física por requerimiento del evaluador</v>
          </cell>
          <cell r="H58"/>
          <cell r="I58"/>
          <cell r="J58"/>
          <cell r="K58"/>
          <cell r="L58"/>
          <cell r="M58"/>
          <cell r="N58"/>
          <cell r="O58"/>
          <cell r="P58"/>
        </row>
        <row r="59">
          <cell r="B59" t="str">
            <v>DM2130</v>
          </cell>
          <cell r="C59" t="str">
            <v>CIRCUITO DE VENTILACION  MECANICA NEONATAL CON CAMARA+TRAMPA  DE AGUA EN LA VIA ESPIRATORIA</v>
          </cell>
          <cell r="D59">
            <v>36</v>
          </cell>
          <cell r="E59"/>
          <cell r="F59"/>
          <cell r="G59" t="str">
            <v>Se solicitará muestra física por requerimiento del evaluador</v>
          </cell>
          <cell r="H59"/>
          <cell r="I59"/>
          <cell r="J59"/>
          <cell r="K59"/>
          <cell r="L59"/>
          <cell r="M59"/>
          <cell r="N59"/>
          <cell r="O59"/>
          <cell r="P59"/>
        </row>
        <row r="60">
          <cell r="B60" t="str">
            <v>DM398</v>
          </cell>
          <cell r="C60" t="str">
            <v>CLAMP UMBILICAL</v>
          </cell>
          <cell r="D60">
            <v>426</v>
          </cell>
          <cell r="E60"/>
          <cell r="F60"/>
          <cell r="G60" t="str">
            <v>Se solicitará muestra física por requerimiento del evaluador</v>
          </cell>
          <cell r="H60"/>
          <cell r="I60"/>
          <cell r="J60"/>
          <cell r="K60"/>
          <cell r="L60"/>
          <cell r="M60"/>
          <cell r="N60"/>
          <cell r="O60"/>
          <cell r="P60"/>
        </row>
        <row r="61">
          <cell r="B61" t="str">
            <v>DM2112</v>
          </cell>
          <cell r="C61" t="str">
            <v>CREMA PROTECTORA CUTANEA CON OXIDO DE ZINC PARA PREVENCION LESIONES POR PRESION. 10%</v>
          </cell>
          <cell r="D61">
            <v>5</v>
          </cell>
          <cell r="E61"/>
          <cell r="F61"/>
          <cell r="G61" t="str">
            <v>Se solicitará muestra física por requerimiento del evaluador</v>
          </cell>
          <cell r="H61"/>
          <cell r="I61"/>
          <cell r="J61"/>
          <cell r="K61"/>
          <cell r="L61"/>
          <cell r="M61"/>
          <cell r="N61"/>
          <cell r="O61"/>
          <cell r="P61"/>
        </row>
        <row r="62">
          <cell r="B62" t="str">
            <v>DM1827</v>
          </cell>
          <cell r="C62" t="str">
            <v>DESINCRUSTANTE REMOVEDOR DE OXIDO Y CORROSION PARA INSTRUMENT. QUIR.</v>
          </cell>
          <cell r="D62">
            <v>2</v>
          </cell>
          <cell r="E62"/>
          <cell r="F62"/>
          <cell r="G62" t="str">
            <v>Se solicitará muestra física por requerimiento del evaluador</v>
          </cell>
          <cell r="H62"/>
          <cell r="I62"/>
          <cell r="J62"/>
          <cell r="K62"/>
          <cell r="L62"/>
          <cell r="M62"/>
          <cell r="N62"/>
          <cell r="O62"/>
          <cell r="P62"/>
        </row>
        <row r="63">
          <cell r="B63" t="str">
            <v>DM609</v>
          </cell>
          <cell r="C63" t="str">
            <v>DETERGENTE LÍQUIDO CONCENTRADO NEUTRO Y BIODEGRADABLE PARA AREAS, SUPERFICIES Y EQUIPOS BIOMÉDICOS Y ELEMENTOS DE USO HOSPITALARIO E INDUSTRIAL PRESENTACIÓN DE 3 A 5L</v>
          </cell>
          <cell r="D63">
            <v>15</v>
          </cell>
          <cell r="E63"/>
          <cell r="F63"/>
          <cell r="G63" t="str">
            <v>Se solicitará muestra física por requerimiento del evaluador</v>
          </cell>
          <cell r="H63"/>
          <cell r="I63"/>
          <cell r="J63"/>
          <cell r="K63"/>
          <cell r="L63"/>
          <cell r="M63"/>
          <cell r="N63"/>
          <cell r="O63"/>
          <cell r="P63"/>
        </row>
        <row r="64">
          <cell r="B64" t="str">
            <v>DM435</v>
          </cell>
          <cell r="C64" t="str">
            <v>ELECTRODO DESECHABLE PEDIATRICO</v>
          </cell>
          <cell r="D64">
            <v>463</v>
          </cell>
          <cell r="E64"/>
          <cell r="F64"/>
          <cell r="G64" t="str">
            <v>Se solicitará muestra física por requerimiento del evaluador</v>
          </cell>
          <cell r="H64"/>
          <cell r="I64"/>
          <cell r="J64"/>
          <cell r="K64"/>
          <cell r="L64"/>
          <cell r="M64"/>
          <cell r="N64"/>
          <cell r="O64"/>
          <cell r="P64"/>
        </row>
        <row r="65">
          <cell r="B65" t="str">
            <v>DM830</v>
          </cell>
          <cell r="C65" t="str">
            <v>EMPAQUE PARA ESTERILIZACION GRADO MEDICO ENTRE 60 Y 70GR/M2 DE  100 MM X 200M</v>
          </cell>
          <cell r="D65">
            <v>1</v>
          </cell>
          <cell r="E65"/>
          <cell r="F65"/>
          <cell r="G65" t="str">
            <v>Se solicitará muestra física por requerimiento del evaluador</v>
          </cell>
          <cell r="H65"/>
          <cell r="I65"/>
          <cell r="J65"/>
          <cell r="K65"/>
          <cell r="L65"/>
          <cell r="M65"/>
          <cell r="N65"/>
          <cell r="O65"/>
          <cell r="P65"/>
        </row>
        <row r="66">
          <cell r="B66" t="str">
            <v>DM2000</v>
          </cell>
          <cell r="C66" t="str">
            <v>EMPAQUE PARA ESTERILIZACION GRADO MEDICO ENTRE 60 Y 70GR/M2 DE  150 MM X 200M</v>
          </cell>
          <cell r="D66">
            <v>2</v>
          </cell>
          <cell r="E66"/>
          <cell r="F66"/>
          <cell r="G66" t="str">
            <v>Se solicitará muestra física por requerimiento del evaluador</v>
          </cell>
          <cell r="H66"/>
          <cell r="I66"/>
          <cell r="J66"/>
          <cell r="K66"/>
          <cell r="L66"/>
          <cell r="M66"/>
          <cell r="N66"/>
          <cell r="O66"/>
          <cell r="P66"/>
        </row>
        <row r="67">
          <cell r="B67" t="str">
            <v>DM2001</v>
          </cell>
          <cell r="C67" t="str">
            <v>EMPAQUE PARA ESTERILIZACION GRADO MEDICO ENTRE 60 Y 70GR/M2 DE  200 MM X 200M. TRES INDICADORES</v>
          </cell>
          <cell r="D67">
            <v>3</v>
          </cell>
          <cell r="E67"/>
          <cell r="F67"/>
          <cell r="G67" t="str">
            <v>Se solicitará muestra física por requerimiento del evaluador</v>
          </cell>
          <cell r="H67"/>
          <cell r="I67"/>
          <cell r="J67"/>
          <cell r="K67"/>
          <cell r="L67"/>
          <cell r="M67"/>
          <cell r="N67"/>
          <cell r="O67"/>
          <cell r="P67"/>
        </row>
        <row r="68">
          <cell r="B68" t="str">
            <v>DM792</v>
          </cell>
          <cell r="C68" t="str">
            <v>EMPAQUE PARA ESTERILIZACION GRADO MEDICO ENTRE 60 Y 70GR/M2 DE  250 MM X 200M</v>
          </cell>
          <cell r="D68">
            <v>2</v>
          </cell>
          <cell r="E68"/>
          <cell r="F68"/>
          <cell r="G68" t="str">
            <v>Se solicitará muestra física por requerimiento del evaluador</v>
          </cell>
          <cell r="H68"/>
          <cell r="I68"/>
          <cell r="J68"/>
          <cell r="K68"/>
          <cell r="L68"/>
          <cell r="M68"/>
          <cell r="N68"/>
          <cell r="O68"/>
          <cell r="P68"/>
        </row>
        <row r="69">
          <cell r="B69" t="str">
            <v>DM1635</v>
          </cell>
          <cell r="C69" t="str">
            <v>EMPAQUE PARA ESTERILIZACION GRADO MEDICO ENTRE 60 Y 70GR/M2 DE  250MMX 5MM – 6.5 X 100M (FUELLE)</v>
          </cell>
          <cell r="D69">
            <v>1</v>
          </cell>
          <cell r="E69"/>
          <cell r="F69"/>
          <cell r="G69" t="str">
            <v>Se solicitará muestra física por requerimiento del evaluador</v>
          </cell>
          <cell r="H69"/>
          <cell r="I69"/>
          <cell r="J69"/>
          <cell r="K69"/>
          <cell r="L69"/>
          <cell r="M69"/>
          <cell r="N69"/>
          <cell r="O69"/>
          <cell r="P69"/>
        </row>
        <row r="70">
          <cell r="B70" t="str">
            <v>DM1787</v>
          </cell>
          <cell r="C70" t="str">
            <v>EMPAQUE PARA ESTERILIZACION GRADO MEDICO ENTRE 60 Y 70GR/M2 DE  300MMX 5MM-6.5 X 100M(FUELLE)</v>
          </cell>
          <cell r="D70">
            <v>1</v>
          </cell>
          <cell r="E70"/>
          <cell r="F70"/>
          <cell r="G70" t="str">
            <v>Se solicitará muestra física por requerimiento del evaluador</v>
          </cell>
          <cell r="H70"/>
          <cell r="I70"/>
          <cell r="J70"/>
          <cell r="K70"/>
          <cell r="L70"/>
          <cell r="M70"/>
          <cell r="N70"/>
          <cell r="O70"/>
          <cell r="P70"/>
        </row>
        <row r="71">
          <cell r="B71" t="str">
            <v>DM1747</v>
          </cell>
          <cell r="C71" t="str">
            <v>EMPAQUE PARA ESTERILIZACION GRADO MEDICO ENTRE 60 Y 70 GR/M2 DE 50 MM X 200 M</v>
          </cell>
          <cell r="D71">
            <v>1</v>
          </cell>
          <cell r="E71"/>
          <cell r="F71"/>
          <cell r="G71" t="str">
            <v>Se solicitará muestra física por requerimiento del evaluador</v>
          </cell>
          <cell r="H71"/>
          <cell r="I71"/>
          <cell r="J71"/>
          <cell r="K71"/>
          <cell r="L71"/>
          <cell r="M71"/>
          <cell r="N71"/>
          <cell r="O71"/>
          <cell r="P71"/>
        </row>
        <row r="72">
          <cell r="B72" t="str">
            <v>DM790</v>
          </cell>
          <cell r="C72" t="str">
            <v>EMPAQUE PARA ESTERILIZACION GRADO MEDICO ENTRE 60 Y 70GR/M2 DE  75 MM X 200M</v>
          </cell>
          <cell r="D72">
            <v>1</v>
          </cell>
          <cell r="E72"/>
          <cell r="F72"/>
          <cell r="G72" t="str">
            <v>Se solicitará muestra física por requerimiento del evaluador</v>
          </cell>
          <cell r="H72"/>
          <cell r="I72"/>
          <cell r="J72"/>
          <cell r="K72"/>
          <cell r="L72"/>
          <cell r="M72"/>
          <cell r="N72"/>
          <cell r="O72"/>
          <cell r="P72"/>
        </row>
        <row r="73">
          <cell r="B73" t="str">
            <v>DM1741</v>
          </cell>
          <cell r="C73" t="str">
            <v>EMPAQUE PARA ESTERILIZACION PARA PEROXIDO DE HIDROGENO CON INDICADOR QUIMICO 70 - 100M X 25 CM 55 HASTA 75 GR</v>
          </cell>
          <cell r="D73">
            <v>1</v>
          </cell>
          <cell r="E73"/>
          <cell r="F73"/>
          <cell r="G73" t="str">
            <v>Se solicitará muestra física por requerimiento del evaluador</v>
          </cell>
          <cell r="H73"/>
          <cell r="I73"/>
          <cell r="J73"/>
          <cell r="K73"/>
          <cell r="L73"/>
          <cell r="M73"/>
          <cell r="N73"/>
          <cell r="O73"/>
          <cell r="P73"/>
        </row>
        <row r="74">
          <cell r="B74" t="str">
            <v>DM1737</v>
          </cell>
          <cell r="C74" t="str">
            <v>EMPAQUE ESTERILIZACION NDICADOR QUIMICO 70 - 100M X 150 MM 55 HASTA 75 GR</v>
          </cell>
          <cell r="D74">
            <v>1</v>
          </cell>
          <cell r="E74"/>
          <cell r="F74"/>
          <cell r="G74" t="str">
            <v>Se solicitará muestra física por requerimiento del evaluador</v>
          </cell>
          <cell r="H74"/>
          <cell r="I74"/>
          <cell r="J74"/>
          <cell r="K74"/>
          <cell r="L74"/>
          <cell r="M74"/>
          <cell r="N74"/>
          <cell r="O74"/>
          <cell r="P74"/>
        </row>
        <row r="75">
          <cell r="B75" t="str">
            <v>DM825</v>
          </cell>
          <cell r="C75" t="str">
            <v>EMPAQUE PARA ESTERILIZACION PARA PEROXIDO DE HIDROGENO CON INDICADOR QUIMICO 70 A 100M X 10CM 55  HASTA 75 GR</v>
          </cell>
          <cell r="D75">
            <v>2</v>
          </cell>
          <cell r="E75"/>
          <cell r="F75"/>
          <cell r="G75" t="str">
            <v>Se solicitará muestra física por requerimiento del evaluador</v>
          </cell>
          <cell r="H75"/>
          <cell r="I75"/>
          <cell r="J75"/>
          <cell r="K75"/>
          <cell r="L75"/>
          <cell r="M75"/>
          <cell r="N75"/>
          <cell r="O75"/>
          <cell r="P75"/>
        </row>
        <row r="76">
          <cell r="B76" t="str">
            <v>DM2727</v>
          </cell>
          <cell r="C76" t="str">
            <v>EMPAQUE TIPO BOLSA MIXTA PARA ESTERILIZAR CON AUTO-SELLADO DE POLIESTER DE 5X7CM, MAS O MENOS 1CM - CAJA X 200</v>
          </cell>
          <cell r="D76">
            <v>1</v>
          </cell>
          <cell r="E76"/>
          <cell r="F76"/>
          <cell r="G76" t="str">
            <v>Se solicitará muestra física por requerimiento del evaluador</v>
          </cell>
          <cell r="H76"/>
          <cell r="I76"/>
          <cell r="J76"/>
          <cell r="K76"/>
          <cell r="L76"/>
          <cell r="M76"/>
          <cell r="N76"/>
          <cell r="O76"/>
          <cell r="P76"/>
        </row>
        <row r="77">
          <cell r="B77" t="str">
            <v>DM471</v>
          </cell>
          <cell r="C77" t="str">
            <v>ESPARADRAPO ANTIALERGICO 1 PULGADA</v>
          </cell>
          <cell r="D77">
            <v>21</v>
          </cell>
          <cell r="E77"/>
          <cell r="F77"/>
          <cell r="G77" t="str">
            <v>Se solicitará muestra física por requerimiento del evaluador</v>
          </cell>
          <cell r="H77"/>
          <cell r="I77"/>
          <cell r="J77"/>
          <cell r="K77"/>
          <cell r="L77"/>
          <cell r="M77"/>
          <cell r="N77"/>
          <cell r="O77"/>
          <cell r="P77"/>
        </row>
        <row r="78">
          <cell r="B78" t="str">
            <v>DM472</v>
          </cell>
          <cell r="C78" t="str">
            <v>ESPARADRAPO DE PAPEL MICROPOROSO HIPOALERGENICO 2 X 10 YARDAS</v>
          </cell>
          <cell r="D78">
            <v>188</v>
          </cell>
          <cell r="E78"/>
          <cell r="F78"/>
          <cell r="G78" t="str">
            <v>Se solicitará muestra física por requerimiento del evaluador</v>
          </cell>
          <cell r="H78"/>
          <cell r="I78"/>
          <cell r="J78"/>
          <cell r="K78"/>
          <cell r="L78"/>
          <cell r="M78"/>
          <cell r="N78"/>
          <cell r="O78"/>
          <cell r="P78"/>
        </row>
        <row r="79">
          <cell r="B79" t="str">
            <v>DM475</v>
          </cell>
          <cell r="C79" t="str">
            <v>ESPARADRAPO TIPO HOSPITALARIO TUBO</v>
          </cell>
          <cell r="D79">
            <v>165</v>
          </cell>
          <cell r="E79"/>
          <cell r="F79"/>
          <cell r="G79" t="str">
            <v>Se solicitará muestra física por requerimiento del evaluador</v>
          </cell>
          <cell r="H79"/>
          <cell r="I79"/>
          <cell r="J79"/>
          <cell r="K79"/>
          <cell r="L79"/>
          <cell r="M79"/>
          <cell r="N79"/>
          <cell r="O79"/>
          <cell r="P79"/>
        </row>
        <row r="80">
          <cell r="B80" t="str">
            <v>DM1102</v>
          </cell>
          <cell r="C80" t="str">
            <v>TELA SIN TEJER AUTOADHESIVO 15 X 10 ESPARADRAPO</v>
          </cell>
          <cell r="D80">
            <v>74</v>
          </cell>
          <cell r="E80"/>
          <cell r="F80"/>
          <cell r="G80" t="str">
            <v>Se solicitará muestra física por requerimiento del evaluador</v>
          </cell>
          <cell r="H80"/>
          <cell r="I80"/>
          <cell r="J80"/>
          <cell r="K80"/>
          <cell r="L80"/>
          <cell r="M80"/>
          <cell r="N80"/>
          <cell r="O80"/>
          <cell r="P80"/>
        </row>
        <row r="81">
          <cell r="B81" t="str">
            <v>DM1103</v>
          </cell>
          <cell r="C81" t="str">
            <v>ESPARADRAPO ELASTICO - TELA SIN TEJER STRECH 10 X 10</v>
          </cell>
          <cell r="D81">
            <v>78</v>
          </cell>
          <cell r="E81"/>
          <cell r="F81"/>
          <cell r="G81" t="str">
            <v>Se solicitará muestra física por requerimiento del evaluador</v>
          </cell>
          <cell r="H81"/>
          <cell r="I81"/>
          <cell r="J81"/>
          <cell r="K81"/>
          <cell r="L81"/>
          <cell r="M81"/>
          <cell r="N81"/>
          <cell r="O81"/>
          <cell r="P81"/>
        </row>
        <row r="82">
          <cell r="B82" t="str">
            <v>DM477</v>
          </cell>
          <cell r="C82" t="str">
            <v>ESPECULO VIRGINAL</v>
          </cell>
          <cell r="D82">
            <v>82</v>
          </cell>
          <cell r="E82"/>
          <cell r="F82"/>
          <cell r="G82" t="str">
            <v>Se solicitará muestra física por requerimiento del evaluador</v>
          </cell>
          <cell r="H82"/>
          <cell r="I82"/>
          <cell r="J82"/>
          <cell r="K82"/>
          <cell r="L82"/>
          <cell r="M82"/>
          <cell r="N82"/>
          <cell r="O82"/>
          <cell r="P82"/>
        </row>
        <row r="83">
          <cell r="B83" t="str">
            <v>DM491</v>
          </cell>
          <cell r="C83" t="str">
            <v>FIJADOR CITOLOGIA SPRAY</v>
          </cell>
          <cell r="D83">
            <v>17</v>
          </cell>
          <cell r="E83"/>
          <cell r="F83"/>
          <cell r="G83" t="str">
            <v>Se solicitará muestra física por requerimiento del evaluador</v>
          </cell>
          <cell r="H83"/>
          <cell r="I83"/>
          <cell r="J83"/>
          <cell r="K83"/>
          <cell r="L83"/>
          <cell r="M83"/>
          <cell r="N83"/>
          <cell r="O83"/>
          <cell r="P83"/>
        </row>
        <row r="84">
          <cell r="B84" t="str">
            <v>DM1392</v>
          </cell>
          <cell r="C84" t="str">
            <v>FILTRO EXHALATORIO ANTIBAC VENTILA ALTA</v>
          </cell>
          <cell r="D84">
            <v>1</v>
          </cell>
          <cell r="E84"/>
          <cell r="F84"/>
          <cell r="G84" t="str">
            <v>Se solicitará muestra física por requerimiento del evaluador</v>
          </cell>
          <cell r="H84"/>
          <cell r="I84"/>
          <cell r="J84"/>
          <cell r="K84"/>
          <cell r="L84"/>
          <cell r="M84"/>
          <cell r="N84"/>
          <cell r="O84"/>
          <cell r="P84"/>
        </row>
        <row r="85">
          <cell r="B85" t="str">
            <v>DM1393</v>
          </cell>
          <cell r="C85" t="str">
            <v>FILTRO EXHALATORIO DESECHABLE VENTILADOR</v>
          </cell>
          <cell r="D85">
            <v>19</v>
          </cell>
          <cell r="E85" t="str">
            <v>NO</v>
          </cell>
          <cell r="F85"/>
          <cell r="G85" t="str">
            <v>Se solicitará muestra física por requerimiento del evaluador</v>
          </cell>
          <cell r="H85"/>
          <cell r="I85" t="str">
            <v>2018DM-0018409</v>
          </cell>
          <cell r="J85" t="str">
            <v>INTERSURGICAL</v>
          </cell>
          <cell r="K85" t="str">
            <v>UNIDAD</v>
          </cell>
          <cell r="L85">
            <v>13000</v>
          </cell>
          <cell r="M85">
            <v>2470</v>
          </cell>
          <cell r="N85">
            <v>15470</v>
          </cell>
          <cell r="O85"/>
          <cell r="P85"/>
        </row>
        <row r="86">
          <cell r="B86" t="str">
            <v>DM502</v>
          </cell>
          <cell r="C86" t="str">
            <v>FILTRO INTERCAMBIADOR CALOR HUMEDAD PEDIATRICO</v>
          </cell>
          <cell r="D86">
            <v>6</v>
          </cell>
          <cell r="E86"/>
          <cell r="F86"/>
          <cell r="G86" t="str">
            <v>Se solicitará muestra física por requerimiento del evaluador</v>
          </cell>
          <cell r="H86"/>
          <cell r="I86"/>
          <cell r="J86"/>
          <cell r="K86"/>
          <cell r="L86"/>
          <cell r="M86"/>
          <cell r="N86"/>
          <cell r="O86"/>
          <cell r="P86"/>
        </row>
        <row r="87">
          <cell r="B87" t="str">
            <v>DM526</v>
          </cell>
          <cell r="C87" t="str">
            <v>GUANTE CIRUGIA N 6.5 ESTERIL SIN TALCO</v>
          </cell>
          <cell r="D87">
            <v>1275</v>
          </cell>
          <cell r="E87"/>
          <cell r="F87"/>
          <cell r="G87" t="str">
            <v>Se solicitará muestra física por requerimiento del evaluador</v>
          </cell>
          <cell r="H87"/>
          <cell r="I87"/>
          <cell r="J87"/>
          <cell r="K87"/>
          <cell r="L87"/>
          <cell r="M87"/>
          <cell r="N87"/>
          <cell r="O87"/>
          <cell r="P87"/>
        </row>
        <row r="88">
          <cell r="B88" t="str">
            <v>DM528</v>
          </cell>
          <cell r="C88" t="str">
            <v>GUANTE CIRUGIA N 7.0 ESTERIL SIN TALCO</v>
          </cell>
          <cell r="D88">
            <v>1824</v>
          </cell>
          <cell r="E88"/>
          <cell r="F88"/>
          <cell r="G88" t="str">
            <v>Se solicitará muestra física por requerimiento del evaluador</v>
          </cell>
          <cell r="H88"/>
          <cell r="I88"/>
          <cell r="J88"/>
          <cell r="K88"/>
          <cell r="L88"/>
          <cell r="M88"/>
          <cell r="N88"/>
          <cell r="O88"/>
          <cell r="P88"/>
        </row>
        <row r="89">
          <cell r="B89" t="str">
            <v>DM530</v>
          </cell>
          <cell r="C89" t="str">
            <v>GUANTE CIRUGIA N 7.5 ESTERIL SIN TALCO</v>
          </cell>
          <cell r="D89">
            <v>626</v>
          </cell>
          <cell r="E89"/>
          <cell r="F89"/>
          <cell r="G89" t="str">
            <v>Se solicitará muestra física por requerimiento del evaluador</v>
          </cell>
          <cell r="H89"/>
          <cell r="I89"/>
          <cell r="J89"/>
          <cell r="K89"/>
          <cell r="L89"/>
          <cell r="M89"/>
          <cell r="N89"/>
          <cell r="O89"/>
          <cell r="P89"/>
        </row>
        <row r="90">
          <cell r="B90" t="str">
            <v>DM532</v>
          </cell>
          <cell r="C90" t="str">
            <v>GUANTE CIRUGIA N 8.0 ESTERIL SIN TALCO</v>
          </cell>
          <cell r="D90">
            <v>506</v>
          </cell>
          <cell r="E90"/>
          <cell r="F90"/>
          <cell r="G90" t="str">
            <v>Se solicitará muestra física por requerimiento del evaluador</v>
          </cell>
          <cell r="H90"/>
          <cell r="I90"/>
          <cell r="J90"/>
          <cell r="K90"/>
          <cell r="L90"/>
          <cell r="M90"/>
          <cell r="N90"/>
          <cell r="O90"/>
          <cell r="P90"/>
        </row>
        <row r="91">
          <cell r="B91" t="str">
            <v>DM536</v>
          </cell>
          <cell r="C91" t="str">
            <v>GUANTE DE EXAMEN EN LATEX TALLA X-SMALL</v>
          </cell>
          <cell r="D91">
            <v>671</v>
          </cell>
          <cell r="E91"/>
          <cell r="F91"/>
          <cell r="G91" t="str">
            <v>Se solicitará muestra física por requerimiento del evaluador</v>
          </cell>
          <cell r="H91"/>
          <cell r="I91"/>
          <cell r="J91"/>
          <cell r="K91"/>
          <cell r="L91"/>
          <cell r="M91"/>
          <cell r="N91"/>
          <cell r="O91"/>
          <cell r="P91"/>
        </row>
        <row r="92">
          <cell r="B92" t="str">
            <v>DM1821</v>
          </cell>
          <cell r="C92" t="str">
            <v>GUANTE QUIR. ESTERIL DOBLE PROTECCION T: 6.5</v>
          </cell>
          <cell r="D92">
            <v>4</v>
          </cell>
          <cell r="E92"/>
          <cell r="F92"/>
          <cell r="G92" t="str">
            <v>Se solicitará muestra física por requerimiento del evaluador</v>
          </cell>
          <cell r="H92"/>
          <cell r="I92"/>
          <cell r="J92"/>
          <cell r="K92"/>
          <cell r="L92"/>
          <cell r="M92"/>
          <cell r="N92"/>
          <cell r="O92"/>
          <cell r="P92"/>
        </row>
        <row r="93">
          <cell r="B93" t="str">
            <v>DM1822</v>
          </cell>
          <cell r="C93" t="str">
            <v>GUANTE QUIR. ESTERIL DOBLE PROTECCION T: 7</v>
          </cell>
          <cell r="D93">
            <v>11</v>
          </cell>
          <cell r="E93"/>
          <cell r="F93"/>
          <cell r="G93" t="str">
            <v>Se solicitará muestra física por requerimiento del evaluador</v>
          </cell>
          <cell r="H93"/>
          <cell r="I93"/>
          <cell r="J93"/>
          <cell r="K93"/>
          <cell r="L93"/>
          <cell r="M93"/>
          <cell r="N93"/>
          <cell r="O93"/>
          <cell r="P93"/>
        </row>
        <row r="94">
          <cell r="B94" t="str">
            <v>DM1824</v>
          </cell>
          <cell r="C94" t="str">
            <v>GUANTE QUIR. ESTERIL DOBLE PROTECCION T: 8</v>
          </cell>
          <cell r="D94">
            <v>8</v>
          </cell>
          <cell r="E94"/>
          <cell r="F94"/>
          <cell r="G94" t="str">
            <v>Se solicitará muestra física por requerimiento del evaluador</v>
          </cell>
          <cell r="H94"/>
          <cell r="I94"/>
          <cell r="J94"/>
          <cell r="K94"/>
          <cell r="L94"/>
          <cell r="M94"/>
          <cell r="N94"/>
          <cell r="O94"/>
          <cell r="P94"/>
        </row>
        <row r="95">
          <cell r="B95" t="str">
            <v>DM1823</v>
          </cell>
          <cell r="C95" t="str">
            <v>GUANTE QUIR. ESTERIL DOBLE PROTECCION T: 7.5</v>
          </cell>
          <cell r="D95">
            <v>11</v>
          </cell>
          <cell r="E95"/>
          <cell r="F95"/>
          <cell r="G95" t="str">
            <v>Se solicitará muestra física por requerimiento del evaluador</v>
          </cell>
          <cell r="H95"/>
          <cell r="I95"/>
          <cell r="J95"/>
          <cell r="K95"/>
          <cell r="L95"/>
          <cell r="M95"/>
          <cell r="N95"/>
          <cell r="O95"/>
          <cell r="P95"/>
        </row>
        <row r="96">
          <cell r="B96" t="str">
            <v>DM1498</v>
          </cell>
          <cell r="C96" t="str">
            <v>GUIA PARA INTUBACION ENDOTRAQUEAL  N 10 FR</v>
          </cell>
          <cell r="D96">
            <v>9</v>
          </cell>
          <cell r="E96"/>
          <cell r="F96"/>
          <cell r="G96" t="str">
            <v>Se solicitará muestra física por requerimiento del evaluador</v>
          </cell>
          <cell r="H96"/>
          <cell r="I96"/>
          <cell r="J96"/>
          <cell r="K96"/>
          <cell r="L96"/>
          <cell r="M96"/>
          <cell r="N96"/>
          <cell r="O96"/>
          <cell r="P96"/>
        </row>
        <row r="97">
          <cell r="B97" t="str">
            <v>DM1497</v>
          </cell>
          <cell r="C97" t="str">
            <v>GUIA PARA INTUBACION ENDOTRAQUEAL  N 6 FR</v>
          </cell>
          <cell r="D97">
            <v>10</v>
          </cell>
          <cell r="E97"/>
          <cell r="F97"/>
          <cell r="G97" t="str">
            <v>Se solicitará muestra física por requerimiento del evaluador</v>
          </cell>
          <cell r="H97"/>
          <cell r="I97"/>
          <cell r="J97"/>
          <cell r="K97"/>
          <cell r="L97"/>
          <cell r="M97"/>
          <cell r="N97"/>
          <cell r="O97"/>
          <cell r="P97"/>
        </row>
        <row r="98">
          <cell r="B98" t="str">
            <v>DM1935</v>
          </cell>
          <cell r="C98" t="str">
            <v>GUIA HIDROFILICA DE 0,035X150CM CON ROTADOR DE GUIA</v>
          </cell>
          <cell r="D98">
            <v>2</v>
          </cell>
          <cell r="E98"/>
          <cell r="F98"/>
          <cell r="G98" t="str">
            <v>Se solicitará muestra física por requerimiento del evaluador</v>
          </cell>
          <cell r="H98"/>
          <cell r="I98"/>
          <cell r="J98"/>
          <cell r="K98"/>
          <cell r="L98"/>
          <cell r="M98"/>
          <cell r="N98"/>
          <cell r="O98"/>
          <cell r="P98"/>
        </row>
        <row r="99">
          <cell r="B99" t="str">
            <v>DM542</v>
          </cell>
          <cell r="C99" t="str">
            <v>GUIA HIDROFILICA DE 4.5 MTRS X 0.35 ML</v>
          </cell>
          <cell r="D99">
            <v>17</v>
          </cell>
          <cell r="E99"/>
          <cell r="F99"/>
          <cell r="G99" t="str">
            <v>Se solicitará muestra física por requerimiento del evaluador</v>
          </cell>
          <cell r="H99"/>
          <cell r="I99"/>
          <cell r="J99"/>
          <cell r="K99"/>
          <cell r="L99"/>
          <cell r="M99"/>
          <cell r="N99"/>
          <cell r="O99"/>
          <cell r="P99"/>
        </row>
        <row r="100">
          <cell r="B100" t="str">
            <v>DM1907</v>
          </cell>
          <cell r="C100" t="str">
            <v>GUIA URETERAL</v>
          </cell>
          <cell r="D100">
            <v>9</v>
          </cell>
          <cell r="E100"/>
          <cell r="F100"/>
          <cell r="G100" t="str">
            <v>Se solicitará muestra física por requerimiento del evaluador</v>
          </cell>
          <cell r="H100"/>
          <cell r="I100"/>
          <cell r="J100"/>
          <cell r="K100"/>
          <cell r="L100"/>
          <cell r="M100"/>
          <cell r="N100"/>
          <cell r="O100"/>
          <cell r="P100"/>
        </row>
        <row r="101">
          <cell r="B101" t="str">
            <v>DM1887</v>
          </cell>
          <cell r="C101" t="str">
            <v>HOJA DE VIDEOLARINGOSCOPIO N 3 DESECHABLE (PACIENTE ADULTO)</v>
          </cell>
          <cell r="D101">
            <v>23</v>
          </cell>
          <cell r="E101"/>
          <cell r="F101"/>
          <cell r="G101" t="str">
            <v>Se solicitará muestra física por requerimiento del evaluador</v>
          </cell>
          <cell r="H101"/>
          <cell r="I101"/>
          <cell r="J101"/>
          <cell r="K101"/>
          <cell r="L101"/>
          <cell r="M101"/>
          <cell r="N101"/>
          <cell r="O101"/>
          <cell r="P101"/>
        </row>
        <row r="102">
          <cell r="B102" t="str">
            <v>DM1888</v>
          </cell>
          <cell r="C102" t="str">
            <v>HOJA DE VIDEOLARINGOSCOPIO N 4 DESECHABLE (PACIENTE OBESO)</v>
          </cell>
          <cell r="D102">
            <v>17</v>
          </cell>
          <cell r="E102"/>
          <cell r="F102"/>
          <cell r="G102" t="str">
            <v>Se solicitará muestra física por requerimiento del evaluador</v>
          </cell>
          <cell r="H102"/>
          <cell r="I102"/>
          <cell r="J102"/>
          <cell r="K102"/>
          <cell r="L102"/>
          <cell r="M102"/>
          <cell r="N102"/>
          <cell r="O102"/>
          <cell r="P102"/>
        </row>
        <row r="103">
          <cell r="B103" t="str">
            <v>DM1889</v>
          </cell>
          <cell r="C103" t="str">
            <v>HOJA DE VIDEOLARINGOSCOPIO N 5 DESECHABLE (INTUBACION DIFICIL)</v>
          </cell>
          <cell r="D103">
            <v>3</v>
          </cell>
          <cell r="E103"/>
          <cell r="F103"/>
          <cell r="G103" t="str">
            <v>Se solicitará muestra física por requerimiento del evaluador</v>
          </cell>
          <cell r="H103"/>
          <cell r="I103"/>
          <cell r="J103"/>
          <cell r="K103"/>
          <cell r="L103"/>
          <cell r="M103"/>
          <cell r="N103"/>
          <cell r="O103"/>
          <cell r="P103"/>
        </row>
        <row r="104">
          <cell r="B104" t="str">
            <v>DM143</v>
          </cell>
          <cell r="C104" t="str">
            <v>INDICADOR CONTROL BIOLOGICO DE VAPOR  AMPOLLA LECTURA RAPIDA 24 MINUTOS PARA AUTOCLAVE GRAVITACIONAL</v>
          </cell>
          <cell r="D104">
            <v>92</v>
          </cell>
          <cell r="E104"/>
          <cell r="F104"/>
          <cell r="G104" t="str">
            <v>Se solicitará muestra física por requerimiento del evaluador</v>
          </cell>
          <cell r="H104"/>
          <cell r="I104"/>
          <cell r="J104"/>
          <cell r="K104"/>
          <cell r="L104"/>
          <cell r="M104"/>
          <cell r="N104"/>
          <cell r="O104"/>
          <cell r="P104"/>
        </row>
        <row r="105">
          <cell r="B105" t="str">
            <v>DM566</v>
          </cell>
          <cell r="C105" t="str">
            <v>INDICADOR BIOLOGICO PARA VAPOR LECTURA RAPIDA  LECTURA DE   UNA HORA A 40 MINUTOS</v>
          </cell>
          <cell r="D105">
            <v>8</v>
          </cell>
          <cell r="E105"/>
          <cell r="F105"/>
          <cell r="G105" t="str">
            <v>Se solicitará muestra física por requerimiento del evaluador</v>
          </cell>
          <cell r="H105"/>
          <cell r="I105"/>
          <cell r="J105"/>
          <cell r="K105"/>
          <cell r="L105"/>
          <cell r="M105"/>
          <cell r="N105"/>
          <cell r="O105"/>
          <cell r="P105"/>
        </row>
        <row r="106">
          <cell r="B106" t="str">
            <v>DM1973</v>
          </cell>
          <cell r="C106" t="str">
            <v>INDICADOR BIOLOGICO A VAPOR DE LECTURA RAPIDA DE 30 MINUTOS</v>
          </cell>
          <cell r="D106">
            <v>275</v>
          </cell>
          <cell r="E106"/>
          <cell r="F106"/>
          <cell r="G106" t="str">
            <v>Se solicitará muestra física por requerimiento del evaluador</v>
          </cell>
          <cell r="H106"/>
          <cell r="I106"/>
          <cell r="J106"/>
          <cell r="K106"/>
          <cell r="L106"/>
          <cell r="M106"/>
          <cell r="N106"/>
          <cell r="O106"/>
          <cell r="P106"/>
        </row>
        <row r="107">
          <cell r="B107" t="str">
            <v>DM569</v>
          </cell>
          <cell r="C107" t="str">
            <v>INDICADOR QUIMICO A VAPOR CLASE 5 X 250T</v>
          </cell>
          <cell r="D107">
            <v>3951</v>
          </cell>
          <cell r="E107"/>
          <cell r="F107"/>
          <cell r="G107" t="str">
            <v>Se solicitará muestra física por requerimiento del evaluador</v>
          </cell>
          <cell r="H107"/>
          <cell r="I107"/>
          <cell r="J107"/>
          <cell r="K107"/>
          <cell r="L107"/>
          <cell r="M107"/>
          <cell r="N107"/>
          <cell r="O107"/>
          <cell r="P107"/>
        </row>
        <row r="108">
          <cell r="B108" t="str">
            <v>DM2690</v>
          </cell>
          <cell r="C108" t="str">
            <v>INMOVILIZADOR CERVICAL DE THOMAS TALLA M</v>
          </cell>
          <cell r="D108">
            <v>5</v>
          </cell>
          <cell r="E108"/>
          <cell r="F108"/>
          <cell r="G108" t="str">
            <v>Se solicitará muestra física por requerimiento del evaluador</v>
          </cell>
          <cell r="H108"/>
          <cell r="I108"/>
          <cell r="J108"/>
          <cell r="K108"/>
          <cell r="L108"/>
          <cell r="M108"/>
          <cell r="N108"/>
          <cell r="O108"/>
          <cell r="P108"/>
        </row>
        <row r="109">
          <cell r="B109" t="str">
            <v>DM2691</v>
          </cell>
          <cell r="C109" t="str">
            <v>INMOVILIZADOR CERVICAL DE THOMAS TALLA S</v>
          </cell>
          <cell r="D109">
            <v>5</v>
          </cell>
          <cell r="E109"/>
          <cell r="F109"/>
          <cell r="G109" t="str">
            <v>Se solicitará muestra física por requerimiento del evaluador</v>
          </cell>
          <cell r="H109"/>
          <cell r="I109"/>
          <cell r="J109"/>
          <cell r="K109"/>
          <cell r="L109"/>
          <cell r="M109"/>
          <cell r="N109"/>
          <cell r="O109"/>
          <cell r="P109"/>
        </row>
        <row r="110">
          <cell r="B110" t="str">
            <v>DM618</v>
          </cell>
          <cell r="C110" t="str">
            <v>JERINGA DESECHABLE DE 3 PARTES 10 ML</v>
          </cell>
          <cell r="D110">
            <v>61281</v>
          </cell>
          <cell r="E110"/>
          <cell r="F110"/>
          <cell r="G110" t="str">
            <v>Se solicitará muestra física por requerimiento del evaluador</v>
          </cell>
          <cell r="H110"/>
          <cell r="I110"/>
          <cell r="J110"/>
          <cell r="K110"/>
          <cell r="L110"/>
          <cell r="M110"/>
          <cell r="N110"/>
          <cell r="O110"/>
          <cell r="P110"/>
        </row>
        <row r="111">
          <cell r="B111" t="str">
            <v>DM619</v>
          </cell>
          <cell r="C111" t="str">
            <v>JERINGA DESECHABLE DE 3 PARTES 20 ML</v>
          </cell>
          <cell r="D111">
            <v>11841</v>
          </cell>
          <cell r="E111"/>
          <cell r="F111"/>
          <cell r="G111" t="str">
            <v>Se solicitará muestra física por requerimiento del evaluador</v>
          </cell>
          <cell r="H111"/>
          <cell r="I111"/>
          <cell r="J111"/>
          <cell r="K111"/>
          <cell r="L111"/>
          <cell r="M111"/>
          <cell r="N111"/>
          <cell r="O111"/>
          <cell r="P111"/>
        </row>
        <row r="112">
          <cell r="B112" t="str">
            <v>DM621</v>
          </cell>
          <cell r="C112" t="str">
            <v>JERINGA DESECHABLE DE 3 PARTES 5 ML</v>
          </cell>
          <cell r="D112">
            <v>26819</v>
          </cell>
          <cell r="E112"/>
          <cell r="F112"/>
          <cell r="G112" t="str">
            <v>Se solicitará muestra física por requerimiento del evaluador</v>
          </cell>
          <cell r="H112"/>
          <cell r="I112"/>
          <cell r="J112"/>
          <cell r="K112"/>
          <cell r="L112"/>
          <cell r="M112"/>
          <cell r="N112"/>
          <cell r="O112"/>
          <cell r="P112"/>
        </row>
        <row r="113">
          <cell r="B113" t="str">
            <v>DM1394</v>
          </cell>
          <cell r="C113" t="str">
            <v>KIT CPAP NASAL DESECHABLE TALLA L O MEDIDA DE PERIMETRO CEFALICO 29-36 (INCLUYE SISTEMA INTERFASE VENTILACION NO INVASIVA NEONATAL CPAP,  GORRO, MASCARA NEONATAL NO INVASIVA, PRONG TALLA L</v>
          </cell>
          <cell r="D113">
            <v>5</v>
          </cell>
          <cell r="E113"/>
          <cell r="F113"/>
          <cell r="G113" t="str">
            <v>Se solicitará muestra física por requerimiento del evaluador</v>
          </cell>
          <cell r="H113"/>
          <cell r="I113"/>
          <cell r="J113"/>
          <cell r="K113"/>
          <cell r="L113"/>
          <cell r="M113"/>
          <cell r="N113"/>
          <cell r="O113"/>
          <cell r="P113"/>
        </row>
        <row r="114">
          <cell r="B114" t="str">
            <v>DM645</v>
          </cell>
          <cell r="C114" t="str">
            <v>KIT CPAP NASAL DESECHABLE TALLA M O MEDIDA DE PERIMETRO CEFALICO 25-29  (INCLUYE SISTEMA INTERFASE VENTILACION NO INVASIVA NEONATAL CPAP,  GORRO, MASCARA NEONATAL NO INVASIVA, PRONG TALLA M</v>
          </cell>
          <cell r="D114">
            <v>7</v>
          </cell>
          <cell r="E114"/>
          <cell r="F114"/>
          <cell r="G114" t="str">
            <v>Se solicitará muestra física por requerimiento del evaluador</v>
          </cell>
          <cell r="H114"/>
          <cell r="I114"/>
          <cell r="J114"/>
          <cell r="K114"/>
          <cell r="L114"/>
          <cell r="M114"/>
          <cell r="N114"/>
          <cell r="O114"/>
          <cell r="P114"/>
        </row>
        <row r="115">
          <cell r="B115" t="str">
            <v>DM646</v>
          </cell>
          <cell r="C115" t="str">
            <v>KIT CPAP NASAL DESECHABLE TALLA S O MEDIDA DE PERIMETRO CEFALICO 22- 25 (INCLUYE SISTEMA INTERFASE VENTILACION NO INVASIVA NEONATAL CPAP,  GORRO, MASCARA NEONATAL NO INVASIVA, PRONG TALLA S</v>
          </cell>
          <cell r="D115">
            <v>5</v>
          </cell>
          <cell r="E115"/>
          <cell r="F115"/>
          <cell r="G115" t="str">
            <v>Se solicitará muestra física por requerimiento del evaluador</v>
          </cell>
          <cell r="H115"/>
          <cell r="I115"/>
          <cell r="J115"/>
          <cell r="K115"/>
          <cell r="L115"/>
          <cell r="M115"/>
          <cell r="N115"/>
          <cell r="O115"/>
          <cell r="P115"/>
        </row>
        <row r="116">
          <cell r="B116" t="str">
            <v>DM1960</v>
          </cell>
          <cell r="C116" t="str">
            <v>KIT CPAP NASAL DESECHABLE TALLA XS O MEDIDA DE PERIMETRO CEFALICO 10-22 CMS (INCLUYE SISTEMA INTERFASE VENTILACION NO INVASIVA NEONATAL CPAP,  GORRO, MASCARA NEONATAL NO INVASIVA, PRONG)</v>
          </cell>
          <cell r="D116">
            <v>1</v>
          </cell>
          <cell r="E116"/>
          <cell r="F116"/>
          <cell r="G116" t="str">
            <v>Se solicitará muestra física por requerimiento del evaluador</v>
          </cell>
          <cell r="H116"/>
          <cell r="I116"/>
          <cell r="J116"/>
          <cell r="K116"/>
          <cell r="L116"/>
          <cell r="M116"/>
          <cell r="N116"/>
          <cell r="O116"/>
          <cell r="P116"/>
        </row>
        <row r="117">
          <cell r="B117" t="str">
            <v>DM2700</v>
          </cell>
          <cell r="C117" t="str">
            <v>KIT DE CEPILLOS DE LIMPIEZA CON CERDAS DE NYLON ANTIMICROBIANAS DE CANULA DE SUCCION (11FR)</v>
          </cell>
          <cell r="D117">
            <v>1</v>
          </cell>
          <cell r="E117"/>
          <cell r="F117"/>
          <cell r="G117" t="str">
            <v>Se solicitará muestra física por requerimiento del evaluador</v>
          </cell>
          <cell r="H117"/>
          <cell r="I117"/>
          <cell r="J117"/>
          <cell r="K117"/>
          <cell r="L117"/>
          <cell r="M117"/>
          <cell r="N117"/>
          <cell r="O117"/>
          <cell r="P117"/>
        </row>
        <row r="118">
          <cell r="B118" t="str">
            <v>DM1957</v>
          </cell>
          <cell r="C118" t="str">
            <v>KIT DE JERINGAS INYECTOR STELLANT D CT P/SDSCTP-S</v>
          </cell>
          <cell r="D118">
            <v>52</v>
          </cell>
          <cell r="E118"/>
          <cell r="F118"/>
          <cell r="G118" t="str">
            <v>Se solicitará muestra física por requerimiento del evaluador</v>
          </cell>
          <cell r="H118"/>
          <cell r="I118"/>
          <cell r="J118"/>
          <cell r="K118"/>
          <cell r="L118"/>
          <cell r="M118"/>
          <cell r="N118"/>
          <cell r="O118"/>
          <cell r="P118"/>
        </row>
        <row r="119">
          <cell r="B119" t="str">
            <v>DM632</v>
          </cell>
          <cell r="C119" t="str">
            <v>KIT GASTROSTOMIA ENDOSCOPICA N 20 FR</v>
          </cell>
          <cell r="D119">
            <v>1</v>
          </cell>
          <cell r="E119"/>
          <cell r="F119"/>
          <cell r="G119" t="str">
            <v>Se solicitará muestra física por requerimiento del evaluador</v>
          </cell>
          <cell r="H119"/>
          <cell r="I119"/>
          <cell r="J119"/>
          <cell r="K119"/>
          <cell r="L119"/>
          <cell r="M119"/>
          <cell r="N119"/>
          <cell r="O119"/>
          <cell r="P119"/>
        </row>
        <row r="120">
          <cell r="B120" t="str">
            <v>DM633</v>
          </cell>
          <cell r="C120" t="str">
            <v>KIT GASTROSTOMIA ENDOSCOPICA N 24 FR</v>
          </cell>
          <cell r="D120">
            <v>3</v>
          </cell>
          <cell r="E120"/>
          <cell r="F120"/>
          <cell r="G120" t="str">
            <v>Se solicitará muestra física por requerimiento del evaluador</v>
          </cell>
          <cell r="H120"/>
          <cell r="I120"/>
          <cell r="J120"/>
          <cell r="K120"/>
          <cell r="L120"/>
          <cell r="M120"/>
          <cell r="N120"/>
          <cell r="O120"/>
          <cell r="P120"/>
        </row>
        <row r="121">
          <cell r="B121" t="str">
            <v>DM2091</v>
          </cell>
          <cell r="C121" t="str">
            <v>KIT STEN PANCREATICO 5 FR 5 CM</v>
          </cell>
          <cell r="D121">
            <v>5</v>
          </cell>
          <cell r="E121"/>
          <cell r="F121"/>
          <cell r="G121" t="str">
            <v>Se solicitará muestra física por requerimiento del evaluador</v>
          </cell>
          <cell r="H121"/>
          <cell r="I121"/>
          <cell r="J121"/>
          <cell r="K121"/>
          <cell r="L121"/>
          <cell r="M121"/>
          <cell r="N121"/>
          <cell r="O121"/>
          <cell r="P121"/>
        </row>
        <row r="122">
          <cell r="B122" t="str">
            <v>DM652</v>
          </cell>
          <cell r="C122" t="str">
            <v>KIT TRACCION CUTANEA PEDIATRICO</v>
          </cell>
          <cell r="D122">
            <v>2</v>
          </cell>
          <cell r="E122"/>
          <cell r="F122"/>
          <cell r="G122" t="str">
            <v>Se solicitará muestra física por requerimiento del evaluador</v>
          </cell>
          <cell r="H122"/>
          <cell r="I122"/>
          <cell r="J122"/>
          <cell r="K122"/>
          <cell r="L122"/>
          <cell r="M122"/>
          <cell r="N122"/>
          <cell r="O122"/>
          <cell r="P122"/>
        </row>
        <row r="123">
          <cell r="B123" t="str">
            <v>DM668</v>
          </cell>
          <cell r="C123" t="str">
            <v>LIGADOR DE VARICES ESOFAGICAS 7 BOX</v>
          </cell>
          <cell r="D123">
            <v>3</v>
          </cell>
          <cell r="E123"/>
          <cell r="F123"/>
          <cell r="G123" t="str">
            <v>Se solicitará muestra física por requerimiento del evaluador</v>
          </cell>
          <cell r="H123"/>
          <cell r="I123"/>
          <cell r="J123"/>
          <cell r="K123"/>
          <cell r="L123"/>
          <cell r="M123"/>
          <cell r="N123"/>
          <cell r="O123"/>
          <cell r="P123"/>
        </row>
        <row r="124">
          <cell r="B124" t="str">
            <v>DM2076</v>
          </cell>
          <cell r="C124" t="str">
            <v>MALLA DE POLIPROPILENO SUAVE DE MEDIANA DENSIDAD CON PESO DE 45 A 90G/M2. MACROPOROSA PORO DE 2.38 A 3.6 X 2.38 A 3.6 MM. NO ABSORBIBLE. 7CM A 8CM X 15CM</v>
          </cell>
          <cell r="D124">
            <v>4</v>
          </cell>
          <cell r="E124"/>
          <cell r="F124"/>
          <cell r="G124" t="str">
            <v>Se solicitará muestra física por requerimiento del evaluador</v>
          </cell>
          <cell r="H124"/>
          <cell r="I124"/>
          <cell r="J124"/>
          <cell r="K124"/>
          <cell r="L124"/>
          <cell r="M124"/>
          <cell r="N124"/>
          <cell r="O124"/>
          <cell r="P124"/>
        </row>
        <row r="125">
          <cell r="B125" t="str">
            <v>DM2003</v>
          </cell>
          <cell r="C125" t="str">
            <v>MALLA MACROPOROSA MONOFILAMENTO LIGERA ULTRAFINA PARA PROLAPSO DE CUPULA VAGINAL</v>
          </cell>
          <cell r="D125">
            <v>1</v>
          </cell>
          <cell r="E125"/>
          <cell r="F125"/>
          <cell r="G125" t="str">
            <v>Se solicitará muestra física por requerimiento del evaluador</v>
          </cell>
          <cell r="H125"/>
          <cell r="I125"/>
          <cell r="J125"/>
          <cell r="K125"/>
          <cell r="L125"/>
          <cell r="M125"/>
          <cell r="N125"/>
          <cell r="O125"/>
          <cell r="P125"/>
        </row>
        <row r="126">
          <cell r="B126" t="str">
            <v>DM2724</v>
          </cell>
          <cell r="C126" t="str">
            <v>MARCADOR DE PIEL PARA CIRUGIA</v>
          </cell>
          <cell r="D126">
            <v>2</v>
          </cell>
          <cell r="E126"/>
          <cell r="F126"/>
          <cell r="G126" t="str">
            <v>Se solicitará muestra física por requerimiento del evaluador</v>
          </cell>
          <cell r="H126"/>
          <cell r="I126"/>
          <cell r="J126"/>
          <cell r="K126"/>
          <cell r="L126"/>
          <cell r="M126"/>
          <cell r="N126"/>
          <cell r="O126"/>
          <cell r="P126"/>
        </row>
        <row r="127">
          <cell r="B127" t="str">
            <v>DM705</v>
          </cell>
          <cell r="C127" t="str">
            <v>MASCARA ANESTESIA N 0</v>
          </cell>
          <cell r="D127">
            <v>3</v>
          </cell>
          <cell r="E127"/>
          <cell r="F127"/>
          <cell r="G127" t="str">
            <v>Se solicitará muestra física por requerimiento del evaluador</v>
          </cell>
          <cell r="H127"/>
          <cell r="I127"/>
          <cell r="J127"/>
          <cell r="K127"/>
          <cell r="L127"/>
          <cell r="M127"/>
          <cell r="N127"/>
          <cell r="O127"/>
          <cell r="P127"/>
        </row>
        <row r="128">
          <cell r="B128" t="str">
            <v>DM706</v>
          </cell>
          <cell r="C128" t="str">
            <v>MASCARA ANESTESIA N 1</v>
          </cell>
          <cell r="D128">
            <v>11</v>
          </cell>
          <cell r="E128"/>
          <cell r="F128"/>
          <cell r="G128" t="str">
            <v>Se solicitará muestra física por requerimiento del evaluador</v>
          </cell>
          <cell r="H128"/>
          <cell r="I128"/>
          <cell r="J128"/>
          <cell r="K128"/>
          <cell r="L128"/>
          <cell r="M128"/>
          <cell r="N128"/>
          <cell r="O128"/>
          <cell r="P128"/>
        </row>
        <row r="129">
          <cell r="B129" t="str">
            <v>DM707</v>
          </cell>
          <cell r="C129" t="str">
            <v>MASCARA ANESTESIA N 2</v>
          </cell>
          <cell r="D129">
            <v>13</v>
          </cell>
          <cell r="E129"/>
          <cell r="F129"/>
          <cell r="G129" t="str">
            <v>Se solicitará muestra física por requerimiento del evaluador</v>
          </cell>
          <cell r="H129"/>
          <cell r="I129"/>
          <cell r="J129"/>
          <cell r="K129"/>
          <cell r="L129"/>
          <cell r="M129"/>
          <cell r="N129"/>
          <cell r="O129"/>
          <cell r="P129"/>
        </row>
        <row r="130">
          <cell r="B130" t="str">
            <v>DM708</v>
          </cell>
          <cell r="C130" t="str">
            <v>MASCARA ANESTESIA N 3</v>
          </cell>
          <cell r="D130">
            <v>28</v>
          </cell>
          <cell r="E130"/>
          <cell r="F130"/>
          <cell r="G130" t="str">
            <v>Se solicitará muestra física por requerimiento del evaluador</v>
          </cell>
          <cell r="H130"/>
          <cell r="I130"/>
          <cell r="J130"/>
          <cell r="K130"/>
          <cell r="L130"/>
          <cell r="M130"/>
          <cell r="N130"/>
          <cell r="O130"/>
          <cell r="P130"/>
        </row>
        <row r="131">
          <cell r="B131" t="str">
            <v>DM709</v>
          </cell>
          <cell r="C131" t="str">
            <v>MASCARA ANESTESIA N 4</v>
          </cell>
          <cell r="D131">
            <v>105</v>
          </cell>
          <cell r="E131"/>
          <cell r="F131"/>
          <cell r="G131" t="str">
            <v>Se solicitará muestra física por requerimiento del evaluador</v>
          </cell>
          <cell r="H131"/>
          <cell r="I131"/>
          <cell r="J131"/>
          <cell r="K131"/>
          <cell r="L131"/>
          <cell r="M131"/>
          <cell r="N131"/>
          <cell r="O131"/>
          <cell r="P131"/>
        </row>
        <row r="132">
          <cell r="B132" t="str">
            <v>DM710</v>
          </cell>
          <cell r="C132" t="str">
            <v>MASCARA ANESTESIA N 5</v>
          </cell>
          <cell r="D132">
            <v>298</v>
          </cell>
          <cell r="E132"/>
          <cell r="F132"/>
          <cell r="G132" t="str">
            <v>Se solicitará muestra física por requerimiento del evaluador</v>
          </cell>
          <cell r="H132"/>
          <cell r="I132"/>
          <cell r="J132"/>
          <cell r="K132"/>
          <cell r="L132"/>
          <cell r="M132"/>
          <cell r="N132"/>
          <cell r="O132"/>
          <cell r="P132"/>
        </row>
        <row r="133">
          <cell r="B133" t="str">
            <v>DM723</v>
          </cell>
          <cell r="C133" t="str">
            <v>MASCARA LARINGEA N 2.5 DESECHABLE</v>
          </cell>
          <cell r="D133">
            <v>3</v>
          </cell>
          <cell r="E133"/>
          <cell r="F133"/>
          <cell r="G133" t="str">
            <v>Se solicitará muestra física por requerimiento del evaluador</v>
          </cell>
          <cell r="H133"/>
          <cell r="I133"/>
          <cell r="J133"/>
          <cell r="K133"/>
          <cell r="L133"/>
          <cell r="M133"/>
          <cell r="N133"/>
          <cell r="O133"/>
          <cell r="P133"/>
        </row>
        <row r="134">
          <cell r="B134" t="str">
            <v>DM735</v>
          </cell>
          <cell r="C134" t="str">
            <v>MASCARA PERILARINGEA N 3.0</v>
          </cell>
          <cell r="D134">
            <v>1</v>
          </cell>
          <cell r="E134"/>
          <cell r="F134"/>
          <cell r="G134" t="str">
            <v>Se solicitará muestra física por requerimiento del evaluador</v>
          </cell>
          <cell r="H134"/>
          <cell r="I134"/>
          <cell r="J134"/>
          <cell r="K134"/>
          <cell r="L134"/>
          <cell r="M134"/>
          <cell r="N134"/>
          <cell r="O134"/>
          <cell r="P134"/>
        </row>
        <row r="135">
          <cell r="B135" t="str">
            <v>DM736</v>
          </cell>
          <cell r="C135" t="str">
            <v>MASCARA PERILARINGEA N 4.0</v>
          </cell>
          <cell r="D135">
            <v>1</v>
          </cell>
          <cell r="E135"/>
          <cell r="F135"/>
          <cell r="G135" t="str">
            <v>Se solicitará muestra física por requerimiento del evaluador</v>
          </cell>
          <cell r="H135"/>
          <cell r="I135"/>
          <cell r="J135"/>
          <cell r="K135"/>
          <cell r="L135"/>
          <cell r="M135"/>
          <cell r="N135"/>
          <cell r="O135"/>
          <cell r="P135"/>
        </row>
        <row r="136">
          <cell r="B136" t="str">
            <v>DM775</v>
          </cell>
          <cell r="C136" t="str">
            <v>NEBULIZADOR JET CON SISTEMA VENTURY</v>
          </cell>
          <cell r="D136">
            <v>3</v>
          </cell>
          <cell r="E136"/>
          <cell r="F136"/>
          <cell r="G136" t="str">
            <v>Se solicitará muestra física por requerimiento del evaluador</v>
          </cell>
          <cell r="H136"/>
          <cell r="I136"/>
          <cell r="J136"/>
          <cell r="K136"/>
          <cell r="L136"/>
          <cell r="M136"/>
          <cell r="N136"/>
          <cell r="O136"/>
          <cell r="P136"/>
        </row>
        <row r="137">
          <cell r="B137" t="str">
            <v>DM400</v>
          </cell>
          <cell r="C137" t="str">
            <v>PAÑO IMPREGNADO CON CLORHEXIDINA AL 2 % Y ALCOHOL ISOPROPILICO AL 70%</v>
          </cell>
          <cell r="D137">
            <v>85583</v>
          </cell>
          <cell r="E137"/>
          <cell r="F137"/>
          <cell r="G137" t="str">
            <v>Se solicitará muestra física por requerimiento del evaluador</v>
          </cell>
          <cell r="H137"/>
          <cell r="I137"/>
          <cell r="J137"/>
          <cell r="K137"/>
          <cell r="L137"/>
          <cell r="M137"/>
          <cell r="N137"/>
          <cell r="O137"/>
          <cell r="P137"/>
        </row>
        <row r="138">
          <cell r="B138" t="str">
            <v>DM787</v>
          </cell>
          <cell r="C138" t="str">
            <v>PAPEL ELECTROCARDIOGRAFO 30 X 50 ROLLO</v>
          </cell>
          <cell r="D138">
            <v>5</v>
          </cell>
          <cell r="E138"/>
          <cell r="F138"/>
          <cell r="G138" t="str">
            <v>Se solicitará muestra física por requerimiento del evaluador</v>
          </cell>
          <cell r="H138"/>
          <cell r="I138"/>
          <cell r="J138"/>
          <cell r="K138"/>
          <cell r="L138"/>
          <cell r="M138"/>
          <cell r="N138"/>
          <cell r="O138"/>
          <cell r="P138"/>
        </row>
        <row r="139">
          <cell r="B139" t="str">
            <v>DM845</v>
          </cell>
          <cell r="C139" t="str">
            <v>PAPILOTOMO TRILUMEN</v>
          </cell>
          <cell r="D139">
            <v>19</v>
          </cell>
          <cell r="E139"/>
          <cell r="F139"/>
          <cell r="G139" t="str">
            <v>Se solicitará muestra física por requerimiento del evaluador</v>
          </cell>
          <cell r="H139"/>
          <cell r="I139"/>
          <cell r="J139"/>
          <cell r="K139"/>
          <cell r="L139"/>
          <cell r="M139"/>
          <cell r="N139"/>
          <cell r="O139"/>
          <cell r="P139"/>
        </row>
        <row r="140">
          <cell r="B140" t="str">
            <v>DM872</v>
          </cell>
          <cell r="C140" t="str">
            <v>PINZA BIOPSIA COLONOSCOPIA DESECHABLE</v>
          </cell>
          <cell r="D140">
            <v>2</v>
          </cell>
          <cell r="E140"/>
          <cell r="F140"/>
          <cell r="G140" t="str">
            <v>Se solicitará muestra física por requerimiento del evaluador</v>
          </cell>
          <cell r="H140"/>
          <cell r="I140"/>
          <cell r="J140"/>
          <cell r="K140"/>
          <cell r="L140"/>
          <cell r="M140"/>
          <cell r="N140"/>
          <cell r="O140"/>
          <cell r="P140"/>
        </row>
        <row r="141">
          <cell r="B141" t="str">
            <v>DM1598</v>
          </cell>
          <cell r="C141" t="str">
            <v>PINZA BIOSIA PARA GASTROSCOPIA DESECHABLE</v>
          </cell>
          <cell r="D141">
            <v>1</v>
          </cell>
          <cell r="E141"/>
          <cell r="F141"/>
          <cell r="G141" t="str">
            <v>Se solicitará muestra física por requerimiento del evaluador</v>
          </cell>
          <cell r="H141"/>
          <cell r="I141"/>
          <cell r="J141"/>
          <cell r="K141"/>
          <cell r="L141"/>
          <cell r="M141"/>
          <cell r="N141"/>
          <cell r="O141"/>
          <cell r="P141"/>
        </row>
        <row r="142">
          <cell r="B142" t="str">
            <v>DM871</v>
          </cell>
          <cell r="C142" t="str">
            <v>PINZA DE BIOPSIA GASTRICA DESECHABLE LONGITID 160CM- DIAMETRO DE 2,3CM SIN ESTILETE DE COPA OVAL DE UN SOLO USO CON LAS SIGUIENTES CARACTERISTICAS: ESPIRAL RECUBIERTA, MANDIBULAS DE ACERO INOXIDABLE, FENESTRADA.</v>
          </cell>
          <cell r="D142">
            <v>5</v>
          </cell>
          <cell r="E142"/>
          <cell r="F142"/>
          <cell r="G142" t="str">
            <v>Se solicitará muestra física por requerimiento del evaluador</v>
          </cell>
          <cell r="H142"/>
          <cell r="I142"/>
          <cell r="J142"/>
          <cell r="K142"/>
          <cell r="L142"/>
          <cell r="M142"/>
          <cell r="N142"/>
          <cell r="O142"/>
          <cell r="P142"/>
        </row>
        <row r="143">
          <cell r="B143" t="str">
            <v>DM869</v>
          </cell>
          <cell r="C143" t="str">
            <v>PINZA DE BIOPSIA PARA COLON DESECHABLE LONGITIDUD 230CM- DIAMETRO DE 2,3CM SIN ESTILETE DE COPA OVAL DE UN SOLO USO CON LAS SIGUIENTES CARACTERISTICAS: ESPIRAL RECUBIERTA, MANDIBULAS DE ACERO INOXIDABLE, FENESTRADA</v>
          </cell>
          <cell r="D143">
            <v>1</v>
          </cell>
          <cell r="E143"/>
          <cell r="F143"/>
          <cell r="G143" t="str">
            <v>Se solicitará muestra física por requerimiento del evaluador</v>
          </cell>
          <cell r="H143"/>
          <cell r="I143"/>
          <cell r="J143"/>
          <cell r="K143"/>
          <cell r="L143"/>
          <cell r="M143"/>
          <cell r="N143"/>
          <cell r="O143"/>
          <cell r="P143"/>
        </row>
        <row r="144">
          <cell r="B144" t="str">
            <v>DM1918</v>
          </cell>
          <cell r="C144" t="str">
            <v>PLACA ELECTROBISTURI NEONATAL DESECHABLE CON CABLE</v>
          </cell>
          <cell r="D144">
            <v>7</v>
          </cell>
          <cell r="E144"/>
          <cell r="F144"/>
          <cell r="G144" t="str">
            <v>Se solicitará muestra física por requerimiento del evaluador</v>
          </cell>
          <cell r="H144"/>
          <cell r="I144"/>
          <cell r="J144"/>
          <cell r="K144"/>
          <cell r="L144"/>
          <cell r="M144"/>
          <cell r="N144"/>
          <cell r="O144"/>
          <cell r="P144"/>
        </row>
        <row r="145">
          <cell r="B145" t="str">
            <v>DM874</v>
          </cell>
          <cell r="C145" t="str">
            <v>PLACA ELECTROBISTURI ADULTO CON CABLE</v>
          </cell>
          <cell r="D145">
            <v>895</v>
          </cell>
          <cell r="E145"/>
          <cell r="F145"/>
          <cell r="G145" t="str">
            <v>Se solicitará muestra física por requerimiento del evaluador</v>
          </cell>
          <cell r="H145"/>
          <cell r="I145"/>
          <cell r="J145"/>
          <cell r="K145"/>
          <cell r="L145"/>
          <cell r="M145"/>
          <cell r="N145"/>
          <cell r="O145"/>
          <cell r="P145"/>
        </row>
        <row r="146">
          <cell r="B146" t="str">
            <v>DM2049</v>
          </cell>
          <cell r="C146" t="str">
            <v>PROTECTOR CUTANEO EMOLIENTE CON OXIDO DE ZINC CALAMINA Y ALANTOINA 30%(ULTRA)</v>
          </cell>
          <cell r="D146">
            <v>17</v>
          </cell>
          <cell r="E146"/>
          <cell r="F146"/>
          <cell r="G146" t="str">
            <v>Se solicitará muestra física por requerimiento del evaluador</v>
          </cell>
          <cell r="H146"/>
          <cell r="I146"/>
          <cell r="J146"/>
          <cell r="K146"/>
          <cell r="L146"/>
          <cell r="M146"/>
          <cell r="N146"/>
          <cell r="O146"/>
          <cell r="P146"/>
        </row>
        <row r="147">
          <cell r="B147" t="str">
            <v>DM2475</v>
          </cell>
          <cell r="C147" t="str">
            <v>PROTECTOR EN ESPUMA PARA CODO Y TALON</v>
          </cell>
          <cell r="D147">
            <v>1</v>
          </cell>
          <cell r="E147"/>
          <cell r="F147"/>
          <cell r="G147" t="str">
            <v>Se solicitará muestra física por requerimiento del evaluador</v>
          </cell>
          <cell r="H147"/>
          <cell r="I147"/>
          <cell r="J147"/>
          <cell r="K147"/>
          <cell r="L147"/>
          <cell r="M147"/>
          <cell r="N147"/>
          <cell r="O147"/>
          <cell r="P147"/>
        </row>
        <row r="148">
          <cell r="B148" t="str">
            <v>DM948</v>
          </cell>
          <cell r="C148" t="str">
            <v>RECOLECTOR PARA CORTOPUNZANTES 2,9 A 3,0 LITROS</v>
          </cell>
          <cell r="D148">
            <v>695</v>
          </cell>
          <cell r="E148"/>
          <cell r="F148"/>
          <cell r="G148" t="str">
            <v>Se solicitará muestra física por requerimiento del evaluador</v>
          </cell>
          <cell r="H148"/>
          <cell r="I148"/>
          <cell r="J148"/>
          <cell r="K148"/>
          <cell r="L148"/>
          <cell r="M148"/>
          <cell r="N148"/>
          <cell r="O148"/>
          <cell r="P148"/>
        </row>
        <row r="149">
          <cell r="B149" t="str">
            <v>DM2523</v>
          </cell>
          <cell r="C149" t="str">
            <v>RESOLUTION CLIP 235 CM Y CANAL DE 2.8 MM</v>
          </cell>
          <cell r="D149">
            <v>1</v>
          </cell>
          <cell r="E149"/>
          <cell r="F149"/>
          <cell r="G149" t="str">
            <v>Se solicitará muestra física por requerimiento del evaluador</v>
          </cell>
          <cell r="H149"/>
          <cell r="I149"/>
          <cell r="J149"/>
          <cell r="K149"/>
          <cell r="L149"/>
          <cell r="M149"/>
          <cell r="N149"/>
          <cell r="O149"/>
          <cell r="P149"/>
        </row>
        <row r="150">
          <cell r="B150" t="str">
            <v>DM2526</v>
          </cell>
          <cell r="C150" t="str">
            <v>ROLLO DE GASA IMPREGNADA EN PARAFINA DE 1 METRO POR 15  CM DE ANCHO ESTERIL</v>
          </cell>
          <cell r="D150">
            <v>1</v>
          </cell>
          <cell r="E150"/>
          <cell r="F150"/>
          <cell r="G150" t="str">
            <v>Se solicitará muestra física por requerimiento del evaluador</v>
          </cell>
          <cell r="H150"/>
          <cell r="I150"/>
          <cell r="J150"/>
          <cell r="K150"/>
          <cell r="L150"/>
          <cell r="M150"/>
          <cell r="N150"/>
          <cell r="O150"/>
          <cell r="P150"/>
        </row>
        <row r="151">
          <cell r="B151" t="str">
            <v>DM2121</v>
          </cell>
          <cell r="C151" t="str">
            <v>SONDA FOLEY SILICONADA 2 VIAS 18 FR</v>
          </cell>
          <cell r="D151">
            <v>3</v>
          </cell>
          <cell r="E151"/>
          <cell r="F151"/>
          <cell r="G151" t="str">
            <v>Se solicitará muestra física por requerimiento del evaluador</v>
          </cell>
          <cell r="H151"/>
          <cell r="I151"/>
          <cell r="J151"/>
          <cell r="K151"/>
          <cell r="L151"/>
          <cell r="M151"/>
          <cell r="N151"/>
          <cell r="O151"/>
          <cell r="P151"/>
        </row>
        <row r="152">
          <cell r="B152" t="str">
            <v>DM2184</v>
          </cell>
          <cell r="C152" t="str">
            <v>SONDA FOLEY SILICONADA 2 VIAS 20 FR</v>
          </cell>
          <cell r="D152">
            <v>2</v>
          </cell>
          <cell r="E152"/>
          <cell r="F152"/>
          <cell r="G152" t="str">
            <v>Se solicitará muestra física por requerimiento del evaluador</v>
          </cell>
          <cell r="H152"/>
          <cell r="I152"/>
          <cell r="J152"/>
          <cell r="K152"/>
          <cell r="L152"/>
          <cell r="M152"/>
          <cell r="N152"/>
          <cell r="O152"/>
          <cell r="P152"/>
        </row>
        <row r="153">
          <cell r="B153" t="str">
            <v>DM1034</v>
          </cell>
          <cell r="C153" t="str">
            <v>SONDA LEVIN N 10 NASOGASTRICA</v>
          </cell>
          <cell r="D153">
            <v>15</v>
          </cell>
          <cell r="E153"/>
          <cell r="F153"/>
          <cell r="G153" t="str">
            <v>Se solicitará muestra física por requerimiento del evaluador</v>
          </cell>
          <cell r="H153"/>
          <cell r="I153"/>
          <cell r="J153"/>
          <cell r="K153"/>
          <cell r="L153"/>
          <cell r="M153"/>
          <cell r="N153"/>
          <cell r="O153"/>
          <cell r="P153"/>
        </row>
        <row r="154">
          <cell r="B154" t="str">
            <v>DM1032</v>
          </cell>
          <cell r="C154" t="str">
            <v>SONDA VESICAL (FOLEY) 2 VIAS 6FR LATEX</v>
          </cell>
          <cell r="D154">
            <v>8</v>
          </cell>
          <cell r="E154"/>
          <cell r="F154"/>
          <cell r="G154" t="str">
            <v>Se solicitará muestra física por requerimiento del evaluador</v>
          </cell>
          <cell r="H154"/>
          <cell r="I154"/>
          <cell r="J154"/>
          <cell r="K154"/>
          <cell r="L154"/>
          <cell r="M154"/>
          <cell r="N154"/>
          <cell r="O154"/>
          <cell r="P154"/>
        </row>
        <row r="155">
          <cell r="B155" t="str">
            <v>DM1074</v>
          </cell>
          <cell r="C155" t="str">
            <v>STENT BILIAR METALICO AUTOEXPANDIBLE 10 MMD X 60 ML</v>
          </cell>
          <cell r="D155">
            <v>1</v>
          </cell>
          <cell r="E155"/>
          <cell r="F155"/>
          <cell r="G155" t="str">
            <v>Se solicitará muestra física por requerimiento del evaluador</v>
          </cell>
          <cell r="H155"/>
          <cell r="I155"/>
          <cell r="J155"/>
          <cell r="K155"/>
          <cell r="L155"/>
          <cell r="M155"/>
          <cell r="N155"/>
          <cell r="O155"/>
          <cell r="P155"/>
        </row>
        <row r="156">
          <cell r="B156" t="str">
            <v>DM2014</v>
          </cell>
          <cell r="C156" t="str">
            <v>STENT CON INTRODUCTOR 10FR X 7 CM</v>
          </cell>
          <cell r="D156">
            <v>2</v>
          </cell>
          <cell r="E156"/>
          <cell r="F156"/>
          <cell r="G156" t="str">
            <v>Se solicitará muestra física por requerimiento del evaluador</v>
          </cell>
          <cell r="H156"/>
          <cell r="I156"/>
          <cell r="J156"/>
          <cell r="K156"/>
          <cell r="L156"/>
          <cell r="M156"/>
          <cell r="N156"/>
          <cell r="O156"/>
          <cell r="P156"/>
        </row>
        <row r="157">
          <cell r="B157" t="str">
            <v>DM1073</v>
          </cell>
          <cell r="C157" t="str">
            <v>STENT BILIAR CON INTRODUCTOR 7FR X 7CM UNIDAD</v>
          </cell>
          <cell r="D157">
            <v>4</v>
          </cell>
          <cell r="E157"/>
          <cell r="F157"/>
          <cell r="G157" t="str">
            <v>Se solicitará muestra física por requerimiento del evaluador</v>
          </cell>
          <cell r="H157"/>
          <cell r="I157"/>
          <cell r="J157"/>
          <cell r="K157"/>
          <cell r="L157"/>
          <cell r="M157"/>
          <cell r="N157"/>
          <cell r="O157"/>
          <cell r="P157"/>
        </row>
        <row r="158">
          <cell r="B158" t="str">
            <v>DM1078</v>
          </cell>
          <cell r="C158" t="str">
            <v>STENT CON INTRODUCTOR 10 CM X 10FR</v>
          </cell>
          <cell r="D158">
            <v>2</v>
          </cell>
          <cell r="E158"/>
          <cell r="F158"/>
          <cell r="G158" t="str">
            <v>Se solicitará muestra física por requerimiento del evaluador</v>
          </cell>
          <cell r="H158"/>
          <cell r="I158"/>
          <cell r="J158"/>
          <cell r="K158"/>
          <cell r="L158"/>
          <cell r="M158"/>
          <cell r="N158"/>
          <cell r="O158"/>
          <cell r="P158"/>
        </row>
        <row r="159">
          <cell r="B159" t="str">
            <v>DM1551</v>
          </cell>
          <cell r="C159" t="str">
            <v>STENT CON INTRODUCTOR DE 12CM X10 FR</v>
          </cell>
          <cell r="D159">
            <v>1</v>
          </cell>
          <cell r="E159"/>
          <cell r="F159"/>
          <cell r="G159" t="str">
            <v>Se solicitará muestra física por requerimiento del evaluador</v>
          </cell>
          <cell r="H159"/>
          <cell r="I159"/>
          <cell r="J159"/>
          <cell r="K159"/>
          <cell r="L159"/>
          <cell r="M159"/>
          <cell r="N159"/>
          <cell r="O159"/>
          <cell r="P159"/>
        </row>
        <row r="160">
          <cell r="B160" t="str">
            <v>DM1071</v>
          </cell>
          <cell r="C160" t="str">
            <v>STENT BILIAR 7 FR X 12 CON INTRODUCTOR</v>
          </cell>
          <cell r="D160">
            <v>1</v>
          </cell>
          <cell r="E160"/>
          <cell r="F160"/>
          <cell r="G160" t="str">
            <v>Se solicitará muestra física por requerimiento del evaluador</v>
          </cell>
          <cell r="H160"/>
          <cell r="I160"/>
          <cell r="J160"/>
          <cell r="K160"/>
          <cell r="L160"/>
          <cell r="M160"/>
          <cell r="N160"/>
          <cell r="O160"/>
          <cell r="P160"/>
        </row>
        <row r="161">
          <cell r="B161" t="str">
            <v>DM1080</v>
          </cell>
          <cell r="C161" t="str">
            <v>STENT ESOFAGICO LONGITUD DEL EXTREMO PROXIMAL 23MM STENANT DE 18X10 CM</v>
          </cell>
          <cell r="D161">
            <v>5</v>
          </cell>
          <cell r="E161"/>
          <cell r="F161"/>
          <cell r="G161" t="str">
            <v>Se solicitará muestra física por requerimiento del evaluador</v>
          </cell>
          <cell r="H161"/>
          <cell r="I161"/>
          <cell r="J161"/>
          <cell r="K161"/>
          <cell r="L161"/>
          <cell r="M161"/>
          <cell r="N161"/>
          <cell r="O161"/>
          <cell r="P161"/>
        </row>
        <row r="162">
          <cell r="B162" t="str">
            <v>DM1081</v>
          </cell>
          <cell r="C162" t="str">
            <v>STENT ESOFAGICO LONGITUD DEL EXTREMO PROXIMAL 23MM STENANT DE 18X15 CM</v>
          </cell>
          <cell r="D162">
            <v>5</v>
          </cell>
          <cell r="E162"/>
          <cell r="F162"/>
          <cell r="G162" t="str">
            <v>Se solicitará muestra física por requerimiento del evaluador</v>
          </cell>
          <cell r="H162"/>
          <cell r="I162"/>
          <cell r="J162"/>
          <cell r="K162"/>
          <cell r="L162"/>
          <cell r="M162"/>
          <cell r="N162"/>
          <cell r="O162"/>
          <cell r="P162"/>
        </row>
        <row r="163">
          <cell r="B163" t="str">
            <v>DM1084</v>
          </cell>
          <cell r="C163" t="str">
            <v>STENT ESOFAGICO PARCIALMENTE RECUBIERTO DE 15CM UNIDAD</v>
          </cell>
          <cell r="D163">
            <v>5</v>
          </cell>
          <cell r="E163"/>
          <cell r="F163"/>
          <cell r="G163" t="str">
            <v>Se solicitará muestra física por requerimiento del evaluador</v>
          </cell>
          <cell r="H163"/>
          <cell r="I163"/>
          <cell r="J163"/>
          <cell r="K163"/>
          <cell r="L163"/>
          <cell r="M163"/>
          <cell r="N163"/>
          <cell r="O163"/>
          <cell r="P163"/>
        </row>
        <row r="164">
          <cell r="B164" t="str">
            <v>DM2069</v>
          </cell>
          <cell r="C164" t="str">
            <v>STENT ESOFAGICO TOTALMENTE RECUBIERTO 12 CM X 18 MM X 24 MM CON INTRODUCTOR</v>
          </cell>
          <cell r="D164">
            <v>1</v>
          </cell>
          <cell r="E164"/>
          <cell r="F164"/>
          <cell r="G164" t="str">
            <v>Se solicitará muestra física por requerimiento del evaluador</v>
          </cell>
          <cell r="H164"/>
          <cell r="I164"/>
          <cell r="J164"/>
          <cell r="K164"/>
          <cell r="L164"/>
          <cell r="M164"/>
          <cell r="N164"/>
          <cell r="O164"/>
          <cell r="P164"/>
        </row>
        <row r="165">
          <cell r="B165" t="str">
            <v>DM2562</v>
          </cell>
          <cell r="C165" t="str">
            <v>STENT ESOFAGICO TOTALMENTE RECUBIERTO DE 10 CM</v>
          </cell>
          <cell r="D165">
            <v>5</v>
          </cell>
          <cell r="E165"/>
          <cell r="F165"/>
          <cell r="G165" t="str">
            <v>Se solicitará muestra física por requerimiento del evaluador</v>
          </cell>
          <cell r="H165"/>
          <cell r="I165"/>
          <cell r="J165"/>
          <cell r="K165"/>
          <cell r="L165"/>
          <cell r="M165"/>
          <cell r="N165"/>
          <cell r="O165"/>
          <cell r="P165"/>
        </row>
        <row r="166">
          <cell r="B166" t="str">
            <v>DM2563</v>
          </cell>
          <cell r="C166" t="str">
            <v>STENT ESOFAGICO TOTALMENTE RECUBIERTO DE 15 CM</v>
          </cell>
          <cell r="D166">
            <v>5</v>
          </cell>
          <cell r="E166"/>
          <cell r="F166"/>
          <cell r="G166" t="str">
            <v>Se solicitará muestra física por requerimiento del evaluador</v>
          </cell>
          <cell r="H166"/>
          <cell r="I166"/>
          <cell r="J166"/>
          <cell r="K166"/>
          <cell r="L166"/>
          <cell r="M166"/>
          <cell r="N166"/>
          <cell r="O166"/>
          <cell r="P166"/>
        </row>
        <row r="167">
          <cell r="B167" t="str">
            <v>DM2564</v>
          </cell>
          <cell r="C167" t="str">
            <v>STENT PILORICO</v>
          </cell>
          <cell r="D167">
            <v>5</v>
          </cell>
          <cell r="E167"/>
          <cell r="F167"/>
          <cell r="G167" t="str">
            <v>Se solicitará muestra física por requerimiento del evaluador</v>
          </cell>
          <cell r="H167"/>
          <cell r="I167"/>
          <cell r="J167"/>
          <cell r="K167"/>
          <cell r="L167"/>
          <cell r="M167"/>
          <cell r="N167"/>
          <cell r="O167"/>
          <cell r="P167"/>
        </row>
        <row r="168">
          <cell r="B168" t="str">
            <v>DM1959</v>
          </cell>
          <cell r="C168" t="str">
            <v>TEST DE BOWIE DICK PARA PROCESO A VAPOR PREENSAMBLADO</v>
          </cell>
          <cell r="D168">
            <v>104</v>
          </cell>
          <cell r="E168"/>
          <cell r="F168"/>
          <cell r="G168" t="str">
            <v>Se solicitará muestra física por requerimiento del evaluador</v>
          </cell>
          <cell r="H168"/>
          <cell r="I168"/>
          <cell r="J168"/>
          <cell r="K168"/>
          <cell r="L168"/>
          <cell r="M168"/>
          <cell r="N168"/>
          <cell r="O168"/>
          <cell r="P168"/>
        </row>
        <row r="169">
          <cell r="B169" t="str">
            <v>DM2602</v>
          </cell>
          <cell r="C169" t="str">
            <v>TUBO ENDOTRAQUEAL N. 6.5 SIN BALON, APIROGENO, RADIOPACO Y ESTERIL</v>
          </cell>
          <cell r="D169">
            <v>3</v>
          </cell>
          <cell r="E169"/>
          <cell r="F169"/>
          <cell r="G169" t="str">
            <v>Se solicitará muestra física por requerimiento del evaluador</v>
          </cell>
          <cell r="H169"/>
          <cell r="I169"/>
          <cell r="J169"/>
          <cell r="K169"/>
          <cell r="L169"/>
          <cell r="M169"/>
          <cell r="N169"/>
          <cell r="O169"/>
          <cell r="P169"/>
        </row>
        <row r="170">
          <cell r="B170" t="str">
            <v>DM1170</v>
          </cell>
          <cell r="C170" t="str">
            <v>TUBO ENDOTRAQUEAL REFORZADO 6/5 C/B</v>
          </cell>
          <cell r="D170">
            <v>2</v>
          </cell>
          <cell r="E170"/>
          <cell r="F170"/>
          <cell r="G170" t="str">
            <v>Se solicitará muestra física por requerimiento del evaluador</v>
          </cell>
          <cell r="H170"/>
          <cell r="I170"/>
          <cell r="J170"/>
          <cell r="K170"/>
          <cell r="L170"/>
          <cell r="M170"/>
          <cell r="N170"/>
          <cell r="O170"/>
          <cell r="P170"/>
        </row>
        <row r="171">
          <cell r="B171" t="str">
            <v>DM1173</v>
          </cell>
          <cell r="C171" t="str">
            <v>TUBO ENDOTRAQUEAL REFORZADO 8/0 C/B</v>
          </cell>
          <cell r="D171">
            <v>7</v>
          </cell>
          <cell r="E171"/>
          <cell r="F171"/>
          <cell r="G171" t="str">
            <v>Se solicitará muestra física por requerimiento del evaluador</v>
          </cell>
          <cell r="H171"/>
          <cell r="I171"/>
          <cell r="J171"/>
          <cell r="K171"/>
          <cell r="L171"/>
          <cell r="M171"/>
          <cell r="N171"/>
          <cell r="O171"/>
          <cell r="P171"/>
        </row>
        <row r="172">
          <cell r="B172" t="str">
            <v>DM1333</v>
          </cell>
          <cell r="C172" t="str">
            <v>TUBO ENDOTRAQUEAL REFORZADO CON BALON N 8.5</v>
          </cell>
          <cell r="D172">
            <v>1</v>
          </cell>
          <cell r="E172"/>
          <cell r="F172"/>
          <cell r="G172" t="str">
            <v>Se solicitará muestra física por requerimiento del evaluador</v>
          </cell>
          <cell r="H172"/>
          <cell r="I172"/>
          <cell r="J172"/>
          <cell r="K172"/>
          <cell r="L172"/>
          <cell r="M172"/>
          <cell r="N172"/>
          <cell r="O172"/>
          <cell r="P172"/>
        </row>
        <row r="173">
          <cell r="B173" t="str">
            <v>DM1172</v>
          </cell>
          <cell r="C173" t="str">
            <v>TUBO ENDOTRAQUEAL REFORZADO 7/5 C/B</v>
          </cell>
          <cell r="D173">
            <v>10</v>
          </cell>
          <cell r="E173"/>
          <cell r="F173"/>
          <cell r="G173" t="str">
            <v>Se solicitará muestra física por requerimiento del evaluador</v>
          </cell>
          <cell r="H173"/>
          <cell r="I173"/>
          <cell r="J173"/>
          <cell r="K173"/>
          <cell r="L173"/>
          <cell r="M173"/>
          <cell r="N173"/>
          <cell r="O173"/>
          <cell r="P173"/>
        </row>
        <row r="174">
          <cell r="B174" t="str">
            <v>DM1169</v>
          </cell>
          <cell r="C174" t="str">
            <v>TUBO ENDOTRAQUEAL REFORZADO 6/0 C/B</v>
          </cell>
          <cell r="D174">
            <v>7</v>
          </cell>
          <cell r="E174"/>
          <cell r="F174"/>
          <cell r="G174" t="str">
            <v>Se solicitará muestra física por requerimiento del evaluador</v>
          </cell>
          <cell r="H174"/>
          <cell r="I174"/>
          <cell r="J174"/>
          <cell r="K174"/>
          <cell r="L174"/>
          <cell r="M174"/>
          <cell r="N174"/>
          <cell r="O174"/>
          <cell r="P174"/>
        </row>
        <row r="175">
          <cell r="B175" t="str">
            <v>DM1171</v>
          </cell>
          <cell r="C175" t="str">
            <v>TUBO ENDOTRAQUEAL REFORZADO 7/0 C/B</v>
          </cell>
          <cell r="D175">
            <v>5</v>
          </cell>
          <cell r="E175"/>
          <cell r="F175"/>
          <cell r="G175" t="str">
            <v>Se solicitará muestra física por requerimiento del evaluador</v>
          </cell>
          <cell r="H175"/>
          <cell r="I175"/>
          <cell r="J175"/>
          <cell r="K175"/>
          <cell r="L175"/>
          <cell r="M175"/>
          <cell r="N175"/>
          <cell r="O175"/>
          <cell r="P175"/>
        </row>
        <row r="176">
          <cell r="B176" t="str">
            <v>DM1188</v>
          </cell>
          <cell r="C176" t="str">
            <v>TUBO TRAMPA PARA SPECIMEN CON ADAPTADOR DESECHABLE  (TRAMPA DE LUKENS)</v>
          </cell>
          <cell r="D176">
            <v>76</v>
          </cell>
          <cell r="E176"/>
          <cell r="F176"/>
          <cell r="G176" t="str">
            <v>Se solicitará muestra física por requerimiento del evaluador</v>
          </cell>
          <cell r="H176"/>
          <cell r="I176"/>
          <cell r="J176"/>
          <cell r="K176"/>
          <cell r="L176"/>
          <cell r="M176"/>
          <cell r="N176"/>
          <cell r="O176"/>
          <cell r="P176"/>
        </row>
        <row r="177">
          <cell r="B177" t="str">
            <v>DM1872</v>
          </cell>
          <cell r="C177" t="str">
            <v>CAMPO QUIRURGICO FENESTRADO 225X280</v>
          </cell>
          <cell r="D177">
            <v>17</v>
          </cell>
          <cell r="E177"/>
          <cell r="F177"/>
          <cell r="G177"/>
          <cell r="H177"/>
          <cell r="I177"/>
          <cell r="J177"/>
          <cell r="K177"/>
          <cell r="L177"/>
          <cell r="M177"/>
          <cell r="N177"/>
          <cell r="O177"/>
          <cell r="P177"/>
        </row>
        <row r="178">
          <cell r="B178" t="str">
            <v>DM1232</v>
          </cell>
          <cell r="C178" t="str">
            <v>ACIDO TRICLOROACETICO 70% X 30 ML</v>
          </cell>
          <cell r="D178">
            <v>1</v>
          </cell>
          <cell r="E178"/>
          <cell r="F178"/>
          <cell r="G178"/>
          <cell r="H178"/>
          <cell r="I178"/>
          <cell r="J178"/>
          <cell r="K178"/>
          <cell r="L178"/>
          <cell r="M178"/>
          <cell r="N178"/>
          <cell r="O178"/>
          <cell r="P178"/>
        </row>
        <row r="179">
          <cell r="B179" t="str">
            <v>DM2036</v>
          </cell>
          <cell r="C179" t="str">
            <v>ACIDO TRICLOROACETICO AL 85% X 50CC</v>
          </cell>
          <cell r="D179">
            <v>1</v>
          </cell>
          <cell r="E179"/>
          <cell r="F179"/>
          <cell r="G179"/>
          <cell r="H179"/>
          <cell r="I179"/>
          <cell r="J179"/>
          <cell r="K179"/>
          <cell r="L179"/>
          <cell r="M179"/>
          <cell r="N179"/>
          <cell r="O179"/>
          <cell r="P179"/>
        </row>
        <row r="180">
          <cell r="B180" t="str">
            <v>DM2363</v>
          </cell>
          <cell r="C180" t="str">
            <v>CANASTILLA LITOTRIPCIA</v>
          </cell>
          <cell r="D180">
            <v>1</v>
          </cell>
          <cell r="E180"/>
          <cell r="F180"/>
          <cell r="G180"/>
          <cell r="H180"/>
          <cell r="I180"/>
          <cell r="J180"/>
          <cell r="K180"/>
          <cell r="L180"/>
          <cell r="M180"/>
          <cell r="N180"/>
          <cell r="O180"/>
          <cell r="P180"/>
        </row>
        <row r="181">
          <cell r="B181" t="str">
            <v>DM1240</v>
          </cell>
          <cell r="C181" t="str">
            <v>CEPILLO PLASTICO PARA LAVADO DE INSTRUMENTAL</v>
          </cell>
          <cell r="D181">
            <v>1</v>
          </cell>
          <cell r="E181"/>
          <cell r="F181"/>
          <cell r="G181"/>
          <cell r="H181"/>
          <cell r="I181"/>
          <cell r="J181"/>
          <cell r="K181"/>
          <cell r="L181"/>
          <cell r="M181"/>
          <cell r="N181"/>
          <cell r="O181"/>
          <cell r="P181"/>
        </row>
        <row r="182">
          <cell r="B182" t="str">
            <v>DM797</v>
          </cell>
          <cell r="C182" t="str">
            <v>PAPEL MF MODELO F9 MONITOREO FETAL 9 X 11 CM</v>
          </cell>
          <cell r="D182">
            <v>3</v>
          </cell>
          <cell r="E182"/>
          <cell r="F182"/>
          <cell r="G182"/>
          <cell r="H182"/>
          <cell r="I182"/>
          <cell r="J182"/>
          <cell r="K182"/>
          <cell r="L182"/>
          <cell r="M182"/>
          <cell r="N182"/>
          <cell r="O182"/>
          <cell r="P182"/>
        </row>
        <row r="183">
          <cell r="B183" t="str">
            <v>DM1418</v>
          </cell>
          <cell r="C183" t="str">
            <v>BRAZALETE TENSIOMETRO ADULTO 1 VIA - REUSABLE</v>
          </cell>
          <cell r="D183">
            <v>13</v>
          </cell>
          <cell r="E183"/>
          <cell r="F183"/>
          <cell r="G183"/>
          <cell r="H183" t="str">
            <v>2019EBC-0003199-R1</v>
          </cell>
          <cell r="I183">
            <v>47456</v>
          </cell>
          <cell r="J183" t="str">
            <v>WELCHALLYN</v>
          </cell>
          <cell r="K183" t="str">
            <v>UNIDAD</v>
          </cell>
          <cell r="L183">
            <v>96700</v>
          </cell>
          <cell r="M183">
            <v>18373</v>
          </cell>
          <cell r="N183">
            <v>115073</v>
          </cell>
          <cell r="O183"/>
          <cell r="P183" t="str">
            <v>CUMPLE</v>
          </cell>
        </row>
        <row r="184">
          <cell r="B184" t="str">
            <v>REP03354</v>
          </cell>
          <cell r="C184" t="str">
            <v>BRAZALETE 1 VIA PEDIATRICO ENTRE 7 Y 15  CM REUSABLE</v>
          </cell>
          <cell r="D184">
            <v>2</v>
          </cell>
          <cell r="E184"/>
          <cell r="F184"/>
          <cell r="G184"/>
          <cell r="H184" t="str">
            <v>2019EBC-0003199-R1</v>
          </cell>
          <cell r="I184">
            <v>47456</v>
          </cell>
          <cell r="J184" t="str">
            <v>WELCHALLYN</v>
          </cell>
          <cell r="K184" t="str">
            <v>UNIDAD</v>
          </cell>
          <cell r="L184">
            <v>83500</v>
          </cell>
          <cell r="M184">
            <v>15865</v>
          </cell>
          <cell r="N184">
            <v>99365</v>
          </cell>
          <cell r="O184"/>
          <cell r="P184" t="str">
            <v>CUMPLE</v>
          </cell>
        </row>
        <row r="185">
          <cell r="B185" t="str">
            <v>REP02077</v>
          </cell>
          <cell r="C185" t="str">
            <v>BRAZALETE 1 VIA PEDIATRICO NO. 9 REUSABLE</v>
          </cell>
          <cell r="D185">
            <v>4</v>
          </cell>
          <cell r="E185"/>
          <cell r="F185"/>
          <cell r="G185"/>
          <cell r="H185" t="str">
            <v>2019EBC-0003199-R1</v>
          </cell>
          <cell r="I185">
            <v>47456</v>
          </cell>
          <cell r="J185" t="str">
            <v>WELCHALLYN</v>
          </cell>
          <cell r="K185" t="str">
            <v>UNIDAD</v>
          </cell>
          <cell r="L185">
            <v>90700</v>
          </cell>
          <cell r="M185">
            <v>17233</v>
          </cell>
          <cell r="N185">
            <v>107933</v>
          </cell>
          <cell r="O185"/>
          <cell r="P185" t="str">
            <v>CUMPLE</v>
          </cell>
        </row>
        <row r="186">
          <cell r="B186" t="str">
            <v>REP03353</v>
          </cell>
          <cell r="C186" t="str">
            <v>BRAZALETE 1 VIA PEDIATRICO NO. ENTRE 16 Y 19 CM REUSABLE</v>
          </cell>
          <cell r="D186">
            <v>4</v>
          </cell>
          <cell r="E186"/>
          <cell r="F186"/>
          <cell r="G186"/>
          <cell r="H186" t="str">
            <v>2019EBC-0003199-R1</v>
          </cell>
          <cell r="I186">
            <v>47456</v>
          </cell>
          <cell r="J186" t="str">
            <v>WELCHALLYN</v>
          </cell>
          <cell r="K186" t="str">
            <v>UNIDAD</v>
          </cell>
          <cell r="L186">
            <v>92800</v>
          </cell>
          <cell r="M186">
            <v>17632</v>
          </cell>
          <cell r="N186">
            <v>110432</v>
          </cell>
          <cell r="O186"/>
          <cell r="P186" t="str">
            <v>CUMPLE</v>
          </cell>
        </row>
        <row r="187">
          <cell r="B187" t="str">
            <v>REP02453</v>
          </cell>
          <cell r="C187" t="str">
            <v>BRAZALETE TENSIOMETRO ADULTO 2 VIAS - REUSABLE</v>
          </cell>
          <cell r="D187">
            <v>15</v>
          </cell>
          <cell r="E187"/>
          <cell r="F187"/>
          <cell r="G187"/>
          <cell r="H187" t="str">
            <v>2019EBC-0003199-R1</v>
          </cell>
          <cell r="I187">
            <v>47456</v>
          </cell>
          <cell r="J187" t="str">
            <v>WELCHALLYN</v>
          </cell>
          <cell r="K187" t="str">
            <v>UNIDAD</v>
          </cell>
          <cell r="L187">
            <v>90700</v>
          </cell>
          <cell r="M187">
            <v>17233</v>
          </cell>
          <cell r="N187">
            <v>107933</v>
          </cell>
          <cell r="O187"/>
          <cell r="P187" t="str">
            <v>CUMPLE</v>
          </cell>
        </row>
        <row r="188">
          <cell r="B188" t="str">
            <v>REP02093</v>
          </cell>
          <cell r="C188" t="str">
            <v>BRAZALETE 2 VIAS PEDIATRICO REUSABLE</v>
          </cell>
          <cell r="D188">
            <v>1</v>
          </cell>
          <cell r="E188"/>
          <cell r="F188"/>
          <cell r="G188"/>
          <cell r="H188" t="str">
            <v>2019EBC-0003199-R1</v>
          </cell>
          <cell r="I188">
            <v>47456</v>
          </cell>
          <cell r="J188" t="str">
            <v>WELCHALLYN</v>
          </cell>
          <cell r="K188" t="str">
            <v>UNIDAD</v>
          </cell>
          <cell r="L188">
            <v>86800</v>
          </cell>
          <cell r="M188">
            <v>16492</v>
          </cell>
          <cell r="N188">
            <v>103292</v>
          </cell>
          <cell r="O188"/>
          <cell r="P188" t="str">
            <v>CUMPLE</v>
          </cell>
        </row>
        <row r="189">
          <cell r="B189" t="str">
            <v>DM439</v>
          </cell>
          <cell r="C189" t="str">
            <v>ELECTRODO DESECHABLE PARA DEA ADULTOS Y UNA BATERIA DESECHABLE PARA DESFRIBILADOR EXTERNO AUTOMATICO MARCA SCHILLER ( FRED EASY REF 0-21-0013 )</v>
          </cell>
          <cell r="D189">
            <v>1</v>
          </cell>
          <cell r="E189"/>
          <cell r="F189"/>
          <cell r="G189"/>
          <cell r="H189"/>
          <cell r="I189"/>
          <cell r="J189"/>
          <cell r="K189"/>
          <cell r="L189"/>
          <cell r="M189"/>
          <cell r="N189"/>
          <cell r="O189"/>
          <cell r="P189"/>
        </row>
        <row r="190">
          <cell r="B190" t="str">
            <v>DM440</v>
          </cell>
          <cell r="C190" t="str">
            <v>ELECTRODO DESECHABLE PARA DEA PEDIATRICO Y UNA BATERIA DESECHABLE PARA DESFRIBILADOR EXTERNO AUTOMATICO MARCA SCHILLER ( FRED EASY REF 0-21-0013 )</v>
          </cell>
          <cell r="D190">
            <v>1</v>
          </cell>
          <cell r="E190"/>
          <cell r="F190"/>
          <cell r="G190"/>
          <cell r="H190"/>
          <cell r="I190"/>
          <cell r="J190"/>
          <cell r="K190"/>
          <cell r="L190"/>
          <cell r="M190"/>
          <cell r="N190"/>
          <cell r="O190"/>
          <cell r="P190"/>
        </row>
        <row r="191">
          <cell r="B191" t="str">
            <v>DM2627</v>
          </cell>
          <cell r="C191" t="str">
            <v>ELECTRODO PARA DESFIBRILADOR PARCHE ADULTO PRIMEDIC XD110XE</v>
          </cell>
          <cell r="D191">
            <v>1</v>
          </cell>
          <cell r="E191"/>
          <cell r="F191"/>
          <cell r="G191"/>
          <cell r="H191"/>
          <cell r="I191"/>
          <cell r="J191"/>
          <cell r="K191"/>
          <cell r="L191"/>
          <cell r="M191"/>
          <cell r="N191"/>
          <cell r="O191"/>
          <cell r="P191"/>
        </row>
        <row r="192">
          <cell r="B192" t="str">
            <v>DM2628</v>
          </cell>
          <cell r="C192" t="str">
            <v>ELECTRODO PARA DESFIBRILADOR PARCHE ADULTO INNOMED CARDIO-AID200B</v>
          </cell>
          <cell r="D192">
            <v>1</v>
          </cell>
          <cell r="E192"/>
          <cell r="F192"/>
          <cell r="G192"/>
          <cell r="H192"/>
          <cell r="I192"/>
          <cell r="J192"/>
          <cell r="K192"/>
          <cell r="L192"/>
          <cell r="M192"/>
          <cell r="N192"/>
          <cell r="O192"/>
          <cell r="P192"/>
        </row>
        <row r="193">
          <cell r="B193" t="str">
            <v>DM2304</v>
          </cell>
          <cell r="C193" t="str">
            <v>ELECTRODO PARCHE DESECHABLE EXTERNO PARA MARCAPASOS ADULTO PARA DESFIBRILADOR MARCA EQUIPO NIHON KODHEN MODELO TEC 5531 E</v>
          </cell>
          <cell r="D193">
            <v>1</v>
          </cell>
          <cell r="E193"/>
          <cell r="F193"/>
          <cell r="G193"/>
          <cell r="H193"/>
          <cell r="I193"/>
          <cell r="J193"/>
          <cell r="K193"/>
          <cell r="L193"/>
          <cell r="M193"/>
          <cell r="N193"/>
          <cell r="O193"/>
          <cell r="P193"/>
        </row>
        <row r="194">
          <cell r="B194" t="str">
            <v>DM2633</v>
          </cell>
          <cell r="C194" t="str">
            <v>ELECTRODOS PARA DESFIBRILACION ADULTO MINDAY BENEHEART D1-D2-D3-D5-D6</v>
          </cell>
          <cell r="D194">
            <v>1</v>
          </cell>
          <cell r="E194"/>
          <cell r="F194"/>
          <cell r="G194"/>
          <cell r="H194" t="str">
            <v>2020EBC-0005463-R1</v>
          </cell>
          <cell r="I194">
            <v>47622</v>
          </cell>
          <cell r="J194" t="str">
            <v>MINDRAY</v>
          </cell>
          <cell r="K194" t="str">
            <v>UNIDAD</v>
          </cell>
          <cell r="L194">
            <v>279400</v>
          </cell>
          <cell r="M194">
            <v>53086</v>
          </cell>
          <cell r="N194">
            <v>332486</v>
          </cell>
          <cell r="O194"/>
          <cell r="P194" t="str">
            <v>CUMPLE</v>
          </cell>
        </row>
        <row r="195">
          <cell r="B195" t="str">
            <v>DM1691</v>
          </cell>
          <cell r="C195" t="str">
            <v>FILTRO INCUBADORA</v>
          </cell>
          <cell r="D195">
            <v>1</v>
          </cell>
          <cell r="E195"/>
          <cell r="F195"/>
          <cell r="G195"/>
          <cell r="H195"/>
          <cell r="I195"/>
          <cell r="J195"/>
          <cell r="K195"/>
          <cell r="L195"/>
          <cell r="M195"/>
          <cell r="N195"/>
          <cell r="O195"/>
          <cell r="P195"/>
        </row>
        <row r="196">
          <cell r="B196" t="str">
            <v>DM2646</v>
          </cell>
          <cell r="C196" t="str">
            <v>FILTROS HIDROFOBICOS MANGUERA -MANGUERA PARA ASPIRADOR DE SECRECIONES</v>
          </cell>
          <cell r="D196">
            <v>1</v>
          </cell>
          <cell r="E196"/>
          <cell r="F196"/>
          <cell r="G196"/>
          <cell r="H196"/>
          <cell r="I196"/>
          <cell r="J196"/>
          <cell r="K196"/>
          <cell r="L196"/>
          <cell r="M196"/>
          <cell r="N196"/>
          <cell r="O196"/>
          <cell r="P196"/>
        </row>
        <row r="197">
          <cell r="B197" t="str">
            <v>DM2439</v>
          </cell>
          <cell r="C197" t="str">
            <v>PAPEL PARA DESFIBRILADOR 80 MM X 30 EN Z</v>
          </cell>
          <cell r="D197">
            <v>10</v>
          </cell>
          <cell r="E197"/>
          <cell r="F197"/>
          <cell r="G197"/>
          <cell r="H197"/>
          <cell r="I197"/>
          <cell r="J197"/>
          <cell r="K197"/>
          <cell r="L197"/>
          <cell r="M197"/>
          <cell r="N197"/>
          <cell r="O197"/>
          <cell r="P197"/>
        </row>
        <row r="198">
          <cell r="B198" t="str">
            <v>DM2441</v>
          </cell>
          <cell r="C198" t="str">
            <v>PAPEL PARA DESFIBRILADOR 80 MMX 70 MM X 315 HOJAS PLEGADO EN Z</v>
          </cell>
          <cell r="D198">
            <v>10</v>
          </cell>
          <cell r="E198"/>
          <cell r="F198"/>
          <cell r="G198"/>
          <cell r="H198"/>
          <cell r="I198"/>
          <cell r="J198"/>
          <cell r="K198"/>
          <cell r="L198"/>
          <cell r="M198"/>
          <cell r="N198"/>
          <cell r="O198"/>
          <cell r="P198"/>
        </row>
        <row r="199">
          <cell r="B199" t="str">
            <v>IMG00006</v>
          </cell>
          <cell r="C199" t="str">
            <v>PAPEL ELECTROCARDIAGROFO SCHILLER 80X70</v>
          </cell>
          <cell r="D199">
            <v>10</v>
          </cell>
          <cell r="E199"/>
          <cell r="F199"/>
          <cell r="G199"/>
          <cell r="H199"/>
          <cell r="I199"/>
          <cell r="J199"/>
          <cell r="K199"/>
          <cell r="L199"/>
          <cell r="M199"/>
          <cell r="N199"/>
          <cell r="O199"/>
          <cell r="P199"/>
        </row>
        <row r="200">
          <cell r="B200" t="str">
            <v>DM822</v>
          </cell>
          <cell r="C200" t="str">
            <v>PAPEL PARA MONITOR FETAL CADENCE MFM II 110 X 90 MM</v>
          </cell>
          <cell r="D200">
            <v>8</v>
          </cell>
          <cell r="E200"/>
          <cell r="F200"/>
          <cell r="G200"/>
          <cell r="H200"/>
          <cell r="I200"/>
          <cell r="J200"/>
          <cell r="K200"/>
          <cell r="L200"/>
          <cell r="M200"/>
          <cell r="N200"/>
          <cell r="O200"/>
          <cell r="P200"/>
        </row>
        <row r="201">
          <cell r="B201" t="str">
            <v>DM2104</v>
          </cell>
          <cell r="C201" t="str">
            <v>PAPEL PARA MONITOR FETAL 112 MM X 100 MM X 160 HOJAS PLEGADO EN Z</v>
          </cell>
          <cell r="D201">
            <v>2</v>
          </cell>
          <cell r="E201"/>
          <cell r="F201"/>
          <cell r="G201"/>
          <cell r="H201"/>
          <cell r="I201"/>
          <cell r="J201"/>
          <cell r="K201"/>
          <cell r="L201"/>
          <cell r="M201"/>
          <cell r="N201"/>
          <cell r="O201"/>
          <cell r="P201"/>
        </row>
        <row r="202">
          <cell r="B202" t="str">
            <v>DM1600</v>
          </cell>
          <cell r="C202" t="str">
            <v>PAPEL MONITOR FETAL 90 MM X 150</v>
          </cell>
          <cell r="D202">
            <v>2</v>
          </cell>
          <cell r="E202"/>
          <cell r="F202"/>
          <cell r="G202"/>
          <cell r="H202"/>
          <cell r="I202"/>
          <cell r="J202"/>
          <cell r="K202"/>
          <cell r="L202"/>
          <cell r="M202"/>
          <cell r="N202"/>
          <cell r="O202"/>
          <cell r="P202"/>
        </row>
        <row r="203">
          <cell r="B203" t="str">
            <v>DM2060</v>
          </cell>
          <cell r="C203" t="str">
            <v>PAPEL OTOEMISOR EN ROLLO 112 X 27</v>
          </cell>
          <cell r="D203">
            <v>11</v>
          </cell>
          <cell r="E203"/>
          <cell r="F203"/>
          <cell r="G203"/>
          <cell r="H203"/>
          <cell r="I203"/>
          <cell r="J203"/>
          <cell r="K203"/>
          <cell r="L203"/>
          <cell r="M203"/>
          <cell r="N203"/>
          <cell r="O203"/>
          <cell r="P203"/>
        </row>
        <row r="204">
          <cell r="B204" t="str">
            <v>DM2449</v>
          </cell>
          <cell r="C204" t="str">
            <v>PARCHE-ELECTRODO PARA DESFIBRILADOR ZOLL M SERIES ADULTO</v>
          </cell>
          <cell r="D204">
            <v>1</v>
          </cell>
          <cell r="E204"/>
          <cell r="F204"/>
          <cell r="G204"/>
          <cell r="H204"/>
          <cell r="I204"/>
          <cell r="J204"/>
          <cell r="K204"/>
          <cell r="L204"/>
          <cell r="M204"/>
          <cell r="N204"/>
          <cell r="O204"/>
          <cell r="P204"/>
        </row>
        <row r="205">
          <cell r="B205" t="str">
            <v>DM849</v>
          </cell>
          <cell r="C205" t="str">
            <v>PARCHE-ELECTRODO DESECHABLE PARA DESFIBRILADOR ADULTO MARCA ZOLL R UNIDAD</v>
          </cell>
          <cell r="D205">
            <v>1</v>
          </cell>
          <cell r="E205"/>
          <cell r="F205"/>
          <cell r="G205"/>
          <cell r="H205"/>
          <cell r="I205"/>
          <cell r="J205"/>
          <cell r="K205"/>
          <cell r="L205"/>
          <cell r="M205"/>
          <cell r="N205"/>
          <cell r="O205"/>
          <cell r="P205"/>
        </row>
        <row r="206">
          <cell r="B206" t="str">
            <v>DM1861</v>
          </cell>
          <cell r="C206" t="str">
            <v>PARCHE PARA DESFIBRILADOR ZOLL PEDIATRIC</v>
          </cell>
          <cell r="D206">
            <v>1</v>
          </cell>
          <cell r="E206"/>
          <cell r="F206"/>
          <cell r="G206"/>
          <cell r="H206"/>
          <cell r="I206"/>
          <cell r="J206"/>
          <cell r="K206"/>
          <cell r="L206"/>
          <cell r="M206"/>
          <cell r="N206"/>
          <cell r="O206"/>
          <cell r="P206"/>
        </row>
        <row r="207">
          <cell r="B207" t="str">
            <v>DM1427</v>
          </cell>
          <cell r="C207" t="str">
            <v>SENSOR PARA SATURACION NEONATAL TIPO NELLCOR - DESECHABLE</v>
          </cell>
          <cell r="D207">
            <v>5</v>
          </cell>
          <cell r="E207"/>
          <cell r="F207"/>
          <cell r="G207"/>
          <cell r="H207"/>
          <cell r="I207"/>
          <cell r="J207"/>
          <cell r="K207"/>
          <cell r="L207"/>
          <cell r="M207"/>
          <cell r="N207"/>
          <cell r="O207"/>
          <cell r="P207"/>
        </row>
        <row r="208">
          <cell r="B208" t="str">
            <v>DM1724</v>
          </cell>
          <cell r="C208" t="str">
            <v>TRAMPA DE CAPNOGRAFIA PARA MONITOR MULTIPAROMETRO(MINDRAY)</v>
          </cell>
          <cell r="D208">
            <v>5</v>
          </cell>
          <cell r="E208"/>
          <cell r="F208"/>
          <cell r="G208"/>
          <cell r="H208" t="str">
            <v>2016EBC-0014959</v>
          </cell>
          <cell r="I208">
            <v>46198</v>
          </cell>
          <cell r="J208" t="str">
            <v>MINDRAY</v>
          </cell>
          <cell r="K208" t="str">
            <v>UNIDAD</v>
          </cell>
          <cell r="L208">
            <v>123200</v>
          </cell>
          <cell r="M208">
            <v>23408</v>
          </cell>
          <cell r="N208">
            <v>146608</v>
          </cell>
          <cell r="O208"/>
          <cell r="P208" t="str">
            <v>CUMPLE</v>
          </cell>
        </row>
        <row r="209">
          <cell r="B209" t="str">
            <v>DM2586</v>
          </cell>
          <cell r="C209" t="str">
            <v>TRAMPA DE CAPNOGRAFIA PARA MONITOR MULTIPAROMETRO(MINDRAY) MODELO EPM</v>
          </cell>
          <cell r="D209">
            <v>1</v>
          </cell>
          <cell r="E209"/>
          <cell r="F209"/>
          <cell r="G209"/>
          <cell r="H209" t="str">
            <v>2016EBC-0014959</v>
          </cell>
          <cell r="I209">
            <v>46198</v>
          </cell>
          <cell r="J209" t="str">
            <v>MINDRAY</v>
          </cell>
          <cell r="K209" t="str">
            <v>UNIDAD</v>
          </cell>
          <cell r="L209">
            <v>123200</v>
          </cell>
          <cell r="M209">
            <v>23408</v>
          </cell>
          <cell r="N209">
            <v>146608</v>
          </cell>
          <cell r="O209"/>
          <cell r="P209" t="str">
            <v>CUMPLE</v>
          </cell>
        </row>
        <row r="210">
          <cell r="B210" t="str">
            <v>DM2176</v>
          </cell>
          <cell r="C210" t="str">
            <v>APOSITO ADHESIVO SUPER ABSORBENTE DE SILICONA CON ESPUMA DE POLIURETANO CON GRANOS ABSORBENTE CON EL PARAMETRO DE 15X15 CM MAS 5 CM</v>
          </cell>
          <cell r="D210">
            <v>2</v>
          </cell>
          <cell r="E210"/>
          <cell r="F210"/>
          <cell r="G210"/>
          <cell r="H210"/>
          <cell r="I210"/>
          <cell r="J210"/>
          <cell r="K210"/>
          <cell r="L210"/>
          <cell r="M210"/>
          <cell r="N210"/>
          <cell r="O210"/>
          <cell r="P210"/>
        </row>
        <row r="211">
          <cell r="B211" t="str">
            <v>DM115</v>
          </cell>
          <cell r="C211" t="str">
            <v>APOSITO HIDROFIBRA 15 X 20 CM</v>
          </cell>
          <cell r="D211">
            <v>2</v>
          </cell>
          <cell r="E211"/>
          <cell r="F211"/>
          <cell r="G211"/>
          <cell r="H211"/>
          <cell r="I211"/>
          <cell r="J211"/>
          <cell r="K211"/>
          <cell r="L211"/>
          <cell r="M211"/>
          <cell r="N211"/>
          <cell r="O211"/>
          <cell r="P211"/>
        </row>
        <row r="212">
          <cell r="B212" t="str">
            <v>DM116</v>
          </cell>
          <cell r="C212" t="str">
            <v>APOSITO HIDROFIBRA 10 X 10 CON PLATA REFORZADO CON NYLON ANTIMICROBIANO ABSORBENTE</v>
          </cell>
          <cell r="D212">
            <v>6</v>
          </cell>
          <cell r="E212"/>
          <cell r="F212"/>
          <cell r="G212"/>
          <cell r="H212"/>
          <cell r="I212"/>
          <cell r="J212"/>
          <cell r="K212"/>
          <cell r="L212"/>
          <cell r="M212"/>
          <cell r="N212"/>
          <cell r="O212"/>
          <cell r="P212"/>
        </row>
        <row r="213">
          <cell r="B213" t="str">
            <v>DM2213</v>
          </cell>
          <cell r="C213" t="str">
            <v>APOSITO HIDROFIBRA CON PLATA REFORZADO CON NYLON ANTIMICROBIANO ABSORBENTE 23X30CM PARA QUEMADURAS</v>
          </cell>
          <cell r="D213">
            <v>1</v>
          </cell>
          <cell r="E213"/>
          <cell r="F213"/>
          <cell r="G213"/>
          <cell r="H213"/>
          <cell r="I213"/>
          <cell r="J213"/>
          <cell r="K213"/>
          <cell r="L213"/>
          <cell r="M213"/>
          <cell r="N213"/>
          <cell r="O213"/>
          <cell r="P213"/>
        </row>
        <row r="214">
          <cell r="B214" t="str">
            <v>DM2396</v>
          </cell>
          <cell r="C214" t="str">
            <v>CEPILLO PARA LIMPIEZA DE CAMISAS LAPAROSCOPIA</v>
          </cell>
          <cell r="D214">
            <v>1</v>
          </cell>
          <cell r="E214"/>
          <cell r="F214"/>
          <cell r="G214"/>
          <cell r="H214"/>
          <cell r="I214"/>
          <cell r="J214"/>
          <cell r="K214"/>
          <cell r="L214"/>
          <cell r="M214"/>
          <cell r="N214"/>
          <cell r="O214"/>
          <cell r="P214"/>
        </row>
        <row r="215">
          <cell r="B215" t="str">
            <v>DM2701</v>
          </cell>
          <cell r="C215" t="str">
            <v>KIT DE CEPILLOS DE LIMPIEZA DE AUTOCLAVE (2 CEPILLOS 8 DE LARGO 1 MANGO PARA CEPILLO) CON CERDAS DE NYLON ANTIMICROBIANAS</v>
          </cell>
          <cell r="D215">
            <v>1</v>
          </cell>
          <cell r="E215"/>
          <cell r="F215"/>
          <cell r="G215"/>
          <cell r="H215"/>
          <cell r="I215"/>
          <cell r="J215"/>
          <cell r="K215"/>
          <cell r="L215"/>
          <cell r="M215"/>
          <cell r="N215"/>
          <cell r="O215"/>
          <cell r="P215"/>
        </row>
        <row r="216">
          <cell r="B216" t="str">
            <v>DM114</v>
          </cell>
          <cell r="C216" t="str">
            <v>APOSITO HIDROCOLOIDE 20 X 20 CMS</v>
          </cell>
          <cell r="D216">
            <v>60</v>
          </cell>
          <cell r="E216"/>
          <cell r="F216"/>
          <cell r="G216"/>
          <cell r="H216"/>
          <cell r="I216"/>
          <cell r="J216"/>
          <cell r="K216"/>
          <cell r="L216"/>
          <cell r="M216"/>
          <cell r="N216"/>
          <cell r="O216"/>
          <cell r="P216"/>
        </row>
        <row r="217">
          <cell r="B217" t="str">
            <v>DM171</v>
          </cell>
          <cell r="C217" t="str">
            <v>BOLSA COLOSTOMIA N 70</v>
          </cell>
          <cell r="D217">
            <v>18</v>
          </cell>
          <cell r="E217"/>
          <cell r="F217"/>
          <cell r="G217"/>
          <cell r="H217"/>
          <cell r="I217"/>
          <cell r="J217"/>
          <cell r="K217"/>
          <cell r="L217"/>
          <cell r="M217"/>
          <cell r="N217"/>
          <cell r="O217"/>
          <cell r="P217"/>
        </row>
        <row r="218">
          <cell r="B218" t="str">
            <v>DM1196</v>
          </cell>
          <cell r="C218" t="str">
            <v>VALVULOTOMO EXPANDIBLE 1.5 MM</v>
          </cell>
          <cell r="D218">
            <v>1</v>
          </cell>
          <cell r="E218"/>
          <cell r="F218"/>
          <cell r="G218"/>
          <cell r="H218"/>
          <cell r="I218"/>
          <cell r="J218"/>
          <cell r="K218"/>
          <cell r="L218"/>
          <cell r="M218"/>
          <cell r="N218"/>
          <cell r="O218"/>
          <cell r="P218"/>
        </row>
        <row r="219">
          <cell r="B219" t="str">
            <v>DM219</v>
          </cell>
          <cell r="C219" t="str">
            <v>CANULA DE GUEDEL N 6</v>
          </cell>
          <cell r="D219">
            <v>3</v>
          </cell>
          <cell r="E219"/>
          <cell r="F219"/>
          <cell r="G219"/>
          <cell r="H219"/>
          <cell r="I219"/>
          <cell r="J219"/>
          <cell r="K219"/>
          <cell r="L219"/>
          <cell r="M219"/>
          <cell r="N219"/>
          <cell r="O219"/>
          <cell r="P219"/>
        </row>
        <row r="220">
          <cell r="B220" t="str">
            <v>DM370</v>
          </cell>
          <cell r="C220" t="str">
            <v>CERA PARA HUESO 2.5 G</v>
          </cell>
          <cell r="D220">
            <v>24</v>
          </cell>
          <cell r="E220"/>
          <cell r="F220"/>
          <cell r="G220"/>
          <cell r="H220"/>
          <cell r="I220"/>
          <cell r="J220"/>
          <cell r="K220"/>
          <cell r="L220"/>
          <cell r="M220"/>
          <cell r="N220"/>
          <cell r="O220"/>
          <cell r="P220"/>
        </row>
        <row r="221">
          <cell r="B221" t="str">
            <v>DM1717</v>
          </cell>
          <cell r="C221" t="str">
            <v>CINTA METRICA PARA OBSTETRICIA (ALTURA UTERINA)</v>
          </cell>
          <cell r="D221">
            <v>1</v>
          </cell>
          <cell r="E221"/>
          <cell r="F221"/>
          <cell r="G221"/>
          <cell r="H221"/>
          <cell r="I221"/>
          <cell r="J221"/>
          <cell r="K221"/>
          <cell r="L221"/>
          <cell r="M221"/>
          <cell r="N221"/>
          <cell r="O221"/>
          <cell r="P221"/>
        </row>
        <row r="222">
          <cell r="B222" t="str">
            <v>DM375</v>
          </cell>
          <cell r="C222" t="str">
            <v>CINTA UMBILICAL DE ALGODON DOS TIRAS 0.30 X 45CM</v>
          </cell>
          <cell r="D222">
            <v>9</v>
          </cell>
          <cell r="E222"/>
          <cell r="F222"/>
          <cell r="G222"/>
          <cell r="H222"/>
          <cell r="I222"/>
          <cell r="J222"/>
          <cell r="K222"/>
          <cell r="L222"/>
          <cell r="M222"/>
          <cell r="N222"/>
          <cell r="O222"/>
          <cell r="P222"/>
        </row>
        <row r="223">
          <cell r="B223" t="str">
            <v>DM2410</v>
          </cell>
          <cell r="C223" t="str">
            <v>COTONOIDE 1X3 PULGADAS (25X76MM) SOBRE X10 MAS O MENOS 3 MM POR CADA LADO</v>
          </cell>
          <cell r="D223">
            <v>1</v>
          </cell>
          <cell r="E223"/>
          <cell r="F223"/>
          <cell r="G223"/>
          <cell r="H223"/>
          <cell r="I223"/>
          <cell r="J223"/>
          <cell r="K223"/>
          <cell r="L223"/>
          <cell r="M223"/>
          <cell r="N223"/>
          <cell r="O223"/>
          <cell r="P223"/>
        </row>
        <row r="224">
          <cell r="B224" t="str">
            <v>DM426</v>
          </cell>
          <cell r="C224" t="str">
            <v>DISPOSITIVO INTRAOSEO AUTOMATICO ADULTO</v>
          </cell>
          <cell r="D224">
            <v>2</v>
          </cell>
          <cell r="E224"/>
          <cell r="F224"/>
          <cell r="G224"/>
          <cell r="H224"/>
          <cell r="I224"/>
          <cell r="J224"/>
          <cell r="K224"/>
          <cell r="L224"/>
          <cell r="M224"/>
          <cell r="N224"/>
          <cell r="O224"/>
          <cell r="P224"/>
        </row>
        <row r="225">
          <cell r="B225" t="str">
            <v>DM466</v>
          </cell>
          <cell r="C225" t="str">
            <v>EQUIPO PRESION VENOSA CENTRAL -PVC-</v>
          </cell>
          <cell r="D225">
            <v>60</v>
          </cell>
          <cell r="E225"/>
          <cell r="F225"/>
          <cell r="G225"/>
          <cell r="H225"/>
          <cell r="I225"/>
          <cell r="J225"/>
          <cell r="K225"/>
          <cell r="L225"/>
          <cell r="M225"/>
          <cell r="N225"/>
          <cell r="O225"/>
          <cell r="P225"/>
        </row>
        <row r="226">
          <cell r="B226" t="str">
            <v>DM2736</v>
          </cell>
          <cell r="C226" t="str">
            <v>EQUIPO PARA ADMINISTRACION DE SOLUCIONES PARA BOMBA DE INFUSION MEDCAPTAIN</v>
          </cell>
          <cell r="D226">
            <v>50</v>
          </cell>
          <cell r="E226"/>
          <cell r="F226"/>
          <cell r="G226"/>
          <cell r="H226"/>
          <cell r="I226"/>
          <cell r="J226"/>
          <cell r="K226"/>
          <cell r="L226"/>
          <cell r="M226"/>
          <cell r="N226"/>
          <cell r="O226"/>
          <cell r="P226"/>
        </row>
        <row r="227">
          <cell r="B227" t="str">
            <v>DM2644</v>
          </cell>
          <cell r="C227" t="str">
            <v>FILTRO PARA NEUMOINSUFLADOR DE UN SOLO USO</v>
          </cell>
          <cell r="D227">
            <v>1</v>
          </cell>
          <cell r="E227"/>
          <cell r="F227"/>
          <cell r="G227"/>
          <cell r="H227"/>
          <cell r="I227"/>
          <cell r="J227"/>
          <cell r="K227"/>
          <cell r="L227"/>
          <cell r="M227"/>
          <cell r="N227"/>
          <cell r="O227"/>
          <cell r="P227"/>
        </row>
        <row r="228">
          <cell r="B228" t="str">
            <v>DM2813</v>
          </cell>
          <cell r="C228" t="str">
            <v>GASA PRECORTADA NO ESTERIL NO TEJIDA 4 PLIEGUES 7.5 X 7.5CM</v>
          </cell>
          <cell r="D228">
            <v>50</v>
          </cell>
          <cell r="E228"/>
          <cell r="F228"/>
          <cell r="G228"/>
          <cell r="H228"/>
          <cell r="I228"/>
          <cell r="J228"/>
          <cell r="K228"/>
          <cell r="L228"/>
          <cell r="M228"/>
          <cell r="N228"/>
          <cell r="O228"/>
          <cell r="P228"/>
        </row>
        <row r="229">
          <cell r="B229" t="str">
            <v>DM704</v>
          </cell>
          <cell r="C229" t="str">
            <v>MANTA TERMICA DESECHABLE</v>
          </cell>
          <cell r="D229">
            <v>17</v>
          </cell>
          <cell r="E229"/>
          <cell r="F229"/>
          <cell r="G229"/>
          <cell r="H229"/>
          <cell r="I229"/>
          <cell r="J229"/>
          <cell r="K229"/>
          <cell r="L229"/>
          <cell r="M229"/>
          <cell r="N229"/>
          <cell r="O229"/>
          <cell r="P229"/>
        </row>
        <row r="230">
          <cell r="B230" t="str">
            <v>DM739</v>
          </cell>
          <cell r="C230" t="str">
            <v>MECHA NASAL ESTERIL EN GASA 100% ALGODON, PRECORTADA</v>
          </cell>
          <cell r="D230">
            <v>36</v>
          </cell>
          <cell r="E230"/>
          <cell r="F230"/>
          <cell r="G230"/>
          <cell r="H230"/>
          <cell r="I230"/>
          <cell r="J230"/>
          <cell r="K230"/>
          <cell r="L230"/>
          <cell r="M230"/>
          <cell r="N230"/>
          <cell r="O230"/>
          <cell r="P230"/>
        </row>
        <row r="231">
          <cell r="B231" t="str">
            <v>DM2197</v>
          </cell>
          <cell r="C231" t="str">
            <v>PARCHE DE DURAMADRE SUTURABLE 10 X 12.5CMS</v>
          </cell>
          <cell r="D231">
            <v>10</v>
          </cell>
          <cell r="E231"/>
          <cell r="F231"/>
          <cell r="G231"/>
          <cell r="H231"/>
          <cell r="I231"/>
          <cell r="J231"/>
          <cell r="K231"/>
          <cell r="L231"/>
          <cell r="M231"/>
          <cell r="N231"/>
          <cell r="O231"/>
          <cell r="P231"/>
        </row>
        <row r="232">
          <cell r="B232" t="str">
            <v>DM1839</v>
          </cell>
          <cell r="C232" t="str">
            <v>PINZA BIPOLAR AVANZADO PUNTA RECTA DIAMETRO 5MM LONGITUD 14CM PARA CIRUGIA ABIERTA CON ARTICULACION DE 110 GRADOS</v>
          </cell>
          <cell r="D232">
            <v>1</v>
          </cell>
          <cell r="E232"/>
          <cell r="F232"/>
          <cell r="G232"/>
          <cell r="H232"/>
          <cell r="I232"/>
          <cell r="J232"/>
          <cell r="K232"/>
          <cell r="L232"/>
          <cell r="M232"/>
          <cell r="N232"/>
          <cell r="O232"/>
          <cell r="P232"/>
        </row>
        <row r="233">
          <cell r="B233" t="str">
            <v>DM2507</v>
          </cell>
          <cell r="C233" t="str">
            <v>RECARGA DE 60 MM LINEAL PARA TEJIDO GRUESO CON ALTURA AJUSTABLE DE GRAPA CIRUGIA ABIERTA</v>
          </cell>
          <cell r="D233">
            <v>1</v>
          </cell>
          <cell r="E233"/>
          <cell r="F233"/>
          <cell r="G233"/>
          <cell r="H233"/>
          <cell r="I233"/>
          <cell r="J233"/>
          <cell r="K233"/>
          <cell r="L233"/>
          <cell r="M233"/>
          <cell r="N233"/>
          <cell r="O233"/>
          <cell r="P233"/>
        </row>
        <row r="234">
          <cell r="B234" t="str">
            <v>DM955</v>
          </cell>
          <cell r="C234" t="str">
            <v>RESUCITADOR MANUAL DESECHABLE NEONATAL QUE INCLUYA VALVULA DE PEEP, LINEA DE OXIGENO, RESERVORIO Y MASCARA # 0 EN EMPAQUE SELLADO</v>
          </cell>
          <cell r="D234">
            <v>27</v>
          </cell>
          <cell r="E234"/>
          <cell r="F234"/>
          <cell r="G234"/>
          <cell r="H234"/>
          <cell r="I234"/>
          <cell r="J234"/>
          <cell r="K234"/>
          <cell r="L234"/>
          <cell r="M234"/>
          <cell r="N234"/>
          <cell r="O234"/>
          <cell r="P234"/>
        </row>
        <row r="235">
          <cell r="B235" t="str">
            <v>DM2194</v>
          </cell>
          <cell r="C235" t="str">
            <v>SABANAS ACCESORIAS DESECHABLES ESTERILES CON ADHESIVO</v>
          </cell>
          <cell r="D235">
            <v>171</v>
          </cell>
          <cell r="E235"/>
          <cell r="F235"/>
          <cell r="G235"/>
          <cell r="H235"/>
          <cell r="I235"/>
          <cell r="J235"/>
          <cell r="K235"/>
          <cell r="L235"/>
          <cell r="M235"/>
          <cell r="N235"/>
          <cell r="O235"/>
          <cell r="P235"/>
        </row>
        <row r="236">
          <cell r="B236" t="str">
            <v>DM1174</v>
          </cell>
          <cell r="C236" t="str">
            <v>SONDA DE GASTROSTOMIA DE RECAMBIO O QUIRURGICA CON BALON 12 F</v>
          </cell>
          <cell r="D236">
            <v>1</v>
          </cell>
          <cell r="E236"/>
          <cell r="F236"/>
          <cell r="G236"/>
          <cell r="H236"/>
          <cell r="I236"/>
          <cell r="J236"/>
          <cell r="K236"/>
          <cell r="L236"/>
          <cell r="M236"/>
          <cell r="N236"/>
          <cell r="O236"/>
          <cell r="P236"/>
        </row>
        <row r="237">
          <cell r="B237" t="str">
            <v>DM2572</v>
          </cell>
          <cell r="C237" t="str">
            <v>MULTIFILAMENTO NO ABSORBIBLE DE POLIESTER TRENZADO CALIBRE 2/0 CON AGUJA DE 17 A 20 MM CURVA CORTANTE DE 1/2 CIRCULO, HEBRA DE 90 CM O MAS</v>
          </cell>
          <cell r="D237">
            <v>1</v>
          </cell>
          <cell r="E237"/>
          <cell r="F237"/>
          <cell r="G237"/>
          <cell r="H237"/>
          <cell r="I237"/>
          <cell r="J237"/>
          <cell r="K237"/>
          <cell r="L237"/>
          <cell r="M237"/>
          <cell r="N237"/>
          <cell r="O237"/>
          <cell r="P237"/>
        </row>
        <row r="238">
          <cell r="B238" t="str">
            <v>DM2618</v>
          </cell>
          <cell r="C238" t="str">
            <v>VENDAJE ELASTICO COMPRESIVO AUTOADHESIVO 3 X 5</v>
          </cell>
          <cell r="D238">
            <v>50</v>
          </cell>
          <cell r="E238"/>
          <cell r="F238"/>
          <cell r="G238"/>
          <cell r="H238"/>
          <cell r="I238"/>
          <cell r="J238"/>
          <cell r="K238"/>
          <cell r="L238"/>
          <cell r="M238"/>
          <cell r="N238"/>
          <cell r="O238"/>
          <cell r="P238"/>
        </row>
        <row r="239">
          <cell r="B239" t="str">
            <v>DM2619</v>
          </cell>
          <cell r="C239" t="str">
            <v>VENDAJE ELASTICO COMPRESIVO AUTOADHESIVO 4 X 5</v>
          </cell>
          <cell r="D239">
            <v>50</v>
          </cell>
          <cell r="E239"/>
          <cell r="F239"/>
          <cell r="G239"/>
          <cell r="H239"/>
          <cell r="I239"/>
          <cell r="J239"/>
          <cell r="K239"/>
          <cell r="L239"/>
          <cell r="M239"/>
          <cell r="N239"/>
          <cell r="O239"/>
          <cell r="P239"/>
        </row>
        <row r="240">
          <cell r="B240" t="str">
            <v>DM032</v>
          </cell>
          <cell r="C240" t="str">
            <v>AGUJA ACUPUNTURA 0.25 X 30 MM</v>
          </cell>
          <cell r="D240">
            <v>3000</v>
          </cell>
          <cell r="E240"/>
          <cell r="F240"/>
          <cell r="G240"/>
          <cell r="H240"/>
          <cell r="I240"/>
          <cell r="J240"/>
          <cell r="K240"/>
          <cell r="L240"/>
          <cell r="M240"/>
          <cell r="N240"/>
          <cell r="O240"/>
          <cell r="P240"/>
        </row>
        <row r="241">
          <cell r="B241" t="str">
            <v>DM059</v>
          </cell>
          <cell r="C241" t="str">
            <v>NUPREP GEL ABRASIVO</v>
          </cell>
          <cell r="D241">
            <v>1</v>
          </cell>
          <cell r="E241"/>
          <cell r="F241"/>
          <cell r="G241"/>
          <cell r="H241"/>
          <cell r="I241"/>
          <cell r="J241"/>
          <cell r="K241"/>
          <cell r="L241"/>
          <cell r="M241"/>
          <cell r="N241"/>
          <cell r="O241"/>
          <cell r="P241"/>
        </row>
        <row r="242">
          <cell r="B242" t="str">
            <v>DM1019</v>
          </cell>
          <cell r="C242" t="str">
            <v>SOLUCION DE MONSELL X 250 CC</v>
          </cell>
          <cell r="D242">
            <v>1</v>
          </cell>
          <cell r="E242"/>
          <cell r="F242"/>
          <cell r="G242"/>
          <cell r="H242"/>
          <cell r="I242"/>
          <cell r="J242"/>
          <cell r="K242"/>
          <cell r="L242"/>
          <cell r="M242"/>
          <cell r="N242"/>
          <cell r="O242"/>
          <cell r="P242"/>
        </row>
        <row r="243">
          <cell r="B243" t="str">
            <v>DM118</v>
          </cell>
          <cell r="C243" t="str">
            <v>CANULA DE TRAQUEOSTOMIA FLEXOANILLADA 7.0 C/B</v>
          </cell>
          <cell r="D243">
            <v>1</v>
          </cell>
          <cell r="E243"/>
          <cell r="F243"/>
          <cell r="G243"/>
          <cell r="H243"/>
          <cell r="I243"/>
          <cell r="J243"/>
          <cell r="K243"/>
          <cell r="L243"/>
          <cell r="M243"/>
          <cell r="N243"/>
          <cell r="O243"/>
          <cell r="P243"/>
        </row>
        <row r="244">
          <cell r="B244" t="str">
            <v>DM1193</v>
          </cell>
          <cell r="C244" t="str">
            <v>VALVULA DE BIOPSIA</v>
          </cell>
          <cell r="D244">
            <v>4</v>
          </cell>
          <cell r="E244"/>
          <cell r="F244"/>
          <cell r="G244"/>
          <cell r="H244"/>
          <cell r="I244"/>
          <cell r="J244"/>
          <cell r="K244"/>
          <cell r="L244"/>
          <cell r="M244"/>
          <cell r="N244"/>
          <cell r="O244"/>
          <cell r="P244"/>
        </row>
        <row r="245">
          <cell r="B245" t="str">
            <v>DM1216</v>
          </cell>
          <cell r="C245" t="str">
            <v>VENDA YESO 6 X 5 YARDAS</v>
          </cell>
          <cell r="D245">
            <v>24</v>
          </cell>
          <cell r="E245"/>
          <cell r="F245"/>
          <cell r="G245"/>
          <cell r="H245"/>
          <cell r="I245"/>
          <cell r="J245"/>
          <cell r="K245"/>
          <cell r="L245"/>
          <cell r="M245"/>
          <cell r="N245"/>
          <cell r="O245"/>
          <cell r="P245"/>
        </row>
        <row r="246">
          <cell r="B246" t="str">
            <v>DM1259</v>
          </cell>
          <cell r="C246" t="str">
            <v>SOLUCION DE MONSELL X 50 CC</v>
          </cell>
          <cell r="D246">
            <v>1</v>
          </cell>
          <cell r="E246"/>
          <cell r="F246"/>
          <cell r="G246"/>
          <cell r="H246"/>
          <cell r="I246"/>
          <cell r="J246"/>
          <cell r="K246"/>
          <cell r="L246"/>
          <cell r="M246"/>
          <cell r="N246"/>
          <cell r="O246"/>
          <cell r="P246"/>
        </row>
        <row r="247">
          <cell r="B247" t="str">
            <v>DM1343</v>
          </cell>
          <cell r="C247" t="str">
            <v>AGUJA ACUPUNTURA 0.30 X 40</v>
          </cell>
          <cell r="D247">
            <v>333</v>
          </cell>
          <cell r="E247"/>
          <cell r="F247"/>
          <cell r="G247"/>
          <cell r="H247"/>
          <cell r="I247"/>
          <cell r="J247"/>
          <cell r="K247"/>
          <cell r="L247"/>
          <cell r="M247"/>
          <cell r="N247"/>
          <cell r="O247"/>
          <cell r="P247"/>
        </row>
        <row r="248">
          <cell r="B248" t="str">
            <v>DM138</v>
          </cell>
          <cell r="C248" t="str">
            <v>ASA DE SILICONA PARA REPARACION DE ESTRUCTURAS VASCULARES AZUL 3MM MAXI</v>
          </cell>
          <cell r="D248">
            <v>5</v>
          </cell>
          <cell r="E248"/>
          <cell r="F248"/>
          <cell r="G248"/>
          <cell r="H248"/>
          <cell r="I248"/>
          <cell r="J248"/>
          <cell r="K248"/>
          <cell r="L248"/>
          <cell r="M248"/>
          <cell r="N248"/>
          <cell r="O248"/>
          <cell r="P248"/>
        </row>
        <row r="249">
          <cell r="B249" t="str">
            <v>DM139</v>
          </cell>
          <cell r="C249" t="str">
            <v>ASA DE SILICONA PARA REPARACION DE ESTRUCTURAS VASCULARES ROJA 3MM MAXI</v>
          </cell>
          <cell r="D249">
            <v>5</v>
          </cell>
          <cell r="E249"/>
          <cell r="F249"/>
          <cell r="G249"/>
          <cell r="H249"/>
          <cell r="I249"/>
          <cell r="J249"/>
          <cell r="K249"/>
          <cell r="L249"/>
          <cell r="M249"/>
          <cell r="N249"/>
          <cell r="O249"/>
          <cell r="P249"/>
        </row>
        <row r="250">
          <cell r="B250" t="str">
            <v>DM140</v>
          </cell>
          <cell r="C250" t="str">
            <v>ASA EN SILICONA AZUL PARA REPARCION DE ESTRUCTURAS VASCULARES MINI</v>
          </cell>
          <cell r="D250">
            <v>5</v>
          </cell>
          <cell r="E250"/>
          <cell r="F250"/>
          <cell r="G250"/>
          <cell r="H250"/>
          <cell r="I250"/>
          <cell r="J250"/>
          <cell r="K250"/>
          <cell r="L250"/>
          <cell r="M250"/>
          <cell r="N250"/>
          <cell r="O250"/>
          <cell r="P250"/>
        </row>
        <row r="251">
          <cell r="B251" t="str">
            <v>DM141</v>
          </cell>
          <cell r="C251" t="str">
            <v>ASA EN SILICONA ROJA PARA REPARCION DE ESTRUCTURAS VASCULARES MINI</v>
          </cell>
          <cell r="D251">
            <v>5</v>
          </cell>
          <cell r="E251"/>
          <cell r="F251"/>
          <cell r="G251"/>
          <cell r="H251"/>
          <cell r="I251"/>
          <cell r="J251"/>
          <cell r="K251"/>
          <cell r="L251"/>
          <cell r="M251"/>
          <cell r="N251"/>
          <cell r="O251"/>
          <cell r="P251"/>
        </row>
        <row r="252">
          <cell r="B252" t="str">
            <v>DM1469</v>
          </cell>
          <cell r="C252" t="str">
            <v>AGUJA PARA ACUPUNTURA 0.25 X 40</v>
          </cell>
          <cell r="D252">
            <v>1333</v>
          </cell>
          <cell r="E252"/>
          <cell r="F252"/>
          <cell r="G252"/>
          <cell r="H252"/>
          <cell r="I252"/>
          <cell r="J252"/>
          <cell r="K252"/>
          <cell r="L252"/>
          <cell r="M252"/>
          <cell r="N252"/>
          <cell r="O252"/>
          <cell r="P252"/>
        </row>
        <row r="253">
          <cell r="B253" t="str">
            <v>DM1481</v>
          </cell>
          <cell r="C253" t="str">
            <v>CONTENEDOR CORTOPUNZANTES 50 LT ROJO</v>
          </cell>
          <cell r="D253">
            <v>2</v>
          </cell>
          <cell r="E253"/>
          <cell r="F253"/>
          <cell r="G253"/>
          <cell r="H253"/>
          <cell r="I253"/>
          <cell r="J253"/>
          <cell r="K253"/>
          <cell r="L253"/>
          <cell r="M253"/>
          <cell r="N253"/>
          <cell r="O253"/>
          <cell r="P253"/>
        </row>
        <row r="254">
          <cell r="B254" t="str">
            <v>DM1813</v>
          </cell>
          <cell r="C254" t="str">
            <v>CABLE PARA PINZA BIPOLAR PATA REDONDA</v>
          </cell>
          <cell r="D254">
            <v>1</v>
          </cell>
          <cell r="E254"/>
          <cell r="F254"/>
          <cell r="G254"/>
          <cell r="H254"/>
          <cell r="I254"/>
          <cell r="J254"/>
          <cell r="K254"/>
          <cell r="L254"/>
          <cell r="M254"/>
          <cell r="N254"/>
          <cell r="O254"/>
          <cell r="P254"/>
        </row>
        <row r="255">
          <cell r="B255" t="str">
            <v>DM1840</v>
          </cell>
          <cell r="C255" t="str">
            <v>CIRCUITO DESECHABLE PARA VENTILADOR DE ALTA FRECUENCIA SLE 5000 RT268COMPATIBLE CON SLE 5000</v>
          </cell>
          <cell r="D255">
            <v>2</v>
          </cell>
          <cell r="E255"/>
          <cell r="F255"/>
          <cell r="G255"/>
          <cell r="H255"/>
          <cell r="I255"/>
          <cell r="J255"/>
          <cell r="K255"/>
          <cell r="L255"/>
          <cell r="M255"/>
          <cell r="N255"/>
          <cell r="O255"/>
          <cell r="P255"/>
        </row>
        <row r="256">
          <cell r="B256" t="str">
            <v>DM2092</v>
          </cell>
          <cell r="C256" t="str">
            <v>BRAZALETE IDENTIFICACION PARA PACIENTE NEONATO - NIÑA EN MATERIAL HIPOALERGENICO (PAPEL)</v>
          </cell>
          <cell r="D256">
            <v>9300</v>
          </cell>
          <cell r="E256"/>
          <cell r="F256"/>
          <cell r="G256"/>
          <cell r="H256"/>
          <cell r="I256"/>
          <cell r="J256"/>
          <cell r="K256"/>
          <cell r="L256"/>
          <cell r="M256"/>
          <cell r="N256"/>
          <cell r="O256"/>
          <cell r="P256"/>
        </row>
        <row r="257">
          <cell r="B257" t="str">
            <v>DM2093</v>
          </cell>
          <cell r="C257" t="str">
            <v>BRAZALETE IDENTIFICACION PARA PACIENTE NEONATO -NIÑO EN MATERIAL HIPOALERGENICO (PAPEL)</v>
          </cell>
          <cell r="D257">
            <v>3317</v>
          </cell>
          <cell r="E257"/>
          <cell r="F257"/>
          <cell r="G257"/>
          <cell r="H257"/>
          <cell r="I257"/>
          <cell r="J257"/>
          <cell r="K257"/>
          <cell r="L257"/>
          <cell r="M257"/>
          <cell r="N257"/>
          <cell r="O257"/>
          <cell r="P257"/>
        </row>
        <row r="258">
          <cell r="B258" t="str">
            <v>DM2770</v>
          </cell>
          <cell r="C258" t="str">
            <v>PERCLORURO FERRICO 88% X100ML</v>
          </cell>
          <cell r="D258">
            <v>1</v>
          </cell>
          <cell r="E258"/>
          <cell r="F258"/>
          <cell r="G258"/>
          <cell r="H258"/>
          <cell r="I258"/>
          <cell r="J258"/>
          <cell r="K258"/>
          <cell r="L258"/>
          <cell r="M258"/>
          <cell r="N258"/>
          <cell r="O258"/>
          <cell r="P258"/>
        </row>
        <row r="259">
          <cell r="B259" t="str">
            <v>DM412</v>
          </cell>
          <cell r="C259" t="str">
            <v>CONO DESECHABLE PARA OTOSCOPIO</v>
          </cell>
          <cell r="D259">
            <v>1459</v>
          </cell>
          <cell r="E259"/>
          <cell r="F259"/>
          <cell r="G259"/>
          <cell r="H259"/>
          <cell r="I259"/>
          <cell r="J259"/>
          <cell r="K259"/>
          <cell r="L259"/>
          <cell r="M259"/>
          <cell r="N259"/>
          <cell r="O259"/>
          <cell r="P259"/>
        </row>
        <row r="260">
          <cell r="B260" t="str">
            <v>DM762</v>
          </cell>
          <cell r="C260" t="str">
            <v>MONOFILAMENTO 6/0 C/A DOBLE CARDIOVASCULAR</v>
          </cell>
          <cell r="D260">
            <v>7</v>
          </cell>
          <cell r="E260"/>
          <cell r="F260"/>
          <cell r="G260"/>
          <cell r="H260"/>
          <cell r="I260"/>
          <cell r="J260"/>
          <cell r="K260"/>
          <cell r="L260"/>
          <cell r="M260"/>
          <cell r="N260"/>
          <cell r="O260"/>
          <cell r="P260"/>
        </row>
        <row r="261">
          <cell r="B261" t="str">
            <v>DM777</v>
          </cell>
          <cell r="C261" t="str">
            <v>PAÑAL DESECHABLE ADULTO TALLA L</v>
          </cell>
          <cell r="D261">
            <v>71</v>
          </cell>
          <cell r="E261"/>
          <cell r="F261"/>
          <cell r="G261"/>
          <cell r="H261"/>
          <cell r="I261"/>
          <cell r="J261"/>
          <cell r="K261"/>
          <cell r="L261"/>
          <cell r="M261"/>
          <cell r="N261"/>
          <cell r="O261"/>
          <cell r="P261"/>
        </row>
        <row r="262">
          <cell r="B262" t="str">
            <v>DM926</v>
          </cell>
          <cell r="C262" t="str">
            <v>PULSOXIMETRO UNIDAD</v>
          </cell>
          <cell r="D262">
            <v>22</v>
          </cell>
          <cell r="E262"/>
          <cell r="F262"/>
          <cell r="G262"/>
          <cell r="H262"/>
          <cell r="I262"/>
          <cell r="J262"/>
          <cell r="K262"/>
          <cell r="L262"/>
          <cell r="M262"/>
          <cell r="N262"/>
          <cell r="O262"/>
          <cell r="P262"/>
        </row>
        <row r="263">
          <cell r="B263" t="str">
            <v>DM1846</v>
          </cell>
          <cell r="C263" t="str">
            <v>CONOS DESECHABLE PARA OTOSCOPIO PEDIATRICO</v>
          </cell>
          <cell r="D263">
            <v>929</v>
          </cell>
          <cell r="E263"/>
          <cell r="F263"/>
          <cell r="G263"/>
          <cell r="H263" t="str">
            <v>2017DM-0017343</v>
          </cell>
          <cell r="I263" t="str">
            <v>19/122/2027</v>
          </cell>
          <cell r="J263" t="str">
            <v>WELOCHALLYN</v>
          </cell>
          <cell r="K263" t="str">
            <v>BOLSA POR 850</v>
          </cell>
          <cell r="L263">
            <v>162200</v>
          </cell>
          <cell r="M263">
            <v>30818</v>
          </cell>
          <cell r="N263">
            <v>193018</v>
          </cell>
          <cell r="O263"/>
          <cell r="P263" t="str">
            <v>CUMPLE</v>
          </cell>
        </row>
        <row r="264">
          <cell r="B264" t="str">
            <v>DM316</v>
          </cell>
          <cell r="C264" t="str">
            <v>CATETER PERITONEAL RECTO SERIE PEDIATRICO UN RETEN DE 15 FR. X 31 CM REF. MSC31S</v>
          </cell>
          <cell r="D264">
            <v>1</v>
          </cell>
          <cell r="E264"/>
          <cell r="F264"/>
          <cell r="G264"/>
          <cell r="H264"/>
          <cell r="I264"/>
          <cell r="J264"/>
          <cell r="K264"/>
          <cell r="L264"/>
          <cell r="M264"/>
          <cell r="N264"/>
          <cell r="O264"/>
          <cell r="P264"/>
        </row>
        <row r="265">
          <cell r="B265" t="str">
            <v>DM2325</v>
          </cell>
          <cell r="C265" t="str">
            <v>BARRERA Y BOLSA DE COLOSTOMIA 100</v>
          </cell>
          <cell r="D265">
            <v>1</v>
          </cell>
          <cell r="E265"/>
          <cell r="F265"/>
          <cell r="G265"/>
          <cell r="H265"/>
          <cell r="I265"/>
          <cell r="J265"/>
          <cell r="K265"/>
          <cell r="L265"/>
          <cell r="M265"/>
          <cell r="N265"/>
          <cell r="O265"/>
          <cell r="P265"/>
        </row>
        <row r="266">
          <cell r="B266" t="str">
            <v>DM1139</v>
          </cell>
          <cell r="C266" t="str">
            <v>TUBO EN T LATEX N 8</v>
          </cell>
          <cell r="D266">
            <v>1</v>
          </cell>
          <cell r="E266"/>
          <cell r="F266"/>
          <cell r="G266"/>
          <cell r="H266"/>
          <cell r="I266"/>
          <cell r="J266"/>
          <cell r="K266"/>
          <cell r="L266"/>
          <cell r="M266"/>
          <cell r="N266"/>
          <cell r="O266"/>
          <cell r="P266"/>
        </row>
        <row r="267">
          <cell r="B267" t="str">
            <v>DM1140</v>
          </cell>
          <cell r="C267" t="str">
            <v>TUBO EN T LATEX N 10</v>
          </cell>
          <cell r="D267">
            <v>1</v>
          </cell>
          <cell r="E267"/>
          <cell r="F267"/>
          <cell r="G267"/>
          <cell r="H267"/>
          <cell r="I267"/>
          <cell r="J267"/>
          <cell r="K267"/>
          <cell r="L267"/>
          <cell r="M267"/>
          <cell r="N267"/>
          <cell r="O267"/>
          <cell r="P267"/>
        </row>
        <row r="268">
          <cell r="B268" t="str">
            <v>DM1141</v>
          </cell>
          <cell r="C268" t="str">
            <v>TUBO EN T LATEX N 12</v>
          </cell>
          <cell r="D268">
            <v>1</v>
          </cell>
          <cell r="E268"/>
          <cell r="F268"/>
          <cell r="G268"/>
          <cell r="H268"/>
          <cell r="I268"/>
          <cell r="J268"/>
          <cell r="K268"/>
          <cell r="L268"/>
          <cell r="M268"/>
          <cell r="N268"/>
          <cell r="O268"/>
          <cell r="P268"/>
        </row>
        <row r="269">
          <cell r="B269" t="str">
            <v>DM1142</v>
          </cell>
          <cell r="C269" t="str">
            <v>TUBO EN T LATEX N 14</v>
          </cell>
          <cell r="D269">
            <v>1</v>
          </cell>
          <cell r="E269"/>
          <cell r="F269"/>
          <cell r="G269"/>
          <cell r="H269"/>
          <cell r="I269"/>
          <cell r="J269"/>
          <cell r="K269"/>
          <cell r="L269"/>
          <cell r="M269"/>
          <cell r="N269"/>
          <cell r="O269"/>
          <cell r="P269"/>
        </row>
        <row r="270">
          <cell r="B270" t="str">
            <v>DM1143</v>
          </cell>
          <cell r="C270" t="str">
            <v>TUBO EN T LATEX N 16</v>
          </cell>
          <cell r="D270">
            <v>1</v>
          </cell>
          <cell r="E270"/>
          <cell r="F270"/>
          <cell r="G270"/>
          <cell r="H270"/>
          <cell r="I270"/>
          <cell r="J270"/>
          <cell r="K270"/>
          <cell r="L270"/>
          <cell r="M270"/>
          <cell r="N270"/>
          <cell r="O270"/>
          <cell r="P270"/>
        </row>
        <row r="271">
          <cell r="B271" t="str">
            <v>DM2803</v>
          </cell>
          <cell r="C271" t="str">
            <v>PARCHE PARA DESFIBRILADOR INSTRAMED</v>
          </cell>
          <cell r="D271">
            <v>1</v>
          </cell>
          <cell r="E271"/>
          <cell r="F271"/>
          <cell r="G271"/>
          <cell r="H271"/>
          <cell r="I271"/>
          <cell r="J271"/>
          <cell r="K271"/>
          <cell r="L271"/>
          <cell r="M271"/>
          <cell r="N271"/>
          <cell r="O271"/>
          <cell r="P271"/>
        </row>
        <row r="272">
          <cell r="B272" t="str">
            <v>DM2804</v>
          </cell>
          <cell r="C272" t="str">
            <v>PARCHES PARA DESFIBRILADOR SCHILLER</v>
          </cell>
          <cell r="D272">
            <v>1</v>
          </cell>
          <cell r="E272"/>
          <cell r="F272"/>
          <cell r="G272"/>
          <cell r="H272"/>
          <cell r="I272"/>
          <cell r="J272"/>
          <cell r="K272"/>
          <cell r="L272"/>
          <cell r="M272"/>
          <cell r="N272"/>
          <cell r="O272"/>
          <cell r="P272"/>
        </row>
        <row r="273">
          <cell r="B273" t="str">
            <v>DM2425</v>
          </cell>
          <cell r="C273" t="str">
            <v>PARCHE PARA DESFIBRILADOR ADULTO INSTRAMED MODELO SIS</v>
          </cell>
          <cell r="D273">
            <v>30</v>
          </cell>
          <cell r="E273"/>
          <cell r="F273"/>
          <cell r="G273"/>
          <cell r="H273"/>
          <cell r="I273"/>
          <cell r="J273"/>
          <cell r="K273"/>
          <cell r="L273"/>
          <cell r="M273"/>
          <cell r="N273"/>
          <cell r="O273"/>
          <cell r="P273"/>
        </row>
        <row r="274">
          <cell r="B274" t="str">
            <v>DM2450</v>
          </cell>
          <cell r="C274" t="str">
            <v>PARCHE PARA DESFIBRILADOR PEDIATRICO INSTRAMED MODELO ISIS</v>
          </cell>
          <cell r="D274">
            <v>20</v>
          </cell>
          <cell r="E274"/>
          <cell r="F274"/>
          <cell r="G274"/>
          <cell r="H274"/>
          <cell r="I274"/>
          <cell r="J274"/>
          <cell r="K274"/>
          <cell r="L274"/>
          <cell r="M274"/>
          <cell r="N274"/>
          <cell r="O274"/>
          <cell r="P274"/>
        </row>
        <row r="275">
          <cell r="B275" t="str">
            <v>DM1116</v>
          </cell>
          <cell r="C275" t="str">
            <v>TORNIQUETE DE HEMORRAGIAS</v>
          </cell>
          <cell r="D275">
            <v>3</v>
          </cell>
          <cell r="E275"/>
          <cell r="F275"/>
          <cell r="G275"/>
          <cell r="H275"/>
          <cell r="I275"/>
          <cell r="J275"/>
          <cell r="K275"/>
          <cell r="L275"/>
          <cell r="M275"/>
          <cell r="N275"/>
          <cell r="O275"/>
          <cell r="P275"/>
        </row>
        <row r="276">
          <cell r="B276" t="str">
            <v>DM2805</v>
          </cell>
          <cell r="C276" t="str">
            <v>BAJALENGUA PLASTICO PEDIATRICO BOLSA POR 20</v>
          </cell>
          <cell r="D276">
            <v>500</v>
          </cell>
          <cell r="E276"/>
          <cell r="F276"/>
          <cell r="G276"/>
          <cell r="H276"/>
          <cell r="I276"/>
          <cell r="J276"/>
          <cell r="K276"/>
          <cell r="L276"/>
          <cell r="M276"/>
          <cell r="N276"/>
          <cell r="O276"/>
          <cell r="P276"/>
        </row>
        <row r="277">
          <cell r="B277" t="str">
            <v>DM2801</v>
          </cell>
          <cell r="C277" t="str">
            <v>TUBO TORAX N 12</v>
          </cell>
          <cell r="D277">
            <v>10</v>
          </cell>
          <cell r="E277"/>
          <cell r="F277"/>
          <cell r="G277"/>
          <cell r="H277"/>
          <cell r="I277"/>
          <cell r="J277"/>
          <cell r="K277"/>
          <cell r="L277"/>
          <cell r="M277"/>
          <cell r="N277"/>
          <cell r="O277"/>
          <cell r="P277"/>
        </row>
        <row r="278">
          <cell r="B278" t="str">
            <v>DM195</v>
          </cell>
          <cell r="C278" t="str">
            <v>BRAZALETE IDENTIFICACION ADULTOS</v>
          </cell>
          <cell r="D278">
            <v>2833</v>
          </cell>
          <cell r="E278"/>
          <cell r="F278"/>
          <cell r="G278"/>
          <cell r="H278"/>
          <cell r="I278"/>
          <cell r="J278"/>
          <cell r="K278"/>
          <cell r="L278"/>
          <cell r="M278"/>
          <cell r="N278"/>
          <cell r="O278"/>
          <cell r="P278"/>
        </row>
        <row r="279">
          <cell r="B279" t="str">
            <v>DM1722</v>
          </cell>
          <cell r="C279" t="str">
            <v>LIMPIADOR Y DESINFECTANTE RAPIDO DE DEPOSITOS MEDICOS Y SUPERFICIES LITRO</v>
          </cell>
          <cell r="D279">
            <v>5</v>
          </cell>
          <cell r="E279"/>
          <cell r="F279"/>
          <cell r="G279"/>
          <cell r="H279"/>
          <cell r="I279"/>
          <cell r="J279"/>
          <cell r="K279"/>
          <cell r="L279"/>
          <cell r="M279"/>
          <cell r="N279"/>
          <cell r="O279"/>
          <cell r="P279"/>
        </row>
        <row r="280">
          <cell r="B280" t="str">
            <v>DM1213</v>
          </cell>
          <cell r="C280" t="str">
            <v>VENDA YESO 3 X 5 YARDAS</v>
          </cell>
          <cell r="D280">
            <v>10</v>
          </cell>
          <cell r="E280"/>
          <cell r="F280"/>
          <cell r="G280"/>
          <cell r="H280"/>
          <cell r="I280"/>
          <cell r="J280"/>
          <cell r="K280"/>
          <cell r="L280"/>
          <cell r="M280"/>
          <cell r="N280"/>
          <cell r="O280"/>
          <cell r="P280"/>
        </row>
        <row r="281">
          <cell r="B281" t="str">
            <v>DM2453</v>
          </cell>
          <cell r="C281" t="str">
            <v>PINZA BABCOCK ATRAUMATICA ROTACION 360, LONGITUD 350MM, MANGO ERGONOMICO 5MM</v>
          </cell>
          <cell r="D281">
            <v>1</v>
          </cell>
          <cell r="E281"/>
          <cell r="F281"/>
          <cell r="G281"/>
          <cell r="H281"/>
          <cell r="I281"/>
          <cell r="J281"/>
          <cell r="K281"/>
          <cell r="L281"/>
          <cell r="M281"/>
          <cell r="N281"/>
          <cell r="O281"/>
          <cell r="P281"/>
        </row>
        <row r="282">
          <cell r="B282" t="str">
            <v>DM1838</v>
          </cell>
          <cell r="C282" t="str">
            <v>PINZA DE LAPAROSCOPIA DE ARMONICO ACE DE 36 CMS ACTIVACION MANUAL</v>
          </cell>
          <cell r="D282">
            <v>2</v>
          </cell>
          <cell r="E282"/>
          <cell r="F282"/>
          <cell r="G282"/>
          <cell r="H282"/>
          <cell r="I282"/>
          <cell r="J282"/>
          <cell r="K282"/>
          <cell r="L282"/>
          <cell r="M282"/>
          <cell r="N282"/>
          <cell r="O282"/>
          <cell r="P282"/>
        </row>
        <row r="283">
          <cell r="B283" t="str">
            <v>DM1395</v>
          </cell>
          <cell r="C283" t="str">
            <v>SENSOR DE FLUJO DESECHABLE N5302 PARA VENTILADOR SLE 5000</v>
          </cell>
          <cell r="D283">
            <v>1</v>
          </cell>
          <cell r="E283"/>
          <cell r="F283"/>
          <cell r="G283"/>
          <cell r="H283"/>
          <cell r="I283"/>
          <cell r="J283"/>
          <cell r="K283"/>
          <cell r="L283"/>
          <cell r="M283"/>
          <cell r="N283"/>
          <cell r="O283"/>
          <cell r="P283"/>
        </row>
        <row r="284">
          <cell r="B284" t="str">
            <v>DM1231</v>
          </cell>
          <cell r="C284" t="str">
            <v>ACIDO TRICLOROACETICO 35% X 30ML</v>
          </cell>
          <cell r="D284">
            <v>1</v>
          </cell>
          <cell r="E284"/>
          <cell r="F284"/>
          <cell r="G284"/>
          <cell r="H284"/>
          <cell r="I284"/>
          <cell r="J284"/>
          <cell r="K284"/>
          <cell r="L284"/>
          <cell r="M284"/>
          <cell r="N284"/>
          <cell r="O284"/>
          <cell r="P284"/>
        </row>
        <row r="285">
          <cell r="B285" t="str">
            <v>DM448</v>
          </cell>
          <cell r="C285" t="str">
            <v>ENVOLVEDERA EN TELA NO TEJIDA DE POLIPROPILENO 100 CM X 100 CM</v>
          </cell>
          <cell r="D285">
            <v>867</v>
          </cell>
          <cell r="E285"/>
          <cell r="F285"/>
          <cell r="G285"/>
          <cell r="H285"/>
          <cell r="I285"/>
          <cell r="J285"/>
          <cell r="K285"/>
          <cell r="L285"/>
          <cell r="M285"/>
          <cell r="N285"/>
          <cell r="O285"/>
          <cell r="P285"/>
        </row>
        <row r="286">
          <cell r="B286" t="str">
            <v>DM1913</v>
          </cell>
          <cell r="C286" t="str">
            <v>ENVOLVEDERA TELA NO TEJIDA 120 X 120</v>
          </cell>
          <cell r="D286">
            <v>400</v>
          </cell>
          <cell r="E286"/>
          <cell r="F286"/>
          <cell r="G286"/>
          <cell r="H286"/>
          <cell r="I286"/>
          <cell r="J286"/>
          <cell r="K286"/>
          <cell r="L286"/>
          <cell r="M286"/>
          <cell r="N286"/>
          <cell r="O286"/>
          <cell r="P286"/>
        </row>
        <row r="287">
          <cell r="B287" t="str">
            <v>DM1742</v>
          </cell>
          <cell r="C287" t="str">
            <v>ENVOLVEDERA DE TELA NO TEJIDA DE POLIPROPILENO TRES CAPAS 48 A 60 GR 50 CM X 50 CM</v>
          </cell>
          <cell r="D287">
            <v>250</v>
          </cell>
          <cell r="E287"/>
          <cell r="F287"/>
          <cell r="G287"/>
          <cell r="H287"/>
          <cell r="I287"/>
          <cell r="J287"/>
          <cell r="K287"/>
          <cell r="L287"/>
          <cell r="M287"/>
          <cell r="N287"/>
          <cell r="O287"/>
          <cell r="P287"/>
        </row>
        <row r="288">
          <cell r="B288" t="str">
            <v>DM449</v>
          </cell>
          <cell r="C288" t="str">
            <v>ENVOLVEDERA EN TELA NO TEJIDA DE POLIPROPILENO 75 CM X 75 CM</v>
          </cell>
          <cell r="D288">
            <v>317</v>
          </cell>
          <cell r="E288"/>
          <cell r="F288"/>
          <cell r="G288"/>
          <cell r="H288"/>
          <cell r="I288"/>
          <cell r="J288"/>
          <cell r="K288"/>
          <cell r="L288"/>
          <cell r="M288"/>
          <cell r="N288"/>
          <cell r="O288"/>
          <cell r="P288"/>
        </row>
        <row r="289">
          <cell r="B289" t="str">
            <v>DM2741</v>
          </cell>
          <cell r="C289" t="str">
            <v>PARCHE DURAMADRE  SUTURABLE 7.5 X 7.5 CM</v>
          </cell>
          <cell r="D289">
            <v>1</v>
          </cell>
          <cell r="E289"/>
          <cell r="F289"/>
          <cell r="G289"/>
          <cell r="H289"/>
          <cell r="I289"/>
          <cell r="J289"/>
          <cell r="K289"/>
          <cell r="L289"/>
          <cell r="M289"/>
          <cell r="N289"/>
          <cell r="O289"/>
          <cell r="P289"/>
        </row>
        <row r="290">
          <cell r="B290" t="str">
            <v>DM801</v>
          </cell>
          <cell r="C290" t="str">
            <v>PAPEL PARA ECOGRAFIA 110 MM X 20 MTS ROLLO UPP</v>
          </cell>
          <cell r="D290">
            <v>60</v>
          </cell>
          <cell r="E290"/>
          <cell r="F290"/>
          <cell r="G290"/>
          <cell r="H290"/>
          <cell r="I290"/>
          <cell r="J290"/>
          <cell r="K290"/>
          <cell r="L290"/>
          <cell r="M290"/>
          <cell r="N290"/>
          <cell r="O290"/>
          <cell r="P290"/>
        </row>
        <row r="291">
          <cell r="B291" t="str">
            <v>DM105</v>
          </cell>
          <cell r="C291" t="str">
            <v>APOSITO DE HIDROFIBRA CON PLATA DE 20X30 CM</v>
          </cell>
          <cell r="D291">
            <v>6</v>
          </cell>
          <cell r="E291"/>
          <cell r="F291"/>
          <cell r="G291"/>
          <cell r="H291"/>
          <cell r="I291"/>
          <cell r="J291"/>
          <cell r="K291"/>
          <cell r="L291"/>
          <cell r="M291"/>
          <cell r="N291"/>
          <cell r="O291"/>
          <cell r="P291"/>
        </row>
        <row r="292">
          <cell r="B292" t="str">
            <v>DM1245</v>
          </cell>
          <cell r="C292" t="str">
            <v>MALLA DE POLIPROPILENO DE ALTA DENSIDAD PESO DE 95 GR. MICROPOROSA PORO DE 0.75 X 0.75 A 0.8 MM NO ABSORBIBLE 15 X 15CM</v>
          </cell>
          <cell r="D292">
            <v>9</v>
          </cell>
          <cell r="E292"/>
          <cell r="F292"/>
          <cell r="G292"/>
          <cell r="H292"/>
          <cell r="I292"/>
          <cell r="J292"/>
          <cell r="K292"/>
          <cell r="L292"/>
          <cell r="M292"/>
          <cell r="N292"/>
          <cell r="O292"/>
          <cell r="P292"/>
        </row>
        <row r="293">
          <cell r="B293" t="str">
            <v>DM493</v>
          </cell>
          <cell r="C293" t="str">
            <v>FILTRO BACTERIANO VIRICO PEDIATRICO</v>
          </cell>
          <cell r="D293">
            <v>1</v>
          </cell>
          <cell r="E293"/>
          <cell r="F293"/>
          <cell r="G293"/>
          <cell r="H293"/>
          <cell r="I293"/>
          <cell r="J293"/>
          <cell r="K293"/>
          <cell r="L293"/>
          <cell r="M293"/>
          <cell r="N293"/>
          <cell r="O293"/>
          <cell r="P293"/>
        </row>
        <row r="294">
          <cell r="B294" t="str">
            <v>DM1863</v>
          </cell>
          <cell r="C294" t="str">
            <v>CATETER VENOSO CENTRAL BILUMEN No 4 FR X 13 CM PEDIATRICO</v>
          </cell>
          <cell r="D294">
            <v>3</v>
          </cell>
          <cell r="E294"/>
          <cell r="F294"/>
          <cell r="G294"/>
          <cell r="H294"/>
          <cell r="I294"/>
          <cell r="J294"/>
          <cell r="K294"/>
          <cell r="L294"/>
          <cell r="M294"/>
          <cell r="N294"/>
          <cell r="O294"/>
          <cell r="P294"/>
        </row>
        <row r="295">
          <cell r="B295" t="str">
            <v>DM2541</v>
          </cell>
          <cell r="C295" t="str">
            <v>SET DE CATETER EPIDURAL CON AGUJA N 16</v>
          </cell>
          <cell r="D295">
            <v>1</v>
          </cell>
          <cell r="E295"/>
          <cell r="F295"/>
          <cell r="G295"/>
          <cell r="H295"/>
          <cell r="I295"/>
          <cell r="J295"/>
          <cell r="K295"/>
          <cell r="L295"/>
          <cell r="M295"/>
          <cell r="N295"/>
          <cell r="O295"/>
          <cell r="P295"/>
        </row>
        <row r="296">
          <cell r="B296" t="str">
            <v>DM153</v>
          </cell>
          <cell r="C296" t="str">
            <v>BARRERA LISA PROTECTORA PARA FISTULAS OSTOMIAS 20X20</v>
          </cell>
          <cell r="D296">
            <v>1</v>
          </cell>
          <cell r="E296"/>
          <cell r="F296"/>
          <cell r="G296"/>
          <cell r="H296"/>
          <cell r="I296"/>
          <cell r="J296"/>
          <cell r="K296"/>
          <cell r="L296"/>
          <cell r="M296"/>
          <cell r="N296"/>
          <cell r="O296"/>
          <cell r="P296"/>
        </row>
        <row r="297">
          <cell r="B297" t="str">
            <v>DM172</v>
          </cell>
          <cell r="C297" t="str">
            <v>BOLSA DE DRENAJE URINARIO ADULTO CON SISTEMA CERRRADO. SIN PUERTO PARA TOMA DE MUESTRA Y SIN  VALVULA ANTIREFLUJO Y CONECTOR UNIVERSAL</v>
          </cell>
          <cell r="D297">
            <v>1223</v>
          </cell>
          <cell r="E297"/>
          <cell r="F297"/>
          <cell r="G297"/>
          <cell r="H297"/>
          <cell r="I297"/>
          <cell r="J297"/>
          <cell r="K297"/>
          <cell r="L297"/>
          <cell r="M297"/>
          <cell r="N297"/>
          <cell r="O297"/>
          <cell r="P297"/>
        </row>
        <row r="298">
          <cell r="B298" t="str">
            <v>DM173</v>
          </cell>
          <cell r="C298" t="str">
            <v>BOLSA DE DRENAJE URINARIO PEDIATRICO CON SISTEMA CERRRADO. SIN PUERTO PARA TOMA DE MUESTRA Y SIN  VALVULA ANTIREFLUJOY CONECTOR UNIVERSAL</v>
          </cell>
          <cell r="D298">
            <v>23</v>
          </cell>
          <cell r="E298"/>
          <cell r="F298"/>
          <cell r="G298"/>
          <cell r="H298"/>
          <cell r="I298"/>
          <cell r="J298"/>
          <cell r="K298"/>
          <cell r="L298"/>
          <cell r="M298"/>
          <cell r="N298"/>
          <cell r="O298"/>
          <cell r="P298"/>
        </row>
        <row r="299">
          <cell r="B299" t="str">
            <v>DM198</v>
          </cell>
          <cell r="C299" t="str">
            <v>CABESTRILLO BOLSA PEDIATRICO</v>
          </cell>
          <cell r="D299">
            <v>5</v>
          </cell>
          <cell r="E299"/>
          <cell r="F299"/>
          <cell r="G299"/>
          <cell r="H299"/>
          <cell r="I299"/>
          <cell r="J299"/>
          <cell r="K299"/>
          <cell r="L299"/>
          <cell r="M299"/>
          <cell r="N299"/>
          <cell r="O299"/>
          <cell r="P299"/>
        </row>
        <row r="300">
          <cell r="B300" t="str">
            <v>DM197</v>
          </cell>
          <cell r="C300" t="str">
            <v>CABESTRILLO BOLSA USO ADULTO</v>
          </cell>
          <cell r="D300">
            <v>4</v>
          </cell>
          <cell r="E300"/>
          <cell r="F300"/>
          <cell r="G300"/>
          <cell r="H300"/>
          <cell r="I300"/>
          <cell r="J300"/>
          <cell r="K300"/>
          <cell r="L300"/>
          <cell r="M300"/>
          <cell r="N300"/>
          <cell r="O300"/>
          <cell r="P300"/>
        </row>
        <row r="301">
          <cell r="B301" t="str">
            <v>DM2107</v>
          </cell>
          <cell r="C301" t="str">
            <v>CANULA NASAL PARA OXIGENO ADULTO 3-5 MTS</v>
          </cell>
          <cell r="D301">
            <v>64</v>
          </cell>
          <cell r="E301"/>
          <cell r="F301"/>
          <cell r="G301"/>
          <cell r="H301"/>
          <cell r="I301"/>
          <cell r="J301"/>
          <cell r="K301"/>
          <cell r="L301"/>
          <cell r="M301"/>
          <cell r="N301"/>
          <cell r="O301"/>
          <cell r="P301"/>
        </row>
        <row r="302">
          <cell r="B302" t="str">
            <v>DM296</v>
          </cell>
          <cell r="C302" t="str">
            <v>CATETER INTRAVENOSO N 14 EN POLIURETANO CON DISPOSITIVO DE SEGURIDAD PARA ACCIONAR MANUALMENTE CORTO</v>
          </cell>
          <cell r="D302">
            <v>132</v>
          </cell>
          <cell r="E302"/>
          <cell r="F302"/>
          <cell r="G302"/>
          <cell r="H302"/>
          <cell r="I302"/>
          <cell r="J302"/>
          <cell r="K302"/>
          <cell r="L302"/>
          <cell r="M302"/>
          <cell r="N302"/>
          <cell r="O302"/>
          <cell r="P302"/>
        </row>
        <row r="303">
          <cell r="B303" t="str">
            <v>DM297</v>
          </cell>
          <cell r="C303" t="str">
            <v>CATETER INTRAVENOSO N 16 EN POLIURETANO CON DISPOSITIVO DE SEGURIDAD PARA ACCIONAR MANUALMENTE CORTO</v>
          </cell>
          <cell r="D303">
            <v>275</v>
          </cell>
          <cell r="E303"/>
          <cell r="F303"/>
          <cell r="G303"/>
          <cell r="H303"/>
          <cell r="I303"/>
          <cell r="J303"/>
          <cell r="K303"/>
          <cell r="L303"/>
          <cell r="M303"/>
          <cell r="N303"/>
          <cell r="O303"/>
          <cell r="P303"/>
        </row>
        <row r="304">
          <cell r="B304" t="str">
            <v>DM2417</v>
          </cell>
          <cell r="C304" t="str">
            <v>CUELLO ORTOPEDICO DE THOMAS TALLA L</v>
          </cell>
          <cell r="D304">
            <v>1</v>
          </cell>
          <cell r="E304"/>
          <cell r="F304"/>
          <cell r="G304"/>
          <cell r="H304"/>
          <cell r="I304"/>
          <cell r="J304"/>
          <cell r="K304"/>
          <cell r="L304"/>
          <cell r="M304"/>
          <cell r="N304"/>
          <cell r="O304"/>
          <cell r="P304"/>
        </row>
        <row r="305">
          <cell r="B305" t="str">
            <v>DM476</v>
          </cell>
          <cell r="C305" t="str">
            <v>ESPECULO VAGINAL DESECHABLE</v>
          </cell>
          <cell r="D305">
            <v>357</v>
          </cell>
          <cell r="E305"/>
          <cell r="F305"/>
          <cell r="G305"/>
          <cell r="H305"/>
          <cell r="I305"/>
          <cell r="J305"/>
          <cell r="K305"/>
          <cell r="L305"/>
          <cell r="M305"/>
          <cell r="N305"/>
          <cell r="O305"/>
          <cell r="P305"/>
        </row>
        <row r="306">
          <cell r="B306" t="str">
            <v>DM482</v>
          </cell>
          <cell r="C306" t="str">
            <v>EXTENSION ANESTESIA PEDIATRICO</v>
          </cell>
          <cell r="D306">
            <v>1547</v>
          </cell>
          <cell r="E306"/>
          <cell r="F306"/>
          <cell r="G306"/>
          <cell r="H306"/>
          <cell r="I306"/>
          <cell r="J306"/>
          <cell r="K306"/>
          <cell r="L306"/>
          <cell r="M306"/>
          <cell r="N306"/>
          <cell r="O306"/>
          <cell r="P306"/>
        </row>
        <row r="307">
          <cell r="B307" t="str">
            <v>DM2191</v>
          </cell>
          <cell r="C307" t="str">
            <v>EXTENSION PARA OXIGENO (MANGUERA LISA PARA OXIGENO DE 213 CM)</v>
          </cell>
          <cell r="D307">
            <v>12</v>
          </cell>
          <cell r="E307"/>
          <cell r="F307"/>
          <cell r="G307"/>
          <cell r="H307"/>
          <cell r="I307"/>
          <cell r="J307"/>
          <cell r="K307"/>
          <cell r="L307"/>
          <cell r="M307"/>
          <cell r="N307"/>
          <cell r="O307"/>
          <cell r="P307"/>
        </row>
        <row r="308">
          <cell r="B308" t="str">
            <v>DM506</v>
          </cell>
          <cell r="C308" t="str">
            <v>FRASCO PARA RECOLECCION MUESTRA DE ORINA</v>
          </cell>
          <cell r="D308">
            <v>4981</v>
          </cell>
          <cell r="E308"/>
          <cell r="F308"/>
          <cell r="G308"/>
          <cell r="H308"/>
          <cell r="I308"/>
          <cell r="J308"/>
          <cell r="K308"/>
          <cell r="L308"/>
          <cell r="M308"/>
          <cell r="N308"/>
          <cell r="O308"/>
          <cell r="P308"/>
        </row>
        <row r="309">
          <cell r="B309" t="str">
            <v>DM563</v>
          </cell>
          <cell r="C309" t="str">
            <v>INCENTIVO RESPIRATORIO DE VOLUMEN ADULTO</v>
          </cell>
          <cell r="D309">
            <v>89</v>
          </cell>
          <cell r="E309"/>
          <cell r="F309"/>
          <cell r="G309"/>
          <cell r="H309"/>
          <cell r="I309"/>
          <cell r="J309"/>
          <cell r="K309"/>
          <cell r="L309"/>
          <cell r="M309"/>
          <cell r="N309"/>
          <cell r="O309"/>
          <cell r="P309"/>
        </row>
        <row r="310">
          <cell r="B310" t="str">
            <v>DM2692</v>
          </cell>
          <cell r="C310" t="str">
            <v>INMOVILIZADOR DE HOMBRO</v>
          </cell>
          <cell r="D310">
            <v>1</v>
          </cell>
          <cell r="E310"/>
          <cell r="F310"/>
          <cell r="G310"/>
          <cell r="H310"/>
          <cell r="I310"/>
          <cell r="J310"/>
          <cell r="K310"/>
          <cell r="L310"/>
          <cell r="M310"/>
          <cell r="N310"/>
          <cell r="O310"/>
          <cell r="P310"/>
        </row>
        <row r="311">
          <cell r="B311" t="str">
            <v>DM717</v>
          </cell>
          <cell r="C311" t="str">
            <v>MASCARA DE NO REHINALACION CON RESERVORIO PEDIATRICA INCLUYE EXTENSION DE OXIGENO</v>
          </cell>
          <cell r="D311">
            <v>21</v>
          </cell>
          <cell r="E311"/>
          <cell r="F311"/>
          <cell r="G311"/>
          <cell r="H311"/>
          <cell r="I311"/>
          <cell r="J311"/>
          <cell r="K311"/>
          <cell r="L311"/>
          <cell r="M311"/>
          <cell r="N311"/>
          <cell r="O311"/>
          <cell r="P311"/>
        </row>
        <row r="312">
          <cell r="B312" t="str">
            <v>DM716</v>
          </cell>
          <cell r="C312" t="str">
            <v>MASCARA DE NO REHINLACION CON RESEVORIO ADULTO INCLUYE EXTENSION DE OXIGENO</v>
          </cell>
          <cell r="D312">
            <v>126</v>
          </cell>
          <cell r="E312"/>
          <cell r="F312"/>
          <cell r="G312"/>
          <cell r="H312"/>
          <cell r="I312"/>
          <cell r="J312"/>
          <cell r="K312"/>
          <cell r="L312"/>
          <cell r="M312"/>
          <cell r="N312"/>
          <cell r="O312"/>
          <cell r="P312"/>
        </row>
        <row r="313">
          <cell r="B313" t="str">
            <v>DM718</v>
          </cell>
          <cell r="C313" t="str">
            <v>MASCARA DE OXIGENO SIMPLE PARA PACIENTE PEDIATRICO CON EXTENSION DE 2- 3 MTS</v>
          </cell>
          <cell r="D313">
            <v>4</v>
          </cell>
          <cell r="E313"/>
          <cell r="F313"/>
          <cell r="G313"/>
          <cell r="H313"/>
          <cell r="I313"/>
          <cell r="J313"/>
          <cell r="K313"/>
          <cell r="L313"/>
          <cell r="M313"/>
          <cell r="N313"/>
          <cell r="O313"/>
          <cell r="P313"/>
        </row>
        <row r="314">
          <cell r="B314" t="str">
            <v>DM627</v>
          </cell>
          <cell r="C314" t="str">
            <v>SUPER KIT CITOLOGIA   (ESPECULO VAGINAL  CEPILLO  LAMINILLA ESMERILADA  ESPATULA  CAJILLA DE TRANSP.) TALLA M</v>
          </cell>
          <cell r="D314">
            <v>2093</v>
          </cell>
          <cell r="E314"/>
          <cell r="F314"/>
          <cell r="G314"/>
          <cell r="H314"/>
          <cell r="I314"/>
          <cell r="J314"/>
          <cell r="K314"/>
          <cell r="L314"/>
          <cell r="M314"/>
          <cell r="N314"/>
          <cell r="O314"/>
          <cell r="P314"/>
        </row>
        <row r="315">
          <cell r="B315" t="str">
            <v>DM365</v>
          </cell>
          <cell r="C315" t="str">
            <v>TUBO DE SUCCION SILICONADO TRANSPARENTE DIAMETRO 1.8 CM X 3 METROS ESTERIL CON EMPATES</v>
          </cell>
          <cell r="D315">
            <v>1659</v>
          </cell>
          <cell r="E315"/>
          <cell r="F315"/>
          <cell r="G315"/>
          <cell r="H315"/>
          <cell r="I315"/>
          <cell r="J315"/>
          <cell r="K315"/>
          <cell r="L315"/>
          <cell r="M315"/>
          <cell r="N315"/>
          <cell r="O315"/>
          <cell r="P315"/>
        </row>
        <row r="316">
          <cell r="B316" t="str">
            <v>DM1201</v>
          </cell>
          <cell r="C316" t="str">
            <v>VENDA ALGODON LAMINADO 5 X 5 YARDAS</v>
          </cell>
          <cell r="D316">
            <v>686</v>
          </cell>
          <cell r="E316"/>
          <cell r="F316"/>
          <cell r="G316"/>
          <cell r="H316"/>
          <cell r="I316"/>
          <cell r="J316"/>
          <cell r="K316"/>
          <cell r="L316"/>
          <cell r="M316"/>
          <cell r="N316"/>
          <cell r="O316"/>
          <cell r="P316"/>
        </row>
        <row r="317">
          <cell r="B317" t="str">
            <v>DM201</v>
          </cell>
          <cell r="C317" t="str">
            <v>CAJA COPROLOGICA</v>
          </cell>
          <cell r="D317">
            <v>340</v>
          </cell>
          <cell r="E317"/>
          <cell r="F317"/>
          <cell r="G317"/>
          <cell r="H317"/>
          <cell r="I317"/>
          <cell r="J317"/>
          <cell r="K317"/>
          <cell r="L317"/>
          <cell r="M317"/>
          <cell r="N317"/>
          <cell r="O317"/>
          <cell r="P317"/>
        </row>
        <row r="318">
          <cell r="B318" t="str">
            <v>DM221</v>
          </cell>
          <cell r="C318" t="str">
            <v>CANULA NASAL NEONATAL</v>
          </cell>
          <cell r="D318">
            <v>160</v>
          </cell>
          <cell r="E318"/>
          <cell r="F318"/>
          <cell r="G318"/>
          <cell r="H318"/>
          <cell r="I318"/>
          <cell r="J318"/>
          <cell r="K318"/>
          <cell r="L318"/>
          <cell r="M318"/>
          <cell r="N318"/>
          <cell r="O318"/>
          <cell r="P318"/>
        </row>
        <row r="319">
          <cell r="B319" t="str">
            <v>DM379</v>
          </cell>
          <cell r="C319" t="str">
            <v>CIRCUITO DE ANESTESIA PEDIATRICO CON BALON 1 LITRO</v>
          </cell>
          <cell r="D319">
            <v>39</v>
          </cell>
          <cell r="E319" t="str">
            <v>N/A</v>
          </cell>
          <cell r="F319"/>
          <cell r="G319"/>
          <cell r="H319" t="str">
            <v>2021DM-0023254</v>
          </cell>
          <cell r="I319">
            <v>47933</v>
          </cell>
          <cell r="J319" t="str">
            <v>ALTECH</v>
          </cell>
          <cell r="K319" t="str">
            <v>UNIDAD</v>
          </cell>
          <cell r="L319">
            <v>32000</v>
          </cell>
          <cell r="M319">
            <v>6080</v>
          </cell>
          <cell r="N319">
            <v>38080</v>
          </cell>
          <cell r="O319"/>
          <cell r="P319" t="str">
            <v>CUMPLE</v>
          </cell>
        </row>
        <row r="320">
          <cell r="B320" t="str">
            <v>DM1334</v>
          </cell>
          <cell r="C320" t="str">
            <v>FRASCO RECOLECTOR DE BACILOSCOPIA</v>
          </cell>
          <cell r="D320">
            <v>276</v>
          </cell>
          <cell r="E320"/>
          <cell r="F320"/>
          <cell r="G320"/>
          <cell r="H320"/>
          <cell r="I320"/>
          <cell r="J320"/>
          <cell r="K320"/>
          <cell r="L320"/>
          <cell r="M320"/>
          <cell r="N320"/>
          <cell r="O320"/>
          <cell r="P320"/>
        </row>
        <row r="321">
          <cell r="B321" t="str">
            <v>DM561</v>
          </cell>
          <cell r="C321" t="str">
            <v>HUMIDIFICADOR DESECHABLE</v>
          </cell>
          <cell r="D321">
            <v>1876</v>
          </cell>
          <cell r="E321"/>
          <cell r="F321"/>
          <cell r="G321"/>
          <cell r="H321"/>
          <cell r="I321"/>
          <cell r="J321"/>
          <cell r="K321"/>
          <cell r="L321"/>
          <cell r="M321"/>
          <cell r="N321"/>
          <cell r="O321"/>
          <cell r="P321"/>
        </row>
        <row r="322">
          <cell r="B322" t="str">
            <v>DM2731</v>
          </cell>
          <cell r="C322" t="str">
            <v>MASCARA DE OXIGENO SIMPLE PARA ADULTO CON EXTENSION DE 2- 3 MTS</v>
          </cell>
          <cell r="D322">
            <v>1</v>
          </cell>
          <cell r="E322"/>
          <cell r="F322"/>
          <cell r="G322"/>
          <cell r="H322"/>
          <cell r="I322"/>
          <cell r="J322"/>
          <cell r="K322"/>
          <cell r="L322"/>
          <cell r="M322"/>
          <cell r="N322"/>
          <cell r="O322"/>
          <cell r="P322"/>
        </row>
        <row r="323">
          <cell r="B323" t="str">
            <v>DM733</v>
          </cell>
          <cell r="C323" t="str">
            <v>MASCARA TRAQUEOSTOMIA ADULTO CON ADAPTADOR GIRATORIO 360 GRADOS Y EXTENSION OXIGENO</v>
          </cell>
          <cell r="D323">
            <v>18</v>
          </cell>
          <cell r="E323"/>
          <cell r="F323"/>
          <cell r="G323"/>
          <cell r="H323"/>
          <cell r="I323"/>
          <cell r="J323"/>
          <cell r="K323"/>
          <cell r="L323"/>
          <cell r="M323"/>
          <cell r="N323"/>
          <cell r="O323"/>
          <cell r="P323"/>
        </row>
        <row r="324">
          <cell r="B324" t="str">
            <v>DM734</v>
          </cell>
          <cell r="C324" t="str">
            <v>MASCARA TRAQUEOSTOMIA PEDIATRICA CON ADAPTADOR GIRATORIO 360 GRADOS Y EXTENSION OXIGENO</v>
          </cell>
          <cell r="D324">
            <v>25</v>
          </cell>
          <cell r="E324"/>
          <cell r="F324"/>
          <cell r="G324"/>
          <cell r="H324"/>
          <cell r="I324"/>
          <cell r="J324"/>
          <cell r="K324"/>
          <cell r="L324"/>
          <cell r="M324"/>
          <cell r="N324"/>
          <cell r="O324"/>
          <cell r="P324"/>
        </row>
        <row r="325">
          <cell r="B325" t="str">
            <v>DM776</v>
          </cell>
          <cell r="C325" t="str">
            <v>NIPLES CONEXION OXIGENO</v>
          </cell>
          <cell r="D325">
            <v>121</v>
          </cell>
          <cell r="E325"/>
          <cell r="F325"/>
          <cell r="G325"/>
          <cell r="H325"/>
          <cell r="I325"/>
          <cell r="J325"/>
          <cell r="K325"/>
          <cell r="L325"/>
          <cell r="M325"/>
          <cell r="N325"/>
          <cell r="O325"/>
          <cell r="P325"/>
        </row>
        <row r="326">
          <cell r="B326" t="str">
            <v>DM2436</v>
          </cell>
          <cell r="C326" t="str">
            <v>PAPEL ECOGRAFO TERMOSENSIBLE SUPER ALTA DENSIDAD SONY UPP 110HG 110MMX18M</v>
          </cell>
          <cell r="D326">
            <v>1</v>
          </cell>
          <cell r="E326"/>
          <cell r="F326"/>
          <cell r="G326"/>
          <cell r="H326"/>
          <cell r="I326"/>
          <cell r="J326"/>
          <cell r="K326"/>
          <cell r="L326"/>
          <cell r="M326"/>
          <cell r="N326"/>
          <cell r="O326"/>
          <cell r="P326"/>
        </row>
        <row r="327">
          <cell r="B327" t="str">
            <v>DM798</v>
          </cell>
          <cell r="C327" t="str">
            <v>PAPEL MONITOR FETAL EDAN MODELO F6 PAPEL TERMICO DE ANCHO 152MM DE TIPO Z</v>
          </cell>
          <cell r="D327">
            <v>67</v>
          </cell>
          <cell r="E327"/>
          <cell r="F327"/>
          <cell r="G327"/>
          <cell r="H327"/>
          <cell r="I327"/>
          <cell r="J327"/>
          <cell r="K327"/>
          <cell r="L327"/>
          <cell r="M327"/>
          <cell r="N327"/>
          <cell r="O327"/>
          <cell r="P327"/>
        </row>
        <row r="328">
          <cell r="B328" t="str">
            <v>DM858</v>
          </cell>
          <cell r="C328" t="str">
            <v>PASTA PARA PEGAR BARRERAS Y CARAYAS DE COLOSTOMIA</v>
          </cell>
          <cell r="D328">
            <v>8</v>
          </cell>
          <cell r="E328"/>
          <cell r="F328"/>
          <cell r="G328"/>
          <cell r="H328"/>
          <cell r="I328"/>
          <cell r="J328"/>
          <cell r="K328"/>
          <cell r="L328"/>
          <cell r="M328"/>
          <cell r="N328"/>
          <cell r="O328"/>
          <cell r="P328"/>
        </row>
        <row r="329">
          <cell r="B329" t="str">
            <v>DM894</v>
          </cell>
          <cell r="C329" t="str">
            <v>POLVO HIDROCOLOIDE PROTECTOR PARA OSTOMIAS PROTECTOR</v>
          </cell>
          <cell r="D329">
            <v>2</v>
          </cell>
          <cell r="E329"/>
          <cell r="F329"/>
          <cell r="G329"/>
          <cell r="H329"/>
          <cell r="I329"/>
          <cell r="J329"/>
          <cell r="K329"/>
          <cell r="L329"/>
          <cell r="M329"/>
          <cell r="N329"/>
          <cell r="O329"/>
          <cell r="P329"/>
        </row>
        <row r="330">
          <cell r="B330" t="str">
            <v>DM946</v>
          </cell>
          <cell r="C330" t="str">
            <v>RECOLECTOR DE 24 HORAS</v>
          </cell>
          <cell r="D330">
            <v>73</v>
          </cell>
          <cell r="E330"/>
          <cell r="F330"/>
          <cell r="G330"/>
          <cell r="H330"/>
          <cell r="I330"/>
          <cell r="J330"/>
          <cell r="K330"/>
          <cell r="L330"/>
          <cell r="M330"/>
          <cell r="N330"/>
          <cell r="O330"/>
          <cell r="P330"/>
        </row>
        <row r="331">
          <cell r="B331" t="str">
            <v>DM960</v>
          </cell>
          <cell r="C331" t="str">
            <v>SABANA DESECHABLE CAMILLA 2 MT X 90 CM CON RESORTE</v>
          </cell>
          <cell r="D331">
            <v>4512</v>
          </cell>
          <cell r="E331"/>
          <cell r="F331"/>
          <cell r="G331"/>
          <cell r="H331"/>
          <cell r="I331"/>
          <cell r="J331"/>
          <cell r="K331"/>
          <cell r="L331"/>
          <cell r="M331"/>
          <cell r="N331"/>
          <cell r="O331"/>
          <cell r="P331"/>
        </row>
        <row r="332">
          <cell r="B332" t="str">
            <v>DM1200</v>
          </cell>
          <cell r="C332" t="str">
            <v>VENDA ALGODON LAMINADO 4 X 5 YARDAS</v>
          </cell>
          <cell r="D332">
            <v>480</v>
          </cell>
          <cell r="E332"/>
          <cell r="F332"/>
          <cell r="G332"/>
          <cell r="H332"/>
          <cell r="I332"/>
          <cell r="J332"/>
          <cell r="K332"/>
          <cell r="L332"/>
          <cell r="M332"/>
          <cell r="N332"/>
          <cell r="O332"/>
          <cell r="P332"/>
        </row>
        <row r="333">
          <cell r="B333" t="str">
            <v>DM2788</v>
          </cell>
          <cell r="C333" t="str">
            <v>CIRCUITO DESECHABLE PARA VENTILADOR DE TRANSPORTE ADULTO/PEDIATRICO MARCA ZOLL</v>
          </cell>
          <cell r="D333">
            <v>49</v>
          </cell>
          <cell r="E333" t="str">
            <v>N/A</v>
          </cell>
          <cell r="F333"/>
          <cell r="G333"/>
          <cell r="H333" t="str">
            <v>2021DM-0023254</v>
          </cell>
          <cell r="I333">
            <v>47933</v>
          </cell>
          <cell r="J333" t="str">
            <v>ALTECH</v>
          </cell>
          <cell r="K333" t="str">
            <v>UNIDAD</v>
          </cell>
          <cell r="L333">
            <v>75000</v>
          </cell>
          <cell r="M333">
            <v>14250</v>
          </cell>
          <cell r="N333">
            <v>89250</v>
          </cell>
          <cell r="O333"/>
          <cell r="P333" t="str">
            <v>CUMPLE</v>
          </cell>
        </row>
        <row r="334">
          <cell r="B334" t="str">
            <v>DM681</v>
          </cell>
          <cell r="C334" t="str">
            <v>MALLA DE POLIPROPILENO PARA LA REPARACION DE LA PARED ABDOMINAL 30CM X 30CM</v>
          </cell>
          <cell r="D334">
            <v>6</v>
          </cell>
          <cell r="E334"/>
          <cell r="F334"/>
          <cell r="G334"/>
          <cell r="H334"/>
          <cell r="I334"/>
          <cell r="J334"/>
          <cell r="K334"/>
          <cell r="L334"/>
          <cell r="M334"/>
          <cell r="N334"/>
          <cell r="O334"/>
          <cell r="P334"/>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OFERTAS ECONOMICAS"/>
      <sheetName val="EV PRECIO REFERENCIA"/>
      <sheetName val="PRECIOS UNITARIOS"/>
      <sheetName val="PUNTAJE"/>
      <sheetName val="RESULTADO"/>
      <sheetName val="RESUMEN"/>
      <sheetName val="OFERTAS ECONOMICAS (2)"/>
    </sheetNames>
    <sheetDataSet>
      <sheetData sheetId="0">
        <row r="6">
          <cell r="I6" t="str">
            <v>3 RAFAEL ANTONIO SALAMANCA</v>
          </cell>
        </row>
        <row r="7">
          <cell r="I7" t="str">
            <v>4 QUIRUMEDICAS LTDA</v>
          </cell>
        </row>
        <row r="12">
          <cell r="I12" t="str">
            <v>9 FRIDEN</v>
          </cell>
        </row>
        <row r="13">
          <cell r="I13" t="str">
            <v>10 JOHNSON Y JOHNSON DE COLOMBIA S.A.</v>
          </cell>
        </row>
        <row r="14">
          <cell r="I14" t="str">
            <v>11 UCIPHARMA S.A.</v>
          </cell>
        </row>
        <row r="15">
          <cell r="I15" t="str">
            <v>12 BIOPLAST S.A.S</v>
          </cell>
        </row>
        <row r="17">
          <cell r="I17" t="str">
            <v>14 TECNICA ELECTROMEDICA S.A.</v>
          </cell>
        </row>
        <row r="20">
          <cell r="I20" t="str">
            <v>17 DISCOLMEDICA S.A.S</v>
          </cell>
        </row>
        <row r="21">
          <cell r="I21" t="str">
            <v>18 ALFA TRADING SAS</v>
          </cell>
        </row>
        <row r="25">
          <cell r="I25" t="str">
            <v>22 MEDICOX LTDA</v>
          </cell>
        </row>
      </sheetData>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TECNIC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I373"/>
  <sheetViews>
    <sheetView showGridLines="0" topLeftCell="K1" zoomScale="70" zoomScaleNormal="70" zoomScaleSheetLayoutView="90" workbookViewId="0">
      <pane ySplit="9" topLeftCell="A310" activePane="bottomLeft" state="frozen"/>
      <selection activeCell="D1" sqref="D1"/>
      <selection pane="bottomLeft" activeCell="A349" sqref="A349:GE349"/>
    </sheetView>
  </sheetViews>
  <sheetFormatPr baseColWidth="10" defaultRowHeight="12.75" x14ac:dyDescent="0.2"/>
  <cols>
    <col min="1" max="1" width="8.85546875" style="16" customWidth="1"/>
    <col min="2" max="2" width="14.28515625" style="16" customWidth="1"/>
    <col min="3" max="3" width="44.28515625" style="16" customWidth="1"/>
    <col min="4" max="4" width="11.7109375" style="16" customWidth="1"/>
    <col min="5" max="5" width="10.140625" style="16" customWidth="1"/>
    <col min="6" max="6" width="19.85546875" style="73" customWidth="1"/>
    <col min="7" max="7" width="19.140625" style="73" customWidth="1"/>
    <col min="8" max="8" width="19.42578125" style="73" customWidth="1"/>
    <col min="9" max="9" width="23.28515625" style="73" hidden="1" customWidth="1"/>
    <col min="10" max="14" width="17.7109375" style="73" customWidth="1"/>
    <col min="15" max="15" width="26.5703125" style="73" customWidth="1"/>
    <col min="16" max="16" width="17.7109375" style="73" customWidth="1"/>
    <col min="17" max="17" width="17.7109375" style="73" hidden="1" customWidth="1"/>
    <col min="18" max="18" width="20.28515625" style="73" hidden="1" customWidth="1"/>
    <col min="19" max="20" width="12.5703125" style="73" customWidth="1"/>
    <col min="21" max="21" width="16.42578125" style="73" customWidth="1"/>
    <col min="22" max="22" width="18.85546875" style="73" customWidth="1"/>
    <col min="23" max="23" width="23.140625" style="73" customWidth="1"/>
    <col min="24" max="24" width="19.5703125" style="73" customWidth="1"/>
    <col min="25" max="25" width="22.42578125" style="73" customWidth="1"/>
    <col min="26" max="26" width="12.5703125" style="73" hidden="1" customWidth="1"/>
    <col min="27" max="27" width="20.28515625" style="73" hidden="1" customWidth="1"/>
    <col min="28" max="29" width="12.5703125" style="73" customWidth="1"/>
    <col min="30" max="30" width="16.42578125" style="73" customWidth="1"/>
    <col min="31" max="32" width="18.85546875" style="73" customWidth="1"/>
    <col min="33" max="33" width="19.5703125" style="73" customWidth="1"/>
    <col min="34" max="34" width="12.5703125" style="73" customWidth="1"/>
    <col min="35" max="35" width="12.5703125" style="73" hidden="1" customWidth="1"/>
    <col min="36" max="36" width="16.28515625" style="73" hidden="1" customWidth="1"/>
    <col min="37" max="38" width="12.5703125" style="73" customWidth="1"/>
    <col min="39" max="39" width="16" style="73" customWidth="1"/>
    <col min="40" max="41" width="17.140625" style="73" customWidth="1"/>
    <col min="42" max="42" width="20.7109375" style="73" customWidth="1"/>
    <col min="43" max="43" width="17.85546875" style="73" customWidth="1"/>
    <col min="44" max="45" width="12.5703125" style="73" hidden="1" customWidth="1"/>
    <col min="46" max="46" width="15.7109375" style="73" customWidth="1"/>
    <col min="47" max="47" width="13.28515625" style="73" customWidth="1"/>
    <col min="48" max="49" width="19.140625" style="73" customWidth="1"/>
    <col min="50" max="50" width="27.5703125" style="73" customWidth="1"/>
    <col min="51" max="51" width="22.5703125" style="73" customWidth="1"/>
    <col min="52" max="52" width="12.5703125" style="73" customWidth="1"/>
    <col min="53" max="54" width="12.5703125" style="73" hidden="1" customWidth="1"/>
    <col min="55" max="55" width="15.7109375" style="73" customWidth="1"/>
    <col min="56" max="56" width="13.28515625" style="73" customWidth="1"/>
    <col min="57" max="57" width="19.140625" style="73" customWidth="1"/>
    <col min="58" max="59" width="28.28515625" style="73" customWidth="1"/>
    <col min="60" max="60" width="34.7109375" style="73" customWidth="1"/>
    <col min="61" max="61" width="23.7109375" style="73" customWidth="1"/>
    <col min="62" max="62" width="18.140625" style="73" hidden="1" customWidth="1"/>
    <col min="63" max="63" width="12.5703125" style="73" hidden="1" customWidth="1"/>
    <col min="64" max="65" width="12.5703125" style="73" customWidth="1"/>
    <col min="66" max="67" width="19.140625" style="73" customWidth="1"/>
    <col min="68" max="68" width="27.5703125" style="73" customWidth="1"/>
    <col min="69" max="69" width="22.5703125" style="73" customWidth="1"/>
    <col min="70" max="70" width="19.28515625" style="73" customWidth="1"/>
    <col min="71" max="71" width="12.5703125" style="73" hidden="1" customWidth="1"/>
    <col min="72" max="72" width="20.85546875" style="143" hidden="1" customWidth="1"/>
    <col min="73" max="73" width="20" style="143" customWidth="1"/>
    <col min="74" max="74" width="15.28515625" style="148" customWidth="1"/>
    <col min="75" max="75" width="17.28515625" style="143" customWidth="1"/>
    <col min="76" max="77" width="17.140625" style="73" customWidth="1"/>
    <col min="78" max="78" width="20.7109375" style="73" customWidth="1"/>
    <col min="79" max="79" width="16" style="73" customWidth="1"/>
    <col min="80" max="80" width="12.5703125" style="73" hidden="1" customWidth="1"/>
    <col min="81" max="81" width="27.85546875" style="73" hidden="1" customWidth="1"/>
    <col min="82" max="82" width="12.5703125" style="73" customWidth="1"/>
    <col min="83" max="83" width="12.5703125" style="3" customWidth="1"/>
    <col min="84" max="84" width="16" style="73" customWidth="1"/>
    <col min="85" max="86" width="17.140625" style="73" customWidth="1"/>
    <col min="87" max="87" width="20.7109375" style="73" customWidth="1"/>
    <col min="88" max="88" width="18.85546875" style="73" customWidth="1"/>
    <col min="89" max="89" width="12.5703125" style="73" hidden="1" customWidth="1"/>
    <col min="90" max="90" width="22.140625" style="73" hidden="1" customWidth="1"/>
    <col min="91" max="91" width="19.140625" style="3" customWidth="1"/>
    <col min="92" max="92" width="12.5703125" style="3" customWidth="1"/>
    <col min="93" max="93" width="16" style="3" customWidth="1"/>
    <col min="94" max="95" width="17.140625" style="3" customWidth="1"/>
    <col min="96" max="96" width="20.7109375" style="73" customWidth="1"/>
    <col min="97" max="97" width="12.5703125" style="73" customWidth="1"/>
    <col min="98" max="98" width="12.5703125" style="73" hidden="1" customWidth="1"/>
    <col min="99" max="99" width="20.5703125" style="73" hidden="1" customWidth="1"/>
    <col min="100" max="100" width="12.5703125" style="73" customWidth="1"/>
    <col min="101" max="101" width="12.5703125" style="3" customWidth="1"/>
    <col min="102" max="102" width="18.140625" style="73" customWidth="1"/>
    <col min="103" max="104" width="18.140625" style="150" customWidth="1"/>
    <col min="105" max="105" width="20.7109375" style="73" customWidth="1"/>
    <col min="106" max="106" width="16" style="73" customWidth="1"/>
    <col min="107" max="107" width="12.5703125" style="73" hidden="1" customWidth="1"/>
    <col min="108" max="108" width="21.85546875" style="73" hidden="1" customWidth="1"/>
    <col min="109" max="109" width="14.85546875" style="73" customWidth="1"/>
    <col min="110" max="110" width="14.7109375" style="3" customWidth="1"/>
    <col min="111" max="111" width="16" style="73" customWidth="1"/>
    <col min="112" max="112" width="17.140625" style="73" customWidth="1"/>
    <col min="113" max="113" width="21.42578125" style="73" customWidth="1"/>
    <col min="114" max="114" width="20.7109375" style="73" customWidth="1"/>
    <col min="115" max="115" width="17.7109375" style="73" customWidth="1"/>
    <col min="116" max="116" width="12.5703125" style="73" hidden="1" customWidth="1"/>
    <col min="117" max="117" width="21.85546875" style="73" hidden="1" customWidth="1"/>
    <col min="118" max="118" width="14.85546875" style="73" customWidth="1"/>
    <col min="119" max="119" width="14.7109375" style="3" customWidth="1"/>
    <col min="120" max="120" width="16" style="73" customWidth="1"/>
    <col min="121" max="121" width="17.140625" style="73" customWidth="1"/>
    <col min="122" max="122" width="21.42578125" style="73" customWidth="1"/>
    <col min="123" max="123" width="19.7109375" style="73" customWidth="1"/>
    <col min="124" max="124" width="15.85546875" style="73" customWidth="1"/>
    <col min="125" max="125" width="10.5703125" style="73" hidden="1" customWidth="1"/>
    <col min="126" max="126" width="27.5703125" style="73" hidden="1" customWidth="1"/>
    <col min="127" max="127" width="20" style="3" customWidth="1"/>
    <col min="128" max="128" width="15.7109375" style="73" customWidth="1"/>
    <col min="129" max="129" width="20.5703125" style="73" customWidth="1"/>
    <col min="130" max="130" width="19.7109375" style="73" customWidth="1"/>
    <col min="131" max="131" width="28.28515625" style="73" customWidth="1"/>
    <col min="132" max="132" width="34.7109375" style="73" customWidth="1"/>
    <col min="133" max="133" width="23.7109375" style="73" customWidth="1"/>
    <col min="134" max="134" width="18.140625" style="73" hidden="1" customWidth="1"/>
    <col min="135" max="135" width="27.5703125" style="73" hidden="1" customWidth="1"/>
    <col min="136" max="136" width="20" style="3" customWidth="1"/>
    <col min="137" max="137" width="14.7109375" style="73" customWidth="1"/>
    <col min="138" max="138" width="26.5703125" style="73" customWidth="1"/>
    <col min="139" max="139" width="25.42578125" style="73" customWidth="1"/>
    <col min="140" max="140" width="28.28515625" style="73" customWidth="1"/>
    <col min="141" max="141" width="34.7109375" style="73" customWidth="1"/>
    <col min="142" max="142" width="23.7109375" style="73" customWidth="1"/>
    <col min="143" max="143" width="18.140625" style="73" hidden="1" customWidth="1"/>
    <col min="144" max="144" width="14.42578125" style="73" hidden="1" customWidth="1"/>
    <col min="145" max="145" width="15.28515625" style="3" customWidth="1"/>
    <col min="146" max="146" width="13.7109375" style="73" customWidth="1"/>
    <col min="147" max="147" width="16" style="73" customWidth="1"/>
    <col min="148" max="149" width="17.140625" style="73" customWidth="1"/>
    <col min="150" max="150" width="20.7109375" style="73" customWidth="1"/>
    <col min="151" max="151" width="21" style="73" customWidth="1"/>
    <col min="152" max="152" width="12.5703125" style="73" hidden="1" customWidth="1"/>
    <col min="153" max="153" width="21" style="73" hidden="1" customWidth="1"/>
    <col min="154" max="154" width="12.5703125" style="73" customWidth="1"/>
    <col min="155" max="155" width="12.5703125" style="3" customWidth="1"/>
    <col min="156" max="156" width="16" style="73" customWidth="1"/>
    <col min="157" max="158" width="17.140625" style="73" customWidth="1"/>
    <col min="159" max="159" width="20.7109375" style="73" customWidth="1"/>
    <col min="160" max="160" width="12.5703125" style="73" customWidth="1"/>
    <col min="161" max="161" width="12.5703125" style="73" hidden="1" customWidth="1"/>
    <col min="162" max="162" width="21.5703125" style="73" hidden="1" customWidth="1"/>
    <col min="163" max="163" width="15.7109375" style="73" customWidth="1"/>
    <col min="164" max="164" width="13.7109375" style="3" customWidth="1"/>
    <col min="165" max="165" width="16" style="73" customWidth="1"/>
    <col min="166" max="167" width="17.140625" style="73" customWidth="1"/>
    <col min="168" max="168" width="20.7109375" style="73" customWidth="1"/>
    <col min="169" max="169" width="18.42578125" style="73" customWidth="1"/>
    <col min="170" max="170" width="12.5703125" style="73" hidden="1" customWidth="1"/>
    <col min="171" max="171" width="21.5703125" style="73" hidden="1" customWidth="1"/>
    <col min="172" max="172" width="15.7109375" style="73" customWidth="1"/>
    <col min="173" max="173" width="13.7109375" style="3" customWidth="1"/>
    <col min="174" max="174" width="16" style="73" customWidth="1"/>
    <col min="175" max="176" width="17.140625" style="73" customWidth="1"/>
    <col min="177" max="177" width="20.7109375" style="73" customWidth="1"/>
    <col min="178" max="178" width="18.42578125" style="73" customWidth="1"/>
    <col min="179" max="179" width="12.5703125" style="73" hidden="1" customWidth="1"/>
    <col min="180" max="180" width="21.5703125" style="73" hidden="1" customWidth="1"/>
    <col min="181" max="181" width="14.85546875" style="73" customWidth="1"/>
    <col min="182" max="182" width="12.5703125" style="3" customWidth="1"/>
    <col min="183" max="183" width="16" style="73" customWidth="1"/>
    <col min="184" max="185" width="17.140625" style="73" customWidth="1"/>
    <col min="186" max="186" width="20.7109375" style="73" customWidth="1"/>
    <col min="187" max="187" width="19.28515625" style="73" customWidth="1"/>
    <col min="188" max="188" width="20.140625" style="73" hidden="1" customWidth="1"/>
    <col min="189" max="189" width="11.42578125" style="16" customWidth="1"/>
    <col min="190" max="16384" width="11.42578125" style="16"/>
  </cols>
  <sheetData>
    <row r="1" spans="1:189" ht="28.5" customHeight="1" x14ac:dyDescent="0.2">
      <c r="A1" s="139"/>
      <c r="B1" s="374" t="s">
        <v>1070</v>
      </c>
      <c r="C1" s="374"/>
      <c r="D1" s="374"/>
      <c r="E1" s="374"/>
      <c r="F1" s="374"/>
      <c r="G1" s="374"/>
      <c r="H1" s="374"/>
      <c r="I1" s="374"/>
      <c r="J1" s="374"/>
      <c r="K1" s="374"/>
      <c r="L1" s="374"/>
      <c r="M1" s="374"/>
      <c r="N1" s="374"/>
      <c r="O1" s="374"/>
      <c r="P1" s="374"/>
      <c r="Q1" s="374"/>
      <c r="R1" s="374"/>
      <c r="S1" s="374"/>
      <c r="T1" s="374"/>
      <c r="U1" s="374"/>
      <c r="V1" s="374"/>
      <c r="W1" s="374"/>
      <c r="X1" s="374"/>
      <c r="Y1" s="374"/>
      <c r="Z1" s="374"/>
      <c r="AA1" s="374"/>
      <c r="AB1" s="374"/>
      <c r="AC1" s="374"/>
      <c r="AD1" s="374"/>
      <c r="AE1" s="374"/>
      <c r="AF1" s="374"/>
      <c r="AG1" s="374"/>
      <c r="AH1" s="374"/>
      <c r="AI1" s="374"/>
      <c r="AJ1" s="374"/>
      <c r="AK1" s="374"/>
      <c r="AL1" s="374"/>
      <c r="AM1" s="374"/>
      <c r="AN1" s="374"/>
      <c r="AO1" s="374"/>
      <c r="AP1" s="374"/>
      <c r="AQ1" s="374"/>
      <c r="AR1" s="374"/>
      <c r="AS1" s="374"/>
      <c r="AT1" s="374"/>
      <c r="AU1" s="374"/>
      <c r="AV1" s="374"/>
      <c r="AW1" s="374"/>
      <c r="AX1" s="374"/>
      <c r="AY1" s="374"/>
      <c r="AZ1" s="374"/>
      <c r="BA1" s="374"/>
      <c r="BB1" s="374"/>
      <c r="BC1" s="374"/>
      <c r="BD1" s="374"/>
      <c r="BE1" s="374"/>
      <c r="BF1" s="374"/>
      <c r="BG1" s="374"/>
      <c r="BH1" s="374"/>
      <c r="BI1" s="374"/>
      <c r="BJ1" s="374"/>
      <c r="BK1" s="374"/>
      <c r="BL1" s="374"/>
      <c r="BM1" s="374"/>
      <c r="BN1" s="374"/>
      <c r="BO1" s="374"/>
      <c r="BP1" s="374"/>
      <c r="BQ1" s="374"/>
      <c r="BR1" s="374"/>
      <c r="BS1" s="374"/>
      <c r="BT1" s="374"/>
      <c r="BU1" s="374"/>
      <c r="BV1" s="374"/>
      <c r="BW1" s="374"/>
      <c r="BX1" s="374"/>
      <c r="BY1" s="374"/>
      <c r="BZ1" s="374"/>
      <c r="CA1" s="374"/>
      <c r="CB1" s="374"/>
      <c r="CC1" s="374"/>
      <c r="CD1" s="374"/>
      <c r="CE1" s="374"/>
      <c r="CF1" s="374"/>
      <c r="CG1" s="374"/>
      <c r="CH1" s="374"/>
      <c r="CI1" s="374"/>
      <c r="CJ1" s="374"/>
      <c r="CK1" s="374"/>
      <c r="CL1" s="374"/>
      <c r="CM1" s="374"/>
      <c r="CN1" s="374"/>
      <c r="CO1" s="374"/>
      <c r="CP1" s="374"/>
      <c r="CQ1" s="374"/>
      <c r="CR1" s="374"/>
      <c r="CS1" s="374"/>
      <c r="CT1" s="374"/>
      <c r="CU1" s="374"/>
      <c r="CV1" s="374"/>
      <c r="CW1" s="374"/>
      <c r="CX1" s="374"/>
      <c r="CY1" s="374"/>
      <c r="CZ1" s="374"/>
      <c r="DA1" s="374"/>
      <c r="DB1" s="374"/>
      <c r="DC1" s="374"/>
      <c r="DD1" s="374"/>
      <c r="DE1" s="374"/>
      <c r="DF1" s="374"/>
      <c r="DG1" s="374"/>
      <c r="DH1" s="374"/>
      <c r="DI1" s="374"/>
      <c r="DJ1" s="374"/>
      <c r="DK1" s="374"/>
      <c r="DL1" s="374"/>
      <c r="DM1" s="374"/>
      <c r="DN1" s="374"/>
      <c r="DO1" s="374"/>
      <c r="DP1" s="374"/>
      <c r="DQ1" s="374"/>
      <c r="DR1" s="374"/>
      <c r="DS1" s="374"/>
      <c r="DT1" s="374"/>
      <c r="DU1" s="374"/>
      <c r="DV1" s="374"/>
      <c r="DW1" s="374"/>
      <c r="DX1" s="374"/>
      <c r="DY1" s="374"/>
      <c r="DZ1" s="374"/>
      <c r="EA1" s="374"/>
      <c r="EB1" s="374"/>
      <c r="EC1" s="374"/>
      <c r="ED1" s="374"/>
      <c r="EE1" s="374"/>
      <c r="EF1" s="374"/>
      <c r="EG1" s="374"/>
      <c r="EH1" s="374"/>
      <c r="EI1" s="374"/>
      <c r="EJ1" s="374"/>
      <c r="EK1" s="374"/>
      <c r="EL1" s="374"/>
      <c r="EM1" s="374"/>
      <c r="EN1" s="374"/>
      <c r="EO1" s="374"/>
      <c r="EP1" s="374"/>
      <c r="EQ1" s="374"/>
      <c r="ER1" s="374"/>
      <c r="ES1" s="374"/>
      <c r="ET1" s="374"/>
      <c r="EU1" s="374"/>
      <c r="EV1" s="374"/>
      <c r="EW1" s="374"/>
      <c r="EX1" s="374"/>
      <c r="EY1" s="374"/>
      <c r="EZ1" s="374"/>
      <c r="FA1" s="374"/>
      <c r="FB1" s="374"/>
      <c r="FC1" s="374"/>
      <c r="FD1" s="374"/>
      <c r="FE1" s="374"/>
      <c r="FF1" s="374"/>
      <c r="FG1" s="374"/>
      <c r="FH1" s="374"/>
      <c r="FI1" s="374"/>
      <c r="FJ1" s="374"/>
      <c r="FK1" s="374"/>
      <c r="FL1" s="374"/>
      <c r="FM1" s="374"/>
      <c r="FN1" s="374"/>
      <c r="FO1" s="374"/>
      <c r="FP1" s="374"/>
      <c r="FQ1" s="374"/>
      <c r="FR1" s="374"/>
      <c r="FS1" s="374"/>
      <c r="FT1" s="374"/>
      <c r="FU1" s="374"/>
      <c r="FV1" s="374"/>
      <c r="FW1" s="374"/>
      <c r="FX1" s="374"/>
      <c r="FY1" s="374"/>
      <c r="FZ1" s="374"/>
      <c r="GA1" s="374"/>
      <c r="GB1" s="374"/>
      <c r="GC1" s="370" t="s">
        <v>0</v>
      </c>
      <c r="GD1" s="267">
        <v>2</v>
      </c>
      <c r="GE1" s="268"/>
      <c r="GF1" s="16"/>
    </row>
    <row r="2" spans="1:189" ht="21.75" customHeight="1" x14ac:dyDescent="0.2">
      <c r="A2" s="139"/>
      <c r="B2" s="374"/>
      <c r="C2" s="374"/>
      <c r="D2" s="374"/>
      <c r="E2" s="374"/>
      <c r="F2" s="374"/>
      <c r="G2" s="374"/>
      <c r="H2" s="374"/>
      <c r="I2" s="374"/>
      <c r="J2" s="374"/>
      <c r="K2" s="374"/>
      <c r="L2" s="374"/>
      <c r="M2" s="374"/>
      <c r="N2" s="374"/>
      <c r="O2" s="374"/>
      <c r="P2" s="374"/>
      <c r="Q2" s="374"/>
      <c r="R2" s="374"/>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c r="AV2" s="374"/>
      <c r="AW2" s="374"/>
      <c r="AX2" s="374"/>
      <c r="AY2" s="374"/>
      <c r="AZ2" s="374"/>
      <c r="BA2" s="374"/>
      <c r="BB2" s="374"/>
      <c r="BC2" s="374"/>
      <c r="BD2" s="374"/>
      <c r="BE2" s="374"/>
      <c r="BF2" s="374"/>
      <c r="BG2" s="374"/>
      <c r="BH2" s="374"/>
      <c r="BI2" s="374"/>
      <c r="BJ2" s="374"/>
      <c r="BK2" s="374"/>
      <c r="BL2" s="374"/>
      <c r="BM2" s="374"/>
      <c r="BN2" s="374"/>
      <c r="BO2" s="374"/>
      <c r="BP2" s="374"/>
      <c r="BQ2" s="374"/>
      <c r="BR2" s="374"/>
      <c r="BS2" s="374"/>
      <c r="BT2" s="374"/>
      <c r="BU2" s="374"/>
      <c r="BV2" s="374"/>
      <c r="BW2" s="374"/>
      <c r="BX2" s="374"/>
      <c r="BY2" s="374"/>
      <c r="BZ2" s="374"/>
      <c r="CA2" s="374"/>
      <c r="CB2" s="374"/>
      <c r="CC2" s="374"/>
      <c r="CD2" s="374"/>
      <c r="CE2" s="374"/>
      <c r="CF2" s="374"/>
      <c r="CG2" s="374"/>
      <c r="CH2" s="374"/>
      <c r="CI2" s="374"/>
      <c r="CJ2" s="374"/>
      <c r="CK2" s="374"/>
      <c r="CL2" s="374"/>
      <c r="CM2" s="374"/>
      <c r="CN2" s="374"/>
      <c r="CO2" s="374"/>
      <c r="CP2" s="374"/>
      <c r="CQ2" s="374"/>
      <c r="CR2" s="374"/>
      <c r="CS2" s="374"/>
      <c r="CT2" s="374"/>
      <c r="CU2" s="374"/>
      <c r="CV2" s="374"/>
      <c r="CW2" s="374"/>
      <c r="CX2" s="374"/>
      <c r="CY2" s="374"/>
      <c r="CZ2" s="374"/>
      <c r="DA2" s="374"/>
      <c r="DB2" s="374"/>
      <c r="DC2" s="374"/>
      <c r="DD2" s="374"/>
      <c r="DE2" s="374"/>
      <c r="DF2" s="374"/>
      <c r="DG2" s="374"/>
      <c r="DH2" s="374"/>
      <c r="DI2" s="374"/>
      <c r="DJ2" s="374"/>
      <c r="DK2" s="374"/>
      <c r="DL2" s="374"/>
      <c r="DM2" s="374"/>
      <c r="DN2" s="374"/>
      <c r="DO2" s="374"/>
      <c r="DP2" s="374"/>
      <c r="DQ2" s="374"/>
      <c r="DR2" s="374"/>
      <c r="DS2" s="374"/>
      <c r="DT2" s="374"/>
      <c r="DU2" s="374"/>
      <c r="DV2" s="374"/>
      <c r="DW2" s="374"/>
      <c r="DX2" s="374"/>
      <c r="DY2" s="374"/>
      <c r="DZ2" s="374"/>
      <c r="EA2" s="374"/>
      <c r="EB2" s="374"/>
      <c r="EC2" s="374"/>
      <c r="ED2" s="374"/>
      <c r="EE2" s="374"/>
      <c r="EF2" s="374"/>
      <c r="EG2" s="374"/>
      <c r="EH2" s="374"/>
      <c r="EI2" s="374"/>
      <c r="EJ2" s="374"/>
      <c r="EK2" s="374"/>
      <c r="EL2" s="374"/>
      <c r="EM2" s="374"/>
      <c r="EN2" s="374"/>
      <c r="EO2" s="374"/>
      <c r="EP2" s="374"/>
      <c r="EQ2" s="374"/>
      <c r="ER2" s="374"/>
      <c r="ES2" s="374"/>
      <c r="ET2" s="374"/>
      <c r="EU2" s="374"/>
      <c r="EV2" s="374"/>
      <c r="EW2" s="374"/>
      <c r="EX2" s="374"/>
      <c r="EY2" s="374"/>
      <c r="EZ2" s="374"/>
      <c r="FA2" s="374"/>
      <c r="FB2" s="374"/>
      <c r="FC2" s="374"/>
      <c r="FD2" s="374"/>
      <c r="FE2" s="374"/>
      <c r="FF2" s="374"/>
      <c r="FG2" s="374"/>
      <c r="FH2" s="374"/>
      <c r="FI2" s="374"/>
      <c r="FJ2" s="374"/>
      <c r="FK2" s="374"/>
      <c r="FL2" s="374"/>
      <c r="FM2" s="374"/>
      <c r="FN2" s="374"/>
      <c r="FO2" s="374"/>
      <c r="FP2" s="374"/>
      <c r="FQ2" s="374"/>
      <c r="FR2" s="374"/>
      <c r="FS2" s="374"/>
      <c r="FT2" s="374"/>
      <c r="FU2" s="374"/>
      <c r="FV2" s="374"/>
      <c r="FW2" s="374"/>
      <c r="FX2" s="374"/>
      <c r="FY2" s="374"/>
      <c r="FZ2" s="374"/>
      <c r="GA2" s="374"/>
      <c r="GB2" s="374"/>
      <c r="GC2" s="370" t="s">
        <v>1</v>
      </c>
      <c r="GD2" s="266">
        <v>43326</v>
      </c>
      <c r="GE2" s="269"/>
      <c r="GF2" s="16"/>
    </row>
    <row r="3" spans="1:189" s="129" customFormat="1" ht="27" customHeight="1" x14ac:dyDescent="0.2">
      <c r="A3" s="139"/>
      <c r="B3" s="374"/>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c r="AP3" s="374"/>
      <c r="AQ3" s="374"/>
      <c r="AR3" s="374"/>
      <c r="AS3" s="374"/>
      <c r="AT3" s="374"/>
      <c r="AU3" s="374"/>
      <c r="AV3" s="374"/>
      <c r="AW3" s="374"/>
      <c r="AX3" s="374"/>
      <c r="AY3" s="374"/>
      <c r="AZ3" s="374"/>
      <c r="BA3" s="374"/>
      <c r="BB3" s="374"/>
      <c r="BC3" s="374"/>
      <c r="BD3" s="374"/>
      <c r="BE3" s="374"/>
      <c r="BF3" s="374"/>
      <c r="BG3" s="374"/>
      <c r="BH3" s="374"/>
      <c r="BI3" s="374"/>
      <c r="BJ3" s="374"/>
      <c r="BK3" s="374"/>
      <c r="BL3" s="374"/>
      <c r="BM3" s="374"/>
      <c r="BN3" s="374"/>
      <c r="BO3" s="374"/>
      <c r="BP3" s="374"/>
      <c r="BQ3" s="374"/>
      <c r="BR3" s="374"/>
      <c r="BS3" s="374"/>
      <c r="BT3" s="374"/>
      <c r="BU3" s="374"/>
      <c r="BV3" s="374"/>
      <c r="BW3" s="374"/>
      <c r="BX3" s="374"/>
      <c r="BY3" s="374"/>
      <c r="BZ3" s="374"/>
      <c r="CA3" s="374"/>
      <c r="CB3" s="374"/>
      <c r="CC3" s="374"/>
      <c r="CD3" s="374"/>
      <c r="CE3" s="374"/>
      <c r="CF3" s="374"/>
      <c r="CG3" s="374"/>
      <c r="CH3" s="374"/>
      <c r="CI3" s="374"/>
      <c r="CJ3" s="374"/>
      <c r="CK3" s="374"/>
      <c r="CL3" s="374"/>
      <c r="CM3" s="374"/>
      <c r="CN3" s="374"/>
      <c r="CO3" s="374"/>
      <c r="CP3" s="374"/>
      <c r="CQ3" s="374"/>
      <c r="CR3" s="374"/>
      <c r="CS3" s="374"/>
      <c r="CT3" s="374"/>
      <c r="CU3" s="374"/>
      <c r="CV3" s="374"/>
      <c r="CW3" s="374"/>
      <c r="CX3" s="374"/>
      <c r="CY3" s="374"/>
      <c r="CZ3" s="374"/>
      <c r="DA3" s="374"/>
      <c r="DB3" s="374"/>
      <c r="DC3" s="374"/>
      <c r="DD3" s="374"/>
      <c r="DE3" s="374"/>
      <c r="DF3" s="374"/>
      <c r="DG3" s="374"/>
      <c r="DH3" s="374"/>
      <c r="DI3" s="374"/>
      <c r="DJ3" s="374"/>
      <c r="DK3" s="374"/>
      <c r="DL3" s="374"/>
      <c r="DM3" s="374"/>
      <c r="DN3" s="374"/>
      <c r="DO3" s="374"/>
      <c r="DP3" s="374"/>
      <c r="DQ3" s="374"/>
      <c r="DR3" s="374"/>
      <c r="DS3" s="374"/>
      <c r="DT3" s="374"/>
      <c r="DU3" s="374"/>
      <c r="DV3" s="374"/>
      <c r="DW3" s="374"/>
      <c r="DX3" s="374"/>
      <c r="DY3" s="374"/>
      <c r="DZ3" s="374"/>
      <c r="EA3" s="374"/>
      <c r="EB3" s="374"/>
      <c r="EC3" s="374"/>
      <c r="ED3" s="374"/>
      <c r="EE3" s="374"/>
      <c r="EF3" s="374"/>
      <c r="EG3" s="374"/>
      <c r="EH3" s="374"/>
      <c r="EI3" s="374"/>
      <c r="EJ3" s="374"/>
      <c r="EK3" s="374"/>
      <c r="EL3" s="374"/>
      <c r="EM3" s="374"/>
      <c r="EN3" s="374"/>
      <c r="EO3" s="374"/>
      <c r="EP3" s="374"/>
      <c r="EQ3" s="374"/>
      <c r="ER3" s="374"/>
      <c r="ES3" s="374"/>
      <c r="ET3" s="374"/>
      <c r="EU3" s="374"/>
      <c r="EV3" s="374"/>
      <c r="EW3" s="374"/>
      <c r="EX3" s="374"/>
      <c r="EY3" s="374"/>
      <c r="EZ3" s="374"/>
      <c r="FA3" s="374"/>
      <c r="FB3" s="374"/>
      <c r="FC3" s="374"/>
      <c r="FD3" s="374"/>
      <c r="FE3" s="374"/>
      <c r="FF3" s="374"/>
      <c r="FG3" s="374"/>
      <c r="FH3" s="374"/>
      <c r="FI3" s="374"/>
      <c r="FJ3" s="374"/>
      <c r="FK3" s="374"/>
      <c r="FL3" s="374"/>
      <c r="FM3" s="374"/>
      <c r="FN3" s="374"/>
      <c r="FO3" s="374"/>
      <c r="FP3" s="374"/>
      <c r="FQ3" s="374"/>
      <c r="FR3" s="374"/>
      <c r="FS3" s="374"/>
      <c r="FT3" s="374"/>
      <c r="FU3" s="374"/>
      <c r="FV3" s="374"/>
      <c r="FW3" s="374"/>
      <c r="FX3" s="374"/>
      <c r="FY3" s="374"/>
      <c r="FZ3" s="374"/>
      <c r="GA3" s="374"/>
      <c r="GB3" s="374"/>
      <c r="GC3" s="370" t="s">
        <v>2</v>
      </c>
      <c r="GD3" s="267" t="s">
        <v>7</v>
      </c>
      <c r="GE3" s="270"/>
    </row>
    <row r="4" spans="1:189" s="129" customFormat="1" x14ac:dyDescent="0.2">
      <c r="A4" s="139"/>
      <c r="B4" s="139"/>
      <c r="C4" s="139"/>
      <c r="D4" s="139"/>
      <c r="E4" s="139"/>
      <c r="F4" s="139"/>
      <c r="G4" s="139"/>
      <c r="H4" s="139"/>
      <c r="I4" s="139"/>
      <c r="J4" s="139"/>
      <c r="K4" s="139"/>
      <c r="L4" s="139"/>
      <c r="M4" s="139"/>
      <c r="N4" s="139"/>
      <c r="O4" s="139"/>
      <c r="P4" s="139"/>
      <c r="Q4" s="139"/>
      <c r="R4" s="139"/>
      <c r="S4" s="139"/>
      <c r="T4" s="139"/>
      <c r="U4" s="139"/>
      <c r="V4" s="139"/>
      <c r="W4" s="139"/>
      <c r="X4" s="139"/>
      <c r="Y4" s="139"/>
      <c r="Z4" s="139"/>
      <c r="AA4" s="139"/>
      <c r="AB4" s="139"/>
      <c r="AC4" s="139"/>
      <c r="AD4" s="139"/>
      <c r="AE4" s="139"/>
      <c r="AF4" s="139"/>
      <c r="AG4" s="139"/>
      <c r="AH4" s="139"/>
      <c r="AI4" s="139"/>
      <c r="AJ4" s="139"/>
      <c r="AK4" s="139"/>
      <c r="AL4" s="139"/>
      <c r="AM4" s="139"/>
      <c r="AN4" s="139"/>
      <c r="AO4" s="139"/>
      <c r="AP4" s="139"/>
      <c r="AQ4" s="139"/>
      <c r="AR4" s="139"/>
      <c r="AS4" s="139"/>
      <c r="AT4" s="139"/>
      <c r="AU4" s="139"/>
      <c r="AV4" s="139"/>
      <c r="AW4" s="139"/>
      <c r="AX4" s="139"/>
      <c r="AY4" s="139"/>
      <c r="AZ4" s="139"/>
      <c r="BA4" s="139"/>
      <c r="BB4" s="139"/>
      <c r="BC4" s="139"/>
      <c r="BD4" s="139"/>
      <c r="BE4" s="139"/>
      <c r="BF4" s="139"/>
      <c r="BG4" s="139"/>
      <c r="BH4" s="139"/>
      <c r="BI4" s="139"/>
      <c r="BJ4" s="139"/>
      <c r="BK4" s="139"/>
      <c r="BL4" s="139"/>
      <c r="BM4" s="139"/>
      <c r="BN4" s="139"/>
      <c r="BO4" s="139"/>
      <c r="BP4" s="139"/>
      <c r="BQ4" s="139"/>
      <c r="BR4" s="139"/>
      <c r="BS4" s="139"/>
      <c r="BT4" s="139"/>
      <c r="BU4" s="139"/>
      <c r="BV4" s="139"/>
      <c r="BW4" s="139"/>
      <c r="BX4" s="139"/>
      <c r="BY4" s="139"/>
      <c r="BZ4" s="139"/>
      <c r="CA4" s="139"/>
      <c r="CB4" s="139"/>
      <c r="CC4" s="139"/>
      <c r="CD4" s="139"/>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39"/>
      <c r="ED4" s="139"/>
      <c r="EE4" s="139"/>
      <c r="EF4" s="139"/>
      <c r="EG4" s="139"/>
      <c r="EH4" s="139"/>
      <c r="EI4" s="139"/>
      <c r="EJ4" s="139"/>
      <c r="EK4" s="139"/>
      <c r="EL4" s="139"/>
      <c r="EM4" s="139"/>
      <c r="EN4" s="139"/>
      <c r="EO4" s="139"/>
      <c r="EP4" s="139"/>
      <c r="EQ4" s="139"/>
      <c r="ER4" s="139"/>
      <c r="ES4" s="139"/>
      <c r="ET4" s="139"/>
      <c r="EU4" s="139"/>
      <c r="EV4" s="139"/>
      <c r="EW4" s="139"/>
      <c r="EX4" s="139"/>
      <c r="EY4" s="139"/>
      <c r="EZ4" s="139"/>
      <c r="FA4" s="139"/>
      <c r="FB4" s="139"/>
      <c r="FC4" s="139"/>
      <c r="FD4" s="139"/>
      <c r="FE4" s="139"/>
      <c r="FF4" s="139"/>
      <c r="FG4" s="139"/>
      <c r="FH4" s="139"/>
      <c r="FI4" s="139"/>
      <c r="FJ4" s="139"/>
      <c r="FK4" s="139"/>
      <c r="FL4" s="139"/>
      <c r="FM4" s="139"/>
      <c r="FN4" s="139"/>
      <c r="FO4" s="139"/>
      <c r="FP4" s="139"/>
      <c r="FQ4" s="139"/>
      <c r="FR4" s="139"/>
      <c r="FS4" s="139"/>
      <c r="FT4" s="139"/>
      <c r="FU4" s="139"/>
      <c r="FV4" s="139"/>
      <c r="FW4" s="139"/>
      <c r="FX4" s="139"/>
      <c r="FY4" s="139"/>
      <c r="FZ4" s="139"/>
      <c r="GA4" s="139"/>
      <c r="GB4" s="139"/>
      <c r="GC4" s="139"/>
      <c r="GD4" s="139"/>
      <c r="GE4" s="362">
        <v>0.2</v>
      </c>
      <c r="GF4" s="139"/>
    </row>
    <row r="5" spans="1:189" s="129" customFormat="1" ht="15.75" customHeight="1" x14ac:dyDescent="0.2">
      <c r="A5" s="139"/>
      <c r="B5" s="139"/>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c r="DM5" s="139"/>
      <c r="DN5" s="139"/>
      <c r="DO5" s="139"/>
      <c r="DP5" s="139"/>
      <c r="DQ5" s="139"/>
      <c r="DR5" s="139"/>
      <c r="DS5" s="139"/>
      <c r="DT5" s="139"/>
      <c r="DU5" s="139"/>
      <c r="DV5" s="139"/>
      <c r="DW5" s="139"/>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row>
    <row r="6" spans="1:189" ht="16.5" customHeight="1" x14ac:dyDescent="0.25">
      <c r="A6" s="384" t="s">
        <v>1033</v>
      </c>
      <c r="B6" s="384"/>
      <c r="C6" s="384"/>
      <c r="D6" s="384"/>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4"/>
      <c r="AM6" s="384"/>
      <c r="AN6" s="384"/>
      <c r="AO6" s="384"/>
      <c r="AP6" s="384"/>
      <c r="AQ6" s="384"/>
      <c r="AR6" s="384"/>
      <c r="AS6" s="384"/>
      <c r="AT6" s="384"/>
      <c r="AU6" s="384"/>
      <c r="AV6" s="384"/>
      <c r="AW6" s="384"/>
      <c r="AX6" s="384"/>
      <c r="AY6" s="384"/>
      <c r="AZ6" s="384"/>
      <c r="BA6" s="384"/>
      <c r="BB6" s="384"/>
      <c r="BC6" s="384"/>
      <c r="BD6" s="384"/>
      <c r="BE6" s="384"/>
      <c r="BF6" s="384"/>
      <c r="BG6" s="384"/>
      <c r="BH6" s="384"/>
      <c r="BI6" s="384"/>
      <c r="BJ6" s="384"/>
      <c r="BK6" s="384"/>
      <c r="BL6" s="384"/>
      <c r="BM6" s="384"/>
      <c r="BN6" s="384"/>
      <c r="BO6" s="384"/>
      <c r="BP6" s="384"/>
      <c r="BQ6" s="384"/>
      <c r="BR6" s="384"/>
      <c r="BS6" s="384"/>
      <c r="BT6" s="384"/>
      <c r="BU6" s="384"/>
      <c r="BV6" s="385"/>
      <c r="BW6" s="384"/>
      <c r="BX6" s="384"/>
      <c r="BY6" s="384"/>
      <c r="BZ6" s="384"/>
      <c r="CA6" s="384"/>
      <c r="CB6" s="384"/>
      <c r="CC6" s="384"/>
      <c r="CD6" s="384"/>
      <c r="CE6" s="385"/>
      <c r="CF6" s="384"/>
      <c r="CG6" s="384"/>
      <c r="CH6" s="384"/>
      <c r="CI6" s="384"/>
      <c r="CJ6" s="384"/>
      <c r="CK6" s="384"/>
      <c r="CL6" s="384"/>
      <c r="CM6" s="386"/>
      <c r="CN6" s="386"/>
      <c r="CO6" s="386"/>
      <c r="CP6" s="386"/>
      <c r="CQ6" s="386"/>
      <c r="CR6" s="384"/>
      <c r="CS6" s="384"/>
      <c r="CT6" s="384"/>
      <c r="CU6" s="384"/>
      <c r="CV6" s="384"/>
      <c r="CW6" s="385"/>
      <c r="CX6" s="384"/>
      <c r="CY6" s="384"/>
      <c r="CZ6" s="384"/>
      <c r="DA6" s="384"/>
      <c r="DB6" s="384"/>
      <c r="DC6" s="384"/>
      <c r="DD6" s="384"/>
      <c r="DE6" s="384"/>
      <c r="DF6" s="384"/>
      <c r="DG6" s="384"/>
      <c r="DH6" s="384"/>
      <c r="DI6" s="384"/>
      <c r="DJ6" s="384"/>
      <c r="DK6" s="384"/>
      <c r="DL6" s="384"/>
      <c r="DM6" s="384"/>
      <c r="DN6" s="384"/>
      <c r="DO6" s="385"/>
      <c r="DP6" s="384"/>
      <c r="DQ6" s="384"/>
      <c r="DR6" s="384"/>
      <c r="DS6" s="384"/>
      <c r="DT6" s="384"/>
      <c r="DU6" s="384"/>
      <c r="DV6" s="384"/>
      <c r="DW6" s="384"/>
      <c r="DX6" s="384"/>
      <c r="DY6" s="384"/>
      <c r="DZ6" s="384"/>
      <c r="EA6" s="384"/>
      <c r="EB6" s="384"/>
      <c r="EC6" s="384"/>
      <c r="ED6" s="384"/>
      <c r="EE6" s="384"/>
      <c r="EF6" s="384"/>
      <c r="EG6" s="384"/>
      <c r="EH6" s="384"/>
      <c r="EI6" s="384"/>
      <c r="EJ6" s="384"/>
      <c r="EK6" s="384"/>
      <c r="EL6" s="384"/>
      <c r="EM6" s="384"/>
      <c r="EN6" s="384"/>
      <c r="EO6" s="385"/>
      <c r="EP6" s="384"/>
      <c r="EQ6" s="384"/>
      <c r="ER6" s="384"/>
      <c r="ES6" s="384"/>
      <c r="ET6" s="384"/>
      <c r="EU6" s="384"/>
      <c r="EV6" s="384"/>
      <c r="EW6" s="384"/>
      <c r="EX6" s="384"/>
      <c r="EY6" s="385"/>
      <c r="EZ6" s="384"/>
      <c r="FA6" s="384"/>
      <c r="FB6" s="384"/>
      <c r="FC6" s="384"/>
      <c r="FD6" s="384"/>
      <c r="FE6" s="384"/>
      <c r="FF6" s="384"/>
      <c r="FG6" s="384"/>
      <c r="FH6" s="384"/>
      <c r="FI6" s="384"/>
      <c r="FJ6" s="384"/>
      <c r="FK6" s="384"/>
      <c r="FL6" s="384"/>
      <c r="FM6" s="384"/>
      <c r="FN6" s="384"/>
      <c r="FO6" s="384"/>
      <c r="FP6" s="384"/>
      <c r="FQ6" s="384"/>
      <c r="FR6" s="384"/>
      <c r="FS6" s="384"/>
      <c r="FT6" s="384"/>
      <c r="FU6" s="384"/>
      <c r="FV6" s="384"/>
      <c r="FW6" s="384"/>
      <c r="FX6" s="384"/>
      <c r="FY6" s="384"/>
      <c r="FZ6" s="384"/>
      <c r="GA6" s="384"/>
      <c r="GB6" s="384"/>
      <c r="GC6" s="384"/>
      <c r="GD6" s="384"/>
      <c r="GE6" s="384"/>
      <c r="GF6" s="384"/>
    </row>
    <row r="7" spans="1:189" ht="30.75" customHeight="1" x14ac:dyDescent="0.2">
      <c r="A7" s="373" t="s">
        <v>715</v>
      </c>
      <c r="B7" s="373"/>
      <c r="C7" s="373"/>
      <c r="D7" s="373"/>
      <c r="E7" s="373"/>
      <c r="F7" s="373"/>
      <c r="G7" s="373"/>
      <c r="H7" s="373"/>
      <c r="I7" s="373"/>
      <c r="J7" s="373"/>
      <c r="K7" s="373"/>
      <c r="L7" s="373"/>
      <c r="M7" s="373"/>
      <c r="N7" s="373"/>
      <c r="O7" s="373"/>
      <c r="P7" s="373"/>
      <c r="Q7" s="373"/>
      <c r="R7" s="373"/>
      <c r="S7" s="373"/>
      <c r="T7" s="373"/>
      <c r="U7" s="373"/>
      <c r="V7" s="373"/>
      <c r="W7" s="373"/>
      <c r="X7" s="373"/>
      <c r="Y7" s="373"/>
      <c r="Z7" s="373"/>
      <c r="AA7" s="373"/>
      <c r="AB7" s="373"/>
      <c r="AC7" s="373"/>
      <c r="AD7" s="373"/>
      <c r="AE7" s="373"/>
      <c r="AF7" s="373"/>
      <c r="AG7" s="373"/>
      <c r="AH7" s="373"/>
      <c r="AI7" s="373"/>
      <c r="AJ7" s="373"/>
      <c r="AK7" s="373"/>
      <c r="AL7" s="373"/>
      <c r="AM7" s="373"/>
      <c r="AN7" s="373"/>
      <c r="AO7" s="373"/>
      <c r="AP7" s="373"/>
      <c r="AQ7" s="373"/>
      <c r="AR7" s="373"/>
      <c r="AS7" s="373"/>
      <c r="AT7" s="373"/>
      <c r="AU7" s="373"/>
      <c r="AV7" s="373"/>
      <c r="AW7" s="373"/>
      <c r="AX7" s="373"/>
      <c r="AY7" s="373"/>
      <c r="AZ7" s="373"/>
      <c r="BA7" s="373"/>
      <c r="BB7" s="373"/>
      <c r="BC7" s="373"/>
      <c r="BD7" s="373"/>
      <c r="BE7" s="373"/>
      <c r="BF7" s="373"/>
      <c r="BG7" s="373"/>
      <c r="BH7" s="373"/>
      <c r="BI7" s="373"/>
      <c r="BJ7" s="373"/>
      <c r="BK7" s="373"/>
      <c r="BL7" s="373"/>
      <c r="BM7" s="373"/>
      <c r="BN7" s="373"/>
      <c r="BO7" s="373"/>
      <c r="BP7" s="373"/>
      <c r="BQ7" s="373"/>
      <c r="BR7" s="373"/>
      <c r="BS7" s="373"/>
      <c r="BT7" s="373"/>
      <c r="BU7" s="373"/>
      <c r="BV7" s="373"/>
      <c r="BW7" s="373"/>
      <c r="BX7" s="373"/>
      <c r="BY7" s="373"/>
      <c r="BZ7" s="373"/>
      <c r="CA7" s="373"/>
      <c r="CB7" s="373"/>
      <c r="CC7" s="373"/>
      <c r="CD7" s="373"/>
      <c r="CE7" s="373"/>
      <c r="CF7" s="373"/>
      <c r="CG7" s="373"/>
      <c r="CH7" s="373"/>
      <c r="CI7" s="373"/>
      <c r="CJ7" s="373"/>
      <c r="CK7" s="373"/>
      <c r="CL7" s="373"/>
      <c r="CM7" s="373"/>
      <c r="CN7" s="373"/>
      <c r="CO7" s="373"/>
      <c r="CP7" s="373"/>
      <c r="CQ7" s="373"/>
      <c r="CR7" s="373"/>
      <c r="CS7" s="373"/>
      <c r="CT7" s="373"/>
      <c r="CU7" s="373"/>
      <c r="CV7" s="373"/>
      <c r="CW7" s="373"/>
      <c r="CX7" s="373"/>
      <c r="CY7" s="373"/>
      <c r="CZ7" s="373"/>
      <c r="DA7" s="373"/>
      <c r="DB7" s="373"/>
      <c r="DC7" s="373"/>
      <c r="DD7" s="373"/>
      <c r="DE7" s="373"/>
      <c r="DF7" s="373"/>
      <c r="DG7" s="373"/>
      <c r="DH7" s="373"/>
      <c r="DI7" s="373"/>
      <c r="DJ7" s="373"/>
      <c r="DK7" s="373"/>
      <c r="DL7" s="373"/>
      <c r="DM7" s="373"/>
      <c r="DN7" s="373"/>
      <c r="DO7" s="373"/>
      <c r="DP7" s="373"/>
      <c r="DQ7" s="373"/>
      <c r="DR7" s="373"/>
      <c r="DS7" s="373"/>
      <c r="DT7" s="373"/>
      <c r="DU7" s="373"/>
      <c r="DV7" s="373"/>
      <c r="DW7" s="373"/>
      <c r="DX7" s="373"/>
      <c r="DY7" s="373"/>
      <c r="DZ7" s="373"/>
      <c r="EA7" s="373"/>
      <c r="EB7" s="373"/>
      <c r="EC7" s="373"/>
      <c r="ED7" s="373"/>
      <c r="EE7" s="373"/>
      <c r="EF7" s="373"/>
      <c r="EG7" s="373"/>
      <c r="EH7" s="373"/>
      <c r="EI7" s="373"/>
      <c r="EJ7" s="373"/>
      <c r="EK7" s="373"/>
      <c r="EL7" s="373"/>
      <c r="EM7" s="373"/>
      <c r="EN7" s="373"/>
      <c r="EO7" s="373"/>
      <c r="EP7" s="373"/>
      <c r="EQ7" s="373"/>
      <c r="ER7" s="373"/>
      <c r="ES7" s="373"/>
      <c r="ET7" s="373"/>
      <c r="EU7" s="373"/>
      <c r="EV7" s="373"/>
      <c r="EW7" s="373"/>
      <c r="EX7" s="373"/>
      <c r="EY7" s="373"/>
      <c r="EZ7" s="373"/>
      <c r="FA7" s="373"/>
      <c r="FB7" s="373"/>
      <c r="FC7" s="373"/>
      <c r="FD7" s="373"/>
      <c r="FE7" s="373"/>
      <c r="FF7" s="373"/>
      <c r="FG7" s="373"/>
      <c r="FH7" s="373"/>
      <c r="FI7" s="373"/>
      <c r="FJ7" s="373"/>
      <c r="FK7" s="373"/>
      <c r="FL7" s="373"/>
      <c r="FM7" s="373"/>
      <c r="FN7" s="373"/>
      <c r="FO7" s="373"/>
      <c r="FP7" s="373"/>
      <c r="FQ7" s="373"/>
      <c r="FR7" s="373"/>
      <c r="FS7" s="373"/>
      <c r="FT7" s="373"/>
      <c r="FU7" s="373"/>
      <c r="FV7" s="373"/>
      <c r="FW7" s="373"/>
      <c r="FX7" s="373"/>
      <c r="FY7" s="373"/>
      <c r="FZ7" s="373"/>
      <c r="GA7" s="373"/>
      <c r="GB7" s="373"/>
      <c r="GC7" s="373"/>
      <c r="GD7" s="373"/>
      <c r="GE7" s="373"/>
      <c r="GF7" s="373"/>
    </row>
    <row r="8" spans="1:189" ht="41.25" customHeight="1" x14ac:dyDescent="0.2">
      <c r="A8" s="375" t="s">
        <v>24</v>
      </c>
      <c r="B8" s="377" t="s">
        <v>47</v>
      </c>
      <c r="C8" s="377" t="s">
        <v>28</v>
      </c>
      <c r="D8" s="377" t="s">
        <v>29</v>
      </c>
      <c r="E8" s="377" t="s">
        <v>30</v>
      </c>
      <c r="F8" s="378" t="s">
        <v>12</v>
      </c>
      <c r="G8" s="371" t="s">
        <v>712</v>
      </c>
      <c r="H8" s="371" t="s">
        <v>824</v>
      </c>
      <c r="I8" s="373" t="s">
        <v>719</v>
      </c>
      <c r="J8" s="373"/>
      <c r="K8" s="373"/>
      <c r="L8" s="373"/>
      <c r="M8" s="373"/>
      <c r="N8" s="373"/>
      <c r="O8" s="373"/>
      <c r="P8" s="373"/>
      <c r="Q8" s="373"/>
      <c r="R8" s="373" t="s">
        <v>1001</v>
      </c>
      <c r="S8" s="373"/>
      <c r="T8" s="373"/>
      <c r="U8" s="373"/>
      <c r="V8" s="373"/>
      <c r="W8" s="373"/>
      <c r="X8" s="373"/>
      <c r="Y8" s="373"/>
      <c r="Z8" s="373"/>
      <c r="AA8" s="373" t="s">
        <v>1038</v>
      </c>
      <c r="AB8" s="373"/>
      <c r="AC8" s="373"/>
      <c r="AD8" s="373"/>
      <c r="AE8" s="373"/>
      <c r="AF8" s="373"/>
      <c r="AG8" s="373"/>
      <c r="AH8" s="373"/>
      <c r="AI8" s="373"/>
      <c r="AJ8" s="373" t="s">
        <v>720</v>
      </c>
      <c r="AK8" s="373"/>
      <c r="AL8" s="373"/>
      <c r="AM8" s="373"/>
      <c r="AN8" s="373"/>
      <c r="AO8" s="373"/>
      <c r="AP8" s="373"/>
      <c r="AQ8" s="373"/>
      <c r="AR8" s="373"/>
      <c r="AS8" s="373" t="s">
        <v>735</v>
      </c>
      <c r="AT8" s="373"/>
      <c r="AU8" s="373"/>
      <c r="AV8" s="373"/>
      <c r="AW8" s="373"/>
      <c r="AX8" s="373"/>
      <c r="AY8" s="373"/>
      <c r="AZ8" s="373"/>
      <c r="BA8" s="373"/>
      <c r="BB8" s="373" t="s">
        <v>722</v>
      </c>
      <c r="BC8" s="373"/>
      <c r="BD8" s="373"/>
      <c r="BE8" s="373"/>
      <c r="BF8" s="373"/>
      <c r="BG8" s="373"/>
      <c r="BH8" s="373"/>
      <c r="BI8" s="373"/>
      <c r="BJ8" s="373"/>
      <c r="BK8" s="373" t="s">
        <v>736</v>
      </c>
      <c r="BL8" s="373"/>
      <c r="BM8" s="382"/>
      <c r="BN8" s="373"/>
      <c r="BO8" s="373"/>
      <c r="BP8" s="373"/>
      <c r="BQ8" s="373"/>
      <c r="BR8" s="373"/>
      <c r="BS8" s="373"/>
      <c r="BT8" s="373" t="s">
        <v>945</v>
      </c>
      <c r="BU8" s="373"/>
      <c r="BV8" s="373"/>
      <c r="BW8" s="373"/>
      <c r="BX8" s="373"/>
      <c r="BY8" s="373"/>
      <c r="BZ8" s="373"/>
      <c r="CA8" s="373"/>
      <c r="CB8" s="373"/>
      <c r="CC8" s="373" t="s">
        <v>737</v>
      </c>
      <c r="CD8" s="373"/>
      <c r="CE8" s="373"/>
      <c r="CF8" s="373"/>
      <c r="CG8" s="373"/>
      <c r="CH8" s="373"/>
      <c r="CI8" s="373"/>
      <c r="CJ8" s="373"/>
      <c r="CK8" s="373"/>
      <c r="CL8" s="373" t="s">
        <v>1037</v>
      </c>
      <c r="CM8" s="382"/>
      <c r="CN8" s="382"/>
      <c r="CO8" s="382"/>
      <c r="CP8" s="382"/>
      <c r="CQ8" s="382"/>
      <c r="CR8" s="373"/>
      <c r="CS8" s="373"/>
      <c r="CT8" s="373"/>
      <c r="CU8" s="373" t="s">
        <v>738</v>
      </c>
      <c r="CV8" s="373"/>
      <c r="CW8" s="373"/>
      <c r="CX8" s="373"/>
      <c r="CY8" s="373"/>
      <c r="CZ8" s="373"/>
      <c r="DA8" s="373"/>
      <c r="DB8" s="373"/>
      <c r="DC8" s="373"/>
      <c r="DD8" s="379" t="s">
        <v>1048</v>
      </c>
      <c r="DE8" s="380"/>
      <c r="DF8" s="380"/>
      <c r="DG8" s="380"/>
      <c r="DH8" s="380"/>
      <c r="DI8" s="380"/>
      <c r="DJ8" s="380"/>
      <c r="DK8" s="380"/>
      <c r="DL8" s="381"/>
      <c r="DM8" s="373" t="s">
        <v>725</v>
      </c>
      <c r="DN8" s="373"/>
      <c r="DO8" s="373"/>
      <c r="DP8" s="373"/>
      <c r="DQ8" s="373"/>
      <c r="DR8" s="373"/>
      <c r="DS8" s="373"/>
      <c r="DT8" s="373"/>
      <c r="DU8" s="373"/>
      <c r="DV8" s="373" t="s">
        <v>1049</v>
      </c>
      <c r="DW8" s="373"/>
      <c r="DX8" s="373"/>
      <c r="DY8" s="373"/>
      <c r="DZ8" s="373"/>
      <c r="EA8" s="373"/>
      <c r="EB8" s="373"/>
      <c r="EC8" s="373"/>
      <c r="ED8" s="373"/>
      <c r="EE8" s="373" t="s">
        <v>740</v>
      </c>
      <c r="EF8" s="373"/>
      <c r="EG8" s="373"/>
      <c r="EH8" s="373"/>
      <c r="EI8" s="373"/>
      <c r="EJ8" s="373"/>
      <c r="EK8" s="373"/>
      <c r="EL8" s="373"/>
      <c r="EM8" s="373"/>
      <c r="EN8" s="373" t="s">
        <v>1036</v>
      </c>
      <c r="EO8" s="373"/>
      <c r="EP8" s="373"/>
      <c r="EQ8" s="373"/>
      <c r="ER8" s="373"/>
      <c r="ES8" s="373"/>
      <c r="ET8" s="373"/>
      <c r="EU8" s="373"/>
      <c r="EV8" s="373"/>
      <c r="EW8" s="373" t="s">
        <v>832</v>
      </c>
      <c r="EX8" s="373"/>
      <c r="EY8" s="373"/>
      <c r="EZ8" s="373"/>
      <c r="FA8" s="373"/>
      <c r="FB8" s="373"/>
      <c r="FC8" s="373"/>
      <c r="FD8" s="373"/>
      <c r="FE8" s="373"/>
      <c r="FF8" s="373" t="s">
        <v>1065</v>
      </c>
      <c r="FG8" s="373"/>
      <c r="FH8" s="373"/>
      <c r="FI8" s="373"/>
      <c r="FJ8" s="373"/>
      <c r="FK8" s="373"/>
      <c r="FL8" s="373"/>
      <c r="FM8" s="373"/>
      <c r="FN8" s="373"/>
      <c r="FO8" s="373" t="s">
        <v>1035</v>
      </c>
      <c r="FP8" s="373"/>
      <c r="FQ8" s="373"/>
      <c r="FR8" s="373"/>
      <c r="FS8" s="373"/>
      <c r="FT8" s="373"/>
      <c r="FU8" s="373"/>
      <c r="FV8" s="373"/>
      <c r="FW8" s="373"/>
      <c r="FX8" s="373" t="s">
        <v>1034</v>
      </c>
      <c r="FY8" s="373"/>
      <c r="FZ8" s="373"/>
      <c r="GA8" s="373"/>
      <c r="GB8" s="373"/>
      <c r="GC8" s="373"/>
      <c r="GD8" s="373"/>
      <c r="GE8" s="373"/>
      <c r="GF8" s="373"/>
    </row>
    <row r="9" spans="1:189" s="17" customFormat="1" ht="38.25" x14ac:dyDescent="0.2">
      <c r="A9" s="376"/>
      <c r="B9" s="377"/>
      <c r="C9" s="377"/>
      <c r="D9" s="377"/>
      <c r="E9" s="377"/>
      <c r="F9" s="378"/>
      <c r="G9" s="372"/>
      <c r="H9" s="372"/>
      <c r="I9" s="335" t="s">
        <v>744</v>
      </c>
      <c r="J9" s="335" t="s">
        <v>25</v>
      </c>
      <c r="K9" s="335" t="s">
        <v>5</v>
      </c>
      <c r="L9" s="308" t="s">
        <v>26</v>
      </c>
      <c r="M9" s="335" t="s">
        <v>6</v>
      </c>
      <c r="N9" s="335" t="s">
        <v>949</v>
      </c>
      <c r="O9" s="335" t="s">
        <v>31</v>
      </c>
      <c r="P9" s="335" t="s">
        <v>35</v>
      </c>
      <c r="Q9" s="335" t="s">
        <v>34</v>
      </c>
      <c r="R9" s="335" t="s">
        <v>744</v>
      </c>
      <c r="S9" s="335" t="s">
        <v>25</v>
      </c>
      <c r="T9" s="335" t="s">
        <v>5</v>
      </c>
      <c r="U9" s="308" t="s">
        <v>26</v>
      </c>
      <c r="V9" s="335" t="s">
        <v>6</v>
      </c>
      <c r="W9" s="335" t="s">
        <v>825</v>
      </c>
      <c r="X9" s="335" t="s">
        <v>31</v>
      </c>
      <c r="Y9" s="335" t="s">
        <v>35</v>
      </c>
      <c r="Z9" s="312" t="s">
        <v>34</v>
      </c>
      <c r="AA9" s="310" t="s">
        <v>744</v>
      </c>
      <c r="AB9" s="336" t="s">
        <v>25</v>
      </c>
      <c r="AC9" s="336" t="s">
        <v>5</v>
      </c>
      <c r="AD9" s="271" t="s">
        <v>26</v>
      </c>
      <c r="AE9" s="336" t="s">
        <v>6</v>
      </c>
      <c r="AF9" s="336" t="s">
        <v>825</v>
      </c>
      <c r="AG9" s="336" t="s">
        <v>31</v>
      </c>
      <c r="AH9" s="336" t="s">
        <v>35</v>
      </c>
      <c r="AI9" s="336" t="s">
        <v>34</v>
      </c>
      <c r="AJ9" s="336" t="s">
        <v>754</v>
      </c>
      <c r="AK9" s="336" t="s">
        <v>25</v>
      </c>
      <c r="AL9" s="336" t="s">
        <v>5</v>
      </c>
      <c r="AM9" s="271" t="s">
        <v>26</v>
      </c>
      <c r="AN9" s="336" t="s">
        <v>6</v>
      </c>
      <c r="AO9" s="336" t="s">
        <v>825</v>
      </c>
      <c r="AP9" s="336" t="s">
        <v>31</v>
      </c>
      <c r="AQ9" s="336" t="s">
        <v>35</v>
      </c>
      <c r="AR9" s="336" t="s">
        <v>34</v>
      </c>
      <c r="AS9" s="336" t="s">
        <v>744</v>
      </c>
      <c r="AT9" s="336" t="s">
        <v>25</v>
      </c>
      <c r="AU9" s="336" t="s">
        <v>5</v>
      </c>
      <c r="AV9" s="271" t="s">
        <v>26</v>
      </c>
      <c r="AW9" s="336" t="s">
        <v>6</v>
      </c>
      <c r="AX9" s="336" t="s">
        <v>826</v>
      </c>
      <c r="AY9" s="336" t="s">
        <v>31</v>
      </c>
      <c r="AZ9" s="336" t="s">
        <v>35</v>
      </c>
      <c r="BA9" s="336" t="s">
        <v>34</v>
      </c>
      <c r="BB9" s="336" t="s">
        <v>744</v>
      </c>
      <c r="BC9" s="336" t="s">
        <v>25</v>
      </c>
      <c r="BD9" s="336" t="s">
        <v>5</v>
      </c>
      <c r="BE9" s="271" t="s">
        <v>26</v>
      </c>
      <c r="BF9" s="336" t="s">
        <v>6</v>
      </c>
      <c r="BG9" s="336" t="s">
        <v>825</v>
      </c>
      <c r="BH9" s="336" t="s">
        <v>31</v>
      </c>
      <c r="BI9" s="336" t="s">
        <v>35</v>
      </c>
      <c r="BJ9" s="336" t="s">
        <v>34</v>
      </c>
      <c r="BK9" s="336" t="s">
        <v>744</v>
      </c>
      <c r="BL9" s="336" t="s">
        <v>25</v>
      </c>
      <c r="BM9" s="156" t="s">
        <v>5</v>
      </c>
      <c r="BN9" s="272" t="s">
        <v>26</v>
      </c>
      <c r="BO9" s="272" t="s">
        <v>6</v>
      </c>
      <c r="BP9" s="272" t="s">
        <v>941</v>
      </c>
      <c r="BQ9" s="336" t="s">
        <v>31</v>
      </c>
      <c r="BR9" s="336" t="s">
        <v>35</v>
      </c>
      <c r="BS9" s="336" t="s">
        <v>34</v>
      </c>
      <c r="BT9" s="272" t="s">
        <v>744</v>
      </c>
      <c r="BU9" s="272" t="s">
        <v>25</v>
      </c>
      <c r="BV9" s="272" t="s">
        <v>5</v>
      </c>
      <c r="BW9" s="272" t="s">
        <v>26</v>
      </c>
      <c r="BX9" s="336" t="s">
        <v>6</v>
      </c>
      <c r="BY9" s="336" t="s">
        <v>827</v>
      </c>
      <c r="BZ9" s="336" t="s">
        <v>31</v>
      </c>
      <c r="CA9" s="336" t="s">
        <v>35</v>
      </c>
      <c r="CB9" s="336" t="s">
        <v>34</v>
      </c>
      <c r="CC9" s="336" t="s">
        <v>744</v>
      </c>
      <c r="CD9" s="336" t="s">
        <v>25</v>
      </c>
      <c r="CE9" s="336" t="s">
        <v>5</v>
      </c>
      <c r="CF9" s="271" t="s">
        <v>26</v>
      </c>
      <c r="CG9" s="336" t="s">
        <v>6</v>
      </c>
      <c r="CH9" s="336" t="s">
        <v>826</v>
      </c>
      <c r="CI9" s="336" t="s">
        <v>31</v>
      </c>
      <c r="CJ9" s="336" t="s">
        <v>35</v>
      </c>
      <c r="CK9" s="336" t="s">
        <v>34</v>
      </c>
      <c r="CL9" s="336" t="s">
        <v>744</v>
      </c>
      <c r="CM9" s="156" t="s">
        <v>25</v>
      </c>
      <c r="CN9" s="156" t="s">
        <v>5</v>
      </c>
      <c r="CO9" s="273" t="s">
        <v>26</v>
      </c>
      <c r="CP9" s="336" t="s">
        <v>6</v>
      </c>
      <c r="CQ9" s="336" t="s">
        <v>826</v>
      </c>
      <c r="CR9" s="336" t="s">
        <v>31</v>
      </c>
      <c r="CS9" s="336" t="s">
        <v>35</v>
      </c>
      <c r="CT9" s="336" t="s">
        <v>34</v>
      </c>
      <c r="CU9" s="336" t="s">
        <v>744</v>
      </c>
      <c r="CV9" s="336" t="s">
        <v>25</v>
      </c>
      <c r="CW9" s="336" t="s">
        <v>5</v>
      </c>
      <c r="CX9" s="271" t="s">
        <v>26</v>
      </c>
      <c r="CY9" s="274" t="s">
        <v>6</v>
      </c>
      <c r="CZ9" s="274" t="s">
        <v>826</v>
      </c>
      <c r="DA9" s="336" t="s">
        <v>31</v>
      </c>
      <c r="DB9" s="336" t="s">
        <v>35</v>
      </c>
      <c r="DC9" s="336" t="s">
        <v>34</v>
      </c>
      <c r="DD9" s="336" t="s">
        <v>744</v>
      </c>
      <c r="DE9" s="336" t="s">
        <v>25</v>
      </c>
      <c r="DF9" s="336" t="s">
        <v>5</v>
      </c>
      <c r="DG9" s="271" t="s">
        <v>26</v>
      </c>
      <c r="DH9" s="336" t="s">
        <v>6</v>
      </c>
      <c r="DI9" s="336" t="s">
        <v>827</v>
      </c>
      <c r="DJ9" s="336" t="s">
        <v>31</v>
      </c>
      <c r="DK9" s="336" t="s">
        <v>35</v>
      </c>
      <c r="DL9" s="336" t="s">
        <v>34</v>
      </c>
      <c r="DM9" s="336" t="s">
        <v>744</v>
      </c>
      <c r="DN9" s="336" t="s">
        <v>25</v>
      </c>
      <c r="DO9" s="336" t="s">
        <v>5</v>
      </c>
      <c r="DP9" s="271" t="s">
        <v>26</v>
      </c>
      <c r="DQ9" s="336" t="s">
        <v>6</v>
      </c>
      <c r="DR9" s="336" t="s">
        <v>826</v>
      </c>
      <c r="DS9" s="336" t="s">
        <v>31</v>
      </c>
      <c r="DT9" s="336" t="s">
        <v>35</v>
      </c>
      <c r="DU9" s="336" t="s">
        <v>34</v>
      </c>
      <c r="DV9" s="336" t="s">
        <v>754</v>
      </c>
      <c r="DW9" s="336" t="s">
        <v>25</v>
      </c>
      <c r="DX9" s="336" t="s">
        <v>5</v>
      </c>
      <c r="DY9" s="271" t="s">
        <v>26</v>
      </c>
      <c r="DZ9" s="336" t="s">
        <v>6</v>
      </c>
      <c r="EA9" s="336" t="s">
        <v>826</v>
      </c>
      <c r="EB9" s="336" t="s">
        <v>31</v>
      </c>
      <c r="EC9" s="336" t="s">
        <v>35</v>
      </c>
      <c r="ED9" s="336" t="s">
        <v>34</v>
      </c>
      <c r="EE9" s="336" t="s">
        <v>754</v>
      </c>
      <c r="EF9" s="336" t="s">
        <v>25</v>
      </c>
      <c r="EG9" s="336" t="s">
        <v>5</v>
      </c>
      <c r="EH9" s="271" t="s">
        <v>26</v>
      </c>
      <c r="EI9" s="336" t="s">
        <v>6</v>
      </c>
      <c r="EJ9" s="336" t="s">
        <v>826</v>
      </c>
      <c r="EK9" s="336" t="s">
        <v>31</v>
      </c>
      <c r="EL9" s="336" t="s">
        <v>35</v>
      </c>
      <c r="EM9" s="336" t="s">
        <v>34</v>
      </c>
      <c r="EN9" s="336" t="s">
        <v>744</v>
      </c>
      <c r="EO9" s="336" t="s">
        <v>25</v>
      </c>
      <c r="EP9" s="336" t="s">
        <v>5</v>
      </c>
      <c r="EQ9" s="271" t="s">
        <v>26</v>
      </c>
      <c r="ER9" s="336" t="s">
        <v>6</v>
      </c>
      <c r="ES9" s="336" t="s">
        <v>826</v>
      </c>
      <c r="ET9" s="336" t="s">
        <v>31</v>
      </c>
      <c r="EU9" s="336" t="s">
        <v>35</v>
      </c>
      <c r="EV9" s="336" t="s">
        <v>34</v>
      </c>
      <c r="EW9" s="336" t="s">
        <v>744</v>
      </c>
      <c r="EX9" s="336" t="s">
        <v>25</v>
      </c>
      <c r="EY9" s="336" t="s">
        <v>5</v>
      </c>
      <c r="EZ9" s="271" t="s">
        <v>26</v>
      </c>
      <c r="FA9" s="336" t="s">
        <v>6</v>
      </c>
      <c r="FB9" s="336" t="s">
        <v>6</v>
      </c>
      <c r="FC9" s="336" t="s">
        <v>31</v>
      </c>
      <c r="FD9" s="336" t="s">
        <v>35</v>
      </c>
      <c r="FE9" s="336" t="s">
        <v>34</v>
      </c>
      <c r="FF9" s="336" t="s">
        <v>744</v>
      </c>
      <c r="FG9" s="336" t="s">
        <v>25</v>
      </c>
      <c r="FH9" s="336" t="s">
        <v>5</v>
      </c>
      <c r="FI9" s="271" t="s">
        <v>26</v>
      </c>
      <c r="FJ9" s="336" t="s">
        <v>6</v>
      </c>
      <c r="FK9" s="336" t="s">
        <v>826</v>
      </c>
      <c r="FL9" s="336" t="s">
        <v>31</v>
      </c>
      <c r="FM9" s="336" t="s">
        <v>35</v>
      </c>
      <c r="FN9" s="336" t="s">
        <v>34</v>
      </c>
      <c r="FO9" s="336" t="s">
        <v>744</v>
      </c>
      <c r="FP9" s="336" t="s">
        <v>25</v>
      </c>
      <c r="FQ9" s="336" t="s">
        <v>5</v>
      </c>
      <c r="FR9" s="271" t="s">
        <v>26</v>
      </c>
      <c r="FS9" s="336" t="s">
        <v>6</v>
      </c>
      <c r="FT9" s="336" t="s">
        <v>826</v>
      </c>
      <c r="FU9" s="336" t="s">
        <v>31</v>
      </c>
      <c r="FV9" s="336" t="s">
        <v>35</v>
      </c>
      <c r="FW9" s="336" t="s">
        <v>34</v>
      </c>
      <c r="FX9" s="336" t="s">
        <v>744</v>
      </c>
      <c r="FY9" s="336" t="s">
        <v>25</v>
      </c>
      <c r="FZ9" s="336" t="s">
        <v>5</v>
      </c>
      <c r="GA9" s="271" t="s">
        <v>26</v>
      </c>
      <c r="GB9" s="336" t="s">
        <v>6</v>
      </c>
      <c r="GC9" s="336" t="s">
        <v>826</v>
      </c>
      <c r="GD9" s="336" t="s">
        <v>31</v>
      </c>
      <c r="GE9" s="336" t="s">
        <v>35</v>
      </c>
      <c r="GF9" s="336" t="s">
        <v>34</v>
      </c>
    </row>
    <row r="10" spans="1:189" s="19" customFormat="1" ht="30" customHeight="1" x14ac:dyDescent="0.2">
      <c r="A10" s="275">
        <v>1</v>
      </c>
      <c r="B10" s="78" t="s">
        <v>48</v>
      </c>
      <c r="C10" s="77" t="s">
        <v>380</v>
      </c>
      <c r="D10" s="123">
        <v>1</v>
      </c>
      <c r="E10" s="309" t="s">
        <v>32</v>
      </c>
      <c r="F10" s="313">
        <v>135000</v>
      </c>
      <c r="G10" s="123">
        <v>2</v>
      </c>
      <c r="H10" s="86">
        <f>+F10*G10</f>
        <v>270000</v>
      </c>
      <c r="I10" s="86"/>
      <c r="J10" s="86"/>
      <c r="K10" s="276">
        <f>+J10*0.19</f>
        <v>0</v>
      </c>
      <c r="L10" s="86">
        <f>+J10+K10</f>
        <v>0</v>
      </c>
      <c r="M10" s="277">
        <f t="shared" ref="M10:M73" si="0">L10*$D10</f>
        <v>0</v>
      </c>
      <c r="N10" s="277">
        <f>+M10*G10</f>
        <v>0</v>
      </c>
      <c r="O10" s="278" t="str">
        <f t="shared" ref="O10:O73" si="1">+IF(L10=0,"NO OFERTADO",IF(L10&lt;=($F10*(1+$GE$4)),"CUMPLE","NO CUMPLE"))</f>
        <v>NO OFERTADO</v>
      </c>
      <c r="P10" s="278"/>
      <c r="Q10" s="278" t="s">
        <v>743</v>
      </c>
      <c r="R10" s="278"/>
      <c r="S10" s="86"/>
      <c r="T10" s="279"/>
      <c r="U10" s="86"/>
      <c r="V10" s="277">
        <f t="shared" ref="V10:V73" si="2">U10*$D10</f>
        <v>0</v>
      </c>
      <c r="W10" s="277">
        <f>+V10*G10</f>
        <v>0</v>
      </c>
      <c r="X10" s="278" t="str">
        <f t="shared" ref="X10:X73" si="3">+IF(U10=0,"NO OFERTADO",IF(U10&lt;=($F10*(1+$GE$4)),"CUMPLE","NO CUMPLE"))</f>
        <v>NO OFERTADO</v>
      </c>
      <c r="Y10" s="278">
        <v>0</v>
      </c>
      <c r="Z10" s="314" t="s">
        <v>743</v>
      </c>
      <c r="AA10" s="311"/>
      <c r="AB10" s="86"/>
      <c r="AC10" s="276"/>
      <c r="AD10" s="86">
        <f>AA10+AC10</f>
        <v>0</v>
      </c>
      <c r="AE10" s="277">
        <f t="shared" ref="AE10:AE27" si="4">AD10*$D10</f>
        <v>0</v>
      </c>
      <c r="AF10" s="277">
        <f t="shared" ref="AF10:AF73" si="5">+AE10*G10</f>
        <v>0</v>
      </c>
      <c r="AG10" s="278" t="str">
        <f t="shared" ref="AG10:AG73" si="6">+IF(AD10=0,"NO OFERTADO",IF(AD10&lt;=($F10*(1+$GE$4)),"CUMPLE","NO CUMPLE"))</f>
        <v>NO OFERTADO</v>
      </c>
      <c r="AH10" s="278"/>
      <c r="AI10" s="278" t="s">
        <v>743</v>
      </c>
      <c r="AJ10" s="86"/>
      <c r="AK10" s="86"/>
      <c r="AL10" s="279"/>
      <c r="AM10" s="86">
        <f>+AK10+AL10</f>
        <v>0</v>
      </c>
      <c r="AN10" s="277">
        <f t="shared" ref="AN10:AN73" si="7">AM10*$D10</f>
        <v>0</v>
      </c>
      <c r="AO10" s="277">
        <f t="shared" ref="AO10:AO73" si="8">+AN10*G10</f>
        <v>0</v>
      </c>
      <c r="AP10" s="278" t="str">
        <f t="shared" ref="AP10:AP73" si="9">+IF(AM10=0,"NO OFERTADO",IF(AM10&lt;=($F10*(1+$GE$4)),"CUMPLE","NO CUMPLE"))</f>
        <v>NO OFERTADO</v>
      </c>
      <c r="AQ10" s="278"/>
      <c r="AR10" s="278" t="s">
        <v>743</v>
      </c>
      <c r="AS10" s="86"/>
      <c r="AT10" s="86"/>
      <c r="AU10" s="276"/>
      <c r="AV10" s="86">
        <f>AT10+AU10</f>
        <v>0</v>
      </c>
      <c r="AW10" s="277">
        <f t="shared" ref="AW10:AW73" si="10">AV10*$D10</f>
        <v>0</v>
      </c>
      <c r="AX10" s="277">
        <f>+AW10*H10</f>
        <v>0</v>
      </c>
      <c r="AY10" s="278" t="str">
        <f t="shared" ref="AY10:AY73" si="11">+IF(AV10=0,"NO OFERTADO",IF(AV10&lt;=($F10*(1+$GE$4)),"CUMPLE","NO CUMPLE"))</f>
        <v>NO OFERTADO</v>
      </c>
      <c r="AZ10" s="278"/>
      <c r="BA10" s="278" t="s">
        <v>743</v>
      </c>
      <c r="BB10" s="86"/>
      <c r="BC10" s="86"/>
      <c r="BD10" s="279"/>
      <c r="BE10" s="86">
        <f>BC10+BD10</f>
        <v>0</v>
      </c>
      <c r="BF10" s="277">
        <f t="shared" ref="BF10:BF73" si="12">BE10*$D10</f>
        <v>0</v>
      </c>
      <c r="BG10" s="277">
        <f>+BF10*G10</f>
        <v>0</v>
      </c>
      <c r="BH10" s="278" t="str">
        <f t="shared" ref="BH10:BH73" si="13">+IF(BE10=0,"NO OFERTADO",IF(BE10&lt;=($F10*(1+$GE$4)),"CUMPLE","NO CUMPLE"))</f>
        <v>NO OFERTADO</v>
      </c>
      <c r="BI10" s="278">
        <v>0</v>
      </c>
      <c r="BJ10" s="278" t="s">
        <v>743</v>
      </c>
      <c r="BK10" s="86"/>
      <c r="BL10" s="86"/>
      <c r="BM10" s="276"/>
      <c r="BN10" s="280">
        <f>BL10+BM10</f>
        <v>0</v>
      </c>
      <c r="BO10" s="281">
        <f t="shared" ref="BO10:BO73" si="14">BN10*$D10</f>
        <v>0</v>
      </c>
      <c r="BP10" s="281">
        <f t="shared" ref="BP10:BP73" si="15">+BO10*G10</f>
        <v>0</v>
      </c>
      <c r="BQ10" s="278" t="str">
        <f>+IF(BN10=0,"NO OFERTADO",IF(BN10&lt;=($F10*(1+$GE$4)),"CUMPLE","NO CUMPLE"))</f>
        <v>NO OFERTADO</v>
      </c>
      <c r="BR10" s="278">
        <f>VLOOKUP(B10,'[1]ANEXO TECNICO'!$B$3:$P$334,15,0)</f>
        <v>0</v>
      </c>
      <c r="BS10" s="278" t="s">
        <v>743</v>
      </c>
      <c r="BT10" s="280"/>
      <c r="BU10" s="280"/>
      <c r="BV10" s="282"/>
      <c r="BW10" s="280"/>
      <c r="BX10" s="277">
        <v>0</v>
      </c>
      <c r="BY10" s="277">
        <f t="shared" ref="BY10:BY73" si="16">+BX10*G10</f>
        <v>0</v>
      </c>
      <c r="BZ10" s="278" t="str">
        <f t="shared" ref="BZ10:BZ73" si="17">+IF(BW10=0,"NO OFERTADO",IF(BW10&lt;=($F10*(1+$GE$4)),"CUMPLE","NO CUMPLE"))</f>
        <v>NO OFERTADO</v>
      </c>
      <c r="CA10" s="278"/>
      <c r="CB10" s="278" t="s">
        <v>743</v>
      </c>
      <c r="CC10" s="283"/>
      <c r="CD10" s="283"/>
      <c r="CE10" s="276"/>
      <c r="CF10" s="86">
        <f>CD10+CE10</f>
        <v>0</v>
      </c>
      <c r="CG10" s="277">
        <f>CF10*$D10</f>
        <v>0</v>
      </c>
      <c r="CH10" s="277">
        <f t="shared" ref="CH10:CH73" si="18">+CG10*G10</f>
        <v>0</v>
      </c>
      <c r="CI10" s="278" t="str">
        <f t="shared" ref="CI10:CI73" si="19">+IF(CF10=0,"NO OFERTADO",IF(CF10&lt;=($F10*(1+$GE$4)),"CUMPLE","NO CUMPLE"))</f>
        <v>NO OFERTADO</v>
      </c>
      <c r="CJ10" s="278"/>
      <c r="CK10" s="278" t="s">
        <v>743</v>
      </c>
      <c r="CL10" s="86"/>
      <c r="CM10" s="86"/>
      <c r="CN10" s="276"/>
      <c r="CO10" s="86">
        <f>CM10+CN10</f>
        <v>0</v>
      </c>
      <c r="CP10" s="277">
        <f t="shared" ref="CP10:CP73" si="20">CO10*$D10</f>
        <v>0</v>
      </c>
      <c r="CQ10" s="277">
        <f t="shared" ref="CQ10:CQ73" si="21">+CP10*G10</f>
        <v>0</v>
      </c>
      <c r="CR10" s="278" t="str">
        <f t="shared" ref="CR10:CR73" si="22">+IF(CO10=0,"NO OFERTADO",IF(CO10&lt;=($F10*(1+$GE$4)),"CUMPLE","NO CUMPLE"))</f>
        <v>NO OFERTADO</v>
      </c>
      <c r="CS10" s="278"/>
      <c r="CT10" s="278" t="s">
        <v>743</v>
      </c>
      <c r="CU10" s="86"/>
      <c r="CV10" s="280"/>
      <c r="CW10" s="282"/>
      <c r="CX10" s="280">
        <f>CV10+CW10</f>
        <v>0</v>
      </c>
      <c r="CY10" s="281">
        <f t="shared" ref="CY10:CY73" si="23">CX10*$D10</f>
        <v>0</v>
      </c>
      <c r="CZ10" s="281">
        <f t="shared" ref="CZ10:CZ73" si="24">+CY10*G10</f>
        <v>0</v>
      </c>
      <c r="DA10" s="278" t="str">
        <f t="shared" ref="DA10:DA73" si="25">+IF(CX10=0,"NO OFERTADO",IF(CX10&lt;=($F10*(1+$GE$4)),"CUMPLE","NO CUMPLE"))</f>
        <v>NO OFERTADO</v>
      </c>
      <c r="DB10" s="278"/>
      <c r="DC10" s="278" t="s">
        <v>743</v>
      </c>
      <c r="DD10" s="86"/>
      <c r="DE10" s="86"/>
      <c r="DF10" s="276"/>
      <c r="DG10" s="86">
        <f>DE10+DF10</f>
        <v>0</v>
      </c>
      <c r="DH10" s="277">
        <f t="shared" ref="DH10:DH73" si="26">DG10*$D10</f>
        <v>0</v>
      </c>
      <c r="DI10" s="277">
        <f>+DH10*G10</f>
        <v>0</v>
      </c>
      <c r="DJ10" s="278" t="str">
        <f>+IF(DG10=0,"NO OFERTADO",IF(DG10&lt;=($F10*(1+$GE$4)),"CUMPLE","NO CUMPLE"))</f>
        <v>NO OFERTADO</v>
      </c>
      <c r="DK10" s="278"/>
      <c r="DL10" s="278" t="s">
        <v>743</v>
      </c>
      <c r="DM10" s="86"/>
      <c r="DN10" s="86">
        <v>0</v>
      </c>
      <c r="DO10" s="276">
        <v>0</v>
      </c>
      <c r="DP10" s="86">
        <v>0</v>
      </c>
      <c r="DQ10" s="277">
        <f t="shared" ref="DQ10:DQ73" si="27">+DP10*D10</f>
        <v>0</v>
      </c>
      <c r="DR10" s="277">
        <f t="shared" ref="DR10:DR73" si="28">+DQ10*G10</f>
        <v>0</v>
      </c>
      <c r="DS10" s="278" t="str">
        <f t="shared" ref="DS10:DS73" si="29">+IF(DP10=0,"NO OFERTADO",IF(DP10&lt;=($F10*(1+$GE$4)),"CUMPLE","NO CUMPLE"))</f>
        <v>NO OFERTADO</v>
      </c>
      <c r="DT10" s="278"/>
      <c r="DU10" s="278" t="s">
        <v>743</v>
      </c>
      <c r="DV10" s="86"/>
      <c r="DW10" s="86"/>
      <c r="DX10" s="279"/>
      <c r="DY10" s="86">
        <f>DW10+DX10</f>
        <v>0</v>
      </c>
      <c r="DZ10" s="277">
        <f t="shared" ref="DZ10:DZ73" si="30">DY10*$D10</f>
        <v>0</v>
      </c>
      <c r="EA10" s="277">
        <f>+DZ10*G10</f>
        <v>0</v>
      </c>
      <c r="EB10" s="278" t="str">
        <f t="shared" ref="EB10:EB73" si="31">+IF(DY10=0,"NO OFERTADO",IF(DY10&lt;=($F10*(1+$GE$4)),"CUMPLE","NO CUMPLE"))</f>
        <v>NO OFERTADO</v>
      </c>
      <c r="EC10" s="278"/>
      <c r="ED10" s="278" t="s">
        <v>743</v>
      </c>
      <c r="EE10" s="86" t="s">
        <v>953</v>
      </c>
      <c r="EF10" s="86">
        <v>0</v>
      </c>
      <c r="EG10" s="279">
        <v>0</v>
      </c>
      <c r="EH10" s="86">
        <f>EF10+EG10</f>
        <v>0</v>
      </c>
      <c r="EI10" s="277">
        <f t="shared" ref="EI10:EI73" si="32">EH10*$D10</f>
        <v>0</v>
      </c>
      <c r="EJ10" s="277"/>
      <c r="EK10" s="278" t="str">
        <f t="shared" ref="EK10:EK73" si="33">+IF(EH10=0,"NO OFERTADO",IF(EH10&lt;=($F10*(1+$GE$4)),"CUMPLE","NO CUMPLE"))</f>
        <v>NO OFERTADO</v>
      </c>
      <c r="EL10" s="278" t="s">
        <v>978</v>
      </c>
      <c r="EM10" s="278" t="s">
        <v>743</v>
      </c>
      <c r="EN10" s="86"/>
      <c r="EO10" s="86"/>
      <c r="EP10" s="276"/>
      <c r="EQ10" s="86">
        <v>0</v>
      </c>
      <c r="ER10" s="277">
        <f t="shared" ref="ER10:ER73" si="34">EQ10*$D10</f>
        <v>0</v>
      </c>
      <c r="ES10" s="277">
        <f t="shared" ref="ES10:ES73" si="35">+ER10*G10</f>
        <v>0</v>
      </c>
      <c r="ET10" s="278" t="str">
        <f t="shared" ref="ET10:ET73" si="36">+IF(EQ10=0,"NO OFERTADO",IF(EQ10&lt;=($F10*(1+$GE$4)),"CUMPLE","NO CUMPLE"))</f>
        <v>NO OFERTADO</v>
      </c>
      <c r="EU10" s="278"/>
      <c r="EV10" s="278" t="s">
        <v>743</v>
      </c>
      <c r="EW10" s="86"/>
      <c r="EX10" s="86"/>
      <c r="EY10" s="276"/>
      <c r="EZ10" s="86"/>
      <c r="FA10" s="277">
        <f t="shared" ref="FA10:FA73" si="37">EZ10*$D10</f>
        <v>0</v>
      </c>
      <c r="FB10" s="277">
        <f t="shared" ref="FB10:FB73" si="38">+FA10*G10</f>
        <v>0</v>
      </c>
      <c r="FC10" s="278" t="str">
        <f t="shared" ref="FC10:FC73" si="39">+IF(EZ10=0,"NO OFERTADO",IF(EZ10&lt;=($F10*(1+$GE$4)),"CUMPLE","NO CUMPLE"))</f>
        <v>NO OFERTADO</v>
      </c>
      <c r="FD10" s="278"/>
      <c r="FE10" s="278" t="s">
        <v>743</v>
      </c>
      <c r="FF10" s="86">
        <v>0</v>
      </c>
      <c r="FG10" s="86"/>
      <c r="FH10" s="279">
        <v>0</v>
      </c>
      <c r="FI10" s="86">
        <v>0</v>
      </c>
      <c r="FJ10" s="277">
        <f t="shared" ref="FJ10:FJ73" si="40">FI10*$D10</f>
        <v>0</v>
      </c>
      <c r="FK10" s="277">
        <f>+FJ10*G10</f>
        <v>0</v>
      </c>
      <c r="FL10" s="278" t="str">
        <f t="shared" ref="FL10:FL73" si="41">+IF(FI10=0,"NO OFERTADO",IF(FI10&lt;=($F10*(1+$GE$4)),"CUMPLE","NO CUMPLE"))</f>
        <v>NO OFERTADO</v>
      </c>
      <c r="FM10" s="278"/>
      <c r="FN10" s="278" t="s">
        <v>743</v>
      </c>
      <c r="FO10" s="86"/>
      <c r="FP10" s="86"/>
      <c r="FQ10" s="279"/>
      <c r="FR10" s="86">
        <f>FP10+FQ10</f>
        <v>0</v>
      </c>
      <c r="FS10" s="277">
        <f t="shared" ref="FS10:FS73" si="42">FR10*$D10</f>
        <v>0</v>
      </c>
      <c r="FT10" s="277">
        <f t="shared" ref="FT10:FT73" si="43">+FS10*G10</f>
        <v>0</v>
      </c>
      <c r="FU10" s="278" t="str">
        <f t="shared" ref="FU10:FU73" si="44">+IF(FR10=0,"NO OFERTADO",IF(FR10&lt;=($F10*(1+$GE$4)),"CUMPLE","NO CUMPLE"))</f>
        <v>NO OFERTADO</v>
      </c>
      <c r="FV10" s="278">
        <v>0</v>
      </c>
      <c r="FW10" s="278" t="s">
        <v>743</v>
      </c>
      <c r="FX10" s="86"/>
      <c r="FY10" s="86"/>
      <c r="FZ10" s="279"/>
      <c r="GA10" s="86"/>
      <c r="GB10" s="277">
        <f t="shared" ref="GB10:GB73" si="45">GA10*$D10</f>
        <v>0</v>
      </c>
      <c r="GC10" s="277">
        <f t="shared" ref="GC10:GC73" si="46">+GB10*G10</f>
        <v>0</v>
      </c>
      <c r="GD10" s="278" t="str">
        <f t="shared" ref="GD10:GD73" si="47">+IF(GA10=0,"NO OFERTADO",IF(GA10&lt;=($F10*(1+$GE$4)),"CUMPLE","NO CUMPLE"))</f>
        <v>NO OFERTADO</v>
      </c>
      <c r="GE10" s="278"/>
      <c r="GF10" s="278" t="s">
        <v>743</v>
      </c>
      <c r="GG10" s="25"/>
    </row>
    <row r="11" spans="1:189" s="19" customFormat="1" x14ac:dyDescent="0.2">
      <c r="A11" s="78">
        <v>2</v>
      </c>
      <c r="B11" s="78" t="s">
        <v>49</v>
      </c>
      <c r="C11" s="77" t="s">
        <v>381</v>
      </c>
      <c r="D11" s="123">
        <v>1</v>
      </c>
      <c r="E11" s="309" t="s">
        <v>32</v>
      </c>
      <c r="F11" s="313">
        <v>135000</v>
      </c>
      <c r="G11" s="123">
        <v>1</v>
      </c>
      <c r="H11" s="86">
        <f t="shared" ref="H11:H74" si="48">+F11*G11</f>
        <v>135000</v>
      </c>
      <c r="I11" s="86"/>
      <c r="J11" s="86"/>
      <c r="K11" s="276">
        <f t="shared" ref="K11:K23" si="49">+J11*0.19</f>
        <v>0</v>
      </c>
      <c r="L11" s="86">
        <f t="shared" ref="L11:L74" si="50">+J11+K11</f>
        <v>0</v>
      </c>
      <c r="M11" s="277">
        <f t="shared" si="0"/>
        <v>0</v>
      </c>
      <c r="N11" s="277">
        <f t="shared" ref="N11:N74" si="51">+M11*G11</f>
        <v>0</v>
      </c>
      <c r="O11" s="278" t="str">
        <f t="shared" si="1"/>
        <v>NO OFERTADO</v>
      </c>
      <c r="P11" s="278"/>
      <c r="Q11" s="278" t="s">
        <v>743</v>
      </c>
      <c r="R11" s="278"/>
      <c r="S11" s="86"/>
      <c r="T11" s="279"/>
      <c r="U11" s="86"/>
      <c r="V11" s="277">
        <f t="shared" si="2"/>
        <v>0</v>
      </c>
      <c r="W11" s="277">
        <f t="shared" ref="W11:W74" si="52">+V11*G11</f>
        <v>0</v>
      </c>
      <c r="X11" s="278" t="str">
        <f t="shared" si="3"/>
        <v>NO OFERTADO</v>
      </c>
      <c r="Y11" s="278">
        <v>0</v>
      </c>
      <c r="Z11" s="314" t="s">
        <v>743</v>
      </c>
      <c r="AA11" s="311"/>
      <c r="AB11" s="86"/>
      <c r="AC11" s="276"/>
      <c r="AD11" s="86">
        <f t="shared" ref="AD11" si="53">AA11+AC11</f>
        <v>0</v>
      </c>
      <c r="AE11" s="277">
        <f t="shared" si="4"/>
        <v>0</v>
      </c>
      <c r="AF11" s="277">
        <f t="shared" si="5"/>
        <v>0</v>
      </c>
      <c r="AG11" s="278" t="str">
        <f t="shared" si="6"/>
        <v>NO OFERTADO</v>
      </c>
      <c r="AH11" s="278"/>
      <c r="AI11" s="278" t="s">
        <v>743</v>
      </c>
      <c r="AJ11" s="86"/>
      <c r="AK11" s="86"/>
      <c r="AL11" s="279"/>
      <c r="AM11" s="86">
        <f t="shared" ref="AM11:AM74" si="54">+AK11+AL11</f>
        <v>0</v>
      </c>
      <c r="AN11" s="277">
        <f t="shared" si="7"/>
        <v>0</v>
      </c>
      <c r="AO11" s="277">
        <f t="shared" si="8"/>
        <v>0</v>
      </c>
      <c r="AP11" s="278" t="str">
        <f t="shared" si="9"/>
        <v>NO OFERTADO</v>
      </c>
      <c r="AQ11" s="278"/>
      <c r="AR11" s="278" t="s">
        <v>743</v>
      </c>
      <c r="AS11" s="86"/>
      <c r="AT11" s="86"/>
      <c r="AU11" s="276"/>
      <c r="AV11" s="86">
        <f t="shared" ref="AV11:AV13" si="55">AT11+AU11</f>
        <v>0</v>
      </c>
      <c r="AW11" s="277">
        <f t="shared" si="10"/>
        <v>0</v>
      </c>
      <c r="AX11" s="277">
        <f t="shared" ref="AX11" si="56">+AW11*H11</f>
        <v>0</v>
      </c>
      <c r="AY11" s="278" t="str">
        <f t="shared" si="11"/>
        <v>NO OFERTADO</v>
      </c>
      <c r="AZ11" s="278"/>
      <c r="BA11" s="278" t="s">
        <v>743</v>
      </c>
      <c r="BB11" s="86"/>
      <c r="BC11" s="86"/>
      <c r="BD11" s="279"/>
      <c r="BE11" s="86">
        <f t="shared" ref="BE11:BE73" si="57">BC11+BD11</f>
        <v>0</v>
      </c>
      <c r="BF11" s="277">
        <f t="shared" si="12"/>
        <v>0</v>
      </c>
      <c r="BG11" s="277">
        <f t="shared" ref="BG11:BG74" si="58">+BF11*G11</f>
        <v>0</v>
      </c>
      <c r="BH11" s="278" t="str">
        <f t="shared" si="13"/>
        <v>NO OFERTADO</v>
      </c>
      <c r="BI11" s="278">
        <v>0</v>
      </c>
      <c r="BJ11" s="278" t="s">
        <v>743</v>
      </c>
      <c r="BK11" s="86"/>
      <c r="BL11" s="86"/>
      <c r="BM11" s="276"/>
      <c r="BN11" s="280">
        <f t="shared" ref="BN11:BN13" si="59">BL11+BM11</f>
        <v>0</v>
      </c>
      <c r="BO11" s="281">
        <f t="shared" si="14"/>
        <v>0</v>
      </c>
      <c r="BP11" s="281">
        <f t="shared" si="15"/>
        <v>0</v>
      </c>
      <c r="BQ11" s="278" t="str">
        <f t="shared" ref="BQ11:BQ42" si="60">+IF(BN11=0,"NO OFERTADO",IF(BN11&lt;=($F11*(1+$KI$4)),"CUMPLE","NO CUMPLE"))</f>
        <v>NO OFERTADO</v>
      </c>
      <c r="BR11" s="278">
        <f>VLOOKUP(B11,'[1]ANEXO TECNICO'!$B$3:$P$334,15,0)</f>
        <v>0</v>
      </c>
      <c r="BS11" s="278" t="s">
        <v>743</v>
      </c>
      <c r="BT11" s="280"/>
      <c r="BU11" s="280"/>
      <c r="BV11" s="282"/>
      <c r="BW11" s="280"/>
      <c r="BX11" s="277">
        <v>0</v>
      </c>
      <c r="BY11" s="277">
        <f t="shared" si="16"/>
        <v>0</v>
      </c>
      <c r="BZ11" s="278" t="str">
        <f t="shared" si="17"/>
        <v>NO OFERTADO</v>
      </c>
      <c r="CA11" s="278"/>
      <c r="CB11" s="278" t="s">
        <v>743</v>
      </c>
      <c r="CC11" s="283"/>
      <c r="CD11" s="283"/>
      <c r="CE11" s="276"/>
      <c r="CF11" s="86">
        <f t="shared" ref="CF11:CF13" si="61">CD11+CE11</f>
        <v>0</v>
      </c>
      <c r="CG11" s="277">
        <f t="shared" ref="CG11:CG74" si="62">CF11*$D11</f>
        <v>0</v>
      </c>
      <c r="CH11" s="277">
        <f t="shared" si="18"/>
        <v>0</v>
      </c>
      <c r="CI11" s="278" t="str">
        <f t="shared" si="19"/>
        <v>NO OFERTADO</v>
      </c>
      <c r="CJ11" s="278"/>
      <c r="CK11" s="278" t="s">
        <v>743</v>
      </c>
      <c r="CL11" s="86"/>
      <c r="CM11" s="86"/>
      <c r="CN11" s="276"/>
      <c r="CO11" s="86">
        <f t="shared" ref="CO11:CO13" si="63">CM11+CN11</f>
        <v>0</v>
      </c>
      <c r="CP11" s="277">
        <f t="shared" si="20"/>
        <v>0</v>
      </c>
      <c r="CQ11" s="277">
        <f t="shared" si="21"/>
        <v>0</v>
      </c>
      <c r="CR11" s="278" t="str">
        <f t="shared" si="22"/>
        <v>NO OFERTADO</v>
      </c>
      <c r="CS11" s="278"/>
      <c r="CT11" s="278" t="s">
        <v>743</v>
      </c>
      <c r="CU11" s="86"/>
      <c r="CV11" s="280"/>
      <c r="CW11" s="282"/>
      <c r="CX11" s="280">
        <f t="shared" ref="CX11:CX13" si="64">CV11+CW11</f>
        <v>0</v>
      </c>
      <c r="CY11" s="281">
        <f t="shared" si="23"/>
        <v>0</v>
      </c>
      <c r="CZ11" s="281">
        <f t="shared" si="24"/>
        <v>0</v>
      </c>
      <c r="DA11" s="278" t="str">
        <f t="shared" si="25"/>
        <v>NO OFERTADO</v>
      </c>
      <c r="DB11" s="278"/>
      <c r="DC11" s="278" t="s">
        <v>743</v>
      </c>
      <c r="DD11" s="86"/>
      <c r="DE11" s="86"/>
      <c r="DF11" s="276"/>
      <c r="DG11" s="86">
        <f t="shared" ref="DG11:DG13" si="65">DE11+DF11</f>
        <v>0</v>
      </c>
      <c r="DH11" s="277">
        <f t="shared" si="26"/>
        <v>0</v>
      </c>
      <c r="DI11" s="277">
        <f t="shared" ref="DI11:DI74" si="66">+DH11*G11</f>
        <v>0</v>
      </c>
      <c r="DJ11" s="278" t="str">
        <f t="shared" ref="DJ11:DJ74" si="67">+IF(DG11=0,"NO OFERTADO",IF(DG11&lt;=($F11*(1+$GE$4)),"CUMPLE","NO CUMPLE"))</f>
        <v>NO OFERTADO</v>
      </c>
      <c r="DK11" s="278"/>
      <c r="DL11" s="278" t="s">
        <v>743</v>
      </c>
      <c r="DM11" s="86"/>
      <c r="DN11" s="86"/>
      <c r="DO11" s="276"/>
      <c r="DP11" s="86">
        <v>0</v>
      </c>
      <c r="DQ11" s="277">
        <f t="shared" si="27"/>
        <v>0</v>
      </c>
      <c r="DR11" s="277">
        <f t="shared" si="28"/>
        <v>0</v>
      </c>
      <c r="DS11" s="278" t="str">
        <f t="shared" si="29"/>
        <v>NO OFERTADO</v>
      </c>
      <c r="DT11" s="278"/>
      <c r="DU11" s="278" t="s">
        <v>743</v>
      </c>
      <c r="DV11" s="86"/>
      <c r="DW11" s="86"/>
      <c r="DX11" s="279"/>
      <c r="DY11" s="86">
        <f t="shared" ref="DY11:DY13" si="68">DW11+DX11</f>
        <v>0</v>
      </c>
      <c r="DZ11" s="277">
        <f t="shared" si="30"/>
        <v>0</v>
      </c>
      <c r="EA11" s="277">
        <f t="shared" ref="EA11:EA74" si="69">+DZ11*G11</f>
        <v>0</v>
      </c>
      <c r="EB11" s="278" t="str">
        <f t="shared" si="31"/>
        <v>NO OFERTADO</v>
      </c>
      <c r="EC11" s="278"/>
      <c r="ED11" s="278" t="s">
        <v>743</v>
      </c>
      <c r="EE11" s="86" t="s">
        <v>953</v>
      </c>
      <c r="EF11" s="86">
        <v>0</v>
      </c>
      <c r="EG11" s="279">
        <v>0</v>
      </c>
      <c r="EH11" s="86">
        <f t="shared" ref="EH11:EH13" si="70">EF11+EG11</f>
        <v>0</v>
      </c>
      <c r="EI11" s="277">
        <f t="shared" si="32"/>
        <v>0</v>
      </c>
      <c r="EJ11" s="277"/>
      <c r="EK11" s="278" t="str">
        <f t="shared" si="33"/>
        <v>NO OFERTADO</v>
      </c>
      <c r="EL11" s="278" t="s">
        <v>978</v>
      </c>
      <c r="EM11" s="278" t="s">
        <v>743</v>
      </c>
      <c r="EN11" s="86"/>
      <c r="EO11" s="86"/>
      <c r="EP11" s="276"/>
      <c r="EQ11" s="86">
        <v>0</v>
      </c>
      <c r="ER11" s="277">
        <f t="shared" si="34"/>
        <v>0</v>
      </c>
      <c r="ES11" s="277">
        <f t="shared" si="35"/>
        <v>0</v>
      </c>
      <c r="ET11" s="278" t="str">
        <f t="shared" si="36"/>
        <v>NO OFERTADO</v>
      </c>
      <c r="EU11" s="278"/>
      <c r="EV11" s="278" t="s">
        <v>743</v>
      </c>
      <c r="EW11" s="86"/>
      <c r="EX11" s="86"/>
      <c r="EY11" s="276"/>
      <c r="EZ11" s="86"/>
      <c r="FA11" s="277">
        <f t="shared" si="37"/>
        <v>0</v>
      </c>
      <c r="FB11" s="277">
        <f t="shared" si="38"/>
        <v>0</v>
      </c>
      <c r="FC11" s="278" t="str">
        <f t="shared" si="39"/>
        <v>NO OFERTADO</v>
      </c>
      <c r="FD11" s="278"/>
      <c r="FE11" s="278" t="s">
        <v>743</v>
      </c>
      <c r="FF11" s="86">
        <v>0</v>
      </c>
      <c r="FG11" s="86"/>
      <c r="FH11" s="279">
        <v>0</v>
      </c>
      <c r="FI11" s="86">
        <v>0</v>
      </c>
      <c r="FJ11" s="277">
        <f t="shared" si="40"/>
        <v>0</v>
      </c>
      <c r="FK11" s="277">
        <f t="shared" ref="FK11:FK74" si="71">+FJ11*G11</f>
        <v>0</v>
      </c>
      <c r="FL11" s="278" t="str">
        <f t="shared" si="41"/>
        <v>NO OFERTADO</v>
      </c>
      <c r="FM11" s="278"/>
      <c r="FN11" s="278" t="s">
        <v>743</v>
      </c>
      <c r="FO11" s="86"/>
      <c r="FP11" s="86"/>
      <c r="FQ11" s="279"/>
      <c r="FR11" s="86">
        <f t="shared" ref="FR11:FR13" si="72">FP11+FQ11</f>
        <v>0</v>
      </c>
      <c r="FS11" s="277">
        <f t="shared" si="42"/>
        <v>0</v>
      </c>
      <c r="FT11" s="277">
        <f t="shared" si="43"/>
        <v>0</v>
      </c>
      <c r="FU11" s="278" t="str">
        <f t="shared" si="44"/>
        <v>NO OFERTADO</v>
      </c>
      <c r="FV11" s="278">
        <v>0</v>
      </c>
      <c r="FW11" s="278" t="s">
        <v>743</v>
      </c>
      <c r="FX11" s="86"/>
      <c r="FY11" s="86"/>
      <c r="FZ11" s="279"/>
      <c r="GA11" s="86"/>
      <c r="GB11" s="277">
        <f t="shared" si="45"/>
        <v>0</v>
      </c>
      <c r="GC11" s="277">
        <f t="shared" si="46"/>
        <v>0</v>
      </c>
      <c r="GD11" s="278" t="str">
        <f t="shared" si="47"/>
        <v>NO OFERTADO</v>
      </c>
      <c r="GE11" s="278"/>
      <c r="GF11" s="278" t="s">
        <v>743</v>
      </c>
      <c r="GG11" s="25"/>
    </row>
    <row r="12" spans="1:189" s="19" customFormat="1" x14ac:dyDescent="0.2">
      <c r="A12" s="78">
        <v>3</v>
      </c>
      <c r="B12" s="78" t="s">
        <v>50</v>
      </c>
      <c r="C12" s="77" t="s">
        <v>382</v>
      </c>
      <c r="D12" s="123">
        <v>1</v>
      </c>
      <c r="E12" s="309" t="s">
        <v>32</v>
      </c>
      <c r="F12" s="313">
        <v>5914.3</v>
      </c>
      <c r="G12" s="123">
        <v>413</v>
      </c>
      <c r="H12" s="86">
        <f t="shared" si="48"/>
        <v>2442605.9</v>
      </c>
      <c r="I12" s="86"/>
      <c r="J12" s="86"/>
      <c r="K12" s="276">
        <f t="shared" si="49"/>
        <v>0</v>
      </c>
      <c r="L12" s="86">
        <f t="shared" si="50"/>
        <v>0</v>
      </c>
      <c r="M12" s="277">
        <f t="shared" si="0"/>
        <v>0</v>
      </c>
      <c r="N12" s="277">
        <f t="shared" si="51"/>
        <v>0</v>
      </c>
      <c r="O12" s="278" t="str">
        <f t="shared" si="1"/>
        <v>NO OFERTADO</v>
      </c>
      <c r="P12" s="278"/>
      <c r="Q12" s="278" t="s">
        <v>743</v>
      </c>
      <c r="R12" s="278"/>
      <c r="S12" s="86"/>
      <c r="T12" s="279"/>
      <c r="U12" s="86"/>
      <c r="V12" s="277">
        <f t="shared" si="2"/>
        <v>0</v>
      </c>
      <c r="W12" s="277">
        <f t="shared" si="52"/>
        <v>0</v>
      </c>
      <c r="X12" s="278" t="str">
        <f t="shared" si="3"/>
        <v>NO OFERTADO</v>
      </c>
      <c r="Y12" s="278">
        <v>0</v>
      </c>
      <c r="Z12" s="314" t="s">
        <v>743</v>
      </c>
      <c r="AA12" s="311" t="s">
        <v>935</v>
      </c>
      <c r="AB12" s="86">
        <v>4528</v>
      </c>
      <c r="AC12" s="276">
        <v>860</v>
      </c>
      <c r="AD12" s="86">
        <f>+AB12+AC12</f>
        <v>5388</v>
      </c>
      <c r="AE12" s="277">
        <f t="shared" si="4"/>
        <v>5388</v>
      </c>
      <c r="AF12" s="277">
        <f t="shared" si="5"/>
        <v>2225244</v>
      </c>
      <c r="AG12" s="278" t="str">
        <f t="shared" si="6"/>
        <v>CUMPLE</v>
      </c>
      <c r="AH12" s="278" t="s">
        <v>828</v>
      </c>
      <c r="AI12" s="278" t="s">
        <v>822</v>
      </c>
      <c r="AJ12" s="86"/>
      <c r="AK12" s="86"/>
      <c r="AL12" s="279"/>
      <c r="AM12" s="86">
        <f t="shared" si="54"/>
        <v>0</v>
      </c>
      <c r="AN12" s="277">
        <f t="shared" si="7"/>
        <v>0</v>
      </c>
      <c r="AO12" s="277">
        <f t="shared" si="8"/>
        <v>0</v>
      </c>
      <c r="AP12" s="278" t="str">
        <f t="shared" si="9"/>
        <v>NO OFERTADO</v>
      </c>
      <c r="AQ12" s="278"/>
      <c r="AR12" s="278" t="s">
        <v>743</v>
      </c>
      <c r="AS12" s="86" t="s">
        <v>756</v>
      </c>
      <c r="AT12" s="86">
        <v>4970</v>
      </c>
      <c r="AU12" s="279">
        <v>944</v>
      </c>
      <c r="AV12" s="86">
        <f t="shared" si="55"/>
        <v>5914</v>
      </c>
      <c r="AW12" s="277">
        <f t="shared" si="10"/>
        <v>5914</v>
      </c>
      <c r="AX12" s="277">
        <f>+AW12*G12</f>
        <v>2442482</v>
      </c>
      <c r="AY12" s="278" t="str">
        <f t="shared" si="11"/>
        <v>CUMPLE</v>
      </c>
      <c r="AZ12" s="278" t="s">
        <v>828</v>
      </c>
      <c r="BA12" s="278" t="s">
        <v>822</v>
      </c>
      <c r="BB12" s="86"/>
      <c r="BC12" s="86"/>
      <c r="BD12" s="279"/>
      <c r="BE12" s="86">
        <f t="shared" si="57"/>
        <v>0</v>
      </c>
      <c r="BF12" s="277">
        <f t="shared" si="12"/>
        <v>0</v>
      </c>
      <c r="BG12" s="277">
        <f t="shared" si="58"/>
        <v>0</v>
      </c>
      <c r="BH12" s="278" t="str">
        <f t="shared" si="13"/>
        <v>NO OFERTADO</v>
      </c>
      <c r="BI12" s="278">
        <v>0</v>
      </c>
      <c r="BJ12" s="278" t="s">
        <v>743</v>
      </c>
      <c r="BK12" s="86"/>
      <c r="BL12" s="86"/>
      <c r="BM12" s="276"/>
      <c r="BN12" s="280">
        <f t="shared" si="59"/>
        <v>0</v>
      </c>
      <c r="BO12" s="281">
        <f t="shared" si="14"/>
        <v>0</v>
      </c>
      <c r="BP12" s="281">
        <f t="shared" si="15"/>
        <v>0</v>
      </c>
      <c r="BQ12" s="278" t="str">
        <f t="shared" si="60"/>
        <v>NO OFERTADO</v>
      </c>
      <c r="BR12" s="278">
        <f>VLOOKUP(B12,'[1]ANEXO TECNICO'!$B$3:$P$334,15,0)</f>
        <v>0</v>
      </c>
      <c r="BS12" s="278" t="s">
        <v>743</v>
      </c>
      <c r="BT12" s="280"/>
      <c r="BU12" s="280"/>
      <c r="BV12" s="282"/>
      <c r="BW12" s="280"/>
      <c r="BX12" s="277">
        <v>0</v>
      </c>
      <c r="BY12" s="277">
        <f t="shared" si="16"/>
        <v>0</v>
      </c>
      <c r="BZ12" s="278" t="str">
        <f t="shared" si="17"/>
        <v>NO OFERTADO</v>
      </c>
      <c r="CA12" s="278"/>
      <c r="CB12" s="278" t="s">
        <v>743</v>
      </c>
      <c r="CC12" s="283"/>
      <c r="CD12" s="283"/>
      <c r="CE12" s="276"/>
      <c r="CF12" s="86">
        <f t="shared" si="61"/>
        <v>0</v>
      </c>
      <c r="CG12" s="277">
        <f t="shared" si="62"/>
        <v>0</v>
      </c>
      <c r="CH12" s="277">
        <f t="shared" si="18"/>
        <v>0</v>
      </c>
      <c r="CI12" s="278" t="str">
        <f t="shared" si="19"/>
        <v>NO OFERTADO</v>
      </c>
      <c r="CJ12" s="278"/>
      <c r="CK12" s="278" t="s">
        <v>743</v>
      </c>
      <c r="CL12" s="86"/>
      <c r="CM12" s="86"/>
      <c r="CN12" s="276"/>
      <c r="CO12" s="86">
        <f t="shared" si="63"/>
        <v>0</v>
      </c>
      <c r="CP12" s="277">
        <f t="shared" si="20"/>
        <v>0</v>
      </c>
      <c r="CQ12" s="277">
        <f t="shared" si="21"/>
        <v>0</v>
      </c>
      <c r="CR12" s="278" t="str">
        <f t="shared" si="22"/>
        <v>NO OFERTADO</v>
      </c>
      <c r="CS12" s="278"/>
      <c r="CT12" s="278" t="s">
        <v>743</v>
      </c>
      <c r="CU12" s="86"/>
      <c r="CV12" s="280"/>
      <c r="CW12" s="282"/>
      <c r="CX12" s="280">
        <f t="shared" si="64"/>
        <v>0</v>
      </c>
      <c r="CY12" s="281">
        <f t="shared" si="23"/>
        <v>0</v>
      </c>
      <c r="CZ12" s="281">
        <f t="shared" si="24"/>
        <v>0</v>
      </c>
      <c r="DA12" s="278" t="str">
        <f t="shared" si="25"/>
        <v>NO OFERTADO</v>
      </c>
      <c r="DB12" s="278"/>
      <c r="DC12" s="278" t="s">
        <v>743</v>
      </c>
      <c r="DD12" s="86"/>
      <c r="DE12" s="86"/>
      <c r="DF12" s="276"/>
      <c r="DG12" s="86">
        <f t="shared" si="65"/>
        <v>0</v>
      </c>
      <c r="DH12" s="277">
        <f t="shared" si="26"/>
        <v>0</v>
      </c>
      <c r="DI12" s="277">
        <f t="shared" si="66"/>
        <v>0</v>
      </c>
      <c r="DJ12" s="278" t="str">
        <f t="shared" si="67"/>
        <v>NO OFERTADO</v>
      </c>
      <c r="DK12" s="278"/>
      <c r="DL12" s="278" t="s">
        <v>743</v>
      </c>
      <c r="DM12" s="86"/>
      <c r="DN12" s="86"/>
      <c r="DO12" s="276"/>
      <c r="DP12" s="86">
        <v>0</v>
      </c>
      <c r="DQ12" s="277">
        <f t="shared" si="27"/>
        <v>0</v>
      </c>
      <c r="DR12" s="277">
        <f t="shared" si="28"/>
        <v>0</v>
      </c>
      <c r="DS12" s="278" t="str">
        <f t="shared" si="29"/>
        <v>NO OFERTADO</v>
      </c>
      <c r="DT12" s="278"/>
      <c r="DU12" s="278" t="s">
        <v>743</v>
      </c>
      <c r="DV12" s="86"/>
      <c r="DW12" s="86"/>
      <c r="DX12" s="279"/>
      <c r="DY12" s="86">
        <f t="shared" si="68"/>
        <v>0</v>
      </c>
      <c r="DZ12" s="277">
        <f t="shared" si="30"/>
        <v>0</v>
      </c>
      <c r="EA12" s="277">
        <f t="shared" si="69"/>
        <v>0</v>
      </c>
      <c r="EB12" s="278" t="str">
        <f t="shared" si="31"/>
        <v>NO OFERTADO</v>
      </c>
      <c r="EC12" s="278"/>
      <c r="ED12" s="278" t="s">
        <v>743</v>
      </c>
      <c r="EE12" s="86" t="s">
        <v>954</v>
      </c>
      <c r="EF12" s="86">
        <v>11250.420168067227</v>
      </c>
      <c r="EG12" s="279">
        <v>2137.5798319327732</v>
      </c>
      <c r="EH12" s="86">
        <f t="shared" si="70"/>
        <v>13388</v>
      </c>
      <c r="EI12" s="277">
        <f t="shared" si="32"/>
        <v>13388</v>
      </c>
      <c r="EJ12" s="277">
        <f t="shared" ref="EJ12:EJ75" si="73">+EI12*G12</f>
        <v>5529244</v>
      </c>
      <c r="EK12" s="278" t="str">
        <f t="shared" si="33"/>
        <v>NO CUMPLE</v>
      </c>
      <c r="EL12" s="278" t="s">
        <v>828</v>
      </c>
      <c r="EM12" s="278" t="s">
        <v>743</v>
      </c>
      <c r="EN12" s="86"/>
      <c r="EO12" s="86"/>
      <c r="EP12" s="276"/>
      <c r="EQ12" s="86">
        <v>0</v>
      </c>
      <c r="ER12" s="277">
        <f t="shared" si="34"/>
        <v>0</v>
      </c>
      <c r="ES12" s="277">
        <f t="shared" si="35"/>
        <v>0</v>
      </c>
      <c r="ET12" s="278" t="str">
        <f t="shared" si="36"/>
        <v>NO OFERTADO</v>
      </c>
      <c r="EU12" s="278"/>
      <c r="EV12" s="278" t="s">
        <v>743</v>
      </c>
      <c r="EW12" s="86"/>
      <c r="EX12" s="86"/>
      <c r="EY12" s="276"/>
      <c r="EZ12" s="86"/>
      <c r="FA12" s="277">
        <f t="shared" si="37"/>
        <v>0</v>
      </c>
      <c r="FB12" s="277">
        <f t="shared" si="38"/>
        <v>0</v>
      </c>
      <c r="FC12" s="278" t="str">
        <f t="shared" si="39"/>
        <v>NO OFERTADO</v>
      </c>
      <c r="FD12" s="278"/>
      <c r="FE12" s="278" t="s">
        <v>743</v>
      </c>
      <c r="FF12" s="86">
        <v>0</v>
      </c>
      <c r="FG12" s="86"/>
      <c r="FH12" s="279">
        <v>0</v>
      </c>
      <c r="FI12" s="86">
        <v>0</v>
      </c>
      <c r="FJ12" s="277">
        <f t="shared" si="40"/>
        <v>0</v>
      </c>
      <c r="FK12" s="277">
        <f t="shared" si="71"/>
        <v>0</v>
      </c>
      <c r="FL12" s="278" t="str">
        <f t="shared" si="41"/>
        <v>NO OFERTADO</v>
      </c>
      <c r="FM12" s="278"/>
      <c r="FN12" s="278" t="s">
        <v>743</v>
      </c>
      <c r="FO12" s="86"/>
      <c r="FP12" s="86"/>
      <c r="FQ12" s="279"/>
      <c r="FR12" s="86">
        <f t="shared" si="72"/>
        <v>0</v>
      </c>
      <c r="FS12" s="277">
        <f t="shared" si="42"/>
        <v>0</v>
      </c>
      <c r="FT12" s="277">
        <f t="shared" si="43"/>
        <v>0</v>
      </c>
      <c r="FU12" s="278" t="str">
        <f t="shared" si="44"/>
        <v>NO OFERTADO</v>
      </c>
      <c r="FV12" s="278">
        <v>0</v>
      </c>
      <c r="FW12" s="278" t="s">
        <v>743</v>
      </c>
      <c r="FX12" s="86"/>
      <c r="FY12" s="86"/>
      <c r="FZ12" s="279"/>
      <c r="GA12" s="86"/>
      <c r="GB12" s="277">
        <f t="shared" si="45"/>
        <v>0</v>
      </c>
      <c r="GC12" s="277">
        <f t="shared" si="46"/>
        <v>0</v>
      </c>
      <c r="GD12" s="278" t="str">
        <f t="shared" si="47"/>
        <v>NO OFERTADO</v>
      </c>
      <c r="GE12" s="278"/>
      <c r="GF12" s="278" t="s">
        <v>743</v>
      </c>
      <c r="GG12" s="25"/>
    </row>
    <row r="13" spans="1:189" s="19" customFormat="1" x14ac:dyDescent="0.2">
      <c r="A13" s="78">
        <v>4</v>
      </c>
      <c r="B13" s="78" t="s">
        <v>51</v>
      </c>
      <c r="C13" s="77" t="s">
        <v>383</v>
      </c>
      <c r="D13" s="123">
        <v>1</v>
      </c>
      <c r="E13" s="309" t="s">
        <v>32</v>
      </c>
      <c r="F13" s="313">
        <v>5914.3</v>
      </c>
      <c r="G13" s="123">
        <v>145</v>
      </c>
      <c r="H13" s="86">
        <f t="shared" si="48"/>
        <v>857573.5</v>
      </c>
      <c r="I13" s="86"/>
      <c r="J13" s="86"/>
      <c r="K13" s="276">
        <f t="shared" si="49"/>
        <v>0</v>
      </c>
      <c r="L13" s="86">
        <f t="shared" si="50"/>
        <v>0</v>
      </c>
      <c r="M13" s="277">
        <f t="shared" si="0"/>
        <v>0</v>
      </c>
      <c r="N13" s="277">
        <f t="shared" si="51"/>
        <v>0</v>
      </c>
      <c r="O13" s="278" t="str">
        <f t="shared" si="1"/>
        <v>NO OFERTADO</v>
      </c>
      <c r="P13" s="278"/>
      <c r="Q13" s="278" t="s">
        <v>743</v>
      </c>
      <c r="R13" s="278"/>
      <c r="S13" s="86"/>
      <c r="T13" s="279"/>
      <c r="U13" s="86"/>
      <c r="V13" s="277">
        <f t="shared" si="2"/>
        <v>0</v>
      </c>
      <c r="W13" s="277">
        <f t="shared" si="52"/>
        <v>0</v>
      </c>
      <c r="X13" s="278" t="str">
        <f t="shared" si="3"/>
        <v>NO OFERTADO</v>
      </c>
      <c r="Y13" s="278">
        <v>0</v>
      </c>
      <c r="Z13" s="314" t="s">
        <v>743</v>
      </c>
      <c r="AA13" s="311" t="s">
        <v>935</v>
      </c>
      <c r="AB13" s="86">
        <v>4528</v>
      </c>
      <c r="AC13" s="276">
        <v>860</v>
      </c>
      <c r="AD13" s="86">
        <f t="shared" ref="AD13:AD76" si="74">+AB13+AC13</f>
        <v>5388</v>
      </c>
      <c r="AE13" s="277">
        <f t="shared" si="4"/>
        <v>5388</v>
      </c>
      <c r="AF13" s="277">
        <f t="shared" si="5"/>
        <v>781260</v>
      </c>
      <c r="AG13" s="278" t="str">
        <f t="shared" si="6"/>
        <v>CUMPLE</v>
      </c>
      <c r="AH13" s="278" t="s">
        <v>828</v>
      </c>
      <c r="AI13" s="278" t="s">
        <v>822</v>
      </c>
      <c r="AJ13" s="86"/>
      <c r="AK13" s="86"/>
      <c r="AL13" s="279"/>
      <c r="AM13" s="86">
        <f t="shared" si="54"/>
        <v>0</v>
      </c>
      <c r="AN13" s="277">
        <f t="shared" si="7"/>
        <v>0</v>
      </c>
      <c r="AO13" s="277">
        <f t="shared" si="8"/>
        <v>0</v>
      </c>
      <c r="AP13" s="278" t="str">
        <f t="shared" si="9"/>
        <v>NO OFERTADO</v>
      </c>
      <c r="AQ13" s="278"/>
      <c r="AR13" s="278" t="s">
        <v>743</v>
      </c>
      <c r="AS13" s="86" t="s">
        <v>756</v>
      </c>
      <c r="AT13" s="86">
        <v>4970</v>
      </c>
      <c r="AU13" s="279">
        <v>944</v>
      </c>
      <c r="AV13" s="86">
        <f t="shared" si="55"/>
        <v>5914</v>
      </c>
      <c r="AW13" s="277">
        <f t="shared" si="10"/>
        <v>5914</v>
      </c>
      <c r="AX13" s="277">
        <f t="shared" ref="AX13:AX76" si="75">+AW13*G13</f>
        <v>857530</v>
      </c>
      <c r="AY13" s="278" t="str">
        <f t="shared" si="11"/>
        <v>CUMPLE</v>
      </c>
      <c r="AZ13" s="278" t="s">
        <v>828</v>
      </c>
      <c r="BA13" s="278" t="s">
        <v>822</v>
      </c>
      <c r="BB13" s="86"/>
      <c r="BC13" s="86"/>
      <c r="BD13" s="279"/>
      <c r="BE13" s="86">
        <f t="shared" si="57"/>
        <v>0</v>
      </c>
      <c r="BF13" s="277">
        <f t="shared" si="12"/>
        <v>0</v>
      </c>
      <c r="BG13" s="277">
        <f t="shared" si="58"/>
        <v>0</v>
      </c>
      <c r="BH13" s="278" t="str">
        <f t="shared" si="13"/>
        <v>NO OFERTADO</v>
      </c>
      <c r="BI13" s="278">
        <v>0</v>
      </c>
      <c r="BJ13" s="278" t="s">
        <v>743</v>
      </c>
      <c r="BK13" s="86"/>
      <c r="BL13" s="86"/>
      <c r="BM13" s="276"/>
      <c r="BN13" s="280">
        <f t="shared" si="59"/>
        <v>0</v>
      </c>
      <c r="BO13" s="281">
        <f t="shared" si="14"/>
        <v>0</v>
      </c>
      <c r="BP13" s="281">
        <f t="shared" si="15"/>
        <v>0</v>
      </c>
      <c r="BQ13" s="278" t="str">
        <f t="shared" si="60"/>
        <v>NO OFERTADO</v>
      </c>
      <c r="BR13" s="278">
        <f>VLOOKUP(B13,'[1]ANEXO TECNICO'!$B$3:$P$334,15,0)</f>
        <v>0</v>
      </c>
      <c r="BS13" s="278" t="s">
        <v>743</v>
      </c>
      <c r="BT13" s="280"/>
      <c r="BU13" s="280"/>
      <c r="BV13" s="282"/>
      <c r="BW13" s="280"/>
      <c r="BX13" s="277">
        <v>0</v>
      </c>
      <c r="BY13" s="277">
        <f t="shared" si="16"/>
        <v>0</v>
      </c>
      <c r="BZ13" s="278" t="str">
        <f t="shared" si="17"/>
        <v>NO OFERTADO</v>
      </c>
      <c r="CA13" s="278"/>
      <c r="CB13" s="278" t="s">
        <v>743</v>
      </c>
      <c r="CC13" s="283"/>
      <c r="CD13" s="283"/>
      <c r="CE13" s="276"/>
      <c r="CF13" s="86">
        <f t="shared" si="61"/>
        <v>0</v>
      </c>
      <c r="CG13" s="277">
        <f t="shared" si="62"/>
        <v>0</v>
      </c>
      <c r="CH13" s="277">
        <f t="shared" si="18"/>
        <v>0</v>
      </c>
      <c r="CI13" s="278" t="str">
        <f t="shared" si="19"/>
        <v>NO OFERTADO</v>
      </c>
      <c r="CJ13" s="278"/>
      <c r="CK13" s="278" t="s">
        <v>743</v>
      </c>
      <c r="CL13" s="86"/>
      <c r="CM13" s="86"/>
      <c r="CN13" s="276"/>
      <c r="CO13" s="86">
        <f t="shared" si="63"/>
        <v>0</v>
      </c>
      <c r="CP13" s="277">
        <f t="shared" si="20"/>
        <v>0</v>
      </c>
      <c r="CQ13" s="277">
        <f t="shared" si="21"/>
        <v>0</v>
      </c>
      <c r="CR13" s="278" t="str">
        <f t="shared" si="22"/>
        <v>NO OFERTADO</v>
      </c>
      <c r="CS13" s="278"/>
      <c r="CT13" s="278" t="s">
        <v>743</v>
      </c>
      <c r="CU13" s="86"/>
      <c r="CV13" s="280"/>
      <c r="CW13" s="282"/>
      <c r="CX13" s="280">
        <f t="shared" si="64"/>
        <v>0</v>
      </c>
      <c r="CY13" s="281">
        <f t="shared" si="23"/>
        <v>0</v>
      </c>
      <c r="CZ13" s="281">
        <f t="shared" si="24"/>
        <v>0</v>
      </c>
      <c r="DA13" s="278" t="str">
        <f t="shared" si="25"/>
        <v>NO OFERTADO</v>
      </c>
      <c r="DB13" s="278"/>
      <c r="DC13" s="278" t="s">
        <v>743</v>
      </c>
      <c r="DD13" s="86"/>
      <c r="DE13" s="86"/>
      <c r="DF13" s="276"/>
      <c r="DG13" s="86">
        <f t="shared" si="65"/>
        <v>0</v>
      </c>
      <c r="DH13" s="277">
        <f t="shared" si="26"/>
        <v>0</v>
      </c>
      <c r="DI13" s="277">
        <f t="shared" si="66"/>
        <v>0</v>
      </c>
      <c r="DJ13" s="278" t="str">
        <f t="shared" si="67"/>
        <v>NO OFERTADO</v>
      </c>
      <c r="DK13" s="278"/>
      <c r="DL13" s="278" t="s">
        <v>743</v>
      </c>
      <c r="DM13" s="86"/>
      <c r="DN13" s="86"/>
      <c r="DO13" s="276"/>
      <c r="DP13" s="86">
        <v>0</v>
      </c>
      <c r="DQ13" s="277">
        <f t="shared" si="27"/>
        <v>0</v>
      </c>
      <c r="DR13" s="277">
        <f t="shared" si="28"/>
        <v>0</v>
      </c>
      <c r="DS13" s="278" t="str">
        <f t="shared" si="29"/>
        <v>NO OFERTADO</v>
      </c>
      <c r="DT13" s="278"/>
      <c r="DU13" s="278" t="s">
        <v>743</v>
      </c>
      <c r="DV13" s="86"/>
      <c r="DW13" s="86"/>
      <c r="DX13" s="279"/>
      <c r="DY13" s="86">
        <f t="shared" si="68"/>
        <v>0</v>
      </c>
      <c r="DZ13" s="277">
        <f t="shared" si="30"/>
        <v>0</v>
      </c>
      <c r="EA13" s="277">
        <f t="shared" si="69"/>
        <v>0</v>
      </c>
      <c r="EB13" s="278" t="str">
        <f t="shared" si="31"/>
        <v>NO OFERTADO</v>
      </c>
      <c r="EC13" s="278"/>
      <c r="ED13" s="278" t="s">
        <v>743</v>
      </c>
      <c r="EE13" s="86" t="s">
        <v>954</v>
      </c>
      <c r="EF13" s="86">
        <v>11250.420168067227</v>
      </c>
      <c r="EG13" s="279">
        <v>2137.5798319327732</v>
      </c>
      <c r="EH13" s="86">
        <f t="shared" si="70"/>
        <v>13388</v>
      </c>
      <c r="EI13" s="277">
        <f t="shared" si="32"/>
        <v>13388</v>
      </c>
      <c r="EJ13" s="277">
        <f t="shared" si="73"/>
        <v>1941260</v>
      </c>
      <c r="EK13" s="278" t="str">
        <f t="shared" si="33"/>
        <v>NO CUMPLE</v>
      </c>
      <c r="EL13" s="278" t="s">
        <v>828</v>
      </c>
      <c r="EM13" s="278" t="s">
        <v>743</v>
      </c>
      <c r="EN13" s="86"/>
      <c r="EO13" s="86"/>
      <c r="EP13" s="276"/>
      <c r="EQ13" s="86">
        <v>0</v>
      </c>
      <c r="ER13" s="277">
        <f t="shared" si="34"/>
        <v>0</v>
      </c>
      <c r="ES13" s="277">
        <f t="shared" si="35"/>
        <v>0</v>
      </c>
      <c r="ET13" s="278" t="str">
        <f t="shared" si="36"/>
        <v>NO OFERTADO</v>
      </c>
      <c r="EU13" s="278"/>
      <c r="EV13" s="278" t="s">
        <v>743</v>
      </c>
      <c r="EW13" s="86"/>
      <c r="EX13" s="86"/>
      <c r="EY13" s="276"/>
      <c r="EZ13" s="86"/>
      <c r="FA13" s="277">
        <f t="shared" si="37"/>
        <v>0</v>
      </c>
      <c r="FB13" s="277">
        <f t="shared" si="38"/>
        <v>0</v>
      </c>
      <c r="FC13" s="278" t="str">
        <f t="shared" si="39"/>
        <v>NO OFERTADO</v>
      </c>
      <c r="FD13" s="278"/>
      <c r="FE13" s="278" t="s">
        <v>743</v>
      </c>
      <c r="FF13" s="86">
        <v>0</v>
      </c>
      <c r="FG13" s="86"/>
      <c r="FH13" s="279">
        <v>0</v>
      </c>
      <c r="FI13" s="86">
        <v>0</v>
      </c>
      <c r="FJ13" s="277">
        <f t="shared" si="40"/>
        <v>0</v>
      </c>
      <c r="FK13" s="277">
        <f t="shared" si="71"/>
        <v>0</v>
      </c>
      <c r="FL13" s="278" t="str">
        <f t="shared" si="41"/>
        <v>NO OFERTADO</v>
      </c>
      <c r="FM13" s="278"/>
      <c r="FN13" s="278" t="s">
        <v>743</v>
      </c>
      <c r="FO13" s="86"/>
      <c r="FP13" s="86"/>
      <c r="FQ13" s="279"/>
      <c r="FR13" s="86">
        <f t="shared" si="72"/>
        <v>0</v>
      </c>
      <c r="FS13" s="277">
        <f t="shared" si="42"/>
        <v>0</v>
      </c>
      <c r="FT13" s="277">
        <f t="shared" si="43"/>
        <v>0</v>
      </c>
      <c r="FU13" s="278" t="str">
        <f t="shared" si="44"/>
        <v>NO OFERTADO</v>
      </c>
      <c r="FV13" s="278">
        <v>0</v>
      </c>
      <c r="FW13" s="278" t="s">
        <v>743</v>
      </c>
      <c r="FX13" s="86"/>
      <c r="FY13" s="86"/>
      <c r="FZ13" s="279"/>
      <c r="GA13" s="86"/>
      <c r="GB13" s="277">
        <f t="shared" si="45"/>
        <v>0</v>
      </c>
      <c r="GC13" s="277">
        <f t="shared" si="46"/>
        <v>0</v>
      </c>
      <c r="GD13" s="278" t="str">
        <f t="shared" si="47"/>
        <v>NO OFERTADO</v>
      </c>
      <c r="GE13" s="278"/>
      <c r="GF13" s="278" t="s">
        <v>743</v>
      </c>
      <c r="GG13" s="25"/>
    </row>
    <row r="14" spans="1:189" s="19" customFormat="1" ht="25.5" x14ac:dyDescent="0.2">
      <c r="A14" s="78">
        <v>5</v>
      </c>
      <c r="B14" s="78" t="s">
        <v>52</v>
      </c>
      <c r="C14" s="77" t="s">
        <v>384</v>
      </c>
      <c r="D14" s="123">
        <v>1</v>
      </c>
      <c r="E14" s="309" t="s">
        <v>32</v>
      </c>
      <c r="F14" s="313">
        <v>20860.7</v>
      </c>
      <c r="G14" s="123">
        <v>52</v>
      </c>
      <c r="H14" s="86">
        <f t="shared" si="48"/>
        <v>1084756.4000000001</v>
      </c>
      <c r="I14" s="86"/>
      <c r="J14" s="86"/>
      <c r="K14" s="276">
        <f t="shared" si="49"/>
        <v>0</v>
      </c>
      <c r="L14" s="86">
        <f t="shared" si="50"/>
        <v>0</v>
      </c>
      <c r="M14" s="277">
        <f t="shared" si="0"/>
        <v>0</v>
      </c>
      <c r="N14" s="277">
        <f t="shared" si="51"/>
        <v>0</v>
      </c>
      <c r="O14" s="278" t="str">
        <f t="shared" si="1"/>
        <v>NO OFERTADO</v>
      </c>
      <c r="P14" s="278"/>
      <c r="Q14" s="278" t="s">
        <v>743</v>
      </c>
      <c r="R14" s="278"/>
      <c r="S14" s="86"/>
      <c r="T14" s="279"/>
      <c r="U14" s="86"/>
      <c r="V14" s="277">
        <f t="shared" si="2"/>
        <v>0</v>
      </c>
      <c r="W14" s="277">
        <f t="shared" si="52"/>
        <v>0</v>
      </c>
      <c r="X14" s="278" t="str">
        <f t="shared" si="3"/>
        <v>NO OFERTADO</v>
      </c>
      <c r="Y14" s="278">
        <v>0</v>
      </c>
      <c r="Z14" s="314" t="s">
        <v>743</v>
      </c>
      <c r="AA14" s="311"/>
      <c r="AB14" s="86"/>
      <c r="AC14" s="276"/>
      <c r="AD14" s="86">
        <f t="shared" si="74"/>
        <v>0</v>
      </c>
      <c r="AE14" s="277">
        <f t="shared" si="4"/>
        <v>0</v>
      </c>
      <c r="AF14" s="277">
        <f t="shared" si="5"/>
        <v>0</v>
      </c>
      <c r="AG14" s="278" t="str">
        <f t="shared" si="6"/>
        <v>NO OFERTADO</v>
      </c>
      <c r="AH14" s="278"/>
      <c r="AI14" s="278" t="s">
        <v>743</v>
      </c>
      <c r="AJ14" s="86"/>
      <c r="AK14" s="86"/>
      <c r="AL14" s="279"/>
      <c r="AM14" s="86">
        <f t="shared" si="54"/>
        <v>0</v>
      </c>
      <c r="AN14" s="277">
        <f t="shared" si="7"/>
        <v>0</v>
      </c>
      <c r="AO14" s="277">
        <f t="shared" si="8"/>
        <v>0</v>
      </c>
      <c r="AP14" s="278" t="str">
        <f t="shared" si="9"/>
        <v>NO OFERTADO</v>
      </c>
      <c r="AQ14" s="278"/>
      <c r="AR14" s="278" t="s">
        <v>743</v>
      </c>
      <c r="AS14" s="86"/>
      <c r="AT14" s="86"/>
      <c r="AU14" s="276"/>
      <c r="AV14" s="86">
        <f>+AT14+AU14</f>
        <v>0</v>
      </c>
      <c r="AW14" s="277">
        <f t="shared" si="10"/>
        <v>0</v>
      </c>
      <c r="AX14" s="277">
        <f t="shared" si="75"/>
        <v>0</v>
      </c>
      <c r="AY14" s="278" t="str">
        <f t="shared" si="11"/>
        <v>NO OFERTADO</v>
      </c>
      <c r="AZ14" s="278"/>
      <c r="BA14" s="278" t="s">
        <v>743</v>
      </c>
      <c r="BB14" s="86"/>
      <c r="BC14" s="86"/>
      <c r="BD14" s="279"/>
      <c r="BE14" s="86">
        <f t="shared" si="57"/>
        <v>0</v>
      </c>
      <c r="BF14" s="277">
        <f t="shared" si="12"/>
        <v>0</v>
      </c>
      <c r="BG14" s="277">
        <f t="shared" si="58"/>
        <v>0</v>
      </c>
      <c r="BH14" s="278" t="str">
        <f t="shared" si="13"/>
        <v>NO OFERTADO</v>
      </c>
      <c r="BI14" s="278">
        <v>0</v>
      </c>
      <c r="BJ14" s="278" t="s">
        <v>743</v>
      </c>
      <c r="BK14" s="86"/>
      <c r="BL14" s="86"/>
      <c r="BM14" s="276"/>
      <c r="BN14" s="280">
        <f>+BL14+BM14</f>
        <v>0</v>
      </c>
      <c r="BO14" s="281">
        <f t="shared" si="14"/>
        <v>0</v>
      </c>
      <c r="BP14" s="281">
        <f t="shared" si="15"/>
        <v>0</v>
      </c>
      <c r="BQ14" s="278" t="str">
        <f t="shared" si="60"/>
        <v>NO OFERTADO</v>
      </c>
      <c r="BR14" s="278">
        <f>VLOOKUP(B14,'[1]ANEXO TECNICO'!$B$3:$P$334,15,0)</f>
        <v>0</v>
      </c>
      <c r="BS14" s="278" t="s">
        <v>743</v>
      </c>
      <c r="BT14" s="280"/>
      <c r="BU14" s="280"/>
      <c r="BV14" s="282"/>
      <c r="BW14" s="280"/>
      <c r="BX14" s="277">
        <v>0</v>
      </c>
      <c r="BY14" s="277">
        <f t="shared" si="16"/>
        <v>0</v>
      </c>
      <c r="BZ14" s="278" t="str">
        <f t="shared" si="17"/>
        <v>NO OFERTADO</v>
      </c>
      <c r="CA14" s="278"/>
      <c r="CB14" s="278" t="s">
        <v>743</v>
      </c>
      <c r="CC14" s="283"/>
      <c r="CD14" s="283"/>
      <c r="CE14" s="276">
        <f>+CD14*0.19</f>
        <v>0</v>
      </c>
      <c r="CF14" s="86">
        <f>+CD14+CE14</f>
        <v>0</v>
      </c>
      <c r="CG14" s="277">
        <f t="shared" si="62"/>
        <v>0</v>
      </c>
      <c r="CH14" s="277">
        <f t="shared" si="18"/>
        <v>0</v>
      </c>
      <c r="CI14" s="278" t="str">
        <f t="shared" si="19"/>
        <v>NO OFERTADO</v>
      </c>
      <c r="CJ14" s="278"/>
      <c r="CK14" s="278" t="s">
        <v>743</v>
      </c>
      <c r="CL14" s="86"/>
      <c r="CM14" s="86"/>
      <c r="CN14" s="276"/>
      <c r="CO14" s="86">
        <f>+CM14+CN14</f>
        <v>0</v>
      </c>
      <c r="CP14" s="277">
        <f t="shared" si="20"/>
        <v>0</v>
      </c>
      <c r="CQ14" s="277">
        <f t="shared" si="21"/>
        <v>0</v>
      </c>
      <c r="CR14" s="278" t="str">
        <f t="shared" si="22"/>
        <v>NO OFERTADO</v>
      </c>
      <c r="CS14" s="278"/>
      <c r="CT14" s="278" t="s">
        <v>743</v>
      </c>
      <c r="CU14" s="86"/>
      <c r="CV14" s="280"/>
      <c r="CW14" s="282">
        <f>+CV14*0.19</f>
        <v>0</v>
      </c>
      <c r="CX14" s="280">
        <f>+CV14+CW14</f>
        <v>0</v>
      </c>
      <c r="CY14" s="281">
        <f t="shared" si="23"/>
        <v>0</v>
      </c>
      <c r="CZ14" s="281">
        <f t="shared" si="24"/>
        <v>0</v>
      </c>
      <c r="DA14" s="278" t="str">
        <f t="shared" si="25"/>
        <v>NO OFERTADO</v>
      </c>
      <c r="DB14" s="278"/>
      <c r="DC14" s="278" t="s">
        <v>743</v>
      </c>
      <c r="DD14" s="86"/>
      <c r="DE14" s="86"/>
      <c r="DF14" s="276"/>
      <c r="DG14" s="86">
        <f>+DE14+DF14</f>
        <v>0</v>
      </c>
      <c r="DH14" s="277">
        <f t="shared" si="26"/>
        <v>0</v>
      </c>
      <c r="DI14" s="277">
        <f t="shared" si="66"/>
        <v>0</v>
      </c>
      <c r="DJ14" s="278" t="str">
        <f t="shared" si="67"/>
        <v>NO OFERTADO</v>
      </c>
      <c r="DK14" s="278"/>
      <c r="DL14" s="278" t="s">
        <v>743</v>
      </c>
      <c r="DM14" s="86"/>
      <c r="DN14" s="86"/>
      <c r="DO14" s="276"/>
      <c r="DP14" s="86">
        <v>0</v>
      </c>
      <c r="DQ14" s="277">
        <f t="shared" si="27"/>
        <v>0</v>
      </c>
      <c r="DR14" s="277">
        <f t="shared" si="28"/>
        <v>0</v>
      </c>
      <c r="DS14" s="278" t="str">
        <f t="shared" si="29"/>
        <v>NO OFERTADO</v>
      </c>
      <c r="DT14" s="278"/>
      <c r="DU14" s="278" t="s">
        <v>743</v>
      </c>
      <c r="DV14" s="86"/>
      <c r="DW14" s="86"/>
      <c r="DX14" s="279"/>
      <c r="DY14" s="86">
        <f>+DW14+DX14</f>
        <v>0</v>
      </c>
      <c r="DZ14" s="277">
        <f t="shared" si="30"/>
        <v>0</v>
      </c>
      <c r="EA14" s="277">
        <f t="shared" si="69"/>
        <v>0</v>
      </c>
      <c r="EB14" s="278" t="str">
        <f t="shared" si="31"/>
        <v>NO OFERTADO</v>
      </c>
      <c r="EC14" s="278"/>
      <c r="ED14" s="278" t="s">
        <v>743</v>
      </c>
      <c r="EE14" s="86" t="s">
        <v>953</v>
      </c>
      <c r="EF14" s="86">
        <v>0</v>
      </c>
      <c r="EG14" s="279">
        <v>0</v>
      </c>
      <c r="EH14" s="86">
        <f>+EF14+EG14</f>
        <v>0</v>
      </c>
      <c r="EI14" s="277">
        <f t="shared" si="32"/>
        <v>0</v>
      </c>
      <c r="EJ14" s="277">
        <f t="shared" si="73"/>
        <v>0</v>
      </c>
      <c r="EK14" s="278" t="str">
        <f t="shared" si="33"/>
        <v>NO OFERTADO</v>
      </c>
      <c r="EL14" s="278" t="s">
        <v>978</v>
      </c>
      <c r="EM14" s="278" t="s">
        <v>743</v>
      </c>
      <c r="EN14" s="86"/>
      <c r="EO14" s="86"/>
      <c r="EP14" s="276"/>
      <c r="EQ14" s="86">
        <v>0</v>
      </c>
      <c r="ER14" s="277">
        <f t="shared" si="34"/>
        <v>0</v>
      </c>
      <c r="ES14" s="277">
        <f t="shared" si="35"/>
        <v>0</v>
      </c>
      <c r="ET14" s="278" t="str">
        <f t="shared" si="36"/>
        <v>NO OFERTADO</v>
      </c>
      <c r="EU14" s="278"/>
      <c r="EV14" s="278" t="s">
        <v>743</v>
      </c>
      <c r="EW14" s="86"/>
      <c r="EX14" s="86"/>
      <c r="EY14" s="276"/>
      <c r="EZ14" s="86"/>
      <c r="FA14" s="277">
        <f t="shared" si="37"/>
        <v>0</v>
      </c>
      <c r="FB14" s="277">
        <f t="shared" si="38"/>
        <v>0</v>
      </c>
      <c r="FC14" s="278" t="str">
        <f t="shared" si="39"/>
        <v>NO OFERTADO</v>
      </c>
      <c r="FD14" s="278"/>
      <c r="FE14" s="278" t="s">
        <v>743</v>
      </c>
      <c r="FF14" s="86">
        <v>0</v>
      </c>
      <c r="FG14" s="86"/>
      <c r="FH14" s="279">
        <v>0</v>
      </c>
      <c r="FI14" s="86">
        <v>0</v>
      </c>
      <c r="FJ14" s="277">
        <f t="shared" si="40"/>
        <v>0</v>
      </c>
      <c r="FK14" s="277">
        <f t="shared" si="71"/>
        <v>0</v>
      </c>
      <c r="FL14" s="278" t="str">
        <f t="shared" si="41"/>
        <v>NO OFERTADO</v>
      </c>
      <c r="FM14" s="278"/>
      <c r="FN14" s="278" t="s">
        <v>743</v>
      </c>
      <c r="FO14" s="86"/>
      <c r="FP14" s="86"/>
      <c r="FQ14" s="279"/>
      <c r="FR14" s="86">
        <f>+FP14+FQ14</f>
        <v>0</v>
      </c>
      <c r="FS14" s="277">
        <f t="shared" si="42"/>
        <v>0</v>
      </c>
      <c r="FT14" s="277">
        <f t="shared" si="43"/>
        <v>0</v>
      </c>
      <c r="FU14" s="278" t="str">
        <f t="shared" si="44"/>
        <v>NO OFERTADO</v>
      </c>
      <c r="FV14" s="278">
        <v>0</v>
      </c>
      <c r="FW14" s="278" t="s">
        <v>743</v>
      </c>
      <c r="FX14" s="86"/>
      <c r="FY14" s="86"/>
      <c r="FZ14" s="279"/>
      <c r="GA14" s="86"/>
      <c r="GB14" s="277">
        <f t="shared" si="45"/>
        <v>0</v>
      </c>
      <c r="GC14" s="277">
        <f t="shared" si="46"/>
        <v>0</v>
      </c>
      <c r="GD14" s="278" t="str">
        <f t="shared" si="47"/>
        <v>NO OFERTADO</v>
      </c>
      <c r="GE14" s="278"/>
      <c r="GF14" s="278" t="s">
        <v>743</v>
      </c>
      <c r="GG14" s="25"/>
    </row>
    <row r="15" spans="1:189" s="19" customFormat="1" ht="63.75" x14ac:dyDescent="0.2">
      <c r="A15" s="78">
        <v>6</v>
      </c>
      <c r="B15" s="78" t="s">
        <v>53</v>
      </c>
      <c r="C15" s="77" t="s">
        <v>385</v>
      </c>
      <c r="D15" s="123">
        <v>1</v>
      </c>
      <c r="E15" s="309" t="s">
        <v>32</v>
      </c>
      <c r="F15" s="313">
        <v>3168.6</v>
      </c>
      <c r="G15" s="123">
        <v>279</v>
      </c>
      <c r="H15" s="86">
        <f t="shared" si="48"/>
        <v>884039.4</v>
      </c>
      <c r="I15" s="86" t="s">
        <v>950</v>
      </c>
      <c r="J15" s="86">
        <v>31000</v>
      </c>
      <c r="K15" s="276">
        <v>0</v>
      </c>
      <c r="L15" s="86">
        <f t="shared" si="50"/>
        <v>31000</v>
      </c>
      <c r="M15" s="277">
        <f>+L15</f>
        <v>31000</v>
      </c>
      <c r="N15" s="277">
        <f t="shared" si="51"/>
        <v>8649000</v>
      </c>
      <c r="O15" s="278" t="str">
        <f t="shared" si="1"/>
        <v>NO CUMPLE</v>
      </c>
      <c r="P15" s="343" t="s">
        <v>829</v>
      </c>
      <c r="Q15" s="278" t="s">
        <v>743</v>
      </c>
      <c r="R15" s="278"/>
      <c r="S15" s="284"/>
      <c r="T15" s="279"/>
      <c r="U15" s="86"/>
      <c r="V15" s="277">
        <f t="shared" si="2"/>
        <v>0</v>
      </c>
      <c r="W15" s="277">
        <f t="shared" si="52"/>
        <v>0</v>
      </c>
      <c r="X15" s="278" t="str">
        <f t="shared" si="3"/>
        <v>NO OFERTADO</v>
      </c>
      <c r="Y15" s="278">
        <v>0</v>
      </c>
      <c r="Z15" s="314" t="s">
        <v>743</v>
      </c>
      <c r="AA15" s="311"/>
      <c r="AB15" s="86"/>
      <c r="AC15" s="276"/>
      <c r="AD15" s="86">
        <f t="shared" si="74"/>
        <v>0</v>
      </c>
      <c r="AE15" s="277">
        <f t="shared" si="4"/>
        <v>0</v>
      </c>
      <c r="AF15" s="277">
        <f t="shared" si="5"/>
        <v>0</v>
      </c>
      <c r="AG15" s="278" t="str">
        <f t="shared" si="6"/>
        <v>NO OFERTADO</v>
      </c>
      <c r="AH15" s="278"/>
      <c r="AI15" s="278" t="s">
        <v>743</v>
      </c>
      <c r="AJ15" s="86"/>
      <c r="AK15" s="86"/>
      <c r="AL15" s="279"/>
      <c r="AM15" s="86">
        <f t="shared" si="54"/>
        <v>0</v>
      </c>
      <c r="AN15" s="277">
        <f t="shared" si="7"/>
        <v>0</v>
      </c>
      <c r="AO15" s="277">
        <f t="shared" si="8"/>
        <v>0</v>
      </c>
      <c r="AP15" s="278" t="str">
        <f t="shared" si="9"/>
        <v>NO OFERTADO</v>
      </c>
      <c r="AQ15" s="278"/>
      <c r="AR15" s="278" t="s">
        <v>743</v>
      </c>
      <c r="AS15" s="86"/>
      <c r="AT15" s="86"/>
      <c r="AU15" s="276"/>
      <c r="AV15" s="86">
        <f>+AT15+AU15</f>
        <v>0</v>
      </c>
      <c r="AW15" s="277">
        <f t="shared" si="10"/>
        <v>0</v>
      </c>
      <c r="AX15" s="277">
        <f t="shared" si="75"/>
        <v>0</v>
      </c>
      <c r="AY15" s="278" t="str">
        <f t="shared" si="11"/>
        <v>NO OFERTADO</v>
      </c>
      <c r="AZ15" s="278"/>
      <c r="BA15" s="278" t="s">
        <v>743</v>
      </c>
      <c r="BB15" s="86"/>
      <c r="BC15" s="86"/>
      <c r="BD15" s="279"/>
      <c r="BE15" s="86">
        <f t="shared" si="57"/>
        <v>0</v>
      </c>
      <c r="BF15" s="277">
        <f t="shared" si="12"/>
        <v>0</v>
      </c>
      <c r="BG15" s="277">
        <f t="shared" si="58"/>
        <v>0</v>
      </c>
      <c r="BH15" s="278" t="str">
        <f t="shared" si="13"/>
        <v>NO OFERTADO</v>
      </c>
      <c r="BI15" s="278">
        <v>0</v>
      </c>
      <c r="BJ15" s="278" t="s">
        <v>743</v>
      </c>
      <c r="BK15" s="86"/>
      <c r="BL15" s="86"/>
      <c r="BM15" s="276"/>
      <c r="BN15" s="280">
        <f>+BL15+BM15</f>
        <v>0</v>
      </c>
      <c r="BO15" s="281">
        <f t="shared" si="14"/>
        <v>0</v>
      </c>
      <c r="BP15" s="281">
        <f t="shared" si="15"/>
        <v>0</v>
      </c>
      <c r="BQ15" s="278" t="str">
        <f t="shared" si="60"/>
        <v>NO OFERTADO</v>
      </c>
      <c r="BR15" s="278">
        <f>VLOOKUP(B15,'[1]ANEXO TECNICO'!$B$3:$P$334,15,0)</f>
        <v>0</v>
      </c>
      <c r="BS15" s="278" t="s">
        <v>743</v>
      </c>
      <c r="BT15" s="280"/>
      <c r="BU15" s="280"/>
      <c r="BV15" s="282"/>
      <c r="BW15" s="280"/>
      <c r="BX15" s="277">
        <v>0</v>
      </c>
      <c r="BY15" s="277">
        <f t="shared" si="16"/>
        <v>0</v>
      </c>
      <c r="BZ15" s="278" t="str">
        <f t="shared" si="17"/>
        <v>NO OFERTADO</v>
      </c>
      <c r="CA15" s="278"/>
      <c r="CB15" s="278" t="s">
        <v>743</v>
      </c>
      <c r="CC15" s="283"/>
      <c r="CD15" s="283"/>
      <c r="CE15" s="276">
        <f>+CD15*0.19</f>
        <v>0</v>
      </c>
      <c r="CF15" s="86">
        <f>+CD15+CE15</f>
        <v>0</v>
      </c>
      <c r="CG15" s="277">
        <f t="shared" si="62"/>
        <v>0</v>
      </c>
      <c r="CH15" s="277">
        <f t="shared" si="18"/>
        <v>0</v>
      </c>
      <c r="CI15" s="278" t="str">
        <f t="shared" si="19"/>
        <v>NO OFERTADO</v>
      </c>
      <c r="CJ15" s="278"/>
      <c r="CK15" s="278" t="s">
        <v>743</v>
      </c>
      <c r="CL15" s="86"/>
      <c r="CM15" s="86"/>
      <c r="CN15" s="276"/>
      <c r="CO15" s="86">
        <f>+CM15+CN15</f>
        <v>0</v>
      </c>
      <c r="CP15" s="277">
        <f t="shared" si="20"/>
        <v>0</v>
      </c>
      <c r="CQ15" s="277">
        <f t="shared" si="21"/>
        <v>0</v>
      </c>
      <c r="CR15" s="278" t="str">
        <f t="shared" si="22"/>
        <v>NO OFERTADO</v>
      </c>
      <c r="CS15" s="278"/>
      <c r="CT15" s="278" t="s">
        <v>743</v>
      </c>
      <c r="CU15" s="86"/>
      <c r="CV15" s="280"/>
      <c r="CW15" s="282">
        <f>+CV15*0.19</f>
        <v>0</v>
      </c>
      <c r="CX15" s="280">
        <f>+CV15+CW15</f>
        <v>0</v>
      </c>
      <c r="CY15" s="281">
        <f t="shared" si="23"/>
        <v>0</v>
      </c>
      <c r="CZ15" s="281">
        <f t="shared" si="24"/>
        <v>0</v>
      </c>
      <c r="DA15" s="278" t="str">
        <f t="shared" si="25"/>
        <v>NO OFERTADO</v>
      </c>
      <c r="DB15" s="278"/>
      <c r="DC15" s="278" t="s">
        <v>743</v>
      </c>
      <c r="DD15" s="86" t="s">
        <v>1043</v>
      </c>
      <c r="DE15" s="86">
        <v>3631</v>
      </c>
      <c r="DF15" s="276">
        <v>0</v>
      </c>
      <c r="DG15" s="86">
        <f>+DE15+DF15</f>
        <v>3631</v>
      </c>
      <c r="DH15" s="277">
        <f t="shared" si="26"/>
        <v>3631</v>
      </c>
      <c r="DI15" s="277">
        <f t="shared" si="66"/>
        <v>1013049</v>
      </c>
      <c r="DJ15" s="278" t="str">
        <f t="shared" si="67"/>
        <v>CUMPLE</v>
      </c>
      <c r="DK15" s="278" t="s">
        <v>828</v>
      </c>
      <c r="DL15" s="278" t="s">
        <v>822</v>
      </c>
      <c r="DM15" s="86"/>
      <c r="DN15" s="86"/>
      <c r="DO15" s="276"/>
      <c r="DP15" s="86">
        <v>0</v>
      </c>
      <c r="DQ15" s="277">
        <f t="shared" si="27"/>
        <v>0</v>
      </c>
      <c r="DR15" s="277">
        <f t="shared" si="28"/>
        <v>0</v>
      </c>
      <c r="DS15" s="278" t="str">
        <f t="shared" si="29"/>
        <v>NO OFERTADO</v>
      </c>
      <c r="DT15" s="278"/>
      <c r="DU15" s="278" t="s">
        <v>743</v>
      </c>
      <c r="DV15" s="86"/>
      <c r="DW15" s="86"/>
      <c r="DX15" s="279"/>
      <c r="DY15" s="86">
        <f>+DW15+DX15</f>
        <v>0</v>
      </c>
      <c r="DZ15" s="277">
        <f t="shared" si="30"/>
        <v>0</v>
      </c>
      <c r="EA15" s="277">
        <f t="shared" si="69"/>
        <v>0</v>
      </c>
      <c r="EB15" s="278" t="str">
        <f t="shared" si="31"/>
        <v>NO OFERTADO</v>
      </c>
      <c r="EC15" s="278"/>
      <c r="ED15" s="278" t="s">
        <v>743</v>
      </c>
      <c r="EE15" s="86" t="s">
        <v>953</v>
      </c>
      <c r="EF15" s="86">
        <v>0</v>
      </c>
      <c r="EG15" s="279">
        <v>0</v>
      </c>
      <c r="EH15" s="86">
        <f>+EF15+EG15</f>
        <v>0</v>
      </c>
      <c r="EI15" s="277">
        <f t="shared" si="32"/>
        <v>0</v>
      </c>
      <c r="EJ15" s="277">
        <f t="shared" si="73"/>
        <v>0</v>
      </c>
      <c r="EK15" s="278" t="str">
        <f t="shared" si="33"/>
        <v>NO OFERTADO</v>
      </c>
      <c r="EL15" s="278" t="s">
        <v>978</v>
      </c>
      <c r="EM15" s="278" t="s">
        <v>743</v>
      </c>
      <c r="EN15" s="86"/>
      <c r="EO15" s="86"/>
      <c r="EP15" s="276"/>
      <c r="EQ15" s="86">
        <v>0</v>
      </c>
      <c r="ER15" s="277">
        <f t="shared" si="34"/>
        <v>0</v>
      </c>
      <c r="ES15" s="277">
        <f t="shared" si="35"/>
        <v>0</v>
      </c>
      <c r="ET15" s="278" t="str">
        <f t="shared" si="36"/>
        <v>NO OFERTADO</v>
      </c>
      <c r="EU15" s="278"/>
      <c r="EV15" s="278" t="s">
        <v>743</v>
      </c>
      <c r="EW15" s="86"/>
      <c r="EX15" s="86"/>
      <c r="EY15" s="276"/>
      <c r="EZ15" s="86"/>
      <c r="FA15" s="277">
        <f t="shared" si="37"/>
        <v>0</v>
      </c>
      <c r="FB15" s="277">
        <f t="shared" si="38"/>
        <v>0</v>
      </c>
      <c r="FC15" s="278" t="str">
        <f t="shared" si="39"/>
        <v>NO OFERTADO</v>
      </c>
      <c r="FD15" s="278"/>
      <c r="FE15" s="278" t="s">
        <v>743</v>
      </c>
      <c r="FF15" s="86">
        <v>0</v>
      </c>
      <c r="FG15" s="86"/>
      <c r="FH15" s="279">
        <v>0</v>
      </c>
      <c r="FI15" s="86">
        <v>0</v>
      </c>
      <c r="FJ15" s="277">
        <f t="shared" si="40"/>
        <v>0</v>
      </c>
      <c r="FK15" s="277">
        <f t="shared" si="71"/>
        <v>0</v>
      </c>
      <c r="FL15" s="278" t="str">
        <f t="shared" si="41"/>
        <v>NO OFERTADO</v>
      </c>
      <c r="FM15" s="278"/>
      <c r="FN15" s="278" t="s">
        <v>743</v>
      </c>
      <c r="FO15" s="86"/>
      <c r="FP15" s="86"/>
      <c r="FQ15" s="279"/>
      <c r="FR15" s="86">
        <f>+FP15+FQ15</f>
        <v>0</v>
      </c>
      <c r="FS15" s="277">
        <f t="shared" si="42"/>
        <v>0</v>
      </c>
      <c r="FT15" s="277">
        <f t="shared" si="43"/>
        <v>0</v>
      </c>
      <c r="FU15" s="278" t="str">
        <f t="shared" si="44"/>
        <v>NO OFERTADO</v>
      </c>
      <c r="FV15" s="278">
        <v>0</v>
      </c>
      <c r="FW15" s="278" t="s">
        <v>743</v>
      </c>
      <c r="FX15" s="86"/>
      <c r="FY15" s="86"/>
      <c r="FZ15" s="279"/>
      <c r="GA15" s="86"/>
      <c r="GB15" s="277">
        <f t="shared" si="45"/>
        <v>0</v>
      </c>
      <c r="GC15" s="277">
        <f t="shared" si="46"/>
        <v>0</v>
      </c>
      <c r="GD15" s="278" t="str">
        <f t="shared" si="47"/>
        <v>NO OFERTADO</v>
      </c>
      <c r="GE15" s="278"/>
      <c r="GF15" s="278" t="s">
        <v>743</v>
      </c>
      <c r="GG15" s="25"/>
    </row>
    <row r="16" spans="1:189" s="19" customFormat="1" x14ac:dyDescent="0.2">
      <c r="A16" s="78">
        <v>7</v>
      </c>
      <c r="B16" s="78" t="s">
        <v>54</v>
      </c>
      <c r="C16" s="77" t="s">
        <v>386</v>
      </c>
      <c r="D16" s="123">
        <v>1</v>
      </c>
      <c r="E16" s="309" t="s">
        <v>32</v>
      </c>
      <c r="F16" s="313">
        <v>16000</v>
      </c>
      <c r="G16" s="123">
        <v>8</v>
      </c>
      <c r="H16" s="86">
        <f t="shared" si="48"/>
        <v>128000</v>
      </c>
      <c r="I16" s="86"/>
      <c r="J16" s="86"/>
      <c r="K16" s="276">
        <f t="shared" si="49"/>
        <v>0</v>
      </c>
      <c r="L16" s="86">
        <f t="shared" si="50"/>
        <v>0</v>
      </c>
      <c r="M16" s="277">
        <f t="shared" si="0"/>
        <v>0</v>
      </c>
      <c r="N16" s="277">
        <f t="shared" si="51"/>
        <v>0</v>
      </c>
      <c r="O16" s="278" t="str">
        <f t="shared" si="1"/>
        <v>NO OFERTADO</v>
      </c>
      <c r="P16" s="278"/>
      <c r="Q16" s="278" t="s">
        <v>743</v>
      </c>
      <c r="R16" s="278"/>
      <c r="S16" s="284"/>
      <c r="T16" s="279"/>
      <c r="U16" s="86"/>
      <c r="V16" s="277">
        <f t="shared" si="2"/>
        <v>0</v>
      </c>
      <c r="W16" s="277">
        <f t="shared" si="52"/>
        <v>0</v>
      </c>
      <c r="X16" s="278" t="str">
        <f t="shared" si="3"/>
        <v>NO OFERTADO</v>
      </c>
      <c r="Y16" s="278">
        <v>0</v>
      </c>
      <c r="Z16" s="314" t="s">
        <v>743</v>
      </c>
      <c r="AA16" s="311"/>
      <c r="AB16" s="86"/>
      <c r="AC16" s="276"/>
      <c r="AD16" s="86">
        <f t="shared" si="74"/>
        <v>0</v>
      </c>
      <c r="AE16" s="277">
        <f t="shared" si="4"/>
        <v>0</v>
      </c>
      <c r="AF16" s="277">
        <f t="shared" si="5"/>
        <v>0</v>
      </c>
      <c r="AG16" s="278" t="str">
        <f t="shared" si="6"/>
        <v>NO OFERTADO</v>
      </c>
      <c r="AH16" s="278"/>
      <c r="AI16" s="278" t="s">
        <v>743</v>
      </c>
      <c r="AJ16" s="86"/>
      <c r="AK16" s="86"/>
      <c r="AL16" s="279"/>
      <c r="AM16" s="86">
        <f t="shared" si="54"/>
        <v>0</v>
      </c>
      <c r="AN16" s="277">
        <f t="shared" si="7"/>
        <v>0</v>
      </c>
      <c r="AO16" s="277">
        <f t="shared" si="8"/>
        <v>0</v>
      </c>
      <c r="AP16" s="278" t="str">
        <f t="shared" si="9"/>
        <v>NO OFERTADO</v>
      </c>
      <c r="AQ16" s="278"/>
      <c r="AR16" s="278" t="s">
        <v>743</v>
      </c>
      <c r="AS16" s="86"/>
      <c r="AT16" s="86"/>
      <c r="AU16" s="276"/>
      <c r="AV16" s="86">
        <f t="shared" ref="AV16:AV20" si="76">AT16+AU16</f>
        <v>0</v>
      </c>
      <c r="AW16" s="277">
        <f t="shared" si="10"/>
        <v>0</v>
      </c>
      <c r="AX16" s="277">
        <f t="shared" si="75"/>
        <v>0</v>
      </c>
      <c r="AY16" s="278" t="str">
        <f t="shared" si="11"/>
        <v>NO OFERTADO</v>
      </c>
      <c r="AZ16" s="278"/>
      <c r="BA16" s="278" t="s">
        <v>743</v>
      </c>
      <c r="BB16" s="86" t="s">
        <v>757</v>
      </c>
      <c r="BC16" s="86">
        <v>16000</v>
      </c>
      <c r="BD16" s="279">
        <v>0</v>
      </c>
      <c r="BE16" s="86">
        <f t="shared" si="57"/>
        <v>16000</v>
      </c>
      <c r="BF16" s="277">
        <f t="shared" si="12"/>
        <v>16000</v>
      </c>
      <c r="BG16" s="277">
        <f t="shared" si="58"/>
        <v>128000</v>
      </c>
      <c r="BH16" s="278" t="str">
        <f t="shared" si="13"/>
        <v>CUMPLE</v>
      </c>
      <c r="BI16" s="278" t="s">
        <v>828</v>
      </c>
      <c r="BJ16" s="278" t="s">
        <v>822</v>
      </c>
      <c r="BK16" s="86"/>
      <c r="BL16" s="86"/>
      <c r="BM16" s="276"/>
      <c r="BN16" s="280">
        <f t="shared" ref="BN16:BN20" si="77">BL16+BM16</f>
        <v>0</v>
      </c>
      <c r="BO16" s="281">
        <f t="shared" si="14"/>
        <v>0</v>
      </c>
      <c r="BP16" s="281">
        <f t="shared" si="15"/>
        <v>0</v>
      </c>
      <c r="BQ16" s="278" t="str">
        <f t="shared" si="60"/>
        <v>NO OFERTADO</v>
      </c>
      <c r="BR16" s="278">
        <f>VLOOKUP(B16,'[1]ANEXO TECNICO'!$B$3:$P$334,15,0)</f>
        <v>0</v>
      </c>
      <c r="BS16" s="278" t="s">
        <v>743</v>
      </c>
      <c r="BT16" s="280"/>
      <c r="BU16" s="280"/>
      <c r="BV16" s="282"/>
      <c r="BW16" s="280"/>
      <c r="BX16" s="277">
        <v>0</v>
      </c>
      <c r="BY16" s="277">
        <f t="shared" si="16"/>
        <v>0</v>
      </c>
      <c r="BZ16" s="278" t="str">
        <f t="shared" si="17"/>
        <v>NO OFERTADO</v>
      </c>
      <c r="CA16" s="278"/>
      <c r="CB16" s="278" t="s">
        <v>743</v>
      </c>
      <c r="CC16" s="283"/>
      <c r="CD16" s="283"/>
      <c r="CE16" s="276"/>
      <c r="CF16" s="86">
        <f t="shared" ref="CF16:CF20" si="78">CD16+CE16</f>
        <v>0</v>
      </c>
      <c r="CG16" s="277">
        <f t="shared" si="62"/>
        <v>0</v>
      </c>
      <c r="CH16" s="277">
        <f t="shared" si="18"/>
        <v>0</v>
      </c>
      <c r="CI16" s="278" t="str">
        <f t="shared" si="19"/>
        <v>NO OFERTADO</v>
      </c>
      <c r="CJ16" s="278"/>
      <c r="CK16" s="278" t="s">
        <v>743</v>
      </c>
      <c r="CL16" s="86"/>
      <c r="CM16" s="86"/>
      <c r="CN16" s="276"/>
      <c r="CO16" s="86">
        <f t="shared" ref="CO16:CO20" si="79">CM16+CN16</f>
        <v>0</v>
      </c>
      <c r="CP16" s="277">
        <f t="shared" si="20"/>
        <v>0</v>
      </c>
      <c r="CQ16" s="277">
        <f t="shared" si="21"/>
        <v>0</v>
      </c>
      <c r="CR16" s="278" t="str">
        <f t="shared" si="22"/>
        <v>NO OFERTADO</v>
      </c>
      <c r="CS16" s="278"/>
      <c r="CT16" s="278" t="s">
        <v>743</v>
      </c>
      <c r="CU16" s="86"/>
      <c r="CV16" s="280"/>
      <c r="CW16" s="282"/>
      <c r="CX16" s="280">
        <f t="shared" ref="CX16:CX20" si="80">CV16+CW16</f>
        <v>0</v>
      </c>
      <c r="CY16" s="281">
        <f t="shared" si="23"/>
        <v>0</v>
      </c>
      <c r="CZ16" s="281">
        <f t="shared" si="24"/>
        <v>0</v>
      </c>
      <c r="DA16" s="278" t="str">
        <f t="shared" si="25"/>
        <v>NO OFERTADO</v>
      </c>
      <c r="DB16" s="278"/>
      <c r="DC16" s="278" t="s">
        <v>743</v>
      </c>
      <c r="DD16" s="86"/>
      <c r="DE16" s="86"/>
      <c r="DF16" s="276"/>
      <c r="DG16" s="86">
        <f t="shared" ref="DG16:DG20" si="81">DE16+DF16</f>
        <v>0</v>
      </c>
      <c r="DH16" s="277">
        <f t="shared" si="26"/>
        <v>0</v>
      </c>
      <c r="DI16" s="277">
        <f t="shared" si="66"/>
        <v>0</v>
      </c>
      <c r="DJ16" s="278" t="str">
        <f t="shared" si="67"/>
        <v>NO OFERTADO</v>
      </c>
      <c r="DK16" s="278"/>
      <c r="DL16" s="278" t="s">
        <v>743</v>
      </c>
      <c r="DM16" s="86"/>
      <c r="DN16" s="86"/>
      <c r="DO16" s="276"/>
      <c r="DP16" s="86">
        <v>0</v>
      </c>
      <c r="DQ16" s="277">
        <f t="shared" si="27"/>
        <v>0</v>
      </c>
      <c r="DR16" s="277">
        <f t="shared" si="28"/>
        <v>0</v>
      </c>
      <c r="DS16" s="278" t="str">
        <f t="shared" si="29"/>
        <v>NO OFERTADO</v>
      </c>
      <c r="DT16" s="278"/>
      <c r="DU16" s="278" t="s">
        <v>743</v>
      </c>
      <c r="DV16" s="86"/>
      <c r="DW16" s="86"/>
      <c r="DX16" s="279"/>
      <c r="DY16" s="86">
        <f t="shared" ref="DY16:DY20" si="82">DW16+DX16</f>
        <v>0</v>
      </c>
      <c r="DZ16" s="277">
        <f t="shared" si="30"/>
        <v>0</v>
      </c>
      <c r="EA16" s="277">
        <f t="shared" si="69"/>
        <v>0</v>
      </c>
      <c r="EB16" s="278" t="str">
        <f t="shared" si="31"/>
        <v>NO OFERTADO</v>
      </c>
      <c r="EC16" s="278"/>
      <c r="ED16" s="278" t="s">
        <v>743</v>
      </c>
      <c r="EE16" s="86" t="s">
        <v>953</v>
      </c>
      <c r="EF16" s="86">
        <v>0</v>
      </c>
      <c r="EG16" s="279">
        <v>0</v>
      </c>
      <c r="EH16" s="86">
        <f t="shared" ref="EH16:EH20" si="83">EF16+EG16</f>
        <v>0</v>
      </c>
      <c r="EI16" s="277">
        <f t="shared" si="32"/>
        <v>0</v>
      </c>
      <c r="EJ16" s="277">
        <f t="shared" si="73"/>
        <v>0</v>
      </c>
      <c r="EK16" s="278" t="str">
        <f t="shared" si="33"/>
        <v>NO OFERTADO</v>
      </c>
      <c r="EL16" s="278" t="s">
        <v>978</v>
      </c>
      <c r="EM16" s="278" t="s">
        <v>743</v>
      </c>
      <c r="EN16" s="86"/>
      <c r="EO16" s="86"/>
      <c r="EP16" s="276"/>
      <c r="EQ16" s="86">
        <v>0</v>
      </c>
      <c r="ER16" s="277">
        <f t="shared" si="34"/>
        <v>0</v>
      </c>
      <c r="ES16" s="277">
        <f t="shared" si="35"/>
        <v>0</v>
      </c>
      <c r="ET16" s="278" t="str">
        <f t="shared" si="36"/>
        <v>NO OFERTADO</v>
      </c>
      <c r="EU16" s="278"/>
      <c r="EV16" s="278" t="s">
        <v>743</v>
      </c>
      <c r="EW16" s="86"/>
      <c r="EX16" s="86"/>
      <c r="EY16" s="276"/>
      <c r="EZ16" s="86"/>
      <c r="FA16" s="277">
        <f t="shared" si="37"/>
        <v>0</v>
      </c>
      <c r="FB16" s="277">
        <f t="shared" si="38"/>
        <v>0</v>
      </c>
      <c r="FC16" s="278" t="str">
        <f t="shared" si="39"/>
        <v>NO OFERTADO</v>
      </c>
      <c r="FD16" s="278"/>
      <c r="FE16" s="278" t="s">
        <v>743</v>
      </c>
      <c r="FF16" s="86">
        <v>0</v>
      </c>
      <c r="FG16" s="86"/>
      <c r="FH16" s="279">
        <v>0</v>
      </c>
      <c r="FI16" s="86">
        <v>0</v>
      </c>
      <c r="FJ16" s="277">
        <f t="shared" si="40"/>
        <v>0</v>
      </c>
      <c r="FK16" s="277">
        <f t="shared" si="71"/>
        <v>0</v>
      </c>
      <c r="FL16" s="278" t="str">
        <f t="shared" si="41"/>
        <v>NO OFERTADO</v>
      </c>
      <c r="FM16" s="278"/>
      <c r="FN16" s="278" t="s">
        <v>743</v>
      </c>
      <c r="FO16" s="86"/>
      <c r="FP16" s="86"/>
      <c r="FQ16" s="279"/>
      <c r="FR16" s="86">
        <f t="shared" ref="FR16:FR20" si="84">FP16+FQ16</f>
        <v>0</v>
      </c>
      <c r="FS16" s="277">
        <f t="shared" si="42"/>
        <v>0</v>
      </c>
      <c r="FT16" s="277">
        <f t="shared" si="43"/>
        <v>0</v>
      </c>
      <c r="FU16" s="278" t="str">
        <f t="shared" si="44"/>
        <v>NO OFERTADO</v>
      </c>
      <c r="FV16" s="278">
        <v>0</v>
      </c>
      <c r="FW16" s="278" t="s">
        <v>743</v>
      </c>
      <c r="FX16" s="86"/>
      <c r="FY16" s="86"/>
      <c r="FZ16" s="279"/>
      <c r="GA16" s="86"/>
      <c r="GB16" s="277">
        <f t="shared" si="45"/>
        <v>0</v>
      </c>
      <c r="GC16" s="277">
        <f t="shared" si="46"/>
        <v>0</v>
      </c>
      <c r="GD16" s="278" t="str">
        <f t="shared" si="47"/>
        <v>NO OFERTADO</v>
      </c>
      <c r="GE16" s="278"/>
      <c r="GF16" s="278" t="s">
        <v>743</v>
      </c>
      <c r="GG16" s="25"/>
    </row>
    <row r="17" spans="1:189" s="19" customFormat="1" ht="36" customHeight="1" x14ac:dyDescent="0.2">
      <c r="A17" s="78">
        <v>8</v>
      </c>
      <c r="B17" s="78" t="s">
        <v>55</v>
      </c>
      <c r="C17" s="77" t="s">
        <v>387</v>
      </c>
      <c r="D17" s="123">
        <v>1</v>
      </c>
      <c r="E17" s="309" t="s">
        <v>32</v>
      </c>
      <c r="F17" s="313">
        <v>53438</v>
      </c>
      <c r="G17" s="123">
        <v>56</v>
      </c>
      <c r="H17" s="86">
        <f t="shared" si="48"/>
        <v>2992528</v>
      </c>
      <c r="I17" s="86"/>
      <c r="J17" s="86"/>
      <c r="K17" s="276">
        <f t="shared" si="49"/>
        <v>0</v>
      </c>
      <c r="L17" s="86">
        <f t="shared" si="50"/>
        <v>0</v>
      </c>
      <c r="M17" s="277">
        <f t="shared" si="0"/>
        <v>0</v>
      </c>
      <c r="N17" s="277">
        <f t="shared" si="51"/>
        <v>0</v>
      </c>
      <c r="O17" s="278" t="str">
        <f t="shared" si="1"/>
        <v>NO OFERTADO</v>
      </c>
      <c r="P17" s="278"/>
      <c r="Q17" s="278" t="s">
        <v>743</v>
      </c>
      <c r="R17" s="278"/>
      <c r="S17" s="284"/>
      <c r="T17" s="279"/>
      <c r="U17" s="86"/>
      <c r="V17" s="277">
        <f t="shared" si="2"/>
        <v>0</v>
      </c>
      <c r="W17" s="277">
        <f t="shared" si="52"/>
        <v>0</v>
      </c>
      <c r="X17" s="278" t="str">
        <f t="shared" si="3"/>
        <v>NO OFERTADO</v>
      </c>
      <c r="Y17" s="278">
        <v>0</v>
      </c>
      <c r="Z17" s="314" t="s">
        <v>743</v>
      </c>
      <c r="AA17" s="311"/>
      <c r="AB17" s="86"/>
      <c r="AC17" s="276"/>
      <c r="AD17" s="86">
        <f t="shared" si="74"/>
        <v>0</v>
      </c>
      <c r="AE17" s="277">
        <f t="shared" si="4"/>
        <v>0</v>
      </c>
      <c r="AF17" s="277">
        <f t="shared" si="5"/>
        <v>0</v>
      </c>
      <c r="AG17" s="278" t="str">
        <f t="shared" si="6"/>
        <v>NO OFERTADO</v>
      </c>
      <c r="AH17" s="278"/>
      <c r="AI17" s="278" t="s">
        <v>743</v>
      </c>
      <c r="AJ17" s="86"/>
      <c r="AK17" s="86"/>
      <c r="AL17" s="279"/>
      <c r="AM17" s="86">
        <f t="shared" si="54"/>
        <v>0</v>
      </c>
      <c r="AN17" s="277">
        <f t="shared" si="7"/>
        <v>0</v>
      </c>
      <c r="AO17" s="277">
        <f t="shared" si="8"/>
        <v>0</v>
      </c>
      <c r="AP17" s="278" t="str">
        <f t="shared" si="9"/>
        <v>NO OFERTADO</v>
      </c>
      <c r="AQ17" s="278"/>
      <c r="AR17" s="278" t="s">
        <v>743</v>
      </c>
      <c r="AS17" s="86"/>
      <c r="AT17" s="86"/>
      <c r="AU17" s="276"/>
      <c r="AV17" s="86">
        <f t="shared" si="76"/>
        <v>0</v>
      </c>
      <c r="AW17" s="277">
        <f t="shared" si="10"/>
        <v>0</v>
      </c>
      <c r="AX17" s="277">
        <f t="shared" si="75"/>
        <v>0</v>
      </c>
      <c r="AY17" s="278" t="str">
        <f t="shared" si="11"/>
        <v>NO OFERTADO</v>
      </c>
      <c r="AZ17" s="278"/>
      <c r="BA17" s="278" t="s">
        <v>743</v>
      </c>
      <c r="BB17" s="285" t="s">
        <v>980</v>
      </c>
      <c r="BC17" s="285">
        <v>9500</v>
      </c>
      <c r="BD17" s="286">
        <v>0</v>
      </c>
      <c r="BE17" s="285">
        <f t="shared" si="57"/>
        <v>9500</v>
      </c>
      <c r="BF17" s="287">
        <f t="shared" si="12"/>
        <v>9500</v>
      </c>
      <c r="BG17" s="277">
        <f t="shared" si="58"/>
        <v>532000</v>
      </c>
      <c r="BH17" s="278" t="str">
        <f t="shared" si="13"/>
        <v>CUMPLE</v>
      </c>
      <c r="BI17" s="278" t="s">
        <v>829</v>
      </c>
      <c r="BJ17" s="278" t="s">
        <v>743</v>
      </c>
      <c r="BK17" s="86"/>
      <c r="BL17" s="86"/>
      <c r="BM17" s="276"/>
      <c r="BN17" s="280">
        <f t="shared" si="77"/>
        <v>0</v>
      </c>
      <c r="BO17" s="281">
        <f t="shared" si="14"/>
        <v>0</v>
      </c>
      <c r="BP17" s="281">
        <f t="shared" si="15"/>
        <v>0</v>
      </c>
      <c r="BQ17" s="278" t="str">
        <f t="shared" si="60"/>
        <v>NO OFERTADO</v>
      </c>
      <c r="BR17" s="278">
        <f>VLOOKUP(B17,'[1]ANEXO TECNICO'!$B$3:$P$334,15,0)</f>
        <v>0</v>
      </c>
      <c r="BS17" s="278" t="s">
        <v>743</v>
      </c>
      <c r="BT17" s="280"/>
      <c r="BU17" s="280"/>
      <c r="BV17" s="282"/>
      <c r="BW17" s="280"/>
      <c r="BX17" s="277">
        <v>0</v>
      </c>
      <c r="BY17" s="277">
        <f t="shared" si="16"/>
        <v>0</v>
      </c>
      <c r="BZ17" s="278" t="str">
        <f t="shared" si="17"/>
        <v>NO OFERTADO</v>
      </c>
      <c r="CA17" s="278"/>
      <c r="CB17" s="278" t="s">
        <v>743</v>
      </c>
      <c r="CC17" s="283"/>
      <c r="CD17" s="283"/>
      <c r="CE17" s="276"/>
      <c r="CF17" s="86">
        <f t="shared" si="78"/>
        <v>0</v>
      </c>
      <c r="CG17" s="277">
        <f t="shared" si="62"/>
        <v>0</v>
      </c>
      <c r="CH17" s="277">
        <f t="shared" si="18"/>
        <v>0</v>
      </c>
      <c r="CI17" s="278" t="str">
        <f t="shared" si="19"/>
        <v>NO OFERTADO</v>
      </c>
      <c r="CJ17" s="278"/>
      <c r="CK17" s="278" t="s">
        <v>743</v>
      </c>
      <c r="CL17" s="86"/>
      <c r="CM17" s="86"/>
      <c r="CN17" s="276"/>
      <c r="CO17" s="86">
        <f t="shared" si="79"/>
        <v>0</v>
      </c>
      <c r="CP17" s="277">
        <f t="shared" si="20"/>
        <v>0</v>
      </c>
      <c r="CQ17" s="277">
        <f t="shared" si="21"/>
        <v>0</v>
      </c>
      <c r="CR17" s="278" t="str">
        <f t="shared" si="22"/>
        <v>NO OFERTADO</v>
      </c>
      <c r="CS17" s="278"/>
      <c r="CT17" s="278" t="s">
        <v>743</v>
      </c>
      <c r="CU17" s="86"/>
      <c r="CV17" s="280"/>
      <c r="CW17" s="282"/>
      <c r="CX17" s="280">
        <f t="shared" si="80"/>
        <v>0</v>
      </c>
      <c r="CY17" s="281">
        <f t="shared" si="23"/>
        <v>0</v>
      </c>
      <c r="CZ17" s="281">
        <f t="shared" si="24"/>
        <v>0</v>
      </c>
      <c r="DA17" s="278" t="str">
        <f t="shared" si="25"/>
        <v>NO OFERTADO</v>
      </c>
      <c r="DB17" s="278"/>
      <c r="DC17" s="278" t="s">
        <v>743</v>
      </c>
      <c r="DD17" s="285" t="s">
        <v>1044</v>
      </c>
      <c r="DE17" s="285">
        <v>6677</v>
      </c>
      <c r="DF17" s="292">
        <v>0</v>
      </c>
      <c r="DG17" s="285">
        <f t="shared" si="81"/>
        <v>6677</v>
      </c>
      <c r="DH17" s="287">
        <f t="shared" si="26"/>
        <v>6677</v>
      </c>
      <c r="DI17" s="277">
        <f t="shared" si="66"/>
        <v>373912</v>
      </c>
      <c r="DJ17" s="278" t="str">
        <f t="shared" si="67"/>
        <v>CUMPLE</v>
      </c>
      <c r="DK17" s="278" t="s">
        <v>828</v>
      </c>
      <c r="DL17" s="278" t="s">
        <v>822</v>
      </c>
      <c r="DM17" s="86"/>
      <c r="DN17" s="86"/>
      <c r="DO17" s="276"/>
      <c r="DP17" s="86">
        <v>0</v>
      </c>
      <c r="DQ17" s="277">
        <f t="shared" si="27"/>
        <v>0</v>
      </c>
      <c r="DR17" s="277">
        <f t="shared" si="28"/>
        <v>0</v>
      </c>
      <c r="DS17" s="278" t="str">
        <f t="shared" si="29"/>
        <v>NO OFERTADO</v>
      </c>
      <c r="DT17" s="278"/>
      <c r="DU17" s="278" t="s">
        <v>743</v>
      </c>
      <c r="DV17" s="86"/>
      <c r="DW17" s="86"/>
      <c r="DX17" s="279"/>
      <c r="DY17" s="86">
        <f t="shared" si="82"/>
        <v>0</v>
      </c>
      <c r="DZ17" s="277">
        <f t="shared" si="30"/>
        <v>0</v>
      </c>
      <c r="EA17" s="277">
        <f t="shared" si="69"/>
        <v>0</v>
      </c>
      <c r="EB17" s="278" t="str">
        <f t="shared" si="31"/>
        <v>NO OFERTADO</v>
      </c>
      <c r="EC17" s="278"/>
      <c r="ED17" s="278" t="s">
        <v>743</v>
      </c>
      <c r="EE17" s="86" t="s">
        <v>953</v>
      </c>
      <c r="EF17" s="86">
        <v>0</v>
      </c>
      <c r="EG17" s="279">
        <v>0</v>
      </c>
      <c r="EH17" s="86">
        <f t="shared" si="83"/>
        <v>0</v>
      </c>
      <c r="EI17" s="277">
        <f t="shared" si="32"/>
        <v>0</v>
      </c>
      <c r="EJ17" s="277">
        <f t="shared" si="73"/>
        <v>0</v>
      </c>
      <c r="EK17" s="278" t="str">
        <f t="shared" si="33"/>
        <v>NO OFERTADO</v>
      </c>
      <c r="EL17" s="278" t="s">
        <v>978</v>
      </c>
      <c r="EM17" s="278" t="s">
        <v>743</v>
      </c>
      <c r="EN17" s="86"/>
      <c r="EO17" s="86"/>
      <c r="EP17" s="276"/>
      <c r="EQ17" s="86">
        <v>0</v>
      </c>
      <c r="ER17" s="277">
        <f t="shared" si="34"/>
        <v>0</v>
      </c>
      <c r="ES17" s="277">
        <f t="shared" si="35"/>
        <v>0</v>
      </c>
      <c r="ET17" s="278" t="str">
        <f t="shared" si="36"/>
        <v>NO OFERTADO</v>
      </c>
      <c r="EU17" s="278"/>
      <c r="EV17" s="278" t="s">
        <v>743</v>
      </c>
      <c r="EW17" s="86"/>
      <c r="EX17" s="86"/>
      <c r="EY17" s="276"/>
      <c r="EZ17" s="86"/>
      <c r="FA17" s="277">
        <f t="shared" si="37"/>
        <v>0</v>
      </c>
      <c r="FB17" s="277">
        <f t="shared" si="38"/>
        <v>0</v>
      </c>
      <c r="FC17" s="278" t="str">
        <f t="shared" si="39"/>
        <v>NO OFERTADO</v>
      </c>
      <c r="FD17" s="278"/>
      <c r="FE17" s="278" t="s">
        <v>743</v>
      </c>
      <c r="FF17" s="86" t="s">
        <v>1060</v>
      </c>
      <c r="FG17" s="86">
        <v>4950</v>
      </c>
      <c r="FH17" s="279"/>
      <c r="FI17" s="86">
        <v>4950</v>
      </c>
      <c r="FJ17" s="277">
        <f t="shared" si="40"/>
        <v>4950</v>
      </c>
      <c r="FK17" s="277">
        <f t="shared" si="71"/>
        <v>277200</v>
      </c>
      <c r="FL17" s="278" t="str">
        <f t="shared" si="41"/>
        <v>CUMPLE</v>
      </c>
      <c r="FM17" s="278" t="str">
        <f>VLOOKUP(B17,'[2]ANEXO TECNICO'!$B$3:$P$334,15,0)</f>
        <v>CUMPLE</v>
      </c>
      <c r="FN17" s="278" t="s">
        <v>822</v>
      </c>
      <c r="FO17" s="86"/>
      <c r="FP17" s="86"/>
      <c r="FQ17" s="279"/>
      <c r="FR17" s="86">
        <f t="shared" si="84"/>
        <v>0</v>
      </c>
      <c r="FS17" s="277">
        <f t="shared" si="42"/>
        <v>0</v>
      </c>
      <c r="FT17" s="277">
        <f t="shared" si="43"/>
        <v>0</v>
      </c>
      <c r="FU17" s="278" t="str">
        <f t="shared" si="44"/>
        <v>NO OFERTADO</v>
      </c>
      <c r="FV17" s="278">
        <v>0</v>
      </c>
      <c r="FW17" s="278" t="s">
        <v>743</v>
      </c>
      <c r="FX17" s="86"/>
      <c r="FY17" s="86"/>
      <c r="FZ17" s="279"/>
      <c r="GA17" s="86"/>
      <c r="GB17" s="277">
        <f t="shared" si="45"/>
        <v>0</v>
      </c>
      <c r="GC17" s="277">
        <f t="shared" si="46"/>
        <v>0</v>
      </c>
      <c r="GD17" s="278" t="str">
        <f t="shared" si="47"/>
        <v>NO OFERTADO</v>
      </c>
      <c r="GE17" s="278"/>
      <c r="GF17" s="278" t="s">
        <v>743</v>
      </c>
      <c r="GG17" s="25"/>
    </row>
    <row r="18" spans="1:189" s="19" customFormat="1" ht="51" x14ac:dyDescent="0.2">
      <c r="A18" s="78">
        <v>9</v>
      </c>
      <c r="B18" s="78" t="s">
        <v>56</v>
      </c>
      <c r="C18" s="77" t="s">
        <v>388</v>
      </c>
      <c r="D18" s="123">
        <v>1</v>
      </c>
      <c r="E18" s="309" t="s">
        <v>32</v>
      </c>
      <c r="F18" s="313">
        <v>1900</v>
      </c>
      <c r="G18" s="123">
        <v>6569</v>
      </c>
      <c r="H18" s="86">
        <f t="shared" si="48"/>
        <v>12481100</v>
      </c>
      <c r="I18" s="86"/>
      <c r="J18" s="86"/>
      <c r="K18" s="276">
        <f t="shared" si="49"/>
        <v>0</v>
      </c>
      <c r="L18" s="86">
        <f t="shared" si="50"/>
        <v>0</v>
      </c>
      <c r="M18" s="277">
        <f t="shared" si="0"/>
        <v>0</v>
      </c>
      <c r="N18" s="277">
        <f t="shared" si="51"/>
        <v>0</v>
      </c>
      <c r="O18" s="278" t="str">
        <f t="shared" si="1"/>
        <v>NO OFERTADO</v>
      </c>
      <c r="P18" s="278"/>
      <c r="Q18" s="278" t="s">
        <v>743</v>
      </c>
      <c r="R18" s="278" t="s">
        <v>745</v>
      </c>
      <c r="S18" s="284">
        <v>3150</v>
      </c>
      <c r="T18" s="279">
        <v>0</v>
      </c>
      <c r="U18" s="86">
        <v>3150</v>
      </c>
      <c r="V18" s="277">
        <f t="shared" si="2"/>
        <v>3150</v>
      </c>
      <c r="W18" s="277">
        <f>+V18*G18</f>
        <v>20692350</v>
      </c>
      <c r="X18" s="278" t="str">
        <f t="shared" si="3"/>
        <v>NO CUMPLE</v>
      </c>
      <c r="Y18" s="278" t="s">
        <v>829</v>
      </c>
      <c r="Z18" s="314" t="s">
        <v>743</v>
      </c>
      <c r="AA18" s="311" t="s">
        <v>935</v>
      </c>
      <c r="AB18" s="86">
        <v>2782</v>
      </c>
      <c r="AC18" s="279">
        <v>0</v>
      </c>
      <c r="AD18" s="285">
        <f t="shared" si="74"/>
        <v>2782</v>
      </c>
      <c r="AE18" s="277">
        <f t="shared" si="4"/>
        <v>2782</v>
      </c>
      <c r="AF18" s="277">
        <f t="shared" si="5"/>
        <v>18274958</v>
      </c>
      <c r="AG18" s="278" t="str">
        <f t="shared" si="6"/>
        <v>NO CUMPLE</v>
      </c>
      <c r="AH18" s="278" t="s">
        <v>828</v>
      </c>
      <c r="AI18" s="278" t="s">
        <v>743</v>
      </c>
      <c r="AJ18" s="86"/>
      <c r="AK18" s="86"/>
      <c r="AL18" s="279"/>
      <c r="AM18" s="86">
        <f t="shared" si="54"/>
        <v>0</v>
      </c>
      <c r="AN18" s="277">
        <f t="shared" si="7"/>
        <v>0</v>
      </c>
      <c r="AO18" s="277">
        <f t="shared" si="8"/>
        <v>0</v>
      </c>
      <c r="AP18" s="278" t="str">
        <f t="shared" si="9"/>
        <v>NO OFERTADO</v>
      </c>
      <c r="AQ18" s="278"/>
      <c r="AR18" s="278" t="s">
        <v>743</v>
      </c>
      <c r="AS18" s="86"/>
      <c r="AT18" s="86"/>
      <c r="AU18" s="276"/>
      <c r="AV18" s="86">
        <f t="shared" si="76"/>
        <v>0</v>
      </c>
      <c r="AW18" s="277">
        <f t="shared" si="10"/>
        <v>0</v>
      </c>
      <c r="AX18" s="277">
        <f t="shared" si="75"/>
        <v>0</v>
      </c>
      <c r="AY18" s="278" t="str">
        <f t="shared" si="11"/>
        <v>NO OFERTADO</v>
      </c>
      <c r="AZ18" s="278"/>
      <c r="BA18" s="278" t="s">
        <v>743</v>
      </c>
      <c r="BB18" s="86" t="s">
        <v>981</v>
      </c>
      <c r="BC18" s="86">
        <v>1500</v>
      </c>
      <c r="BD18" s="279">
        <v>0</v>
      </c>
      <c r="BE18" s="86">
        <f t="shared" si="57"/>
        <v>1500</v>
      </c>
      <c r="BF18" s="277">
        <f t="shared" si="12"/>
        <v>1500</v>
      </c>
      <c r="BG18" s="277">
        <f t="shared" si="58"/>
        <v>9853500</v>
      </c>
      <c r="BH18" s="278" t="str">
        <f t="shared" si="13"/>
        <v>CUMPLE</v>
      </c>
      <c r="BI18" s="278" t="s">
        <v>829</v>
      </c>
      <c r="BJ18" s="278" t="s">
        <v>743</v>
      </c>
      <c r="BK18" s="86"/>
      <c r="BL18" s="86"/>
      <c r="BM18" s="276"/>
      <c r="BN18" s="280">
        <f t="shared" si="77"/>
        <v>0</v>
      </c>
      <c r="BO18" s="281">
        <f t="shared" si="14"/>
        <v>0</v>
      </c>
      <c r="BP18" s="281">
        <f t="shared" si="15"/>
        <v>0</v>
      </c>
      <c r="BQ18" s="278" t="str">
        <f t="shared" si="60"/>
        <v>NO OFERTADO</v>
      </c>
      <c r="BR18" s="278">
        <f>VLOOKUP(B18,'[1]ANEXO TECNICO'!$B$3:$P$334,15,0)</f>
        <v>0</v>
      </c>
      <c r="BS18" s="278" t="s">
        <v>743</v>
      </c>
      <c r="BT18" s="280" t="s">
        <v>759</v>
      </c>
      <c r="BU18" s="280">
        <v>2648</v>
      </c>
      <c r="BV18" s="288">
        <v>0</v>
      </c>
      <c r="BW18" s="289">
        <f>+BU18+BV18</f>
        <v>2648</v>
      </c>
      <c r="BX18" s="277">
        <f>+BW18*D18</f>
        <v>2648</v>
      </c>
      <c r="BY18" s="277">
        <f t="shared" si="16"/>
        <v>17394712</v>
      </c>
      <c r="BZ18" s="278" t="str">
        <f t="shared" si="17"/>
        <v>NO CUMPLE</v>
      </c>
      <c r="CA18" s="278" t="s">
        <v>829</v>
      </c>
      <c r="CB18" s="278" t="s">
        <v>743</v>
      </c>
      <c r="CC18" s="283"/>
      <c r="CD18" s="283"/>
      <c r="CE18" s="276"/>
      <c r="CF18" s="86">
        <f t="shared" si="78"/>
        <v>0</v>
      </c>
      <c r="CG18" s="277">
        <f t="shared" si="62"/>
        <v>0</v>
      </c>
      <c r="CH18" s="277">
        <f t="shared" si="18"/>
        <v>0</v>
      </c>
      <c r="CI18" s="278" t="str">
        <f t="shared" si="19"/>
        <v>NO OFERTADO</v>
      </c>
      <c r="CJ18" s="278"/>
      <c r="CK18" s="278" t="s">
        <v>743</v>
      </c>
      <c r="CL18" s="86"/>
      <c r="CM18" s="86"/>
      <c r="CN18" s="276"/>
      <c r="CO18" s="86">
        <f t="shared" si="79"/>
        <v>0</v>
      </c>
      <c r="CP18" s="277">
        <f t="shared" si="20"/>
        <v>0</v>
      </c>
      <c r="CQ18" s="277">
        <f t="shared" si="21"/>
        <v>0</v>
      </c>
      <c r="CR18" s="278" t="str">
        <f t="shared" si="22"/>
        <v>NO OFERTADO</v>
      </c>
      <c r="CS18" s="278"/>
      <c r="CT18" s="278" t="s">
        <v>743</v>
      </c>
      <c r="CU18" s="86"/>
      <c r="CV18" s="280"/>
      <c r="CW18" s="282"/>
      <c r="CX18" s="280">
        <f t="shared" si="80"/>
        <v>0</v>
      </c>
      <c r="CY18" s="281">
        <f t="shared" si="23"/>
        <v>0</v>
      </c>
      <c r="CZ18" s="281">
        <f t="shared" si="24"/>
        <v>0</v>
      </c>
      <c r="DA18" s="278" t="str">
        <f t="shared" si="25"/>
        <v>NO OFERTADO</v>
      </c>
      <c r="DB18" s="278"/>
      <c r="DC18" s="278" t="s">
        <v>743</v>
      </c>
      <c r="DD18" s="86" t="s">
        <v>1045</v>
      </c>
      <c r="DE18" s="86">
        <v>1544</v>
      </c>
      <c r="DF18" s="276">
        <v>0</v>
      </c>
      <c r="DG18" s="86">
        <f t="shared" si="81"/>
        <v>1544</v>
      </c>
      <c r="DH18" s="277">
        <f t="shared" si="26"/>
        <v>1544</v>
      </c>
      <c r="DI18" s="277">
        <f t="shared" si="66"/>
        <v>10142536</v>
      </c>
      <c r="DJ18" s="278" t="str">
        <f t="shared" si="67"/>
        <v>CUMPLE</v>
      </c>
      <c r="DK18" s="278" t="s">
        <v>828</v>
      </c>
      <c r="DL18" s="278" t="s">
        <v>822</v>
      </c>
      <c r="DM18" s="86"/>
      <c r="DN18" s="86"/>
      <c r="DO18" s="276"/>
      <c r="DP18" s="86">
        <v>0</v>
      </c>
      <c r="DQ18" s="277">
        <f t="shared" si="27"/>
        <v>0</v>
      </c>
      <c r="DR18" s="277">
        <f t="shared" si="28"/>
        <v>0</v>
      </c>
      <c r="DS18" s="278" t="str">
        <f t="shared" si="29"/>
        <v>NO OFERTADO</v>
      </c>
      <c r="DT18" s="278"/>
      <c r="DU18" s="278" t="s">
        <v>743</v>
      </c>
      <c r="DV18" s="86"/>
      <c r="DW18" s="86"/>
      <c r="DX18" s="279"/>
      <c r="DY18" s="86">
        <f t="shared" si="82"/>
        <v>0</v>
      </c>
      <c r="DZ18" s="277">
        <f t="shared" si="30"/>
        <v>0</v>
      </c>
      <c r="EA18" s="277">
        <f t="shared" si="69"/>
        <v>0</v>
      </c>
      <c r="EB18" s="278" t="str">
        <f t="shared" si="31"/>
        <v>NO OFERTADO</v>
      </c>
      <c r="EC18" s="278"/>
      <c r="ED18" s="278" t="s">
        <v>743</v>
      </c>
      <c r="EE18" s="86" t="s">
        <v>953</v>
      </c>
      <c r="EF18" s="86">
        <v>0</v>
      </c>
      <c r="EG18" s="279">
        <v>0</v>
      </c>
      <c r="EH18" s="86">
        <f t="shared" si="83"/>
        <v>0</v>
      </c>
      <c r="EI18" s="277">
        <f t="shared" si="32"/>
        <v>0</v>
      </c>
      <c r="EJ18" s="277">
        <f t="shared" si="73"/>
        <v>0</v>
      </c>
      <c r="EK18" s="278" t="str">
        <f t="shared" si="33"/>
        <v>NO OFERTADO</v>
      </c>
      <c r="EL18" s="278" t="s">
        <v>978</v>
      </c>
      <c r="EM18" s="278" t="s">
        <v>743</v>
      </c>
      <c r="EN18" s="86"/>
      <c r="EO18" s="86"/>
      <c r="EP18" s="276"/>
      <c r="EQ18" s="86">
        <v>0</v>
      </c>
      <c r="ER18" s="277">
        <f t="shared" si="34"/>
        <v>0</v>
      </c>
      <c r="ES18" s="277">
        <f t="shared" si="35"/>
        <v>0</v>
      </c>
      <c r="ET18" s="278" t="str">
        <f t="shared" si="36"/>
        <v>NO OFERTADO</v>
      </c>
      <c r="EU18" s="278"/>
      <c r="EV18" s="278" t="s">
        <v>743</v>
      </c>
      <c r="EW18" s="86" t="s">
        <v>799</v>
      </c>
      <c r="EX18" s="86">
        <v>2500</v>
      </c>
      <c r="EY18" s="276">
        <v>0</v>
      </c>
      <c r="EZ18" s="86">
        <v>2500</v>
      </c>
      <c r="FA18" s="277">
        <f t="shared" si="37"/>
        <v>2500</v>
      </c>
      <c r="FB18" s="277">
        <f t="shared" si="38"/>
        <v>16422500</v>
      </c>
      <c r="FC18" s="278" t="str">
        <f t="shared" si="39"/>
        <v>NO CUMPLE</v>
      </c>
      <c r="FD18" s="278" t="s">
        <v>828</v>
      </c>
      <c r="FE18" s="278" t="s">
        <v>743</v>
      </c>
      <c r="FF18" s="86" t="s">
        <v>1061</v>
      </c>
      <c r="FG18" s="86">
        <v>1390</v>
      </c>
      <c r="FH18" s="279"/>
      <c r="FI18" s="86">
        <v>1390</v>
      </c>
      <c r="FJ18" s="277">
        <f t="shared" si="40"/>
        <v>1390</v>
      </c>
      <c r="FK18" s="277">
        <f t="shared" si="71"/>
        <v>9130910</v>
      </c>
      <c r="FL18" s="278" t="str">
        <f t="shared" si="41"/>
        <v>CUMPLE</v>
      </c>
      <c r="FM18" s="278" t="str">
        <f>VLOOKUP(B18,'[2]ANEXO TECNICO'!$B$3:$P$334,15,0)</f>
        <v>CUMPLE</v>
      </c>
      <c r="FN18" s="278" t="s">
        <v>822</v>
      </c>
      <c r="FO18" s="86"/>
      <c r="FP18" s="86"/>
      <c r="FQ18" s="279"/>
      <c r="FR18" s="86">
        <f t="shared" si="84"/>
        <v>0</v>
      </c>
      <c r="FS18" s="277">
        <f t="shared" si="42"/>
        <v>0</v>
      </c>
      <c r="FT18" s="277">
        <f t="shared" si="43"/>
        <v>0</v>
      </c>
      <c r="FU18" s="278" t="str">
        <f t="shared" si="44"/>
        <v>NO OFERTADO</v>
      </c>
      <c r="FV18" s="278">
        <v>0</v>
      </c>
      <c r="FW18" s="278" t="s">
        <v>743</v>
      </c>
      <c r="FX18" s="86" t="s">
        <v>807</v>
      </c>
      <c r="FY18" s="86">
        <v>2795</v>
      </c>
      <c r="FZ18" s="279">
        <v>0</v>
      </c>
      <c r="GA18" s="86">
        <v>2795</v>
      </c>
      <c r="GB18" s="277">
        <f t="shared" si="45"/>
        <v>2795</v>
      </c>
      <c r="GC18" s="277">
        <f t="shared" si="46"/>
        <v>18360355</v>
      </c>
      <c r="GD18" s="278" t="str">
        <f t="shared" si="47"/>
        <v>NO CUMPLE</v>
      </c>
      <c r="GE18" s="278" t="s">
        <v>828</v>
      </c>
      <c r="GF18" s="278" t="s">
        <v>743</v>
      </c>
      <c r="GG18" s="25"/>
    </row>
    <row r="19" spans="1:189" s="19" customFormat="1" ht="51" x14ac:dyDescent="0.2">
      <c r="A19" s="159">
        <v>10</v>
      </c>
      <c r="B19" s="78" t="s">
        <v>57</v>
      </c>
      <c r="C19" s="77" t="s">
        <v>389</v>
      </c>
      <c r="D19" s="123">
        <v>1</v>
      </c>
      <c r="E19" s="309" t="s">
        <v>32</v>
      </c>
      <c r="F19" s="313">
        <v>1404</v>
      </c>
      <c r="G19" s="123">
        <v>2297</v>
      </c>
      <c r="H19" s="86">
        <f t="shared" si="48"/>
        <v>3224988</v>
      </c>
      <c r="I19" s="86"/>
      <c r="J19" s="86"/>
      <c r="K19" s="276">
        <f t="shared" si="49"/>
        <v>0</v>
      </c>
      <c r="L19" s="86">
        <f t="shared" si="50"/>
        <v>0</v>
      </c>
      <c r="M19" s="277">
        <f t="shared" si="0"/>
        <v>0</v>
      </c>
      <c r="N19" s="277">
        <f t="shared" si="51"/>
        <v>0</v>
      </c>
      <c r="O19" s="278" t="str">
        <f t="shared" si="1"/>
        <v>NO OFERTADO</v>
      </c>
      <c r="P19" s="278"/>
      <c r="Q19" s="278" t="s">
        <v>743</v>
      </c>
      <c r="R19" s="278" t="s">
        <v>745</v>
      </c>
      <c r="S19" s="284">
        <v>2100</v>
      </c>
      <c r="T19" s="279">
        <v>0</v>
      </c>
      <c r="U19" s="86">
        <v>2100</v>
      </c>
      <c r="V19" s="277">
        <f t="shared" si="2"/>
        <v>2100</v>
      </c>
      <c r="W19" s="277">
        <f t="shared" si="52"/>
        <v>4823700</v>
      </c>
      <c r="X19" s="278" t="str">
        <f t="shared" si="3"/>
        <v>NO CUMPLE</v>
      </c>
      <c r="Y19" s="278" t="s">
        <v>829</v>
      </c>
      <c r="Z19" s="314" t="s">
        <v>743</v>
      </c>
      <c r="AA19" s="311" t="s">
        <v>935</v>
      </c>
      <c r="AB19" s="86">
        <v>1436</v>
      </c>
      <c r="AC19" s="276">
        <v>0</v>
      </c>
      <c r="AD19" s="86">
        <f t="shared" si="74"/>
        <v>1436</v>
      </c>
      <c r="AE19" s="277">
        <f t="shared" si="4"/>
        <v>1436</v>
      </c>
      <c r="AF19" s="277">
        <f t="shared" si="5"/>
        <v>3298492</v>
      </c>
      <c r="AG19" s="278" t="str">
        <f t="shared" si="6"/>
        <v>CUMPLE</v>
      </c>
      <c r="AH19" s="278" t="s">
        <v>828</v>
      </c>
      <c r="AI19" s="278" t="s">
        <v>822</v>
      </c>
      <c r="AJ19" s="86"/>
      <c r="AK19" s="86"/>
      <c r="AL19" s="279"/>
      <c r="AM19" s="86">
        <f t="shared" si="54"/>
        <v>0</v>
      </c>
      <c r="AN19" s="277">
        <f t="shared" si="7"/>
        <v>0</v>
      </c>
      <c r="AO19" s="277">
        <f t="shared" si="8"/>
        <v>0</v>
      </c>
      <c r="AP19" s="278" t="str">
        <f t="shared" si="9"/>
        <v>NO OFERTADO</v>
      </c>
      <c r="AQ19" s="278"/>
      <c r="AR19" s="278" t="s">
        <v>743</v>
      </c>
      <c r="AS19" s="86"/>
      <c r="AT19" s="86"/>
      <c r="AU19" s="276"/>
      <c r="AV19" s="86">
        <f t="shared" si="76"/>
        <v>0</v>
      </c>
      <c r="AW19" s="277">
        <f t="shared" si="10"/>
        <v>0</v>
      </c>
      <c r="AX19" s="277">
        <f t="shared" si="75"/>
        <v>0</v>
      </c>
      <c r="AY19" s="278" t="str">
        <f t="shared" si="11"/>
        <v>NO OFERTADO</v>
      </c>
      <c r="AZ19" s="278"/>
      <c r="BA19" s="278" t="s">
        <v>743</v>
      </c>
      <c r="BB19" s="86" t="s">
        <v>981</v>
      </c>
      <c r="BC19" s="86">
        <v>1700</v>
      </c>
      <c r="BD19" s="279">
        <v>0</v>
      </c>
      <c r="BE19" s="86">
        <f t="shared" si="57"/>
        <v>1700</v>
      </c>
      <c r="BF19" s="277">
        <f t="shared" si="12"/>
        <v>1700</v>
      </c>
      <c r="BG19" s="277">
        <f t="shared" si="58"/>
        <v>3904900</v>
      </c>
      <c r="BH19" s="278" t="str">
        <f t="shared" si="13"/>
        <v>NO CUMPLE</v>
      </c>
      <c r="BI19" s="278" t="s">
        <v>829</v>
      </c>
      <c r="BJ19" s="278" t="s">
        <v>743</v>
      </c>
      <c r="BK19" s="86"/>
      <c r="BL19" s="86"/>
      <c r="BM19" s="276"/>
      <c r="BN19" s="280">
        <f t="shared" si="77"/>
        <v>0</v>
      </c>
      <c r="BO19" s="281">
        <f t="shared" si="14"/>
        <v>0</v>
      </c>
      <c r="BP19" s="281">
        <f t="shared" si="15"/>
        <v>0</v>
      </c>
      <c r="BQ19" s="278" t="str">
        <f t="shared" si="60"/>
        <v>NO OFERTADO</v>
      </c>
      <c r="BR19" s="278">
        <f>VLOOKUP(B19,'[1]ANEXO TECNICO'!$B$3:$P$334,15,0)</f>
        <v>0</v>
      </c>
      <c r="BS19" s="278" t="s">
        <v>743</v>
      </c>
      <c r="BT19" s="280" t="s">
        <v>759</v>
      </c>
      <c r="BU19" s="280">
        <v>1876.8834000000002</v>
      </c>
      <c r="BV19" s="288">
        <v>0</v>
      </c>
      <c r="BW19" s="289">
        <f t="shared" ref="BW19:BW20" si="85">+BU19+BV19</f>
        <v>1876.8834000000002</v>
      </c>
      <c r="BX19" s="277">
        <f>+BW19*D19</f>
        <v>1876.8834000000002</v>
      </c>
      <c r="BY19" s="277">
        <f t="shared" si="16"/>
        <v>4311201.1698000003</v>
      </c>
      <c r="BZ19" s="278" t="str">
        <f t="shared" si="17"/>
        <v>NO CUMPLE</v>
      </c>
      <c r="CA19" s="278" t="s">
        <v>829</v>
      </c>
      <c r="CB19" s="278" t="s">
        <v>743</v>
      </c>
      <c r="CC19" s="283"/>
      <c r="CD19" s="283"/>
      <c r="CE19" s="276"/>
      <c r="CF19" s="86">
        <f t="shared" si="78"/>
        <v>0</v>
      </c>
      <c r="CG19" s="277">
        <f t="shared" si="62"/>
        <v>0</v>
      </c>
      <c r="CH19" s="277">
        <f t="shared" si="18"/>
        <v>0</v>
      </c>
      <c r="CI19" s="278" t="str">
        <f t="shared" si="19"/>
        <v>NO OFERTADO</v>
      </c>
      <c r="CJ19" s="278"/>
      <c r="CK19" s="278" t="s">
        <v>743</v>
      </c>
      <c r="CL19" s="86"/>
      <c r="CM19" s="86"/>
      <c r="CN19" s="276"/>
      <c r="CO19" s="86">
        <f t="shared" si="79"/>
        <v>0</v>
      </c>
      <c r="CP19" s="277">
        <f t="shared" si="20"/>
        <v>0</v>
      </c>
      <c r="CQ19" s="277">
        <f t="shared" si="21"/>
        <v>0</v>
      </c>
      <c r="CR19" s="278" t="str">
        <f t="shared" si="22"/>
        <v>NO OFERTADO</v>
      </c>
      <c r="CS19" s="278"/>
      <c r="CT19" s="278" t="s">
        <v>743</v>
      </c>
      <c r="CU19" s="86"/>
      <c r="CV19" s="280"/>
      <c r="CW19" s="282"/>
      <c r="CX19" s="280">
        <f t="shared" si="80"/>
        <v>0</v>
      </c>
      <c r="CY19" s="281">
        <f t="shared" si="23"/>
        <v>0</v>
      </c>
      <c r="CZ19" s="281">
        <f t="shared" si="24"/>
        <v>0</v>
      </c>
      <c r="DA19" s="278" t="str">
        <f t="shared" si="25"/>
        <v>NO OFERTADO</v>
      </c>
      <c r="DB19" s="278"/>
      <c r="DC19" s="278" t="s">
        <v>743</v>
      </c>
      <c r="DD19" s="86" t="s">
        <v>1045</v>
      </c>
      <c r="DE19" s="86">
        <v>2045</v>
      </c>
      <c r="DF19" s="276">
        <v>0</v>
      </c>
      <c r="DG19" s="86">
        <f t="shared" si="81"/>
        <v>2045</v>
      </c>
      <c r="DH19" s="277">
        <f t="shared" si="26"/>
        <v>2045</v>
      </c>
      <c r="DI19" s="277">
        <f t="shared" si="66"/>
        <v>4697365</v>
      </c>
      <c r="DJ19" s="278" t="str">
        <f t="shared" si="67"/>
        <v>NO CUMPLE</v>
      </c>
      <c r="DK19" s="278" t="s">
        <v>828</v>
      </c>
      <c r="DL19" s="278" t="s">
        <v>743</v>
      </c>
      <c r="DM19" s="86"/>
      <c r="DN19" s="86"/>
      <c r="DO19" s="276"/>
      <c r="DP19" s="86">
        <v>0</v>
      </c>
      <c r="DQ19" s="277">
        <f t="shared" si="27"/>
        <v>0</v>
      </c>
      <c r="DR19" s="277">
        <f t="shared" si="28"/>
        <v>0</v>
      </c>
      <c r="DS19" s="278" t="str">
        <f t="shared" si="29"/>
        <v>NO OFERTADO</v>
      </c>
      <c r="DT19" s="278"/>
      <c r="DU19" s="278" t="s">
        <v>743</v>
      </c>
      <c r="DV19" s="86"/>
      <c r="DW19" s="86"/>
      <c r="DX19" s="279"/>
      <c r="DY19" s="86">
        <f t="shared" si="82"/>
        <v>0</v>
      </c>
      <c r="DZ19" s="277">
        <f t="shared" si="30"/>
        <v>0</v>
      </c>
      <c r="EA19" s="277">
        <f t="shared" si="69"/>
        <v>0</v>
      </c>
      <c r="EB19" s="278" t="str">
        <f t="shared" si="31"/>
        <v>NO OFERTADO</v>
      </c>
      <c r="EC19" s="278"/>
      <c r="ED19" s="278" t="s">
        <v>743</v>
      </c>
      <c r="EE19" s="86" t="s">
        <v>955</v>
      </c>
      <c r="EF19" s="86">
        <v>3075</v>
      </c>
      <c r="EG19" s="279">
        <v>0</v>
      </c>
      <c r="EH19" s="86">
        <f t="shared" si="83"/>
        <v>3075</v>
      </c>
      <c r="EI19" s="277">
        <f t="shared" si="32"/>
        <v>3075</v>
      </c>
      <c r="EJ19" s="277">
        <f t="shared" si="73"/>
        <v>7063275</v>
      </c>
      <c r="EK19" s="278" t="str">
        <f t="shared" si="33"/>
        <v>NO CUMPLE</v>
      </c>
      <c r="EL19" s="278" t="s">
        <v>828</v>
      </c>
      <c r="EM19" s="278" t="s">
        <v>743</v>
      </c>
      <c r="EN19" s="86"/>
      <c r="EO19" s="86"/>
      <c r="EP19" s="276"/>
      <c r="EQ19" s="86">
        <v>0</v>
      </c>
      <c r="ER19" s="277">
        <f t="shared" si="34"/>
        <v>0</v>
      </c>
      <c r="ES19" s="277">
        <f t="shared" si="35"/>
        <v>0</v>
      </c>
      <c r="ET19" s="278" t="str">
        <f t="shared" si="36"/>
        <v>NO OFERTADO</v>
      </c>
      <c r="EU19" s="278"/>
      <c r="EV19" s="278" t="s">
        <v>743</v>
      </c>
      <c r="EW19" s="86">
        <v>0</v>
      </c>
      <c r="EX19" s="86">
        <v>0</v>
      </c>
      <c r="EY19" s="276">
        <v>0</v>
      </c>
      <c r="EZ19" s="86">
        <v>0</v>
      </c>
      <c r="FA19" s="277">
        <f t="shared" si="37"/>
        <v>0</v>
      </c>
      <c r="FB19" s="277">
        <f t="shared" si="38"/>
        <v>0</v>
      </c>
      <c r="FC19" s="278" t="str">
        <f t="shared" si="39"/>
        <v>NO OFERTADO</v>
      </c>
      <c r="FD19" s="278"/>
      <c r="FE19" s="278" t="s">
        <v>743</v>
      </c>
      <c r="FF19" s="86">
        <v>0</v>
      </c>
      <c r="FG19" s="86"/>
      <c r="FH19" s="279">
        <v>0</v>
      </c>
      <c r="FI19" s="86">
        <v>0</v>
      </c>
      <c r="FJ19" s="277">
        <f t="shared" si="40"/>
        <v>0</v>
      </c>
      <c r="FK19" s="277">
        <f t="shared" si="71"/>
        <v>0</v>
      </c>
      <c r="FL19" s="278" t="str">
        <f t="shared" si="41"/>
        <v>NO OFERTADO</v>
      </c>
      <c r="FM19" s="278"/>
      <c r="FN19" s="278" t="s">
        <v>743</v>
      </c>
      <c r="FO19" s="86"/>
      <c r="FP19" s="86"/>
      <c r="FQ19" s="279"/>
      <c r="FR19" s="86">
        <f t="shared" si="84"/>
        <v>0</v>
      </c>
      <c r="FS19" s="277">
        <f t="shared" si="42"/>
        <v>0</v>
      </c>
      <c r="FT19" s="277">
        <f t="shared" si="43"/>
        <v>0</v>
      </c>
      <c r="FU19" s="278" t="str">
        <f t="shared" si="44"/>
        <v>NO OFERTADO</v>
      </c>
      <c r="FV19" s="278">
        <v>0</v>
      </c>
      <c r="FW19" s="278" t="s">
        <v>743</v>
      </c>
      <c r="FX19" s="86"/>
      <c r="FY19" s="86"/>
      <c r="FZ19" s="279"/>
      <c r="GA19" s="86"/>
      <c r="GB19" s="277">
        <f t="shared" si="45"/>
        <v>0</v>
      </c>
      <c r="GC19" s="277">
        <f t="shared" si="46"/>
        <v>0</v>
      </c>
      <c r="GD19" s="278" t="str">
        <f t="shared" si="47"/>
        <v>NO OFERTADO</v>
      </c>
      <c r="GE19" s="278"/>
      <c r="GF19" s="278" t="s">
        <v>743</v>
      </c>
      <c r="GG19" s="25"/>
    </row>
    <row r="20" spans="1:189" s="19" customFormat="1" ht="38.25" x14ac:dyDescent="0.2">
      <c r="A20" s="78">
        <v>11</v>
      </c>
      <c r="B20" s="78" t="s">
        <v>58</v>
      </c>
      <c r="C20" s="77" t="s">
        <v>390</v>
      </c>
      <c r="D20" s="123">
        <v>1</v>
      </c>
      <c r="E20" s="309" t="s">
        <v>32</v>
      </c>
      <c r="F20" s="313">
        <v>1983</v>
      </c>
      <c r="G20" s="123">
        <v>1</v>
      </c>
      <c r="H20" s="86">
        <f t="shared" si="48"/>
        <v>1983</v>
      </c>
      <c r="I20" s="86"/>
      <c r="J20" s="86"/>
      <c r="K20" s="276">
        <f t="shared" si="49"/>
        <v>0</v>
      </c>
      <c r="L20" s="86">
        <f t="shared" si="50"/>
        <v>0</v>
      </c>
      <c r="M20" s="277">
        <f t="shared" si="0"/>
        <v>0</v>
      </c>
      <c r="N20" s="277">
        <f t="shared" si="51"/>
        <v>0</v>
      </c>
      <c r="O20" s="278" t="str">
        <f t="shared" si="1"/>
        <v>NO OFERTADO</v>
      </c>
      <c r="P20" s="278"/>
      <c r="Q20" s="278" t="s">
        <v>743</v>
      </c>
      <c r="R20" s="278"/>
      <c r="S20" s="284"/>
      <c r="T20" s="279"/>
      <c r="U20" s="86"/>
      <c r="V20" s="277">
        <f t="shared" si="2"/>
        <v>0</v>
      </c>
      <c r="W20" s="277">
        <f t="shared" si="52"/>
        <v>0</v>
      </c>
      <c r="X20" s="278" t="str">
        <f t="shared" si="3"/>
        <v>NO OFERTADO</v>
      </c>
      <c r="Y20" s="278">
        <v>0</v>
      </c>
      <c r="Z20" s="314" t="s">
        <v>743</v>
      </c>
      <c r="AA20" s="311" t="s">
        <v>935</v>
      </c>
      <c r="AB20" s="86">
        <v>2028</v>
      </c>
      <c r="AC20" s="276">
        <v>0</v>
      </c>
      <c r="AD20" s="86">
        <f t="shared" si="74"/>
        <v>2028</v>
      </c>
      <c r="AE20" s="277">
        <f t="shared" si="4"/>
        <v>2028</v>
      </c>
      <c r="AF20" s="277">
        <f t="shared" si="5"/>
        <v>2028</v>
      </c>
      <c r="AG20" s="278" t="str">
        <f t="shared" si="6"/>
        <v>CUMPLE</v>
      </c>
      <c r="AH20" s="278" t="s">
        <v>829</v>
      </c>
      <c r="AI20" s="278" t="s">
        <v>743</v>
      </c>
      <c r="AJ20" s="86"/>
      <c r="AK20" s="86"/>
      <c r="AL20" s="279"/>
      <c r="AM20" s="86">
        <f t="shared" si="54"/>
        <v>0</v>
      </c>
      <c r="AN20" s="277">
        <f t="shared" si="7"/>
        <v>0</v>
      </c>
      <c r="AO20" s="277">
        <f t="shared" si="8"/>
        <v>0</v>
      </c>
      <c r="AP20" s="278" t="str">
        <f t="shared" si="9"/>
        <v>NO OFERTADO</v>
      </c>
      <c r="AQ20" s="278"/>
      <c r="AR20" s="278" t="s">
        <v>743</v>
      </c>
      <c r="AS20" s="86"/>
      <c r="AT20" s="86"/>
      <c r="AU20" s="276"/>
      <c r="AV20" s="86">
        <f t="shared" si="76"/>
        <v>0</v>
      </c>
      <c r="AW20" s="277">
        <f t="shared" si="10"/>
        <v>0</v>
      </c>
      <c r="AX20" s="277">
        <f t="shared" si="75"/>
        <v>0</v>
      </c>
      <c r="AY20" s="278" t="str">
        <f t="shared" si="11"/>
        <v>NO OFERTADO</v>
      </c>
      <c r="AZ20" s="278"/>
      <c r="BA20" s="278" t="s">
        <v>743</v>
      </c>
      <c r="BB20" s="86"/>
      <c r="BC20" s="86"/>
      <c r="BD20" s="279"/>
      <c r="BE20" s="86">
        <f t="shared" si="57"/>
        <v>0</v>
      </c>
      <c r="BF20" s="277">
        <f t="shared" si="12"/>
        <v>0</v>
      </c>
      <c r="BG20" s="277">
        <f t="shared" si="58"/>
        <v>0</v>
      </c>
      <c r="BH20" s="278" t="str">
        <f t="shared" si="13"/>
        <v>NO OFERTADO</v>
      </c>
      <c r="BI20" s="278">
        <v>0</v>
      </c>
      <c r="BJ20" s="278" t="s">
        <v>743</v>
      </c>
      <c r="BK20" s="86"/>
      <c r="BL20" s="86"/>
      <c r="BM20" s="276"/>
      <c r="BN20" s="280">
        <f t="shared" si="77"/>
        <v>0</v>
      </c>
      <c r="BO20" s="281">
        <f t="shared" si="14"/>
        <v>0</v>
      </c>
      <c r="BP20" s="281">
        <f t="shared" si="15"/>
        <v>0</v>
      </c>
      <c r="BQ20" s="278" t="str">
        <f t="shared" si="60"/>
        <v>NO OFERTADO</v>
      </c>
      <c r="BR20" s="278">
        <f>VLOOKUP(B20,'[1]ANEXO TECNICO'!$B$3:$P$334,15,0)</f>
        <v>0</v>
      </c>
      <c r="BS20" s="278" t="s">
        <v>743</v>
      </c>
      <c r="BT20" s="280" t="s">
        <v>759</v>
      </c>
      <c r="BU20" s="280">
        <v>2697.7131000000004</v>
      </c>
      <c r="BV20" s="288">
        <v>0</v>
      </c>
      <c r="BW20" s="289">
        <f t="shared" si="85"/>
        <v>2697.7131000000004</v>
      </c>
      <c r="BX20" s="277">
        <f>+BW20*D20</f>
        <v>2697.7131000000004</v>
      </c>
      <c r="BY20" s="277">
        <f t="shared" si="16"/>
        <v>2697.7131000000004</v>
      </c>
      <c r="BZ20" s="278" t="str">
        <f t="shared" si="17"/>
        <v>NO CUMPLE</v>
      </c>
      <c r="CA20" s="278" t="s">
        <v>829</v>
      </c>
      <c r="CB20" s="278" t="s">
        <v>743</v>
      </c>
      <c r="CC20" s="283"/>
      <c r="CD20" s="283"/>
      <c r="CE20" s="276"/>
      <c r="CF20" s="86">
        <f t="shared" si="78"/>
        <v>0</v>
      </c>
      <c r="CG20" s="277">
        <f t="shared" si="62"/>
        <v>0</v>
      </c>
      <c r="CH20" s="277">
        <f t="shared" si="18"/>
        <v>0</v>
      </c>
      <c r="CI20" s="278" t="str">
        <f t="shared" si="19"/>
        <v>NO OFERTADO</v>
      </c>
      <c r="CJ20" s="278"/>
      <c r="CK20" s="278" t="s">
        <v>743</v>
      </c>
      <c r="CL20" s="86"/>
      <c r="CM20" s="86"/>
      <c r="CN20" s="276"/>
      <c r="CO20" s="86">
        <f t="shared" si="79"/>
        <v>0</v>
      </c>
      <c r="CP20" s="277">
        <f t="shared" si="20"/>
        <v>0</v>
      </c>
      <c r="CQ20" s="277">
        <f t="shared" si="21"/>
        <v>0</v>
      </c>
      <c r="CR20" s="278" t="str">
        <f t="shared" si="22"/>
        <v>NO OFERTADO</v>
      </c>
      <c r="CS20" s="278"/>
      <c r="CT20" s="278" t="s">
        <v>743</v>
      </c>
      <c r="CU20" s="86"/>
      <c r="CV20" s="280"/>
      <c r="CW20" s="282"/>
      <c r="CX20" s="280">
        <f t="shared" si="80"/>
        <v>0</v>
      </c>
      <c r="CY20" s="281">
        <f t="shared" si="23"/>
        <v>0</v>
      </c>
      <c r="CZ20" s="281">
        <f t="shared" si="24"/>
        <v>0</v>
      </c>
      <c r="DA20" s="278" t="str">
        <f t="shared" si="25"/>
        <v>NO OFERTADO</v>
      </c>
      <c r="DB20" s="278"/>
      <c r="DC20" s="278" t="s">
        <v>743</v>
      </c>
      <c r="DD20" s="86" t="s">
        <v>1045</v>
      </c>
      <c r="DE20" s="86">
        <v>1002</v>
      </c>
      <c r="DF20" s="276">
        <v>0</v>
      </c>
      <c r="DG20" s="86">
        <f t="shared" si="81"/>
        <v>1002</v>
      </c>
      <c r="DH20" s="277">
        <f t="shared" si="26"/>
        <v>1002</v>
      </c>
      <c r="DI20" s="277">
        <f t="shared" si="66"/>
        <v>1002</v>
      </c>
      <c r="DJ20" s="278" t="str">
        <f t="shared" si="67"/>
        <v>CUMPLE</v>
      </c>
      <c r="DK20" s="278" t="s">
        <v>828</v>
      </c>
      <c r="DL20" s="278" t="s">
        <v>822</v>
      </c>
      <c r="DM20" s="86"/>
      <c r="DN20" s="86"/>
      <c r="DO20" s="276"/>
      <c r="DP20" s="86">
        <v>0</v>
      </c>
      <c r="DQ20" s="277">
        <f t="shared" si="27"/>
        <v>0</v>
      </c>
      <c r="DR20" s="277">
        <f t="shared" si="28"/>
        <v>0</v>
      </c>
      <c r="DS20" s="278" t="str">
        <f t="shared" si="29"/>
        <v>NO OFERTADO</v>
      </c>
      <c r="DT20" s="278"/>
      <c r="DU20" s="278" t="s">
        <v>743</v>
      </c>
      <c r="DV20" s="86"/>
      <c r="DW20" s="86"/>
      <c r="DX20" s="279"/>
      <c r="DY20" s="86">
        <f t="shared" si="82"/>
        <v>0</v>
      </c>
      <c r="DZ20" s="277">
        <f t="shared" si="30"/>
        <v>0</v>
      </c>
      <c r="EA20" s="277">
        <f t="shared" si="69"/>
        <v>0</v>
      </c>
      <c r="EB20" s="278" t="str">
        <f t="shared" si="31"/>
        <v>NO OFERTADO</v>
      </c>
      <c r="EC20" s="278"/>
      <c r="ED20" s="278" t="s">
        <v>743</v>
      </c>
      <c r="EE20" s="86" t="s">
        <v>954</v>
      </c>
      <c r="EF20" s="86">
        <v>17763</v>
      </c>
      <c r="EG20" s="279">
        <v>0</v>
      </c>
      <c r="EH20" s="86">
        <f t="shared" si="83"/>
        <v>17763</v>
      </c>
      <c r="EI20" s="277">
        <f t="shared" si="32"/>
        <v>17763</v>
      </c>
      <c r="EJ20" s="277">
        <f t="shared" si="73"/>
        <v>17763</v>
      </c>
      <c r="EK20" s="278" t="str">
        <f t="shared" si="33"/>
        <v>NO CUMPLE</v>
      </c>
      <c r="EL20" s="278" t="s">
        <v>828</v>
      </c>
      <c r="EM20" s="278" t="s">
        <v>743</v>
      </c>
      <c r="EN20" s="86"/>
      <c r="EO20" s="86"/>
      <c r="EP20" s="276"/>
      <c r="EQ20" s="86">
        <v>0</v>
      </c>
      <c r="ER20" s="277">
        <f t="shared" si="34"/>
        <v>0</v>
      </c>
      <c r="ES20" s="277">
        <f t="shared" si="35"/>
        <v>0</v>
      </c>
      <c r="ET20" s="278" t="str">
        <f t="shared" si="36"/>
        <v>NO OFERTADO</v>
      </c>
      <c r="EU20" s="278"/>
      <c r="EV20" s="278" t="s">
        <v>743</v>
      </c>
      <c r="EW20" s="86">
        <v>0</v>
      </c>
      <c r="EX20" s="86">
        <v>0</v>
      </c>
      <c r="EY20" s="276">
        <v>0</v>
      </c>
      <c r="EZ20" s="86">
        <v>0</v>
      </c>
      <c r="FA20" s="277">
        <f t="shared" si="37"/>
        <v>0</v>
      </c>
      <c r="FB20" s="277">
        <f t="shared" si="38"/>
        <v>0</v>
      </c>
      <c r="FC20" s="278" t="str">
        <f t="shared" si="39"/>
        <v>NO OFERTADO</v>
      </c>
      <c r="FD20" s="278"/>
      <c r="FE20" s="278" t="s">
        <v>743</v>
      </c>
      <c r="FF20" s="86">
        <v>0</v>
      </c>
      <c r="FG20" s="86"/>
      <c r="FH20" s="279">
        <v>0</v>
      </c>
      <c r="FI20" s="86">
        <v>0</v>
      </c>
      <c r="FJ20" s="277">
        <f t="shared" si="40"/>
        <v>0</v>
      </c>
      <c r="FK20" s="277">
        <f t="shared" si="71"/>
        <v>0</v>
      </c>
      <c r="FL20" s="278" t="str">
        <f t="shared" si="41"/>
        <v>NO OFERTADO</v>
      </c>
      <c r="FM20" s="278"/>
      <c r="FN20" s="278" t="s">
        <v>743</v>
      </c>
      <c r="FO20" s="86"/>
      <c r="FP20" s="86"/>
      <c r="FQ20" s="279"/>
      <c r="FR20" s="86">
        <f t="shared" si="84"/>
        <v>0</v>
      </c>
      <c r="FS20" s="277">
        <f t="shared" si="42"/>
        <v>0</v>
      </c>
      <c r="FT20" s="277">
        <f t="shared" si="43"/>
        <v>0</v>
      </c>
      <c r="FU20" s="278" t="str">
        <f t="shared" si="44"/>
        <v>NO OFERTADO</v>
      </c>
      <c r="FV20" s="278">
        <v>0</v>
      </c>
      <c r="FW20" s="278" t="s">
        <v>743</v>
      </c>
      <c r="FX20" s="86" t="s">
        <v>807</v>
      </c>
      <c r="FY20" s="86">
        <v>966</v>
      </c>
      <c r="FZ20" s="279">
        <v>0</v>
      </c>
      <c r="GA20" s="86">
        <v>966</v>
      </c>
      <c r="GB20" s="277">
        <f t="shared" si="45"/>
        <v>966</v>
      </c>
      <c r="GC20" s="277">
        <f t="shared" si="46"/>
        <v>966</v>
      </c>
      <c r="GD20" s="278" t="str">
        <f t="shared" si="47"/>
        <v>CUMPLE</v>
      </c>
      <c r="GE20" s="278" t="s">
        <v>828</v>
      </c>
      <c r="GF20" s="278" t="s">
        <v>822</v>
      </c>
      <c r="GG20" s="25"/>
    </row>
    <row r="21" spans="1:189" s="19" customFormat="1" ht="38.25" x14ac:dyDescent="0.2">
      <c r="A21" s="78">
        <v>12</v>
      </c>
      <c r="B21" s="78" t="s">
        <v>59</v>
      </c>
      <c r="C21" s="77" t="s">
        <v>391</v>
      </c>
      <c r="D21" s="123">
        <v>1</v>
      </c>
      <c r="E21" s="309" t="s">
        <v>32</v>
      </c>
      <c r="F21" s="313">
        <v>113050</v>
      </c>
      <c r="G21" s="123">
        <v>10</v>
      </c>
      <c r="H21" s="86">
        <f t="shared" si="48"/>
        <v>1130500</v>
      </c>
      <c r="I21" s="86"/>
      <c r="J21" s="86"/>
      <c r="K21" s="276">
        <f t="shared" si="49"/>
        <v>0</v>
      </c>
      <c r="L21" s="86">
        <f t="shared" si="50"/>
        <v>0</v>
      </c>
      <c r="M21" s="277">
        <f t="shared" si="0"/>
        <v>0</v>
      </c>
      <c r="N21" s="277">
        <f t="shared" si="51"/>
        <v>0</v>
      </c>
      <c r="O21" s="278" t="str">
        <f t="shared" si="1"/>
        <v>NO OFERTADO</v>
      </c>
      <c r="P21" s="278"/>
      <c r="Q21" s="278" t="s">
        <v>743</v>
      </c>
      <c r="R21" s="278"/>
      <c r="S21" s="284"/>
      <c r="T21" s="279"/>
      <c r="U21" s="86"/>
      <c r="V21" s="277">
        <f t="shared" si="2"/>
        <v>0</v>
      </c>
      <c r="W21" s="277">
        <f t="shared" si="52"/>
        <v>0</v>
      </c>
      <c r="X21" s="278" t="str">
        <f t="shared" si="3"/>
        <v>NO OFERTADO</v>
      </c>
      <c r="Y21" s="278">
        <v>0</v>
      </c>
      <c r="Z21" s="314" t="s">
        <v>743</v>
      </c>
      <c r="AA21" s="311"/>
      <c r="AB21" s="86"/>
      <c r="AC21" s="276"/>
      <c r="AD21" s="86">
        <f t="shared" si="74"/>
        <v>0</v>
      </c>
      <c r="AE21" s="277">
        <f t="shared" si="4"/>
        <v>0</v>
      </c>
      <c r="AF21" s="277">
        <f t="shared" si="5"/>
        <v>0</v>
      </c>
      <c r="AG21" s="278" t="str">
        <f t="shared" si="6"/>
        <v>NO OFERTADO</v>
      </c>
      <c r="AH21" s="278"/>
      <c r="AI21" s="278" t="s">
        <v>743</v>
      </c>
      <c r="AJ21" s="86"/>
      <c r="AK21" s="86"/>
      <c r="AL21" s="279"/>
      <c r="AM21" s="86">
        <f t="shared" si="54"/>
        <v>0</v>
      </c>
      <c r="AN21" s="277">
        <f t="shared" si="7"/>
        <v>0</v>
      </c>
      <c r="AO21" s="277">
        <f t="shared" si="8"/>
        <v>0</v>
      </c>
      <c r="AP21" s="278" t="str">
        <f t="shared" si="9"/>
        <v>NO OFERTADO</v>
      </c>
      <c r="AQ21" s="278"/>
      <c r="AR21" s="278" t="s">
        <v>743</v>
      </c>
      <c r="AS21" s="86"/>
      <c r="AT21" s="86"/>
      <c r="AU21" s="276"/>
      <c r="AV21" s="86">
        <f>+AT21+AU21</f>
        <v>0</v>
      </c>
      <c r="AW21" s="277">
        <f t="shared" si="10"/>
        <v>0</v>
      </c>
      <c r="AX21" s="277">
        <f t="shared" si="75"/>
        <v>0</v>
      </c>
      <c r="AY21" s="278" t="str">
        <f t="shared" si="11"/>
        <v>NO OFERTADO</v>
      </c>
      <c r="AZ21" s="278"/>
      <c r="BA21" s="278" t="s">
        <v>743</v>
      </c>
      <c r="BB21" s="86"/>
      <c r="BC21" s="86"/>
      <c r="BD21" s="279"/>
      <c r="BE21" s="86">
        <f t="shared" si="57"/>
        <v>0</v>
      </c>
      <c r="BF21" s="277">
        <f t="shared" si="12"/>
        <v>0</v>
      </c>
      <c r="BG21" s="277">
        <f t="shared" si="58"/>
        <v>0</v>
      </c>
      <c r="BH21" s="278" t="str">
        <f t="shared" si="13"/>
        <v>NO OFERTADO</v>
      </c>
      <c r="BI21" s="278">
        <v>0</v>
      </c>
      <c r="BJ21" s="278" t="s">
        <v>743</v>
      </c>
      <c r="BK21" s="86"/>
      <c r="BL21" s="86"/>
      <c r="BM21" s="276"/>
      <c r="BN21" s="280">
        <f>+BL21+BM21</f>
        <v>0</v>
      </c>
      <c r="BO21" s="281">
        <f t="shared" si="14"/>
        <v>0</v>
      </c>
      <c r="BP21" s="281">
        <f t="shared" si="15"/>
        <v>0</v>
      </c>
      <c r="BQ21" s="278" t="str">
        <f t="shared" si="60"/>
        <v>NO OFERTADO</v>
      </c>
      <c r="BR21" s="278">
        <f>VLOOKUP(B21,'[1]ANEXO TECNICO'!$B$3:$P$334,15,0)</f>
        <v>0</v>
      </c>
      <c r="BS21" s="278" t="s">
        <v>743</v>
      </c>
      <c r="BT21" s="280"/>
      <c r="BU21" s="280"/>
      <c r="BV21" s="282"/>
      <c r="BW21" s="280"/>
      <c r="BX21" s="277">
        <v>0</v>
      </c>
      <c r="BY21" s="277">
        <f t="shared" si="16"/>
        <v>0</v>
      </c>
      <c r="BZ21" s="278" t="str">
        <f t="shared" si="17"/>
        <v>NO OFERTADO</v>
      </c>
      <c r="CA21" s="278"/>
      <c r="CB21" s="278" t="s">
        <v>743</v>
      </c>
      <c r="CC21" s="283"/>
      <c r="CD21" s="283"/>
      <c r="CE21" s="276">
        <f>+CD21*0.19</f>
        <v>0</v>
      </c>
      <c r="CF21" s="86">
        <f>+CD21+CE21</f>
        <v>0</v>
      </c>
      <c r="CG21" s="277">
        <f t="shared" si="62"/>
        <v>0</v>
      </c>
      <c r="CH21" s="277">
        <f t="shared" si="18"/>
        <v>0</v>
      </c>
      <c r="CI21" s="278" t="str">
        <f t="shared" si="19"/>
        <v>NO OFERTADO</v>
      </c>
      <c r="CJ21" s="278"/>
      <c r="CK21" s="278" t="s">
        <v>743</v>
      </c>
      <c r="CL21" s="86"/>
      <c r="CM21" s="86"/>
      <c r="CN21" s="276"/>
      <c r="CO21" s="86">
        <f>+CM21+CN21</f>
        <v>0</v>
      </c>
      <c r="CP21" s="277">
        <f t="shared" si="20"/>
        <v>0</v>
      </c>
      <c r="CQ21" s="277">
        <f t="shared" si="21"/>
        <v>0</v>
      </c>
      <c r="CR21" s="278" t="str">
        <f t="shared" si="22"/>
        <v>NO OFERTADO</v>
      </c>
      <c r="CS21" s="278"/>
      <c r="CT21" s="278" t="s">
        <v>743</v>
      </c>
      <c r="CU21" s="86"/>
      <c r="CV21" s="280"/>
      <c r="CW21" s="282">
        <f>+CV21*0.19</f>
        <v>0</v>
      </c>
      <c r="CX21" s="280">
        <f>+CV21+CW21</f>
        <v>0</v>
      </c>
      <c r="CY21" s="281">
        <f t="shared" si="23"/>
        <v>0</v>
      </c>
      <c r="CZ21" s="281">
        <f t="shared" si="24"/>
        <v>0</v>
      </c>
      <c r="DA21" s="278" t="str">
        <f t="shared" si="25"/>
        <v>NO OFERTADO</v>
      </c>
      <c r="DB21" s="278"/>
      <c r="DC21" s="278" t="s">
        <v>743</v>
      </c>
      <c r="DD21" s="86"/>
      <c r="DE21" s="86"/>
      <c r="DF21" s="276"/>
      <c r="DG21" s="86">
        <f>+DE21+DF21</f>
        <v>0</v>
      </c>
      <c r="DH21" s="277">
        <f t="shared" si="26"/>
        <v>0</v>
      </c>
      <c r="DI21" s="277">
        <f t="shared" si="66"/>
        <v>0</v>
      </c>
      <c r="DJ21" s="278" t="str">
        <f t="shared" si="67"/>
        <v>NO OFERTADO</v>
      </c>
      <c r="DK21" s="278"/>
      <c r="DL21" s="278" t="s">
        <v>743</v>
      </c>
      <c r="DM21" s="86"/>
      <c r="DN21" s="86"/>
      <c r="DO21" s="276"/>
      <c r="DP21" s="86">
        <v>0</v>
      </c>
      <c r="DQ21" s="277">
        <f t="shared" si="27"/>
        <v>0</v>
      </c>
      <c r="DR21" s="277">
        <f t="shared" si="28"/>
        <v>0</v>
      </c>
      <c r="DS21" s="278" t="str">
        <f t="shared" si="29"/>
        <v>NO OFERTADO</v>
      </c>
      <c r="DT21" s="278"/>
      <c r="DU21" s="278" t="s">
        <v>743</v>
      </c>
      <c r="DV21" s="86"/>
      <c r="DW21" s="86"/>
      <c r="DX21" s="279"/>
      <c r="DY21" s="86">
        <f>+DW21+DX21</f>
        <v>0</v>
      </c>
      <c r="DZ21" s="277">
        <f t="shared" si="30"/>
        <v>0</v>
      </c>
      <c r="EA21" s="277">
        <f t="shared" si="69"/>
        <v>0</v>
      </c>
      <c r="EB21" s="278" t="str">
        <f t="shared" si="31"/>
        <v>NO OFERTADO</v>
      </c>
      <c r="EC21" s="278"/>
      <c r="ED21" s="278" t="s">
        <v>743</v>
      </c>
      <c r="EE21" s="86" t="s">
        <v>953</v>
      </c>
      <c r="EF21" s="86">
        <v>0</v>
      </c>
      <c r="EG21" s="279">
        <v>0</v>
      </c>
      <c r="EH21" s="86">
        <f>+EF21+EG21</f>
        <v>0</v>
      </c>
      <c r="EI21" s="277">
        <f t="shared" si="32"/>
        <v>0</v>
      </c>
      <c r="EJ21" s="277">
        <f t="shared" si="73"/>
        <v>0</v>
      </c>
      <c r="EK21" s="278" t="str">
        <f t="shared" si="33"/>
        <v>NO OFERTADO</v>
      </c>
      <c r="EL21" s="278" t="s">
        <v>978</v>
      </c>
      <c r="EM21" s="278" t="s">
        <v>743</v>
      </c>
      <c r="EN21" s="86"/>
      <c r="EO21" s="86"/>
      <c r="EP21" s="276"/>
      <c r="EQ21" s="86">
        <v>0</v>
      </c>
      <c r="ER21" s="277">
        <f t="shared" si="34"/>
        <v>0</v>
      </c>
      <c r="ES21" s="277">
        <f t="shared" si="35"/>
        <v>0</v>
      </c>
      <c r="ET21" s="278" t="str">
        <f t="shared" si="36"/>
        <v>NO OFERTADO</v>
      </c>
      <c r="EU21" s="278"/>
      <c r="EV21" s="278" t="s">
        <v>743</v>
      </c>
      <c r="EW21" s="86">
        <v>0</v>
      </c>
      <c r="EX21" s="86">
        <v>0</v>
      </c>
      <c r="EY21" s="276">
        <v>0</v>
      </c>
      <c r="EZ21" s="86">
        <v>0</v>
      </c>
      <c r="FA21" s="277">
        <f t="shared" si="37"/>
        <v>0</v>
      </c>
      <c r="FB21" s="277">
        <f t="shared" si="38"/>
        <v>0</v>
      </c>
      <c r="FC21" s="278" t="str">
        <f t="shared" si="39"/>
        <v>NO OFERTADO</v>
      </c>
      <c r="FD21" s="278"/>
      <c r="FE21" s="278" t="s">
        <v>743</v>
      </c>
      <c r="FF21" s="86">
        <v>0</v>
      </c>
      <c r="FG21" s="86"/>
      <c r="FH21" s="279">
        <v>0</v>
      </c>
      <c r="FI21" s="86">
        <v>0</v>
      </c>
      <c r="FJ21" s="277">
        <f t="shared" si="40"/>
        <v>0</v>
      </c>
      <c r="FK21" s="277">
        <f t="shared" si="71"/>
        <v>0</v>
      </c>
      <c r="FL21" s="278" t="str">
        <f t="shared" si="41"/>
        <v>NO OFERTADO</v>
      </c>
      <c r="FM21" s="278"/>
      <c r="FN21" s="278" t="s">
        <v>743</v>
      </c>
      <c r="FO21" s="86"/>
      <c r="FP21" s="86"/>
      <c r="FQ21" s="279"/>
      <c r="FR21" s="86">
        <f>+FP21+FQ21</f>
        <v>0</v>
      </c>
      <c r="FS21" s="277">
        <f t="shared" si="42"/>
        <v>0</v>
      </c>
      <c r="FT21" s="277">
        <f t="shared" si="43"/>
        <v>0</v>
      </c>
      <c r="FU21" s="278" t="str">
        <f t="shared" si="44"/>
        <v>NO OFERTADO</v>
      </c>
      <c r="FV21" s="278">
        <v>0</v>
      </c>
      <c r="FW21" s="278" t="s">
        <v>743</v>
      </c>
      <c r="FX21" s="86"/>
      <c r="FY21" s="86"/>
      <c r="FZ21" s="279"/>
      <c r="GA21" s="86"/>
      <c r="GB21" s="277">
        <f t="shared" si="45"/>
        <v>0</v>
      </c>
      <c r="GC21" s="277">
        <f t="shared" si="46"/>
        <v>0</v>
      </c>
      <c r="GD21" s="278" t="str">
        <f t="shared" si="47"/>
        <v>NO OFERTADO</v>
      </c>
      <c r="GE21" s="278"/>
      <c r="GF21" s="278" t="s">
        <v>743</v>
      </c>
      <c r="GG21" s="25"/>
    </row>
    <row r="22" spans="1:189" s="19" customFormat="1" x14ac:dyDescent="0.2">
      <c r="A22" s="78">
        <v>13</v>
      </c>
      <c r="B22" s="78" t="s">
        <v>60</v>
      </c>
      <c r="C22" s="77" t="s">
        <v>392</v>
      </c>
      <c r="D22" s="123">
        <v>1</v>
      </c>
      <c r="E22" s="309" t="s">
        <v>32</v>
      </c>
      <c r="F22" s="313">
        <v>113050</v>
      </c>
      <c r="G22" s="123">
        <v>1</v>
      </c>
      <c r="H22" s="86">
        <f t="shared" si="48"/>
        <v>113050</v>
      </c>
      <c r="I22" s="86"/>
      <c r="J22" s="86"/>
      <c r="K22" s="276">
        <f t="shared" si="49"/>
        <v>0</v>
      </c>
      <c r="L22" s="86">
        <f t="shared" si="50"/>
        <v>0</v>
      </c>
      <c r="M22" s="277">
        <f t="shared" si="0"/>
        <v>0</v>
      </c>
      <c r="N22" s="277">
        <f t="shared" si="51"/>
        <v>0</v>
      </c>
      <c r="O22" s="278" t="str">
        <f t="shared" si="1"/>
        <v>NO OFERTADO</v>
      </c>
      <c r="P22" s="278"/>
      <c r="Q22" s="278" t="s">
        <v>743</v>
      </c>
      <c r="R22" s="278"/>
      <c r="S22" s="284"/>
      <c r="T22" s="279"/>
      <c r="U22" s="86"/>
      <c r="V22" s="277">
        <f t="shared" si="2"/>
        <v>0</v>
      </c>
      <c r="W22" s="277">
        <f t="shared" si="52"/>
        <v>0</v>
      </c>
      <c r="X22" s="278" t="str">
        <f t="shared" si="3"/>
        <v>NO OFERTADO</v>
      </c>
      <c r="Y22" s="278">
        <v>0</v>
      </c>
      <c r="Z22" s="314" t="s">
        <v>743</v>
      </c>
      <c r="AA22" s="311"/>
      <c r="AB22" s="86"/>
      <c r="AC22" s="276"/>
      <c r="AD22" s="86">
        <f t="shared" si="74"/>
        <v>0</v>
      </c>
      <c r="AE22" s="277">
        <f t="shared" si="4"/>
        <v>0</v>
      </c>
      <c r="AF22" s="277">
        <f t="shared" si="5"/>
        <v>0</v>
      </c>
      <c r="AG22" s="278" t="str">
        <f t="shared" si="6"/>
        <v>NO OFERTADO</v>
      </c>
      <c r="AH22" s="278"/>
      <c r="AI22" s="278" t="s">
        <v>743</v>
      </c>
      <c r="AJ22" s="86"/>
      <c r="AK22" s="86"/>
      <c r="AL22" s="279"/>
      <c r="AM22" s="86">
        <f t="shared" si="54"/>
        <v>0</v>
      </c>
      <c r="AN22" s="277">
        <f t="shared" si="7"/>
        <v>0</v>
      </c>
      <c r="AO22" s="277">
        <f t="shared" si="8"/>
        <v>0</v>
      </c>
      <c r="AP22" s="278" t="str">
        <f t="shared" si="9"/>
        <v>NO OFERTADO</v>
      </c>
      <c r="AQ22" s="278"/>
      <c r="AR22" s="278" t="s">
        <v>743</v>
      </c>
      <c r="AS22" s="86"/>
      <c r="AT22" s="86"/>
      <c r="AU22" s="276"/>
      <c r="AV22" s="86">
        <f>+AT22+AU22</f>
        <v>0</v>
      </c>
      <c r="AW22" s="277">
        <f t="shared" si="10"/>
        <v>0</v>
      </c>
      <c r="AX22" s="277">
        <f t="shared" si="75"/>
        <v>0</v>
      </c>
      <c r="AY22" s="278" t="str">
        <f t="shared" si="11"/>
        <v>NO OFERTADO</v>
      </c>
      <c r="AZ22" s="278"/>
      <c r="BA22" s="278" t="s">
        <v>743</v>
      </c>
      <c r="BB22" s="86"/>
      <c r="BC22" s="86"/>
      <c r="BD22" s="279"/>
      <c r="BE22" s="86">
        <f t="shared" si="57"/>
        <v>0</v>
      </c>
      <c r="BF22" s="277">
        <f t="shared" si="12"/>
        <v>0</v>
      </c>
      <c r="BG22" s="277">
        <f t="shared" si="58"/>
        <v>0</v>
      </c>
      <c r="BH22" s="278" t="str">
        <f t="shared" si="13"/>
        <v>NO OFERTADO</v>
      </c>
      <c r="BI22" s="278">
        <v>0</v>
      </c>
      <c r="BJ22" s="278" t="s">
        <v>743</v>
      </c>
      <c r="BK22" s="86"/>
      <c r="BL22" s="86"/>
      <c r="BM22" s="276"/>
      <c r="BN22" s="280">
        <f>+BL22+BM22</f>
        <v>0</v>
      </c>
      <c r="BO22" s="281">
        <f t="shared" si="14"/>
        <v>0</v>
      </c>
      <c r="BP22" s="281">
        <f t="shared" si="15"/>
        <v>0</v>
      </c>
      <c r="BQ22" s="278" t="str">
        <f t="shared" si="60"/>
        <v>NO OFERTADO</v>
      </c>
      <c r="BR22" s="278">
        <f>VLOOKUP(B22,'[1]ANEXO TECNICO'!$B$3:$P$334,15,0)</f>
        <v>0</v>
      </c>
      <c r="BS22" s="278" t="s">
        <v>743</v>
      </c>
      <c r="BT22" s="280"/>
      <c r="BU22" s="280"/>
      <c r="BV22" s="282"/>
      <c r="BW22" s="280"/>
      <c r="BX22" s="277">
        <v>0</v>
      </c>
      <c r="BY22" s="277">
        <f t="shared" si="16"/>
        <v>0</v>
      </c>
      <c r="BZ22" s="278" t="str">
        <f t="shared" si="17"/>
        <v>NO OFERTADO</v>
      </c>
      <c r="CA22" s="278"/>
      <c r="CB22" s="278" t="s">
        <v>743</v>
      </c>
      <c r="CC22" s="283"/>
      <c r="CD22" s="283"/>
      <c r="CE22" s="276">
        <f>+CD22*0.19</f>
        <v>0</v>
      </c>
      <c r="CF22" s="86">
        <f>+CD22+CE22</f>
        <v>0</v>
      </c>
      <c r="CG22" s="277">
        <f t="shared" si="62"/>
        <v>0</v>
      </c>
      <c r="CH22" s="277">
        <f t="shared" si="18"/>
        <v>0</v>
      </c>
      <c r="CI22" s="278" t="str">
        <f t="shared" si="19"/>
        <v>NO OFERTADO</v>
      </c>
      <c r="CJ22" s="278"/>
      <c r="CK22" s="278" t="s">
        <v>743</v>
      </c>
      <c r="CL22" s="86"/>
      <c r="CM22" s="86"/>
      <c r="CN22" s="276"/>
      <c r="CO22" s="86">
        <f>+CM22+CN22</f>
        <v>0</v>
      </c>
      <c r="CP22" s="277">
        <f t="shared" si="20"/>
        <v>0</v>
      </c>
      <c r="CQ22" s="277">
        <f t="shared" si="21"/>
        <v>0</v>
      </c>
      <c r="CR22" s="278" t="str">
        <f t="shared" si="22"/>
        <v>NO OFERTADO</v>
      </c>
      <c r="CS22" s="278"/>
      <c r="CT22" s="278" t="s">
        <v>743</v>
      </c>
      <c r="CU22" s="86"/>
      <c r="CV22" s="280"/>
      <c r="CW22" s="282">
        <f>+CV22*0.19</f>
        <v>0</v>
      </c>
      <c r="CX22" s="280">
        <f>+CV22+CW22</f>
        <v>0</v>
      </c>
      <c r="CY22" s="281">
        <f t="shared" si="23"/>
        <v>0</v>
      </c>
      <c r="CZ22" s="281">
        <f t="shared" si="24"/>
        <v>0</v>
      </c>
      <c r="DA22" s="278" t="str">
        <f t="shared" si="25"/>
        <v>NO OFERTADO</v>
      </c>
      <c r="DB22" s="278"/>
      <c r="DC22" s="278" t="s">
        <v>743</v>
      </c>
      <c r="DD22" s="86"/>
      <c r="DE22" s="86"/>
      <c r="DF22" s="276"/>
      <c r="DG22" s="86">
        <f>+DE22+DF22</f>
        <v>0</v>
      </c>
      <c r="DH22" s="277">
        <f t="shared" si="26"/>
        <v>0</v>
      </c>
      <c r="DI22" s="277">
        <f t="shared" si="66"/>
        <v>0</v>
      </c>
      <c r="DJ22" s="278" t="str">
        <f t="shared" si="67"/>
        <v>NO OFERTADO</v>
      </c>
      <c r="DK22" s="278"/>
      <c r="DL22" s="278" t="s">
        <v>743</v>
      </c>
      <c r="DM22" s="86"/>
      <c r="DN22" s="86"/>
      <c r="DO22" s="276"/>
      <c r="DP22" s="86">
        <v>0</v>
      </c>
      <c r="DQ22" s="277">
        <f t="shared" si="27"/>
        <v>0</v>
      </c>
      <c r="DR22" s="277">
        <f t="shared" si="28"/>
        <v>0</v>
      </c>
      <c r="DS22" s="278" t="str">
        <f t="shared" si="29"/>
        <v>NO OFERTADO</v>
      </c>
      <c r="DT22" s="278"/>
      <c r="DU22" s="278" t="s">
        <v>743</v>
      </c>
      <c r="DV22" s="86"/>
      <c r="DW22" s="86"/>
      <c r="DX22" s="279"/>
      <c r="DY22" s="86">
        <f>+DW22+DX22</f>
        <v>0</v>
      </c>
      <c r="DZ22" s="277">
        <f t="shared" si="30"/>
        <v>0</v>
      </c>
      <c r="EA22" s="277">
        <f t="shared" si="69"/>
        <v>0</v>
      </c>
      <c r="EB22" s="278" t="str">
        <f t="shared" si="31"/>
        <v>NO OFERTADO</v>
      </c>
      <c r="EC22" s="278"/>
      <c r="ED22" s="278" t="s">
        <v>743</v>
      </c>
      <c r="EE22" s="86" t="s">
        <v>953</v>
      </c>
      <c r="EF22" s="86">
        <v>0</v>
      </c>
      <c r="EG22" s="279">
        <v>0</v>
      </c>
      <c r="EH22" s="86">
        <f>+EF22+EG22</f>
        <v>0</v>
      </c>
      <c r="EI22" s="277">
        <f t="shared" si="32"/>
        <v>0</v>
      </c>
      <c r="EJ22" s="277">
        <f t="shared" si="73"/>
        <v>0</v>
      </c>
      <c r="EK22" s="278" t="str">
        <f t="shared" si="33"/>
        <v>NO OFERTADO</v>
      </c>
      <c r="EL22" s="278" t="s">
        <v>978</v>
      </c>
      <c r="EM22" s="278" t="s">
        <v>743</v>
      </c>
      <c r="EN22" s="86"/>
      <c r="EO22" s="86"/>
      <c r="EP22" s="276"/>
      <c r="EQ22" s="86">
        <v>0</v>
      </c>
      <c r="ER22" s="277">
        <f t="shared" si="34"/>
        <v>0</v>
      </c>
      <c r="ES22" s="277">
        <f t="shared" si="35"/>
        <v>0</v>
      </c>
      <c r="ET22" s="278" t="str">
        <f t="shared" si="36"/>
        <v>NO OFERTADO</v>
      </c>
      <c r="EU22" s="278"/>
      <c r="EV22" s="278" t="s">
        <v>743</v>
      </c>
      <c r="EW22" s="86">
        <v>0</v>
      </c>
      <c r="EX22" s="86">
        <v>0</v>
      </c>
      <c r="EY22" s="276">
        <v>0</v>
      </c>
      <c r="EZ22" s="86">
        <v>0</v>
      </c>
      <c r="FA22" s="277">
        <f t="shared" si="37"/>
        <v>0</v>
      </c>
      <c r="FB22" s="277">
        <f t="shared" si="38"/>
        <v>0</v>
      </c>
      <c r="FC22" s="278" t="str">
        <f t="shared" si="39"/>
        <v>NO OFERTADO</v>
      </c>
      <c r="FD22" s="278"/>
      <c r="FE22" s="278" t="s">
        <v>743</v>
      </c>
      <c r="FF22" s="86">
        <v>0</v>
      </c>
      <c r="FG22" s="86"/>
      <c r="FH22" s="279">
        <v>0</v>
      </c>
      <c r="FI22" s="86">
        <v>0</v>
      </c>
      <c r="FJ22" s="277">
        <f t="shared" si="40"/>
        <v>0</v>
      </c>
      <c r="FK22" s="277">
        <f t="shared" si="71"/>
        <v>0</v>
      </c>
      <c r="FL22" s="278" t="str">
        <f t="shared" si="41"/>
        <v>NO OFERTADO</v>
      </c>
      <c r="FM22" s="278"/>
      <c r="FN22" s="278" t="s">
        <v>743</v>
      </c>
      <c r="FO22" s="86"/>
      <c r="FP22" s="86"/>
      <c r="FQ22" s="279"/>
      <c r="FR22" s="86">
        <f>+FP22+FQ22</f>
        <v>0</v>
      </c>
      <c r="FS22" s="277">
        <f t="shared" si="42"/>
        <v>0</v>
      </c>
      <c r="FT22" s="277">
        <f t="shared" si="43"/>
        <v>0</v>
      </c>
      <c r="FU22" s="278" t="str">
        <f t="shared" si="44"/>
        <v>NO OFERTADO</v>
      </c>
      <c r="FV22" s="278">
        <v>0</v>
      </c>
      <c r="FW22" s="278" t="s">
        <v>743</v>
      </c>
      <c r="FX22" s="86"/>
      <c r="FY22" s="86"/>
      <c r="FZ22" s="279"/>
      <c r="GA22" s="86"/>
      <c r="GB22" s="277">
        <f t="shared" si="45"/>
        <v>0</v>
      </c>
      <c r="GC22" s="277">
        <f t="shared" si="46"/>
        <v>0</v>
      </c>
      <c r="GD22" s="278" t="str">
        <f t="shared" si="47"/>
        <v>NO OFERTADO</v>
      </c>
      <c r="GE22" s="278"/>
      <c r="GF22" s="278" t="s">
        <v>743</v>
      </c>
      <c r="GG22" s="25"/>
    </row>
    <row r="23" spans="1:189" s="19" customFormat="1" x14ac:dyDescent="0.2">
      <c r="A23" s="78">
        <v>14</v>
      </c>
      <c r="B23" s="78" t="s">
        <v>61</v>
      </c>
      <c r="C23" s="77" t="s">
        <v>393</v>
      </c>
      <c r="D23" s="123">
        <v>1</v>
      </c>
      <c r="E23" s="309" t="s">
        <v>32</v>
      </c>
      <c r="F23" s="313">
        <v>642600</v>
      </c>
      <c r="G23" s="123">
        <v>1</v>
      </c>
      <c r="H23" s="86">
        <f t="shared" si="48"/>
        <v>642600</v>
      </c>
      <c r="I23" s="86"/>
      <c r="J23" s="86"/>
      <c r="K23" s="276">
        <f t="shared" si="49"/>
        <v>0</v>
      </c>
      <c r="L23" s="86">
        <f t="shared" si="50"/>
        <v>0</v>
      </c>
      <c r="M23" s="277">
        <f t="shared" si="0"/>
        <v>0</v>
      </c>
      <c r="N23" s="277">
        <f t="shared" si="51"/>
        <v>0</v>
      </c>
      <c r="O23" s="278" t="str">
        <f t="shared" si="1"/>
        <v>NO OFERTADO</v>
      </c>
      <c r="P23" s="278"/>
      <c r="Q23" s="278" t="s">
        <v>743</v>
      </c>
      <c r="R23" s="278"/>
      <c r="S23" s="284"/>
      <c r="T23" s="279"/>
      <c r="U23" s="86"/>
      <c r="V23" s="277">
        <f t="shared" si="2"/>
        <v>0</v>
      </c>
      <c r="W23" s="277">
        <f t="shared" si="52"/>
        <v>0</v>
      </c>
      <c r="X23" s="278" t="str">
        <f t="shared" si="3"/>
        <v>NO OFERTADO</v>
      </c>
      <c r="Y23" s="278">
        <v>0</v>
      </c>
      <c r="Z23" s="314" t="s">
        <v>743</v>
      </c>
      <c r="AA23" s="311"/>
      <c r="AB23" s="86"/>
      <c r="AC23" s="276"/>
      <c r="AD23" s="86">
        <f t="shared" si="74"/>
        <v>0</v>
      </c>
      <c r="AE23" s="277">
        <f t="shared" si="4"/>
        <v>0</v>
      </c>
      <c r="AF23" s="277">
        <f t="shared" si="5"/>
        <v>0</v>
      </c>
      <c r="AG23" s="278" t="str">
        <f t="shared" si="6"/>
        <v>NO OFERTADO</v>
      </c>
      <c r="AH23" s="278"/>
      <c r="AI23" s="278" t="s">
        <v>743</v>
      </c>
      <c r="AJ23" s="86"/>
      <c r="AK23" s="86"/>
      <c r="AL23" s="279"/>
      <c r="AM23" s="86">
        <f t="shared" si="54"/>
        <v>0</v>
      </c>
      <c r="AN23" s="277">
        <f t="shared" si="7"/>
        <v>0</v>
      </c>
      <c r="AO23" s="277">
        <f t="shared" si="8"/>
        <v>0</v>
      </c>
      <c r="AP23" s="278" t="str">
        <f t="shared" si="9"/>
        <v>NO OFERTADO</v>
      </c>
      <c r="AQ23" s="278"/>
      <c r="AR23" s="278" t="s">
        <v>743</v>
      </c>
      <c r="AS23" s="86"/>
      <c r="AT23" s="86"/>
      <c r="AU23" s="276"/>
      <c r="AV23" s="86">
        <f t="shared" ref="AV23:AV28" si="86">AT23+AU23</f>
        <v>0</v>
      </c>
      <c r="AW23" s="277">
        <f t="shared" si="10"/>
        <v>0</v>
      </c>
      <c r="AX23" s="277">
        <f t="shared" si="75"/>
        <v>0</v>
      </c>
      <c r="AY23" s="278" t="str">
        <f t="shared" si="11"/>
        <v>NO OFERTADO</v>
      </c>
      <c r="AZ23" s="278"/>
      <c r="BA23" s="278" t="s">
        <v>743</v>
      </c>
      <c r="BB23" s="86"/>
      <c r="BC23" s="86"/>
      <c r="BD23" s="279"/>
      <c r="BE23" s="86">
        <f t="shared" si="57"/>
        <v>0</v>
      </c>
      <c r="BF23" s="277">
        <f t="shared" si="12"/>
        <v>0</v>
      </c>
      <c r="BG23" s="277">
        <f t="shared" si="58"/>
        <v>0</v>
      </c>
      <c r="BH23" s="278" t="str">
        <f t="shared" si="13"/>
        <v>NO OFERTADO</v>
      </c>
      <c r="BI23" s="278">
        <v>0</v>
      </c>
      <c r="BJ23" s="278" t="s">
        <v>743</v>
      </c>
      <c r="BK23" s="86"/>
      <c r="BL23" s="86"/>
      <c r="BM23" s="276"/>
      <c r="BN23" s="280">
        <f t="shared" ref="BN23:BN28" si="87">BL23+BM23</f>
        <v>0</v>
      </c>
      <c r="BO23" s="281">
        <f t="shared" si="14"/>
        <v>0</v>
      </c>
      <c r="BP23" s="281">
        <f t="shared" si="15"/>
        <v>0</v>
      </c>
      <c r="BQ23" s="278" t="str">
        <f t="shared" si="60"/>
        <v>NO OFERTADO</v>
      </c>
      <c r="BR23" s="278">
        <f>VLOOKUP(B23,'[1]ANEXO TECNICO'!$B$3:$P$334,15,0)</f>
        <v>0</v>
      </c>
      <c r="BS23" s="278" t="s">
        <v>743</v>
      </c>
      <c r="BT23" s="280"/>
      <c r="BU23" s="280"/>
      <c r="BV23" s="282"/>
      <c r="BW23" s="280"/>
      <c r="BX23" s="277">
        <v>0</v>
      </c>
      <c r="BY23" s="277">
        <f t="shared" si="16"/>
        <v>0</v>
      </c>
      <c r="BZ23" s="278" t="str">
        <f t="shared" si="17"/>
        <v>NO OFERTADO</v>
      </c>
      <c r="CA23" s="278"/>
      <c r="CB23" s="278" t="s">
        <v>743</v>
      </c>
      <c r="CC23" s="283"/>
      <c r="CD23" s="283"/>
      <c r="CE23" s="276"/>
      <c r="CF23" s="86">
        <f t="shared" ref="CF23:CF28" si="88">CD23+CE23</f>
        <v>0</v>
      </c>
      <c r="CG23" s="277">
        <f t="shared" si="62"/>
        <v>0</v>
      </c>
      <c r="CH23" s="277">
        <f t="shared" si="18"/>
        <v>0</v>
      </c>
      <c r="CI23" s="278" t="str">
        <f t="shared" si="19"/>
        <v>NO OFERTADO</v>
      </c>
      <c r="CJ23" s="278"/>
      <c r="CK23" s="278" t="s">
        <v>743</v>
      </c>
      <c r="CL23" s="86"/>
      <c r="CM23" s="86"/>
      <c r="CN23" s="276"/>
      <c r="CO23" s="86">
        <f t="shared" ref="CO23:CO28" si="89">CM23+CN23</f>
        <v>0</v>
      </c>
      <c r="CP23" s="277">
        <f t="shared" si="20"/>
        <v>0</v>
      </c>
      <c r="CQ23" s="277">
        <f t="shared" si="21"/>
        <v>0</v>
      </c>
      <c r="CR23" s="278" t="str">
        <f t="shared" si="22"/>
        <v>NO OFERTADO</v>
      </c>
      <c r="CS23" s="278"/>
      <c r="CT23" s="278" t="s">
        <v>743</v>
      </c>
      <c r="CU23" s="86"/>
      <c r="CV23" s="280"/>
      <c r="CW23" s="282"/>
      <c r="CX23" s="280">
        <f t="shared" ref="CX23:CX28" si="90">CV23+CW23</f>
        <v>0</v>
      </c>
      <c r="CY23" s="281">
        <f t="shared" si="23"/>
        <v>0</v>
      </c>
      <c r="CZ23" s="281">
        <f t="shared" si="24"/>
        <v>0</v>
      </c>
      <c r="DA23" s="278" t="str">
        <f t="shared" si="25"/>
        <v>NO OFERTADO</v>
      </c>
      <c r="DB23" s="278"/>
      <c r="DC23" s="278" t="s">
        <v>743</v>
      </c>
      <c r="DD23" s="86"/>
      <c r="DE23" s="86"/>
      <c r="DF23" s="276"/>
      <c r="DG23" s="86">
        <f t="shared" ref="DG23:DG28" si="91">DE23+DF23</f>
        <v>0</v>
      </c>
      <c r="DH23" s="277">
        <f t="shared" si="26"/>
        <v>0</v>
      </c>
      <c r="DI23" s="277">
        <f t="shared" si="66"/>
        <v>0</v>
      </c>
      <c r="DJ23" s="278" t="str">
        <f t="shared" si="67"/>
        <v>NO OFERTADO</v>
      </c>
      <c r="DK23" s="278"/>
      <c r="DL23" s="278" t="s">
        <v>743</v>
      </c>
      <c r="DM23" s="86"/>
      <c r="DN23" s="86"/>
      <c r="DO23" s="276"/>
      <c r="DP23" s="86">
        <v>0</v>
      </c>
      <c r="DQ23" s="277">
        <f t="shared" si="27"/>
        <v>0</v>
      </c>
      <c r="DR23" s="277">
        <f t="shared" si="28"/>
        <v>0</v>
      </c>
      <c r="DS23" s="278" t="str">
        <f t="shared" si="29"/>
        <v>NO OFERTADO</v>
      </c>
      <c r="DT23" s="278"/>
      <c r="DU23" s="278" t="s">
        <v>743</v>
      </c>
      <c r="DV23" s="86"/>
      <c r="DW23" s="86"/>
      <c r="DX23" s="279"/>
      <c r="DY23" s="86">
        <f t="shared" ref="DY23:DY28" si="92">DW23+DX23</f>
        <v>0</v>
      </c>
      <c r="DZ23" s="277">
        <f t="shared" si="30"/>
        <v>0</v>
      </c>
      <c r="EA23" s="277">
        <f t="shared" si="69"/>
        <v>0</v>
      </c>
      <c r="EB23" s="278" t="str">
        <f t="shared" si="31"/>
        <v>NO OFERTADO</v>
      </c>
      <c r="EC23" s="278"/>
      <c r="ED23" s="278" t="s">
        <v>743</v>
      </c>
      <c r="EE23" s="86" t="s">
        <v>956</v>
      </c>
      <c r="EF23" s="86">
        <v>1079545</v>
      </c>
      <c r="EG23" s="279">
        <v>0</v>
      </c>
      <c r="EH23" s="86">
        <f t="shared" ref="EH23:EH28" si="93">EF23+EG23</f>
        <v>1079545</v>
      </c>
      <c r="EI23" s="277">
        <f t="shared" si="32"/>
        <v>1079545</v>
      </c>
      <c r="EJ23" s="277">
        <f t="shared" si="73"/>
        <v>1079545</v>
      </c>
      <c r="EK23" s="278" t="str">
        <f t="shared" si="33"/>
        <v>NO CUMPLE</v>
      </c>
      <c r="EL23" s="278" t="s">
        <v>828</v>
      </c>
      <c r="EM23" s="278" t="s">
        <v>743</v>
      </c>
      <c r="EN23" s="86"/>
      <c r="EO23" s="86"/>
      <c r="EP23" s="276"/>
      <c r="EQ23" s="86">
        <v>0</v>
      </c>
      <c r="ER23" s="277">
        <f t="shared" si="34"/>
        <v>0</v>
      </c>
      <c r="ES23" s="277">
        <f t="shared" si="35"/>
        <v>0</v>
      </c>
      <c r="ET23" s="278" t="str">
        <f t="shared" si="36"/>
        <v>NO OFERTADO</v>
      </c>
      <c r="EU23" s="278"/>
      <c r="EV23" s="278" t="s">
        <v>743</v>
      </c>
      <c r="EW23" s="86">
        <v>0</v>
      </c>
      <c r="EX23" s="86">
        <v>0</v>
      </c>
      <c r="EY23" s="276">
        <v>0</v>
      </c>
      <c r="EZ23" s="86">
        <v>0</v>
      </c>
      <c r="FA23" s="277">
        <f t="shared" si="37"/>
        <v>0</v>
      </c>
      <c r="FB23" s="277">
        <f t="shared" si="38"/>
        <v>0</v>
      </c>
      <c r="FC23" s="278" t="str">
        <f t="shared" si="39"/>
        <v>NO OFERTADO</v>
      </c>
      <c r="FD23" s="278"/>
      <c r="FE23" s="278" t="s">
        <v>743</v>
      </c>
      <c r="FF23" s="86">
        <v>0</v>
      </c>
      <c r="FG23" s="86"/>
      <c r="FH23" s="279">
        <v>0</v>
      </c>
      <c r="FI23" s="86">
        <v>0</v>
      </c>
      <c r="FJ23" s="277">
        <f t="shared" si="40"/>
        <v>0</v>
      </c>
      <c r="FK23" s="277">
        <f t="shared" si="71"/>
        <v>0</v>
      </c>
      <c r="FL23" s="278" t="str">
        <f t="shared" si="41"/>
        <v>NO OFERTADO</v>
      </c>
      <c r="FM23" s="278"/>
      <c r="FN23" s="278" t="s">
        <v>743</v>
      </c>
      <c r="FO23" s="86"/>
      <c r="FP23" s="86"/>
      <c r="FQ23" s="279"/>
      <c r="FR23" s="86">
        <f t="shared" ref="FR23:FR28" si="94">FP23+FQ23</f>
        <v>0</v>
      </c>
      <c r="FS23" s="277">
        <f t="shared" si="42"/>
        <v>0</v>
      </c>
      <c r="FT23" s="277">
        <f t="shared" si="43"/>
        <v>0</v>
      </c>
      <c r="FU23" s="278" t="str">
        <f t="shared" si="44"/>
        <v>NO OFERTADO</v>
      </c>
      <c r="FV23" s="278">
        <v>0</v>
      </c>
      <c r="FW23" s="278" t="s">
        <v>743</v>
      </c>
      <c r="FX23" s="86"/>
      <c r="FY23" s="86"/>
      <c r="FZ23" s="279"/>
      <c r="GA23" s="86"/>
      <c r="GB23" s="277">
        <f t="shared" si="45"/>
        <v>0</v>
      </c>
      <c r="GC23" s="277">
        <f t="shared" si="46"/>
        <v>0</v>
      </c>
      <c r="GD23" s="278" t="str">
        <f t="shared" si="47"/>
        <v>NO OFERTADO</v>
      </c>
      <c r="GE23" s="278"/>
      <c r="GF23" s="278" t="s">
        <v>743</v>
      </c>
      <c r="GG23" s="25"/>
    </row>
    <row r="24" spans="1:189" s="19" customFormat="1" x14ac:dyDescent="0.2">
      <c r="A24" s="78">
        <v>15</v>
      </c>
      <c r="B24" s="78" t="s">
        <v>62</v>
      </c>
      <c r="C24" s="77" t="s">
        <v>394</v>
      </c>
      <c r="D24" s="123">
        <v>1</v>
      </c>
      <c r="E24" s="309" t="s">
        <v>32</v>
      </c>
      <c r="F24" s="315">
        <v>642600</v>
      </c>
      <c r="G24" s="123">
        <v>1</v>
      </c>
      <c r="H24" s="86">
        <f t="shared" si="48"/>
        <v>642600</v>
      </c>
      <c r="I24" s="86"/>
      <c r="J24" s="86"/>
      <c r="K24" s="279">
        <f t="shared" ref="K24:K29" si="95">+J24*19%</f>
        <v>0</v>
      </c>
      <c r="L24" s="86">
        <f t="shared" si="50"/>
        <v>0</v>
      </c>
      <c r="M24" s="277">
        <f t="shared" si="0"/>
        <v>0</v>
      </c>
      <c r="N24" s="277">
        <f t="shared" si="51"/>
        <v>0</v>
      </c>
      <c r="O24" s="278" t="str">
        <f t="shared" si="1"/>
        <v>NO OFERTADO</v>
      </c>
      <c r="P24" s="278"/>
      <c r="Q24" s="278" t="s">
        <v>743</v>
      </c>
      <c r="R24" s="278"/>
      <c r="S24" s="284"/>
      <c r="T24" s="279"/>
      <c r="U24" s="86"/>
      <c r="V24" s="277">
        <f t="shared" si="2"/>
        <v>0</v>
      </c>
      <c r="W24" s="277">
        <f t="shared" si="52"/>
        <v>0</v>
      </c>
      <c r="X24" s="278" t="str">
        <f t="shared" si="3"/>
        <v>NO OFERTADO</v>
      </c>
      <c r="Y24" s="278">
        <v>0</v>
      </c>
      <c r="Z24" s="314" t="s">
        <v>743</v>
      </c>
      <c r="AA24" s="311"/>
      <c r="AB24" s="86"/>
      <c r="AC24" s="276"/>
      <c r="AD24" s="86">
        <f t="shared" si="74"/>
        <v>0</v>
      </c>
      <c r="AE24" s="277">
        <f t="shared" si="4"/>
        <v>0</v>
      </c>
      <c r="AF24" s="277">
        <f t="shared" si="5"/>
        <v>0</v>
      </c>
      <c r="AG24" s="278" t="str">
        <f t="shared" si="6"/>
        <v>NO OFERTADO</v>
      </c>
      <c r="AH24" s="278"/>
      <c r="AI24" s="278" t="s">
        <v>743</v>
      </c>
      <c r="AJ24" s="86"/>
      <c r="AK24" s="86"/>
      <c r="AL24" s="279"/>
      <c r="AM24" s="86">
        <f t="shared" si="54"/>
        <v>0</v>
      </c>
      <c r="AN24" s="277">
        <f t="shared" si="7"/>
        <v>0</v>
      </c>
      <c r="AO24" s="277">
        <f t="shared" si="8"/>
        <v>0</v>
      </c>
      <c r="AP24" s="278" t="str">
        <f t="shared" si="9"/>
        <v>NO OFERTADO</v>
      </c>
      <c r="AQ24" s="278"/>
      <c r="AR24" s="278" t="s">
        <v>743</v>
      </c>
      <c r="AS24" s="86"/>
      <c r="AT24" s="86"/>
      <c r="AU24" s="276"/>
      <c r="AV24" s="86">
        <f t="shared" si="86"/>
        <v>0</v>
      </c>
      <c r="AW24" s="277">
        <f t="shared" si="10"/>
        <v>0</v>
      </c>
      <c r="AX24" s="277">
        <f t="shared" si="75"/>
        <v>0</v>
      </c>
      <c r="AY24" s="278" t="str">
        <f t="shared" si="11"/>
        <v>NO OFERTADO</v>
      </c>
      <c r="AZ24" s="278"/>
      <c r="BA24" s="278" t="s">
        <v>743</v>
      </c>
      <c r="BB24" s="86"/>
      <c r="BC24" s="86"/>
      <c r="BD24" s="279"/>
      <c r="BE24" s="86">
        <f t="shared" si="57"/>
        <v>0</v>
      </c>
      <c r="BF24" s="277">
        <f t="shared" si="12"/>
        <v>0</v>
      </c>
      <c r="BG24" s="277">
        <f t="shared" si="58"/>
        <v>0</v>
      </c>
      <c r="BH24" s="278" t="str">
        <f t="shared" si="13"/>
        <v>NO OFERTADO</v>
      </c>
      <c r="BI24" s="278">
        <v>0</v>
      </c>
      <c r="BJ24" s="278" t="s">
        <v>743</v>
      </c>
      <c r="BK24" s="86"/>
      <c r="BL24" s="86"/>
      <c r="BM24" s="276"/>
      <c r="BN24" s="280">
        <f t="shared" si="87"/>
        <v>0</v>
      </c>
      <c r="BO24" s="281">
        <f t="shared" si="14"/>
        <v>0</v>
      </c>
      <c r="BP24" s="281">
        <f t="shared" si="15"/>
        <v>0</v>
      </c>
      <c r="BQ24" s="278" t="str">
        <f t="shared" si="60"/>
        <v>NO OFERTADO</v>
      </c>
      <c r="BR24" s="278">
        <f>VLOOKUP(B24,'[1]ANEXO TECNICO'!$B$3:$P$334,15,0)</f>
        <v>0</v>
      </c>
      <c r="BS24" s="278" t="s">
        <v>743</v>
      </c>
      <c r="BT24" s="280"/>
      <c r="BU24" s="280"/>
      <c r="BV24" s="282"/>
      <c r="BW24" s="280"/>
      <c r="BX24" s="277">
        <v>0</v>
      </c>
      <c r="BY24" s="277">
        <f t="shared" si="16"/>
        <v>0</v>
      </c>
      <c r="BZ24" s="278" t="str">
        <f t="shared" si="17"/>
        <v>NO OFERTADO</v>
      </c>
      <c r="CA24" s="278"/>
      <c r="CB24" s="278" t="s">
        <v>743</v>
      </c>
      <c r="CC24" s="283"/>
      <c r="CD24" s="283"/>
      <c r="CE24" s="276"/>
      <c r="CF24" s="86">
        <f t="shared" si="88"/>
        <v>0</v>
      </c>
      <c r="CG24" s="277">
        <f t="shared" si="62"/>
        <v>0</v>
      </c>
      <c r="CH24" s="277">
        <f t="shared" si="18"/>
        <v>0</v>
      </c>
      <c r="CI24" s="278" t="str">
        <f t="shared" si="19"/>
        <v>NO OFERTADO</v>
      </c>
      <c r="CJ24" s="278"/>
      <c r="CK24" s="278" t="s">
        <v>743</v>
      </c>
      <c r="CL24" s="86"/>
      <c r="CM24" s="86"/>
      <c r="CN24" s="276"/>
      <c r="CO24" s="86">
        <f t="shared" si="89"/>
        <v>0</v>
      </c>
      <c r="CP24" s="277">
        <f t="shared" si="20"/>
        <v>0</v>
      </c>
      <c r="CQ24" s="277">
        <f t="shared" si="21"/>
        <v>0</v>
      </c>
      <c r="CR24" s="278" t="str">
        <f t="shared" si="22"/>
        <v>NO OFERTADO</v>
      </c>
      <c r="CS24" s="278"/>
      <c r="CT24" s="278" t="s">
        <v>743</v>
      </c>
      <c r="CU24" s="86"/>
      <c r="CV24" s="280"/>
      <c r="CW24" s="282"/>
      <c r="CX24" s="280">
        <f t="shared" si="90"/>
        <v>0</v>
      </c>
      <c r="CY24" s="281">
        <f t="shared" si="23"/>
        <v>0</v>
      </c>
      <c r="CZ24" s="281">
        <f t="shared" si="24"/>
        <v>0</v>
      </c>
      <c r="DA24" s="278" t="str">
        <f t="shared" si="25"/>
        <v>NO OFERTADO</v>
      </c>
      <c r="DB24" s="278"/>
      <c r="DC24" s="278" t="s">
        <v>743</v>
      </c>
      <c r="DD24" s="86"/>
      <c r="DE24" s="86"/>
      <c r="DF24" s="276"/>
      <c r="DG24" s="86">
        <f t="shared" si="91"/>
        <v>0</v>
      </c>
      <c r="DH24" s="277">
        <f t="shared" si="26"/>
        <v>0</v>
      </c>
      <c r="DI24" s="277">
        <f t="shared" si="66"/>
        <v>0</v>
      </c>
      <c r="DJ24" s="278" t="str">
        <f t="shared" si="67"/>
        <v>NO OFERTADO</v>
      </c>
      <c r="DK24" s="278"/>
      <c r="DL24" s="278" t="s">
        <v>743</v>
      </c>
      <c r="DM24" s="86"/>
      <c r="DN24" s="86"/>
      <c r="DO24" s="276"/>
      <c r="DP24" s="86">
        <v>0</v>
      </c>
      <c r="DQ24" s="277">
        <f t="shared" si="27"/>
        <v>0</v>
      </c>
      <c r="DR24" s="277">
        <f t="shared" si="28"/>
        <v>0</v>
      </c>
      <c r="DS24" s="278" t="str">
        <f t="shared" si="29"/>
        <v>NO OFERTADO</v>
      </c>
      <c r="DT24" s="278"/>
      <c r="DU24" s="278" t="s">
        <v>743</v>
      </c>
      <c r="DV24" s="86"/>
      <c r="DW24" s="86"/>
      <c r="DX24" s="279"/>
      <c r="DY24" s="86">
        <f t="shared" si="92"/>
        <v>0</v>
      </c>
      <c r="DZ24" s="277">
        <f t="shared" si="30"/>
        <v>0</v>
      </c>
      <c r="EA24" s="277">
        <f t="shared" si="69"/>
        <v>0</v>
      </c>
      <c r="EB24" s="278" t="str">
        <f t="shared" si="31"/>
        <v>NO OFERTADO</v>
      </c>
      <c r="EC24" s="278"/>
      <c r="ED24" s="278" t="s">
        <v>743</v>
      </c>
      <c r="EE24" s="86" t="s">
        <v>956</v>
      </c>
      <c r="EF24" s="86">
        <v>1079545</v>
      </c>
      <c r="EG24" s="279">
        <v>0</v>
      </c>
      <c r="EH24" s="86">
        <f t="shared" si="93"/>
        <v>1079545</v>
      </c>
      <c r="EI24" s="277">
        <f t="shared" si="32"/>
        <v>1079545</v>
      </c>
      <c r="EJ24" s="277">
        <f t="shared" si="73"/>
        <v>1079545</v>
      </c>
      <c r="EK24" s="278" t="str">
        <f t="shared" si="33"/>
        <v>NO CUMPLE</v>
      </c>
      <c r="EL24" s="278" t="s">
        <v>828</v>
      </c>
      <c r="EM24" s="278" t="s">
        <v>743</v>
      </c>
      <c r="EN24" s="86"/>
      <c r="EO24" s="86"/>
      <c r="EP24" s="276"/>
      <c r="EQ24" s="86">
        <v>0</v>
      </c>
      <c r="ER24" s="277">
        <f t="shared" si="34"/>
        <v>0</v>
      </c>
      <c r="ES24" s="277">
        <f t="shared" si="35"/>
        <v>0</v>
      </c>
      <c r="ET24" s="278" t="str">
        <f t="shared" si="36"/>
        <v>NO OFERTADO</v>
      </c>
      <c r="EU24" s="278"/>
      <c r="EV24" s="278" t="s">
        <v>743</v>
      </c>
      <c r="EW24" s="86">
        <v>0</v>
      </c>
      <c r="EX24" s="86">
        <v>0</v>
      </c>
      <c r="EY24" s="276">
        <v>0</v>
      </c>
      <c r="EZ24" s="86">
        <v>0</v>
      </c>
      <c r="FA24" s="277">
        <f t="shared" si="37"/>
        <v>0</v>
      </c>
      <c r="FB24" s="277">
        <f t="shared" si="38"/>
        <v>0</v>
      </c>
      <c r="FC24" s="278" t="str">
        <f t="shared" si="39"/>
        <v>NO OFERTADO</v>
      </c>
      <c r="FD24" s="278"/>
      <c r="FE24" s="278" t="s">
        <v>743</v>
      </c>
      <c r="FF24" s="86">
        <v>0</v>
      </c>
      <c r="FG24" s="86"/>
      <c r="FH24" s="279">
        <v>0</v>
      </c>
      <c r="FI24" s="86">
        <v>0</v>
      </c>
      <c r="FJ24" s="277">
        <f t="shared" si="40"/>
        <v>0</v>
      </c>
      <c r="FK24" s="277">
        <f t="shared" si="71"/>
        <v>0</v>
      </c>
      <c r="FL24" s="278" t="str">
        <f t="shared" si="41"/>
        <v>NO OFERTADO</v>
      </c>
      <c r="FM24" s="278"/>
      <c r="FN24" s="278" t="s">
        <v>743</v>
      </c>
      <c r="FO24" s="86"/>
      <c r="FP24" s="86"/>
      <c r="FQ24" s="279"/>
      <c r="FR24" s="86">
        <f t="shared" si="94"/>
        <v>0</v>
      </c>
      <c r="FS24" s="277">
        <f t="shared" si="42"/>
        <v>0</v>
      </c>
      <c r="FT24" s="277">
        <f t="shared" si="43"/>
        <v>0</v>
      </c>
      <c r="FU24" s="278" t="str">
        <f t="shared" si="44"/>
        <v>NO OFERTADO</v>
      </c>
      <c r="FV24" s="278">
        <v>0</v>
      </c>
      <c r="FW24" s="278" t="s">
        <v>743</v>
      </c>
      <c r="FX24" s="86"/>
      <c r="FY24" s="86"/>
      <c r="FZ24" s="279"/>
      <c r="GA24" s="86"/>
      <c r="GB24" s="277">
        <f t="shared" si="45"/>
        <v>0</v>
      </c>
      <c r="GC24" s="277">
        <f t="shared" si="46"/>
        <v>0</v>
      </c>
      <c r="GD24" s="278" t="str">
        <f t="shared" si="47"/>
        <v>NO OFERTADO</v>
      </c>
      <c r="GE24" s="278"/>
      <c r="GF24" s="278" t="s">
        <v>743</v>
      </c>
      <c r="GG24" s="25"/>
    </row>
    <row r="25" spans="1:189" s="19" customFormat="1" ht="25.5" x14ac:dyDescent="0.2">
      <c r="A25" s="78">
        <v>16</v>
      </c>
      <c r="B25" s="78" t="s">
        <v>63</v>
      </c>
      <c r="C25" s="77" t="s">
        <v>395</v>
      </c>
      <c r="D25" s="123">
        <v>1</v>
      </c>
      <c r="E25" s="309" t="s">
        <v>32</v>
      </c>
      <c r="F25" s="315">
        <v>642600</v>
      </c>
      <c r="G25" s="123">
        <v>1</v>
      </c>
      <c r="H25" s="86">
        <f t="shared" si="48"/>
        <v>642600</v>
      </c>
      <c r="I25" s="86"/>
      <c r="J25" s="86"/>
      <c r="K25" s="279">
        <f t="shared" si="95"/>
        <v>0</v>
      </c>
      <c r="L25" s="86">
        <f t="shared" si="50"/>
        <v>0</v>
      </c>
      <c r="M25" s="277">
        <f t="shared" si="0"/>
        <v>0</v>
      </c>
      <c r="N25" s="277">
        <f t="shared" si="51"/>
        <v>0</v>
      </c>
      <c r="O25" s="278" t="str">
        <f t="shared" si="1"/>
        <v>NO OFERTADO</v>
      </c>
      <c r="P25" s="278"/>
      <c r="Q25" s="278" t="s">
        <v>743</v>
      </c>
      <c r="R25" s="278"/>
      <c r="S25" s="284"/>
      <c r="T25" s="279"/>
      <c r="U25" s="86"/>
      <c r="V25" s="277">
        <f t="shared" si="2"/>
        <v>0</v>
      </c>
      <c r="W25" s="277">
        <f t="shared" si="52"/>
        <v>0</v>
      </c>
      <c r="X25" s="278" t="str">
        <f t="shared" si="3"/>
        <v>NO OFERTADO</v>
      </c>
      <c r="Y25" s="278">
        <v>0</v>
      </c>
      <c r="Z25" s="314" t="s">
        <v>743</v>
      </c>
      <c r="AA25" s="311"/>
      <c r="AB25" s="86"/>
      <c r="AC25" s="276"/>
      <c r="AD25" s="86">
        <f t="shared" si="74"/>
        <v>0</v>
      </c>
      <c r="AE25" s="277">
        <f t="shared" si="4"/>
        <v>0</v>
      </c>
      <c r="AF25" s="277">
        <f t="shared" si="5"/>
        <v>0</v>
      </c>
      <c r="AG25" s="278" t="str">
        <f t="shared" si="6"/>
        <v>NO OFERTADO</v>
      </c>
      <c r="AH25" s="278"/>
      <c r="AI25" s="278" t="s">
        <v>743</v>
      </c>
      <c r="AJ25" s="86"/>
      <c r="AK25" s="86"/>
      <c r="AL25" s="279"/>
      <c r="AM25" s="86">
        <f t="shared" si="54"/>
        <v>0</v>
      </c>
      <c r="AN25" s="277">
        <f t="shared" si="7"/>
        <v>0</v>
      </c>
      <c r="AO25" s="277">
        <f t="shared" si="8"/>
        <v>0</v>
      </c>
      <c r="AP25" s="278" t="str">
        <f t="shared" si="9"/>
        <v>NO OFERTADO</v>
      </c>
      <c r="AQ25" s="278"/>
      <c r="AR25" s="278" t="s">
        <v>743</v>
      </c>
      <c r="AS25" s="86"/>
      <c r="AT25" s="86"/>
      <c r="AU25" s="276"/>
      <c r="AV25" s="86">
        <f t="shared" si="86"/>
        <v>0</v>
      </c>
      <c r="AW25" s="277">
        <f t="shared" si="10"/>
        <v>0</v>
      </c>
      <c r="AX25" s="277">
        <f t="shared" si="75"/>
        <v>0</v>
      </c>
      <c r="AY25" s="278" t="str">
        <f t="shared" si="11"/>
        <v>NO OFERTADO</v>
      </c>
      <c r="AZ25" s="278"/>
      <c r="BA25" s="278" t="s">
        <v>743</v>
      </c>
      <c r="BB25" s="86"/>
      <c r="BC25" s="86"/>
      <c r="BD25" s="279"/>
      <c r="BE25" s="86">
        <f t="shared" si="57"/>
        <v>0</v>
      </c>
      <c r="BF25" s="277">
        <f t="shared" si="12"/>
        <v>0</v>
      </c>
      <c r="BG25" s="277">
        <f t="shared" si="58"/>
        <v>0</v>
      </c>
      <c r="BH25" s="278" t="str">
        <f t="shared" si="13"/>
        <v>NO OFERTADO</v>
      </c>
      <c r="BI25" s="278">
        <v>0</v>
      </c>
      <c r="BJ25" s="278" t="s">
        <v>743</v>
      </c>
      <c r="BK25" s="86"/>
      <c r="BL25" s="86"/>
      <c r="BM25" s="276"/>
      <c r="BN25" s="280">
        <f t="shared" si="87"/>
        <v>0</v>
      </c>
      <c r="BO25" s="281">
        <f t="shared" si="14"/>
        <v>0</v>
      </c>
      <c r="BP25" s="281">
        <f t="shared" si="15"/>
        <v>0</v>
      </c>
      <c r="BQ25" s="278" t="str">
        <f t="shared" si="60"/>
        <v>NO OFERTADO</v>
      </c>
      <c r="BR25" s="278">
        <f>VLOOKUP(B25,'[1]ANEXO TECNICO'!$B$3:$P$334,15,0)</f>
        <v>0</v>
      </c>
      <c r="BS25" s="278" t="s">
        <v>743</v>
      </c>
      <c r="BT25" s="280"/>
      <c r="BU25" s="280"/>
      <c r="BV25" s="282"/>
      <c r="BW25" s="280"/>
      <c r="BX25" s="277">
        <v>0</v>
      </c>
      <c r="BY25" s="277">
        <f t="shared" si="16"/>
        <v>0</v>
      </c>
      <c r="BZ25" s="278" t="str">
        <f t="shared" si="17"/>
        <v>NO OFERTADO</v>
      </c>
      <c r="CA25" s="278"/>
      <c r="CB25" s="278" t="s">
        <v>743</v>
      </c>
      <c r="CC25" s="283"/>
      <c r="CD25" s="283"/>
      <c r="CE25" s="276"/>
      <c r="CF25" s="86">
        <f t="shared" si="88"/>
        <v>0</v>
      </c>
      <c r="CG25" s="277">
        <f t="shared" si="62"/>
        <v>0</v>
      </c>
      <c r="CH25" s="277">
        <f t="shared" si="18"/>
        <v>0</v>
      </c>
      <c r="CI25" s="278" t="str">
        <f t="shared" si="19"/>
        <v>NO OFERTADO</v>
      </c>
      <c r="CJ25" s="278"/>
      <c r="CK25" s="278" t="s">
        <v>743</v>
      </c>
      <c r="CL25" s="86"/>
      <c r="CM25" s="86"/>
      <c r="CN25" s="276"/>
      <c r="CO25" s="86">
        <f t="shared" si="89"/>
        <v>0</v>
      </c>
      <c r="CP25" s="277">
        <f t="shared" si="20"/>
        <v>0</v>
      </c>
      <c r="CQ25" s="277">
        <f t="shared" si="21"/>
        <v>0</v>
      </c>
      <c r="CR25" s="278" t="str">
        <f t="shared" si="22"/>
        <v>NO OFERTADO</v>
      </c>
      <c r="CS25" s="278"/>
      <c r="CT25" s="278" t="s">
        <v>743</v>
      </c>
      <c r="CU25" s="86"/>
      <c r="CV25" s="280"/>
      <c r="CW25" s="282"/>
      <c r="CX25" s="280">
        <f t="shared" si="90"/>
        <v>0</v>
      </c>
      <c r="CY25" s="281">
        <f t="shared" si="23"/>
        <v>0</v>
      </c>
      <c r="CZ25" s="281">
        <f t="shared" si="24"/>
        <v>0</v>
      </c>
      <c r="DA25" s="278" t="str">
        <f t="shared" si="25"/>
        <v>NO OFERTADO</v>
      </c>
      <c r="DB25" s="278"/>
      <c r="DC25" s="278" t="s">
        <v>743</v>
      </c>
      <c r="DD25" s="86"/>
      <c r="DE25" s="86"/>
      <c r="DF25" s="276"/>
      <c r="DG25" s="86">
        <f t="shared" si="91"/>
        <v>0</v>
      </c>
      <c r="DH25" s="277">
        <f t="shared" si="26"/>
        <v>0</v>
      </c>
      <c r="DI25" s="277">
        <f t="shared" si="66"/>
        <v>0</v>
      </c>
      <c r="DJ25" s="278" t="str">
        <f t="shared" si="67"/>
        <v>NO OFERTADO</v>
      </c>
      <c r="DK25" s="278"/>
      <c r="DL25" s="278" t="s">
        <v>743</v>
      </c>
      <c r="DM25" s="86"/>
      <c r="DN25" s="86"/>
      <c r="DO25" s="276"/>
      <c r="DP25" s="86">
        <v>0</v>
      </c>
      <c r="DQ25" s="277">
        <f t="shared" si="27"/>
        <v>0</v>
      </c>
      <c r="DR25" s="277">
        <f t="shared" si="28"/>
        <v>0</v>
      </c>
      <c r="DS25" s="278" t="str">
        <f t="shared" si="29"/>
        <v>NO OFERTADO</v>
      </c>
      <c r="DT25" s="278"/>
      <c r="DU25" s="278" t="s">
        <v>743</v>
      </c>
      <c r="DV25" s="86"/>
      <c r="DW25" s="86"/>
      <c r="DX25" s="279"/>
      <c r="DY25" s="86">
        <f t="shared" si="92"/>
        <v>0</v>
      </c>
      <c r="DZ25" s="277">
        <f t="shared" si="30"/>
        <v>0</v>
      </c>
      <c r="EA25" s="277">
        <f t="shared" si="69"/>
        <v>0</v>
      </c>
      <c r="EB25" s="278" t="str">
        <f t="shared" si="31"/>
        <v>NO OFERTADO</v>
      </c>
      <c r="EC25" s="278"/>
      <c r="ED25" s="278" t="s">
        <v>743</v>
      </c>
      <c r="EE25" s="86" t="s">
        <v>953</v>
      </c>
      <c r="EF25" s="86">
        <v>0</v>
      </c>
      <c r="EG25" s="279">
        <v>0</v>
      </c>
      <c r="EH25" s="86">
        <f t="shared" si="93"/>
        <v>0</v>
      </c>
      <c r="EI25" s="277">
        <f t="shared" si="32"/>
        <v>0</v>
      </c>
      <c r="EJ25" s="277">
        <f t="shared" si="73"/>
        <v>0</v>
      </c>
      <c r="EK25" s="278" t="str">
        <f t="shared" si="33"/>
        <v>NO OFERTADO</v>
      </c>
      <c r="EL25" s="278" t="s">
        <v>978</v>
      </c>
      <c r="EM25" s="278" t="s">
        <v>743</v>
      </c>
      <c r="EN25" s="86"/>
      <c r="EO25" s="86"/>
      <c r="EP25" s="276"/>
      <c r="EQ25" s="86">
        <v>0</v>
      </c>
      <c r="ER25" s="277">
        <f t="shared" si="34"/>
        <v>0</v>
      </c>
      <c r="ES25" s="277">
        <f t="shared" si="35"/>
        <v>0</v>
      </c>
      <c r="ET25" s="278" t="str">
        <f t="shared" si="36"/>
        <v>NO OFERTADO</v>
      </c>
      <c r="EU25" s="278"/>
      <c r="EV25" s="278" t="s">
        <v>743</v>
      </c>
      <c r="EW25" s="86">
        <v>0</v>
      </c>
      <c r="EX25" s="86">
        <v>0</v>
      </c>
      <c r="EY25" s="276">
        <v>0</v>
      </c>
      <c r="EZ25" s="86">
        <v>0</v>
      </c>
      <c r="FA25" s="277">
        <f t="shared" si="37"/>
        <v>0</v>
      </c>
      <c r="FB25" s="277">
        <f t="shared" si="38"/>
        <v>0</v>
      </c>
      <c r="FC25" s="278" t="str">
        <f t="shared" si="39"/>
        <v>NO OFERTADO</v>
      </c>
      <c r="FD25" s="278"/>
      <c r="FE25" s="278" t="s">
        <v>743</v>
      </c>
      <c r="FF25" s="86">
        <v>0</v>
      </c>
      <c r="FG25" s="86"/>
      <c r="FH25" s="279">
        <v>0</v>
      </c>
      <c r="FI25" s="86">
        <v>0</v>
      </c>
      <c r="FJ25" s="277">
        <f t="shared" si="40"/>
        <v>0</v>
      </c>
      <c r="FK25" s="277">
        <f t="shared" si="71"/>
        <v>0</v>
      </c>
      <c r="FL25" s="278" t="str">
        <f t="shared" si="41"/>
        <v>NO OFERTADO</v>
      </c>
      <c r="FM25" s="278"/>
      <c r="FN25" s="278" t="s">
        <v>743</v>
      </c>
      <c r="FO25" s="86"/>
      <c r="FP25" s="86"/>
      <c r="FQ25" s="279"/>
      <c r="FR25" s="86">
        <f t="shared" si="94"/>
        <v>0</v>
      </c>
      <c r="FS25" s="277">
        <f t="shared" si="42"/>
        <v>0</v>
      </c>
      <c r="FT25" s="277">
        <f t="shared" si="43"/>
        <v>0</v>
      </c>
      <c r="FU25" s="278" t="str">
        <f t="shared" si="44"/>
        <v>NO OFERTADO</v>
      </c>
      <c r="FV25" s="278">
        <v>0</v>
      </c>
      <c r="FW25" s="278" t="s">
        <v>743</v>
      </c>
      <c r="FX25" s="86"/>
      <c r="FY25" s="86"/>
      <c r="FZ25" s="279"/>
      <c r="GA25" s="86"/>
      <c r="GB25" s="277">
        <f t="shared" si="45"/>
        <v>0</v>
      </c>
      <c r="GC25" s="277">
        <f t="shared" si="46"/>
        <v>0</v>
      </c>
      <c r="GD25" s="278" t="str">
        <f t="shared" si="47"/>
        <v>NO OFERTADO</v>
      </c>
      <c r="GE25" s="278"/>
      <c r="GF25" s="278" t="s">
        <v>743</v>
      </c>
      <c r="GG25" s="25"/>
    </row>
    <row r="26" spans="1:189" s="19" customFormat="1" ht="25.5" x14ac:dyDescent="0.2">
      <c r="A26" s="78">
        <v>17</v>
      </c>
      <c r="B26" s="78" t="s">
        <v>64</v>
      </c>
      <c r="C26" s="77" t="s">
        <v>396</v>
      </c>
      <c r="D26" s="123">
        <v>1</v>
      </c>
      <c r="E26" s="309" t="s">
        <v>32</v>
      </c>
      <c r="F26" s="315">
        <v>642600</v>
      </c>
      <c r="G26" s="123">
        <v>1</v>
      </c>
      <c r="H26" s="86">
        <f t="shared" si="48"/>
        <v>642600</v>
      </c>
      <c r="I26" s="86"/>
      <c r="J26" s="86"/>
      <c r="K26" s="279">
        <f t="shared" si="95"/>
        <v>0</v>
      </c>
      <c r="L26" s="86">
        <f t="shared" si="50"/>
        <v>0</v>
      </c>
      <c r="M26" s="277">
        <f t="shared" si="0"/>
        <v>0</v>
      </c>
      <c r="N26" s="277">
        <f t="shared" si="51"/>
        <v>0</v>
      </c>
      <c r="O26" s="278" t="str">
        <f t="shared" si="1"/>
        <v>NO OFERTADO</v>
      </c>
      <c r="P26" s="278"/>
      <c r="Q26" s="278" t="s">
        <v>743</v>
      </c>
      <c r="R26" s="278"/>
      <c r="S26" s="284"/>
      <c r="T26" s="279"/>
      <c r="U26" s="86"/>
      <c r="V26" s="277">
        <f t="shared" si="2"/>
        <v>0</v>
      </c>
      <c r="W26" s="277">
        <f t="shared" si="52"/>
        <v>0</v>
      </c>
      <c r="X26" s="278" t="str">
        <f t="shared" si="3"/>
        <v>NO OFERTADO</v>
      </c>
      <c r="Y26" s="278">
        <v>0</v>
      </c>
      <c r="Z26" s="314" t="s">
        <v>743</v>
      </c>
      <c r="AA26" s="311"/>
      <c r="AB26" s="86"/>
      <c r="AC26" s="276"/>
      <c r="AD26" s="86">
        <f t="shared" si="74"/>
        <v>0</v>
      </c>
      <c r="AE26" s="277">
        <f t="shared" si="4"/>
        <v>0</v>
      </c>
      <c r="AF26" s="277">
        <f t="shared" si="5"/>
        <v>0</v>
      </c>
      <c r="AG26" s="278" t="str">
        <f t="shared" si="6"/>
        <v>NO OFERTADO</v>
      </c>
      <c r="AH26" s="278"/>
      <c r="AI26" s="278" t="s">
        <v>743</v>
      </c>
      <c r="AJ26" s="86"/>
      <c r="AK26" s="86"/>
      <c r="AL26" s="279"/>
      <c r="AM26" s="86">
        <f t="shared" si="54"/>
        <v>0</v>
      </c>
      <c r="AN26" s="277">
        <f t="shared" si="7"/>
        <v>0</v>
      </c>
      <c r="AO26" s="277">
        <f t="shared" si="8"/>
        <v>0</v>
      </c>
      <c r="AP26" s="278" t="str">
        <f t="shared" si="9"/>
        <v>NO OFERTADO</v>
      </c>
      <c r="AQ26" s="278"/>
      <c r="AR26" s="278" t="s">
        <v>743</v>
      </c>
      <c r="AS26" s="86"/>
      <c r="AT26" s="86"/>
      <c r="AU26" s="276"/>
      <c r="AV26" s="86">
        <f t="shared" si="86"/>
        <v>0</v>
      </c>
      <c r="AW26" s="277">
        <f t="shared" si="10"/>
        <v>0</v>
      </c>
      <c r="AX26" s="277">
        <f t="shared" si="75"/>
        <v>0</v>
      </c>
      <c r="AY26" s="278" t="str">
        <f t="shared" si="11"/>
        <v>NO OFERTADO</v>
      </c>
      <c r="AZ26" s="278"/>
      <c r="BA26" s="278" t="s">
        <v>743</v>
      </c>
      <c r="BB26" s="86"/>
      <c r="BC26" s="86"/>
      <c r="BD26" s="279"/>
      <c r="BE26" s="86">
        <f t="shared" si="57"/>
        <v>0</v>
      </c>
      <c r="BF26" s="277">
        <f t="shared" si="12"/>
        <v>0</v>
      </c>
      <c r="BG26" s="277">
        <f t="shared" si="58"/>
        <v>0</v>
      </c>
      <c r="BH26" s="278" t="str">
        <f t="shared" si="13"/>
        <v>NO OFERTADO</v>
      </c>
      <c r="BI26" s="278">
        <v>0</v>
      </c>
      <c r="BJ26" s="278" t="s">
        <v>743</v>
      </c>
      <c r="BK26" s="86"/>
      <c r="BL26" s="86"/>
      <c r="BM26" s="276"/>
      <c r="BN26" s="280">
        <f t="shared" si="87"/>
        <v>0</v>
      </c>
      <c r="BO26" s="281">
        <f t="shared" si="14"/>
        <v>0</v>
      </c>
      <c r="BP26" s="281">
        <f t="shared" si="15"/>
        <v>0</v>
      </c>
      <c r="BQ26" s="278" t="str">
        <f t="shared" si="60"/>
        <v>NO OFERTADO</v>
      </c>
      <c r="BR26" s="278">
        <f>VLOOKUP(B26,'[1]ANEXO TECNICO'!$B$3:$P$334,15,0)</f>
        <v>0</v>
      </c>
      <c r="BS26" s="278" t="s">
        <v>743</v>
      </c>
      <c r="BT26" s="280"/>
      <c r="BU26" s="280"/>
      <c r="BV26" s="282"/>
      <c r="BW26" s="280"/>
      <c r="BX26" s="277">
        <v>0</v>
      </c>
      <c r="BY26" s="277">
        <f t="shared" si="16"/>
        <v>0</v>
      </c>
      <c r="BZ26" s="278" t="str">
        <f t="shared" si="17"/>
        <v>NO OFERTADO</v>
      </c>
      <c r="CA26" s="278"/>
      <c r="CB26" s="278" t="s">
        <v>743</v>
      </c>
      <c r="CC26" s="283"/>
      <c r="CD26" s="283"/>
      <c r="CE26" s="276"/>
      <c r="CF26" s="86">
        <f t="shared" si="88"/>
        <v>0</v>
      </c>
      <c r="CG26" s="277">
        <f t="shared" si="62"/>
        <v>0</v>
      </c>
      <c r="CH26" s="277">
        <f t="shared" si="18"/>
        <v>0</v>
      </c>
      <c r="CI26" s="278" t="str">
        <f t="shared" si="19"/>
        <v>NO OFERTADO</v>
      </c>
      <c r="CJ26" s="278"/>
      <c r="CK26" s="278" t="s">
        <v>743</v>
      </c>
      <c r="CL26" s="86"/>
      <c r="CM26" s="86"/>
      <c r="CN26" s="276"/>
      <c r="CO26" s="86">
        <f t="shared" si="89"/>
        <v>0</v>
      </c>
      <c r="CP26" s="277">
        <f t="shared" si="20"/>
        <v>0</v>
      </c>
      <c r="CQ26" s="277">
        <f t="shared" si="21"/>
        <v>0</v>
      </c>
      <c r="CR26" s="278" t="str">
        <f t="shared" si="22"/>
        <v>NO OFERTADO</v>
      </c>
      <c r="CS26" s="278"/>
      <c r="CT26" s="278" t="s">
        <v>743</v>
      </c>
      <c r="CU26" s="86"/>
      <c r="CV26" s="280"/>
      <c r="CW26" s="282"/>
      <c r="CX26" s="280">
        <f t="shared" si="90"/>
        <v>0</v>
      </c>
      <c r="CY26" s="281">
        <f t="shared" si="23"/>
        <v>0</v>
      </c>
      <c r="CZ26" s="281">
        <f t="shared" si="24"/>
        <v>0</v>
      </c>
      <c r="DA26" s="278" t="str">
        <f t="shared" si="25"/>
        <v>NO OFERTADO</v>
      </c>
      <c r="DB26" s="278"/>
      <c r="DC26" s="278" t="s">
        <v>743</v>
      </c>
      <c r="DD26" s="86"/>
      <c r="DE26" s="86"/>
      <c r="DF26" s="276"/>
      <c r="DG26" s="86">
        <f t="shared" si="91"/>
        <v>0</v>
      </c>
      <c r="DH26" s="277">
        <f t="shared" si="26"/>
        <v>0</v>
      </c>
      <c r="DI26" s="277">
        <f t="shared" si="66"/>
        <v>0</v>
      </c>
      <c r="DJ26" s="278" t="str">
        <f t="shared" si="67"/>
        <v>NO OFERTADO</v>
      </c>
      <c r="DK26" s="278"/>
      <c r="DL26" s="278" t="s">
        <v>743</v>
      </c>
      <c r="DM26" s="86"/>
      <c r="DN26" s="86"/>
      <c r="DO26" s="276"/>
      <c r="DP26" s="86">
        <v>0</v>
      </c>
      <c r="DQ26" s="277">
        <f t="shared" si="27"/>
        <v>0</v>
      </c>
      <c r="DR26" s="277">
        <f t="shared" si="28"/>
        <v>0</v>
      </c>
      <c r="DS26" s="278" t="str">
        <f t="shared" si="29"/>
        <v>NO OFERTADO</v>
      </c>
      <c r="DT26" s="278"/>
      <c r="DU26" s="278" t="s">
        <v>743</v>
      </c>
      <c r="DV26" s="86"/>
      <c r="DW26" s="86"/>
      <c r="DX26" s="279"/>
      <c r="DY26" s="86">
        <f t="shared" si="92"/>
        <v>0</v>
      </c>
      <c r="DZ26" s="277">
        <f t="shared" si="30"/>
        <v>0</v>
      </c>
      <c r="EA26" s="277">
        <f t="shared" si="69"/>
        <v>0</v>
      </c>
      <c r="EB26" s="278" t="str">
        <f t="shared" si="31"/>
        <v>NO OFERTADO</v>
      </c>
      <c r="EC26" s="278"/>
      <c r="ED26" s="278" t="s">
        <v>743</v>
      </c>
      <c r="EE26" s="86" t="s">
        <v>953</v>
      </c>
      <c r="EF26" s="86">
        <v>1090909</v>
      </c>
      <c r="EG26" s="279">
        <v>0</v>
      </c>
      <c r="EH26" s="86">
        <f t="shared" si="93"/>
        <v>1090909</v>
      </c>
      <c r="EI26" s="277">
        <f t="shared" si="32"/>
        <v>1090909</v>
      </c>
      <c r="EJ26" s="277">
        <f t="shared" si="73"/>
        <v>1090909</v>
      </c>
      <c r="EK26" s="278" t="str">
        <f t="shared" si="33"/>
        <v>NO CUMPLE</v>
      </c>
      <c r="EL26" s="278" t="s">
        <v>828</v>
      </c>
      <c r="EM26" s="278" t="s">
        <v>743</v>
      </c>
      <c r="EN26" s="86"/>
      <c r="EO26" s="86"/>
      <c r="EP26" s="276"/>
      <c r="EQ26" s="86">
        <v>0</v>
      </c>
      <c r="ER26" s="277">
        <f t="shared" si="34"/>
        <v>0</v>
      </c>
      <c r="ES26" s="277">
        <f t="shared" si="35"/>
        <v>0</v>
      </c>
      <c r="ET26" s="278" t="str">
        <f t="shared" si="36"/>
        <v>NO OFERTADO</v>
      </c>
      <c r="EU26" s="278"/>
      <c r="EV26" s="278" t="s">
        <v>743</v>
      </c>
      <c r="EW26" s="86">
        <v>0</v>
      </c>
      <c r="EX26" s="86">
        <v>0</v>
      </c>
      <c r="EY26" s="276">
        <v>0</v>
      </c>
      <c r="EZ26" s="86">
        <v>0</v>
      </c>
      <c r="FA26" s="277">
        <f t="shared" si="37"/>
        <v>0</v>
      </c>
      <c r="FB26" s="277">
        <f t="shared" si="38"/>
        <v>0</v>
      </c>
      <c r="FC26" s="278" t="str">
        <f t="shared" si="39"/>
        <v>NO OFERTADO</v>
      </c>
      <c r="FD26" s="278"/>
      <c r="FE26" s="278" t="s">
        <v>743</v>
      </c>
      <c r="FF26" s="86">
        <v>0</v>
      </c>
      <c r="FG26" s="86"/>
      <c r="FH26" s="279">
        <v>0</v>
      </c>
      <c r="FI26" s="86">
        <v>0</v>
      </c>
      <c r="FJ26" s="277">
        <f t="shared" si="40"/>
        <v>0</v>
      </c>
      <c r="FK26" s="277">
        <f t="shared" si="71"/>
        <v>0</v>
      </c>
      <c r="FL26" s="278" t="str">
        <f t="shared" si="41"/>
        <v>NO OFERTADO</v>
      </c>
      <c r="FM26" s="278"/>
      <c r="FN26" s="278" t="s">
        <v>743</v>
      </c>
      <c r="FO26" s="86"/>
      <c r="FP26" s="86"/>
      <c r="FQ26" s="279"/>
      <c r="FR26" s="86">
        <f t="shared" si="94"/>
        <v>0</v>
      </c>
      <c r="FS26" s="277">
        <f t="shared" si="42"/>
        <v>0</v>
      </c>
      <c r="FT26" s="277">
        <f t="shared" si="43"/>
        <v>0</v>
      </c>
      <c r="FU26" s="278" t="str">
        <f t="shared" si="44"/>
        <v>NO OFERTADO</v>
      </c>
      <c r="FV26" s="278">
        <v>0</v>
      </c>
      <c r="FW26" s="278" t="s">
        <v>743</v>
      </c>
      <c r="FX26" s="86"/>
      <c r="FY26" s="86"/>
      <c r="FZ26" s="279"/>
      <c r="GA26" s="86"/>
      <c r="GB26" s="277">
        <f t="shared" si="45"/>
        <v>0</v>
      </c>
      <c r="GC26" s="277">
        <f t="shared" si="46"/>
        <v>0</v>
      </c>
      <c r="GD26" s="278" t="str">
        <f t="shared" si="47"/>
        <v>NO OFERTADO</v>
      </c>
      <c r="GE26" s="278"/>
      <c r="GF26" s="278" t="s">
        <v>743</v>
      </c>
      <c r="GG26" s="25"/>
    </row>
    <row r="27" spans="1:189" s="19" customFormat="1" ht="25.5" x14ac:dyDescent="0.2">
      <c r="A27" s="78">
        <v>18</v>
      </c>
      <c r="B27" s="78" t="s">
        <v>65</v>
      </c>
      <c r="C27" s="77" t="s">
        <v>397</v>
      </c>
      <c r="D27" s="123">
        <v>1</v>
      </c>
      <c r="E27" s="309" t="s">
        <v>32</v>
      </c>
      <c r="F27" s="315">
        <v>2400000</v>
      </c>
      <c r="G27" s="123">
        <v>1</v>
      </c>
      <c r="H27" s="86">
        <f t="shared" si="48"/>
        <v>2400000</v>
      </c>
      <c r="I27" s="86"/>
      <c r="J27" s="86"/>
      <c r="K27" s="279">
        <f t="shared" si="95"/>
        <v>0</v>
      </c>
      <c r="L27" s="86">
        <f t="shared" si="50"/>
        <v>0</v>
      </c>
      <c r="M27" s="277">
        <f t="shared" si="0"/>
        <v>0</v>
      </c>
      <c r="N27" s="277">
        <f t="shared" si="51"/>
        <v>0</v>
      </c>
      <c r="O27" s="278" t="str">
        <f t="shared" si="1"/>
        <v>NO OFERTADO</v>
      </c>
      <c r="P27" s="278"/>
      <c r="Q27" s="278" t="s">
        <v>743</v>
      </c>
      <c r="R27" s="278"/>
      <c r="S27" s="284"/>
      <c r="T27" s="279"/>
      <c r="U27" s="86"/>
      <c r="V27" s="277">
        <f t="shared" si="2"/>
        <v>0</v>
      </c>
      <c r="W27" s="277">
        <f t="shared" si="52"/>
        <v>0</v>
      </c>
      <c r="X27" s="278" t="str">
        <f t="shared" si="3"/>
        <v>NO OFERTADO</v>
      </c>
      <c r="Y27" s="278">
        <v>0</v>
      </c>
      <c r="Z27" s="314" t="s">
        <v>743</v>
      </c>
      <c r="AA27" s="311"/>
      <c r="AB27" s="86"/>
      <c r="AC27" s="276"/>
      <c r="AD27" s="86">
        <f t="shared" si="74"/>
        <v>0</v>
      </c>
      <c r="AE27" s="277">
        <f t="shared" si="4"/>
        <v>0</v>
      </c>
      <c r="AF27" s="277">
        <f t="shared" si="5"/>
        <v>0</v>
      </c>
      <c r="AG27" s="278" t="str">
        <f t="shared" si="6"/>
        <v>NO OFERTADO</v>
      </c>
      <c r="AH27" s="278"/>
      <c r="AI27" s="278" t="s">
        <v>743</v>
      </c>
      <c r="AJ27" s="86"/>
      <c r="AK27" s="86"/>
      <c r="AL27" s="279"/>
      <c r="AM27" s="86">
        <f t="shared" si="54"/>
        <v>0</v>
      </c>
      <c r="AN27" s="277">
        <f t="shared" si="7"/>
        <v>0</v>
      </c>
      <c r="AO27" s="277">
        <f t="shared" si="8"/>
        <v>0</v>
      </c>
      <c r="AP27" s="278" t="str">
        <f t="shared" si="9"/>
        <v>NO OFERTADO</v>
      </c>
      <c r="AQ27" s="278"/>
      <c r="AR27" s="278" t="s">
        <v>743</v>
      </c>
      <c r="AS27" s="86"/>
      <c r="AT27" s="86"/>
      <c r="AU27" s="276"/>
      <c r="AV27" s="86">
        <f t="shared" si="86"/>
        <v>0</v>
      </c>
      <c r="AW27" s="277">
        <f t="shared" si="10"/>
        <v>0</v>
      </c>
      <c r="AX27" s="277">
        <f t="shared" si="75"/>
        <v>0</v>
      </c>
      <c r="AY27" s="278" t="str">
        <f t="shared" si="11"/>
        <v>NO OFERTADO</v>
      </c>
      <c r="AZ27" s="278"/>
      <c r="BA27" s="278" t="s">
        <v>743</v>
      </c>
      <c r="BB27" s="86"/>
      <c r="BC27" s="86"/>
      <c r="BD27" s="279"/>
      <c r="BE27" s="86">
        <f t="shared" si="57"/>
        <v>0</v>
      </c>
      <c r="BF27" s="277">
        <f t="shared" si="12"/>
        <v>0</v>
      </c>
      <c r="BG27" s="277">
        <f t="shared" si="58"/>
        <v>0</v>
      </c>
      <c r="BH27" s="278" t="str">
        <f t="shared" si="13"/>
        <v>NO OFERTADO</v>
      </c>
      <c r="BI27" s="278">
        <v>0</v>
      </c>
      <c r="BJ27" s="278" t="s">
        <v>743</v>
      </c>
      <c r="BK27" s="86"/>
      <c r="BL27" s="86"/>
      <c r="BM27" s="276"/>
      <c r="BN27" s="280">
        <f t="shared" si="87"/>
        <v>0</v>
      </c>
      <c r="BO27" s="281">
        <f t="shared" si="14"/>
        <v>0</v>
      </c>
      <c r="BP27" s="281">
        <f t="shared" si="15"/>
        <v>0</v>
      </c>
      <c r="BQ27" s="278" t="str">
        <f t="shared" si="60"/>
        <v>NO OFERTADO</v>
      </c>
      <c r="BR27" s="278">
        <f>VLOOKUP(B27,'[1]ANEXO TECNICO'!$B$3:$P$334,15,0)</f>
        <v>0</v>
      </c>
      <c r="BS27" s="278" t="s">
        <v>743</v>
      </c>
      <c r="BT27" s="280"/>
      <c r="BU27" s="280"/>
      <c r="BV27" s="282"/>
      <c r="BW27" s="280"/>
      <c r="BX27" s="277">
        <v>0</v>
      </c>
      <c r="BY27" s="277">
        <f t="shared" si="16"/>
        <v>0</v>
      </c>
      <c r="BZ27" s="278" t="str">
        <f t="shared" si="17"/>
        <v>NO OFERTADO</v>
      </c>
      <c r="CA27" s="278"/>
      <c r="CB27" s="278" t="s">
        <v>743</v>
      </c>
      <c r="CC27" s="283"/>
      <c r="CD27" s="283"/>
      <c r="CE27" s="276"/>
      <c r="CF27" s="86">
        <f t="shared" si="88"/>
        <v>0</v>
      </c>
      <c r="CG27" s="277">
        <f t="shared" si="62"/>
        <v>0</v>
      </c>
      <c r="CH27" s="277">
        <f t="shared" si="18"/>
        <v>0</v>
      </c>
      <c r="CI27" s="278" t="str">
        <f t="shared" si="19"/>
        <v>NO OFERTADO</v>
      </c>
      <c r="CJ27" s="278"/>
      <c r="CK27" s="278" t="s">
        <v>743</v>
      </c>
      <c r="CL27" s="86"/>
      <c r="CM27" s="86"/>
      <c r="CN27" s="276"/>
      <c r="CO27" s="86">
        <f t="shared" si="89"/>
        <v>0</v>
      </c>
      <c r="CP27" s="277">
        <f t="shared" si="20"/>
        <v>0</v>
      </c>
      <c r="CQ27" s="277">
        <f t="shared" si="21"/>
        <v>0</v>
      </c>
      <c r="CR27" s="278" t="str">
        <f t="shared" si="22"/>
        <v>NO OFERTADO</v>
      </c>
      <c r="CS27" s="278"/>
      <c r="CT27" s="278" t="s">
        <v>743</v>
      </c>
      <c r="CU27" s="86"/>
      <c r="CV27" s="280"/>
      <c r="CW27" s="282"/>
      <c r="CX27" s="280">
        <f t="shared" si="90"/>
        <v>0</v>
      </c>
      <c r="CY27" s="281">
        <f t="shared" si="23"/>
        <v>0</v>
      </c>
      <c r="CZ27" s="281">
        <f t="shared" si="24"/>
        <v>0</v>
      </c>
      <c r="DA27" s="278" t="str">
        <f t="shared" si="25"/>
        <v>NO OFERTADO</v>
      </c>
      <c r="DB27" s="278"/>
      <c r="DC27" s="278" t="s">
        <v>743</v>
      </c>
      <c r="DD27" s="86"/>
      <c r="DE27" s="86"/>
      <c r="DF27" s="276"/>
      <c r="DG27" s="86">
        <f t="shared" si="91"/>
        <v>0</v>
      </c>
      <c r="DH27" s="277">
        <f t="shared" si="26"/>
        <v>0</v>
      </c>
      <c r="DI27" s="277">
        <f t="shared" si="66"/>
        <v>0</v>
      </c>
      <c r="DJ27" s="278" t="str">
        <f t="shared" si="67"/>
        <v>NO OFERTADO</v>
      </c>
      <c r="DK27" s="278"/>
      <c r="DL27" s="278" t="s">
        <v>743</v>
      </c>
      <c r="DM27" s="86"/>
      <c r="DN27" s="86"/>
      <c r="DO27" s="276"/>
      <c r="DP27" s="86">
        <v>0</v>
      </c>
      <c r="DQ27" s="277">
        <f t="shared" si="27"/>
        <v>0</v>
      </c>
      <c r="DR27" s="277">
        <f t="shared" si="28"/>
        <v>0</v>
      </c>
      <c r="DS27" s="278" t="str">
        <f t="shared" si="29"/>
        <v>NO OFERTADO</v>
      </c>
      <c r="DT27" s="278"/>
      <c r="DU27" s="278" t="s">
        <v>743</v>
      </c>
      <c r="DV27" s="86"/>
      <c r="DW27" s="86"/>
      <c r="DX27" s="279"/>
      <c r="DY27" s="86">
        <f t="shared" si="92"/>
        <v>0</v>
      </c>
      <c r="DZ27" s="277">
        <f t="shared" si="30"/>
        <v>0</v>
      </c>
      <c r="EA27" s="277">
        <f t="shared" si="69"/>
        <v>0</v>
      </c>
      <c r="EB27" s="278" t="str">
        <f t="shared" si="31"/>
        <v>NO OFERTADO</v>
      </c>
      <c r="EC27" s="278"/>
      <c r="ED27" s="278" t="s">
        <v>743</v>
      </c>
      <c r="EE27" s="86" t="s">
        <v>953</v>
      </c>
      <c r="EF27" s="86">
        <v>0</v>
      </c>
      <c r="EG27" s="279">
        <v>0</v>
      </c>
      <c r="EH27" s="86">
        <f t="shared" si="93"/>
        <v>0</v>
      </c>
      <c r="EI27" s="277">
        <f t="shared" si="32"/>
        <v>0</v>
      </c>
      <c r="EJ27" s="277">
        <f t="shared" si="73"/>
        <v>0</v>
      </c>
      <c r="EK27" s="278" t="str">
        <f t="shared" si="33"/>
        <v>NO OFERTADO</v>
      </c>
      <c r="EL27" s="278" t="s">
        <v>978</v>
      </c>
      <c r="EM27" s="278" t="s">
        <v>743</v>
      </c>
      <c r="EN27" s="86"/>
      <c r="EO27" s="86"/>
      <c r="EP27" s="276"/>
      <c r="EQ27" s="86">
        <v>0</v>
      </c>
      <c r="ER27" s="277">
        <f t="shared" si="34"/>
        <v>0</v>
      </c>
      <c r="ES27" s="277">
        <f t="shared" si="35"/>
        <v>0</v>
      </c>
      <c r="ET27" s="278" t="str">
        <f t="shared" si="36"/>
        <v>NO OFERTADO</v>
      </c>
      <c r="EU27" s="278"/>
      <c r="EV27" s="278" t="s">
        <v>743</v>
      </c>
      <c r="EW27" s="86">
        <v>0</v>
      </c>
      <c r="EX27" s="86">
        <v>0</v>
      </c>
      <c r="EY27" s="276">
        <v>0</v>
      </c>
      <c r="EZ27" s="86">
        <v>0</v>
      </c>
      <c r="FA27" s="277">
        <f t="shared" si="37"/>
        <v>0</v>
      </c>
      <c r="FB27" s="277">
        <f t="shared" si="38"/>
        <v>0</v>
      </c>
      <c r="FC27" s="278" t="str">
        <f t="shared" si="39"/>
        <v>NO OFERTADO</v>
      </c>
      <c r="FD27" s="278"/>
      <c r="FE27" s="278" t="s">
        <v>743</v>
      </c>
      <c r="FF27" s="86">
        <v>0</v>
      </c>
      <c r="FG27" s="86"/>
      <c r="FH27" s="279">
        <v>0</v>
      </c>
      <c r="FI27" s="86">
        <v>0</v>
      </c>
      <c r="FJ27" s="277">
        <f t="shared" si="40"/>
        <v>0</v>
      </c>
      <c r="FK27" s="277">
        <f t="shared" si="71"/>
        <v>0</v>
      </c>
      <c r="FL27" s="278" t="str">
        <f t="shared" si="41"/>
        <v>NO OFERTADO</v>
      </c>
      <c r="FM27" s="278"/>
      <c r="FN27" s="278" t="s">
        <v>743</v>
      </c>
      <c r="FO27" s="86"/>
      <c r="FP27" s="86"/>
      <c r="FQ27" s="279"/>
      <c r="FR27" s="86">
        <f t="shared" si="94"/>
        <v>0</v>
      </c>
      <c r="FS27" s="277">
        <f t="shared" si="42"/>
        <v>0</v>
      </c>
      <c r="FT27" s="277">
        <f t="shared" si="43"/>
        <v>0</v>
      </c>
      <c r="FU27" s="278" t="str">
        <f t="shared" si="44"/>
        <v>NO OFERTADO</v>
      </c>
      <c r="FV27" s="278">
        <v>0</v>
      </c>
      <c r="FW27" s="278" t="s">
        <v>743</v>
      </c>
      <c r="FX27" s="86"/>
      <c r="FY27" s="86"/>
      <c r="FZ27" s="279"/>
      <c r="GA27" s="86"/>
      <c r="GB27" s="277">
        <f t="shared" si="45"/>
        <v>0</v>
      </c>
      <c r="GC27" s="277">
        <f t="shared" si="46"/>
        <v>0</v>
      </c>
      <c r="GD27" s="278" t="str">
        <f t="shared" si="47"/>
        <v>NO OFERTADO</v>
      </c>
      <c r="GE27" s="278"/>
      <c r="GF27" s="278" t="s">
        <v>743</v>
      </c>
      <c r="GG27" s="25"/>
    </row>
    <row r="28" spans="1:189" s="19" customFormat="1" ht="25.5" x14ac:dyDescent="0.2">
      <c r="A28" s="78">
        <v>19</v>
      </c>
      <c r="B28" s="78" t="s">
        <v>66</v>
      </c>
      <c r="C28" s="77" t="s">
        <v>398</v>
      </c>
      <c r="D28" s="123">
        <v>1</v>
      </c>
      <c r="E28" s="309" t="s">
        <v>32</v>
      </c>
      <c r="F28" s="315">
        <v>642600</v>
      </c>
      <c r="G28" s="123">
        <v>1</v>
      </c>
      <c r="H28" s="86">
        <f t="shared" si="48"/>
        <v>642600</v>
      </c>
      <c r="I28" s="86"/>
      <c r="J28" s="86"/>
      <c r="K28" s="279">
        <f t="shared" si="95"/>
        <v>0</v>
      </c>
      <c r="L28" s="86">
        <f t="shared" si="50"/>
        <v>0</v>
      </c>
      <c r="M28" s="277">
        <f t="shared" si="0"/>
        <v>0</v>
      </c>
      <c r="N28" s="277">
        <f t="shared" si="51"/>
        <v>0</v>
      </c>
      <c r="O28" s="278" t="str">
        <f t="shared" si="1"/>
        <v>NO OFERTADO</v>
      </c>
      <c r="P28" s="278"/>
      <c r="Q28" s="278" t="s">
        <v>743</v>
      </c>
      <c r="R28" s="278"/>
      <c r="S28" s="284"/>
      <c r="T28" s="279"/>
      <c r="U28" s="86"/>
      <c r="V28" s="277">
        <f t="shared" si="2"/>
        <v>0</v>
      </c>
      <c r="W28" s="277">
        <f t="shared" si="52"/>
        <v>0</v>
      </c>
      <c r="X28" s="278" t="str">
        <f t="shared" si="3"/>
        <v>NO OFERTADO</v>
      </c>
      <c r="Y28" s="278">
        <v>0</v>
      </c>
      <c r="Z28" s="314" t="s">
        <v>743</v>
      </c>
      <c r="AA28" s="311"/>
      <c r="AB28" s="86"/>
      <c r="AC28" s="276"/>
      <c r="AD28" s="86">
        <f t="shared" si="74"/>
        <v>0</v>
      </c>
      <c r="AE28" s="277">
        <f t="shared" ref="AE28:AE47" si="96">AD28*$D28</f>
        <v>0</v>
      </c>
      <c r="AF28" s="277">
        <f t="shared" si="5"/>
        <v>0</v>
      </c>
      <c r="AG28" s="278" t="str">
        <f t="shared" si="6"/>
        <v>NO OFERTADO</v>
      </c>
      <c r="AH28" s="278"/>
      <c r="AI28" s="278" t="s">
        <v>743</v>
      </c>
      <c r="AJ28" s="86"/>
      <c r="AK28" s="86"/>
      <c r="AL28" s="279"/>
      <c r="AM28" s="86">
        <f t="shared" si="54"/>
        <v>0</v>
      </c>
      <c r="AN28" s="277">
        <f t="shared" si="7"/>
        <v>0</v>
      </c>
      <c r="AO28" s="277">
        <f t="shared" si="8"/>
        <v>0</v>
      </c>
      <c r="AP28" s="278" t="str">
        <f t="shared" si="9"/>
        <v>NO OFERTADO</v>
      </c>
      <c r="AQ28" s="278"/>
      <c r="AR28" s="278" t="s">
        <v>743</v>
      </c>
      <c r="AS28" s="86"/>
      <c r="AT28" s="86"/>
      <c r="AU28" s="276"/>
      <c r="AV28" s="86">
        <f t="shared" si="86"/>
        <v>0</v>
      </c>
      <c r="AW28" s="277">
        <f t="shared" si="10"/>
        <v>0</v>
      </c>
      <c r="AX28" s="277">
        <f t="shared" si="75"/>
        <v>0</v>
      </c>
      <c r="AY28" s="278" t="str">
        <f t="shared" si="11"/>
        <v>NO OFERTADO</v>
      </c>
      <c r="AZ28" s="278"/>
      <c r="BA28" s="278" t="s">
        <v>743</v>
      </c>
      <c r="BB28" s="86"/>
      <c r="BC28" s="86"/>
      <c r="BD28" s="279"/>
      <c r="BE28" s="86">
        <f t="shared" si="57"/>
        <v>0</v>
      </c>
      <c r="BF28" s="277">
        <f t="shared" si="12"/>
        <v>0</v>
      </c>
      <c r="BG28" s="277">
        <f t="shared" si="58"/>
        <v>0</v>
      </c>
      <c r="BH28" s="278" t="str">
        <f t="shared" si="13"/>
        <v>NO OFERTADO</v>
      </c>
      <c r="BI28" s="278">
        <v>0</v>
      </c>
      <c r="BJ28" s="278" t="s">
        <v>743</v>
      </c>
      <c r="BK28" s="86"/>
      <c r="BL28" s="86"/>
      <c r="BM28" s="276"/>
      <c r="BN28" s="280">
        <f t="shared" si="87"/>
        <v>0</v>
      </c>
      <c r="BO28" s="281">
        <f t="shared" si="14"/>
        <v>0</v>
      </c>
      <c r="BP28" s="281">
        <f t="shared" si="15"/>
        <v>0</v>
      </c>
      <c r="BQ28" s="278" t="str">
        <f t="shared" si="60"/>
        <v>NO OFERTADO</v>
      </c>
      <c r="BR28" s="278">
        <f>VLOOKUP(B28,'[1]ANEXO TECNICO'!$B$3:$P$334,15,0)</f>
        <v>0</v>
      </c>
      <c r="BS28" s="278" t="s">
        <v>743</v>
      </c>
      <c r="BT28" s="280"/>
      <c r="BU28" s="280"/>
      <c r="BV28" s="282"/>
      <c r="BW28" s="280"/>
      <c r="BX28" s="277">
        <v>0</v>
      </c>
      <c r="BY28" s="277">
        <f t="shared" si="16"/>
        <v>0</v>
      </c>
      <c r="BZ28" s="278" t="str">
        <f t="shared" si="17"/>
        <v>NO OFERTADO</v>
      </c>
      <c r="CA28" s="278"/>
      <c r="CB28" s="278" t="s">
        <v>743</v>
      </c>
      <c r="CC28" s="283"/>
      <c r="CD28" s="283"/>
      <c r="CE28" s="276"/>
      <c r="CF28" s="86">
        <f t="shared" si="88"/>
        <v>0</v>
      </c>
      <c r="CG28" s="277">
        <f t="shared" si="62"/>
        <v>0</v>
      </c>
      <c r="CH28" s="277">
        <f t="shared" si="18"/>
        <v>0</v>
      </c>
      <c r="CI28" s="278" t="str">
        <f t="shared" si="19"/>
        <v>NO OFERTADO</v>
      </c>
      <c r="CJ28" s="278"/>
      <c r="CK28" s="278" t="s">
        <v>743</v>
      </c>
      <c r="CL28" s="86"/>
      <c r="CM28" s="86"/>
      <c r="CN28" s="276"/>
      <c r="CO28" s="86">
        <f t="shared" si="89"/>
        <v>0</v>
      </c>
      <c r="CP28" s="277">
        <f t="shared" si="20"/>
        <v>0</v>
      </c>
      <c r="CQ28" s="277">
        <f t="shared" si="21"/>
        <v>0</v>
      </c>
      <c r="CR28" s="278" t="str">
        <f t="shared" si="22"/>
        <v>NO OFERTADO</v>
      </c>
      <c r="CS28" s="278"/>
      <c r="CT28" s="278" t="s">
        <v>743</v>
      </c>
      <c r="CU28" s="86"/>
      <c r="CV28" s="280"/>
      <c r="CW28" s="282"/>
      <c r="CX28" s="280">
        <f t="shared" si="90"/>
        <v>0</v>
      </c>
      <c r="CY28" s="281">
        <f t="shared" si="23"/>
        <v>0</v>
      </c>
      <c r="CZ28" s="281">
        <f t="shared" si="24"/>
        <v>0</v>
      </c>
      <c r="DA28" s="278" t="str">
        <f t="shared" si="25"/>
        <v>NO OFERTADO</v>
      </c>
      <c r="DB28" s="278"/>
      <c r="DC28" s="278" t="s">
        <v>743</v>
      </c>
      <c r="DD28" s="86"/>
      <c r="DE28" s="86"/>
      <c r="DF28" s="276"/>
      <c r="DG28" s="86">
        <f t="shared" si="91"/>
        <v>0</v>
      </c>
      <c r="DH28" s="277">
        <f t="shared" si="26"/>
        <v>0</v>
      </c>
      <c r="DI28" s="277">
        <f t="shared" si="66"/>
        <v>0</v>
      </c>
      <c r="DJ28" s="278" t="str">
        <f t="shared" si="67"/>
        <v>NO OFERTADO</v>
      </c>
      <c r="DK28" s="278"/>
      <c r="DL28" s="278" t="s">
        <v>743</v>
      </c>
      <c r="DM28" s="86"/>
      <c r="DN28" s="86"/>
      <c r="DO28" s="276"/>
      <c r="DP28" s="86">
        <v>0</v>
      </c>
      <c r="DQ28" s="277">
        <f t="shared" si="27"/>
        <v>0</v>
      </c>
      <c r="DR28" s="277">
        <f t="shared" si="28"/>
        <v>0</v>
      </c>
      <c r="DS28" s="278" t="str">
        <f t="shared" si="29"/>
        <v>NO OFERTADO</v>
      </c>
      <c r="DT28" s="278"/>
      <c r="DU28" s="278" t="s">
        <v>743</v>
      </c>
      <c r="DV28" s="86"/>
      <c r="DW28" s="86"/>
      <c r="DX28" s="279"/>
      <c r="DY28" s="86">
        <f t="shared" si="92"/>
        <v>0</v>
      </c>
      <c r="DZ28" s="277">
        <f t="shared" si="30"/>
        <v>0</v>
      </c>
      <c r="EA28" s="277">
        <f t="shared" si="69"/>
        <v>0</v>
      </c>
      <c r="EB28" s="278" t="str">
        <f t="shared" si="31"/>
        <v>NO OFERTADO</v>
      </c>
      <c r="EC28" s="278"/>
      <c r="ED28" s="278" t="s">
        <v>743</v>
      </c>
      <c r="EE28" s="86" t="s">
        <v>953</v>
      </c>
      <c r="EF28" s="86">
        <v>0</v>
      </c>
      <c r="EG28" s="279">
        <v>0</v>
      </c>
      <c r="EH28" s="86">
        <f t="shared" si="93"/>
        <v>0</v>
      </c>
      <c r="EI28" s="277">
        <f t="shared" si="32"/>
        <v>0</v>
      </c>
      <c r="EJ28" s="277">
        <f t="shared" si="73"/>
        <v>0</v>
      </c>
      <c r="EK28" s="278" t="str">
        <f t="shared" si="33"/>
        <v>NO OFERTADO</v>
      </c>
      <c r="EL28" s="278" t="s">
        <v>978</v>
      </c>
      <c r="EM28" s="278" t="s">
        <v>743</v>
      </c>
      <c r="EN28" s="86"/>
      <c r="EO28" s="86"/>
      <c r="EP28" s="276"/>
      <c r="EQ28" s="86">
        <v>0</v>
      </c>
      <c r="ER28" s="277">
        <f t="shared" si="34"/>
        <v>0</v>
      </c>
      <c r="ES28" s="277">
        <f t="shared" si="35"/>
        <v>0</v>
      </c>
      <c r="ET28" s="278" t="str">
        <f t="shared" si="36"/>
        <v>NO OFERTADO</v>
      </c>
      <c r="EU28" s="278"/>
      <c r="EV28" s="278" t="s">
        <v>743</v>
      </c>
      <c r="EW28" s="86">
        <v>0</v>
      </c>
      <c r="EX28" s="86">
        <v>0</v>
      </c>
      <c r="EY28" s="276">
        <v>0</v>
      </c>
      <c r="EZ28" s="86">
        <v>0</v>
      </c>
      <c r="FA28" s="277">
        <f t="shared" si="37"/>
        <v>0</v>
      </c>
      <c r="FB28" s="277">
        <f t="shared" si="38"/>
        <v>0</v>
      </c>
      <c r="FC28" s="278" t="str">
        <f t="shared" si="39"/>
        <v>NO OFERTADO</v>
      </c>
      <c r="FD28" s="278"/>
      <c r="FE28" s="278" t="s">
        <v>743</v>
      </c>
      <c r="FF28" s="86">
        <v>0</v>
      </c>
      <c r="FG28" s="86"/>
      <c r="FH28" s="279">
        <v>0</v>
      </c>
      <c r="FI28" s="86">
        <v>0</v>
      </c>
      <c r="FJ28" s="277">
        <f t="shared" si="40"/>
        <v>0</v>
      </c>
      <c r="FK28" s="277">
        <f t="shared" si="71"/>
        <v>0</v>
      </c>
      <c r="FL28" s="278" t="str">
        <f t="shared" si="41"/>
        <v>NO OFERTADO</v>
      </c>
      <c r="FM28" s="278"/>
      <c r="FN28" s="278" t="s">
        <v>743</v>
      </c>
      <c r="FO28" s="86"/>
      <c r="FP28" s="86"/>
      <c r="FQ28" s="279"/>
      <c r="FR28" s="86">
        <f t="shared" si="94"/>
        <v>0</v>
      </c>
      <c r="FS28" s="277">
        <f t="shared" si="42"/>
        <v>0</v>
      </c>
      <c r="FT28" s="277">
        <f t="shared" si="43"/>
        <v>0</v>
      </c>
      <c r="FU28" s="278" t="str">
        <f t="shared" si="44"/>
        <v>NO OFERTADO</v>
      </c>
      <c r="FV28" s="278">
        <v>0</v>
      </c>
      <c r="FW28" s="278" t="s">
        <v>743</v>
      </c>
      <c r="FX28" s="86"/>
      <c r="FY28" s="86"/>
      <c r="FZ28" s="279"/>
      <c r="GA28" s="86"/>
      <c r="GB28" s="277">
        <f t="shared" si="45"/>
        <v>0</v>
      </c>
      <c r="GC28" s="277">
        <f t="shared" si="46"/>
        <v>0</v>
      </c>
      <c r="GD28" s="278" t="str">
        <f t="shared" si="47"/>
        <v>NO OFERTADO</v>
      </c>
      <c r="GE28" s="278"/>
      <c r="GF28" s="278" t="s">
        <v>743</v>
      </c>
      <c r="GG28" s="25"/>
    </row>
    <row r="29" spans="1:189" s="19" customFormat="1" x14ac:dyDescent="0.2">
      <c r="A29" s="78">
        <v>20</v>
      </c>
      <c r="B29" s="78" t="s">
        <v>67</v>
      </c>
      <c r="C29" s="77" t="s">
        <v>399</v>
      </c>
      <c r="D29" s="123">
        <v>1</v>
      </c>
      <c r="E29" s="309" t="s">
        <v>32</v>
      </c>
      <c r="F29" s="315">
        <v>642600</v>
      </c>
      <c r="G29" s="123">
        <v>1</v>
      </c>
      <c r="H29" s="86">
        <f t="shared" si="48"/>
        <v>642600</v>
      </c>
      <c r="I29" s="86"/>
      <c r="J29" s="86"/>
      <c r="K29" s="279">
        <f t="shared" si="95"/>
        <v>0</v>
      </c>
      <c r="L29" s="86">
        <f t="shared" si="50"/>
        <v>0</v>
      </c>
      <c r="M29" s="277">
        <f t="shared" si="0"/>
        <v>0</v>
      </c>
      <c r="N29" s="277">
        <f t="shared" si="51"/>
        <v>0</v>
      </c>
      <c r="O29" s="278" t="str">
        <f t="shared" si="1"/>
        <v>NO OFERTADO</v>
      </c>
      <c r="P29" s="278"/>
      <c r="Q29" s="278" t="s">
        <v>743</v>
      </c>
      <c r="R29" s="278"/>
      <c r="S29" s="284"/>
      <c r="T29" s="279"/>
      <c r="U29" s="86"/>
      <c r="V29" s="277">
        <f t="shared" si="2"/>
        <v>0</v>
      </c>
      <c r="W29" s="277">
        <f t="shared" si="52"/>
        <v>0</v>
      </c>
      <c r="X29" s="278" t="str">
        <f t="shared" si="3"/>
        <v>NO OFERTADO</v>
      </c>
      <c r="Y29" s="278">
        <v>0</v>
      </c>
      <c r="Z29" s="314" t="s">
        <v>743</v>
      </c>
      <c r="AA29" s="311"/>
      <c r="AB29" s="86"/>
      <c r="AC29" s="276"/>
      <c r="AD29" s="86">
        <f t="shared" si="74"/>
        <v>0</v>
      </c>
      <c r="AE29" s="277">
        <f t="shared" si="96"/>
        <v>0</v>
      </c>
      <c r="AF29" s="277">
        <f t="shared" si="5"/>
        <v>0</v>
      </c>
      <c r="AG29" s="278" t="str">
        <f t="shared" si="6"/>
        <v>NO OFERTADO</v>
      </c>
      <c r="AH29" s="278"/>
      <c r="AI29" s="278" t="s">
        <v>743</v>
      </c>
      <c r="AJ29" s="86"/>
      <c r="AK29" s="86"/>
      <c r="AL29" s="279"/>
      <c r="AM29" s="86">
        <f t="shared" si="54"/>
        <v>0</v>
      </c>
      <c r="AN29" s="277">
        <f t="shared" si="7"/>
        <v>0</v>
      </c>
      <c r="AO29" s="277">
        <f t="shared" si="8"/>
        <v>0</v>
      </c>
      <c r="AP29" s="278" t="str">
        <f t="shared" si="9"/>
        <v>NO OFERTADO</v>
      </c>
      <c r="AQ29" s="278"/>
      <c r="AR29" s="278" t="s">
        <v>743</v>
      </c>
      <c r="AS29" s="86"/>
      <c r="AT29" s="86"/>
      <c r="AU29" s="276"/>
      <c r="AV29" s="86">
        <f>+AT29+AU29</f>
        <v>0</v>
      </c>
      <c r="AW29" s="277">
        <f t="shared" si="10"/>
        <v>0</v>
      </c>
      <c r="AX29" s="277">
        <f t="shared" si="75"/>
        <v>0</v>
      </c>
      <c r="AY29" s="278" t="str">
        <f t="shared" si="11"/>
        <v>NO OFERTADO</v>
      </c>
      <c r="AZ29" s="278"/>
      <c r="BA29" s="278" t="s">
        <v>743</v>
      </c>
      <c r="BB29" s="86"/>
      <c r="BC29" s="86"/>
      <c r="BD29" s="279"/>
      <c r="BE29" s="86">
        <f t="shared" si="57"/>
        <v>0</v>
      </c>
      <c r="BF29" s="277">
        <f t="shared" si="12"/>
        <v>0</v>
      </c>
      <c r="BG29" s="277">
        <f t="shared" si="58"/>
        <v>0</v>
      </c>
      <c r="BH29" s="278" t="str">
        <f t="shared" si="13"/>
        <v>NO OFERTADO</v>
      </c>
      <c r="BI29" s="278">
        <v>0</v>
      </c>
      <c r="BJ29" s="278" t="s">
        <v>743</v>
      </c>
      <c r="BK29" s="86"/>
      <c r="BL29" s="86"/>
      <c r="BM29" s="279"/>
      <c r="BN29" s="280">
        <f>+BL29+BM29</f>
        <v>0</v>
      </c>
      <c r="BO29" s="281">
        <f t="shared" si="14"/>
        <v>0</v>
      </c>
      <c r="BP29" s="281">
        <f t="shared" si="15"/>
        <v>0</v>
      </c>
      <c r="BQ29" s="278" t="str">
        <f t="shared" si="60"/>
        <v>NO OFERTADO</v>
      </c>
      <c r="BR29" s="278">
        <f>VLOOKUP(B29,'[1]ANEXO TECNICO'!$B$3:$P$334,15,0)</f>
        <v>0</v>
      </c>
      <c r="BS29" s="278" t="s">
        <v>743</v>
      </c>
      <c r="BT29" s="280"/>
      <c r="BU29" s="280"/>
      <c r="BV29" s="288"/>
      <c r="BW29" s="280"/>
      <c r="BX29" s="277">
        <v>0</v>
      </c>
      <c r="BY29" s="277">
        <f t="shared" si="16"/>
        <v>0</v>
      </c>
      <c r="BZ29" s="278" t="str">
        <f t="shared" si="17"/>
        <v>NO OFERTADO</v>
      </c>
      <c r="CA29" s="278"/>
      <c r="CB29" s="278" t="s">
        <v>743</v>
      </c>
      <c r="CC29" s="283"/>
      <c r="CD29" s="283"/>
      <c r="CE29" s="279">
        <f>+CD29*0.19</f>
        <v>0</v>
      </c>
      <c r="CF29" s="86">
        <f>+CD29+CE29</f>
        <v>0</v>
      </c>
      <c r="CG29" s="277">
        <f t="shared" si="62"/>
        <v>0</v>
      </c>
      <c r="CH29" s="277">
        <f t="shared" si="18"/>
        <v>0</v>
      </c>
      <c r="CI29" s="278" t="str">
        <f t="shared" si="19"/>
        <v>NO OFERTADO</v>
      </c>
      <c r="CJ29" s="278"/>
      <c r="CK29" s="278" t="s">
        <v>743</v>
      </c>
      <c r="CL29" s="86"/>
      <c r="CM29" s="86"/>
      <c r="CN29" s="279"/>
      <c r="CO29" s="86">
        <f>+CM29+CN29</f>
        <v>0</v>
      </c>
      <c r="CP29" s="277">
        <f t="shared" si="20"/>
        <v>0</v>
      </c>
      <c r="CQ29" s="277">
        <f t="shared" si="21"/>
        <v>0</v>
      </c>
      <c r="CR29" s="278" t="str">
        <f t="shared" si="22"/>
        <v>NO OFERTADO</v>
      </c>
      <c r="CS29" s="278"/>
      <c r="CT29" s="278" t="s">
        <v>743</v>
      </c>
      <c r="CU29" s="86"/>
      <c r="CV29" s="280"/>
      <c r="CW29" s="288">
        <f>+CV29*0.19</f>
        <v>0</v>
      </c>
      <c r="CX29" s="280">
        <f>+CV29+CW29</f>
        <v>0</v>
      </c>
      <c r="CY29" s="281">
        <f t="shared" si="23"/>
        <v>0</v>
      </c>
      <c r="CZ29" s="281">
        <f t="shared" si="24"/>
        <v>0</v>
      </c>
      <c r="DA29" s="278" t="str">
        <f t="shared" si="25"/>
        <v>NO OFERTADO</v>
      </c>
      <c r="DB29" s="278"/>
      <c r="DC29" s="278" t="s">
        <v>743</v>
      </c>
      <c r="DD29" s="86"/>
      <c r="DE29" s="86"/>
      <c r="DF29" s="279"/>
      <c r="DG29" s="86">
        <f>+DE29+DF29</f>
        <v>0</v>
      </c>
      <c r="DH29" s="277">
        <f t="shared" si="26"/>
        <v>0</v>
      </c>
      <c r="DI29" s="277">
        <f t="shared" si="66"/>
        <v>0</v>
      </c>
      <c r="DJ29" s="278" t="str">
        <f t="shared" si="67"/>
        <v>NO OFERTADO</v>
      </c>
      <c r="DK29" s="278"/>
      <c r="DL29" s="278" t="s">
        <v>743</v>
      </c>
      <c r="DM29" s="86"/>
      <c r="DN29" s="86"/>
      <c r="DO29" s="279"/>
      <c r="DP29" s="86">
        <v>0</v>
      </c>
      <c r="DQ29" s="277">
        <f t="shared" si="27"/>
        <v>0</v>
      </c>
      <c r="DR29" s="277">
        <f t="shared" si="28"/>
        <v>0</v>
      </c>
      <c r="DS29" s="278" t="str">
        <f t="shared" si="29"/>
        <v>NO OFERTADO</v>
      </c>
      <c r="DT29" s="278"/>
      <c r="DU29" s="278" t="s">
        <v>743</v>
      </c>
      <c r="DV29" s="86"/>
      <c r="DW29" s="86"/>
      <c r="DX29" s="279"/>
      <c r="DY29" s="86">
        <f>+DW29+DX29</f>
        <v>0</v>
      </c>
      <c r="DZ29" s="277">
        <f t="shared" si="30"/>
        <v>0</v>
      </c>
      <c r="EA29" s="277">
        <f t="shared" si="69"/>
        <v>0</v>
      </c>
      <c r="EB29" s="278" t="str">
        <f t="shared" si="31"/>
        <v>NO OFERTADO</v>
      </c>
      <c r="EC29" s="278"/>
      <c r="ED29" s="278" t="s">
        <v>743</v>
      </c>
      <c r="EE29" s="86" t="s">
        <v>953</v>
      </c>
      <c r="EF29" s="86">
        <v>0</v>
      </c>
      <c r="EG29" s="279">
        <v>0</v>
      </c>
      <c r="EH29" s="86">
        <f>+EF29+EG29</f>
        <v>0</v>
      </c>
      <c r="EI29" s="277">
        <f t="shared" si="32"/>
        <v>0</v>
      </c>
      <c r="EJ29" s="277">
        <f t="shared" si="73"/>
        <v>0</v>
      </c>
      <c r="EK29" s="278" t="str">
        <f t="shared" si="33"/>
        <v>NO OFERTADO</v>
      </c>
      <c r="EL29" s="278" t="s">
        <v>978</v>
      </c>
      <c r="EM29" s="278" t="s">
        <v>743</v>
      </c>
      <c r="EN29" s="86"/>
      <c r="EO29" s="86"/>
      <c r="EP29" s="279"/>
      <c r="EQ29" s="86">
        <v>0</v>
      </c>
      <c r="ER29" s="277">
        <f t="shared" si="34"/>
        <v>0</v>
      </c>
      <c r="ES29" s="277">
        <f t="shared" si="35"/>
        <v>0</v>
      </c>
      <c r="ET29" s="278" t="str">
        <f t="shared" si="36"/>
        <v>NO OFERTADO</v>
      </c>
      <c r="EU29" s="278"/>
      <c r="EV29" s="278" t="s">
        <v>743</v>
      </c>
      <c r="EW29" s="86">
        <v>0</v>
      </c>
      <c r="EX29" s="86">
        <v>0</v>
      </c>
      <c r="EY29" s="279">
        <v>0</v>
      </c>
      <c r="EZ29" s="86">
        <v>0</v>
      </c>
      <c r="FA29" s="277">
        <f t="shared" si="37"/>
        <v>0</v>
      </c>
      <c r="FB29" s="277">
        <f t="shared" si="38"/>
        <v>0</v>
      </c>
      <c r="FC29" s="278" t="str">
        <f t="shared" si="39"/>
        <v>NO OFERTADO</v>
      </c>
      <c r="FD29" s="278"/>
      <c r="FE29" s="278" t="s">
        <v>743</v>
      </c>
      <c r="FF29" s="86">
        <v>0</v>
      </c>
      <c r="FG29" s="86"/>
      <c r="FH29" s="279">
        <v>0</v>
      </c>
      <c r="FI29" s="86">
        <v>0</v>
      </c>
      <c r="FJ29" s="277">
        <f t="shared" si="40"/>
        <v>0</v>
      </c>
      <c r="FK29" s="277">
        <f t="shared" si="71"/>
        <v>0</v>
      </c>
      <c r="FL29" s="278" t="str">
        <f t="shared" si="41"/>
        <v>NO OFERTADO</v>
      </c>
      <c r="FM29" s="278"/>
      <c r="FN29" s="278" t="s">
        <v>743</v>
      </c>
      <c r="FO29" s="86"/>
      <c r="FP29" s="86"/>
      <c r="FQ29" s="279"/>
      <c r="FR29" s="86">
        <f>+FP29+FQ29</f>
        <v>0</v>
      </c>
      <c r="FS29" s="277">
        <f t="shared" si="42"/>
        <v>0</v>
      </c>
      <c r="FT29" s="277">
        <f t="shared" si="43"/>
        <v>0</v>
      </c>
      <c r="FU29" s="278" t="str">
        <f t="shared" si="44"/>
        <v>NO OFERTADO</v>
      </c>
      <c r="FV29" s="278">
        <v>0</v>
      </c>
      <c r="FW29" s="278" t="s">
        <v>743</v>
      </c>
      <c r="FX29" s="86"/>
      <c r="FY29" s="86"/>
      <c r="FZ29" s="279"/>
      <c r="GA29" s="86"/>
      <c r="GB29" s="277">
        <f t="shared" si="45"/>
        <v>0</v>
      </c>
      <c r="GC29" s="277">
        <f t="shared" si="46"/>
        <v>0</v>
      </c>
      <c r="GD29" s="278" t="str">
        <f t="shared" si="47"/>
        <v>NO OFERTADO</v>
      </c>
      <c r="GE29" s="278"/>
      <c r="GF29" s="278" t="s">
        <v>743</v>
      </c>
      <c r="GG29" s="25"/>
    </row>
    <row r="30" spans="1:189" s="19" customFormat="1" x14ac:dyDescent="0.2">
      <c r="A30" s="290">
        <v>21</v>
      </c>
      <c r="B30" s="78" t="s">
        <v>68</v>
      </c>
      <c r="C30" s="77" t="s">
        <v>400</v>
      </c>
      <c r="D30" s="123">
        <v>1</v>
      </c>
      <c r="E30" s="309" t="s">
        <v>32</v>
      </c>
      <c r="F30" s="316">
        <v>525980</v>
      </c>
      <c r="G30" s="123">
        <v>11</v>
      </c>
      <c r="H30" s="86">
        <f t="shared" si="48"/>
        <v>5785780</v>
      </c>
      <c r="I30" s="86"/>
      <c r="J30" s="86"/>
      <c r="K30" s="279">
        <f>+J30*19%</f>
        <v>0</v>
      </c>
      <c r="L30" s="86">
        <f t="shared" si="50"/>
        <v>0</v>
      </c>
      <c r="M30" s="277">
        <f t="shared" si="0"/>
        <v>0</v>
      </c>
      <c r="N30" s="277">
        <f t="shared" si="51"/>
        <v>0</v>
      </c>
      <c r="O30" s="278" t="str">
        <f t="shared" si="1"/>
        <v>NO OFERTADO</v>
      </c>
      <c r="P30" s="278"/>
      <c r="Q30" s="278" t="s">
        <v>743</v>
      </c>
      <c r="R30" s="278"/>
      <c r="S30" s="86"/>
      <c r="T30" s="279"/>
      <c r="U30" s="86"/>
      <c r="V30" s="277">
        <f t="shared" si="2"/>
        <v>0</v>
      </c>
      <c r="W30" s="277">
        <f t="shared" si="52"/>
        <v>0</v>
      </c>
      <c r="X30" s="278" t="str">
        <f t="shared" si="3"/>
        <v>NO OFERTADO</v>
      </c>
      <c r="Y30" s="278">
        <v>0</v>
      </c>
      <c r="Z30" s="314" t="s">
        <v>743</v>
      </c>
      <c r="AA30" s="311"/>
      <c r="AB30" s="86"/>
      <c r="AC30" s="276"/>
      <c r="AD30" s="86">
        <f t="shared" si="74"/>
        <v>0</v>
      </c>
      <c r="AE30" s="277">
        <f t="shared" si="96"/>
        <v>0</v>
      </c>
      <c r="AF30" s="277">
        <f t="shared" si="5"/>
        <v>0</v>
      </c>
      <c r="AG30" s="278" t="str">
        <f t="shared" si="6"/>
        <v>NO OFERTADO</v>
      </c>
      <c r="AH30" s="278"/>
      <c r="AI30" s="278" t="s">
        <v>743</v>
      </c>
      <c r="AJ30" s="86"/>
      <c r="AK30" s="86"/>
      <c r="AL30" s="279"/>
      <c r="AM30" s="86">
        <f t="shared" si="54"/>
        <v>0</v>
      </c>
      <c r="AN30" s="277">
        <f t="shared" si="7"/>
        <v>0</v>
      </c>
      <c r="AO30" s="277">
        <f t="shared" si="8"/>
        <v>0</v>
      </c>
      <c r="AP30" s="278" t="str">
        <f t="shared" si="9"/>
        <v>NO OFERTADO</v>
      </c>
      <c r="AQ30" s="278"/>
      <c r="AR30" s="278" t="s">
        <v>743</v>
      </c>
      <c r="AS30" s="86"/>
      <c r="AT30" s="86"/>
      <c r="AU30" s="276"/>
      <c r="AV30" s="86">
        <f>AT30+AU30</f>
        <v>0</v>
      </c>
      <c r="AW30" s="277">
        <f t="shared" si="10"/>
        <v>0</v>
      </c>
      <c r="AX30" s="277">
        <f t="shared" si="75"/>
        <v>0</v>
      </c>
      <c r="AY30" s="278" t="str">
        <f t="shared" si="11"/>
        <v>NO OFERTADO</v>
      </c>
      <c r="AZ30" s="278"/>
      <c r="BA30" s="278" t="s">
        <v>743</v>
      </c>
      <c r="BB30" s="86"/>
      <c r="BC30" s="86"/>
      <c r="BD30" s="279"/>
      <c r="BE30" s="86">
        <f t="shared" si="57"/>
        <v>0</v>
      </c>
      <c r="BF30" s="277">
        <f t="shared" si="12"/>
        <v>0</v>
      </c>
      <c r="BG30" s="277">
        <f t="shared" si="58"/>
        <v>0</v>
      </c>
      <c r="BH30" s="278" t="str">
        <f t="shared" si="13"/>
        <v>NO OFERTADO</v>
      </c>
      <c r="BI30" s="278">
        <v>0</v>
      </c>
      <c r="BJ30" s="278" t="s">
        <v>743</v>
      </c>
      <c r="BK30" s="86"/>
      <c r="BL30" s="86"/>
      <c r="BM30" s="276"/>
      <c r="BN30" s="280">
        <f>BL30+BM30</f>
        <v>0</v>
      </c>
      <c r="BO30" s="281">
        <f t="shared" si="14"/>
        <v>0</v>
      </c>
      <c r="BP30" s="281">
        <f t="shared" si="15"/>
        <v>0</v>
      </c>
      <c r="BQ30" s="278" t="str">
        <f t="shared" si="60"/>
        <v>NO OFERTADO</v>
      </c>
      <c r="BR30" s="278">
        <f>VLOOKUP(B30,'[1]ANEXO TECNICO'!$B$3:$P$334,15,0)</f>
        <v>0</v>
      </c>
      <c r="BS30" s="278" t="s">
        <v>743</v>
      </c>
      <c r="BT30" s="280"/>
      <c r="BU30" s="280"/>
      <c r="BV30" s="282"/>
      <c r="BW30" s="280"/>
      <c r="BX30" s="277">
        <v>0</v>
      </c>
      <c r="BY30" s="277">
        <f t="shared" si="16"/>
        <v>0</v>
      </c>
      <c r="BZ30" s="278" t="str">
        <f t="shared" si="17"/>
        <v>NO OFERTADO</v>
      </c>
      <c r="CA30" s="278"/>
      <c r="CB30" s="278" t="s">
        <v>743</v>
      </c>
      <c r="CC30" s="283"/>
      <c r="CD30" s="283"/>
      <c r="CE30" s="276"/>
      <c r="CF30" s="86">
        <f>CD30+CE30</f>
        <v>0</v>
      </c>
      <c r="CG30" s="277">
        <f t="shared" si="62"/>
        <v>0</v>
      </c>
      <c r="CH30" s="277">
        <f t="shared" si="18"/>
        <v>0</v>
      </c>
      <c r="CI30" s="278" t="str">
        <f t="shared" si="19"/>
        <v>NO OFERTADO</v>
      </c>
      <c r="CJ30" s="278"/>
      <c r="CK30" s="278" t="s">
        <v>743</v>
      </c>
      <c r="CL30" s="86"/>
      <c r="CM30" s="86"/>
      <c r="CN30" s="276"/>
      <c r="CO30" s="86">
        <f>CM30+CN30</f>
        <v>0</v>
      </c>
      <c r="CP30" s="277">
        <f t="shared" si="20"/>
        <v>0</v>
      </c>
      <c r="CQ30" s="277">
        <f t="shared" si="21"/>
        <v>0</v>
      </c>
      <c r="CR30" s="278" t="str">
        <f t="shared" si="22"/>
        <v>NO OFERTADO</v>
      </c>
      <c r="CS30" s="278"/>
      <c r="CT30" s="278" t="s">
        <v>743</v>
      </c>
      <c r="CU30" s="86"/>
      <c r="CV30" s="280"/>
      <c r="CW30" s="282"/>
      <c r="CX30" s="280">
        <f>CV30+CW30</f>
        <v>0</v>
      </c>
      <c r="CY30" s="281">
        <f t="shared" si="23"/>
        <v>0</v>
      </c>
      <c r="CZ30" s="281">
        <f t="shared" si="24"/>
        <v>0</v>
      </c>
      <c r="DA30" s="278" t="str">
        <f t="shared" si="25"/>
        <v>NO OFERTADO</v>
      </c>
      <c r="DB30" s="278"/>
      <c r="DC30" s="278" t="s">
        <v>743</v>
      </c>
      <c r="DD30" s="86"/>
      <c r="DE30" s="86"/>
      <c r="DF30" s="276"/>
      <c r="DG30" s="86">
        <f>DE30+DF30</f>
        <v>0</v>
      </c>
      <c r="DH30" s="277">
        <f t="shared" si="26"/>
        <v>0</v>
      </c>
      <c r="DI30" s="277">
        <f t="shared" si="66"/>
        <v>0</v>
      </c>
      <c r="DJ30" s="278" t="str">
        <f t="shared" si="67"/>
        <v>NO OFERTADO</v>
      </c>
      <c r="DK30" s="278"/>
      <c r="DL30" s="278" t="s">
        <v>743</v>
      </c>
      <c r="DM30" s="86"/>
      <c r="DN30" s="86"/>
      <c r="DO30" s="276"/>
      <c r="DP30" s="86">
        <v>0</v>
      </c>
      <c r="DQ30" s="277">
        <f t="shared" si="27"/>
        <v>0</v>
      </c>
      <c r="DR30" s="277">
        <f t="shared" si="28"/>
        <v>0</v>
      </c>
      <c r="DS30" s="278" t="str">
        <f t="shared" si="29"/>
        <v>NO OFERTADO</v>
      </c>
      <c r="DT30" s="278"/>
      <c r="DU30" s="278" t="s">
        <v>743</v>
      </c>
      <c r="DV30" s="86"/>
      <c r="DW30" s="86"/>
      <c r="DX30" s="279"/>
      <c r="DY30" s="86">
        <f>DW30+DX30</f>
        <v>0</v>
      </c>
      <c r="DZ30" s="277">
        <f t="shared" si="30"/>
        <v>0</v>
      </c>
      <c r="EA30" s="277">
        <f t="shared" si="69"/>
        <v>0</v>
      </c>
      <c r="EB30" s="278" t="str">
        <f t="shared" si="31"/>
        <v>NO OFERTADO</v>
      </c>
      <c r="EC30" s="278"/>
      <c r="ED30" s="278" t="s">
        <v>743</v>
      </c>
      <c r="EE30" s="86" t="s">
        <v>953</v>
      </c>
      <c r="EF30" s="86">
        <v>0</v>
      </c>
      <c r="EG30" s="279">
        <v>0</v>
      </c>
      <c r="EH30" s="86">
        <f>EF30+EG30</f>
        <v>0</v>
      </c>
      <c r="EI30" s="277">
        <f t="shared" si="32"/>
        <v>0</v>
      </c>
      <c r="EJ30" s="277">
        <f t="shared" si="73"/>
        <v>0</v>
      </c>
      <c r="EK30" s="278" t="str">
        <f t="shared" si="33"/>
        <v>NO OFERTADO</v>
      </c>
      <c r="EL30" s="278" t="s">
        <v>978</v>
      </c>
      <c r="EM30" s="278" t="s">
        <v>743</v>
      </c>
      <c r="EN30" s="86"/>
      <c r="EO30" s="86"/>
      <c r="EP30" s="276"/>
      <c r="EQ30" s="86">
        <v>0</v>
      </c>
      <c r="ER30" s="277">
        <f t="shared" si="34"/>
        <v>0</v>
      </c>
      <c r="ES30" s="277">
        <f t="shared" si="35"/>
        <v>0</v>
      </c>
      <c r="ET30" s="278" t="str">
        <f t="shared" si="36"/>
        <v>NO OFERTADO</v>
      </c>
      <c r="EU30" s="278"/>
      <c r="EV30" s="278" t="s">
        <v>743</v>
      </c>
      <c r="EW30" s="86">
        <v>0</v>
      </c>
      <c r="EX30" s="86">
        <v>0</v>
      </c>
      <c r="EY30" s="276">
        <v>0</v>
      </c>
      <c r="EZ30" s="86">
        <v>0</v>
      </c>
      <c r="FA30" s="277">
        <f t="shared" si="37"/>
        <v>0</v>
      </c>
      <c r="FB30" s="277">
        <f t="shared" si="38"/>
        <v>0</v>
      </c>
      <c r="FC30" s="278" t="str">
        <f t="shared" si="39"/>
        <v>NO OFERTADO</v>
      </c>
      <c r="FD30" s="278"/>
      <c r="FE30" s="278" t="s">
        <v>743</v>
      </c>
      <c r="FF30" s="86">
        <v>0</v>
      </c>
      <c r="FG30" s="86"/>
      <c r="FH30" s="279">
        <v>0</v>
      </c>
      <c r="FI30" s="86">
        <v>0</v>
      </c>
      <c r="FJ30" s="277">
        <f t="shared" si="40"/>
        <v>0</v>
      </c>
      <c r="FK30" s="277">
        <f t="shared" si="71"/>
        <v>0</v>
      </c>
      <c r="FL30" s="278" t="str">
        <f t="shared" si="41"/>
        <v>NO OFERTADO</v>
      </c>
      <c r="FM30" s="278"/>
      <c r="FN30" s="278" t="s">
        <v>743</v>
      </c>
      <c r="FO30" s="86"/>
      <c r="FP30" s="86"/>
      <c r="FQ30" s="279"/>
      <c r="FR30" s="86">
        <f>FP30+FQ30</f>
        <v>0</v>
      </c>
      <c r="FS30" s="277">
        <f t="shared" si="42"/>
        <v>0</v>
      </c>
      <c r="FT30" s="277">
        <f t="shared" si="43"/>
        <v>0</v>
      </c>
      <c r="FU30" s="278" t="str">
        <f t="shared" si="44"/>
        <v>NO OFERTADO</v>
      </c>
      <c r="FV30" s="278">
        <v>0</v>
      </c>
      <c r="FW30" s="278" t="s">
        <v>743</v>
      </c>
      <c r="FX30" s="86"/>
      <c r="FY30" s="86"/>
      <c r="FZ30" s="279"/>
      <c r="GA30" s="86"/>
      <c r="GB30" s="277">
        <f t="shared" si="45"/>
        <v>0</v>
      </c>
      <c r="GC30" s="277">
        <f t="shared" si="46"/>
        <v>0</v>
      </c>
      <c r="GD30" s="278" t="str">
        <f t="shared" si="47"/>
        <v>NO OFERTADO</v>
      </c>
      <c r="GE30" s="278"/>
      <c r="GF30" s="278" t="s">
        <v>743</v>
      </c>
      <c r="GG30" s="25"/>
    </row>
    <row r="31" spans="1:189" s="19" customFormat="1" x14ac:dyDescent="0.2">
      <c r="A31" s="290">
        <v>22</v>
      </c>
      <c r="B31" s="78" t="s">
        <v>69</v>
      </c>
      <c r="C31" s="77" t="s">
        <v>401</v>
      </c>
      <c r="D31" s="123">
        <v>1</v>
      </c>
      <c r="E31" s="309" t="s">
        <v>32</v>
      </c>
      <c r="F31" s="316">
        <v>525980</v>
      </c>
      <c r="G31" s="123">
        <v>1</v>
      </c>
      <c r="H31" s="86">
        <f t="shared" si="48"/>
        <v>525980</v>
      </c>
      <c r="I31" s="86"/>
      <c r="J31" s="86"/>
      <c r="K31" s="279">
        <f t="shared" ref="K31:K49" si="97">+J31*19%</f>
        <v>0</v>
      </c>
      <c r="L31" s="86">
        <f t="shared" si="50"/>
        <v>0</v>
      </c>
      <c r="M31" s="277">
        <f t="shared" si="0"/>
        <v>0</v>
      </c>
      <c r="N31" s="277">
        <f t="shared" si="51"/>
        <v>0</v>
      </c>
      <c r="O31" s="278" t="str">
        <f t="shared" si="1"/>
        <v>NO OFERTADO</v>
      </c>
      <c r="P31" s="278"/>
      <c r="Q31" s="278" t="s">
        <v>743</v>
      </c>
      <c r="R31" s="278"/>
      <c r="S31" s="86"/>
      <c r="T31" s="279"/>
      <c r="U31" s="86"/>
      <c r="V31" s="277">
        <f t="shared" si="2"/>
        <v>0</v>
      </c>
      <c r="W31" s="277">
        <f t="shared" si="52"/>
        <v>0</v>
      </c>
      <c r="X31" s="278" t="str">
        <f t="shared" si="3"/>
        <v>NO OFERTADO</v>
      </c>
      <c r="Y31" s="278">
        <v>0</v>
      </c>
      <c r="Z31" s="314" t="s">
        <v>743</v>
      </c>
      <c r="AA31" s="311"/>
      <c r="AB31" s="86"/>
      <c r="AC31" s="276"/>
      <c r="AD31" s="86">
        <f t="shared" si="74"/>
        <v>0</v>
      </c>
      <c r="AE31" s="277">
        <f t="shared" si="96"/>
        <v>0</v>
      </c>
      <c r="AF31" s="277">
        <f t="shared" si="5"/>
        <v>0</v>
      </c>
      <c r="AG31" s="278" t="str">
        <f t="shared" si="6"/>
        <v>NO OFERTADO</v>
      </c>
      <c r="AH31" s="278"/>
      <c r="AI31" s="278" t="s">
        <v>743</v>
      </c>
      <c r="AJ31" s="86"/>
      <c r="AK31" s="86"/>
      <c r="AL31" s="279"/>
      <c r="AM31" s="86">
        <f t="shared" si="54"/>
        <v>0</v>
      </c>
      <c r="AN31" s="277">
        <f t="shared" si="7"/>
        <v>0</v>
      </c>
      <c r="AO31" s="277">
        <f t="shared" si="8"/>
        <v>0</v>
      </c>
      <c r="AP31" s="278" t="str">
        <f t="shared" si="9"/>
        <v>NO OFERTADO</v>
      </c>
      <c r="AQ31" s="278"/>
      <c r="AR31" s="278" t="s">
        <v>743</v>
      </c>
      <c r="AS31" s="86"/>
      <c r="AT31" s="86"/>
      <c r="AU31" s="276"/>
      <c r="AV31" s="86">
        <f t="shared" ref="AV31:AV33" si="98">AT31+AU31</f>
        <v>0</v>
      </c>
      <c r="AW31" s="277">
        <f t="shared" si="10"/>
        <v>0</v>
      </c>
      <c r="AX31" s="277">
        <f t="shared" si="75"/>
        <v>0</v>
      </c>
      <c r="AY31" s="278" t="str">
        <f t="shared" si="11"/>
        <v>NO OFERTADO</v>
      </c>
      <c r="AZ31" s="278"/>
      <c r="BA31" s="278" t="s">
        <v>743</v>
      </c>
      <c r="BB31" s="86"/>
      <c r="BC31" s="86"/>
      <c r="BD31" s="279"/>
      <c r="BE31" s="86">
        <f t="shared" si="57"/>
        <v>0</v>
      </c>
      <c r="BF31" s="277">
        <f t="shared" si="12"/>
        <v>0</v>
      </c>
      <c r="BG31" s="277">
        <f t="shared" si="58"/>
        <v>0</v>
      </c>
      <c r="BH31" s="278" t="str">
        <f t="shared" si="13"/>
        <v>NO OFERTADO</v>
      </c>
      <c r="BI31" s="278">
        <v>0</v>
      </c>
      <c r="BJ31" s="278" t="s">
        <v>743</v>
      </c>
      <c r="BK31" s="86"/>
      <c r="BL31" s="86"/>
      <c r="BM31" s="276"/>
      <c r="BN31" s="280">
        <f t="shared" ref="BN31:BN33" si="99">BL31+BM31</f>
        <v>0</v>
      </c>
      <c r="BO31" s="281">
        <f t="shared" si="14"/>
        <v>0</v>
      </c>
      <c r="BP31" s="281">
        <f t="shared" si="15"/>
        <v>0</v>
      </c>
      <c r="BQ31" s="278" t="str">
        <f t="shared" si="60"/>
        <v>NO OFERTADO</v>
      </c>
      <c r="BR31" s="278">
        <f>VLOOKUP(B31,'[1]ANEXO TECNICO'!$B$3:$P$334,15,0)</f>
        <v>0</v>
      </c>
      <c r="BS31" s="278" t="s">
        <v>743</v>
      </c>
      <c r="BT31" s="280"/>
      <c r="BU31" s="280"/>
      <c r="BV31" s="282"/>
      <c r="BW31" s="280"/>
      <c r="BX31" s="277">
        <v>0</v>
      </c>
      <c r="BY31" s="277">
        <f t="shared" si="16"/>
        <v>0</v>
      </c>
      <c r="BZ31" s="278" t="str">
        <f t="shared" si="17"/>
        <v>NO OFERTADO</v>
      </c>
      <c r="CA31" s="278"/>
      <c r="CB31" s="278" t="s">
        <v>743</v>
      </c>
      <c r="CC31" s="283"/>
      <c r="CD31" s="283"/>
      <c r="CE31" s="276"/>
      <c r="CF31" s="86">
        <f t="shared" ref="CF31:CF33" si="100">CD31+CE31</f>
        <v>0</v>
      </c>
      <c r="CG31" s="277">
        <f t="shared" si="62"/>
        <v>0</v>
      </c>
      <c r="CH31" s="277">
        <f t="shared" si="18"/>
        <v>0</v>
      </c>
      <c r="CI31" s="278" t="str">
        <f t="shared" si="19"/>
        <v>NO OFERTADO</v>
      </c>
      <c r="CJ31" s="278"/>
      <c r="CK31" s="278" t="s">
        <v>743</v>
      </c>
      <c r="CL31" s="86"/>
      <c r="CM31" s="86"/>
      <c r="CN31" s="276"/>
      <c r="CO31" s="86">
        <f t="shared" ref="CO31:CO33" si="101">CM31+CN31</f>
        <v>0</v>
      </c>
      <c r="CP31" s="277">
        <f t="shared" si="20"/>
        <v>0</v>
      </c>
      <c r="CQ31" s="277">
        <f t="shared" si="21"/>
        <v>0</v>
      </c>
      <c r="CR31" s="278" t="str">
        <f t="shared" si="22"/>
        <v>NO OFERTADO</v>
      </c>
      <c r="CS31" s="278"/>
      <c r="CT31" s="278" t="s">
        <v>743</v>
      </c>
      <c r="CU31" s="86"/>
      <c r="CV31" s="280"/>
      <c r="CW31" s="282"/>
      <c r="CX31" s="280">
        <f t="shared" ref="CX31:CX33" si="102">CV31+CW31</f>
        <v>0</v>
      </c>
      <c r="CY31" s="281">
        <f t="shared" si="23"/>
        <v>0</v>
      </c>
      <c r="CZ31" s="281">
        <f t="shared" si="24"/>
        <v>0</v>
      </c>
      <c r="DA31" s="278" t="str">
        <f t="shared" si="25"/>
        <v>NO OFERTADO</v>
      </c>
      <c r="DB31" s="278"/>
      <c r="DC31" s="278" t="s">
        <v>743</v>
      </c>
      <c r="DD31" s="86"/>
      <c r="DE31" s="86"/>
      <c r="DF31" s="276"/>
      <c r="DG31" s="86">
        <f t="shared" ref="DG31:DG33" si="103">DE31+DF31</f>
        <v>0</v>
      </c>
      <c r="DH31" s="277">
        <f t="shared" si="26"/>
        <v>0</v>
      </c>
      <c r="DI31" s="277">
        <f t="shared" si="66"/>
        <v>0</v>
      </c>
      <c r="DJ31" s="278" t="str">
        <f t="shared" si="67"/>
        <v>NO OFERTADO</v>
      </c>
      <c r="DK31" s="278"/>
      <c r="DL31" s="278" t="s">
        <v>743</v>
      </c>
      <c r="DM31" s="86"/>
      <c r="DN31" s="86"/>
      <c r="DO31" s="276"/>
      <c r="DP31" s="86">
        <v>0</v>
      </c>
      <c r="DQ31" s="277">
        <f t="shared" si="27"/>
        <v>0</v>
      </c>
      <c r="DR31" s="277">
        <f t="shared" si="28"/>
        <v>0</v>
      </c>
      <c r="DS31" s="278" t="str">
        <f t="shared" si="29"/>
        <v>NO OFERTADO</v>
      </c>
      <c r="DT31" s="278"/>
      <c r="DU31" s="278" t="s">
        <v>743</v>
      </c>
      <c r="DV31" s="86"/>
      <c r="DW31" s="86"/>
      <c r="DX31" s="279"/>
      <c r="DY31" s="86">
        <f t="shared" ref="DY31:DY33" si="104">DW31+DX31</f>
        <v>0</v>
      </c>
      <c r="DZ31" s="277">
        <f t="shared" si="30"/>
        <v>0</v>
      </c>
      <c r="EA31" s="277">
        <f t="shared" si="69"/>
        <v>0</v>
      </c>
      <c r="EB31" s="278" t="str">
        <f t="shared" si="31"/>
        <v>NO OFERTADO</v>
      </c>
      <c r="EC31" s="278"/>
      <c r="ED31" s="278" t="s">
        <v>743</v>
      </c>
      <c r="EE31" s="86" t="s">
        <v>953</v>
      </c>
      <c r="EF31" s="86">
        <v>0</v>
      </c>
      <c r="EG31" s="279">
        <v>0</v>
      </c>
      <c r="EH31" s="86">
        <f t="shared" ref="EH31:EH33" si="105">EF31+EG31</f>
        <v>0</v>
      </c>
      <c r="EI31" s="277">
        <f t="shared" si="32"/>
        <v>0</v>
      </c>
      <c r="EJ31" s="277">
        <f t="shared" si="73"/>
        <v>0</v>
      </c>
      <c r="EK31" s="278" t="str">
        <f t="shared" si="33"/>
        <v>NO OFERTADO</v>
      </c>
      <c r="EL31" s="278" t="s">
        <v>978</v>
      </c>
      <c r="EM31" s="278" t="s">
        <v>743</v>
      </c>
      <c r="EN31" s="86"/>
      <c r="EO31" s="86"/>
      <c r="EP31" s="276"/>
      <c r="EQ31" s="86">
        <v>0</v>
      </c>
      <c r="ER31" s="277">
        <f t="shared" si="34"/>
        <v>0</v>
      </c>
      <c r="ES31" s="277">
        <f t="shared" si="35"/>
        <v>0</v>
      </c>
      <c r="ET31" s="278" t="str">
        <f t="shared" si="36"/>
        <v>NO OFERTADO</v>
      </c>
      <c r="EU31" s="278"/>
      <c r="EV31" s="278" t="s">
        <v>743</v>
      </c>
      <c r="EW31" s="86">
        <v>0</v>
      </c>
      <c r="EX31" s="86">
        <v>0</v>
      </c>
      <c r="EY31" s="276">
        <v>0</v>
      </c>
      <c r="EZ31" s="86">
        <v>0</v>
      </c>
      <c r="FA31" s="277">
        <f t="shared" si="37"/>
        <v>0</v>
      </c>
      <c r="FB31" s="277">
        <f t="shared" si="38"/>
        <v>0</v>
      </c>
      <c r="FC31" s="278" t="str">
        <f t="shared" si="39"/>
        <v>NO OFERTADO</v>
      </c>
      <c r="FD31" s="278"/>
      <c r="FE31" s="278" t="s">
        <v>743</v>
      </c>
      <c r="FF31" s="86">
        <v>0</v>
      </c>
      <c r="FG31" s="86"/>
      <c r="FH31" s="279">
        <v>0</v>
      </c>
      <c r="FI31" s="86">
        <v>0</v>
      </c>
      <c r="FJ31" s="277">
        <f t="shared" si="40"/>
        <v>0</v>
      </c>
      <c r="FK31" s="277">
        <f t="shared" si="71"/>
        <v>0</v>
      </c>
      <c r="FL31" s="278" t="str">
        <f t="shared" si="41"/>
        <v>NO OFERTADO</v>
      </c>
      <c r="FM31" s="278"/>
      <c r="FN31" s="278" t="s">
        <v>743</v>
      </c>
      <c r="FO31" s="86"/>
      <c r="FP31" s="86"/>
      <c r="FQ31" s="279"/>
      <c r="FR31" s="86">
        <f t="shared" ref="FR31:FR33" si="106">FP31+FQ31</f>
        <v>0</v>
      </c>
      <c r="FS31" s="277">
        <f t="shared" si="42"/>
        <v>0</v>
      </c>
      <c r="FT31" s="277">
        <f t="shared" si="43"/>
        <v>0</v>
      </c>
      <c r="FU31" s="278" t="str">
        <f t="shared" si="44"/>
        <v>NO OFERTADO</v>
      </c>
      <c r="FV31" s="278">
        <v>0</v>
      </c>
      <c r="FW31" s="278" t="s">
        <v>743</v>
      </c>
      <c r="FX31" s="86"/>
      <c r="FY31" s="86"/>
      <c r="FZ31" s="279"/>
      <c r="GA31" s="86"/>
      <c r="GB31" s="277">
        <f t="shared" si="45"/>
        <v>0</v>
      </c>
      <c r="GC31" s="277">
        <f t="shared" si="46"/>
        <v>0</v>
      </c>
      <c r="GD31" s="278" t="str">
        <f t="shared" si="47"/>
        <v>NO OFERTADO</v>
      </c>
      <c r="GE31" s="278"/>
      <c r="GF31" s="278" t="s">
        <v>743</v>
      </c>
      <c r="GG31" s="25"/>
    </row>
    <row r="32" spans="1:189" s="19" customFormat="1" ht="63.75" x14ac:dyDescent="0.2">
      <c r="A32" s="290">
        <v>23</v>
      </c>
      <c r="B32" s="78" t="s">
        <v>70</v>
      </c>
      <c r="C32" s="77" t="s">
        <v>402</v>
      </c>
      <c r="D32" s="123">
        <v>1</v>
      </c>
      <c r="E32" s="309" t="s">
        <v>32</v>
      </c>
      <c r="F32" s="316">
        <v>642600</v>
      </c>
      <c r="G32" s="123">
        <v>1</v>
      </c>
      <c r="H32" s="86">
        <f t="shared" si="48"/>
        <v>642600</v>
      </c>
      <c r="I32" s="86"/>
      <c r="J32" s="86"/>
      <c r="K32" s="279">
        <f t="shared" si="97"/>
        <v>0</v>
      </c>
      <c r="L32" s="86">
        <f t="shared" si="50"/>
        <v>0</v>
      </c>
      <c r="M32" s="277">
        <f t="shared" si="0"/>
        <v>0</v>
      </c>
      <c r="N32" s="277">
        <f t="shared" si="51"/>
        <v>0</v>
      </c>
      <c r="O32" s="278" t="str">
        <f t="shared" si="1"/>
        <v>NO OFERTADO</v>
      </c>
      <c r="P32" s="278"/>
      <c r="Q32" s="278" t="s">
        <v>743</v>
      </c>
      <c r="R32" s="278"/>
      <c r="S32" s="86"/>
      <c r="T32" s="279"/>
      <c r="U32" s="86"/>
      <c r="V32" s="277">
        <f t="shared" si="2"/>
        <v>0</v>
      </c>
      <c r="W32" s="277">
        <f t="shared" si="52"/>
        <v>0</v>
      </c>
      <c r="X32" s="278" t="str">
        <f t="shared" si="3"/>
        <v>NO OFERTADO</v>
      </c>
      <c r="Y32" s="278">
        <v>0</v>
      </c>
      <c r="Z32" s="314" t="s">
        <v>743</v>
      </c>
      <c r="AA32" s="311"/>
      <c r="AB32" s="86"/>
      <c r="AC32" s="276"/>
      <c r="AD32" s="86">
        <f t="shared" si="74"/>
        <v>0</v>
      </c>
      <c r="AE32" s="277">
        <f t="shared" si="96"/>
        <v>0</v>
      </c>
      <c r="AF32" s="277">
        <f t="shared" si="5"/>
        <v>0</v>
      </c>
      <c r="AG32" s="278" t="str">
        <f t="shared" si="6"/>
        <v>NO OFERTADO</v>
      </c>
      <c r="AH32" s="278"/>
      <c r="AI32" s="278" t="s">
        <v>743</v>
      </c>
      <c r="AJ32" s="86"/>
      <c r="AK32" s="86"/>
      <c r="AL32" s="279"/>
      <c r="AM32" s="86">
        <f t="shared" si="54"/>
        <v>0</v>
      </c>
      <c r="AN32" s="277">
        <f t="shared" si="7"/>
        <v>0</v>
      </c>
      <c r="AO32" s="277">
        <f t="shared" si="8"/>
        <v>0</v>
      </c>
      <c r="AP32" s="278" t="str">
        <f t="shared" si="9"/>
        <v>NO OFERTADO</v>
      </c>
      <c r="AQ32" s="278"/>
      <c r="AR32" s="278" t="s">
        <v>743</v>
      </c>
      <c r="AS32" s="86"/>
      <c r="AT32" s="86"/>
      <c r="AU32" s="276"/>
      <c r="AV32" s="86">
        <f t="shared" si="98"/>
        <v>0</v>
      </c>
      <c r="AW32" s="277">
        <f t="shared" si="10"/>
        <v>0</v>
      </c>
      <c r="AX32" s="277">
        <f t="shared" si="75"/>
        <v>0</v>
      </c>
      <c r="AY32" s="278" t="str">
        <f t="shared" si="11"/>
        <v>NO OFERTADO</v>
      </c>
      <c r="AZ32" s="278"/>
      <c r="BA32" s="278" t="s">
        <v>743</v>
      </c>
      <c r="BB32" s="86"/>
      <c r="BC32" s="86"/>
      <c r="BD32" s="279"/>
      <c r="BE32" s="86">
        <f t="shared" si="57"/>
        <v>0</v>
      </c>
      <c r="BF32" s="277">
        <f t="shared" si="12"/>
        <v>0</v>
      </c>
      <c r="BG32" s="277">
        <f t="shared" si="58"/>
        <v>0</v>
      </c>
      <c r="BH32" s="278" t="str">
        <f t="shared" si="13"/>
        <v>NO OFERTADO</v>
      </c>
      <c r="BI32" s="278">
        <v>0</v>
      </c>
      <c r="BJ32" s="278" t="s">
        <v>743</v>
      </c>
      <c r="BK32" s="86"/>
      <c r="BL32" s="86"/>
      <c r="BM32" s="276"/>
      <c r="BN32" s="280">
        <f t="shared" si="99"/>
        <v>0</v>
      </c>
      <c r="BO32" s="281">
        <f t="shared" si="14"/>
        <v>0</v>
      </c>
      <c r="BP32" s="281">
        <f t="shared" si="15"/>
        <v>0</v>
      </c>
      <c r="BQ32" s="278" t="str">
        <f t="shared" si="60"/>
        <v>NO OFERTADO</v>
      </c>
      <c r="BR32" s="278">
        <f>VLOOKUP(B32,'[1]ANEXO TECNICO'!$B$3:$P$334,15,0)</f>
        <v>0</v>
      </c>
      <c r="BS32" s="278" t="s">
        <v>743</v>
      </c>
      <c r="BT32" s="280"/>
      <c r="BU32" s="280"/>
      <c r="BV32" s="282"/>
      <c r="BW32" s="280"/>
      <c r="BX32" s="277">
        <v>0</v>
      </c>
      <c r="BY32" s="277">
        <f t="shared" si="16"/>
        <v>0</v>
      </c>
      <c r="BZ32" s="278" t="str">
        <f t="shared" si="17"/>
        <v>NO OFERTADO</v>
      </c>
      <c r="CA32" s="278"/>
      <c r="CB32" s="278" t="s">
        <v>743</v>
      </c>
      <c r="CC32" s="283"/>
      <c r="CD32" s="283"/>
      <c r="CE32" s="276"/>
      <c r="CF32" s="86">
        <f t="shared" si="100"/>
        <v>0</v>
      </c>
      <c r="CG32" s="277">
        <f t="shared" si="62"/>
        <v>0</v>
      </c>
      <c r="CH32" s="277">
        <f t="shared" si="18"/>
        <v>0</v>
      </c>
      <c r="CI32" s="278" t="str">
        <f t="shared" si="19"/>
        <v>NO OFERTADO</v>
      </c>
      <c r="CJ32" s="278"/>
      <c r="CK32" s="278" t="s">
        <v>743</v>
      </c>
      <c r="CL32" s="86"/>
      <c r="CM32" s="86"/>
      <c r="CN32" s="276"/>
      <c r="CO32" s="86">
        <f t="shared" si="101"/>
        <v>0</v>
      </c>
      <c r="CP32" s="277">
        <f t="shared" si="20"/>
        <v>0</v>
      </c>
      <c r="CQ32" s="277">
        <f t="shared" si="21"/>
        <v>0</v>
      </c>
      <c r="CR32" s="278" t="str">
        <f t="shared" si="22"/>
        <v>NO OFERTADO</v>
      </c>
      <c r="CS32" s="278"/>
      <c r="CT32" s="278" t="s">
        <v>743</v>
      </c>
      <c r="CU32" s="86"/>
      <c r="CV32" s="280"/>
      <c r="CW32" s="282"/>
      <c r="CX32" s="280">
        <f t="shared" si="102"/>
        <v>0</v>
      </c>
      <c r="CY32" s="281">
        <f t="shared" si="23"/>
        <v>0</v>
      </c>
      <c r="CZ32" s="281">
        <f t="shared" si="24"/>
        <v>0</v>
      </c>
      <c r="DA32" s="278" t="str">
        <f t="shared" si="25"/>
        <v>NO OFERTADO</v>
      </c>
      <c r="DB32" s="278"/>
      <c r="DC32" s="278" t="s">
        <v>743</v>
      </c>
      <c r="DD32" s="86"/>
      <c r="DE32" s="86"/>
      <c r="DF32" s="276"/>
      <c r="DG32" s="86">
        <f t="shared" si="103"/>
        <v>0</v>
      </c>
      <c r="DH32" s="277">
        <f t="shared" si="26"/>
        <v>0</v>
      </c>
      <c r="DI32" s="277">
        <f t="shared" si="66"/>
        <v>0</v>
      </c>
      <c r="DJ32" s="278" t="str">
        <f t="shared" si="67"/>
        <v>NO OFERTADO</v>
      </c>
      <c r="DK32" s="278"/>
      <c r="DL32" s="278" t="s">
        <v>743</v>
      </c>
      <c r="DM32" s="86"/>
      <c r="DN32" s="86"/>
      <c r="DO32" s="276"/>
      <c r="DP32" s="86">
        <v>0</v>
      </c>
      <c r="DQ32" s="277">
        <f t="shared" si="27"/>
        <v>0</v>
      </c>
      <c r="DR32" s="277">
        <f t="shared" si="28"/>
        <v>0</v>
      </c>
      <c r="DS32" s="278" t="str">
        <f t="shared" si="29"/>
        <v>NO OFERTADO</v>
      </c>
      <c r="DT32" s="278"/>
      <c r="DU32" s="278" t="s">
        <v>743</v>
      </c>
      <c r="DV32" s="86"/>
      <c r="DW32" s="86"/>
      <c r="DX32" s="279"/>
      <c r="DY32" s="86">
        <f t="shared" si="104"/>
        <v>0</v>
      </c>
      <c r="DZ32" s="277">
        <f t="shared" si="30"/>
        <v>0</v>
      </c>
      <c r="EA32" s="277">
        <f t="shared" si="69"/>
        <v>0</v>
      </c>
      <c r="EB32" s="278" t="str">
        <f t="shared" si="31"/>
        <v>NO OFERTADO</v>
      </c>
      <c r="EC32" s="278"/>
      <c r="ED32" s="278" t="s">
        <v>743</v>
      </c>
      <c r="EE32" s="86" t="s">
        <v>953</v>
      </c>
      <c r="EF32" s="86">
        <v>0</v>
      </c>
      <c r="EG32" s="279">
        <v>0</v>
      </c>
      <c r="EH32" s="86">
        <f t="shared" si="105"/>
        <v>0</v>
      </c>
      <c r="EI32" s="277">
        <f t="shared" si="32"/>
        <v>0</v>
      </c>
      <c r="EJ32" s="277">
        <f t="shared" si="73"/>
        <v>0</v>
      </c>
      <c r="EK32" s="278" t="str">
        <f t="shared" si="33"/>
        <v>NO OFERTADO</v>
      </c>
      <c r="EL32" s="278" t="s">
        <v>978</v>
      </c>
      <c r="EM32" s="278" t="s">
        <v>743</v>
      </c>
      <c r="EN32" s="86"/>
      <c r="EO32" s="86"/>
      <c r="EP32" s="276"/>
      <c r="EQ32" s="86">
        <v>0</v>
      </c>
      <c r="ER32" s="277">
        <f t="shared" si="34"/>
        <v>0</v>
      </c>
      <c r="ES32" s="277">
        <f t="shared" si="35"/>
        <v>0</v>
      </c>
      <c r="ET32" s="278" t="str">
        <f t="shared" si="36"/>
        <v>NO OFERTADO</v>
      </c>
      <c r="EU32" s="278"/>
      <c r="EV32" s="278" t="s">
        <v>743</v>
      </c>
      <c r="EW32" s="86">
        <v>0</v>
      </c>
      <c r="EX32" s="86">
        <v>0</v>
      </c>
      <c r="EY32" s="276">
        <v>0</v>
      </c>
      <c r="EZ32" s="86">
        <v>0</v>
      </c>
      <c r="FA32" s="277">
        <f t="shared" si="37"/>
        <v>0</v>
      </c>
      <c r="FB32" s="277">
        <f t="shared" si="38"/>
        <v>0</v>
      </c>
      <c r="FC32" s="278" t="str">
        <f t="shared" si="39"/>
        <v>NO OFERTADO</v>
      </c>
      <c r="FD32" s="278"/>
      <c r="FE32" s="278" t="s">
        <v>743</v>
      </c>
      <c r="FF32" s="86">
        <v>0</v>
      </c>
      <c r="FG32" s="86"/>
      <c r="FH32" s="279">
        <v>0</v>
      </c>
      <c r="FI32" s="86">
        <v>0</v>
      </c>
      <c r="FJ32" s="277">
        <f t="shared" si="40"/>
        <v>0</v>
      </c>
      <c r="FK32" s="277">
        <f t="shared" si="71"/>
        <v>0</v>
      </c>
      <c r="FL32" s="278" t="str">
        <f t="shared" si="41"/>
        <v>NO OFERTADO</v>
      </c>
      <c r="FM32" s="278"/>
      <c r="FN32" s="278" t="s">
        <v>743</v>
      </c>
      <c r="FO32" s="86"/>
      <c r="FP32" s="86"/>
      <c r="FQ32" s="279"/>
      <c r="FR32" s="86">
        <f t="shared" si="106"/>
        <v>0</v>
      </c>
      <c r="FS32" s="277">
        <f t="shared" si="42"/>
        <v>0</v>
      </c>
      <c r="FT32" s="277">
        <f t="shared" si="43"/>
        <v>0</v>
      </c>
      <c r="FU32" s="278" t="str">
        <f t="shared" si="44"/>
        <v>NO OFERTADO</v>
      </c>
      <c r="FV32" s="278">
        <v>0</v>
      </c>
      <c r="FW32" s="278" t="s">
        <v>743</v>
      </c>
      <c r="FX32" s="86"/>
      <c r="FY32" s="86"/>
      <c r="FZ32" s="279"/>
      <c r="GA32" s="86"/>
      <c r="GB32" s="277">
        <f t="shared" si="45"/>
        <v>0</v>
      </c>
      <c r="GC32" s="277">
        <f t="shared" si="46"/>
        <v>0</v>
      </c>
      <c r="GD32" s="278" t="str">
        <f t="shared" si="47"/>
        <v>NO OFERTADO</v>
      </c>
      <c r="GE32" s="278"/>
      <c r="GF32" s="278" t="s">
        <v>743</v>
      </c>
      <c r="GG32" s="25"/>
    </row>
    <row r="33" spans="1:189" s="19" customFormat="1" x14ac:dyDescent="0.2">
      <c r="A33" s="290">
        <v>24</v>
      </c>
      <c r="B33" s="78" t="s">
        <v>71</v>
      </c>
      <c r="C33" s="77" t="s">
        <v>403</v>
      </c>
      <c r="D33" s="123">
        <v>1</v>
      </c>
      <c r="E33" s="309" t="s">
        <v>32</v>
      </c>
      <c r="F33" s="316">
        <v>18400</v>
      </c>
      <c r="G33" s="123">
        <v>5</v>
      </c>
      <c r="H33" s="86">
        <f t="shared" si="48"/>
        <v>92000</v>
      </c>
      <c r="I33" s="86"/>
      <c r="J33" s="86"/>
      <c r="K33" s="279">
        <f t="shared" si="97"/>
        <v>0</v>
      </c>
      <c r="L33" s="86">
        <f t="shared" si="50"/>
        <v>0</v>
      </c>
      <c r="M33" s="277">
        <f t="shared" si="0"/>
        <v>0</v>
      </c>
      <c r="N33" s="277">
        <f t="shared" si="51"/>
        <v>0</v>
      </c>
      <c r="O33" s="278" t="str">
        <f t="shared" si="1"/>
        <v>NO OFERTADO</v>
      </c>
      <c r="P33" s="278"/>
      <c r="Q33" s="278" t="s">
        <v>743</v>
      </c>
      <c r="R33" s="278"/>
      <c r="S33" s="86"/>
      <c r="T33" s="279"/>
      <c r="U33" s="86"/>
      <c r="V33" s="277">
        <f t="shared" si="2"/>
        <v>0</v>
      </c>
      <c r="W33" s="277">
        <f t="shared" si="52"/>
        <v>0</v>
      </c>
      <c r="X33" s="278" t="str">
        <f t="shared" si="3"/>
        <v>NO OFERTADO</v>
      </c>
      <c r="Y33" s="278">
        <v>0</v>
      </c>
      <c r="Z33" s="314" t="s">
        <v>743</v>
      </c>
      <c r="AA33" s="311" t="s">
        <v>935</v>
      </c>
      <c r="AB33" s="86">
        <v>10528</v>
      </c>
      <c r="AC33" s="276">
        <v>0</v>
      </c>
      <c r="AD33" s="285">
        <f t="shared" si="74"/>
        <v>10528</v>
      </c>
      <c r="AE33" s="277">
        <f t="shared" si="96"/>
        <v>10528</v>
      </c>
      <c r="AF33" s="277">
        <f t="shared" si="5"/>
        <v>52640</v>
      </c>
      <c r="AG33" s="278" t="str">
        <f t="shared" si="6"/>
        <v>CUMPLE</v>
      </c>
      <c r="AH33" s="278" t="s">
        <v>828</v>
      </c>
      <c r="AI33" s="278" t="s">
        <v>822</v>
      </c>
      <c r="AJ33" s="86"/>
      <c r="AK33" s="86"/>
      <c r="AL33" s="279"/>
      <c r="AM33" s="86">
        <f t="shared" si="54"/>
        <v>0</v>
      </c>
      <c r="AN33" s="277">
        <f t="shared" si="7"/>
        <v>0</v>
      </c>
      <c r="AO33" s="277">
        <f t="shared" si="8"/>
        <v>0</v>
      </c>
      <c r="AP33" s="278" t="str">
        <f t="shared" si="9"/>
        <v>NO OFERTADO</v>
      </c>
      <c r="AQ33" s="278"/>
      <c r="AR33" s="278" t="s">
        <v>743</v>
      </c>
      <c r="AS33" s="86"/>
      <c r="AT33" s="86"/>
      <c r="AU33" s="276"/>
      <c r="AV33" s="86">
        <f t="shared" si="98"/>
        <v>0</v>
      </c>
      <c r="AW33" s="277">
        <f t="shared" si="10"/>
        <v>0</v>
      </c>
      <c r="AX33" s="277">
        <f t="shared" si="75"/>
        <v>0</v>
      </c>
      <c r="AY33" s="278" t="str">
        <f t="shared" si="11"/>
        <v>NO OFERTADO</v>
      </c>
      <c r="AZ33" s="278"/>
      <c r="BA33" s="278" t="s">
        <v>743</v>
      </c>
      <c r="BB33" s="86"/>
      <c r="BC33" s="86"/>
      <c r="BD33" s="279"/>
      <c r="BE33" s="86">
        <f t="shared" si="57"/>
        <v>0</v>
      </c>
      <c r="BF33" s="277">
        <f t="shared" si="12"/>
        <v>0</v>
      </c>
      <c r="BG33" s="277">
        <f t="shared" si="58"/>
        <v>0</v>
      </c>
      <c r="BH33" s="278" t="str">
        <f t="shared" si="13"/>
        <v>NO OFERTADO</v>
      </c>
      <c r="BI33" s="278">
        <v>0</v>
      </c>
      <c r="BJ33" s="278" t="s">
        <v>743</v>
      </c>
      <c r="BK33" s="86"/>
      <c r="BL33" s="86"/>
      <c r="BM33" s="276"/>
      <c r="BN33" s="280">
        <f t="shared" si="99"/>
        <v>0</v>
      </c>
      <c r="BO33" s="281">
        <f t="shared" si="14"/>
        <v>0</v>
      </c>
      <c r="BP33" s="281">
        <f t="shared" si="15"/>
        <v>0</v>
      </c>
      <c r="BQ33" s="278" t="str">
        <f t="shared" si="60"/>
        <v>NO OFERTADO</v>
      </c>
      <c r="BR33" s="278">
        <f>VLOOKUP(B33,'[1]ANEXO TECNICO'!$B$3:$P$334,15,0)</f>
        <v>0</v>
      </c>
      <c r="BS33" s="278" t="s">
        <v>743</v>
      </c>
      <c r="BT33" s="280"/>
      <c r="BU33" s="280"/>
      <c r="BV33" s="282"/>
      <c r="BW33" s="280"/>
      <c r="BX33" s="277">
        <v>0</v>
      </c>
      <c r="BY33" s="277">
        <f t="shared" si="16"/>
        <v>0</v>
      </c>
      <c r="BZ33" s="278" t="str">
        <f t="shared" si="17"/>
        <v>NO OFERTADO</v>
      </c>
      <c r="CA33" s="278"/>
      <c r="CB33" s="278" t="s">
        <v>743</v>
      </c>
      <c r="CC33" s="283"/>
      <c r="CD33" s="283"/>
      <c r="CE33" s="276"/>
      <c r="CF33" s="86">
        <f t="shared" si="100"/>
        <v>0</v>
      </c>
      <c r="CG33" s="277">
        <f t="shared" si="62"/>
        <v>0</v>
      </c>
      <c r="CH33" s="277">
        <f t="shared" si="18"/>
        <v>0</v>
      </c>
      <c r="CI33" s="278" t="str">
        <f t="shared" si="19"/>
        <v>NO OFERTADO</v>
      </c>
      <c r="CJ33" s="278"/>
      <c r="CK33" s="278" t="s">
        <v>743</v>
      </c>
      <c r="CL33" s="86"/>
      <c r="CM33" s="86"/>
      <c r="CN33" s="276"/>
      <c r="CO33" s="86">
        <f t="shared" si="101"/>
        <v>0</v>
      </c>
      <c r="CP33" s="277">
        <f t="shared" si="20"/>
        <v>0</v>
      </c>
      <c r="CQ33" s="277">
        <f t="shared" si="21"/>
        <v>0</v>
      </c>
      <c r="CR33" s="278" t="str">
        <f t="shared" si="22"/>
        <v>NO OFERTADO</v>
      </c>
      <c r="CS33" s="278"/>
      <c r="CT33" s="278" t="s">
        <v>743</v>
      </c>
      <c r="CU33" s="86" t="s">
        <v>44</v>
      </c>
      <c r="CV33" s="280">
        <v>6580</v>
      </c>
      <c r="CW33" s="288"/>
      <c r="CX33" s="280">
        <f t="shared" si="102"/>
        <v>6580</v>
      </c>
      <c r="CY33" s="281">
        <f t="shared" si="23"/>
        <v>6580</v>
      </c>
      <c r="CZ33" s="281">
        <f t="shared" si="24"/>
        <v>32900</v>
      </c>
      <c r="DA33" s="278" t="str">
        <f t="shared" si="25"/>
        <v>CUMPLE</v>
      </c>
      <c r="DB33" s="278" t="s">
        <v>830</v>
      </c>
      <c r="DC33" s="278" t="s">
        <v>822</v>
      </c>
      <c r="DD33" s="86"/>
      <c r="DE33" s="86"/>
      <c r="DF33" s="276"/>
      <c r="DG33" s="86">
        <f t="shared" si="103"/>
        <v>0</v>
      </c>
      <c r="DH33" s="277">
        <f t="shared" si="26"/>
        <v>0</v>
      </c>
      <c r="DI33" s="277">
        <f t="shared" si="66"/>
        <v>0</v>
      </c>
      <c r="DJ33" s="278" t="str">
        <f t="shared" si="67"/>
        <v>NO OFERTADO</v>
      </c>
      <c r="DK33" s="278"/>
      <c r="DL33" s="278" t="s">
        <v>743</v>
      </c>
      <c r="DM33" s="86"/>
      <c r="DN33" s="86"/>
      <c r="DO33" s="276"/>
      <c r="DP33" s="86">
        <v>0</v>
      </c>
      <c r="DQ33" s="277">
        <f t="shared" si="27"/>
        <v>0</v>
      </c>
      <c r="DR33" s="277">
        <f t="shared" si="28"/>
        <v>0</v>
      </c>
      <c r="DS33" s="278" t="str">
        <f t="shared" si="29"/>
        <v>NO OFERTADO</v>
      </c>
      <c r="DT33" s="278"/>
      <c r="DU33" s="278" t="s">
        <v>743</v>
      </c>
      <c r="DV33" s="86"/>
      <c r="DW33" s="86"/>
      <c r="DX33" s="279"/>
      <c r="DY33" s="86">
        <f t="shared" si="104"/>
        <v>0</v>
      </c>
      <c r="DZ33" s="277">
        <f t="shared" si="30"/>
        <v>0</v>
      </c>
      <c r="EA33" s="277">
        <f t="shared" si="69"/>
        <v>0</v>
      </c>
      <c r="EB33" s="278" t="str">
        <f t="shared" si="31"/>
        <v>NO OFERTADO</v>
      </c>
      <c r="EC33" s="278"/>
      <c r="ED33" s="278" t="s">
        <v>743</v>
      </c>
      <c r="EE33" s="86" t="s">
        <v>953</v>
      </c>
      <c r="EF33" s="86">
        <v>0</v>
      </c>
      <c r="EG33" s="279">
        <v>0</v>
      </c>
      <c r="EH33" s="86">
        <f t="shared" si="105"/>
        <v>0</v>
      </c>
      <c r="EI33" s="277">
        <f t="shared" si="32"/>
        <v>0</v>
      </c>
      <c r="EJ33" s="277">
        <f t="shared" si="73"/>
        <v>0</v>
      </c>
      <c r="EK33" s="278" t="str">
        <f t="shared" si="33"/>
        <v>NO OFERTADO</v>
      </c>
      <c r="EL33" s="278" t="s">
        <v>978</v>
      </c>
      <c r="EM33" s="278" t="s">
        <v>743</v>
      </c>
      <c r="EN33" s="86" t="s">
        <v>44</v>
      </c>
      <c r="EO33" s="86">
        <v>11877</v>
      </c>
      <c r="EP33" s="276">
        <v>0</v>
      </c>
      <c r="EQ33" s="86">
        <v>11877</v>
      </c>
      <c r="ER33" s="277">
        <f t="shared" si="34"/>
        <v>11877</v>
      </c>
      <c r="ES33" s="277">
        <f t="shared" si="35"/>
        <v>59385</v>
      </c>
      <c r="ET33" s="278" t="str">
        <f t="shared" si="36"/>
        <v>CUMPLE</v>
      </c>
      <c r="EU33" s="278" t="s">
        <v>828</v>
      </c>
      <c r="EV33" s="278" t="s">
        <v>822</v>
      </c>
      <c r="EW33" s="86">
        <v>0</v>
      </c>
      <c r="EX33" s="86">
        <v>0</v>
      </c>
      <c r="EY33" s="276">
        <v>0</v>
      </c>
      <c r="EZ33" s="86">
        <v>0</v>
      </c>
      <c r="FA33" s="277">
        <f t="shared" si="37"/>
        <v>0</v>
      </c>
      <c r="FB33" s="277">
        <f t="shared" si="38"/>
        <v>0</v>
      </c>
      <c r="FC33" s="278" t="str">
        <f t="shared" si="39"/>
        <v>NO OFERTADO</v>
      </c>
      <c r="FD33" s="278"/>
      <c r="FE33" s="278" t="s">
        <v>743</v>
      </c>
      <c r="FF33" s="86">
        <v>0</v>
      </c>
      <c r="FG33" s="86"/>
      <c r="FH33" s="279">
        <v>0</v>
      </c>
      <c r="FI33" s="86">
        <v>0</v>
      </c>
      <c r="FJ33" s="277">
        <f t="shared" si="40"/>
        <v>0</v>
      </c>
      <c r="FK33" s="277">
        <f t="shared" si="71"/>
        <v>0</v>
      </c>
      <c r="FL33" s="278" t="str">
        <f t="shared" si="41"/>
        <v>NO OFERTADO</v>
      </c>
      <c r="FM33" s="278"/>
      <c r="FN33" s="278" t="s">
        <v>743</v>
      </c>
      <c r="FO33" s="86"/>
      <c r="FP33" s="86"/>
      <c r="FQ33" s="279"/>
      <c r="FR33" s="86">
        <f t="shared" si="106"/>
        <v>0</v>
      </c>
      <c r="FS33" s="277">
        <f t="shared" si="42"/>
        <v>0</v>
      </c>
      <c r="FT33" s="277">
        <f t="shared" si="43"/>
        <v>0</v>
      </c>
      <c r="FU33" s="278" t="str">
        <f t="shared" si="44"/>
        <v>NO OFERTADO</v>
      </c>
      <c r="FV33" s="278">
        <v>0</v>
      </c>
      <c r="FW33" s="278" t="s">
        <v>743</v>
      </c>
      <c r="FX33" s="86" t="s">
        <v>808</v>
      </c>
      <c r="FY33" s="86">
        <v>48718</v>
      </c>
      <c r="FZ33" s="279">
        <v>0</v>
      </c>
      <c r="GA33" s="86">
        <v>48718</v>
      </c>
      <c r="GB33" s="277">
        <f t="shared" si="45"/>
        <v>48718</v>
      </c>
      <c r="GC33" s="277">
        <f t="shared" si="46"/>
        <v>243590</v>
      </c>
      <c r="GD33" s="278" t="str">
        <f t="shared" si="47"/>
        <v>NO CUMPLE</v>
      </c>
      <c r="GE33" s="278" t="s">
        <v>829</v>
      </c>
      <c r="GF33" s="278" t="s">
        <v>743</v>
      </c>
      <c r="GG33" s="25"/>
    </row>
    <row r="34" spans="1:189" s="19" customFormat="1" x14ac:dyDescent="0.2">
      <c r="A34" s="290">
        <v>25</v>
      </c>
      <c r="B34" s="78" t="s">
        <v>72</v>
      </c>
      <c r="C34" s="77" t="s">
        <v>404</v>
      </c>
      <c r="D34" s="123">
        <v>1</v>
      </c>
      <c r="E34" s="309" t="s">
        <v>32</v>
      </c>
      <c r="F34" s="315">
        <v>30355.71</v>
      </c>
      <c r="G34" s="123">
        <v>1</v>
      </c>
      <c r="H34" s="86">
        <f t="shared" si="48"/>
        <v>30355.71</v>
      </c>
      <c r="I34" s="86"/>
      <c r="J34" s="86"/>
      <c r="K34" s="279">
        <f t="shared" si="97"/>
        <v>0</v>
      </c>
      <c r="L34" s="86">
        <f t="shared" si="50"/>
        <v>0</v>
      </c>
      <c r="M34" s="277">
        <f t="shared" si="0"/>
        <v>0</v>
      </c>
      <c r="N34" s="277">
        <f t="shared" si="51"/>
        <v>0</v>
      </c>
      <c r="O34" s="278" t="str">
        <f t="shared" si="1"/>
        <v>NO OFERTADO</v>
      </c>
      <c r="P34" s="278"/>
      <c r="Q34" s="278" t="s">
        <v>743</v>
      </c>
      <c r="R34" s="278"/>
      <c r="S34" s="86"/>
      <c r="T34" s="279"/>
      <c r="U34" s="86"/>
      <c r="V34" s="277">
        <f t="shared" si="2"/>
        <v>0</v>
      </c>
      <c r="W34" s="277">
        <f t="shared" si="52"/>
        <v>0</v>
      </c>
      <c r="X34" s="278" t="str">
        <f t="shared" si="3"/>
        <v>NO OFERTADO</v>
      </c>
      <c r="Y34" s="278">
        <v>0</v>
      </c>
      <c r="Z34" s="314" t="s">
        <v>743</v>
      </c>
      <c r="AA34" s="311" t="s">
        <v>935</v>
      </c>
      <c r="AB34" s="86">
        <v>26089</v>
      </c>
      <c r="AC34" s="276">
        <v>4957</v>
      </c>
      <c r="AD34" s="86">
        <f t="shared" si="74"/>
        <v>31046</v>
      </c>
      <c r="AE34" s="277">
        <f t="shared" si="96"/>
        <v>31046</v>
      </c>
      <c r="AF34" s="277">
        <f t="shared" si="5"/>
        <v>31046</v>
      </c>
      <c r="AG34" s="278" t="str">
        <f t="shared" si="6"/>
        <v>CUMPLE</v>
      </c>
      <c r="AH34" s="278" t="s">
        <v>828</v>
      </c>
      <c r="AI34" s="278" t="s">
        <v>822</v>
      </c>
      <c r="AJ34" s="86"/>
      <c r="AK34" s="86"/>
      <c r="AL34" s="279"/>
      <c r="AM34" s="86">
        <f t="shared" si="54"/>
        <v>0</v>
      </c>
      <c r="AN34" s="277">
        <f t="shared" si="7"/>
        <v>0</v>
      </c>
      <c r="AO34" s="277">
        <f t="shared" si="8"/>
        <v>0</v>
      </c>
      <c r="AP34" s="278" t="str">
        <f t="shared" si="9"/>
        <v>NO OFERTADO</v>
      </c>
      <c r="AQ34" s="278"/>
      <c r="AR34" s="278" t="s">
        <v>743</v>
      </c>
      <c r="AS34" s="86"/>
      <c r="AT34" s="86"/>
      <c r="AU34" s="276"/>
      <c r="AV34" s="86">
        <f>+AT34+AU34</f>
        <v>0</v>
      </c>
      <c r="AW34" s="277">
        <f t="shared" si="10"/>
        <v>0</v>
      </c>
      <c r="AX34" s="277">
        <f t="shared" si="75"/>
        <v>0</v>
      </c>
      <c r="AY34" s="278" t="str">
        <f t="shared" si="11"/>
        <v>NO OFERTADO</v>
      </c>
      <c r="AZ34" s="278"/>
      <c r="BA34" s="278" t="s">
        <v>743</v>
      </c>
      <c r="BB34" s="86"/>
      <c r="BC34" s="86"/>
      <c r="BD34" s="279"/>
      <c r="BE34" s="86">
        <f t="shared" si="57"/>
        <v>0</v>
      </c>
      <c r="BF34" s="277">
        <f t="shared" si="12"/>
        <v>0</v>
      </c>
      <c r="BG34" s="277">
        <f t="shared" si="58"/>
        <v>0</v>
      </c>
      <c r="BH34" s="278" t="str">
        <f t="shared" si="13"/>
        <v>NO OFERTADO</v>
      </c>
      <c r="BI34" s="278">
        <v>0</v>
      </c>
      <c r="BJ34" s="278" t="s">
        <v>743</v>
      </c>
      <c r="BK34" s="86"/>
      <c r="BL34" s="86"/>
      <c r="BM34" s="276"/>
      <c r="BN34" s="280">
        <f>+BL34+BM34</f>
        <v>0</v>
      </c>
      <c r="BO34" s="281">
        <f t="shared" si="14"/>
        <v>0</v>
      </c>
      <c r="BP34" s="281">
        <f t="shared" si="15"/>
        <v>0</v>
      </c>
      <c r="BQ34" s="278" t="str">
        <f t="shared" si="60"/>
        <v>NO OFERTADO</v>
      </c>
      <c r="BR34" s="278">
        <f>VLOOKUP(B34,'[1]ANEXO TECNICO'!$B$3:$P$334,15,0)</f>
        <v>0</v>
      </c>
      <c r="BS34" s="278" t="s">
        <v>743</v>
      </c>
      <c r="BT34" s="280"/>
      <c r="BU34" s="280"/>
      <c r="BV34" s="282"/>
      <c r="BW34" s="280"/>
      <c r="BX34" s="277">
        <v>0</v>
      </c>
      <c r="BY34" s="277">
        <f t="shared" si="16"/>
        <v>0</v>
      </c>
      <c r="BZ34" s="278" t="str">
        <f t="shared" si="17"/>
        <v>NO OFERTADO</v>
      </c>
      <c r="CA34" s="278"/>
      <c r="CB34" s="278" t="s">
        <v>743</v>
      </c>
      <c r="CC34" s="283"/>
      <c r="CD34" s="283"/>
      <c r="CE34" s="276">
        <f>+CD34*0.19</f>
        <v>0</v>
      </c>
      <c r="CF34" s="86">
        <f>+CD34+CE34</f>
        <v>0</v>
      </c>
      <c r="CG34" s="277">
        <f t="shared" si="62"/>
        <v>0</v>
      </c>
      <c r="CH34" s="277">
        <f t="shared" si="18"/>
        <v>0</v>
      </c>
      <c r="CI34" s="278" t="str">
        <f t="shared" si="19"/>
        <v>NO OFERTADO</v>
      </c>
      <c r="CJ34" s="278"/>
      <c r="CK34" s="278" t="s">
        <v>743</v>
      </c>
      <c r="CL34" s="86"/>
      <c r="CM34" s="86"/>
      <c r="CN34" s="276"/>
      <c r="CO34" s="86">
        <f>+CM34+CN34</f>
        <v>0</v>
      </c>
      <c r="CP34" s="277">
        <f t="shared" si="20"/>
        <v>0</v>
      </c>
      <c r="CQ34" s="277">
        <f t="shared" si="21"/>
        <v>0</v>
      </c>
      <c r="CR34" s="278" t="str">
        <f t="shared" si="22"/>
        <v>NO OFERTADO</v>
      </c>
      <c r="CS34" s="278"/>
      <c r="CT34" s="278" t="s">
        <v>743</v>
      </c>
      <c r="CU34" s="86"/>
      <c r="CV34" s="280"/>
      <c r="CW34" s="282">
        <f>+CV34*0.19</f>
        <v>0</v>
      </c>
      <c r="CX34" s="280">
        <f>+CV34+CW34</f>
        <v>0</v>
      </c>
      <c r="CY34" s="281">
        <f t="shared" si="23"/>
        <v>0</v>
      </c>
      <c r="CZ34" s="281">
        <f t="shared" si="24"/>
        <v>0</v>
      </c>
      <c r="DA34" s="278" t="str">
        <f t="shared" si="25"/>
        <v>NO OFERTADO</v>
      </c>
      <c r="DB34" s="278"/>
      <c r="DC34" s="278" t="s">
        <v>743</v>
      </c>
      <c r="DD34" s="86"/>
      <c r="DE34" s="86"/>
      <c r="DF34" s="276"/>
      <c r="DG34" s="86">
        <f>+DE34+DF34</f>
        <v>0</v>
      </c>
      <c r="DH34" s="277">
        <f t="shared" si="26"/>
        <v>0</v>
      </c>
      <c r="DI34" s="277">
        <f t="shared" si="66"/>
        <v>0</v>
      </c>
      <c r="DJ34" s="278" t="str">
        <f t="shared" si="67"/>
        <v>NO OFERTADO</v>
      </c>
      <c r="DK34" s="278"/>
      <c r="DL34" s="278" t="s">
        <v>743</v>
      </c>
      <c r="DM34" s="86"/>
      <c r="DN34" s="86"/>
      <c r="DO34" s="276"/>
      <c r="DP34" s="86">
        <v>0</v>
      </c>
      <c r="DQ34" s="277">
        <f t="shared" si="27"/>
        <v>0</v>
      </c>
      <c r="DR34" s="277">
        <f t="shared" si="28"/>
        <v>0</v>
      </c>
      <c r="DS34" s="278" t="str">
        <f t="shared" si="29"/>
        <v>NO OFERTADO</v>
      </c>
      <c r="DT34" s="278"/>
      <c r="DU34" s="278" t="s">
        <v>743</v>
      </c>
      <c r="DV34" s="86"/>
      <c r="DW34" s="86"/>
      <c r="DX34" s="279"/>
      <c r="DY34" s="86">
        <f>+DW34+DX34</f>
        <v>0</v>
      </c>
      <c r="DZ34" s="277">
        <f t="shared" si="30"/>
        <v>0</v>
      </c>
      <c r="EA34" s="277">
        <f t="shared" si="69"/>
        <v>0</v>
      </c>
      <c r="EB34" s="278" t="str">
        <f t="shared" si="31"/>
        <v>NO OFERTADO</v>
      </c>
      <c r="EC34" s="278"/>
      <c r="ED34" s="278" t="s">
        <v>743</v>
      </c>
      <c r="EE34" s="86" t="s">
        <v>957</v>
      </c>
      <c r="EF34" s="86">
        <v>39865.546218487398</v>
      </c>
      <c r="EG34" s="279">
        <v>7574.4537815126059</v>
      </c>
      <c r="EH34" s="86">
        <f>+EF34+EG34</f>
        <v>47440</v>
      </c>
      <c r="EI34" s="277">
        <f t="shared" si="32"/>
        <v>47440</v>
      </c>
      <c r="EJ34" s="277">
        <f t="shared" si="73"/>
        <v>47440</v>
      </c>
      <c r="EK34" s="278" t="str">
        <f t="shared" si="33"/>
        <v>NO CUMPLE</v>
      </c>
      <c r="EL34" s="278" t="s">
        <v>828</v>
      </c>
      <c r="EM34" s="278" t="s">
        <v>743</v>
      </c>
      <c r="EN34" s="86"/>
      <c r="EO34" s="86"/>
      <c r="EP34" s="276"/>
      <c r="EQ34" s="86">
        <v>0</v>
      </c>
      <c r="ER34" s="277">
        <f t="shared" si="34"/>
        <v>0</v>
      </c>
      <c r="ES34" s="277">
        <f t="shared" si="35"/>
        <v>0</v>
      </c>
      <c r="ET34" s="278" t="str">
        <f t="shared" si="36"/>
        <v>NO OFERTADO</v>
      </c>
      <c r="EU34" s="278"/>
      <c r="EV34" s="278" t="s">
        <v>743</v>
      </c>
      <c r="EW34" s="86">
        <v>0</v>
      </c>
      <c r="EX34" s="86">
        <v>0</v>
      </c>
      <c r="EY34" s="276">
        <v>0</v>
      </c>
      <c r="EZ34" s="86">
        <v>0</v>
      </c>
      <c r="FA34" s="277">
        <f t="shared" si="37"/>
        <v>0</v>
      </c>
      <c r="FB34" s="277">
        <f t="shared" si="38"/>
        <v>0</v>
      </c>
      <c r="FC34" s="278" t="str">
        <f t="shared" si="39"/>
        <v>NO OFERTADO</v>
      </c>
      <c r="FD34" s="278"/>
      <c r="FE34" s="278" t="s">
        <v>743</v>
      </c>
      <c r="FF34" s="86">
        <v>0</v>
      </c>
      <c r="FG34" s="86"/>
      <c r="FH34" s="279">
        <v>0</v>
      </c>
      <c r="FI34" s="86">
        <v>0</v>
      </c>
      <c r="FJ34" s="277">
        <f t="shared" si="40"/>
        <v>0</v>
      </c>
      <c r="FK34" s="277">
        <f t="shared" si="71"/>
        <v>0</v>
      </c>
      <c r="FL34" s="278" t="str">
        <f t="shared" si="41"/>
        <v>NO OFERTADO</v>
      </c>
      <c r="FM34" s="278"/>
      <c r="FN34" s="278" t="s">
        <v>743</v>
      </c>
      <c r="FO34" s="86"/>
      <c r="FP34" s="86"/>
      <c r="FQ34" s="279"/>
      <c r="FR34" s="86">
        <f>+FP34+FQ34</f>
        <v>0</v>
      </c>
      <c r="FS34" s="277">
        <f t="shared" si="42"/>
        <v>0</v>
      </c>
      <c r="FT34" s="277">
        <f t="shared" si="43"/>
        <v>0</v>
      </c>
      <c r="FU34" s="278" t="str">
        <f t="shared" si="44"/>
        <v>NO OFERTADO</v>
      </c>
      <c r="FV34" s="278">
        <v>0</v>
      </c>
      <c r="FW34" s="278" t="s">
        <v>743</v>
      </c>
      <c r="FX34" s="86"/>
      <c r="FY34" s="86"/>
      <c r="FZ34" s="279"/>
      <c r="GA34" s="86"/>
      <c r="GB34" s="277">
        <f t="shared" si="45"/>
        <v>0</v>
      </c>
      <c r="GC34" s="277">
        <f t="shared" si="46"/>
        <v>0</v>
      </c>
      <c r="GD34" s="278" t="str">
        <f t="shared" si="47"/>
        <v>NO OFERTADO</v>
      </c>
      <c r="GE34" s="278"/>
      <c r="GF34" s="278" t="s">
        <v>743</v>
      </c>
      <c r="GG34" s="25"/>
    </row>
    <row r="35" spans="1:189" s="19" customFormat="1" x14ac:dyDescent="0.2">
      <c r="A35" s="290">
        <v>26</v>
      </c>
      <c r="B35" s="78" t="s">
        <v>73</v>
      </c>
      <c r="C35" s="77" t="s">
        <v>405</v>
      </c>
      <c r="D35" s="123">
        <v>1</v>
      </c>
      <c r="E35" s="309" t="s">
        <v>32</v>
      </c>
      <c r="F35" s="315">
        <v>2409.6385542168678</v>
      </c>
      <c r="G35" s="123">
        <v>452</v>
      </c>
      <c r="H35" s="86">
        <f t="shared" si="48"/>
        <v>1089156.6265060243</v>
      </c>
      <c r="I35" s="86"/>
      <c r="J35" s="86"/>
      <c r="K35" s="279">
        <f t="shared" si="97"/>
        <v>0</v>
      </c>
      <c r="L35" s="86">
        <f t="shared" si="50"/>
        <v>0</v>
      </c>
      <c r="M35" s="277">
        <f t="shared" si="0"/>
        <v>0</v>
      </c>
      <c r="N35" s="277">
        <f t="shared" si="51"/>
        <v>0</v>
      </c>
      <c r="O35" s="278" t="str">
        <f t="shared" si="1"/>
        <v>NO OFERTADO</v>
      </c>
      <c r="P35" s="278"/>
      <c r="Q35" s="278" t="s">
        <v>743</v>
      </c>
      <c r="R35" s="278"/>
      <c r="S35" s="284"/>
      <c r="T35" s="279"/>
      <c r="U35" s="86"/>
      <c r="V35" s="277">
        <f t="shared" si="2"/>
        <v>0</v>
      </c>
      <c r="W35" s="277">
        <f t="shared" si="52"/>
        <v>0</v>
      </c>
      <c r="X35" s="278" t="str">
        <f t="shared" si="3"/>
        <v>NO OFERTADO</v>
      </c>
      <c r="Y35" s="278">
        <v>0</v>
      </c>
      <c r="Z35" s="314" t="s">
        <v>743</v>
      </c>
      <c r="AA35" s="311" t="s">
        <v>935</v>
      </c>
      <c r="AB35" s="86">
        <v>2582</v>
      </c>
      <c r="AC35" s="279">
        <v>491</v>
      </c>
      <c r="AD35" s="285">
        <f t="shared" si="74"/>
        <v>3073</v>
      </c>
      <c r="AE35" s="277">
        <f t="shared" si="96"/>
        <v>3073</v>
      </c>
      <c r="AF35" s="277">
        <f t="shared" si="5"/>
        <v>1388996</v>
      </c>
      <c r="AG35" s="278" t="str">
        <f t="shared" si="6"/>
        <v>NO CUMPLE</v>
      </c>
      <c r="AH35" s="278" t="s">
        <v>828</v>
      </c>
      <c r="AI35" s="278" t="s">
        <v>743</v>
      </c>
      <c r="AJ35" s="86"/>
      <c r="AK35" s="86"/>
      <c r="AL35" s="279"/>
      <c r="AM35" s="86">
        <f t="shared" si="54"/>
        <v>0</v>
      </c>
      <c r="AN35" s="277">
        <f t="shared" si="7"/>
        <v>0</v>
      </c>
      <c r="AO35" s="277">
        <f t="shared" si="8"/>
        <v>0</v>
      </c>
      <c r="AP35" s="278" t="str">
        <f t="shared" si="9"/>
        <v>NO OFERTADO</v>
      </c>
      <c r="AQ35" s="278"/>
      <c r="AR35" s="278" t="s">
        <v>743</v>
      </c>
      <c r="AS35" s="86"/>
      <c r="AT35" s="86"/>
      <c r="AU35" s="276"/>
      <c r="AV35" s="86">
        <f>+AT35+AU35</f>
        <v>0</v>
      </c>
      <c r="AW35" s="277">
        <f t="shared" si="10"/>
        <v>0</v>
      </c>
      <c r="AX35" s="277">
        <f t="shared" si="75"/>
        <v>0</v>
      </c>
      <c r="AY35" s="278" t="str">
        <f t="shared" si="11"/>
        <v>NO OFERTADO</v>
      </c>
      <c r="AZ35" s="278"/>
      <c r="BA35" s="278" t="s">
        <v>743</v>
      </c>
      <c r="BB35" s="86"/>
      <c r="BC35" s="86"/>
      <c r="BD35" s="279"/>
      <c r="BE35" s="86">
        <f t="shared" si="57"/>
        <v>0</v>
      </c>
      <c r="BF35" s="277">
        <f t="shared" si="12"/>
        <v>0</v>
      </c>
      <c r="BG35" s="277">
        <f t="shared" si="58"/>
        <v>0</v>
      </c>
      <c r="BH35" s="278" t="str">
        <f t="shared" si="13"/>
        <v>NO OFERTADO</v>
      </c>
      <c r="BI35" s="278">
        <v>0</v>
      </c>
      <c r="BJ35" s="278" t="s">
        <v>743</v>
      </c>
      <c r="BK35" s="86"/>
      <c r="BL35" s="86"/>
      <c r="BM35" s="276"/>
      <c r="BN35" s="280">
        <f>+BL35+BM35</f>
        <v>0</v>
      </c>
      <c r="BO35" s="281">
        <f t="shared" si="14"/>
        <v>0</v>
      </c>
      <c r="BP35" s="281">
        <f t="shared" si="15"/>
        <v>0</v>
      </c>
      <c r="BQ35" s="278" t="str">
        <f t="shared" si="60"/>
        <v>NO OFERTADO</v>
      </c>
      <c r="BR35" s="278">
        <f>VLOOKUP(B35,'[1]ANEXO TECNICO'!$B$3:$P$334,15,0)</f>
        <v>0</v>
      </c>
      <c r="BS35" s="278" t="s">
        <v>743</v>
      </c>
      <c r="BT35" s="280" t="s">
        <v>760</v>
      </c>
      <c r="BU35" s="280">
        <v>2673</v>
      </c>
      <c r="BV35" s="282">
        <v>0</v>
      </c>
      <c r="BW35" s="289">
        <f>+BU35+BV35</f>
        <v>2673</v>
      </c>
      <c r="BX35" s="277">
        <f>+BW35*D35</f>
        <v>2673</v>
      </c>
      <c r="BY35" s="277">
        <f t="shared" si="16"/>
        <v>1208196</v>
      </c>
      <c r="BZ35" s="278" t="str">
        <f t="shared" si="17"/>
        <v>CUMPLE</v>
      </c>
      <c r="CA35" s="278" t="s">
        <v>828</v>
      </c>
      <c r="CB35" s="278" t="s">
        <v>822</v>
      </c>
      <c r="CC35" s="283"/>
      <c r="CD35" s="283"/>
      <c r="CE35" s="276">
        <f>+CD35*0.19</f>
        <v>0</v>
      </c>
      <c r="CF35" s="86">
        <f>+CD35+CE35</f>
        <v>0</v>
      </c>
      <c r="CG35" s="277">
        <f t="shared" si="62"/>
        <v>0</v>
      </c>
      <c r="CH35" s="277">
        <f t="shared" si="18"/>
        <v>0</v>
      </c>
      <c r="CI35" s="278" t="str">
        <f t="shared" si="19"/>
        <v>NO OFERTADO</v>
      </c>
      <c r="CJ35" s="278"/>
      <c r="CK35" s="278" t="s">
        <v>743</v>
      </c>
      <c r="CL35" s="86"/>
      <c r="CM35" s="86"/>
      <c r="CN35" s="276"/>
      <c r="CO35" s="86">
        <f>+CM35+CN35</f>
        <v>0</v>
      </c>
      <c r="CP35" s="277">
        <f t="shared" si="20"/>
        <v>0</v>
      </c>
      <c r="CQ35" s="277">
        <f t="shared" si="21"/>
        <v>0</v>
      </c>
      <c r="CR35" s="278" t="str">
        <f t="shared" si="22"/>
        <v>NO OFERTADO</v>
      </c>
      <c r="CS35" s="278"/>
      <c r="CT35" s="278" t="s">
        <v>743</v>
      </c>
      <c r="CU35" s="86"/>
      <c r="CV35" s="280"/>
      <c r="CW35" s="282">
        <f>+CV35*0.19</f>
        <v>0</v>
      </c>
      <c r="CX35" s="280">
        <f>+CV35+CW35</f>
        <v>0</v>
      </c>
      <c r="CY35" s="281">
        <f t="shared" si="23"/>
        <v>0</v>
      </c>
      <c r="CZ35" s="281">
        <f t="shared" si="24"/>
        <v>0</v>
      </c>
      <c r="DA35" s="278" t="str">
        <f t="shared" si="25"/>
        <v>NO OFERTADO</v>
      </c>
      <c r="DB35" s="278"/>
      <c r="DC35" s="278" t="s">
        <v>743</v>
      </c>
      <c r="DD35" s="86"/>
      <c r="DE35" s="86"/>
      <c r="DF35" s="276"/>
      <c r="DG35" s="86">
        <f>+DE35+DF35</f>
        <v>0</v>
      </c>
      <c r="DH35" s="277">
        <f t="shared" si="26"/>
        <v>0</v>
      </c>
      <c r="DI35" s="277">
        <f t="shared" si="66"/>
        <v>0</v>
      </c>
      <c r="DJ35" s="278" t="str">
        <f t="shared" si="67"/>
        <v>NO OFERTADO</v>
      </c>
      <c r="DK35" s="278"/>
      <c r="DL35" s="278" t="s">
        <v>743</v>
      </c>
      <c r="DM35" s="86"/>
      <c r="DN35" s="86"/>
      <c r="DO35" s="276"/>
      <c r="DP35" s="86">
        <v>0</v>
      </c>
      <c r="DQ35" s="277">
        <f t="shared" si="27"/>
        <v>0</v>
      </c>
      <c r="DR35" s="277">
        <f t="shared" si="28"/>
        <v>0</v>
      </c>
      <c r="DS35" s="278" t="str">
        <f t="shared" si="29"/>
        <v>NO OFERTADO</v>
      </c>
      <c r="DT35" s="278"/>
      <c r="DU35" s="278" t="s">
        <v>743</v>
      </c>
      <c r="DV35" s="86"/>
      <c r="DW35" s="86"/>
      <c r="DX35" s="279"/>
      <c r="DY35" s="86">
        <f>+DW35+DX35</f>
        <v>0</v>
      </c>
      <c r="DZ35" s="277">
        <f t="shared" si="30"/>
        <v>0</v>
      </c>
      <c r="EA35" s="277">
        <f t="shared" si="69"/>
        <v>0</v>
      </c>
      <c r="EB35" s="278" t="str">
        <f t="shared" si="31"/>
        <v>NO OFERTADO</v>
      </c>
      <c r="EC35" s="278"/>
      <c r="ED35" s="278" t="s">
        <v>743</v>
      </c>
      <c r="EE35" s="86" t="s">
        <v>953</v>
      </c>
      <c r="EF35" s="86">
        <v>0</v>
      </c>
      <c r="EG35" s="279">
        <v>0</v>
      </c>
      <c r="EH35" s="86">
        <f>+EF35+EG35</f>
        <v>0</v>
      </c>
      <c r="EI35" s="277">
        <f t="shared" si="32"/>
        <v>0</v>
      </c>
      <c r="EJ35" s="277">
        <f t="shared" si="73"/>
        <v>0</v>
      </c>
      <c r="EK35" s="278" t="str">
        <f t="shared" si="33"/>
        <v>NO OFERTADO</v>
      </c>
      <c r="EL35" s="278" t="s">
        <v>978</v>
      </c>
      <c r="EM35" s="278" t="s">
        <v>743</v>
      </c>
      <c r="EN35" s="86"/>
      <c r="EO35" s="86"/>
      <c r="EP35" s="276"/>
      <c r="EQ35" s="86">
        <v>0</v>
      </c>
      <c r="ER35" s="277">
        <f t="shared" si="34"/>
        <v>0</v>
      </c>
      <c r="ES35" s="277">
        <f t="shared" si="35"/>
        <v>0</v>
      </c>
      <c r="ET35" s="278" t="str">
        <f t="shared" si="36"/>
        <v>NO OFERTADO</v>
      </c>
      <c r="EU35" s="278"/>
      <c r="EV35" s="278" t="s">
        <v>743</v>
      </c>
      <c r="EW35" s="86">
        <v>0</v>
      </c>
      <c r="EX35" s="86">
        <v>0</v>
      </c>
      <c r="EY35" s="276">
        <v>0</v>
      </c>
      <c r="EZ35" s="86">
        <v>0</v>
      </c>
      <c r="FA35" s="277">
        <f t="shared" si="37"/>
        <v>0</v>
      </c>
      <c r="FB35" s="277">
        <f t="shared" si="38"/>
        <v>0</v>
      </c>
      <c r="FC35" s="278" t="str">
        <f t="shared" si="39"/>
        <v>NO OFERTADO</v>
      </c>
      <c r="FD35" s="278"/>
      <c r="FE35" s="278" t="s">
        <v>743</v>
      </c>
      <c r="FF35" s="86" t="s">
        <v>1062</v>
      </c>
      <c r="FG35" s="86">
        <v>410</v>
      </c>
      <c r="FH35" s="279">
        <v>77.900000000000006</v>
      </c>
      <c r="FI35" s="86">
        <v>487.9</v>
      </c>
      <c r="FJ35" s="277">
        <f t="shared" si="40"/>
        <v>487.9</v>
      </c>
      <c r="FK35" s="277">
        <f t="shared" si="71"/>
        <v>220530.8</v>
      </c>
      <c r="FL35" s="278" t="str">
        <f t="shared" si="41"/>
        <v>CUMPLE</v>
      </c>
      <c r="FM35" s="278" t="str">
        <f>VLOOKUP(B35,'[2]ANEXO TECNICO'!$B$3:$P$334,15,0)</f>
        <v>CUMPLE</v>
      </c>
      <c r="FN35" s="278" t="s">
        <v>822</v>
      </c>
      <c r="FO35" s="86"/>
      <c r="FP35" s="86"/>
      <c r="FQ35" s="279"/>
      <c r="FR35" s="86">
        <f>+FP35+FQ35</f>
        <v>0</v>
      </c>
      <c r="FS35" s="277">
        <f t="shared" si="42"/>
        <v>0</v>
      </c>
      <c r="FT35" s="277">
        <f t="shared" si="43"/>
        <v>0</v>
      </c>
      <c r="FU35" s="278" t="str">
        <f t="shared" si="44"/>
        <v>NO OFERTADO</v>
      </c>
      <c r="FV35" s="278">
        <v>0</v>
      </c>
      <c r="FW35" s="278" t="s">
        <v>743</v>
      </c>
      <c r="FX35" s="86" t="s">
        <v>807</v>
      </c>
      <c r="FY35" s="86">
        <v>2565</v>
      </c>
      <c r="FZ35" s="279">
        <v>0</v>
      </c>
      <c r="GA35" s="86">
        <v>2565</v>
      </c>
      <c r="GB35" s="277">
        <f t="shared" si="45"/>
        <v>2565</v>
      </c>
      <c r="GC35" s="277">
        <f t="shared" si="46"/>
        <v>1159380</v>
      </c>
      <c r="GD35" s="278" t="str">
        <f t="shared" si="47"/>
        <v>CUMPLE</v>
      </c>
      <c r="GE35" s="278" t="s">
        <v>828</v>
      </c>
      <c r="GF35" s="278" t="s">
        <v>822</v>
      </c>
      <c r="GG35" s="25"/>
    </row>
    <row r="36" spans="1:189" s="19" customFormat="1" x14ac:dyDescent="0.2">
      <c r="A36" s="275">
        <v>27</v>
      </c>
      <c r="B36" s="78" t="s">
        <v>74</v>
      </c>
      <c r="C36" s="77" t="s">
        <v>406</v>
      </c>
      <c r="D36" s="123">
        <v>1</v>
      </c>
      <c r="E36" s="309" t="s">
        <v>32</v>
      </c>
      <c r="F36" s="315">
        <v>647250</v>
      </c>
      <c r="G36" s="123">
        <v>1</v>
      </c>
      <c r="H36" s="86">
        <f t="shared" si="48"/>
        <v>647250</v>
      </c>
      <c r="I36" s="86"/>
      <c r="J36" s="86"/>
      <c r="K36" s="279">
        <f t="shared" si="97"/>
        <v>0</v>
      </c>
      <c r="L36" s="86">
        <f t="shared" si="50"/>
        <v>0</v>
      </c>
      <c r="M36" s="277">
        <f t="shared" si="0"/>
        <v>0</v>
      </c>
      <c r="N36" s="277">
        <f t="shared" si="51"/>
        <v>0</v>
      </c>
      <c r="O36" s="278" t="str">
        <f t="shared" si="1"/>
        <v>NO OFERTADO</v>
      </c>
      <c r="P36" s="278"/>
      <c r="Q36" s="278" t="s">
        <v>743</v>
      </c>
      <c r="R36" s="278"/>
      <c r="S36" s="284"/>
      <c r="T36" s="279"/>
      <c r="U36" s="86"/>
      <c r="V36" s="277">
        <f t="shared" si="2"/>
        <v>0</v>
      </c>
      <c r="W36" s="277">
        <f t="shared" si="52"/>
        <v>0</v>
      </c>
      <c r="X36" s="278" t="str">
        <f t="shared" si="3"/>
        <v>NO OFERTADO</v>
      </c>
      <c r="Y36" s="278">
        <v>0</v>
      </c>
      <c r="Z36" s="314" t="s">
        <v>743</v>
      </c>
      <c r="AA36" s="311"/>
      <c r="AB36" s="86"/>
      <c r="AC36" s="276"/>
      <c r="AD36" s="86">
        <f t="shared" si="74"/>
        <v>0</v>
      </c>
      <c r="AE36" s="277">
        <f t="shared" si="96"/>
        <v>0</v>
      </c>
      <c r="AF36" s="277">
        <f t="shared" si="5"/>
        <v>0</v>
      </c>
      <c r="AG36" s="278" t="str">
        <f t="shared" si="6"/>
        <v>NO OFERTADO</v>
      </c>
      <c r="AH36" s="278"/>
      <c r="AI36" s="278" t="s">
        <v>743</v>
      </c>
      <c r="AJ36" s="86"/>
      <c r="AK36" s="86"/>
      <c r="AL36" s="279"/>
      <c r="AM36" s="86">
        <f t="shared" si="54"/>
        <v>0</v>
      </c>
      <c r="AN36" s="277">
        <f t="shared" si="7"/>
        <v>0</v>
      </c>
      <c r="AO36" s="277">
        <f t="shared" si="8"/>
        <v>0</v>
      </c>
      <c r="AP36" s="278" t="str">
        <f t="shared" si="9"/>
        <v>NO OFERTADO</v>
      </c>
      <c r="AQ36" s="278"/>
      <c r="AR36" s="278" t="s">
        <v>743</v>
      </c>
      <c r="AS36" s="86"/>
      <c r="AT36" s="86"/>
      <c r="AU36" s="276"/>
      <c r="AV36" s="86">
        <f t="shared" ref="AV36:AV40" si="107">AT36+AU36</f>
        <v>0</v>
      </c>
      <c r="AW36" s="277">
        <f t="shared" si="10"/>
        <v>0</v>
      </c>
      <c r="AX36" s="277">
        <f t="shared" si="75"/>
        <v>0</v>
      </c>
      <c r="AY36" s="278" t="str">
        <f t="shared" si="11"/>
        <v>NO OFERTADO</v>
      </c>
      <c r="AZ36" s="278"/>
      <c r="BA36" s="278" t="s">
        <v>743</v>
      </c>
      <c r="BB36" s="86"/>
      <c r="BC36" s="86"/>
      <c r="BD36" s="279"/>
      <c r="BE36" s="86">
        <f t="shared" si="57"/>
        <v>0</v>
      </c>
      <c r="BF36" s="277">
        <f t="shared" si="12"/>
        <v>0</v>
      </c>
      <c r="BG36" s="277">
        <f t="shared" si="58"/>
        <v>0</v>
      </c>
      <c r="BH36" s="278" t="str">
        <f t="shared" si="13"/>
        <v>NO OFERTADO</v>
      </c>
      <c r="BI36" s="278">
        <v>0</v>
      </c>
      <c r="BJ36" s="278" t="s">
        <v>743</v>
      </c>
      <c r="BK36" s="86"/>
      <c r="BL36" s="86"/>
      <c r="BM36" s="276"/>
      <c r="BN36" s="280">
        <f t="shared" ref="BN36:BN40" si="108">BL36+BM36</f>
        <v>0</v>
      </c>
      <c r="BO36" s="281">
        <f t="shared" si="14"/>
        <v>0</v>
      </c>
      <c r="BP36" s="281">
        <f t="shared" si="15"/>
        <v>0</v>
      </c>
      <c r="BQ36" s="278" t="str">
        <f t="shared" si="60"/>
        <v>NO OFERTADO</v>
      </c>
      <c r="BR36" s="278">
        <f>VLOOKUP(B36,'[1]ANEXO TECNICO'!$B$3:$P$334,15,0)</f>
        <v>0</v>
      </c>
      <c r="BS36" s="278" t="s">
        <v>743</v>
      </c>
      <c r="BT36" s="280"/>
      <c r="BU36" s="280"/>
      <c r="BV36" s="282"/>
      <c r="BW36" s="280"/>
      <c r="BX36" s="277">
        <v>0</v>
      </c>
      <c r="BY36" s="277">
        <f t="shared" si="16"/>
        <v>0</v>
      </c>
      <c r="BZ36" s="278" t="str">
        <f t="shared" si="17"/>
        <v>NO OFERTADO</v>
      </c>
      <c r="CA36" s="278"/>
      <c r="CB36" s="278" t="s">
        <v>743</v>
      </c>
      <c r="CC36" s="283"/>
      <c r="CD36" s="283"/>
      <c r="CE36" s="276"/>
      <c r="CF36" s="86">
        <f t="shared" ref="CF36:CF40" si="109">CD36+CE36</f>
        <v>0</v>
      </c>
      <c r="CG36" s="277">
        <f t="shared" si="62"/>
        <v>0</v>
      </c>
      <c r="CH36" s="277">
        <f t="shared" si="18"/>
        <v>0</v>
      </c>
      <c r="CI36" s="278" t="str">
        <f t="shared" si="19"/>
        <v>NO OFERTADO</v>
      </c>
      <c r="CJ36" s="278"/>
      <c r="CK36" s="278" t="s">
        <v>743</v>
      </c>
      <c r="CL36" s="86"/>
      <c r="CM36" s="86"/>
      <c r="CN36" s="276"/>
      <c r="CO36" s="86">
        <f t="shared" ref="CO36:CO40" si="110">CM36+CN36</f>
        <v>0</v>
      </c>
      <c r="CP36" s="277">
        <f t="shared" si="20"/>
        <v>0</v>
      </c>
      <c r="CQ36" s="277">
        <f t="shared" si="21"/>
        <v>0</v>
      </c>
      <c r="CR36" s="278" t="str">
        <f t="shared" si="22"/>
        <v>NO OFERTADO</v>
      </c>
      <c r="CS36" s="278"/>
      <c r="CT36" s="278" t="s">
        <v>743</v>
      </c>
      <c r="CU36" s="86"/>
      <c r="CV36" s="280"/>
      <c r="CW36" s="282"/>
      <c r="CX36" s="280">
        <f t="shared" ref="CX36:CX40" si="111">CV36+CW36</f>
        <v>0</v>
      </c>
      <c r="CY36" s="281">
        <f t="shared" si="23"/>
        <v>0</v>
      </c>
      <c r="CZ36" s="281">
        <f t="shared" si="24"/>
        <v>0</v>
      </c>
      <c r="DA36" s="278" t="str">
        <f t="shared" si="25"/>
        <v>NO OFERTADO</v>
      </c>
      <c r="DB36" s="278"/>
      <c r="DC36" s="278" t="s">
        <v>743</v>
      </c>
      <c r="DD36" s="86"/>
      <c r="DE36" s="86"/>
      <c r="DF36" s="276"/>
      <c r="DG36" s="86">
        <f t="shared" ref="DG36:DG40" si="112">DE36+DF36</f>
        <v>0</v>
      </c>
      <c r="DH36" s="277">
        <f t="shared" si="26"/>
        <v>0</v>
      </c>
      <c r="DI36" s="277">
        <f t="shared" si="66"/>
        <v>0</v>
      </c>
      <c r="DJ36" s="278" t="str">
        <f t="shared" si="67"/>
        <v>NO OFERTADO</v>
      </c>
      <c r="DK36" s="278"/>
      <c r="DL36" s="278" t="s">
        <v>743</v>
      </c>
      <c r="DM36" s="86"/>
      <c r="DN36" s="86"/>
      <c r="DO36" s="276"/>
      <c r="DP36" s="86">
        <v>0</v>
      </c>
      <c r="DQ36" s="277">
        <f t="shared" si="27"/>
        <v>0</v>
      </c>
      <c r="DR36" s="277">
        <f t="shared" si="28"/>
        <v>0</v>
      </c>
      <c r="DS36" s="278" t="str">
        <f t="shared" si="29"/>
        <v>NO OFERTADO</v>
      </c>
      <c r="DT36" s="278"/>
      <c r="DU36" s="278" t="s">
        <v>743</v>
      </c>
      <c r="DV36" s="86"/>
      <c r="DW36" s="86"/>
      <c r="DX36" s="279"/>
      <c r="DY36" s="86">
        <f t="shared" ref="DY36:DY40" si="113">DW36+DX36</f>
        <v>0</v>
      </c>
      <c r="DZ36" s="277">
        <f t="shared" si="30"/>
        <v>0</v>
      </c>
      <c r="EA36" s="277">
        <f t="shared" si="69"/>
        <v>0</v>
      </c>
      <c r="EB36" s="278" t="str">
        <f t="shared" si="31"/>
        <v>NO OFERTADO</v>
      </c>
      <c r="EC36" s="278"/>
      <c r="ED36" s="278" t="s">
        <v>743</v>
      </c>
      <c r="EE36" s="86" t="s">
        <v>953</v>
      </c>
      <c r="EF36" s="86">
        <v>0</v>
      </c>
      <c r="EG36" s="279">
        <v>0</v>
      </c>
      <c r="EH36" s="86">
        <f t="shared" ref="EH36:EH40" si="114">EF36+EG36</f>
        <v>0</v>
      </c>
      <c r="EI36" s="277">
        <f t="shared" si="32"/>
        <v>0</v>
      </c>
      <c r="EJ36" s="277">
        <f t="shared" si="73"/>
        <v>0</v>
      </c>
      <c r="EK36" s="278" t="str">
        <f t="shared" si="33"/>
        <v>NO OFERTADO</v>
      </c>
      <c r="EL36" s="278" t="s">
        <v>978</v>
      </c>
      <c r="EM36" s="278" t="s">
        <v>743</v>
      </c>
      <c r="EN36" s="86"/>
      <c r="EO36" s="86"/>
      <c r="EP36" s="276"/>
      <c r="EQ36" s="86">
        <v>0</v>
      </c>
      <c r="ER36" s="277">
        <f t="shared" si="34"/>
        <v>0</v>
      </c>
      <c r="ES36" s="277">
        <f t="shared" si="35"/>
        <v>0</v>
      </c>
      <c r="ET36" s="278" t="str">
        <f t="shared" si="36"/>
        <v>NO OFERTADO</v>
      </c>
      <c r="EU36" s="278"/>
      <c r="EV36" s="278" t="s">
        <v>743</v>
      </c>
      <c r="EW36" s="86">
        <v>0</v>
      </c>
      <c r="EX36" s="86">
        <v>0</v>
      </c>
      <c r="EY36" s="276">
        <v>0</v>
      </c>
      <c r="EZ36" s="86">
        <v>0</v>
      </c>
      <c r="FA36" s="277">
        <f t="shared" si="37"/>
        <v>0</v>
      </c>
      <c r="FB36" s="277">
        <f t="shared" si="38"/>
        <v>0</v>
      </c>
      <c r="FC36" s="278" t="str">
        <f t="shared" si="39"/>
        <v>NO OFERTADO</v>
      </c>
      <c r="FD36" s="278"/>
      <c r="FE36" s="278" t="s">
        <v>743</v>
      </c>
      <c r="FF36" s="86">
        <v>0</v>
      </c>
      <c r="FG36" s="86"/>
      <c r="FH36" s="279">
        <v>0</v>
      </c>
      <c r="FI36" s="86">
        <v>0</v>
      </c>
      <c r="FJ36" s="277">
        <f t="shared" si="40"/>
        <v>0</v>
      </c>
      <c r="FK36" s="277">
        <f t="shared" si="71"/>
        <v>0</v>
      </c>
      <c r="FL36" s="278" t="str">
        <f t="shared" si="41"/>
        <v>NO OFERTADO</v>
      </c>
      <c r="FM36" s="278"/>
      <c r="FN36" s="278" t="s">
        <v>743</v>
      </c>
      <c r="FO36" s="86"/>
      <c r="FP36" s="86"/>
      <c r="FQ36" s="279"/>
      <c r="FR36" s="86">
        <f t="shared" ref="FR36:FR40" si="115">FP36+FQ36</f>
        <v>0</v>
      </c>
      <c r="FS36" s="277">
        <f t="shared" si="42"/>
        <v>0</v>
      </c>
      <c r="FT36" s="277">
        <f t="shared" si="43"/>
        <v>0</v>
      </c>
      <c r="FU36" s="278" t="str">
        <f t="shared" si="44"/>
        <v>NO OFERTADO</v>
      </c>
      <c r="FV36" s="278">
        <v>0</v>
      </c>
      <c r="FW36" s="278" t="s">
        <v>743</v>
      </c>
      <c r="FX36" s="86"/>
      <c r="FY36" s="86"/>
      <c r="FZ36" s="279"/>
      <c r="GA36" s="86"/>
      <c r="GB36" s="277">
        <f t="shared" si="45"/>
        <v>0</v>
      </c>
      <c r="GC36" s="277">
        <f t="shared" si="46"/>
        <v>0</v>
      </c>
      <c r="GD36" s="278" t="str">
        <f t="shared" si="47"/>
        <v>NO OFERTADO</v>
      </c>
      <c r="GE36" s="278"/>
      <c r="GF36" s="278" t="s">
        <v>743</v>
      </c>
      <c r="GG36" s="25"/>
    </row>
    <row r="37" spans="1:189" s="19" customFormat="1" x14ac:dyDescent="0.2">
      <c r="A37" s="290">
        <v>28</v>
      </c>
      <c r="B37" s="78" t="s">
        <v>75</v>
      </c>
      <c r="C37" s="77" t="s">
        <v>407</v>
      </c>
      <c r="D37" s="123">
        <v>1</v>
      </c>
      <c r="E37" s="309" t="s">
        <v>32</v>
      </c>
      <c r="F37" s="315">
        <v>647250</v>
      </c>
      <c r="G37" s="123">
        <v>1</v>
      </c>
      <c r="H37" s="86">
        <f t="shared" si="48"/>
        <v>647250</v>
      </c>
      <c r="I37" s="86"/>
      <c r="J37" s="86"/>
      <c r="K37" s="279">
        <f t="shared" si="97"/>
        <v>0</v>
      </c>
      <c r="L37" s="86">
        <f t="shared" si="50"/>
        <v>0</v>
      </c>
      <c r="M37" s="277">
        <f t="shared" si="0"/>
        <v>0</v>
      </c>
      <c r="N37" s="277">
        <f t="shared" si="51"/>
        <v>0</v>
      </c>
      <c r="O37" s="278" t="str">
        <f t="shared" si="1"/>
        <v>NO OFERTADO</v>
      </c>
      <c r="P37" s="278"/>
      <c r="Q37" s="278" t="s">
        <v>743</v>
      </c>
      <c r="R37" s="278"/>
      <c r="S37" s="284"/>
      <c r="T37" s="279"/>
      <c r="U37" s="86"/>
      <c r="V37" s="277">
        <f t="shared" si="2"/>
        <v>0</v>
      </c>
      <c r="W37" s="277">
        <f t="shared" si="52"/>
        <v>0</v>
      </c>
      <c r="X37" s="278" t="str">
        <f t="shared" si="3"/>
        <v>NO OFERTADO</v>
      </c>
      <c r="Y37" s="278">
        <v>0</v>
      </c>
      <c r="Z37" s="314" t="s">
        <v>743</v>
      </c>
      <c r="AA37" s="311"/>
      <c r="AB37" s="86"/>
      <c r="AC37" s="276"/>
      <c r="AD37" s="86">
        <f t="shared" si="74"/>
        <v>0</v>
      </c>
      <c r="AE37" s="277">
        <f t="shared" si="96"/>
        <v>0</v>
      </c>
      <c r="AF37" s="277">
        <f t="shared" si="5"/>
        <v>0</v>
      </c>
      <c r="AG37" s="278" t="str">
        <f t="shared" si="6"/>
        <v>NO OFERTADO</v>
      </c>
      <c r="AH37" s="278"/>
      <c r="AI37" s="278" t="s">
        <v>743</v>
      </c>
      <c r="AJ37" s="86"/>
      <c r="AK37" s="86"/>
      <c r="AL37" s="279"/>
      <c r="AM37" s="86">
        <f t="shared" si="54"/>
        <v>0</v>
      </c>
      <c r="AN37" s="277">
        <f t="shared" si="7"/>
        <v>0</v>
      </c>
      <c r="AO37" s="277">
        <f t="shared" si="8"/>
        <v>0</v>
      </c>
      <c r="AP37" s="278" t="str">
        <f t="shared" si="9"/>
        <v>NO OFERTADO</v>
      </c>
      <c r="AQ37" s="278"/>
      <c r="AR37" s="278" t="s">
        <v>743</v>
      </c>
      <c r="AS37" s="86"/>
      <c r="AT37" s="86"/>
      <c r="AU37" s="276"/>
      <c r="AV37" s="86">
        <f t="shared" si="107"/>
        <v>0</v>
      </c>
      <c r="AW37" s="277">
        <f t="shared" si="10"/>
        <v>0</v>
      </c>
      <c r="AX37" s="277">
        <f t="shared" si="75"/>
        <v>0</v>
      </c>
      <c r="AY37" s="278" t="str">
        <f t="shared" si="11"/>
        <v>NO OFERTADO</v>
      </c>
      <c r="AZ37" s="278"/>
      <c r="BA37" s="278" t="s">
        <v>743</v>
      </c>
      <c r="BB37" s="86"/>
      <c r="BC37" s="86"/>
      <c r="BD37" s="279"/>
      <c r="BE37" s="86">
        <f t="shared" si="57"/>
        <v>0</v>
      </c>
      <c r="BF37" s="277">
        <f t="shared" si="12"/>
        <v>0</v>
      </c>
      <c r="BG37" s="277">
        <f t="shared" si="58"/>
        <v>0</v>
      </c>
      <c r="BH37" s="278" t="str">
        <f t="shared" si="13"/>
        <v>NO OFERTADO</v>
      </c>
      <c r="BI37" s="278">
        <v>0</v>
      </c>
      <c r="BJ37" s="278" t="s">
        <v>743</v>
      </c>
      <c r="BK37" s="86"/>
      <c r="BL37" s="86"/>
      <c r="BM37" s="276"/>
      <c r="BN37" s="280">
        <f t="shared" si="108"/>
        <v>0</v>
      </c>
      <c r="BO37" s="281">
        <f t="shared" si="14"/>
        <v>0</v>
      </c>
      <c r="BP37" s="281">
        <f t="shared" si="15"/>
        <v>0</v>
      </c>
      <c r="BQ37" s="278" t="str">
        <f t="shared" si="60"/>
        <v>NO OFERTADO</v>
      </c>
      <c r="BR37" s="278">
        <f>VLOOKUP(B37,'[1]ANEXO TECNICO'!$B$3:$P$334,15,0)</f>
        <v>0</v>
      </c>
      <c r="BS37" s="278" t="s">
        <v>743</v>
      </c>
      <c r="BT37" s="280"/>
      <c r="BU37" s="280"/>
      <c r="BV37" s="282"/>
      <c r="BW37" s="280"/>
      <c r="BX37" s="277">
        <v>0</v>
      </c>
      <c r="BY37" s="277">
        <f t="shared" si="16"/>
        <v>0</v>
      </c>
      <c r="BZ37" s="278" t="str">
        <f t="shared" si="17"/>
        <v>NO OFERTADO</v>
      </c>
      <c r="CA37" s="278"/>
      <c r="CB37" s="278" t="s">
        <v>743</v>
      </c>
      <c r="CC37" s="283"/>
      <c r="CD37" s="283"/>
      <c r="CE37" s="276"/>
      <c r="CF37" s="86">
        <f t="shared" si="109"/>
        <v>0</v>
      </c>
      <c r="CG37" s="277">
        <f t="shared" si="62"/>
        <v>0</v>
      </c>
      <c r="CH37" s="277">
        <f t="shared" si="18"/>
        <v>0</v>
      </c>
      <c r="CI37" s="278" t="str">
        <f t="shared" si="19"/>
        <v>NO OFERTADO</v>
      </c>
      <c r="CJ37" s="278"/>
      <c r="CK37" s="278" t="s">
        <v>743</v>
      </c>
      <c r="CL37" s="86"/>
      <c r="CM37" s="86"/>
      <c r="CN37" s="276"/>
      <c r="CO37" s="86">
        <f t="shared" si="110"/>
        <v>0</v>
      </c>
      <c r="CP37" s="277">
        <f t="shared" si="20"/>
        <v>0</v>
      </c>
      <c r="CQ37" s="277">
        <f t="shared" si="21"/>
        <v>0</v>
      </c>
      <c r="CR37" s="278" t="str">
        <f t="shared" si="22"/>
        <v>NO OFERTADO</v>
      </c>
      <c r="CS37" s="278"/>
      <c r="CT37" s="278" t="s">
        <v>743</v>
      </c>
      <c r="CU37" s="86"/>
      <c r="CV37" s="280"/>
      <c r="CW37" s="282"/>
      <c r="CX37" s="280">
        <f t="shared" si="111"/>
        <v>0</v>
      </c>
      <c r="CY37" s="281">
        <f t="shared" si="23"/>
        <v>0</v>
      </c>
      <c r="CZ37" s="281">
        <f t="shared" si="24"/>
        <v>0</v>
      </c>
      <c r="DA37" s="278" t="str">
        <f t="shared" si="25"/>
        <v>NO OFERTADO</v>
      </c>
      <c r="DB37" s="278"/>
      <c r="DC37" s="278" t="s">
        <v>743</v>
      </c>
      <c r="DD37" s="86"/>
      <c r="DE37" s="86"/>
      <c r="DF37" s="276"/>
      <c r="DG37" s="86">
        <f t="shared" si="112"/>
        <v>0</v>
      </c>
      <c r="DH37" s="277">
        <f t="shared" si="26"/>
        <v>0</v>
      </c>
      <c r="DI37" s="277">
        <f t="shared" si="66"/>
        <v>0</v>
      </c>
      <c r="DJ37" s="278" t="str">
        <f t="shared" si="67"/>
        <v>NO OFERTADO</v>
      </c>
      <c r="DK37" s="278"/>
      <c r="DL37" s="278" t="s">
        <v>743</v>
      </c>
      <c r="DM37" s="86"/>
      <c r="DN37" s="86"/>
      <c r="DO37" s="276"/>
      <c r="DP37" s="86">
        <v>0</v>
      </c>
      <c r="DQ37" s="277">
        <f t="shared" si="27"/>
        <v>0</v>
      </c>
      <c r="DR37" s="277">
        <f t="shared" si="28"/>
        <v>0</v>
      </c>
      <c r="DS37" s="278" t="str">
        <f t="shared" si="29"/>
        <v>NO OFERTADO</v>
      </c>
      <c r="DT37" s="278"/>
      <c r="DU37" s="278" t="s">
        <v>743</v>
      </c>
      <c r="DV37" s="86"/>
      <c r="DW37" s="86"/>
      <c r="DX37" s="279"/>
      <c r="DY37" s="86">
        <f t="shared" si="113"/>
        <v>0</v>
      </c>
      <c r="DZ37" s="277">
        <f t="shared" si="30"/>
        <v>0</v>
      </c>
      <c r="EA37" s="277">
        <f t="shared" si="69"/>
        <v>0</v>
      </c>
      <c r="EB37" s="278" t="str">
        <f t="shared" si="31"/>
        <v>NO OFERTADO</v>
      </c>
      <c r="EC37" s="278"/>
      <c r="ED37" s="278" t="s">
        <v>743</v>
      </c>
      <c r="EE37" s="86" t="s">
        <v>953</v>
      </c>
      <c r="EF37" s="86">
        <v>0</v>
      </c>
      <c r="EG37" s="279">
        <v>0</v>
      </c>
      <c r="EH37" s="86">
        <f t="shared" si="114"/>
        <v>0</v>
      </c>
      <c r="EI37" s="277">
        <f t="shared" si="32"/>
        <v>0</v>
      </c>
      <c r="EJ37" s="277">
        <f t="shared" si="73"/>
        <v>0</v>
      </c>
      <c r="EK37" s="278" t="str">
        <f t="shared" si="33"/>
        <v>NO OFERTADO</v>
      </c>
      <c r="EL37" s="278" t="s">
        <v>978</v>
      </c>
      <c r="EM37" s="278" t="s">
        <v>743</v>
      </c>
      <c r="EN37" s="86"/>
      <c r="EO37" s="86"/>
      <c r="EP37" s="276"/>
      <c r="EQ37" s="86">
        <v>0</v>
      </c>
      <c r="ER37" s="277">
        <f t="shared" si="34"/>
        <v>0</v>
      </c>
      <c r="ES37" s="277">
        <f t="shared" si="35"/>
        <v>0</v>
      </c>
      <c r="ET37" s="278" t="str">
        <f t="shared" si="36"/>
        <v>NO OFERTADO</v>
      </c>
      <c r="EU37" s="278"/>
      <c r="EV37" s="278" t="s">
        <v>743</v>
      </c>
      <c r="EW37" s="86">
        <v>0</v>
      </c>
      <c r="EX37" s="86">
        <v>0</v>
      </c>
      <c r="EY37" s="276">
        <v>0</v>
      </c>
      <c r="EZ37" s="86">
        <v>0</v>
      </c>
      <c r="FA37" s="277">
        <f t="shared" si="37"/>
        <v>0</v>
      </c>
      <c r="FB37" s="277">
        <f t="shared" si="38"/>
        <v>0</v>
      </c>
      <c r="FC37" s="278" t="str">
        <f t="shared" si="39"/>
        <v>NO OFERTADO</v>
      </c>
      <c r="FD37" s="278"/>
      <c r="FE37" s="278" t="s">
        <v>743</v>
      </c>
      <c r="FF37" s="86">
        <v>0</v>
      </c>
      <c r="FG37" s="86"/>
      <c r="FH37" s="279">
        <v>0</v>
      </c>
      <c r="FI37" s="86">
        <v>0</v>
      </c>
      <c r="FJ37" s="277">
        <f t="shared" si="40"/>
        <v>0</v>
      </c>
      <c r="FK37" s="277">
        <f t="shared" si="71"/>
        <v>0</v>
      </c>
      <c r="FL37" s="278" t="str">
        <f t="shared" si="41"/>
        <v>NO OFERTADO</v>
      </c>
      <c r="FM37" s="278"/>
      <c r="FN37" s="278" t="s">
        <v>743</v>
      </c>
      <c r="FO37" s="86"/>
      <c r="FP37" s="86"/>
      <c r="FQ37" s="279"/>
      <c r="FR37" s="86">
        <f t="shared" si="115"/>
        <v>0</v>
      </c>
      <c r="FS37" s="277">
        <f t="shared" si="42"/>
        <v>0</v>
      </c>
      <c r="FT37" s="277">
        <f t="shared" si="43"/>
        <v>0</v>
      </c>
      <c r="FU37" s="278" t="str">
        <f t="shared" si="44"/>
        <v>NO OFERTADO</v>
      </c>
      <c r="FV37" s="278">
        <v>0</v>
      </c>
      <c r="FW37" s="278" t="s">
        <v>743</v>
      </c>
      <c r="FX37" s="86"/>
      <c r="FY37" s="86"/>
      <c r="FZ37" s="279"/>
      <c r="GA37" s="86"/>
      <c r="GB37" s="277">
        <f t="shared" si="45"/>
        <v>0</v>
      </c>
      <c r="GC37" s="277">
        <f t="shared" si="46"/>
        <v>0</v>
      </c>
      <c r="GD37" s="278" t="str">
        <f t="shared" si="47"/>
        <v>NO OFERTADO</v>
      </c>
      <c r="GE37" s="278"/>
      <c r="GF37" s="278" t="s">
        <v>743</v>
      </c>
      <c r="GG37" s="25"/>
    </row>
    <row r="38" spans="1:189" s="19" customFormat="1" ht="25.5" x14ac:dyDescent="0.2">
      <c r="A38" s="290">
        <v>29</v>
      </c>
      <c r="B38" s="78" t="s">
        <v>76</v>
      </c>
      <c r="C38" s="77" t="s">
        <v>408</v>
      </c>
      <c r="D38" s="123">
        <v>1</v>
      </c>
      <c r="E38" s="309" t="s">
        <v>32</v>
      </c>
      <c r="F38" s="315">
        <v>428.4</v>
      </c>
      <c r="G38" s="123">
        <v>422</v>
      </c>
      <c r="H38" s="86">
        <f t="shared" si="48"/>
        <v>180784.8</v>
      </c>
      <c r="I38" s="86"/>
      <c r="J38" s="86"/>
      <c r="K38" s="279">
        <f t="shared" si="97"/>
        <v>0</v>
      </c>
      <c r="L38" s="86">
        <f t="shared" si="50"/>
        <v>0</v>
      </c>
      <c r="M38" s="277">
        <f t="shared" si="0"/>
        <v>0</v>
      </c>
      <c r="N38" s="277">
        <f t="shared" si="51"/>
        <v>0</v>
      </c>
      <c r="O38" s="278" t="str">
        <f t="shared" si="1"/>
        <v>NO OFERTADO</v>
      </c>
      <c r="P38" s="278"/>
      <c r="Q38" s="278" t="s">
        <v>743</v>
      </c>
      <c r="R38" s="278"/>
      <c r="S38" s="284"/>
      <c r="T38" s="279"/>
      <c r="U38" s="86"/>
      <c r="V38" s="277">
        <f t="shared" si="2"/>
        <v>0</v>
      </c>
      <c r="W38" s="277">
        <f t="shared" si="52"/>
        <v>0</v>
      </c>
      <c r="X38" s="278" t="str">
        <f t="shared" si="3"/>
        <v>NO OFERTADO</v>
      </c>
      <c r="Y38" s="278">
        <v>0</v>
      </c>
      <c r="Z38" s="314" t="s">
        <v>743</v>
      </c>
      <c r="AA38" s="311"/>
      <c r="AB38" s="86"/>
      <c r="AC38" s="276"/>
      <c r="AD38" s="86">
        <f t="shared" si="74"/>
        <v>0</v>
      </c>
      <c r="AE38" s="277">
        <f t="shared" si="96"/>
        <v>0</v>
      </c>
      <c r="AF38" s="277">
        <f t="shared" si="5"/>
        <v>0</v>
      </c>
      <c r="AG38" s="278" t="str">
        <f t="shared" si="6"/>
        <v>NO OFERTADO</v>
      </c>
      <c r="AH38" s="278"/>
      <c r="AI38" s="278" t="s">
        <v>743</v>
      </c>
      <c r="AJ38" s="86"/>
      <c r="AK38" s="86"/>
      <c r="AL38" s="279"/>
      <c r="AM38" s="86">
        <f t="shared" si="54"/>
        <v>0</v>
      </c>
      <c r="AN38" s="277">
        <f t="shared" si="7"/>
        <v>0</v>
      </c>
      <c r="AO38" s="277">
        <f t="shared" si="8"/>
        <v>0</v>
      </c>
      <c r="AP38" s="278" t="str">
        <f t="shared" si="9"/>
        <v>NO OFERTADO</v>
      </c>
      <c r="AQ38" s="278"/>
      <c r="AR38" s="278" t="s">
        <v>743</v>
      </c>
      <c r="AS38" s="86"/>
      <c r="AT38" s="86"/>
      <c r="AU38" s="276"/>
      <c r="AV38" s="86">
        <f t="shared" si="107"/>
        <v>0</v>
      </c>
      <c r="AW38" s="277">
        <f t="shared" si="10"/>
        <v>0</v>
      </c>
      <c r="AX38" s="277">
        <f t="shared" si="75"/>
        <v>0</v>
      </c>
      <c r="AY38" s="278" t="str">
        <f t="shared" si="11"/>
        <v>NO OFERTADO</v>
      </c>
      <c r="AZ38" s="278"/>
      <c r="BA38" s="278" t="s">
        <v>743</v>
      </c>
      <c r="BB38" s="86"/>
      <c r="BC38" s="86"/>
      <c r="BD38" s="279"/>
      <c r="BE38" s="86">
        <f t="shared" si="57"/>
        <v>0</v>
      </c>
      <c r="BF38" s="277">
        <f t="shared" si="12"/>
        <v>0</v>
      </c>
      <c r="BG38" s="277">
        <f t="shared" si="58"/>
        <v>0</v>
      </c>
      <c r="BH38" s="278" t="str">
        <f t="shared" si="13"/>
        <v>NO OFERTADO</v>
      </c>
      <c r="BI38" s="278">
        <v>0</v>
      </c>
      <c r="BJ38" s="278" t="s">
        <v>743</v>
      </c>
      <c r="BK38" s="86"/>
      <c r="BL38" s="86"/>
      <c r="BM38" s="276"/>
      <c r="BN38" s="280">
        <f t="shared" si="108"/>
        <v>0</v>
      </c>
      <c r="BO38" s="281">
        <f t="shared" si="14"/>
        <v>0</v>
      </c>
      <c r="BP38" s="281">
        <f t="shared" si="15"/>
        <v>0</v>
      </c>
      <c r="BQ38" s="278" t="str">
        <f t="shared" si="60"/>
        <v>NO OFERTADO</v>
      </c>
      <c r="BR38" s="278">
        <f>VLOOKUP(B38,'[1]ANEXO TECNICO'!$B$3:$P$334,15,0)</f>
        <v>0</v>
      </c>
      <c r="BS38" s="278" t="s">
        <v>743</v>
      </c>
      <c r="BT38" s="280"/>
      <c r="BU38" s="280"/>
      <c r="BV38" s="282"/>
      <c r="BW38" s="280"/>
      <c r="BX38" s="277">
        <v>0</v>
      </c>
      <c r="BY38" s="277">
        <f t="shared" si="16"/>
        <v>0</v>
      </c>
      <c r="BZ38" s="278" t="str">
        <f t="shared" si="17"/>
        <v>NO OFERTADO</v>
      </c>
      <c r="CA38" s="278"/>
      <c r="CB38" s="278" t="s">
        <v>743</v>
      </c>
      <c r="CC38" s="283"/>
      <c r="CD38" s="283"/>
      <c r="CE38" s="276"/>
      <c r="CF38" s="86">
        <f t="shared" si="109"/>
        <v>0</v>
      </c>
      <c r="CG38" s="277">
        <f t="shared" si="62"/>
        <v>0</v>
      </c>
      <c r="CH38" s="277">
        <f t="shared" si="18"/>
        <v>0</v>
      </c>
      <c r="CI38" s="278" t="str">
        <f t="shared" si="19"/>
        <v>NO OFERTADO</v>
      </c>
      <c r="CJ38" s="278"/>
      <c r="CK38" s="278" t="s">
        <v>743</v>
      </c>
      <c r="CL38" s="86"/>
      <c r="CM38" s="86"/>
      <c r="CN38" s="276"/>
      <c r="CO38" s="86">
        <f t="shared" si="110"/>
        <v>0</v>
      </c>
      <c r="CP38" s="277">
        <f t="shared" si="20"/>
        <v>0</v>
      </c>
      <c r="CQ38" s="277">
        <f t="shared" si="21"/>
        <v>0</v>
      </c>
      <c r="CR38" s="278" t="str">
        <f t="shared" si="22"/>
        <v>NO OFERTADO</v>
      </c>
      <c r="CS38" s="278"/>
      <c r="CT38" s="278" t="s">
        <v>743</v>
      </c>
      <c r="CU38" s="86" t="s">
        <v>776</v>
      </c>
      <c r="CV38" s="280">
        <v>360</v>
      </c>
      <c r="CW38" s="288">
        <f t="shared" ref="CW38:CW44" si="116">+CV38*0.19</f>
        <v>68.400000000000006</v>
      </c>
      <c r="CX38" s="280">
        <f t="shared" si="111"/>
        <v>428.4</v>
      </c>
      <c r="CY38" s="281">
        <f t="shared" si="23"/>
        <v>428.4</v>
      </c>
      <c r="CZ38" s="281">
        <f t="shared" si="24"/>
        <v>180784.8</v>
      </c>
      <c r="DA38" s="278" t="str">
        <f t="shared" si="25"/>
        <v>CUMPLE</v>
      </c>
      <c r="DB38" s="278" t="s">
        <v>830</v>
      </c>
      <c r="DC38" s="278" t="s">
        <v>822</v>
      </c>
      <c r="DD38" s="86"/>
      <c r="DE38" s="86"/>
      <c r="DF38" s="276"/>
      <c r="DG38" s="86">
        <f t="shared" si="112"/>
        <v>0</v>
      </c>
      <c r="DH38" s="277">
        <f t="shared" si="26"/>
        <v>0</v>
      </c>
      <c r="DI38" s="277">
        <f t="shared" si="66"/>
        <v>0</v>
      </c>
      <c r="DJ38" s="278" t="str">
        <f t="shared" si="67"/>
        <v>NO OFERTADO</v>
      </c>
      <c r="DK38" s="278"/>
      <c r="DL38" s="278" t="s">
        <v>743</v>
      </c>
      <c r="DM38" s="86"/>
      <c r="DN38" s="86"/>
      <c r="DO38" s="276"/>
      <c r="DP38" s="86">
        <v>0</v>
      </c>
      <c r="DQ38" s="277">
        <f t="shared" si="27"/>
        <v>0</v>
      </c>
      <c r="DR38" s="277">
        <f t="shared" si="28"/>
        <v>0</v>
      </c>
      <c r="DS38" s="278" t="str">
        <f t="shared" si="29"/>
        <v>NO OFERTADO</v>
      </c>
      <c r="DT38" s="278"/>
      <c r="DU38" s="278" t="s">
        <v>743</v>
      </c>
      <c r="DV38" s="86"/>
      <c r="DW38" s="86"/>
      <c r="DX38" s="279"/>
      <c r="DY38" s="86">
        <f t="shared" si="113"/>
        <v>0</v>
      </c>
      <c r="DZ38" s="277">
        <f t="shared" si="30"/>
        <v>0</v>
      </c>
      <c r="EA38" s="277">
        <f t="shared" si="69"/>
        <v>0</v>
      </c>
      <c r="EB38" s="278" t="str">
        <f t="shared" si="31"/>
        <v>NO OFERTADO</v>
      </c>
      <c r="EC38" s="278"/>
      <c r="ED38" s="278" t="s">
        <v>743</v>
      </c>
      <c r="EE38" s="86" t="s">
        <v>958</v>
      </c>
      <c r="EF38" s="86">
        <v>404.20168067226894</v>
      </c>
      <c r="EG38" s="279">
        <v>76.798319327731093</v>
      </c>
      <c r="EH38" s="86">
        <f t="shared" si="114"/>
        <v>481</v>
      </c>
      <c r="EI38" s="277">
        <f t="shared" si="32"/>
        <v>481</v>
      </c>
      <c r="EJ38" s="277">
        <f t="shared" si="73"/>
        <v>202982</v>
      </c>
      <c r="EK38" s="278" t="str">
        <f t="shared" si="33"/>
        <v>CUMPLE</v>
      </c>
      <c r="EL38" s="278" t="s">
        <v>828</v>
      </c>
      <c r="EM38" s="278" t="s">
        <v>822</v>
      </c>
      <c r="EN38" s="86"/>
      <c r="EO38" s="86"/>
      <c r="EP38" s="276"/>
      <c r="EQ38" s="86">
        <v>0</v>
      </c>
      <c r="ER38" s="277">
        <f t="shared" si="34"/>
        <v>0</v>
      </c>
      <c r="ES38" s="277">
        <f t="shared" si="35"/>
        <v>0</v>
      </c>
      <c r="ET38" s="278" t="str">
        <f t="shared" si="36"/>
        <v>NO OFERTADO</v>
      </c>
      <c r="EU38" s="278"/>
      <c r="EV38" s="278" t="s">
        <v>743</v>
      </c>
      <c r="EW38" s="86">
        <v>0</v>
      </c>
      <c r="EX38" s="86">
        <v>0</v>
      </c>
      <c r="EY38" s="276">
        <v>0</v>
      </c>
      <c r="EZ38" s="86">
        <v>0</v>
      </c>
      <c r="FA38" s="277">
        <f t="shared" si="37"/>
        <v>0</v>
      </c>
      <c r="FB38" s="277">
        <f t="shared" si="38"/>
        <v>0</v>
      </c>
      <c r="FC38" s="278" t="str">
        <f t="shared" si="39"/>
        <v>NO OFERTADO</v>
      </c>
      <c r="FD38" s="278"/>
      <c r="FE38" s="278" t="s">
        <v>743</v>
      </c>
      <c r="FF38" s="86">
        <v>0</v>
      </c>
      <c r="FG38" s="86"/>
      <c r="FH38" s="279">
        <v>0</v>
      </c>
      <c r="FI38" s="86">
        <v>0</v>
      </c>
      <c r="FJ38" s="277">
        <f t="shared" si="40"/>
        <v>0</v>
      </c>
      <c r="FK38" s="277">
        <f t="shared" si="71"/>
        <v>0</v>
      </c>
      <c r="FL38" s="278" t="str">
        <f t="shared" si="41"/>
        <v>NO OFERTADO</v>
      </c>
      <c r="FM38" s="278"/>
      <c r="FN38" s="278" t="s">
        <v>743</v>
      </c>
      <c r="FO38" s="86"/>
      <c r="FP38" s="86"/>
      <c r="FQ38" s="279"/>
      <c r="FR38" s="86">
        <f t="shared" si="115"/>
        <v>0</v>
      </c>
      <c r="FS38" s="277">
        <f t="shared" si="42"/>
        <v>0</v>
      </c>
      <c r="FT38" s="277">
        <f t="shared" si="43"/>
        <v>0</v>
      </c>
      <c r="FU38" s="278" t="str">
        <f t="shared" si="44"/>
        <v>NO OFERTADO</v>
      </c>
      <c r="FV38" s="278">
        <v>0</v>
      </c>
      <c r="FW38" s="278" t="s">
        <v>743</v>
      </c>
      <c r="FX38" s="86"/>
      <c r="FY38" s="86"/>
      <c r="FZ38" s="279"/>
      <c r="GA38" s="86"/>
      <c r="GB38" s="277">
        <f t="shared" si="45"/>
        <v>0</v>
      </c>
      <c r="GC38" s="277">
        <f t="shared" si="46"/>
        <v>0</v>
      </c>
      <c r="GD38" s="278" t="str">
        <f t="shared" si="47"/>
        <v>NO OFERTADO</v>
      </c>
      <c r="GE38" s="278"/>
      <c r="GF38" s="278" t="s">
        <v>743</v>
      </c>
      <c r="GG38" s="25"/>
    </row>
    <row r="39" spans="1:189" s="19" customFormat="1" x14ac:dyDescent="0.2">
      <c r="A39" s="290">
        <v>30</v>
      </c>
      <c r="B39" s="78" t="s">
        <v>77</v>
      </c>
      <c r="C39" s="77" t="s">
        <v>409</v>
      </c>
      <c r="D39" s="123">
        <v>1</v>
      </c>
      <c r="E39" s="309" t="s">
        <v>32</v>
      </c>
      <c r="F39" s="315">
        <v>922.25</v>
      </c>
      <c r="G39" s="123">
        <v>10</v>
      </c>
      <c r="H39" s="86">
        <f t="shared" si="48"/>
        <v>9222.5</v>
      </c>
      <c r="I39" s="86"/>
      <c r="J39" s="86"/>
      <c r="K39" s="279">
        <f t="shared" si="97"/>
        <v>0</v>
      </c>
      <c r="L39" s="86">
        <f t="shared" si="50"/>
        <v>0</v>
      </c>
      <c r="M39" s="277">
        <f t="shared" si="0"/>
        <v>0</v>
      </c>
      <c r="N39" s="277">
        <f t="shared" si="51"/>
        <v>0</v>
      </c>
      <c r="O39" s="278" t="str">
        <f t="shared" si="1"/>
        <v>NO OFERTADO</v>
      </c>
      <c r="P39" s="278"/>
      <c r="Q39" s="278" t="s">
        <v>743</v>
      </c>
      <c r="R39" s="278"/>
      <c r="S39" s="284"/>
      <c r="T39" s="279"/>
      <c r="U39" s="86"/>
      <c r="V39" s="277">
        <f t="shared" si="2"/>
        <v>0</v>
      </c>
      <c r="W39" s="277">
        <f t="shared" si="52"/>
        <v>0</v>
      </c>
      <c r="X39" s="278" t="str">
        <f t="shared" si="3"/>
        <v>NO OFERTADO</v>
      </c>
      <c r="Y39" s="278">
        <v>0</v>
      </c>
      <c r="Z39" s="314" t="s">
        <v>743</v>
      </c>
      <c r="AA39" s="311" t="s">
        <v>935</v>
      </c>
      <c r="AB39" s="86">
        <v>807</v>
      </c>
      <c r="AC39" s="276">
        <v>153</v>
      </c>
      <c r="AD39" s="86">
        <f t="shared" si="74"/>
        <v>960</v>
      </c>
      <c r="AE39" s="277">
        <f t="shared" si="96"/>
        <v>960</v>
      </c>
      <c r="AF39" s="277">
        <f t="shared" si="5"/>
        <v>9600</v>
      </c>
      <c r="AG39" s="278" t="str">
        <f t="shared" si="6"/>
        <v>CUMPLE</v>
      </c>
      <c r="AH39" s="278" t="s">
        <v>828</v>
      </c>
      <c r="AI39" s="278" t="s">
        <v>822</v>
      </c>
      <c r="AJ39" s="86"/>
      <c r="AK39" s="86"/>
      <c r="AL39" s="279"/>
      <c r="AM39" s="86">
        <f t="shared" si="54"/>
        <v>0</v>
      </c>
      <c r="AN39" s="277">
        <f t="shared" si="7"/>
        <v>0</v>
      </c>
      <c r="AO39" s="277">
        <f t="shared" si="8"/>
        <v>0</v>
      </c>
      <c r="AP39" s="278" t="str">
        <f t="shared" si="9"/>
        <v>NO OFERTADO</v>
      </c>
      <c r="AQ39" s="278"/>
      <c r="AR39" s="278" t="s">
        <v>743</v>
      </c>
      <c r="AS39" s="86" t="s">
        <v>756</v>
      </c>
      <c r="AT39" s="86">
        <v>980</v>
      </c>
      <c r="AU39" s="279">
        <v>186</v>
      </c>
      <c r="AV39" s="86">
        <f t="shared" si="107"/>
        <v>1166</v>
      </c>
      <c r="AW39" s="277">
        <f t="shared" si="10"/>
        <v>1166</v>
      </c>
      <c r="AX39" s="277">
        <f t="shared" si="75"/>
        <v>11660</v>
      </c>
      <c r="AY39" s="278" t="str">
        <f t="shared" si="11"/>
        <v>NO CUMPLE</v>
      </c>
      <c r="AZ39" s="278" t="s">
        <v>828</v>
      </c>
      <c r="BA39" s="278" t="s">
        <v>743</v>
      </c>
      <c r="BB39" s="86"/>
      <c r="BC39" s="86"/>
      <c r="BD39" s="279"/>
      <c r="BE39" s="86">
        <f t="shared" si="57"/>
        <v>0</v>
      </c>
      <c r="BF39" s="277">
        <f t="shared" si="12"/>
        <v>0</v>
      </c>
      <c r="BG39" s="277">
        <f t="shared" si="58"/>
        <v>0</v>
      </c>
      <c r="BH39" s="278" t="str">
        <f t="shared" si="13"/>
        <v>NO OFERTADO</v>
      </c>
      <c r="BI39" s="278">
        <v>0</v>
      </c>
      <c r="BJ39" s="278" t="s">
        <v>743</v>
      </c>
      <c r="BK39" s="86"/>
      <c r="BL39" s="86"/>
      <c r="BM39" s="276"/>
      <c r="BN39" s="280">
        <f t="shared" si="108"/>
        <v>0</v>
      </c>
      <c r="BO39" s="281">
        <f t="shared" si="14"/>
        <v>0</v>
      </c>
      <c r="BP39" s="281">
        <f t="shared" si="15"/>
        <v>0</v>
      </c>
      <c r="BQ39" s="278" t="str">
        <f t="shared" si="60"/>
        <v>NO OFERTADO</v>
      </c>
      <c r="BR39" s="278">
        <f>VLOOKUP(B39,'[1]ANEXO TECNICO'!$B$3:$P$334,15,0)</f>
        <v>0</v>
      </c>
      <c r="BS39" s="278" t="s">
        <v>743</v>
      </c>
      <c r="BT39" s="280" t="s">
        <v>761</v>
      </c>
      <c r="BU39" s="280">
        <v>916.11</v>
      </c>
      <c r="BV39" s="282">
        <v>174.0609</v>
      </c>
      <c r="BW39" s="289">
        <f t="shared" ref="BW39:BW44" si="117">+BU39+BV39</f>
        <v>1090.1709000000001</v>
      </c>
      <c r="BX39" s="277">
        <f t="shared" ref="BX39:BX44" si="118">+BW39*D39</f>
        <v>1090.1709000000001</v>
      </c>
      <c r="BY39" s="277">
        <f t="shared" si="16"/>
        <v>10901.709000000001</v>
      </c>
      <c r="BZ39" s="278" t="str">
        <f t="shared" si="17"/>
        <v>CUMPLE</v>
      </c>
      <c r="CA39" s="278" t="s">
        <v>828</v>
      </c>
      <c r="CB39" s="278" t="s">
        <v>822</v>
      </c>
      <c r="CC39" s="283"/>
      <c r="CD39" s="283"/>
      <c r="CE39" s="276"/>
      <c r="CF39" s="86">
        <f t="shared" si="109"/>
        <v>0</v>
      </c>
      <c r="CG39" s="277">
        <f t="shared" si="62"/>
        <v>0</v>
      </c>
      <c r="CH39" s="277">
        <f t="shared" si="18"/>
        <v>0</v>
      </c>
      <c r="CI39" s="278" t="str">
        <f t="shared" si="19"/>
        <v>NO OFERTADO</v>
      </c>
      <c r="CJ39" s="278"/>
      <c r="CK39" s="278" t="s">
        <v>743</v>
      </c>
      <c r="CL39" s="86"/>
      <c r="CM39" s="86"/>
      <c r="CN39" s="276"/>
      <c r="CO39" s="86">
        <f t="shared" si="110"/>
        <v>0</v>
      </c>
      <c r="CP39" s="277">
        <f t="shared" si="20"/>
        <v>0</v>
      </c>
      <c r="CQ39" s="277">
        <f t="shared" si="21"/>
        <v>0</v>
      </c>
      <c r="CR39" s="278" t="str">
        <f t="shared" si="22"/>
        <v>NO OFERTADO</v>
      </c>
      <c r="CS39" s="278"/>
      <c r="CT39" s="278" t="s">
        <v>743</v>
      </c>
      <c r="CU39" s="86" t="s">
        <v>44</v>
      </c>
      <c r="CV39" s="280">
        <v>765</v>
      </c>
      <c r="CW39" s="288">
        <f t="shared" si="116"/>
        <v>145.35</v>
      </c>
      <c r="CX39" s="280">
        <f t="shared" si="111"/>
        <v>910.35</v>
      </c>
      <c r="CY39" s="281">
        <f t="shared" si="23"/>
        <v>910.35</v>
      </c>
      <c r="CZ39" s="281">
        <f t="shared" si="24"/>
        <v>9103.5</v>
      </c>
      <c r="DA39" s="278" t="str">
        <f t="shared" si="25"/>
        <v>CUMPLE</v>
      </c>
      <c r="DB39" s="278" t="s">
        <v>830</v>
      </c>
      <c r="DC39" s="278" t="s">
        <v>822</v>
      </c>
      <c r="DD39" s="86"/>
      <c r="DE39" s="86"/>
      <c r="DF39" s="276"/>
      <c r="DG39" s="86">
        <f t="shared" si="112"/>
        <v>0</v>
      </c>
      <c r="DH39" s="277">
        <f t="shared" si="26"/>
        <v>0</v>
      </c>
      <c r="DI39" s="277">
        <f t="shared" si="66"/>
        <v>0</v>
      </c>
      <c r="DJ39" s="278" t="str">
        <f t="shared" si="67"/>
        <v>NO OFERTADO</v>
      </c>
      <c r="DK39" s="278"/>
      <c r="DL39" s="278" t="s">
        <v>743</v>
      </c>
      <c r="DM39" s="86"/>
      <c r="DN39" s="86"/>
      <c r="DO39" s="276"/>
      <c r="DP39" s="86">
        <v>0</v>
      </c>
      <c r="DQ39" s="277">
        <f t="shared" si="27"/>
        <v>0</v>
      </c>
      <c r="DR39" s="277">
        <f t="shared" si="28"/>
        <v>0</v>
      </c>
      <c r="DS39" s="278" t="str">
        <f t="shared" si="29"/>
        <v>NO OFERTADO</v>
      </c>
      <c r="DT39" s="278"/>
      <c r="DU39" s="278" t="s">
        <v>743</v>
      </c>
      <c r="DV39" s="86" t="s">
        <v>44</v>
      </c>
      <c r="DW39" s="280">
        <v>801</v>
      </c>
      <c r="DX39" s="288">
        <v>152.19</v>
      </c>
      <c r="DY39" s="280">
        <f t="shared" si="113"/>
        <v>953.19</v>
      </c>
      <c r="DZ39" s="281">
        <f t="shared" si="30"/>
        <v>953.19</v>
      </c>
      <c r="EA39" s="281">
        <f t="shared" si="69"/>
        <v>9531.9000000000015</v>
      </c>
      <c r="EB39" s="278" t="str">
        <f t="shared" si="31"/>
        <v>CUMPLE</v>
      </c>
      <c r="EC39" s="278" t="s">
        <v>829</v>
      </c>
      <c r="ED39" s="278" t="s">
        <v>743</v>
      </c>
      <c r="EE39" s="86" t="s">
        <v>953</v>
      </c>
      <c r="EF39" s="86">
        <v>841.17647058823536</v>
      </c>
      <c r="EG39" s="279">
        <v>159.82352941176472</v>
      </c>
      <c r="EH39" s="86">
        <f t="shared" si="114"/>
        <v>1001.0000000000001</v>
      </c>
      <c r="EI39" s="277">
        <f t="shared" si="32"/>
        <v>1001.0000000000001</v>
      </c>
      <c r="EJ39" s="277">
        <f t="shared" si="73"/>
        <v>10010.000000000002</v>
      </c>
      <c r="EK39" s="278" t="str">
        <f t="shared" si="33"/>
        <v>CUMPLE</v>
      </c>
      <c r="EL39" s="278" t="s">
        <v>828</v>
      </c>
      <c r="EM39" s="278" t="s">
        <v>822</v>
      </c>
      <c r="EN39" s="86"/>
      <c r="EO39" s="86"/>
      <c r="EP39" s="276"/>
      <c r="EQ39" s="86">
        <v>0</v>
      </c>
      <c r="ER39" s="277">
        <f t="shared" si="34"/>
        <v>0</v>
      </c>
      <c r="ES39" s="277">
        <f t="shared" si="35"/>
        <v>0</v>
      </c>
      <c r="ET39" s="278" t="str">
        <f t="shared" si="36"/>
        <v>NO OFERTADO</v>
      </c>
      <c r="EU39" s="278"/>
      <c r="EV39" s="278" t="s">
        <v>743</v>
      </c>
      <c r="EW39" s="86">
        <v>0</v>
      </c>
      <c r="EX39" s="86">
        <v>0</v>
      </c>
      <c r="EY39" s="276">
        <v>0</v>
      </c>
      <c r="EZ39" s="86">
        <v>0</v>
      </c>
      <c r="FA39" s="277">
        <f t="shared" si="37"/>
        <v>0</v>
      </c>
      <c r="FB39" s="277">
        <f t="shared" si="38"/>
        <v>0</v>
      </c>
      <c r="FC39" s="278" t="str">
        <f t="shared" si="39"/>
        <v>NO OFERTADO</v>
      </c>
      <c r="FD39" s="278"/>
      <c r="FE39" s="278" t="s">
        <v>743</v>
      </c>
      <c r="FF39" s="86">
        <v>0</v>
      </c>
      <c r="FG39" s="86"/>
      <c r="FH39" s="279">
        <v>0</v>
      </c>
      <c r="FI39" s="86">
        <v>0</v>
      </c>
      <c r="FJ39" s="277">
        <f t="shared" si="40"/>
        <v>0</v>
      </c>
      <c r="FK39" s="277">
        <f t="shared" si="71"/>
        <v>0</v>
      </c>
      <c r="FL39" s="278" t="str">
        <f t="shared" si="41"/>
        <v>NO OFERTADO</v>
      </c>
      <c r="FM39" s="278"/>
      <c r="FN39" s="278" t="s">
        <v>743</v>
      </c>
      <c r="FO39" s="86"/>
      <c r="FP39" s="86"/>
      <c r="FQ39" s="279"/>
      <c r="FR39" s="86">
        <f t="shared" si="115"/>
        <v>0</v>
      </c>
      <c r="FS39" s="277">
        <f t="shared" si="42"/>
        <v>0</v>
      </c>
      <c r="FT39" s="277">
        <f t="shared" si="43"/>
        <v>0</v>
      </c>
      <c r="FU39" s="278" t="str">
        <f t="shared" si="44"/>
        <v>NO OFERTADO</v>
      </c>
      <c r="FV39" s="278">
        <v>0</v>
      </c>
      <c r="FW39" s="278" t="s">
        <v>743</v>
      </c>
      <c r="FX39" s="86" t="s">
        <v>44</v>
      </c>
      <c r="FY39" s="86">
        <f>+GA39/1.19</f>
        <v>936.13445378151266</v>
      </c>
      <c r="FZ39" s="279">
        <f>+FY39*0.19</f>
        <v>177.8655462184874</v>
      </c>
      <c r="GA39" s="86">
        <v>1114</v>
      </c>
      <c r="GB39" s="277">
        <f t="shared" si="45"/>
        <v>1114</v>
      </c>
      <c r="GC39" s="277">
        <f t="shared" si="46"/>
        <v>11140</v>
      </c>
      <c r="GD39" s="278" t="str">
        <f t="shared" si="47"/>
        <v>NO CUMPLE</v>
      </c>
      <c r="GE39" s="278" t="s">
        <v>828</v>
      </c>
      <c r="GF39" s="278" t="s">
        <v>743</v>
      </c>
      <c r="GG39" s="25"/>
    </row>
    <row r="40" spans="1:189" s="19" customFormat="1" x14ac:dyDescent="0.2">
      <c r="A40" s="290">
        <v>31</v>
      </c>
      <c r="B40" s="78" t="s">
        <v>78</v>
      </c>
      <c r="C40" s="77" t="s">
        <v>410</v>
      </c>
      <c r="D40" s="123">
        <v>1</v>
      </c>
      <c r="E40" s="309" t="s">
        <v>32</v>
      </c>
      <c r="F40" s="315">
        <v>922.25</v>
      </c>
      <c r="G40" s="123">
        <v>7</v>
      </c>
      <c r="H40" s="86">
        <f t="shared" si="48"/>
        <v>6455.75</v>
      </c>
      <c r="I40" s="86"/>
      <c r="J40" s="86"/>
      <c r="K40" s="279">
        <f t="shared" si="97"/>
        <v>0</v>
      </c>
      <c r="L40" s="86">
        <f t="shared" si="50"/>
        <v>0</v>
      </c>
      <c r="M40" s="277">
        <f t="shared" si="0"/>
        <v>0</v>
      </c>
      <c r="N40" s="277">
        <f t="shared" si="51"/>
        <v>0</v>
      </c>
      <c r="O40" s="278" t="str">
        <f t="shared" si="1"/>
        <v>NO OFERTADO</v>
      </c>
      <c r="P40" s="278"/>
      <c r="Q40" s="278" t="s">
        <v>743</v>
      </c>
      <c r="R40" s="278"/>
      <c r="S40" s="284"/>
      <c r="T40" s="279"/>
      <c r="U40" s="86"/>
      <c r="V40" s="277">
        <f t="shared" si="2"/>
        <v>0</v>
      </c>
      <c r="W40" s="277">
        <f t="shared" si="52"/>
        <v>0</v>
      </c>
      <c r="X40" s="278" t="str">
        <f t="shared" si="3"/>
        <v>NO OFERTADO</v>
      </c>
      <c r="Y40" s="278">
        <v>0</v>
      </c>
      <c r="Z40" s="314" t="s">
        <v>743</v>
      </c>
      <c r="AA40" s="311" t="s">
        <v>935</v>
      </c>
      <c r="AB40" s="86">
        <v>807</v>
      </c>
      <c r="AC40" s="276">
        <v>153</v>
      </c>
      <c r="AD40" s="86">
        <f t="shared" si="74"/>
        <v>960</v>
      </c>
      <c r="AE40" s="277">
        <f t="shared" si="96"/>
        <v>960</v>
      </c>
      <c r="AF40" s="277">
        <f t="shared" si="5"/>
        <v>6720</v>
      </c>
      <c r="AG40" s="278" t="str">
        <f t="shared" si="6"/>
        <v>CUMPLE</v>
      </c>
      <c r="AH40" s="278" t="s">
        <v>828</v>
      </c>
      <c r="AI40" s="278" t="s">
        <v>822</v>
      </c>
      <c r="AJ40" s="86"/>
      <c r="AK40" s="86"/>
      <c r="AL40" s="279"/>
      <c r="AM40" s="86">
        <f t="shared" si="54"/>
        <v>0</v>
      </c>
      <c r="AN40" s="277">
        <f t="shared" si="7"/>
        <v>0</v>
      </c>
      <c r="AO40" s="277">
        <f t="shared" si="8"/>
        <v>0</v>
      </c>
      <c r="AP40" s="278" t="str">
        <f t="shared" si="9"/>
        <v>NO OFERTADO</v>
      </c>
      <c r="AQ40" s="278"/>
      <c r="AR40" s="278" t="s">
        <v>743</v>
      </c>
      <c r="AS40" s="86" t="s">
        <v>756</v>
      </c>
      <c r="AT40" s="86">
        <v>980</v>
      </c>
      <c r="AU40" s="279">
        <v>186</v>
      </c>
      <c r="AV40" s="86">
        <f t="shared" si="107"/>
        <v>1166</v>
      </c>
      <c r="AW40" s="277">
        <f t="shared" si="10"/>
        <v>1166</v>
      </c>
      <c r="AX40" s="277">
        <f t="shared" si="75"/>
        <v>8162</v>
      </c>
      <c r="AY40" s="278" t="str">
        <f t="shared" si="11"/>
        <v>NO CUMPLE</v>
      </c>
      <c r="AZ40" s="278" t="s">
        <v>828</v>
      </c>
      <c r="BA40" s="278" t="s">
        <v>743</v>
      </c>
      <c r="BB40" s="86"/>
      <c r="BC40" s="86"/>
      <c r="BD40" s="279"/>
      <c r="BE40" s="86">
        <f t="shared" si="57"/>
        <v>0</v>
      </c>
      <c r="BF40" s="277">
        <f t="shared" si="12"/>
        <v>0</v>
      </c>
      <c r="BG40" s="277">
        <f t="shared" si="58"/>
        <v>0</v>
      </c>
      <c r="BH40" s="278" t="str">
        <f t="shared" si="13"/>
        <v>NO OFERTADO</v>
      </c>
      <c r="BI40" s="278">
        <v>0</v>
      </c>
      <c r="BJ40" s="278" t="s">
        <v>743</v>
      </c>
      <c r="BK40" s="86"/>
      <c r="BL40" s="86"/>
      <c r="BM40" s="276"/>
      <c r="BN40" s="280">
        <f t="shared" si="108"/>
        <v>0</v>
      </c>
      <c r="BO40" s="281">
        <f t="shared" si="14"/>
        <v>0</v>
      </c>
      <c r="BP40" s="281">
        <f t="shared" si="15"/>
        <v>0</v>
      </c>
      <c r="BQ40" s="278" t="str">
        <f t="shared" si="60"/>
        <v>NO OFERTADO</v>
      </c>
      <c r="BR40" s="278">
        <f>VLOOKUP(B40,'[1]ANEXO TECNICO'!$B$3:$P$334,15,0)</f>
        <v>0</v>
      </c>
      <c r="BS40" s="278" t="s">
        <v>743</v>
      </c>
      <c r="BT40" s="280" t="s">
        <v>761</v>
      </c>
      <c r="BU40" s="280">
        <v>1628.1000000000001</v>
      </c>
      <c r="BV40" s="288">
        <v>309.33900000000006</v>
      </c>
      <c r="BW40" s="289">
        <f t="shared" si="117"/>
        <v>1937.4390000000003</v>
      </c>
      <c r="BX40" s="277">
        <f t="shared" si="118"/>
        <v>1937.4390000000003</v>
      </c>
      <c r="BY40" s="277">
        <f t="shared" si="16"/>
        <v>13562.073000000002</v>
      </c>
      <c r="BZ40" s="278" t="str">
        <f t="shared" si="17"/>
        <v>NO CUMPLE</v>
      </c>
      <c r="CA40" s="278" t="s">
        <v>828</v>
      </c>
      <c r="CB40" s="278" t="s">
        <v>743</v>
      </c>
      <c r="CC40" s="283"/>
      <c r="CD40" s="283"/>
      <c r="CE40" s="276"/>
      <c r="CF40" s="86">
        <f t="shared" si="109"/>
        <v>0</v>
      </c>
      <c r="CG40" s="277">
        <f t="shared" si="62"/>
        <v>0</v>
      </c>
      <c r="CH40" s="277">
        <f t="shared" si="18"/>
        <v>0</v>
      </c>
      <c r="CI40" s="278" t="str">
        <f t="shared" si="19"/>
        <v>NO OFERTADO</v>
      </c>
      <c r="CJ40" s="278"/>
      <c r="CK40" s="278" t="s">
        <v>743</v>
      </c>
      <c r="CL40" s="86"/>
      <c r="CM40" s="86"/>
      <c r="CN40" s="276"/>
      <c r="CO40" s="86">
        <f t="shared" si="110"/>
        <v>0</v>
      </c>
      <c r="CP40" s="277">
        <f t="shared" si="20"/>
        <v>0</v>
      </c>
      <c r="CQ40" s="277">
        <f t="shared" si="21"/>
        <v>0</v>
      </c>
      <c r="CR40" s="278" t="str">
        <f t="shared" si="22"/>
        <v>NO OFERTADO</v>
      </c>
      <c r="CS40" s="278"/>
      <c r="CT40" s="278" t="s">
        <v>743</v>
      </c>
      <c r="CU40" s="86" t="s">
        <v>44</v>
      </c>
      <c r="CV40" s="280">
        <v>765</v>
      </c>
      <c r="CW40" s="288">
        <f t="shared" si="116"/>
        <v>145.35</v>
      </c>
      <c r="CX40" s="280">
        <f t="shared" si="111"/>
        <v>910.35</v>
      </c>
      <c r="CY40" s="281">
        <f t="shared" si="23"/>
        <v>910.35</v>
      </c>
      <c r="CZ40" s="281">
        <f t="shared" si="24"/>
        <v>6372.45</v>
      </c>
      <c r="DA40" s="278" t="str">
        <f t="shared" si="25"/>
        <v>CUMPLE</v>
      </c>
      <c r="DB40" s="278" t="s">
        <v>830</v>
      </c>
      <c r="DC40" s="278" t="s">
        <v>822</v>
      </c>
      <c r="DD40" s="86"/>
      <c r="DE40" s="86"/>
      <c r="DF40" s="276"/>
      <c r="DG40" s="86">
        <f t="shared" si="112"/>
        <v>0</v>
      </c>
      <c r="DH40" s="277">
        <f t="shared" si="26"/>
        <v>0</v>
      </c>
      <c r="DI40" s="277">
        <f t="shared" si="66"/>
        <v>0</v>
      </c>
      <c r="DJ40" s="278" t="str">
        <f t="shared" si="67"/>
        <v>NO OFERTADO</v>
      </c>
      <c r="DK40" s="278"/>
      <c r="DL40" s="278" t="s">
        <v>743</v>
      </c>
      <c r="DM40" s="86"/>
      <c r="DN40" s="86"/>
      <c r="DO40" s="276"/>
      <c r="DP40" s="86">
        <v>0</v>
      </c>
      <c r="DQ40" s="277">
        <f t="shared" si="27"/>
        <v>0</v>
      </c>
      <c r="DR40" s="277">
        <f t="shared" si="28"/>
        <v>0</v>
      </c>
      <c r="DS40" s="278" t="str">
        <f t="shared" si="29"/>
        <v>NO OFERTADO</v>
      </c>
      <c r="DT40" s="278"/>
      <c r="DU40" s="278" t="s">
        <v>743</v>
      </c>
      <c r="DV40" s="86" t="s">
        <v>44</v>
      </c>
      <c r="DW40" s="280">
        <v>1428</v>
      </c>
      <c r="DX40" s="288">
        <v>271.32</v>
      </c>
      <c r="DY40" s="280">
        <f t="shared" si="113"/>
        <v>1699.32</v>
      </c>
      <c r="DZ40" s="281">
        <f t="shared" si="30"/>
        <v>1699.32</v>
      </c>
      <c r="EA40" s="281">
        <f t="shared" si="69"/>
        <v>11895.24</v>
      </c>
      <c r="EB40" s="278" t="str">
        <f t="shared" si="31"/>
        <v>NO CUMPLE</v>
      </c>
      <c r="EC40" s="278" t="s">
        <v>829</v>
      </c>
      <c r="ED40" s="278" t="s">
        <v>743</v>
      </c>
      <c r="EE40" s="86" t="s">
        <v>953</v>
      </c>
      <c r="EF40" s="86">
        <v>841.17647058823536</v>
      </c>
      <c r="EG40" s="279">
        <v>159.82352941176472</v>
      </c>
      <c r="EH40" s="86">
        <f t="shared" si="114"/>
        <v>1001.0000000000001</v>
      </c>
      <c r="EI40" s="277">
        <f t="shared" si="32"/>
        <v>1001.0000000000001</v>
      </c>
      <c r="EJ40" s="277">
        <f t="shared" si="73"/>
        <v>7007.0000000000009</v>
      </c>
      <c r="EK40" s="278" t="str">
        <f t="shared" si="33"/>
        <v>CUMPLE</v>
      </c>
      <c r="EL40" s="278" t="s">
        <v>828</v>
      </c>
      <c r="EM40" s="278" t="s">
        <v>822</v>
      </c>
      <c r="EN40" s="86"/>
      <c r="EO40" s="86"/>
      <c r="EP40" s="276"/>
      <c r="EQ40" s="86">
        <v>0</v>
      </c>
      <c r="ER40" s="277">
        <f t="shared" si="34"/>
        <v>0</v>
      </c>
      <c r="ES40" s="277">
        <f t="shared" si="35"/>
        <v>0</v>
      </c>
      <c r="ET40" s="278" t="str">
        <f t="shared" si="36"/>
        <v>NO OFERTADO</v>
      </c>
      <c r="EU40" s="278"/>
      <c r="EV40" s="278" t="s">
        <v>743</v>
      </c>
      <c r="EW40" s="86">
        <v>0</v>
      </c>
      <c r="EX40" s="86">
        <v>0</v>
      </c>
      <c r="EY40" s="276">
        <v>0</v>
      </c>
      <c r="EZ40" s="86">
        <v>0</v>
      </c>
      <c r="FA40" s="277">
        <f t="shared" si="37"/>
        <v>0</v>
      </c>
      <c r="FB40" s="277">
        <f t="shared" si="38"/>
        <v>0</v>
      </c>
      <c r="FC40" s="278" t="str">
        <f t="shared" si="39"/>
        <v>NO OFERTADO</v>
      </c>
      <c r="FD40" s="278"/>
      <c r="FE40" s="278" t="s">
        <v>743</v>
      </c>
      <c r="FF40" s="86">
        <v>0</v>
      </c>
      <c r="FG40" s="86"/>
      <c r="FH40" s="279">
        <v>0</v>
      </c>
      <c r="FI40" s="86">
        <v>0</v>
      </c>
      <c r="FJ40" s="277">
        <f t="shared" si="40"/>
        <v>0</v>
      </c>
      <c r="FK40" s="277">
        <f t="shared" si="71"/>
        <v>0</v>
      </c>
      <c r="FL40" s="278" t="str">
        <f t="shared" si="41"/>
        <v>NO OFERTADO</v>
      </c>
      <c r="FM40" s="278"/>
      <c r="FN40" s="278" t="s">
        <v>743</v>
      </c>
      <c r="FO40" s="86"/>
      <c r="FP40" s="86"/>
      <c r="FQ40" s="279"/>
      <c r="FR40" s="86">
        <f t="shared" si="115"/>
        <v>0</v>
      </c>
      <c r="FS40" s="277">
        <f t="shared" si="42"/>
        <v>0</v>
      </c>
      <c r="FT40" s="277">
        <f t="shared" si="43"/>
        <v>0</v>
      </c>
      <c r="FU40" s="278" t="str">
        <f t="shared" si="44"/>
        <v>NO OFERTADO</v>
      </c>
      <c r="FV40" s="278">
        <v>0</v>
      </c>
      <c r="FW40" s="278" t="s">
        <v>743</v>
      </c>
      <c r="FX40" s="86" t="s">
        <v>44</v>
      </c>
      <c r="FY40" s="86">
        <f t="shared" ref="FY40:FY44" si="119">+GA40/1.19</f>
        <v>1665.546218487395</v>
      </c>
      <c r="FZ40" s="279">
        <f t="shared" ref="FZ40:FZ44" si="120">+FY40*0.19</f>
        <v>316.45378151260508</v>
      </c>
      <c r="GA40" s="86">
        <v>1982</v>
      </c>
      <c r="GB40" s="277">
        <f t="shared" si="45"/>
        <v>1982</v>
      </c>
      <c r="GC40" s="277">
        <f t="shared" si="46"/>
        <v>13874</v>
      </c>
      <c r="GD40" s="278" t="str">
        <f t="shared" si="47"/>
        <v>NO CUMPLE</v>
      </c>
      <c r="GE40" s="278" t="s">
        <v>828</v>
      </c>
      <c r="GF40" s="278" t="s">
        <v>743</v>
      </c>
      <c r="GG40" s="25"/>
    </row>
    <row r="41" spans="1:189" s="19" customFormat="1" x14ac:dyDescent="0.2">
      <c r="A41" s="290">
        <v>32</v>
      </c>
      <c r="B41" s="78" t="s">
        <v>79</v>
      </c>
      <c r="C41" s="77" t="s">
        <v>411</v>
      </c>
      <c r="D41" s="123">
        <v>1</v>
      </c>
      <c r="E41" s="309" t="s">
        <v>32</v>
      </c>
      <c r="F41" s="315">
        <v>922.25</v>
      </c>
      <c r="G41" s="123">
        <v>12</v>
      </c>
      <c r="H41" s="86">
        <f t="shared" si="48"/>
        <v>11067</v>
      </c>
      <c r="I41" s="86"/>
      <c r="J41" s="86"/>
      <c r="K41" s="279">
        <f t="shared" si="97"/>
        <v>0</v>
      </c>
      <c r="L41" s="86">
        <f t="shared" si="50"/>
        <v>0</v>
      </c>
      <c r="M41" s="277">
        <f t="shared" si="0"/>
        <v>0</v>
      </c>
      <c r="N41" s="277">
        <f t="shared" si="51"/>
        <v>0</v>
      </c>
      <c r="O41" s="278" t="str">
        <f t="shared" si="1"/>
        <v>NO OFERTADO</v>
      </c>
      <c r="P41" s="278"/>
      <c r="Q41" s="278" t="s">
        <v>743</v>
      </c>
      <c r="R41" s="278"/>
      <c r="S41" s="284"/>
      <c r="T41" s="279"/>
      <c r="U41" s="86"/>
      <c r="V41" s="277">
        <f t="shared" si="2"/>
        <v>0</v>
      </c>
      <c r="W41" s="277">
        <f t="shared" si="52"/>
        <v>0</v>
      </c>
      <c r="X41" s="278" t="str">
        <f t="shared" si="3"/>
        <v>NO OFERTADO</v>
      </c>
      <c r="Y41" s="278">
        <v>0</v>
      </c>
      <c r="Z41" s="314" t="s">
        <v>743</v>
      </c>
      <c r="AA41" s="311" t="s">
        <v>935</v>
      </c>
      <c r="AB41" s="86">
        <v>807</v>
      </c>
      <c r="AC41" s="276">
        <v>153</v>
      </c>
      <c r="AD41" s="86">
        <f t="shared" si="74"/>
        <v>960</v>
      </c>
      <c r="AE41" s="277">
        <f t="shared" si="96"/>
        <v>960</v>
      </c>
      <c r="AF41" s="277">
        <f t="shared" si="5"/>
        <v>11520</v>
      </c>
      <c r="AG41" s="278" t="str">
        <f t="shared" si="6"/>
        <v>CUMPLE</v>
      </c>
      <c r="AH41" s="278" t="s">
        <v>828</v>
      </c>
      <c r="AI41" s="278" t="s">
        <v>822</v>
      </c>
      <c r="AJ41" s="86"/>
      <c r="AK41" s="86"/>
      <c r="AL41" s="279"/>
      <c r="AM41" s="86">
        <f t="shared" si="54"/>
        <v>0</v>
      </c>
      <c r="AN41" s="277">
        <f t="shared" si="7"/>
        <v>0</v>
      </c>
      <c r="AO41" s="277">
        <f t="shared" si="8"/>
        <v>0</v>
      </c>
      <c r="AP41" s="278" t="str">
        <f t="shared" si="9"/>
        <v>NO OFERTADO</v>
      </c>
      <c r="AQ41" s="278"/>
      <c r="AR41" s="278" t="s">
        <v>743</v>
      </c>
      <c r="AS41" s="86" t="s">
        <v>756</v>
      </c>
      <c r="AT41" s="86">
        <v>980</v>
      </c>
      <c r="AU41" s="279">
        <v>186</v>
      </c>
      <c r="AV41" s="86">
        <f>+AT41+AU41</f>
        <v>1166</v>
      </c>
      <c r="AW41" s="277">
        <f t="shared" si="10"/>
        <v>1166</v>
      </c>
      <c r="AX41" s="277">
        <f t="shared" si="75"/>
        <v>13992</v>
      </c>
      <c r="AY41" s="278" t="str">
        <f t="shared" si="11"/>
        <v>NO CUMPLE</v>
      </c>
      <c r="AZ41" s="278" t="s">
        <v>828</v>
      </c>
      <c r="BA41" s="278" t="s">
        <v>743</v>
      </c>
      <c r="BB41" s="86"/>
      <c r="BC41" s="86"/>
      <c r="BD41" s="279"/>
      <c r="BE41" s="86">
        <f t="shared" si="57"/>
        <v>0</v>
      </c>
      <c r="BF41" s="277">
        <f t="shared" si="12"/>
        <v>0</v>
      </c>
      <c r="BG41" s="277">
        <f t="shared" si="58"/>
        <v>0</v>
      </c>
      <c r="BH41" s="278" t="str">
        <f t="shared" si="13"/>
        <v>NO OFERTADO</v>
      </c>
      <c r="BI41" s="278">
        <v>0</v>
      </c>
      <c r="BJ41" s="278" t="s">
        <v>743</v>
      </c>
      <c r="BK41" s="86"/>
      <c r="BL41" s="86"/>
      <c r="BM41" s="276"/>
      <c r="BN41" s="280">
        <f>+BL41+BM41</f>
        <v>0</v>
      </c>
      <c r="BO41" s="281">
        <f t="shared" si="14"/>
        <v>0</v>
      </c>
      <c r="BP41" s="281">
        <f t="shared" si="15"/>
        <v>0</v>
      </c>
      <c r="BQ41" s="278" t="str">
        <f t="shared" si="60"/>
        <v>NO OFERTADO</v>
      </c>
      <c r="BR41" s="278">
        <f>VLOOKUP(B41,'[1]ANEXO TECNICO'!$B$3:$P$334,15,0)</f>
        <v>0</v>
      </c>
      <c r="BS41" s="278" t="s">
        <v>743</v>
      </c>
      <c r="BT41" s="280" t="s">
        <v>761</v>
      </c>
      <c r="BU41" s="280">
        <v>1628.1000000000001</v>
      </c>
      <c r="BV41" s="288">
        <v>309.33900000000006</v>
      </c>
      <c r="BW41" s="289">
        <f t="shared" si="117"/>
        <v>1937.4390000000003</v>
      </c>
      <c r="BX41" s="277">
        <f t="shared" si="118"/>
        <v>1937.4390000000003</v>
      </c>
      <c r="BY41" s="277">
        <f t="shared" si="16"/>
        <v>23249.268000000004</v>
      </c>
      <c r="BZ41" s="278" t="str">
        <f t="shared" si="17"/>
        <v>NO CUMPLE</v>
      </c>
      <c r="CA41" s="278" t="s">
        <v>828</v>
      </c>
      <c r="CB41" s="278" t="s">
        <v>743</v>
      </c>
      <c r="CC41" s="283"/>
      <c r="CD41" s="283"/>
      <c r="CE41" s="276">
        <f>+CD41*0.19</f>
        <v>0</v>
      </c>
      <c r="CF41" s="86">
        <f>+CD41+CE41</f>
        <v>0</v>
      </c>
      <c r="CG41" s="277">
        <f t="shared" si="62"/>
        <v>0</v>
      </c>
      <c r="CH41" s="277">
        <f t="shared" si="18"/>
        <v>0</v>
      </c>
      <c r="CI41" s="278" t="str">
        <f t="shared" si="19"/>
        <v>NO OFERTADO</v>
      </c>
      <c r="CJ41" s="278"/>
      <c r="CK41" s="278" t="s">
        <v>743</v>
      </c>
      <c r="CL41" s="86"/>
      <c r="CM41" s="86"/>
      <c r="CN41" s="276"/>
      <c r="CO41" s="86">
        <f>+CM41+CN41</f>
        <v>0</v>
      </c>
      <c r="CP41" s="277">
        <f t="shared" si="20"/>
        <v>0</v>
      </c>
      <c r="CQ41" s="277">
        <f t="shared" si="21"/>
        <v>0</v>
      </c>
      <c r="CR41" s="278" t="str">
        <f t="shared" si="22"/>
        <v>NO OFERTADO</v>
      </c>
      <c r="CS41" s="278"/>
      <c r="CT41" s="278" t="s">
        <v>743</v>
      </c>
      <c r="CU41" s="86" t="s">
        <v>44</v>
      </c>
      <c r="CV41" s="280">
        <v>765</v>
      </c>
      <c r="CW41" s="288">
        <f t="shared" si="116"/>
        <v>145.35</v>
      </c>
      <c r="CX41" s="280">
        <f>+CV41+CW41</f>
        <v>910.35</v>
      </c>
      <c r="CY41" s="281">
        <f t="shared" si="23"/>
        <v>910.35</v>
      </c>
      <c r="CZ41" s="281">
        <f t="shared" si="24"/>
        <v>10924.2</v>
      </c>
      <c r="DA41" s="278" t="str">
        <f t="shared" si="25"/>
        <v>CUMPLE</v>
      </c>
      <c r="DB41" s="278" t="s">
        <v>830</v>
      </c>
      <c r="DC41" s="278" t="s">
        <v>822</v>
      </c>
      <c r="DD41" s="86"/>
      <c r="DE41" s="86"/>
      <c r="DF41" s="276"/>
      <c r="DG41" s="86">
        <f>+DE41+DF41</f>
        <v>0</v>
      </c>
      <c r="DH41" s="277">
        <f t="shared" si="26"/>
        <v>0</v>
      </c>
      <c r="DI41" s="277">
        <f t="shared" si="66"/>
        <v>0</v>
      </c>
      <c r="DJ41" s="278" t="str">
        <f t="shared" si="67"/>
        <v>NO OFERTADO</v>
      </c>
      <c r="DK41" s="278"/>
      <c r="DL41" s="278" t="s">
        <v>743</v>
      </c>
      <c r="DM41" s="86"/>
      <c r="DN41" s="86"/>
      <c r="DO41" s="276"/>
      <c r="DP41" s="86">
        <v>0</v>
      </c>
      <c r="DQ41" s="277">
        <f t="shared" si="27"/>
        <v>0</v>
      </c>
      <c r="DR41" s="277">
        <f t="shared" si="28"/>
        <v>0</v>
      </c>
      <c r="DS41" s="278" t="str">
        <f t="shared" si="29"/>
        <v>NO OFERTADO</v>
      </c>
      <c r="DT41" s="278"/>
      <c r="DU41" s="278" t="s">
        <v>743</v>
      </c>
      <c r="DV41" s="86" t="s">
        <v>44</v>
      </c>
      <c r="DW41" s="280">
        <v>1428</v>
      </c>
      <c r="DX41" s="288">
        <v>271.32</v>
      </c>
      <c r="DY41" s="280">
        <f>+DW41+DX41</f>
        <v>1699.32</v>
      </c>
      <c r="DZ41" s="281">
        <f t="shared" si="30"/>
        <v>1699.32</v>
      </c>
      <c r="EA41" s="281">
        <f t="shared" si="69"/>
        <v>20391.84</v>
      </c>
      <c r="EB41" s="278" t="str">
        <f t="shared" si="31"/>
        <v>NO CUMPLE</v>
      </c>
      <c r="EC41" s="278" t="s">
        <v>829</v>
      </c>
      <c r="ED41" s="278" t="s">
        <v>743</v>
      </c>
      <c r="EE41" s="86" t="s">
        <v>953</v>
      </c>
      <c r="EF41" s="86">
        <v>841.17647058823536</v>
      </c>
      <c r="EG41" s="279">
        <v>159.82352941176472</v>
      </c>
      <c r="EH41" s="86">
        <f>+EF41+EG41</f>
        <v>1001.0000000000001</v>
      </c>
      <c r="EI41" s="277">
        <f t="shared" si="32"/>
        <v>1001.0000000000001</v>
      </c>
      <c r="EJ41" s="277">
        <f t="shared" si="73"/>
        <v>12012.000000000002</v>
      </c>
      <c r="EK41" s="278" t="str">
        <f t="shared" si="33"/>
        <v>CUMPLE</v>
      </c>
      <c r="EL41" s="278" t="s">
        <v>828</v>
      </c>
      <c r="EM41" s="278" t="s">
        <v>822</v>
      </c>
      <c r="EN41" s="86"/>
      <c r="EO41" s="86"/>
      <c r="EP41" s="276"/>
      <c r="EQ41" s="86">
        <v>0</v>
      </c>
      <c r="ER41" s="277">
        <f t="shared" si="34"/>
        <v>0</v>
      </c>
      <c r="ES41" s="277">
        <f t="shared" si="35"/>
        <v>0</v>
      </c>
      <c r="ET41" s="278" t="str">
        <f t="shared" si="36"/>
        <v>NO OFERTADO</v>
      </c>
      <c r="EU41" s="278"/>
      <c r="EV41" s="278" t="s">
        <v>743</v>
      </c>
      <c r="EW41" s="86">
        <v>0</v>
      </c>
      <c r="EX41" s="86">
        <v>0</v>
      </c>
      <c r="EY41" s="276">
        <v>0</v>
      </c>
      <c r="EZ41" s="86">
        <v>0</v>
      </c>
      <c r="FA41" s="277">
        <f t="shared" si="37"/>
        <v>0</v>
      </c>
      <c r="FB41" s="277">
        <f t="shared" si="38"/>
        <v>0</v>
      </c>
      <c r="FC41" s="278" t="str">
        <f t="shared" si="39"/>
        <v>NO OFERTADO</v>
      </c>
      <c r="FD41" s="278"/>
      <c r="FE41" s="278" t="s">
        <v>743</v>
      </c>
      <c r="FF41" s="86">
        <v>0</v>
      </c>
      <c r="FG41" s="86"/>
      <c r="FH41" s="279">
        <v>0</v>
      </c>
      <c r="FI41" s="86">
        <v>0</v>
      </c>
      <c r="FJ41" s="277">
        <f t="shared" si="40"/>
        <v>0</v>
      </c>
      <c r="FK41" s="277">
        <f t="shared" si="71"/>
        <v>0</v>
      </c>
      <c r="FL41" s="278" t="str">
        <f t="shared" si="41"/>
        <v>NO OFERTADO</v>
      </c>
      <c r="FM41" s="278"/>
      <c r="FN41" s="278" t="s">
        <v>743</v>
      </c>
      <c r="FO41" s="86"/>
      <c r="FP41" s="86"/>
      <c r="FQ41" s="279"/>
      <c r="FR41" s="86">
        <f>+FP41+FQ41</f>
        <v>0</v>
      </c>
      <c r="FS41" s="277">
        <f t="shared" si="42"/>
        <v>0</v>
      </c>
      <c r="FT41" s="277">
        <f t="shared" si="43"/>
        <v>0</v>
      </c>
      <c r="FU41" s="278" t="str">
        <f t="shared" si="44"/>
        <v>NO OFERTADO</v>
      </c>
      <c r="FV41" s="278">
        <v>0</v>
      </c>
      <c r="FW41" s="278" t="s">
        <v>743</v>
      </c>
      <c r="FX41" s="86" t="s">
        <v>44</v>
      </c>
      <c r="FY41" s="86">
        <f t="shared" si="119"/>
        <v>1665.546218487395</v>
      </c>
      <c r="FZ41" s="279">
        <f t="shared" si="120"/>
        <v>316.45378151260508</v>
      </c>
      <c r="GA41" s="86">
        <v>1982</v>
      </c>
      <c r="GB41" s="277">
        <f t="shared" si="45"/>
        <v>1982</v>
      </c>
      <c r="GC41" s="277">
        <f t="shared" si="46"/>
        <v>23784</v>
      </c>
      <c r="GD41" s="278" t="str">
        <f t="shared" si="47"/>
        <v>NO CUMPLE</v>
      </c>
      <c r="GE41" s="278" t="s">
        <v>828</v>
      </c>
      <c r="GF41" s="278" t="s">
        <v>743</v>
      </c>
      <c r="GG41" s="25"/>
    </row>
    <row r="42" spans="1:189" s="19" customFormat="1" x14ac:dyDescent="0.2">
      <c r="A42" s="290">
        <v>33</v>
      </c>
      <c r="B42" s="78" t="s">
        <v>80</v>
      </c>
      <c r="C42" s="77" t="s">
        <v>412</v>
      </c>
      <c r="D42" s="123">
        <v>1</v>
      </c>
      <c r="E42" s="309" t="s">
        <v>32</v>
      </c>
      <c r="F42" s="315">
        <v>922.25</v>
      </c>
      <c r="G42" s="123">
        <v>28</v>
      </c>
      <c r="H42" s="86">
        <f t="shared" si="48"/>
        <v>25823</v>
      </c>
      <c r="I42" s="86"/>
      <c r="J42" s="86"/>
      <c r="K42" s="279">
        <f t="shared" si="97"/>
        <v>0</v>
      </c>
      <c r="L42" s="86">
        <f t="shared" si="50"/>
        <v>0</v>
      </c>
      <c r="M42" s="277">
        <f t="shared" si="0"/>
        <v>0</v>
      </c>
      <c r="N42" s="277">
        <f t="shared" si="51"/>
        <v>0</v>
      </c>
      <c r="O42" s="278" t="str">
        <f t="shared" si="1"/>
        <v>NO OFERTADO</v>
      </c>
      <c r="P42" s="278"/>
      <c r="Q42" s="278" t="s">
        <v>743</v>
      </c>
      <c r="R42" s="278"/>
      <c r="S42" s="284"/>
      <c r="T42" s="279"/>
      <c r="U42" s="86"/>
      <c r="V42" s="277">
        <f t="shared" si="2"/>
        <v>0</v>
      </c>
      <c r="W42" s="277">
        <f t="shared" si="52"/>
        <v>0</v>
      </c>
      <c r="X42" s="278" t="str">
        <f t="shared" si="3"/>
        <v>NO OFERTADO</v>
      </c>
      <c r="Y42" s="278">
        <v>0</v>
      </c>
      <c r="Z42" s="314" t="s">
        <v>743</v>
      </c>
      <c r="AA42" s="311" t="s">
        <v>935</v>
      </c>
      <c r="AB42" s="86">
        <v>807</v>
      </c>
      <c r="AC42" s="276">
        <v>153</v>
      </c>
      <c r="AD42" s="86">
        <f t="shared" si="74"/>
        <v>960</v>
      </c>
      <c r="AE42" s="277">
        <f t="shared" si="96"/>
        <v>960</v>
      </c>
      <c r="AF42" s="277">
        <f t="shared" si="5"/>
        <v>26880</v>
      </c>
      <c r="AG42" s="278" t="str">
        <f t="shared" si="6"/>
        <v>CUMPLE</v>
      </c>
      <c r="AH42" s="278" t="s">
        <v>828</v>
      </c>
      <c r="AI42" s="278" t="s">
        <v>822</v>
      </c>
      <c r="AJ42" s="86"/>
      <c r="AK42" s="86"/>
      <c r="AL42" s="279"/>
      <c r="AM42" s="86">
        <f t="shared" si="54"/>
        <v>0</v>
      </c>
      <c r="AN42" s="277">
        <f t="shared" si="7"/>
        <v>0</v>
      </c>
      <c r="AO42" s="277">
        <f t="shared" si="8"/>
        <v>0</v>
      </c>
      <c r="AP42" s="278" t="str">
        <f t="shared" si="9"/>
        <v>NO OFERTADO</v>
      </c>
      <c r="AQ42" s="278"/>
      <c r="AR42" s="278" t="s">
        <v>743</v>
      </c>
      <c r="AS42" s="86" t="s">
        <v>756</v>
      </c>
      <c r="AT42" s="86">
        <v>980</v>
      </c>
      <c r="AU42" s="279">
        <v>186</v>
      </c>
      <c r="AV42" s="86">
        <f>+AT42+AU42</f>
        <v>1166</v>
      </c>
      <c r="AW42" s="277">
        <f t="shared" si="10"/>
        <v>1166</v>
      </c>
      <c r="AX42" s="277">
        <f t="shared" si="75"/>
        <v>32648</v>
      </c>
      <c r="AY42" s="278" t="str">
        <f t="shared" si="11"/>
        <v>NO CUMPLE</v>
      </c>
      <c r="AZ42" s="278" t="s">
        <v>828</v>
      </c>
      <c r="BA42" s="278" t="s">
        <v>743</v>
      </c>
      <c r="BB42" s="86"/>
      <c r="BC42" s="86"/>
      <c r="BD42" s="279"/>
      <c r="BE42" s="86">
        <f t="shared" si="57"/>
        <v>0</v>
      </c>
      <c r="BF42" s="277">
        <f t="shared" si="12"/>
        <v>0</v>
      </c>
      <c r="BG42" s="277">
        <f t="shared" si="58"/>
        <v>0</v>
      </c>
      <c r="BH42" s="278" t="str">
        <f t="shared" si="13"/>
        <v>NO OFERTADO</v>
      </c>
      <c r="BI42" s="278">
        <v>0</v>
      </c>
      <c r="BJ42" s="278" t="s">
        <v>743</v>
      </c>
      <c r="BK42" s="86"/>
      <c r="BL42" s="86"/>
      <c r="BM42" s="276"/>
      <c r="BN42" s="280">
        <f>+BL42+BM42</f>
        <v>0</v>
      </c>
      <c r="BO42" s="281">
        <f t="shared" si="14"/>
        <v>0</v>
      </c>
      <c r="BP42" s="281">
        <f t="shared" si="15"/>
        <v>0</v>
      </c>
      <c r="BQ42" s="278" t="str">
        <f t="shared" si="60"/>
        <v>NO OFERTADO</v>
      </c>
      <c r="BR42" s="278">
        <f>VLOOKUP(B42,'[1]ANEXO TECNICO'!$B$3:$P$334,15,0)</f>
        <v>0</v>
      </c>
      <c r="BS42" s="278" t="s">
        <v>743</v>
      </c>
      <c r="BT42" s="280" t="s">
        <v>761</v>
      </c>
      <c r="BU42" s="280">
        <v>2227.0950000000003</v>
      </c>
      <c r="BV42" s="288">
        <v>423.14805000000007</v>
      </c>
      <c r="BW42" s="289">
        <f t="shared" si="117"/>
        <v>2650.2430500000005</v>
      </c>
      <c r="BX42" s="277">
        <f t="shared" si="118"/>
        <v>2650.2430500000005</v>
      </c>
      <c r="BY42" s="277">
        <f t="shared" si="16"/>
        <v>74206.805400000012</v>
      </c>
      <c r="BZ42" s="278" t="str">
        <f t="shared" si="17"/>
        <v>NO CUMPLE</v>
      </c>
      <c r="CA42" s="278" t="s">
        <v>828</v>
      </c>
      <c r="CB42" s="278" t="s">
        <v>743</v>
      </c>
      <c r="CC42" s="283"/>
      <c r="CD42" s="283"/>
      <c r="CE42" s="276">
        <f>+CD42*0.19</f>
        <v>0</v>
      </c>
      <c r="CF42" s="86">
        <f>+CD42+CE42</f>
        <v>0</v>
      </c>
      <c r="CG42" s="277">
        <f t="shared" si="62"/>
        <v>0</v>
      </c>
      <c r="CH42" s="277">
        <f t="shared" si="18"/>
        <v>0</v>
      </c>
      <c r="CI42" s="278" t="str">
        <f t="shared" si="19"/>
        <v>NO OFERTADO</v>
      </c>
      <c r="CJ42" s="278"/>
      <c r="CK42" s="278" t="s">
        <v>743</v>
      </c>
      <c r="CL42" s="86"/>
      <c r="CM42" s="86"/>
      <c r="CN42" s="276"/>
      <c r="CO42" s="86">
        <f>+CM42+CN42</f>
        <v>0</v>
      </c>
      <c r="CP42" s="277">
        <f t="shared" si="20"/>
        <v>0</v>
      </c>
      <c r="CQ42" s="277">
        <f t="shared" si="21"/>
        <v>0</v>
      </c>
      <c r="CR42" s="278" t="str">
        <f t="shared" si="22"/>
        <v>NO OFERTADO</v>
      </c>
      <c r="CS42" s="278"/>
      <c r="CT42" s="278" t="s">
        <v>743</v>
      </c>
      <c r="CU42" s="86" t="s">
        <v>44</v>
      </c>
      <c r="CV42" s="280">
        <v>765</v>
      </c>
      <c r="CW42" s="288">
        <f t="shared" si="116"/>
        <v>145.35</v>
      </c>
      <c r="CX42" s="280">
        <f>+CV42+CW42</f>
        <v>910.35</v>
      </c>
      <c r="CY42" s="281">
        <f t="shared" si="23"/>
        <v>910.35</v>
      </c>
      <c r="CZ42" s="281">
        <f t="shared" si="24"/>
        <v>25489.8</v>
      </c>
      <c r="DA42" s="278" t="str">
        <f t="shared" si="25"/>
        <v>CUMPLE</v>
      </c>
      <c r="DB42" s="278" t="s">
        <v>830</v>
      </c>
      <c r="DC42" s="278" t="s">
        <v>822</v>
      </c>
      <c r="DD42" s="86"/>
      <c r="DE42" s="86"/>
      <c r="DF42" s="276"/>
      <c r="DG42" s="86">
        <f>+DE42+DF42</f>
        <v>0</v>
      </c>
      <c r="DH42" s="277">
        <f t="shared" si="26"/>
        <v>0</v>
      </c>
      <c r="DI42" s="277">
        <f t="shared" si="66"/>
        <v>0</v>
      </c>
      <c r="DJ42" s="278" t="str">
        <f t="shared" si="67"/>
        <v>NO OFERTADO</v>
      </c>
      <c r="DK42" s="278"/>
      <c r="DL42" s="278" t="s">
        <v>743</v>
      </c>
      <c r="DM42" s="86"/>
      <c r="DN42" s="86"/>
      <c r="DO42" s="276"/>
      <c r="DP42" s="86">
        <v>0</v>
      </c>
      <c r="DQ42" s="277">
        <f t="shared" si="27"/>
        <v>0</v>
      </c>
      <c r="DR42" s="277">
        <f t="shared" si="28"/>
        <v>0</v>
      </c>
      <c r="DS42" s="278" t="str">
        <f t="shared" si="29"/>
        <v>NO OFERTADO</v>
      </c>
      <c r="DT42" s="278"/>
      <c r="DU42" s="278" t="s">
        <v>743</v>
      </c>
      <c r="DV42" s="86" t="s">
        <v>44</v>
      </c>
      <c r="DW42" s="280">
        <v>1952</v>
      </c>
      <c r="DX42" s="288">
        <v>370.88</v>
      </c>
      <c r="DY42" s="280">
        <f>+DW42+DX42</f>
        <v>2322.88</v>
      </c>
      <c r="DZ42" s="281">
        <f t="shared" si="30"/>
        <v>2322.88</v>
      </c>
      <c r="EA42" s="281">
        <f t="shared" si="69"/>
        <v>65040.639999999999</v>
      </c>
      <c r="EB42" s="278" t="str">
        <f t="shared" si="31"/>
        <v>NO CUMPLE</v>
      </c>
      <c r="EC42" s="278" t="s">
        <v>829</v>
      </c>
      <c r="ED42" s="278" t="s">
        <v>743</v>
      </c>
      <c r="EE42" s="86" t="s">
        <v>953</v>
      </c>
      <c r="EF42" s="86">
        <v>841.17647058823536</v>
      </c>
      <c r="EG42" s="279">
        <v>159.82352941176472</v>
      </c>
      <c r="EH42" s="86">
        <f>+EF42+EG42</f>
        <v>1001.0000000000001</v>
      </c>
      <c r="EI42" s="277">
        <f t="shared" si="32"/>
        <v>1001.0000000000001</v>
      </c>
      <c r="EJ42" s="277">
        <f t="shared" si="73"/>
        <v>28028.000000000004</v>
      </c>
      <c r="EK42" s="278" t="str">
        <f t="shared" si="33"/>
        <v>CUMPLE</v>
      </c>
      <c r="EL42" s="278" t="s">
        <v>828</v>
      </c>
      <c r="EM42" s="278" t="s">
        <v>822</v>
      </c>
      <c r="EN42" s="86"/>
      <c r="EO42" s="86"/>
      <c r="EP42" s="276"/>
      <c r="EQ42" s="86">
        <v>0</v>
      </c>
      <c r="ER42" s="277">
        <f t="shared" si="34"/>
        <v>0</v>
      </c>
      <c r="ES42" s="277">
        <f t="shared" si="35"/>
        <v>0</v>
      </c>
      <c r="ET42" s="278" t="str">
        <f t="shared" si="36"/>
        <v>NO OFERTADO</v>
      </c>
      <c r="EU42" s="278"/>
      <c r="EV42" s="278" t="s">
        <v>743</v>
      </c>
      <c r="EW42" s="86">
        <v>0</v>
      </c>
      <c r="EX42" s="86">
        <v>0</v>
      </c>
      <c r="EY42" s="276">
        <v>0</v>
      </c>
      <c r="EZ42" s="86">
        <v>0</v>
      </c>
      <c r="FA42" s="277">
        <f t="shared" si="37"/>
        <v>0</v>
      </c>
      <c r="FB42" s="277">
        <f t="shared" si="38"/>
        <v>0</v>
      </c>
      <c r="FC42" s="278" t="str">
        <f t="shared" si="39"/>
        <v>NO OFERTADO</v>
      </c>
      <c r="FD42" s="278"/>
      <c r="FE42" s="278" t="s">
        <v>743</v>
      </c>
      <c r="FF42" s="86">
        <v>0</v>
      </c>
      <c r="FG42" s="86"/>
      <c r="FH42" s="279">
        <v>0</v>
      </c>
      <c r="FI42" s="86">
        <v>0</v>
      </c>
      <c r="FJ42" s="277">
        <f t="shared" si="40"/>
        <v>0</v>
      </c>
      <c r="FK42" s="277">
        <f t="shared" si="71"/>
        <v>0</v>
      </c>
      <c r="FL42" s="278" t="str">
        <f t="shared" si="41"/>
        <v>NO OFERTADO</v>
      </c>
      <c r="FM42" s="278"/>
      <c r="FN42" s="278" t="s">
        <v>743</v>
      </c>
      <c r="FO42" s="86"/>
      <c r="FP42" s="86"/>
      <c r="FQ42" s="279"/>
      <c r="FR42" s="86">
        <f>+FP42+FQ42</f>
        <v>0</v>
      </c>
      <c r="FS42" s="277">
        <f t="shared" si="42"/>
        <v>0</v>
      </c>
      <c r="FT42" s="277">
        <f t="shared" si="43"/>
        <v>0</v>
      </c>
      <c r="FU42" s="278" t="str">
        <f t="shared" si="44"/>
        <v>NO OFERTADO</v>
      </c>
      <c r="FV42" s="278">
        <v>0</v>
      </c>
      <c r="FW42" s="278" t="s">
        <v>743</v>
      </c>
      <c r="FX42" s="86" t="s">
        <v>44</v>
      </c>
      <c r="FY42" s="86">
        <f t="shared" si="119"/>
        <v>2280.6722689075632</v>
      </c>
      <c r="FZ42" s="279">
        <f t="shared" si="120"/>
        <v>433.32773109243703</v>
      </c>
      <c r="GA42" s="86">
        <v>2714</v>
      </c>
      <c r="GB42" s="277">
        <f t="shared" si="45"/>
        <v>2714</v>
      </c>
      <c r="GC42" s="277">
        <f t="shared" si="46"/>
        <v>75992</v>
      </c>
      <c r="GD42" s="278" t="str">
        <f t="shared" si="47"/>
        <v>NO CUMPLE</v>
      </c>
      <c r="GE42" s="278" t="s">
        <v>828</v>
      </c>
      <c r="GF42" s="278" t="s">
        <v>743</v>
      </c>
      <c r="GG42" s="25"/>
    </row>
    <row r="43" spans="1:189" s="19" customFormat="1" x14ac:dyDescent="0.2">
      <c r="A43" s="290">
        <v>34</v>
      </c>
      <c r="B43" s="78" t="s">
        <v>81</v>
      </c>
      <c r="C43" s="77" t="s">
        <v>413</v>
      </c>
      <c r="D43" s="123">
        <v>1</v>
      </c>
      <c r="E43" s="309" t="s">
        <v>32</v>
      </c>
      <c r="F43" s="315">
        <v>922.25</v>
      </c>
      <c r="G43" s="123">
        <v>55</v>
      </c>
      <c r="H43" s="86">
        <f t="shared" si="48"/>
        <v>50723.75</v>
      </c>
      <c r="I43" s="86"/>
      <c r="J43" s="86"/>
      <c r="K43" s="279">
        <f t="shared" si="97"/>
        <v>0</v>
      </c>
      <c r="L43" s="86">
        <f t="shared" si="50"/>
        <v>0</v>
      </c>
      <c r="M43" s="277">
        <f t="shared" si="0"/>
        <v>0</v>
      </c>
      <c r="N43" s="277">
        <f t="shared" si="51"/>
        <v>0</v>
      </c>
      <c r="O43" s="278" t="str">
        <f t="shared" si="1"/>
        <v>NO OFERTADO</v>
      </c>
      <c r="P43" s="278"/>
      <c r="Q43" s="278" t="s">
        <v>743</v>
      </c>
      <c r="R43" s="278"/>
      <c r="S43" s="284"/>
      <c r="T43" s="279"/>
      <c r="U43" s="86"/>
      <c r="V43" s="277">
        <f t="shared" si="2"/>
        <v>0</v>
      </c>
      <c r="W43" s="277">
        <f t="shared" si="52"/>
        <v>0</v>
      </c>
      <c r="X43" s="278" t="str">
        <f t="shared" si="3"/>
        <v>NO OFERTADO</v>
      </c>
      <c r="Y43" s="278">
        <v>0</v>
      </c>
      <c r="Z43" s="314" t="s">
        <v>743</v>
      </c>
      <c r="AA43" s="311" t="s">
        <v>935</v>
      </c>
      <c r="AB43" s="86">
        <v>807</v>
      </c>
      <c r="AC43" s="276">
        <v>153</v>
      </c>
      <c r="AD43" s="86">
        <f t="shared" si="74"/>
        <v>960</v>
      </c>
      <c r="AE43" s="277">
        <f t="shared" si="96"/>
        <v>960</v>
      </c>
      <c r="AF43" s="277">
        <f t="shared" si="5"/>
        <v>52800</v>
      </c>
      <c r="AG43" s="278" t="str">
        <f t="shared" si="6"/>
        <v>CUMPLE</v>
      </c>
      <c r="AH43" s="278" t="s">
        <v>828</v>
      </c>
      <c r="AI43" s="278" t="s">
        <v>822</v>
      </c>
      <c r="AJ43" s="86"/>
      <c r="AK43" s="86"/>
      <c r="AL43" s="279"/>
      <c r="AM43" s="86">
        <f t="shared" si="54"/>
        <v>0</v>
      </c>
      <c r="AN43" s="277">
        <f t="shared" si="7"/>
        <v>0</v>
      </c>
      <c r="AO43" s="277">
        <f t="shared" si="8"/>
        <v>0</v>
      </c>
      <c r="AP43" s="278" t="str">
        <f t="shared" si="9"/>
        <v>NO OFERTADO</v>
      </c>
      <c r="AQ43" s="278"/>
      <c r="AR43" s="278" t="s">
        <v>743</v>
      </c>
      <c r="AS43" s="86" t="s">
        <v>756</v>
      </c>
      <c r="AT43" s="86">
        <v>980</v>
      </c>
      <c r="AU43" s="279">
        <v>186</v>
      </c>
      <c r="AV43" s="86">
        <f t="shared" ref="AV43:AV48" si="121">AT43+AU43</f>
        <v>1166</v>
      </c>
      <c r="AW43" s="277">
        <f t="shared" si="10"/>
        <v>1166</v>
      </c>
      <c r="AX43" s="277">
        <f t="shared" si="75"/>
        <v>64130</v>
      </c>
      <c r="AY43" s="278" t="str">
        <f t="shared" si="11"/>
        <v>NO CUMPLE</v>
      </c>
      <c r="AZ43" s="278" t="s">
        <v>828</v>
      </c>
      <c r="BA43" s="278" t="s">
        <v>743</v>
      </c>
      <c r="BB43" s="86"/>
      <c r="BC43" s="86"/>
      <c r="BD43" s="279"/>
      <c r="BE43" s="86">
        <f t="shared" si="57"/>
        <v>0</v>
      </c>
      <c r="BF43" s="277">
        <f t="shared" si="12"/>
        <v>0</v>
      </c>
      <c r="BG43" s="277">
        <f t="shared" si="58"/>
        <v>0</v>
      </c>
      <c r="BH43" s="278" t="str">
        <f t="shared" si="13"/>
        <v>NO OFERTADO</v>
      </c>
      <c r="BI43" s="278">
        <v>0</v>
      </c>
      <c r="BJ43" s="278" t="s">
        <v>743</v>
      </c>
      <c r="BK43" s="86"/>
      <c r="BL43" s="86"/>
      <c r="BM43" s="276"/>
      <c r="BN43" s="280">
        <f t="shared" ref="BN43:BN48" si="122">BL43+BM43</f>
        <v>0</v>
      </c>
      <c r="BO43" s="281">
        <f t="shared" si="14"/>
        <v>0</v>
      </c>
      <c r="BP43" s="281">
        <f t="shared" si="15"/>
        <v>0</v>
      </c>
      <c r="BQ43" s="278" t="str">
        <f t="shared" ref="BQ43:BQ61" si="123">+IF(BN43=0,"NO OFERTADO",IF(BN43&lt;=($F43*(1+$KI$4)),"CUMPLE","NO CUMPLE"))</f>
        <v>NO OFERTADO</v>
      </c>
      <c r="BR43" s="278">
        <f>VLOOKUP(B43,'[1]ANEXO TECNICO'!$B$3:$P$334,15,0)</f>
        <v>0</v>
      </c>
      <c r="BS43" s="278" t="s">
        <v>743</v>
      </c>
      <c r="BT43" s="280" t="s">
        <v>761</v>
      </c>
      <c r="BU43" s="280">
        <v>2227.0950000000003</v>
      </c>
      <c r="BV43" s="288">
        <v>423.14805000000007</v>
      </c>
      <c r="BW43" s="289">
        <f t="shared" si="117"/>
        <v>2650.2430500000005</v>
      </c>
      <c r="BX43" s="277">
        <f t="shared" si="118"/>
        <v>2650.2430500000005</v>
      </c>
      <c r="BY43" s="277">
        <f t="shared" si="16"/>
        <v>145763.36775000003</v>
      </c>
      <c r="BZ43" s="278" t="str">
        <f t="shared" si="17"/>
        <v>NO CUMPLE</v>
      </c>
      <c r="CA43" s="278" t="s">
        <v>828</v>
      </c>
      <c r="CB43" s="278" t="s">
        <v>743</v>
      </c>
      <c r="CC43" s="283"/>
      <c r="CD43" s="283"/>
      <c r="CE43" s="276"/>
      <c r="CF43" s="86">
        <f t="shared" ref="CF43:CF48" si="124">CD43+CE43</f>
        <v>0</v>
      </c>
      <c r="CG43" s="277">
        <f t="shared" si="62"/>
        <v>0</v>
      </c>
      <c r="CH43" s="277">
        <f t="shared" si="18"/>
        <v>0</v>
      </c>
      <c r="CI43" s="278" t="str">
        <f t="shared" si="19"/>
        <v>NO OFERTADO</v>
      </c>
      <c r="CJ43" s="278"/>
      <c r="CK43" s="278" t="s">
        <v>743</v>
      </c>
      <c r="CL43" s="86"/>
      <c r="CM43" s="86"/>
      <c r="CN43" s="276"/>
      <c r="CO43" s="86">
        <f t="shared" ref="CO43:CO48" si="125">CM43+CN43</f>
        <v>0</v>
      </c>
      <c r="CP43" s="277">
        <f t="shared" si="20"/>
        <v>0</v>
      </c>
      <c r="CQ43" s="277">
        <f t="shared" si="21"/>
        <v>0</v>
      </c>
      <c r="CR43" s="278" t="str">
        <f t="shared" si="22"/>
        <v>NO OFERTADO</v>
      </c>
      <c r="CS43" s="278"/>
      <c r="CT43" s="278" t="s">
        <v>743</v>
      </c>
      <c r="CU43" s="86" t="s">
        <v>44</v>
      </c>
      <c r="CV43" s="280">
        <v>765</v>
      </c>
      <c r="CW43" s="288">
        <f t="shared" si="116"/>
        <v>145.35</v>
      </c>
      <c r="CX43" s="280">
        <f t="shared" ref="CX43:CX48" si="126">CV43+CW43</f>
        <v>910.35</v>
      </c>
      <c r="CY43" s="281">
        <f t="shared" si="23"/>
        <v>910.35</v>
      </c>
      <c r="CZ43" s="281">
        <f t="shared" si="24"/>
        <v>50069.25</v>
      </c>
      <c r="DA43" s="278" t="str">
        <f t="shared" si="25"/>
        <v>CUMPLE</v>
      </c>
      <c r="DB43" s="278" t="s">
        <v>830</v>
      </c>
      <c r="DC43" s="278" t="s">
        <v>822</v>
      </c>
      <c r="DD43" s="86"/>
      <c r="DE43" s="86"/>
      <c r="DF43" s="276"/>
      <c r="DG43" s="86">
        <f t="shared" ref="DG43:DG48" si="127">DE43+DF43</f>
        <v>0</v>
      </c>
      <c r="DH43" s="277">
        <f t="shared" si="26"/>
        <v>0</v>
      </c>
      <c r="DI43" s="277">
        <f t="shared" si="66"/>
        <v>0</v>
      </c>
      <c r="DJ43" s="278" t="str">
        <f t="shared" si="67"/>
        <v>NO OFERTADO</v>
      </c>
      <c r="DK43" s="278"/>
      <c r="DL43" s="278" t="s">
        <v>743</v>
      </c>
      <c r="DM43" s="86"/>
      <c r="DN43" s="86"/>
      <c r="DO43" s="276"/>
      <c r="DP43" s="86">
        <v>0</v>
      </c>
      <c r="DQ43" s="277">
        <f t="shared" si="27"/>
        <v>0</v>
      </c>
      <c r="DR43" s="277">
        <f t="shared" si="28"/>
        <v>0</v>
      </c>
      <c r="DS43" s="278" t="str">
        <f t="shared" si="29"/>
        <v>NO OFERTADO</v>
      </c>
      <c r="DT43" s="278"/>
      <c r="DU43" s="278" t="s">
        <v>743</v>
      </c>
      <c r="DV43" s="86" t="s">
        <v>44</v>
      </c>
      <c r="DW43" s="280">
        <v>1952</v>
      </c>
      <c r="DX43" s="288">
        <v>370.88</v>
      </c>
      <c r="DY43" s="280">
        <f t="shared" ref="DY43:DY48" si="128">DW43+DX43</f>
        <v>2322.88</v>
      </c>
      <c r="DZ43" s="281">
        <f t="shared" si="30"/>
        <v>2322.88</v>
      </c>
      <c r="EA43" s="281">
        <f t="shared" si="69"/>
        <v>127758.40000000001</v>
      </c>
      <c r="EB43" s="278" t="str">
        <f t="shared" si="31"/>
        <v>NO CUMPLE</v>
      </c>
      <c r="EC43" s="278" t="s">
        <v>829</v>
      </c>
      <c r="ED43" s="278" t="s">
        <v>743</v>
      </c>
      <c r="EE43" s="86" t="s">
        <v>953</v>
      </c>
      <c r="EF43" s="86">
        <v>841.17647058823536</v>
      </c>
      <c r="EG43" s="279">
        <v>159.82352941176472</v>
      </c>
      <c r="EH43" s="86">
        <f t="shared" ref="EH43:EH48" si="129">EF43+EG43</f>
        <v>1001.0000000000001</v>
      </c>
      <c r="EI43" s="277">
        <f t="shared" si="32"/>
        <v>1001.0000000000001</v>
      </c>
      <c r="EJ43" s="277">
        <f t="shared" si="73"/>
        <v>55055.000000000007</v>
      </c>
      <c r="EK43" s="278" t="str">
        <f t="shared" si="33"/>
        <v>CUMPLE</v>
      </c>
      <c r="EL43" s="278" t="s">
        <v>828</v>
      </c>
      <c r="EM43" s="278" t="s">
        <v>822</v>
      </c>
      <c r="EN43" s="86"/>
      <c r="EO43" s="86"/>
      <c r="EP43" s="276"/>
      <c r="EQ43" s="86">
        <v>0</v>
      </c>
      <c r="ER43" s="277">
        <f t="shared" si="34"/>
        <v>0</v>
      </c>
      <c r="ES43" s="277">
        <f t="shared" si="35"/>
        <v>0</v>
      </c>
      <c r="ET43" s="278" t="str">
        <f t="shared" si="36"/>
        <v>NO OFERTADO</v>
      </c>
      <c r="EU43" s="278"/>
      <c r="EV43" s="278" t="s">
        <v>743</v>
      </c>
      <c r="EW43" s="86">
        <v>0</v>
      </c>
      <c r="EX43" s="86">
        <v>0</v>
      </c>
      <c r="EY43" s="276">
        <v>0</v>
      </c>
      <c r="EZ43" s="86">
        <v>0</v>
      </c>
      <c r="FA43" s="277">
        <f t="shared" si="37"/>
        <v>0</v>
      </c>
      <c r="FB43" s="277">
        <f t="shared" si="38"/>
        <v>0</v>
      </c>
      <c r="FC43" s="278" t="str">
        <f t="shared" si="39"/>
        <v>NO OFERTADO</v>
      </c>
      <c r="FD43" s="278"/>
      <c r="FE43" s="278" t="s">
        <v>743</v>
      </c>
      <c r="FF43" s="86">
        <v>0</v>
      </c>
      <c r="FG43" s="86"/>
      <c r="FH43" s="279">
        <v>0</v>
      </c>
      <c r="FI43" s="86">
        <v>0</v>
      </c>
      <c r="FJ43" s="277">
        <f t="shared" si="40"/>
        <v>0</v>
      </c>
      <c r="FK43" s="277">
        <f t="shared" si="71"/>
        <v>0</v>
      </c>
      <c r="FL43" s="278" t="str">
        <f t="shared" si="41"/>
        <v>NO OFERTADO</v>
      </c>
      <c r="FM43" s="278"/>
      <c r="FN43" s="278" t="s">
        <v>743</v>
      </c>
      <c r="FO43" s="86"/>
      <c r="FP43" s="86"/>
      <c r="FQ43" s="279"/>
      <c r="FR43" s="86">
        <f t="shared" ref="FR43:FR48" si="130">FP43+FQ43</f>
        <v>0</v>
      </c>
      <c r="FS43" s="277">
        <f t="shared" si="42"/>
        <v>0</v>
      </c>
      <c r="FT43" s="277">
        <f t="shared" si="43"/>
        <v>0</v>
      </c>
      <c r="FU43" s="278" t="str">
        <f t="shared" si="44"/>
        <v>NO OFERTADO</v>
      </c>
      <c r="FV43" s="278">
        <v>0</v>
      </c>
      <c r="FW43" s="278" t="s">
        <v>743</v>
      </c>
      <c r="FX43" s="86" t="s">
        <v>44</v>
      </c>
      <c r="FY43" s="86">
        <f t="shared" si="119"/>
        <v>2280.6722689075632</v>
      </c>
      <c r="FZ43" s="279">
        <f t="shared" si="120"/>
        <v>433.32773109243703</v>
      </c>
      <c r="GA43" s="86">
        <v>2714</v>
      </c>
      <c r="GB43" s="277">
        <f t="shared" si="45"/>
        <v>2714</v>
      </c>
      <c r="GC43" s="277">
        <f t="shared" si="46"/>
        <v>149270</v>
      </c>
      <c r="GD43" s="278" t="str">
        <f t="shared" si="47"/>
        <v>NO CUMPLE</v>
      </c>
      <c r="GE43" s="278" t="s">
        <v>828</v>
      </c>
      <c r="GF43" s="278" t="s">
        <v>743</v>
      </c>
      <c r="GG43" s="25"/>
    </row>
    <row r="44" spans="1:189" s="19" customFormat="1" x14ac:dyDescent="0.2">
      <c r="A44" s="290">
        <v>35</v>
      </c>
      <c r="B44" s="78" t="s">
        <v>82</v>
      </c>
      <c r="C44" s="77" t="s">
        <v>414</v>
      </c>
      <c r="D44" s="123">
        <v>1</v>
      </c>
      <c r="E44" s="309" t="s">
        <v>32</v>
      </c>
      <c r="F44" s="315">
        <v>922.25</v>
      </c>
      <c r="G44" s="123">
        <v>69</v>
      </c>
      <c r="H44" s="86">
        <f t="shared" si="48"/>
        <v>63635.25</v>
      </c>
      <c r="I44" s="86"/>
      <c r="J44" s="86"/>
      <c r="K44" s="279">
        <f t="shared" si="97"/>
        <v>0</v>
      </c>
      <c r="L44" s="86">
        <f t="shared" si="50"/>
        <v>0</v>
      </c>
      <c r="M44" s="277">
        <f t="shared" si="0"/>
        <v>0</v>
      </c>
      <c r="N44" s="277">
        <f t="shared" si="51"/>
        <v>0</v>
      </c>
      <c r="O44" s="278" t="str">
        <f t="shared" si="1"/>
        <v>NO OFERTADO</v>
      </c>
      <c r="P44" s="278"/>
      <c r="Q44" s="278" t="s">
        <v>743</v>
      </c>
      <c r="R44" s="278"/>
      <c r="S44" s="284"/>
      <c r="T44" s="279"/>
      <c r="U44" s="86"/>
      <c r="V44" s="277">
        <f t="shared" si="2"/>
        <v>0</v>
      </c>
      <c r="W44" s="277">
        <f t="shared" si="52"/>
        <v>0</v>
      </c>
      <c r="X44" s="278" t="str">
        <f t="shared" si="3"/>
        <v>NO OFERTADO</v>
      </c>
      <c r="Y44" s="278">
        <v>0</v>
      </c>
      <c r="Z44" s="314" t="s">
        <v>743</v>
      </c>
      <c r="AA44" s="311" t="s">
        <v>935</v>
      </c>
      <c r="AB44" s="86">
        <v>807</v>
      </c>
      <c r="AC44" s="276">
        <v>153</v>
      </c>
      <c r="AD44" s="86">
        <f t="shared" si="74"/>
        <v>960</v>
      </c>
      <c r="AE44" s="277">
        <f t="shared" si="96"/>
        <v>960</v>
      </c>
      <c r="AF44" s="277">
        <f t="shared" si="5"/>
        <v>66240</v>
      </c>
      <c r="AG44" s="278" t="str">
        <f t="shared" si="6"/>
        <v>CUMPLE</v>
      </c>
      <c r="AH44" s="278" t="s">
        <v>828</v>
      </c>
      <c r="AI44" s="278" t="s">
        <v>822</v>
      </c>
      <c r="AJ44" s="86"/>
      <c r="AK44" s="86"/>
      <c r="AL44" s="279"/>
      <c r="AM44" s="86">
        <f t="shared" si="54"/>
        <v>0</v>
      </c>
      <c r="AN44" s="277">
        <f t="shared" si="7"/>
        <v>0</v>
      </c>
      <c r="AO44" s="277">
        <f t="shared" si="8"/>
        <v>0</v>
      </c>
      <c r="AP44" s="278" t="str">
        <f t="shared" si="9"/>
        <v>NO OFERTADO</v>
      </c>
      <c r="AQ44" s="278"/>
      <c r="AR44" s="278" t="s">
        <v>743</v>
      </c>
      <c r="AS44" s="86" t="s">
        <v>756</v>
      </c>
      <c r="AT44" s="86">
        <v>980</v>
      </c>
      <c r="AU44" s="279">
        <v>186</v>
      </c>
      <c r="AV44" s="86">
        <f t="shared" si="121"/>
        <v>1166</v>
      </c>
      <c r="AW44" s="277">
        <f t="shared" si="10"/>
        <v>1166</v>
      </c>
      <c r="AX44" s="277">
        <f t="shared" si="75"/>
        <v>80454</v>
      </c>
      <c r="AY44" s="278" t="str">
        <f t="shared" si="11"/>
        <v>NO CUMPLE</v>
      </c>
      <c r="AZ44" s="278" t="s">
        <v>828</v>
      </c>
      <c r="BA44" s="278" t="s">
        <v>743</v>
      </c>
      <c r="BB44" s="86"/>
      <c r="BC44" s="86"/>
      <c r="BD44" s="279"/>
      <c r="BE44" s="86">
        <f t="shared" si="57"/>
        <v>0</v>
      </c>
      <c r="BF44" s="277">
        <f t="shared" si="12"/>
        <v>0</v>
      </c>
      <c r="BG44" s="277">
        <f t="shared" si="58"/>
        <v>0</v>
      </c>
      <c r="BH44" s="278" t="str">
        <f t="shared" si="13"/>
        <v>NO OFERTADO</v>
      </c>
      <c r="BI44" s="278">
        <v>0</v>
      </c>
      <c r="BJ44" s="278" t="s">
        <v>743</v>
      </c>
      <c r="BK44" s="86"/>
      <c r="BL44" s="86"/>
      <c r="BM44" s="276"/>
      <c r="BN44" s="280">
        <f t="shared" si="122"/>
        <v>0</v>
      </c>
      <c r="BO44" s="281">
        <f t="shared" si="14"/>
        <v>0</v>
      </c>
      <c r="BP44" s="281">
        <f t="shared" si="15"/>
        <v>0</v>
      </c>
      <c r="BQ44" s="278" t="str">
        <f t="shared" si="123"/>
        <v>NO OFERTADO</v>
      </c>
      <c r="BR44" s="278">
        <f>VLOOKUP(B44,'[1]ANEXO TECNICO'!$B$3:$P$334,15,0)</f>
        <v>0</v>
      </c>
      <c r="BS44" s="278" t="s">
        <v>743</v>
      </c>
      <c r="BT44" s="280" t="s">
        <v>761</v>
      </c>
      <c r="BU44" s="280">
        <v>2227.0950000000003</v>
      </c>
      <c r="BV44" s="288">
        <v>423.14805000000007</v>
      </c>
      <c r="BW44" s="289">
        <f t="shared" si="117"/>
        <v>2650.2430500000005</v>
      </c>
      <c r="BX44" s="277">
        <f t="shared" si="118"/>
        <v>2650.2430500000005</v>
      </c>
      <c r="BY44" s="277">
        <f t="shared" si="16"/>
        <v>182866.77045000004</v>
      </c>
      <c r="BZ44" s="278" t="str">
        <f t="shared" si="17"/>
        <v>NO CUMPLE</v>
      </c>
      <c r="CA44" s="278" t="s">
        <v>828</v>
      </c>
      <c r="CB44" s="278" t="s">
        <v>743</v>
      </c>
      <c r="CC44" s="283"/>
      <c r="CD44" s="283"/>
      <c r="CE44" s="276"/>
      <c r="CF44" s="86">
        <f t="shared" si="124"/>
        <v>0</v>
      </c>
      <c r="CG44" s="277">
        <f t="shared" si="62"/>
        <v>0</v>
      </c>
      <c r="CH44" s="277">
        <f t="shared" si="18"/>
        <v>0</v>
      </c>
      <c r="CI44" s="278" t="str">
        <f t="shared" si="19"/>
        <v>NO OFERTADO</v>
      </c>
      <c r="CJ44" s="278"/>
      <c r="CK44" s="278" t="s">
        <v>743</v>
      </c>
      <c r="CL44" s="86"/>
      <c r="CM44" s="86"/>
      <c r="CN44" s="276"/>
      <c r="CO44" s="86">
        <f t="shared" si="125"/>
        <v>0</v>
      </c>
      <c r="CP44" s="277">
        <f t="shared" si="20"/>
        <v>0</v>
      </c>
      <c r="CQ44" s="277">
        <f t="shared" si="21"/>
        <v>0</v>
      </c>
      <c r="CR44" s="278" t="str">
        <f t="shared" si="22"/>
        <v>NO OFERTADO</v>
      </c>
      <c r="CS44" s="278"/>
      <c r="CT44" s="278" t="s">
        <v>743</v>
      </c>
      <c r="CU44" s="86" t="s">
        <v>44</v>
      </c>
      <c r="CV44" s="280">
        <v>765</v>
      </c>
      <c r="CW44" s="288">
        <f t="shared" si="116"/>
        <v>145.35</v>
      </c>
      <c r="CX44" s="280">
        <f t="shared" si="126"/>
        <v>910.35</v>
      </c>
      <c r="CY44" s="281">
        <f t="shared" si="23"/>
        <v>910.35</v>
      </c>
      <c r="CZ44" s="281">
        <f t="shared" si="24"/>
        <v>62814.15</v>
      </c>
      <c r="DA44" s="278" t="str">
        <f t="shared" si="25"/>
        <v>CUMPLE</v>
      </c>
      <c r="DB44" s="278" t="s">
        <v>830</v>
      </c>
      <c r="DC44" s="278" t="s">
        <v>822</v>
      </c>
      <c r="DD44" s="86"/>
      <c r="DE44" s="86"/>
      <c r="DF44" s="276"/>
      <c r="DG44" s="86">
        <f t="shared" si="127"/>
        <v>0</v>
      </c>
      <c r="DH44" s="277">
        <f t="shared" si="26"/>
        <v>0</v>
      </c>
      <c r="DI44" s="277">
        <f t="shared" si="66"/>
        <v>0</v>
      </c>
      <c r="DJ44" s="278" t="str">
        <f t="shared" si="67"/>
        <v>NO OFERTADO</v>
      </c>
      <c r="DK44" s="278"/>
      <c r="DL44" s="278" t="s">
        <v>743</v>
      </c>
      <c r="DM44" s="86"/>
      <c r="DN44" s="86"/>
      <c r="DO44" s="276"/>
      <c r="DP44" s="86">
        <v>0</v>
      </c>
      <c r="DQ44" s="277">
        <f t="shared" si="27"/>
        <v>0</v>
      </c>
      <c r="DR44" s="277">
        <f t="shared" si="28"/>
        <v>0</v>
      </c>
      <c r="DS44" s="278" t="str">
        <f t="shared" si="29"/>
        <v>NO OFERTADO</v>
      </c>
      <c r="DT44" s="278"/>
      <c r="DU44" s="278" t="s">
        <v>743</v>
      </c>
      <c r="DV44" s="86" t="s">
        <v>44</v>
      </c>
      <c r="DW44" s="280">
        <v>1952</v>
      </c>
      <c r="DX44" s="288">
        <v>370.88</v>
      </c>
      <c r="DY44" s="280">
        <f t="shared" si="128"/>
        <v>2322.88</v>
      </c>
      <c r="DZ44" s="281">
        <f t="shared" si="30"/>
        <v>2322.88</v>
      </c>
      <c r="EA44" s="281">
        <f t="shared" si="69"/>
        <v>160278.72</v>
      </c>
      <c r="EB44" s="278" t="str">
        <f t="shared" si="31"/>
        <v>NO CUMPLE</v>
      </c>
      <c r="EC44" s="278" t="s">
        <v>829</v>
      </c>
      <c r="ED44" s="278" t="s">
        <v>743</v>
      </c>
      <c r="EE44" s="86" t="s">
        <v>953</v>
      </c>
      <c r="EF44" s="86">
        <v>841.17647058823536</v>
      </c>
      <c r="EG44" s="279">
        <v>159.82352941176472</v>
      </c>
      <c r="EH44" s="86">
        <f t="shared" si="129"/>
        <v>1001.0000000000001</v>
      </c>
      <c r="EI44" s="277">
        <f t="shared" si="32"/>
        <v>1001.0000000000001</v>
      </c>
      <c r="EJ44" s="277">
        <f t="shared" si="73"/>
        <v>69069.000000000015</v>
      </c>
      <c r="EK44" s="278" t="str">
        <f t="shared" si="33"/>
        <v>CUMPLE</v>
      </c>
      <c r="EL44" s="278" t="s">
        <v>828</v>
      </c>
      <c r="EM44" s="278" t="s">
        <v>822</v>
      </c>
      <c r="EN44" s="86"/>
      <c r="EO44" s="86"/>
      <c r="EP44" s="276"/>
      <c r="EQ44" s="86">
        <v>0</v>
      </c>
      <c r="ER44" s="277">
        <f t="shared" si="34"/>
        <v>0</v>
      </c>
      <c r="ES44" s="277">
        <f t="shared" si="35"/>
        <v>0</v>
      </c>
      <c r="ET44" s="278" t="str">
        <f t="shared" si="36"/>
        <v>NO OFERTADO</v>
      </c>
      <c r="EU44" s="278"/>
      <c r="EV44" s="278" t="s">
        <v>743</v>
      </c>
      <c r="EW44" s="86">
        <v>0</v>
      </c>
      <c r="EX44" s="86">
        <v>0</v>
      </c>
      <c r="EY44" s="276">
        <v>0</v>
      </c>
      <c r="EZ44" s="86">
        <v>0</v>
      </c>
      <c r="FA44" s="277">
        <f t="shared" si="37"/>
        <v>0</v>
      </c>
      <c r="FB44" s="277">
        <f t="shared" si="38"/>
        <v>0</v>
      </c>
      <c r="FC44" s="278" t="str">
        <f t="shared" si="39"/>
        <v>NO OFERTADO</v>
      </c>
      <c r="FD44" s="278"/>
      <c r="FE44" s="278" t="s">
        <v>743</v>
      </c>
      <c r="FF44" s="86">
        <v>0</v>
      </c>
      <c r="FG44" s="86"/>
      <c r="FH44" s="279">
        <v>0</v>
      </c>
      <c r="FI44" s="86">
        <v>0</v>
      </c>
      <c r="FJ44" s="277">
        <f t="shared" si="40"/>
        <v>0</v>
      </c>
      <c r="FK44" s="277">
        <f t="shared" si="71"/>
        <v>0</v>
      </c>
      <c r="FL44" s="278" t="str">
        <f t="shared" si="41"/>
        <v>NO OFERTADO</v>
      </c>
      <c r="FM44" s="278"/>
      <c r="FN44" s="278" t="s">
        <v>743</v>
      </c>
      <c r="FO44" s="86"/>
      <c r="FP44" s="86"/>
      <c r="FQ44" s="279"/>
      <c r="FR44" s="86">
        <f t="shared" si="130"/>
        <v>0</v>
      </c>
      <c r="FS44" s="277">
        <f t="shared" si="42"/>
        <v>0</v>
      </c>
      <c r="FT44" s="277">
        <f t="shared" si="43"/>
        <v>0</v>
      </c>
      <c r="FU44" s="278" t="str">
        <f t="shared" si="44"/>
        <v>NO OFERTADO</v>
      </c>
      <c r="FV44" s="278">
        <v>0</v>
      </c>
      <c r="FW44" s="278" t="s">
        <v>743</v>
      </c>
      <c r="FX44" s="86" t="s">
        <v>44</v>
      </c>
      <c r="FY44" s="86">
        <f t="shared" si="119"/>
        <v>2280.6722689075632</v>
      </c>
      <c r="FZ44" s="279">
        <f t="shared" si="120"/>
        <v>433.32773109243703</v>
      </c>
      <c r="GA44" s="86">
        <v>2714</v>
      </c>
      <c r="GB44" s="277">
        <f t="shared" si="45"/>
        <v>2714</v>
      </c>
      <c r="GC44" s="277">
        <f t="shared" si="46"/>
        <v>187266</v>
      </c>
      <c r="GD44" s="278" t="str">
        <f t="shared" si="47"/>
        <v>NO CUMPLE</v>
      </c>
      <c r="GE44" s="278" t="s">
        <v>828</v>
      </c>
      <c r="GF44" s="278" t="s">
        <v>743</v>
      </c>
      <c r="GG44" s="25"/>
    </row>
    <row r="45" spans="1:189" s="19" customFormat="1" x14ac:dyDescent="0.2">
      <c r="A45" s="290">
        <v>36</v>
      </c>
      <c r="B45" s="78" t="s">
        <v>83</v>
      </c>
      <c r="C45" s="77" t="s">
        <v>415</v>
      </c>
      <c r="D45" s="123">
        <v>1</v>
      </c>
      <c r="E45" s="309" t="s">
        <v>32</v>
      </c>
      <c r="F45" s="315">
        <v>16362.5</v>
      </c>
      <c r="G45" s="123">
        <v>1</v>
      </c>
      <c r="H45" s="86">
        <f t="shared" si="48"/>
        <v>16362.5</v>
      </c>
      <c r="I45" s="86"/>
      <c r="J45" s="86"/>
      <c r="K45" s="279">
        <f t="shared" si="97"/>
        <v>0</v>
      </c>
      <c r="L45" s="86">
        <f t="shared" si="50"/>
        <v>0</v>
      </c>
      <c r="M45" s="277">
        <f t="shared" si="0"/>
        <v>0</v>
      </c>
      <c r="N45" s="277">
        <f t="shared" si="51"/>
        <v>0</v>
      </c>
      <c r="O45" s="278" t="str">
        <f t="shared" si="1"/>
        <v>NO OFERTADO</v>
      </c>
      <c r="P45" s="278"/>
      <c r="Q45" s="278" t="s">
        <v>743</v>
      </c>
      <c r="R45" s="278"/>
      <c r="S45" s="284"/>
      <c r="T45" s="279"/>
      <c r="U45" s="86"/>
      <c r="V45" s="277">
        <f t="shared" si="2"/>
        <v>0</v>
      </c>
      <c r="W45" s="277">
        <f t="shared" si="52"/>
        <v>0</v>
      </c>
      <c r="X45" s="278" t="str">
        <f t="shared" si="3"/>
        <v>NO OFERTADO</v>
      </c>
      <c r="Y45" s="278">
        <v>0</v>
      </c>
      <c r="Z45" s="314" t="s">
        <v>743</v>
      </c>
      <c r="AA45" s="311" t="s">
        <v>935</v>
      </c>
      <c r="AB45" s="86">
        <v>16591</v>
      </c>
      <c r="AC45" s="279">
        <v>3152</v>
      </c>
      <c r="AD45" s="86">
        <f t="shared" si="74"/>
        <v>19743</v>
      </c>
      <c r="AE45" s="277">
        <f t="shared" si="96"/>
        <v>19743</v>
      </c>
      <c r="AF45" s="277">
        <f t="shared" si="5"/>
        <v>19743</v>
      </c>
      <c r="AG45" s="278" t="str">
        <f t="shared" si="6"/>
        <v>NO CUMPLE</v>
      </c>
      <c r="AH45" s="278" t="s">
        <v>828</v>
      </c>
      <c r="AI45" s="278" t="s">
        <v>743</v>
      </c>
      <c r="AJ45" s="86"/>
      <c r="AK45" s="86"/>
      <c r="AL45" s="279"/>
      <c r="AM45" s="86">
        <f t="shared" si="54"/>
        <v>0</v>
      </c>
      <c r="AN45" s="277">
        <f t="shared" si="7"/>
        <v>0</v>
      </c>
      <c r="AO45" s="277">
        <f t="shared" si="8"/>
        <v>0</v>
      </c>
      <c r="AP45" s="278" t="str">
        <f t="shared" si="9"/>
        <v>NO OFERTADO</v>
      </c>
      <c r="AQ45" s="278"/>
      <c r="AR45" s="278" t="s">
        <v>743</v>
      </c>
      <c r="AS45" s="86" t="s">
        <v>756</v>
      </c>
      <c r="AT45" s="86">
        <v>13750</v>
      </c>
      <c r="AU45" s="279">
        <v>2613</v>
      </c>
      <c r="AV45" s="86">
        <f t="shared" si="121"/>
        <v>16363</v>
      </c>
      <c r="AW45" s="277">
        <f t="shared" si="10"/>
        <v>16363</v>
      </c>
      <c r="AX45" s="277">
        <f t="shared" si="75"/>
        <v>16363</v>
      </c>
      <c r="AY45" s="278" t="str">
        <f t="shared" si="11"/>
        <v>CUMPLE</v>
      </c>
      <c r="AZ45" s="278" t="s">
        <v>828</v>
      </c>
      <c r="BA45" s="278" t="s">
        <v>822</v>
      </c>
      <c r="BB45" s="86"/>
      <c r="BC45" s="86"/>
      <c r="BD45" s="279"/>
      <c r="BE45" s="86">
        <f t="shared" si="57"/>
        <v>0</v>
      </c>
      <c r="BF45" s="277">
        <f t="shared" si="12"/>
        <v>0</v>
      </c>
      <c r="BG45" s="277">
        <f t="shared" si="58"/>
        <v>0</v>
      </c>
      <c r="BH45" s="278" t="str">
        <f t="shared" si="13"/>
        <v>NO OFERTADO</v>
      </c>
      <c r="BI45" s="278">
        <v>0</v>
      </c>
      <c r="BJ45" s="278" t="s">
        <v>743</v>
      </c>
      <c r="BK45" s="86"/>
      <c r="BL45" s="86"/>
      <c r="BM45" s="276"/>
      <c r="BN45" s="280">
        <f t="shared" si="122"/>
        <v>0</v>
      </c>
      <c r="BO45" s="281">
        <f t="shared" si="14"/>
        <v>0</v>
      </c>
      <c r="BP45" s="281">
        <f t="shared" si="15"/>
        <v>0</v>
      </c>
      <c r="BQ45" s="278" t="str">
        <f t="shared" si="123"/>
        <v>NO OFERTADO</v>
      </c>
      <c r="BR45" s="278">
        <f>VLOOKUP(B45,'[1]ANEXO TECNICO'!$B$3:$P$334,15,0)</f>
        <v>0</v>
      </c>
      <c r="BS45" s="278" t="s">
        <v>743</v>
      </c>
      <c r="BT45" s="280"/>
      <c r="BU45" s="280"/>
      <c r="BV45" s="282"/>
      <c r="BW45" s="280"/>
      <c r="BX45" s="277">
        <v>0</v>
      </c>
      <c r="BY45" s="277">
        <f t="shared" si="16"/>
        <v>0</v>
      </c>
      <c r="BZ45" s="278" t="str">
        <f t="shared" si="17"/>
        <v>NO OFERTADO</v>
      </c>
      <c r="CA45" s="278"/>
      <c r="CB45" s="278" t="s">
        <v>743</v>
      </c>
      <c r="CC45" s="283"/>
      <c r="CD45" s="283"/>
      <c r="CE45" s="276"/>
      <c r="CF45" s="86">
        <f t="shared" si="124"/>
        <v>0</v>
      </c>
      <c r="CG45" s="277">
        <f t="shared" si="62"/>
        <v>0</v>
      </c>
      <c r="CH45" s="277">
        <f t="shared" si="18"/>
        <v>0</v>
      </c>
      <c r="CI45" s="278" t="str">
        <f t="shared" si="19"/>
        <v>NO OFERTADO</v>
      </c>
      <c r="CJ45" s="278"/>
      <c r="CK45" s="278" t="s">
        <v>743</v>
      </c>
      <c r="CL45" s="86"/>
      <c r="CM45" s="86"/>
      <c r="CN45" s="276"/>
      <c r="CO45" s="86">
        <f t="shared" si="125"/>
        <v>0</v>
      </c>
      <c r="CP45" s="277">
        <f t="shared" si="20"/>
        <v>0</v>
      </c>
      <c r="CQ45" s="277">
        <f t="shared" si="21"/>
        <v>0</v>
      </c>
      <c r="CR45" s="278" t="str">
        <f t="shared" si="22"/>
        <v>NO OFERTADO</v>
      </c>
      <c r="CS45" s="278"/>
      <c r="CT45" s="278" t="s">
        <v>743</v>
      </c>
      <c r="CU45" s="86"/>
      <c r="CV45" s="280"/>
      <c r="CW45" s="282"/>
      <c r="CX45" s="280">
        <f t="shared" si="126"/>
        <v>0</v>
      </c>
      <c r="CY45" s="281">
        <f t="shared" si="23"/>
        <v>0</v>
      </c>
      <c r="CZ45" s="281">
        <f t="shared" si="24"/>
        <v>0</v>
      </c>
      <c r="DA45" s="278" t="str">
        <f t="shared" si="25"/>
        <v>NO OFERTADO</v>
      </c>
      <c r="DB45" s="278"/>
      <c r="DC45" s="278" t="s">
        <v>743</v>
      </c>
      <c r="DD45" s="86"/>
      <c r="DE45" s="86"/>
      <c r="DF45" s="276"/>
      <c r="DG45" s="86">
        <f t="shared" si="127"/>
        <v>0</v>
      </c>
      <c r="DH45" s="277">
        <f t="shared" si="26"/>
        <v>0</v>
      </c>
      <c r="DI45" s="277">
        <f t="shared" si="66"/>
        <v>0</v>
      </c>
      <c r="DJ45" s="278" t="str">
        <f t="shared" si="67"/>
        <v>NO OFERTADO</v>
      </c>
      <c r="DK45" s="278"/>
      <c r="DL45" s="278" t="s">
        <v>743</v>
      </c>
      <c r="DM45" s="86"/>
      <c r="DN45" s="86"/>
      <c r="DO45" s="276"/>
      <c r="DP45" s="86">
        <v>0</v>
      </c>
      <c r="DQ45" s="277">
        <f t="shared" si="27"/>
        <v>0</v>
      </c>
      <c r="DR45" s="277">
        <f t="shared" si="28"/>
        <v>0</v>
      </c>
      <c r="DS45" s="278" t="str">
        <f t="shared" si="29"/>
        <v>NO OFERTADO</v>
      </c>
      <c r="DT45" s="278"/>
      <c r="DU45" s="278" t="s">
        <v>743</v>
      </c>
      <c r="DV45" s="86" t="s">
        <v>44</v>
      </c>
      <c r="DW45" s="280">
        <v>27256</v>
      </c>
      <c r="DX45" s="288">
        <v>5178.6400000000003</v>
      </c>
      <c r="DY45" s="280">
        <f t="shared" si="128"/>
        <v>32434.639999999999</v>
      </c>
      <c r="DZ45" s="281">
        <f t="shared" si="30"/>
        <v>32434.639999999999</v>
      </c>
      <c r="EA45" s="281">
        <f t="shared" si="69"/>
        <v>32434.639999999999</v>
      </c>
      <c r="EB45" s="278" t="str">
        <f t="shared" si="31"/>
        <v>NO CUMPLE</v>
      </c>
      <c r="EC45" s="278" t="s">
        <v>829</v>
      </c>
      <c r="ED45" s="278" t="s">
        <v>743</v>
      </c>
      <c r="EE45" s="86" t="s">
        <v>953</v>
      </c>
      <c r="EF45" s="86">
        <v>0</v>
      </c>
      <c r="EG45" s="279">
        <v>0</v>
      </c>
      <c r="EH45" s="86">
        <f t="shared" si="129"/>
        <v>0</v>
      </c>
      <c r="EI45" s="277">
        <f t="shared" si="32"/>
        <v>0</v>
      </c>
      <c r="EJ45" s="277">
        <f t="shared" si="73"/>
        <v>0</v>
      </c>
      <c r="EK45" s="278" t="str">
        <f t="shared" si="33"/>
        <v>NO OFERTADO</v>
      </c>
      <c r="EL45" s="278" t="s">
        <v>978</v>
      </c>
      <c r="EM45" s="278" t="s">
        <v>743</v>
      </c>
      <c r="EN45" s="86" t="s">
        <v>44</v>
      </c>
      <c r="EO45" s="86">
        <v>13628</v>
      </c>
      <c r="EP45" s="276">
        <v>2589</v>
      </c>
      <c r="EQ45" s="86">
        <v>16217</v>
      </c>
      <c r="ER45" s="277">
        <f t="shared" si="34"/>
        <v>16217</v>
      </c>
      <c r="ES45" s="277">
        <f t="shared" si="35"/>
        <v>16217</v>
      </c>
      <c r="ET45" s="278" t="str">
        <f t="shared" si="36"/>
        <v>CUMPLE</v>
      </c>
      <c r="EU45" s="278" t="s">
        <v>828</v>
      </c>
      <c r="EV45" s="278" t="s">
        <v>822</v>
      </c>
      <c r="EW45" s="86">
        <v>0</v>
      </c>
      <c r="EX45" s="86">
        <v>0</v>
      </c>
      <c r="EY45" s="276">
        <v>0</v>
      </c>
      <c r="EZ45" s="86">
        <v>0</v>
      </c>
      <c r="FA45" s="277">
        <f t="shared" si="37"/>
        <v>0</v>
      </c>
      <c r="FB45" s="277">
        <f t="shared" si="38"/>
        <v>0</v>
      </c>
      <c r="FC45" s="278" t="str">
        <f t="shared" si="39"/>
        <v>NO OFERTADO</v>
      </c>
      <c r="FD45" s="278"/>
      <c r="FE45" s="278" t="s">
        <v>743</v>
      </c>
      <c r="FF45" s="86">
        <v>0</v>
      </c>
      <c r="FG45" s="86"/>
      <c r="FH45" s="279">
        <v>0</v>
      </c>
      <c r="FI45" s="86">
        <v>0</v>
      </c>
      <c r="FJ45" s="277">
        <f t="shared" si="40"/>
        <v>0</v>
      </c>
      <c r="FK45" s="277">
        <f t="shared" si="71"/>
        <v>0</v>
      </c>
      <c r="FL45" s="278" t="str">
        <f t="shared" si="41"/>
        <v>NO OFERTADO</v>
      </c>
      <c r="FM45" s="278"/>
      <c r="FN45" s="278" t="s">
        <v>743</v>
      </c>
      <c r="FO45" s="86"/>
      <c r="FP45" s="86"/>
      <c r="FQ45" s="279"/>
      <c r="FR45" s="86">
        <f t="shared" si="130"/>
        <v>0</v>
      </c>
      <c r="FS45" s="277">
        <f t="shared" si="42"/>
        <v>0</v>
      </c>
      <c r="FT45" s="277">
        <f t="shared" si="43"/>
        <v>0</v>
      </c>
      <c r="FU45" s="278" t="str">
        <f t="shared" si="44"/>
        <v>NO OFERTADO</v>
      </c>
      <c r="FV45" s="278">
        <v>0</v>
      </c>
      <c r="FW45" s="278" t="s">
        <v>743</v>
      </c>
      <c r="FX45" s="86"/>
      <c r="FY45" s="86"/>
      <c r="FZ45" s="279"/>
      <c r="GA45" s="86"/>
      <c r="GB45" s="277">
        <f t="shared" si="45"/>
        <v>0</v>
      </c>
      <c r="GC45" s="277">
        <f t="shared" si="46"/>
        <v>0</v>
      </c>
      <c r="GD45" s="278" t="str">
        <f t="shared" si="47"/>
        <v>NO OFERTADO</v>
      </c>
      <c r="GE45" s="278"/>
      <c r="GF45" s="278" t="s">
        <v>743</v>
      </c>
      <c r="GG45" s="25"/>
    </row>
    <row r="46" spans="1:189" s="19" customFormat="1" x14ac:dyDescent="0.2">
      <c r="A46" s="290">
        <v>37</v>
      </c>
      <c r="B46" s="78" t="s">
        <v>84</v>
      </c>
      <c r="C46" s="77" t="s">
        <v>416</v>
      </c>
      <c r="D46" s="123">
        <v>1</v>
      </c>
      <c r="E46" s="309" t="s">
        <v>32</v>
      </c>
      <c r="F46" s="315">
        <v>12126.1</v>
      </c>
      <c r="G46" s="123">
        <v>1</v>
      </c>
      <c r="H46" s="86">
        <f t="shared" si="48"/>
        <v>12126.1</v>
      </c>
      <c r="I46" s="86"/>
      <c r="J46" s="86"/>
      <c r="K46" s="279">
        <f t="shared" si="97"/>
        <v>0</v>
      </c>
      <c r="L46" s="86">
        <f t="shared" si="50"/>
        <v>0</v>
      </c>
      <c r="M46" s="277">
        <f t="shared" si="0"/>
        <v>0</v>
      </c>
      <c r="N46" s="277">
        <f t="shared" si="51"/>
        <v>0</v>
      </c>
      <c r="O46" s="278" t="str">
        <f t="shared" si="1"/>
        <v>NO OFERTADO</v>
      </c>
      <c r="P46" s="278"/>
      <c r="Q46" s="278" t="s">
        <v>743</v>
      </c>
      <c r="R46" s="278"/>
      <c r="S46" s="284"/>
      <c r="T46" s="279"/>
      <c r="U46" s="86"/>
      <c r="V46" s="277">
        <f t="shared" si="2"/>
        <v>0</v>
      </c>
      <c r="W46" s="277">
        <f t="shared" si="52"/>
        <v>0</v>
      </c>
      <c r="X46" s="278" t="str">
        <f t="shared" si="3"/>
        <v>NO OFERTADO</v>
      </c>
      <c r="Y46" s="278">
        <v>0</v>
      </c>
      <c r="Z46" s="314" t="s">
        <v>743</v>
      </c>
      <c r="AA46" s="311" t="s">
        <v>935</v>
      </c>
      <c r="AB46" s="86">
        <v>15500</v>
      </c>
      <c r="AC46" s="279">
        <v>2945</v>
      </c>
      <c r="AD46" s="86">
        <f t="shared" si="74"/>
        <v>18445</v>
      </c>
      <c r="AE46" s="277">
        <f t="shared" si="96"/>
        <v>18445</v>
      </c>
      <c r="AF46" s="277">
        <f t="shared" si="5"/>
        <v>18445</v>
      </c>
      <c r="AG46" s="278" t="str">
        <f t="shared" si="6"/>
        <v>NO CUMPLE</v>
      </c>
      <c r="AH46" s="278" t="s">
        <v>828</v>
      </c>
      <c r="AI46" s="278" t="s">
        <v>743</v>
      </c>
      <c r="AJ46" s="86"/>
      <c r="AK46" s="86"/>
      <c r="AL46" s="279"/>
      <c r="AM46" s="86">
        <f t="shared" si="54"/>
        <v>0</v>
      </c>
      <c r="AN46" s="277">
        <f t="shared" si="7"/>
        <v>0</v>
      </c>
      <c r="AO46" s="277">
        <f t="shared" si="8"/>
        <v>0</v>
      </c>
      <c r="AP46" s="278" t="str">
        <f t="shared" si="9"/>
        <v>NO OFERTADO</v>
      </c>
      <c r="AQ46" s="278"/>
      <c r="AR46" s="278" t="s">
        <v>743</v>
      </c>
      <c r="AS46" s="86" t="s">
        <v>756</v>
      </c>
      <c r="AT46" s="86">
        <v>10190</v>
      </c>
      <c r="AU46" s="279">
        <v>1936</v>
      </c>
      <c r="AV46" s="86">
        <f t="shared" si="121"/>
        <v>12126</v>
      </c>
      <c r="AW46" s="277">
        <f t="shared" si="10"/>
        <v>12126</v>
      </c>
      <c r="AX46" s="277">
        <f t="shared" si="75"/>
        <v>12126</v>
      </c>
      <c r="AY46" s="278" t="str">
        <f t="shared" si="11"/>
        <v>CUMPLE</v>
      </c>
      <c r="AZ46" s="278" t="s">
        <v>828</v>
      </c>
      <c r="BA46" s="278" t="s">
        <v>822</v>
      </c>
      <c r="BB46" s="86"/>
      <c r="BC46" s="86"/>
      <c r="BD46" s="279"/>
      <c r="BE46" s="86">
        <f t="shared" si="57"/>
        <v>0</v>
      </c>
      <c r="BF46" s="277">
        <f t="shared" si="12"/>
        <v>0</v>
      </c>
      <c r="BG46" s="277">
        <f t="shared" si="58"/>
        <v>0</v>
      </c>
      <c r="BH46" s="278" t="str">
        <f t="shared" si="13"/>
        <v>NO OFERTADO</v>
      </c>
      <c r="BI46" s="278">
        <v>0</v>
      </c>
      <c r="BJ46" s="278" t="s">
        <v>743</v>
      </c>
      <c r="BK46" s="86"/>
      <c r="BL46" s="86"/>
      <c r="BM46" s="276"/>
      <c r="BN46" s="280">
        <f t="shared" si="122"/>
        <v>0</v>
      </c>
      <c r="BO46" s="281">
        <f t="shared" si="14"/>
        <v>0</v>
      </c>
      <c r="BP46" s="281">
        <f t="shared" si="15"/>
        <v>0</v>
      </c>
      <c r="BQ46" s="278" t="str">
        <f t="shared" si="123"/>
        <v>NO OFERTADO</v>
      </c>
      <c r="BR46" s="278">
        <f>VLOOKUP(B46,'[1]ANEXO TECNICO'!$B$3:$P$334,15,0)</f>
        <v>0</v>
      </c>
      <c r="BS46" s="278" t="s">
        <v>743</v>
      </c>
      <c r="BT46" s="280"/>
      <c r="BU46" s="280"/>
      <c r="BV46" s="282"/>
      <c r="BW46" s="280"/>
      <c r="BX46" s="277">
        <v>0</v>
      </c>
      <c r="BY46" s="277">
        <f t="shared" si="16"/>
        <v>0</v>
      </c>
      <c r="BZ46" s="278" t="str">
        <f t="shared" si="17"/>
        <v>NO OFERTADO</v>
      </c>
      <c r="CA46" s="278"/>
      <c r="CB46" s="278" t="s">
        <v>743</v>
      </c>
      <c r="CC46" s="283"/>
      <c r="CD46" s="283"/>
      <c r="CE46" s="276"/>
      <c r="CF46" s="86">
        <f t="shared" si="124"/>
        <v>0</v>
      </c>
      <c r="CG46" s="277">
        <f t="shared" si="62"/>
        <v>0</v>
      </c>
      <c r="CH46" s="277">
        <f t="shared" si="18"/>
        <v>0</v>
      </c>
      <c r="CI46" s="278" t="str">
        <f t="shared" si="19"/>
        <v>NO OFERTADO</v>
      </c>
      <c r="CJ46" s="278"/>
      <c r="CK46" s="278" t="s">
        <v>743</v>
      </c>
      <c r="CL46" s="86"/>
      <c r="CM46" s="86"/>
      <c r="CN46" s="276"/>
      <c r="CO46" s="86">
        <f t="shared" si="125"/>
        <v>0</v>
      </c>
      <c r="CP46" s="277">
        <f t="shared" si="20"/>
        <v>0</v>
      </c>
      <c r="CQ46" s="277">
        <f t="shared" si="21"/>
        <v>0</v>
      </c>
      <c r="CR46" s="278" t="str">
        <f t="shared" si="22"/>
        <v>NO OFERTADO</v>
      </c>
      <c r="CS46" s="278"/>
      <c r="CT46" s="278" t="s">
        <v>743</v>
      </c>
      <c r="CU46" s="86"/>
      <c r="CV46" s="280"/>
      <c r="CW46" s="282"/>
      <c r="CX46" s="280">
        <f t="shared" si="126"/>
        <v>0</v>
      </c>
      <c r="CY46" s="281">
        <f t="shared" si="23"/>
        <v>0</v>
      </c>
      <c r="CZ46" s="281">
        <f t="shared" si="24"/>
        <v>0</v>
      </c>
      <c r="DA46" s="278" t="str">
        <f t="shared" si="25"/>
        <v>NO OFERTADO</v>
      </c>
      <c r="DB46" s="278"/>
      <c r="DC46" s="278" t="s">
        <v>743</v>
      </c>
      <c r="DD46" s="86"/>
      <c r="DE46" s="86"/>
      <c r="DF46" s="276"/>
      <c r="DG46" s="86">
        <f t="shared" si="127"/>
        <v>0</v>
      </c>
      <c r="DH46" s="277">
        <f t="shared" si="26"/>
        <v>0</v>
      </c>
      <c r="DI46" s="277">
        <f t="shared" si="66"/>
        <v>0</v>
      </c>
      <c r="DJ46" s="278" t="str">
        <f t="shared" si="67"/>
        <v>NO OFERTADO</v>
      </c>
      <c r="DK46" s="278"/>
      <c r="DL46" s="278" t="s">
        <v>743</v>
      </c>
      <c r="DM46" s="86"/>
      <c r="DN46" s="86"/>
      <c r="DO46" s="276"/>
      <c r="DP46" s="86">
        <v>0</v>
      </c>
      <c r="DQ46" s="277">
        <f t="shared" si="27"/>
        <v>0</v>
      </c>
      <c r="DR46" s="277">
        <f t="shared" si="28"/>
        <v>0</v>
      </c>
      <c r="DS46" s="278" t="str">
        <f t="shared" si="29"/>
        <v>NO OFERTADO</v>
      </c>
      <c r="DT46" s="278"/>
      <c r="DU46" s="278" t="s">
        <v>743</v>
      </c>
      <c r="DV46" s="86"/>
      <c r="DW46" s="86"/>
      <c r="DX46" s="279"/>
      <c r="DY46" s="86">
        <f t="shared" si="128"/>
        <v>0</v>
      </c>
      <c r="DZ46" s="277">
        <f t="shared" si="30"/>
        <v>0</v>
      </c>
      <c r="EA46" s="277">
        <f t="shared" si="69"/>
        <v>0</v>
      </c>
      <c r="EB46" s="278" t="str">
        <f t="shared" si="31"/>
        <v>NO OFERTADO</v>
      </c>
      <c r="EC46" s="278"/>
      <c r="ED46" s="278" t="s">
        <v>743</v>
      </c>
      <c r="EE46" s="86" t="s">
        <v>959</v>
      </c>
      <c r="EF46" s="86">
        <v>111329.41176470589</v>
      </c>
      <c r="EG46" s="279">
        <v>21152.588235294119</v>
      </c>
      <c r="EH46" s="86">
        <f t="shared" si="129"/>
        <v>132482</v>
      </c>
      <c r="EI46" s="277">
        <f t="shared" si="32"/>
        <v>132482</v>
      </c>
      <c r="EJ46" s="277">
        <f t="shared" si="73"/>
        <v>132482</v>
      </c>
      <c r="EK46" s="278" t="str">
        <f t="shared" si="33"/>
        <v>NO CUMPLE</v>
      </c>
      <c r="EL46" s="278" t="s">
        <v>828</v>
      </c>
      <c r="EM46" s="278" t="s">
        <v>743</v>
      </c>
      <c r="EN46" s="86"/>
      <c r="EO46" s="86"/>
      <c r="EP46" s="276"/>
      <c r="EQ46" s="86">
        <v>0</v>
      </c>
      <c r="ER46" s="277">
        <f t="shared" si="34"/>
        <v>0</v>
      </c>
      <c r="ES46" s="277">
        <f t="shared" si="35"/>
        <v>0</v>
      </c>
      <c r="ET46" s="278" t="str">
        <f t="shared" si="36"/>
        <v>NO OFERTADO</v>
      </c>
      <c r="EU46" s="278"/>
      <c r="EV46" s="278" t="s">
        <v>743</v>
      </c>
      <c r="EW46" s="86">
        <v>0</v>
      </c>
      <c r="EX46" s="86">
        <v>0</v>
      </c>
      <c r="EY46" s="276">
        <v>0</v>
      </c>
      <c r="EZ46" s="86">
        <v>0</v>
      </c>
      <c r="FA46" s="277">
        <f t="shared" si="37"/>
        <v>0</v>
      </c>
      <c r="FB46" s="277">
        <f t="shared" si="38"/>
        <v>0</v>
      </c>
      <c r="FC46" s="278" t="str">
        <f t="shared" si="39"/>
        <v>NO OFERTADO</v>
      </c>
      <c r="FD46" s="278"/>
      <c r="FE46" s="278" t="s">
        <v>743</v>
      </c>
      <c r="FF46" s="86">
        <v>0</v>
      </c>
      <c r="FG46" s="86"/>
      <c r="FH46" s="279">
        <v>0</v>
      </c>
      <c r="FI46" s="86">
        <v>0</v>
      </c>
      <c r="FJ46" s="277">
        <f t="shared" si="40"/>
        <v>0</v>
      </c>
      <c r="FK46" s="277">
        <f t="shared" si="71"/>
        <v>0</v>
      </c>
      <c r="FL46" s="278" t="str">
        <f t="shared" si="41"/>
        <v>NO OFERTADO</v>
      </c>
      <c r="FM46" s="278"/>
      <c r="FN46" s="278" t="s">
        <v>743</v>
      </c>
      <c r="FO46" s="86"/>
      <c r="FP46" s="86"/>
      <c r="FQ46" s="279"/>
      <c r="FR46" s="86">
        <f t="shared" si="130"/>
        <v>0</v>
      </c>
      <c r="FS46" s="277">
        <f t="shared" si="42"/>
        <v>0</v>
      </c>
      <c r="FT46" s="277">
        <f t="shared" si="43"/>
        <v>0</v>
      </c>
      <c r="FU46" s="278" t="str">
        <f t="shared" si="44"/>
        <v>NO OFERTADO</v>
      </c>
      <c r="FV46" s="278">
        <v>0</v>
      </c>
      <c r="FW46" s="278" t="s">
        <v>743</v>
      </c>
      <c r="FX46" s="86"/>
      <c r="FY46" s="86"/>
      <c r="FZ46" s="279"/>
      <c r="GA46" s="86"/>
      <c r="GB46" s="277">
        <f t="shared" si="45"/>
        <v>0</v>
      </c>
      <c r="GC46" s="277">
        <f t="shared" si="46"/>
        <v>0</v>
      </c>
      <c r="GD46" s="278" t="str">
        <f t="shared" si="47"/>
        <v>NO OFERTADO</v>
      </c>
      <c r="GE46" s="278"/>
      <c r="GF46" s="278" t="s">
        <v>743</v>
      </c>
      <c r="GG46" s="25"/>
    </row>
    <row r="47" spans="1:189" s="19" customFormat="1" x14ac:dyDescent="0.2">
      <c r="A47" s="290">
        <v>38</v>
      </c>
      <c r="B47" s="78" t="s">
        <v>85</v>
      </c>
      <c r="C47" s="77" t="s">
        <v>417</v>
      </c>
      <c r="D47" s="123">
        <v>1</v>
      </c>
      <c r="E47" s="309" t="s">
        <v>32</v>
      </c>
      <c r="F47" s="315">
        <v>16362.5</v>
      </c>
      <c r="G47" s="123">
        <v>1</v>
      </c>
      <c r="H47" s="86">
        <f t="shared" si="48"/>
        <v>16362.5</v>
      </c>
      <c r="I47" s="86"/>
      <c r="J47" s="86"/>
      <c r="K47" s="279">
        <f t="shared" si="97"/>
        <v>0</v>
      </c>
      <c r="L47" s="86">
        <f t="shared" si="50"/>
        <v>0</v>
      </c>
      <c r="M47" s="277">
        <f t="shared" si="0"/>
        <v>0</v>
      </c>
      <c r="N47" s="277">
        <f t="shared" si="51"/>
        <v>0</v>
      </c>
      <c r="O47" s="278" t="str">
        <f t="shared" si="1"/>
        <v>NO OFERTADO</v>
      </c>
      <c r="P47" s="278"/>
      <c r="Q47" s="278" t="s">
        <v>743</v>
      </c>
      <c r="R47" s="278"/>
      <c r="S47" s="284"/>
      <c r="T47" s="279"/>
      <c r="U47" s="86"/>
      <c r="V47" s="277">
        <f t="shared" si="2"/>
        <v>0</v>
      </c>
      <c r="W47" s="277">
        <f t="shared" si="52"/>
        <v>0</v>
      </c>
      <c r="X47" s="278" t="str">
        <f t="shared" si="3"/>
        <v>NO OFERTADO</v>
      </c>
      <c r="Y47" s="278">
        <v>0</v>
      </c>
      <c r="Z47" s="314" t="s">
        <v>743</v>
      </c>
      <c r="AA47" s="311" t="s">
        <v>935</v>
      </c>
      <c r="AB47" s="86">
        <v>16591</v>
      </c>
      <c r="AC47" s="279">
        <v>3152</v>
      </c>
      <c r="AD47" s="86">
        <f t="shared" si="74"/>
        <v>19743</v>
      </c>
      <c r="AE47" s="277">
        <f t="shared" si="96"/>
        <v>19743</v>
      </c>
      <c r="AF47" s="277">
        <f t="shared" si="5"/>
        <v>19743</v>
      </c>
      <c r="AG47" s="278" t="str">
        <f t="shared" si="6"/>
        <v>NO CUMPLE</v>
      </c>
      <c r="AH47" s="278" t="s">
        <v>828</v>
      </c>
      <c r="AI47" s="278" t="s">
        <v>743</v>
      </c>
      <c r="AJ47" s="86"/>
      <c r="AK47" s="86"/>
      <c r="AL47" s="279"/>
      <c r="AM47" s="86">
        <f t="shared" si="54"/>
        <v>0</v>
      </c>
      <c r="AN47" s="277">
        <f t="shared" si="7"/>
        <v>0</v>
      </c>
      <c r="AO47" s="277">
        <f t="shared" si="8"/>
        <v>0</v>
      </c>
      <c r="AP47" s="278" t="str">
        <f t="shared" si="9"/>
        <v>NO OFERTADO</v>
      </c>
      <c r="AQ47" s="278"/>
      <c r="AR47" s="278" t="s">
        <v>743</v>
      </c>
      <c r="AS47" s="86" t="s">
        <v>756</v>
      </c>
      <c r="AT47" s="86">
        <v>13750</v>
      </c>
      <c r="AU47" s="279">
        <v>2613</v>
      </c>
      <c r="AV47" s="86">
        <f t="shared" si="121"/>
        <v>16363</v>
      </c>
      <c r="AW47" s="277">
        <f t="shared" si="10"/>
        <v>16363</v>
      </c>
      <c r="AX47" s="277">
        <f t="shared" si="75"/>
        <v>16363</v>
      </c>
      <c r="AY47" s="278" t="str">
        <f t="shared" si="11"/>
        <v>CUMPLE</v>
      </c>
      <c r="AZ47" s="278" t="s">
        <v>828</v>
      </c>
      <c r="BA47" s="278" t="s">
        <v>822</v>
      </c>
      <c r="BB47" s="86"/>
      <c r="BC47" s="86"/>
      <c r="BD47" s="279"/>
      <c r="BE47" s="86">
        <f t="shared" si="57"/>
        <v>0</v>
      </c>
      <c r="BF47" s="277">
        <f t="shared" si="12"/>
        <v>0</v>
      </c>
      <c r="BG47" s="277">
        <f t="shared" si="58"/>
        <v>0</v>
      </c>
      <c r="BH47" s="278" t="str">
        <f t="shared" si="13"/>
        <v>NO OFERTADO</v>
      </c>
      <c r="BI47" s="278">
        <v>0</v>
      </c>
      <c r="BJ47" s="278" t="s">
        <v>743</v>
      </c>
      <c r="BK47" s="86"/>
      <c r="BL47" s="86"/>
      <c r="BM47" s="276"/>
      <c r="BN47" s="280">
        <f t="shared" si="122"/>
        <v>0</v>
      </c>
      <c r="BO47" s="281">
        <f t="shared" si="14"/>
        <v>0</v>
      </c>
      <c r="BP47" s="281">
        <f t="shared" si="15"/>
        <v>0</v>
      </c>
      <c r="BQ47" s="278" t="str">
        <f t="shared" si="123"/>
        <v>NO OFERTADO</v>
      </c>
      <c r="BR47" s="278">
        <f>VLOOKUP(B47,'[1]ANEXO TECNICO'!$B$3:$P$334,15,0)</f>
        <v>0</v>
      </c>
      <c r="BS47" s="278" t="s">
        <v>743</v>
      </c>
      <c r="BT47" s="280"/>
      <c r="BU47" s="280"/>
      <c r="BV47" s="282"/>
      <c r="BW47" s="280"/>
      <c r="BX47" s="277">
        <v>0</v>
      </c>
      <c r="BY47" s="277">
        <f t="shared" si="16"/>
        <v>0</v>
      </c>
      <c r="BZ47" s="278" t="str">
        <f t="shared" si="17"/>
        <v>NO OFERTADO</v>
      </c>
      <c r="CA47" s="278"/>
      <c r="CB47" s="278" t="s">
        <v>743</v>
      </c>
      <c r="CC47" s="283"/>
      <c r="CD47" s="283"/>
      <c r="CE47" s="276"/>
      <c r="CF47" s="86">
        <f t="shared" si="124"/>
        <v>0</v>
      </c>
      <c r="CG47" s="277">
        <f t="shared" si="62"/>
        <v>0</v>
      </c>
      <c r="CH47" s="277">
        <f t="shared" si="18"/>
        <v>0</v>
      </c>
      <c r="CI47" s="278" t="str">
        <f t="shared" si="19"/>
        <v>NO OFERTADO</v>
      </c>
      <c r="CJ47" s="278"/>
      <c r="CK47" s="278" t="s">
        <v>743</v>
      </c>
      <c r="CL47" s="86"/>
      <c r="CM47" s="86"/>
      <c r="CN47" s="276"/>
      <c r="CO47" s="86">
        <f t="shared" si="125"/>
        <v>0</v>
      </c>
      <c r="CP47" s="277">
        <f t="shared" si="20"/>
        <v>0</v>
      </c>
      <c r="CQ47" s="277">
        <f t="shared" si="21"/>
        <v>0</v>
      </c>
      <c r="CR47" s="278" t="str">
        <f t="shared" si="22"/>
        <v>NO OFERTADO</v>
      </c>
      <c r="CS47" s="278"/>
      <c r="CT47" s="278" t="s">
        <v>743</v>
      </c>
      <c r="CU47" s="86"/>
      <c r="CV47" s="280"/>
      <c r="CW47" s="282"/>
      <c r="CX47" s="280">
        <f t="shared" si="126"/>
        <v>0</v>
      </c>
      <c r="CY47" s="281">
        <f t="shared" si="23"/>
        <v>0</v>
      </c>
      <c r="CZ47" s="281">
        <f t="shared" si="24"/>
        <v>0</v>
      </c>
      <c r="DA47" s="278" t="str">
        <f t="shared" si="25"/>
        <v>NO OFERTADO</v>
      </c>
      <c r="DB47" s="278"/>
      <c r="DC47" s="278" t="s">
        <v>743</v>
      </c>
      <c r="DD47" s="86"/>
      <c r="DE47" s="86"/>
      <c r="DF47" s="276"/>
      <c r="DG47" s="86">
        <f t="shared" si="127"/>
        <v>0</v>
      </c>
      <c r="DH47" s="277">
        <f t="shared" si="26"/>
        <v>0</v>
      </c>
      <c r="DI47" s="277">
        <f t="shared" si="66"/>
        <v>0</v>
      </c>
      <c r="DJ47" s="278" t="str">
        <f t="shared" si="67"/>
        <v>NO OFERTADO</v>
      </c>
      <c r="DK47" s="278"/>
      <c r="DL47" s="278" t="s">
        <v>743</v>
      </c>
      <c r="DM47" s="86"/>
      <c r="DN47" s="86"/>
      <c r="DO47" s="276"/>
      <c r="DP47" s="86">
        <v>0</v>
      </c>
      <c r="DQ47" s="277">
        <f t="shared" si="27"/>
        <v>0</v>
      </c>
      <c r="DR47" s="277">
        <f t="shared" si="28"/>
        <v>0</v>
      </c>
      <c r="DS47" s="278" t="str">
        <f t="shared" si="29"/>
        <v>NO OFERTADO</v>
      </c>
      <c r="DT47" s="278"/>
      <c r="DU47" s="278" t="s">
        <v>743</v>
      </c>
      <c r="DV47" s="86" t="s">
        <v>44</v>
      </c>
      <c r="DW47" s="280">
        <v>27256</v>
      </c>
      <c r="DX47" s="288">
        <v>5178.6400000000003</v>
      </c>
      <c r="DY47" s="280">
        <f t="shared" si="128"/>
        <v>32434.639999999999</v>
      </c>
      <c r="DZ47" s="281">
        <f t="shared" si="30"/>
        <v>32434.639999999999</v>
      </c>
      <c r="EA47" s="281">
        <f t="shared" si="69"/>
        <v>32434.639999999999</v>
      </c>
      <c r="EB47" s="278" t="str">
        <f t="shared" si="31"/>
        <v>NO CUMPLE</v>
      </c>
      <c r="EC47" s="278" t="s">
        <v>829</v>
      </c>
      <c r="ED47" s="278" t="s">
        <v>743</v>
      </c>
      <c r="EE47" s="86" t="s">
        <v>953</v>
      </c>
      <c r="EF47" s="86">
        <v>16818.487394957985</v>
      </c>
      <c r="EG47" s="279">
        <v>3195.5126050420172</v>
      </c>
      <c r="EH47" s="86">
        <f t="shared" si="129"/>
        <v>20014.000000000004</v>
      </c>
      <c r="EI47" s="277">
        <f t="shared" si="32"/>
        <v>20014.000000000004</v>
      </c>
      <c r="EJ47" s="277">
        <f t="shared" si="73"/>
        <v>20014.000000000004</v>
      </c>
      <c r="EK47" s="278" t="str">
        <f t="shared" si="33"/>
        <v>NO CUMPLE</v>
      </c>
      <c r="EL47" s="278" t="s">
        <v>828</v>
      </c>
      <c r="EM47" s="278" t="s">
        <v>743</v>
      </c>
      <c r="EN47" s="86" t="s">
        <v>44</v>
      </c>
      <c r="EO47" s="86">
        <v>13628</v>
      </c>
      <c r="EP47" s="276">
        <v>2589</v>
      </c>
      <c r="EQ47" s="86">
        <v>16217</v>
      </c>
      <c r="ER47" s="277">
        <f t="shared" si="34"/>
        <v>16217</v>
      </c>
      <c r="ES47" s="277">
        <f t="shared" si="35"/>
        <v>16217</v>
      </c>
      <c r="ET47" s="278" t="str">
        <f t="shared" si="36"/>
        <v>CUMPLE</v>
      </c>
      <c r="EU47" s="278" t="s">
        <v>828</v>
      </c>
      <c r="EV47" s="278" t="s">
        <v>822</v>
      </c>
      <c r="EW47" s="86">
        <v>0</v>
      </c>
      <c r="EX47" s="86">
        <v>0</v>
      </c>
      <c r="EY47" s="276">
        <v>0</v>
      </c>
      <c r="EZ47" s="86">
        <v>0</v>
      </c>
      <c r="FA47" s="277">
        <f t="shared" si="37"/>
        <v>0</v>
      </c>
      <c r="FB47" s="277">
        <f t="shared" si="38"/>
        <v>0</v>
      </c>
      <c r="FC47" s="278" t="str">
        <f t="shared" si="39"/>
        <v>NO OFERTADO</v>
      </c>
      <c r="FD47" s="278"/>
      <c r="FE47" s="278" t="s">
        <v>743</v>
      </c>
      <c r="FF47" s="86">
        <v>0</v>
      </c>
      <c r="FG47" s="86"/>
      <c r="FH47" s="279">
        <v>0</v>
      </c>
      <c r="FI47" s="86">
        <v>0</v>
      </c>
      <c r="FJ47" s="277">
        <f t="shared" si="40"/>
        <v>0</v>
      </c>
      <c r="FK47" s="277">
        <f t="shared" si="71"/>
        <v>0</v>
      </c>
      <c r="FL47" s="278" t="str">
        <f t="shared" si="41"/>
        <v>NO OFERTADO</v>
      </c>
      <c r="FM47" s="278"/>
      <c r="FN47" s="278" t="s">
        <v>743</v>
      </c>
      <c r="FO47" s="86"/>
      <c r="FP47" s="86"/>
      <c r="FQ47" s="279"/>
      <c r="FR47" s="86">
        <f t="shared" si="130"/>
        <v>0</v>
      </c>
      <c r="FS47" s="277">
        <f t="shared" si="42"/>
        <v>0</v>
      </c>
      <c r="FT47" s="277">
        <f t="shared" si="43"/>
        <v>0</v>
      </c>
      <c r="FU47" s="278" t="str">
        <f t="shared" si="44"/>
        <v>NO OFERTADO</v>
      </c>
      <c r="FV47" s="278">
        <v>0</v>
      </c>
      <c r="FW47" s="278" t="s">
        <v>743</v>
      </c>
      <c r="FX47" s="86"/>
      <c r="FY47" s="86"/>
      <c r="FZ47" s="279"/>
      <c r="GA47" s="86"/>
      <c r="GB47" s="277">
        <f t="shared" si="45"/>
        <v>0</v>
      </c>
      <c r="GC47" s="277">
        <f t="shared" si="46"/>
        <v>0</v>
      </c>
      <c r="GD47" s="278" t="str">
        <f t="shared" si="47"/>
        <v>NO OFERTADO</v>
      </c>
      <c r="GE47" s="278"/>
      <c r="GF47" s="278" t="s">
        <v>743</v>
      </c>
      <c r="GG47" s="25"/>
    </row>
    <row r="48" spans="1:189" s="19" customFormat="1" x14ac:dyDescent="0.2">
      <c r="A48" s="290">
        <v>39</v>
      </c>
      <c r="B48" s="78" t="s">
        <v>86</v>
      </c>
      <c r="C48" s="77" t="s">
        <v>418</v>
      </c>
      <c r="D48" s="123">
        <v>1</v>
      </c>
      <c r="E48" s="309" t="s">
        <v>32</v>
      </c>
      <c r="F48" s="315">
        <v>16362.5</v>
      </c>
      <c r="G48" s="123">
        <v>2</v>
      </c>
      <c r="H48" s="86">
        <f t="shared" si="48"/>
        <v>32725</v>
      </c>
      <c r="I48" s="86"/>
      <c r="J48" s="86"/>
      <c r="K48" s="279">
        <f t="shared" si="97"/>
        <v>0</v>
      </c>
      <c r="L48" s="86">
        <f t="shared" si="50"/>
        <v>0</v>
      </c>
      <c r="M48" s="277">
        <f t="shared" si="0"/>
        <v>0</v>
      </c>
      <c r="N48" s="277">
        <f t="shared" si="51"/>
        <v>0</v>
      </c>
      <c r="O48" s="278" t="str">
        <f t="shared" si="1"/>
        <v>NO OFERTADO</v>
      </c>
      <c r="P48" s="278"/>
      <c r="Q48" s="278" t="s">
        <v>743</v>
      </c>
      <c r="R48" s="278"/>
      <c r="S48" s="284"/>
      <c r="T48" s="279"/>
      <c r="U48" s="86"/>
      <c r="V48" s="277">
        <f t="shared" si="2"/>
        <v>0</v>
      </c>
      <c r="W48" s="277">
        <f t="shared" si="52"/>
        <v>0</v>
      </c>
      <c r="X48" s="278" t="str">
        <f t="shared" si="3"/>
        <v>NO OFERTADO</v>
      </c>
      <c r="Y48" s="278">
        <v>0</v>
      </c>
      <c r="Z48" s="314" t="s">
        <v>743</v>
      </c>
      <c r="AA48" s="311" t="s">
        <v>935</v>
      </c>
      <c r="AB48" s="86">
        <v>16591</v>
      </c>
      <c r="AC48" s="279">
        <v>3152</v>
      </c>
      <c r="AD48" s="86">
        <f t="shared" si="74"/>
        <v>19743</v>
      </c>
      <c r="AE48" s="277">
        <f t="shared" ref="AE48:AE111" si="131">AD48*$D48</f>
        <v>19743</v>
      </c>
      <c r="AF48" s="277">
        <f t="shared" si="5"/>
        <v>39486</v>
      </c>
      <c r="AG48" s="278" t="str">
        <f t="shared" si="6"/>
        <v>NO CUMPLE</v>
      </c>
      <c r="AH48" s="278" t="s">
        <v>828</v>
      </c>
      <c r="AI48" s="278" t="s">
        <v>743</v>
      </c>
      <c r="AJ48" s="86"/>
      <c r="AK48" s="86"/>
      <c r="AL48" s="279"/>
      <c r="AM48" s="86">
        <f t="shared" si="54"/>
        <v>0</v>
      </c>
      <c r="AN48" s="277">
        <f t="shared" si="7"/>
        <v>0</v>
      </c>
      <c r="AO48" s="277">
        <f t="shared" si="8"/>
        <v>0</v>
      </c>
      <c r="AP48" s="278" t="str">
        <f t="shared" si="9"/>
        <v>NO OFERTADO</v>
      </c>
      <c r="AQ48" s="278"/>
      <c r="AR48" s="278" t="s">
        <v>743</v>
      </c>
      <c r="AS48" s="86" t="s">
        <v>756</v>
      </c>
      <c r="AT48" s="86">
        <v>13750</v>
      </c>
      <c r="AU48" s="279">
        <v>2613</v>
      </c>
      <c r="AV48" s="86">
        <f t="shared" si="121"/>
        <v>16363</v>
      </c>
      <c r="AW48" s="277">
        <f t="shared" si="10"/>
        <v>16363</v>
      </c>
      <c r="AX48" s="277">
        <f t="shared" si="75"/>
        <v>32726</v>
      </c>
      <c r="AY48" s="278" t="str">
        <f t="shared" si="11"/>
        <v>CUMPLE</v>
      </c>
      <c r="AZ48" s="278" t="s">
        <v>828</v>
      </c>
      <c r="BA48" s="278" t="s">
        <v>822</v>
      </c>
      <c r="BB48" s="86"/>
      <c r="BC48" s="86"/>
      <c r="BD48" s="279"/>
      <c r="BE48" s="86">
        <f t="shared" si="57"/>
        <v>0</v>
      </c>
      <c r="BF48" s="277">
        <f t="shared" si="12"/>
        <v>0</v>
      </c>
      <c r="BG48" s="277">
        <f t="shared" si="58"/>
        <v>0</v>
      </c>
      <c r="BH48" s="278" t="str">
        <f t="shared" si="13"/>
        <v>NO OFERTADO</v>
      </c>
      <c r="BI48" s="278">
        <v>0</v>
      </c>
      <c r="BJ48" s="278" t="s">
        <v>743</v>
      </c>
      <c r="BK48" s="86"/>
      <c r="BL48" s="86"/>
      <c r="BM48" s="276"/>
      <c r="BN48" s="280">
        <f t="shared" si="122"/>
        <v>0</v>
      </c>
      <c r="BO48" s="281">
        <f t="shared" si="14"/>
        <v>0</v>
      </c>
      <c r="BP48" s="281">
        <f t="shared" si="15"/>
        <v>0</v>
      </c>
      <c r="BQ48" s="278" t="str">
        <f t="shared" si="123"/>
        <v>NO OFERTADO</v>
      </c>
      <c r="BR48" s="278">
        <f>VLOOKUP(B48,'[1]ANEXO TECNICO'!$B$3:$P$334,15,0)</f>
        <v>0</v>
      </c>
      <c r="BS48" s="278" t="s">
        <v>743</v>
      </c>
      <c r="BT48" s="280"/>
      <c r="BU48" s="280"/>
      <c r="BV48" s="282"/>
      <c r="BW48" s="280"/>
      <c r="BX48" s="277">
        <v>0</v>
      </c>
      <c r="BY48" s="277">
        <f t="shared" si="16"/>
        <v>0</v>
      </c>
      <c r="BZ48" s="278" t="str">
        <f t="shared" si="17"/>
        <v>NO OFERTADO</v>
      </c>
      <c r="CA48" s="278"/>
      <c r="CB48" s="278" t="s">
        <v>743</v>
      </c>
      <c r="CC48" s="283"/>
      <c r="CD48" s="283"/>
      <c r="CE48" s="276"/>
      <c r="CF48" s="86">
        <f t="shared" si="124"/>
        <v>0</v>
      </c>
      <c r="CG48" s="277">
        <f t="shared" si="62"/>
        <v>0</v>
      </c>
      <c r="CH48" s="277">
        <f t="shared" si="18"/>
        <v>0</v>
      </c>
      <c r="CI48" s="278" t="str">
        <f t="shared" si="19"/>
        <v>NO OFERTADO</v>
      </c>
      <c r="CJ48" s="278"/>
      <c r="CK48" s="278" t="s">
        <v>743</v>
      </c>
      <c r="CL48" s="86"/>
      <c r="CM48" s="86"/>
      <c r="CN48" s="276"/>
      <c r="CO48" s="86">
        <f t="shared" si="125"/>
        <v>0</v>
      </c>
      <c r="CP48" s="277">
        <f t="shared" si="20"/>
        <v>0</v>
      </c>
      <c r="CQ48" s="277">
        <f t="shared" si="21"/>
        <v>0</v>
      </c>
      <c r="CR48" s="278" t="str">
        <f t="shared" si="22"/>
        <v>NO OFERTADO</v>
      </c>
      <c r="CS48" s="278"/>
      <c r="CT48" s="278" t="s">
        <v>743</v>
      </c>
      <c r="CU48" s="86"/>
      <c r="CV48" s="280"/>
      <c r="CW48" s="282"/>
      <c r="CX48" s="280">
        <f t="shared" si="126"/>
        <v>0</v>
      </c>
      <c r="CY48" s="281">
        <f t="shared" si="23"/>
        <v>0</v>
      </c>
      <c r="CZ48" s="281">
        <f t="shared" si="24"/>
        <v>0</v>
      </c>
      <c r="DA48" s="278" t="str">
        <f t="shared" si="25"/>
        <v>NO OFERTADO</v>
      </c>
      <c r="DB48" s="278"/>
      <c r="DC48" s="278" t="s">
        <v>743</v>
      </c>
      <c r="DD48" s="86"/>
      <c r="DE48" s="86"/>
      <c r="DF48" s="276"/>
      <c r="DG48" s="86">
        <f t="shared" si="127"/>
        <v>0</v>
      </c>
      <c r="DH48" s="277">
        <f t="shared" si="26"/>
        <v>0</v>
      </c>
      <c r="DI48" s="277">
        <f t="shared" si="66"/>
        <v>0</v>
      </c>
      <c r="DJ48" s="278" t="str">
        <f t="shared" si="67"/>
        <v>NO OFERTADO</v>
      </c>
      <c r="DK48" s="278"/>
      <c r="DL48" s="278" t="s">
        <v>743</v>
      </c>
      <c r="DM48" s="86"/>
      <c r="DN48" s="86"/>
      <c r="DO48" s="276"/>
      <c r="DP48" s="86">
        <v>0</v>
      </c>
      <c r="DQ48" s="277">
        <f t="shared" si="27"/>
        <v>0</v>
      </c>
      <c r="DR48" s="277">
        <f t="shared" si="28"/>
        <v>0</v>
      </c>
      <c r="DS48" s="278" t="str">
        <f t="shared" si="29"/>
        <v>NO OFERTADO</v>
      </c>
      <c r="DT48" s="278"/>
      <c r="DU48" s="278" t="s">
        <v>743</v>
      </c>
      <c r="DV48" s="86" t="s">
        <v>44</v>
      </c>
      <c r="DW48" s="280">
        <v>27256</v>
      </c>
      <c r="DX48" s="288">
        <v>5178.6400000000003</v>
      </c>
      <c r="DY48" s="280">
        <f t="shared" si="128"/>
        <v>32434.639999999999</v>
      </c>
      <c r="DZ48" s="281">
        <f t="shared" si="30"/>
        <v>32434.639999999999</v>
      </c>
      <c r="EA48" s="281">
        <f t="shared" si="69"/>
        <v>64869.279999999999</v>
      </c>
      <c r="EB48" s="278" t="str">
        <f t="shared" si="31"/>
        <v>NO CUMPLE</v>
      </c>
      <c r="EC48" s="278" t="s">
        <v>829</v>
      </c>
      <c r="ED48" s="278" t="s">
        <v>743</v>
      </c>
      <c r="EE48" s="86" t="s">
        <v>956</v>
      </c>
      <c r="EF48" s="86">
        <v>16818.487394957985</v>
      </c>
      <c r="EG48" s="279">
        <v>3195.5126050420172</v>
      </c>
      <c r="EH48" s="86">
        <f t="shared" si="129"/>
        <v>20014.000000000004</v>
      </c>
      <c r="EI48" s="277">
        <f t="shared" si="32"/>
        <v>20014.000000000004</v>
      </c>
      <c r="EJ48" s="277">
        <f t="shared" si="73"/>
        <v>40028.000000000007</v>
      </c>
      <c r="EK48" s="278" t="str">
        <f t="shared" si="33"/>
        <v>NO CUMPLE</v>
      </c>
      <c r="EL48" s="278" t="s">
        <v>828</v>
      </c>
      <c r="EM48" s="278" t="s">
        <v>743</v>
      </c>
      <c r="EN48" s="86" t="s">
        <v>44</v>
      </c>
      <c r="EO48" s="86">
        <v>13628</v>
      </c>
      <c r="EP48" s="276">
        <v>2589</v>
      </c>
      <c r="EQ48" s="86">
        <v>16217</v>
      </c>
      <c r="ER48" s="277">
        <f t="shared" si="34"/>
        <v>16217</v>
      </c>
      <c r="ES48" s="277">
        <f t="shared" si="35"/>
        <v>32434</v>
      </c>
      <c r="ET48" s="278" t="str">
        <f t="shared" si="36"/>
        <v>CUMPLE</v>
      </c>
      <c r="EU48" s="278" t="s">
        <v>828</v>
      </c>
      <c r="EV48" s="278" t="s">
        <v>822</v>
      </c>
      <c r="EW48" s="86">
        <v>0</v>
      </c>
      <c r="EX48" s="86">
        <v>0</v>
      </c>
      <c r="EY48" s="276">
        <v>0</v>
      </c>
      <c r="EZ48" s="86">
        <v>0</v>
      </c>
      <c r="FA48" s="277">
        <f t="shared" si="37"/>
        <v>0</v>
      </c>
      <c r="FB48" s="277">
        <f t="shared" si="38"/>
        <v>0</v>
      </c>
      <c r="FC48" s="278" t="str">
        <f t="shared" si="39"/>
        <v>NO OFERTADO</v>
      </c>
      <c r="FD48" s="278"/>
      <c r="FE48" s="278" t="s">
        <v>743</v>
      </c>
      <c r="FF48" s="86">
        <v>0</v>
      </c>
      <c r="FG48" s="86"/>
      <c r="FH48" s="279">
        <v>0</v>
      </c>
      <c r="FI48" s="86">
        <v>0</v>
      </c>
      <c r="FJ48" s="277">
        <f t="shared" si="40"/>
        <v>0</v>
      </c>
      <c r="FK48" s="277">
        <f t="shared" si="71"/>
        <v>0</v>
      </c>
      <c r="FL48" s="278" t="str">
        <f t="shared" si="41"/>
        <v>NO OFERTADO</v>
      </c>
      <c r="FM48" s="278"/>
      <c r="FN48" s="278" t="s">
        <v>743</v>
      </c>
      <c r="FO48" s="86"/>
      <c r="FP48" s="86"/>
      <c r="FQ48" s="279"/>
      <c r="FR48" s="86">
        <f t="shared" si="130"/>
        <v>0</v>
      </c>
      <c r="FS48" s="277">
        <f t="shared" si="42"/>
        <v>0</v>
      </c>
      <c r="FT48" s="277">
        <f t="shared" si="43"/>
        <v>0</v>
      </c>
      <c r="FU48" s="278" t="str">
        <f t="shared" si="44"/>
        <v>NO OFERTADO</v>
      </c>
      <c r="FV48" s="278">
        <v>0</v>
      </c>
      <c r="FW48" s="278" t="s">
        <v>743</v>
      </c>
      <c r="FX48" s="86"/>
      <c r="FY48" s="86"/>
      <c r="FZ48" s="279"/>
      <c r="GA48" s="86"/>
      <c r="GB48" s="277">
        <f t="shared" si="45"/>
        <v>0</v>
      </c>
      <c r="GC48" s="277">
        <f t="shared" si="46"/>
        <v>0</v>
      </c>
      <c r="GD48" s="278" t="str">
        <f t="shared" si="47"/>
        <v>NO OFERTADO</v>
      </c>
      <c r="GE48" s="278"/>
      <c r="GF48" s="278" t="s">
        <v>743</v>
      </c>
      <c r="GG48" s="25"/>
    </row>
    <row r="49" spans="1:189" s="19" customFormat="1" x14ac:dyDescent="0.2">
      <c r="A49" s="290">
        <v>40</v>
      </c>
      <c r="B49" s="78" t="s">
        <v>87</v>
      </c>
      <c r="C49" s="77" t="s">
        <v>419</v>
      </c>
      <c r="D49" s="123">
        <v>1</v>
      </c>
      <c r="E49" s="309" t="s">
        <v>32</v>
      </c>
      <c r="F49" s="315">
        <v>16362.5</v>
      </c>
      <c r="G49" s="123">
        <v>9</v>
      </c>
      <c r="H49" s="86">
        <f t="shared" si="48"/>
        <v>147262.5</v>
      </c>
      <c r="I49" s="86"/>
      <c r="J49" s="86"/>
      <c r="K49" s="279">
        <f t="shared" si="97"/>
        <v>0</v>
      </c>
      <c r="L49" s="86">
        <f t="shared" si="50"/>
        <v>0</v>
      </c>
      <c r="M49" s="277">
        <f t="shared" si="0"/>
        <v>0</v>
      </c>
      <c r="N49" s="277">
        <f t="shared" si="51"/>
        <v>0</v>
      </c>
      <c r="O49" s="278" t="str">
        <f t="shared" si="1"/>
        <v>NO OFERTADO</v>
      </c>
      <c r="P49" s="278"/>
      <c r="Q49" s="278" t="s">
        <v>743</v>
      </c>
      <c r="R49" s="278"/>
      <c r="S49" s="284"/>
      <c r="T49" s="279"/>
      <c r="U49" s="86"/>
      <c r="V49" s="277">
        <f t="shared" si="2"/>
        <v>0</v>
      </c>
      <c r="W49" s="277">
        <f t="shared" si="52"/>
        <v>0</v>
      </c>
      <c r="X49" s="278" t="str">
        <f t="shared" si="3"/>
        <v>NO OFERTADO</v>
      </c>
      <c r="Y49" s="278">
        <v>0</v>
      </c>
      <c r="Z49" s="314" t="s">
        <v>743</v>
      </c>
      <c r="AA49" s="311" t="s">
        <v>935</v>
      </c>
      <c r="AB49" s="86">
        <v>16591</v>
      </c>
      <c r="AC49" s="279">
        <v>3152</v>
      </c>
      <c r="AD49" s="86">
        <f t="shared" si="74"/>
        <v>19743</v>
      </c>
      <c r="AE49" s="277">
        <f t="shared" si="131"/>
        <v>19743</v>
      </c>
      <c r="AF49" s="277">
        <f t="shared" si="5"/>
        <v>177687</v>
      </c>
      <c r="AG49" s="278" t="str">
        <f t="shared" si="6"/>
        <v>NO CUMPLE</v>
      </c>
      <c r="AH49" s="278" t="s">
        <v>828</v>
      </c>
      <c r="AI49" s="278" t="s">
        <v>743</v>
      </c>
      <c r="AJ49" s="86"/>
      <c r="AK49" s="86"/>
      <c r="AL49" s="279"/>
      <c r="AM49" s="86">
        <f t="shared" si="54"/>
        <v>0</v>
      </c>
      <c r="AN49" s="277">
        <f t="shared" si="7"/>
        <v>0</v>
      </c>
      <c r="AO49" s="277">
        <f t="shared" si="8"/>
        <v>0</v>
      </c>
      <c r="AP49" s="278" t="str">
        <f t="shared" si="9"/>
        <v>NO OFERTADO</v>
      </c>
      <c r="AQ49" s="278"/>
      <c r="AR49" s="278" t="s">
        <v>743</v>
      </c>
      <c r="AS49" s="86" t="s">
        <v>756</v>
      </c>
      <c r="AT49" s="86">
        <v>13750</v>
      </c>
      <c r="AU49" s="279">
        <v>2613</v>
      </c>
      <c r="AV49" s="86">
        <f>+AT49+AU49</f>
        <v>16363</v>
      </c>
      <c r="AW49" s="277">
        <f t="shared" si="10"/>
        <v>16363</v>
      </c>
      <c r="AX49" s="277">
        <f t="shared" si="75"/>
        <v>147267</v>
      </c>
      <c r="AY49" s="278" t="str">
        <f t="shared" si="11"/>
        <v>CUMPLE</v>
      </c>
      <c r="AZ49" s="278" t="s">
        <v>828</v>
      </c>
      <c r="BA49" s="278" t="s">
        <v>822</v>
      </c>
      <c r="BB49" s="86"/>
      <c r="BC49" s="86"/>
      <c r="BD49" s="279"/>
      <c r="BE49" s="86">
        <f t="shared" si="57"/>
        <v>0</v>
      </c>
      <c r="BF49" s="277">
        <f t="shared" si="12"/>
        <v>0</v>
      </c>
      <c r="BG49" s="277">
        <f t="shared" si="58"/>
        <v>0</v>
      </c>
      <c r="BH49" s="278" t="str">
        <f t="shared" si="13"/>
        <v>NO OFERTADO</v>
      </c>
      <c r="BI49" s="278">
        <v>0</v>
      </c>
      <c r="BJ49" s="278" t="s">
        <v>743</v>
      </c>
      <c r="BK49" s="86"/>
      <c r="BL49" s="86"/>
      <c r="BM49" s="279"/>
      <c r="BN49" s="280">
        <f>+BL49+BM49</f>
        <v>0</v>
      </c>
      <c r="BO49" s="281">
        <f t="shared" si="14"/>
        <v>0</v>
      </c>
      <c r="BP49" s="281">
        <f t="shared" si="15"/>
        <v>0</v>
      </c>
      <c r="BQ49" s="278" t="str">
        <f t="shared" si="123"/>
        <v>NO OFERTADO</v>
      </c>
      <c r="BR49" s="278">
        <f>VLOOKUP(B49,'[1]ANEXO TECNICO'!$B$3:$P$334,15,0)</f>
        <v>0</v>
      </c>
      <c r="BS49" s="278" t="s">
        <v>743</v>
      </c>
      <c r="BT49" s="280"/>
      <c r="BU49" s="280"/>
      <c r="BV49" s="288"/>
      <c r="BW49" s="280"/>
      <c r="BX49" s="277">
        <v>0</v>
      </c>
      <c r="BY49" s="277">
        <f t="shared" si="16"/>
        <v>0</v>
      </c>
      <c r="BZ49" s="278" t="str">
        <f t="shared" si="17"/>
        <v>NO OFERTADO</v>
      </c>
      <c r="CA49" s="278"/>
      <c r="CB49" s="278" t="s">
        <v>743</v>
      </c>
      <c r="CC49" s="283"/>
      <c r="CD49" s="283"/>
      <c r="CE49" s="279">
        <f>+CD49*0.19</f>
        <v>0</v>
      </c>
      <c r="CF49" s="86">
        <f>+CD49+CE49</f>
        <v>0</v>
      </c>
      <c r="CG49" s="277">
        <f t="shared" si="62"/>
        <v>0</v>
      </c>
      <c r="CH49" s="277">
        <f t="shared" si="18"/>
        <v>0</v>
      </c>
      <c r="CI49" s="278" t="str">
        <f t="shared" si="19"/>
        <v>NO OFERTADO</v>
      </c>
      <c r="CJ49" s="278"/>
      <c r="CK49" s="278" t="s">
        <v>743</v>
      </c>
      <c r="CL49" s="86"/>
      <c r="CM49" s="86"/>
      <c r="CN49" s="279"/>
      <c r="CO49" s="86">
        <f>+CM49+CN49</f>
        <v>0</v>
      </c>
      <c r="CP49" s="277">
        <f t="shared" si="20"/>
        <v>0</v>
      </c>
      <c r="CQ49" s="277">
        <f t="shared" si="21"/>
        <v>0</v>
      </c>
      <c r="CR49" s="278" t="str">
        <f t="shared" si="22"/>
        <v>NO OFERTADO</v>
      </c>
      <c r="CS49" s="278"/>
      <c r="CT49" s="278" t="s">
        <v>743</v>
      </c>
      <c r="CU49" s="86"/>
      <c r="CV49" s="280"/>
      <c r="CW49" s="288">
        <f>+CV49*0.19</f>
        <v>0</v>
      </c>
      <c r="CX49" s="280">
        <f>+CV49+CW49</f>
        <v>0</v>
      </c>
      <c r="CY49" s="281">
        <f t="shared" si="23"/>
        <v>0</v>
      </c>
      <c r="CZ49" s="281">
        <f t="shared" si="24"/>
        <v>0</v>
      </c>
      <c r="DA49" s="278" t="str">
        <f t="shared" si="25"/>
        <v>NO OFERTADO</v>
      </c>
      <c r="DB49" s="278"/>
      <c r="DC49" s="278" t="s">
        <v>743</v>
      </c>
      <c r="DD49" s="86"/>
      <c r="DE49" s="86"/>
      <c r="DF49" s="279"/>
      <c r="DG49" s="86">
        <f>+DE49+DF49</f>
        <v>0</v>
      </c>
      <c r="DH49" s="277">
        <f t="shared" si="26"/>
        <v>0</v>
      </c>
      <c r="DI49" s="277">
        <f t="shared" si="66"/>
        <v>0</v>
      </c>
      <c r="DJ49" s="278" t="str">
        <f t="shared" si="67"/>
        <v>NO OFERTADO</v>
      </c>
      <c r="DK49" s="278"/>
      <c r="DL49" s="278" t="s">
        <v>743</v>
      </c>
      <c r="DM49" s="86"/>
      <c r="DN49" s="86"/>
      <c r="DO49" s="279"/>
      <c r="DP49" s="86">
        <v>0</v>
      </c>
      <c r="DQ49" s="277">
        <f t="shared" si="27"/>
        <v>0</v>
      </c>
      <c r="DR49" s="277">
        <f t="shared" si="28"/>
        <v>0</v>
      </c>
      <c r="DS49" s="278" t="str">
        <f t="shared" si="29"/>
        <v>NO OFERTADO</v>
      </c>
      <c r="DT49" s="278"/>
      <c r="DU49" s="278" t="s">
        <v>743</v>
      </c>
      <c r="DV49" s="86" t="s">
        <v>44</v>
      </c>
      <c r="DW49" s="280">
        <v>27256</v>
      </c>
      <c r="DX49" s="288">
        <v>5178.6400000000003</v>
      </c>
      <c r="DY49" s="280">
        <f>+DW49+DX49</f>
        <v>32434.639999999999</v>
      </c>
      <c r="DZ49" s="281">
        <f t="shared" si="30"/>
        <v>32434.639999999999</v>
      </c>
      <c r="EA49" s="281">
        <f t="shared" si="69"/>
        <v>291911.76</v>
      </c>
      <c r="EB49" s="278" t="str">
        <f t="shared" si="31"/>
        <v>NO CUMPLE</v>
      </c>
      <c r="EC49" s="278" t="s">
        <v>829</v>
      </c>
      <c r="ED49" s="278" t="s">
        <v>743</v>
      </c>
      <c r="EE49" s="86" t="s">
        <v>953</v>
      </c>
      <c r="EF49" s="86">
        <v>2557.1428571428573</v>
      </c>
      <c r="EG49" s="279">
        <v>485.85714285714289</v>
      </c>
      <c r="EH49" s="86">
        <f>+EF49+EG49</f>
        <v>3043</v>
      </c>
      <c r="EI49" s="277">
        <f t="shared" si="32"/>
        <v>3043</v>
      </c>
      <c r="EJ49" s="277">
        <f t="shared" si="73"/>
        <v>27387</v>
      </c>
      <c r="EK49" s="278" t="str">
        <f t="shared" si="33"/>
        <v>CUMPLE</v>
      </c>
      <c r="EL49" s="278" t="s">
        <v>828</v>
      </c>
      <c r="EM49" s="278" t="s">
        <v>743</v>
      </c>
      <c r="EN49" s="86" t="s">
        <v>44</v>
      </c>
      <c r="EO49" s="86">
        <v>13628</v>
      </c>
      <c r="EP49" s="279">
        <v>2589</v>
      </c>
      <c r="EQ49" s="86">
        <v>16217</v>
      </c>
      <c r="ER49" s="277">
        <f t="shared" si="34"/>
        <v>16217</v>
      </c>
      <c r="ES49" s="277">
        <f t="shared" si="35"/>
        <v>145953</v>
      </c>
      <c r="ET49" s="278" t="str">
        <f t="shared" si="36"/>
        <v>CUMPLE</v>
      </c>
      <c r="EU49" s="278" t="s">
        <v>828</v>
      </c>
      <c r="EV49" s="278" t="s">
        <v>822</v>
      </c>
      <c r="EW49" s="86">
        <v>0</v>
      </c>
      <c r="EX49" s="86">
        <v>0</v>
      </c>
      <c r="EY49" s="279">
        <v>0</v>
      </c>
      <c r="EZ49" s="86">
        <v>0</v>
      </c>
      <c r="FA49" s="277">
        <f t="shared" si="37"/>
        <v>0</v>
      </c>
      <c r="FB49" s="277">
        <f t="shared" si="38"/>
        <v>0</v>
      </c>
      <c r="FC49" s="278" t="str">
        <f t="shared" si="39"/>
        <v>NO OFERTADO</v>
      </c>
      <c r="FD49" s="278"/>
      <c r="FE49" s="278" t="s">
        <v>743</v>
      </c>
      <c r="FF49" s="86">
        <v>0</v>
      </c>
      <c r="FG49" s="86"/>
      <c r="FH49" s="279">
        <v>0</v>
      </c>
      <c r="FI49" s="86">
        <v>0</v>
      </c>
      <c r="FJ49" s="277">
        <f t="shared" si="40"/>
        <v>0</v>
      </c>
      <c r="FK49" s="277">
        <f t="shared" si="71"/>
        <v>0</v>
      </c>
      <c r="FL49" s="278" t="str">
        <f t="shared" si="41"/>
        <v>NO OFERTADO</v>
      </c>
      <c r="FM49" s="278"/>
      <c r="FN49" s="278" t="s">
        <v>743</v>
      </c>
      <c r="FO49" s="86"/>
      <c r="FP49" s="86"/>
      <c r="FQ49" s="279"/>
      <c r="FR49" s="86">
        <f>+FP49+FQ49</f>
        <v>0</v>
      </c>
      <c r="FS49" s="277">
        <f t="shared" si="42"/>
        <v>0</v>
      </c>
      <c r="FT49" s="277">
        <f t="shared" si="43"/>
        <v>0</v>
      </c>
      <c r="FU49" s="278" t="str">
        <f t="shared" si="44"/>
        <v>NO OFERTADO</v>
      </c>
      <c r="FV49" s="278">
        <v>0</v>
      </c>
      <c r="FW49" s="278" t="s">
        <v>743</v>
      </c>
      <c r="FX49" s="86"/>
      <c r="FY49" s="86"/>
      <c r="FZ49" s="279"/>
      <c r="GA49" s="86"/>
      <c r="GB49" s="277">
        <f t="shared" si="45"/>
        <v>0</v>
      </c>
      <c r="GC49" s="277">
        <f t="shared" si="46"/>
        <v>0</v>
      </c>
      <c r="GD49" s="278" t="str">
        <f t="shared" si="47"/>
        <v>NO OFERTADO</v>
      </c>
      <c r="GE49" s="278"/>
      <c r="GF49" s="278" t="s">
        <v>743</v>
      </c>
      <c r="GG49" s="25"/>
    </row>
    <row r="50" spans="1:189" s="19" customFormat="1" x14ac:dyDescent="0.2">
      <c r="A50" s="290">
        <v>41</v>
      </c>
      <c r="B50" s="78" t="s">
        <v>88</v>
      </c>
      <c r="C50" s="77" t="s">
        <v>420</v>
      </c>
      <c r="D50" s="123">
        <v>1</v>
      </c>
      <c r="E50" s="309" t="s">
        <v>32</v>
      </c>
      <c r="F50" s="316">
        <v>16362.5</v>
      </c>
      <c r="G50" s="123">
        <v>17</v>
      </c>
      <c r="H50" s="86">
        <f t="shared" si="48"/>
        <v>278162.5</v>
      </c>
      <c r="I50" s="86"/>
      <c r="J50" s="86"/>
      <c r="K50" s="279">
        <f>+J50*19%</f>
        <v>0</v>
      </c>
      <c r="L50" s="86">
        <f t="shared" si="50"/>
        <v>0</v>
      </c>
      <c r="M50" s="277">
        <f t="shared" si="0"/>
        <v>0</v>
      </c>
      <c r="N50" s="277">
        <f t="shared" si="51"/>
        <v>0</v>
      </c>
      <c r="O50" s="278" t="str">
        <f t="shared" si="1"/>
        <v>NO OFERTADO</v>
      </c>
      <c r="P50" s="278"/>
      <c r="Q50" s="278" t="s">
        <v>743</v>
      </c>
      <c r="R50" s="278"/>
      <c r="S50" s="86"/>
      <c r="T50" s="279"/>
      <c r="U50" s="86"/>
      <c r="V50" s="277">
        <f t="shared" si="2"/>
        <v>0</v>
      </c>
      <c r="W50" s="277">
        <f t="shared" si="52"/>
        <v>0</v>
      </c>
      <c r="X50" s="278" t="str">
        <f t="shared" si="3"/>
        <v>NO OFERTADO</v>
      </c>
      <c r="Y50" s="278">
        <v>0</v>
      </c>
      <c r="Z50" s="314" t="s">
        <v>743</v>
      </c>
      <c r="AA50" s="311" t="s">
        <v>935</v>
      </c>
      <c r="AB50" s="86">
        <v>16591</v>
      </c>
      <c r="AC50" s="279">
        <v>3152</v>
      </c>
      <c r="AD50" s="86">
        <f t="shared" si="74"/>
        <v>19743</v>
      </c>
      <c r="AE50" s="277">
        <f t="shared" si="131"/>
        <v>19743</v>
      </c>
      <c r="AF50" s="277">
        <f t="shared" si="5"/>
        <v>335631</v>
      </c>
      <c r="AG50" s="278" t="str">
        <f t="shared" si="6"/>
        <v>NO CUMPLE</v>
      </c>
      <c r="AH50" s="278" t="s">
        <v>828</v>
      </c>
      <c r="AI50" s="278" t="s">
        <v>743</v>
      </c>
      <c r="AJ50" s="86"/>
      <c r="AK50" s="86"/>
      <c r="AL50" s="279"/>
      <c r="AM50" s="86">
        <f t="shared" si="54"/>
        <v>0</v>
      </c>
      <c r="AN50" s="277">
        <f t="shared" si="7"/>
        <v>0</v>
      </c>
      <c r="AO50" s="277">
        <f t="shared" si="8"/>
        <v>0</v>
      </c>
      <c r="AP50" s="278" t="str">
        <f t="shared" si="9"/>
        <v>NO OFERTADO</v>
      </c>
      <c r="AQ50" s="278"/>
      <c r="AR50" s="278" t="s">
        <v>743</v>
      </c>
      <c r="AS50" s="86" t="s">
        <v>756</v>
      </c>
      <c r="AT50" s="86">
        <v>13750</v>
      </c>
      <c r="AU50" s="279">
        <v>2613</v>
      </c>
      <c r="AV50" s="86">
        <f>AT50+AU50</f>
        <v>16363</v>
      </c>
      <c r="AW50" s="277">
        <f t="shared" si="10"/>
        <v>16363</v>
      </c>
      <c r="AX50" s="277">
        <f t="shared" si="75"/>
        <v>278171</v>
      </c>
      <c r="AY50" s="278" t="str">
        <f t="shared" si="11"/>
        <v>CUMPLE</v>
      </c>
      <c r="AZ50" s="278" t="s">
        <v>828</v>
      </c>
      <c r="BA50" s="278" t="s">
        <v>822</v>
      </c>
      <c r="BB50" s="86"/>
      <c r="BC50" s="86"/>
      <c r="BD50" s="279"/>
      <c r="BE50" s="86">
        <f t="shared" si="57"/>
        <v>0</v>
      </c>
      <c r="BF50" s="277">
        <f t="shared" si="12"/>
        <v>0</v>
      </c>
      <c r="BG50" s="277">
        <f t="shared" si="58"/>
        <v>0</v>
      </c>
      <c r="BH50" s="278" t="str">
        <f t="shared" si="13"/>
        <v>NO OFERTADO</v>
      </c>
      <c r="BI50" s="278">
        <v>0</v>
      </c>
      <c r="BJ50" s="278" t="s">
        <v>743</v>
      </c>
      <c r="BK50" s="86"/>
      <c r="BL50" s="86"/>
      <c r="BM50" s="276"/>
      <c r="BN50" s="280">
        <f>BL50+BM50</f>
        <v>0</v>
      </c>
      <c r="BO50" s="281">
        <f t="shared" si="14"/>
        <v>0</v>
      </c>
      <c r="BP50" s="281">
        <f t="shared" si="15"/>
        <v>0</v>
      </c>
      <c r="BQ50" s="278" t="str">
        <f t="shared" si="123"/>
        <v>NO OFERTADO</v>
      </c>
      <c r="BR50" s="278">
        <f>VLOOKUP(B50,'[1]ANEXO TECNICO'!$B$3:$P$334,15,0)</f>
        <v>0</v>
      </c>
      <c r="BS50" s="278" t="s">
        <v>743</v>
      </c>
      <c r="BT50" s="280"/>
      <c r="BU50" s="280"/>
      <c r="BV50" s="282"/>
      <c r="BW50" s="280"/>
      <c r="BX50" s="277">
        <v>0</v>
      </c>
      <c r="BY50" s="277">
        <f t="shared" si="16"/>
        <v>0</v>
      </c>
      <c r="BZ50" s="278" t="str">
        <f t="shared" si="17"/>
        <v>NO OFERTADO</v>
      </c>
      <c r="CA50" s="278"/>
      <c r="CB50" s="278" t="s">
        <v>743</v>
      </c>
      <c r="CC50" s="283"/>
      <c r="CD50" s="283"/>
      <c r="CE50" s="276"/>
      <c r="CF50" s="86">
        <f>CD50+CE50</f>
        <v>0</v>
      </c>
      <c r="CG50" s="277">
        <f t="shared" si="62"/>
        <v>0</v>
      </c>
      <c r="CH50" s="277">
        <f t="shared" si="18"/>
        <v>0</v>
      </c>
      <c r="CI50" s="278" t="str">
        <f t="shared" si="19"/>
        <v>NO OFERTADO</v>
      </c>
      <c r="CJ50" s="278"/>
      <c r="CK50" s="278" t="s">
        <v>743</v>
      </c>
      <c r="CL50" s="86"/>
      <c r="CM50" s="86"/>
      <c r="CN50" s="276"/>
      <c r="CO50" s="86">
        <f>CM50+CN50</f>
        <v>0</v>
      </c>
      <c r="CP50" s="277">
        <f t="shared" si="20"/>
        <v>0</v>
      </c>
      <c r="CQ50" s="277">
        <f t="shared" si="21"/>
        <v>0</v>
      </c>
      <c r="CR50" s="278" t="str">
        <f t="shared" si="22"/>
        <v>NO OFERTADO</v>
      </c>
      <c r="CS50" s="278"/>
      <c r="CT50" s="278" t="s">
        <v>743</v>
      </c>
      <c r="CU50" s="86"/>
      <c r="CV50" s="280"/>
      <c r="CW50" s="282"/>
      <c r="CX50" s="280">
        <f>CV50+CW50</f>
        <v>0</v>
      </c>
      <c r="CY50" s="281">
        <f t="shared" si="23"/>
        <v>0</v>
      </c>
      <c r="CZ50" s="281">
        <f t="shared" si="24"/>
        <v>0</v>
      </c>
      <c r="DA50" s="278" t="str">
        <f t="shared" si="25"/>
        <v>NO OFERTADO</v>
      </c>
      <c r="DB50" s="278"/>
      <c r="DC50" s="278" t="s">
        <v>743</v>
      </c>
      <c r="DD50" s="86"/>
      <c r="DE50" s="86"/>
      <c r="DF50" s="276"/>
      <c r="DG50" s="86">
        <f>DE50+DF50</f>
        <v>0</v>
      </c>
      <c r="DH50" s="277">
        <f t="shared" si="26"/>
        <v>0</v>
      </c>
      <c r="DI50" s="277">
        <f t="shared" si="66"/>
        <v>0</v>
      </c>
      <c r="DJ50" s="278" t="str">
        <f t="shared" si="67"/>
        <v>NO OFERTADO</v>
      </c>
      <c r="DK50" s="278"/>
      <c r="DL50" s="278" t="s">
        <v>743</v>
      </c>
      <c r="DM50" s="86"/>
      <c r="DN50" s="86"/>
      <c r="DO50" s="276"/>
      <c r="DP50" s="86">
        <v>0</v>
      </c>
      <c r="DQ50" s="277">
        <f t="shared" si="27"/>
        <v>0</v>
      </c>
      <c r="DR50" s="277">
        <f t="shared" si="28"/>
        <v>0</v>
      </c>
      <c r="DS50" s="278" t="str">
        <f t="shared" si="29"/>
        <v>NO OFERTADO</v>
      </c>
      <c r="DT50" s="278"/>
      <c r="DU50" s="278" t="s">
        <v>743</v>
      </c>
      <c r="DV50" s="86" t="s">
        <v>44</v>
      </c>
      <c r="DW50" s="280">
        <v>27256</v>
      </c>
      <c r="DX50" s="288">
        <v>5178.6400000000003</v>
      </c>
      <c r="DY50" s="280">
        <f>DW50+DX50</f>
        <v>32434.639999999999</v>
      </c>
      <c r="DZ50" s="281">
        <f t="shared" si="30"/>
        <v>32434.639999999999</v>
      </c>
      <c r="EA50" s="281">
        <f t="shared" si="69"/>
        <v>551388.88</v>
      </c>
      <c r="EB50" s="278" t="str">
        <f t="shared" si="31"/>
        <v>NO CUMPLE</v>
      </c>
      <c r="EC50" s="278" t="s">
        <v>829</v>
      </c>
      <c r="ED50" s="278" t="s">
        <v>743</v>
      </c>
      <c r="EE50" s="86" t="s">
        <v>953</v>
      </c>
      <c r="EF50" s="86">
        <v>31902.521008403364</v>
      </c>
      <c r="EG50" s="279">
        <v>6061.4789915966394</v>
      </c>
      <c r="EH50" s="86">
        <f>EF50+EG50</f>
        <v>37964</v>
      </c>
      <c r="EI50" s="277">
        <f t="shared" si="32"/>
        <v>37964</v>
      </c>
      <c r="EJ50" s="277">
        <f t="shared" si="73"/>
        <v>645388</v>
      </c>
      <c r="EK50" s="278" t="str">
        <f t="shared" si="33"/>
        <v>NO CUMPLE</v>
      </c>
      <c r="EL50" s="278" t="s">
        <v>828</v>
      </c>
      <c r="EM50" s="278" t="s">
        <v>743</v>
      </c>
      <c r="EN50" s="86" t="s">
        <v>44</v>
      </c>
      <c r="EO50" s="86">
        <v>13628</v>
      </c>
      <c r="EP50" s="276">
        <v>2589</v>
      </c>
      <c r="EQ50" s="86">
        <v>16217</v>
      </c>
      <c r="ER50" s="277">
        <f t="shared" si="34"/>
        <v>16217</v>
      </c>
      <c r="ES50" s="277">
        <f t="shared" si="35"/>
        <v>275689</v>
      </c>
      <c r="ET50" s="278" t="str">
        <f t="shared" si="36"/>
        <v>CUMPLE</v>
      </c>
      <c r="EU50" s="278" t="s">
        <v>828</v>
      </c>
      <c r="EV50" s="278" t="s">
        <v>822</v>
      </c>
      <c r="EW50" s="86">
        <v>0</v>
      </c>
      <c r="EX50" s="86">
        <v>0</v>
      </c>
      <c r="EY50" s="276">
        <v>0</v>
      </c>
      <c r="EZ50" s="86">
        <v>0</v>
      </c>
      <c r="FA50" s="277">
        <f t="shared" si="37"/>
        <v>0</v>
      </c>
      <c r="FB50" s="277">
        <f t="shared" si="38"/>
        <v>0</v>
      </c>
      <c r="FC50" s="278" t="str">
        <f t="shared" si="39"/>
        <v>NO OFERTADO</v>
      </c>
      <c r="FD50" s="278"/>
      <c r="FE50" s="278" t="s">
        <v>743</v>
      </c>
      <c r="FF50" s="86">
        <v>0</v>
      </c>
      <c r="FG50" s="86"/>
      <c r="FH50" s="279">
        <v>0</v>
      </c>
      <c r="FI50" s="86">
        <v>0</v>
      </c>
      <c r="FJ50" s="277">
        <f t="shared" si="40"/>
        <v>0</v>
      </c>
      <c r="FK50" s="277">
        <f t="shared" si="71"/>
        <v>0</v>
      </c>
      <c r="FL50" s="278" t="str">
        <f t="shared" si="41"/>
        <v>NO OFERTADO</v>
      </c>
      <c r="FM50" s="278"/>
      <c r="FN50" s="278" t="s">
        <v>743</v>
      </c>
      <c r="FO50" s="86"/>
      <c r="FP50" s="86"/>
      <c r="FQ50" s="279"/>
      <c r="FR50" s="86">
        <f>FP50+FQ50</f>
        <v>0</v>
      </c>
      <c r="FS50" s="277">
        <f t="shared" si="42"/>
        <v>0</v>
      </c>
      <c r="FT50" s="277">
        <f t="shared" si="43"/>
        <v>0</v>
      </c>
      <c r="FU50" s="278" t="str">
        <f t="shared" si="44"/>
        <v>NO OFERTADO</v>
      </c>
      <c r="FV50" s="278">
        <v>0</v>
      </c>
      <c r="FW50" s="278" t="s">
        <v>743</v>
      </c>
      <c r="FX50" s="86"/>
      <c r="FY50" s="86"/>
      <c r="FZ50" s="279"/>
      <c r="GA50" s="86"/>
      <c r="GB50" s="277">
        <f t="shared" si="45"/>
        <v>0</v>
      </c>
      <c r="GC50" s="277">
        <f t="shared" si="46"/>
        <v>0</v>
      </c>
      <c r="GD50" s="278" t="str">
        <f t="shared" si="47"/>
        <v>NO OFERTADO</v>
      </c>
      <c r="GE50" s="278"/>
      <c r="GF50" s="278" t="s">
        <v>743</v>
      </c>
      <c r="GG50" s="25"/>
    </row>
    <row r="51" spans="1:189" s="19" customFormat="1" ht="25.5" x14ac:dyDescent="0.2">
      <c r="A51" s="275">
        <v>42</v>
      </c>
      <c r="B51" s="78" t="s">
        <v>89</v>
      </c>
      <c r="C51" s="77" t="s">
        <v>421</v>
      </c>
      <c r="D51" s="123">
        <v>1</v>
      </c>
      <c r="E51" s="309" t="s">
        <v>32</v>
      </c>
      <c r="F51" s="316">
        <v>161231.91</v>
      </c>
      <c r="G51" s="123">
        <v>14</v>
      </c>
      <c r="H51" s="86">
        <f t="shared" si="48"/>
        <v>2257246.7400000002</v>
      </c>
      <c r="I51" s="86"/>
      <c r="J51" s="86"/>
      <c r="K51" s="279">
        <f t="shared" ref="K51:K69" si="132">+J51*19%</f>
        <v>0</v>
      </c>
      <c r="L51" s="86">
        <f t="shared" si="50"/>
        <v>0</v>
      </c>
      <c r="M51" s="277">
        <f t="shared" si="0"/>
        <v>0</v>
      </c>
      <c r="N51" s="277">
        <f t="shared" si="51"/>
        <v>0</v>
      </c>
      <c r="O51" s="278" t="str">
        <f t="shared" si="1"/>
        <v>NO OFERTADO</v>
      </c>
      <c r="P51" s="278"/>
      <c r="Q51" s="278" t="s">
        <v>743</v>
      </c>
      <c r="R51" s="278"/>
      <c r="S51" s="86"/>
      <c r="T51" s="279"/>
      <c r="U51" s="86"/>
      <c r="V51" s="277">
        <f t="shared" si="2"/>
        <v>0</v>
      </c>
      <c r="W51" s="277">
        <f t="shared" si="52"/>
        <v>0</v>
      </c>
      <c r="X51" s="278" t="str">
        <f t="shared" si="3"/>
        <v>NO OFERTADO</v>
      </c>
      <c r="Y51" s="278">
        <v>0</v>
      </c>
      <c r="Z51" s="314" t="s">
        <v>743</v>
      </c>
      <c r="AA51" s="311" t="s">
        <v>935</v>
      </c>
      <c r="AB51" s="86">
        <v>135489</v>
      </c>
      <c r="AC51" s="276">
        <v>25743</v>
      </c>
      <c r="AD51" s="86">
        <f t="shared" si="74"/>
        <v>161232</v>
      </c>
      <c r="AE51" s="277">
        <f t="shared" si="131"/>
        <v>161232</v>
      </c>
      <c r="AF51" s="277">
        <f t="shared" si="5"/>
        <v>2257248</v>
      </c>
      <c r="AG51" s="278" t="str">
        <f t="shared" si="6"/>
        <v>CUMPLE</v>
      </c>
      <c r="AH51" s="278" t="s">
        <v>828</v>
      </c>
      <c r="AI51" s="278" t="s">
        <v>822</v>
      </c>
      <c r="AJ51" s="86"/>
      <c r="AK51" s="86"/>
      <c r="AL51" s="279"/>
      <c r="AM51" s="86">
        <f t="shared" si="54"/>
        <v>0</v>
      </c>
      <c r="AN51" s="277">
        <f t="shared" si="7"/>
        <v>0</v>
      </c>
      <c r="AO51" s="277">
        <f t="shared" si="8"/>
        <v>0</v>
      </c>
      <c r="AP51" s="278" t="str">
        <f t="shared" si="9"/>
        <v>NO OFERTADO</v>
      </c>
      <c r="AQ51" s="278"/>
      <c r="AR51" s="278" t="s">
        <v>743</v>
      </c>
      <c r="AS51" s="86"/>
      <c r="AT51" s="86"/>
      <c r="AU51" s="276"/>
      <c r="AV51" s="86">
        <f t="shared" ref="AV51:AV53" si="133">AT51+AU51</f>
        <v>0</v>
      </c>
      <c r="AW51" s="277">
        <f t="shared" si="10"/>
        <v>0</v>
      </c>
      <c r="AX51" s="277">
        <f t="shared" si="75"/>
        <v>0</v>
      </c>
      <c r="AY51" s="278" t="str">
        <f t="shared" si="11"/>
        <v>NO OFERTADO</v>
      </c>
      <c r="AZ51" s="278"/>
      <c r="BA51" s="278" t="s">
        <v>743</v>
      </c>
      <c r="BB51" s="86"/>
      <c r="BC51" s="86"/>
      <c r="BD51" s="279"/>
      <c r="BE51" s="86">
        <f t="shared" si="57"/>
        <v>0</v>
      </c>
      <c r="BF51" s="277">
        <f t="shared" si="12"/>
        <v>0</v>
      </c>
      <c r="BG51" s="277">
        <f t="shared" si="58"/>
        <v>0</v>
      </c>
      <c r="BH51" s="278" t="str">
        <f t="shared" si="13"/>
        <v>NO OFERTADO</v>
      </c>
      <c r="BI51" s="278">
        <v>0</v>
      </c>
      <c r="BJ51" s="278" t="s">
        <v>743</v>
      </c>
      <c r="BK51" s="86"/>
      <c r="BL51" s="86"/>
      <c r="BM51" s="276"/>
      <c r="BN51" s="280">
        <f t="shared" ref="BN51:BN53" si="134">BL51+BM51</f>
        <v>0</v>
      </c>
      <c r="BO51" s="281">
        <f t="shared" si="14"/>
        <v>0</v>
      </c>
      <c r="BP51" s="281">
        <f t="shared" si="15"/>
        <v>0</v>
      </c>
      <c r="BQ51" s="278" t="str">
        <f t="shared" si="123"/>
        <v>NO OFERTADO</v>
      </c>
      <c r="BR51" s="278">
        <f>VLOOKUP(B51,'[1]ANEXO TECNICO'!$B$3:$P$334,15,0)</f>
        <v>0</v>
      </c>
      <c r="BS51" s="278" t="s">
        <v>743</v>
      </c>
      <c r="BT51" s="280"/>
      <c r="BU51" s="280"/>
      <c r="BV51" s="282"/>
      <c r="BW51" s="280"/>
      <c r="BX51" s="277">
        <v>0</v>
      </c>
      <c r="BY51" s="277">
        <f t="shared" si="16"/>
        <v>0</v>
      </c>
      <c r="BZ51" s="278" t="str">
        <f t="shared" si="17"/>
        <v>NO OFERTADO</v>
      </c>
      <c r="CA51" s="278"/>
      <c r="CB51" s="278" t="s">
        <v>743</v>
      </c>
      <c r="CC51" s="283"/>
      <c r="CD51" s="283"/>
      <c r="CE51" s="276"/>
      <c r="CF51" s="86">
        <f t="shared" ref="CF51:CF53" si="135">CD51+CE51</f>
        <v>0</v>
      </c>
      <c r="CG51" s="277">
        <f t="shared" si="62"/>
        <v>0</v>
      </c>
      <c r="CH51" s="277">
        <f t="shared" si="18"/>
        <v>0</v>
      </c>
      <c r="CI51" s="278" t="str">
        <f t="shared" si="19"/>
        <v>NO OFERTADO</v>
      </c>
      <c r="CJ51" s="278"/>
      <c r="CK51" s="278" t="s">
        <v>743</v>
      </c>
      <c r="CL51" s="86"/>
      <c r="CM51" s="86"/>
      <c r="CN51" s="276"/>
      <c r="CO51" s="86">
        <f t="shared" ref="CO51:CO53" si="136">CM51+CN51</f>
        <v>0</v>
      </c>
      <c r="CP51" s="277">
        <f t="shared" si="20"/>
        <v>0</v>
      </c>
      <c r="CQ51" s="277">
        <f t="shared" si="21"/>
        <v>0</v>
      </c>
      <c r="CR51" s="278" t="str">
        <f t="shared" si="22"/>
        <v>NO OFERTADO</v>
      </c>
      <c r="CS51" s="278"/>
      <c r="CT51" s="278" t="s">
        <v>743</v>
      </c>
      <c r="CU51" s="86"/>
      <c r="CV51" s="280"/>
      <c r="CW51" s="282"/>
      <c r="CX51" s="280">
        <f t="shared" ref="CX51:CX53" si="137">CV51+CW51</f>
        <v>0</v>
      </c>
      <c r="CY51" s="281">
        <f t="shared" si="23"/>
        <v>0</v>
      </c>
      <c r="CZ51" s="281">
        <f t="shared" si="24"/>
        <v>0</v>
      </c>
      <c r="DA51" s="278" t="str">
        <f t="shared" si="25"/>
        <v>NO OFERTADO</v>
      </c>
      <c r="DB51" s="278"/>
      <c r="DC51" s="278" t="s">
        <v>743</v>
      </c>
      <c r="DD51" s="86"/>
      <c r="DE51" s="86"/>
      <c r="DF51" s="276"/>
      <c r="DG51" s="86">
        <f t="shared" ref="DG51:DG53" si="138">DE51+DF51</f>
        <v>0</v>
      </c>
      <c r="DH51" s="277">
        <f t="shared" si="26"/>
        <v>0</v>
      </c>
      <c r="DI51" s="277">
        <f t="shared" si="66"/>
        <v>0</v>
      </c>
      <c r="DJ51" s="278" t="str">
        <f t="shared" si="67"/>
        <v>NO OFERTADO</v>
      </c>
      <c r="DK51" s="278"/>
      <c r="DL51" s="278" t="s">
        <v>743</v>
      </c>
      <c r="DM51" s="86"/>
      <c r="DN51" s="86"/>
      <c r="DO51" s="276"/>
      <c r="DP51" s="86">
        <v>0</v>
      </c>
      <c r="DQ51" s="277">
        <f t="shared" si="27"/>
        <v>0</v>
      </c>
      <c r="DR51" s="277">
        <f t="shared" si="28"/>
        <v>0</v>
      </c>
      <c r="DS51" s="278" t="str">
        <f t="shared" si="29"/>
        <v>NO OFERTADO</v>
      </c>
      <c r="DT51" s="278"/>
      <c r="DU51" s="278" t="s">
        <v>743</v>
      </c>
      <c r="DV51" s="86"/>
      <c r="DW51" s="86"/>
      <c r="DX51" s="279"/>
      <c r="DY51" s="86">
        <f t="shared" ref="DY51:DY53" si="139">DW51+DX51</f>
        <v>0</v>
      </c>
      <c r="DZ51" s="277">
        <f t="shared" si="30"/>
        <v>0</v>
      </c>
      <c r="EA51" s="277">
        <f t="shared" si="69"/>
        <v>0</v>
      </c>
      <c r="EB51" s="278" t="str">
        <f t="shared" si="31"/>
        <v>NO OFERTADO</v>
      </c>
      <c r="EC51" s="278"/>
      <c r="ED51" s="278" t="s">
        <v>743</v>
      </c>
      <c r="EE51" s="86" t="s">
        <v>960</v>
      </c>
      <c r="EF51" s="86">
        <v>140910.08403361344</v>
      </c>
      <c r="EG51" s="279">
        <v>26772.915966386554</v>
      </c>
      <c r="EH51" s="86">
        <f t="shared" ref="EH51:EH53" si="140">EF51+EG51</f>
        <v>167683</v>
      </c>
      <c r="EI51" s="277">
        <f t="shared" si="32"/>
        <v>167683</v>
      </c>
      <c r="EJ51" s="277">
        <f t="shared" si="73"/>
        <v>2347562</v>
      </c>
      <c r="EK51" s="278" t="str">
        <f t="shared" si="33"/>
        <v>CUMPLE</v>
      </c>
      <c r="EL51" s="278" t="s">
        <v>828</v>
      </c>
      <c r="EM51" s="278" t="s">
        <v>822</v>
      </c>
      <c r="EN51" s="86"/>
      <c r="EO51" s="86"/>
      <c r="EP51" s="276"/>
      <c r="EQ51" s="86">
        <v>0</v>
      </c>
      <c r="ER51" s="277">
        <f t="shared" si="34"/>
        <v>0</v>
      </c>
      <c r="ES51" s="277">
        <f t="shared" si="35"/>
        <v>0</v>
      </c>
      <c r="ET51" s="278" t="str">
        <f t="shared" si="36"/>
        <v>NO OFERTADO</v>
      </c>
      <c r="EU51" s="278"/>
      <c r="EV51" s="278" t="s">
        <v>743</v>
      </c>
      <c r="EW51" s="86">
        <v>0</v>
      </c>
      <c r="EX51" s="86">
        <v>0</v>
      </c>
      <c r="EY51" s="276">
        <v>0</v>
      </c>
      <c r="EZ51" s="86">
        <v>0</v>
      </c>
      <c r="FA51" s="277">
        <f t="shared" si="37"/>
        <v>0</v>
      </c>
      <c r="FB51" s="277">
        <f t="shared" si="38"/>
        <v>0</v>
      </c>
      <c r="FC51" s="278" t="str">
        <f t="shared" si="39"/>
        <v>NO OFERTADO</v>
      </c>
      <c r="FD51" s="278"/>
      <c r="FE51" s="278" t="s">
        <v>743</v>
      </c>
      <c r="FF51" s="86">
        <v>0</v>
      </c>
      <c r="FG51" s="86"/>
      <c r="FH51" s="279">
        <v>0</v>
      </c>
      <c r="FI51" s="86">
        <v>0</v>
      </c>
      <c r="FJ51" s="277">
        <f t="shared" si="40"/>
        <v>0</v>
      </c>
      <c r="FK51" s="277">
        <f t="shared" si="71"/>
        <v>0</v>
      </c>
      <c r="FL51" s="278" t="str">
        <f t="shared" si="41"/>
        <v>NO OFERTADO</v>
      </c>
      <c r="FM51" s="278"/>
      <c r="FN51" s="278" t="s">
        <v>743</v>
      </c>
      <c r="FO51" s="86" t="s">
        <v>979</v>
      </c>
      <c r="FP51" s="86">
        <v>95000</v>
      </c>
      <c r="FQ51" s="279">
        <v>18050</v>
      </c>
      <c r="FR51" s="86">
        <f t="shared" ref="FR51:FR53" si="141">FP51+FQ51</f>
        <v>113050</v>
      </c>
      <c r="FS51" s="277">
        <f t="shared" si="42"/>
        <v>113050</v>
      </c>
      <c r="FT51" s="277">
        <f t="shared" si="43"/>
        <v>1582700</v>
      </c>
      <c r="FU51" s="278" t="str">
        <f t="shared" si="44"/>
        <v>CUMPLE</v>
      </c>
      <c r="FV51" s="278" t="s">
        <v>828</v>
      </c>
      <c r="FW51" s="278" t="s">
        <v>822</v>
      </c>
      <c r="FX51" s="86"/>
      <c r="FY51" s="86"/>
      <c r="FZ51" s="279"/>
      <c r="GA51" s="86"/>
      <c r="GB51" s="277">
        <f t="shared" si="45"/>
        <v>0</v>
      </c>
      <c r="GC51" s="277">
        <f t="shared" si="46"/>
        <v>0</v>
      </c>
      <c r="GD51" s="278" t="str">
        <f t="shared" si="47"/>
        <v>NO OFERTADO</v>
      </c>
      <c r="GE51" s="278"/>
      <c r="GF51" s="278" t="s">
        <v>743</v>
      </c>
      <c r="GG51" s="25"/>
    </row>
    <row r="52" spans="1:189" s="19" customFormat="1" ht="25.5" x14ac:dyDescent="0.2">
      <c r="A52" s="290">
        <v>43</v>
      </c>
      <c r="B52" s="78" t="s">
        <v>90</v>
      </c>
      <c r="C52" s="77" t="s">
        <v>422</v>
      </c>
      <c r="D52" s="123">
        <v>1</v>
      </c>
      <c r="E52" s="309" t="s">
        <v>32</v>
      </c>
      <c r="F52" s="316">
        <v>161231.91</v>
      </c>
      <c r="G52" s="123">
        <v>2</v>
      </c>
      <c r="H52" s="86">
        <f t="shared" si="48"/>
        <v>322463.82</v>
      </c>
      <c r="I52" s="86"/>
      <c r="J52" s="86"/>
      <c r="K52" s="279">
        <f t="shared" si="132"/>
        <v>0</v>
      </c>
      <c r="L52" s="86">
        <f t="shared" si="50"/>
        <v>0</v>
      </c>
      <c r="M52" s="277">
        <f t="shared" si="0"/>
        <v>0</v>
      </c>
      <c r="N52" s="277">
        <f t="shared" si="51"/>
        <v>0</v>
      </c>
      <c r="O52" s="278" t="str">
        <f t="shared" si="1"/>
        <v>NO OFERTADO</v>
      </c>
      <c r="P52" s="278"/>
      <c r="Q52" s="278" t="s">
        <v>743</v>
      </c>
      <c r="R52" s="278"/>
      <c r="S52" s="86"/>
      <c r="T52" s="279"/>
      <c r="U52" s="86"/>
      <c r="V52" s="277">
        <f t="shared" si="2"/>
        <v>0</v>
      </c>
      <c r="W52" s="277">
        <f t="shared" si="52"/>
        <v>0</v>
      </c>
      <c r="X52" s="278" t="str">
        <f t="shared" si="3"/>
        <v>NO OFERTADO</v>
      </c>
      <c r="Y52" s="278">
        <v>0</v>
      </c>
      <c r="Z52" s="314" t="s">
        <v>743</v>
      </c>
      <c r="AA52" s="311" t="s">
        <v>935</v>
      </c>
      <c r="AB52" s="86">
        <v>135489</v>
      </c>
      <c r="AC52" s="276">
        <v>25743</v>
      </c>
      <c r="AD52" s="86">
        <f t="shared" si="74"/>
        <v>161232</v>
      </c>
      <c r="AE52" s="277">
        <f t="shared" si="131"/>
        <v>161232</v>
      </c>
      <c r="AF52" s="277">
        <f t="shared" si="5"/>
        <v>322464</v>
      </c>
      <c r="AG52" s="278" t="str">
        <f t="shared" si="6"/>
        <v>CUMPLE</v>
      </c>
      <c r="AH52" s="278" t="s">
        <v>828</v>
      </c>
      <c r="AI52" s="278" t="s">
        <v>822</v>
      </c>
      <c r="AJ52" s="86"/>
      <c r="AK52" s="86"/>
      <c r="AL52" s="279"/>
      <c r="AM52" s="86">
        <f t="shared" si="54"/>
        <v>0</v>
      </c>
      <c r="AN52" s="277">
        <f t="shared" si="7"/>
        <v>0</v>
      </c>
      <c r="AO52" s="277">
        <f t="shared" si="8"/>
        <v>0</v>
      </c>
      <c r="AP52" s="278" t="str">
        <f t="shared" si="9"/>
        <v>NO OFERTADO</v>
      </c>
      <c r="AQ52" s="278"/>
      <c r="AR52" s="278" t="s">
        <v>743</v>
      </c>
      <c r="AS52" s="86"/>
      <c r="AT52" s="86"/>
      <c r="AU52" s="276"/>
      <c r="AV52" s="86">
        <f t="shared" si="133"/>
        <v>0</v>
      </c>
      <c r="AW52" s="277">
        <f t="shared" si="10"/>
        <v>0</v>
      </c>
      <c r="AX52" s="277">
        <f t="shared" si="75"/>
        <v>0</v>
      </c>
      <c r="AY52" s="278" t="str">
        <f t="shared" si="11"/>
        <v>NO OFERTADO</v>
      </c>
      <c r="AZ52" s="278"/>
      <c r="BA52" s="278" t="s">
        <v>743</v>
      </c>
      <c r="BB52" s="86"/>
      <c r="BC52" s="86"/>
      <c r="BD52" s="279"/>
      <c r="BE52" s="86">
        <f t="shared" si="57"/>
        <v>0</v>
      </c>
      <c r="BF52" s="277">
        <f t="shared" si="12"/>
        <v>0</v>
      </c>
      <c r="BG52" s="277">
        <f t="shared" si="58"/>
        <v>0</v>
      </c>
      <c r="BH52" s="278" t="str">
        <f t="shared" si="13"/>
        <v>NO OFERTADO</v>
      </c>
      <c r="BI52" s="278">
        <v>0</v>
      </c>
      <c r="BJ52" s="278" t="s">
        <v>743</v>
      </c>
      <c r="BK52" s="86"/>
      <c r="BL52" s="86"/>
      <c r="BM52" s="276"/>
      <c r="BN52" s="280">
        <f t="shared" si="134"/>
        <v>0</v>
      </c>
      <c r="BO52" s="281">
        <f t="shared" si="14"/>
        <v>0</v>
      </c>
      <c r="BP52" s="281">
        <f t="shared" si="15"/>
        <v>0</v>
      </c>
      <c r="BQ52" s="278" t="str">
        <f t="shared" si="123"/>
        <v>NO OFERTADO</v>
      </c>
      <c r="BR52" s="278">
        <f>VLOOKUP(B52,'[1]ANEXO TECNICO'!$B$3:$P$334,15,0)</f>
        <v>0</v>
      </c>
      <c r="BS52" s="278" t="s">
        <v>743</v>
      </c>
      <c r="BT52" s="280"/>
      <c r="BU52" s="280"/>
      <c r="BV52" s="282"/>
      <c r="BW52" s="280"/>
      <c r="BX52" s="277">
        <v>0</v>
      </c>
      <c r="BY52" s="277">
        <f t="shared" si="16"/>
        <v>0</v>
      </c>
      <c r="BZ52" s="278" t="str">
        <f t="shared" si="17"/>
        <v>NO OFERTADO</v>
      </c>
      <c r="CA52" s="278"/>
      <c r="CB52" s="278" t="s">
        <v>743</v>
      </c>
      <c r="CC52" s="283"/>
      <c r="CD52" s="283"/>
      <c r="CE52" s="276"/>
      <c r="CF52" s="86">
        <f t="shared" si="135"/>
        <v>0</v>
      </c>
      <c r="CG52" s="277">
        <f t="shared" si="62"/>
        <v>0</v>
      </c>
      <c r="CH52" s="277">
        <f t="shared" si="18"/>
        <v>0</v>
      </c>
      <c r="CI52" s="278" t="str">
        <f t="shared" si="19"/>
        <v>NO OFERTADO</v>
      </c>
      <c r="CJ52" s="278"/>
      <c r="CK52" s="278" t="s">
        <v>743</v>
      </c>
      <c r="CL52" s="86"/>
      <c r="CM52" s="86"/>
      <c r="CN52" s="276"/>
      <c r="CO52" s="86">
        <f t="shared" si="136"/>
        <v>0</v>
      </c>
      <c r="CP52" s="277">
        <f t="shared" si="20"/>
        <v>0</v>
      </c>
      <c r="CQ52" s="277">
        <f t="shared" si="21"/>
        <v>0</v>
      </c>
      <c r="CR52" s="278" t="str">
        <f t="shared" si="22"/>
        <v>NO OFERTADO</v>
      </c>
      <c r="CS52" s="278"/>
      <c r="CT52" s="278" t="s">
        <v>743</v>
      </c>
      <c r="CU52" s="86"/>
      <c r="CV52" s="280"/>
      <c r="CW52" s="282"/>
      <c r="CX52" s="280">
        <f t="shared" si="137"/>
        <v>0</v>
      </c>
      <c r="CY52" s="281">
        <f t="shared" si="23"/>
        <v>0</v>
      </c>
      <c r="CZ52" s="281">
        <f t="shared" si="24"/>
        <v>0</v>
      </c>
      <c r="DA52" s="278" t="str">
        <f t="shared" si="25"/>
        <v>NO OFERTADO</v>
      </c>
      <c r="DB52" s="278"/>
      <c r="DC52" s="278" t="s">
        <v>743</v>
      </c>
      <c r="DD52" s="86"/>
      <c r="DE52" s="86"/>
      <c r="DF52" s="276"/>
      <c r="DG52" s="86">
        <f t="shared" si="138"/>
        <v>0</v>
      </c>
      <c r="DH52" s="277">
        <f t="shared" si="26"/>
        <v>0</v>
      </c>
      <c r="DI52" s="277">
        <f t="shared" si="66"/>
        <v>0</v>
      </c>
      <c r="DJ52" s="278" t="str">
        <f t="shared" si="67"/>
        <v>NO OFERTADO</v>
      </c>
      <c r="DK52" s="278"/>
      <c r="DL52" s="278" t="s">
        <v>743</v>
      </c>
      <c r="DM52" s="86"/>
      <c r="DN52" s="86"/>
      <c r="DO52" s="276"/>
      <c r="DP52" s="86">
        <v>0</v>
      </c>
      <c r="DQ52" s="277">
        <f t="shared" si="27"/>
        <v>0</v>
      </c>
      <c r="DR52" s="277">
        <f t="shared" si="28"/>
        <v>0</v>
      </c>
      <c r="DS52" s="278" t="str">
        <f t="shared" si="29"/>
        <v>NO OFERTADO</v>
      </c>
      <c r="DT52" s="278"/>
      <c r="DU52" s="278" t="s">
        <v>743</v>
      </c>
      <c r="DV52" s="86"/>
      <c r="DW52" s="86"/>
      <c r="DX52" s="279"/>
      <c r="DY52" s="86">
        <f t="shared" si="139"/>
        <v>0</v>
      </c>
      <c r="DZ52" s="277">
        <f t="shared" si="30"/>
        <v>0</v>
      </c>
      <c r="EA52" s="277">
        <f t="shared" si="69"/>
        <v>0</v>
      </c>
      <c r="EB52" s="278" t="str">
        <f t="shared" si="31"/>
        <v>NO OFERTADO</v>
      </c>
      <c r="EC52" s="278"/>
      <c r="ED52" s="278" t="s">
        <v>743</v>
      </c>
      <c r="EE52" s="86" t="s">
        <v>960</v>
      </c>
      <c r="EF52" s="86">
        <v>140910.08403361344</v>
      </c>
      <c r="EG52" s="279">
        <v>26772.915966386554</v>
      </c>
      <c r="EH52" s="86">
        <f t="shared" si="140"/>
        <v>167683</v>
      </c>
      <c r="EI52" s="277">
        <f t="shared" si="32"/>
        <v>167683</v>
      </c>
      <c r="EJ52" s="277">
        <f t="shared" si="73"/>
        <v>335366</v>
      </c>
      <c r="EK52" s="278" t="str">
        <f t="shared" si="33"/>
        <v>CUMPLE</v>
      </c>
      <c r="EL52" s="278" t="s">
        <v>828</v>
      </c>
      <c r="EM52" s="278" t="s">
        <v>822</v>
      </c>
      <c r="EN52" s="86"/>
      <c r="EO52" s="86"/>
      <c r="EP52" s="276"/>
      <c r="EQ52" s="86">
        <v>0</v>
      </c>
      <c r="ER52" s="277">
        <f t="shared" si="34"/>
        <v>0</v>
      </c>
      <c r="ES52" s="277">
        <f t="shared" si="35"/>
        <v>0</v>
      </c>
      <c r="ET52" s="278" t="str">
        <f t="shared" si="36"/>
        <v>NO OFERTADO</v>
      </c>
      <c r="EU52" s="278"/>
      <c r="EV52" s="278" t="s">
        <v>743</v>
      </c>
      <c r="EW52" s="86">
        <v>0</v>
      </c>
      <c r="EX52" s="86">
        <v>0</v>
      </c>
      <c r="EY52" s="276">
        <v>0</v>
      </c>
      <c r="EZ52" s="86">
        <v>0</v>
      </c>
      <c r="FA52" s="277">
        <f t="shared" si="37"/>
        <v>0</v>
      </c>
      <c r="FB52" s="277">
        <f t="shared" si="38"/>
        <v>0</v>
      </c>
      <c r="FC52" s="278" t="str">
        <f t="shared" si="39"/>
        <v>NO OFERTADO</v>
      </c>
      <c r="FD52" s="278"/>
      <c r="FE52" s="278" t="s">
        <v>743</v>
      </c>
      <c r="FF52" s="86">
        <v>0</v>
      </c>
      <c r="FG52" s="86"/>
      <c r="FH52" s="279">
        <v>0</v>
      </c>
      <c r="FI52" s="86">
        <v>0</v>
      </c>
      <c r="FJ52" s="277">
        <f t="shared" si="40"/>
        <v>0</v>
      </c>
      <c r="FK52" s="277">
        <f t="shared" si="71"/>
        <v>0</v>
      </c>
      <c r="FL52" s="278" t="str">
        <f t="shared" si="41"/>
        <v>NO OFERTADO</v>
      </c>
      <c r="FM52" s="278"/>
      <c r="FN52" s="278" t="s">
        <v>743</v>
      </c>
      <c r="FO52" s="86" t="s">
        <v>44</v>
      </c>
      <c r="FP52" s="86">
        <v>95000</v>
      </c>
      <c r="FQ52" s="279">
        <v>18050</v>
      </c>
      <c r="FR52" s="86">
        <f t="shared" si="141"/>
        <v>113050</v>
      </c>
      <c r="FS52" s="277">
        <f t="shared" si="42"/>
        <v>113050</v>
      </c>
      <c r="FT52" s="277">
        <f t="shared" si="43"/>
        <v>226100</v>
      </c>
      <c r="FU52" s="278" t="str">
        <f t="shared" si="44"/>
        <v>CUMPLE</v>
      </c>
      <c r="FV52" s="278" t="s">
        <v>828</v>
      </c>
      <c r="FW52" s="278" t="s">
        <v>822</v>
      </c>
      <c r="FX52" s="86"/>
      <c r="FY52" s="86"/>
      <c r="FZ52" s="279"/>
      <c r="GA52" s="86"/>
      <c r="GB52" s="277">
        <f t="shared" si="45"/>
        <v>0</v>
      </c>
      <c r="GC52" s="277">
        <f t="shared" si="46"/>
        <v>0</v>
      </c>
      <c r="GD52" s="278" t="str">
        <f t="shared" si="47"/>
        <v>NO OFERTADO</v>
      </c>
      <c r="GE52" s="278"/>
      <c r="GF52" s="278" t="s">
        <v>743</v>
      </c>
      <c r="GG52" s="25"/>
    </row>
    <row r="53" spans="1:189" s="19" customFormat="1" ht="25.5" x14ac:dyDescent="0.2">
      <c r="A53" s="290">
        <v>44</v>
      </c>
      <c r="B53" s="78" t="s">
        <v>91</v>
      </c>
      <c r="C53" s="77" t="s">
        <v>423</v>
      </c>
      <c r="D53" s="123">
        <v>1</v>
      </c>
      <c r="E53" s="309" t="s">
        <v>32</v>
      </c>
      <c r="F53" s="316">
        <v>1087.6600000000001</v>
      </c>
      <c r="G53" s="123">
        <v>1772</v>
      </c>
      <c r="H53" s="86">
        <f t="shared" si="48"/>
        <v>1927333.5200000003</v>
      </c>
      <c r="I53" s="86"/>
      <c r="J53" s="86"/>
      <c r="K53" s="279">
        <f t="shared" si="132"/>
        <v>0</v>
      </c>
      <c r="L53" s="86">
        <f t="shared" si="50"/>
        <v>0</v>
      </c>
      <c r="M53" s="277">
        <f t="shared" si="0"/>
        <v>0</v>
      </c>
      <c r="N53" s="277">
        <f t="shared" si="51"/>
        <v>0</v>
      </c>
      <c r="O53" s="278" t="str">
        <f t="shared" si="1"/>
        <v>NO OFERTADO</v>
      </c>
      <c r="P53" s="278"/>
      <c r="Q53" s="278" t="s">
        <v>743</v>
      </c>
      <c r="R53" s="278"/>
      <c r="S53" s="86"/>
      <c r="T53" s="279"/>
      <c r="U53" s="86"/>
      <c r="V53" s="277">
        <f t="shared" si="2"/>
        <v>0</v>
      </c>
      <c r="W53" s="277">
        <f t="shared" si="52"/>
        <v>0</v>
      </c>
      <c r="X53" s="278" t="str">
        <f t="shared" si="3"/>
        <v>NO OFERTADO</v>
      </c>
      <c r="Y53" s="278">
        <v>0</v>
      </c>
      <c r="Z53" s="314" t="s">
        <v>743</v>
      </c>
      <c r="AA53" s="311"/>
      <c r="AB53" s="86"/>
      <c r="AC53" s="276"/>
      <c r="AD53" s="86">
        <f t="shared" si="74"/>
        <v>0</v>
      </c>
      <c r="AE53" s="277">
        <f t="shared" si="131"/>
        <v>0</v>
      </c>
      <c r="AF53" s="277">
        <f t="shared" si="5"/>
        <v>0</v>
      </c>
      <c r="AG53" s="278" t="str">
        <f t="shared" si="6"/>
        <v>NO OFERTADO</v>
      </c>
      <c r="AH53" s="278"/>
      <c r="AI53" s="278" t="s">
        <v>743</v>
      </c>
      <c r="AJ53" s="86"/>
      <c r="AK53" s="86"/>
      <c r="AL53" s="279"/>
      <c r="AM53" s="86">
        <f t="shared" si="54"/>
        <v>0</v>
      </c>
      <c r="AN53" s="277">
        <f t="shared" si="7"/>
        <v>0</v>
      </c>
      <c r="AO53" s="277">
        <f t="shared" si="8"/>
        <v>0</v>
      </c>
      <c r="AP53" s="278" t="str">
        <f t="shared" si="9"/>
        <v>NO OFERTADO</v>
      </c>
      <c r="AQ53" s="278"/>
      <c r="AR53" s="278" t="s">
        <v>743</v>
      </c>
      <c r="AS53" s="86"/>
      <c r="AT53" s="86"/>
      <c r="AU53" s="276"/>
      <c r="AV53" s="86">
        <f t="shared" si="133"/>
        <v>0</v>
      </c>
      <c r="AW53" s="277">
        <f t="shared" si="10"/>
        <v>0</v>
      </c>
      <c r="AX53" s="277">
        <f t="shared" si="75"/>
        <v>0</v>
      </c>
      <c r="AY53" s="278" t="str">
        <f t="shared" si="11"/>
        <v>NO OFERTADO</v>
      </c>
      <c r="AZ53" s="278"/>
      <c r="BA53" s="278" t="s">
        <v>743</v>
      </c>
      <c r="BB53" s="86"/>
      <c r="BC53" s="86"/>
      <c r="BD53" s="279"/>
      <c r="BE53" s="86">
        <f t="shared" si="57"/>
        <v>0</v>
      </c>
      <c r="BF53" s="277">
        <f t="shared" si="12"/>
        <v>0</v>
      </c>
      <c r="BG53" s="277">
        <f t="shared" si="58"/>
        <v>0</v>
      </c>
      <c r="BH53" s="278" t="str">
        <f t="shared" si="13"/>
        <v>NO OFERTADO</v>
      </c>
      <c r="BI53" s="278">
        <v>0</v>
      </c>
      <c r="BJ53" s="278" t="s">
        <v>743</v>
      </c>
      <c r="BK53" s="86"/>
      <c r="BL53" s="86"/>
      <c r="BM53" s="276"/>
      <c r="BN53" s="280">
        <f t="shared" si="134"/>
        <v>0</v>
      </c>
      <c r="BO53" s="281">
        <f t="shared" si="14"/>
        <v>0</v>
      </c>
      <c r="BP53" s="281">
        <f t="shared" si="15"/>
        <v>0</v>
      </c>
      <c r="BQ53" s="278" t="str">
        <f t="shared" si="123"/>
        <v>NO OFERTADO</v>
      </c>
      <c r="BR53" s="278">
        <f>VLOOKUP(B53,'[1]ANEXO TECNICO'!$B$3:$P$334,15,0)</f>
        <v>0</v>
      </c>
      <c r="BS53" s="278" t="s">
        <v>743</v>
      </c>
      <c r="BT53" s="280"/>
      <c r="BU53" s="280"/>
      <c r="BV53" s="282"/>
      <c r="BW53" s="280"/>
      <c r="BX53" s="277">
        <v>0</v>
      </c>
      <c r="BY53" s="277">
        <f t="shared" si="16"/>
        <v>0</v>
      </c>
      <c r="BZ53" s="278" t="str">
        <f t="shared" si="17"/>
        <v>NO OFERTADO</v>
      </c>
      <c r="CA53" s="278"/>
      <c r="CB53" s="278" t="s">
        <v>743</v>
      </c>
      <c r="CC53" s="283"/>
      <c r="CD53" s="283"/>
      <c r="CE53" s="276"/>
      <c r="CF53" s="86">
        <f t="shared" si="135"/>
        <v>0</v>
      </c>
      <c r="CG53" s="277">
        <f t="shared" si="62"/>
        <v>0</v>
      </c>
      <c r="CH53" s="277">
        <f t="shared" si="18"/>
        <v>0</v>
      </c>
      <c r="CI53" s="278" t="str">
        <f t="shared" si="19"/>
        <v>NO OFERTADO</v>
      </c>
      <c r="CJ53" s="278"/>
      <c r="CK53" s="278" t="s">
        <v>743</v>
      </c>
      <c r="CL53" s="86"/>
      <c r="CM53" s="86"/>
      <c r="CN53" s="276"/>
      <c r="CO53" s="86">
        <f t="shared" si="136"/>
        <v>0</v>
      </c>
      <c r="CP53" s="277">
        <f t="shared" si="20"/>
        <v>0</v>
      </c>
      <c r="CQ53" s="277">
        <f t="shared" si="21"/>
        <v>0</v>
      </c>
      <c r="CR53" s="278" t="str">
        <f t="shared" si="22"/>
        <v>NO OFERTADO</v>
      </c>
      <c r="CS53" s="278"/>
      <c r="CT53" s="278" t="s">
        <v>743</v>
      </c>
      <c r="CU53" s="86" t="s">
        <v>44</v>
      </c>
      <c r="CV53" s="280">
        <v>914</v>
      </c>
      <c r="CW53" s="288">
        <f>+CV53*0.19</f>
        <v>173.66</v>
      </c>
      <c r="CX53" s="280">
        <f t="shared" si="137"/>
        <v>1087.6600000000001</v>
      </c>
      <c r="CY53" s="281">
        <f t="shared" si="23"/>
        <v>1087.6600000000001</v>
      </c>
      <c r="CZ53" s="281">
        <f t="shared" si="24"/>
        <v>1927333.5200000003</v>
      </c>
      <c r="DA53" s="278" t="str">
        <f t="shared" si="25"/>
        <v>CUMPLE</v>
      </c>
      <c r="DB53" s="278" t="s">
        <v>830</v>
      </c>
      <c r="DC53" s="278" t="s">
        <v>822</v>
      </c>
      <c r="DD53" s="86"/>
      <c r="DE53" s="86"/>
      <c r="DF53" s="276"/>
      <c r="DG53" s="86">
        <f t="shared" si="138"/>
        <v>0</v>
      </c>
      <c r="DH53" s="277">
        <f t="shared" si="26"/>
        <v>0</v>
      </c>
      <c r="DI53" s="277">
        <f t="shared" si="66"/>
        <v>0</v>
      </c>
      <c r="DJ53" s="278" t="str">
        <f t="shared" si="67"/>
        <v>NO OFERTADO</v>
      </c>
      <c r="DK53" s="278"/>
      <c r="DL53" s="278" t="s">
        <v>743</v>
      </c>
      <c r="DM53" s="86"/>
      <c r="DN53" s="86"/>
      <c r="DO53" s="276"/>
      <c r="DP53" s="86">
        <v>0</v>
      </c>
      <c r="DQ53" s="277">
        <f t="shared" si="27"/>
        <v>0</v>
      </c>
      <c r="DR53" s="277">
        <f t="shared" si="28"/>
        <v>0</v>
      </c>
      <c r="DS53" s="278" t="str">
        <f t="shared" si="29"/>
        <v>NO OFERTADO</v>
      </c>
      <c r="DT53" s="278"/>
      <c r="DU53" s="278" t="s">
        <v>743</v>
      </c>
      <c r="DV53" s="86" t="s">
        <v>44</v>
      </c>
      <c r="DW53" s="280">
        <v>2545</v>
      </c>
      <c r="DX53" s="288">
        <v>483.55</v>
      </c>
      <c r="DY53" s="280">
        <f t="shared" si="139"/>
        <v>3028.55</v>
      </c>
      <c r="DZ53" s="281">
        <f t="shared" si="30"/>
        <v>3028.55</v>
      </c>
      <c r="EA53" s="281">
        <f t="shared" si="69"/>
        <v>5366590.6000000006</v>
      </c>
      <c r="EB53" s="278" t="str">
        <f t="shared" si="31"/>
        <v>NO CUMPLE</v>
      </c>
      <c r="EC53" s="278" t="s">
        <v>828</v>
      </c>
      <c r="ED53" s="278" t="s">
        <v>743</v>
      </c>
      <c r="EE53" s="86" t="s">
        <v>956</v>
      </c>
      <c r="EF53" s="86">
        <v>1010.0840336134454</v>
      </c>
      <c r="EG53" s="279">
        <v>191.91596638655463</v>
      </c>
      <c r="EH53" s="86">
        <f t="shared" si="140"/>
        <v>1202</v>
      </c>
      <c r="EI53" s="277">
        <f t="shared" si="32"/>
        <v>1202</v>
      </c>
      <c r="EJ53" s="277">
        <f t="shared" si="73"/>
        <v>2129944</v>
      </c>
      <c r="EK53" s="278" t="str">
        <f t="shared" si="33"/>
        <v>CUMPLE</v>
      </c>
      <c r="EL53" s="278" t="s">
        <v>828</v>
      </c>
      <c r="EM53" s="278" t="s">
        <v>822</v>
      </c>
      <c r="EN53" s="86"/>
      <c r="EO53" s="86"/>
      <c r="EP53" s="276"/>
      <c r="EQ53" s="86">
        <v>0</v>
      </c>
      <c r="ER53" s="277">
        <f t="shared" si="34"/>
        <v>0</v>
      </c>
      <c r="ES53" s="277">
        <f t="shared" si="35"/>
        <v>0</v>
      </c>
      <c r="ET53" s="278" t="str">
        <f t="shared" si="36"/>
        <v>NO OFERTADO</v>
      </c>
      <c r="EU53" s="278"/>
      <c r="EV53" s="278" t="s">
        <v>743</v>
      </c>
      <c r="EW53" s="86">
        <v>0</v>
      </c>
      <c r="EX53" s="86">
        <v>0</v>
      </c>
      <c r="EY53" s="276">
        <v>0</v>
      </c>
      <c r="EZ53" s="86">
        <v>0</v>
      </c>
      <c r="FA53" s="277">
        <f t="shared" si="37"/>
        <v>0</v>
      </c>
      <c r="FB53" s="277">
        <f t="shared" si="38"/>
        <v>0</v>
      </c>
      <c r="FC53" s="278" t="str">
        <f t="shared" si="39"/>
        <v>NO OFERTADO</v>
      </c>
      <c r="FD53" s="278"/>
      <c r="FE53" s="278" t="s">
        <v>743</v>
      </c>
      <c r="FF53" s="86">
        <v>0</v>
      </c>
      <c r="FG53" s="86"/>
      <c r="FH53" s="279">
        <v>0</v>
      </c>
      <c r="FI53" s="86">
        <v>0</v>
      </c>
      <c r="FJ53" s="277">
        <f t="shared" si="40"/>
        <v>0</v>
      </c>
      <c r="FK53" s="277">
        <f t="shared" si="71"/>
        <v>0</v>
      </c>
      <c r="FL53" s="278" t="str">
        <f t="shared" si="41"/>
        <v>NO OFERTADO</v>
      </c>
      <c r="FM53" s="278"/>
      <c r="FN53" s="278" t="s">
        <v>743</v>
      </c>
      <c r="FO53" s="86"/>
      <c r="FP53" s="86"/>
      <c r="FQ53" s="279"/>
      <c r="FR53" s="86">
        <f t="shared" si="141"/>
        <v>0</v>
      </c>
      <c r="FS53" s="277">
        <f t="shared" si="42"/>
        <v>0</v>
      </c>
      <c r="FT53" s="277">
        <f t="shared" si="43"/>
        <v>0</v>
      </c>
      <c r="FU53" s="278" t="str">
        <f t="shared" si="44"/>
        <v>NO OFERTADO</v>
      </c>
      <c r="FV53" s="278">
        <v>0</v>
      </c>
      <c r="FW53" s="278" t="s">
        <v>743</v>
      </c>
      <c r="FX53" s="86"/>
      <c r="FY53" s="86"/>
      <c r="FZ53" s="279"/>
      <c r="GA53" s="86"/>
      <c r="GB53" s="277">
        <f t="shared" si="45"/>
        <v>0</v>
      </c>
      <c r="GC53" s="277">
        <f t="shared" si="46"/>
        <v>0</v>
      </c>
      <c r="GD53" s="278" t="str">
        <f t="shared" si="47"/>
        <v>NO OFERTADO</v>
      </c>
      <c r="GE53" s="278"/>
      <c r="GF53" s="278" t="s">
        <v>743</v>
      </c>
      <c r="GG53" s="25"/>
    </row>
    <row r="54" spans="1:189" s="19" customFormat="1" ht="27.75" customHeight="1" x14ac:dyDescent="0.2">
      <c r="A54" s="290">
        <v>45</v>
      </c>
      <c r="B54" s="78" t="s">
        <v>92</v>
      </c>
      <c r="C54" s="77" t="s">
        <v>424</v>
      </c>
      <c r="D54" s="123">
        <v>1</v>
      </c>
      <c r="E54" s="309" t="s">
        <v>32</v>
      </c>
      <c r="F54" s="315">
        <v>1104.32</v>
      </c>
      <c r="G54" s="123">
        <v>592</v>
      </c>
      <c r="H54" s="86">
        <f t="shared" si="48"/>
        <v>653757.43999999994</v>
      </c>
      <c r="I54" s="86"/>
      <c r="J54" s="86"/>
      <c r="K54" s="279">
        <f t="shared" si="132"/>
        <v>0</v>
      </c>
      <c r="L54" s="86">
        <f t="shared" si="50"/>
        <v>0</v>
      </c>
      <c r="M54" s="277">
        <f t="shared" si="0"/>
        <v>0</v>
      </c>
      <c r="N54" s="277">
        <f t="shared" si="51"/>
        <v>0</v>
      </c>
      <c r="O54" s="278" t="str">
        <f t="shared" si="1"/>
        <v>NO OFERTADO</v>
      </c>
      <c r="P54" s="278"/>
      <c r="Q54" s="278" t="s">
        <v>743</v>
      </c>
      <c r="R54" s="278" t="s">
        <v>44</v>
      </c>
      <c r="S54" s="86">
        <v>1533</v>
      </c>
      <c r="T54" s="279">
        <v>291.27</v>
      </c>
      <c r="U54" s="86">
        <v>1824.27</v>
      </c>
      <c r="V54" s="277">
        <f t="shared" si="2"/>
        <v>1824.27</v>
      </c>
      <c r="W54" s="277">
        <f t="shared" si="52"/>
        <v>1079967.8400000001</v>
      </c>
      <c r="X54" s="278" t="str">
        <f t="shared" si="3"/>
        <v>NO CUMPLE</v>
      </c>
      <c r="Y54" s="278" t="s">
        <v>828</v>
      </c>
      <c r="Z54" s="314" t="s">
        <v>743</v>
      </c>
      <c r="AA54" s="311" t="s">
        <v>935</v>
      </c>
      <c r="AB54" s="86">
        <v>986</v>
      </c>
      <c r="AC54" s="276">
        <v>187</v>
      </c>
      <c r="AD54" s="86">
        <f t="shared" si="74"/>
        <v>1173</v>
      </c>
      <c r="AE54" s="277">
        <f t="shared" si="131"/>
        <v>1173</v>
      </c>
      <c r="AF54" s="277">
        <f t="shared" si="5"/>
        <v>694416</v>
      </c>
      <c r="AG54" s="278" t="str">
        <f t="shared" si="6"/>
        <v>CUMPLE</v>
      </c>
      <c r="AH54" s="278" t="s">
        <v>828</v>
      </c>
      <c r="AI54" s="278" t="s">
        <v>822</v>
      </c>
      <c r="AJ54" s="86"/>
      <c r="AK54" s="86"/>
      <c r="AL54" s="279"/>
      <c r="AM54" s="86">
        <f t="shared" si="54"/>
        <v>0</v>
      </c>
      <c r="AN54" s="277">
        <f t="shared" si="7"/>
        <v>0</v>
      </c>
      <c r="AO54" s="277">
        <f t="shared" si="8"/>
        <v>0</v>
      </c>
      <c r="AP54" s="278" t="str">
        <f t="shared" si="9"/>
        <v>NO OFERTADO</v>
      </c>
      <c r="AQ54" s="278"/>
      <c r="AR54" s="278" t="s">
        <v>743</v>
      </c>
      <c r="AS54" s="86"/>
      <c r="AT54" s="86"/>
      <c r="AU54" s="276"/>
      <c r="AV54" s="86">
        <f>+AT54+AU54</f>
        <v>0</v>
      </c>
      <c r="AW54" s="277">
        <f t="shared" si="10"/>
        <v>0</v>
      </c>
      <c r="AX54" s="277">
        <f t="shared" si="75"/>
        <v>0</v>
      </c>
      <c r="AY54" s="278" t="str">
        <f t="shared" si="11"/>
        <v>NO OFERTADO</v>
      </c>
      <c r="AZ54" s="278"/>
      <c r="BA54" s="278" t="s">
        <v>743</v>
      </c>
      <c r="BB54" s="86" t="s">
        <v>982</v>
      </c>
      <c r="BC54" s="86">
        <v>1270</v>
      </c>
      <c r="BD54" s="279">
        <v>241.3</v>
      </c>
      <c r="BE54" s="86">
        <f t="shared" si="57"/>
        <v>1511.3</v>
      </c>
      <c r="BF54" s="277">
        <f t="shared" si="12"/>
        <v>1511.3</v>
      </c>
      <c r="BG54" s="277">
        <f t="shared" si="58"/>
        <v>894689.6</v>
      </c>
      <c r="BH54" s="278" t="str">
        <f t="shared" si="13"/>
        <v>NO CUMPLE</v>
      </c>
      <c r="BI54" s="278" t="s">
        <v>828</v>
      </c>
      <c r="BJ54" s="278" t="s">
        <v>743</v>
      </c>
      <c r="BK54" s="86"/>
      <c r="BL54" s="86"/>
      <c r="BM54" s="276"/>
      <c r="BN54" s="280">
        <f>+BL54+BM54</f>
        <v>0</v>
      </c>
      <c r="BO54" s="281">
        <f t="shared" si="14"/>
        <v>0</v>
      </c>
      <c r="BP54" s="281">
        <f t="shared" si="15"/>
        <v>0</v>
      </c>
      <c r="BQ54" s="278" t="str">
        <f t="shared" si="123"/>
        <v>NO OFERTADO</v>
      </c>
      <c r="BR54" s="278">
        <f>VLOOKUP(B54,'[1]ANEXO TECNICO'!$B$3:$P$334,15,0)</f>
        <v>0</v>
      </c>
      <c r="BS54" s="278" t="s">
        <v>743</v>
      </c>
      <c r="BT54" s="280" t="s">
        <v>762</v>
      </c>
      <c r="BU54" s="280">
        <v>1841.94</v>
      </c>
      <c r="BV54" s="288">
        <v>349.96860000000004</v>
      </c>
      <c r="BW54" s="289">
        <f>+BU54+BV54</f>
        <v>2191.9086000000002</v>
      </c>
      <c r="BX54" s="277">
        <f>+BW54*D54</f>
        <v>2191.9086000000002</v>
      </c>
      <c r="BY54" s="277">
        <f t="shared" si="16"/>
        <v>1297609.8912000002</v>
      </c>
      <c r="BZ54" s="278" t="str">
        <f t="shared" si="17"/>
        <v>NO CUMPLE</v>
      </c>
      <c r="CA54" s="278" t="s">
        <v>828</v>
      </c>
      <c r="CB54" s="278" t="s">
        <v>743</v>
      </c>
      <c r="CC54" s="283"/>
      <c r="CD54" s="283"/>
      <c r="CE54" s="276">
        <f>+CD54*0.19</f>
        <v>0</v>
      </c>
      <c r="CF54" s="86">
        <f>+CD54+CE54</f>
        <v>0</v>
      </c>
      <c r="CG54" s="277">
        <f t="shared" si="62"/>
        <v>0</v>
      </c>
      <c r="CH54" s="277">
        <f t="shared" si="18"/>
        <v>0</v>
      </c>
      <c r="CI54" s="278" t="str">
        <f t="shared" si="19"/>
        <v>NO OFERTADO</v>
      </c>
      <c r="CJ54" s="278"/>
      <c r="CK54" s="278" t="s">
        <v>743</v>
      </c>
      <c r="CL54" s="86"/>
      <c r="CM54" s="86"/>
      <c r="CN54" s="276"/>
      <c r="CO54" s="86">
        <f>+CM54+CN54</f>
        <v>0</v>
      </c>
      <c r="CP54" s="277">
        <f t="shared" si="20"/>
        <v>0</v>
      </c>
      <c r="CQ54" s="277">
        <f t="shared" si="21"/>
        <v>0</v>
      </c>
      <c r="CR54" s="278" t="str">
        <f t="shared" si="22"/>
        <v>NO OFERTADO</v>
      </c>
      <c r="CS54" s="278"/>
      <c r="CT54" s="278" t="s">
        <v>743</v>
      </c>
      <c r="CU54" s="86" t="s">
        <v>44</v>
      </c>
      <c r="CV54" s="280">
        <v>914</v>
      </c>
      <c r="CW54" s="288">
        <f>+CV54*0.19</f>
        <v>173.66</v>
      </c>
      <c r="CX54" s="280">
        <f>+CV54+CW54</f>
        <v>1087.6600000000001</v>
      </c>
      <c r="CY54" s="281">
        <f t="shared" si="23"/>
        <v>1087.6600000000001</v>
      </c>
      <c r="CZ54" s="281">
        <f t="shared" si="24"/>
        <v>643894.72000000009</v>
      </c>
      <c r="DA54" s="278" t="str">
        <f t="shared" si="25"/>
        <v>CUMPLE</v>
      </c>
      <c r="DB54" s="278" t="s">
        <v>830</v>
      </c>
      <c r="DC54" s="278" t="s">
        <v>822</v>
      </c>
      <c r="DD54" s="86"/>
      <c r="DE54" s="86"/>
      <c r="DF54" s="276"/>
      <c r="DG54" s="86">
        <f>+DE54+DF54</f>
        <v>0</v>
      </c>
      <c r="DH54" s="277">
        <f t="shared" si="26"/>
        <v>0</v>
      </c>
      <c r="DI54" s="277">
        <f t="shared" si="66"/>
        <v>0</v>
      </c>
      <c r="DJ54" s="278" t="str">
        <f t="shared" si="67"/>
        <v>NO OFERTADO</v>
      </c>
      <c r="DK54" s="278"/>
      <c r="DL54" s="278" t="s">
        <v>743</v>
      </c>
      <c r="DM54" s="86"/>
      <c r="DN54" s="86"/>
      <c r="DO54" s="276"/>
      <c r="DP54" s="86">
        <v>0</v>
      </c>
      <c r="DQ54" s="277">
        <f t="shared" si="27"/>
        <v>0</v>
      </c>
      <c r="DR54" s="277">
        <f t="shared" si="28"/>
        <v>0</v>
      </c>
      <c r="DS54" s="278" t="str">
        <f t="shared" si="29"/>
        <v>NO OFERTADO</v>
      </c>
      <c r="DT54" s="278"/>
      <c r="DU54" s="278" t="s">
        <v>743</v>
      </c>
      <c r="DV54" s="86" t="s">
        <v>44</v>
      </c>
      <c r="DW54" s="280">
        <v>1641</v>
      </c>
      <c r="DX54" s="288">
        <v>311.79000000000002</v>
      </c>
      <c r="DY54" s="280">
        <f>+DW54+DX54</f>
        <v>1952.79</v>
      </c>
      <c r="DZ54" s="281">
        <f t="shared" si="30"/>
        <v>1952.79</v>
      </c>
      <c r="EA54" s="281">
        <f t="shared" si="69"/>
        <v>1156051.68</v>
      </c>
      <c r="EB54" s="278" t="str">
        <f t="shared" si="31"/>
        <v>NO CUMPLE</v>
      </c>
      <c r="EC54" s="278" t="s">
        <v>829</v>
      </c>
      <c r="ED54" s="278" t="s">
        <v>743</v>
      </c>
      <c r="EE54" s="86" t="s">
        <v>953</v>
      </c>
      <c r="EF54" s="86">
        <v>1010.0840336134454</v>
      </c>
      <c r="EG54" s="279">
        <v>191.91596638655463</v>
      </c>
      <c r="EH54" s="86">
        <f>+EF54+EG54</f>
        <v>1202</v>
      </c>
      <c r="EI54" s="277">
        <f t="shared" si="32"/>
        <v>1202</v>
      </c>
      <c r="EJ54" s="277">
        <f t="shared" si="73"/>
        <v>711584</v>
      </c>
      <c r="EK54" s="278" t="str">
        <f t="shared" si="33"/>
        <v>CUMPLE</v>
      </c>
      <c r="EL54" s="278" t="s">
        <v>828</v>
      </c>
      <c r="EM54" s="278" t="s">
        <v>822</v>
      </c>
      <c r="EN54" s="86"/>
      <c r="EO54" s="86"/>
      <c r="EP54" s="276"/>
      <c r="EQ54" s="86">
        <v>0</v>
      </c>
      <c r="ER54" s="277">
        <f t="shared" si="34"/>
        <v>0</v>
      </c>
      <c r="ES54" s="277">
        <f t="shared" si="35"/>
        <v>0</v>
      </c>
      <c r="ET54" s="278" t="str">
        <f t="shared" si="36"/>
        <v>NO OFERTADO</v>
      </c>
      <c r="EU54" s="278"/>
      <c r="EV54" s="278" t="s">
        <v>743</v>
      </c>
      <c r="EW54" s="86">
        <v>0</v>
      </c>
      <c r="EX54" s="86">
        <v>0</v>
      </c>
      <c r="EY54" s="276">
        <v>0</v>
      </c>
      <c r="EZ54" s="86">
        <v>0</v>
      </c>
      <c r="FA54" s="277">
        <f t="shared" si="37"/>
        <v>0</v>
      </c>
      <c r="FB54" s="277">
        <f t="shared" si="38"/>
        <v>0</v>
      </c>
      <c r="FC54" s="278" t="str">
        <f t="shared" si="39"/>
        <v>NO OFERTADO</v>
      </c>
      <c r="FD54" s="278"/>
      <c r="FE54" s="278" t="s">
        <v>743</v>
      </c>
      <c r="FF54" s="86">
        <v>0</v>
      </c>
      <c r="FG54" s="86"/>
      <c r="FH54" s="279">
        <v>0</v>
      </c>
      <c r="FI54" s="86">
        <v>0</v>
      </c>
      <c r="FJ54" s="277">
        <f t="shared" si="40"/>
        <v>0</v>
      </c>
      <c r="FK54" s="277">
        <f t="shared" si="71"/>
        <v>0</v>
      </c>
      <c r="FL54" s="278" t="str">
        <f t="shared" si="41"/>
        <v>NO OFERTADO</v>
      </c>
      <c r="FM54" s="278"/>
      <c r="FN54" s="278" t="s">
        <v>743</v>
      </c>
      <c r="FO54" s="86"/>
      <c r="FP54" s="86"/>
      <c r="FQ54" s="279"/>
      <c r="FR54" s="86">
        <f>+FP54+FQ54</f>
        <v>0</v>
      </c>
      <c r="FS54" s="277">
        <f t="shared" si="42"/>
        <v>0</v>
      </c>
      <c r="FT54" s="277">
        <f t="shared" si="43"/>
        <v>0</v>
      </c>
      <c r="FU54" s="278" t="str">
        <f t="shared" si="44"/>
        <v>NO OFERTADO</v>
      </c>
      <c r="FV54" s="278">
        <v>0</v>
      </c>
      <c r="FW54" s="278" t="s">
        <v>743</v>
      </c>
      <c r="FX54" s="86" t="s">
        <v>44</v>
      </c>
      <c r="FY54" s="86">
        <f>+GA54/1.19</f>
        <v>1539.4957983193278</v>
      </c>
      <c r="FZ54" s="279">
        <f>+FY54*0.19</f>
        <v>292.50420168067228</v>
      </c>
      <c r="GA54" s="86">
        <v>1832</v>
      </c>
      <c r="GB54" s="277">
        <f t="shared" si="45"/>
        <v>1832</v>
      </c>
      <c r="GC54" s="277">
        <f t="shared" si="46"/>
        <v>1084544</v>
      </c>
      <c r="GD54" s="278" t="str">
        <f t="shared" si="47"/>
        <v>NO CUMPLE</v>
      </c>
      <c r="GE54" s="278" t="s">
        <v>828</v>
      </c>
      <c r="GF54" s="278" t="s">
        <v>743</v>
      </c>
      <c r="GG54" s="25"/>
    </row>
    <row r="55" spans="1:189" s="19" customFormat="1" x14ac:dyDescent="0.2">
      <c r="A55" s="290">
        <v>46</v>
      </c>
      <c r="B55" s="78" t="s">
        <v>93</v>
      </c>
      <c r="C55" s="77" t="s">
        <v>425</v>
      </c>
      <c r="D55" s="123">
        <v>1</v>
      </c>
      <c r="E55" s="309" t="s">
        <v>32</v>
      </c>
      <c r="F55" s="315">
        <v>61650</v>
      </c>
      <c r="G55" s="123">
        <v>1</v>
      </c>
      <c r="H55" s="86">
        <f t="shared" si="48"/>
        <v>61650</v>
      </c>
      <c r="I55" s="86"/>
      <c r="J55" s="86"/>
      <c r="K55" s="279">
        <f t="shared" si="132"/>
        <v>0</v>
      </c>
      <c r="L55" s="86">
        <f t="shared" si="50"/>
        <v>0</v>
      </c>
      <c r="M55" s="277">
        <f t="shared" si="0"/>
        <v>0</v>
      </c>
      <c r="N55" s="277">
        <f t="shared" si="51"/>
        <v>0</v>
      </c>
      <c r="O55" s="278" t="str">
        <f t="shared" si="1"/>
        <v>NO OFERTADO</v>
      </c>
      <c r="P55" s="278"/>
      <c r="Q55" s="278" t="s">
        <v>743</v>
      </c>
      <c r="R55" s="278"/>
      <c r="S55" s="284"/>
      <c r="T55" s="279"/>
      <c r="U55" s="86"/>
      <c r="V55" s="277">
        <f t="shared" si="2"/>
        <v>0</v>
      </c>
      <c r="W55" s="277">
        <f t="shared" si="52"/>
        <v>0</v>
      </c>
      <c r="X55" s="278" t="str">
        <f t="shared" si="3"/>
        <v>NO OFERTADO</v>
      </c>
      <c r="Y55" s="278">
        <v>0</v>
      </c>
      <c r="Z55" s="314" t="s">
        <v>743</v>
      </c>
      <c r="AA55" s="311"/>
      <c r="AB55" s="86"/>
      <c r="AC55" s="276"/>
      <c r="AD55" s="86">
        <f t="shared" si="74"/>
        <v>0</v>
      </c>
      <c r="AE55" s="277">
        <f t="shared" si="131"/>
        <v>0</v>
      </c>
      <c r="AF55" s="277">
        <f t="shared" si="5"/>
        <v>0</v>
      </c>
      <c r="AG55" s="278" t="str">
        <f t="shared" si="6"/>
        <v>NO OFERTADO</v>
      </c>
      <c r="AH55" s="278"/>
      <c r="AI55" s="278" t="s">
        <v>743</v>
      </c>
      <c r="AJ55" s="86"/>
      <c r="AK55" s="86"/>
      <c r="AL55" s="279"/>
      <c r="AM55" s="86">
        <f t="shared" si="54"/>
        <v>0</v>
      </c>
      <c r="AN55" s="277">
        <f t="shared" si="7"/>
        <v>0</v>
      </c>
      <c r="AO55" s="277">
        <f t="shared" si="8"/>
        <v>0</v>
      </c>
      <c r="AP55" s="278" t="str">
        <f t="shared" si="9"/>
        <v>NO OFERTADO</v>
      </c>
      <c r="AQ55" s="278"/>
      <c r="AR55" s="278" t="s">
        <v>743</v>
      </c>
      <c r="AS55" s="86"/>
      <c r="AT55" s="86"/>
      <c r="AU55" s="276"/>
      <c r="AV55" s="86">
        <f>+AT55+AU55</f>
        <v>0</v>
      </c>
      <c r="AW55" s="277">
        <f t="shared" si="10"/>
        <v>0</v>
      </c>
      <c r="AX55" s="277">
        <f t="shared" si="75"/>
        <v>0</v>
      </c>
      <c r="AY55" s="278" t="str">
        <f t="shared" si="11"/>
        <v>NO OFERTADO</v>
      </c>
      <c r="AZ55" s="278"/>
      <c r="BA55" s="278" t="s">
        <v>743</v>
      </c>
      <c r="BB55" s="86"/>
      <c r="BC55" s="86"/>
      <c r="BD55" s="279"/>
      <c r="BE55" s="86">
        <f t="shared" si="57"/>
        <v>0</v>
      </c>
      <c r="BF55" s="277">
        <f t="shared" si="12"/>
        <v>0</v>
      </c>
      <c r="BG55" s="277">
        <f t="shared" si="58"/>
        <v>0</v>
      </c>
      <c r="BH55" s="278" t="str">
        <f t="shared" si="13"/>
        <v>NO OFERTADO</v>
      </c>
      <c r="BI55" s="278">
        <v>0</v>
      </c>
      <c r="BJ55" s="278" t="s">
        <v>743</v>
      </c>
      <c r="BK55" s="86"/>
      <c r="BL55" s="86"/>
      <c r="BM55" s="276"/>
      <c r="BN55" s="280">
        <f>+BL55+BM55</f>
        <v>0</v>
      </c>
      <c r="BO55" s="281">
        <f t="shared" si="14"/>
        <v>0</v>
      </c>
      <c r="BP55" s="281">
        <f t="shared" si="15"/>
        <v>0</v>
      </c>
      <c r="BQ55" s="278" t="str">
        <f t="shared" si="123"/>
        <v>NO OFERTADO</v>
      </c>
      <c r="BR55" s="278">
        <f>VLOOKUP(B55,'[1]ANEXO TECNICO'!$B$3:$P$334,15,0)</f>
        <v>0</v>
      </c>
      <c r="BS55" s="278" t="s">
        <v>743</v>
      </c>
      <c r="BT55" s="280"/>
      <c r="BU55" s="280"/>
      <c r="BV55" s="282"/>
      <c r="BW55" s="280"/>
      <c r="BX55" s="277">
        <v>0</v>
      </c>
      <c r="BY55" s="277">
        <f t="shared" si="16"/>
        <v>0</v>
      </c>
      <c r="BZ55" s="278" t="str">
        <f t="shared" si="17"/>
        <v>NO OFERTADO</v>
      </c>
      <c r="CA55" s="278"/>
      <c r="CB55" s="278" t="s">
        <v>743</v>
      </c>
      <c r="CC55" s="283"/>
      <c r="CD55" s="283"/>
      <c r="CE55" s="276">
        <f>+CD55*0.19</f>
        <v>0</v>
      </c>
      <c r="CF55" s="86">
        <f>+CD55+CE55</f>
        <v>0</v>
      </c>
      <c r="CG55" s="277">
        <f t="shared" si="62"/>
        <v>0</v>
      </c>
      <c r="CH55" s="277">
        <f t="shared" si="18"/>
        <v>0</v>
      </c>
      <c r="CI55" s="278" t="str">
        <f t="shared" si="19"/>
        <v>NO OFERTADO</v>
      </c>
      <c r="CJ55" s="278"/>
      <c r="CK55" s="278" t="s">
        <v>743</v>
      </c>
      <c r="CL55" s="86"/>
      <c r="CM55" s="86"/>
      <c r="CN55" s="276"/>
      <c r="CO55" s="86">
        <f>+CM55+CN55</f>
        <v>0</v>
      </c>
      <c r="CP55" s="277">
        <f t="shared" si="20"/>
        <v>0</v>
      </c>
      <c r="CQ55" s="277">
        <f t="shared" si="21"/>
        <v>0</v>
      </c>
      <c r="CR55" s="278" t="str">
        <f t="shared" si="22"/>
        <v>NO OFERTADO</v>
      </c>
      <c r="CS55" s="278"/>
      <c r="CT55" s="278" t="s">
        <v>743</v>
      </c>
      <c r="CU55" s="86"/>
      <c r="CV55" s="280"/>
      <c r="CW55" s="282">
        <f>+CV55*0.19</f>
        <v>0</v>
      </c>
      <c r="CX55" s="280">
        <f>+CV55+CW55</f>
        <v>0</v>
      </c>
      <c r="CY55" s="281">
        <f t="shared" si="23"/>
        <v>0</v>
      </c>
      <c r="CZ55" s="281">
        <f t="shared" si="24"/>
        <v>0</v>
      </c>
      <c r="DA55" s="278" t="str">
        <f t="shared" si="25"/>
        <v>NO OFERTADO</v>
      </c>
      <c r="DB55" s="278"/>
      <c r="DC55" s="278" t="s">
        <v>743</v>
      </c>
      <c r="DD55" s="86"/>
      <c r="DE55" s="86"/>
      <c r="DF55" s="276"/>
      <c r="DG55" s="86">
        <f>+DE55+DF55</f>
        <v>0</v>
      </c>
      <c r="DH55" s="277">
        <f t="shared" si="26"/>
        <v>0</v>
      </c>
      <c r="DI55" s="277">
        <f t="shared" si="66"/>
        <v>0</v>
      </c>
      <c r="DJ55" s="278" t="str">
        <f t="shared" si="67"/>
        <v>NO OFERTADO</v>
      </c>
      <c r="DK55" s="278"/>
      <c r="DL55" s="278" t="s">
        <v>743</v>
      </c>
      <c r="DM55" s="86"/>
      <c r="DN55" s="86"/>
      <c r="DO55" s="276"/>
      <c r="DP55" s="86">
        <v>0</v>
      </c>
      <c r="DQ55" s="277">
        <f t="shared" si="27"/>
        <v>0</v>
      </c>
      <c r="DR55" s="277">
        <f t="shared" si="28"/>
        <v>0</v>
      </c>
      <c r="DS55" s="278" t="str">
        <f t="shared" si="29"/>
        <v>NO OFERTADO</v>
      </c>
      <c r="DT55" s="278"/>
      <c r="DU55" s="278" t="s">
        <v>743</v>
      </c>
      <c r="DV55" s="86"/>
      <c r="DW55" s="86"/>
      <c r="DX55" s="279"/>
      <c r="DY55" s="86">
        <f>+DW55+DX55</f>
        <v>0</v>
      </c>
      <c r="DZ55" s="277">
        <f t="shared" si="30"/>
        <v>0</v>
      </c>
      <c r="EA55" s="277">
        <f t="shared" si="69"/>
        <v>0</v>
      </c>
      <c r="EB55" s="278" t="str">
        <f t="shared" si="31"/>
        <v>NO OFERTADO</v>
      </c>
      <c r="EC55" s="278"/>
      <c r="ED55" s="278" t="s">
        <v>743</v>
      </c>
      <c r="EE55" s="86" t="s">
        <v>953</v>
      </c>
      <c r="EF55" s="86">
        <v>0</v>
      </c>
      <c r="EG55" s="279">
        <v>0</v>
      </c>
      <c r="EH55" s="86">
        <f>+EF55+EG55</f>
        <v>0</v>
      </c>
      <c r="EI55" s="277">
        <f t="shared" si="32"/>
        <v>0</v>
      </c>
      <c r="EJ55" s="277">
        <f t="shared" si="73"/>
        <v>0</v>
      </c>
      <c r="EK55" s="278" t="str">
        <f t="shared" si="33"/>
        <v>NO OFERTADO</v>
      </c>
      <c r="EL55" s="278" t="s">
        <v>978</v>
      </c>
      <c r="EM55" s="278" t="s">
        <v>743</v>
      </c>
      <c r="EN55" s="86"/>
      <c r="EO55" s="86"/>
      <c r="EP55" s="276"/>
      <c r="EQ55" s="86">
        <v>0</v>
      </c>
      <c r="ER55" s="277">
        <f t="shared" si="34"/>
        <v>0</v>
      </c>
      <c r="ES55" s="277">
        <f t="shared" si="35"/>
        <v>0</v>
      </c>
      <c r="ET55" s="278" t="str">
        <f t="shared" si="36"/>
        <v>NO OFERTADO</v>
      </c>
      <c r="EU55" s="278"/>
      <c r="EV55" s="278" t="s">
        <v>743</v>
      </c>
      <c r="EW55" s="86">
        <v>0</v>
      </c>
      <c r="EX55" s="86">
        <v>0</v>
      </c>
      <c r="EY55" s="276">
        <v>0</v>
      </c>
      <c r="EZ55" s="86">
        <v>0</v>
      </c>
      <c r="FA55" s="277">
        <f t="shared" si="37"/>
        <v>0</v>
      </c>
      <c r="FB55" s="277">
        <f t="shared" si="38"/>
        <v>0</v>
      </c>
      <c r="FC55" s="278" t="str">
        <f t="shared" si="39"/>
        <v>NO OFERTADO</v>
      </c>
      <c r="FD55" s="278"/>
      <c r="FE55" s="278" t="s">
        <v>743</v>
      </c>
      <c r="FF55" s="86">
        <v>0</v>
      </c>
      <c r="FG55" s="86"/>
      <c r="FH55" s="279">
        <v>0</v>
      </c>
      <c r="FI55" s="86">
        <v>0</v>
      </c>
      <c r="FJ55" s="277">
        <f t="shared" si="40"/>
        <v>0</v>
      </c>
      <c r="FK55" s="277">
        <f t="shared" si="71"/>
        <v>0</v>
      </c>
      <c r="FL55" s="278" t="str">
        <f t="shared" si="41"/>
        <v>NO OFERTADO</v>
      </c>
      <c r="FM55" s="278"/>
      <c r="FN55" s="278" t="s">
        <v>743</v>
      </c>
      <c r="FO55" s="86"/>
      <c r="FP55" s="86"/>
      <c r="FQ55" s="279"/>
      <c r="FR55" s="86">
        <f>+FP55+FQ55</f>
        <v>0</v>
      </c>
      <c r="FS55" s="277">
        <f t="shared" si="42"/>
        <v>0</v>
      </c>
      <c r="FT55" s="277">
        <f t="shared" si="43"/>
        <v>0</v>
      </c>
      <c r="FU55" s="278" t="str">
        <f t="shared" si="44"/>
        <v>NO OFERTADO</v>
      </c>
      <c r="FV55" s="278">
        <v>0</v>
      </c>
      <c r="FW55" s="278" t="s">
        <v>743</v>
      </c>
      <c r="FX55" s="86"/>
      <c r="FY55" s="86"/>
      <c r="FZ55" s="279"/>
      <c r="GA55" s="86"/>
      <c r="GB55" s="277">
        <f t="shared" si="45"/>
        <v>0</v>
      </c>
      <c r="GC55" s="277">
        <f t="shared" si="46"/>
        <v>0</v>
      </c>
      <c r="GD55" s="278" t="str">
        <f t="shared" si="47"/>
        <v>NO OFERTADO</v>
      </c>
      <c r="GE55" s="278"/>
      <c r="GF55" s="278" t="s">
        <v>743</v>
      </c>
      <c r="GG55" s="25"/>
    </row>
    <row r="56" spans="1:189" s="19" customFormat="1" ht="25.5" x14ac:dyDescent="0.2">
      <c r="A56" s="290">
        <v>47</v>
      </c>
      <c r="B56" s="78" t="s">
        <v>94</v>
      </c>
      <c r="C56" s="77" t="s">
        <v>426</v>
      </c>
      <c r="D56" s="123">
        <v>1</v>
      </c>
      <c r="E56" s="309" t="s">
        <v>32</v>
      </c>
      <c r="F56" s="315">
        <v>346023</v>
      </c>
      <c r="G56" s="123">
        <v>7</v>
      </c>
      <c r="H56" s="86">
        <f t="shared" si="48"/>
        <v>2422161</v>
      </c>
      <c r="I56" s="86"/>
      <c r="J56" s="86"/>
      <c r="K56" s="279">
        <f t="shared" si="132"/>
        <v>0</v>
      </c>
      <c r="L56" s="86">
        <f t="shared" si="50"/>
        <v>0</v>
      </c>
      <c r="M56" s="277">
        <f t="shared" si="0"/>
        <v>0</v>
      </c>
      <c r="N56" s="277">
        <f t="shared" si="51"/>
        <v>0</v>
      </c>
      <c r="O56" s="278" t="str">
        <f t="shared" si="1"/>
        <v>NO OFERTADO</v>
      </c>
      <c r="P56" s="278"/>
      <c r="Q56" s="278" t="s">
        <v>743</v>
      </c>
      <c r="R56" s="278"/>
      <c r="S56" s="284"/>
      <c r="T56" s="279"/>
      <c r="U56" s="86"/>
      <c r="V56" s="277">
        <f t="shared" si="2"/>
        <v>0</v>
      </c>
      <c r="W56" s="277">
        <f t="shared" si="52"/>
        <v>0</v>
      </c>
      <c r="X56" s="278" t="str">
        <f t="shared" si="3"/>
        <v>NO OFERTADO</v>
      </c>
      <c r="Y56" s="278">
        <v>0</v>
      </c>
      <c r="Z56" s="314" t="s">
        <v>743</v>
      </c>
      <c r="AA56" s="311" t="s">
        <v>935</v>
      </c>
      <c r="AB56" s="86">
        <v>346023</v>
      </c>
      <c r="AC56" s="276">
        <v>0</v>
      </c>
      <c r="AD56" s="86">
        <f t="shared" si="74"/>
        <v>346023</v>
      </c>
      <c r="AE56" s="277">
        <f t="shared" si="131"/>
        <v>346023</v>
      </c>
      <c r="AF56" s="277">
        <f t="shared" si="5"/>
        <v>2422161</v>
      </c>
      <c r="AG56" s="278" t="str">
        <f t="shared" si="6"/>
        <v>CUMPLE</v>
      </c>
      <c r="AH56" s="278" t="s">
        <v>828</v>
      </c>
      <c r="AI56" s="278" t="s">
        <v>822</v>
      </c>
      <c r="AJ56" s="86"/>
      <c r="AK56" s="86"/>
      <c r="AL56" s="279"/>
      <c r="AM56" s="86">
        <f t="shared" si="54"/>
        <v>0</v>
      </c>
      <c r="AN56" s="277">
        <f t="shared" si="7"/>
        <v>0</v>
      </c>
      <c r="AO56" s="277">
        <f t="shared" si="8"/>
        <v>0</v>
      </c>
      <c r="AP56" s="278" t="str">
        <f t="shared" si="9"/>
        <v>NO OFERTADO</v>
      </c>
      <c r="AQ56" s="278"/>
      <c r="AR56" s="278" t="s">
        <v>743</v>
      </c>
      <c r="AS56" s="86"/>
      <c r="AT56" s="86"/>
      <c r="AU56" s="276"/>
      <c r="AV56" s="86">
        <f t="shared" ref="AV56:AV60" si="142">AT56+AU56</f>
        <v>0</v>
      </c>
      <c r="AW56" s="277">
        <f t="shared" si="10"/>
        <v>0</v>
      </c>
      <c r="AX56" s="277">
        <f t="shared" si="75"/>
        <v>0</v>
      </c>
      <c r="AY56" s="278" t="str">
        <f t="shared" si="11"/>
        <v>NO OFERTADO</v>
      </c>
      <c r="AZ56" s="278"/>
      <c r="BA56" s="278" t="s">
        <v>743</v>
      </c>
      <c r="BB56" s="86"/>
      <c r="BC56" s="86"/>
      <c r="BD56" s="279"/>
      <c r="BE56" s="86">
        <f t="shared" si="57"/>
        <v>0</v>
      </c>
      <c r="BF56" s="277">
        <f t="shared" si="12"/>
        <v>0</v>
      </c>
      <c r="BG56" s="277">
        <f t="shared" si="58"/>
        <v>0</v>
      </c>
      <c r="BH56" s="278" t="str">
        <f t="shared" si="13"/>
        <v>NO OFERTADO</v>
      </c>
      <c r="BI56" s="278">
        <v>0</v>
      </c>
      <c r="BJ56" s="278" t="s">
        <v>743</v>
      </c>
      <c r="BK56" s="86"/>
      <c r="BL56" s="86"/>
      <c r="BM56" s="276"/>
      <c r="BN56" s="280">
        <f t="shared" ref="BN56:BN60" si="143">BL56+BM56</f>
        <v>0</v>
      </c>
      <c r="BO56" s="281">
        <f t="shared" si="14"/>
        <v>0</v>
      </c>
      <c r="BP56" s="281">
        <f t="shared" si="15"/>
        <v>0</v>
      </c>
      <c r="BQ56" s="278" t="str">
        <f t="shared" si="123"/>
        <v>NO OFERTADO</v>
      </c>
      <c r="BR56" s="278">
        <f>VLOOKUP(B56,'[1]ANEXO TECNICO'!$B$3:$P$334,15,0)</f>
        <v>0</v>
      </c>
      <c r="BS56" s="278" t="s">
        <v>743</v>
      </c>
      <c r="BT56" s="280" t="s">
        <v>763</v>
      </c>
      <c r="BU56" s="280">
        <v>369968</v>
      </c>
      <c r="BV56" s="282">
        <v>0</v>
      </c>
      <c r="BW56" s="289">
        <f>+BU56+BV56</f>
        <v>369968</v>
      </c>
      <c r="BX56" s="277">
        <f>+BW56*D56</f>
        <v>369968</v>
      </c>
      <c r="BY56" s="277">
        <f t="shared" si="16"/>
        <v>2589776</v>
      </c>
      <c r="BZ56" s="278" t="str">
        <f t="shared" si="17"/>
        <v>CUMPLE</v>
      </c>
      <c r="CA56" s="278" t="s">
        <v>828</v>
      </c>
      <c r="CB56" s="278" t="s">
        <v>822</v>
      </c>
      <c r="CC56" s="283"/>
      <c r="CD56" s="283"/>
      <c r="CE56" s="276"/>
      <c r="CF56" s="86">
        <f t="shared" ref="CF56:CF60" si="144">CD56+CE56</f>
        <v>0</v>
      </c>
      <c r="CG56" s="277">
        <f t="shared" si="62"/>
        <v>0</v>
      </c>
      <c r="CH56" s="277">
        <f t="shared" si="18"/>
        <v>0</v>
      </c>
      <c r="CI56" s="278" t="str">
        <f t="shared" si="19"/>
        <v>NO OFERTADO</v>
      </c>
      <c r="CJ56" s="278"/>
      <c r="CK56" s="278" t="s">
        <v>743</v>
      </c>
      <c r="CL56" s="86"/>
      <c r="CM56" s="86"/>
      <c r="CN56" s="276"/>
      <c r="CO56" s="86">
        <f t="shared" ref="CO56:CO60" si="145">CM56+CN56</f>
        <v>0</v>
      </c>
      <c r="CP56" s="277">
        <f t="shared" si="20"/>
        <v>0</v>
      </c>
      <c r="CQ56" s="277">
        <f t="shared" si="21"/>
        <v>0</v>
      </c>
      <c r="CR56" s="278" t="str">
        <f t="shared" si="22"/>
        <v>NO OFERTADO</v>
      </c>
      <c r="CS56" s="278"/>
      <c r="CT56" s="278" t="s">
        <v>743</v>
      </c>
      <c r="CU56" s="86"/>
      <c r="CV56" s="280"/>
      <c r="CW56" s="282"/>
      <c r="CX56" s="280">
        <f t="shared" ref="CX56:CX60" si="146">CV56+CW56</f>
        <v>0</v>
      </c>
      <c r="CY56" s="281">
        <f t="shared" si="23"/>
        <v>0</v>
      </c>
      <c r="CZ56" s="281">
        <f t="shared" si="24"/>
        <v>0</v>
      </c>
      <c r="DA56" s="278" t="str">
        <f t="shared" si="25"/>
        <v>NO OFERTADO</v>
      </c>
      <c r="DB56" s="278"/>
      <c r="DC56" s="278" t="s">
        <v>743</v>
      </c>
      <c r="DD56" s="86"/>
      <c r="DE56" s="86"/>
      <c r="DF56" s="276"/>
      <c r="DG56" s="86">
        <f t="shared" ref="DG56:DG60" si="147">DE56+DF56</f>
        <v>0</v>
      </c>
      <c r="DH56" s="277">
        <f t="shared" si="26"/>
        <v>0</v>
      </c>
      <c r="DI56" s="277">
        <f t="shared" si="66"/>
        <v>0</v>
      </c>
      <c r="DJ56" s="278" t="str">
        <f t="shared" si="67"/>
        <v>NO OFERTADO</v>
      </c>
      <c r="DK56" s="278"/>
      <c r="DL56" s="278" t="s">
        <v>743</v>
      </c>
      <c r="DM56" s="86"/>
      <c r="DN56" s="86"/>
      <c r="DO56" s="276"/>
      <c r="DP56" s="86">
        <v>0</v>
      </c>
      <c r="DQ56" s="277">
        <f t="shared" si="27"/>
        <v>0</v>
      </c>
      <c r="DR56" s="277">
        <f t="shared" si="28"/>
        <v>0</v>
      </c>
      <c r="DS56" s="278" t="str">
        <f t="shared" si="29"/>
        <v>NO OFERTADO</v>
      </c>
      <c r="DT56" s="278"/>
      <c r="DU56" s="278" t="s">
        <v>743</v>
      </c>
      <c r="DV56" s="86"/>
      <c r="DW56" s="86"/>
      <c r="DX56" s="279"/>
      <c r="DY56" s="86">
        <f t="shared" ref="DY56:DY60" si="148">DW56+DX56</f>
        <v>0</v>
      </c>
      <c r="DZ56" s="277">
        <f t="shared" si="30"/>
        <v>0</v>
      </c>
      <c r="EA56" s="277">
        <f t="shared" si="69"/>
        <v>0</v>
      </c>
      <c r="EB56" s="278" t="str">
        <f t="shared" si="31"/>
        <v>NO OFERTADO</v>
      </c>
      <c r="EC56" s="278"/>
      <c r="ED56" s="278" t="s">
        <v>743</v>
      </c>
      <c r="EE56" s="86" t="s">
        <v>960</v>
      </c>
      <c r="EF56" s="86">
        <v>346023</v>
      </c>
      <c r="EG56" s="279">
        <v>0</v>
      </c>
      <c r="EH56" s="86">
        <f t="shared" ref="EH56:EH60" si="149">EF56+EG56</f>
        <v>346023</v>
      </c>
      <c r="EI56" s="277">
        <f t="shared" si="32"/>
        <v>346023</v>
      </c>
      <c r="EJ56" s="277">
        <f t="shared" si="73"/>
        <v>2422161</v>
      </c>
      <c r="EK56" s="278" t="str">
        <f t="shared" si="33"/>
        <v>CUMPLE</v>
      </c>
      <c r="EL56" s="278" t="s">
        <v>828</v>
      </c>
      <c r="EM56" s="278" t="s">
        <v>822</v>
      </c>
      <c r="EN56" s="86"/>
      <c r="EO56" s="86"/>
      <c r="EP56" s="276"/>
      <c r="EQ56" s="86">
        <v>0</v>
      </c>
      <c r="ER56" s="277">
        <f t="shared" si="34"/>
        <v>0</v>
      </c>
      <c r="ES56" s="277">
        <f t="shared" si="35"/>
        <v>0</v>
      </c>
      <c r="ET56" s="278" t="str">
        <f t="shared" si="36"/>
        <v>NO OFERTADO</v>
      </c>
      <c r="EU56" s="278"/>
      <c r="EV56" s="278" t="s">
        <v>743</v>
      </c>
      <c r="EW56" s="86">
        <v>0</v>
      </c>
      <c r="EX56" s="86">
        <v>0</v>
      </c>
      <c r="EY56" s="276">
        <v>0</v>
      </c>
      <c r="EZ56" s="86">
        <v>0</v>
      </c>
      <c r="FA56" s="277">
        <f t="shared" si="37"/>
        <v>0</v>
      </c>
      <c r="FB56" s="277">
        <f t="shared" si="38"/>
        <v>0</v>
      </c>
      <c r="FC56" s="278" t="str">
        <f t="shared" si="39"/>
        <v>NO OFERTADO</v>
      </c>
      <c r="FD56" s="278"/>
      <c r="FE56" s="278" t="s">
        <v>743</v>
      </c>
      <c r="FF56" s="86">
        <v>0</v>
      </c>
      <c r="FG56" s="86"/>
      <c r="FH56" s="279">
        <v>0</v>
      </c>
      <c r="FI56" s="86">
        <v>0</v>
      </c>
      <c r="FJ56" s="277">
        <f t="shared" si="40"/>
        <v>0</v>
      </c>
      <c r="FK56" s="277">
        <f t="shared" si="71"/>
        <v>0</v>
      </c>
      <c r="FL56" s="278" t="str">
        <f t="shared" si="41"/>
        <v>NO OFERTADO</v>
      </c>
      <c r="FM56" s="278"/>
      <c r="FN56" s="278" t="s">
        <v>743</v>
      </c>
      <c r="FO56" s="86"/>
      <c r="FP56" s="86"/>
      <c r="FQ56" s="279"/>
      <c r="FR56" s="86">
        <f t="shared" ref="FR56:FR60" si="150">FP56+FQ56</f>
        <v>0</v>
      </c>
      <c r="FS56" s="277">
        <f t="shared" si="42"/>
        <v>0</v>
      </c>
      <c r="FT56" s="277">
        <f t="shared" si="43"/>
        <v>0</v>
      </c>
      <c r="FU56" s="278" t="str">
        <f t="shared" si="44"/>
        <v>NO OFERTADO</v>
      </c>
      <c r="FV56" s="278">
        <v>0</v>
      </c>
      <c r="FW56" s="278" t="s">
        <v>743</v>
      </c>
      <c r="FX56" s="86" t="s">
        <v>808</v>
      </c>
      <c r="FY56" s="86">
        <v>390385</v>
      </c>
      <c r="FZ56" s="279">
        <v>0</v>
      </c>
      <c r="GA56" s="86">
        <v>390385</v>
      </c>
      <c r="GB56" s="277">
        <f t="shared" si="45"/>
        <v>390385</v>
      </c>
      <c r="GC56" s="277">
        <f t="shared" si="46"/>
        <v>2732695</v>
      </c>
      <c r="GD56" s="278" t="str">
        <f t="shared" si="47"/>
        <v>CUMPLE</v>
      </c>
      <c r="GE56" s="278" t="s">
        <v>828</v>
      </c>
      <c r="GF56" s="278" t="s">
        <v>822</v>
      </c>
      <c r="GG56" s="25"/>
    </row>
    <row r="57" spans="1:189" s="19" customFormat="1" x14ac:dyDescent="0.2">
      <c r="A57" s="290">
        <v>48</v>
      </c>
      <c r="B57" s="78" t="s">
        <v>95</v>
      </c>
      <c r="C57" s="77" t="s">
        <v>427</v>
      </c>
      <c r="D57" s="123">
        <v>1</v>
      </c>
      <c r="E57" s="309" t="s">
        <v>32</v>
      </c>
      <c r="F57" s="315">
        <v>136000</v>
      </c>
      <c r="G57" s="123">
        <v>2</v>
      </c>
      <c r="H57" s="86">
        <f t="shared" si="48"/>
        <v>272000</v>
      </c>
      <c r="I57" s="86"/>
      <c r="J57" s="86"/>
      <c r="K57" s="279">
        <f t="shared" si="132"/>
        <v>0</v>
      </c>
      <c r="L57" s="86">
        <f t="shared" si="50"/>
        <v>0</v>
      </c>
      <c r="M57" s="277">
        <f t="shared" si="0"/>
        <v>0</v>
      </c>
      <c r="N57" s="277">
        <f t="shared" si="51"/>
        <v>0</v>
      </c>
      <c r="O57" s="278" t="str">
        <f t="shared" si="1"/>
        <v>NO OFERTADO</v>
      </c>
      <c r="P57" s="278"/>
      <c r="Q57" s="278" t="s">
        <v>743</v>
      </c>
      <c r="R57" s="278"/>
      <c r="S57" s="284"/>
      <c r="T57" s="279"/>
      <c r="U57" s="86"/>
      <c r="V57" s="277">
        <f t="shared" si="2"/>
        <v>0</v>
      </c>
      <c r="W57" s="277">
        <f t="shared" si="52"/>
        <v>0</v>
      </c>
      <c r="X57" s="278" t="str">
        <f t="shared" si="3"/>
        <v>NO OFERTADO</v>
      </c>
      <c r="Y57" s="278">
        <v>0</v>
      </c>
      <c r="Z57" s="314" t="s">
        <v>743</v>
      </c>
      <c r="AA57" s="311"/>
      <c r="AB57" s="86"/>
      <c r="AC57" s="276"/>
      <c r="AD57" s="86">
        <f t="shared" si="74"/>
        <v>0</v>
      </c>
      <c r="AE57" s="277">
        <f t="shared" si="131"/>
        <v>0</v>
      </c>
      <c r="AF57" s="277">
        <f t="shared" si="5"/>
        <v>0</v>
      </c>
      <c r="AG57" s="278" t="str">
        <f t="shared" si="6"/>
        <v>NO OFERTADO</v>
      </c>
      <c r="AH57" s="278"/>
      <c r="AI57" s="278" t="s">
        <v>743</v>
      </c>
      <c r="AJ57" s="86"/>
      <c r="AK57" s="86"/>
      <c r="AL57" s="279"/>
      <c r="AM57" s="86">
        <f t="shared" si="54"/>
        <v>0</v>
      </c>
      <c r="AN57" s="277">
        <f t="shared" si="7"/>
        <v>0</v>
      </c>
      <c r="AO57" s="277">
        <f t="shared" si="8"/>
        <v>0</v>
      </c>
      <c r="AP57" s="278" t="str">
        <f t="shared" si="9"/>
        <v>NO OFERTADO</v>
      </c>
      <c r="AQ57" s="278"/>
      <c r="AR57" s="278" t="s">
        <v>743</v>
      </c>
      <c r="AS57" s="86"/>
      <c r="AT57" s="86"/>
      <c r="AU57" s="276"/>
      <c r="AV57" s="86">
        <f t="shared" si="142"/>
        <v>0</v>
      </c>
      <c r="AW57" s="277">
        <f t="shared" si="10"/>
        <v>0</v>
      </c>
      <c r="AX57" s="277">
        <f t="shared" si="75"/>
        <v>0</v>
      </c>
      <c r="AY57" s="278" t="str">
        <f t="shared" si="11"/>
        <v>NO OFERTADO</v>
      </c>
      <c r="AZ57" s="278"/>
      <c r="BA57" s="278" t="s">
        <v>743</v>
      </c>
      <c r="BB57" s="86"/>
      <c r="BC57" s="86"/>
      <c r="BD57" s="279"/>
      <c r="BE57" s="86">
        <f t="shared" si="57"/>
        <v>0</v>
      </c>
      <c r="BF57" s="277">
        <f t="shared" si="12"/>
        <v>0</v>
      </c>
      <c r="BG57" s="277">
        <f t="shared" si="58"/>
        <v>0</v>
      </c>
      <c r="BH57" s="278" t="str">
        <f t="shared" si="13"/>
        <v>NO OFERTADO</v>
      </c>
      <c r="BI57" s="278">
        <v>0</v>
      </c>
      <c r="BJ57" s="278" t="s">
        <v>743</v>
      </c>
      <c r="BK57" s="86"/>
      <c r="BL57" s="86"/>
      <c r="BM57" s="276"/>
      <c r="BN57" s="280">
        <f t="shared" si="143"/>
        <v>0</v>
      </c>
      <c r="BO57" s="281">
        <f t="shared" si="14"/>
        <v>0</v>
      </c>
      <c r="BP57" s="281">
        <f t="shared" si="15"/>
        <v>0</v>
      </c>
      <c r="BQ57" s="278" t="str">
        <f t="shared" si="123"/>
        <v>NO OFERTADO</v>
      </c>
      <c r="BR57" s="278">
        <f>VLOOKUP(B57,'[1]ANEXO TECNICO'!$B$3:$P$334,15,0)</f>
        <v>0</v>
      </c>
      <c r="BS57" s="278" t="s">
        <v>743</v>
      </c>
      <c r="BT57" s="280"/>
      <c r="BU57" s="280"/>
      <c r="BV57" s="282"/>
      <c r="BW57" s="280"/>
      <c r="BX57" s="277">
        <v>0</v>
      </c>
      <c r="BY57" s="277">
        <f t="shared" si="16"/>
        <v>0</v>
      </c>
      <c r="BZ57" s="278" t="str">
        <f t="shared" si="17"/>
        <v>NO OFERTADO</v>
      </c>
      <c r="CA57" s="278"/>
      <c r="CB57" s="278" t="s">
        <v>743</v>
      </c>
      <c r="CC57" s="283"/>
      <c r="CD57" s="283"/>
      <c r="CE57" s="276"/>
      <c r="CF57" s="86">
        <f t="shared" si="144"/>
        <v>0</v>
      </c>
      <c r="CG57" s="277">
        <f t="shared" si="62"/>
        <v>0</v>
      </c>
      <c r="CH57" s="277">
        <f t="shared" si="18"/>
        <v>0</v>
      </c>
      <c r="CI57" s="278" t="str">
        <f t="shared" si="19"/>
        <v>NO OFERTADO</v>
      </c>
      <c r="CJ57" s="278"/>
      <c r="CK57" s="278" t="s">
        <v>743</v>
      </c>
      <c r="CL57" s="86"/>
      <c r="CM57" s="86"/>
      <c r="CN57" s="276"/>
      <c r="CO57" s="86">
        <f t="shared" si="145"/>
        <v>0</v>
      </c>
      <c r="CP57" s="277">
        <f t="shared" si="20"/>
        <v>0</v>
      </c>
      <c r="CQ57" s="277">
        <f t="shared" si="21"/>
        <v>0</v>
      </c>
      <c r="CR57" s="278" t="str">
        <f t="shared" si="22"/>
        <v>NO OFERTADO</v>
      </c>
      <c r="CS57" s="278"/>
      <c r="CT57" s="278" t="s">
        <v>743</v>
      </c>
      <c r="CU57" s="86"/>
      <c r="CV57" s="280"/>
      <c r="CW57" s="282"/>
      <c r="CX57" s="280">
        <f t="shared" si="146"/>
        <v>0</v>
      </c>
      <c r="CY57" s="281">
        <f t="shared" si="23"/>
        <v>0</v>
      </c>
      <c r="CZ57" s="281">
        <f t="shared" si="24"/>
        <v>0</v>
      </c>
      <c r="DA57" s="278" t="str">
        <f t="shared" si="25"/>
        <v>NO OFERTADO</v>
      </c>
      <c r="DB57" s="278"/>
      <c r="DC57" s="278" t="s">
        <v>743</v>
      </c>
      <c r="DD57" s="86"/>
      <c r="DE57" s="86"/>
      <c r="DF57" s="276"/>
      <c r="DG57" s="86">
        <f t="shared" si="147"/>
        <v>0</v>
      </c>
      <c r="DH57" s="277">
        <f t="shared" si="26"/>
        <v>0</v>
      </c>
      <c r="DI57" s="277">
        <f t="shared" si="66"/>
        <v>0</v>
      </c>
      <c r="DJ57" s="278" t="str">
        <f t="shared" si="67"/>
        <v>NO OFERTADO</v>
      </c>
      <c r="DK57" s="278"/>
      <c r="DL57" s="278" t="s">
        <v>743</v>
      </c>
      <c r="DM57" s="86"/>
      <c r="DN57" s="86"/>
      <c r="DO57" s="276"/>
      <c r="DP57" s="86">
        <v>0</v>
      </c>
      <c r="DQ57" s="277">
        <f t="shared" si="27"/>
        <v>0</v>
      </c>
      <c r="DR57" s="277">
        <f t="shared" si="28"/>
        <v>0</v>
      </c>
      <c r="DS57" s="278" t="str">
        <f t="shared" si="29"/>
        <v>NO OFERTADO</v>
      </c>
      <c r="DT57" s="278"/>
      <c r="DU57" s="278" t="s">
        <v>743</v>
      </c>
      <c r="DV57" s="86"/>
      <c r="DW57" s="86"/>
      <c r="DX57" s="279"/>
      <c r="DY57" s="86">
        <f t="shared" si="148"/>
        <v>0</v>
      </c>
      <c r="DZ57" s="277">
        <f t="shared" si="30"/>
        <v>0</v>
      </c>
      <c r="EA57" s="277">
        <f t="shared" si="69"/>
        <v>0</v>
      </c>
      <c r="EB57" s="278" t="str">
        <f t="shared" si="31"/>
        <v>NO OFERTADO</v>
      </c>
      <c r="EC57" s="278"/>
      <c r="ED57" s="278" t="s">
        <v>743</v>
      </c>
      <c r="EE57" s="86" t="s">
        <v>953</v>
      </c>
      <c r="EF57" s="86">
        <v>0</v>
      </c>
      <c r="EG57" s="279">
        <v>0</v>
      </c>
      <c r="EH57" s="86">
        <f t="shared" si="149"/>
        <v>0</v>
      </c>
      <c r="EI57" s="277">
        <f t="shared" si="32"/>
        <v>0</v>
      </c>
      <c r="EJ57" s="277">
        <f t="shared" si="73"/>
        <v>0</v>
      </c>
      <c r="EK57" s="278" t="str">
        <f t="shared" si="33"/>
        <v>NO OFERTADO</v>
      </c>
      <c r="EL57" s="278" t="s">
        <v>978</v>
      </c>
      <c r="EM57" s="278" t="s">
        <v>743</v>
      </c>
      <c r="EN57" s="86"/>
      <c r="EO57" s="86"/>
      <c r="EP57" s="276"/>
      <c r="EQ57" s="86">
        <v>0</v>
      </c>
      <c r="ER57" s="277">
        <f t="shared" si="34"/>
        <v>0</v>
      </c>
      <c r="ES57" s="277">
        <f t="shared" si="35"/>
        <v>0</v>
      </c>
      <c r="ET57" s="278" t="str">
        <f t="shared" si="36"/>
        <v>NO OFERTADO</v>
      </c>
      <c r="EU57" s="278"/>
      <c r="EV57" s="278" t="s">
        <v>743</v>
      </c>
      <c r="EW57" s="86">
        <v>0</v>
      </c>
      <c r="EX57" s="86">
        <v>0</v>
      </c>
      <c r="EY57" s="276">
        <v>0</v>
      </c>
      <c r="EZ57" s="86">
        <v>0</v>
      </c>
      <c r="FA57" s="277">
        <f t="shared" si="37"/>
        <v>0</v>
      </c>
      <c r="FB57" s="277">
        <f t="shared" si="38"/>
        <v>0</v>
      </c>
      <c r="FC57" s="278" t="str">
        <f t="shared" si="39"/>
        <v>NO OFERTADO</v>
      </c>
      <c r="FD57" s="278"/>
      <c r="FE57" s="278" t="s">
        <v>743</v>
      </c>
      <c r="FF57" s="86">
        <v>0</v>
      </c>
      <c r="FG57" s="86"/>
      <c r="FH57" s="279">
        <v>0</v>
      </c>
      <c r="FI57" s="86">
        <v>0</v>
      </c>
      <c r="FJ57" s="277">
        <f t="shared" si="40"/>
        <v>0</v>
      </c>
      <c r="FK57" s="277">
        <f t="shared" si="71"/>
        <v>0</v>
      </c>
      <c r="FL57" s="278" t="str">
        <f t="shared" si="41"/>
        <v>NO OFERTADO</v>
      </c>
      <c r="FM57" s="278"/>
      <c r="FN57" s="278" t="s">
        <v>743</v>
      </c>
      <c r="FO57" s="86"/>
      <c r="FP57" s="86"/>
      <c r="FQ57" s="279"/>
      <c r="FR57" s="86">
        <f t="shared" si="150"/>
        <v>0</v>
      </c>
      <c r="FS57" s="277">
        <f t="shared" si="42"/>
        <v>0</v>
      </c>
      <c r="FT57" s="277">
        <f t="shared" si="43"/>
        <v>0</v>
      </c>
      <c r="FU57" s="278" t="str">
        <f t="shared" si="44"/>
        <v>NO OFERTADO</v>
      </c>
      <c r="FV57" s="278">
        <v>0</v>
      </c>
      <c r="FW57" s="278" t="s">
        <v>743</v>
      </c>
      <c r="FX57" s="86"/>
      <c r="FY57" s="86"/>
      <c r="FZ57" s="279"/>
      <c r="GA57" s="86"/>
      <c r="GB57" s="277">
        <f t="shared" si="45"/>
        <v>0</v>
      </c>
      <c r="GC57" s="277">
        <f t="shared" si="46"/>
        <v>0</v>
      </c>
      <c r="GD57" s="278" t="str">
        <f t="shared" si="47"/>
        <v>NO OFERTADO</v>
      </c>
      <c r="GE57" s="278"/>
      <c r="GF57" s="278" t="s">
        <v>743</v>
      </c>
      <c r="GG57" s="25"/>
    </row>
    <row r="58" spans="1:189" s="19" customFormat="1" x14ac:dyDescent="0.2">
      <c r="A58" s="290">
        <v>49</v>
      </c>
      <c r="B58" s="78" t="s">
        <v>96</v>
      </c>
      <c r="C58" s="77" t="s">
        <v>428</v>
      </c>
      <c r="D58" s="123">
        <v>1</v>
      </c>
      <c r="E58" s="309" t="s">
        <v>32</v>
      </c>
      <c r="F58" s="315">
        <v>136000</v>
      </c>
      <c r="G58" s="123">
        <v>5</v>
      </c>
      <c r="H58" s="86">
        <f t="shared" si="48"/>
        <v>680000</v>
      </c>
      <c r="I58" s="86"/>
      <c r="J58" s="86"/>
      <c r="K58" s="279">
        <f t="shared" si="132"/>
        <v>0</v>
      </c>
      <c r="L58" s="86">
        <f t="shared" si="50"/>
        <v>0</v>
      </c>
      <c r="M58" s="277">
        <f t="shared" si="0"/>
        <v>0</v>
      </c>
      <c r="N58" s="277">
        <f t="shared" si="51"/>
        <v>0</v>
      </c>
      <c r="O58" s="278" t="str">
        <f t="shared" si="1"/>
        <v>NO OFERTADO</v>
      </c>
      <c r="P58" s="278"/>
      <c r="Q58" s="278" t="s">
        <v>743</v>
      </c>
      <c r="R58" s="278"/>
      <c r="S58" s="284"/>
      <c r="T58" s="279"/>
      <c r="U58" s="86"/>
      <c r="V58" s="277">
        <f t="shared" si="2"/>
        <v>0</v>
      </c>
      <c r="W58" s="277">
        <f t="shared" si="52"/>
        <v>0</v>
      </c>
      <c r="X58" s="278" t="str">
        <f t="shared" si="3"/>
        <v>NO OFERTADO</v>
      </c>
      <c r="Y58" s="278">
        <v>0</v>
      </c>
      <c r="Z58" s="314" t="s">
        <v>743</v>
      </c>
      <c r="AA58" s="311"/>
      <c r="AB58" s="86"/>
      <c r="AC58" s="276"/>
      <c r="AD58" s="86">
        <f t="shared" si="74"/>
        <v>0</v>
      </c>
      <c r="AE58" s="277">
        <f t="shared" si="131"/>
        <v>0</v>
      </c>
      <c r="AF58" s="277">
        <f t="shared" si="5"/>
        <v>0</v>
      </c>
      <c r="AG58" s="278" t="str">
        <f t="shared" si="6"/>
        <v>NO OFERTADO</v>
      </c>
      <c r="AH58" s="278"/>
      <c r="AI58" s="278" t="s">
        <v>743</v>
      </c>
      <c r="AJ58" s="86"/>
      <c r="AK58" s="86"/>
      <c r="AL58" s="279"/>
      <c r="AM58" s="86">
        <f t="shared" si="54"/>
        <v>0</v>
      </c>
      <c r="AN58" s="277">
        <f t="shared" si="7"/>
        <v>0</v>
      </c>
      <c r="AO58" s="277">
        <f t="shared" si="8"/>
        <v>0</v>
      </c>
      <c r="AP58" s="278" t="str">
        <f t="shared" si="9"/>
        <v>NO OFERTADO</v>
      </c>
      <c r="AQ58" s="278"/>
      <c r="AR58" s="278" t="s">
        <v>743</v>
      </c>
      <c r="AS58" s="86"/>
      <c r="AT58" s="86"/>
      <c r="AU58" s="276"/>
      <c r="AV58" s="86">
        <f t="shared" si="142"/>
        <v>0</v>
      </c>
      <c r="AW58" s="277">
        <f t="shared" si="10"/>
        <v>0</v>
      </c>
      <c r="AX58" s="277">
        <f t="shared" si="75"/>
        <v>0</v>
      </c>
      <c r="AY58" s="278" t="str">
        <f t="shared" si="11"/>
        <v>NO OFERTADO</v>
      </c>
      <c r="AZ58" s="278"/>
      <c r="BA58" s="278" t="s">
        <v>743</v>
      </c>
      <c r="BB58" s="86"/>
      <c r="BC58" s="86"/>
      <c r="BD58" s="279"/>
      <c r="BE58" s="86">
        <f t="shared" si="57"/>
        <v>0</v>
      </c>
      <c r="BF58" s="277">
        <f t="shared" si="12"/>
        <v>0</v>
      </c>
      <c r="BG58" s="277">
        <f t="shared" si="58"/>
        <v>0</v>
      </c>
      <c r="BH58" s="278" t="str">
        <f t="shared" si="13"/>
        <v>NO OFERTADO</v>
      </c>
      <c r="BI58" s="278">
        <v>0</v>
      </c>
      <c r="BJ58" s="278" t="s">
        <v>743</v>
      </c>
      <c r="BK58" s="86"/>
      <c r="BL58" s="86"/>
      <c r="BM58" s="276"/>
      <c r="BN58" s="280">
        <f t="shared" si="143"/>
        <v>0</v>
      </c>
      <c r="BO58" s="281">
        <f t="shared" si="14"/>
        <v>0</v>
      </c>
      <c r="BP58" s="281">
        <f t="shared" si="15"/>
        <v>0</v>
      </c>
      <c r="BQ58" s="278" t="str">
        <f t="shared" si="123"/>
        <v>NO OFERTADO</v>
      </c>
      <c r="BR58" s="278">
        <f>VLOOKUP(B58,'[1]ANEXO TECNICO'!$B$3:$P$334,15,0)</f>
        <v>0</v>
      </c>
      <c r="BS58" s="278" t="s">
        <v>743</v>
      </c>
      <c r="BT58" s="280"/>
      <c r="BU58" s="280"/>
      <c r="BV58" s="282"/>
      <c r="BW58" s="280"/>
      <c r="BX58" s="277">
        <v>0</v>
      </c>
      <c r="BY58" s="277">
        <f t="shared" si="16"/>
        <v>0</v>
      </c>
      <c r="BZ58" s="278" t="str">
        <f t="shared" si="17"/>
        <v>NO OFERTADO</v>
      </c>
      <c r="CA58" s="278"/>
      <c r="CB58" s="278" t="s">
        <v>743</v>
      </c>
      <c r="CC58" s="283"/>
      <c r="CD58" s="283"/>
      <c r="CE58" s="276"/>
      <c r="CF58" s="86">
        <f t="shared" si="144"/>
        <v>0</v>
      </c>
      <c r="CG58" s="277">
        <f t="shared" si="62"/>
        <v>0</v>
      </c>
      <c r="CH58" s="277">
        <f t="shared" si="18"/>
        <v>0</v>
      </c>
      <c r="CI58" s="278" t="str">
        <f t="shared" si="19"/>
        <v>NO OFERTADO</v>
      </c>
      <c r="CJ58" s="278"/>
      <c r="CK58" s="278" t="s">
        <v>743</v>
      </c>
      <c r="CL58" s="86"/>
      <c r="CM58" s="86"/>
      <c r="CN58" s="276"/>
      <c r="CO58" s="86">
        <f t="shared" si="145"/>
        <v>0</v>
      </c>
      <c r="CP58" s="277">
        <f t="shared" si="20"/>
        <v>0</v>
      </c>
      <c r="CQ58" s="277">
        <f t="shared" si="21"/>
        <v>0</v>
      </c>
      <c r="CR58" s="278" t="str">
        <f t="shared" si="22"/>
        <v>NO OFERTADO</v>
      </c>
      <c r="CS58" s="278"/>
      <c r="CT58" s="278" t="s">
        <v>743</v>
      </c>
      <c r="CU58" s="86"/>
      <c r="CV58" s="280"/>
      <c r="CW58" s="282"/>
      <c r="CX58" s="280">
        <f t="shared" si="146"/>
        <v>0</v>
      </c>
      <c r="CY58" s="281">
        <f t="shared" si="23"/>
        <v>0</v>
      </c>
      <c r="CZ58" s="281">
        <f t="shared" si="24"/>
        <v>0</v>
      </c>
      <c r="DA58" s="278" t="str">
        <f t="shared" si="25"/>
        <v>NO OFERTADO</v>
      </c>
      <c r="DB58" s="278"/>
      <c r="DC58" s="278" t="s">
        <v>743</v>
      </c>
      <c r="DD58" s="86"/>
      <c r="DE58" s="86"/>
      <c r="DF58" s="276"/>
      <c r="DG58" s="86">
        <f t="shared" si="147"/>
        <v>0</v>
      </c>
      <c r="DH58" s="277">
        <f t="shared" si="26"/>
        <v>0</v>
      </c>
      <c r="DI58" s="277">
        <f t="shared" si="66"/>
        <v>0</v>
      </c>
      <c r="DJ58" s="278" t="str">
        <f t="shared" si="67"/>
        <v>NO OFERTADO</v>
      </c>
      <c r="DK58" s="278"/>
      <c r="DL58" s="278" t="s">
        <v>743</v>
      </c>
      <c r="DM58" s="86"/>
      <c r="DN58" s="86"/>
      <c r="DO58" s="276"/>
      <c r="DP58" s="86">
        <v>0</v>
      </c>
      <c r="DQ58" s="277">
        <f t="shared" si="27"/>
        <v>0</v>
      </c>
      <c r="DR58" s="277">
        <f t="shared" si="28"/>
        <v>0</v>
      </c>
      <c r="DS58" s="278" t="str">
        <f t="shared" si="29"/>
        <v>NO OFERTADO</v>
      </c>
      <c r="DT58" s="278"/>
      <c r="DU58" s="278" t="s">
        <v>743</v>
      </c>
      <c r="DV58" s="86"/>
      <c r="DW58" s="86"/>
      <c r="DX58" s="279"/>
      <c r="DY58" s="86">
        <f t="shared" si="148"/>
        <v>0</v>
      </c>
      <c r="DZ58" s="277">
        <f t="shared" si="30"/>
        <v>0</v>
      </c>
      <c r="EA58" s="277">
        <f t="shared" si="69"/>
        <v>0</v>
      </c>
      <c r="EB58" s="278" t="str">
        <f t="shared" si="31"/>
        <v>NO OFERTADO</v>
      </c>
      <c r="EC58" s="278"/>
      <c r="ED58" s="278" t="s">
        <v>743</v>
      </c>
      <c r="EE58" s="86" t="s">
        <v>953</v>
      </c>
      <c r="EF58" s="86">
        <v>168860</v>
      </c>
      <c r="EG58" s="279">
        <v>0</v>
      </c>
      <c r="EH58" s="86">
        <f t="shared" si="149"/>
        <v>168860</v>
      </c>
      <c r="EI58" s="277">
        <f t="shared" si="32"/>
        <v>168860</v>
      </c>
      <c r="EJ58" s="277">
        <f t="shared" si="73"/>
        <v>844300</v>
      </c>
      <c r="EK58" s="278" t="str">
        <f t="shared" si="33"/>
        <v>NO CUMPLE</v>
      </c>
      <c r="EL58" s="278" t="s">
        <v>828</v>
      </c>
      <c r="EM58" s="278" t="s">
        <v>743</v>
      </c>
      <c r="EN58" s="86"/>
      <c r="EO58" s="86"/>
      <c r="EP58" s="276"/>
      <c r="EQ58" s="86">
        <v>0</v>
      </c>
      <c r="ER58" s="277">
        <f t="shared" si="34"/>
        <v>0</v>
      </c>
      <c r="ES58" s="277">
        <f t="shared" si="35"/>
        <v>0</v>
      </c>
      <c r="ET58" s="278" t="str">
        <f t="shared" si="36"/>
        <v>NO OFERTADO</v>
      </c>
      <c r="EU58" s="278"/>
      <c r="EV58" s="278" t="s">
        <v>743</v>
      </c>
      <c r="EW58" s="86">
        <v>0</v>
      </c>
      <c r="EX58" s="86">
        <v>0</v>
      </c>
      <c r="EY58" s="276">
        <v>0</v>
      </c>
      <c r="EZ58" s="86">
        <v>0</v>
      </c>
      <c r="FA58" s="277">
        <f t="shared" si="37"/>
        <v>0</v>
      </c>
      <c r="FB58" s="277">
        <f t="shared" si="38"/>
        <v>0</v>
      </c>
      <c r="FC58" s="278" t="str">
        <f t="shared" si="39"/>
        <v>NO OFERTADO</v>
      </c>
      <c r="FD58" s="278"/>
      <c r="FE58" s="278" t="s">
        <v>743</v>
      </c>
      <c r="FF58" s="86">
        <v>0</v>
      </c>
      <c r="FG58" s="86"/>
      <c r="FH58" s="279">
        <v>0</v>
      </c>
      <c r="FI58" s="86">
        <v>0</v>
      </c>
      <c r="FJ58" s="277">
        <f t="shared" si="40"/>
        <v>0</v>
      </c>
      <c r="FK58" s="277">
        <f t="shared" si="71"/>
        <v>0</v>
      </c>
      <c r="FL58" s="278" t="str">
        <f t="shared" si="41"/>
        <v>NO OFERTADO</v>
      </c>
      <c r="FM58" s="278"/>
      <c r="FN58" s="278" t="s">
        <v>743</v>
      </c>
      <c r="FO58" s="86"/>
      <c r="FP58" s="86"/>
      <c r="FQ58" s="279"/>
      <c r="FR58" s="86">
        <f t="shared" si="150"/>
        <v>0</v>
      </c>
      <c r="FS58" s="277">
        <f t="shared" si="42"/>
        <v>0</v>
      </c>
      <c r="FT58" s="277">
        <f t="shared" si="43"/>
        <v>0</v>
      </c>
      <c r="FU58" s="278" t="str">
        <f t="shared" si="44"/>
        <v>NO OFERTADO</v>
      </c>
      <c r="FV58" s="278">
        <v>0</v>
      </c>
      <c r="FW58" s="278" t="s">
        <v>743</v>
      </c>
      <c r="FX58" s="86"/>
      <c r="FY58" s="86"/>
      <c r="FZ58" s="279"/>
      <c r="GA58" s="86"/>
      <c r="GB58" s="277">
        <f t="shared" si="45"/>
        <v>0</v>
      </c>
      <c r="GC58" s="277">
        <f t="shared" si="46"/>
        <v>0</v>
      </c>
      <c r="GD58" s="278" t="str">
        <f t="shared" si="47"/>
        <v>NO OFERTADO</v>
      </c>
      <c r="GE58" s="278"/>
      <c r="GF58" s="278" t="s">
        <v>743</v>
      </c>
      <c r="GG58" s="25"/>
    </row>
    <row r="59" spans="1:189" s="19" customFormat="1" x14ac:dyDescent="0.2">
      <c r="A59" s="290">
        <v>50</v>
      </c>
      <c r="B59" s="78" t="s">
        <v>97</v>
      </c>
      <c r="C59" s="77" t="s">
        <v>429</v>
      </c>
      <c r="D59" s="123">
        <v>1</v>
      </c>
      <c r="E59" s="309" t="s">
        <v>32</v>
      </c>
      <c r="F59" s="315">
        <v>270795</v>
      </c>
      <c r="G59" s="123">
        <v>1</v>
      </c>
      <c r="H59" s="86">
        <f t="shared" si="48"/>
        <v>270795</v>
      </c>
      <c r="I59" s="86"/>
      <c r="J59" s="86"/>
      <c r="K59" s="279">
        <f t="shared" si="132"/>
        <v>0</v>
      </c>
      <c r="L59" s="86">
        <f t="shared" si="50"/>
        <v>0</v>
      </c>
      <c r="M59" s="277">
        <f t="shared" si="0"/>
        <v>0</v>
      </c>
      <c r="N59" s="277">
        <f t="shared" si="51"/>
        <v>0</v>
      </c>
      <c r="O59" s="278" t="str">
        <f t="shared" si="1"/>
        <v>NO OFERTADO</v>
      </c>
      <c r="P59" s="278"/>
      <c r="Q59" s="278" t="s">
        <v>743</v>
      </c>
      <c r="R59" s="278"/>
      <c r="S59" s="284"/>
      <c r="T59" s="279"/>
      <c r="U59" s="86"/>
      <c r="V59" s="277">
        <f t="shared" si="2"/>
        <v>0</v>
      </c>
      <c r="W59" s="277">
        <f t="shared" si="52"/>
        <v>0</v>
      </c>
      <c r="X59" s="278" t="str">
        <f t="shared" si="3"/>
        <v>NO OFERTADO</v>
      </c>
      <c r="Y59" s="278">
        <v>0</v>
      </c>
      <c r="Z59" s="314" t="s">
        <v>743</v>
      </c>
      <c r="AA59" s="311" t="s">
        <v>935</v>
      </c>
      <c r="AB59" s="86">
        <v>270795</v>
      </c>
      <c r="AC59" s="276">
        <v>0</v>
      </c>
      <c r="AD59" s="86">
        <f t="shared" si="74"/>
        <v>270795</v>
      </c>
      <c r="AE59" s="277">
        <f t="shared" si="131"/>
        <v>270795</v>
      </c>
      <c r="AF59" s="277">
        <f t="shared" si="5"/>
        <v>270795</v>
      </c>
      <c r="AG59" s="278" t="str">
        <f t="shared" si="6"/>
        <v>CUMPLE</v>
      </c>
      <c r="AH59" s="278" t="s">
        <v>828</v>
      </c>
      <c r="AI59" s="278" t="s">
        <v>822</v>
      </c>
      <c r="AJ59" s="86"/>
      <c r="AK59" s="86"/>
      <c r="AL59" s="279"/>
      <c r="AM59" s="86">
        <f t="shared" si="54"/>
        <v>0</v>
      </c>
      <c r="AN59" s="277">
        <f t="shared" si="7"/>
        <v>0</v>
      </c>
      <c r="AO59" s="277">
        <f t="shared" si="8"/>
        <v>0</v>
      </c>
      <c r="AP59" s="278" t="str">
        <f t="shared" si="9"/>
        <v>NO OFERTADO</v>
      </c>
      <c r="AQ59" s="278"/>
      <c r="AR59" s="278" t="s">
        <v>743</v>
      </c>
      <c r="AS59" s="86"/>
      <c r="AT59" s="86"/>
      <c r="AU59" s="276"/>
      <c r="AV59" s="86">
        <f t="shared" si="142"/>
        <v>0</v>
      </c>
      <c r="AW59" s="277">
        <f t="shared" si="10"/>
        <v>0</v>
      </c>
      <c r="AX59" s="277">
        <f t="shared" si="75"/>
        <v>0</v>
      </c>
      <c r="AY59" s="278" t="str">
        <f t="shared" si="11"/>
        <v>NO OFERTADO</v>
      </c>
      <c r="AZ59" s="278"/>
      <c r="BA59" s="278" t="s">
        <v>743</v>
      </c>
      <c r="BB59" s="86"/>
      <c r="BC59" s="86"/>
      <c r="BD59" s="279"/>
      <c r="BE59" s="86">
        <f t="shared" si="57"/>
        <v>0</v>
      </c>
      <c r="BF59" s="277">
        <f t="shared" si="12"/>
        <v>0</v>
      </c>
      <c r="BG59" s="277">
        <f t="shared" si="58"/>
        <v>0</v>
      </c>
      <c r="BH59" s="278" t="str">
        <f t="shared" si="13"/>
        <v>NO OFERTADO</v>
      </c>
      <c r="BI59" s="278">
        <v>0</v>
      </c>
      <c r="BJ59" s="278" t="s">
        <v>743</v>
      </c>
      <c r="BK59" s="86"/>
      <c r="BL59" s="86"/>
      <c r="BM59" s="276"/>
      <c r="BN59" s="280">
        <f t="shared" si="143"/>
        <v>0</v>
      </c>
      <c r="BO59" s="281">
        <f t="shared" si="14"/>
        <v>0</v>
      </c>
      <c r="BP59" s="281">
        <f t="shared" si="15"/>
        <v>0</v>
      </c>
      <c r="BQ59" s="278" t="str">
        <f t="shared" si="123"/>
        <v>NO OFERTADO</v>
      </c>
      <c r="BR59" s="278">
        <f>VLOOKUP(B59,'[1]ANEXO TECNICO'!$B$3:$P$334,15,0)</f>
        <v>0</v>
      </c>
      <c r="BS59" s="278" t="s">
        <v>743</v>
      </c>
      <c r="BT59" s="280" t="s">
        <v>764</v>
      </c>
      <c r="BU59" s="280">
        <v>289534.5</v>
      </c>
      <c r="BV59" s="282">
        <v>0</v>
      </c>
      <c r="BW59" s="289">
        <f t="shared" ref="BW59:BW60" si="151">+BU59+BV59</f>
        <v>289534.5</v>
      </c>
      <c r="BX59" s="277">
        <f>+BW59*D59</f>
        <v>289534.5</v>
      </c>
      <c r="BY59" s="277">
        <f t="shared" si="16"/>
        <v>289534.5</v>
      </c>
      <c r="BZ59" s="278" t="str">
        <f t="shared" si="17"/>
        <v>CUMPLE</v>
      </c>
      <c r="CA59" s="278" t="s">
        <v>828</v>
      </c>
      <c r="CB59" s="278" t="s">
        <v>822</v>
      </c>
      <c r="CC59" s="283"/>
      <c r="CD59" s="283"/>
      <c r="CE59" s="276"/>
      <c r="CF59" s="86">
        <f t="shared" si="144"/>
        <v>0</v>
      </c>
      <c r="CG59" s="277">
        <f t="shared" si="62"/>
        <v>0</v>
      </c>
      <c r="CH59" s="277">
        <f t="shared" si="18"/>
        <v>0</v>
      </c>
      <c r="CI59" s="278" t="str">
        <f t="shared" si="19"/>
        <v>NO OFERTADO</v>
      </c>
      <c r="CJ59" s="278"/>
      <c r="CK59" s="278" t="s">
        <v>743</v>
      </c>
      <c r="CL59" s="86"/>
      <c r="CM59" s="86"/>
      <c r="CN59" s="276"/>
      <c r="CO59" s="86">
        <f t="shared" si="145"/>
        <v>0</v>
      </c>
      <c r="CP59" s="277">
        <f t="shared" si="20"/>
        <v>0</v>
      </c>
      <c r="CQ59" s="277">
        <f t="shared" si="21"/>
        <v>0</v>
      </c>
      <c r="CR59" s="278" t="str">
        <f t="shared" si="22"/>
        <v>NO OFERTADO</v>
      </c>
      <c r="CS59" s="278"/>
      <c r="CT59" s="278" t="s">
        <v>743</v>
      </c>
      <c r="CU59" s="86"/>
      <c r="CV59" s="280"/>
      <c r="CW59" s="282"/>
      <c r="CX59" s="280">
        <f t="shared" si="146"/>
        <v>0</v>
      </c>
      <c r="CY59" s="281">
        <f t="shared" si="23"/>
        <v>0</v>
      </c>
      <c r="CZ59" s="281">
        <f t="shared" si="24"/>
        <v>0</v>
      </c>
      <c r="DA59" s="278" t="str">
        <f t="shared" si="25"/>
        <v>NO OFERTADO</v>
      </c>
      <c r="DB59" s="278"/>
      <c r="DC59" s="278" t="s">
        <v>743</v>
      </c>
      <c r="DD59" s="86"/>
      <c r="DE59" s="86"/>
      <c r="DF59" s="276"/>
      <c r="DG59" s="86">
        <f t="shared" si="147"/>
        <v>0</v>
      </c>
      <c r="DH59" s="277">
        <f t="shared" si="26"/>
        <v>0</v>
      </c>
      <c r="DI59" s="277">
        <f t="shared" si="66"/>
        <v>0</v>
      </c>
      <c r="DJ59" s="278" t="str">
        <f t="shared" si="67"/>
        <v>NO OFERTADO</v>
      </c>
      <c r="DK59" s="278"/>
      <c r="DL59" s="278" t="s">
        <v>743</v>
      </c>
      <c r="DM59" s="86"/>
      <c r="DN59" s="86"/>
      <c r="DO59" s="276"/>
      <c r="DP59" s="86">
        <v>0</v>
      </c>
      <c r="DQ59" s="277">
        <f t="shared" si="27"/>
        <v>0</v>
      </c>
      <c r="DR59" s="277">
        <f t="shared" si="28"/>
        <v>0</v>
      </c>
      <c r="DS59" s="278" t="str">
        <f t="shared" si="29"/>
        <v>NO OFERTADO</v>
      </c>
      <c r="DT59" s="278"/>
      <c r="DU59" s="278" t="s">
        <v>743</v>
      </c>
      <c r="DV59" s="86"/>
      <c r="DW59" s="86"/>
      <c r="DX59" s="279"/>
      <c r="DY59" s="86">
        <f t="shared" si="148"/>
        <v>0</v>
      </c>
      <c r="DZ59" s="277">
        <f t="shared" si="30"/>
        <v>0</v>
      </c>
      <c r="EA59" s="277">
        <f t="shared" si="69"/>
        <v>0</v>
      </c>
      <c r="EB59" s="278" t="str">
        <f t="shared" si="31"/>
        <v>NO OFERTADO</v>
      </c>
      <c r="EC59" s="278"/>
      <c r="ED59" s="278" t="s">
        <v>743</v>
      </c>
      <c r="EE59" s="86" t="s">
        <v>953</v>
      </c>
      <c r="EF59" s="86">
        <v>0</v>
      </c>
      <c r="EG59" s="279">
        <v>0</v>
      </c>
      <c r="EH59" s="86">
        <f t="shared" si="149"/>
        <v>0</v>
      </c>
      <c r="EI59" s="277">
        <f t="shared" si="32"/>
        <v>0</v>
      </c>
      <c r="EJ59" s="277">
        <f t="shared" si="73"/>
        <v>0</v>
      </c>
      <c r="EK59" s="278" t="str">
        <f t="shared" si="33"/>
        <v>NO OFERTADO</v>
      </c>
      <c r="EL59" s="278" t="s">
        <v>978</v>
      </c>
      <c r="EM59" s="278" t="s">
        <v>743</v>
      </c>
      <c r="EN59" s="86" t="s">
        <v>44</v>
      </c>
      <c r="EO59" s="86">
        <v>267753</v>
      </c>
      <c r="EP59" s="276">
        <v>0</v>
      </c>
      <c r="EQ59" s="86">
        <v>267753</v>
      </c>
      <c r="ER59" s="277">
        <f t="shared" si="34"/>
        <v>267753</v>
      </c>
      <c r="ES59" s="277">
        <f t="shared" si="35"/>
        <v>267753</v>
      </c>
      <c r="ET59" s="278" t="str">
        <f t="shared" si="36"/>
        <v>CUMPLE</v>
      </c>
      <c r="EU59" s="278" t="s">
        <v>828</v>
      </c>
      <c r="EV59" s="278" t="s">
        <v>822</v>
      </c>
      <c r="EW59" s="86">
        <v>0</v>
      </c>
      <c r="EX59" s="86">
        <v>0</v>
      </c>
      <c r="EY59" s="276">
        <v>0</v>
      </c>
      <c r="EZ59" s="86">
        <v>0</v>
      </c>
      <c r="FA59" s="277">
        <f t="shared" si="37"/>
        <v>0</v>
      </c>
      <c r="FB59" s="277">
        <f t="shared" si="38"/>
        <v>0</v>
      </c>
      <c r="FC59" s="278" t="str">
        <f t="shared" si="39"/>
        <v>NO OFERTADO</v>
      </c>
      <c r="FD59" s="278"/>
      <c r="FE59" s="278" t="s">
        <v>743</v>
      </c>
      <c r="FF59" s="86">
        <v>0</v>
      </c>
      <c r="FG59" s="86"/>
      <c r="FH59" s="279">
        <v>0</v>
      </c>
      <c r="FI59" s="86">
        <v>0</v>
      </c>
      <c r="FJ59" s="277">
        <f t="shared" si="40"/>
        <v>0</v>
      </c>
      <c r="FK59" s="277">
        <f t="shared" si="71"/>
        <v>0</v>
      </c>
      <c r="FL59" s="278" t="str">
        <f t="shared" si="41"/>
        <v>NO OFERTADO</v>
      </c>
      <c r="FM59" s="278"/>
      <c r="FN59" s="278" t="s">
        <v>743</v>
      </c>
      <c r="FO59" s="86"/>
      <c r="FP59" s="86"/>
      <c r="FQ59" s="279"/>
      <c r="FR59" s="86">
        <f t="shared" si="150"/>
        <v>0</v>
      </c>
      <c r="FS59" s="277">
        <f t="shared" si="42"/>
        <v>0</v>
      </c>
      <c r="FT59" s="277">
        <f t="shared" si="43"/>
        <v>0</v>
      </c>
      <c r="FU59" s="278" t="str">
        <f t="shared" si="44"/>
        <v>NO OFERTADO</v>
      </c>
      <c r="FV59" s="278">
        <v>0</v>
      </c>
      <c r="FW59" s="278" t="s">
        <v>743</v>
      </c>
      <c r="FX59" s="86" t="s">
        <v>809</v>
      </c>
      <c r="FY59" s="86">
        <v>305513</v>
      </c>
      <c r="FZ59" s="279">
        <v>0</v>
      </c>
      <c r="GA59" s="86">
        <v>305513</v>
      </c>
      <c r="GB59" s="277">
        <f t="shared" si="45"/>
        <v>305513</v>
      </c>
      <c r="GC59" s="277">
        <f t="shared" si="46"/>
        <v>305513</v>
      </c>
      <c r="GD59" s="278" t="str">
        <f t="shared" si="47"/>
        <v>CUMPLE</v>
      </c>
      <c r="GE59" s="278" t="s">
        <v>828</v>
      </c>
      <c r="GF59" s="278" t="s">
        <v>822</v>
      </c>
      <c r="GG59" s="25"/>
    </row>
    <row r="60" spans="1:189" s="19" customFormat="1" x14ac:dyDescent="0.2">
      <c r="A60" s="290">
        <v>51</v>
      </c>
      <c r="B60" s="78" t="s">
        <v>98</v>
      </c>
      <c r="C60" s="77" t="s">
        <v>430</v>
      </c>
      <c r="D60" s="123">
        <v>1</v>
      </c>
      <c r="E60" s="309" t="s">
        <v>32</v>
      </c>
      <c r="F60" s="315">
        <v>34575</v>
      </c>
      <c r="G60" s="123">
        <v>3</v>
      </c>
      <c r="H60" s="86">
        <f t="shared" si="48"/>
        <v>103725</v>
      </c>
      <c r="I60" s="86"/>
      <c r="J60" s="86"/>
      <c r="K60" s="279">
        <f t="shared" si="132"/>
        <v>0</v>
      </c>
      <c r="L60" s="86">
        <f t="shared" si="50"/>
        <v>0</v>
      </c>
      <c r="M60" s="277">
        <f t="shared" si="0"/>
        <v>0</v>
      </c>
      <c r="N60" s="277">
        <f t="shared" si="51"/>
        <v>0</v>
      </c>
      <c r="O60" s="278" t="str">
        <f t="shared" si="1"/>
        <v>NO OFERTADO</v>
      </c>
      <c r="P60" s="278"/>
      <c r="Q60" s="278" t="s">
        <v>743</v>
      </c>
      <c r="R60" s="278"/>
      <c r="S60" s="284"/>
      <c r="T60" s="279"/>
      <c r="U60" s="86"/>
      <c r="V60" s="277">
        <f t="shared" si="2"/>
        <v>0</v>
      </c>
      <c r="W60" s="277">
        <f t="shared" si="52"/>
        <v>0</v>
      </c>
      <c r="X60" s="278" t="str">
        <f t="shared" si="3"/>
        <v>NO OFERTADO</v>
      </c>
      <c r="Y60" s="278">
        <v>0</v>
      </c>
      <c r="Z60" s="314" t="s">
        <v>743</v>
      </c>
      <c r="AA60" s="311" t="s">
        <v>935</v>
      </c>
      <c r="AB60" s="86">
        <v>34575</v>
      </c>
      <c r="AC60" s="276">
        <v>0</v>
      </c>
      <c r="AD60" s="86">
        <f t="shared" si="74"/>
        <v>34575</v>
      </c>
      <c r="AE60" s="277">
        <f t="shared" si="131"/>
        <v>34575</v>
      </c>
      <c r="AF60" s="277">
        <f t="shared" si="5"/>
        <v>103725</v>
      </c>
      <c r="AG60" s="278" t="str">
        <f t="shared" si="6"/>
        <v>CUMPLE</v>
      </c>
      <c r="AH60" s="278" t="s">
        <v>828</v>
      </c>
      <c r="AI60" s="278" t="s">
        <v>822</v>
      </c>
      <c r="AJ60" s="86"/>
      <c r="AK60" s="86"/>
      <c r="AL60" s="279"/>
      <c r="AM60" s="86">
        <f t="shared" si="54"/>
        <v>0</v>
      </c>
      <c r="AN60" s="277">
        <f t="shared" si="7"/>
        <v>0</v>
      </c>
      <c r="AO60" s="277">
        <f t="shared" si="8"/>
        <v>0</v>
      </c>
      <c r="AP60" s="278" t="str">
        <f t="shared" si="9"/>
        <v>NO OFERTADO</v>
      </c>
      <c r="AQ60" s="278"/>
      <c r="AR60" s="278" t="s">
        <v>743</v>
      </c>
      <c r="AS60" s="86"/>
      <c r="AT60" s="86"/>
      <c r="AU60" s="276"/>
      <c r="AV60" s="86">
        <f t="shared" si="142"/>
        <v>0</v>
      </c>
      <c r="AW60" s="277">
        <f t="shared" si="10"/>
        <v>0</v>
      </c>
      <c r="AX60" s="277">
        <f t="shared" si="75"/>
        <v>0</v>
      </c>
      <c r="AY60" s="278" t="str">
        <f t="shared" si="11"/>
        <v>NO OFERTADO</v>
      </c>
      <c r="AZ60" s="278"/>
      <c r="BA60" s="278" t="s">
        <v>743</v>
      </c>
      <c r="BB60" s="86"/>
      <c r="BC60" s="86"/>
      <c r="BD60" s="279"/>
      <c r="BE60" s="86">
        <f t="shared" si="57"/>
        <v>0</v>
      </c>
      <c r="BF60" s="277">
        <f t="shared" si="12"/>
        <v>0</v>
      </c>
      <c r="BG60" s="277">
        <f t="shared" si="58"/>
        <v>0</v>
      </c>
      <c r="BH60" s="278" t="str">
        <f t="shared" si="13"/>
        <v>NO OFERTADO</v>
      </c>
      <c r="BI60" s="278">
        <v>0</v>
      </c>
      <c r="BJ60" s="278" t="s">
        <v>743</v>
      </c>
      <c r="BK60" s="86"/>
      <c r="BL60" s="86"/>
      <c r="BM60" s="276"/>
      <c r="BN60" s="280">
        <f t="shared" si="143"/>
        <v>0</v>
      </c>
      <c r="BO60" s="281">
        <f t="shared" si="14"/>
        <v>0</v>
      </c>
      <c r="BP60" s="281">
        <f t="shared" si="15"/>
        <v>0</v>
      </c>
      <c r="BQ60" s="278" t="str">
        <f t="shared" si="123"/>
        <v>NO OFERTADO</v>
      </c>
      <c r="BR60" s="278">
        <f>VLOOKUP(B60,'[1]ANEXO TECNICO'!$B$3:$P$334,15,0)</f>
        <v>0</v>
      </c>
      <c r="BS60" s="278" t="s">
        <v>743</v>
      </c>
      <c r="BT60" s="280" t="s">
        <v>745</v>
      </c>
      <c r="BU60" s="280">
        <v>36450</v>
      </c>
      <c r="BV60" s="282">
        <v>0</v>
      </c>
      <c r="BW60" s="289">
        <f t="shared" si="151"/>
        <v>36450</v>
      </c>
      <c r="BX60" s="277">
        <f>+BW60*D60</f>
        <v>36450</v>
      </c>
      <c r="BY60" s="277">
        <f t="shared" si="16"/>
        <v>109350</v>
      </c>
      <c r="BZ60" s="278" t="str">
        <f t="shared" si="17"/>
        <v>CUMPLE</v>
      </c>
      <c r="CA60" s="278" t="s">
        <v>828</v>
      </c>
      <c r="CB60" s="278" t="s">
        <v>822</v>
      </c>
      <c r="CC60" s="283"/>
      <c r="CD60" s="283"/>
      <c r="CE60" s="276"/>
      <c r="CF60" s="86">
        <f t="shared" si="144"/>
        <v>0</v>
      </c>
      <c r="CG60" s="277">
        <f t="shared" si="62"/>
        <v>0</v>
      </c>
      <c r="CH60" s="277">
        <f t="shared" si="18"/>
        <v>0</v>
      </c>
      <c r="CI60" s="278" t="str">
        <f t="shared" si="19"/>
        <v>NO OFERTADO</v>
      </c>
      <c r="CJ60" s="278"/>
      <c r="CK60" s="278" t="s">
        <v>743</v>
      </c>
      <c r="CL60" s="86"/>
      <c r="CM60" s="86"/>
      <c r="CN60" s="276"/>
      <c r="CO60" s="86">
        <f t="shared" si="145"/>
        <v>0</v>
      </c>
      <c r="CP60" s="277">
        <f t="shared" si="20"/>
        <v>0</v>
      </c>
      <c r="CQ60" s="277">
        <f t="shared" si="21"/>
        <v>0</v>
      </c>
      <c r="CR60" s="278" t="str">
        <f t="shared" si="22"/>
        <v>NO OFERTADO</v>
      </c>
      <c r="CS60" s="278"/>
      <c r="CT60" s="278" t="s">
        <v>743</v>
      </c>
      <c r="CU60" s="86"/>
      <c r="CV60" s="280"/>
      <c r="CW60" s="282"/>
      <c r="CX60" s="280">
        <f t="shared" si="146"/>
        <v>0</v>
      </c>
      <c r="CY60" s="281">
        <f t="shared" si="23"/>
        <v>0</v>
      </c>
      <c r="CZ60" s="281">
        <f t="shared" si="24"/>
        <v>0</v>
      </c>
      <c r="DA60" s="278" t="str">
        <f t="shared" si="25"/>
        <v>NO OFERTADO</v>
      </c>
      <c r="DB60" s="278"/>
      <c r="DC60" s="278" t="s">
        <v>743</v>
      </c>
      <c r="DD60" s="86"/>
      <c r="DE60" s="86"/>
      <c r="DF60" s="276"/>
      <c r="DG60" s="86">
        <f t="shared" si="147"/>
        <v>0</v>
      </c>
      <c r="DH60" s="277">
        <f t="shared" si="26"/>
        <v>0</v>
      </c>
      <c r="DI60" s="277">
        <f t="shared" si="66"/>
        <v>0</v>
      </c>
      <c r="DJ60" s="278" t="str">
        <f t="shared" si="67"/>
        <v>NO OFERTADO</v>
      </c>
      <c r="DK60" s="278"/>
      <c r="DL60" s="278" t="s">
        <v>743</v>
      </c>
      <c r="DM60" s="86"/>
      <c r="DN60" s="86"/>
      <c r="DO60" s="276"/>
      <c r="DP60" s="86">
        <v>0</v>
      </c>
      <c r="DQ60" s="277">
        <f t="shared" si="27"/>
        <v>0</v>
      </c>
      <c r="DR60" s="277">
        <f t="shared" si="28"/>
        <v>0</v>
      </c>
      <c r="DS60" s="278" t="str">
        <f t="shared" si="29"/>
        <v>NO OFERTADO</v>
      </c>
      <c r="DT60" s="278"/>
      <c r="DU60" s="278" t="s">
        <v>743</v>
      </c>
      <c r="DV60" s="86"/>
      <c r="DW60" s="86"/>
      <c r="DX60" s="279"/>
      <c r="DY60" s="86">
        <f t="shared" si="148"/>
        <v>0</v>
      </c>
      <c r="DZ60" s="277">
        <f t="shared" si="30"/>
        <v>0</v>
      </c>
      <c r="EA60" s="277">
        <f t="shared" si="69"/>
        <v>0</v>
      </c>
      <c r="EB60" s="278" t="str">
        <f t="shared" si="31"/>
        <v>NO OFERTADO</v>
      </c>
      <c r="EC60" s="278"/>
      <c r="ED60" s="278" t="s">
        <v>743</v>
      </c>
      <c r="EE60" s="86" t="s">
        <v>961</v>
      </c>
      <c r="EF60" s="86">
        <v>34091</v>
      </c>
      <c r="EG60" s="279">
        <v>0</v>
      </c>
      <c r="EH60" s="86">
        <f t="shared" si="149"/>
        <v>34091</v>
      </c>
      <c r="EI60" s="277">
        <f t="shared" si="32"/>
        <v>34091</v>
      </c>
      <c r="EJ60" s="277">
        <f t="shared" si="73"/>
        <v>102273</v>
      </c>
      <c r="EK60" s="278" t="str">
        <f t="shared" si="33"/>
        <v>CUMPLE</v>
      </c>
      <c r="EL60" s="278" t="s">
        <v>828</v>
      </c>
      <c r="EM60" s="278" t="s">
        <v>822</v>
      </c>
      <c r="EN60" s="86" t="s">
        <v>44</v>
      </c>
      <c r="EO60" s="86">
        <v>34091</v>
      </c>
      <c r="EP60" s="276">
        <v>0</v>
      </c>
      <c r="EQ60" s="86">
        <v>34091</v>
      </c>
      <c r="ER60" s="277">
        <f t="shared" si="34"/>
        <v>34091</v>
      </c>
      <c r="ES60" s="277">
        <f t="shared" si="35"/>
        <v>102273</v>
      </c>
      <c r="ET60" s="278" t="str">
        <f t="shared" si="36"/>
        <v>CUMPLE</v>
      </c>
      <c r="EU60" s="278" t="s">
        <v>829</v>
      </c>
      <c r="EV60" s="278" t="s">
        <v>743</v>
      </c>
      <c r="EW60" s="86">
        <v>0</v>
      </c>
      <c r="EX60" s="86">
        <v>0</v>
      </c>
      <c r="EY60" s="276">
        <v>0</v>
      </c>
      <c r="EZ60" s="86">
        <v>0</v>
      </c>
      <c r="FA60" s="277">
        <f t="shared" si="37"/>
        <v>0</v>
      </c>
      <c r="FB60" s="277">
        <f t="shared" si="38"/>
        <v>0</v>
      </c>
      <c r="FC60" s="278" t="str">
        <f t="shared" si="39"/>
        <v>NO OFERTADO</v>
      </c>
      <c r="FD60" s="278"/>
      <c r="FE60" s="278" t="s">
        <v>743</v>
      </c>
      <c r="FF60" s="86">
        <v>0</v>
      </c>
      <c r="FG60" s="86"/>
      <c r="FH60" s="279">
        <v>0</v>
      </c>
      <c r="FI60" s="86">
        <v>0</v>
      </c>
      <c r="FJ60" s="277">
        <f t="shared" si="40"/>
        <v>0</v>
      </c>
      <c r="FK60" s="277">
        <f t="shared" si="71"/>
        <v>0</v>
      </c>
      <c r="FL60" s="278" t="str">
        <f t="shared" si="41"/>
        <v>NO OFERTADO</v>
      </c>
      <c r="FM60" s="278"/>
      <c r="FN60" s="278" t="s">
        <v>743</v>
      </c>
      <c r="FO60" s="86"/>
      <c r="FP60" s="86"/>
      <c r="FQ60" s="279"/>
      <c r="FR60" s="86">
        <f t="shared" si="150"/>
        <v>0</v>
      </c>
      <c r="FS60" s="277">
        <f t="shared" si="42"/>
        <v>0</v>
      </c>
      <c r="FT60" s="277">
        <f t="shared" si="43"/>
        <v>0</v>
      </c>
      <c r="FU60" s="278" t="str">
        <f t="shared" si="44"/>
        <v>NO OFERTADO</v>
      </c>
      <c r="FV60" s="278">
        <v>0</v>
      </c>
      <c r="FW60" s="278" t="s">
        <v>743</v>
      </c>
      <c r="FX60" s="86"/>
      <c r="FY60" s="86"/>
      <c r="FZ60" s="279"/>
      <c r="GA60" s="86"/>
      <c r="GB60" s="277">
        <f t="shared" si="45"/>
        <v>0</v>
      </c>
      <c r="GC60" s="277">
        <f t="shared" si="46"/>
        <v>0</v>
      </c>
      <c r="GD60" s="278" t="str">
        <f t="shared" si="47"/>
        <v>NO OFERTADO</v>
      </c>
      <c r="GE60" s="278"/>
      <c r="GF60" s="278" t="s">
        <v>743</v>
      </c>
      <c r="GG60" s="25"/>
    </row>
    <row r="61" spans="1:189" s="19" customFormat="1" ht="25.5" x14ac:dyDescent="0.2">
      <c r="A61" s="290">
        <v>52</v>
      </c>
      <c r="B61" s="78" t="s">
        <v>99</v>
      </c>
      <c r="C61" s="77" t="s">
        <v>431</v>
      </c>
      <c r="D61" s="123">
        <v>1</v>
      </c>
      <c r="E61" s="309" t="s">
        <v>32</v>
      </c>
      <c r="F61" s="315">
        <v>136000</v>
      </c>
      <c r="G61" s="123">
        <v>1</v>
      </c>
      <c r="H61" s="86">
        <f t="shared" si="48"/>
        <v>136000</v>
      </c>
      <c r="I61" s="86"/>
      <c r="J61" s="86"/>
      <c r="K61" s="279">
        <f t="shared" si="132"/>
        <v>0</v>
      </c>
      <c r="L61" s="86">
        <f t="shared" si="50"/>
        <v>0</v>
      </c>
      <c r="M61" s="277">
        <f t="shared" si="0"/>
        <v>0</v>
      </c>
      <c r="N61" s="277">
        <f t="shared" si="51"/>
        <v>0</v>
      </c>
      <c r="O61" s="278" t="str">
        <f t="shared" si="1"/>
        <v>NO OFERTADO</v>
      </c>
      <c r="P61" s="278"/>
      <c r="Q61" s="278" t="s">
        <v>743</v>
      </c>
      <c r="R61" s="278"/>
      <c r="S61" s="284"/>
      <c r="T61" s="279"/>
      <c r="U61" s="86"/>
      <c r="V61" s="277">
        <f t="shared" si="2"/>
        <v>0</v>
      </c>
      <c r="W61" s="277">
        <f t="shared" si="52"/>
        <v>0</v>
      </c>
      <c r="X61" s="278" t="str">
        <f t="shared" si="3"/>
        <v>NO OFERTADO</v>
      </c>
      <c r="Y61" s="278">
        <v>0</v>
      </c>
      <c r="Z61" s="314" t="s">
        <v>743</v>
      </c>
      <c r="AA61" s="311"/>
      <c r="AB61" s="86"/>
      <c r="AC61" s="276"/>
      <c r="AD61" s="86">
        <f t="shared" si="74"/>
        <v>0</v>
      </c>
      <c r="AE61" s="277">
        <f t="shared" si="131"/>
        <v>0</v>
      </c>
      <c r="AF61" s="277">
        <f t="shared" si="5"/>
        <v>0</v>
      </c>
      <c r="AG61" s="278" t="str">
        <f t="shared" si="6"/>
        <v>NO OFERTADO</v>
      </c>
      <c r="AH61" s="278"/>
      <c r="AI61" s="278" t="s">
        <v>743</v>
      </c>
      <c r="AJ61" s="86"/>
      <c r="AK61" s="86"/>
      <c r="AL61" s="279"/>
      <c r="AM61" s="86">
        <f t="shared" si="54"/>
        <v>0</v>
      </c>
      <c r="AN61" s="277">
        <f t="shared" si="7"/>
        <v>0</v>
      </c>
      <c r="AO61" s="277">
        <f t="shared" si="8"/>
        <v>0</v>
      </c>
      <c r="AP61" s="278" t="str">
        <f t="shared" si="9"/>
        <v>NO OFERTADO</v>
      </c>
      <c r="AQ61" s="278"/>
      <c r="AR61" s="278" t="s">
        <v>743</v>
      </c>
      <c r="AS61" s="86"/>
      <c r="AT61" s="86"/>
      <c r="AU61" s="276"/>
      <c r="AV61" s="86">
        <f>+AT61+AU61</f>
        <v>0</v>
      </c>
      <c r="AW61" s="277">
        <f t="shared" si="10"/>
        <v>0</v>
      </c>
      <c r="AX61" s="277">
        <f t="shared" si="75"/>
        <v>0</v>
      </c>
      <c r="AY61" s="278" t="str">
        <f t="shared" si="11"/>
        <v>NO OFERTADO</v>
      </c>
      <c r="AZ61" s="278"/>
      <c r="BA61" s="278" t="s">
        <v>743</v>
      </c>
      <c r="BB61" s="86"/>
      <c r="BC61" s="86"/>
      <c r="BD61" s="279"/>
      <c r="BE61" s="86">
        <f t="shared" si="57"/>
        <v>0</v>
      </c>
      <c r="BF61" s="277">
        <f t="shared" si="12"/>
        <v>0</v>
      </c>
      <c r="BG61" s="277">
        <f t="shared" si="58"/>
        <v>0</v>
      </c>
      <c r="BH61" s="278" t="str">
        <f t="shared" si="13"/>
        <v>NO OFERTADO</v>
      </c>
      <c r="BI61" s="278">
        <v>0</v>
      </c>
      <c r="BJ61" s="278" t="s">
        <v>743</v>
      </c>
      <c r="BK61" s="86"/>
      <c r="BL61" s="86"/>
      <c r="BM61" s="276"/>
      <c r="BN61" s="280">
        <f>+BL61+BM61</f>
        <v>0</v>
      </c>
      <c r="BO61" s="281">
        <f t="shared" si="14"/>
        <v>0</v>
      </c>
      <c r="BP61" s="281">
        <f t="shared" si="15"/>
        <v>0</v>
      </c>
      <c r="BQ61" s="278" t="str">
        <f t="shared" si="123"/>
        <v>NO OFERTADO</v>
      </c>
      <c r="BR61" s="278">
        <f>VLOOKUP(B61,'[1]ANEXO TECNICO'!$B$3:$P$334,15,0)</f>
        <v>0</v>
      </c>
      <c r="BS61" s="278" t="s">
        <v>743</v>
      </c>
      <c r="BT61" s="280"/>
      <c r="BU61" s="280"/>
      <c r="BV61" s="282"/>
      <c r="BW61" s="280"/>
      <c r="BX61" s="277">
        <v>0</v>
      </c>
      <c r="BY61" s="277">
        <f t="shared" si="16"/>
        <v>0</v>
      </c>
      <c r="BZ61" s="278" t="str">
        <f t="shared" si="17"/>
        <v>NO OFERTADO</v>
      </c>
      <c r="CA61" s="278"/>
      <c r="CB61" s="278" t="s">
        <v>743</v>
      </c>
      <c r="CC61" s="283"/>
      <c r="CD61" s="283"/>
      <c r="CE61" s="276">
        <f>+CD61*0.19</f>
        <v>0</v>
      </c>
      <c r="CF61" s="86">
        <f>+CD61+CE61</f>
        <v>0</v>
      </c>
      <c r="CG61" s="277">
        <f t="shared" si="62"/>
        <v>0</v>
      </c>
      <c r="CH61" s="277">
        <f t="shared" si="18"/>
        <v>0</v>
      </c>
      <c r="CI61" s="278" t="str">
        <f t="shared" si="19"/>
        <v>NO OFERTADO</v>
      </c>
      <c r="CJ61" s="278"/>
      <c r="CK61" s="278" t="s">
        <v>743</v>
      </c>
      <c r="CL61" s="86"/>
      <c r="CM61" s="86"/>
      <c r="CN61" s="276"/>
      <c r="CO61" s="86">
        <f>+CM61+CN61</f>
        <v>0</v>
      </c>
      <c r="CP61" s="277">
        <f t="shared" si="20"/>
        <v>0</v>
      </c>
      <c r="CQ61" s="277">
        <f t="shared" si="21"/>
        <v>0</v>
      </c>
      <c r="CR61" s="278" t="str">
        <f t="shared" si="22"/>
        <v>NO OFERTADO</v>
      </c>
      <c r="CS61" s="278"/>
      <c r="CT61" s="278" t="s">
        <v>743</v>
      </c>
      <c r="CU61" s="86"/>
      <c r="CV61" s="280"/>
      <c r="CW61" s="282">
        <f>+CV61*0.19</f>
        <v>0</v>
      </c>
      <c r="CX61" s="280">
        <f>+CV61+CW61</f>
        <v>0</v>
      </c>
      <c r="CY61" s="281">
        <f t="shared" si="23"/>
        <v>0</v>
      </c>
      <c r="CZ61" s="281">
        <f t="shared" si="24"/>
        <v>0</v>
      </c>
      <c r="DA61" s="278" t="str">
        <f t="shared" si="25"/>
        <v>NO OFERTADO</v>
      </c>
      <c r="DB61" s="278"/>
      <c r="DC61" s="278" t="s">
        <v>743</v>
      </c>
      <c r="DD61" s="86"/>
      <c r="DE61" s="86"/>
      <c r="DF61" s="276"/>
      <c r="DG61" s="86">
        <f>+DE61+DF61</f>
        <v>0</v>
      </c>
      <c r="DH61" s="277">
        <f t="shared" si="26"/>
        <v>0</v>
      </c>
      <c r="DI61" s="277">
        <f t="shared" si="66"/>
        <v>0</v>
      </c>
      <c r="DJ61" s="278" t="str">
        <f t="shared" si="67"/>
        <v>NO OFERTADO</v>
      </c>
      <c r="DK61" s="278"/>
      <c r="DL61" s="278" t="s">
        <v>743</v>
      </c>
      <c r="DM61" s="86"/>
      <c r="DN61" s="86"/>
      <c r="DO61" s="276"/>
      <c r="DP61" s="86">
        <v>0</v>
      </c>
      <c r="DQ61" s="277">
        <f t="shared" si="27"/>
        <v>0</v>
      </c>
      <c r="DR61" s="277">
        <f t="shared" si="28"/>
        <v>0</v>
      </c>
      <c r="DS61" s="278" t="str">
        <f t="shared" si="29"/>
        <v>NO OFERTADO</v>
      </c>
      <c r="DT61" s="278"/>
      <c r="DU61" s="278" t="s">
        <v>743</v>
      </c>
      <c r="DV61" s="86"/>
      <c r="DW61" s="86"/>
      <c r="DX61" s="279"/>
      <c r="DY61" s="86">
        <f>+DW61+DX61</f>
        <v>0</v>
      </c>
      <c r="DZ61" s="277">
        <f t="shared" si="30"/>
        <v>0</v>
      </c>
      <c r="EA61" s="277">
        <f t="shared" si="69"/>
        <v>0</v>
      </c>
      <c r="EB61" s="278" t="str">
        <f t="shared" si="31"/>
        <v>NO OFERTADO</v>
      </c>
      <c r="EC61" s="278"/>
      <c r="ED61" s="278" t="s">
        <v>743</v>
      </c>
      <c r="EE61" s="86" t="s">
        <v>953</v>
      </c>
      <c r="EF61" s="86">
        <v>0</v>
      </c>
      <c r="EG61" s="279">
        <v>0</v>
      </c>
      <c r="EH61" s="86">
        <f>+EF61+EG61</f>
        <v>0</v>
      </c>
      <c r="EI61" s="277">
        <f t="shared" si="32"/>
        <v>0</v>
      </c>
      <c r="EJ61" s="277">
        <f t="shared" si="73"/>
        <v>0</v>
      </c>
      <c r="EK61" s="278" t="str">
        <f t="shared" si="33"/>
        <v>NO OFERTADO</v>
      </c>
      <c r="EL61" s="278" t="s">
        <v>978</v>
      </c>
      <c r="EM61" s="278" t="s">
        <v>743</v>
      </c>
      <c r="EN61" s="86"/>
      <c r="EO61" s="86"/>
      <c r="EP61" s="276"/>
      <c r="EQ61" s="86">
        <v>0</v>
      </c>
      <c r="ER61" s="277">
        <f t="shared" si="34"/>
        <v>0</v>
      </c>
      <c r="ES61" s="277">
        <f t="shared" si="35"/>
        <v>0</v>
      </c>
      <c r="ET61" s="278" t="str">
        <f t="shared" si="36"/>
        <v>NO OFERTADO</v>
      </c>
      <c r="EU61" s="278"/>
      <c r="EV61" s="278" t="s">
        <v>743</v>
      </c>
      <c r="EW61" s="86">
        <v>0</v>
      </c>
      <c r="EX61" s="86">
        <v>0</v>
      </c>
      <c r="EY61" s="276">
        <v>0</v>
      </c>
      <c r="EZ61" s="86">
        <v>0</v>
      </c>
      <c r="FA61" s="277">
        <f t="shared" si="37"/>
        <v>0</v>
      </c>
      <c r="FB61" s="277">
        <f t="shared" si="38"/>
        <v>0</v>
      </c>
      <c r="FC61" s="278" t="str">
        <f t="shared" si="39"/>
        <v>NO OFERTADO</v>
      </c>
      <c r="FD61" s="278"/>
      <c r="FE61" s="278" t="s">
        <v>743</v>
      </c>
      <c r="FF61" s="86">
        <v>0</v>
      </c>
      <c r="FG61" s="86"/>
      <c r="FH61" s="279">
        <v>0</v>
      </c>
      <c r="FI61" s="86">
        <v>0</v>
      </c>
      <c r="FJ61" s="277">
        <f t="shared" si="40"/>
        <v>0</v>
      </c>
      <c r="FK61" s="277">
        <f t="shared" si="71"/>
        <v>0</v>
      </c>
      <c r="FL61" s="278" t="str">
        <f t="shared" si="41"/>
        <v>NO OFERTADO</v>
      </c>
      <c r="FM61" s="278"/>
      <c r="FN61" s="278" t="s">
        <v>743</v>
      </c>
      <c r="FO61" s="86"/>
      <c r="FP61" s="86"/>
      <c r="FQ61" s="279"/>
      <c r="FR61" s="86">
        <f>+FP61+FQ61</f>
        <v>0</v>
      </c>
      <c r="FS61" s="277">
        <f t="shared" si="42"/>
        <v>0</v>
      </c>
      <c r="FT61" s="277">
        <f t="shared" si="43"/>
        <v>0</v>
      </c>
      <c r="FU61" s="278" t="str">
        <f t="shared" si="44"/>
        <v>NO OFERTADO</v>
      </c>
      <c r="FV61" s="278">
        <v>0</v>
      </c>
      <c r="FW61" s="278" t="s">
        <v>743</v>
      </c>
      <c r="FX61" s="86"/>
      <c r="FY61" s="86"/>
      <c r="FZ61" s="279"/>
      <c r="GA61" s="86"/>
      <c r="GB61" s="277">
        <f t="shared" si="45"/>
        <v>0</v>
      </c>
      <c r="GC61" s="277">
        <f t="shared" si="46"/>
        <v>0</v>
      </c>
      <c r="GD61" s="278" t="str">
        <f t="shared" si="47"/>
        <v>NO OFERTADO</v>
      </c>
      <c r="GE61" s="278"/>
      <c r="GF61" s="278" t="s">
        <v>743</v>
      </c>
      <c r="GG61" s="25"/>
    </row>
    <row r="62" spans="1:189" s="19" customFormat="1" ht="25.5" x14ac:dyDescent="0.2">
      <c r="A62" s="290">
        <v>53</v>
      </c>
      <c r="B62" s="78" t="s">
        <v>100</v>
      </c>
      <c r="C62" s="77" t="s">
        <v>432</v>
      </c>
      <c r="D62" s="123">
        <v>1</v>
      </c>
      <c r="E62" s="309" t="s">
        <v>32</v>
      </c>
      <c r="F62" s="315">
        <v>11239.55</v>
      </c>
      <c r="G62" s="123">
        <v>32</v>
      </c>
      <c r="H62" s="86">
        <f t="shared" si="48"/>
        <v>359665.6</v>
      </c>
      <c r="I62" s="86"/>
      <c r="J62" s="86"/>
      <c r="K62" s="279">
        <f t="shared" si="132"/>
        <v>0</v>
      </c>
      <c r="L62" s="86">
        <f t="shared" si="50"/>
        <v>0</v>
      </c>
      <c r="M62" s="277">
        <f t="shared" si="0"/>
        <v>0</v>
      </c>
      <c r="N62" s="277">
        <f t="shared" si="51"/>
        <v>0</v>
      </c>
      <c r="O62" s="278" t="str">
        <f t="shared" si="1"/>
        <v>NO OFERTADO</v>
      </c>
      <c r="P62" s="278"/>
      <c r="Q62" s="278" t="s">
        <v>743</v>
      </c>
      <c r="R62" s="278"/>
      <c r="S62" s="284"/>
      <c r="T62" s="279"/>
      <c r="U62" s="86"/>
      <c r="V62" s="277">
        <f t="shared" si="2"/>
        <v>0</v>
      </c>
      <c r="W62" s="277">
        <f t="shared" si="52"/>
        <v>0</v>
      </c>
      <c r="X62" s="278" t="str">
        <f t="shared" si="3"/>
        <v>NO OFERTADO</v>
      </c>
      <c r="Y62" s="278">
        <v>0</v>
      </c>
      <c r="Z62" s="314" t="s">
        <v>743</v>
      </c>
      <c r="AA62" s="311" t="s">
        <v>935</v>
      </c>
      <c r="AB62" s="86">
        <v>15045</v>
      </c>
      <c r="AC62" s="279">
        <v>2859</v>
      </c>
      <c r="AD62" s="285">
        <f t="shared" si="74"/>
        <v>17904</v>
      </c>
      <c r="AE62" s="277">
        <f t="shared" si="131"/>
        <v>17904</v>
      </c>
      <c r="AF62" s="277">
        <f t="shared" si="5"/>
        <v>572928</v>
      </c>
      <c r="AG62" s="278" t="str">
        <f t="shared" si="6"/>
        <v>NO CUMPLE</v>
      </c>
      <c r="AH62" s="278" t="s">
        <v>828</v>
      </c>
      <c r="AI62" s="278" t="s">
        <v>743</v>
      </c>
      <c r="AJ62" s="86"/>
      <c r="AK62" s="86"/>
      <c r="AL62" s="279"/>
      <c r="AM62" s="86">
        <f t="shared" si="54"/>
        <v>0</v>
      </c>
      <c r="AN62" s="277">
        <f t="shared" si="7"/>
        <v>0</v>
      </c>
      <c r="AO62" s="277">
        <f t="shared" si="8"/>
        <v>0</v>
      </c>
      <c r="AP62" s="278" t="str">
        <f t="shared" si="9"/>
        <v>NO OFERTADO</v>
      </c>
      <c r="AQ62" s="278"/>
      <c r="AR62" s="278" t="s">
        <v>743</v>
      </c>
      <c r="AS62" s="86"/>
      <c r="AT62" s="86"/>
      <c r="AU62" s="276"/>
      <c r="AV62" s="86">
        <f>+AT62+AU62</f>
        <v>0</v>
      </c>
      <c r="AW62" s="277">
        <f t="shared" si="10"/>
        <v>0</v>
      </c>
      <c r="AX62" s="277">
        <f t="shared" si="75"/>
        <v>0</v>
      </c>
      <c r="AY62" s="278" t="str">
        <f t="shared" si="11"/>
        <v>NO OFERTADO</v>
      </c>
      <c r="AZ62" s="278"/>
      <c r="BA62" s="278" t="s">
        <v>743</v>
      </c>
      <c r="BB62" s="86"/>
      <c r="BC62" s="86"/>
      <c r="BD62" s="279"/>
      <c r="BE62" s="86">
        <f t="shared" si="57"/>
        <v>0</v>
      </c>
      <c r="BF62" s="277">
        <f t="shared" si="12"/>
        <v>0</v>
      </c>
      <c r="BG62" s="277">
        <f t="shared" si="58"/>
        <v>0</v>
      </c>
      <c r="BH62" s="278" t="str">
        <f t="shared" si="13"/>
        <v>NO OFERTADO</v>
      </c>
      <c r="BI62" s="278">
        <v>0</v>
      </c>
      <c r="BJ62" s="278" t="s">
        <v>743</v>
      </c>
      <c r="BK62" s="86" t="s">
        <v>942</v>
      </c>
      <c r="BL62" s="86">
        <v>9445.3781512605037</v>
      </c>
      <c r="BM62" s="279">
        <v>1794.6218487394958</v>
      </c>
      <c r="BN62" s="280">
        <f>+BL62+BM62</f>
        <v>11240</v>
      </c>
      <c r="BO62" s="281">
        <f t="shared" si="14"/>
        <v>11240</v>
      </c>
      <c r="BP62" s="281">
        <f t="shared" si="15"/>
        <v>359680</v>
      </c>
      <c r="BQ62" s="278" t="str">
        <f>+IF(BN62=0,"NO OFERTADO",IF(BN62&lt;=($F62*(1+$GE$4)),"CUMPLE","NO CUMPLE"))</f>
        <v>CUMPLE</v>
      </c>
      <c r="BR62" s="278" t="str">
        <f>VLOOKUP(B62,'[1]ANEXO TECNICO'!$B$3:$P$334,15,0)</f>
        <v>CUMPLE</v>
      </c>
      <c r="BS62" s="278" t="s">
        <v>822</v>
      </c>
      <c r="BT62" s="280"/>
      <c r="BU62" s="280"/>
      <c r="BV62" s="282"/>
      <c r="BW62" s="280"/>
      <c r="BX62" s="277">
        <v>0</v>
      </c>
      <c r="BY62" s="277">
        <f t="shared" si="16"/>
        <v>0</v>
      </c>
      <c r="BZ62" s="278" t="str">
        <f t="shared" si="17"/>
        <v>NO OFERTADO</v>
      </c>
      <c r="CA62" s="278"/>
      <c r="CB62" s="278" t="s">
        <v>743</v>
      </c>
      <c r="CC62" s="283"/>
      <c r="CD62" s="283"/>
      <c r="CE62" s="276">
        <f>+CD62*0.19</f>
        <v>0</v>
      </c>
      <c r="CF62" s="86">
        <f>+CD62+CE62</f>
        <v>0</v>
      </c>
      <c r="CG62" s="277">
        <f t="shared" si="62"/>
        <v>0</v>
      </c>
      <c r="CH62" s="277">
        <f t="shared" si="18"/>
        <v>0</v>
      </c>
      <c r="CI62" s="278" t="str">
        <f t="shared" si="19"/>
        <v>NO OFERTADO</v>
      </c>
      <c r="CJ62" s="278"/>
      <c r="CK62" s="278" t="s">
        <v>743</v>
      </c>
      <c r="CL62" s="86"/>
      <c r="CM62" s="86"/>
      <c r="CN62" s="276"/>
      <c r="CO62" s="86">
        <f>+CM62+CN62</f>
        <v>0</v>
      </c>
      <c r="CP62" s="277">
        <f t="shared" si="20"/>
        <v>0</v>
      </c>
      <c r="CQ62" s="277">
        <f t="shared" si="21"/>
        <v>0</v>
      </c>
      <c r="CR62" s="278" t="str">
        <f t="shared" si="22"/>
        <v>NO OFERTADO</v>
      </c>
      <c r="CS62" s="278"/>
      <c r="CT62" s="278" t="s">
        <v>743</v>
      </c>
      <c r="CU62" s="86" t="s">
        <v>747</v>
      </c>
      <c r="CV62" s="280">
        <v>9475</v>
      </c>
      <c r="CW62" s="288">
        <f>+CV62*0.19</f>
        <v>1800.25</v>
      </c>
      <c r="CX62" s="280">
        <f>+CV62+CW62</f>
        <v>11275.25</v>
      </c>
      <c r="CY62" s="281">
        <f t="shared" si="23"/>
        <v>11275.25</v>
      </c>
      <c r="CZ62" s="281">
        <f t="shared" si="24"/>
        <v>360808</v>
      </c>
      <c r="DA62" s="278" t="str">
        <f t="shared" si="25"/>
        <v>CUMPLE</v>
      </c>
      <c r="DB62" s="278" t="s">
        <v>830</v>
      </c>
      <c r="DC62" s="278" t="s">
        <v>822</v>
      </c>
      <c r="DD62" s="86"/>
      <c r="DE62" s="86"/>
      <c r="DF62" s="276"/>
      <c r="DG62" s="86">
        <f>+DE62+DF62</f>
        <v>0</v>
      </c>
      <c r="DH62" s="277">
        <f t="shared" si="26"/>
        <v>0</v>
      </c>
      <c r="DI62" s="277">
        <f t="shared" si="66"/>
        <v>0</v>
      </c>
      <c r="DJ62" s="278" t="str">
        <f t="shared" si="67"/>
        <v>NO OFERTADO</v>
      </c>
      <c r="DK62" s="278"/>
      <c r="DL62" s="278" t="s">
        <v>743</v>
      </c>
      <c r="DM62" s="86"/>
      <c r="DN62" s="86"/>
      <c r="DO62" s="276"/>
      <c r="DP62" s="86">
        <v>0</v>
      </c>
      <c r="DQ62" s="277">
        <f t="shared" si="27"/>
        <v>0</v>
      </c>
      <c r="DR62" s="277">
        <f t="shared" si="28"/>
        <v>0</v>
      </c>
      <c r="DS62" s="278" t="str">
        <f t="shared" si="29"/>
        <v>NO OFERTADO</v>
      </c>
      <c r="DT62" s="278"/>
      <c r="DU62" s="278" t="s">
        <v>743</v>
      </c>
      <c r="DV62" s="86"/>
      <c r="DW62" s="86"/>
      <c r="DX62" s="279"/>
      <c r="DY62" s="86">
        <f>+DW62+DX62</f>
        <v>0</v>
      </c>
      <c r="DZ62" s="277">
        <f t="shared" si="30"/>
        <v>0</v>
      </c>
      <c r="EA62" s="277">
        <f t="shared" si="69"/>
        <v>0</v>
      </c>
      <c r="EB62" s="278" t="str">
        <f t="shared" si="31"/>
        <v>NO OFERTADO</v>
      </c>
      <c r="EC62" s="278"/>
      <c r="ED62" s="278" t="s">
        <v>743</v>
      </c>
      <c r="EE62" s="86" t="s">
        <v>953</v>
      </c>
      <c r="EF62" s="86">
        <v>0</v>
      </c>
      <c r="EG62" s="279">
        <v>0</v>
      </c>
      <c r="EH62" s="86">
        <f>+EF62+EG62</f>
        <v>0</v>
      </c>
      <c r="EI62" s="277">
        <f t="shared" si="32"/>
        <v>0</v>
      </c>
      <c r="EJ62" s="277">
        <f t="shared" si="73"/>
        <v>0</v>
      </c>
      <c r="EK62" s="278" t="str">
        <f t="shared" si="33"/>
        <v>NO OFERTADO</v>
      </c>
      <c r="EL62" s="278" t="s">
        <v>978</v>
      </c>
      <c r="EM62" s="278" t="s">
        <v>743</v>
      </c>
      <c r="EN62" s="86"/>
      <c r="EO62" s="86"/>
      <c r="EP62" s="276"/>
      <c r="EQ62" s="86">
        <v>0</v>
      </c>
      <c r="ER62" s="277">
        <f t="shared" si="34"/>
        <v>0</v>
      </c>
      <c r="ES62" s="277">
        <f t="shared" si="35"/>
        <v>0</v>
      </c>
      <c r="ET62" s="278" t="str">
        <f t="shared" si="36"/>
        <v>NO OFERTADO</v>
      </c>
      <c r="EU62" s="278"/>
      <c r="EV62" s="278" t="s">
        <v>743</v>
      </c>
      <c r="EW62" s="86">
        <v>0</v>
      </c>
      <c r="EX62" s="86">
        <v>0</v>
      </c>
      <c r="EY62" s="276">
        <v>0</v>
      </c>
      <c r="EZ62" s="86">
        <v>0</v>
      </c>
      <c r="FA62" s="277">
        <f t="shared" si="37"/>
        <v>0</v>
      </c>
      <c r="FB62" s="277">
        <f t="shared" si="38"/>
        <v>0</v>
      </c>
      <c r="FC62" s="278" t="str">
        <f t="shared" si="39"/>
        <v>NO OFERTADO</v>
      </c>
      <c r="FD62" s="278"/>
      <c r="FE62" s="278" t="s">
        <v>743</v>
      </c>
      <c r="FF62" s="86">
        <v>0</v>
      </c>
      <c r="FG62" s="86"/>
      <c r="FH62" s="279">
        <v>0</v>
      </c>
      <c r="FI62" s="86">
        <v>0</v>
      </c>
      <c r="FJ62" s="277">
        <f t="shared" si="40"/>
        <v>0</v>
      </c>
      <c r="FK62" s="277">
        <f t="shared" si="71"/>
        <v>0</v>
      </c>
      <c r="FL62" s="278" t="str">
        <f t="shared" si="41"/>
        <v>NO OFERTADO</v>
      </c>
      <c r="FM62" s="278"/>
      <c r="FN62" s="278" t="s">
        <v>743</v>
      </c>
      <c r="FO62" s="86"/>
      <c r="FP62" s="86"/>
      <c r="FQ62" s="279"/>
      <c r="FR62" s="86">
        <f>+FP62+FQ62</f>
        <v>0</v>
      </c>
      <c r="FS62" s="277">
        <f t="shared" si="42"/>
        <v>0</v>
      </c>
      <c r="FT62" s="277">
        <f t="shared" si="43"/>
        <v>0</v>
      </c>
      <c r="FU62" s="278" t="str">
        <f t="shared" si="44"/>
        <v>NO OFERTADO</v>
      </c>
      <c r="FV62" s="278">
        <v>0</v>
      </c>
      <c r="FW62" s="278" t="s">
        <v>743</v>
      </c>
      <c r="FX62" s="86"/>
      <c r="FY62" s="86"/>
      <c r="FZ62" s="279"/>
      <c r="GA62" s="86"/>
      <c r="GB62" s="277">
        <f t="shared" si="45"/>
        <v>0</v>
      </c>
      <c r="GC62" s="277">
        <f t="shared" si="46"/>
        <v>0</v>
      </c>
      <c r="GD62" s="278" t="str">
        <f t="shared" si="47"/>
        <v>NO OFERTADO</v>
      </c>
      <c r="GE62" s="278"/>
      <c r="GF62" s="278" t="s">
        <v>743</v>
      </c>
      <c r="GG62" s="25"/>
    </row>
    <row r="63" spans="1:189" s="19" customFormat="1" ht="25.5" x14ac:dyDescent="0.2">
      <c r="A63" s="275">
        <v>54</v>
      </c>
      <c r="B63" s="78" t="s">
        <v>101</v>
      </c>
      <c r="C63" s="77" t="s">
        <v>433</v>
      </c>
      <c r="D63" s="123">
        <v>1</v>
      </c>
      <c r="E63" s="309" t="s">
        <v>32</v>
      </c>
      <c r="F63" s="315">
        <v>178580.92</v>
      </c>
      <c r="G63" s="123">
        <v>13</v>
      </c>
      <c r="H63" s="86">
        <f t="shared" si="48"/>
        <v>2321551.96</v>
      </c>
      <c r="I63" s="86"/>
      <c r="J63" s="86"/>
      <c r="K63" s="279">
        <f t="shared" si="132"/>
        <v>0</v>
      </c>
      <c r="L63" s="86">
        <f t="shared" si="50"/>
        <v>0</v>
      </c>
      <c r="M63" s="277">
        <f t="shared" si="0"/>
        <v>0</v>
      </c>
      <c r="N63" s="277">
        <f t="shared" si="51"/>
        <v>0</v>
      </c>
      <c r="O63" s="278" t="str">
        <f t="shared" si="1"/>
        <v>NO OFERTADO</v>
      </c>
      <c r="P63" s="278"/>
      <c r="Q63" s="278" t="s">
        <v>743</v>
      </c>
      <c r="R63" s="278"/>
      <c r="S63" s="284"/>
      <c r="T63" s="279"/>
      <c r="U63" s="86"/>
      <c r="V63" s="277">
        <f t="shared" si="2"/>
        <v>0</v>
      </c>
      <c r="W63" s="277">
        <f t="shared" si="52"/>
        <v>0</v>
      </c>
      <c r="X63" s="278" t="str">
        <f t="shared" si="3"/>
        <v>NO OFERTADO</v>
      </c>
      <c r="Y63" s="278">
        <v>0</v>
      </c>
      <c r="Z63" s="314" t="s">
        <v>743</v>
      </c>
      <c r="AA63" s="311" t="s">
        <v>935</v>
      </c>
      <c r="AB63" s="86">
        <v>150068</v>
      </c>
      <c r="AC63" s="276">
        <v>28513</v>
      </c>
      <c r="AD63" s="86">
        <f t="shared" si="74"/>
        <v>178581</v>
      </c>
      <c r="AE63" s="277">
        <f t="shared" si="131"/>
        <v>178581</v>
      </c>
      <c r="AF63" s="277">
        <f t="shared" si="5"/>
        <v>2321553</v>
      </c>
      <c r="AG63" s="278" t="str">
        <f t="shared" si="6"/>
        <v>CUMPLE</v>
      </c>
      <c r="AH63" s="278" t="s">
        <v>828</v>
      </c>
      <c r="AI63" s="278" t="s">
        <v>822</v>
      </c>
      <c r="AJ63" s="86"/>
      <c r="AK63" s="86"/>
      <c r="AL63" s="279"/>
      <c r="AM63" s="86">
        <f t="shared" si="54"/>
        <v>0</v>
      </c>
      <c r="AN63" s="277">
        <f t="shared" si="7"/>
        <v>0</v>
      </c>
      <c r="AO63" s="277">
        <f t="shared" si="8"/>
        <v>0</v>
      </c>
      <c r="AP63" s="278" t="str">
        <f t="shared" si="9"/>
        <v>NO OFERTADO</v>
      </c>
      <c r="AQ63" s="278"/>
      <c r="AR63" s="278" t="s">
        <v>743</v>
      </c>
      <c r="AS63" s="86"/>
      <c r="AT63" s="86"/>
      <c r="AU63" s="276"/>
      <c r="AV63" s="86">
        <f t="shared" ref="AV63:AV68" si="152">AT63+AU63</f>
        <v>0</v>
      </c>
      <c r="AW63" s="277">
        <f t="shared" si="10"/>
        <v>0</v>
      </c>
      <c r="AX63" s="277">
        <f t="shared" si="75"/>
        <v>0</v>
      </c>
      <c r="AY63" s="278" t="str">
        <f t="shared" si="11"/>
        <v>NO OFERTADO</v>
      </c>
      <c r="AZ63" s="278"/>
      <c r="BA63" s="278" t="s">
        <v>743</v>
      </c>
      <c r="BB63" s="86"/>
      <c r="BC63" s="86"/>
      <c r="BD63" s="279"/>
      <c r="BE63" s="86">
        <f t="shared" si="57"/>
        <v>0</v>
      </c>
      <c r="BF63" s="277">
        <f t="shared" si="12"/>
        <v>0</v>
      </c>
      <c r="BG63" s="277">
        <f t="shared" si="58"/>
        <v>0</v>
      </c>
      <c r="BH63" s="278" t="str">
        <f t="shared" si="13"/>
        <v>NO OFERTADO</v>
      </c>
      <c r="BI63" s="278">
        <v>0</v>
      </c>
      <c r="BJ63" s="278" t="s">
        <v>743</v>
      </c>
      <c r="BK63" s="86"/>
      <c r="BL63" s="86"/>
      <c r="BM63" s="276"/>
      <c r="BN63" s="280">
        <f t="shared" ref="BN63:BN68" si="153">BL63+BM63</f>
        <v>0</v>
      </c>
      <c r="BO63" s="281">
        <f t="shared" si="14"/>
        <v>0</v>
      </c>
      <c r="BP63" s="281">
        <f t="shared" si="15"/>
        <v>0</v>
      </c>
      <c r="BQ63" s="278" t="str">
        <f t="shared" ref="BQ63:BQ71" si="154">+IF(BN63=0,"NO OFERTADO",IF(BN63&lt;=($F63*(1+$KI$4)),"CUMPLE","NO CUMPLE"))</f>
        <v>NO OFERTADO</v>
      </c>
      <c r="BR63" s="278">
        <f>VLOOKUP(B63,'[1]ANEXO TECNICO'!$B$3:$P$334,15,0)</f>
        <v>0</v>
      </c>
      <c r="BS63" s="278" t="s">
        <v>743</v>
      </c>
      <c r="BT63" s="280"/>
      <c r="BU63" s="280"/>
      <c r="BV63" s="282"/>
      <c r="BW63" s="280"/>
      <c r="BX63" s="277">
        <v>0</v>
      </c>
      <c r="BY63" s="277">
        <f t="shared" si="16"/>
        <v>0</v>
      </c>
      <c r="BZ63" s="278" t="str">
        <f t="shared" si="17"/>
        <v>NO OFERTADO</v>
      </c>
      <c r="CA63" s="278"/>
      <c r="CB63" s="278" t="s">
        <v>743</v>
      </c>
      <c r="CC63" s="283"/>
      <c r="CD63" s="283"/>
      <c r="CE63" s="276"/>
      <c r="CF63" s="86">
        <f t="shared" ref="CF63:CF68" si="155">CD63+CE63</f>
        <v>0</v>
      </c>
      <c r="CG63" s="277">
        <f t="shared" si="62"/>
        <v>0</v>
      </c>
      <c r="CH63" s="277">
        <f t="shared" si="18"/>
        <v>0</v>
      </c>
      <c r="CI63" s="278" t="str">
        <f t="shared" si="19"/>
        <v>NO OFERTADO</v>
      </c>
      <c r="CJ63" s="278"/>
      <c r="CK63" s="278" t="s">
        <v>743</v>
      </c>
      <c r="CL63" s="86"/>
      <c r="CM63" s="86"/>
      <c r="CN63" s="276"/>
      <c r="CO63" s="86">
        <f t="shared" ref="CO63:CO68" si="156">CM63+CN63</f>
        <v>0</v>
      </c>
      <c r="CP63" s="277">
        <f t="shared" si="20"/>
        <v>0</v>
      </c>
      <c r="CQ63" s="277">
        <f t="shared" si="21"/>
        <v>0</v>
      </c>
      <c r="CR63" s="278" t="str">
        <f t="shared" si="22"/>
        <v>NO OFERTADO</v>
      </c>
      <c r="CS63" s="278"/>
      <c r="CT63" s="278" t="s">
        <v>743</v>
      </c>
      <c r="CU63" s="86"/>
      <c r="CV63" s="280"/>
      <c r="CW63" s="282"/>
      <c r="CX63" s="280">
        <f t="shared" ref="CX63:CX68" si="157">CV63+CW63</f>
        <v>0</v>
      </c>
      <c r="CY63" s="281">
        <f t="shared" si="23"/>
        <v>0</v>
      </c>
      <c r="CZ63" s="281">
        <f t="shared" si="24"/>
        <v>0</v>
      </c>
      <c r="DA63" s="278" t="str">
        <f t="shared" si="25"/>
        <v>NO OFERTADO</v>
      </c>
      <c r="DB63" s="278"/>
      <c r="DC63" s="278" t="s">
        <v>743</v>
      </c>
      <c r="DD63" s="86"/>
      <c r="DE63" s="86"/>
      <c r="DF63" s="276"/>
      <c r="DG63" s="86">
        <f t="shared" ref="DG63:DG68" si="158">DE63+DF63</f>
        <v>0</v>
      </c>
      <c r="DH63" s="277">
        <f t="shared" si="26"/>
        <v>0</v>
      </c>
      <c r="DI63" s="277">
        <f t="shared" si="66"/>
        <v>0</v>
      </c>
      <c r="DJ63" s="278" t="str">
        <f t="shared" si="67"/>
        <v>NO OFERTADO</v>
      </c>
      <c r="DK63" s="278"/>
      <c r="DL63" s="278" t="s">
        <v>743</v>
      </c>
      <c r="DM63" s="86"/>
      <c r="DN63" s="86"/>
      <c r="DO63" s="276"/>
      <c r="DP63" s="86">
        <v>0</v>
      </c>
      <c r="DQ63" s="277">
        <f t="shared" si="27"/>
        <v>0</v>
      </c>
      <c r="DR63" s="277">
        <f t="shared" si="28"/>
        <v>0</v>
      </c>
      <c r="DS63" s="278" t="str">
        <f t="shared" si="29"/>
        <v>NO OFERTADO</v>
      </c>
      <c r="DT63" s="278"/>
      <c r="DU63" s="278" t="s">
        <v>743</v>
      </c>
      <c r="DV63" s="86"/>
      <c r="DW63" s="86"/>
      <c r="DX63" s="279"/>
      <c r="DY63" s="86">
        <f t="shared" ref="DY63:DY68" si="159">DW63+DX63</f>
        <v>0</v>
      </c>
      <c r="DZ63" s="277">
        <f t="shared" si="30"/>
        <v>0</v>
      </c>
      <c r="EA63" s="277">
        <f t="shared" si="69"/>
        <v>0</v>
      </c>
      <c r="EB63" s="278" t="str">
        <f t="shared" si="31"/>
        <v>NO OFERTADO</v>
      </c>
      <c r="EC63" s="278"/>
      <c r="ED63" s="278" t="s">
        <v>743</v>
      </c>
      <c r="EE63" s="86" t="s">
        <v>953</v>
      </c>
      <c r="EF63" s="86">
        <v>0</v>
      </c>
      <c r="EG63" s="279">
        <v>0</v>
      </c>
      <c r="EH63" s="86">
        <f t="shared" ref="EH63:EH68" si="160">EF63+EG63</f>
        <v>0</v>
      </c>
      <c r="EI63" s="277">
        <f t="shared" si="32"/>
        <v>0</v>
      </c>
      <c r="EJ63" s="277">
        <f t="shared" si="73"/>
        <v>0</v>
      </c>
      <c r="EK63" s="278" t="str">
        <f t="shared" si="33"/>
        <v>NO OFERTADO</v>
      </c>
      <c r="EL63" s="278" t="s">
        <v>978</v>
      </c>
      <c r="EM63" s="278" t="s">
        <v>743</v>
      </c>
      <c r="EN63" s="86"/>
      <c r="EO63" s="86"/>
      <c r="EP63" s="276"/>
      <c r="EQ63" s="86">
        <v>0</v>
      </c>
      <c r="ER63" s="277">
        <f t="shared" si="34"/>
        <v>0</v>
      </c>
      <c r="ES63" s="277">
        <f t="shared" si="35"/>
        <v>0</v>
      </c>
      <c r="ET63" s="278" t="str">
        <f t="shared" si="36"/>
        <v>NO OFERTADO</v>
      </c>
      <c r="EU63" s="278"/>
      <c r="EV63" s="278" t="s">
        <v>743</v>
      </c>
      <c r="EW63" s="86">
        <v>0</v>
      </c>
      <c r="EX63" s="86">
        <v>0</v>
      </c>
      <c r="EY63" s="276">
        <v>0</v>
      </c>
      <c r="EZ63" s="86">
        <v>0</v>
      </c>
      <c r="FA63" s="277">
        <f t="shared" si="37"/>
        <v>0</v>
      </c>
      <c r="FB63" s="277">
        <f t="shared" si="38"/>
        <v>0</v>
      </c>
      <c r="FC63" s="278" t="str">
        <f t="shared" si="39"/>
        <v>NO OFERTADO</v>
      </c>
      <c r="FD63" s="278"/>
      <c r="FE63" s="278" t="s">
        <v>743</v>
      </c>
      <c r="FF63" s="86">
        <v>0</v>
      </c>
      <c r="FG63" s="86"/>
      <c r="FH63" s="279">
        <v>0</v>
      </c>
      <c r="FI63" s="86">
        <v>0</v>
      </c>
      <c r="FJ63" s="277">
        <f t="shared" si="40"/>
        <v>0</v>
      </c>
      <c r="FK63" s="277">
        <f t="shared" si="71"/>
        <v>0</v>
      </c>
      <c r="FL63" s="278" t="str">
        <f t="shared" si="41"/>
        <v>NO OFERTADO</v>
      </c>
      <c r="FM63" s="278"/>
      <c r="FN63" s="278" t="s">
        <v>743</v>
      </c>
      <c r="FO63" s="86"/>
      <c r="FP63" s="86"/>
      <c r="FQ63" s="279"/>
      <c r="FR63" s="86">
        <f t="shared" ref="FR63:FR68" si="161">FP63+FQ63</f>
        <v>0</v>
      </c>
      <c r="FS63" s="277">
        <f t="shared" si="42"/>
        <v>0</v>
      </c>
      <c r="FT63" s="277">
        <f t="shared" si="43"/>
        <v>0</v>
      </c>
      <c r="FU63" s="278" t="str">
        <f t="shared" si="44"/>
        <v>NO OFERTADO</v>
      </c>
      <c r="FV63" s="278">
        <v>0</v>
      </c>
      <c r="FW63" s="278" t="s">
        <v>743</v>
      </c>
      <c r="FX63" s="86"/>
      <c r="FY63" s="86"/>
      <c r="FZ63" s="279"/>
      <c r="GA63" s="86"/>
      <c r="GB63" s="277">
        <f t="shared" si="45"/>
        <v>0</v>
      </c>
      <c r="GC63" s="277">
        <f t="shared" si="46"/>
        <v>0</v>
      </c>
      <c r="GD63" s="278" t="str">
        <f t="shared" si="47"/>
        <v>NO OFERTADO</v>
      </c>
      <c r="GE63" s="278"/>
      <c r="GF63" s="278" t="s">
        <v>743</v>
      </c>
      <c r="GG63" s="25"/>
    </row>
    <row r="64" spans="1:189" s="19" customFormat="1" ht="25.5" x14ac:dyDescent="0.2">
      <c r="A64" s="290">
        <v>55</v>
      </c>
      <c r="B64" s="78" t="s">
        <v>102</v>
      </c>
      <c r="C64" s="77" t="s">
        <v>434</v>
      </c>
      <c r="D64" s="123">
        <v>1</v>
      </c>
      <c r="E64" s="309" t="s">
        <v>32</v>
      </c>
      <c r="F64" s="315">
        <v>334349.53999999998</v>
      </c>
      <c r="G64" s="123">
        <v>1</v>
      </c>
      <c r="H64" s="86">
        <f t="shared" si="48"/>
        <v>334349.53999999998</v>
      </c>
      <c r="I64" s="86"/>
      <c r="J64" s="86"/>
      <c r="K64" s="279">
        <f t="shared" si="132"/>
        <v>0</v>
      </c>
      <c r="L64" s="86">
        <f t="shared" si="50"/>
        <v>0</v>
      </c>
      <c r="M64" s="277">
        <f t="shared" si="0"/>
        <v>0</v>
      </c>
      <c r="N64" s="277">
        <f t="shared" si="51"/>
        <v>0</v>
      </c>
      <c r="O64" s="278" t="str">
        <f t="shared" si="1"/>
        <v>NO OFERTADO</v>
      </c>
      <c r="P64" s="278"/>
      <c r="Q64" s="278" t="s">
        <v>743</v>
      </c>
      <c r="R64" s="278"/>
      <c r="S64" s="284"/>
      <c r="T64" s="279"/>
      <c r="U64" s="86"/>
      <c r="V64" s="277">
        <f t="shared" si="2"/>
        <v>0</v>
      </c>
      <c r="W64" s="277">
        <f t="shared" si="52"/>
        <v>0</v>
      </c>
      <c r="X64" s="278" t="str">
        <f t="shared" si="3"/>
        <v>NO OFERTADO</v>
      </c>
      <c r="Y64" s="278">
        <v>0</v>
      </c>
      <c r="Z64" s="314" t="s">
        <v>743</v>
      </c>
      <c r="AA64" s="311" t="s">
        <v>935</v>
      </c>
      <c r="AB64" s="86">
        <v>280966</v>
      </c>
      <c r="AC64" s="276">
        <v>53384</v>
      </c>
      <c r="AD64" s="86">
        <f t="shared" si="74"/>
        <v>334350</v>
      </c>
      <c r="AE64" s="277">
        <f t="shared" si="131"/>
        <v>334350</v>
      </c>
      <c r="AF64" s="277">
        <f t="shared" si="5"/>
        <v>334350</v>
      </c>
      <c r="AG64" s="278" t="str">
        <f t="shared" si="6"/>
        <v>CUMPLE</v>
      </c>
      <c r="AH64" s="278" t="s">
        <v>829</v>
      </c>
      <c r="AI64" s="278" t="s">
        <v>743</v>
      </c>
      <c r="AJ64" s="86"/>
      <c r="AK64" s="86"/>
      <c r="AL64" s="279"/>
      <c r="AM64" s="86">
        <f t="shared" si="54"/>
        <v>0</v>
      </c>
      <c r="AN64" s="277">
        <f t="shared" si="7"/>
        <v>0</v>
      </c>
      <c r="AO64" s="277">
        <f t="shared" si="8"/>
        <v>0</v>
      </c>
      <c r="AP64" s="278" t="str">
        <f t="shared" si="9"/>
        <v>NO OFERTADO</v>
      </c>
      <c r="AQ64" s="278"/>
      <c r="AR64" s="278" t="s">
        <v>743</v>
      </c>
      <c r="AS64" s="86"/>
      <c r="AT64" s="86"/>
      <c r="AU64" s="276"/>
      <c r="AV64" s="86">
        <f t="shared" si="152"/>
        <v>0</v>
      </c>
      <c r="AW64" s="277">
        <f t="shared" si="10"/>
        <v>0</v>
      </c>
      <c r="AX64" s="277">
        <f t="shared" si="75"/>
        <v>0</v>
      </c>
      <c r="AY64" s="278" t="str">
        <f t="shared" si="11"/>
        <v>NO OFERTADO</v>
      </c>
      <c r="AZ64" s="278"/>
      <c r="BA64" s="278" t="s">
        <v>743</v>
      </c>
      <c r="BB64" s="86"/>
      <c r="BC64" s="86"/>
      <c r="BD64" s="279"/>
      <c r="BE64" s="86">
        <f t="shared" si="57"/>
        <v>0</v>
      </c>
      <c r="BF64" s="277">
        <f t="shared" si="12"/>
        <v>0</v>
      </c>
      <c r="BG64" s="277">
        <f t="shared" si="58"/>
        <v>0</v>
      </c>
      <c r="BH64" s="278" t="str">
        <f t="shared" si="13"/>
        <v>NO OFERTADO</v>
      </c>
      <c r="BI64" s="278">
        <v>0</v>
      </c>
      <c r="BJ64" s="278" t="s">
        <v>743</v>
      </c>
      <c r="BK64" s="86"/>
      <c r="BL64" s="86"/>
      <c r="BM64" s="276"/>
      <c r="BN64" s="280">
        <f t="shared" si="153"/>
        <v>0</v>
      </c>
      <c r="BO64" s="281">
        <f t="shared" si="14"/>
        <v>0</v>
      </c>
      <c r="BP64" s="281">
        <f t="shared" si="15"/>
        <v>0</v>
      </c>
      <c r="BQ64" s="278" t="str">
        <f t="shared" si="154"/>
        <v>NO OFERTADO</v>
      </c>
      <c r="BR64" s="278">
        <f>VLOOKUP(B64,'[1]ANEXO TECNICO'!$B$3:$P$334,15,0)</f>
        <v>0</v>
      </c>
      <c r="BS64" s="278" t="s">
        <v>743</v>
      </c>
      <c r="BT64" s="280"/>
      <c r="BU64" s="280"/>
      <c r="BV64" s="282"/>
      <c r="BW64" s="280"/>
      <c r="BX64" s="277">
        <v>0</v>
      </c>
      <c r="BY64" s="277">
        <f t="shared" si="16"/>
        <v>0</v>
      </c>
      <c r="BZ64" s="278" t="str">
        <f t="shared" si="17"/>
        <v>NO OFERTADO</v>
      </c>
      <c r="CA64" s="278"/>
      <c r="CB64" s="278" t="s">
        <v>743</v>
      </c>
      <c r="CC64" s="283"/>
      <c r="CD64" s="283"/>
      <c r="CE64" s="276"/>
      <c r="CF64" s="86">
        <f t="shared" si="155"/>
        <v>0</v>
      </c>
      <c r="CG64" s="277">
        <f t="shared" si="62"/>
        <v>0</v>
      </c>
      <c r="CH64" s="277">
        <f t="shared" si="18"/>
        <v>0</v>
      </c>
      <c r="CI64" s="278" t="str">
        <f t="shared" si="19"/>
        <v>NO OFERTADO</v>
      </c>
      <c r="CJ64" s="278"/>
      <c r="CK64" s="278" t="s">
        <v>743</v>
      </c>
      <c r="CL64" s="86"/>
      <c r="CM64" s="86"/>
      <c r="CN64" s="276"/>
      <c r="CO64" s="86">
        <f t="shared" si="156"/>
        <v>0</v>
      </c>
      <c r="CP64" s="277">
        <f t="shared" si="20"/>
        <v>0</v>
      </c>
      <c r="CQ64" s="277">
        <f t="shared" si="21"/>
        <v>0</v>
      </c>
      <c r="CR64" s="278" t="str">
        <f t="shared" si="22"/>
        <v>NO OFERTADO</v>
      </c>
      <c r="CS64" s="278"/>
      <c r="CT64" s="278" t="s">
        <v>743</v>
      </c>
      <c r="CU64" s="86"/>
      <c r="CV64" s="280"/>
      <c r="CW64" s="282"/>
      <c r="CX64" s="280">
        <f t="shared" si="157"/>
        <v>0</v>
      </c>
      <c r="CY64" s="281">
        <f t="shared" si="23"/>
        <v>0</v>
      </c>
      <c r="CZ64" s="281">
        <f t="shared" si="24"/>
        <v>0</v>
      </c>
      <c r="DA64" s="278" t="str">
        <f t="shared" si="25"/>
        <v>NO OFERTADO</v>
      </c>
      <c r="DB64" s="278"/>
      <c r="DC64" s="278" t="s">
        <v>743</v>
      </c>
      <c r="DD64" s="86"/>
      <c r="DE64" s="86"/>
      <c r="DF64" s="276"/>
      <c r="DG64" s="86">
        <f t="shared" si="158"/>
        <v>0</v>
      </c>
      <c r="DH64" s="277">
        <f t="shared" si="26"/>
        <v>0</v>
      </c>
      <c r="DI64" s="277">
        <f t="shared" si="66"/>
        <v>0</v>
      </c>
      <c r="DJ64" s="278" t="str">
        <f t="shared" si="67"/>
        <v>NO OFERTADO</v>
      </c>
      <c r="DK64" s="278"/>
      <c r="DL64" s="278" t="s">
        <v>743</v>
      </c>
      <c r="DM64" s="86"/>
      <c r="DN64" s="86"/>
      <c r="DO64" s="276"/>
      <c r="DP64" s="86">
        <v>0</v>
      </c>
      <c r="DQ64" s="277">
        <f t="shared" si="27"/>
        <v>0</v>
      </c>
      <c r="DR64" s="277">
        <f t="shared" si="28"/>
        <v>0</v>
      </c>
      <c r="DS64" s="278" t="str">
        <f t="shared" si="29"/>
        <v>NO OFERTADO</v>
      </c>
      <c r="DT64" s="278"/>
      <c r="DU64" s="278" t="s">
        <v>743</v>
      </c>
      <c r="DV64" s="86"/>
      <c r="DW64" s="86"/>
      <c r="DX64" s="279"/>
      <c r="DY64" s="86">
        <f t="shared" si="159"/>
        <v>0</v>
      </c>
      <c r="DZ64" s="277">
        <f t="shared" si="30"/>
        <v>0</v>
      </c>
      <c r="EA64" s="277">
        <f t="shared" si="69"/>
        <v>0</v>
      </c>
      <c r="EB64" s="278" t="str">
        <f t="shared" si="31"/>
        <v>NO OFERTADO</v>
      </c>
      <c r="EC64" s="278"/>
      <c r="ED64" s="278" t="s">
        <v>743</v>
      </c>
      <c r="EE64" s="86" t="s">
        <v>953</v>
      </c>
      <c r="EF64" s="86">
        <v>0</v>
      </c>
      <c r="EG64" s="279">
        <v>0</v>
      </c>
      <c r="EH64" s="86">
        <f t="shared" si="160"/>
        <v>0</v>
      </c>
      <c r="EI64" s="277">
        <f t="shared" si="32"/>
        <v>0</v>
      </c>
      <c r="EJ64" s="277">
        <f t="shared" si="73"/>
        <v>0</v>
      </c>
      <c r="EK64" s="278" t="str">
        <f t="shared" si="33"/>
        <v>NO OFERTADO</v>
      </c>
      <c r="EL64" s="278" t="s">
        <v>978</v>
      </c>
      <c r="EM64" s="278" t="s">
        <v>743</v>
      </c>
      <c r="EN64" s="86"/>
      <c r="EO64" s="86"/>
      <c r="EP64" s="276"/>
      <c r="EQ64" s="86">
        <v>0</v>
      </c>
      <c r="ER64" s="277">
        <f t="shared" si="34"/>
        <v>0</v>
      </c>
      <c r="ES64" s="277">
        <f t="shared" si="35"/>
        <v>0</v>
      </c>
      <c r="ET64" s="278" t="str">
        <f t="shared" si="36"/>
        <v>NO OFERTADO</v>
      </c>
      <c r="EU64" s="278"/>
      <c r="EV64" s="278" t="s">
        <v>743</v>
      </c>
      <c r="EW64" s="86">
        <v>0</v>
      </c>
      <c r="EX64" s="86">
        <v>0</v>
      </c>
      <c r="EY64" s="276">
        <v>0</v>
      </c>
      <c r="EZ64" s="86">
        <v>0</v>
      </c>
      <c r="FA64" s="277">
        <f t="shared" si="37"/>
        <v>0</v>
      </c>
      <c r="FB64" s="277">
        <f t="shared" si="38"/>
        <v>0</v>
      </c>
      <c r="FC64" s="278" t="str">
        <f t="shared" si="39"/>
        <v>NO OFERTADO</v>
      </c>
      <c r="FD64" s="278"/>
      <c r="FE64" s="278" t="s">
        <v>743</v>
      </c>
      <c r="FF64" s="86">
        <v>0</v>
      </c>
      <c r="FG64" s="86"/>
      <c r="FH64" s="279">
        <v>0</v>
      </c>
      <c r="FI64" s="86">
        <v>0</v>
      </c>
      <c r="FJ64" s="277">
        <f t="shared" si="40"/>
        <v>0</v>
      </c>
      <c r="FK64" s="277">
        <f t="shared" si="71"/>
        <v>0</v>
      </c>
      <c r="FL64" s="278" t="str">
        <f t="shared" si="41"/>
        <v>NO OFERTADO</v>
      </c>
      <c r="FM64" s="278"/>
      <c r="FN64" s="278" t="s">
        <v>743</v>
      </c>
      <c r="FO64" s="86"/>
      <c r="FP64" s="86"/>
      <c r="FQ64" s="279"/>
      <c r="FR64" s="86">
        <f t="shared" si="161"/>
        <v>0</v>
      </c>
      <c r="FS64" s="277">
        <f t="shared" si="42"/>
        <v>0</v>
      </c>
      <c r="FT64" s="277">
        <f t="shared" si="43"/>
        <v>0</v>
      </c>
      <c r="FU64" s="278" t="str">
        <f t="shared" si="44"/>
        <v>NO OFERTADO</v>
      </c>
      <c r="FV64" s="278">
        <v>0</v>
      </c>
      <c r="FW64" s="278" t="s">
        <v>743</v>
      </c>
      <c r="FX64" s="86"/>
      <c r="FY64" s="86"/>
      <c r="FZ64" s="279"/>
      <c r="GA64" s="86"/>
      <c r="GB64" s="277">
        <f t="shared" si="45"/>
        <v>0</v>
      </c>
      <c r="GC64" s="277">
        <f t="shared" si="46"/>
        <v>0</v>
      </c>
      <c r="GD64" s="278" t="str">
        <f t="shared" si="47"/>
        <v>NO OFERTADO</v>
      </c>
      <c r="GE64" s="278"/>
      <c r="GF64" s="278" t="s">
        <v>743</v>
      </c>
      <c r="GG64" s="25"/>
    </row>
    <row r="65" spans="1:189" s="19" customFormat="1" ht="25.5" x14ac:dyDescent="0.2">
      <c r="A65" s="290">
        <v>56</v>
      </c>
      <c r="B65" s="78" t="s">
        <v>103</v>
      </c>
      <c r="C65" s="77" t="s">
        <v>435</v>
      </c>
      <c r="D65" s="123">
        <v>1</v>
      </c>
      <c r="E65" s="309" t="s">
        <v>32</v>
      </c>
      <c r="F65" s="315">
        <v>15398.6</v>
      </c>
      <c r="G65" s="123">
        <v>508</v>
      </c>
      <c r="H65" s="86">
        <f t="shared" si="48"/>
        <v>7822488.7999999998</v>
      </c>
      <c r="I65" s="86"/>
      <c r="J65" s="86"/>
      <c r="K65" s="279">
        <f t="shared" si="132"/>
        <v>0</v>
      </c>
      <c r="L65" s="86">
        <f t="shared" si="50"/>
        <v>0</v>
      </c>
      <c r="M65" s="277">
        <f t="shared" si="0"/>
        <v>0</v>
      </c>
      <c r="N65" s="277">
        <f t="shared" si="51"/>
        <v>0</v>
      </c>
      <c r="O65" s="278" t="str">
        <f t="shared" si="1"/>
        <v>NO OFERTADO</v>
      </c>
      <c r="P65" s="278"/>
      <c r="Q65" s="278" t="s">
        <v>743</v>
      </c>
      <c r="R65" s="278"/>
      <c r="S65" s="284"/>
      <c r="T65" s="279"/>
      <c r="U65" s="86"/>
      <c r="V65" s="277">
        <f t="shared" si="2"/>
        <v>0</v>
      </c>
      <c r="W65" s="277">
        <f t="shared" si="52"/>
        <v>0</v>
      </c>
      <c r="X65" s="278" t="str">
        <f t="shared" si="3"/>
        <v>NO OFERTADO</v>
      </c>
      <c r="Y65" s="278">
        <v>0</v>
      </c>
      <c r="Z65" s="314" t="s">
        <v>743</v>
      </c>
      <c r="AA65" s="311" t="s">
        <v>935</v>
      </c>
      <c r="AB65" s="86">
        <v>13398</v>
      </c>
      <c r="AC65" s="276">
        <v>2546</v>
      </c>
      <c r="AD65" s="86">
        <f t="shared" si="74"/>
        <v>15944</v>
      </c>
      <c r="AE65" s="277">
        <f t="shared" si="131"/>
        <v>15944</v>
      </c>
      <c r="AF65" s="277">
        <f t="shared" si="5"/>
        <v>8099552</v>
      </c>
      <c r="AG65" s="278" t="str">
        <f t="shared" si="6"/>
        <v>CUMPLE</v>
      </c>
      <c r="AH65" s="278" t="s">
        <v>828</v>
      </c>
      <c r="AI65" s="278" t="s">
        <v>822</v>
      </c>
      <c r="AJ65" s="86"/>
      <c r="AK65" s="86"/>
      <c r="AL65" s="279"/>
      <c r="AM65" s="86">
        <f t="shared" si="54"/>
        <v>0</v>
      </c>
      <c r="AN65" s="277">
        <f t="shared" si="7"/>
        <v>0</v>
      </c>
      <c r="AO65" s="277">
        <f t="shared" si="8"/>
        <v>0</v>
      </c>
      <c r="AP65" s="278" t="str">
        <f t="shared" si="9"/>
        <v>NO OFERTADO</v>
      </c>
      <c r="AQ65" s="278"/>
      <c r="AR65" s="278" t="s">
        <v>743</v>
      </c>
      <c r="AS65" s="86" t="s">
        <v>756</v>
      </c>
      <c r="AT65" s="86">
        <v>22450</v>
      </c>
      <c r="AU65" s="279">
        <v>4266</v>
      </c>
      <c r="AV65" s="86">
        <f t="shared" si="152"/>
        <v>26716</v>
      </c>
      <c r="AW65" s="277">
        <f t="shared" si="10"/>
        <v>26716</v>
      </c>
      <c r="AX65" s="277">
        <f t="shared" si="75"/>
        <v>13571728</v>
      </c>
      <c r="AY65" s="278" t="str">
        <f t="shared" si="11"/>
        <v>NO CUMPLE</v>
      </c>
      <c r="AZ65" s="278" t="s">
        <v>828</v>
      </c>
      <c r="BA65" s="278" t="s">
        <v>743</v>
      </c>
      <c r="BB65" s="86" t="s">
        <v>983</v>
      </c>
      <c r="BC65" s="86">
        <v>17556</v>
      </c>
      <c r="BD65" s="279">
        <v>3335.64</v>
      </c>
      <c r="BE65" s="86">
        <f t="shared" si="57"/>
        <v>20891.64</v>
      </c>
      <c r="BF65" s="277">
        <f t="shared" si="12"/>
        <v>20891.64</v>
      </c>
      <c r="BG65" s="277">
        <f t="shared" si="58"/>
        <v>10612953.119999999</v>
      </c>
      <c r="BH65" s="278" t="str">
        <f t="shared" si="13"/>
        <v>NO CUMPLE</v>
      </c>
      <c r="BI65" s="278" t="s">
        <v>828</v>
      </c>
      <c r="BJ65" s="278" t="s">
        <v>743</v>
      </c>
      <c r="BK65" s="86"/>
      <c r="BL65" s="86"/>
      <c r="BM65" s="276"/>
      <c r="BN65" s="280">
        <f t="shared" si="153"/>
        <v>0</v>
      </c>
      <c r="BO65" s="281">
        <f t="shared" si="14"/>
        <v>0</v>
      </c>
      <c r="BP65" s="281">
        <f t="shared" si="15"/>
        <v>0</v>
      </c>
      <c r="BQ65" s="278" t="str">
        <f t="shared" si="154"/>
        <v>NO OFERTADO</v>
      </c>
      <c r="BR65" s="278">
        <f>VLOOKUP(B65,'[1]ANEXO TECNICO'!$B$3:$P$334,15,0)</f>
        <v>0</v>
      </c>
      <c r="BS65" s="278" t="s">
        <v>743</v>
      </c>
      <c r="BT65" s="280"/>
      <c r="BU65" s="280"/>
      <c r="BV65" s="282"/>
      <c r="BW65" s="280"/>
      <c r="BX65" s="277">
        <v>0</v>
      </c>
      <c r="BY65" s="277">
        <f t="shared" si="16"/>
        <v>0</v>
      </c>
      <c r="BZ65" s="278" t="str">
        <f t="shared" si="17"/>
        <v>NO OFERTADO</v>
      </c>
      <c r="CA65" s="278"/>
      <c r="CB65" s="278" t="s">
        <v>743</v>
      </c>
      <c r="CC65" s="283"/>
      <c r="CD65" s="283"/>
      <c r="CE65" s="276"/>
      <c r="CF65" s="86">
        <f t="shared" si="155"/>
        <v>0</v>
      </c>
      <c r="CG65" s="277">
        <f t="shared" si="62"/>
        <v>0</v>
      </c>
      <c r="CH65" s="277">
        <f t="shared" si="18"/>
        <v>0</v>
      </c>
      <c r="CI65" s="278" t="str">
        <f t="shared" si="19"/>
        <v>NO OFERTADO</v>
      </c>
      <c r="CJ65" s="278"/>
      <c r="CK65" s="278" t="s">
        <v>743</v>
      </c>
      <c r="CL65" s="86"/>
      <c r="CM65" s="86"/>
      <c r="CN65" s="276"/>
      <c r="CO65" s="86">
        <f t="shared" si="156"/>
        <v>0</v>
      </c>
      <c r="CP65" s="277">
        <f t="shared" si="20"/>
        <v>0</v>
      </c>
      <c r="CQ65" s="277">
        <f t="shared" si="21"/>
        <v>0</v>
      </c>
      <c r="CR65" s="278" t="str">
        <f t="shared" si="22"/>
        <v>NO OFERTADO</v>
      </c>
      <c r="CS65" s="278"/>
      <c r="CT65" s="278" t="s">
        <v>743</v>
      </c>
      <c r="CU65" s="86" t="s">
        <v>44</v>
      </c>
      <c r="CV65" s="280">
        <v>12895</v>
      </c>
      <c r="CW65" s="288">
        <f>+CV65*0.19</f>
        <v>2450.0500000000002</v>
      </c>
      <c r="CX65" s="280">
        <f t="shared" si="157"/>
        <v>15345.05</v>
      </c>
      <c r="CY65" s="281">
        <f t="shared" si="23"/>
        <v>15345.05</v>
      </c>
      <c r="CZ65" s="281">
        <f t="shared" si="24"/>
        <v>7795285.3999999994</v>
      </c>
      <c r="DA65" s="278" t="str">
        <f t="shared" si="25"/>
        <v>CUMPLE</v>
      </c>
      <c r="DB65" s="278" t="s">
        <v>830</v>
      </c>
      <c r="DC65" s="278" t="s">
        <v>822</v>
      </c>
      <c r="DD65" s="86"/>
      <c r="DE65" s="86"/>
      <c r="DF65" s="276"/>
      <c r="DG65" s="86">
        <f t="shared" si="158"/>
        <v>0</v>
      </c>
      <c r="DH65" s="277">
        <f t="shared" si="26"/>
        <v>0</v>
      </c>
      <c r="DI65" s="277">
        <f t="shared" si="66"/>
        <v>0</v>
      </c>
      <c r="DJ65" s="278" t="str">
        <f t="shared" si="67"/>
        <v>NO OFERTADO</v>
      </c>
      <c r="DK65" s="278"/>
      <c r="DL65" s="278" t="s">
        <v>743</v>
      </c>
      <c r="DM65" s="86"/>
      <c r="DN65" s="86"/>
      <c r="DO65" s="276"/>
      <c r="DP65" s="86">
        <v>0</v>
      </c>
      <c r="DQ65" s="277">
        <f t="shared" si="27"/>
        <v>0</v>
      </c>
      <c r="DR65" s="277">
        <f t="shared" si="28"/>
        <v>0</v>
      </c>
      <c r="DS65" s="278" t="str">
        <f t="shared" si="29"/>
        <v>NO OFERTADO</v>
      </c>
      <c r="DT65" s="278"/>
      <c r="DU65" s="278" t="s">
        <v>743</v>
      </c>
      <c r="DV65" s="86" t="s">
        <v>44</v>
      </c>
      <c r="DW65" s="280">
        <v>18686</v>
      </c>
      <c r="DX65" s="288">
        <v>3550.34</v>
      </c>
      <c r="DY65" s="280">
        <f t="shared" si="159"/>
        <v>22236.34</v>
      </c>
      <c r="DZ65" s="281">
        <f t="shared" si="30"/>
        <v>22236.34</v>
      </c>
      <c r="EA65" s="281">
        <f t="shared" si="69"/>
        <v>11296060.720000001</v>
      </c>
      <c r="EB65" s="278" t="str">
        <f t="shared" si="31"/>
        <v>NO CUMPLE</v>
      </c>
      <c r="EC65" s="278" t="s">
        <v>829</v>
      </c>
      <c r="ED65" s="278" t="s">
        <v>743</v>
      </c>
      <c r="EE65" s="86" t="s">
        <v>953</v>
      </c>
      <c r="EF65" s="86">
        <v>0</v>
      </c>
      <c r="EG65" s="279">
        <v>0</v>
      </c>
      <c r="EH65" s="86">
        <f t="shared" si="160"/>
        <v>0</v>
      </c>
      <c r="EI65" s="277">
        <f t="shared" si="32"/>
        <v>0</v>
      </c>
      <c r="EJ65" s="277">
        <f t="shared" si="73"/>
        <v>0</v>
      </c>
      <c r="EK65" s="278" t="str">
        <f t="shared" si="33"/>
        <v>NO OFERTADO</v>
      </c>
      <c r="EL65" s="278" t="s">
        <v>978</v>
      </c>
      <c r="EM65" s="278" t="s">
        <v>743</v>
      </c>
      <c r="EN65" s="86"/>
      <c r="EO65" s="86"/>
      <c r="EP65" s="276"/>
      <c r="EQ65" s="86">
        <v>0</v>
      </c>
      <c r="ER65" s="277">
        <f t="shared" si="34"/>
        <v>0</v>
      </c>
      <c r="ES65" s="277">
        <f t="shared" si="35"/>
        <v>0</v>
      </c>
      <c r="ET65" s="278" t="str">
        <f t="shared" si="36"/>
        <v>NO OFERTADO</v>
      </c>
      <c r="EU65" s="278"/>
      <c r="EV65" s="278" t="s">
        <v>743</v>
      </c>
      <c r="EW65" s="86">
        <v>0</v>
      </c>
      <c r="EX65" s="86">
        <v>0</v>
      </c>
      <c r="EY65" s="276">
        <v>0</v>
      </c>
      <c r="EZ65" s="86">
        <v>0</v>
      </c>
      <c r="FA65" s="277">
        <f t="shared" si="37"/>
        <v>0</v>
      </c>
      <c r="FB65" s="277">
        <f t="shared" si="38"/>
        <v>0</v>
      </c>
      <c r="FC65" s="278" t="str">
        <f t="shared" si="39"/>
        <v>NO OFERTADO</v>
      </c>
      <c r="FD65" s="278"/>
      <c r="FE65" s="278" t="s">
        <v>743</v>
      </c>
      <c r="FF65" s="86">
        <v>0</v>
      </c>
      <c r="FG65" s="86"/>
      <c r="FH65" s="279">
        <v>0</v>
      </c>
      <c r="FI65" s="86">
        <v>0</v>
      </c>
      <c r="FJ65" s="277">
        <f t="shared" si="40"/>
        <v>0</v>
      </c>
      <c r="FK65" s="277">
        <f t="shared" si="71"/>
        <v>0</v>
      </c>
      <c r="FL65" s="278" t="str">
        <f t="shared" si="41"/>
        <v>NO OFERTADO</v>
      </c>
      <c r="FM65" s="278"/>
      <c r="FN65" s="278" t="s">
        <v>743</v>
      </c>
      <c r="FO65" s="86" t="s">
        <v>44</v>
      </c>
      <c r="FP65" s="86">
        <v>16900</v>
      </c>
      <c r="FQ65" s="279">
        <v>3211</v>
      </c>
      <c r="FR65" s="86">
        <f t="shared" si="161"/>
        <v>20111</v>
      </c>
      <c r="FS65" s="277">
        <f t="shared" si="42"/>
        <v>20111</v>
      </c>
      <c r="FT65" s="277">
        <f t="shared" si="43"/>
        <v>10216388</v>
      </c>
      <c r="FU65" s="278" t="str">
        <f t="shared" si="44"/>
        <v>NO CUMPLE</v>
      </c>
      <c r="FV65" s="278" t="s">
        <v>829</v>
      </c>
      <c r="FW65" s="278" t="s">
        <v>743</v>
      </c>
      <c r="FX65" s="86" t="s">
        <v>44</v>
      </c>
      <c r="FY65" s="86">
        <f>+GA65/1.19</f>
        <v>19189.0756302521</v>
      </c>
      <c r="FZ65" s="279">
        <f>+FY65*0.19</f>
        <v>3645.9243697478992</v>
      </c>
      <c r="GA65" s="86">
        <v>22835</v>
      </c>
      <c r="GB65" s="277">
        <f t="shared" si="45"/>
        <v>22835</v>
      </c>
      <c r="GC65" s="277">
        <f t="shared" si="46"/>
        <v>11600180</v>
      </c>
      <c r="GD65" s="278" t="str">
        <f t="shared" si="47"/>
        <v>NO CUMPLE</v>
      </c>
      <c r="GE65" s="278" t="s">
        <v>828</v>
      </c>
      <c r="GF65" s="278" t="s">
        <v>743</v>
      </c>
      <c r="GG65" s="25"/>
    </row>
    <row r="66" spans="1:189" s="19" customFormat="1" ht="38.25" x14ac:dyDescent="0.2">
      <c r="A66" s="290">
        <v>57</v>
      </c>
      <c r="B66" s="78" t="s">
        <v>104</v>
      </c>
      <c r="C66" s="77" t="s">
        <v>436</v>
      </c>
      <c r="D66" s="123">
        <v>1</v>
      </c>
      <c r="E66" s="309" t="s">
        <v>32</v>
      </c>
      <c r="F66" s="315">
        <v>154660</v>
      </c>
      <c r="G66" s="123">
        <v>36</v>
      </c>
      <c r="H66" s="86">
        <f t="shared" si="48"/>
        <v>5567760</v>
      </c>
      <c r="I66" s="86"/>
      <c r="J66" s="86"/>
      <c r="K66" s="279">
        <f t="shared" si="132"/>
        <v>0</v>
      </c>
      <c r="L66" s="86">
        <f t="shared" si="50"/>
        <v>0</v>
      </c>
      <c r="M66" s="277">
        <f t="shared" si="0"/>
        <v>0</v>
      </c>
      <c r="N66" s="277">
        <f t="shared" si="51"/>
        <v>0</v>
      </c>
      <c r="O66" s="278" t="str">
        <f t="shared" si="1"/>
        <v>NO OFERTADO</v>
      </c>
      <c r="P66" s="278"/>
      <c r="Q66" s="278" t="s">
        <v>743</v>
      </c>
      <c r="R66" s="278"/>
      <c r="S66" s="284"/>
      <c r="T66" s="279"/>
      <c r="U66" s="86"/>
      <c r="V66" s="277">
        <f t="shared" si="2"/>
        <v>0</v>
      </c>
      <c r="W66" s="277">
        <f t="shared" si="52"/>
        <v>0</v>
      </c>
      <c r="X66" s="278" t="str">
        <f t="shared" si="3"/>
        <v>NO OFERTADO</v>
      </c>
      <c r="Y66" s="278">
        <v>0</v>
      </c>
      <c r="Z66" s="314" t="s">
        <v>743</v>
      </c>
      <c r="AA66" s="311" t="s">
        <v>935</v>
      </c>
      <c r="AB66" s="86">
        <v>132766</v>
      </c>
      <c r="AC66" s="276">
        <v>25226</v>
      </c>
      <c r="AD66" s="86">
        <f t="shared" si="74"/>
        <v>157992</v>
      </c>
      <c r="AE66" s="277">
        <f t="shared" si="131"/>
        <v>157992</v>
      </c>
      <c r="AF66" s="277">
        <f t="shared" si="5"/>
        <v>5687712</v>
      </c>
      <c r="AG66" s="278" t="str">
        <f t="shared" si="6"/>
        <v>CUMPLE</v>
      </c>
      <c r="AH66" s="278" t="s">
        <v>828</v>
      </c>
      <c r="AI66" s="278" t="s">
        <v>822</v>
      </c>
      <c r="AJ66" s="86"/>
      <c r="AK66" s="86"/>
      <c r="AL66" s="279"/>
      <c r="AM66" s="86">
        <f t="shared" si="54"/>
        <v>0</v>
      </c>
      <c r="AN66" s="277">
        <f t="shared" si="7"/>
        <v>0</v>
      </c>
      <c r="AO66" s="277">
        <f t="shared" si="8"/>
        <v>0</v>
      </c>
      <c r="AP66" s="278" t="str">
        <f t="shared" si="9"/>
        <v>NO OFERTADO</v>
      </c>
      <c r="AQ66" s="278"/>
      <c r="AR66" s="278" t="s">
        <v>743</v>
      </c>
      <c r="AS66" s="86"/>
      <c r="AT66" s="86"/>
      <c r="AU66" s="276"/>
      <c r="AV66" s="86">
        <f t="shared" si="152"/>
        <v>0</v>
      </c>
      <c r="AW66" s="277">
        <f t="shared" si="10"/>
        <v>0</v>
      </c>
      <c r="AX66" s="277">
        <f t="shared" si="75"/>
        <v>0</v>
      </c>
      <c r="AY66" s="278" t="str">
        <f t="shared" si="11"/>
        <v>NO OFERTADO</v>
      </c>
      <c r="AZ66" s="278"/>
      <c r="BA66" s="278" t="s">
        <v>743</v>
      </c>
      <c r="BB66" s="86"/>
      <c r="BC66" s="86"/>
      <c r="BD66" s="279"/>
      <c r="BE66" s="86">
        <f t="shared" si="57"/>
        <v>0</v>
      </c>
      <c r="BF66" s="277">
        <f t="shared" si="12"/>
        <v>0</v>
      </c>
      <c r="BG66" s="277">
        <f t="shared" si="58"/>
        <v>0</v>
      </c>
      <c r="BH66" s="278" t="str">
        <f t="shared" si="13"/>
        <v>NO OFERTADO</v>
      </c>
      <c r="BI66" s="278">
        <v>0</v>
      </c>
      <c r="BJ66" s="278" t="s">
        <v>743</v>
      </c>
      <c r="BK66" s="86"/>
      <c r="BL66" s="86"/>
      <c r="BM66" s="276"/>
      <c r="BN66" s="280">
        <f t="shared" si="153"/>
        <v>0</v>
      </c>
      <c r="BO66" s="281">
        <f t="shared" si="14"/>
        <v>0</v>
      </c>
      <c r="BP66" s="281">
        <f t="shared" si="15"/>
        <v>0</v>
      </c>
      <c r="BQ66" s="278" t="str">
        <f t="shared" si="154"/>
        <v>NO OFERTADO</v>
      </c>
      <c r="BR66" s="278">
        <f>VLOOKUP(B66,'[1]ANEXO TECNICO'!$B$3:$P$334,15,0)</f>
        <v>0</v>
      </c>
      <c r="BS66" s="278" t="s">
        <v>743</v>
      </c>
      <c r="BT66" s="280"/>
      <c r="BU66" s="280"/>
      <c r="BV66" s="282"/>
      <c r="BW66" s="280"/>
      <c r="BX66" s="277">
        <v>0</v>
      </c>
      <c r="BY66" s="277">
        <f t="shared" si="16"/>
        <v>0</v>
      </c>
      <c r="BZ66" s="278" t="str">
        <f t="shared" si="17"/>
        <v>NO OFERTADO</v>
      </c>
      <c r="CA66" s="278"/>
      <c r="CB66" s="278" t="s">
        <v>743</v>
      </c>
      <c r="CC66" s="283"/>
      <c r="CD66" s="283"/>
      <c r="CE66" s="276"/>
      <c r="CF66" s="86">
        <f t="shared" si="155"/>
        <v>0</v>
      </c>
      <c r="CG66" s="277">
        <f t="shared" si="62"/>
        <v>0</v>
      </c>
      <c r="CH66" s="277">
        <f t="shared" si="18"/>
        <v>0</v>
      </c>
      <c r="CI66" s="278" t="str">
        <f t="shared" si="19"/>
        <v>NO OFERTADO</v>
      </c>
      <c r="CJ66" s="278"/>
      <c r="CK66" s="278" t="s">
        <v>743</v>
      </c>
      <c r="CL66" s="86"/>
      <c r="CM66" s="86"/>
      <c r="CN66" s="276"/>
      <c r="CO66" s="86">
        <f t="shared" si="156"/>
        <v>0</v>
      </c>
      <c r="CP66" s="277">
        <f t="shared" si="20"/>
        <v>0</v>
      </c>
      <c r="CQ66" s="277">
        <f t="shared" si="21"/>
        <v>0</v>
      </c>
      <c r="CR66" s="278" t="str">
        <f t="shared" si="22"/>
        <v>NO OFERTADO</v>
      </c>
      <c r="CS66" s="278"/>
      <c r="CT66" s="278" t="s">
        <v>743</v>
      </c>
      <c r="CU66" s="86"/>
      <c r="CV66" s="280"/>
      <c r="CW66" s="282"/>
      <c r="CX66" s="280">
        <f t="shared" si="157"/>
        <v>0</v>
      </c>
      <c r="CY66" s="281">
        <f t="shared" si="23"/>
        <v>0</v>
      </c>
      <c r="CZ66" s="281">
        <f t="shared" si="24"/>
        <v>0</v>
      </c>
      <c r="DA66" s="278" t="str">
        <f t="shared" si="25"/>
        <v>NO OFERTADO</v>
      </c>
      <c r="DB66" s="278"/>
      <c r="DC66" s="278" t="s">
        <v>743</v>
      </c>
      <c r="DD66" s="86"/>
      <c r="DE66" s="86"/>
      <c r="DF66" s="276"/>
      <c r="DG66" s="86">
        <f t="shared" si="158"/>
        <v>0</v>
      </c>
      <c r="DH66" s="277">
        <f t="shared" si="26"/>
        <v>0</v>
      </c>
      <c r="DI66" s="277">
        <f t="shared" si="66"/>
        <v>0</v>
      </c>
      <c r="DJ66" s="278" t="str">
        <f t="shared" si="67"/>
        <v>NO OFERTADO</v>
      </c>
      <c r="DK66" s="278"/>
      <c r="DL66" s="278" t="s">
        <v>743</v>
      </c>
      <c r="DM66" s="86"/>
      <c r="DN66" s="86"/>
      <c r="DO66" s="276"/>
      <c r="DP66" s="86">
        <v>0</v>
      </c>
      <c r="DQ66" s="277">
        <f t="shared" si="27"/>
        <v>0</v>
      </c>
      <c r="DR66" s="277">
        <f t="shared" si="28"/>
        <v>0</v>
      </c>
      <c r="DS66" s="278" t="str">
        <f t="shared" si="29"/>
        <v>NO OFERTADO</v>
      </c>
      <c r="DT66" s="278"/>
      <c r="DU66" s="278" t="s">
        <v>743</v>
      </c>
      <c r="DV66" s="86"/>
      <c r="DW66" s="86"/>
      <c r="DX66" s="279"/>
      <c r="DY66" s="86">
        <f t="shared" si="159"/>
        <v>0</v>
      </c>
      <c r="DZ66" s="277">
        <f t="shared" si="30"/>
        <v>0</v>
      </c>
      <c r="EA66" s="277">
        <f t="shared" si="69"/>
        <v>0</v>
      </c>
      <c r="EB66" s="278" t="str">
        <f t="shared" si="31"/>
        <v>NO OFERTADO</v>
      </c>
      <c r="EC66" s="278"/>
      <c r="ED66" s="278" t="s">
        <v>743</v>
      </c>
      <c r="EE66" s="86" t="s">
        <v>953</v>
      </c>
      <c r="EF66" s="86">
        <v>0</v>
      </c>
      <c r="EG66" s="279">
        <v>0</v>
      </c>
      <c r="EH66" s="86">
        <f t="shared" si="160"/>
        <v>0</v>
      </c>
      <c r="EI66" s="277">
        <f t="shared" si="32"/>
        <v>0</v>
      </c>
      <c r="EJ66" s="277">
        <f t="shared" si="73"/>
        <v>0</v>
      </c>
      <c r="EK66" s="278" t="str">
        <f t="shared" si="33"/>
        <v>NO OFERTADO</v>
      </c>
      <c r="EL66" s="278" t="s">
        <v>978</v>
      </c>
      <c r="EM66" s="278" t="s">
        <v>743</v>
      </c>
      <c r="EN66" s="86"/>
      <c r="EO66" s="86"/>
      <c r="EP66" s="276"/>
      <c r="EQ66" s="86">
        <v>0</v>
      </c>
      <c r="ER66" s="277">
        <f t="shared" si="34"/>
        <v>0</v>
      </c>
      <c r="ES66" s="277">
        <f t="shared" si="35"/>
        <v>0</v>
      </c>
      <c r="ET66" s="278" t="str">
        <f t="shared" si="36"/>
        <v>NO OFERTADO</v>
      </c>
      <c r="EU66" s="278"/>
      <c r="EV66" s="278" t="s">
        <v>743</v>
      </c>
      <c r="EW66" s="86">
        <v>0</v>
      </c>
      <c r="EX66" s="86">
        <v>0</v>
      </c>
      <c r="EY66" s="276">
        <v>0</v>
      </c>
      <c r="EZ66" s="86">
        <v>0</v>
      </c>
      <c r="FA66" s="277">
        <f t="shared" si="37"/>
        <v>0</v>
      </c>
      <c r="FB66" s="277">
        <f t="shared" si="38"/>
        <v>0</v>
      </c>
      <c r="FC66" s="278" t="str">
        <f t="shared" si="39"/>
        <v>NO OFERTADO</v>
      </c>
      <c r="FD66" s="278"/>
      <c r="FE66" s="278" t="s">
        <v>743</v>
      </c>
      <c r="FF66" s="86">
        <v>0</v>
      </c>
      <c r="FG66" s="86"/>
      <c r="FH66" s="279">
        <v>0</v>
      </c>
      <c r="FI66" s="86">
        <v>0</v>
      </c>
      <c r="FJ66" s="277">
        <f t="shared" si="40"/>
        <v>0</v>
      </c>
      <c r="FK66" s="277">
        <f t="shared" si="71"/>
        <v>0</v>
      </c>
      <c r="FL66" s="278" t="str">
        <f t="shared" si="41"/>
        <v>NO OFERTADO</v>
      </c>
      <c r="FM66" s="278"/>
      <c r="FN66" s="278" t="s">
        <v>743</v>
      </c>
      <c r="FO66" s="86"/>
      <c r="FP66" s="86"/>
      <c r="FQ66" s="279"/>
      <c r="FR66" s="86">
        <f t="shared" si="161"/>
        <v>0</v>
      </c>
      <c r="FS66" s="277">
        <f t="shared" si="42"/>
        <v>0</v>
      </c>
      <c r="FT66" s="277">
        <f t="shared" si="43"/>
        <v>0</v>
      </c>
      <c r="FU66" s="278" t="str">
        <f t="shared" si="44"/>
        <v>NO OFERTADO</v>
      </c>
      <c r="FV66" s="278">
        <v>0</v>
      </c>
      <c r="FW66" s="278" t="s">
        <v>743</v>
      </c>
      <c r="FX66" s="86"/>
      <c r="FY66" s="86"/>
      <c r="FZ66" s="279"/>
      <c r="GA66" s="86"/>
      <c r="GB66" s="277">
        <f t="shared" si="45"/>
        <v>0</v>
      </c>
      <c r="GC66" s="277">
        <f t="shared" si="46"/>
        <v>0</v>
      </c>
      <c r="GD66" s="278" t="str">
        <f t="shared" si="47"/>
        <v>NO OFERTADO</v>
      </c>
      <c r="GE66" s="278"/>
      <c r="GF66" s="278" t="s">
        <v>743</v>
      </c>
      <c r="GG66" s="25"/>
    </row>
    <row r="67" spans="1:189" s="19" customFormat="1" ht="25.5" x14ac:dyDescent="0.2">
      <c r="A67" s="290">
        <v>58</v>
      </c>
      <c r="B67" s="78" t="s">
        <v>105</v>
      </c>
      <c r="C67" s="77" t="s">
        <v>437</v>
      </c>
      <c r="D67" s="123">
        <v>1</v>
      </c>
      <c r="E67" s="309" t="s">
        <v>32</v>
      </c>
      <c r="F67" s="315">
        <v>354.62</v>
      </c>
      <c r="G67" s="123">
        <v>426</v>
      </c>
      <c r="H67" s="86">
        <f t="shared" si="48"/>
        <v>151068.12</v>
      </c>
      <c r="I67" s="86"/>
      <c r="J67" s="86"/>
      <c r="K67" s="279">
        <f t="shared" si="132"/>
        <v>0</v>
      </c>
      <c r="L67" s="86">
        <f t="shared" si="50"/>
        <v>0</v>
      </c>
      <c r="M67" s="277">
        <f t="shared" si="0"/>
        <v>0</v>
      </c>
      <c r="N67" s="277">
        <f t="shared" si="51"/>
        <v>0</v>
      </c>
      <c r="O67" s="278" t="str">
        <f t="shared" si="1"/>
        <v>NO OFERTADO</v>
      </c>
      <c r="P67" s="278"/>
      <c r="Q67" s="278" t="s">
        <v>743</v>
      </c>
      <c r="R67" s="278"/>
      <c r="S67" s="284"/>
      <c r="T67" s="279"/>
      <c r="U67" s="86"/>
      <c r="V67" s="277">
        <f t="shared" si="2"/>
        <v>0</v>
      </c>
      <c r="W67" s="277">
        <f t="shared" si="52"/>
        <v>0</v>
      </c>
      <c r="X67" s="278" t="str">
        <f t="shared" si="3"/>
        <v>NO OFERTADO</v>
      </c>
      <c r="Y67" s="278">
        <v>0</v>
      </c>
      <c r="Z67" s="314" t="s">
        <v>743</v>
      </c>
      <c r="AA67" s="311" t="s">
        <v>935</v>
      </c>
      <c r="AB67" s="86">
        <v>311</v>
      </c>
      <c r="AC67" s="276">
        <v>59</v>
      </c>
      <c r="AD67" s="86">
        <f t="shared" si="74"/>
        <v>370</v>
      </c>
      <c r="AE67" s="277">
        <f t="shared" si="131"/>
        <v>370</v>
      </c>
      <c r="AF67" s="277">
        <f t="shared" si="5"/>
        <v>157620</v>
      </c>
      <c r="AG67" s="278" t="str">
        <f t="shared" si="6"/>
        <v>CUMPLE</v>
      </c>
      <c r="AH67" s="278" t="s">
        <v>828</v>
      </c>
      <c r="AI67" s="278" t="s">
        <v>822</v>
      </c>
      <c r="AJ67" s="86"/>
      <c r="AK67" s="86"/>
      <c r="AL67" s="279"/>
      <c r="AM67" s="86">
        <f t="shared" si="54"/>
        <v>0</v>
      </c>
      <c r="AN67" s="277">
        <f t="shared" si="7"/>
        <v>0</v>
      </c>
      <c r="AO67" s="277">
        <f t="shared" si="8"/>
        <v>0</v>
      </c>
      <c r="AP67" s="278" t="str">
        <f t="shared" si="9"/>
        <v>NO OFERTADO</v>
      </c>
      <c r="AQ67" s="278"/>
      <c r="AR67" s="278" t="s">
        <v>743</v>
      </c>
      <c r="AS67" s="86"/>
      <c r="AT67" s="86"/>
      <c r="AU67" s="276"/>
      <c r="AV67" s="86">
        <f t="shared" si="152"/>
        <v>0</v>
      </c>
      <c r="AW67" s="277">
        <f t="shared" si="10"/>
        <v>0</v>
      </c>
      <c r="AX67" s="277">
        <f t="shared" si="75"/>
        <v>0</v>
      </c>
      <c r="AY67" s="278" t="str">
        <f t="shared" si="11"/>
        <v>NO OFERTADO</v>
      </c>
      <c r="AZ67" s="278"/>
      <c r="BA67" s="278" t="s">
        <v>743</v>
      </c>
      <c r="BB67" s="86" t="s">
        <v>984</v>
      </c>
      <c r="BC67" s="86">
        <v>420</v>
      </c>
      <c r="BD67" s="279">
        <v>79.8</v>
      </c>
      <c r="BE67" s="86">
        <f t="shared" si="57"/>
        <v>499.8</v>
      </c>
      <c r="BF67" s="277">
        <f t="shared" si="12"/>
        <v>499.8</v>
      </c>
      <c r="BG67" s="277">
        <f t="shared" si="58"/>
        <v>212914.80000000002</v>
      </c>
      <c r="BH67" s="278" t="str">
        <f t="shared" si="13"/>
        <v>NO CUMPLE</v>
      </c>
      <c r="BI67" s="278" t="s">
        <v>828</v>
      </c>
      <c r="BJ67" s="278" t="s">
        <v>743</v>
      </c>
      <c r="BK67" s="86"/>
      <c r="BL67" s="86"/>
      <c r="BM67" s="276"/>
      <c r="BN67" s="280">
        <f t="shared" si="153"/>
        <v>0</v>
      </c>
      <c r="BO67" s="281">
        <f t="shared" si="14"/>
        <v>0</v>
      </c>
      <c r="BP67" s="281">
        <f t="shared" si="15"/>
        <v>0</v>
      </c>
      <c r="BQ67" s="278" t="str">
        <f t="shared" si="154"/>
        <v>NO OFERTADO</v>
      </c>
      <c r="BR67" s="278">
        <f>VLOOKUP(B67,'[1]ANEXO TECNICO'!$B$3:$P$334,15,0)</f>
        <v>0</v>
      </c>
      <c r="BS67" s="278" t="s">
        <v>743</v>
      </c>
      <c r="BT67" s="280"/>
      <c r="BU67" s="280"/>
      <c r="BV67" s="282"/>
      <c r="BW67" s="280"/>
      <c r="BX67" s="277">
        <v>0</v>
      </c>
      <c r="BY67" s="277">
        <f t="shared" si="16"/>
        <v>0</v>
      </c>
      <c r="BZ67" s="278" t="str">
        <f t="shared" si="17"/>
        <v>NO OFERTADO</v>
      </c>
      <c r="CA67" s="278"/>
      <c r="CB67" s="278" t="s">
        <v>743</v>
      </c>
      <c r="CC67" s="283"/>
      <c r="CD67" s="283"/>
      <c r="CE67" s="276"/>
      <c r="CF67" s="86">
        <f t="shared" si="155"/>
        <v>0</v>
      </c>
      <c r="CG67" s="277">
        <f t="shared" si="62"/>
        <v>0</v>
      </c>
      <c r="CH67" s="277">
        <f t="shared" si="18"/>
        <v>0</v>
      </c>
      <c r="CI67" s="278" t="str">
        <f t="shared" si="19"/>
        <v>NO OFERTADO</v>
      </c>
      <c r="CJ67" s="278"/>
      <c r="CK67" s="278" t="s">
        <v>743</v>
      </c>
      <c r="CL67" s="86"/>
      <c r="CM67" s="86"/>
      <c r="CN67" s="276"/>
      <c r="CO67" s="86">
        <f t="shared" si="156"/>
        <v>0</v>
      </c>
      <c r="CP67" s="277">
        <f t="shared" si="20"/>
        <v>0</v>
      </c>
      <c r="CQ67" s="277">
        <f t="shared" si="21"/>
        <v>0</v>
      </c>
      <c r="CR67" s="278" t="str">
        <f t="shared" si="22"/>
        <v>NO OFERTADO</v>
      </c>
      <c r="CS67" s="278"/>
      <c r="CT67" s="278" t="s">
        <v>743</v>
      </c>
      <c r="CU67" s="86" t="s">
        <v>776</v>
      </c>
      <c r="CV67" s="280">
        <v>395</v>
      </c>
      <c r="CW67" s="288">
        <f>+CV67*0.19</f>
        <v>75.05</v>
      </c>
      <c r="CX67" s="280">
        <f t="shared" si="157"/>
        <v>470.05</v>
      </c>
      <c r="CY67" s="281">
        <f t="shared" si="23"/>
        <v>470.05</v>
      </c>
      <c r="CZ67" s="281">
        <f t="shared" si="24"/>
        <v>200241.30000000002</v>
      </c>
      <c r="DA67" s="278" t="str">
        <f t="shared" si="25"/>
        <v>NO CUMPLE</v>
      </c>
      <c r="DB67" s="278" t="s">
        <v>830</v>
      </c>
      <c r="DC67" s="278" t="s">
        <v>743</v>
      </c>
      <c r="DD67" s="86"/>
      <c r="DE67" s="86"/>
      <c r="DF67" s="276"/>
      <c r="DG67" s="86">
        <f t="shared" si="158"/>
        <v>0</v>
      </c>
      <c r="DH67" s="277">
        <f t="shared" si="26"/>
        <v>0</v>
      </c>
      <c r="DI67" s="277">
        <f t="shared" si="66"/>
        <v>0</v>
      </c>
      <c r="DJ67" s="278" t="str">
        <f t="shared" si="67"/>
        <v>NO OFERTADO</v>
      </c>
      <c r="DK67" s="278"/>
      <c r="DL67" s="278" t="s">
        <v>743</v>
      </c>
      <c r="DM67" s="86"/>
      <c r="DN67" s="86"/>
      <c r="DO67" s="276"/>
      <c r="DP67" s="86">
        <v>0</v>
      </c>
      <c r="DQ67" s="277">
        <f t="shared" si="27"/>
        <v>0</v>
      </c>
      <c r="DR67" s="277">
        <f t="shared" si="28"/>
        <v>0</v>
      </c>
      <c r="DS67" s="278" t="str">
        <f t="shared" si="29"/>
        <v>NO OFERTADO</v>
      </c>
      <c r="DT67" s="278"/>
      <c r="DU67" s="278" t="s">
        <v>743</v>
      </c>
      <c r="DV67" s="86"/>
      <c r="DW67" s="86"/>
      <c r="DX67" s="279"/>
      <c r="DY67" s="86">
        <f t="shared" si="159"/>
        <v>0</v>
      </c>
      <c r="DZ67" s="277">
        <f t="shared" si="30"/>
        <v>0</v>
      </c>
      <c r="EA67" s="277">
        <f t="shared" si="69"/>
        <v>0</v>
      </c>
      <c r="EB67" s="278" t="str">
        <f t="shared" si="31"/>
        <v>NO OFERTADO</v>
      </c>
      <c r="EC67" s="278"/>
      <c r="ED67" s="278" t="s">
        <v>743</v>
      </c>
      <c r="EE67" s="86" t="s">
        <v>955</v>
      </c>
      <c r="EF67" s="86">
        <v>388.23529411764707</v>
      </c>
      <c r="EG67" s="279">
        <v>73.764705882352942</v>
      </c>
      <c r="EH67" s="86">
        <f t="shared" si="160"/>
        <v>462</v>
      </c>
      <c r="EI67" s="277">
        <f t="shared" si="32"/>
        <v>462</v>
      </c>
      <c r="EJ67" s="277">
        <f t="shared" si="73"/>
        <v>196812</v>
      </c>
      <c r="EK67" s="278" t="str">
        <f t="shared" si="33"/>
        <v>NO CUMPLE</v>
      </c>
      <c r="EL67" s="278" t="s">
        <v>828</v>
      </c>
      <c r="EM67" s="278" t="s">
        <v>743</v>
      </c>
      <c r="EN67" s="86"/>
      <c r="EO67" s="86"/>
      <c r="EP67" s="276"/>
      <c r="EQ67" s="86">
        <v>0</v>
      </c>
      <c r="ER67" s="277">
        <f t="shared" si="34"/>
        <v>0</v>
      </c>
      <c r="ES67" s="277">
        <f t="shared" si="35"/>
        <v>0</v>
      </c>
      <c r="ET67" s="278" t="str">
        <f t="shared" si="36"/>
        <v>NO OFERTADO</v>
      </c>
      <c r="EU67" s="278"/>
      <c r="EV67" s="278" t="s">
        <v>743</v>
      </c>
      <c r="EW67" s="86">
        <v>0</v>
      </c>
      <c r="EX67" s="86">
        <v>0</v>
      </c>
      <c r="EY67" s="276">
        <v>0</v>
      </c>
      <c r="EZ67" s="86">
        <v>0</v>
      </c>
      <c r="FA67" s="277">
        <f t="shared" si="37"/>
        <v>0</v>
      </c>
      <c r="FB67" s="277">
        <f t="shared" si="38"/>
        <v>0</v>
      </c>
      <c r="FC67" s="278" t="str">
        <f t="shared" si="39"/>
        <v>NO OFERTADO</v>
      </c>
      <c r="FD67" s="278"/>
      <c r="FE67" s="278" t="s">
        <v>743</v>
      </c>
      <c r="FF67" s="86">
        <v>0</v>
      </c>
      <c r="FG67" s="86"/>
      <c r="FH67" s="279">
        <v>0</v>
      </c>
      <c r="FI67" s="86">
        <v>0</v>
      </c>
      <c r="FJ67" s="277">
        <f t="shared" si="40"/>
        <v>0</v>
      </c>
      <c r="FK67" s="277">
        <f t="shared" si="71"/>
        <v>0</v>
      </c>
      <c r="FL67" s="278" t="str">
        <f t="shared" si="41"/>
        <v>NO OFERTADO</v>
      </c>
      <c r="FM67" s="278"/>
      <c r="FN67" s="278" t="s">
        <v>743</v>
      </c>
      <c r="FO67" s="86"/>
      <c r="FP67" s="86"/>
      <c r="FQ67" s="279"/>
      <c r="FR67" s="86">
        <f t="shared" si="161"/>
        <v>0</v>
      </c>
      <c r="FS67" s="277">
        <f t="shared" si="42"/>
        <v>0</v>
      </c>
      <c r="FT67" s="277">
        <f t="shared" si="43"/>
        <v>0</v>
      </c>
      <c r="FU67" s="278" t="str">
        <f t="shared" si="44"/>
        <v>NO OFERTADO</v>
      </c>
      <c r="FV67" s="278">
        <v>0</v>
      </c>
      <c r="FW67" s="278" t="s">
        <v>743</v>
      </c>
      <c r="FX67" s="86" t="s">
        <v>807</v>
      </c>
      <c r="FY67" s="86">
        <f>+GA67/1.19</f>
        <v>565.54621848739498</v>
      </c>
      <c r="FZ67" s="279">
        <f>+FY67*0.19</f>
        <v>107.45378151260505</v>
      </c>
      <c r="GA67" s="86">
        <v>673</v>
      </c>
      <c r="GB67" s="277">
        <f t="shared" si="45"/>
        <v>673</v>
      </c>
      <c r="GC67" s="277">
        <f t="shared" si="46"/>
        <v>286698</v>
      </c>
      <c r="GD67" s="278" t="str">
        <f t="shared" si="47"/>
        <v>NO CUMPLE</v>
      </c>
      <c r="GE67" s="278" t="s">
        <v>828</v>
      </c>
      <c r="GF67" s="278" t="s">
        <v>743</v>
      </c>
      <c r="GG67" s="25"/>
    </row>
    <row r="68" spans="1:189" s="19" customFormat="1" ht="38.25" x14ac:dyDescent="0.2">
      <c r="A68" s="290">
        <v>59</v>
      </c>
      <c r="B68" s="78" t="s">
        <v>106</v>
      </c>
      <c r="C68" s="77" t="s">
        <v>438</v>
      </c>
      <c r="D68" s="123">
        <v>1</v>
      </c>
      <c r="E68" s="309" t="s">
        <v>32</v>
      </c>
      <c r="F68" s="315">
        <v>19220</v>
      </c>
      <c r="G68" s="123">
        <v>5</v>
      </c>
      <c r="H68" s="86">
        <f t="shared" si="48"/>
        <v>96100</v>
      </c>
      <c r="I68" s="86"/>
      <c r="J68" s="86"/>
      <c r="K68" s="279">
        <f t="shared" si="132"/>
        <v>0</v>
      </c>
      <c r="L68" s="86">
        <f t="shared" si="50"/>
        <v>0</v>
      </c>
      <c r="M68" s="277">
        <f t="shared" si="0"/>
        <v>0</v>
      </c>
      <c r="N68" s="277">
        <f t="shared" si="51"/>
        <v>0</v>
      </c>
      <c r="O68" s="278" t="str">
        <f t="shared" si="1"/>
        <v>NO OFERTADO</v>
      </c>
      <c r="P68" s="278"/>
      <c r="Q68" s="278" t="s">
        <v>743</v>
      </c>
      <c r="R68" s="278"/>
      <c r="S68" s="284"/>
      <c r="T68" s="279"/>
      <c r="U68" s="86"/>
      <c r="V68" s="277">
        <f t="shared" si="2"/>
        <v>0</v>
      </c>
      <c r="W68" s="277">
        <f t="shared" si="52"/>
        <v>0</v>
      </c>
      <c r="X68" s="278" t="str">
        <f t="shared" si="3"/>
        <v>NO OFERTADO</v>
      </c>
      <c r="Y68" s="278">
        <v>0</v>
      </c>
      <c r="Z68" s="314" t="s">
        <v>743</v>
      </c>
      <c r="AA68" s="311"/>
      <c r="AB68" s="86"/>
      <c r="AC68" s="276"/>
      <c r="AD68" s="86">
        <f t="shared" si="74"/>
        <v>0</v>
      </c>
      <c r="AE68" s="277">
        <f t="shared" si="131"/>
        <v>0</v>
      </c>
      <c r="AF68" s="277">
        <f t="shared" si="5"/>
        <v>0</v>
      </c>
      <c r="AG68" s="278" t="str">
        <f t="shared" si="6"/>
        <v>NO OFERTADO</v>
      </c>
      <c r="AH68" s="278"/>
      <c r="AI68" s="278" t="s">
        <v>743</v>
      </c>
      <c r="AJ68" s="86"/>
      <c r="AK68" s="86"/>
      <c r="AL68" s="279"/>
      <c r="AM68" s="86">
        <f t="shared" si="54"/>
        <v>0</v>
      </c>
      <c r="AN68" s="277">
        <f t="shared" si="7"/>
        <v>0</v>
      </c>
      <c r="AO68" s="277">
        <f t="shared" si="8"/>
        <v>0</v>
      </c>
      <c r="AP68" s="278" t="str">
        <f t="shared" si="9"/>
        <v>NO OFERTADO</v>
      </c>
      <c r="AQ68" s="278"/>
      <c r="AR68" s="278" t="s">
        <v>743</v>
      </c>
      <c r="AS68" s="86"/>
      <c r="AT68" s="86"/>
      <c r="AU68" s="276"/>
      <c r="AV68" s="86">
        <f t="shared" si="152"/>
        <v>0</v>
      </c>
      <c r="AW68" s="277">
        <f t="shared" si="10"/>
        <v>0</v>
      </c>
      <c r="AX68" s="277">
        <f t="shared" si="75"/>
        <v>0</v>
      </c>
      <c r="AY68" s="278" t="str">
        <f t="shared" si="11"/>
        <v>NO OFERTADO</v>
      </c>
      <c r="AZ68" s="278"/>
      <c r="BA68" s="278" t="s">
        <v>743</v>
      </c>
      <c r="BB68" s="86"/>
      <c r="BC68" s="86"/>
      <c r="BD68" s="279"/>
      <c r="BE68" s="86">
        <f t="shared" si="57"/>
        <v>0</v>
      </c>
      <c r="BF68" s="277">
        <f t="shared" si="12"/>
        <v>0</v>
      </c>
      <c r="BG68" s="277">
        <f t="shared" si="58"/>
        <v>0</v>
      </c>
      <c r="BH68" s="278" t="str">
        <f t="shared" si="13"/>
        <v>NO OFERTADO</v>
      </c>
      <c r="BI68" s="278">
        <v>0</v>
      </c>
      <c r="BJ68" s="278" t="s">
        <v>743</v>
      </c>
      <c r="BK68" s="86"/>
      <c r="BL68" s="86"/>
      <c r="BM68" s="276"/>
      <c r="BN68" s="280">
        <f t="shared" si="153"/>
        <v>0</v>
      </c>
      <c r="BO68" s="281">
        <f t="shared" si="14"/>
        <v>0</v>
      </c>
      <c r="BP68" s="281">
        <f t="shared" si="15"/>
        <v>0</v>
      </c>
      <c r="BQ68" s="278" t="str">
        <f t="shared" si="154"/>
        <v>NO OFERTADO</v>
      </c>
      <c r="BR68" s="278">
        <f>VLOOKUP(B68,'[1]ANEXO TECNICO'!$B$3:$P$334,15,0)</f>
        <v>0</v>
      </c>
      <c r="BS68" s="278" t="s">
        <v>743</v>
      </c>
      <c r="BT68" s="280"/>
      <c r="BU68" s="280"/>
      <c r="BV68" s="282"/>
      <c r="BW68" s="280"/>
      <c r="BX68" s="277">
        <v>0</v>
      </c>
      <c r="BY68" s="277">
        <f t="shared" si="16"/>
        <v>0</v>
      </c>
      <c r="BZ68" s="278" t="str">
        <f t="shared" si="17"/>
        <v>NO OFERTADO</v>
      </c>
      <c r="CA68" s="278"/>
      <c r="CB68" s="278" t="s">
        <v>743</v>
      </c>
      <c r="CC68" s="283"/>
      <c r="CD68" s="283"/>
      <c r="CE68" s="276"/>
      <c r="CF68" s="86">
        <f t="shared" si="155"/>
        <v>0</v>
      </c>
      <c r="CG68" s="277">
        <f t="shared" si="62"/>
        <v>0</v>
      </c>
      <c r="CH68" s="277">
        <f t="shared" si="18"/>
        <v>0</v>
      </c>
      <c r="CI68" s="278" t="str">
        <f t="shared" si="19"/>
        <v>NO OFERTADO</v>
      </c>
      <c r="CJ68" s="278"/>
      <c r="CK68" s="278" t="s">
        <v>743</v>
      </c>
      <c r="CL68" s="86"/>
      <c r="CM68" s="86"/>
      <c r="CN68" s="276"/>
      <c r="CO68" s="86">
        <f t="shared" si="156"/>
        <v>0</v>
      </c>
      <c r="CP68" s="277">
        <f t="shared" si="20"/>
        <v>0</v>
      </c>
      <c r="CQ68" s="277">
        <f t="shared" si="21"/>
        <v>0</v>
      </c>
      <c r="CR68" s="278" t="str">
        <f t="shared" si="22"/>
        <v>NO OFERTADO</v>
      </c>
      <c r="CS68" s="278"/>
      <c r="CT68" s="278" t="s">
        <v>743</v>
      </c>
      <c r="CU68" s="86"/>
      <c r="CV68" s="280"/>
      <c r="CW68" s="282"/>
      <c r="CX68" s="280">
        <f t="shared" si="157"/>
        <v>0</v>
      </c>
      <c r="CY68" s="281">
        <f t="shared" si="23"/>
        <v>0</v>
      </c>
      <c r="CZ68" s="281">
        <f t="shared" si="24"/>
        <v>0</v>
      </c>
      <c r="DA68" s="278" t="str">
        <f t="shared" si="25"/>
        <v>NO OFERTADO</v>
      </c>
      <c r="DB68" s="278"/>
      <c r="DC68" s="278" t="s">
        <v>743</v>
      </c>
      <c r="DD68" s="86"/>
      <c r="DE68" s="86"/>
      <c r="DF68" s="276"/>
      <c r="DG68" s="86">
        <f t="shared" si="158"/>
        <v>0</v>
      </c>
      <c r="DH68" s="277">
        <f t="shared" si="26"/>
        <v>0</v>
      </c>
      <c r="DI68" s="277">
        <f t="shared" si="66"/>
        <v>0</v>
      </c>
      <c r="DJ68" s="278" t="str">
        <f t="shared" si="67"/>
        <v>NO OFERTADO</v>
      </c>
      <c r="DK68" s="278"/>
      <c r="DL68" s="278" t="s">
        <v>743</v>
      </c>
      <c r="DM68" s="86"/>
      <c r="DN68" s="86"/>
      <c r="DO68" s="276"/>
      <c r="DP68" s="86">
        <v>0</v>
      </c>
      <c r="DQ68" s="277">
        <f t="shared" si="27"/>
        <v>0</v>
      </c>
      <c r="DR68" s="277">
        <f t="shared" si="28"/>
        <v>0</v>
      </c>
      <c r="DS68" s="278" t="str">
        <f t="shared" si="29"/>
        <v>NO OFERTADO</v>
      </c>
      <c r="DT68" s="278"/>
      <c r="DU68" s="278" t="s">
        <v>743</v>
      </c>
      <c r="DV68" s="86"/>
      <c r="DW68" s="86"/>
      <c r="DX68" s="279"/>
      <c r="DY68" s="86">
        <f t="shared" si="159"/>
        <v>0</v>
      </c>
      <c r="DZ68" s="277">
        <f t="shared" si="30"/>
        <v>0</v>
      </c>
      <c r="EA68" s="277">
        <f t="shared" si="69"/>
        <v>0</v>
      </c>
      <c r="EB68" s="278" t="str">
        <f t="shared" si="31"/>
        <v>NO OFERTADO</v>
      </c>
      <c r="EC68" s="278"/>
      <c r="ED68" s="278" t="s">
        <v>743</v>
      </c>
      <c r="EE68" s="86"/>
      <c r="EF68" s="86">
        <v>0</v>
      </c>
      <c r="EG68" s="279">
        <v>0</v>
      </c>
      <c r="EH68" s="86">
        <f t="shared" si="160"/>
        <v>0</v>
      </c>
      <c r="EI68" s="277">
        <f t="shared" si="32"/>
        <v>0</v>
      </c>
      <c r="EJ68" s="277">
        <f t="shared" si="73"/>
        <v>0</v>
      </c>
      <c r="EK68" s="278" t="str">
        <f t="shared" si="33"/>
        <v>NO OFERTADO</v>
      </c>
      <c r="EL68" s="278" t="s">
        <v>978</v>
      </c>
      <c r="EM68" s="278" t="s">
        <v>743</v>
      </c>
      <c r="EN68" s="86"/>
      <c r="EO68" s="86"/>
      <c r="EP68" s="276"/>
      <c r="EQ68" s="86">
        <v>0</v>
      </c>
      <c r="ER68" s="277">
        <f t="shared" si="34"/>
        <v>0</v>
      </c>
      <c r="ES68" s="277">
        <f t="shared" si="35"/>
        <v>0</v>
      </c>
      <c r="ET68" s="278" t="str">
        <f t="shared" si="36"/>
        <v>NO OFERTADO</v>
      </c>
      <c r="EU68" s="278"/>
      <c r="EV68" s="278" t="s">
        <v>743</v>
      </c>
      <c r="EW68" s="86">
        <v>0</v>
      </c>
      <c r="EX68" s="86">
        <v>0</v>
      </c>
      <c r="EY68" s="276">
        <v>0</v>
      </c>
      <c r="EZ68" s="86">
        <v>0</v>
      </c>
      <c r="FA68" s="277">
        <f t="shared" si="37"/>
        <v>0</v>
      </c>
      <c r="FB68" s="277">
        <f t="shared" si="38"/>
        <v>0</v>
      </c>
      <c r="FC68" s="278" t="str">
        <f t="shared" si="39"/>
        <v>NO OFERTADO</v>
      </c>
      <c r="FD68" s="278"/>
      <c r="FE68" s="278" t="s">
        <v>743</v>
      </c>
      <c r="FF68" s="86" t="s">
        <v>1063</v>
      </c>
      <c r="FG68" s="86">
        <v>18487.394957983193</v>
      </c>
      <c r="FH68" s="279">
        <v>3512.6050420168067</v>
      </c>
      <c r="FI68" s="86">
        <v>22000</v>
      </c>
      <c r="FJ68" s="277">
        <f t="shared" si="40"/>
        <v>22000</v>
      </c>
      <c r="FK68" s="277">
        <f t="shared" si="71"/>
        <v>110000</v>
      </c>
      <c r="FL68" s="278" t="str">
        <f t="shared" si="41"/>
        <v>CUMPLE</v>
      </c>
      <c r="FM68" s="278" t="str">
        <f>VLOOKUP(B68,'[2]ANEXO TECNICO'!$B$3:$P$334,15,0)</f>
        <v>CUMPLE</v>
      </c>
      <c r="FN68" s="278" t="s">
        <v>822</v>
      </c>
      <c r="FO68" s="86"/>
      <c r="FP68" s="86"/>
      <c r="FQ68" s="279"/>
      <c r="FR68" s="86">
        <f t="shared" si="161"/>
        <v>0</v>
      </c>
      <c r="FS68" s="277">
        <f t="shared" si="42"/>
        <v>0</v>
      </c>
      <c r="FT68" s="277">
        <f t="shared" si="43"/>
        <v>0</v>
      </c>
      <c r="FU68" s="278" t="str">
        <f t="shared" si="44"/>
        <v>NO OFERTADO</v>
      </c>
      <c r="FV68" s="278">
        <v>0</v>
      </c>
      <c r="FW68" s="278" t="s">
        <v>743</v>
      </c>
      <c r="FX68" s="86"/>
      <c r="FY68" s="86"/>
      <c r="FZ68" s="279"/>
      <c r="GA68" s="86"/>
      <c r="GB68" s="277">
        <f t="shared" si="45"/>
        <v>0</v>
      </c>
      <c r="GC68" s="277">
        <f t="shared" si="46"/>
        <v>0</v>
      </c>
      <c r="GD68" s="278" t="str">
        <f t="shared" si="47"/>
        <v>NO OFERTADO</v>
      </c>
      <c r="GE68" s="278"/>
      <c r="GF68" s="278" t="s">
        <v>743</v>
      </c>
      <c r="GG68" s="25"/>
    </row>
    <row r="69" spans="1:189" s="19" customFormat="1" ht="25.5" x14ac:dyDescent="0.2">
      <c r="A69" s="290">
        <v>60</v>
      </c>
      <c r="B69" s="78" t="s">
        <v>107</v>
      </c>
      <c r="C69" s="77" t="s">
        <v>439</v>
      </c>
      <c r="D69" s="123">
        <v>1</v>
      </c>
      <c r="E69" s="309" t="s">
        <v>32</v>
      </c>
      <c r="F69" s="315">
        <v>195517</v>
      </c>
      <c r="G69" s="123">
        <v>2</v>
      </c>
      <c r="H69" s="86">
        <f t="shared" si="48"/>
        <v>391034</v>
      </c>
      <c r="I69" s="86"/>
      <c r="J69" s="86"/>
      <c r="K69" s="279">
        <f t="shared" si="132"/>
        <v>0</v>
      </c>
      <c r="L69" s="86">
        <f t="shared" si="50"/>
        <v>0</v>
      </c>
      <c r="M69" s="277">
        <f t="shared" si="0"/>
        <v>0</v>
      </c>
      <c r="N69" s="277">
        <f t="shared" si="51"/>
        <v>0</v>
      </c>
      <c r="O69" s="278" t="str">
        <f t="shared" si="1"/>
        <v>NO OFERTADO</v>
      </c>
      <c r="P69" s="278"/>
      <c r="Q69" s="278" t="s">
        <v>743</v>
      </c>
      <c r="R69" s="278"/>
      <c r="S69" s="284"/>
      <c r="T69" s="279"/>
      <c r="U69" s="86"/>
      <c r="V69" s="277">
        <f t="shared" si="2"/>
        <v>0</v>
      </c>
      <c r="W69" s="277">
        <f t="shared" si="52"/>
        <v>0</v>
      </c>
      <c r="X69" s="278" t="str">
        <f t="shared" si="3"/>
        <v>NO OFERTADO</v>
      </c>
      <c r="Y69" s="278">
        <v>0</v>
      </c>
      <c r="Z69" s="314" t="s">
        <v>743</v>
      </c>
      <c r="AA69" s="311"/>
      <c r="AB69" s="86"/>
      <c r="AC69" s="276"/>
      <c r="AD69" s="86">
        <f t="shared" si="74"/>
        <v>0</v>
      </c>
      <c r="AE69" s="277">
        <f t="shared" si="131"/>
        <v>0</v>
      </c>
      <c r="AF69" s="277">
        <f t="shared" si="5"/>
        <v>0</v>
      </c>
      <c r="AG69" s="278" t="str">
        <f t="shared" si="6"/>
        <v>NO OFERTADO</v>
      </c>
      <c r="AH69" s="278"/>
      <c r="AI69" s="278" t="s">
        <v>743</v>
      </c>
      <c r="AJ69" s="86"/>
      <c r="AK69" s="86"/>
      <c r="AL69" s="279"/>
      <c r="AM69" s="86">
        <f t="shared" si="54"/>
        <v>0</v>
      </c>
      <c r="AN69" s="277">
        <f t="shared" si="7"/>
        <v>0</v>
      </c>
      <c r="AO69" s="277">
        <f t="shared" si="8"/>
        <v>0</v>
      </c>
      <c r="AP69" s="278" t="str">
        <f t="shared" si="9"/>
        <v>NO OFERTADO</v>
      </c>
      <c r="AQ69" s="278"/>
      <c r="AR69" s="278" t="s">
        <v>743</v>
      </c>
      <c r="AS69" s="86"/>
      <c r="AT69" s="86"/>
      <c r="AU69" s="276"/>
      <c r="AV69" s="86">
        <f>+AT69+AU69</f>
        <v>0</v>
      </c>
      <c r="AW69" s="277">
        <f t="shared" si="10"/>
        <v>0</v>
      </c>
      <c r="AX69" s="277">
        <f t="shared" si="75"/>
        <v>0</v>
      </c>
      <c r="AY69" s="278" t="str">
        <f t="shared" si="11"/>
        <v>NO OFERTADO</v>
      </c>
      <c r="AZ69" s="278"/>
      <c r="BA69" s="278" t="s">
        <v>743</v>
      </c>
      <c r="BB69" s="86" t="s">
        <v>985</v>
      </c>
      <c r="BC69" s="86">
        <v>160000</v>
      </c>
      <c r="BD69" s="279">
        <v>30400</v>
      </c>
      <c r="BE69" s="86">
        <f t="shared" si="57"/>
        <v>190400</v>
      </c>
      <c r="BF69" s="277">
        <f t="shared" si="12"/>
        <v>190400</v>
      </c>
      <c r="BG69" s="277">
        <f t="shared" si="58"/>
        <v>380800</v>
      </c>
      <c r="BH69" s="278" t="str">
        <f t="shared" si="13"/>
        <v>CUMPLE</v>
      </c>
      <c r="BI69" s="278" t="s">
        <v>828</v>
      </c>
      <c r="BJ69" s="278" t="s">
        <v>822</v>
      </c>
      <c r="BK69" s="86"/>
      <c r="BL69" s="86"/>
      <c r="BM69" s="279"/>
      <c r="BN69" s="280">
        <f>+BL69+BM69</f>
        <v>0</v>
      </c>
      <c r="BO69" s="281">
        <f t="shared" si="14"/>
        <v>0</v>
      </c>
      <c r="BP69" s="281">
        <f t="shared" si="15"/>
        <v>0</v>
      </c>
      <c r="BQ69" s="278" t="str">
        <f t="shared" si="154"/>
        <v>NO OFERTADO</v>
      </c>
      <c r="BR69" s="278">
        <f>VLOOKUP(B69,'[1]ANEXO TECNICO'!$B$3:$P$334,15,0)</f>
        <v>0</v>
      </c>
      <c r="BS69" s="278" t="s">
        <v>743</v>
      </c>
      <c r="BT69" s="280"/>
      <c r="BU69" s="280"/>
      <c r="BV69" s="288"/>
      <c r="BW69" s="280"/>
      <c r="BX69" s="277">
        <v>0</v>
      </c>
      <c r="BY69" s="277">
        <f t="shared" si="16"/>
        <v>0</v>
      </c>
      <c r="BZ69" s="278" t="str">
        <f t="shared" si="17"/>
        <v>NO OFERTADO</v>
      </c>
      <c r="CA69" s="278"/>
      <c r="CB69" s="278" t="s">
        <v>743</v>
      </c>
      <c r="CC69" s="283"/>
      <c r="CD69" s="283"/>
      <c r="CE69" s="279">
        <f>+CD69*0.19</f>
        <v>0</v>
      </c>
      <c r="CF69" s="86">
        <f>+CD69+CE69</f>
        <v>0</v>
      </c>
      <c r="CG69" s="277">
        <f t="shared" si="62"/>
        <v>0</v>
      </c>
      <c r="CH69" s="277">
        <f t="shared" si="18"/>
        <v>0</v>
      </c>
      <c r="CI69" s="278" t="str">
        <f t="shared" si="19"/>
        <v>NO OFERTADO</v>
      </c>
      <c r="CJ69" s="278"/>
      <c r="CK69" s="278" t="s">
        <v>743</v>
      </c>
      <c r="CL69" s="86"/>
      <c r="CM69" s="86"/>
      <c r="CN69" s="279"/>
      <c r="CO69" s="86">
        <f>+CM69+CN69</f>
        <v>0</v>
      </c>
      <c r="CP69" s="277">
        <f t="shared" si="20"/>
        <v>0</v>
      </c>
      <c r="CQ69" s="277">
        <f t="shared" si="21"/>
        <v>0</v>
      </c>
      <c r="CR69" s="278" t="str">
        <f t="shared" si="22"/>
        <v>NO OFERTADO</v>
      </c>
      <c r="CS69" s="278"/>
      <c r="CT69" s="278" t="s">
        <v>743</v>
      </c>
      <c r="CU69" s="86"/>
      <c r="CV69" s="280"/>
      <c r="CW69" s="288">
        <f>+CV69*0.19</f>
        <v>0</v>
      </c>
      <c r="CX69" s="280">
        <f>+CV69+CW69</f>
        <v>0</v>
      </c>
      <c r="CY69" s="281">
        <f t="shared" si="23"/>
        <v>0</v>
      </c>
      <c r="CZ69" s="281">
        <f t="shared" si="24"/>
        <v>0</v>
      </c>
      <c r="DA69" s="278" t="str">
        <f t="shared" si="25"/>
        <v>NO OFERTADO</v>
      </c>
      <c r="DB69" s="278"/>
      <c r="DC69" s="278" t="s">
        <v>743</v>
      </c>
      <c r="DD69" s="86"/>
      <c r="DE69" s="86"/>
      <c r="DF69" s="279"/>
      <c r="DG69" s="86">
        <f>+DE69+DF69</f>
        <v>0</v>
      </c>
      <c r="DH69" s="277">
        <f t="shared" si="26"/>
        <v>0</v>
      </c>
      <c r="DI69" s="277">
        <f t="shared" si="66"/>
        <v>0</v>
      </c>
      <c r="DJ69" s="278" t="str">
        <f t="shared" si="67"/>
        <v>NO OFERTADO</v>
      </c>
      <c r="DK69" s="278"/>
      <c r="DL69" s="278" t="s">
        <v>743</v>
      </c>
      <c r="DM69" s="86"/>
      <c r="DN69" s="86"/>
      <c r="DO69" s="279"/>
      <c r="DP69" s="86">
        <v>0</v>
      </c>
      <c r="DQ69" s="277">
        <f t="shared" si="27"/>
        <v>0</v>
      </c>
      <c r="DR69" s="277">
        <f t="shared" si="28"/>
        <v>0</v>
      </c>
      <c r="DS69" s="278" t="str">
        <f t="shared" si="29"/>
        <v>NO OFERTADO</v>
      </c>
      <c r="DT69" s="278"/>
      <c r="DU69" s="278" t="s">
        <v>743</v>
      </c>
      <c r="DV69" s="86"/>
      <c r="DW69" s="86"/>
      <c r="DX69" s="279"/>
      <c r="DY69" s="86">
        <f>+DW69+DX69</f>
        <v>0</v>
      </c>
      <c r="DZ69" s="277">
        <f t="shared" si="30"/>
        <v>0</v>
      </c>
      <c r="EA69" s="277">
        <f t="shared" si="69"/>
        <v>0</v>
      </c>
      <c r="EB69" s="278" t="str">
        <f t="shared" si="31"/>
        <v>NO OFERTADO</v>
      </c>
      <c r="EC69" s="278"/>
      <c r="ED69" s="278" t="s">
        <v>743</v>
      </c>
      <c r="EE69" s="86" t="s">
        <v>962</v>
      </c>
      <c r="EF69" s="86">
        <v>312677</v>
      </c>
      <c r="EG69" s="279">
        <v>0</v>
      </c>
      <c r="EH69" s="86">
        <f>+EF69+EG69</f>
        <v>312677</v>
      </c>
      <c r="EI69" s="277">
        <f t="shared" si="32"/>
        <v>312677</v>
      </c>
      <c r="EJ69" s="277">
        <f t="shared" si="73"/>
        <v>625354</v>
      </c>
      <c r="EK69" s="278" t="str">
        <f t="shared" si="33"/>
        <v>NO CUMPLE</v>
      </c>
      <c r="EL69" s="278" t="s">
        <v>828</v>
      </c>
      <c r="EM69" s="278" t="s">
        <v>743</v>
      </c>
      <c r="EN69" s="86"/>
      <c r="EO69" s="86"/>
      <c r="EP69" s="279"/>
      <c r="EQ69" s="86">
        <v>0</v>
      </c>
      <c r="ER69" s="277">
        <f t="shared" si="34"/>
        <v>0</v>
      </c>
      <c r="ES69" s="277">
        <f t="shared" si="35"/>
        <v>0</v>
      </c>
      <c r="ET69" s="278" t="str">
        <f t="shared" si="36"/>
        <v>NO OFERTADO</v>
      </c>
      <c r="EU69" s="278"/>
      <c r="EV69" s="278" t="s">
        <v>743</v>
      </c>
      <c r="EW69" s="86">
        <v>0</v>
      </c>
      <c r="EX69" s="86">
        <v>0</v>
      </c>
      <c r="EY69" s="279">
        <v>0</v>
      </c>
      <c r="EZ69" s="86">
        <v>0</v>
      </c>
      <c r="FA69" s="277">
        <f t="shared" si="37"/>
        <v>0</v>
      </c>
      <c r="FB69" s="277">
        <f t="shared" si="38"/>
        <v>0</v>
      </c>
      <c r="FC69" s="278" t="str">
        <f t="shared" si="39"/>
        <v>NO OFERTADO</v>
      </c>
      <c r="FD69" s="278"/>
      <c r="FE69" s="278" t="s">
        <v>743</v>
      </c>
      <c r="FF69" s="86">
        <v>0</v>
      </c>
      <c r="FG69" s="86"/>
      <c r="FH69" s="279">
        <v>0</v>
      </c>
      <c r="FI69" s="86">
        <v>0</v>
      </c>
      <c r="FJ69" s="277">
        <f t="shared" si="40"/>
        <v>0</v>
      </c>
      <c r="FK69" s="277">
        <f t="shared" si="71"/>
        <v>0</v>
      </c>
      <c r="FL69" s="278" t="str">
        <f t="shared" si="41"/>
        <v>NO OFERTADO</v>
      </c>
      <c r="FM69" s="278"/>
      <c r="FN69" s="278" t="s">
        <v>743</v>
      </c>
      <c r="FO69" s="86"/>
      <c r="FP69" s="86"/>
      <c r="FQ69" s="279"/>
      <c r="FR69" s="86">
        <f>+FP69+FQ69</f>
        <v>0</v>
      </c>
      <c r="FS69" s="277">
        <f t="shared" si="42"/>
        <v>0</v>
      </c>
      <c r="FT69" s="277">
        <f t="shared" si="43"/>
        <v>0</v>
      </c>
      <c r="FU69" s="278" t="str">
        <f t="shared" si="44"/>
        <v>NO OFERTADO</v>
      </c>
      <c r="FV69" s="278">
        <v>0</v>
      </c>
      <c r="FW69" s="278" t="s">
        <v>743</v>
      </c>
      <c r="FX69" s="86"/>
      <c r="FY69" s="86"/>
      <c r="FZ69" s="279"/>
      <c r="GA69" s="86"/>
      <c r="GB69" s="277">
        <f t="shared" si="45"/>
        <v>0</v>
      </c>
      <c r="GC69" s="277">
        <f t="shared" si="46"/>
        <v>0</v>
      </c>
      <c r="GD69" s="278" t="str">
        <f t="shared" si="47"/>
        <v>NO OFERTADO</v>
      </c>
      <c r="GE69" s="278"/>
      <c r="GF69" s="278" t="s">
        <v>743</v>
      </c>
      <c r="GG69" s="25"/>
    </row>
    <row r="70" spans="1:189" s="19" customFormat="1" ht="63.75" x14ac:dyDescent="0.2">
      <c r="A70" s="290">
        <v>61</v>
      </c>
      <c r="B70" s="78" t="s">
        <v>108</v>
      </c>
      <c r="C70" s="77" t="s">
        <v>440</v>
      </c>
      <c r="D70" s="123">
        <v>1</v>
      </c>
      <c r="E70" s="309" t="s">
        <v>32</v>
      </c>
      <c r="F70" s="316">
        <v>30250</v>
      </c>
      <c r="G70" s="123">
        <v>15</v>
      </c>
      <c r="H70" s="86">
        <f t="shared" si="48"/>
        <v>453750</v>
      </c>
      <c r="I70" s="86"/>
      <c r="J70" s="86"/>
      <c r="K70" s="279">
        <f>+J70*19%</f>
        <v>0</v>
      </c>
      <c r="L70" s="86">
        <f t="shared" si="50"/>
        <v>0</v>
      </c>
      <c r="M70" s="277">
        <f t="shared" si="0"/>
        <v>0</v>
      </c>
      <c r="N70" s="277">
        <f t="shared" si="51"/>
        <v>0</v>
      </c>
      <c r="O70" s="278" t="str">
        <f t="shared" si="1"/>
        <v>NO OFERTADO</v>
      </c>
      <c r="P70" s="278"/>
      <c r="Q70" s="278" t="s">
        <v>743</v>
      </c>
      <c r="R70" s="278"/>
      <c r="S70" s="86"/>
      <c r="T70" s="279"/>
      <c r="U70" s="86"/>
      <c r="V70" s="277">
        <f t="shared" si="2"/>
        <v>0</v>
      </c>
      <c r="W70" s="277">
        <f t="shared" si="52"/>
        <v>0</v>
      </c>
      <c r="X70" s="278" t="str">
        <f t="shared" si="3"/>
        <v>NO OFERTADO</v>
      </c>
      <c r="Y70" s="278">
        <v>0</v>
      </c>
      <c r="Z70" s="314" t="s">
        <v>743</v>
      </c>
      <c r="AA70" s="311" t="s">
        <v>936</v>
      </c>
      <c r="AB70" s="86">
        <v>37244</v>
      </c>
      <c r="AC70" s="279">
        <v>0</v>
      </c>
      <c r="AD70" s="285">
        <f t="shared" si="74"/>
        <v>37244</v>
      </c>
      <c r="AE70" s="277">
        <f t="shared" si="131"/>
        <v>37244</v>
      </c>
      <c r="AF70" s="277">
        <f t="shared" si="5"/>
        <v>558660</v>
      </c>
      <c r="AG70" s="278" t="str">
        <f t="shared" si="6"/>
        <v>NO CUMPLE</v>
      </c>
      <c r="AH70" s="278" t="s">
        <v>828</v>
      </c>
      <c r="AI70" s="278" t="s">
        <v>743</v>
      </c>
      <c r="AJ70" s="86" t="s">
        <v>755</v>
      </c>
      <c r="AK70" s="86">
        <v>78480</v>
      </c>
      <c r="AL70" s="279">
        <v>14911</v>
      </c>
      <c r="AM70" s="86">
        <f t="shared" si="54"/>
        <v>93391</v>
      </c>
      <c r="AN70" s="277">
        <f t="shared" si="7"/>
        <v>93391</v>
      </c>
      <c r="AO70" s="277">
        <f t="shared" si="8"/>
        <v>1400865</v>
      </c>
      <c r="AP70" s="278" t="str">
        <f t="shared" si="9"/>
        <v>NO CUMPLE</v>
      </c>
      <c r="AQ70" s="278" t="s">
        <v>828</v>
      </c>
      <c r="AR70" s="278" t="s">
        <v>743</v>
      </c>
      <c r="AS70" s="86"/>
      <c r="AT70" s="86"/>
      <c r="AU70" s="276"/>
      <c r="AV70" s="86">
        <f>AT70+AU70</f>
        <v>0</v>
      </c>
      <c r="AW70" s="277">
        <f t="shared" si="10"/>
        <v>0</v>
      </c>
      <c r="AX70" s="277">
        <f t="shared" si="75"/>
        <v>0</v>
      </c>
      <c r="AY70" s="278" t="str">
        <f t="shared" si="11"/>
        <v>NO OFERTADO</v>
      </c>
      <c r="AZ70" s="278"/>
      <c r="BA70" s="278" t="s">
        <v>743</v>
      </c>
      <c r="BB70" s="86" t="s">
        <v>986</v>
      </c>
      <c r="BC70" s="86">
        <v>30250</v>
      </c>
      <c r="BD70" s="279">
        <v>0</v>
      </c>
      <c r="BE70" s="86">
        <f t="shared" si="57"/>
        <v>30250</v>
      </c>
      <c r="BF70" s="277">
        <f t="shared" si="12"/>
        <v>30250</v>
      </c>
      <c r="BG70" s="277">
        <f t="shared" si="58"/>
        <v>453750</v>
      </c>
      <c r="BH70" s="278" t="str">
        <f t="shared" si="13"/>
        <v>CUMPLE</v>
      </c>
      <c r="BI70" s="278" t="s">
        <v>829</v>
      </c>
      <c r="BJ70" s="278" t="s">
        <v>743</v>
      </c>
      <c r="BK70" s="86"/>
      <c r="BL70" s="86"/>
      <c r="BM70" s="276"/>
      <c r="BN70" s="280">
        <f>BL70+BM70</f>
        <v>0</v>
      </c>
      <c r="BO70" s="281">
        <f t="shared" si="14"/>
        <v>0</v>
      </c>
      <c r="BP70" s="281">
        <f t="shared" si="15"/>
        <v>0</v>
      </c>
      <c r="BQ70" s="278" t="str">
        <f t="shared" si="154"/>
        <v>NO OFERTADO</v>
      </c>
      <c r="BR70" s="278">
        <f>VLOOKUP(B70,'[1]ANEXO TECNICO'!$B$3:$P$334,15,0)</f>
        <v>0</v>
      </c>
      <c r="BS70" s="278" t="s">
        <v>743</v>
      </c>
      <c r="BT70" s="280"/>
      <c r="BU70" s="280"/>
      <c r="BV70" s="282"/>
      <c r="BW70" s="280"/>
      <c r="BX70" s="277">
        <v>0</v>
      </c>
      <c r="BY70" s="277">
        <f t="shared" si="16"/>
        <v>0</v>
      </c>
      <c r="BZ70" s="278" t="str">
        <f t="shared" si="17"/>
        <v>NO OFERTADO</v>
      </c>
      <c r="CA70" s="278"/>
      <c r="CB70" s="278" t="s">
        <v>743</v>
      </c>
      <c r="CC70" s="283"/>
      <c r="CD70" s="283"/>
      <c r="CE70" s="276"/>
      <c r="CF70" s="86">
        <f>CD70+CE70</f>
        <v>0</v>
      </c>
      <c r="CG70" s="277">
        <f t="shared" si="62"/>
        <v>0</v>
      </c>
      <c r="CH70" s="277">
        <f t="shared" si="18"/>
        <v>0</v>
      </c>
      <c r="CI70" s="278" t="str">
        <f t="shared" si="19"/>
        <v>NO OFERTADO</v>
      </c>
      <c r="CJ70" s="278"/>
      <c r="CK70" s="278" t="s">
        <v>743</v>
      </c>
      <c r="CL70" s="86"/>
      <c r="CM70" s="86"/>
      <c r="CN70" s="276"/>
      <c r="CO70" s="86">
        <f>CM70+CN70</f>
        <v>0</v>
      </c>
      <c r="CP70" s="277">
        <f t="shared" si="20"/>
        <v>0</v>
      </c>
      <c r="CQ70" s="277">
        <f t="shared" si="21"/>
        <v>0</v>
      </c>
      <c r="CR70" s="278" t="str">
        <f t="shared" si="22"/>
        <v>NO OFERTADO</v>
      </c>
      <c r="CS70" s="278"/>
      <c r="CT70" s="278" t="s">
        <v>743</v>
      </c>
      <c r="CU70" s="86"/>
      <c r="CV70" s="280"/>
      <c r="CW70" s="282"/>
      <c r="CX70" s="280">
        <f>CV70+CW70</f>
        <v>0</v>
      </c>
      <c r="CY70" s="281">
        <f t="shared" si="23"/>
        <v>0</v>
      </c>
      <c r="CZ70" s="281">
        <f t="shared" si="24"/>
        <v>0</v>
      </c>
      <c r="DA70" s="278" t="str">
        <f t="shared" si="25"/>
        <v>NO OFERTADO</v>
      </c>
      <c r="DB70" s="278"/>
      <c r="DC70" s="278" t="s">
        <v>743</v>
      </c>
      <c r="DD70" s="86"/>
      <c r="DE70" s="86"/>
      <c r="DF70" s="276"/>
      <c r="DG70" s="86">
        <f>DE70+DF70</f>
        <v>0</v>
      </c>
      <c r="DH70" s="277">
        <f t="shared" si="26"/>
        <v>0</v>
      </c>
      <c r="DI70" s="277">
        <f t="shared" si="66"/>
        <v>0</v>
      </c>
      <c r="DJ70" s="278" t="str">
        <f t="shared" si="67"/>
        <v>NO OFERTADO</v>
      </c>
      <c r="DK70" s="278"/>
      <c r="DL70" s="278" t="s">
        <v>743</v>
      </c>
      <c r="DM70" s="86"/>
      <c r="DN70" s="86"/>
      <c r="DO70" s="276"/>
      <c r="DP70" s="86">
        <v>0</v>
      </c>
      <c r="DQ70" s="277">
        <f t="shared" si="27"/>
        <v>0</v>
      </c>
      <c r="DR70" s="277">
        <f t="shared" si="28"/>
        <v>0</v>
      </c>
      <c r="DS70" s="278" t="str">
        <f t="shared" si="29"/>
        <v>NO OFERTADO</v>
      </c>
      <c r="DT70" s="278"/>
      <c r="DU70" s="278" t="s">
        <v>743</v>
      </c>
      <c r="DV70" s="86" t="s">
        <v>1050</v>
      </c>
      <c r="DW70" s="280">
        <v>194414</v>
      </c>
      <c r="DX70" s="288">
        <v>0</v>
      </c>
      <c r="DY70" s="280">
        <f>DW70+DX70</f>
        <v>194414</v>
      </c>
      <c r="DZ70" s="281">
        <f t="shared" si="30"/>
        <v>194414</v>
      </c>
      <c r="EA70" s="281">
        <f t="shared" si="69"/>
        <v>2916210</v>
      </c>
      <c r="EB70" s="278" t="str">
        <f t="shared" si="31"/>
        <v>NO CUMPLE</v>
      </c>
      <c r="EC70" s="278" t="s">
        <v>829</v>
      </c>
      <c r="ED70" s="278" t="s">
        <v>743</v>
      </c>
      <c r="EE70" s="86" t="s">
        <v>962</v>
      </c>
      <c r="EF70" s="86">
        <v>62955</v>
      </c>
      <c r="EG70" s="279">
        <v>0</v>
      </c>
      <c r="EH70" s="86">
        <f>EF70+EG70</f>
        <v>62955</v>
      </c>
      <c r="EI70" s="277">
        <f t="shared" si="32"/>
        <v>62955</v>
      </c>
      <c r="EJ70" s="277">
        <f t="shared" si="73"/>
        <v>944325</v>
      </c>
      <c r="EK70" s="278" t="str">
        <f t="shared" si="33"/>
        <v>NO CUMPLE</v>
      </c>
      <c r="EL70" s="278" t="s">
        <v>828</v>
      </c>
      <c r="EM70" s="278" t="s">
        <v>743</v>
      </c>
      <c r="EN70" s="86"/>
      <c r="EO70" s="86"/>
      <c r="EP70" s="276"/>
      <c r="EQ70" s="86">
        <v>0</v>
      </c>
      <c r="ER70" s="277">
        <f t="shared" si="34"/>
        <v>0</v>
      </c>
      <c r="ES70" s="277">
        <f t="shared" si="35"/>
        <v>0</v>
      </c>
      <c r="ET70" s="278" t="str">
        <f t="shared" si="36"/>
        <v>NO OFERTADO</v>
      </c>
      <c r="EU70" s="278"/>
      <c r="EV70" s="278" t="s">
        <v>743</v>
      </c>
      <c r="EW70" s="86">
        <v>0</v>
      </c>
      <c r="EX70" s="86">
        <v>0</v>
      </c>
      <c r="EY70" s="276">
        <v>0</v>
      </c>
      <c r="EZ70" s="86">
        <v>0</v>
      </c>
      <c r="FA70" s="277">
        <f t="shared" si="37"/>
        <v>0</v>
      </c>
      <c r="FB70" s="277">
        <f t="shared" si="38"/>
        <v>0</v>
      </c>
      <c r="FC70" s="278" t="str">
        <f t="shared" si="39"/>
        <v>NO OFERTADO</v>
      </c>
      <c r="FD70" s="278"/>
      <c r="FE70" s="278" t="s">
        <v>743</v>
      </c>
      <c r="FF70" s="86">
        <v>0</v>
      </c>
      <c r="FG70" s="86"/>
      <c r="FH70" s="279">
        <v>0</v>
      </c>
      <c r="FI70" s="86">
        <v>0</v>
      </c>
      <c r="FJ70" s="277">
        <f t="shared" si="40"/>
        <v>0</v>
      </c>
      <c r="FK70" s="277">
        <f t="shared" si="71"/>
        <v>0</v>
      </c>
      <c r="FL70" s="278" t="str">
        <f t="shared" si="41"/>
        <v>NO OFERTADO</v>
      </c>
      <c r="FM70" s="278"/>
      <c r="FN70" s="278" t="s">
        <v>743</v>
      </c>
      <c r="FO70" s="86"/>
      <c r="FP70" s="86"/>
      <c r="FQ70" s="279"/>
      <c r="FR70" s="86">
        <f>FP70+FQ70</f>
        <v>0</v>
      </c>
      <c r="FS70" s="277">
        <f t="shared" si="42"/>
        <v>0</v>
      </c>
      <c r="FT70" s="277">
        <f t="shared" si="43"/>
        <v>0</v>
      </c>
      <c r="FU70" s="278" t="str">
        <f t="shared" si="44"/>
        <v>NO OFERTADO</v>
      </c>
      <c r="FV70" s="278">
        <v>0</v>
      </c>
      <c r="FW70" s="278" t="s">
        <v>743</v>
      </c>
      <c r="FX70" s="86" t="s">
        <v>44</v>
      </c>
      <c r="FY70" s="86">
        <f>+GA70/1.19</f>
        <v>49152.100840336134</v>
      </c>
      <c r="FZ70" s="279">
        <f>+FY70*0.19</f>
        <v>9338.8991596638662</v>
      </c>
      <c r="GA70" s="86">
        <v>58491</v>
      </c>
      <c r="GB70" s="277">
        <f t="shared" si="45"/>
        <v>58491</v>
      </c>
      <c r="GC70" s="277">
        <f t="shared" si="46"/>
        <v>877365</v>
      </c>
      <c r="GD70" s="278" t="str">
        <f t="shared" si="47"/>
        <v>NO CUMPLE</v>
      </c>
      <c r="GE70" s="278" t="s">
        <v>828</v>
      </c>
      <c r="GF70" s="278" t="s">
        <v>743</v>
      </c>
      <c r="GG70" s="25"/>
    </row>
    <row r="71" spans="1:189" s="19" customFormat="1" x14ac:dyDescent="0.2">
      <c r="A71" s="290">
        <v>62</v>
      </c>
      <c r="B71" s="78" t="s">
        <v>109</v>
      </c>
      <c r="C71" s="77" t="s">
        <v>441</v>
      </c>
      <c r="D71" s="123">
        <v>1</v>
      </c>
      <c r="E71" s="309" t="s">
        <v>32</v>
      </c>
      <c r="F71" s="316">
        <v>276.08</v>
      </c>
      <c r="G71" s="123">
        <v>463</v>
      </c>
      <c r="H71" s="86">
        <f t="shared" si="48"/>
        <v>127825.04</v>
      </c>
      <c r="I71" s="86"/>
      <c r="J71" s="86"/>
      <c r="K71" s="279">
        <f t="shared" ref="K71:K89" si="162">+J71*19%</f>
        <v>0</v>
      </c>
      <c r="L71" s="86">
        <f t="shared" si="50"/>
        <v>0</v>
      </c>
      <c r="M71" s="277">
        <f t="shared" si="0"/>
        <v>0</v>
      </c>
      <c r="N71" s="277">
        <f t="shared" si="51"/>
        <v>0</v>
      </c>
      <c r="O71" s="278" t="str">
        <f t="shared" si="1"/>
        <v>NO OFERTADO</v>
      </c>
      <c r="P71" s="278"/>
      <c r="Q71" s="278" t="s">
        <v>743</v>
      </c>
      <c r="R71" s="278" t="s">
        <v>1003</v>
      </c>
      <c r="S71" s="86">
        <v>210</v>
      </c>
      <c r="T71" s="279">
        <v>39.9</v>
      </c>
      <c r="U71" s="86">
        <v>249.9</v>
      </c>
      <c r="V71" s="277">
        <f t="shared" si="2"/>
        <v>249.9</v>
      </c>
      <c r="W71" s="277">
        <f t="shared" si="52"/>
        <v>115703.7</v>
      </c>
      <c r="X71" s="278" t="str">
        <f t="shared" si="3"/>
        <v>CUMPLE</v>
      </c>
      <c r="Y71" s="278" t="s">
        <v>828</v>
      </c>
      <c r="Z71" s="314" t="s">
        <v>822</v>
      </c>
      <c r="AA71" s="311" t="s">
        <v>935</v>
      </c>
      <c r="AB71" s="86">
        <v>1622</v>
      </c>
      <c r="AC71" s="279">
        <v>308</v>
      </c>
      <c r="AD71" s="285">
        <f t="shared" si="74"/>
        <v>1930</v>
      </c>
      <c r="AE71" s="277">
        <f t="shared" si="131"/>
        <v>1930</v>
      </c>
      <c r="AF71" s="277">
        <f t="shared" si="5"/>
        <v>893590</v>
      </c>
      <c r="AG71" s="278" t="str">
        <f t="shared" si="6"/>
        <v>NO CUMPLE</v>
      </c>
      <c r="AH71" s="278" t="s">
        <v>828</v>
      </c>
      <c r="AI71" s="278" t="s">
        <v>743</v>
      </c>
      <c r="AJ71" s="86"/>
      <c r="AK71" s="86"/>
      <c r="AL71" s="279"/>
      <c r="AM71" s="86">
        <f t="shared" si="54"/>
        <v>0</v>
      </c>
      <c r="AN71" s="277">
        <f t="shared" si="7"/>
        <v>0</v>
      </c>
      <c r="AO71" s="277">
        <f t="shared" si="8"/>
        <v>0</v>
      </c>
      <c r="AP71" s="278" t="str">
        <f t="shared" si="9"/>
        <v>NO OFERTADO</v>
      </c>
      <c r="AQ71" s="278"/>
      <c r="AR71" s="278" t="s">
        <v>743</v>
      </c>
      <c r="AS71" s="86" t="s">
        <v>1009</v>
      </c>
      <c r="AT71" s="86">
        <v>232</v>
      </c>
      <c r="AU71" s="279">
        <v>44</v>
      </c>
      <c r="AV71" s="86">
        <f t="shared" ref="AV71:AV73" si="163">AT71+AU71</f>
        <v>276</v>
      </c>
      <c r="AW71" s="277">
        <f t="shared" si="10"/>
        <v>276</v>
      </c>
      <c r="AX71" s="277">
        <f t="shared" si="75"/>
        <v>127788</v>
      </c>
      <c r="AY71" s="278" t="str">
        <f t="shared" si="11"/>
        <v>CUMPLE</v>
      </c>
      <c r="AZ71" s="278" t="s">
        <v>828</v>
      </c>
      <c r="BA71" s="278" t="s">
        <v>822</v>
      </c>
      <c r="BB71" s="86"/>
      <c r="BC71" s="86"/>
      <c r="BD71" s="279"/>
      <c r="BE71" s="86">
        <f t="shared" si="57"/>
        <v>0</v>
      </c>
      <c r="BF71" s="277">
        <f t="shared" si="12"/>
        <v>0</v>
      </c>
      <c r="BG71" s="277">
        <f t="shared" si="58"/>
        <v>0</v>
      </c>
      <c r="BH71" s="278" t="str">
        <f t="shared" si="13"/>
        <v>NO OFERTADO</v>
      </c>
      <c r="BI71" s="278">
        <v>0</v>
      </c>
      <c r="BJ71" s="278" t="s">
        <v>743</v>
      </c>
      <c r="BK71" s="86"/>
      <c r="BL71" s="86"/>
      <c r="BM71" s="276"/>
      <c r="BN71" s="280">
        <f t="shared" ref="BN71:BN73" si="164">BL71+BM71</f>
        <v>0</v>
      </c>
      <c r="BO71" s="281">
        <f t="shared" si="14"/>
        <v>0</v>
      </c>
      <c r="BP71" s="281">
        <f t="shared" si="15"/>
        <v>0</v>
      </c>
      <c r="BQ71" s="278" t="str">
        <f t="shared" si="154"/>
        <v>NO OFERTADO</v>
      </c>
      <c r="BR71" s="278">
        <f>VLOOKUP(B71,'[1]ANEXO TECNICO'!$B$3:$P$334,15,0)</f>
        <v>0</v>
      </c>
      <c r="BS71" s="278" t="s">
        <v>743</v>
      </c>
      <c r="BT71" s="280"/>
      <c r="BU71" s="280"/>
      <c r="BV71" s="282"/>
      <c r="BW71" s="280"/>
      <c r="BX71" s="277">
        <v>0</v>
      </c>
      <c r="BY71" s="277">
        <f t="shared" si="16"/>
        <v>0</v>
      </c>
      <c r="BZ71" s="278" t="str">
        <f t="shared" si="17"/>
        <v>NO OFERTADO</v>
      </c>
      <c r="CA71" s="278"/>
      <c r="CB71" s="278" t="s">
        <v>743</v>
      </c>
      <c r="CC71" s="291" t="s">
        <v>772</v>
      </c>
      <c r="CD71" s="291">
        <v>5200</v>
      </c>
      <c r="CE71" s="292">
        <f>+CD71*0.19</f>
        <v>988</v>
      </c>
      <c r="CF71" s="285">
        <f t="shared" ref="CF71:CF73" si="165">CD71+CE71</f>
        <v>6188</v>
      </c>
      <c r="CG71" s="287">
        <f t="shared" si="62"/>
        <v>6188</v>
      </c>
      <c r="CH71" s="277">
        <f t="shared" si="18"/>
        <v>2865044</v>
      </c>
      <c r="CI71" s="278" t="str">
        <f t="shared" si="19"/>
        <v>NO CUMPLE</v>
      </c>
      <c r="CJ71" s="278" t="s">
        <v>828</v>
      </c>
      <c r="CK71" s="278" t="s">
        <v>743</v>
      </c>
      <c r="CL71" s="86"/>
      <c r="CM71" s="86"/>
      <c r="CN71" s="276"/>
      <c r="CO71" s="86">
        <f t="shared" ref="CO71:CO73" si="166">CM71+CN71</f>
        <v>0</v>
      </c>
      <c r="CP71" s="277">
        <f t="shared" si="20"/>
        <v>0</v>
      </c>
      <c r="CQ71" s="277">
        <f t="shared" si="21"/>
        <v>0</v>
      </c>
      <c r="CR71" s="278" t="str">
        <f t="shared" si="22"/>
        <v>NO OFERTADO</v>
      </c>
      <c r="CS71" s="278"/>
      <c r="CT71" s="278" t="s">
        <v>743</v>
      </c>
      <c r="CU71" s="86"/>
      <c r="CV71" s="280"/>
      <c r="CW71" s="282"/>
      <c r="CX71" s="280">
        <f t="shared" ref="CX71:CX73" si="167">CV71+CW71</f>
        <v>0</v>
      </c>
      <c r="CY71" s="281">
        <f t="shared" si="23"/>
        <v>0</v>
      </c>
      <c r="CZ71" s="281">
        <f t="shared" si="24"/>
        <v>0</v>
      </c>
      <c r="DA71" s="278" t="str">
        <f t="shared" si="25"/>
        <v>NO OFERTADO</v>
      </c>
      <c r="DB71" s="278"/>
      <c r="DC71" s="278" t="s">
        <v>743</v>
      </c>
      <c r="DD71" s="86"/>
      <c r="DE71" s="86"/>
      <c r="DF71" s="276"/>
      <c r="DG71" s="86">
        <f t="shared" ref="DG71:DG73" si="168">DE71+DF71</f>
        <v>0</v>
      </c>
      <c r="DH71" s="277">
        <f t="shared" si="26"/>
        <v>0</v>
      </c>
      <c r="DI71" s="277">
        <f t="shared" si="66"/>
        <v>0</v>
      </c>
      <c r="DJ71" s="278" t="str">
        <f t="shared" si="67"/>
        <v>NO OFERTADO</v>
      </c>
      <c r="DK71" s="278"/>
      <c r="DL71" s="278" t="s">
        <v>743</v>
      </c>
      <c r="DM71" s="86"/>
      <c r="DN71" s="86"/>
      <c r="DO71" s="276"/>
      <c r="DP71" s="86">
        <v>0</v>
      </c>
      <c r="DQ71" s="277">
        <f t="shared" si="27"/>
        <v>0</v>
      </c>
      <c r="DR71" s="277">
        <f t="shared" si="28"/>
        <v>0</v>
      </c>
      <c r="DS71" s="278" t="str">
        <f t="shared" si="29"/>
        <v>NO OFERTADO</v>
      </c>
      <c r="DT71" s="278"/>
      <c r="DU71" s="278" t="s">
        <v>743</v>
      </c>
      <c r="DV71" s="86"/>
      <c r="DW71" s="86"/>
      <c r="DX71" s="279"/>
      <c r="DY71" s="86">
        <f t="shared" ref="DY71:DY73" si="169">DW71+DX71</f>
        <v>0</v>
      </c>
      <c r="DZ71" s="277">
        <f t="shared" si="30"/>
        <v>0</v>
      </c>
      <c r="EA71" s="277">
        <f t="shared" si="69"/>
        <v>0</v>
      </c>
      <c r="EB71" s="278" t="str">
        <f t="shared" si="31"/>
        <v>NO OFERTADO</v>
      </c>
      <c r="EC71" s="278"/>
      <c r="ED71" s="278" t="s">
        <v>743</v>
      </c>
      <c r="EE71" s="86" t="s">
        <v>963</v>
      </c>
      <c r="EF71" s="86">
        <v>268.06722689075633</v>
      </c>
      <c r="EG71" s="279">
        <v>50.932773109243705</v>
      </c>
      <c r="EH71" s="86">
        <f t="shared" ref="EH71:EH73" si="170">EF71+EG71</f>
        <v>319.00000000000006</v>
      </c>
      <c r="EI71" s="277">
        <f t="shared" si="32"/>
        <v>319.00000000000006</v>
      </c>
      <c r="EJ71" s="277">
        <f t="shared" si="73"/>
        <v>147697.00000000003</v>
      </c>
      <c r="EK71" s="278" t="str">
        <f t="shared" si="33"/>
        <v>CUMPLE</v>
      </c>
      <c r="EL71" s="278" t="s">
        <v>828</v>
      </c>
      <c r="EM71" s="278" t="s">
        <v>822</v>
      </c>
      <c r="EN71" s="86"/>
      <c r="EO71" s="86"/>
      <c r="EP71" s="276"/>
      <c r="EQ71" s="86">
        <v>0</v>
      </c>
      <c r="ER71" s="277">
        <f t="shared" si="34"/>
        <v>0</v>
      </c>
      <c r="ES71" s="277">
        <f t="shared" si="35"/>
        <v>0</v>
      </c>
      <c r="ET71" s="278" t="str">
        <f t="shared" si="36"/>
        <v>NO OFERTADO</v>
      </c>
      <c r="EU71" s="278"/>
      <c r="EV71" s="278" t="s">
        <v>743</v>
      </c>
      <c r="EW71" s="86">
        <v>0</v>
      </c>
      <c r="EX71" s="86">
        <v>0</v>
      </c>
      <c r="EY71" s="276">
        <v>0</v>
      </c>
      <c r="EZ71" s="86">
        <v>0</v>
      </c>
      <c r="FA71" s="277">
        <f t="shared" si="37"/>
        <v>0</v>
      </c>
      <c r="FB71" s="277">
        <f t="shared" si="38"/>
        <v>0</v>
      </c>
      <c r="FC71" s="278" t="str">
        <f t="shared" si="39"/>
        <v>NO OFERTADO</v>
      </c>
      <c r="FD71" s="278"/>
      <c r="FE71" s="278" t="s">
        <v>743</v>
      </c>
      <c r="FF71" s="86">
        <v>0</v>
      </c>
      <c r="FG71" s="86"/>
      <c r="FH71" s="279">
        <v>0</v>
      </c>
      <c r="FI71" s="86">
        <v>0</v>
      </c>
      <c r="FJ71" s="277">
        <f t="shared" si="40"/>
        <v>0</v>
      </c>
      <c r="FK71" s="277">
        <f t="shared" si="71"/>
        <v>0</v>
      </c>
      <c r="FL71" s="278" t="str">
        <f t="shared" si="41"/>
        <v>NO OFERTADO</v>
      </c>
      <c r="FM71" s="278"/>
      <c r="FN71" s="278" t="s">
        <v>743</v>
      </c>
      <c r="FO71" s="86"/>
      <c r="FP71" s="86"/>
      <c r="FQ71" s="279"/>
      <c r="FR71" s="86">
        <f t="shared" ref="FR71:FR73" si="171">FP71+FQ71</f>
        <v>0</v>
      </c>
      <c r="FS71" s="277">
        <f t="shared" si="42"/>
        <v>0</v>
      </c>
      <c r="FT71" s="277">
        <f t="shared" si="43"/>
        <v>0</v>
      </c>
      <c r="FU71" s="278" t="str">
        <f t="shared" si="44"/>
        <v>NO OFERTADO</v>
      </c>
      <c r="FV71" s="278">
        <v>0</v>
      </c>
      <c r="FW71" s="278" t="s">
        <v>743</v>
      </c>
      <c r="FX71" s="86"/>
      <c r="FY71" s="86"/>
      <c r="FZ71" s="279"/>
      <c r="GA71" s="86"/>
      <c r="GB71" s="277">
        <f t="shared" si="45"/>
        <v>0</v>
      </c>
      <c r="GC71" s="277">
        <f t="shared" si="46"/>
        <v>0</v>
      </c>
      <c r="GD71" s="278" t="str">
        <f t="shared" si="47"/>
        <v>NO OFERTADO</v>
      </c>
      <c r="GE71" s="278"/>
      <c r="GF71" s="278" t="s">
        <v>743</v>
      </c>
      <c r="GG71" s="25"/>
    </row>
    <row r="72" spans="1:189" s="19" customFormat="1" ht="38.25" x14ac:dyDescent="0.2">
      <c r="A72" s="275">
        <v>63</v>
      </c>
      <c r="B72" s="78" t="s">
        <v>110</v>
      </c>
      <c r="C72" s="77" t="s">
        <v>442</v>
      </c>
      <c r="D72" s="123">
        <v>1</v>
      </c>
      <c r="E72" s="309" t="s">
        <v>32</v>
      </c>
      <c r="F72" s="316">
        <v>97161.12</v>
      </c>
      <c r="G72" s="123">
        <v>1</v>
      </c>
      <c r="H72" s="86">
        <f t="shared" si="48"/>
        <v>97161.12</v>
      </c>
      <c r="I72" s="86"/>
      <c r="J72" s="86"/>
      <c r="K72" s="279">
        <f t="shared" si="162"/>
        <v>0</v>
      </c>
      <c r="L72" s="86">
        <f t="shared" si="50"/>
        <v>0</v>
      </c>
      <c r="M72" s="277">
        <f t="shared" si="0"/>
        <v>0</v>
      </c>
      <c r="N72" s="277">
        <f t="shared" si="51"/>
        <v>0</v>
      </c>
      <c r="O72" s="278" t="str">
        <f t="shared" si="1"/>
        <v>NO OFERTADO</v>
      </c>
      <c r="P72" s="278"/>
      <c r="Q72" s="278" t="s">
        <v>743</v>
      </c>
      <c r="R72" s="278"/>
      <c r="S72" s="86"/>
      <c r="T72" s="279"/>
      <c r="U72" s="86"/>
      <c r="V72" s="277">
        <f t="shared" si="2"/>
        <v>0</v>
      </c>
      <c r="W72" s="277">
        <f t="shared" si="52"/>
        <v>0</v>
      </c>
      <c r="X72" s="278" t="str">
        <f t="shared" si="3"/>
        <v>NO OFERTADO</v>
      </c>
      <c r="Y72" s="278">
        <v>0</v>
      </c>
      <c r="Z72" s="314" t="s">
        <v>743</v>
      </c>
      <c r="AA72" s="311"/>
      <c r="AB72" s="86"/>
      <c r="AC72" s="276"/>
      <c r="AD72" s="86">
        <f t="shared" si="74"/>
        <v>0</v>
      </c>
      <c r="AE72" s="277">
        <f t="shared" si="131"/>
        <v>0</v>
      </c>
      <c r="AF72" s="277">
        <f t="shared" si="5"/>
        <v>0</v>
      </c>
      <c r="AG72" s="278" t="str">
        <f t="shared" si="6"/>
        <v>NO OFERTADO</v>
      </c>
      <c r="AH72" s="278"/>
      <c r="AI72" s="278" t="s">
        <v>743</v>
      </c>
      <c r="AJ72" s="86"/>
      <c r="AK72" s="86"/>
      <c r="AL72" s="279"/>
      <c r="AM72" s="86">
        <f t="shared" si="54"/>
        <v>0</v>
      </c>
      <c r="AN72" s="277">
        <f t="shared" si="7"/>
        <v>0</v>
      </c>
      <c r="AO72" s="277">
        <f t="shared" si="8"/>
        <v>0</v>
      </c>
      <c r="AP72" s="278" t="str">
        <f t="shared" si="9"/>
        <v>NO OFERTADO</v>
      </c>
      <c r="AQ72" s="278"/>
      <c r="AR72" s="278" t="s">
        <v>743</v>
      </c>
      <c r="AS72" s="86"/>
      <c r="AT72" s="86"/>
      <c r="AU72" s="276"/>
      <c r="AV72" s="86">
        <f t="shared" si="163"/>
        <v>0</v>
      </c>
      <c r="AW72" s="277">
        <f t="shared" si="10"/>
        <v>0</v>
      </c>
      <c r="AX72" s="277">
        <f t="shared" si="75"/>
        <v>0</v>
      </c>
      <c r="AY72" s="278" t="str">
        <f t="shared" si="11"/>
        <v>NO OFERTADO</v>
      </c>
      <c r="AZ72" s="278"/>
      <c r="BA72" s="278" t="s">
        <v>743</v>
      </c>
      <c r="BB72" s="86" t="s">
        <v>747</v>
      </c>
      <c r="BC72" s="86">
        <v>81648</v>
      </c>
      <c r="BD72" s="279">
        <v>15513.12</v>
      </c>
      <c r="BE72" s="86">
        <f t="shared" si="57"/>
        <v>97161.12</v>
      </c>
      <c r="BF72" s="277">
        <f t="shared" si="12"/>
        <v>97161.12</v>
      </c>
      <c r="BG72" s="277">
        <f t="shared" si="58"/>
        <v>97161.12</v>
      </c>
      <c r="BH72" s="278" t="str">
        <f t="shared" si="13"/>
        <v>CUMPLE</v>
      </c>
      <c r="BI72" s="278" t="s">
        <v>829</v>
      </c>
      <c r="BJ72" s="278" t="s">
        <v>743</v>
      </c>
      <c r="BK72" s="86" t="s">
        <v>942</v>
      </c>
      <c r="BL72" s="86">
        <v>63846</v>
      </c>
      <c r="BM72" s="279">
        <v>12130.74</v>
      </c>
      <c r="BN72" s="280">
        <f t="shared" si="164"/>
        <v>75976.740000000005</v>
      </c>
      <c r="BO72" s="281">
        <f t="shared" si="14"/>
        <v>75976.740000000005</v>
      </c>
      <c r="BP72" s="281">
        <f t="shared" si="15"/>
        <v>75976.740000000005</v>
      </c>
      <c r="BQ72" s="278" t="str">
        <f t="shared" ref="BQ72:BQ83" si="172">+IF(BN72=0,"NO OFERTADO",IF(BN72&lt;=($F72*(1+$GE$4)),"CUMPLE","NO CUMPLE"))</f>
        <v>CUMPLE</v>
      </c>
      <c r="BR72" s="278" t="str">
        <f>VLOOKUP(B72,'[1]ANEXO TECNICO'!$B$3:$P$334,15,0)</f>
        <v>CUMPLE</v>
      </c>
      <c r="BS72" s="278" t="s">
        <v>822</v>
      </c>
      <c r="BT72" s="280"/>
      <c r="BU72" s="280"/>
      <c r="BV72" s="282"/>
      <c r="BW72" s="280"/>
      <c r="BX72" s="277">
        <v>0</v>
      </c>
      <c r="BY72" s="277">
        <f t="shared" si="16"/>
        <v>0</v>
      </c>
      <c r="BZ72" s="278" t="str">
        <f t="shared" si="17"/>
        <v>NO OFERTADO</v>
      </c>
      <c r="CA72" s="278"/>
      <c r="CB72" s="278" t="s">
        <v>743</v>
      </c>
      <c r="CC72" s="283"/>
      <c r="CD72" s="283"/>
      <c r="CE72" s="276"/>
      <c r="CF72" s="86">
        <f t="shared" si="165"/>
        <v>0</v>
      </c>
      <c r="CG72" s="277">
        <f t="shared" si="62"/>
        <v>0</v>
      </c>
      <c r="CH72" s="277">
        <f t="shared" si="18"/>
        <v>0</v>
      </c>
      <c r="CI72" s="278" t="str">
        <f t="shared" si="19"/>
        <v>NO OFERTADO</v>
      </c>
      <c r="CJ72" s="278"/>
      <c r="CK72" s="278" t="s">
        <v>743</v>
      </c>
      <c r="CL72" s="86"/>
      <c r="CM72" s="86"/>
      <c r="CN72" s="276"/>
      <c r="CO72" s="86">
        <f t="shared" si="166"/>
        <v>0</v>
      </c>
      <c r="CP72" s="277">
        <f t="shared" si="20"/>
        <v>0</v>
      </c>
      <c r="CQ72" s="277">
        <f t="shared" si="21"/>
        <v>0</v>
      </c>
      <c r="CR72" s="278" t="str">
        <f t="shared" si="22"/>
        <v>NO OFERTADO</v>
      </c>
      <c r="CS72" s="278"/>
      <c r="CT72" s="278" t="s">
        <v>743</v>
      </c>
      <c r="CU72" s="86" t="s">
        <v>747</v>
      </c>
      <c r="CV72" s="280">
        <v>73200</v>
      </c>
      <c r="CW72" s="288">
        <f t="shared" ref="CW72:CW83" si="173">+CV72*0.19</f>
        <v>13908</v>
      </c>
      <c r="CX72" s="280">
        <f t="shared" si="167"/>
        <v>87108</v>
      </c>
      <c r="CY72" s="281">
        <f t="shared" si="23"/>
        <v>87108</v>
      </c>
      <c r="CZ72" s="281">
        <f t="shared" si="24"/>
        <v>87108</v>
      </c>
      <c r="DA72" s="278" t="str">
        <f t="shared" si="25"/>
        <v>CUMPLE</v>
      </c>
      <c r="DB72" s="278" t="s">
        <v>828</v>
      </c>
      <c r="DC72" s="278" t="s">
        <v>822</v>
      </c>
      <c r="DD72" s="86"/>
      <c r="DE72" s="86"/>
      <c r="DF72" s="276"/>
      <c r="DG72" s="86">
        <f t="shared" si="168"/>
        <v>0</v>
      </c>
      <c r="DH72" s="277">
        <f t="shared" si="26"/>
        <v>0</v>
      </c>
      <c r="DI72" s="277">
        <f t="shared" si="66"/>
        <v>0</v>
      </c>
      <c r="DJ72" s="278" t="str">
        <f t="shared" si="67"/>
        <v>NO OFERTADO</v>
      </c>
      <c r="DK72" s="278"/>
      <c r="DL72" s="278" t="s">
        <v>743</v>
      </c>
      <c r="DM72" s="86"/>
      <c r="DN72" s="86"/>
      <c r="DO72" s="276"/>
      <c r="DP72" s="86">
        <v>0</v>
      </c>
      <c r="DQ72" s="277">
        <f t="shared" si="27"/>
        <v>0</v>
      </c>
      <c r="DR72" s="277">
        <f t="shared" si="28"/>
        <v>0</v>
      </c>
      <c r="DS72" s="278" t="str">
        <f t="shared" si="29"/>
        <v>NO OFERTADO</v>
      </c>
      <c r="DT72" s="278"/>
      <c r="DU72" s="278" t="s">
        <v>743</v>
      </c>
      <c r="DV72" s="86"/>
      <c r="DW72" s="86"/>
      <c r="DX72" s="279"/>
      <c r="DY72" s="86">
        <f t="shared" si="169"/>
        <v>0</v>
      </c>
      <c r="DZ72" s="277">
        <f t="shared" si="30"/>
        <v>0</v>
      </c>
      <c r="EA72" s="277">
        <f t="shared" si="69"/>
        <v>0</v>
      </c>
      <c r="EB72" s="278" t="str">
        <f t="shared" si="31"/>
        <v>NO OFERTADO</v>
      </c>
      <c r="EC72" s="278"/>
      <c r="ED72" s="278" t="s">
        <v>743</v>
      </c>
      <c r="EE72" s="86" t="s">
        <v>953</v>
      </c>
      <c r="EF72" s="86">
        <v>0</v>
      </c>
      <c r="EG72" s="279">
        <v>0</v>
      </c>
      <c r="EH72" s="86">
        <f t="shared" si="170"/>
        <v>0</v>
      </c>
      <c r="EI72" s="277">
        <f t="shared" si="32"/>
        <v>0</v>
      </c>
      <c r="EJ72" s="277">
        <f t="shared" si="73"/>
        <v>0</v>
      </c>
      <c r="EK72" s="278" t="str">
        <f t="shared" si="33"/>
        <v>NO OFERTADO</v>
      </c>
      <c r="EL72" s="278" t="s">
        <v>978</v>
      </c>
      <c r="EM72" s="278" t="s">
        <v>743</v>
      </c>
      <c r="EN72" s="86" t="s">
        <v>44</v>
      </c>
      <c r="EO72" s="86">
        <v>74380</v>
      </c>
      <c r="EP72" s="276">
        <v>14132</v>
      </c>
      <c r="EQ72" s="86">
        <v>88512</v>
      </c>
      <c r="ER72" s="277">
        <f t="shared" si="34"/>
        <v>88512</v>
      </c>
      <c r="ES72" s="277">
        <f t="shared" si="35"/>
        <v>88512</v>
      </c>
      <c r="ET72" s="278" t="str">
        <f t="shared" si="36"/>
        <v>CUMPLE</v>
      </c>
      <c r="EU72" s="278" t="s">
        <v>829</v>
      </c>
      <c r="EV72" s="278" t="s">
        <v>743</v>
      </c>
      <c r="EW72" s="86">
        <v>0</v>
      </c>
      <c r="EX72" s="86">
        <v>0</v>
      </c>
      <c r="EY72" s="276">
        <v>0</v>
      </c>
      <c r="EZ72" s="86">
        <v>0</v>
      </c>
      <c r="FA72" s="277">
        <f t="shared" si="37"/>
        <v>0</v>
      </c>
      <c r="FB72" s="277">
        <f t="shared" si="38"/>
        <v>0</v>
      </c>
      <c r="FC72" s="278" t="str">
        <f t="shared" si="39"/>
        <v>NO OFERTADO</v>
      </c>
      <c r="FD72" s="278"/>
      <c r="FE72" s="278" t="s">
        <v>743</v>
      </c>
      <c r="FF72" s="86">
        <v>0</v>
      </c>
      <c r="FG72" s="86"/>
      <c r="FH72" s="279">
        <v>0</v>
      </c>
      <c r="FI72" s="86">
        <v>0</v>
      </c>
      <c r="FJ72" s="277">
        <f t="shared" si="40"/>
        <v>0</v>
      </c>
      <c r="FK72" s="277">
        <f t="shared" si="71"/>
        <v>0</v>
      </c>
      <c r="FL72" s="278" t="str">
        <f t="shared" si="41"/>
        <v>NO OFERTADO</v>
      </c>
      <c r="FM72" s="278"/>
      <c r="FN72" s="278" t="s">
        <v>743</v>
      </c>
      <c r="FO72" s="86"/>
      <c r="FP72" s="86"/>
      <c r="FQ72" s="279"/>
      <c r="FR72" s="86">
        <f t="shared" si="171"/>
        <v>0</v>
      </c>
      <c r="FS72" s="277">
        <f t="shared" si="42"/>
        <v>0</v>
      </c>
      <c r="FT72" s="277">
        <f t="shared" si="43"/>
        <v>0</v>
      </c>
      <c r="FU72" s="278" t="str">
        <f t="shared" si="44"/>
        <v>NO OFERTADO</v>
      </c>
      <c r="FV72" s="278">
        <v>0</v>
      </c>
      <c r="FW72" s="278" t="s">
        <v>743</v>
      </c>
      <c r="FX72" s="86"/>
      <c r="FY72" s="86"/>
      <c r="FZ72" s="279"/>
      <c r="GA72" s="86"/>
      <c r="GB72" s="277">
        <f t="shared" si="45"/>
        <v>0</v>
      </c>
      <c r="GC72" s="277">
        <f t="shared" si="46"/>
        <v>0</v>
      </c>
      <c r="GD72" s="278" t="str">
        <f t="shared" si="47"/>
        <v>NO OFERTADO</v>
      </c>
      <c r="GE72" s="278"/>
      <c r="GF72" s="278" t="s">
        <v>743</v>
      </c>
      <c r="GG72" s="25"/>
    </row>
    <row r="73" spans="1:189" s="19" customFormat="1" ht="38.25" x14ac:dyDescent="0.2">
      <c r="A73" s="290">
        <v>64</v>
      </c>
      <c r="B73" s="78" t="s">
        <v>111</v>
      </c>
      <c r="C73" s="77" t="s">
        <v>443</v>
      </c>
      <c r="D73" s="123">
        <v>1</v>
      </c>
      <c r="E73" s="309" t="s">
        <v>32</v>
      </c>
      <c r="F73" s="316">
        <v>141629.04</v>
      </c>
      <c r="G73" s="123">
        <v>2</v>
      </c>
      <c r="H73" s="86">
        <f t="shared" si="48"/>
        <v>283258.08</v>
      </c>
      <c r="I73" s="86"/>
      <c r="J73" s="86"/>
      <c r="K73" s="279">
        <f t="shared" si="162"/>
        <v>0</v>
      </c>
      <c r="L73" s="86">
        <f t="shared" si="50"/>
        <v>0</v>
      </c>
      <c r="M73" s="277">
        <f t="shared" si="0"/>
        <v>0</v>
      </c>
      <c r="N73" s="277">
        <f t="shared" si="51"/>
        <v>0</v>
      </c>
      <c r="O73" s="278" t="str">
        <f t="shared" si="1"/>
        <v>NO OFERTADO</v>
      </c>
      <c r="P73" s="278"/>
      <c r="Q73" s="278" t="s">
        <v>743</v>
      </c>
      <c r="R73" s="278"/>
      <c r="S73" s="86"/>
      <c r="T73" s="279"/>
      <c r="U73" s="86"/>
      <c r="V73" s="277">
        <f t="shared" si="2"/>
        <v>0</v>
      </c>
      <c r="W73" s="277">
        <f t="shared" si="52"/>
        <v>0</v>
      </c>
      <c r="X73" s="278" t="str">
        <f t="shared" si="3"/>
        <v>NO OFERTADO</v>
      </c>
      <c r="Y73" s="278">
        <v>0</v>
      </c>
      <c r="Z73" s="314" t="s">
        <v>743</v>
      </c>
      <c r="AA73" s="311"/>
      <c r="AB73" s="86"/>
      <c r="AC73" s="276"/>
      <c r="AD73" s="86">
        <f t="shared" si="74"/>
        <v>0</v>
      </c>
      <c r="AE73" s="277">
        <f t="shared" si="131"/>
        <v>0</v>
      </c>
      <c r="AF73" s="277">
        <f t="shared" si="5"/>
        <v>0</v>
      </c>
      <c r="AG73" s="278" t="str">
        <f t="shared" si="6"/>
        <v>NO OFERTADO</v>
      </c>
      <c r="AH73" s="278"/>
      <c r="AI73" s="278" t="s">
        <v>743</v>
      </c>
      <c r="AJ73" s="86"/>
      <c r="AK73" s="86"/>
      <c r="AL73" s="279"/>
      <c r="AM73" s="86">
        <f t="shared" si="54"/>
        <v>0</v>
      </c>
      <c r="AN73" s="277">
        <f t="shared" si="7"/>
        <v>0</v>
      </c>
      <c r="AO73" s="277">
        <f t="shared" si="8"/>
        <v>0</v>
      </c>
      <c r="AP73" s="278" t="str">
        <f t="shared" si="9"/>
        <v>NO OFERTADO</v>
      </c>
      <c r="AQ73" s="278"/>
      <c r="AR73" s="278" t="s">
        <v>743</v>
      </c>
      <c r="AS73" s="86"/>
      <c r="AT73" s="86"/>
      <c r="AU73" s="276"/>
      <c r="AV73" s="86">
        <f t="shared" si="163"/>
        <v>0</v>
      </c>
      <c r="AW73" s="277">
        <f t="shared" si="10"/>
        <v>0</v>
      </c>
      <c r="AX73" s="277">
        <f t="shared" si="75"/>
        <v>0</v>
      </c>
      <c r="AY73" s="278" t="str">
        <f t="shared" si="11"/>
        <v>NO OFERTADO</v>
      </c>
      <c r="AZ73" s="278"/>
      <c r="BA73" s="278" t="s">
        <v>743</v>
      </c>
      <c r="BB73" s="86" t="s">
        <v>747</v>
      </c>
      <c r="BC73" s="86">
        <v>119016.00000000001</v>
      </c>
      <c r="BD73" s="279">
        <v>22613.040000000005</v>
      </c>
      <c r="BE73" s="86">
        <f t="shared" si="57"/>
        <v>141629.04</v>
      </c>
      <c r="BF73" s="277">
        <f t="shared" si="12"/>
        <v>141629.04</v>
      </c>
      <c r="BG73" s="277">
        <f t="shared" si="58"/>
        <v>283258.08</v>
      </c>
      <c r="BH73" s="278" t="str">
        <f t="shared" si="13"/>
        <v>CUMPLE</v>
      </c>
      <c r="BI73" s="278" t="s">
        <v>829</v>
      </c>
      <c r="BJ73" s="278" t="s">
        <v>743</v>
      </c>
      <c r="BK73" s="86" t="s">
        <v>942</v>
      </c>
      <c r="BL73" s="86">
        <v>95010</v>
      </c>
      <c r="BM73" s="279">
        <v>18051.900000000001</v>
      </c>
      <c r="BN73" s="280">
        <f t="shared" si="164"/>
        <v>113061.9</v>
      </c>
      <c r="BO73" s="281">
        <f t="shared" si="14"/>
        <v>113061.9</v>
      </c>
      <c r="BP73" s="281">
        <f t="shared" si="15"/>
        <v>226123.8</v>
      </c>
      <c r="BQ73" s="278" t="str">
        <f t="shared" si="172"/>
        <v>CUMPLE</v>
      </c>
      <c r="BR73" s="278" t="str">
        <f>VLOOKUP(B73,'[1]ANEXO TECNICO'!$B$3:$P$334,15,0)</f>
        <v>CUMPLE</v>
      </c>
      <c r="BS73" s="278" t="s">
        <v>822</v>
      </c>
      <c r="BT73" s="280"/>
      <c r="BU73" s="280"/>
      <c r="BV73" s="282"/>
      <c r="BW73" s="280"/>
      <c r="BX73" s="277">
        <v>0</v>
      </c>
      <c r="BY73" s="277">
        <f t="shared" si="16"/>
        <v>0</v>
      </c>
      <c r="BZ73" s="278" t="str">
        <f t="shared" si="17"/>
        <v>NO OFERTADO</v>
      </c>
      <c r="CA73" s="278"/>
      <c r="CB73" s="278" t="s">
        <v>743</v>
      </c>
      <c r="CC73" s="283"/>
      <c r="CD73" s="283"/>
      <c r="CE73" s="276"/>
      <c r="CF73" s="86">
        <f t="shared" si="165"/>
        <v>0</v>
      </c>
      <c r="CG73" s="277">
        <f t="shared" si="62"/>
        <v>0</v>
      </c>
      <c r="CH73" s="277">
        <f t="shared" si="18"/>
        <v>0</v>
      </c>
      <c r="CI73" s="278" t="str">
        <f t="shared" si="19"/>
        <v>NO OFERTADO</v>
      </c>
      <c r="CJ73" s="278"/>
      <c r="CK73" s="278" t="s">
        <v>743</v>
      </c>
      <c r="CL73" s="86"/>
      <c r="CM73" s="86"/>
      <c r="CN73" s="276"/>
      <c r="CO73" s="86">
        <f t="shared" si="166"/>
        <v>0</v>
      </c>
      <c r="CP73" s="277">
        <f t="shared" si="20"/>
        <v>0</v>
      </c>
      <c r="CQ73" s="277">
        <f t="shared" si="21"/>
        <v>0</v>
      </c>
      <c r="CR73" s="278" t="str">
        <f t="shared" si="22"/>
        <v>NO OFERTADO</v>
      </c>
      <c r="CS73" s="278"/>
      <c r="CT73" s="278" t="s">
        <v>743</v>
      </c>
      <c r="CU73" s="86" t="s">
        <v>747</v>
      </c>
      <c r="CV73" s="280">
        <v>99400</v>
      </c>
      <c r="CW73" s="288">
        <f t="shared" si="173"/>
        <v>18886</v>
      </c>
      <c r="CX73" s="280">
        <f t="shared" si="167"/>
        <v>118286</v>
      </c>
      <c r="CY73" s="281">
        <f t="shared" si="23"/>
        <v>118286</v>
      </c>
      <c r="CZ73" s="281">
        <f t="shared" si="24"/>
        <v>236572</v>
      </c>
      <c r="DA73" s="278" t="str">
        <f t="shared" si="25"/>
        <v>CUMPLE</v>
      </c>
      <c r="DB73" s="278" t="s">
        <v>828</v>
      </c>
      <c r="DC73" s="278" t="s">
        <v>822</v>
      </c>
      <c r="DD73" s="86"/>
      <c r="DE73" s="86"/>
      <c r="DF73" s="276"/>
      <c r="DG73" s="86">
        <f t="shared" si="168"/>
        <v>0</v>
      </c>
      <c r="DH73" s="277">
        <f t="shared" si="26"/>
        <v>0</v>
      </c>
      <c r="DI73" s="277">
        <f t="shared" si="66"/>
        <v>0</v>
      </c>
      <c r="DJ73" s="278" t="str">
        <f t="shared" si="67"/>
        <v>NO OFERTADO</v>
      </c>
      <c r="DK73" s="278"/>
      <c r="DL73" s="278" t="s">
        <v>743</v>
      </c>
      <c r="DM73" s="86"/>
      <c r="DN73" s="86"/>
      <c r="DO73" s="276"/>
      <c r="DP73" s="86">
        <v>0</v>
      </c>
      <c r="DQ73" s="277">
        <f t="shared" si="27"/>
        <v>0</v>
      </c>
      <c r="DR73" s="277">
        <f t="shared" si="28"/>
        <v>0</v>
      </c>
      <c r="DS73" s="278" t="str">
        <f t="shared" si="29"/>
        <v>NO OFERTADO</v>
      </c>
      <c r="DT73" s="278"/>
      <c r="DU73" s="278" t="s">
        <v>743</v>
      </c>
      <c r="DV73" s="86"/>
      <c r="DW73" s="86"/>
      <c r="DX73" s="279"/>
      <c r="DY73" s="86">
        <f t="shared" si="169"/>
        <v>0</v>
      </c>
      <c r="DZ73" s="277">
        <f t="shared" si="30"/>
        <v>0</v>
      </c>
      <c r="EA73" s="277">
        <f t="shared" si="69"/>
        <v>0</v>
      </c>
      <c r="EB73" s="278" t="str">
        <f t="shared" si="31"/>
        <v>NO OFERTADO</v>
      </c>
      <c r="EC73" s="278"/>
      <c r="ED73" s="278" t="s">
        <v>743</v>
      </c>
      <c r="EE73" s="86" t="s">
        <v>953</v>
      </c>
      <c r="EF73" s="86">
        <v>0</v>
      </c>
      <c r="EG73" s="279">
        <v>0</v>
      </c>
      <c r="EH73" s="86">
        <f t="shared" si="170"/>
        <v>0</v>
      </c>
      <c r="EI73" s="277">
        <f t="shared" si="32"/>
        <v>0</v>
      </c>
      <c r="EJ73" s="277">
        <f t="shared" si="73"/>
        <v>0</v>
      </c>
      <c r="EK73" s="278" t="str">
        <f t="shared" si="33"/>
        <v>NO OFERTADO</v>
      </c>
      <c r="EL73" s="278" t="s">
        <v>978</v>
      </c>
      <c r="EM73" s="278" t="s">
        <v>743</v>
      </c>
      <c r="EN73" s="86" t="s">
        <v>44</v>
      </c>
      <c r="EO73" s="86">
        <v>113882</v>
      </c>
      <c r="EP73" s="276">
        <v>21638</v>
      </c>
      <c r="EQ73" s="86">
        <v>135520</v>
      </c>
      <c r="ER73" s="277">
        <f t="shared" si="34"/>
        <v>135520</v>
      </c>
      <c r="ES73" s="277">
        <f t="shared" si="35"/>
        <v>271040</v>
      </c>
      <c r="ET73" s="278" t="str">
        <f t="shared" si="36"/>
        <v>CUMPLE</v>
      </c>
      <c r="EU73" s="278" t="s">
        <v>829</v>
      </c>
      <c r="EV73" s="278" t="s">
        <v>743</v>
      </c>
      <c r="EW73" s="86">
        <v>0</v>
      </c>
      <c r="EX73" s="86">
        <v>0</v>
      </c>
      <c r="EY73" s="276">
        <v>0</v>
      </c>
      <c r="EZ73" s="86">
        <v>0</v>
      </c>
      <c r="FA73" s="277">
        <f t="shared" si="37"/>
        <v>0</v>
      </c>
      <c r="FB73" s="277">
        <f t="shared" si="38"/>
        <v>0</v>
      </c>
      <c r="FC73" s="278" t="str">
        <f t="shared" si="39"/>
        <v>NO OFERTADO</v>
      </c>
      <c r="FD73" s="278"/>
      <c r="FE73" s="278" t="s">
        <v>743</v>
      </c>
      <c r="FF73" s="86">
        <v>0</v>
      </c>
      <c r="FG73" s="86"/>
      <c r="FH73" s="279">
        <v>0</v>
      </c>
      <c r="FI73" s="86">
        <v>0</v>
      </c>
      <c r="FJ73" s="277">
        <f t="shared" si="40"/>
        <v>0</v>
      </c>
      <c r="FK73" s="277">
        <f t="shared" si="71"/>
        <v>0</v>
      </c>
      <c r="FL73" s="278" t="str">
        <f t="shared" si="41"/>
        <v>NO OFERTADO</v>
      </c>
      <c r="FM73" s="278"/>
      <c r="FN73" s="278" t="s">
        <v>743</v>
      </c>
      <c r="FO73" s="86"/>
      <c r="FP73" s="86"/>
      <c r="FQ73" s="279"/>
      <c r="FR73" s="86">
        <f t="shared" si="171"/>
        <v>0</v>
      </c>
      <c r="FS73" s="277">
        <f t="shared" si="42"/>
        <v>0</v>
      </c>
      <c r="FT73" s="277">
        <f t="shared" si="43"/>
        <v>0</v>
      </c>
      <c r="FU73" s="278" t="str">
        <f t="shared" si="44"/>
        <v>NO OFERTADO</v>
      </c>
      <c r="FV73" s="278">
        <v>0</v>
      </c>
      <c r="FW73" s="278" t="s">
        <v>743</v>
      </c>
      <c r="FX73" s="86"/>
      <c r="FY73" s="86"/>
      <c r="FZ73" s="279"/>
      <c r="GA73" s="86"/>
      <c r="GB73" s="277">
        <f t="shared" si="45"/>
        <v>0</v>
      </c>
      <c r="GC73" s="277">
        <f t="shared" si="46"/>
        <v>0</v>
      </c>
      <c r="GD73" s="278" t="str">
        <f t="shared" si="47"/>
        <v>NO OFERTADO</v>
      </c>
      <c r="GE73" s="278"/>
      <c r="GF73" s="278" t="s">
        <v>743</v>
      </c>
      <c r="GG73" s="25"/>
    </row>
    <row r="74" spans="1:189" s="19" customFormat="1" ht="38.25" x14ac:dyDescent="0.2">
      <c r="A74" s="290">
        <v>65</v>
      </c>
      <c r="B74" s="78" t="s">
        <v>112</v>
      </c>
      <c r="C74" s="77" t="s">
        <v>444</v>
      </c>
      <c r="D74" s="123">
        <v>1</v>
      </c>
      <c r="E74" s="309" t="s">
        <v>32</v>
      </c>
      <c r="F74" s="315">
        <v>194322.24</v>
      </c>
      <c r="G74" s="123">
        <v>3</v>
      </c>
      <c r="H74" s="86">
        <f t="shared" si="48"/>
        <v>582966.72</v>
      </c>
      <c r="I74" s="86"/>
      <c r="J74" s="86"/>
      <c r="K74" s="279">
        <f t="shared" si="162"/>
        <v>0</v>
      </c>
      <c r="L74" s="86">
        <f t="shared" si="50"/>
        <v>0</v>
      </c>
      <c r="M74" s="277">
        <f t="shared" ref="M74:M137" si="174">L74*$D74</f>
        <v>0</v>
      </c>
      <c r="N74" s="277">
        <f t="shared" si="51"/>
        <v>0</v>
      </c>
      <c r="O74" s="278" t="str">
        <f t="shared" ref="O74:O137" si="175">+IF(L74=0,"NO OFERTADO",IF(L74&lt;=($F74*(1+$GE$4)),"CUMPLE","NO CUMPLE"))</f>
        <v>NO OFERTADO</v>
      </c>
      <c r="P74" s="278"/>
      <c r="Q74" s="278" t="s">
        <v>743</v>
      </c>
      <c r="R74" s="278"/>
      <c r="S74" s="86"/>
      <c r="T74" s="279"/>
      <c r="U74" s="86"/>
      <c r="V74" s="277">
        <f t="shared" ref="V74:V137" si="176">U74*$D74</f>
        <v>0</v>
      </c>
      <c r="W74" s="277">
        <f t="shared" si="52"/>
        <v>0</v>
      </c>
      <c r="X74" s="278" t="str">
        <f t="shared" ref="X74:X137" si="177">+IF(U74=0,"NO OFERTADO",IF(U74&lt;=($F74*(1+$GE$4)),"CUMPLE","NO CUMPLE"))</f>
        <v>NO OFERTADO</v>
      </c>
      <c r="Y74" s="278">
        <v>0</v>
      </c>
      <c r="Z74" s="314" t="s">
        <v>743</v>
      </c>
      <c r="AA74" s="311"/>
      <c r="AB74" s="86"/>
      <c r="AC74" s="276"/>
      <c r="AD74" s="86">
        <f t="shared" si="74"/>
        <v>0</v>
      </c>
      <c r="AE74" s="277">
        <f t="shared" si="131"/>
        <v>0</v>
      </c>
      <c r="AF74" s="277">
        <f t="shared" ref="AF74:AF137" si="178">+AE74*G74</f>
        <v>0</v>
      </c>
      <c r="AG74" s="278" t="str">
        <f t="shared" ref="AG74:AG137" si="179">+IF(AD74=0,"NO OFERTADO",IF(AD74&lt;=($F74*(1+$GE$4)),"CUMPLE","NO CUMPLE"))</f>
        <v>NO OFERTADO</v>
      </c>
      <c r="AH74" s="278"/>
      <c r="AI74" s="278" t="s">
        <v>743</v>
      </c>
      <c r="AJ74" s="86"/>
      <c r="AK74" s="86"/>
      <c r="AL74" s="279"/>
      <c r="AM74" s="86">
        <f t="shared" si="54"/>
        <v>0</v>
      </c>
      <c r="AN74" s="277">
        <f t="shared" ref="AN74:AN137" si="180">AM74*$D74</f>
        <v>0</v>
      </c>
      <c r="AO74" s="277">
        <f t="shared" ref="AO74:AO137" si="181">+AN74*G74</f>
        <v>0</v>
      </c>
      <c r="AP74" s="278" t="str">
        <f t="shared" ref="AP74:AP137" si="182">+IF(AM74=0,"NO OFERTADO",IF(AM74&lt;=($F74*(1+$GE$4)),"CUMPLE","NO CUMPLE"))</f>
        <v>NO OFERTADO</v>
      </c>
      <c r="AQ74" s="278"/>
      <c r="AR74" s="278" t="s">
        <v>743</v>
      </c>
      <c r="AS74" s="86"/>
      <c r="AT74" s="86"/>
      <c r="AU74" s="276"/>
      <c r="AV74" s="86">
        <f>+AT74+AU74</f>
        <v>0</v>
      </c>
      <c r="AW74" s="277">
        <f t="shared" ref="AW74:AW137" si="183">AV74*$D74</f>
        <v>0</v>
      </c>
      <c r="AX74" s="277">
        <f t="shared" si="75"/>
        <v>0</v>
      </c>
      <c r="AY74" s="278" t="str">
        <f t="shared" ref="AY74:AY137" si="184">+IF(AV74=0,"NO OFERTADO",IF(AV74&lt;=($F74*(1+$GE$4)),"CUMPLE","NO CUMPLE"))</f>
        <v>NO OFERTADO</v>
      </c>
      <c r="AZ74" s="278"/>
      <c r="BA74" s="278" t="s">
        <v>743</v>
      </c>
      <c r="BB74" s="86" t="s">
        <v>747</v>
      </c>
      <c r="BC74" s="86">
        <f>+BE74/1.19</f>
        <v>163304.40336134454</v>
      </c>
      <c r="BD74" s="279">
        <f>+BC74*0.19</f>
        <v>31027.836638655463</v>
      </c>
      <c r="BE74" s="86">
        <v>194332.24</v>
      </c>
      <c r="BF74" s="277">
        <f t="shared" ref="BF74:BF137" si="185">BE74*$D74</f>
        <v>194332.24</v>
      </c>
      <c r="BG74" s="277">
        <f t="shared" si="58"/>
        <v>582996.72</v>
      </c>
      <c r="BH74" s="278" t="str">
        <f t="shared" ref="BH74:BH137" si="186">+IF(BE74=0,"NO OFERTADO",IF(BE74&lt;=($F74*(1+$GE$4)),"CUMPLE","NO CUMPLE"))</f>
        <v>CUMPLE</v>
      </c>
      <c r="BI74" s="278" t="s">
        <v>829</v>
      </c>
      <c r="BJ74" s="278" t="s">
        <v>743</v>
      </c>
      <c r="BK74" s="86" t="s">
        <v>942</v>
      </c>
      <c r="BL74" s="86">
        <v>139856</v>
      </c>
      <c r="BM74" s="279">
        <v>26572.639999999999</v>
      </c>
      <c r="BN74" s="280">
        <f>+BL74+BM74</f>
        <v>166428.64000000001</v>
      </c>
      <c r="BO74" s="281">
        <f t="shared" ref="BO74:BO137" si="187">BN74*$D74</f>
        <v>166428.64000000001</v>
      </c>
      <c r="BP74" s="281">
        <f t="shared" ref="BP74:BP137" si="188">+BO74*G74</f>
        <v>499285.92000000004</v>
      </c>
      <c r="BQ74" s="278" t="str">
        <f t="shared" si="172"/>
        <v>CUMPLE</v>
      </c>
      <c r="BR74" s="278" t="str">
        <f>VLOOKUP(B74,'[1]ANEXO TECNICO'!$B$3:$P$334,15,0)</f>
        <v>NO CUMPLE</v>
      </c>
      <c r="BS74" s="278" t="s">
        <v>743</v>
      </c>
      <c r="BT74" s="280"/>
      <c r="BU74" s="280"/>
      <c r="BV74" s="282"/>
      <c r="BW74" s="280"/>
      <c r="BX74" s="277">
        <v>0</v>
      </c>
      <c r="BY74" s="277">
        <f t="shared" ref="BY74:BY137" si="189">+BX74*G74</f>
        <v>0</v>
      </c>
      <c r="BZ74" s="278" t="str">
        <f t="shared" ref="BZ74:BZ137" si="190">+IF(BW74=0,"NO OFERTADO",IF(BW74&lt;=($F74*(1+$GE$4)),"CUMPLE","NO CUMPLE"))</f>
        <v>NO OFERTADO</v>
      </c>
      <c r="CA74" s="278"/>
      <c r="CB74" s="278" t="s">
        <v>743</v>
      </c>
      <c r="CC74" s="283"/>
      <c r="CD74" s="283"/>
      <c r="CE74" s="276">
        <f>+CD74*0.19</f>
        <v>0</v>
      </c>
      <c r="CF74" s="86">
        <f>+CD74+CE74</f>
        <v>0</v>
      </c>
      <c r="CG74" s="277">
        <f t="shared" si="62"/>
        <v>0</v>
      </c>
      <c r="CH74" s="277">
        <f t="shared" ref="CH74:CH137" si="191">+CG74*G74</f>
        <v>0</v>
      </c>
      <c r="CI74" s="278" t="str">
        <f t="shared" ref="CI74:CI137" si="192">+IF(CF74=0,"NO OFERTADO",IF(CF74&lt;=($F74*(1+$GE$4)),"CUMPLE","NO CUMPLE"))</f>
        <v>NO OFERTADO</v>
      </c>
      <c r="CJ74" s="278"/>
      <c r="CK74" s="278" t="s">
        <v>743</v>
      </c>
      <c r="CL74" s="86"/>
      <c r="CM74" s="86"/>
      <c r="CN74" s="276"/>
      <c r="CO74" s="86">
        <f>+CM74+CN74</f>
        <v>0</v>
      </c>
      <c r="CP74" s="277">
        <f t="shared" ref="CP74:CP137" si="193">CO74*$D74</f>
        <v>0</v>
      </c>
      <c r="CQ74" s="277">
        <f t="shared" ref="CQ74:CQ137" si="194">+CP74*G74</f>
        <v>0</v>
      </c>
      <c r="CR74" s="278" t="str">
        <f t="shared" ref="CR74:CR137" si="195">+IF(CO74=0,"NO OFERTADO",IF(CO74&lt;=($F74*(1+$GE$4)),"CUMPLE","NO CUMPLE"))</f>
        <v>NO OFERTADO</v>
      </c>
      <c r="CS74" s="278"/>
      <c r="CT74" s="278" t="s">
        <v>743</v>
      </c>
      <c r="CU74" s="86" t="s">
        <v>747</v>
      </c>
      <c r="CV74" s="280">
        <v>142350</v>
      </c>
      <c r="CW74" s="288">
        <f t="shared" si="173"/>
        <v>27046.5</v>
      </c>
      <c r="CX74" s="280">
        <f>+CV74+CW74</f>
        <v>169396.5</v>
      </c>
      <c r="CY74" s="281">
        <f t="shared" ref="CY74:CY137" si="196">CX74*$D74</f>
        <v>169396.5</v>
      </c>
      <c r="CZ74" s="281">
        <f t="shared" ref="CZ74:CZ137" si="197">+CY74*G74</f>
        <v>508189.5</v>
      </c>
      <c r="DA74" s="278" t="str">
        <f t="shared" ref="DA74:DA137" si="198">+IF(CX74=0,"NO OFERTADO",IF(CX74&lt;=($F74*(1+$GE$4)),"CUMPLE","NO CUMPLE"))</f>
        <v>CUMPLE</v>
      </c>
      <c r="DB74" s="278" t="s">
        <v>828</v>
      </c>
      <c r="DC74" s="278" t="s">
        <v>822</v>
      </c>
      <c r="DD74" s="86"/>
      <c r="DE74" s="86"/>
      <c r="DF74" s="276"/>
      <c r="DG74" s="86">
        <f>+DE74+DF74</f>
        <v>0</v>
      </c>
      <c r="DH74" s="277">
        <f t="shared" ref="DH74:DH137" si="199">DG74*$D74</f>
        <v>0</v>
      </c>
      <c r="DI74" s="277">
        <f t="shared" si="66"/>
        <v>0</v>
      </c>
      <c r="DJ74" s="278" t="str">
        <f t="shared" si="67"/>
        <v>NO OFERTADO</v>
      </c>
      <c r="DK74" s="278"/>
      <c r="DL74" s="278" t="s">
        <v>743</v>
      </c>
      <c r="DM74" s="86"/>
      <c r="DN74" s="86"/>
      <c r="DO74" s="276"/>
      <c r="DP74" s="86">
        <v>0</v>
      </c>
      <c r="DQ74" s="277">
        <f t="shared" ref="DQ74:DQ137" si="200">+DP74*D74</f>
        <v>0</v>
      </c>
      <c r="DR74" s="277">
        <f t="shared" ref="DR74:DR137" si="201">+DQ74*G74</f>
        <v>0</v>
      </c>
      <c r="DS74" s="278" t="str">
        <f t="shared" ref="DS74:DS137" si="202">+IF(DP74=0,"NO OFERTADO",IF(DP74&lt;=($F74*(1+$GE$4)),"CUMPLE","NO CUMPLE"))</f>
        <v>NO OFERTADO</v>
      </c>
      <c r="DT74" s="278"/>
      <c r="DU74" s="278" t="s">
        <v>743</v>
      </c>
      <c r="DV74" s="86"/>
      <c r="DW74" s="86"/>
      <c r="DX74" s="279"/>
      <c r="DY74" s="86">
        <f>+DW74+DX74</f>
        <v>0</v>
      </c>
      <c r="DZ74" s="277">
        <f t="shared" ref="DZ74:DZ137" si="203">DY74*$D74</f>
        <v>0</v>
      </c>
      <c r="EA74" s="277">
        <f t="shared" si="69"/>
        <v>0</v>
      </c>
      <c r="EB74" s="278" t="str">
        <f t="shared" ref="EB74:EB137" si="204">+IF(DY74=0,"NO OFERTADO",IF(DY74&lt;=($F74*(1+$GE$4)),"CUMPLE","NO CUMPLE"))</f>
        <v>NO OFERTADO</v>
      </c>
      <c r="EC74" s="278"/>
      <c r="ED74" s="278" t="s">
        <v>743</v>
      </c>
      <c r="EE74" s="86" t="s">
        <v>953</v>
      </c>
      <c r="EF74" s="86">
        <v>0</v>
      </c>
      <c r="EG74" s="279">
        <v>0</v>
      </c>
      <c r="EH74" s="86">
        <f>+EF74+EG74</f>
        <v>0</v>
      </c>
      <c r="EI74" s="277">
        <f t="shared" ref="EI74:EI137" si="205">EH74*$D74</f>
        <v>0</v>
      </c>
      <c r="EJ74" s="277">
        <f t="shared" si="73"/>
        <v>0</v>
      </c>
      <c r="EK74" s="278" t="str">
        <f t="shared" ref="EK74:EK137" si="206">+IF(EH74=0,"NO OFERTADO",IF(EH74&lt;=($F74*(1+$GE$4)),"CUMPLE","NO CUMPLE"))</f>
        <v>NO OFERTADO</v>
      </c>
      <c r="EL74" s="278" t="s">
        <v>978</v>
      </c>
      <c r="EM74" s="278" t="s">
        <v>743</v>
      </c>
      <c r="EN74" s="86" t="s">
        <v>44</v>
      </c>
      <c r="EO74" s="86">
        <v>149412</v>
      </c>
      <c r="EP74" s="276">
        <v>28388</v>
      </c>
      <c r="EQ74" s="86">
        <v>177800</v>
      </c>
      <c r="ER74" s="277">
        <f t="shared" ref="ER74:ER137" si="207">EQ74*$D74</f>
        <v>177800</v>
      </c>
      <c r="ES74" s="277">
        <f t="shared" ref="ES74:ES137" si="208">+ER74*G74</f>
        <v>533400</v>
      </c>
      <c r="ET74" s="278" t="str">
        <f t="shared" ref="ET74:ET137" si="209">+IF(EQ74=0,"NO OFERTADO",IF(EQ74&lt;=($F74*(1+$GE$4)),"CUMPLE","NO CUMPLE"))</f>
        <v>CUMPLE</v>
      </c>
      <c r="EU74" s="278" t="s">
        <v>829</v>
      </c>
      <c r="EV74" s="278" t="s">
        <v>743</v>
      </c>
      <c r="EW74" s="86">
        <v>0</v>
      </c>
      <c r="EX74" s="86">
        <v>0</v>
      </c>
      <c r="EY74" s="276">
        <v>0</v>
      </c>
      <c r="EZ74" s="86">
        <v>0</v>
      </c>
      <c r="FA74" s="277">
        <f t="shared" ref="FA74:FA137" si="210">EZ74*$D74</f>
        <v>0</v>
      </c>
      <c r="FB74" s="277">
        <f t="shared" ref="FB74:FB137" si="211">+FA74*G74</f>
        <v>0</v>
      </c>
      <c r="FC74" s="278" t="str">
        <f t="shared" ref="FC74:FC137" si="212">+IF(EZ74=0,"NO OFERTADO",IF(EZ74&lt;=($F74*(1+$GE$4)),"CUMPLE","NO CUMPLE"))</f>
        <v>NO OFERTADO</v>
      </c>
      <c r="FD74" s="278"/>
      <c r="FE74" s="278" t="s">
        <v>743</v>
      </c>
      <c r="FF74" s="86">
        <v>0</v>
      </c>
      <c r="FG74" s="86"/>
      <c r="FH74" s="279">
        <v>0</v>
      </c>
      <c r="FI74" s="86">
        <v>0</v>
      </c>
      <c r="FJ74" s="277">
        <f t="shared" ref="FJ74:FJ137" si="213">FI74*$D74</f>
        <v>0</v>
      </c>
      <c r="FK74" s="277">
        <f t="shared" si="71"/>
        <v>0</v>
      </c>
      <c r="FL74" s="278" t="str">
        <f t="shared" ref="FL74:FL137" si="214">+IF(FI74=0,"NO OFERTADO",IF(FI74&lt;=($F74*(1+$GE$4)),"CUMPLE","NO CUMPLE"))</f>
        <v>NO OFERTADO</v>
      </c>
      <c r="FM74" s="278"/>
      <c r="FN74" s="278" t="s">
        <v>743</v>
      </c>
      <c r="FO74" s="86"/>
      <c r="FP74" s="86"/>
      <c r="FQ74" s="279"/>
      <c r="FR74" s="86">
        <f>+FP74+FQ74</f>
        <v>0</v>
      </c>
      <c r="FS74" s="277">
        <f t="shared" ref="FS74:FS137" si="215">FR74*$D74</f>
        <v>0</v>
      </c>
      <c r="FT74" s="277">
        <f t="shared" ref="FT74:FT137" si="216">+FS74*G74</f>
        <v>0</v>
      </c>
      <c r="FU74" s="278" t="str">
        <f t="shared" ref="FU74:FU137" si="217">+IF(FR74=0,"NO OFERTADO",IF(FR74&lt;=($F74*(1+$GE$4)),"CUMPLE","NO CUMPLE"))</f>
        <v>NO OFERTADO</v>
      </c>
      <c r="FV74" s="278">
        <v>0</v>
      </c>
      <c r="FW74" s="278" t="s">
        <v>743</v>
      </c>
      <c r="FX74" s="86"/>
      <c r="FY74" s="86"/>
      <c r="FZ74" s="279"/>
      <c r="GA74" s="86"/>
      <c r="GB74" s="277">
        <f t="shared" ref="GB74:GB137" si="218">GA74*$D74</f>
        <v>0</v>
      </c>
      <c r="GC74" s="277">
        <f t="shared" ref="GC74:GC137" si="219">+GB74*G74</f>
        <v>0</v>
      </c>
      <c r="GD74" s="278" t="str">
        <f t="shared" ref="GD74:GD137" si="220">+IF(GA74=0,"NO OFERTADO",IF(GA74&lt;=($F74*(1+$GE$4)),"CUMPLE","NO CUMPLE"))</f>
        <v>NO OFERTADO</v>
      </c>
      <c r="GE74" s="278"/>
      <c r="GF74" s="278" t="s">
        <v>743</v>
      </c>
      <c r="GG74" s="25"/>
    </row>
    <row r="75" spans="1:189" s="19" customFormat="1" ht="38.25" x14ac:dyDescent="0.2">
      <c r="A75" s="290">
        <v>66</v>
      </c>
      <c r="B75" s="78" t="s">
        <v>113</v>
      </c>
      <c r="C75" s="77" t="s">
        <v>445</v>
      </c>
      <c r="D75" s="123">
        <v>1</v>
      </c>
      <c r="E75" s="309" t="s">
        <v>32</v>
      </c>
      <c r="F75" s="315">
        <v>246758.39999999999</v>
      </c>
      <c r="G75" s="123">
        <v>2</v>
      </c>
      <c r="H75" s="86">
        <f t="shared" ref="H75:H138" si="221">+F75*G75</f>
        <v>493516.79999999999</v>
      </c>
      <c r="I75" s="86"/>
      <c r="J75" s="86"/>
      <c r="K75" s="279">
        <f t="shared" si="162"/>
        <v>0</v>
      </c>
      <c r="L75" s="86">
        <f t="shared" ref="L75:L138" si="222">+J75+K75</f>
        <v>0</v>
      </c>
      <c r="M75" s="277">
        <f t="shared" si="174"/>
        <v>0</v>
      </c>
      <c r="N75" s="277">
        <f t="shared" ref="N75:N138" si="223">+M75*G75</f>
        <v>0</v>
      </c>
      <c r="O75" s="278" t="str">
        <f t="shared" si="175"/>
        <v>NO OFERTADO</v>
      </c>
      <c r="P75" s="278"/>
      <c r="Q75" s="278" t="s">
        <v>743</v>
      </c>
      <c r="R75" s="278"/>
      <c r="S75" s="284"/>
      <c r="T75" s="279"/>
      <c r="U75" s="86"/>
      <c r="V75" s="277">
        <f t="shared" si="176"/>
        <v>0</v>
      </c>
      <c r="W75" s="277">
        <f t="shared" ref="W75:W138" si="224">+V75*G75</f>
        <v>0</v>
      </c>
      <c r="X75" s="278" t="str">
        <f t="shared" si="177"/>
        <v>NO OFERTADO</v>
      </c>
      <c r="Y75" s="278">
        <v>0</v>
      </c>
      <c r="Z75" s="314" t="s">
        <v>743</v>
      </c>
      <c r="AA75" s="311"/>
      <c r="AB75" s="86"/>
      <c r="AC75" s="276"/>
      <c r="AD75" s="86">
        <f t="shared" si="74"/>
        <v>0</v>
      </c>
      <c r="AE75" s="277">
        <f t="shared" si="131"/>
        <v>0</v>
      </c>
      <c r="AF75" s="277">
        <f t="shared" si="178"/>
        <v>0</v>
      </c>
      <c r="AG75" s="278" t="str">
        <f t="shared" si="179"/>
        <v>NO OFERTADO</v>
      </c>
      <c r="AH75" s="278"/>
      <c r="AI75" s="278" t="s">
        <v>743</v>
      </c>
      <c r="AJ75" s="86"/>
      <c r="AK75" s="86"/>
      <c r="AL75" s="279"/>
      <c r="AM75" s="86">
        <f t="shared" ref="AM75:AM138" si="225">+AK75+AL75</f>
        <v>0</v>
      </c>
      <c r="AN75" s="277">
        <f t="shared" si="180"/>
        <v>0</v>
      </c>
      <c r="AO75" s="277">
        <f t="shared" si="181"/>
        <v>0</v>
      </c>
      <c r="AP75" s="278" t="str">
        <f t="shared" si="182"/>
        <v>NO OFERTADO</v>
      </c>
      <c r="AQ75" s="278"/>
      <c r="AR75" s="278" t="s">
        <v>743</v>
      </c>
      <c r="AS75" s="86"/>
      <c r="AT75" s="86"/>
      <c r="AU75" s="276"/>
      <c r="AV75" s="86">
        <f>+AT75+AU75</f>
        <v>0</v>
      </c>
      <c r="AW75" s="277">
        <f t="shared" si="183"/>
        <v>0</v>
      </c>
      <c r="AX75" s="277">
        <f t="shared" si="75"/>
        <v>0</v>
      </c>
      <c r="AY75" s="278" t="str">
        <f t="shared" si="184"/>
        <v>NO OFERTADO</v>
      </c>
      <c r="AZ75" s="278"/>
      <c r="BA75" s="278" t="s">
        <v>743</v>
      </c>
      <c r="BB75" s="86" t="s">
        <v>747</v>
      </c>
      <c r="BC75" s="86">
        <v>207360</v>
      </c>
      <c r="BD75" s="279">
        <v>39398.400000000001</v>
      </c>
      <c r="BE75" s="86">
        <f t="shared" ref="BE75:BE138" si="226">BC75+BD75</f>
        <v>246758.39999999999</v>
      </c>
      <c r="BF75" s="277">
        <f t="shared" si="185"/>
        <v>246758.39999999999</v>
      </c>
      <c r="BG75" s="277">
        <f t="shared" ref="BG75:BG138" si="227">+BF75*G75</f>
        <v>493516.79999999999</v>
      </c>
      <c r="BH75" s="278" t="str">
        <f t="shared" si="186"/>
        <v>CUMPLE</v>
      </c>
      <c r="BI75" s="278" t="s">
        <v>829</v>
      </c>
      <c r="BJ75" s="278" t="s">
        <v>743</v>
      </c>
      <c r="BK75" s="86" t="s">
        <v>942</v>
      </c>
      <c r="BL75" s="86">
        <v>175478</v>
      </c>
      <c r="BM75" s="279">
        <v>33340.82</v>
      </c>
      <c r="BN75" s="280">
        <f>+BL75+BM75</f>
        <v>208818.82</v>
      </c>
      <c r="BO75" s="281">
        <f t="shared" si="187"/>
        <v>208818.82</v>
      </c>
      <c r="BP75" s="281">
        <f t="shared" si="188"/>
        <v>417637.64</v>
      </c>
      <c r="BQ75" s="278" t="str">
        <f t="shared" si="172"/>
        <v>CUMPLE</v>
      </c>
      <c r="BR75" s="278" t="str">
        <f>VLOOKUP(B75,'[1]ANEXO TECNICO'!$B$3:$P$334,15,0)</f>
        <v>CUMPLE</v>
      </c>
      <c r="BS75" s="278" t="s">
        <v>822</v>
      </c>
      <c r="BT75" s="280"/>
      <c r="BU75" s="280"/>
      <c r="BV75" s="282"/>
      <c r="BW75" s="280"/>
      <c r="BX75" s="277">
        <v>0</v>
      </c>
      <c r="BY75" s="277">
        <f t="shared" si="189"/>
        <v>0</v>
      </c>
      <c r="BZ75" s="278" t="str">
        <f t="shared" si="190"/>
        <v>NO OFERTADO</v>
      </c>
      <c r="CA75" s="278"/>
      <c r="CB75" s="278" t="s">
        <v>743</v>
      </c>
      <c r="CC75" s="283"/>
      <c r="CD75" s="283"/>
      <c r="CE75" s="276">
        <f>+CD75*0.19</f>
        <v>0</v>
      </c>
      <c r="CF75" s="86">
        <f>+CD75+CE75</f>
        <v>0</v>
      </c>
      <c r="CG75" s="277">
        <f t="shared" ref="CG75:CG138" si="228">CF75*$D75</f>
        <v>0</v>
      </c>
      <c r="CH75" s="277">
        <f t="shared" si="191"/>
        <v>0</v>
      </c>
      <c r="CI75" s="278" t="str">
        <f t="shared" si="192"/>
        <v>NO OFERTADO</v>
      </c>
      <c r="CJ75" s="278"/>
      <c r="CK75" s="278" t="s">
        <v>743</v>
      </c>
      <c r="CL75" s="86"/>
      <c r="CM75" s="86"/>
      <c r="CN75" s="276"/>
      <c r="CO75" s="86">
        <f>+CM75+CN75</f>
        <v>0</v>
      </c>
      <c r="CP75" s="277">
        <f t="shared" si="193"/>
        <v>0</v>
      </c>
      <c r="CQ75" s="277">
        <f t="shared" si="194"/>
        <v>0</v>
      </c>
      <c r="CR75" s="278" t="str">
        <f t="shared" si="195"/>
        <v>NO OFERTADO</v>
      </c>
      <c r="CS75" s="278"/>
      <c r="CT75" s="278" t="s">
        <v>743</v>
      </c>
      <c r="CU75" s="86" t="s">
        <v>747</v>
      </c>
      <c r="CV75" s="280">
        <v>171900</v>
      </c>
      <c r="CW75" s="288">
        <f t="shared" si="173"/>
        <v>32661</v>
      </c>
      <c r="CX75" s="280">
        <f>+CV75+CW75</f>
        <v>204561</v>
      </c>
      <c r="CY75" s="281">
        <f t="shared" si="196"/>
        <v>204561</v>
      </c>
      <c r="CZ75" s="281">
        <f t="shared" si="197"/>
        <v>409122</v>
      </c>
      <c r="DA75" s="278" t="str">
        <f t="shared" si="198"/>
        <v>CUMPLE</v>
      </c>
      <c r="DB75" s="278" t="s">
        <v>828</v>
      </c>
      <c r="DC75" s="278" t="s">
        <v>822</v>
      </c>
      <c r="DD75" s="86"/>
      <c r="DE75" s="86"/>
      <c r="DF75" s="276"/>
      <c r="DG75" s="86">
        <f>+DE75+DF75</f>
        <v>0</v>
      </c>
      <c r="DH75" s="277">
        <f t="shared" si="199"/>
        <v>0</v>
      </c>
      <c r="DI75" s="277">
        <f t="shared" ref="DI75:DI138" si="229">+DH75*G75</f>
        <v>0</v>
      </c>
      <c r="DJ75" s="278" t="str">
        <f t="shared" ref="DJ75:DJ138" si="230">+IF(DG75=0,"NO OFERTADO",IF(DG75&lt;=($F75*(1+$GE$4)),"CUMPLE","NO CUMPLE"))</f>
        <v>NO OFERTADO</v>
      </c>
      <c r="DK75" s="278"/>
      <c r="DL75" s="278" t="s">
        <v>743</v>
      </c>
      <c r="DM75" s="86"/>
      <c r="DN75" s="86"/>
      <c r="DO75" s="276"/>
      <c r="DP75" s="86">
        <v>0</v>
      </c>
      <c r="DQ75" s="277">
        <f t="shared" si="200"/>
        <v>0</v>
      </c>
      <c r="DR75" s="277">
        <f t="shared" si="201"/>
        <v>0</v>
      </c>
      <c r="DS75" s="278" t="str">
        <f t="shared" si="202"/>
        <v>NO OFERTADO</v>
      </c>
      <c r="DT75" s="278"/>
      <c r="DU75" s="278" t="s">
        <v>743</v>
      </c>
      <c r="DV75" s="86"/>
      <c r="DW75" s="86"/>
      <c r="DX75" s="279"/>
      <c r="DY75" s="86">
        <f>+DW75+DX75</f>
        <v>0</v>
      </c>
      <c r="DZ75" s="277">
        <f t="shared" si="203"/>
        <v>0</v>
      </c>
      <c r="EA75" s="277">
        <f t="shared" ref="EA75:EA138" si="231">+DZ75*G75</f>
        <v>0</v>
      </c>
      <c r="EB75" s="278" t="str">
        <f t="shared" si="204"/>
        <v>NO OFERTADO</v>
      </c>
      <c r="EC75" s="278"/>
      <c r="ED75" s="278" t="s">
        <v>743</v>
      </c>
      <c r="EE75" s="86" t="s">
        <v>953</v>
      </c>
      <c r="EF75" s="86">
        <v>0</v>
      </c>
      <c r="EG75" s="279">
        <v>0</v>
      </c>
      <c r="EH75" s="86">
        <f>+EF75+EG75</f>
        <v>0</v>
      </c>
      <c r="EI75" s="277">
        <f t="shared" si="205"/>
        <v>0</v>
      </c>
      <c r="EJ75" s="277">
        <f t="shared" si="73"/>
        <v>0</v>
      </c>
      <c r="EK75" s="278" t="str">
        <f t="shared" si="206"/>
        <v>NO OFERTADO</v>
      </c>
      <c r="EL75" s="278" t="s">
        <v>978</v>
      </c>
      <c r="EM75" s="278" t="s">
        <v>743</v>
      </c>
      <c r="EN75" s="86" t="s">
        <v>44</v>
      </c>
      <c r="EO75" s="86">
        <v>176786</v>
      </c>
      <c r="EP75" s="276">
        <v>33589</v>
      </c>
      <c r="EQ75" s="86">
        <v>210375</v>
      </c>
      <c r="ER75" s="277">
        <f t="shared" si="207"/>
        <v>210375</v>
      </c>
      <c r="ES75" s="277">
        <f t="shared" si="208"/>
        <v>420750</v>
      </c>
      <c r="ET75" s="278" t="str">
        <f t="shared" si="209"/>
        <v>CUMPLE</v>
      </c>
      <c r="EU75" s="278" t="s">
        <v>829</v>
      </c>
      <c r="EV75" s="278" t="s">
        <v>743</v>
      </c>
      <c r="EW75" s="86">
        <v>0</v>
      </c>
      <c r="EX75" s="86">
        <v>0</v>
      </c>
      <c r="EY75" s="276">
        <v>0</v>
      </c>
      <c r="EZ75" s="86">
        <v>0</v>
      </c>
      <c r="FA75" s="277">
        <f t="shared" si="210"/>
        <v>0</v>
      </c>
      <c r="FB75" s="277">
        <f t="shared" si="211"/>
        <v>0</v>
      </c>
      <c r="FC75" s="278" t="str">
        <f t="shared" si="212"/>
        <v>NO OFERTADO</v>
      </c>
      <c r="FD75" s="278"/>
      <c r="FE75" s="278" t="s">
        <v>743</v>
      </c>
      <c r="FF75" s="86">
        <v>0</v>
      </c>
      <c r="FG75" s="86"/>
      <c r="FH75" s="279">
        <v>0</v>
      </c>
      <c r="FI75" s="86">
        <v>0</v>
      </c>
      <c r="FJ75" s="277">
        <f t="shared" si="213"/>
        <v>0</v>
      </c>
      <c r="FK75" s="277">
        <f t="shared" ref="FK75:FK138" si="232">+FJ75*G75</f>
        <v>0</v>
      </c>
      <c r="FL75" s="278" t="str">
        <f t="shared" si="214"/>
        <v>NO OFERTADO</v>
      </c>
      <c r="FM75" s="278"/>
      <c r="FN75" s="278" t="s">
        <v>743</v>
      </c>
      <c r="FO75" s="86"/>
      <c r="FP75" s="86"/>
      <c r="FQ75" s="279"/>
      <c r="FR75" s="86">
        <f>+FP75+FQ75</f>
        <v>0</v>
      </c>
      <c r="FS75" s="277">
        <f t="shared" si="215"/>
        <v>0</v>
      </c>
      <c r="FT75" s="277">
        <f t="shared" si="216"/>
        <v>0</v>
      </c>
      <c r="FU75" s="278" t="str">
        <f t="shared" si="217"/>
        <v>NO OFERTADO</v>
      </c>
      <c r="FV75" s="278">
        <v>0</v>
      </c>
      <c r="FW75" s="278" t="s">
        <v>743</v>
      </c>
      <c r="FX75" s="86"/>
      <c r="FY75" s="86"/>
      <c r="FZ75" s="279"/>
      <c r="GA75" s="86"/>
      <c r="GB75" s="277">
        <f t="shared" si="218"/>
        <v>0</v>
      </c>
      <c r="GC75" s="277">
        <f t="shared" si="219"/>
        <v>0</v>
      </c>
      <c r="GD75" s="278" t="str">
        <f t="shared" si="220"/>
        <v>NO OFERTADO</v>
      </c>
      <c r="GE75" s="278"/>
      <c r="GF75" s="278" t="s">
        <v>743</v>
      </c>
      <c r="GG75" s="25"/>
    </row>
    <row r="76" spans="1:189" s="19" customFormat="1" ht="38.25" x14ac:dyDescent="0.2">
      <c r="A76" s="290">
        <v>67</v>
      </c>
      <c r="B76" s="78" t="s">
        <v>114</v>
      </c>
      <c r="C76" s="77" t="s">
        <v>446</v>
      </c>
      <c r="D76" s="123">
        <v>1</v>
      </c>
      <c r="E76" s="309" t="s">
        <v>32</v>
      </c>
      <c r="F76" s="315">
        <v>206403.12</v>
      </c>
      <c r="G76" s="123">
        <v>1</v>
      </c>
      <c r="H76" s="86">
        <f t="shared" si="221"/>
        <v>206403.12</v>
      </c>
      <c r="I76" s="86"/>
      <c r="J76" s="86"/>
      <c r="K76" s="279">
        <f t="shared" si="162"/>
        <v>0</v>
      </c>
      <c r="L76" s="86">
        <f t="shared" si="222"/>
        <v>0</v>
      </c>
      <c r="M76" s="277">
        <f t="shared" si="174"/>
        <v>0</v>
      </c>
      <c r="N76" s="277">
        <f t="shared" si="223"/>
        <v>0</v>
      </c>
      <c r="O76" s="278" t="str">
        <f t="shared" si="175"/>
        <v>NO OFERTADO</v>
      </c>
      <c r="P76" s="278"/>
      <c r="Q76" s="278" t="s">
        <v>743</v>
      </c>
      <c r="R76" s="278"/>
      <c r="S76" s="284"/>
      <c r="T76" s="279"/>
      <c r="U76" s="86"/>
      <c r="V76" s="277">
        <f t="shared" si="176"/>
        <v>0</v>
      </c>
      <c r="W76" s="277">
        <f t="shared" si="224"/>
        <v>0</v>
      </c>
      <c r="X76" s="278" t="str">
        <f t="shared" si="177"/>
        <v>NO OFERTADO</v>
      </c>
      <c r="Y76" s="278">
        <v>0</v>
      </c>
      <c r="Z76" s="314" t="s">
        <v>743</v>
      </c>
      <c r="AA76" s="311"/>
      <c r="AB76" s="86"/>
      <c r="AC76" s="276"/>
      <c r="AD76" s="86">
        <f t="shared" si="74"/>
        <v>0</v>
      </c>
      <c r="AE76" s="277">
        <f t="shared" si="131"/>
        <v>0</v>
      </c>
      <c r="AF76" s="277">
        <f t="shared" si="178"/>
        <v>0</v>
      </c>
      <c r="AG76" s="278" t="str">
        <f t="shared" si="179"/>
        <v>NO OFERTADO</v>
      </c>
      <c r="AH76" s="278"/>
      <c r="AI76" s="278" t="s">
        <v>743</v>
      </c>
      <c r="AJ76" s="86"/>
      <c r="AK76" s="86"/>
      <c r="AL76" s="279"/>
      <c r="AM76" s="86">
        <f t="shared" si="225"/>
        <v>0</v>
      </c>
      <c r="AN76" s="277">
        <f t="shared" si="180"/>
        <v>0</v>
      </c>
      <c r="AO76" s="277">
        <f t="shared" si="181"/>
        <v>0</v>
      </c>
      <c r="AP76" s="278" t="str">
        <f t="shared" si="182"/>
        <v>NO OFERTADO</v>
      </c>
      <c r="AQ76" s="278"/>
      <c r="AR76" s="278" t="s">
        <v>743</v>
      </c>
      <c r="AS76" s="86"/>
      <c r="AT76" s="86"/>
      <c r="AU76" s="276"/>
      <c r="AV76" s="86">
        <f t="shared" ref="AV76:AV80" si="233">AT76+AU76</f>
        <v>0</v>
      </c>
      <c r="AW76" s="277">
        <f t="shared" si="183"/>
        <v>0</v>
      </c>
      <c r="AX76" s="277">
        <f t="shared" si="75"/>
        <v>0</v>
      </c>
      <c r="AY76" s="278" t="str">
        <f t="shared" si="184"/>
        <v>NO OFERTADO</v>
      </c>
      <c r="AZ76" s="278"/>
      <c r="BA76" s="278" t="s">
        <v>743</v>
      </c>
      <c r="BB76" s="86" t="s">
        <v>747</v>
      </c>
      <c r="BC76" s="86">
        <v>173448</v>
      </c>
      <c r="BD76" s="279">
        <v>32955.120000000003</v>
      </c>
      <c r="BE76" s="86">
        <f t="shared" si="226"/>
        <v>206403.12</v>
      </c>
      <c r="BF76" s="277">
        <f t="shared" si="185"/>
        <v>206403.12</v>
      </c>
      <c r="BG76" s="277">
        <f t="shared" si="227"/>
        <v>206403.12</v>
      </c>
      <c r="BH76" s="278" t="str">
        <f t="shared" si="186"/>
        <v>CUMPLE</v>
      </c>
      <c r="BI76" s="278" t="s">
        <v>829</v>
      </c>
      <c r="BJ76" s="278" t="s">
        <v>743</v>
      </c>
      <c r="BK76" s="86" t="s">
        <v>942</v>
      </c>
      <c r="BL76" s="86">
        <v>139856</v>
      </c>
      <c r="BM76" s="279">
        <v>26572.639999999999</v>
      </c>
      <c r="BN76" s="280">
        <f t="shared" ref="BN76:BN80" si="234">BL76+BM76</f>
        <v>166428.64000000001</v>
      </c>
      <c r="BO76" s="281">
        <f t="shared" si="187"/>
        <v>166428.64000000001</v>
      </c>
      <c r="BP76" s="281">
        <f t="shared" si="188"/>
        <v>166428.64000000001</v>
      </c>
      <c r="BQ76" s="278" t="str">
        <f t="shared" si="172"/>
        <v>CUMPLE</v>
      </c>
      <c r="BR76" s="278" t="str">
        <f>VLOOKUP(B76,'[1]ANEXO TECNICO'!$B$3:$P$334,15,0)</f>
        <v>CUMPLE</v>
      </c>
      <c r="BS76" s="278" t="s">
        <v>822</v>
      </c>
      <c r="BT76" s="280"/>
      <c r="BU76" s="280"/>
      <c r="BV76" s="282"/>
      <c r="BW76" s="280"/>
      <c r="BX76" s="277">
        <v>0</v>
      </c>
      <c r="BY76" s="277">
        <f t="shared" si="189"/>
        <v>0</v>
      </c>
      <c r="BZ76" s="278" t="str">
        <f t="shared" si="190"/>
        <v>NO OFERTADO</v>
      </c>
      <c r="CA76" s="278"/>
      <c r="CB76" s="278" t="s">
        <v>743</v>
      </c>
      <c r="CC76" s="283"/>
      <c r="CD76" s="283"/>
      <c r="CE76" s="276"/>
      <c r="CF76" s="86">
        <f t="shared" ref="CF76:CF80" si="235">CD76+CE76</f>
        <v>0</v>
      </c>
      <c r="CG76" s="277">
        <f t="shared" si="228"/>
        <v>0</v>
      </c>
      <c r="CH76" s="277">
        <f t="shared" si="191"/>
        <v>0</v>
      </c>
      <c r="CI76" s="278" t="str">
        <f t="shared" si="192"/>
        <v>NO OFERTADO</v>
      </c>
      <c r="CJ76" s="278"/>
      <c r="CK76" s="278" t="s">
        <v>743</v>
      </c>
      <c r="CL76" s="86"/>
      <c r="CM76" s="86"/>
      <c r="CN76" s="276"/>
      <c r="CO76" s="86">
        <f t="shared" ref="CO76:CO80" si="236">CM76+CN76</f>
        <v>0</v>
      </c>
      <c r="CP76" s="277">
        <f t="shared" si="193"/>
        <v>0</v>
      </c>
      <c r="CQ76" s="277">
        <f t="shared" si="194"/>
        <v>0</v>
      </c>
      <c r="CR76" s="278" t="str">
        <f t="shared" si="195"/>
        <v>NO OFERTADO</v>
      </c>
      <c r="CS76" s="278"/>
      <c r="CT76" s="278" t="s">
        <v>743</v>
      </c>
      <c r="CU76" s="86" t="s">
        <v>747</v>
      </c>
      <c r="CV76" s="280">
        <v>136900</v>
      </c>
      <c r="CW76" s="288">
        <f t="shared" si="173"/>
        <v>26011</v>
      </c>
      <c r="CX76" s="280">
        <f t="shared" ref="CX76:CX80" si="237">CV76+CW76</f>
        <v>162911</v>
      </c>
      <c r="CY76" s="281">
        <f t="shared" si="196"/>
        <v>162911</v>
      </c>
      <c r="CZ76" s="281">
        <f t="shared" si="197"/>
        <v>162911</v>
      </c>
      <c r="DA76" s="278" t="str">
        <f t="shared" si="198"/>
        <v>CUMPLE</v>
      </c>
      <c r="DB76" s="278" t="s">
        <v>830</v>
      </c>
      <c r="DC76" s="278" t="s">
        <v>822</v>
      </c>
      <c r="DD76" s="86"/>
      <c r="DE76" s="86"/>
      <c r="DF76" s="276"/>
      <c r="DG76" s="86">
        <f t="shared" ref="DG76:DG80" si="238">DE76+DF76</f>
        <v>0</v>
      </c>
      <c r="DH76" s="277">
        <f t="shared" si="199"/>
        <v>0</v>
      </c>
      <c r="DI76" s="277">
        <f t="shared" si="229"/>
        <v>0</v>
      </c>
      <c r="DJ76" s="278" t="str">
        <f t="shared" si="230"/>
        <v>NO OFERTADO</v>
      </c>
      <c r="DK76" s="278"/>
      <c r="DL76" s="278" t="s">
        <v>743</v>
      </c>
      <c r="DM76" s="86"/>
      <c r="DN76" s="86"/>
      <c r="DO76" s="276"/>
      <c r="DP76" s="86">
        <v>0</v>
      </c>
      <c r="DQ76" s="277">
        <f t="shared" si="200"/>
        <v>0</v>
      </c>
      <c r="DR76" s="277">
        <f t="shared" si="201"/>
        <v>0</v>
      </c>
      <c r="DS76" s="278" t="str">
        <f t="shared" si="202"/>
        <v>NO OFERTADO</v>
      </c>
      <c r="DT76" s="278"/>
      <c r="DU76" s="278" t="s">
        <v>743</v>
      </c>
      <c r="DV76" s="86"/>
      <c r="DW76" s="86"/>
      <c r="DX76" s="279"/>
      <c r="DY76" s="86">
        <f t="shared" ref="DY76:DY80" si="239">DW76+DX76</f>
        <v>0</v>
      </c>
      <c r="DZ76" s="277">
        <f t="shared" si="203"/>
        <v>0</v>
      </c>
      <c r="EA76" s="277">
        <f t="shared" si="231"/>
        <v>0</v>
      </c>
      <c r="EB76" s="278" t="str">
        <f t="shared" si="204"/>
        <v>NO OFERTADO</v>
      </c>
      <c r="EC76" s="278"/>
      <c r="ED76" s="278" t="s">
        <v>743</v>
      </c>
      <c r="EE76" s="86" t="s">
        <v>953</v>
      </c>
      <c r="EF76" s="86">
        <v>0</v>
      </c>
      <c r="EG76" s="279">
        <v>0</v>
      </c>
      <c r="EH76" s="86">
        <f t="shared" ref="EH76:EH80" si="240">EF76+EG76</f>
        <v>0</v>
      </c>
      <c r="EI76" s="277">
        <f t="shared" si="205"/>
        <v>0</v>
      </c>
      <c r="EJ76" s="277">
        <f t="shared" ref="EJ76:EJ139" si="241">+EI76*G76</f>
        <v>0</v>
      </c>
      <c r="EK76" s="278" t="str">
        <f t="shared" si="206"/>
        <v>NO OFERTADO</v>
      </c>
      <c r="EL76" s="278" t="s">
        <v>978</v>
      </c>
      <c r="EM76" s="278" t="s">
        <v>743</v>
      </c>
      <c r="EN76" s="86"/>
      <c r="EO76" s="86"/>
      <c r="EP76" s="276"/>
      <c r="EQ76" s="86">
        <v>0</v>
      </c>
      <c r="ER76" s="277">
        <f t="shared" si="207"/>
        <v>0</v>
      </c>
      <c r="ES76" s="277">
        <f t="shared" si="208"/>
        <v>0</v>
      </c>
      <c r="ET76" s="278" t="str">
        <f t="shared" si="209"/>
        <v>NO OFERTADO</v>
      </c>
      <c r="EU76" s="278"/>
      <c r="EV76" s="278" t="s">
        <v>743</v>
      </c>
      <c r="EW76" s="86">
        <v>0</v>
      </c>
      <c r="EX76" s="86">
        <v>0</v>
      </c>
      <c r="EY76" s="276">
        <v>0</v>
      </c>
      <c r="EZ76" s="86">
        <v>0</v>
      </c>
      <c r="FA76" s="277">
        <f t="shared" si="210"/>
        <v>0</v>
      </c>
      <c r="FB76" s="277">
        <f t="shared" si="211"/>
        <v>0</v>
      </c>
      <c r="FC76" s="278" t="str">
        <f t="shared" si="212"/>
        <v>NO OFERTADO</v>
      </c>
      <c r="FD76" s="278"/>
      <c r="FE76" s="278" t="s">
        <v>743</v>
      </c>
      <c r="FF76" s="86">
        <v>0</v>
      </c>
      <c r="FG76" s="86"/>
      <c r="FH76" s="279">
        <v>0</v>
      </c>
      <c r="FI76" s="86">
        <v>0</v>
      </c>
      <c r="FJ76" s="277">
        <f t="shared" si="213"/>
        <v>0</v>
      </c>
      <c r="FK76" s="277">
        <f t="shared" si="232"/>
        <v>0</v>
      </c>
      <c r="FL76" s="278" t="str">
        <f t="shared" si="214"/>
        <v>NO OFERTADO</v>
      </c>
      <c r="FM76" s="278"/>
      <c r="FN76" s="278" t="s">
        <v>743</v>
      </c>
      <c r="FO76" s="86"/>
      <c r="FP76" s="86"/>
      <c r="FQ76" s="279"/>
      <c r="FR76" s="86">
        <f t="shared" ref="FR76:FR80" si="242">FP76+FQ76</f>
        <v>0</v>
      </c>
      <c r="FS76" s="277">
        <f t="shared" si="215"/>
        <v>0</v>
      </c>
      <c r="FT76" s="277">
        <f t="shared" si="216"/>
        <v>0</v>
      </c>
      <c r="FU76" s="278" t="str">
        <f t="shared" si="217"/>
        <v>NO OFERTADO</v>
      </c>
      <c r="FV76" s="278">
        <v>0</v>
      </c>
      <c r="FW76" s="278" t="s">
        <v>743</v>
      </c>
      <c r="FX76" s="86"/>
      <c r="FY76" s="86"/>
      <c r="FZ76" s="279"/>
      <c r="GA76" s="86"/>
      <c r="GB76" s="277">
        <f t="shared" si="218"/>
        <v>0</v>
      </c>
      <c r="GC76" s="277">
        <f t="shared" si="219"/>
        <v>0</v>
      </c>
      <c r="GD76" s="278" t="str">
        <f t="shared" si="220"/>
        <v>NO OFERTADO</v>
      </c>
      <c r="GE76" s="278"/>
      <c r="GF76" s="278" t="s">
        <v>743</v>
      </c>
      <c r="GG76" s="25"/>
    </row>
    <row r="77" spans="1:189" s="19" customFormat="1" ht="38.25" x14ac:dyDescent="0.2">
      <c r="A77" s="290">
        <v>68</v>
      </c>
      <c r="B77" s="78" t="s">
        <v>115</v>
      </c>
      <c r="C77" s="77" t="s">
        <v>447</v>
      </c>
      <c r="D77" s="123">
        <v>1</v>
      </c>
      <c r="E77" s="309" t="s">
        <v>32</v>
      </c>
      <c r="F77" s="315">
        <v>250999.56</v>
      </c>
      <c r="G77" s="123">
        <v>1</v>
      </c>
      <c r="H77" s="86">
        <f t="shared" si="221"/>
        <v>250999.56</v>
      </c>
      <c r="I77" s="86"/>
      <c r="J77" s="86"/>
      <c r="K77" s="279">
        <f t="shared" si="162"/>
        <v>0</v>
      </c>
      <c r="L77" s="86">
        <f t="shared" si="222"/>
        <v>0</v>
      </c>
      <c r="M77" s="277">
        <f t="shared" si="174"/>
        <v>0</v>
      </c>
      <c r="N77" s="277">
        <f t="shared" si="223"/>
        <v>0</v>
      </c>
      <c r="O77" s="278" t="str">
        <f t="shared" si="175"/>
        <v>NO OFERTADO</v>
      </c>
      <c r="P77" s="278"/>
      <c r="Q77" s="278" t="s">
        <v>743</v>
      </c>
      <c r="R77" s="278"/>
      <c r="S77" s="284"/>
      <c r="T77" s="279"/>
      <c r="U77" s="86"/>
      <c r="V77" s="277">
        <f t="shared" si="176"/>
        <v>0</v>
      </c>
      <c r="W77" s="277">
        <f t="shared" si="224"/>
        <v>0</v>
      </c>
      <c r="X77" s="278" t="str">
        <f t="shared" si="177"/>
        <v>NO OFERTADO</v>
      </c>
      <c r="Y77" s="278">
        <v>0</v>
      </c>
      <c r="Z77" s="314" t="s">
        <v>743</v>
      </c>
      <c r="AA77" s="311"/>
      <c r="AB77" s="86"/>
      <c r="AC77" s="276"/>
      <c r="AD77" s="86">
        <f t="shared" ref="AD77:AD140" si="243">+AB77+AC77</f>
        <v>0</v>
      </c>
      <c r="AE77" s="277">
        <f t="shared" si="131"/>
        <v>0</v>
      </c>
      <c r="AF77" s="277">
        <f t="shared" si="178"/>
        <v>0</v>
      </c>
      <c r="AG77" s="278" t="str">
        <f t="shared" si="179"/>
        <v>NO OFERTADO</v>
      </c>
      <c r="AH77" s="278"/>
      <c r="AI77" s="278" t="s">
        <v>743</v>
      </c>
      <c r="AJ77" s="86"/>
      <c r="AK77" s="86"/>
      <c r="AL77" s="279"/>
      <c r="AM77" s="86">
        <f t="shared" si="225"/>
        <v>0</v>
      </c>
      <c r="AN77" s="277">
        <f t="shared" si="180"/>
        <v>0</v>
      </c>
      <c r="AO77" s="277">
        <f t="shared" si="181"/>
        <v>0</v>
      </c>
      <c r="AP77" s="278" t="str">
        <f t="shared" si="182"/>
        <v>NO OFERTADO</v>
      </c>
      <c r="AQ77" s="278"/>
      <c r="AR77" s="278" t="s">
        <v>743</v>
      </c>
      <c r="AS77" s="86"/>
      <c r="AT77" s="86"/>
      <c r="AU77" s="276"/>
      <c r="AV77" s="86">
        <f t="shared" si="233"/>
        <v>0</v>
      </c>
      <c r="AW77" s="277">
        <f t="shared" si="183"/>
        <v>0</v>
      </c>
      <c r="AX77" s="277">
        <f t="shared" ref="AX77:AX140" si="244">+AW77*G77</f>
        <v>0</v>
      </c>
      <c r="AY77" s="278" t="str">
        <f t="shared" si="184"/>
        <v>NO OFERTADO</v>
      </c>
      <c r="AZ77" s="278"/>
      <c r="BA77" s="278" t="s">
        <v>743</v>
      </c>
      <c r="BB77" s="86" t="s">
        <v>747</v>
      </c>
      <c r="BC77" s="86">
        <v>210924</v>
      </c>
      <c r="BD77" s="279">
        <v>40075.56</v>
      </c>
      <c r="BE77" s="86">
        <f t="shared" si="226"/>
        <v>250999.56</v>
      </c>
      <c r="BF77" s="277">
        <f t="shared" si="185"/>
        <v>250999.56</v>
      </c>
      <c r="BG77" s="277">
        <f t="shared" si="227"/>
        <v>250999.56</v>
      </c>
      <c r="BH77" s="278" t="str">
        <f t="shared" si="186"/>
        <v>CUMPLE</v>
      </c>
      <c r="BI77" s="278" t="s">
        <v>829</v>
      </c>
      <c r="BJ77" s="278" t="s">
        <v>743</v>
      </c>
      <c r="BK77" s="86" t="s">
        <v>942</v>
      </c>
      <c r="BL77" s="86">
        <v>161176</v>
      </c>
      <c r="BM77" s="279">
        <v>30623.439999999999</v>
      </c>
      <c r="BN77" s="280">
        <f t="shared" si="234"/>
        <v>191799.44</v>
      </c>
      <c r="BO77" s="281">
        <f t="shared" si="187"/>
        <v>191799.44</v>
      </c>
      <c r="BP77" s="281">
        <f t="shared" si="188"/>
        <v>191799.44</v>
      </c>
      <c r="BQ77" s="278" t="str">
        <f t="shared" si="172"/>
        <v>CUMPLE</v>
      </c>
      <c r="BR77" s="278" t="str">
        <f>VLOOKUP(B77,'[1]ANEXO TECNICO'!$B$3:$P$334,15,0)</f>
        <v>CUMPLE</v>
      </c>
      <c r="BS77" s="278" t="s">
        <v>822</v>
      </c>
      <c r="BT77" s="280"/>
      <c r="BU77" s="280"/>
      <c r="BV77" s="282"/>
      <c r="BW77" s="280"/>
      <c r="BX77" s="277">
        <v>0</v>
      </c>
      <c r="BY77" s="277">
        <f t="shared" si="189"/>
        <v>0</v>
      </c>
      <c r="BZ77" s="278" t="str">
        <f t="shared" si="190"/>
        <v>NO OFERTADO</v>
      </c>
      <c r="CA77" s="278"/>
      <c r="CB77" s="278" t="s">
        <v>743</v>
      </c>
      <c r="CC77" s="283"/>
      <c r="CD77" s="283"/>
      <c r="CE77" s="276"/>
      <c r="CF77" s="86">
        <f t="shared" si="235"/>
        <v>0</v>
      </c>
      <c r="CG77" s="277">
        <f t="shared" si="228"/>
        <v>0</v>
      </c>
      <c r="CH77" s="277">
        <f t="shared" si="191"/>
        <v>0</v>
      </c>
      <c r="CI77" s="278" t="str">
        <f t="shared" si="192"/>
        <v>NO OFERTADO</v>
      </c>
      <c r="CJ77" s="278"/>
      <c r="CK77" s="278" t="s">
        <v>743</v>
      </c>
      <c r="CL77" s="86"/>
      <c r="CM77" s="86"/>
      <c r="CN77" s="276"/>
      <c r="CO77" s="86">
        <f t="shared" si="236"/>
        <v>0</v>
      </c>
      <c r="CP77" s="277">
        <f t="shared" si="193"/>
        <v>0</v>
      </c>
      <c r="CQ77" s="277">
        <f t="shared" si="194"/>
        <v>0</v>
      </c>
      <c r="CR77" s="278" t="str">
        <f t="shared" si="195"/>
        <v>NO OFERTADO</v>
      </c>
      <c r="CS77" s="278"/>
      <c r="CT77" s="278" t="s">
        <v>743</v>
      </c>
      <c r="CU77" s="86" t="s">
        <v>747</v>
      </c>
      <c r="CV77" s="280">
        <v>154400</v>
      </c>
      <c r="CW77" s="288">
        <f t="shared" si="173"/>
        <v>29336</v>
      </c>
      <c r="CX77" s="280">
        <f t="shared" si="237"/>
        <v>183736</v>
      </c>
      <c r="CY77" s="281">
        <f t="shared" si="196"/>
        <v>183736</v>
      </c>
      <c r="CZ77" s="281">
        <f t="shared" si="197"/>
        <v>183736</v>
      </c>
      <c r="DA77" s="278" t="str">
        <f t="shared" si="198"/>
        <v>CUMPLE</v>
      </c>
      <c r="DB77" s="278" t="s">
        <v>830</v>
      </c>
      <c r="DC77" s="278" t="s">
        <v>822</v>
      </c>
      <c r="DD77" s="86"/>
      <c r="DE77" s="86"/>
      <c r="DF77" s="276"/>
      <c r="DG77" s="86">
        <f t="shared" si="238"/>
        <v>0</v>
      </c>
      <c r="DH77" s="277">
        <f t="shared" si="199"/>
        <v>0</v>
      </c>
      <c r="DI77" s="277">
        <f t="shared" si="229"/>
        <v>0</v>
      </c>
      <c r="DJ77" s="278" t="str">
        <f t="shared" si="230"/>
        <v>NO OFERTADO</v>
      </c>
      <c r="DK77" s="278"/>
      <c r="DL77" s="278" t="s">
        <v>743</v>
      </c>
      <c r="DM77" s="86"/>
      <c r="DN77" s="86"/>
      <c r="DO77" s="276"/>
      <c r="DP77" s="86">
        <v>0</v>
      </c>
      <c r="DQ77" s="277">
        <f t="shared" si="200"/>
        <v>0</v>
      </c>
      <c r="DR77" s="277">
        <f t="shared" si="201"/>
        <v>0</v>
      </c>
      <c r="DS77" s="278" t="str">
        <f t="shared" si="202"/>
        <v>NO OFERTADO</v>
      </c>
      <c r="DT77" s="278"/>
      <c r="DU77" s="278" t="s">
        <v>743</v>
      </c>
      <c r="DV77" s="86"/>
      <c r="DW77" s="86"/>
      <c r="DX77" s="279"/>
      <c r="DY77" s="86">
        <f t="shared" si="239"/>
        <v>0</v>
      </c>
      <c r="DZ77" s="277">
        <f t="shared" si="203"/>
        <v>0</v>
      </c>
      <c r="EA77" s="277">
        <f t="shared" si="231"/>
        <v>0</v>
      </c>
      <c r="EB77" s="278" t="str">
        <f t="shared" si="204"/>
        <v>NO OFERTADO</v>
      </c>
      <c r="EC77" s="278"/>
      <c r="ED77" s="278" t="s">
        <v>743</v>
      </c>
      <c r="EE77" s="86" t="s">
        <v>953</v>
      </c>
      <c r="EF77" s="86">
        <v>0</v>
      </c>
      <c r="EG77" s="279">
        <v>0</v>
      </c>
      <c r="EH77" s="86">
        <f t="shared" si="240"/>
        <v>0</v>
      </c>
      <c r="EI77" s="277">
        <f t="shared" si="205"/>
        <v>0</v>
      </c>
      <c r="EJ77" s="277">
        <f t="shared" si="241"/>
        <v>0</v>
      </c>
      <c r="EK77" s="278" t="str">
        <f t="shared" si="206"/>
        <v>NO OFERTADO</v>
      </c>
      <c r="EL77" s="278" t="s">
        <v>978</v>
      </c>
      <c r="EM77" s="278" t="s">
        <v>743</v>
      </c>
      <c r="EN77" s="86"/>
      <c r="EO77" s="86"/>
      <c r="EP77" s="276"/>
      <c r="EQ77" s="86">
        <v>0</v>
      </c>
      <c r="ER77" s="277">
        <f t="shared" si="207"/>
        <v>0</v>
      </c>
      <c r="ES77" s="277">
        <f t="shared" si="208"/>
        <v>0</v>
      </c>
      <c r="ET77" s="278" t="str">
        <f t="shared" si="209"/>
        <v>NO OFERTADO</v>
      </c>
      <c r="EU77" s="278"/>
      <c r="EV77" s="278" t="s">
        <v>743</v>
      </c>
      <c r="EW77" s="86">
        <v>0</v>
      </c>
      <c r="EX77" s="86">
        <v>0</v>
      </c>
      <c r="EY77" s="276">
        <v>0</v>
      </c>
      <c r="EZ77" s="86">
        <v>0</v>
      </c>
      <c r="FA77" s="277">
        <f t="shared" si="210"/>
        <v>0</v>
      </c>
      <c r="FB77" s="277">
        <f t="shared" si="211"/>
        <v>0</v>
      </c>
      <c r="FC77" s="278" t="str">
        <f t="shared" si="212"/>
        <v>NO OFERTADO</v>
      </c>
      <c r="FD77" s="278"/>
      <c r="FE77" s="278" t="s">
        <v>743</v>
      </c>
      <c r="FF77" s="86">
        <v>0</v>
      </c>
      <c r="FG77" s="86"/>
      <c r="FH77" s="279">
        <v>0</v>
      </c>
      <c r="FI77" s="86">
        <v>0</v>
      </c>
      <c r="FJ77" s="277">
        <f t="shared" si="213"/>
        <v>0</v>
      </c>
      <c r="FK77" s="277">
        <f t="shared" si="232"/>
        <v>0</v>
      </c>
      <c r="FL77" s="278" t="str">
        <f t="shared" si="214"/>
        <v>NO OFERTADO</v>
      </c>
      <c r="FM77" s="278"/>
      <c r="FN77" s="278" t="s">
        <v>743</v>
      </c>
      <c r="FO77" s="86"/>
      <c r="FP77" s="86"/>
      <c r="FQ77" s="279"/>
      <c r="FR77" s="86">
        <f t="shared" si="242"/>
        <v>0</v>
      </c>
      <c r="FS77" s="277">
        <f t="shared" si="215"/>
        <v>0</v>
      </c>
      <c r="FT77" s="277">
        <f t="shared" si="216"/>
        <v>0</v>
      </c>
      <c r="FU77" s="278" t="str">
        <f t="shared" si="217"/>
        <v>NO OFERTADO</v>
      </c>
      <c r="FV77" s="278">
        <v>0</v>
      </c>
      <c r="FW77" s="278" t="s">
        <v>743</v>
      </c>
      <c r="FX77" s="86"/>
      <c r="FY77" s="86"/>
      <c r="FZ77" s="279"/>
      <c r="GA77" s="86"/>
      <c r="GB77" s="277">
        <f t="shared" si="218"/>
        <v>0</v>
      </c>
      <c r="GC77" s="277">
        <f t="shared" si="219"/>
        <v>0</v>
      </c>
      <c r="GD77" s="278" t="str">
        <f t="shared" si="220"/>
        <v>NO OFERTADO</v>
      </c>
      <c r="GE77" s="278"/>
      <c r="GF77" s="278" t="s">
        <v>743</v>
      </c>
      <c r="GG77" s="25"/>
    </row>
    <row r="78" spans="1:189" s="19" customFormat="1" ht="38.25" x14ac:dyDescent="0.2">
      <c r="A78" s="290">
        <v>69</v>
      </c>
      <c r="B78" s="78" t="s">
        <v>116</v>
      </c>
      <c r="C78" s="77" t="s">
        <v>448</v>
      </c>
      <c r="D78" s="123">
        <v>1</v>
      </c>
      <c r="E78" s="309" t="s">
        <v>32</v>
      </c>
      <c r="F78" s="315">
        <v>60606.7</v>
      </c>
      <c r="G78" s="123">
        <v>1</v>
      </c>
      <c r="H78" s="86">
        <f t="shared" si="221"/>
        <v>60606.7</v>
      </c>
      <c r="I78" s="86"/>
      <c r="J78" s="86"/>
      <c r="K78" s="279">
        <f t="shared" si="162"/>
        <v>0</v>
      </c>
      <c r="L78" s="86">
        <f t="shared" si="222"/>
        <v>0</v>
      </c>
      <c r="M78" s="277">
        <f t="shared" si="174"/>
        <v>0</v>
      </c>
      <c r="N78" s="277">
        <f t="shared" si="223"/>
        <v>0</v>
      </c>
      <c r="O78" s="278" t="str">
        <f t="shared" si="175"/>
        <v>NO OFERTADO</v>
      </c>
      <c r="P78" s="278"/>
      <c r="Q78" s="278" t="s">
        <v>743</v>
      </c>
      <c r="R78" s="278"/>
      <c r="S78" s="284"/>
      <c r="T78" s="279"/>
      <c r="U78" s="86"/>
      <c r="V78" s="277">
        <f t="shared" si="176"/>
        <v>0</v>
      </c>
      <c r="W78" s="277">
        <f t="shared" si="224"/>
        <v>0</v>
      </c>
      <c r="X78" s="278" t="str">
        <f t="shared" si="177"/>
        <v>NO OFERTADO</v>
      </c>
      <c r="Y78" s="278">
        <v>0</v>
      </c>
      <c r="Z78" s="314" t="s">
        <v>743</v>
      </c>
      <c r="AA78" s="311"/>
      <c r="AB78" s="86"/>
      <c r="AC78" s="276"/>
      <c r="AD78" s="86">
        <f t="shared" si="243"/>
        <v>0</v>
      </c>
      <c r="AE78" s="277">
        <f t="shared" si="131"/>
        <v>0</v>
      </c>
      <c r="AF78" s="277">
        <f t="shared" si="178"/>
        <v>0</v>
      </c>
      <c r="AG78" s="278" t="str">
        <f t="shared" si="179"/>
        <v>NO OFERTADO</v>
      </c>
      <c r="AH78" s="278"/>
      <c r="AI78" s="278" t="s">
        <v>743</v>
      </c>
      <c r="AJ78" s="86"/>
      <c r="AK78" s="86"/>
      <c r="AL78" s="279"/>
      <c r="AM78" s="86">
        <f t="shared" si="225"/>
        <v>0</v>
      </c>
      <c r="AN78" s="277">
        <f t="shared" si="180"/>
        <v>0</v>
      </c>
      <c r="AO78" s="277">
        <f t="shared" si="181"/>
        <v>0</v>
      </c>
      <c r="AP78" s="278" t="str">
        <f t="shared" si="182"/>
        <v>NO OFERTADO</v>
      </c>
      <c r="AQ78" s="278"/>
      <c r="AR78" s="278" t="s">
        <v>743</v>
      </c>
      <c r="AS78" s="86"/>
      <c r="AT78" s="86"/>
      <c r="AU78" s="276"/>
      <c r="AV78" s="86">
        <f t="shared" si="233"/>
        <v>0</v>
      </c>
      <c r="AW78" s="277">
        <f t="shared" si="183"/>
        <v>0</v>
      </c>
      <c r="AX78" s="277">
        <f t="shared" si="244"/>
        <v>0</v>
      </c>
      <c r="AY78" s="278" t="str">
        <f t="shared" si="184"/>
        <v>NO OFERTADO</v>
      </c>
      <c r="AZ78" s="278"/>
      <c r="BA78" s="278" t="s">
        <v>743</v>
      </c>
      <c r="BB78" s="86" t="s">
        <v>747</v>
      </c>
      <c r="BC78" s="86">
        <v>52920.000000000007</v>
      </c>
      <c r="BD78" s="279">
        <v>10054.800000000001</v>
      </c>
      <c r="BE78" s="86">
        <f t="shared" si="226"/>
        <v>62974.80000000001</v>
      </c>
      <c r="BF78" s="277">
        <f t="shared" si="185"/>
        <v>62974.80000000001</v>
      </c>
      <c r="BG78" s="277">
        <f t="shared" si="227"/>
        <v>62974.80000000001</v>
      </c>
      <c r="BH78" s="278" t="str">
        <f t="shared" si="186"/>
        <v>CUMPLE</v>
      </c>
      <c r="BI78" s="278" t="s">
        <v>829</v>
      </c>
      <c r="BJ78" s="278" t="s">
        <v>743</v>
      </c>
      <c r="BK78" s="86" t="s">
        <v>942</v>
      </c>
      <c r="BL78" s="86">
        <v>31163</v>
      </c>
      <c r="BM78" s="279">
        <v>5920.97</v>
      </c>
      <c r="BN78" s="280">
        <f t="shared" si="234"/>
        <v>37083.97</v>
      </c>
      <c r="BO78" s="281">
        <f t="shared" si="187"/>
        <v>37083.97</v>
      </c>
      <c r="BP78" s="281">
        <f t="shared" si="188"/>
        <v>37083.97</v>
      </c>
      <c r="BQ78" s="278" t="str">
        <f t="shared" si="172"/>
        <v>CUMPLE</v>
      </c>
      <c r="BR78" s="278" t="str">
        <f>VLOOKUP(B78,'[1]ANEXO TECNICO'!$B$3:$P$334,15,0)</f>
        <v>CUMPLE</v>
      </c>
      <c r="BS78" s="278" t="s">
        <v>822</v>
      </c>
      <c r="BT78" s="280"/>
      <c r="BU78" s="280"/>
      <c r="BV78" s="282"/>
      <c r="BW78" s="280"/>
      <c r="BX78" s="277">
        <v>0</v>
      </c>
      <c r="BY78" s="277">
        <f t="shared" si="189"/>
        <v>0</v>
      </c>
      <c r="BZ78" s="278" t="str">
        <f t="shared" si="190"/>
        <v>NO OFERTADO</v>
      </c>
      <c r="CA78" s="278"/>
      <c r="CB78" s="278" t="s">
        <v>743</v>
      </c>
      <c r="CC78" s="283"/>
      <c r="CD78" s="283"/>
      <c r="CE78" s="276"/>
      <c r="CF78" s="86">
        <f t="shared" si="235"/>
        <v>0</v>
      </c>
      <c r="CG78" s="277">
        <f t="shared" si="228"/>
        <v>0</v>
      </c>
      <c r="CH78" s="277">
        <f t="shared" si="191"/>
        <v>0</v>
      </c>
      <c r="CI78" s="278" t="str">
        <f t="shared" si="192"/>
        <v>NO OFERTADO</v>
      </c>
      <c r="CJ78" s="278"/>
      <c r="CK78" s="278" t="s">
        <v>743</v>
      </c>
      <c r="CL78" s="86"/>
      <c r="CM78" s="86"/>
      <c r="CN78" s="276"/>
      <c r="CO78" s="86">
        <f t="shared" si="236"/>
        <v>0</v>
      </c>
      <c r="CP78" s="277">
        <f t="shared" si="193"/>
        <v>0</v>
      </c>
      <c r="CQ78" s="277">
        <f t="shared" si="194"/>
        <v>0</v>
      </c>
      <c r="CR78" s="278" t="str">
        <f t="shared" si="195"/>
        <v>NO OFERTADO</v>
      </c>
      <c r="CS78" s="278"/>
      <c r="CT78" s="278" t="s">
        <v>743</v>
      </c>
      <c r="CU78" s="86" t="s">
        <v>747</v>
      </c>
      <c r="CV78" s="280">
        <v>36400</v>
      </c>
      <c r="CW78" s="288">
        <f t="shared" si="173"/>
        <v>6916</v>
      </c>
      <c r="CX78" s="280">
        <f t="shared" si="237"/>
        <v>43316</v>
      </c>
      <c r="CY78" s="281">
        <f t="shared" si="196"/>
        <v>43316</v>
      </c>
      <c r="CZ78" s="281">
        <f t="shared" si="197"/>
        <v>43316</v>
      </c>
      <c r="DA78" s="278" t="str">
        <f t="shared" si="198"/>
        <v>CUMPLE</v>
      </c>
      <c r="DB78" s="278" t="s">
        <v>830</v>
      </c>
      <c r="DC78" s="278" t="s">
        <v>822</v>
      </c>
      <c r="DD78" s="86"/>
      <c r="DE78" s="86"/>
      <c r="DF78" s="276"/>
      <c r="DG78" s="86">
        <f t="shared" si="238"/>
        <v>0</v>
      </c>
      <c r="DH78" s="277">
        <f t="shared" si="199"/>
        <v>0</v>
      </c>
      <c r="DI78" s="277">
        <f t="shared" si="229"/>
        <v>0</v>
      </c>
      <c r="DJ78" s="278" t="str">
        <f t="shared" si="230"/>
        <v>NO OFERTADO</v>
      </c>
      <c r="DK78" s="278"/>
      <c r="DL78" s="278" t="s">
        <v>743</v>
      </c>
      <c r="DM78" s="86"/>
      <c r="DN78" s="86"/>
      <c r="DO78" s="276"/>
      <c r="DP78" s="86">
        <v>0</v>
      </c>
      <c r="DQ78" s="277">
        <f t="shared" si="200"/>
        <v>0</v>
      </c>
      <c r="DR78" s="277">
        <f t="shared" si="201"/>
        <v>0</v>
      </c>
      <c r="DS78" s="278" t="str">
        <f t="shared" si="202"/>
        <v>NO OFERTADO</v>
      </c>
      <c r="DT78" s="278"/>
      <c r="DU78" s="278" t="s">
        <v>743</v>
      </c>
      <c r="DV78" s="86"/>
      <c r="DW78" s="86"/>
      <c r="DX78" s="279"/>
      <c r="DY78" s="86">
        <f t="shared" si="239"/>
        <v>0</v>
      </c>
      <c r="DZ78" s="277">
        <f t="shared" si="203"/>
        <v>0</v>
      </c>
      <c r="EA78" s="277">
        <f t="shared" si="231"/>
        <v>0</v>
      </c>
      <c r="EB78" s="278" t="str">
        <f t="shared" si="204"/>
        <v>NO OFERTADO</v>
      </c>
      <c r="EC78" s="278"/>
      <c r="ED78" s="278" t="s">
        <v>743</v>
      </c>
      <c r="EE78" s="86" t="s">
        <v>953</v>
      </c>
      <c r="EF78" s="86">
        <v>0</v>
      </c>
      <c r="EG78" s="279">
        <v>0</v>
      </c>
      <c r="EH78" s="86">
        <f t="shared" si="240"/>
        <v>0</v>
      </c>
      <c r="EI78" s="277">
        <f t="shared" si="205"/>
        <v>0</v>
      </c>
      <c r="EJ78" s="277">
        <f t="shared" si="241"/>
        <v>0</v>
      </c>
      <c r="EK78" s="278" t="str">
        <f t="shared" si="206"/>
        <v>NO OFERTADO</v>
      </c>
      <c r="EL78" s="278" t="s">
        <v>978</v>
      </c>
      <c r="EM78" s="278" t="s">
        <v>743</v>
      </c>
      <c r="EN78" s="86" t="s">
        <v>44</v>
      </c>
      <c r="EO78" s="86">
        <v>38500</v>
      </c>
      <c r="EP78" s="276">
        <v>7315</v>
      </c>
      <c r="EQ78" s="86">
        <v>45815</v>
      </c>
      <c r="ER78" s="277">
        <f t="shared" si="207"/>
        <v>45815</v>
      </c>
      <c r="ES78" s="277">
        <f t="shared" si="208"/>
        <v>45815</v>
      </c>
      <c r="ET78" s="278" t="str">
        <f t="shared" si="209"/>
        <v>CUMPLE</v>
      </c>
      <c r="EU78" s="278" t="s">
        <v>828</v>
      </c>
      <c r="EV78" s="278" t="s">
        <v>822</v>
      </c>
      <c r="EW78" s="86">
        <v>0</v>
      </c>
      <c r="EX78" s="86">
        <v>0</v>
      </c>
      <c r="EY78" s="276">
        <v>0</v>
      </c>
      <c r="EZ78" s="86">
        <v>0</v>
      </c>
      <c r="FA78" s="277">
        <f t="shared" si="210"/>
        <v>0</v>
      </c>
      <c r="FB78" s="277">
        <f t="shared" si="211"/>
        <v>0</v>
      </c>
      <c r="FC78" s="278" t="str">
        <f t="shared" si="212"/>
        <v>NO OFERTADO</v>
      </c>
      <c r="FD78" s="278"/>
      <c r="FE78" s="278" t="s">
        <v>743</v>
      </c>
      <c r="FF78" s="86">
        <v>0</v>
      </c>
      <c r="FG78" s="86"/>
      <c r="FH78" s="279">
        <v>0</v>
      </c>
      <c r="FI78" s="86">
        <v>0</v>
      </c>
      <c r="FJ78" s="277">
        <f t="shared" si="213"/>
        <v>0</v>
      </c>
      <c r="FK78" s="277">
        <f t="shared" si="232"/>
        <v>0</v>
      </c>
      <c r="FL78" s="278" t="str">
        <f t="shared" si="214"/>
        <v>NO OFERTADO</v>
      </c>
      <c r="FM78" s="278"/>
      <c r="FN78" s="278" t="s">
        <v>743</v>
      </c>
      <c r="FO78" s="86"/>
      <c r="FP78" s="86"/>
      <c r="FQ78" s="279"/>
      <c r="FR78" s="86">
        <f t="shared" si="242"/>
        <v>0</v>
      </c>
      <c r="FS78" s="277">
        <f t="shared" si="215"/>
        <v>0</v>
      </c>
      <c r="FT78" s="277">
        <f t="shared" si="216"/>
        <v>0</v>
      </c>
      <c r="FU78" s="278" t="str">
        <f t="shared" si="217"/>
        <v>NO OFERTADO</v>
      </c>
      <c r="FV78" s="278">
        <v>0</v>
      </c>
      <c r="FW78" s="278" t="s">
        <v>743</v>
      </c>
      <c r="FX78" s="86"/>
      <c r="FY78" s="86"/>
      <c r="FZ78" s="279"/>
      <c r="GA78" s="86"/>
      <c r="GB78" s="277">
        <f t="shared" si="218"/>
        <v>0</v>
      </c>
      <c r="GC78" s="277">
        <f t="shared" si="219"/>
        <v>0</v>
      </c>
      <c r="GD78" s="278" t="str">
        <f t="shared" si="220"/>
        <v>NO OFERTADO</v>
      </c>
      <c r="GE78" s="278"/>
      <c r="GF78" s="278" t="s">
        <v>743</v>
      </c>
      <c r="GG78" s="25"/>
    </row>
    <row r="79" spans="1:189" s="19" customFormat="1" ht="38.25" x14ac:dyDescent="0.2">
      <c r="A79" s="290">
        <v>70</v>
      </c>
      <c r="B79" s="78" t="s">
        <v>117</v>
      </c>
      <c r="C79" s="77" t="s">
        <v>449</v>
      </c>
      <c r="D79" s="123">
        <v>1</v>
      </c>
      <c r="E79" s="309" t="s">
        <v>32</v>
      </c>
      <c r="F79" s="315">
        <v>84823.2</v>
      </c>
      <c r="G79" s="123">
        <v>1</v>
      </c>
      <c r="H79" s="86">
        <f t="shared" si="221"/>
        <v>84823.2</v>
      </c>
      <c r="I79" s="86"/>
      <c r="J79" s="86"/>
      <c r="K79" s="279">
        <f t="shared" si="162"/>
        <v>0</v>
      </c>
      <c r="L79" s="86">
        <f t="shared" si="222"/>
        <v>0</v>
      </c>
      <c r="M79" s="277">
        <f t="shared" si="174"/>
        <v>0</v>
      </c>
      <c r="N79" s="277">
        <f t="shared" si="223"/>
        <v>0</v>
      </c>
      <c r="O79" s="278" t="str">
        <f t="shared" si="175"/>
        <v>NO OFERTADO</v>
      </c>
      <c r="P79" s="278"/>
      <c r="Q79" s="278" t="s">
        <v>743</v>
      </c>
      <c r="R79" s="278"/>
      <c r="S79" s="284"/>
      <c r="T79" s="279"/>
      <c r="U79" s="86"/>
      <c r="V79" s="277">
        <f t="shared" si="176"/>
        <v>0</v>
      </c>
      <c r="W79" s="277">
        <f t="shared" si="224"/>
        <v>0</v>
      </c>
      <c r="X79" s="278" t="str">
        <f t="shared" si="177"/>
        <v>NO OFERTADO</v>
      </c>
      <c r="Y79" s="278">
        <v>0</v>
      </c>
      <c r="Z79" s="314" t="s">
        <v>743</v>
      </c>
      <c r="AA79" s="311"/>
      <c r="AB79" s="86"/>
      <c r="AC79" s="276"/>
      <c r="AD79" s="86">
        <f t="shared" si="243"/>
        <v>0</v>
      </c>
      <c r="AE79" s="277">
        <f t="shared" si="131"/>
        <v>0</v>
      </c>
      <c r="AF79" s="277">
        <f t="shared" si="178"/>
        <v>0</v>
      </c>
      <c r="AG79" s="278" t="str">
        <f t="shared" si="179"/>
        <v>NO OFERTADO</v>
      </c>
      <c r="AH79" s="278"/>
      <c r="AI79" s="278" t="s">
        <v>743</v>
      </c>
      <c r="AJ79" s="86"/>
      <c r="AK79" s="86"/>
      <c r="AL79" s="279"/>
      <c r="AM79" s="86">
        <f t="shared" si="225"/>
        <v>0</v>
      </c>
      <c r="AN79" s="277">
        <f t="shared" si="180"/>
        <v>0</v>
      </c>
      <c r="AO79" s="277">
        <f t="shared" si="181"/>
        <v>0</v>
      </c>
      <c r="AP79" s="278" t="str">
        <f t="shared" si="182"/>
        <v>NO OFERTADO</v>
      </c>
      <c r="AQ79" s="278"/>
      <c r="AR79" s="278" t="s">
        <v>743</v>
      </c>
      <c r="AS79" s="86"/>
      <c r="AT79" s="86"/>
      <c r="AU79" s="276"/>
      <c r="AV79" s="86">
        <f t="shared" si="233"/>
        <v>0</v>
      </c>
      <c r="AW79" s="277">
        <f t="shared" si="183"/>
        <v>0</v>
      </c>
      <c r="AX79" s="277">
        <f t="shared" si="244"/>
        <v>0</v>
      </c>
      <c r="AY79" s="278" t="str">
        <f t="shared" si="184"/>
        <v>NO OFERTADO</v>
      </c>
      <c r="AZ79" s="278"/>
      <c r="BA79" s="278" t="s">
        <v>743</v>
      </c>
      <c r="BB79" s="86" t="s">
        <v>747</v>
      </c>
      <c r="BC79" s="86">
        <v>71280</v>
      </c>
      <c r="BD79" s="279">
        <v>13543.2</v>
      </c>
      <c r="BE79" s="86">
        <f t="shared" si="226"/>
        <v>84823.2</v>
      </c>
      <c r="BF79" s="277">
        <f t="shared" si="185"/>
        <v>84823.2</v>
      </c>
      <c r="BG79" s="277">
        <f t="shared" si="227"/>
        <v>84823.2</v>
      </c>
      <c r="BH79" s="278" t="str">
        <f t="shared" si="186"/>
        <v>CUMPLE</v>
      </c>
      <c r="BI79" s="278" t="s">
        <v>829</v>
      </c>
      <c r="BJ79" s="278" t="s">
        <v>743</v>
      </c>
      <c r="BK79" s="86" t="s">
        <v>942</v>
      </c>
      <c r="BL79" s="86">
        <v>48794</v>
      </c>
      <c r="BM79" s="279">
        <v>9270.86</v>
      </c>
      <c r="BN79" s="280">
        <f t="shared" si="234"/>
        <v>58064.86</v>
      </c>
      <c r="BO79" s="281">
        <f t="shared" si="187"/>
        <v>58064.86</v>
      </c>
      <c r="BP79" s="281">
        <f t="shared" si="188"/>
        <v>58064.86</v>
      </c>
      <c r="BQ79" s="278" t="str">
        <f t="shared" si="172"/>
        <v>CUMPLE</v>
      </c>
      <c r="BR79" s="278" t="str">
        <f>VLOOKUP(B79,'[1]ANEXO TECNICO'!$B$3:$P$334,15,0)</f>
        <v>CUMPLE</v>
      </c>
      <c r="BS79" s="278" t="s">
        <v>822</v>
      </c>
      <c r="BT79" s="280"/>
      <c r="BU79" s="280"/>
      <c r="BV79" s="282"/>
      <c r="BW79" s="280"/>
      <c r="BX79" s="277">
        <v>0</v>
      </c>
      <c r="BY79" s="277">
        <f t="shared" si="189"/>
        <v>0</v>
      </c>
      <c r="BZ79" s="278" t="str">
        <f t="shared" si="190"/>
        <v>NO OFERTADO</v>
      </c>
      <c r="CA79" s="278"/>
      <c r="CB79" s="278" t="s">
        <v>743</v>
      </c>
      <c r="CC79" s="283"/>
      <c r="CD79" s="283"/>
      <c r="CE79" s="276"/>
      <c r="CF79" s="86">
        <f t="shared" si="235"/>
        <v>0</v>
      </c>
      <c r="CG79" s="277">
        <f t="shared" si="228"/>
        <v>0</v>
      </c>
      <c r="CH79" s="277">
        <f t="shared" si="191"/>
        <v>0</v>
      </c>
      <c r="CI79" s="278" t="str">
        <f t="shared" si="192"/>
        <v>NO OFERTADO</v>
      </c>
      <c r="CJ79" s="278"/>
      <c r="CK79" s="278" t="s">
        <v>743</v>
      </c>
      <c r="CL79" s="86"/>
      <c r="CM79" s="86"/>
      <c r="CN79" s="276"/>
      <c r="CO79" s="86">
        <f t="shared" si="236"/>
        <v>0</v>
      </c>
      <c r="CP79" s="277">
        <f t="shared" si="193"/>
        <v>0</v>
      </c>
      <c r="CQ79" s="277">
        <f t="shared" si="194"/>
        <v>0</v>
      </c>
      <c r="CR79" s="278" t="str">
        <f t="shared" si="195"/>
        <v>NO OFERTADO</v>
      </c>
      <c r="CS79" s="278"/>
      <c r="CT79" s="278" t="s">
        <v>743</v>
      </c>
      <c r="CU79" s="86" t="s">
        <v>747</v>
      </c>
      <c r="CV79" s="280">
        <v>53200</v>
      </c>
      <c r="CW79" s="288">
        <f t="shared" si="173"/>
        <v>10108</v>
      </c>
      <c r="CX79" s="280">
        <f t="shared" si="237"/>
        <v>63308</v>
      </c>
      <c r="CY79" s="281">
        <f t="shared" si="196"/>
        <v>63308</v>
      </c>
      <c r="CZ79" s="281">
        <f t="shared" si="197"/>
        <v>63308</v>
      </c>
      <c r="DA79" s="278" t="str">
        <f t="shared" si="198"/>
        <v>CUMPLE</v>
      </c>
      <c r="DB79" s="278" t="s">
        <v>830</v>
      </c>
      <c r="DC79" s="278" t="s">
        <v>822</v>
      </c>
      <c r="DD79" s="86"/>
      <c r="DE79" s="86"/>
      <c r="DF79" s="276"/>
      <c r="DG79" s="86">
        <f t="shared" si="238"/>
        <v>0</v>
      </c>
      <c r="DH79" s="277">
        <f t="shared" si="199"/>
        <v>0</v>
      </c>
      <c r="DI79" s="277">
        <f t="shared" si="229"/>
        <v>0</v>
      </c>
      <c r="DJ79" s="278" t="str">
        <f t="shared" si="230"/>
        <v>NO OFERTADO</v>
      </c>
      <c r="DK79" s="278"/>
      <c r="DL79" s="278" t="s">
        <v>743</v>
      </c>
      <c r="DM79" s="86"/>
      <c r="DN79" s="86"/>
      <c r="DO79" s="276"/>
      <c r="DP79" s="86">
        <v>0</v>
      </c>
      <c r="DQ79" s="277">
        <f t="shared" si="200"/>
        <v>0</v>
      </c>
      <c r="DR79" s="277">
        <f t="shared" si="201"/>
        <v>0</v>
      </c>
      <c r="DS79" s="278" t="str">
        <f t="shared" si="202"/>
        <v>NO OFERTADO</v>
      </c>
      <c r="DT79" s="278"/>
      <c r="DU79" s="278" t="s">
        <v>743</v>
      </c>
      <c r="DV79" s="86"/>
      <c r="DW79" s="86"/>
      <c r="DX79" s="279"/>
      <c r="DY79" s="86">
        <f t="shared" si="239"/>
        <v>0</v>
      </c>
      <c r="DZ79" s="277">
        <f t="shared" si="203"/>
        <v>0</v>
      </c>
      <c r="EA79" s="277">
        <f t="shared" si="231"/>
        <v>0</v>
      </c>
      <c r="EB79" s="278" t="str">
        <f t="shared" si="204"/>
        <v>NO OFERTADO</v>
      </c>
      <c r="EC79" s="278"/>
      <c r="ED79" s="278" t="s">
        <v>743</v>
      </c>
      <c r="EE79" s="86" t="s">
        <v>953</v>
      </c>
      <c r="EF79" s="86">
        <v>0</v>
      </c>
      <c r="EG79" s="279">
        <v>0</v>
      </c>
      <c r="EH79" s="86">
        <f t="shared" si="240"/>
        <v>0</v>
      </c>
      <c r="EI79" s="277">
        <f t="shared" si="205"/>
        <v>0</v>
      </c>
      <c r="EJ79" s="277">
        <f t="shared" si="241"/>
        <v>0</v>
      </c>
      <c r="EK79" s="278" t="str">
        <f t="shared" si="206"/>
        <v>NO OFERTADO</v>
      </c>
      <c r="EL79" s="278" t="s">
        <v>978</v>
      </c>
      <c r="EM79" s="278" t="s">
        <v>743</v>
      </c>
      <c r="EN79" s="86" t="s">
        <v>44</v>
      </c>
      <c r="EO79" s="86">
        <v>68831</v>
      </c>
      <c r="EP79" s="276">
        <v>13078</v>
      </c>
      <c r="EQ79" s="86">
        <v>81909</v>
      </c>
      <c r="ER79" s="277">
        <f t="shared" si="207"/>
        <v>81909</v>
      </c>
      <c r="ES79" s="277">
        <f t="shared" si="208"/>
        <v>81909</v>
      </c>
      <c r="ET79" s="278" t="str">
        <f t="shared" si="209"/>
        <v>CUMPLE</v>
      </c>
      <c r="EU79" s="278" t="s">
        <v>828</v>
      </c>
      <c r="EV79" s="278" t="s">
        <v>822</v>
      </c>
      <c r="EW79" s="86">
        <v>0</v>
      </c>
      <c r="EX79" s="86">
        <v>0</v>
      </c>
      <c r="EY79" s="276">
        <v>0</v>
      </c>
      <c r="EZ79" s="86">
        <v>0</v>
      </c>
      <c r="FA79" s="277">
        <f t="shared" si="210"/>
        <v>0</v>
      </c>
      <c r="FB79" s="277">
        <f t="shared" si="211"/>
        <v>0</v>
      </c>
      <c r="FC79" s="278" t="str">
        <f t="shared" si="212"/>
        <v>NO OFERTADO</v>
      </c>
      <c r="FD79" s="278"/>
      <c r="FE79" s="278" t="s">
        <v>743</v>
      </c>
      <c r="FF79" s="86">
        <v>0</v>
      </c>
      <c r="FG79" s="86"/>
      <c r="FH79" s="279">
        <v>0</v>
      </c>
      <c r="FI79" s="86">
        <v>0</v>
      </c>
      <c r="FJ79" s="277">
        <f t="shared" si="213"/>
        <v>0</v>
      </c>
      <c r="FK79" s="277">
        <f t="shared" si="232"/>
        <v>0</v>
      </c>
      <c r="FL79" s="278" t="str">
        <f t="shared" si="214"/>
        <v>NO OFERTADO</v>
      </c>
      <c r="FM79" s="278"/>
      <c r="FN79" s="278" t="s">
        <v>743</v>
      </c>
      <c r="FO79" s="86"/>
      <c r="FP79" s="86"/>
      <c r="FQ79" s="279"/>
      <c r="FR79" s="86">
        <f t="shared" si="242"/>
        <v>0</v>
      </c>
      <c r="FS79" s="277">
        <f t="shared" si="215"/>
        <v>0</v>
      </c>
      <c r="FT79" s="277">
        <f t="shared" si="216"/>
        <v>0</v>
      </c>
      <c r="FU79" s="278" t="str">
        <f t="shared" si="217"/>
        <v>NO OFERTADO</v>
      </c>
      <c r="FV79" s="278">
        <v>0</v>
      </c>
      <c r="FW79" s="278" t="s">
        <v>743</v>
      </c>
      <c r="FX79" s="86"/>
      <c r="FY79" s="86"/>
      <c r="FZ79" s="279"/>
      <c r="GA79" s="86"/>
      <c r="GB79" s="277">
        <f t="shared" si="218"/>
        <v>0</v>
      </c>
      <c r="GC79" s="277">
        <f t="shared" si="219"/>
        <v>0</v>
      </c>
      <c r="GD79" s="278" t="str">
        <f t="shared" si="220"/>
        <v>NO OFERTADO</v>
      </c>
      <c r="GE79" s="278"/>
      <c r="GF79" s="278" t="s">
        <v>743</v>
      </c>
      <c r="GG79" s="25"/>
    </row>
    <row r="80" spans="1:189" s="19" customFormat="1" ht="38.25" x14ac:dyDescent="0.2">
      <c r="A80" s="290">
        <v>71</v>
      </c>
      <c r="B80" s="78" t="s">
        <v>118</v>
      </c>
      <c r="C80" s="77" t="s">
        <v>450</v>
      </c>
      <c r="D80" s="123">
        <v>1</v>
      </c>
      <c r="E80" s="309" t="s">
        <v>32</v>
      </c>
      <c r="F80" s="315">
        <v>658900</v>
      </c>
      <c r="G80" s="123">
        <v>1</v>
      </c>
      <c r="H80" s="86">
        <f t="shared" si="221"/>
        <v>658900</v>
      </c>
      <c r="I80" s="86"/>
      <c r="J80" s="86"/>
      <c r="K80" s="279">
        <f t="shared" si="162"/>
        <v>0</v>
      </c>
      <c r="L80" s="86">
        <f t="shared" si="222"/>
        <v>0</v>
      </c>
      <c r="M80" s="277">
        <f t="shared" si="174"/>
        <v>0</v>
      </c>
      <c r="N80" s="277">
        <f t="shared" si="223"/>
        <v>0</v>
      </c>
      <c r="O80" s="278" t="str">
        <f t="shared" si="175"/>
        <v>NO OFERTADO</v>
      </c>
      <c r="P80" s="278"/>
      <c r="Q80" s="278" t="s">
        <v>743</v>
      </c>
      <c r="R80" s="278"/>
      <c r="S80" s="284"/>
      <c r="T80" s="279"/>
      <c r="U80" s="86"/>
      <c r="V80" s="277">
        <f t="shared" si="176"/>
        <v>0</v>
      </c>
      <c r="W80" s="277">
        <f t="shared" si="224"/>
        <v>0</v>
      </c>
      <c r="X80" s="278" t="str">
        <f t="shared" si="177"/>
        <v>NO OFERTADO</v>
      </c>
      <c r="Y80" s="278">
        <v>0</v>
      </c>
      <c r="Z80" s="314" t="s">
        <v>743</v>
      </c>
      <c r="AA80" s="311"/>
      <c r="AB80" s="86"/>
      <c r="AC80" s="276"/>
      <c r="AD80" s="86">
        <f t="shared" si="243"/>
        <v>0</v>
      </c>
      <c r="AE80" s="277">
        <f t="shared" si="131"/>
        <v>0</v>
      </c>
      <c r="AF80" s="277">
        <f t="shared" si="178"/>
        <v>0</v>
      </c>
      <c r="AG80" s="278" t="str">
        <f t="shared" si="179"/>
        <v>NO OFERTADO</v>
      </c>
      <c r="AH80" s="278"/>
      <c r="AI80" s="278" t="s">
        <v>743</v>
      </c>
      <c r="AJ80" s="86"/>
      <c r="AK80" s="86"/>
      <c r="AL80" s="279"/>
      <c r="AM80" s="86">
        <f t="shared" si="225"/>
        <v>0</v>
      </c>
      <c r="AN80" s="277">
        <f t="shared" si="180"/>
        <v>0</v>
      </c>
      <c r="AO80" s="277">
        <f t="shared" si="181"/>
        <v>0</v>
      </c>
      <c r="AP80" s="278" t="str">
        <f t="shared" si="182"/>
        <v>NO OFERTADO</v>
      </c>
      <c r="AQ80" s="278"/>
      <c r="AR80" s="278" t="s">
        <v>743</v>
      </c>
      <c r="AS80" s="86"/>
      <c r="AT80" s="86"/>
      <c r="AU80" s="276"/>
      <c r="AV80" s="86">
        <f t="shared" si="233"/>
        <v>0</v>
      </c>
      <c r="AW80" s="277">
        <f t="shared" si="183"/>
        <v>0</v>
      </c>
      <c r="AX80" s="277">
        <f t="shared" si="244"/>
        <v>0</v>
      </c>
      <c r="AY80" s="278" t="str">
        <f t="shared" si="184"/>
        <v>NO OFERTADO</v>
      </c>
      <c r="AZ80" s="278"/>
      <c r="BA80" s="278" t="s">
        <v>743</v>
      </c>
      <c r="BB80" s="86" t="s">
        <v>747</v>
      </c>
      <c r="BC80" s="86">
        <v>338400</v>
      </c>
      <c r="BD80" s="279">
        <v>64296</v>
      </c>
      <c r="BE80" s="86">
        <f t="shared" si="226"/>
        <v>402696</v>
      </c>
      <c r="BF80" s="277">
        <f t="shared" si="185"/>
        <v>402696</v>
      </c>
      <c r="BG80" s="277">
        <f t="shared" si="227"/>
        <v>402696</v>
      </c>
      <c r="BH80" s="278" t="str">
        <f t="shared" si="186"/>
        <v>CUMPLE</v>
      </c>
      <c r="BI80" s="278" t="s">
        <v>829</v>
      </c>
      <c r="BJ80" s="278" t="s">
        <v>743</v>
      </c>
      <c r="BK80" s="86" t="s">
        <v>942</v>
      </c>
      <c r="BL80" s="86">
        <v>375661</v>
      </c>
      <c r="BM80" s="279">
        <v>71375.59</v>
      </c>
      <c r="BN80" s="280">
        <f t="shared" si="234"/>
        <v>447036.58999999997</v>
      </c>
      <c r="BO80" s="281">
        <f t="shared" si="187"/>
        <v>447036.58999999997</v>
      </c>
      <c r="BP80" s="281">
        <f t="shared" si="188"/>
        <v>447036.58999999997</v>
      </c>
      <c r="BQ80" s="278" t="str">
        <f t="shared" si="172"/>
        <v>CUMPLE</v>
      </c>
      <c r="BR80" s="278" t="str">
        <f>VLOOKUP(B80,'[1]ANEXO TECNICO'!$B$3:$P$334,15,0)</f>
        <v>NO CUMPLE</v>
      </c>
      <c r="BS80" s="278" t="s">
        <v>743</v>
      </c>
      <c r="BT80" s="280"/>
      <c r="BU80" s="280"/>
      <c r="BV80" s="282"/>
      <c r="BW80" s="280"/>
      <c r="BX80" s="277">
        <v>0</v>
      </c>
      <c r="BY80" s="277">
        <f t="shared" si="189"/>
        <v>0</v>
      </c>
      <c r="BZ80" s="278" t="str">
        <f t="shared" si="190"/>
        <v>NO OFERTADO</v>
      </c>
      <c r="CA80" s="278"/>
      <c r="CB80" s="278" t="s">
        <v>743</v>
      </c>
      <c r="CC80" s="283"/>
      <c r="CD80" s="283"/>
      <c r="CE80" s="276"/>
      <c r="CF80" s="86">
        <f t="shared" si="235"/>
        <v>0</v>
      </c>
      <c r="CG80" s="277">
        <f t="shared" si="228"/>
        <v>0</v>
      </c>
      <c r="CH80" s="277">
        <f t="shared" si="191"/>
        <v>0</v>
      </c>
      <c r="CI80" s="278" t="str">
        <f t="shared" si="192"/>
        <v>NO OFERTADO</v>
      </c>
      <c r="CJ80" s="278"/>
      <c r="CK80" s="278" t="s">
        <v>743</v>
      </c>
      <c r="CL80" s="86"/>
      <c r="CM80" s="86"/>
      <c r="CN80" s="276"/>
      <c r="CO80" s="86">
        <f t="shared" si="236"/>
        <v>0</v>
      </c>
      <c r="CP80" s="277">
        <f t="shared" si="193"/>
        <v>0</v>
      </c>
      <c r="CQ80" s="277">
        <f t="shared" si="194"/>
        <v>0</v>
      </c>
      <c r="CR80" s="278" t="str">
        <f t="shared" si="195"/>
        <v>NO OFERTADO</v>
      </c>
      <c r="CS80" s="278"/>
      <c r="CT80" s="278" t="s">
        <v>743</v>
      </c>
      <c r="CU80" s="86" t="s">
        <v>747</v>
      </c>
      <c r="CV80" s="280">
        <v>324000</v>
      </c>
      <c r="CW80" s="288">
        <f t="shared" si="173"/>
        <v>61560</v>
      </c>
      <c r="CX80" s="280">
        <f t="shared" si="237"/>
        <v>385560</v>
      </c>
      <c r="CY80" s="281">
        <f t="shared" si="196"/>
        <v>385560</v>
      </c>
      <c r="CZ80" s="281">
        <f t="shared" si="197"/>
        <v>385560</v>
      </c>
      <c r="DA80" s="278" t="str">
        <f t="shared" si="198"/>
        <v>CUMPLE</v>
      </c>
      <c r="DB80" s="278" t="s">
        <v>830</v>
      </c>
      <c r="DC80" s="278" t="s">
        <v>822</v>
      </c>
      <c r="DD80" s="86"/>
      <c r="DE80" s="86"/>
      <c r="DF80" s="276"/>
      <c r="DG80" s="86">
        <f t="shared" si="238"/>
        <v>0</v>
      </c>
      <c r="DH80" s="277">
        <f t="shared" si="199"/>
        <v>0</v>
      </c>
      <c r="DI80" s="277">
        <f t="shared" si="229"/>
        <v>0</v>
      </c>
      <c r="DJ80" s="278" t="str">
        <f t="shared" si="230"/>
        <v>NO OFERTADO</v>
      </c>
      <c r="DK80" s="278"/>
      <c r="DL80" s="278" t="s">
        <v>743</v>
      </c>
      <c r="DM80" s="86"/>
      <c r="DN80" s="86"/>
      <c r="DO80" s="276"/>
      <c r="DP80" s="86">
        <v>0</v>
      </c>
      <c r="DQ80" s="277">
        <f t="shared" si="200"/>
        <v>0</v>
      </c>
      <c r="DR80" s="277">
        <f t="shared" si="201"/>
        <v>0</v>
      </c>
      <c r="DS80" s="278" t="str">
        <f t="shared" si="202"/>
        <v>NO OFERTADO</v>
      </c>
      <c r="DT80" s="278"/>
      <c r="DU80" s="278" t="s">
        <v>743</v>
      </c>
      <c r="DV80" s="86"/>
      <c r="DW80" s="86"/>
      <c r="DX80" s="279"/>
      <c r="DY80" s="86">
        <f t="shared" si="239"/>
        <v>0</v>
      </c>
      <c r="DZ80" s="277">
        <f t="shared" si="203"/>
        <v>0</v>
      </c>
      <c r="EA80" s="277">
        <f t="shared" si="231"/>
        <v>0</v>
      </c>
      <c r="EB80" s="278" t="str">
        <f t="shared" si="204"/>
        <v>NO OFERTADO</v>
      </c>
      <c r="EC80" s="278"/>
      <c r="ED80" s="278" t="s">
        <v>743</v>
      </c>
      <c r="EE80" s="86" t="s">
        <v>953</v>
      </c>
      <c r="EF80" s="86">
        <v>0</v>
      </c>
      <c r="EG80" s="279">
        <v>0</v>
      </c>
      <c r="EH80" s="86">
        <f t="shared" si="240"/>
        <v>0</v>
      </c>
      <c r="EI80" s="277">
        <f t="shared" si="205"/>
        <v>0</v>
      </c>
      <c r="EJ80" s="277">
        <f t="shared" si="241"/>
        <v>0</v>
      </c>
      <c r="EK80" s="278" t="str">
        <f t="shared" si="206"/>
        <v>NO OFERTADO</v>
      </c>
      <c r="EL80" s="278" t="s">
        <v>978</v>
      </c>
      <c r="EM80" s="278" t="s">
        <v>743</v>
      </c>
      <c r="EN80" s="86"/>
      <c r="EO80" s="86"/>
      <c r="EP80" s="276"/>
      <c r="EQ80" s="86">
        <v>0</v>
      </c>
      <c r="ER80" s="277">
        <f t="shared" si="207"/>
        <v>0</v>
      </c>
      <c r="ES80" s="277">
        <f t="shared" si="208"/>
        <v>0</v>
      </c>
      <c r="ET80" s="278" t="str">
        <f t="shared" si="209"/>
        <v>NO OFERTADO</v>
      </c>
      <c r="EU80" s="278"/>
      <c r="EV80" s="278" t="s">
        <v>743</v>
      </c>
      <c r="EW80" s="86">
        <v>0</v>
      </c>
      <c r="EX80" s="86">
        <v>0</v>
      </c>
      <c r="EY80" s="276">
        <v>0</v>
      </c>
      <c r="EZ80" s="86">
        <v>0</v>
      </c>
      <c r="FA80" s="277">
        <f t="shared" si="210"/>
        <v>0</v>
      </c>
      <c r="FB80" s="277">
        <f t="shared" si="211"/>
        <v>0</v>
      </c>
      <c r="FC80" s="278" t="str">
        <f t="shared" si="212"/>
        <v>NO OFERTADO</v>
      </c>
      <c r="FD80" s="278"/>
      <c r="FE80" s="278" t="s">
        <v>743</v>
      </c>
      <c r="FF80" s="86">
        <v>0</v>
      </c>
      <c r="FG80" s="86"/>
      <c r="FH80" s="279">
        <v>0</v>
      </c>
      <c r="FI80" s="86">
        <v>0</v>
      </c>
      <c r="FJ80" s="277">
        <f t="shared" si="213"/>
        <v>0</v>
      </c>
      <c r="FK80" s="277">
        <f t="shared" si="232"/>
        <v>0</v>
      </c>
      <c r="FL80" s="278" t="str">
        <f t="shared" si="214"/>
        <v>NO OFERTADO</v>
      </c>
      <c r="FM80" s="278"/>
      <c r="FN80" s="278" t="s">
        <v>743</v>
      </c>
      <c r="FO80" s="86"/>
      <c r="FP80" s="86"/>
      <c r="FQ80" s="279"/>
      <c r="FR80" s="86">
        <f t="shared" si="242"/>
        <v>0</v>
      </c>
      <c r="FS80" s="277">
        <f t="shared" si="215"/>
        <v>0</v>
      </c>
      <c r="FT80" s="277">
        <f t="shared" si="216"/>
        <v>0</v>
      </c>
      <c r="FU80" s="278" t="str">
        <f t="shared" si="217"/>
        <v>NO OFERTADO</v>
      </c>
      <c r="FV80" s="278">
        <v>0</v>
      </c>
      <c r="FW80" s="278" t="s">
        <v>743</v>
      </c>
      <c r="FX80" s="86"/>
      <c r="FY80" s="86"/>
      <c r="FZ80" s="279"/>
      <c r="GA80" s="86"/>
      <c r="GB80" s="277">
        <f t="shared" si="218"/>
        <v>0</v>
      </c>
      <c r="GC80" s="277">
        <f t="shared" si="219"/>
        <v>0</v>
      </c>
      <c r="GD80" s="278" t="str">
        <f t="shared" si="220"/>
        <v>NO OFERTADO</v>
      </c>
      <c r="GE80" s="278"/>
      <c r="GF80" s="278" t="s">
        <v>743</v>
      </c>
      <c r="GG80" s="25"/>
    </row>
    <row r="81" spans="1:189" s="19" customFormat="1" ht="25.5" x14ac:dyDescent="0.2">
      <c r="A81" s="290">
        <v>72</v>
      </c>
      <c r="B81" s="78" t="s">
        <v>119</v>
      </c>
      <c r="C81" s="77" t="s">
        <v>451</v>
      </c>
      <c r="D81" s="123">
        <v>1</v>
      </c>
      <c r="E81" s="309" t="s">
        <v>32</v>
      </c>
      <c r="F81" s="315">
        <v>239933.75</v>
      </c>
      <c r="G81" s="123">
        <v>1</v>
      </c>
      <c r="H81" s="86">
        <f t="shared" si="221"/>
        <v>239933.75</v>
      </c>
      <c r="I81" s="86"/>
      <c r="J81" s="86"/>
      <c r="K81" s="279">
        <f t="shared" si="162"/>
        <v>0</v>
      </c>
      <c r="L81" s="86">
        <f t="shared" si="222"/>
        <v>0</v>
      </c>
      <c r="M81" s="277">
        <f t="shared" si="174"/>
        <v>0</v>
      </c>
      <c r="N81" s="277">
        <f t="shared" si="223"/>
        <v>0</v>
      </c>
      <c r="O81" s="278" t="str">
        <f t="shared" si="175"/>
        <v>NO OFERTADO</v>
      </c>
      <c r="P81" s="278"/>
      <c r="Q81" s="278" t="s">
        <v>743</v>
      </c>
      <c r="R81" s="278"/>
      <c r="S81" s="284"/>
      <c r="T81" s="279"/>
      <c r="U81" s="86"/>
      <c r="V81" s="277">
        <f t="shared" si="176"/>
        <v>0</v>
      </c>
      <c r="W81" s="277">
        <f t="shared" si="224"/>
        <v>0</v>
      </c>
      <c r="X81" s="278" t="str">
        <f t="shared" si="177"/>
        <v>NO OFERTADO</v>
      </c>
      <c r="Y81" s="278">
        <v>0</v>
      </c>
      <c r="Z81" s="314" t="s">
        <v>743</v>
      </c>
      <c r="AA81" s="311"/>
      <c r="AB81" s="86"/>
      <c r="AC81" s="276"/>
      <c r="AD81" s="86">
        <f t="shared" si="243"/>
        <v>0</v>
      </c>
      <c r="AE81" s="277">
        <f t="shared" si="131"/>
        <v>0</v>
      </c>
      <c r="AF81" s="277">
        <f t="shared" si="178"/>
        <v>0</v>
      </c>
      <c r="AG81" s="278" t="str">
        <f t="shared" si="179"/>
        <v>NO OFERTADO</v>
      </c>
      <c r="AH81" s="278"/>
      <c r="AI81" s="278" t="s">
        <v>743</v>
      </c>
      <c r="AJ81" s="86"/>
      <c r="AK81" s="86"/>
      <c r="AL81" s="279"/>
      <c r="AM81" s="86">
        <f t="shared" si="225"/>
        <v>0</v>
      </c>
      <c r="AN81" s="277">
        <f t="shared" si="180"/>
        <v>0</v>
      </c>
      <c r="AO81" s="277">
        <f t="shared" si="181"/>
        <v>0</v>
      </c>
      <c r="AP81" s="278" t="str">
        <f t="shared" si="182"/>
        <v>NO OFERTADO</v>
      </c>
      <c r="AQ81" s="278"/>
      <c r="AR81" s="278" t="s">
        <v>743</v>
      </c>
      <c r="AS81" s="86"/>
      <c r="AT81" s="86"/>
      <c r="AU81" s="276"/>
      <c r="AV81" s="86">
        <f>+AT81+AU81</f>
        <v>0</v>
      </c>
      <c r="AW81" s="277">
        <f t="shared" si="183"/>
        <v>0</v>
      </c>
      <c r="AX81" s="277">
        <f t="shared" si="244"/>
        <v>0</v>
      </c>
      <c r="AY81" s="278" t="str">
        <f t="shared" si="184"/>
        <v>NO OFERTADO</v>
      </c>
      <c r="AZ81" s="278"/>
      <c r="BA81" s="278" t="s">
        <v>743</v>
      </c>
      <c r="BB81" s="86" t="s">
        <v>747</v>
      </c>
      <c r="BC81" s="86">
        <v>201625</v>
      </c>
      <c r="BD81" s="279">
        <v>38308.75</v>
      </c>
      <c r="BE81" s="86">
        <f t="shared" si="226"/>
        <v>239933.75</v>
      </c>
      <c r="BF81" s="277">
        <f t="shared" si="185"/>
        <v>239933.75</v>
      </c>
      <c r="BG81" s="277">
        <f t="shared" si="227"/>
        <v>239933.75</v>
      </c>
      <c r="BH81" s="278" t="str">
        <f t="shared" si="186"/>
        <v>CUMPLE</v>
      </c>
      <c r="BI81" s="278" t="s">
        <v>829</v>
      </c>
      <c r="BJ81" s="278" t="s">
        <v>743</v>
      </c>
      <c r="BK81" s="86" t="s">
        <v>942</v>
      </c>
      <c r="BL81" s="86">
        <v>201625</v>
      </c>
      <c r="BM81" s="279">
        <v>38308.75</v>
      </c>
      <c r="BN81" s="280">
        <f>+BL81+BM81</f>
        <v>239933.75</v>
      </c>
      <c r="BO81" s="281">
        <f t="shared" si="187"/>
        <v>239933.75</v>
      </c>
      <c r="BP81" s="281">
        <f t="shared" si="188"/>
        <v>239933.75</v>
      </c>
      <c r="BQ81" s="278" t="str">
        <f t="shared" si="172"/>
        <v>CUMPLE</v>
      </c>
      <c r="BR81" s="278" t="str">
        <f>VLOOKUP(B81,'[1]ANEXO TECNICO'!$B$3:$P$334,15,0)</f>
        <v>NO CUMPLE</v>
      </c>
      <c r="BS81" s="278" t="s">
        <v>743</v>
      </c>
      <c r="BT81" s="280"/>
      <c r="BU81" s="280"/>
      <c r="BV81" s="282"/>
      <c r="BW81" s="280"/>
      <c r="BX81" s="277">
        <v>0</v>
      </c>
      <c r="BY81" s="277">
        <f t="shared" si="189"/>
        <v>0</v>
      </c>
      <c r="BZ81" s="278" t="str">
        <f t="shared" si="190"/>
        <v>NO OFERTADO</v>
      </c>
      <c r="CA81" s="278"/>
      <c r="CB81" s="278" t="s">
        <v>743</v>
      </c>
      <c r="CC81" s="283"/>
      <c r="CD81" s="283"/>
      <c r="CE81" s="276">
        <f>+CD81*0.19</f>
        <v>0</v>
      </c>
      <c r="CF81" s="86">
        <f>+CD81+CE81</f>
        <v>0</v>
      </c>
      <c r="CG81" s="277">
        <f t="shared" si="228"/>
        <v>0</v>
      </c>
      <c r="CH81" s="277">
        <f t="shared" si="191"/>
        <v>0</v>
      </c>
      <c r="CI81" s="278" t="str">
        <f t="shared" si="192"/>
        <v>NO OFERTADO</v>
      </c>
      <c r="CJ81" s="278"/>
      <c r="CK81" s="278" t="s">
        <v>743</v>
      </c>
      <c r="CL81" s="86"/>
      <c r="CM81" s="86"/>
      <c r="CN81" s="276"/>
      <c r="CO81" s="86">
        <f>+CM81+CN81</f>
        <v>0</v>
      </c>
      <c r="CP81" s="277">
        <f t="shared" si="193"/>
        <v>0</v>
      </c>
      <c r="CQ81" s="277">
        <f t="shared" si="194"/>
        <v>0</v>
      </c>
      <c r="CR81" s="278" t="str">
        <f t="shared" si="195"/>
        <v>NO OFERTADO</v>
      </c>
      <c r="CS81" s="278"/>
      <c r="CT81" s="278" t="s">
        <v>743</v>
      </c>
      <c r="CU81" s="86" t="s">
        <v>747</v>
      </c>
      <c r="CV81" s="280">
        <v>198900</v>
      </c>
      <c r="CW81" s="288">
        <f t="shared" si="173"/>
        <v>37791</v>
      </c>
      <c r="CX81" s="280">
        <f>+CV81+CW81</f>
        <v>236691</v>
      </c>
      <c r="CY81" s="281">
        <f t="shared" si="196"/>
        <v>236691</v>
      </c>
      <c r="CZ81" s="281">
        <f t="shared" si="197"/>
        <v>236691</v>
      </c>
      <c r="DA81" s="278" t="str">
        <f t="shared" si="198"/>
        <v>CUMPLE</v>
      </c>
      <c r="DB81" s="278" t="s">
        <v>829</v>
      </c>
      <c r="DC81" s="278" t="s">
        <v>743</v>
      </c>
      <c r="DD81" s="86"/>
      <c r="DE81" s="86"/>
      <c r="DF81" s="276"/>
      <c r="DG81" s="86">
        <f>+DE81+DF81</f>
        <v>0</v>
      </c>
      <c r="DH81" s="277">
        <f t="shared" si="199"/>
        <v>0</v>
      </c>
      <c r="DI81" s="277">
        <f t="shared" si="229"/>
        <v>0</v>
      </c>
      <c r="DJ81" s="278" t="str">
        <f t="shared" si="230"/>
        <v>NO OFERTADO</v>
      </c>
      <c r="DK81" s="278"/>
      <c r="DL81" s="278" t="s">
        <v>743</v>
      </c>
      <c r="DM81" s="86"/>
      <c r="DN81" s="86"/>
      <c r="DO81" s="276"/>
      <c r="DP81" s="86">
        <v>0</v>
      </c>
      <c r="DQ81" s="277">
        <f t="shared" si="200"/>
        <v>0</v>
      </c>
      <c r="DR81" s="277">
        <f t="shared" si="201"/>
        <v>0</v>
      </c>
      <c r="DS81" s="278" t="str">
        <f t="shared" si="202"/>
        <v>NO OFERTADO</v>
      </c>
      <c r="DT81" s="278"/>
      <c r="DU81" s="278" t="s">
        <v>743</v>
      </c>
      <c r="DV81" s="86"/>
      <c r="DW81" s="86"/>
      <c r="DX81" s="279"/>
      <c r="DY81" s="86">
        <f>+DW81+DX81</f>
        <v>0</v>
      </c>
      <c r="DZ81" s="277">
        <f t="shared" si="203"/>
        <v>0</v>
      </c>
      <c r="EA81" s="277">
        <f t="shared" si="231"/>
        <v>0</v>
      </c>
      <c r="EB81" s="278" t="str">
        <f t="shared" si="204"/>
        <v>NO OFERTADO</v>
      </c>
      <c r="EC81" s="278"/>
      <c r="ED81" s="278" t="s">
        <v>743</v>
      </c>
      <c r="EE81" s="86" t="s">
        <v>953</v>
      </c>
      <c r="EF81" s="86">
        <v>0</v>
      </c>
      <c r="EG81" s="279">
        <v>0</v>
      </c>
      <c r="EH81" s="86">
        <f>+EF81+EG81</f>
        <v>0</v>
      </c>
      <c r="EI81" s="277">
        <f t="shared" si="205"/>
        <v>0</v>
      </c>
      <c r="EJ81" s="277">
        <f t="shared" si="241"/>
        <v>0</v>
      </c>
      <c r="EK81" s="278" t="str">
        <f t="shared" si="206"/>
        <v>NO OFERTADO</v>
      </c>
      <c r="EL81" s="278" t="s">
        <v>978</v>
      </c>
      <c r="EM81" s="278" t="s">
        <v>743</v>
      </c>
      <c r="EN81" s="86"/>
      <c r="EO81" s="86"/>
      <c r="EP81" s="276"/>
      <c r="EQ81" s="86">
        <v>0</v>
      </c>
      <c r="ER81" s="277">
        <f t="shared" si="207"/>
        <v>0</v>
      </c>
      <c r="ES81" s="277">
        <f t="shared" si="208"/>
        <v>0</v>
      </c>
      <c r="ET81" s="278" t="str">
        <f t="shared" si="209"/>
        <v>NO OFERTADO</v>
      </c>
      <c r="EU81" s="278"/>
      <c r="EV81" s="278" t="s">
        <v>743</v>
      </c>
      <c r="EW81" s="86">
        <v>0</v>
      </c>
      <c r="EX81" s="86">
        <v>0</v>
      </c>
      <c r="EY81" s="276">
        <v>0</v>
      </c>
      <c r="EZ81" s="86">
        <v>0</v>
      </c>
      <c r="FA81" s="277">
        <f t="shared" si="210"/>
        <v>0</v>
      </c>
      <c r="FB81" s="277">
        <f t="shared" si="211"/>
        <v>0</v>
      </c>
      <c r="FC81" s="278" t="str">
        <f t="shared" si="212"/>
        <v>NO OFERTADO</v>
      </c>
      <c r="FD81" s="278"/>
      <c r="FE81" s="278" t="s">
        <v>743</v>
      </c>
      <c r="FF81" s="86">
        <v>0</v>
      </c>
      <c r="FG81" s="86"/>
      <c r="FH81" s="279">
        <v>0</v>
      </c>
      <c r="FI81" s="86">
        <v>0</v>
      </c>
      <c r="FJ81" s="277">
        <f t="shared" si="213"/>
        <v>0</v>
      </c>
      <c r="FK81" s="277">
        <f t="shared" si="232"/>
        <v>0</v>
      </c>
      <c r="FL81" s="278" t="str">
        <f t="shared" si="214"/>
        <v>NO OFERTADO</v>
      </c>
      <c r="FM81" s="278"/>
      <c r="FN81" s="278" t="s">
        <v>743</v>
      </c>
      <c r="FO81" s="86"/>
      <c r="FP81" s="86"/>
      <c r="FQ81" s="279"/>
      <c r="FR81" s="86">
        <f>+FP81+FQ81</f>
        <v>0</v>
      </c>
      <c r="FS81" s="277">
        <f t="shared" si="215"/>
        <v>0</v>
      </c>
      <c r="FT81" s="277">
        <f t="shared" si="216"/>
        <v>0</v>
      </c>
      <c r="FU81" s="278" t="str">
        <f t="shared" si="217"/>
        <v>NO OFERTADO</v>
      </c>
      <c r="FV81" s="278">
        <v>0</v>
      </c>
      <c r="FW81" s="278" t="s">
        <v>743</v>
      </c>
      <c r="FX81" s="86"/>
      <c r="FY81" s="86"/>
      <c r="FZ81" s="279"/>
      <c r="GA81" s="86"/>
      <c r="GB81" s="277">
        <f t="shared" si="218"/>
        <v>0</v>
      </c>
      <c r="GC81" s="277">
        <f t="shared" si="219"/>
        <v>0</v>
      </c>
      <c r="GD81" s="278" t="str">
        <f t="shared" si="220"/>
        <v>NO OFERTADO</v>
      </c>
      <c r="GE81" s="278"/>
      <c r="GF81" s="278" t="s">
        <v>743</v>
      </c>
      <c r="GG81" s="25"/>
    </row>
    <row r="82" spans="1:189" s="19" customFormat="1" ht="38.25" x14ac:dyDescent="0.2">
      <c r="A82" s="290">
        <v>73</v>
      </c>
      <c r="B82" s="78" t="s">
        <v>120</v>
      </c>
      <c r="C82" s="77" t="s">
        <v>452</v>
      </c>
      <c r="D82" s="123">
        <v>1</v>
      </c>
      <c r="E82" s="309" t="s">
        <v>32</v>
      </c>
      <c r="F82" s="315">
        <v>182267.54</v>
      </c>
      <c r="G82" s="123">
        <v>2</v>
      </c>
      <c r="H82" s="86">
        <f t="shared" si="221"/>
        <v>364535.08</v>
      </c>
      <c r="I82" s="86"/>
      <c r="J82" s="86"/>
      <c r="K82" s="279">
        <f t="shared" si="162"/>
        <v>0</v>
      </c>
      <c r="L82" s="86">
        <f t="shared" si="222"/>
        <v>0</v>
      </c>
      <c r="M82" s="277">
        <f t="shared" si="174"/>
        <v>0</v>
      </c>
      <c r="N82" s="277">
        <f t="shared" si="223"/>
        <v>0</v>
      </c>
      <c r="O82" s="278" t="str">
        <f t="shared" si="175"/>
        <v>NO OFERTADO</v>
      </c>
      <c r="P82" s="278"/>
      <c r="Q82" s="278" t="s">
        <v>743</v>
      </c>
      <c r="R82" s="278"/>
      <c r="S82" s="284"/>
      <c r="T82" s="279"/>
      <c r="U82" s="86"/>
      <c r="V82" s="277">
        <f t="shared" si="176"/>
        <v>0</v>
      </c>
      <c r="W82" s="277">
        <f t="shared" si="224"/>
        <v>0</v>
      </c>
      <c r="X82" s="278" t="str">
        <f t="shared" si="177"/>
        <v>NO OFERTADO</v>
      </c>
      <c r="Y82" s="278">
        <v>0</v>
      </c>
      <c r="Z82" s="314" t="s">
        <v>743</v>
      </c>
      <c r="AA82" s="311"/>
      <c r="AB82" s="86"/>
      <c r="AC82" s="276"/>
      <c r="AD82" s="86">
        <f t="shared" si="243"/>
        <v>0</v>
      </c>
      <c r="AE82" s="277">
        <f t="shared" si="131"/>
        <v>0</v>
      </c>
      <c r="AF82" s="277">
        <f t="shared" si="178"/>
        <v>0</v>
      </c>
      <c r="AG82" s="278" t="str">
        <f t="shared" si="179"/>
        <v>NO OFERTADO</v>
      </c>
      <c r="AH82" s="278"/>
      <c r="AI82" s="278" t="s">
        <v>743</v>
      </c>
      <c r="AJ82" s="86"/>
      <c r="AK82" s="86"/>
      <c r="AL82" s="279"/>
      <c r="AM82" s="86">
        <f t="shared" si="225"/>
        <v>0</v>
      </c>
      <c r="AN82" s="277">
        <f t="shared" si="180"/>
        <v>0</v>
      </c>
      <c r="AO82" s="277">
        <f t="shared" si="181"/>
        <v>0</v>
      </c>
      <c r="AP82" s="278" t="str">
        <f t="shared" si="182"/>
        <v>NO OFERTADO</v>
      </c>
      <c r="AQ82" s="278"/>
      <c r="AR82" s="278" t="s">
        <v>743</v>
      </c>
      <c r="AS82" s="86"/>
      <c r="AT82" s="86"/>
      <c r="AU82" s="276"/>
      <c r="AV82" s="86">
        <f>+AT82+AU82</f>
        <v>0</v>
      </c>
      <c r="AW82" s="277">
        <f t="shared" si="183"/>
        <v>0</v>
      </c>
      <c r="AX82" s="277">
        <f t="shared" si="244"/>
        <v>0</v>
      </c>
      <c r="AY82" s="278" t="str">
        <f t="shared" si="184"/>
        <v>NO OFERTADO</v>
      </c>
      <c r="AZ82" s="278"/>
      <c r="BA82" s="278" t="s">
        <v>743</v>
      </c>
      <c r="BB82" s="86" t="s">
        <v>747</v>
      </c>
      <c r="BC82" s="86">
        <v>153166</v>
      </c>
      <c r="BD82" s="279">
        <v>29101.54</v>
      </c>
      <c r="BE82" s="86">
        <f t="shared" si="226"/>
        <v>182267.54</v>
      </c>
      <c r="BF82" s="277">
        <f t="shared" si="185"/>
        <v>182267.54</v>
      </c>
      <c r="BG82" s="277">
        <f t="shared" si="227"/>
        <v>364535.08</v>
      </c>
      <c r="BH82" s="278" t="str">
        <f t="shared" si="186"/>
        <v>CUMPLE</v>
      </c>
      <c r="BI82" s="278" t="s">
        <v>829</v>
      </c>
      <c r="BJ82" s="278" t="s">
        <v>743</v>
      </c>
      <c r="BK82" s="86" t="s">
        <v>942</v>
      </c>
      <c r="BL82" s="86">
        <v>150048</v>
      </c>
      <c r="BM82" s="279">
        <v>28509.119999999999</v>
      </c>
      <c r="BN82" s="280">
        <f>+BL82+BM82</f>
        <v>178557.12</v>
      </c>
      <c r="BO82" s="281">
        <f t="shared" si="187"/>
        <v>178557.12</v>
      </c>
      <c r="BP82" s="281">
        <f t="shared" si="188"/>
        <v>357114.24</v>
      </c>
      <c r="BQ82" s="278" t="str">
        <f t="shared" si="172"/>
        <v>CUMPLE</v>
      </c>
      <c r="BR82" s="278" t="str">
        <f>VLOOKUP(B82,'[1]ANEXO TECNICO'!$B$3:$P$334,15,0)</f>
        <v>NO CUMPLE</v>
      </c>
      <c r="BS82" s="278" t="s">
        <v>743</v>
      </c>
      <c r="BT82" s="280"/>
      <c r="BU82" s="280"/>
      <c r="BV82" s="282"/>
      <c r="BW82" s="280"/>
      <c r="BX82" s="277">
        <v>0</v>
      </c>
      <c r="BY82" s="277">
        <f t="shared" si="189"/>
        <v>0</v>
      </c>
      <c r="BZ82" s="278" t="str">
        <f t="shared" si="190"/>
        <v>NO OFERTADO</v>
      </c>
      <c r="CA82" s="278"/>
      <c r="CB82" s="278" t="s">
        <v>743</v>
      </c>
      <c r="CC82" s="283"/>
      <c r="CD82" s="283"/>
      <c r="CE82" s="276">
        <f>+CD82*0.19</f>
        <v>0</v>
      </c>
      <c r="CF82" s="86">
        <f>+CD82+CE82</f>
        <v>0</v>
      </c>
      <c r="CG82" s="277">
        <f t="shared" si="228"/>
        <v>0</v>
      </c>
      <c r="CH82" s="277">
        <f t="shared" si="191"/>
        <v>0</v>
      </c>
      <c r="CI82" s="278" t="str">
        <f t="shared" si="192"/>
        <v>NO OFERTADO</v>
      </c>
      <c r="CJ82" s="278"/>
      <c r="CK82" s="278" t="s">
        <v>743</v>
      </c>
      <c r="CL82" s="86"/>
      <c r="CM82" s="86"/>
      <c r="CN82" s="276"/>
      <c r="CO82" s="86">
        <f>+CM82+CN82</f>
        <v>0</v>
      </c>
      <c r="CP82" s="277">
        <f t="shared" si="193"/>
        <v>0</v>
      </c>
      <c r="CQ82" s="277">
        <f t="shared" si="194"/>
        <v>0</v>
      </c>
      <c r="CR82" s="278" t="str">
        <f t="shared" si="195"/>
        <v>NO OFERTADO</v>
      </c>
      <c r="CS82" s="278"/>
      <c r="CT82" s="278" t="s">
        <v>743</v>
      </c>
      <c r="CU82" s="86" t="s">
        <v>747</v>
      </c>
      <c r="CV82" s="280">
        <v>135300</v>
      </c>
      <c r="CW82" s="288">
        <f t="shared" si="173"/>
        <v>25707</v>
      </c>
      <c r="CX82" s="280">
        <f>+CV82+CW82</f>
        <v>161007</v>
      </c>
      <c r="CY82" s="281">
        <f t="shared" si="196"/>
        <v>161007</v>
      </c>
      <c r="CZ82" s="281">
        <f t="shared" si="197"/>
        <v>322014</v>
      </c>
      <c r="DA82" s="278" t="str">
        <f t="shared" si="198"/>
        <v>CUMPLE</v>
      </c>
      <c r="DB82" s="278" t="s">
        <v>830</v>
      </c>
      <c r="DC82" s="278" t="s">
        <v>822</v>
      </c>
      <c r="DD82" s="86"/>
      <c r="DE82" s="86"/>
      <c r="DF82" s="276"/>
      <c r="DG82" s="86">
        <f>+DE82+DF82</f>
        <v>0</v>
      </c>
      <c r="DH82" s="277">
        <f t="shared" si="199"/>
        <v>0</v>
      </c>
      <c r="DI82" s="277">
        <f t="shared" si="229"/>
        <v>0</v>
      </c>
      <c r="DJ82" s="278" t="str">
        <f t="shared" si="230"/>
        <v>NO OFERTADO</v>
      </c>
      <c r="DK82" s="278"/>
      <c r="DL82" s="278" t="s">
        <v>743</v>
      </c>
      <c r="DM82" s="86"/>
      <c r="DN82" s="86"/>
      <c r="DO82" s="276"/>
      <c r="DP82" s="86">
        <v>0</v>
      </c>
      <c r="DQ82" s="277">
        <f t="shared" si="200"/>
        <v>0</v>
      </c>
      <c r="DR82" s="277">
        <f t="shared" si="201"/>
        <v>0</v>
      </c>
      <c r="DS82" s="278" t="str">
        <f t="shared" si="202"/>
        <v>NO OFERTADO</v>
      </c>
      <c r="DT82" s="278"/>
      <c r="DU82" s="278" t="s">
        <v>743</v>
      </c>
      <c r="DV82" s="86"/>
      <c r="DW82" s="86"/>
      <c r="DX82" s="279"/>
      <c r="DY82" s="86">
        <f>+DW82+DX82</f>
        <v>0</v>
      </c>
      <c r="DZ82" s="277">
        <f t="shared" si="203"/>
        <v>0</v>
      </c>
      <c r="EA82" s="277">
        <f t="shared" si="231"/>
        <v>0</v>
      </c>
      <c r="EB82" s="278" t="str">
        <f t="shared" si="204"/>
        <v>NO OFERTADO</v>
      </c>
      <c r="EC82" s="278"/>
      <c r="ED82" s="278" t="s">
        <v>743</v>
      </c>
      <c r="EE82" s="86" t="s">
        <v>953</v>
      </c>
      <c r="EF82" s="86">
        <v>0</v>
      </c>
      <c r="EG82" s="279">
        <v>0</v>
      </c>
      <c r="EH82" s="86">
        <f>+EF82+EG82</f>
        <v>0</v>
      </c>
      <c r="EI82" s="277">
        <f t="shared" si="205"/>
        <v>0</v>
      </c>
      <c r="EJ82" s="277">
        <f t="shared" si="241"/>
        <v>0</v>
      </c>
      <c r="EK82" s="278" t="str">
        <f t="shared" si="206"/>
        <v>NO OFERTADO</v>
      </c>
      <c r="EL82" s="278" t="s">
        <v>978</v>
      </c>
      <c r="EM82" s="278" t="s">
        <v>743</v>
      </c>
      <c r="EN82" s="86"/>
      <c r="EO82" s="86"/>
      <c r="EP82" s="276"/>
      <c r="EQ82" s="86">
        <v>0</v>
      </c>
      <c r="ER82" s="277">
        <f t="shared" si="207"/>
        <v>0</v>
      </c>
      <c r="ES82" s="277">
        <f t="shared" si="208"/>
        <v>0</v>
      </c>
      <c r="ET82" s="278" t="str">
        <f t="shared" si="209"/>
        <v>NO OFERTADO</v>
      </c>
      <c r="EU82" s="278"/>
      <c r="EV82" s="278" t="s">
        <v>743</v>
      </c>
      <c r="EW82" s="86">
        <v>0</v>
      </c>
      <c r="EX82" s="86">
        <v>0</v>
      </c>
      <c r="EY82" s="276">
        <v>0</v>
      </c>
      <c r="EZ82" s="86">
        <v>0</v>
      </c>
      <c r="FA82" s="277">
        <f t="shared" si="210"/>
        <v>0</v>
      </c>
      <c r="FB82" s="277">
        <f t="shared" si="211"/>
        <v>0</v>
      </c>
      <c r="FC82" s="278" t="str">
        <f t="shared" si="212"/>
        <v>NO OFERTADO</v>
      </c>
      <c r="FD82" s="278"/>
      <c r="FE82" s="278" t="s">
        <v>743</v>
      </c>
      <c r="FF82" s="86">
        <v>0</v>
      </c>
      <c r="FG82" s="86"/>
      <c r="FH82" s="279">
        <v>0</v>
      </c>
      <c r="FI82" s="86">
        <v>0</v>
      </c>
      <c r="FJ82" s="277">
        <f t="shared" si="213"/>
        <v>0</v>
      </c>
      <c r="FK82" s="277">
        <f t="shared" si="232"/>
        <v>0</v>
      </c>
      <c r="FL82" s="278" t="str">
        <f t="shared" si="214"/>
        <v>NO OFERTADO</v>
      </c>
      <c r="FM82" s="278"/>
      <c r="FN82" s="278" t="s">
        <v>743</v>
      </c>
      <c r="FO82" s="86"/>
      <c r="FP82" s="86"/>
      <c r="FQ82" s="279"/>
      <c r="FR82" s="86">
        <f>+FP82+FQ82</f>
        <v>0</v>
      </c>
      <c r="FS82" s="277">
        <f t="shared" si="215"/>
        <v>0</v>
      </c>
      <c r="FT82" s="277">
        <f t="shared" si="216"/>
        <v>0</v>
      </c>
      <c r="FU82" s="278" t="str">
        <f t="shared" si="217"/>
        <v>NO OFERTADO</v>
      </c>
      <c r="FV82" s="278">
        <v>0</v>
      </c>
      <c r="FW82" s="278" t="s">
        <v>743</v>
      </c>
      <c r="FX82" s="86"/>
      <c r="FY82" s="86"/>
      <c r="FZ82" s="279"/>
      <c r="GA82" s="86"/>
      <c r="GB82" s="277">
        <f t="shared" si="218"/>
        <v>0</v>
      </c>
      <c r="GC82" s="277">
        <f t="shared" si="219"/>
        <v>0</v>
      </c>
      <c r="GD82" s="278" t="str">
        <f t="shared" si="220"/>
        <v>NO OFERTADO</v>
      </c>
      <c r="GE82" s="278"/>
      <c r="GF82" s="278" t="s">
        <v>743</v>
      </c>
      <c r="GG82" s="25"/>
    </row>
    <row r="83" spans="1:189" s="19" customFormat="1" ht="51" x14ac:dyDescent="0.2">
      <c r="A83" s="290">
        <v>74</v>
      </c>
      <c r="B83" s="78" t="s">
        <v>121</v>
      </c>
      <c r="C83" s="77" t="s">
        <v>453</v>
      </c>
      <c r="D83" s="123">
        <v>1</v>
      </c>
      <c r="E83" s="309" t="s">
        <v>32</v>
      </c>
      <c r="F83" s="315">
        <v>59.5</v>
      </c>
      <c r="G83" s="123">
        <v>1</v>
      </c>
      <c r="H83" s="86">
        <f t="shared" si="221"/>
        <v>59.5</v>
      </c>
      <c r="I83" s="86"/>
      <c r="J83" s="86"/>
      <c r="K83" s="279">
        <f t="shared" si="162"/>
        <v>0</v>
      </c>
      <c r="L83" s="86">
        <f t="shared" si="222"/>
        <v>0</v>
      </c>
      <c r="M83" s="277">
        <f t="shared" si="174"/>
        <v>0</v>
      </c>
      <c r="N83" s="277">
        <f t="shared" si="223"/>
        <v>0</v>
      </c>
      <c r="O83" s="278" t="str">
        <f t="shared" si="175"/>
        <v>NO OFERTADO</v>
      </c>
      <c r="P83" s="278"/>
      <c r="Q83" s="278" t="s">
        <v>743</v>
      </c>
      <c r="R83" s="278"/>
      <c r="S83" s="284"/>
      <c r="T83" s="279"/>
      <c r="U83" s="86"/>
      <c r="V83" s="277">
        <f t="shared" si="176"/>
        <v>0</v>
      </c>
      <c r="W83" s="277">
        <f t="shared" si="224"/>
        <v>0</v>
      </c>
      <c r="X83" s="278" t="str">
        <f t="shared" si="177"/>
        <v>NO OFERTADO</v>
      </c>
      <c r="Y83" s="278">
        <v>0</v>
      </c>
      <c r="Z83" s="314" t="s">
        <v>743</v>
      </c>
      <c r="AA83" s="311"/>
      <c r="AB83" s="86"/>
      <c r="AC83" s="276"/>
      <c r="AD83" s="86">
        <f t="shared" si="243"/>
        <v>0</v>
      </c>
      <c r="AE83" s="277">
        <f t="shared" si="131"/>
        <v>0</v>
      </c>
      <c r="AF83" s="277">
        <f t="shared" si="178"/>
        <v>0</v>
      </c>
      <c r="AG83" s="278" t="str">
        <f t="shared" si="179"/>
        <v>NO OFERTADO</v>
      </c>
      <c r="AH83" s="278"/>
      <c r="AI83" s="278" t="s">
        <v>743</v>
      </c>
      <c r="AJ83" s="86"/>
      <c r="AK83" s="86"/>
      <c r="AL83" s="279"/>
      <c r="AM83" s="86">
        <f t="shared" si="225"/>
        <v>0</v>
      </c>
      <c r="AN83" s="277">
        <f t="shared" si="180"/>
        <v>0</v>
      </c>
      <c r="AO83" s="277">
        <f t="shared" si="181"/>
        <v>0</v>
      </c>
      <c r="AP83" s="278" t="str">
        <f t="shared" si="182"/>
        <v>NO OFERTADO</v>
      </c>
      <c r="AQ83" s="278"/>
      <c r="AR83" s="278" t="s">
        <v>743</v>
      </c>
      <c r="AS83" s="86"/>
      <c r="AT83" s="86"/>
      <c r="AU83" s="276"/>
      <c r="AV83" s="86">
        <f t="shared" ref="AV83:AV88" si="245">AT83+AU83</f>
        <v>0</v>
      </c>
      <c r="AW83" s="277">
        <f t="shared" si="183"/>
        <v>0</v>
      </c>
      <c r="AX83" s="277">
        <f t="shared" si="244"/>
        <v>0</v>
      </c>
      <c r="AY83" s="278" t="str">
        <f t="shared" si="184"/>
        <v>NO OFERTADO</v>
      </c>
      <c r="AZ83" s="278"/>
      <c r="BA83" s="278" t="s">
        <v>743</v>
      </c>
      <c r="BB83" s="86" t="s">
        <v>987</v>
      </c>
      <c r="BC83" s="86">
        <v>50.420168067226896</v>
      </c>
      <c r="BD83" s="279">
        <v>9.5798319327731107</v>
      </c>
      <c r="BE83" s="86">
        <f t="shared" si="226"/>
        <v>60.000000000000007</v>
      </c>
      <c r="BF83" s="277">
        <f t="shared" si="185"/>
        <v>60.000000000000007</v>
      </c>
      <c r="BG83" s="277">
        <f t="shared" si="227"/>
        <v>60.000000000000007</v>
      </c>
      <c r="BH83" s="278" t="str">
        <f t="shared" si="186"/>
        <v>CUMPLE</v>
      </c>
      <c r="BI83" s="278" t="s">
        <v>829</v>
      </c>
      <c r="BJ83" s="278" t="s">
        <v>743</v>
      </c>
      <c r="BK83" s="86" t="s">
        <v>943</v>
      </c>
      <c r="BL83" s="86">
        <v>50.42</v>
      </c>
      <c r="BM83" s="279">
        <v>9.5798000000000005</v>
      </c>
      <c r="BN83" s="280">
        <f t="shared" ref="BN83:BN88" si="246">BL83+BM83</f>
        <v>59.9998</v>
      </c>
      <c r="BO83" s="281">
        <f t="shared" si="187"/>
        <v>59.9998</v>
      </c>
      <c r="BP83" s="281">
        <f t="shared" si="188"/>
        <v>59.9998</v>
      </c>
      <c r="BQ83" s="278" t="str">
        <f t="shared" si="172"/>
        <v>CUMPLE</v>
      </c>
      <c r="BR83" s="278" t="str">
        <f>VLOOKUP(B83,'[1]ANEXO TECNICO'!$B$3:$P$334,15,0)</f>
        <v>NO CUMPLE</v>
      </c>
      <c r="BS83" s="278" t="s">
        <v>743</v>
      </c>
      <c r="BT83" s="280"/>
      <c r="BU83" s="280"/>
      <c r="BV83" s="282"/>
      <c r="BW83" s="280"/>
      <c r="BX83" s="277">
        <v>0</v>
      </c>
      <c r="BY83" s="277">
        <f t="shared" si="189"/>
        <v>0</v>
      </c>
      <c r="BZ83" s="278" t="str">
        <f t="shared" si="190"/>
        <v>NO OFERTADO</v>
      </c>
      <c r="CA83" s="278"/>
      <c r="CB83" s="278" t="s">
        <v>743</v>
      </c>
      <c r="CC83" s="283"/>
      <c r="CD83" s="283"/>
      <c r="CE83" s="276"/>
      <c r="CF83" s="86">
        <f t="shared" ref="CF83:CF88" si="247">CD83+CE83</f>
        <v>0</v>
      </c>
      <c r="CG83" s="277">
        <f t="shared" si="228"/>
        <v>0</v>
      </c>
      <c r="CH83" s="277">
        <f t="shared" si="191"/>
        <v>0</v>
      </c>
      <c r="CI83" s="278" t="str">
        <f t="shared" si="192"/>
        <v>NO OFERTADO</v>
      </c>
      <c r="CJ83" s="278"/>
      <c r="CK83" s="278" t="s">
        <v>743</v>
      </c>
      <c r="CL83" s="86"/>
      <c r="CM83" s="86"/>
      <c r="CN83" s="276"/>
      <c r="CO83" s="86">
        <f t="shared" ref="CO83:CO88" si="248">CM83+CN83</f>
        <v>0</v>
      </c>
      <c r="CP83" s="277">
        <f t="shared" si="193"/>
        <v>0</v>
      </c>
      <c r="CQ83" s="277">
        <f t="shared" si="194"/>
        <v>0</v>
      </c>
      <c r="CR83" s="278" t="str">
        <f t="shared" si="195"/>
        <v>NO OFERTADO</v>
      </c>
      <c r="CS83" s="278"/>
      <c r="CT83" s="278" t="s">
        <v>743</v>
      </c>
      <c r="CU83" s="86" t="s">
        <v>777</v>
      </c>
      <c r="CV83" s="280">
        <v>51</v>
      </c>
      <c r="CW83" s="288">
        <f t="shared" si="173"/>
        <v>9.69</v>
      </c>
      <c r="CX83" s="280">
        <f t="shared" ref="CX83:CX88" si="249">CV83+CW83</f>
        <v>60.69</v>
      </c>
      <c r="CY83" s="281">
        <f t="shared" si="196"/>
        <v>60.69</v>
      </c>
      <c r="CZ83" s="281">
        <f t="shared" si="197"/>
        <v>60.69</v>
      </c>
      <c r="DA83" s="278" t="str">
        <f t="shared" si="198"/>
        <v>CUMPLE</v>
      </c>
      <c r="DB83" s="278" t="s">
        <v>829</v>
      </c>
      <c r="DC83" s="278" t="s">
        <v>743</v>
      </c>
      <c r="DD83" s="86"/>
      <c r="DE83" s="86"/>
      <c r="DF83" s="276"/>
      <c r="DG83" s="86">
        <f t="shared" ref="DG83:DG88" si="250">DE83+DF83</f>
        <v>0</v>
      </c>
      <c r="DH83" s="277">
        <f t="shared" si="199"/>
        <v>0</v>
      </c>
      <c r="DI83" s="277">
        <f t="shared" si="229"/>
        <v>0</v>
      </c>
      <c r="DJ83" s="278" t="str">
        <f t="shared" si="230"/>
        <v>NO OFERTADO</v>
      </c>
      <c r="DK83" s="278"/>
      <c r="DL83" s="278" t="s">
        <v>743</v>
      </c>
      <c r="DM83" s="86"/>
      <c r="DN83" s="86"/>
      <c r="DO83" s="276"/>
      <c r="DP83" s="86">
        <v>0</v>
      </c>
      <c r="DQ83" s="277">
        <f t="shared" si="200"/>
        <v>0</v>
      </c>
      <c r="DR83" s="277">
        <f t="shared" si="201"/>
        <v>0</v>
      </c>
      <c r="DS83" s="278" t="str">
        <f t="shared" si="202"/>
        <v>NO OFERTADO</v>
      </c>
      <c r="DT83" s="278"/>
      <c r="DU83" s="278" t="s">
        <v>743</v>
      </c>
      <c r="DV83" s="86"/>
      <c r="DW83" s="86"/>
      <c r="DX83" s="279"/>
      <c r="DY83" s="86">
        <f t="shared" ref="DY83:DY88" si="251">DW83+DX83</f>
        <v>0</v>
      </c>
      <c r="DZ83" s="277">
        <f t="shared" si="203"/>
        <v>0</v>
      </c>
      <c r="EA83" s="277">
        <f t="shared" si="231"/>
        <v>0</v>
      </c>
      <c r="EB83" s="278" t="str">
        <f t="shared" si="204"/>
        <v>NO OFERTADO</v>
      </c>
      <c r="EC83" s="278"/>
      <c r="ED83" s="278" t="s">
        <v>743</v>
      </c>
      <c r="EE83" s="86" t="s">
        <v>953</v>
      </c>
      <c r="EF83" s="86">
        <v>0</v>
      </c>
      <c r="EG83" s="279">
        <v>0</v>
      </c>
      <c r="EH83" s="86">
        <f t="shared" ref="EH83:EH88" si="252">EF83+EG83</f>
        <v>0</v>
      </c>
      <c r="EI83" s="277">
        <f t="shared" si="205"/>
        <v>0</v>
      </c>
      <c r="EJ83" s="277">
        <f t="shared" si="241"/>
        <v>0</v>
      </c>
      <c r="EK83" s="278" t="str">
        <f t="shared" si="206"/>
        <v>NO OFERTADO</v>
      </c>
      <c r="EL83" s="278" t="s">
        <v>978</v>
      </c>
      <c r="EM83" s="278" t="s">
        <v>743</v>
      </c>
      <c r="EN83" s="86"/>
      <c r="EO83" s="86"/>
      <c r="EP83" s="276"/>
      <c r="EQ83" s="86">
        <v>0</v>
      </c>
      <c r="ER83" s="277">
        <f t="shared" si="207"/>
        <v>0</v>
      </c>
      <c r="ES83" s="277">
        <f t="shared" si="208"/>
        <v>0</v>
      </c>
      <c r="ET83" s="278" t="str">
        <f t="shared" si="209"/>
        <v>NO OFERTADO</v>
      </c>
      <c r="EU83" s="278"/>
      <c r="EV83" s="278" t="s">
        <v>743</v>
      </c>
      <c r="EW83" s="86">
        <v>0</v>
      </c>
      <c r="EX83" s="86">
        <v>0</v>
      </c>
      <c r="EY83" s="276">
        <v>0</v>
      </c>
      <c r="EZ83" s="86">
        <v>0</v>
      </c>
      <c r="FA83" s="277">
        <f t="shared" si="210"/>
        <v>0</v>
      </c>
      <c r="FB83" s="277">
        <f t="shared" si="211"/>
        <v>0</v>
      </c>
      <c r="FC83" s="278" t="str">
        <f t="shared" si="212"/>
        <v>NO OFERTADO</v>
      </c>
      <c r="FD83" s="278"/>
      <c r="FE83" s="278" t="s">
        <v>743</v>
      </c>
      <c r="FF83" s="86">
        <v>0</v>
      </c>
      <c r="FG83" s="86"/>
      <c r="FH83" s="279">
        <v>0</v>
      </c>
      <c r="FI83" s="86">
        <v>0</v>
      </c>
      <c r="FJ83" s="277">
        <f t="shared" si="213"/>
        <v>0</v>
      </c>
      <c r="FK83" s="277">
        <f t="shared" si="232"/>
        <v>0</v>
      </c>
      <c r="FL83" s="278" t="str">
        <f t="shared" si="214"/>
        <v>NO OFERTADO</v>
      </c>
      <c r="FM83" s="278"/>
      <c r="FN83" s="278" t="s">
        <v>743</v>
      </c>
      <c r="FO83" s="86"/>
      <c r="FP83" s="86"/>
      <c r="FQ83" s="279"/>
      <c r="FR83" s="86">
        <f t="shared" ref="FR83:FR88" si="253">FP83+FQ83</f>
        <v>0</v>
      </c>
      <c r="FS83" s="277">
        <f t="shared" si="215"/>
        <v>0</v>
      </c>
      <c r="FT83" s="277">
        <f t="shared" si="216"/>
        <v>0</v>
      </c>
      <c r="FU83" s="278" t="str">
        <f t="shared" si="217"/>
        <v>NO OFERTADO</v>
      </c>
      <c r="FV83" s="278">
        <v>0</v>
      </c>
      <c r="FW83" s="278" t="s">
        <v>743</v>
      </c>
      <c r="FX83" s="86"/>
      <c r="FY83" s="86"/>
      <c r="FZ83" s="279"/>
      <c r="GA83" s="86"/>
      <c r="GB83" s="277">
        <f t="shared" si="218"/>
        <v>0</v>
      </c>
      <c r="GC83" s="277">
        <f t="shared" si="219"/>
        <v>0</v>
      </c>
      <c r="GD83" s="278" t="str">
        <f t="shared" si="220"/>
        <v>NO OFERTADO</v>
      </c>
      <c r="GE83" s="278"/>
      <c r="GF83" s="278" t="s">
        <v>743</v>
      </c>
      <c r="GG83" s="25"/>
    </row>
    <row r="84" spans="1:189" s="19" customFormat="1" x14ac:dyDescent="0.2">
      <c r="A84" s="290">
        <v>75</v>
      </c>
      <c r="B84" s="78" t="s">
        <v>122</v>
      </c>
      <c r="C84" s="77" t="s">
        <v>454</v>
      </c>
      <c r="D84" s="123">
        <v>1</v>
      </c>
      <c r="E84" s="309" t="s">
        <v>32</v>
      </c>
      <c r="F84" s="315">
        <v>2017.7552314521247</v>
      </c>
      <c r="G84" s="123">
        <v>21</v>
      </c>
      <c r="H84" s="86">
        <f t="shared" si="221"/>
        <v>42372.859860494616</v>
      </c>
      <c r="I84" s="86"/>
      <c r="J84" s="86"/>
      <c r="K84" s="279">
        <f t="shared" si="162"/>
        <v>0</v>
      </c>
      <c r="L84" s="86">
        <f t="shared" si="222"/>
        <v>0</v>
      </c>
      <c r="M84" s="277">
        <f t="shared" si="174"/>
        <v>0</v>
      </c>
      <c r="N84" s="277">
        <f t="shared" si="223"/>
        <v>0</v>
      </c>
      <c r="O84" s="278" t="str">
        <f t="shared" si="175"/>
        <v>NO OFERTADO</v>
      </c>
      <c r="P84" s="278"/>
      <c r="Q84" s="278" t="s">
        <v>743</v>
      </c>
      <c r="R84" s="278"/>
      <c r="S84" s="284"/>
      <c r="T84" s="279"/>
      <c r="U84" s="86"/>
      <c r="V84" s="277">
        <f t="shared" si="176"/>
        <v>0</v>
      </c>
      <c r="W84" s="277">
        <f t="shared" si="224"/>
        <v>0</v>
      </c>
      <c r="X84" s="278" t="str">
        <f t="shared" si="177"/>
        <v>NO OFERTADO</v>
      </c>
      <c r="Y84" s="278">
        <v>0</v>
      </c>
      <c r="Z84" s="314" t="s">
        <v>743</v>
      </c>
      <c r="AA84" s="311" t="s">
        <v>935</v>
      </c>
      <c r="AB84" s="86">
        <v>2611</v>
      </c>
      <c r="AC84" s="279">
        <v>0</v>
      </c>
      <c r="AD84" s="285">
        <f t="shared" si="243"/>
        <v>2611</v>
      </c>
      <c r="AE84" s="277">
        <f t="shared" si="131"/>
        <v>2611</v>
      </c>
      <c r="AF84" s="277">
        <f t="shared" si="178"/>
        <v>54831</v>
      </c>
      <c r="AG84" s="278" t="str">
        <f t="shared" si="179"/>
        <v>NO CUMPLE</v>
      </c>
      <c r="AH84" s="278" t="s">
        <v>828</v>
      </c>
      <c r="AI84" s="278" t="s">
        <v>743</v>
      </c>
      <c r="AJ84" s="86"/>
      <c r="AK84" s="86"/>
      <c r="AL84" s="279"/>
      <c r="AM84" s="86">
        <f t="shared" si="225"/>
        <v>0</v>
      </c>
      <c r="AN84" s="277">
        <f t="shared" si="180"/>
        <v>0</v>
      </c>
      <c r="AO84" s="277">
        <f t="shared" si="181"/>
        <v>0</v>
      </c>
      <c r="AP84" s="278" t="str">
        <f t="shared" si="182"/>
        <v>NO OFERTADO</v>
      </c>
      <c r="AQ84" s="278"/>
      <c r="AR84" s="278" t="s">
        <v>743</v>
      </c>
      <c r="AS84" s="86"/>
      <c r="AT84" s="86"/>
      <c r="AU84" s="276"/>
      <c r="AV84" s="86">
        <f t="shared" si="245"/>
        <v>0</v>
      </c>
      <c r="AW84" s="277">
        <f t="shared" si="183"/>
        <v>0</v>
      </c>
      <c r="AX84" s="277">
        <f t="shared" si="244"/>
        <v>0</v>
      </c>
      <c r="AY84" s="278" t="str">
        <f t="shared" si="184"/>
        <v>NO OFERTADO</v>
      </c>
      <c r="AZ84" s="278"/>
      <c r="BA84" s="278" t="s">
        <v>743</v>
      </c>
      <c r="BB84" s="86"/>
      <c r="BC84" s="86"/>
      <c r="BD84" s="279"/>
      <c r="BE84" s="86">
        <f t="shared" si="226"/>
        <v>0</v>
      </c>
      <c r="BF84" s="277">
        <f t="shared" si="185"/>
        <v>0</v>
      </c>
      <c r="BG84" s="277">
        <f t="shared" si="227"/>
        <v>0</v>
      </c>
      <c r="BH84" s="278" t="str">
        <f t="shared" si="186"/>
        <v>NO OFERTADO</v>
      </c>
      <c r="BI84" s="278">
        <v>0</v>
      </c>
      <c r="BJ84" s="278" t="s">
        <v>743</v>
      </c>
      <c r="BK84" s="86"/>
      <c r="BL84" s="86"/>
      <c r="BM84" s="276"/>
      <c r="BN84" s="280">
        <f t="shared" si="246"/>
        <v>0</v>
      </c>
      <c r="BO84" s="281">
        <f t="shared" si="187"/>
        <v>0</v>
      </c>
      <c r="BP84" s="281">
        <f t="shared" si="188"/>
        <v>0</v>
      </c>
      <c r="BQ84" s="278" t="str">
        <f t="shared" ref="BQ84:BQ111" si="254">+IF(BN84=0,"NO OFERTADO",IF(BN84&lt;=($F84*(1+$KI$4)),"CUMPLE","NO CUMPLE"))</f>
        <v>NO OFERTADO</v>
      </c>
      <c r="BR84" s="278">
        <f>VLOOKUP(B84,'[1]ANEXO TECNICO'!$B$3:$P$334,15,0)</f>
        <v>0</v>
      </c>
      <c r="BS84" s="278" t="s">
        <v>743</v>
      </c>
      <c r="BT84" s="280" t="s">
        <v>765</v>
      </c>
      <c r="BU84" s="280">
        <v>2308.6012500000002</v>
      </c>
      <c r="BV84" s="282">
        <v>0</v>
      </c>
      <c r="BW84" s="289">
        <f t="shared" ref="BW84:BW88" si="255">+BU84+BV84</f>
        <v>2308.6012500000002</v>
      </c>
      <c r="BX84" s="277">
        <f>+BW84*D84</f>
        <v>2308.6012500000002</v>
      </c>
      <c r="BY84" s="277">
        <f t="shared" si="189"/>
        <v>48480.626250000001</v>
      </c>
      <c r="BZ84" s="278" t="str">
        <f t="shared" si="190"/>
        <v>CUMPLE</v>
      </c>
      <c r="CA84" s="278" t="s">
        <v>829</v>
      </c>
      <c r="CB84" s="278" t="s">
        <v>743</v>
      </c>
      <c r="CC84" s="283"/>
      <c r="CD84" s="283"/>
      <c r="CE84" s="276"/>
      <c r="CF84" s="86">
        <f t="shared" si="247"/>
        <v>0</v>
      </c>
      <c r="CG84" s="277">
        <f t="shared" si="228"/>
        <v>0</v>
      </c>
      <c r="CH84" s="277">
        <f t="shared" si="191"/>
        <v>0</v>
      </c>
      <c r="CI84" s="278" t="str">
        <f t="shared" si="192"/>
        <v>NO OFERTADO</v>
      </c>
      <c r="CJ84" s="278"/>
      <c r="CK84" s="278" t="s">
        <v>743</v>
      </c>
      <c r="CL84" s="86"/>
      <c r="CM84" s="86"/>
      <c r="CN84" s="276"/>
      <c r="CO84" s="86">
        <f t="shared" si="248"/>
        <v>0</v>
      </c>
      <c r="CP84" s="277">
        <f t="shared" si="193"/>
        <v>0</v>
      </c>
      <c r="CQ84" s="277">
        <f t="shared" si="194"/>
        <v>0</v>
      </c>
      <c r="CR84" s="278" t="str">
        <f t="shared" si="195"/>
        <v>NO OFERTADO</v>
      </c>
      <c r="CS84" s="278"/>
      <c r="CT84" s="278" t="s">
        <v>743</v>
      </c>
      <c r="CU84" s="86" t="s">
        <v>778</v>
      </c>
      <c r="CV84" s="280">
        <v>2200</v>
      </c>
      <c r="CW84" s="288"/>
      <c r="CX84" s="280">
        <f t="shared" si="249"/>
        <v>2200</v>
      </c>
      <c r="CY84" s="281">
        <f t="shared" si="196"/>
        <v>2200</v>
      </c>
      <c r="CZ84" s="281">
        <f t="shared" si="197"/>
        <v>46200</v>
      </c>
      <c r="DA84" s="278" t="str">
        <f t="shared" si="198"/>
        <v>CUMPLE</v>
      </c>
      <c r="DB84" s="278" t="s">
        <v>830</v>
      </c>
      <c r="DC84" s="278" t="s">
        <v>822</v>
      </c>
      <c r="DD84" s="86"/>
      <c r="DE84" s="86"/>
      <c r="DF84" s="276"/>
      <c r="DG84" s="86">
        <f t="shared" si="250"/>
        <v>0</v>
      </c>
      <c r="DH84" s="277">
        <f t="shared" si="199"/>
        <v>0</v>
      </c>
      <c r="DI84" s="277">
        <f t="shared" si="229"/>
        <v>0</v>
      </c>
      <c r="DJ84" s="278" t="str">
        <f t="shared" si="230"/>
        <v>NO OFERTADO</v>
      </c>
      <c r="DK84" s="278"/>
      <c r="DL84" s="278" t="s">
        <v>743</v>
      </c>
      <c r="DM84" s="86"/>
      <c r="DN84" s="86"/>
      <c r="DO84" s="276"/>
      <c r="DP84" s="86">
        <v>0</v>
      </c>
      <c r="DQ84" s="277">
        <f t="shared" si="200"/>
        <v>0</v>
      </c>
      <c r="DR84" s="277">
        <f t="shared" si="201"/>
        <v>0</v>
      </c>
      <c r="DS84" s="278" t="str">
        <f t="shared" si="202"/>
        <v>NO OFERTADO</v>
      </c>
      <c r="DT84" s="278"/>
      <c r="DU84" s="278" t="s">
        <v>743</v>
      </c>
      <c r="DV84" s="86"/>
      <c r="DW84" s="86"/>
      <c r="DX84" s="279"/>
      <c r="DY84" s="86">
        <f t="shared" si="251"/>
        <v>0</v>
      </c>
      <c r="DZ84" s="277">
        <f t="shared" si="203"/>
        <v>0</v>
      </c>
      <c r="EA84" s="277">
        <f t="shared" si="231"/>
        <v>0</v>
      </c>
      <c r="EB84" s="278" t="str">
        <f t="shared" si="204"/>
        <v>NO OFERTADO</v>
      </c>
      <c r="EC84" s="278"/>
      <c r="ED84" s="278" t="s">
        <v>743</v>
      </c>
      <c r="EE84" s="86" t="s">
        <v>964</v>
      </c>
      <c r="EF84" s="86">
        <v>2119</v>
      </c>
      <c r="EG84" s="279">
        <v>0</v>
      </c>
      <c r="EH84" s="86">
        <f t="shared" si="252"/>
        <v>2119</v>
      </c>
      <c r="EI84" s="277">
        <f t="shared" si="205"/>
        <v>2119</v>
      </c>
      <c r="EJ84" s="277">
        <f t="shared" si="241"/>
        <v>44499</v>
      </c>
      <c r="EK84" s="278" t="str">
        <f t="shared" si="206"/>
        <v>CUMPLE</v>
      </c>
      <c r="EL84" s="278" t="s">
        <v>828</v>
      </c>
      <c r="EM84" s="278" t="s">
        <v>822</v>
      </c>
      <c r="EN84" s="86"/>
      <c r="EO84" s="86"/>
      <c r="EP84" s="276"/>
      <c r="EQ84" s="86">
        <v>0</v>
      </c>
      <c r="ER84" s="277">
        <f t="shared" si="207"/>
        <v>0</v>
      </c>
      <c r="ES84" s="277">
        <f t="shared" si="208"/>
        <v>0</v>
      </c>
      <c r="ET84" s="278" t="str">
        <f t="shared" si="209"/>
        <v>NO OFERTADO</v>
      </c>
      <c r="EU84" s="278"/>
      <c r="EV84" s="278" t="s">
        <v>743</v>
      </c>
      <c r="EW84" s="86">
        <v>0</v>
      </c>
      <c r="EX84" s="86">
        <v>0</v>
      </c>
      <c r="EY84" s="276">
        <v>0</v>
      </c>
      <c r="EZ84" s="86">
        <v>0</v>
      </c>
      <c r="FA84" s="277">
        <f t="shared" si="210"/>
        <v>0</v>
      </c>
      <c r="FB84" s="277">
        <f t="shared" si="211"/>
        <v>0</v>
      </c>
      <c r="FC84" s="278" t="str">
        <f t="shared" si="212"/>
        <v>NO OFERTADO</v>
      </c>
      <c r="FD84" s="278"/>
      <c r="FE84" s="278" t="s">
        <v>743</v>
      </c>
      <c r="FF84" s="86">
        <v>0</v>
      </c>
      <c r="FG84" s="86"/>
      <c r="FH84" s="279">
        <v>0</v>
      </c>
      <c r="FI84" s="86">
        <v>0</v>
      </c>
      <c r="FJ84" s="277">
        <f t="shared" si="213"/>
        <v>0</v>
      </c>
      <c r="FK84" s="277">
        <f t="shared" si="232"/>
        <v>0</v>
      </c>
      <c r="FL84" s="278" t="str">
        <f t="shared" si="214"/>
        <v>NO OFERTADO</v>
      </c>
      <c r="FM84" s="278"/>
      <c r="FN84" s="278" t="s">
        <v>743</v>
      </c>
      <c r="FO84" s="86"/>
      <c r="FP84" s="86"/>
      <c r="FQ84" s="279"/>
      <c r="FR84" s="86">
        <f t="shared" si="253"/>
        <v>0</v>
      </c>
      <c r="FS84" s="277">
        <f t="shared" si="215"/>
        <v>0</v>
      </c>
      <c r="FT84" s="277">
        <f t="shared" si="216"/>
        <v>0</v>
      </c>
      <c r="FU84" s="278" t="str">
        <f t="shared" si="217"/>
        <v>NO OFERTADO</v>
      </c>
      <c r="FV84" s="278">
        <v>0</v>
      </c>
      <c r="FW84" s="278" t="s">
        <v>743</v>
      </c>
      <c r="FX84" s="86" t="s">
        <v>810</v>
      </c>
      <c r="FY84" s="86">
        <v>2175</v>
      </c>
      <c r="FZ84" s="279">
        <v>0</v>
      </c>
      <c r="GA84" s="86">
        <v>2175</v>
      </c>
      <c r="GB84" s="277">
        <f t="shared" si="218"/>
        <v>2175</v>
      </c>
      <c r="GC84" s="277">
        <f t="shared" si="219"/>
        <v>45675</v>
      </c>
      <c r="GD84" s="278" t="str">
        <f t="shared" si="220"/>
        <v>CUMPLE</v>
      </c>
      <c r="GE84" s="278" t="s">
        <v>829</v>
      </c>
      <c r="GF84" s="278" t="s">
        <v>743</v>
      </c>
      <c r="GG84" s="25"/>
    </row>
    <row r="85" spans="1:189" s="19" customFormat="1" ht="25.5" x14ac:dyDescent="0.2">
      <c r="A85" s="290">
        <v>76</v>
      </c>
      <c r="B85" s="78" t="s">
        <v>123</v>
      </c>
      <c r="C85" s="77" t="s">
        <v>455</v>
      </c>
      <c r="D85" s="123">
        <v>1</v>
      </c>
      <c r="E85" s="309" t="s">
        <v>32</v>
      </c>
      <c r="F85" s="315">
        <v>2820</v>
      </c>
      <c r="G85" s="123">
        <v>188</v>
      </c>
      <c r="H85" s="86">
        <f t="shared" si="221"/>
        <v>530160</v>
      </c>
      <c r="I85" s="86"/>
      <c r="J85" s="86"/>
      <c r="K85" s="279">
        <f t="shared" si="162"/>
        <v>0</v>
      </c>
      <c r="L85" s="86">
        <f t="shared" si="222"/>
        <v>0</v>
      </c>
      <c r="M85" s="277">
        <f t="shared" si="174"/>
        <v>0</v>
      </c>
      <c r="N85" s="277">
        <f t="shared" si="223"/>
        <v>0</v>
      </c>
      <c r="O85" s="278" t="str">
        <f t="shared" si="175"/>
        <v>NO OFERTADO</v>
      </c>
      <c r="P85" s="278"/>
      <c r="Q85" s="278" t="s">
        <v>743</v>
      </c>
      <c r="R85" s="278"/>
      <c r="S85" s="284"/>
      <c r="T85" s="279"/>
      <c r="U85" s="86"/>
      <c r="V85" s="277">
        <f t="shared" si="176"/>
        <v>0</v>
      </c>
      <c r="W85" s="277">
        <f t="shared" si="224"/>
        <v>0</v>
      </c>
      <c r="X85" s="278" t="str">
        <f t="shared" si="177"/>
        <v>NO OFERTADO</v>
      </c>
      <c r="Y85" s="278">
        <v>0</v>
      </c>
      <c r="Z85" s="314" t="s">
        <v>743</v>
      </c>
      <c r="AA85" s="311" t="s">
        <v>935</v>
      </c>
      <c r="AB85" s="86">
        <v>5223</v>
      </c>
      <c r="AC85" s="279">
        <v>0</v>
      </c>
      <c r="AD85" s="285">
        <f t="shared" si="243"/>
        <v>5223</v>
      </c>
      <c r="AE85" s="277">
        <f t="shared" si="131"/>
        <v>5223</v>
      </c>
      <c r="AF85" s="277">
        <f t="shared" si="178"/>
        <v>981924</v>
      </c>
      <c r="AG85" s="278" t="str">
        <f t="shared" si="179"/>
        <v>NO CUMPLE</v>
      </c>
      <c r="AH85" s="278" t="s">
        <v>828</v>
      </c>
      <c r="AI85" s="278" t="s">
        <v>743</v>
      </c>
      <c r="AJ85" s="86"/>
      <c r="AK85" s="86"/>
      <c r="AL85" s="279"/>
      <c r="AM85" s="86">
        <f t="shared" si="225"/>
        <v>0</v>
      </c>
      <c r="AN85" s="277">
        <f t="shared" si="180"/>
        <v>0</v>
      </c>
      <c r="AO85" s="277">
        <f t="shared" si="181"/>
        <v>0</v>
      </c>
      <c r="AP85" s="278" t="str">
        <f t="shared" si="182"/>
        <v>NO OFERTADO</v>
      </c>
      <c r="AQ85" s="278"/>
      <c r="AR85" s="278" t="s">
        <v>743</v>
      </c>
      <c r="AS85" s="86"/>
      <c r="AT85" s="86"/>
      <c r="AU85" s="276"/>
      <c r="AV85" s="86">
        <f t="shared" si="245"/>
        <v>0</v>
      </c>
      <c r="AW85" s="277">
        <f t="shared" si="183"/>
        <v>0</v>
      </c>
      <c r="AX85" s="277">
        <f t="shared" si="244"/>
        <v>0</v>
      </c>
      <c r="AY85" s="278" t="str">
        <f t="shared" si="184"/>
        <v>NO OFERTADO</v>
      </c>
      <c r="AZ85" s="278"/>
      <c r="BA85" s="278" t="s">
        <v>743</v>
      </c>
      <c r="BB85" s="86"/>
      <c r="BC85" s="86"/>
      <c r="BD85" s="279"/>
      <c r="BE85" s="86">
        <f t="shared" si="226"/>
        <v>0</v>
      </c>
      <c r="BF85" s="277">
        <f t="shared" si="185"/>
        <v>0</v>
      </c>
      <c r="BG85" s="277">
        <f t="shared" si="227"/>
        <v>0</v>
      </c>
      <c r="BH85" s="278" t="str">
        <f t="shared" si="186"/>
        <v>NO OFERTADO</v>
      </c>
      <c r="BI85" s="278">
        <v>0</v>
      </c>
      <c r="BJ85" s="278" t="s">
        <v>743</v>
      </c>
      <c r="BK85" s="86"/>
      <c r="BL85" s="86"/>
      <c r="BM85" s="276"/>
      <c r="BN85" s="280">
        <f t="shared" si="246"/>
        <v>0</v>
      </c>
      <c r="BO85" s="281">
        <f t="shared" si="187"/>
        <v>0</v>
      </c>
      <c r="BP85" s="281">
        <f t="shared" si="188"/>
        <v>0</v>
      </c>
      <c r="BQ85" s="278" t="str">
        <f t="shared" si="254"/>
        <v>NO OFERTADO</v>
      </c>
      <c r="BR85" s="278">
        <f>VLOOKUP(B85,'[1]ANEXO TECNICO'!$B$3:$P$334,15,0)</f>
        <v>0</v>
      </c>
      <c r="BS85" s="278" t="s">
        <v>743</v>
      </c>
      <c r="BT85" s="280" t="s">
        <v>766</v>
      </c>
      <c r="BU85" s="280">
        <v>4617.2025000000003</v>
      </c>
      <c r="BV85" s="288">
        <v>0</v>
      </c>
      <c r="BW85" s="289">
        <f t="shared" si="255"/>
        <v>4617.2025000000003</v>
      </c>
      <c r="BX85" s="277">
        <f>+BW85*D85</f>
        <v>4617.2025000000003</v>
      </c>
      <c r="BY85" s="277">
        <f t="shared" si="189"/>
        <v>868034.07000000007</v>
      </c>
      <c r="BZ85" s="278" t="str">
        <f t="shared" si="190"/>
        <v>NO CUMPLE</v>
      </c>
      <c r="CA85" s="278" t="s">
        <v>828</v>
      </c>
      <c r="CB85" s="278" t="s">
        <v>743</v>
      </c>
      <c r="CC85" s="283"/>
      <c r="CD85" s="283"/>
      <c r="CE85" s="276"/>
      <c r="CF85" s="86">
        <f t="shared" si="247"/>
        <v>0</v>
      </c>
      <c r="CG85" s="277">
        <f t="shared" si="228"/>
        <v>0</v>
      </c>
      <c r="CH85" s="277">
        <f t="shared" si="191"/>
        <v>0</v>
      </c>
      <c r="CI85" s="278" t="str">
        <f t="shared" si="192"/>
        <v>NO OFERTADO</v>
      </c>
      <c r="CJ85" s="278"/>
      <c r="CK85" s="278" t="s">
        <v>743</v>
      </c>
      <c r="CL85" s="86"/>
      <c r="CM85" s="86"/>
      <c r="CN85" s="276"/>
      <c r="CO85" s="86">
        <f t="shared" si="248"/>
        <v>0</v>
      </c>
      <c r="CP85" s="277">
        <f t="shared" si="193"/>
        <v>0</v>
      </c>
      <c r="CQ85" s="277">
        <f t="shared" si="194"/>
        <v>0</v>
      </c>
      <c r="CR85" s="278" t="str">
        <f t="shared" si="195"/>
        <v>NO OFERTADO</v>
      </c>
      <c r="CS85" s="278"/>
      <c r="CT85" s="278" t="s">
        <v>743</v>
      </c>
      <c r="CU85" s="86" t="s">
        <v>779</v>
      </c>
      <c r="CV85" s="280">
        <v>4400</v>
      </c>
      <c r="CW85" s="282"/>
      <c r="CX85" s="280">
        <f t="shared" si="249"/>
        <v>4400</v>
      </c>
      <c r="CY85" s="281">
        <f t="shared" si="196"/>
        <v>4400</v>
      </c>
      <c r="CZ85" s="281">
        <f t="shared" si="197"/>
        <v>827200</v>
      </c>
      <c r="DA85" s="278" t="str">
        <f t="shared" si="198"/>
        <v>NO CUMPLE</v>
      </c>
      <c r="DB85" s="278" t="s">
        <v>830</v>
      </c>
      <c r="DC85" s="278" t="s">
        <v>743</v>
      </c>
      <c r="DD85" s="86"/>
      <c r="DE85" s="86"/>
      <c r="DF85" s="276"/>
      <c r="DG85" s="86">
        <f t="shared" si="250"/>
        <v>0</v>
      </c>
      <c r="DH85" s="277">
        <f t="shared" si="199"/>
        <v>0</v>
      </c>
      <c r="DI85" s="277">
        <f t="shared" si="229"/>
        <v>0</v>
      </c>
      <c r="DJ85" s="278" t="str">
        <f t="shared" si="230"/>
        <v>NO OFERTADO</v>
      </c>
      <c r="DK85" s="278"/>
      <c r="DL85" s="278" t="s">
        <v>743</v>
      </c>
      <c r="DM85" s="86"/>
      <c r="DN85" s="86"/>
      <c r="DO85" s="276"/>
      <c r="DP85" s="86">
        <v>0</v>
      </c>
      <c r="DQ85" s="277">
        <f t="shared" si="200"/>
        <v>0</v>
      </c>
      <c r="DR85" s="277">
        <f t="shared" si="201"/>
        <v>0</v>
      </c>
      <c r="DS85" s="278" t="str">
        <f t="shared" si="202"/>
        <v>NO OFERTADO</v>
      </c>
      <c r="DT85" s="278"/>
      <c r="DU85" s="278" t="s">
        <v>743</v>
      </c>
      <c r="DV85" s="86"/>
      <c r="DW85" s="86"/>
      <c r="DX85" s="279"/>
      <c r="DY85" s="86">
        <f t="shared" si="251"/>
        <v>0</v>
      </c>
      <c r="DZ85" s="277">
        <f t="shared" si="203"/>
        <v>0</v>
      </c>
      <c r="EA85" s="277">
        <f t="shared" si="231"/>
        <v>0</v>
      </c>
      <c r="EB85" s="278" t="str">
        <f t="shared" si="204"/>
        <v>NO OFERTADO</v>
      </c>
      <c r="EC85" s="278"/>
      <c r="ED85" s="278" t="s">
        <v>743</v>
      </c>
      <c r="EE85" s="86" t="s">
        <v>965</v>
      </c>
      <c r="EF85" s="86">
        <v>4193</v>
      </c>
      <c r="EG85" s="279">
        <v>0</v>
      </c>
      <c r="EH85" s="86">
        <f t="shared" si="252"/>
        <v>4193</v>
      </c>
      <c r="EI85" s="277">
        <f t="shared" si="205"/>
        <v>4193</v>
      </c>
      <c r="EJ85" s="277">
        <f t="shared" si="241"/>
        <v>788284</v>
      </c>
      <c r="EK85" s="278" t="str">
        <f t="shared" si="206"/>
        <v>NO CUMPLE</v>
      </c>
      <c r="EL85" s="278" t="s">
        <v>828</v>
      </c>
      <c r="EM85" s="278" t="s">
        <v>743</v>
      </c>
      <c r="EN85" s="86"/>
      <c r="EO85" s="86"/>
      <c r="EP85" s="276"/>
      <c r="EQ85" s="86">
        <v>0</v>
      </c>
      <c r="ER85" s="277">
        <f t="shared" si="207"/>
        <v>0</v>
      </c>
      <c r="ES85" s="277">
        <f t="shared" si="208"/>
        <v>0</v>
      </c>
      <c r="ET85" s="278" t="str">
        <f t="shared" si="209"/>
        <v>NO OFERTADO</v>
      </c>
      <c r="EU85" s="278"/>
      <c r="EV85" s="278" t="s">
        <v>743</v>
      </c>
      <c r="EW85" s="86" t="s">
        <v>800</v>
      </c>
      <c r="EX85" s="86">
        <v>3000</v>
      </c>
      <c r="EY85" s="276">
        <v>0</v>
      </c>
      <c r="EZ85" s="86">
        <v>3000</v>
      </c>
      <c r="FA85" s="277">
        <f t="shared" si="210"/>
        <v>3000</v>
      </c>
      <c r="FB85" s="277">
        <f t="shared" si="211"/>
        <v>564000</v>
      </c>
      <c r="FC85" s="278" t="str">
        <f t="shared" si="212"/>
        <v>CUMPLE</v>
      </c>
      <c r="FD85" s="278" t="s">
        <v>828</v>
      </c>
      <c r="FE85" s="278" t="s">
        <v>822</v>
      </c>
      <c r="FF85" s="86">
        <v>0</v>
      </c>
      <c r="FG85" s="86"/>
      <c r="FH85" s="279">
        <v>0</v>
      </c>
      <c r="FI85" s="86">
        <v>0</v>
      </c>
      <c r="FJ85" s="277">
        <f t="shared" si="213"/>
        <v>0</v>
      </c>
      <c r="FK85" s="277">
        <f t="shared" si="232"/>
        <v>0</v>
      </c>
      <c r="FL85" s="278" t="str">
        <f t="shared" si="214"/>
        <v>NO OFERTADO</v>
      </c>
      <c r="FM85" s="278"/>
      <c r="FN85" s="278" t="s">
        <v>743</v>
      </c>
      <c r="FO85" s="86"/>
      <c r="FP85" s="86"/>
      <c r="FQ85" s="279"/>
      <c r="FR85" s="86">
        <f t="shared" si="253"/>
        <v>0</v>
      </c>
      <c r="FS85" s="277">
        <f t="shared" si="215"/>
        <v>0</v>
      </c>
      <c r="FT85" s="277">
        <f t="shared" si="216"/>
        <v>0</v>
      </c>
      <c r="FU85" s="278" t="str">
        <f t="shared" si="217"/>
        <v>NO OFERTADO</v>
      </c>
      <c r="FV85" s="278">
        <v>0</v>
      </c>
      <c r="FW85" s="278" t="s">
        <v>743</v>
      </c>
      <c r="FX85" s="86" t="s">
        <v>811</v>
      </c>
      <c r="FY85" s="86">
        <v>4350</v>
      </c>
      <c r="FZ85" s="279">
        <v>0</v>
      </c>
      <c r="GA85" s="86">
        <v>4350</v>
      </c>
      <c r="GB85" s="277">
        <f t="shared" si="218"/>
        <v>4350</v>
      </c>
      <c r="GC85" s="277">
        <f t="shared" si="219"/>
        <v>817800</v>
      </c>
      <c r="GD85" s="278" t="str">
        <f t="shared" si="220"/>
        <v>NO CUMPLE</v>
      </c>
      <c r="GE85" s="278" t="s">
        <v>829</v>
      </c>
      <c r="GF85" s="278" t="s">
        <v>743</v>
      </c>
      <c r="GG85" s="25"/>
    </row>
    <row r="86" spans="1:189" s="19" customFormat="1" x14ac:dyDescent="0.2">
      <c r="A86" s="275">
        <v>77</v>
      </c>
      <c r="B86" s="78" t="s">
        <v>124</v>
      </c>
      <c r="C86" s="77" t="s">
        <v>456</v>
      </c>
      <c r="D86" s="123">
        <v>1</v>
      </c>
      <c r="E86" s="309" t="s">
        <v>32</v>
      </c>
      <c r="F86" s="315">
        <v>49520</v>
      </c>
      <c r="G86" s="123">
        <v>165</v>
      </c>
      <c r="H86" s="86">
        <f t="shared" si="221"/>
        <v>8170800</v>
      </c>
      <c r="I86" s="86"/>
      <c r="J86" s="86"/>
      <c r="K86" s="279">
        <f t="shared" si="162"/>
        <v>0</v>
      </c>
      <c r="L86" s="86">
        <f t="shared" si="222"/>
        <v>0</v>
      </c>
      <c r="M86" s="277">
        <f t="shared" si="174"/>
        <v>0</v>
      </c>
      <c r="N86" s="277">
        <f t="shared" si="223"/>
        <v>0</v>
      </c>
      <c r="O86" s="278" t="str">
        <f t="shared" si="175"/>
        <v>NO OFERTADO</v>
      </c>
      <c r="P86" s="278"/>
      <c r="Q86" s="278" t="s">
        <v>743</v>
      </c>
      <c r="R86" s="278"/>
      <c r="S86" s="284"/>
      <c r="T86" s="279"/>
      <c r="U86" s="86"/>
      <c r="V86" s="277">
        <f t="shared" si="176"/>
        <v>0</v>
      </c>
      <c r="W86" s="277">
        <f t="shared" si="224"/>
        <v>0</v>
      </c>
      <c r="X86" s="278" t="str">
        <f t="shared" si="177"/>
        <v>NO OFERTADO</v>
      </c>
      <c r="Y86" s="278">
        <v>0</v>
      </c>
      <c r="Z86" s="314" t="s">
        <v>743</v>
      </c>
      <c r="AA86" s="311" t="s">
        <v>937</v>
      </c>
      <c r="AB86" s="86">
        <v>50797</v>
      </c>
      <c r="AC86" s="276">
        <v>0</v>
      </c>
      <c r="AD86" s="86">
        <f t="shared" si="243"/>
        <v>50797</v>
      </c>
      <c r="AE86" s="277">
        <f t="shared" si="131"/>
        <v>50797</v>
      </c>
      <c r="AF86" s="277">
        <f t="shared" si="178"/>
        <v>8381505</v>
      </c>
      <c r="AG86" s="278" t="str">
        <f t="shared" si="179"/>
        <v>CUMPLE</v>
      </c>
      <c r="AH86" s="278" t="s">
        <v>828</v>
      </c>
      <c r="AI86" s="278" t="s">
        <v>822</v>
      </c>
      <c r="AJ86" s="86"/>
      <c r="AK86" s="86"/>
      <c r="AL86" s="279"/>
      <c r="AM86" s="86">
        <f t="shared" si="225"/>
        <v>0</v>
      </c>
      <c r="AN86" s="277">
        <f t="shared" si="180"/>
        <v>0</v>
      </c>
      <c r="AO86" s="277">
        <f t="shared" si="181"/>
        <v>0</v>
      </c>
      <c r="AP86" s="278" t="str">
        <f t="shared" si="182"/>
        <v>NO OFERTADO</v>
      </c>
      <c r="AQ86" s="278"/>
      <c r="AR86" s="278" t="s">
        <v>743</v>
      </c>
      <c r="AS86" s="86"/>
      <c r="AT86" s="86"/>
      <c r="AU86" s="276"/>
      <c r="AV86" s="86">
        <f t="shared" si="245"/>
        <v>0</v>
      </c>
      <c r="AW86" s="277">
        <f t="shared" si="183"/>
        <v>0</v>
      </c>
      <c r="AX86" s="277">
        <f t="shared" si="244"/>
        <v>0</v>
      </c>
      <c r="AY86" s="278" t="str">
        <f t="shared" si="184"/>
        <v>NO OFERTADO</v>
      </c>
      <c r="AZ86" s="278"/>
      <c r="BA86" s="278" t="s">
        <v>743</v>
      </c>
      <c r="BB86" s="86"/>
      <c r="BC86" s="86"/>
      <c r="BD86" s="279"/>
      <c r="BE86" s="86">
        <f t="shared" si="226"/>
        <v>0</v>
      </c>
      <c r="BF86" s="277">
        <f t="shared" si="185"/>
        <v>0</v>
      </c>
      <c r="BG86" s="277">
        <f t="shared" si="227"/>
        <v>0</v>
      </c>
      <c r="BH86" s="278" t="str">
        <f t="shared" si="186"/>
        <v>NO OFERTADO</v>
      </c>
      <c r="BI86" s="278">
        <v>0</v>
      </c>
      <c r="BJ86" s="278" t="s">
        <v>743</v>
      </c>
      <c r="BK86" s="86"/>
      <c r="BL86" s="86"/>
      <c r="BM86" s="276"/>
      <c r="BN86" s="280">
        <f t="shared" si="246"/>
        <v>0</v>
      </c>
      <c r="BO86" s="281">
        <f t="shared" si="187"/>
        <v>0</v>
      </c>
      <c r="BP86" s="281">
        <f t="shared" si="188"/>
        <v>0</v>
      </c>
      <c r="BQ86" s="278" t="str">
        <f t="shared" si="254"/>
        <v>NO OFERTADO</v>
      </c>
      <c r="BR86" s="278">
        <f>VLOOKUP(B86,'[1]ANEXO TECNICO'!$B$3:$P$334,15,0)</f>
        <v>0</v>
      </c>
      <c r="BS86" s="278" t="s">
        <v>743</v>
      </c>
      <c r="BT86" s="280" t="s">
        <v>745</v>
      </c>
      <c r="BU86" s="280">
        <v>54311.715000000004</v>
      </c>
      <c r="BV86" s="282">
        <v>0</v>
      </c>
      <c r="BW86" s="289">
        <f t="shared" si="255"/>
        <v>54311.715000000004</v>
      </c>
      <c r="BX86" s="277">
        <f>+BW86*D86</f>
        <v>54311.715000000004</v>
      </c>
      <c r="BY86" s="277">
        <f t="shared" si="189"/>
        <v>8961432.9750000015</v>
      </c>
      <c r="BZ86" s="278" t="str">
        <f t="shared" si="190"/>
        <v>CUMPLE</v>
      </c>
      <c r="CA86" s="278" t="s">
        <v>828</v>
      </c>
      <c r="CB86" s="278" t="s">
        <v>822</v>
      </c>
      <c r="CC86" s="283"/>
      <c r="CD86" s="283"/>
      <c r="CE86" s="276"/>
      <c r="CF86" s="86">
        <f t="shared" si="247"/>
        <v>0</v>
      </c>
      <c r="CG86" s="277">
        <f t="shared" si="228"/>
        <v>0</v>
      </c>
      <c r="CH86" s="277">
        <f t="shared" si="191"/>
        <v>0</v>
      </c>
      <c r="CI86" s="278" t="str">
        <f t="shared" si="192"/>
        <v>NO OFERTADO</v>
      </c>
      <c r="CJ86" s="278"/>
      <c r="CK86" s="278" t="s">
        <v>743</v>
      </c>
      <c r="CL86" s="86"/>
      <c r="CM86" s="86"/>
      <c r="CN86" s="276"/>
      <c r="CO86" s="86">
        <f t="shared" si="248"/>
        <v>0</v>
      </c>
      <c r="CP86" s="277">
        <f t="shared" si="193"/>
        <v>0</v>
      </c>
      <c r="CQ86" s="277">
        <f t="shared" si="194"/>
        <v>0</v>
      </c>
      <c r="CR86" s="278" t="str">
        <f t="shared" si="195"/>
        <v>NO OFERTADO</v>
      </c>
      <c r="CS86" s="278"/>
      <c r="CT86" s="278" t="s">
        <v>743</v>
      </c>
      <c r="CU86" s="86" t="s">
        <v>747</v>
      </c>
      <c r="CV86" s="280">
        <v>52200</v>
      </c>
      <c r="CW86" s="288"/>
      <c r="CX86" s="280">
        <f t="shared" si="249"/>
        <v>52200</v>
      </c>
      <c r="CY86" s="281">
        <f t="shared" si="196"/>
        <v>52200</v>
      </c>
      <c r="CZ86" s="281">
        <f t="shared" si="197"/>
        <v>8613000</v>
      </c>
      <c r="DA86" s="278" t="str">
        <f t="shared" si="198"/>
        <v>CUMPLE</v>
      </c>
      <c r="DB86" s="278" t="s">
        <v>830</v>
      </c>
      <c r="DC86" s="278" t="s">
        <v>822</v>
      </c>
      <c r="DD86" s="86"/>
      <c r="DE86" s="86"/>
      <c r="DF86" s="276"/>
      <c r="DG86" s="86">
        <f t="shared" si="250"/>
        <v>0</v>
      </c>
      <c r="DH86" s="277">
        <f t="shared" si="199"/>
        <v>0</v>
      </c>
      <c r="DI86" s="277">
        <f t="shared" si="229"/>
        <v>0</v>
      </c>
      <c r="DJ86" s="278" t="str">
        <f t="shared" si="230"/>
        <v>NO OFERTADO</v>
      </c>
      <c r="DK86" s="278"/>
      <c r="DL86" s="278" t="s">
        <v>743</v>
      </c>
      <c r="DM86" s="86"/>
      <c r="DN86" s="86"/>
      <c r="DO86" s="276"/>
      <c r="DP86" s="86">
        <v>0</v>
      </c>
      <c r="DQ86" s="277">
        <f t="shared" si="200"/>
        <v>0</v>
      </c>
      <c r="DR86" s="277">
        <f t="shared" si="201"/>
        <v>0</v>
      </c>
      <c r="DS86" s="278" t="str">
        <f t="shared" si="202"/>
        <v>NO OFERTADO</v>
      </c>
      <c r="DT86" s="278"/>
      <c r="DU86" s="278" t="s">
        <v>743</v>
      </c>
      <c r="DV86" s="86" t="s">
        <v>1051</v>
      </c>
      <c r="DW86" s="280">
        <v>12616.4</v>
      </c>
      <c r="DX86" s="288">
        <v>0</v>
      </c>
      <c r="DY86" s="280">
        <f t="shared" si="251"/>
        <v>12616.4</v>
      </c>
      <c r="DZ86" s="281">
        <f t="shared" si="203"/>
        <v>12616.4</v>
      </c>
      <c r="EA86" s="281">
        <f t="shared" si="231"/>
        <v>2081706</v>
      </c>
      <c r="EB86" s="278" t="str">
        <f t="shared" si="204"/>
        <v>CUMPLE</v>
      </c>
      <c r="EC86" s="278" t="s">
        <v>829</v>
      </c>
      <c r="ED86" s="278" t="s">
        <v>743</v>
      </c>
      <c r="EE86" s="86" t="s">
        <v>953</v>
      </c>
      <c r="EF86" s="86">
        <v>39074</v>
      </c>
      <c r="EG86" s="279">
        <v>0</v>
      </c>
      <c r="EH86" s="86">
        <f t="shared" si="252"/>
        <v>39074</v>
      </c>
      <c r="EI86" s="277">
        <f t="shared" si="205"/>
        <v>39074</v>
      </c>
      <c r="EJ86" s="277">
        <f t="shared" si="241"/>
        <v>6447210</v>
      </c>
      <c r="EK86" s="278" t="str">
        <f t="shared" si="206"/>
        <v>CUMPLE</v>
      </c>
      <c r="EL86" s="278" t="s">
        <v>828</v>
      </c>
      <c r="EM86" s="278" t="s">
        <v>743</v>
      </c>
      <c r="EN86" s="86" t="s">
        <v>44</v>
      </c>
      <c r="EO86" s="86">
        <v>47831</v>
      </c>
      <c r="EP86" s="276">
        <v>0</v>
      </c>
      <c r="EQ86" s="86">
        <v>47831</v>
      </c>
      <c r="ER86" s="277">
        <f t="shared" si="207"/>
        <v>47831</v>
      </c>
      <c r="ES86" s="277">
        <f t="shared" si="208"/>
        <v>7892115</v>
      </c>
      <c r="ET86" s="278" t="str">
        <f t="shared" si="209"/>
        <v>CUMPLE</v>
      </c>
      <c r="EU86" s="278" t="s">
        <v>828</v>
      </c>
      <c r="EV86" s="278" t="s">
        <v>822</v>
      </c>
      <c r="EW86" s="86">
        <v>0</v>
      </c>
      <c r="EX86" s="86">
        <v>0</v>
      </c>
      <c r="EY86" s="276">
        <v>0</v>
      </c>
      <c r="EZ86" s="86">
        <v>0</v>
      </c>
      <c r="FA86" s="277">
        <f t="shared" si="210"/>
        <v>0</v>
      </c>
      <c r="FB86" s="277">
        <f t="shared" si="211"/>
        <v>0</v>
      </c>
      <c r="FC86" s="278" t="str">
        <f t="shared" si="212"/>
        <v>NO OFERTADO</v>
      </c>
      <c r="FD86" s="278"/>
      <c r="FE86" s="278" t="s">
        <v>743</v>
      </c>
      <c r="FF86" s="86">
        <v>0</v>
      </c>
      <c r="FG86" s="86"/>
      <c r="FH86" s="279">
        <v>0</v>
      </c>
      <c r="FI86" s="86">
        <v>0</v>
      </c>
      <c r="FJ86" s="277">
        <f t="shared" si="213"/>
        <v>0</v>
      </c>
      <c r="FK86" s="277">
        <f t="shared" si="232"/>
        <v>0</v>
      </c>
      <c r="FL86" s="278" t="str">
        <f t="shared" si="214"/>
        <v>NO OFERTADO</v>
      </c>
      <c r="FM86" s="278"/>
      <c r="FN86" s="278" t="s">
        <v>743</v>
      </c>
      <c r="FO86" s="86"/>
      <c r="FP86" s="86"/>
      <c r="FQ86" s="279"/>
      <c r="FR86" s="86">
        <f t="shared" si="253"/>
        <v>0</v>
      </c>
      <c r="FS86" s="277">
        <f t="shared" si="215"/>
        <v>0</v>
      </c>
      <c r="FT86" s="277">
        <f t="shared" si="216"/>
        <v>0</v>
      </c>
      <c r="FU86" s="278" t="str">
        <f t="shared" si="217"/>
        <v>NO OFERTADO</v>
      </c>
      <c r="FV86" s="278">
        <v>0</v>
      </c>
      <c r="FW86" s="278" t="s">
        <v>743</v>
      </c>
      <c r="FX86" s="86" t="s">
        <v>44</v>
      </c>
      <c r="FY86" s="86">
        <v>57309</v>
      </c>
      <c r="FZ86" s="279">
        <v>0</v>
      </c>
      <c r="GA86" s="86">
        <v>57309</v>
      </c>
      <c r="GB86" s="277">
        <f t="shared" si="218"/>
        <v>57309</v>
      </c>
      <c r="GC86" s="277">
        <f t="shared" si="219"/>
        <v>9455985</v>
      </c>
      <c r="GD86" s="278" t="str">
        <f t="shared" si="220"/>
        <v>CUMPLE</v>
      </c>
      <c r="GE86" s="278" t="s">
        <v>828</v>
      </c>
      <c r="GF86" s="278" t="s">
        <v>822</v>
      </c>
      <c r="GG86" s="25"/>
    </row>
    <row r="87" spans="1:189" s="19" customFormat="1" ht="25.5" x14ac:dyDescent="0.2">
      <c r="A87" s="290">
        <v>78</v>
      </c>
      <c r="B87" s="78" t="s">
        <v>125</v>
      </c>
      <c r="C87" s="77" t="s">
        <v>457</v>
      </c>
      <c r="D87" s="123">
        <v>1</v>
      </c>
      <c r="E87" s="309" t="s">
        <v>32</v>
      </c>
      <c r="F87" s="315">
        <v>39396</v>
      </c>
      <c r="G87" s="123">
        <v>74</v>
      </c>
      <c r="H87" s="86">
        <f t="shared" si="221"/>
        <v>2915304</v>
      </c>
      <c r="I87" s="86"/>
      <c r="J87" s="86"/>
      <c r="K87" s="279">
        <f t="shared" si="162"/>
        <v>0</v>
      </c>
      <c r="L87" s="86">
        <f t="shared" si="222"/>
        <v>0</v>
      </c>
      <c r="M87" s="277">
        <f t="shared" si="174"/>
        <v>0</v>
      </c>
      <c r="N87" s="277">
        <f t="shared" si="223"/>
        <v>0</v>
      </c>
      <c r="O87" s="278" t="str">
        <f t="shared" si="175"/>
        <v>NO OFERTADO</v>
      </c>
      <c r="P87" s="278"/>
      <c r="Q87" s="278" t="s">
        <v>743</v>
      </c>
      <c r="R87" s="278" t="s">
        <v>44</v>
      </c>
      <c r="S87" s="284">
        <v>10800</v>
      </c>
      <c r="T87" s="279">
        <v>0</v>
      </c>
      <c r="U87" s="86">
        <v>10800</v>
      </c>
      <c r="V87" s="277">
        <f t="shared" si="176"/>
        <v>10800</v>
      </c>
      <c r="W87" s="277">
        <f t="shared" si="224"/>
        <v>799200</v>
      </c>
      <c r="X87" s="278" t="str">
        <f t="shared" si="177"/>
        <v>CUMPLE</v>
      </c>
      <c r="Y87" s="278" t="s">
        <v>829</v>
      </c>
      <c r="Z87" s="314" t="s">
        <v>743</v>
      </c>
      <c r="AA87" s="311" t="s">
        <v>938</v>
      </c>
      <c r="AB87" s="86">
        <v>50263</v>
      </c>
      <c r="AC87" s="279">
        <v>0</v>
      </c>
      <c r="AD87" s="86">
        <f t="shared" si="243"/>
        <v>50263</v>
      </c>
      <c r="AE87" s="277">
        <f t="shared" si="131"/>
        <v>50263</v>
      </c>
      <c r="AF87" s="277">
        <f t="shared" si="178"/>
        <v>3719462</v>
      </c>
      <c r="AG87" s="278" t="str">
        <f t="shared" si="179"/>
        <v>NO CUMPLE</v>
      </c>
      <c r="AH87" s="278" t="s">
        <v>829</v>
      </c>
      <c r="AI87" s="278" t="s">
        <v>743</v>
      </c>
      <c r="AJ87" s="86"/>
      <c r="AK87" s="86"/>
      <c r="AL87" s="279"/>
      <c r="AM87" s="86">
        <f t="shared" si="225"/>
        <v>0</v>
      </c>
      <c r="AN87" s="277">
        <f t="shared" si="180"/>
        <v>0</v>
      </c>
      <c r="AO87" s="277">
        <f t="shared" si="181"/>
        <v>0</v>
      </c>
      <c r="AP87" s="278" t="str">
        <f t="shared" si="182"/>
        <v>NO OFERTADO</v>
      </c>
      <c r="AQ87" s="278"/>
      <c r="AR87" s="278" t="s">
        <v>743</v>
      </c>
      <c r="AS87" s="86"/>
      <c r="AT87" s="86"/>
      <c r="AU87" s="276"/>
      <c r="AV87" s="86">
        <f t="shared" si="245"/>
        <v>0</v>
      </c>
      <c r="AW87" s="277">
        <f t="shared" si="183"/>
        <v>0</v>
      </c>
      <c r="AX87" s="277">
        <f t="shared" si="244"/>
        <v>0</v>
      </c>
      <c r="AY87" s="278" t="str">
        <f t="shared" si="184"/>
        <v>NO OFERTADO</v>
      </c>
      <c r="AZ87" s="278"/>
      <c r="BA87" s="278" t="s">
        <v>743</v>
      </c>
      <c r="BB87" s="86"/>
      <c r="BC87" s="86"/>
      <c r="BD87" s="279"/>
      <c r="BE87" s="86">
        <f t="shared" si="226"/>
        <v>0</v>
      </c>
      <c r="BF87" s="277">
        <f t="shared" si="185"/>
        <v>0</v>
      </c>
      <c r="BG87" s="277">
        <f t="shared" si="227"/>
        <v>0</v>
      </c>
      <c r="BH87" s="278" t="str">
        <f t="shared" si="186"/>
        <v>NO OFERTADO</v>
      </c>
      <c r="BI87" s="278">
        <v>0</v>
      </c>
      <c r="BJ87" s="278" t="s">
        <v>743</v>
      </c>
      <c r="BK87" s="86"/>
      <c r="BL87" s="86"/>
      <c r="BM87" s="276"/>
      <c r="BN87" s="280">
        <f t="shared" si="246"/>
        <v>0</v>
      </c>
      <c r="BO87" s="281">
        <f t="shared" si="187"/>
        <v>0</v>
      </c>
      <c r="BP87" s="281">
        <f t="shared" si="188"/>
        <v>0</v>
      </c>
      <c r="BQ87" s="278" t="str">
        <f t="shared" si="254"/>
        <v>NO OFERTADO</v>
      </c>
      <c r="BR87" s="278">
        <f>VLOOKUP(B87,'[1]ANEXO TECNICO'!$B$3:$P$334,15,0)</f>
        <v>0</v>
      </c>
      <c r="BS87" s="278" t="s">
        <v>743</v>
      </c>
      <c r="BT87" s="280" t="s">
        <v>767</v>
      </c>
      <c r="BU87" s="280">
        <v>60531.3</v>
      </c>
      <c r="BV87" s="288">
        <v>0</v>
      </c>
      <c r="BW87" s="289">
        <f t="shared" si="255"/>
        <v>60531.3</v>
      </c>
      <c r="BX87" s="277">
        <f>+BW87*D87</f>
        <v>60531.3</v>
      </c>
      <c r="BY87" s="277">
        <f t="shared" si="189"/>
        <v>4479316.2</v>
      </c>
      <c r="BZ87" s="278" t="str">
        <f t="shared" si="190"/>
        <v>NO CUMPLE</v>
      </c>
      <c r="CA87" s="278" t="s">
        <v>829</v>
      </c>
      <c r="CB87" s="278" t="s">
        <v>743</v>
      </c>
      <c r="CC87" s="283"/>
      <c r="CD87" s="283"/>
      <c r="CE87" s="276"/>
      <c r="CF87" s="86">
        <f t="shared" si="247"/>
        <v>0</v>
      </c>
      <c r="CG87" s="277">
        <f t="shared" si="228"/>
        <v>0</v>
      </c>
      <c r="CH87" s="277">
        <f t="shared" si="191"/>
        <v>0</v>
      </c>
      <c r="CI87" s="278" t="str">
        <f t="shared" si="192"/>
        <v>NO OFERTADO</v>
      </c>
      <c r="CJ87" s="278"/>
      <c r="CK87" s="278" t="s">
        <v>743</v>
      </c>
      <c r="CL87" s="86"/>
      <c r="CM87" s="86"/>
      <c r="CN87" s="276"/>
      <c r="CO87" s="86">
        <f t="shared" si="248"/>
        <v>0</v>
      </c>
      <c r="CP87" s="277">
        <f t="shared" si="193"/>
        <v>0</v>
      </c>
      <c r="CQ87" s="277">
        <f t="shared" si="194"/>
        <v>0</v>
      </c>
      <c r="CR87" s="278" t="str">
        <f t="shared" si="195"/>
        <v>NO OFERTADO</v>
      </c>
      <c r="CS87" s="278"/>
      <c r="CT87" s="278" t="s">
        <v>743</v>
      </c>
      <c r="CU87" s="86" t="s">
        <v>747</v>
      </c>
      <c r="CV87" s="280">
        <v>53610</v>
      </c>
      <c r="CW87" s="282"/>
      <c r="CX87" s="280">
        <f t="shared" si="249"/>
        <v>53610</v>
      </c>
      <c r="CY87" s="281">
        <f t="shared" si="196"/>
        <v>53610</v>
      </c>
      <c r="CZ87" s="281">
        <f t="shared" si="197"/>
        <v>3967140</v>
      </c>
      <c r="DA87" s="278" t="str">
        <f t="shared" si="198"/>
        <v>NO CUMPLE</v>
      </c>
      <c r="DB87" s="278" t="s">
        <v>830</v>
      </c>
      <c r="DC87" s="278" t="s">
        <v>743</v>
      </c>
      <c r="DD87" s="86"/>
      <c r="DE87" s="86"/>
      <c r="DF87" s="276"/>
      <c r="DG87" s="86">
        <f t="shared" si="250"/>
        <v>0</v>
      </c>
      <c r="DH87" s="277">
        <f t="shared" si="199"/>
        <v>0</v>
      </c>
      <c r="DI87" s="277">
        <f t="shared" si="229"/>
        <v>0</v>
      </c>
      <c r="DJ87" s="278" t="str">
        <f t="shared" si="230"/>
        <v>NO OFERTADO</v>
      </c>
      <c r="DK87" s="278"/>
      <c r="DL87" s="278" t="s">
        <v>743</v>
      </c>
      <c r="DM87" s="86"/>
      <c r="DN87" s="86"/>
      <c r="DO87" s="276"/>
      <c r="DP87" s="86">
        <v>0</v>
      </c>
      <c r="DQ87" s="277">
        <f t="shared" si="200"/>
        <v>0</v>
      </c>
      <c r="DR87" s="277">
        <f t="shared" si="201"/>
        <v>0</v>
      </c>
      <c r="DS87" s="278" t="str">
        <f t="shared" si="202"/>
        <v>NO OFERTADO</v>
      </c>
      <c r="DT87" s="278"/>
      <c r="DU87" s="278" t="s">
        <v>743</v>
      </c>
      <c r="DV87" s="86"/>
      <c r="DW87" s="86"/>
      <c r="DX87" s="279"/>
      <c r="DY87" s="86">
        <f t="shared" si="251"/>
        <v>0</v>
      </c>
      <c r="DZ87" s="277">
        <f t="shared" si="203"/>
        <v>0</v>
      </c>
      <c r="EA87" s="277">
        <f t="shared" si="231"/>
        <v>0</v>
      </c>
      <c r="EB87" s="278" t="str">
        <f t="shared" si="204"/>
        <v>NO OFERTADO</v>
      </c>
      <c r="EC87" s="278"/>
      <c r="ED87" s="278" t="s">
        <v>743</v>
      </c>
      <c r="EE87" s="86" t="s">
        <v>953</v>
      </c>
      <c r="EF87" s="86">
        <v>34739</v>
      </c>
      <c r="EG87" s="279">
        <v>0</v>
      </c>
      <c r="EH87" s="86">
        <f t="shared" si="252"/>
        <v>34739</v>
      </c>
      <c r="EI87" s="277">
        <f t="shared" si="205"/>
        <v>34739</v>
      </c>
      <c r="EJ87" s="277">
        <f t="shared" si="241"/>
        <v>2570686</v>
      </c>
      <c r="EK87" s="278" t="str">
        <f t="shared" si="206"/>
        <v>CUMPLE</v>
      </c>
      <c r="EL87" s="278" t="s">
        <v>828</v>
      </c>
      <c r="EM87" s="278" t="s">
        <v>822</v>
      </c>
      <c r="EN87" s="86"/>
      <c r="EO87" s="86"/>
      <c r="EP87" s="276"/>
      <c r="EQ87" s="86">
        <v>0</v>
      </c>
      <c r="ER87" s="277">
        <f t="shared" si="207"/>
        <v>0</v>
      </c>
      <c r="ES87" s="277">
        <f t="shared" si="208"/>
        <v>0</v>
      </c>
      <c r="ET87" s="278" t="str">
        <f t="shared" si="209"/>
        <v>NO OFERTADO</v>
      </c>
      <c r="EU87" s="278"/>
      <c r="EV87" s="278" t="s">
        <v>743</v>
      </c>
      <c r="EW87" s="86">
        <v>0</v>
      </c>
      <c r="EX87" s="86">
        <v>0</v>
      </c>
      <c r="EY87" s="276">
        <v>0</v>
      </c>
      <c r="EZ87" s="86">
        <v>0</v>
      </c>
      <c r="FA87" s="277">
        <f t="shared" si="210"/>
        <v>0</v>
      </c>
      <c r="FB87" s="277">
        <f t="shared" si="211"/>
        <v>0</v>
      </c>
      <c r="FC87" s="278" t="str">
        <f t="shared" si="212"/>
        <v>NO OFERTADO</v>
      </c>
      <c r="FD87" s="278"/>
      <c r="FE87" s="278" t="s">
        <v>743</v>
      </c>
      <c r="FF87" s="86">
        <v>0</v>
      </c>
      <c r="FG87" s="86"/>
      <c r="FH87" s="279">
        <v>0</v>
      </c>
      <c r="FI87" s="86">
        <v>0</v>
      </c>
      <c r="FJ87" s="277">
        <f t="shared" si="213"/>
        <v>0</v>
      </c>
      <c r="FK87" s="277">
        <f t="shared" si="232"/>
        <v>0</v>
      </c>
      <c r="FL87" s="278" t="str">
        <f t="shared" si="214"/>
        <v>NO OFERTADO</v>
      </c>
      <c r="FM87" s="278"/>
      <c r="FN87" s="278" t="s">
        <v>743</v>
      </c>
      <c r="FO87" s="86"/>
      <c r="FP87" s="86"/>
      <c r="FQ87" s="279"/>
      <c r="FR87" s="86">
        <f t="shared" si="253"/>
        <v>0</v>
      </c>
      <c r="FS87" s="277">
        <f t="shared" si="215"/>
        <v>0</v>
      </c>
      <c r="FT87" s="277">
        <f t="shared" si="216"/>
        <v>0</v>
      </c>
      <c r="FU87" s="278" t="str">
        <f t="shared" si="217"/>
        <v>NO OFERTADO</v>
      </c>
      <c r="FV87" s="278">
        <v>0</v>
      </c>
      <c r="FW87" s="278" t="s">
        <v>743</v>
      </c>
      <c r="FX87" s="86" t="s">
        <v>44</v>
      </c>
      <c r="FY87" s="86">
        <v>56707</v>
      </c>
      <c r="FZ87" s="279">
        <v>0</v>
      </c>
      <c r="GA87" s="86">
        <v>56707</v>
      </c>
      <c r="GB87" s="277">
        <f t="shared" si="218"/>
        <v>56707</v>
      </c>
      <c r="GC87" s="277">
        <f t="shared" si="219"/>
        <v>4196318</v>
      </c>
      <c r="GD87" s="278" t="str">
        <f t="shared" si="220"/>
        <v>NO CUMPLE</v>
      </c>
      <c r="GE87" s="278" t="s">
        <v>828</v>
      </c>
      <c r="GF87" s="278" t="s">
        <v>743</v>
      </c>
      <c r="GG87" s="25"/>
    </row>
    <row r="88" spans="1:189" s="19" customFormat="1" ht="25.5" x14ac:dyDescent="0.2">
      <c r="A88" s="290">
        <v>79</v>
      </c>
      <c r="B88" s="78" t="s">
        <v>126</v>
      </c>
      <c r="C88" s="77" t="s">
        <v>458</v>
      </c>
      <c r="D88" s="123">
        <v>1</v>
      </c>
      <c r="E88" s="309" t="s">
        <v>32</v>
      </c>
      <c r="F88" s="315">
        <v>24821</v>
      </c>
      <c r="G88" s="123">
        <v>78</v>
      </c>
      <c r="H88" s="86">
        <f t="shared" si="221"/>
        <v>1936038</v>
      </c>
      <c r="I88" s="86"/>
      <c r="J88" s="86"/>
      <c r="K88" s="279">
        <f t="shared" si="162"/>
        <v>0</v>
      </c>
      <c r="L88" s="86">
        <f t="shared" si="222"/>
        <v>0</v>
      </c>
      <c r="M88" s="277">
        <f t="shared" si="174"/>
        <v>0</v>
      </c>
      <c r="N88" s="277">
        <f t="shared" si="223"/>
        <v>0</v>
      </c>
      <c r="O88" s="278" t="str">
        <f t="shared" si="175"/>
        <v>NO OFERTADO</v>
      </c>
      <c r="P88" s="278"/>
      <c r="Q88" s="278" t="s">
        <v>743</v>
      </c>
      <c r="R88" s="278" t="s">
        <v>44</v>
      </c>
      <c r="S88" s="284">
        <v>14500</v>
      </c>
      <c r="T88" s="279">
        <v>0</v>
      </c>
      <c r="U88" s="86">
        <v>14500</v>
      </c>
      <c r="V88" s="277">
        <f t="shared" si="176"/>
        <v>14500</v>
      </c>
      <c r="W88" s="277">
        <f t="shared" si="224"/>
        <v>1131000</v>
      </c>
      <c r="X88" s="278" t="str">
        <f t="shared" si="177"/>
        <v>CUMPLE</v>
      </c>
      <c r="Y88" s="278" t="s">
        <v>829</v>
      </c>
      <c r="Z88" s="314" t="s">
        <v>743</v>
      </c>
      <c r="AA88" s="311" t="s">
        <v>938</v>
      </c>
      <c r="AB88" s="86">
        <v>33759</v>
      </c>
      <c r="AC88" s="279">
        <v>0</v>
      </c>
      <c r="AD88" s="285">
        <f t="shared" si="243"/>
        <v>33759</v>
      </c>
      <c r="AE88" s="277">
        <f t="shared" si="131"/>
        <v>33759</v>
      </c>
      <c r="AF88" s="277">
        <f t="shared" si="178"/>
        <v>2633202</v>
      </c>
      <c r="AG88" s="278" t="str">
        <f t="shared" si="179"/>
        <v>NO CUMPLE</v>
      </c>
      <c r="AH88" s="278" t="s">
        <v>828</v>
      </c>
      <c r="AI88" s="278" t="s">
        <v>743</v>
      </c>
      <c r="AJ88" s="86"/>
      <c r="AK88" s="86"/>
      <c r="AL88" s="279"/>
      <c r="AM88" s="86">
        <f t="shared" si="225"/>
        <v>0</v>
      </c>
      <c r="AN88" s="277">
        <f t="shared" si="180"/>
        <v>0</v>
      </c>
      <c r="AO88" s="277">
        <f t="shared" si="181"/>
        <v>0</v>
      </c>
      <c r="AP88" s="278" t="str">
        <f t="shared" si="182"/>
        <v>NO OFERTADO</v>
      </c>
      <c r="AQ88" s="278"/>
      <c r="AR88" s="278" t="s">
        <v>743</v>
      </c>
      <c r="AS88" s="86"/>
      <c r="AT88" s="86"/>
      <c r="AU88" s="276"/>
      <c r="AV88" s="86">
        <f t="shared" si="245"/>
        <v>0</v>
      </c>
      <c r="AW88" s="277">
        <f t="shared" si="183"/>
        <v>0</v>
      </c>
      <c r="AX88" s="277">
        <f t="shared" si="244"/>
        <v>0</v>
      </c>
      <c r="AY88" s="278" t="str">
        <f t="shared" si="184"/>
        <v>NO OFERTADO</v>
      </c>
      <c r="AZ88" s="278"/>
      <c r="BA88" s="278" t="s">
        <v>743</v>
      </c>
      <c r="BB88" s="86"/>
      <c r="BC88" s="86"/>
      <c r="BD88" s="279"/>
      <c r="BE88" s="86">
        <f t="shared" si="226"/>
        <v>0</v>
      </c>
      <c r="BF88" s="277">
        <f t="shared" si="185"/>
        <v>0</v>
      </c>
      <c r="BG88" s="277">
        <f t="shared" si="227"/>
        <v>0</v>
      </c>
      <c r="BH88" s="278" t="str">
        <f t="shared" si="186"/>
        <v>NO OFERTADO</v>
      </c>
      <c r="BI88" s="278">
        <v>0</v>
      </c>
      <c r="BJ88" s="278" t="s">
        <v>743</v>
      </c>
      <c r="BK88" s="86"/>
      <c r="BL88" s="86"/>
      <c r="BM88" s="276"/>
      <c r="BN88" s="280">
        <f t="shared" si="246"/>
        <v>0</v>
      </c>
      <c r="BO88" s="281">
        <f t="shared" si="187"/>
        <v>0</v>
      </c>
      <c r="BP88" s="281">
        <f t="shared" si="188"/>
        <v>0</v>
      </c>
      <c r="BQ88" s="278" t="str">
        <f t="shared" si="254"/>
        <v>NO OFERTADO</v>
      </c>
      <c r="BR88" s="278">
        <f>VLOOKUP(B88,'[1]ANEXO TECNICO'!$B$3:$P$334,15,0)</f>
        <v>0</v>
      </c>
      <c r="BS88" s="278" t="s">
        <v>743</v>
      </c>
      <c r="BT88" s="280" t="s">
        <v>767</v>
      </c>
      <c r="BU88" s="280">
        <v>36095.22</v>
      </c>
      <c r="BV88" s="288">
        <v>0</v>
      </c>
      <c r="BW88" s="289">
        <f t="shared" si="255"/>
        <v>36095.22</v>
      </c>
      <c r="BX88" s="277">
        <f>+BW88*D88</f>
        <v>36095.22</v>
      </c>
      <c r="BY88" s="277">
        <f t="shared" si="189"/>
        <v>2815427.16</v>
      </c>
      <c r="BZ88" s="278" t="str">
        <f t="shared" si="190"/>
        <v>NO CUMPLE</v>
      </c>
      <c r="CA88" s="278" t="s">
        <v>828</v>
      </c>
      <c r="CB88" s="278" t="s">
        <v>743</v>
      </c>
      <c r="CC88" s="283"/>
      <c r="CD88" s="283"/>
      <c r="CE88" s="276"/>
      <c r="CF88" s="86">
        <f t="shared" si="247"/>
        <v>0</v>
      </c>
      <c r="CG88" s="277">
        <f t="shared" si="228"/>
        <v>0</v>
      </c>
      <c r="CH88" s="277">
        <f t="shared" si="191"/>
        <v>0</v>
      </c>
      <c r="CI88" s="278" t="str">
        <f t="shared" si="192"/>
        <v>NO OFERTADO</v>
      </c>
      <c r="CJ88" s="278"/>
      <c r="CK88" s="278" t="s">
        <v>743</v>
      </c>
      <c r="CL88" s="86"/>
      <c r="CM88" s="86"/>
      <c r="CN88" s="276"/>
      <c r="CO88" s="86">
        <f t="shared" si="248"/>
        <v>0</v>
      </c>
      <c r="CP88" s="277">
        <f t="shared" si="193"/>
        <v>0</v>
      </c>
      <c r="CQ88" s="277">
        <f t="shared" si="194"/>
        <v>0</v>
      </c>
      <c r="CR88" s="278" t="str">
        <f t="shared" si="195"/>
        <v>NO OFERTADO</v>
      </c>
      <c r="CS88" s="278"/>
      <c r="CT88" s="278" t="s">
        <v>743</v>
      </c>
      <c r="CU88" s="86" t="s">
        <v>747</v>
      </c>
      <c r="CV88" s="280">
        <v>29640</v>
      </c>
      <c r="CW88" s="288"/>
      <c r="CX88" s="280">
        <f t="shared" si="249"/>
        <v>29640</v>
      </c>
      <c r="CY88" s="281">
        <f t="shared" si="196"/>
        <v>29640</v>
      </c>
      <c r="CZ88" s="281">
        <f t="shared" si="197"/>
        <v>2311920</v>
      </c>
      <c r="DA88" s="278" t="str">
        <f t="shared" si="198"/>
        <v>CUMPLE</v>
      </c>
      <c r="DB88" s="278" t="s">
        <v>830</v>
      </c>
      <c r="DC88" s="278" t="s">
        <v>822</v>
      </c>
      <c r="DD88" s="86"/>
      <c r="DE88" s="86"/>
      <c r="DF88" s="276"/>
      <c r="DG88" s="86">
        <f t="shared" si="250"/>
        <v>0</v>
      </c>
      <c r="DH88" s="277">
        <f t="shared" si="199"/>
        <v>0</v>
      </c>
      <c r="DI88" s="277">
        <f t="shared" si="229"/>
        <v>0</v>
      </c>
      <c r="DJ88" s="278" t="str">
        <f t="shared" si="230"/>
        <v>NO OFERTADO</v>
      </c>
      <c r="DK88" s="278"/>
      <c r="DL88" s="278" t="s">
        <v>743</v>
      </c>
      <c r="DM88" s="86"/>
      <c r="DN88" s="86"/>
      <c r="DO88" s="276"/>
      <c r="DP88" s="86">
        <v>0</v>
      </c>
      <c r="DQ88" s="277">
        <f t="shared" si="200"/>
        <v>0</v>
      </c>
      <c r="DR88" s="277">
        <f t="shared" si="201"/>
        <v>0</v>
      </c>
      <c r="DS88" s="278" t="str">
        <f t="shared" si="202"/>
        <v>NO OFERTADO</v>
      </c>
      <c r="DT88" s="278"/>
      <c r="DU88" s="278" t="s">
        <v>743</v>
      </c>
      <c r="DV88" s="285" t="s">
        <v>44</v>
      </c>
      <c r="DW88" s="293">
        <v>48822</v>
      </c>
      <c r="DX88" s="297">
        <v>0</v>
      </c>
      <c r="DY88" s="293">
        <f t="shared" si="251"/>
        <v>48822</v>
      </c>
      <c r="DZ88" s="294">
        <f t="shared" si="203"/>
        <v>48822</v>
      </c>
      <c r="EA88" s="281">
        <f t="shared" si="231"/>
        <v>3808116</v>
      </c>
      <c r="EB88" s="278" t="str">
        <f t="shared" si="204"/>
        <v>NO CUMPLE</v>
      </c>
      <c r="EC88" s="278" t="s">
        <v>829</v>
      </c>
      <c r="ED88" s="278" t="s">
        <v>743</v>
      </c>
      <c r="EE88" s="285" t="s">
        <v>747</v>
      </c>
      <c r="EF88" s="285">
        <v>77091</v>
      </c>
      <c r="EG88" s="286">
        <v>0</v>
      </c>
      <c r="EH88" s="285">
        <f t="shared" si="252"/>
        <v>77091</v>
      </c>
      <c r="EI88" s="287">
        <f t="shared" si="205"/>
        <v>77091</v>
      </c>
      <c r="EJ88" s="277">
        <f t="shared" si="241"/>
        <v>6013098</v>
      </c>
      <c r="EK88" s="278" t="str">
        <f t="shared" si="206"/>
        <v>NO CUMPLE</v>
      </c>
      <c r="EL88" s="278" t="s">
        <v>828</v>
      </c>
      <c r="EM88" s="278" t="s">
        <v>743</v>
      </c>
      <c r="EN88" s="86"/>
      <c r="EO88" s="86"/>
      <c r="EP88" s="276"/>
      <c r="EQ88" s="86">
        <v>0</v>
      </c>
      <c r="ER88" s="277">
        <f t="shared" si="207"/>
        <v>0</v>
      </c>
      <c r="ES88" s="277">
        <f t="shared" si="208"/>
        <v>0</v>
      </c>
      <c r="ET88" s="278" t="str">
        <f t="shared" si="209"/>
        <v>NO OFERTADO</v>
      </c>
      <c r="EU88" s="278"/>
      <c r="EV88" s="278" t="s">
        <v>743</v>
      </c>
      <c r="EW88" s="86" t="s">
        <v>753</v>
      </c>
      <c r="EX88" s="86">
        <v>19500</v>
      </c>
      <c r="EY88" s="276">
        <v>0</v>
      </c>
      <c r="EZ88" s="86">
        <v>19500</v>
      </c>
      <c r="FA88" s="277">
        <f t="shared" si="210"/>
        <v>19500</v>
      </c>
      <c r="FB88" s="277">
        <f t="shared" si="211"/>
        <v>1521000</v>
      </c>
      <c r="FC88" s="278" t="str">
        <f t="shared" si="212"/>
        <v>CUMPLE</v>
      </c>
      <c r="FD88" s="278" t="s">
        <v>828</v>
      </c>
      <c r="FE88" s="278" t="s">
        <v>822</v>
      </c>
      <c r="FF88" s="86" t="s">
        <v>44</v>
      </c>
      <c r="FG88" s="86">
        <v>168000</v>
      </c>
      <c r="FH88" s="279"/>
      <c r="FI88" s="86">
        <v>168000</v>
      </c>
      <c r="FJ88" s="277">
        <f t="shared" si="213"/>
        <v>168000</v>
      </c>
      <c r="FK88" s="277">
        <f t="shared" si="232"/>
        <v>13104000</v>
      </c>
      <c r="FL88" s="278" t="str">
        <f t="shared" si="214"/>
        <v>NO CUMPLE</v>
      </c>
      <c r="FM88" s="278" t="str">
        <f>VLOOKUP(B88,'[2]ANEXO TECNICO'!$B$3:$P$334,15,0)</f>
        <v>CUMPLE</v>
      </c>
      <c r="FN88" s="278" t="s">
        <v>743</v>
      </c>
      <c r="FO88" s="86"/>
      <c r="FP88" s="86"/>
      <c r="FQ88" s="279"/>
      <c r="FR88" s="86">
        <f t="shared" si="253"/>
        <v>0</v>
      </c>
      <c r="FS88" s="277">
        <f t="shared" si="215"/>
        <v>0</v>
      </c>
      <c r="FT88" s="277">
        <f t="shared" si="216"/>
        <v>0</v>
      </c>
      <c r="FU88" s="278" t="str">
        <f t="shared" si="217"/>
        <v>NO OFERTADO</v>
      </c>
      <c r="FV88" s="278">
        <v>0</v>
      </c>
      <c r="FW88" s="278" t="s">
        <v>743</v>
      </c>
      <c r="FX88" s="86" t="s">
        <v>44</v>
      </c>
      <c r="FY88" s="86">
        <v>38088</v>
      </c>
      <c r="FZ88" s="279">
        <v>0</v>
      </c>
      <c r="GA88" s="86">
        <v>38088</v>
      </c>
      <c r="GB88" s="277">
        <f t="shared" si="218"/>
        <v>38088</v>
      </c>
      <c r="GC88" s="277">
        <f t="shared" si="219"/>
        <v>2970864</v>
      </c>
      <c r="GD88" s="278" t="str">
        <f t="shared" si="220"/>
        <v>NO CUMPLE</v>
      </c>
      <c r="GE88" s="278" t="s">
        <v>828</v>
      </c>
      <c r="GF88" s="278" t="s">
        <v>743</v>
      </c>
      <c r="GG88" s="25"/>
    </row>
    <row r="89" spans="1:189" s="19" customFormat="1" x14ac:dyDescent="0.2">
      <c r="A89" s="275">
        <v>80</v>
      </c>
      <c r="B89" s="78" t="s">
        <v>127</v>
      </c>
      <c r="C89" s="77" t="s">
        <v>459</v>
      </c>
      <c r="D89" s="123">
        <v>1</v>
      </c>
      <c r="E89" s="309" t="s">
        <v>32</v>
      </c>
      <c r="F89" s="315">
        <v>880.6</v>
      </c>
      <c r="G89" s="123">
        <v>82</v>
      </c>
      <c r="H89" s="86">
        <f t="shared" si="221"/>
        <v>72209.2</v>
      </c>
      <c r="I89" s="86"/>
      <c r="J89" s="86"/>
      <c r="K89" s="279">
        <f t="shared" si="162"/>
        <v>0</v>
      </c>
      <c r="L89" s="86">
        <f t="shared" si="222"/>
        <v>0</v>
      </c>
      <c r="M89" s="277">
        <f t="shared" si="174"/>
        <v>0</v>
      </c>
      <c r="N89" s="277">
        <f t="shared" si="223"/>
        <v>0</v>
      </c>
      <c r="O89" s="278" t="str">
        <f t="shared" si="175"/>
        <v>NO OFERTADO</v>
      </c>
      <c r="P89" s="278"/>
      <c r="Q89" s="278" t="s">
        <v>743</v>
      </c>
      <c r="R89" s="278"/>
      <c r="S89" s="284"/>
      <c r="T89" s="279"/>
      <c r="U89" s="86"/>
      <c r="V89" s="277">
        <f t="shared" si="176"/>
        <v>0</v>
      </c>
      <c r="W89" s="277">
        <f t="shared" si="224"/>
        <v>0</v>
      </c>
      <c r="X89" s="278" t="str">
        <f t="shared" si="177"/>
        <v>NO OFERTADO</v>
      </c>
      <c r="Y89" s="278">
        <v>0</v>
      </c>
      <c r="Z89" s="314" t="s">
        <v>743</v>
      </c>
      <c r="AA89" s="311"/>
      <c r="AB89" s="86"/>
      <c r="AC89" s="276"/>
      <c r="AD89" s="86">
        <f t="shared" si="243"/>
        <v>0</v>
      </c>
      <c r="AE89" s="277">
        <f t="shared" si="131"/>
        <v>0</v>
      </c>
      <c r="AF89" s="277">
        <f t="shared" si="178"/>
        <v>0</v>
      </c>
      <c r="AG89" s="278" t="str">
        <f t="shared" si="179"/>
        <v>NO OFERTADO</v>
      </c>
      <c r="AH89" s="278"/>
      <c r="AI89" s="278" t="s">
        <v>743</v>
      </c>
      <c r="AJ89" s="86"/>
      <c r="AK89" s="86"/>
      <c r="AL89" s="279"/>
      <c r="AM89" s="86">
        <f t="shared" si="225"/>
        <v>0</v>
      </c>
      <c r="AN89" s="277">
        <f t="shared" si="180"/>
        <v>0</v>
      </c>
      <c r="AO89" s="277">
        <f t="shared" si="181"/>
        <v>0</v>
      </c>
      <c r="AP89" s="278" t="str">
        <f t="shared" si="182"/>
        <v>NO OFERTADO</v>
      </c>
      <c r="AQ89" s="278"/>
      <c r="AR89" s="278" t="s">
        <v>743</v>
      </c>
      <c r="AS89" s="86"/>
      <c r="AT89" s="86"/>
      <c r="AU89" s="276"/>
      <c r="AV89" s="86">
        <f>+AT89+AU89</f>
        <v>0</v>
      </c>
      <c r="AW89" s="277">
        <f t="shared" si="183"/>
        <v>0</v>
      </c>
      <c r="AX89" s="277">
        <f t="shared" si="244"/>
        <v>0</v>
      </c>
      <c r="AY89" s="278" t="str">
        <f t="shared" si="184"/>
        <v>NO OFERTADO</v>
      </c>
      <c r="AZ89" s="278"/>
      <c r="BA89" s="278" t="s">
        <v>743</v>
      </c>
      <c r="BB89" s="86"/>
      <c r="BC89" s="86"/>
      <c r="BD89" s="279"/>
      <c r="BE89" s="86">
        <f t="shared" si="226"/>
        <v>0</v>
      </c>
      <c r="BF89" s="277">
        <f t="shared" si="185"/>
        <v>0</v>
      </c>
      <c r="BG89" s="277">
        <f t="shared" si="227"/>
        <v>0</v>
      </c>
      <c r="BH89" s="278" t="str">
        <f t="shared" si="186"/>
        <v>NO OFERTADO</v>
      </c>
      <c r="BI89" s="278">
        <v>0</v>
      </c>
      <c r="BJ89" s="278" t="s">
        <v>743</v>
      </c>
      <c r="BK89" s="86"/>
      <c r="BL89" s="86"/>
      <c r="BM89" s="279"/>
      <c r="BN89" s="280">
        <f>+BL89+BM89</f>
        <v>0</v>
      </c>
      <c r="BO89" s="281">
        <f t="shared" si="187"/>
        <v>0</v>
      </c>
      <c r="BP89" s="281">
        <f t="shared" si="188"/>
        <v>0</v>
      </c>
      <c r="BQ89" s="278" t="str">
        <f t="shared" si="254"/>
        <v>NO OFERTADO</v>
      </c>
      <c r="BR89" s="278">
        <f>VLOOKUP(B89,'[1]ANEXO TECNICO'!$B$3:$P$334,15,0)</f>
        <v>0</v>
      </c>
      <c r="BS89" s="278" t="s">
        <v>743</v>
      </c>
      <c r="BT89" s="280"/>
      <c r="BU89" s="280"/>
      <c r="BV89" s="288"/>
      <c r="BW89" s="280"/>
      <c r="BX89" s="277">
        <v>0</v>
      </c>
      <c r="BY89" s="277">
        <f t="shared" si="189"/>
        <v>0</v>
      </c>
      <c r="BZ89" s="278" t="str">
        <f t="shared" si="190"/>
        <v>NO OFERTADO</v>
      </c>
      <c r="CA89" s="278"/>
      <c r="CB89" s="278" t="s">
        <v>743</v>
      </c>
      <c r="CC89" s="283"/>
      <c r="CD89" s="283"/>
      <c r="CE89" s="279">
        <f>+CD89*0.19</f>
        <v>0</v>
      </c>
      <c r="CF89" s="86">
        <f>+CD89+CE89</f>
        <v>0</v>
      </c>
      <c r="CG89" s="277">
        <f t="shared" si="228"/>
        <v>0</v>
      </c>
      <c r="CH89" s="277">
        <f t="shared" si="191"/>
        <v>0</v>
      </c>
      <c r="CI89" s="278" t="str">
        <f t="shared" si="192"/>
        <v>NO OFERTADO</v>
      </c>
      <c r="CJ89" s="278"/>
      <c r="CK89" s="278" t="s">
        <v>743</v>
      </c>
      <c r="CL89" s="86"/>
      <c r="CM89" s="86"/>
      <c r="CN89" s="279"/>
      <c r="CO89" s="86">
        <f>+CM89+CN89</f>
        <v>0</v>
      </c>
      <c r="CP89" s="277">
        <f t="shared" si="193"/>
        <v>0</v>
      </c>
      <c r="CQ89" s="277">
        <f t="shared" si="194"/>
        <v>0</v>
      </c>
      <c r="CR89" s="278" t="str">
        <f t="shared" si="195"/>
        <v>NO OFERTADO</v>
      </c>
      <c r="CS89" s="278"/>
      <c r="CT89" s="278" t="s">
        <v>743</v>
      </c>
      <c r="CU89" s="86" t="s">
        <v>44</v>
      </c>
      <c r="CV89" s="280">
        <v>775</v>
      </c>
      <c r="CW89" s="288">
        <f>+CV89*0.19</f>
        <v>147.25</v>
      </c>
      <c r="CX89" s="280">
        <f>+CV89+CW89</f>
        <v>922.25</v>
      </c>
      <c r="CY89" s="281">
        <f t="shared" si="196"/>
        <v>922.25</v>
      </c>
      <c r="CZ89" s="281">
        <f t="shared" si="197"/>
        <v>75624.5</v>
      </c>
      <c r="DA89" s="278" t="str">
        <f t="shared" si="198"/>
        <v>CUMPLE</v>
      </c>
      <c r="DB89" s="278" t="s">
        <v>830</v>
      </c>
      <c r="DC89" s="278" t="s">
        <v>822</v>
      </c>
      <c r="DD89" s="86"/>
      <c r="DE89" s="86"/>
      <c r="DF89" s="279"/>
      <c r="DG89" s="86">
        <f>+DE89+DF89</f>
        <v>0</v>
      </c>
      <c r="DH89" s="277">
        <f t="shared" si="199"/>
        <v>0</v>
      </c>
      <c r="DI89" s="277">
        <f t="shared" si="229"/>
        <v>0</v>
      </c>
      <c r="DJ89" s="278" t="str">
        <f t="shared" si="230"/>
        <v>NO OFERTADO</v>
      </c>
      <c r="DK89" s="278"/>
      <c r="DL89" s="278" t="s">
        <v>743</v>
      </c>
      <c r="DM89" s="86"/>
      <c r="DN89" s="86"/>
      <c r="DO89" s="279"/>
      <c r="DP89" s="86">
        <v>0</v>
      </c>
      <c r="DQ89" s="277">
        <f t="shared" si="200"/>
        <v>0</v>
      </c>
      <c r="DR89" s="277">
        <f t="shared" si="201"/>
        <v>0</v>
      </c>
      <c r="DS89" s="278" t="str">
        <f t="shared" si="202"/>
        <v>NO OFERTADO</v>
      </c>
      <c r="DT89" s="278"/>
      <c r="DU89" s="278" t="s">
        <v>743</v>
      </c>
      <c r="DV89" s="86" t="s">
        <v>44</v>
      </c>
      <c r="DW89" s="280">
        <v>1334</v>
      </c>
      <c r="DX89" s="288">
        <v>253.46</v>
      </c>
      <c r="DY89" s="280">
        <f>+DW89+DX89</f>
        <v>1587.46</v>
      </c>
      <c r="DZ89" s="281">
        <f t="shared" si="203"/>
        <v>1587.46</v>
      </c>
      <c r="EA89" s="281">
        <f t="shared" si="231"/>
        <v>130171.72</v>
      </c>
      <c r="EB89" s="278" t="str">
        <f t="shared" si="204"/>
        <v>NO CUMPLE</v>
      </c>
      <c r="EC89" s="278" t="s">
        <v>829</v>
      </c>
      <c r="ED89" s="278" t="s">
        <v>743</v>
      </c>
      <c r="EE89" s="86" t="s">
        <v>953</v>
      </c>
      <c r="EF89" s="86">
        <v>858.82352941176475</v>
      </c>
      <c r="EG89" s="279">
        <v>163.1764705882353</v>
      </c>
      <c r="EH89" s="86">
        <f>+EF89+EG89</f>
        <v>1022</v>
      </c>
      <c r="EI89" s="277">
        <f t="shared" si="205"/>
        <v>1022</v>
      </c>
      <c r="EJ89" s="277">
        <f t="shared" si="241"/>
        <v>83804</v>
      </c>
      <c r="EK89" s="278" t="str">
        <f t="shared" si="206"/>
        <v>CUMPLE</v>
      </c>
      <c r="EL89" s="278" t="s">
        <v>828</v>
      </c>
      <c r="EM89" s="278" t="s">
        <v>822</v>
      </c>
      <c r="EN89" s="86"/>
      <c r="EO89" s="86"/>
      <c r="EP89" s="279"/>
      <c r="EQ89" s="86">
        <v>0</v>
      </c>
      <c r="ER89" s="277">
        <f t="shared" si="207"/>
        <v>0</v>
      </c>
      <c r="ES89" s="277">
        <f t="shared" si="208"/>
        <v>0</v>
      </c>
      <c r="ET89" s="278" t="str">
        <f t="shared" si="209"/>
        <v>NO OFERTADO</v>
      </c>
      <c r="EU89" s="278"/>
      <c r="EV89" s="278" t="s">
        <v>743</v>
      </c>
      <c r="EW89" s="86">
        <v>0</v>
      </c>
      <c r="EX89" s="86">
        <v>0</v>
      </c>
      <c r="EY89" s="279">
        <v>0</v>
      </c>
      <c r="EZ89" s="86">
        <v>0</v>
      </c>
      <c r="FA89" s="277">
        <f t="shared" si="210"/>
        <v>0</v>
      </c>
      <c r="FB89" s="277">
        <f t="shared" si="211"/>
        <v>0</v>
      </c>
      <c r="FC89" s="278" t="str">
        <f t="shared" si="212"/>
        <v>NO OFERTADO</v>
      </c>
      <c r="FD89" s="278"/>
      <c r="FE89" s="278" t="s">
        <v>743</v>
      </c>
      <c r="FF89" s="86">
        <v>0</v>
      </c>
      <c r="FG89" s="86"/>
      <c r="FH89" s="279">
        <v>0</v>
      </c>
      <c r="FI89" s="86">
        <v>0</v>
      </c>
      <c r="FJ89" s="277">
        <f t="shared" si="213"/>
        <v>0</v>
      </c>
      <c r="FK89" s="277">
        <f t="shared" si="232"/>
        <v>0</v>
      </c>
      <c r="FL89" s="278" t="str">
        <f t="shared" si="214"/>
        <v>NO OFERTADO</v>
      </c>
      <c r="FM89" s="278"/>
      <c r="FN89" s="278" t="s">
        <v>743</v>
      </c>
      <c r="FO89" s="86"/>
      <c r="FP89" s="86"/>
      <c r="FQ89" s="279"/>
      <c r="FR89" s="86">
        <f>+FP89+FQ89</f>
        <v>0</v>
      </c>
      <c r="FS89" s="277">
        <f t="shared" si="215"/>
        <v>0</v>
      </c>
      <c r="FT89" s="277">
        <f t="shared" si="216"/>
        <v>0</v>
      </c>
      <c r="FU89" s="278" t="str">
        <f t="shared" si="217"/>
        <v>NO OFERTADO</v>
      </c>
      <c r="FV89" s="278">
        <v>0</v>
      </c>
      <c r="FW89" s="278" t="s">
        <v>743</v>
      </c>
      <c r="FX89" s="86"/>
      <c r="FY89" s="86"/>
      <c r="FZ89" s="279"/>
      <c r="GA89" s="86"/>
      <c r="GB89" s="277">
        <f t="shared" si="218"/>
        <v>0</v>
      </c>
      <c r="GC89" s="277">
        <f t="shared" si="219"/>
        <v>0</v>
      </c>
      <c r="GD89" s="278" t="str">
        <f t="shared" si="220"/>
        <v>NO OFERTADO</v>
      </c>
      <c r="GE89" s="278"/>
      <c r="GF89" s="278" t="s">
        <v>743</v>
      </c>
      <c r="GG89" s="25"/>
    </row>
    <row r="90" spans="1:189" s="19" customFormat="1" x14ac:dyDescent="0.2">
      <c r="A90" s="290">
        <v>81</v>
      </c>
      <c r="B90" s="78" t="s">
        <v>128</v>
      </c>
      <c r="C90" s="77" t="s">
        <v>460</v>
      </c>
      <c r="D90" s="123">
        <v>1</v>
      </c>
      <c r="E90" s="309" t="s">
        <v>32</v>
      </c>
      <c r="F90" s="316">
        <v>10091.200000000001</v>
      </c>
      <c r="G90" s="123">
        <v>17</v>
      </c>
      <c r="H90" s="86">
        <f t="shared" si="221"/>
        <v>171550.40000000002</v>
      </c>
      <c r="I90" s="86"/>
      <c r="J90" s="86"/>
      <c r="K90" s="279">
        <f>+J90*19%</f>
        <v>0</v>
      </c>
      <c r="L90" s="86">
        <f t="shared" si="222"/>
        <v>0</v>
      </c>
      <c r="M90" s="277">
        <f t="shared" si="174"/>
        <v>0</v>
      </c>
      <c r="N90" s="277">
        <f t="shared" si="223"/>
        <v>0</v>
      </c>
      <c r="O90" s="278" t="str">
        <f t="shared" si="175"/>
        <v>NO OFERTADO</v>
      </c>
      <c r="P90" s="278"/>
      <c r="Q90" s="278" t="s">
        <v>743</v>
      </c>
      <c r="R90" s="278"/>
      <c r="S90" s="86"/>
      <c r="T90" s="279"/>
      <c r="U90" s="86"/>
      <c r="V90" s="277">
        <f t="shared" si="176"/>
        <v>0</v>
      </c>
      <c r="W90" s="277">
        <f t="shared" si="224"/>
        <v>0</v>
      </c>
      <c r="X90" s="278" t="str">
        <f t="shared" si="177"/>
        <v>NO OFERTADO</v>
      </c>
      <c r="Y90" s="278">
        <v>0</v>
      </c>
      <c r="Z90" s="314" t="s">
        <v>743</v>
      </c>
      <c r="AA90" s="311" t="s">
        <v>939</v>
      </c>
      <c r="AB90" s="86">
        <v>8909</v>
      </c>
      <c r="AC90" s="276">
        <v>1693</v>
      </c>
      <c r="AD90" s="86">
        <f t="shared" si="243"/>
        <v>10602</v>
      </c>
      <c r="AE90" s="277">
        <f t="shared" si="131"/>
        <v>10602</v>
      </c>
      <c r="AF90" s="277">
        <f t="shared" si="178"/>
        <v>180234</v>
      </c>
      <c r="AG90" s="278" t="str">
        <f t="shared" si="179"/>
        <v>CUMPLE</v>
      </c>
      <c r="AH90" s="278" t="s">
        <v>828</v>
      </c>
      <c r="AI90" s="278" t="s">
        <v>822</v>
      </c>
      <c r="AJ90" s="86"/>
      <c r="AK90" s="86"/>
      <c r="AL90" s="279"/>
      <c r="AM90" s="86">
        <f t="shared" si="225"/>
        <v>0</v>
      </c>
      <c r="AN90" s="277">
        <f t="shared" si="180"/>
        <v>0</v>
      </c>
      <c r="AO90" s="277">
        <f t="shared" si="181"/>
        <v>0</v>
      </c>
      <c r="AP90" s="278" t="str">
        <f t="shared" si="182"/>
        <v>NO OFERTADO</v>
      </c>
      <c r="AQ90" s="278"/>
      <c r="AR90" s="278" t="s">
        <v>743</v>
      </c>
      <c r="AS90" s="86"/>
      <c r="AT90" s="86"/>
      <c r="AU90" s="276"/>
      <c r="AV90" s="86">
        <f>AT90+AU90</f>
        <v>0</v>
      </c>
      <c r="AW90" s="277">
        <f t="shared" si="183"/>
        <v>0</v>
      </c>
      <c r="AX90" s="277">
        <f t="shared" si="244"/>
        <v>0</v>
      </c>
      <c r="AY90" s="278" t="str">
        <f t="shared" si="184"/>
        <v>NO OFERTADO</v>
      </c>
      <c r="AZ90" s="278"/>
      <c r="BA90" s="278" t="s">
        <v>743</v>
      </c>
      <c r="BB90" s="86"/>
      <c r="BC90" s="86"/>
      <c r="BD90" s="279"/>
      <c r="BE90" s="86">
        <f t="shared" si="226"/>
        <v>0</v>
      </c>
      <c r="BF90" s="277">
        <f t="shared" si="185"/>
        <v>0</v>
      </c>
      <c r="BG90" s="277">
        <f t="shared" si="227"/>
        <v>0</v>
      </c>
      <c r="BH90" s="278" t="str">
        <f t="shared" si="186"/>
        <v>NO OFERTADO</v>
      </c>
      <c r="BI90" s="278">
        <v>0</v>
      </c>
      <c r="BJ90" s="278" t="s">
        <v>743</v>
      </c>
      <c r="BK90" s="86"/>
      <c r="BL90" s="86"/>
      <c r="BM90" s="276"/>
      <c r="BN90" s="280">
        <f>BL90+BM90</f>
        <v>0</v>
      </c>
      <c r="BO90" s="281">
        <f t="shared" si="187"/>
        <v>0</v>
      </c>
      <c r="BP90" s="281">
        <f t="shared" si="188"/>
        <v>0</v>
      </c>
      <c r="BQ90" s="278" t="str">
        <f t="shared" si="254"/>
        <v>NO OFERTADO</v>
      </c>
      <c r="BR90" s="278">
        <f>VLOOKUP(B90,'[1]ANEXO TECNICO'!$B$3:$P$334,15,0)</f>
        <v>0</v>
      </c>
      <c r="BS90" s="278" t="s">
        <v>743</v>
      </c>
      <c r="BT90" s="280"/>
      <c r="BU90" s="280"/>
      <c r="BV90" s="282"/>
      <c r="BW90" s="280"/>
      <c r="BX90" s="277">
        <v>0</v>
      </c>
      <c r="BY90" s="277">
        <f t="shared" si="189"/>
        <v>0</v>
      </c>
      <c r="BZ90" s="278" t="str">
        <f t="shared" si="190"/>
        <v>NO OFERTADO</v>
      </c>
      <c r="CA90" s="278"/>
      <c r="CB90" s="278" t="s">
        <v>743</v>
      </c>
      <c r="CC90" s="283"/>
      <c r="CD90" s="283"/>
      <c r="CE90" s="276"/>
      <c r="CF90" s="86">
        <f>CD90+CE90</f>
        <v>0</v>
      </c>
      <c r="CG90" s="277">
        <f t="shared" si="228"/>
        <v>0</v>
      </c>
      <c r="CH90" s="277">
        <f t="shared" si="191"/>
        <v>0</v>
      </c>
      <c r="CI90" s="278" t="str">
        <f t="shared" si="192"/>
        <v>NO OFERTADO</v>
      </c>
      <c r="CJ90" s="278"/>
      <c r="CK90" s="278" t="s">
        <v>743</v>
      </c>
      <c r="CL90" s="86"/>
      <c r="CM90" s="86"/>
      <c r="CN90" s="276"/>
      <c r="CO90" s="86">
        <f>CM90+CN90</f>
        <v>0</v>
      </c>
      <c r="CP90" s="277">
        <f t="shared" si="193"/>
        <v>0</v>
      </c>
      <c r="CQ90" s="277">
        <f t="shared" si="194"/>
        <v>0</v>
      </c>
      <c r="CR90" s="278" t="str">
        <f t="shared" si="195"/>
        <v>NO OFERTADO</v>
      </c>
      <c r="CS90" s="278"/>
      <c r="CT90" s="278" t="s">
        <v>743</v>
      </c>
      <c r="CU90" s="86" t="s">
        <v>748</v>
      </c>
      <c r="CV90" s="280">
        <v>8375</v>
      </c>
      <c r="CW90" s="288">
        <f>+CV90*0.19</f>
        <v>1591.25</v>
      </c>
      <c r="CX90" s="280">
        <f>CV90+CW90</f>
        <v>9966.25</v>
      </c>
      <c r="CY90" s="281">
        <f t="shared" si="196"/>
        <v>9966.25</v>
      </c>
      <c r="CZ90" s="281">
        <f t="shared" si="197"/>
        <v>169426.25</v>
      </c>
      <c r="DA90" s="278" t="str">
        <f t="shared" si="198"/>
        <v>CUMPLE</v>
      </c>
      <c r="DB90" s="278" t="s">
        <v>830</v>
      </c>
      <c r="DC90" s="278" t="s">
        <v>822</v>
      </c>
      <c r="DD90" s="86"/>
      <c r="DE90" s="86"/>
      <c r="DF90" s="276"/>
      <c r="DG90" s="86">
        <f>DE90+DF90</f>
        <v>0</v>
      </c>
      <c r="DH90" s="277">
        <f t="shared" si="199"/>
        <v>0</v>
      </c>
      <c r="DI90" s="277">
        <f t="shared" si="229"/>
        <v>0</v>
      </c>
      <c r="DJ90" s="278" t="str">
        <f t="shared" si="230"/>
        <v>NO OFERTADO</v>
      </c>
      <c r="DK90" s="278"/>
      <c r="DL90" s="278" t="s">
        <v>743</v>
      </c>
      <c r="DM90" s="86"/>
      <c r="DN90" s="86"/>
      <c r="DO90" s="276"/>
      <c r="DP90" s="86">
        <v>0</v>
      </c>
      <c r="DQ90" s="277">
        <f t="shared" si="200"/>
        <v>0</v>
      </c>
      <c r="DR90" s="277">
        <f t="shared" si="201"/>
        <v>0</v>
      </c>
      <c r="DS90" s="278" t="str">
        <f t="shared" si="202"/>
        <v>NO OFERTADO</v>
      </c>
      <c r="DT90" s="278"/>
      <c r="DU90" s="278" t="s">
        <v>743</v>
      </c>
      <c r="DV90" s="86" t="s">
        <v>1052</v>
      </c>
      <c r="DW90" s="280">
        <v>10332</v>
      </c>
      <c r="DX90" s="288">
        <v>1963.08</v>
      </c>
      <c r="DY90" s="280">
        <f>DW90+DX90</f>
        <v>12295.08</v>
      </c>
      <c r="DZ90" s="281">
        <f t="shared" si="203"/>
        <v>12295.08</v>
      </c>
      <c r="EA90" s="281">
        <f t="shared" si="231"/>
        <v>209016.36</v>
      </c>
      <c r="EB90" s="278" t="str">
        <f t="shared" si="204"/>
        <v>NO CUMPLE</v>
      </c>
      <c r="EC90" s="278" t="s">
        <v>829</v>
      </c>
      <c r="ED90" s="278" t="s">
        <v>743</v>
      </c>
      <c r="EE90" s="86" t="s">
        <v>966</v>
      </c>
      <c r="EF90" s="86">
        <v>9068.0672268907565</v>
      </c>
      <c r="EG90" s="279">
        <v>1722.9327731092437</v>
      </c>
      <c r="EH90" s="86">
        <f>EF90+EG90</f>
        <v>10791</v>
      </c>
      <c r="EI90" s="277">
        <f t="shared" si="205"/>
        <v>10791</v>
      </c>
      <c r="EJ90" s="277">
        <f t="shared" si="241"/>
        <v>183447</v>
      </c>
      <c r="EK90" s="278" t="str">
        <f t="shared" si="206"/>
        <v>CUMPLE</v>
      </c>
      <c r="EL90" s="278" t="s">
        <v>828</v>
      </c>
      <c r="EM90" s="278" t="s">
        <v>822</v>
      </c>
      <c r="EN90" s="86"/>
      <c r="EO90" s="86"/>
      <c r="EP90" s="276"/>
      <c r="EQ90" s="86">
        <v>0</v>
      </c>
      <c r="ER90" s="277">
        <f t="shared" si="207"/>
        <v>0</v>
      </c>
      <c r="ES90" s="277">
        <f t="shared" si="208"/>
        <v>0</v>
      </c>
      <c r="ET90" s="278" t="str">
        <f t="shared" si="209"/>
        <v>NO OFERTADO</v>
      </c>
      <c r="EU90" s="278"/>
      <c r="EV90" s="278" t="s">
        <v>743</v>
      </c>
      <c r="EW90" s="86">
        <v>0</v>
      </c>
      <c r="EX90" s="86">
        <v>0</v>
      </c>
      <c r="EY90" s="276">
        <v>0</v>
      </c>
      <c r="EZ90" s="86">
        <v>0</v>
      </c>
      <c r="FA90" s="277">
        <f t="shared" si="210"/>
        <v>0</v>
      </c>
      <c r="FB90" s="277">
        <f t="shared" si="211"/>
        <v>0</v>
      </c>
      <c r="FC90" s="278" t="str">
        <f t="shared" si="212"/>
        <v>NO OFERTADO</v>
      </c>
      <c r="FD90" s="278"/>
      <c r="FE90" s="278" t="s">
        <v>743</v>
      </c>
      <c r="FF90" s="86">
        <v>0</v>
      </c>
      <c r="FG90" s="86"/>
      <c r="FH90" s="279">
        <v>0</v>
      </c>
      <c r="FI90" s="86">
        <v>0</v>
      </c>
      <c r="FJ90" s="277">
        <f t="shared" si="213"/>
        <v>0</v>
      </c>
      <c r="FK90" s="277">
        <f t="shared" si="232"/>
        <v>0</v>
      </c>
      <c r="FL90" s="278" t="str">
        <f t="shared" si="214"/>
        <v>NO OFERTADO</v>
      </c>
      <c r="FM90" s="278"/>
      <c r="FN90" s="278" t="s">
        <v>743</v>
      </c>
      <c r="FO90" s="86"/>
      <c r="FP90" s="86"/>
      <c r="FQ90" s="279"/>
      <c r="FR90" s="86">
        <f>FP90+FQ90</f>
        <v>0</v>
      </c>
      <c r="FS90" s="277">
        <f t="shared" si="215"/>
        <v>0</v>
      </c>
      <c r="FT90" s="277">
        <f t="shared" si="216"/>
        <v>0</v>
      </c>
      <c r="FU90" s="278" t="str">
        <f t="shared" si="217"/>
        <v>NO OFERTADO</v>
      </c>
      <c r="FV90" s="278">
        <v>0</v>
      </c>
      <c r="FW90" s="278" t="s">
        <v>743</v>
      </c>
      <c r="FX90" s="86" t="s">
        <v>44</v>
      </c>
      <c r="FY90" s="86">
        <f>+GA90/1.19</f>
        <v>11218.487394957983</v>
      </c>
      <c r="FZ90" s="279">
        <f>+FY90*0.19</f>
        <v>2131.5126050420167</v>
      </c>
      <c r="GA90" s="86">
        <v>13350</v>
      </c>
      <c r="GB90" s="277">
        <f t="shared" si="218"/>
        <v>13350</v>
      </c>
      <c r="GC90" s="277">
        <f t="shared" si="219"/>
        <v>226950</v>
      </c>
      <c r="GD90" s="278" t="str">
        <f t="shared" si="220"/>
        <v>NO CUMPLE</v>
      </c>
      <c r="GE90" s="278" t="s">
        <v>828</v>
      </c>
      <c r="GF90" s="278" t="s">
        <v>743</v>
      </c>
      <c r="GG90" s="25"/>
    </row>
    <row r="91" spans="1:189" s="19" customFormat="1" x14ac:dyDescent="0.2">
      <c r="A91" s="290">
        <v>82</v>
      </c>
      <c r="B91" s="78" t="s">
        <v>129</v>
      </c>
      <c r="C91" s="77" t="s">
        <v>461</v>
      </c>
      <c r="D91" s="123">
        <v>1</v>
      </c>
      <c r="E91" s="309" t="s">
        <v>32</v>
      </c>
      <c r="F91" s="316">
        <v>10896.83</v>
      </c>
      <c r="G91" s="123">
        <v>1</v>
      </c>
      <c r="H91" s="86">
        <f t="shared" si="221"/>
        <v>10896.83</v>
      </c>
      <c r="I91" s="86"/>
      <c r="J91" s="86"/>
      <c r="K91" s="279">
        <f t="shared" ref="K91:K109" si="256">+J91*19%</f>
        <v>0</v>
      </c>
      <c r="L91" s="86">
        <f t="shared" si="222"/>
        <v>0</v>
      </c>
      <c r="M91" s="277">
        <f t="shared" si="174"/>
        <v>0</v>
      </c>
      <c r="N91" s="277">
        <f t="shared" si="223"/>
        <v>0</v>
      </c>
      <c r="O91" s="278" t="str">
        <f t="shared" si="175"/>
        <v>NO OFERTADO</v>
      </c>
      <c r="P91" s="278"/>
      <c r="Q91" s="278" t="s">
        <v>743</v>
      </c>
      <c r="R91" s="278"/>
      <c r="S91" s="86"/>
      <c r="T91" s="279"/>
      <c r="U91" s="86"/>
      <c r="V91" s="277">
        <f t="shared" si="176"/>
        <v>0</v>
      </c>
      <c r="W91" s="277">
        <f t="shared" si="224"/>
        <v>0</v>
      </c>
      <c r="X91" s="278" t="str">
        <f t="shared" si="177"/>
        <v>NO OFERTADO</v>
      </c>
      <c r="Y91" s="278">
        <v>0</v>
      </c>
      <c r="Z91" s="314" t="s">
        <v>743</v>
      </c>
      <c r="AA91" s="311" t="s">
        <v>935</v>
      </c>
      <c r="AB91" s="86">
        <v>5682</v>
      </c>
      <c r="AC91" s="276">
        <v>1080</v>
      </c>
      <c r="AD91" s="285">
        <f t="shared" si="243"/>
        <v>6762</v>
      </c>
      <c r="AE91" s="277">
        <f t="shared" si="131"/>
        <v>6762</v>
      </c>
      <c r="AF91" s="277">
        <f t="shared" si="178"/>
        <v>6762</v>
      </c>
      <c r="AG91" s="278" t="str">
        <f t="shared" si="179"/>
        <v>CUMPLE</v>
      </c>
      <c r="AH91" s="278" t="s">
        <v>828</v>
      </c>
      <c r="AI91" s="278" t="s">
        <v>822</v>
      </c>
      <c r="AJ91" s="86"/>
      <c r="AK91" s="86"/>
      <c r="AL91" s="279"/>
      <c r="AM91" s="86">
        <f t="shared" si="225"/>
        <v>0</v>
      </c>
      <c r="AN91" s="277">
        <f t="shared" si="180"/>
        <v>0</v>
      </c>
      <c r="AO91" s="277">
        <f t="shared" si="181"/>
        <v>0</v>
      </c>
      <c r="AP91" s="278" t="str">
        <f t="shared" si="182"/>
        <v>NO OFERTADO</v>
      </c>
      <c r="AQ91" s="278"/>
      <c r="AR91" s="278" t="s">
        <v>743</v>
      </c>
      <c r="AS91" s="86"/>
      <c r="AT91" s="86"/>
      <c r="AU91" s="276"/>
      <c r="AV91" s="86">
        <f t="shared" ref="AV91:AV93" si="257">AT91+AU91</f>
        <v>0</v>
      </c>
      <c r="AW91" s="277">
        <f t="shared" si="183"/>
        <v>0</v>
      </c>
      <c r="AX91" s="277">
        <f t="shared" si="244"/>
        <v>0</v>
      </c>
      <c r="AY91" s="278" t="str">
        <f t="shared" si="184"/>
        <v>NO OFERTADO</v>
      </c>
      <c r="AZ91" s="278"/>
      <c r="BA91" s="278" t="s">
        <v>743</v>
      </c>
      <c r="BB91" s="86"/>
      <c r="BC91" s="86"/>
      <c r="BD91" s="279"/>
      <c r="BE91" s="86">
        <f t="shared" si="226"/>
        <v>0</v>
      </c>
      <c r="BF91" s="277">
        <f t="shared" si="185"/>
        <v>0</v>
      </c>
      <c r="BG91" s="277">
        <f t="shared" si="227"/>
        <v>0</v>
      </c>
      <c r="BH91" s="278" t="str">
        <f t="shared" si="186"/>
        <v>NO OFERTADO</v>
      </c>
      <c r="BI91" s="278">
        <v>0</v>
      </c>
      <c r="BJ91" s="278" t="s">
        <v>743</v>
      </c>
      <c r="BK91" s="86"/>
      <c r="BL91" s="86"/>
      <c r="BM91" s="276"/>
      <c r="BN91" s="280">
        <f t="shared" ref="BN91:BN93" si="258">BL91+BM91</f>
        <v>0</v>
      </c>
      <c r="BO91" s="281">
        <f t="shared" si="187"/>
        <v>0</v>
      </c>
      <c r="BP91" s="281">
        <f t="shared" si="188"/>
        <v>0</v>
      </c>
      <c r="BQ91" s="278" t="str">
        <f t="shared" si="254"/>
        <v>NO OFERTADO</v>
      </c>
      <c r="BR91" s="278">
        <f>VLOOKUP(B91,'[1]ANEXO TECNICO'!$B$3:$P$334,15,0)</f>
        <v>0</v>
      </c>
      <c r="BS91" s="278" t="s">
        <v>743</v>
      </c>
      <c r="BT91" s="280"/>
      <c r="BU91" s="280"/>
      <c r="BV91" s="282"/>
      <c r="BW91" s="280"/>
      <c r="BX91" s="277">
        <v>0</v>
      </c>
      <c r="BY91" s="277">
        <f t="shared" si="189"/>
        <v>0</v>
      </c>
      <c r="BZ91" s="278" t="str">
        <f t="shared" si="190"/>
        <v>NO OFERTADO</v>
      </c>
      <c r="CA91" s="278"/>
      <c r="CB91" s="278" t="s">
        <v>743</v>
      </c>
      <c r="CC91" s="283"/>
      <c r="CD91" s="283"/>
      <c r="CE91" s="276"/>
      <c r="CF91" s="86">
        <f t="shared" ref="CF91:CF93" si="259">CD91+CE91</f>
        <v>0</v>
      </c>
      <c r="CG91" s="277">
        <f t="shared" si="228"/>
        <v>0</v>
      </c>
      <c r="CH91" s="277">
        <f t="shared" si="191"/>
        <v>0</v>
      </c>
      <c r="CI91" s="278" t="str">
        <f t="shared" si="192"/>
        <v>NO OFERTADO</v>
      </c>
      <c r="CJ91" s="278"/>
      <c r="CK91" s="278" t="s">
        <v>743</v>
      </c>
      <c r="CL91" s="86"/>
      <c r="CM91" s="86"/>
      <c r="CN91" s="276"/>
      <c r="CO91" s="86">
        <f t="shared" ref="CO91:CO93" si="260">CM91+CN91</f>
        <v>0</v>
      </c>
      <c r="CP91" s="277">
        <f t="shared" si="193"/>
        <v>0</v>
      </c>
      <c r="CQ91" s="277">
        <f t="shared" si="194"/>
        <v>0</v>
      </c>
      <c r="CR91" s="278" t="str">
        <f t="shared" si="195"/>
        <v>NO OFERTADO</v>
      </c>
      <c r="CS91" s="278"/>
      <c r="CT91" s="278" t="s">
        <v>743</v>
      </c>
      <c r="CU91" s="86"/>
      <c r="CV91" s="280"/>
      <c r="CW91" s="282"/>
      <c r="CX91" s="280">
        <f t="shared" ref="CX91:CX93" si="261">CV91+CW91</f>
        <v>0</v>
      </c>
      <c r="CY91" s="281">
        <f t="shared" si="196"/>
        <v>0</v>
      </c>
      <c r="CZ91" s="281">
        <f t="shared" si="197"/>
        <v>0</v>
      </c>
      <c r="DA91" s="278" t="str">
        <f t="shared" si="198"/>
        <v>NO OFERTADO</v>
      </c>
      <c r="DB91" s="278"/>
      <c r="DC91" s="278" t="s">
        <v>743</v>
      </c>
      <c r="DD91" s="86"/>
      <c r="DE91" s="86"/>
      <c r="DF91" s="276"/>
      <c r="DG91" s="86">
        <f t="shared" ref="DG91:DG93" si="262">DE91+DF91</f>
        <v>0</v>
      </c>
      <c r="DH91" s="277">
        <f t="shared" si="199"/>
        <v>0</v>
      </c>
      <c r="DI91" s="277">
        <f t="shared" si="229"/>
        <v>0</v>
      </c>
      <c r="DJ91" s="278" t="str">
        <f t="shared" si="230"/>
        <v>NO OFERTADO</v>
      </c>
      <c r="DK91" s="278"/>
      <c r="DL91" s="278" t="s">
        <v>743</v>
      </c>
      <c r="DM91" s="86"/>
      <c r="DN91" s="86"/>
      <c r="DO91" s="276"/>
      <c r="DP91" s="86">
        <v>0</v>
      </c>
      <c r="DQ91" s="277">
        <f t="shared" si="200"/>
        <v>0</v>
      </c>
      <c r="DR91" s="277">
        <f t="shared" si="201"/>
        <v>0</v>
      </c>
      <c r="DS91" s="278" t="str">
        <f t="shared" si="202"/>
        <v>NO OFERTADO</v>
      </c>
      <c r="DT91" s="278"/>
      <c r="DU91" s="278" t="s">
        <v>743</v>
      </c>
      <c r="DV91" s="86" t="s">
        <v>44</v>
      </c>
      <c r="DW91" s="280">
        <v>10259</v>
      </c>
      <c r="DX91" s="288">
        <v>1949.21</v>
      </c>
      <c r="DY91" s="280">
        <f t="shared" ref="DY91:DY93" si="263">DW91+DX91</f>
        <v>12208.21</v>
      </c>
      <c r="DZ91" s="281">
        <f t="shared" si="203"/>
        <v>12208.21</v>
      </c>
      <c r="EA91" s="281">
        <f t="shared" si="231"/>
        <v>12208.21</v>
      </c>
      <c r="EB91" s="278" t="str">
        <f t="shared" si="204"/>
        <v>CUMPLE</v>
      </c>
      <c r="EC91" s="278" t="s">
        <v>829</v>
      </c>
      <c r="ED91" s="278" t="s">
        <v>743</v>
      </c>
      <c r="EE91" s="86" t="s">
        <v>953</v>
      </c>
      <c r="EF91" s="86">
        <v>0</v>
      </c>
      <c r="EG91" s="279">
        <v>0</v>
      </c>
      <c r="EH91" s="86">
        <f t="shared" ref="EH91:EH93" si="264">EF91+EG91</f>
        <v>0</v>
      </c>
      <c r="EI91" s="277">
        <f t="shared" si="205"/>
        <v>0</v>
      </c>
      <c r="EJ91" s="277">
        <f t="shared" si="241"/>
        <v>0</v>
      </c>
      <c r="EK91" s="278" t="str">
        <f t="shared" si="206"/>
        <v>NO OFERTADO</v>
      </c>
      <c r="EL91" s="278" t="s">
        <v>978</v>
      </c>
      <c r="EM91" s="278" t="s">
        <v>743</v>
      </c>
      <c r="EN91" s="86"/>
      <c r="EO91" s="86"/>
      <c r="EP91" s="276"/>
      <c r="EQ91" s="86">
        <v>0</v>
      </c>
      <c r="ER91" s="277">
        <f t="shared" si="207"/>
        <v>0</v>
      </c>
      <c r="ES91" s="277">
        <f t="shared" si="208"/>
        <v>0</v>
      </c>
      <c r="ET91" s="278" t="str">
        <f t="shared" si="209"/>
        <v>NO OFERTADO</v>
      </c>
      <c r="EU91" s="278"/>
      <c r="EV91" s="278" t="s">
        <v>743</v>
      </c>
      <c r="EW91" s="86">
        <v>0</v>
      </c>
      <c r="EX91" s="86">
        <v>0</v>
      </c>
      <c r="EY91" s="276">
        <v>0</v>
      </c>
      <c r="EZ91" s="86">
        <v>0</v>
      </c>
      <c r="FA91" s="277">
        <f t="shared" si="210"/>
        <v>0</v>
      </c>
      <c r="FB91" s="277">
        <f t="shared" si="211"/>
        <v>0</v>
      </c>
      <c r="FC91" s="278" t="str">
        <f t="shared" si="212"/>
        <v>NO OFERTADO</v>
      </c>
      <c r="FD91" s="278"/>
      <c r="FE91" s="278" t="s">
        <v>743</v>
      </c>
      <c r="FF91" s="86">
        <v>0</v>
      </c>
      <c r="FG91" s="86"/>
      <c r="FH91" s="279">
        <v>0</v>
      </c>
      <c r="FI91" s="86">
        <v>0</v>
      </c>
      <c r="FJ91" s="277">
        <f t="shared" si="213"/>
        <v>0</v>
      </c>
      <c r="FK91" s="277">
        <f t="shared" si="232"/>
        <v>0</v>
      </c>
      <c r="FL91" s="278" t="str">
        <f t="shared" si="214"/>
        <v>NO OFERTADO</v>
      </c>
      <c r="FM91" s="278"/>
      <c r="FN91" s="278" t="s">
        <v>743</v>
      </c>
      <c r="FO91" s="86" t="s">
        <v>44</v>
      </c>
      <c r="FP91" s="86">
        <v>4800</v>
      </c>
      <c r="FQ91" s="279">
        <v>912</v>
      </c>
      <c r="FR91" s="86">
        <f t="shared" ref="FR91:FR93" si="265">FP91+FQ91</f>
        <v>5712</v>
      </c>
      <c r="FS91" s="277">
        <f t="shared" si="215"/>
        <v>5712</v>
      </c>
      <c r="FT91" s="277">
        <f t="shared" si="216"/>
        <v>5712</v>
      </c>
      <c r="FU91" s="278" t="str">
        <f t="shared" si="217"/>
        <v>CUMPLE</v>
      </c>
      <c r="FV91" s="278" t="s">
        <v>828</v>
      </c>
      <c r="FW91" s="278" t="s">
        <v>822</v>
      </c>
      <c r="FX91" s="86"/>
      <c r="FY91" s="86"/>
      <c r="FZ91" s="279"/>
      <c r="GA91" s="86"/>
      <c r="GB91" s="277">
        <f t="shared" si="218"/>
        <v>0</v>
      </c>
      <c r="GC91" s="277">
        <f t="shared" si="219"/>
        <v>0</v>
      </c>
      <c r="GD91" s="278" t="str">
        <f t="shared" si="220"/>
        <v>NO OFERTADO</v>
      </c>
      <c r="GE91" s="278"/>
      <c r="GF91" s="278" t="s">
        <v>743</v>
      </c>
      <c r="GG91" s="25"/>
    </row>
    <row r="92" spans="1:189" s="19" customFormat="1" ht="25.5" x14ac:dyDescent="0.2">
      <c r="A92" s="290">
        <v>83</v>
      </c>
      <c r="B92" s="78" t="s">
        <v>130</v>
      </c>
      <c r="C92" s="77" t="s">
        <v>462</v>
      </c>
      <c r="D92" s="123">
        <v>1</v>
      </c>
      <c r="E92" s="309" t="s">
        <v>32</v>
      </c>
      <c r="F92" s="316">
        <v>18661.580000000002</v>
      </c>
      <c r="G92" s="123">
        <v>19</v>
      </c>
      <c r="H92" s="86">
        <f t="shared" si="221"/>
        <v>354570.02</v>
      </c>
      <c r="I92" s="86"/>
      <c r="J92" s="86"/>
      <c r="K92" s="279">
        <f t="shared" si="256"/>
        <v>0</v>
      </c>
      <c r="L92" s="86">
        <f t="shared" si="222"/>
        <v>0</v>
      </c>
      <c r="M92" s="277">
        <f t="shared" si="174"/>
        <v>0</v>
      </c>
      <c r="N92" s="277">
        <f t="shared" si="223"/>
        <v>0</v>
      </c>
      <c r="O92" s="278" t="str">
        <f t="shared" si="175"/>
        <v>NO OFERTADO</v>
      </c>
      <c r="P92" s="278"/>
      <c r="Q92" s="278" t="s">
        <v>743</v>
      </c>
      <c r="R92" s="278"/>
      <c r="S92" s="86"/>
      <c r="T92" s="279"/>
      <c r="U92" s="86"/>
      <c r="V92" s="277">
        <f t="shared" si="176"/>
        <v>0</v>
      </c>
      <c r="W92" s="277">
        <f t="shared" si="224"/>
        <v>0</v>
      </c>
      <c r="X92" s="278" t="str">
        <f t="shared" si="177"/>
        <v>NO OFERTADO</v>
      </c>
      <c r="Y92" s="278">
        <v>0</v>
      </c>
      <c r="Z92" s="314" t="s">
        <v>743</v>
      </c>
      <c r="AA92" s="311" t="s">
        <v>935</v>
      </c>
      <c r="AB92" s="86">
        <v>5682</v>
      </c>
      <c r="AC92" s="276">
        <v>1080</v>
      </c>
      <c r="AD92" s="285">
        <f t="shared" si="243"/>
        <v>6762</v>
      </c>
      <c r="AE92" s="277">
        <f t="shared" si="131"/>
        <v>6762</v>
      </c>
      <c r="AF92" s="277">
        <f t="shared" si="178"/>
        <v>128478</v>
      </c>
      <c r="AG92" s="278" t="str">
        <f t="shared" si="179"/>
        <v>CUMPLE</v>
      </c>
      <c r="AH92" s="278" t="s">
        <v>828</v>
      </c>
      <c r="AI92" s="278" t="s">
        <v>822</v>
      </c>
      <c r="AJ92" s="86"/>
      <c r="AK92" s="86"/>
      <c r="AL92" s="279"/>
      <c r="AM92" s="86">
        <f t="shared" si="225"/>
        <v>0</v>
      </c>
      <c r="AN92" s="277">
        <f t="shared" si="180"/>
        <v>0</v>
      </c>
      <c r="AO92" s="277">
        <f t="shared" si="181"/>
        <v>0</v>
      </c>
      <c r="AP92" s="278" t="str">
        <f t="shared" si="182"/>
        <v>NO OFERTADO</v>
      </c>
      <c r="AQ92" s="278"/>
      <c r="AR92" s="278" t="s">
        <v>743</v>
      </c>
      <c r="AS92" s="86"/>
      <c r="AT92" s="86"/>
      <c r="AU92" s="276"/>
      <c r="AV92" s="86">
        <f t="shared" si="257"/>
        <v>0</v>
      </c>
      <c r="AW92" s="277">
        <f t="shared" si="183"/>
        <v>0</v>
      </c>
      <c r="AX92" s="277">
        <f t="shared" si="244"/>
        <v>0</v>
      </c>
      <c r="AY92" s="278" t="str">
        <f t="shared" si="184"/>
        <v>NO OFERTADO</v>
      </c>
      <c r="AZ92" s="278"/>
      <c r="BA92" s="278" t="s">
        <v>743</v>
      </c>
      <c r="BB92" s="86"/>
      <c r="BC92" s="86"/>
      <c r="BD92" s="279"/>
      <c r="BE92" s="86">
        <f t="shared" si="226"/>
        <v>0</v>
      </c>
      <c r="BF92" s="277">
        <f t="shared" si="185"/>
        <v>0</v>
      </c>
      <c r="BG92" s="277">
        <f t="shared" si="227"/>
        <v>0</v>
      </c>
      <c r="BH92" s="278" t="str">
        <f t="shared" si="186"/>
        <v>NO OFERTADO</v>
      </c>
      <c r="BI92" s="278">
        <v>0</v>
      </c>
      <c r="BJ92" s="278" t="s">
        <v>743</v>
      </c>
      <c r="BK92" s="86"/>
      <c r="BL92" s="86"/>
      <c r="BM92" s="276"/>
      <c r="BN92" s="280">
        <f t="shared" si="258"/>
        <v>0</v>
      </c>
      <c r="BO92" s="281">
        <f t="shared" si="187"/>
        <v>0</v>
      </c>
      <c r="BP92" s="281">
        <f t="shared" si="188"/>
        <v>0</v>
      </c>
      <c r="BQ92" s="278" t="str">
        <f t="shared" si="254"/>
        <v>NO OFERTADO</v>
      </c>
      <c r="BR92" s="278">
        <f>VLOOKUP(B92,'[1]ANEXO TECNICO'!$B$3:$P$334,15,0)</f>
        <v>0</v>
      </c>
      <c r="BS92" s="278" t="s">
        <v>743</v>
      </c>
      <c r="BT92" s="280"/>
      <c r="BU92" s="280"/>
      <c r="BV92" s="282"/>
      <c r="BW92" s="280"/>
      <c r="BX92" s="277">
        <v>0</v>
      </c>
      <c r="BY92" s="277">
        <f t="shared" si="189"/>
        <v>0</v>
      </c>
      <c r="BZ92" s="278" t="str">
        <f t="shared" si="190"/>
        <v>NO OFERTADO</v>
      </c>
      <c r="CA92" s="278"/>
      <c r="CB92" s="278" t="s">
        <v>743</v>
      </c>
      <c r="CC92" s="283"/>
      <c r="CD92" s="283"/>
      <c r="CE92" s="276"/>
      <c r="CF92" s="86">
        <f t="shared" si="259"/>
        <v>0</v>
      </c>
      <c r="CG92" s="277">
        <f t="shared" si="228"/>
        <v>0</v>
      </c>
      <c r="CH92" s="277">
        <f t="shared" si="191"/>
        <v>0</v>
      </c>
      <c r="CI92" s="278" t="str">
        <f t="shared" si="192"/>
        <v>NO OFERTADO</v>
      </c>
      <c r="CJ92" s="278"/>
      <c r="CK92" s="278" t="s">
        <v>743</v>
      </c>
      <c r="CL92" s="86"/>
      <c r="CM92" s="86"/>
      <c r="CN92" s="276"/>
      <c r="CO92" s="86">
        <f t="shared" si="260"/>
        <v>0</v>
      </c>
      <c r="CP92" s="277">
        <f t="shared" si="193"/>
        <v>0</v>
      </c>
      <c r="CQ92" s="277">
        <f t="shared" si="194"/>
        <v>0</v>
      </c>
      <c r="CR92" s="278" t="str">
        <f t="shared" si="195"/>
        <v>NO OFERTADO</v>
      </c>
      <c r="CS92" s="278"/>
      <c r="CT92" s="278" t="s">
        <v>743</v>
      </c>
      <c r="CU92" s="86"/>
      <c r="CV92" s="280"/>
      <c r="CW92" s="282"/>
      <c r="CX92" s="280">
        <f t="shared" si="261"/>
        <v>0</v>
      </c>
      <c r="CY92" s="281">
        <f t="shared" si="196"/>
        <v>0</v>
      </c>
      <c r="CZ92" s="281">
        <f t="shared" si="197"/>
        <v>0</v>
      </c>
      <c r="DA92" s="278" t="str">
        <f t="shared" si="198"/>
        <v>NO OFERTADO</v>
      </c>
      <c r="DB92" s="278"/>
      <c r="DC92" s="278" t="s">
        <v>743</v>
      </c>
      <c r="DD92" s="86"/>
      <c r="DE92" s="86"/>
      <c r="DF92" s="276"/>
      <c r="DG92" s="86">
        <f t="shared" si="262"/>
        <v>0</v>
      </c>
      <c r="DH92" s="277">
        <f t="shared" si="199"/>
        <v>0</v>
      </c>
      <c r="DI92" s="277">
        <f t="shared" si="229"/>
        <v>0</v>
      </c>
      <c r="DJ92" s="278" t="str">
        <f t="shared" si="230"/>
        <v>NO OFERTADO</v>
      </c>
      <c r="DK92" s="278"/>
      <c r="DL92" s="278" t="s">
        <v>743</v>
      </c>
      <c r="DM92" s="86" t="s">
        <v>44</v>
      </c>
      <c r="DN92" s="86">
        <v>13000</v>
      </c>
      <c r="DO92" s="279">
        <v>2470</v>
      </c>
      <c r="DP92" s="86">
        <v>15470</v>
      </c>
      <c r="DQ92" s="277">
        <f t="shared" si="200"/>
        <v>15470</v>
      </c>
      <c r="DR92" s="277">
        <f t="shared" si="201"/>
        <v>293930</v>
      </c>
      <c r="DS92" s="278" t="str">
        <f t="shared" si="202"/>
        <v>CUMPLE</v>
      </c>
      <c r="DT92" s="278" t="s">
        <v>828</v>
      </c>
      <c r="DU92" s="278" t="s">
        <v>822</v>
      </c>
      <c r="DV92" s="86" t="s">
        <v>44</v>
      </c>
      <c r="DW92" s="280">
        <v>10259</v>
      </c>
      <c r="DX92" s="288">
        <v>1949.21</v>
      </c>
      <c r="DY92" s="280">
        <f t="shared" si="263"/>
        <v>12208.21</v>
      </c>
      <c r="DZ92" s="281">
        <f t="shared" si="203"/>
        <v>12208.21</v>
      </c>
      <c r="EA92" s="281">
        <f t="shared" si="231"/>
        <v>231955.99</v>
      </c>
      <c r="EB92" s="278" t="str">
        <f t="shared" si="204"/>
        <v>CUMPLE</v>
      </c>
      <c r="EC92" s="278" t="s">
        <v>829</v>
      </c>
      <c r="ED92" s="278" t="s">
        <v>743</v>
      </c>
      <c r="EE92" s="86" t="s">
        <v>953</v>
      </c>
      <c r="EF92" s="86">
        <v>0</v>
      </c>
      <c r="EG92" s="279">
        <v>0</v>
      </c>
      <c r="EH92" s="86">
        <f t="shared" si="264"/>
        <v>0</v>
      </c>
      <c r="EI92" s="277">
        <f t="shared" si="205"/>
        <v>0</v>
      </c>
      <c r="EJ92" s="277">
        <f t="shared" si="241"/>
        <v>0</v>
      </c>
      <c r="EK92" s="278" t="str">
        <f t="shared" si="206"/>
        <v>NO OFERTADO</v>
      </c>
      <c r="EL92" s="278" t="s">
        <v>978</v>
      </c>
      <c r="EM92" s="278" t="s">
        <v>743</v>
      </c>
      <c r="EN92" s="86"/>
      <c r="EO92" s="86"/>
      <c r="EP92" s="276"/>
      <c r="EQ92" s="86">
        <v>0</v>
      </c>
      <c r="ER92" s="277">
        <f t="shared" si="207"/>
        <v>0</v>
      </c>
      <c r="ES92" s="277">
        <f t="shared" si="208"/>
        <v>0</v>
      </c>
      <c r="ET92" s="278" t="str">
        <f t="shared" si="209"/>
        <v>NO OFERTADO</v>
      </c>
      <c r="EU92" s="278"/>
      <c r="EV92" s="278" t="s">
        <v>743</v>
      </c>
      <c r="EW92" s="86">
        <v>0</v>
      </c>
      <c r="EX92" s="86">
        <v>0</v>
      </c>
      <c r="EY92" s="276">
        <v>0</v>
      </c>
      <c r="EZ92" s="86">
        <v>0</v>
      </c>
      <c r="FA92" s="277">
        <f t="shared" si="210"/>
        <v>0</v>
      </c>
      <c r="FB92" s="277">
        <f t="shared" si="211"/>
        <v>0</v>
      </c>
      <c r="FC92" s="278" t="str">
        <f t="shared" si="212"/>
        <v>NO OFERTADO</v>
      </c>
      <c r="FD92" s="278"/>
      <c r="FE92" s="278" t="s">
        <v>743</v>
      </c>
      <c r="FF92" s="285">
        <v>0</v>
      </c>
      <c r="FG92" s="285"/>
      <c r="FH92" s="286">
        <v>0</v>
      </c>
      <c r="FI92" s="285">
        <v>0</v>
      </c>
      <c r="FJ92" s="287">
        <f t="shared" si="213"/>
        <v>0</v>
      </c>
      <c r="FK92" s="277">
        <f t="shared" si="232"/>
        <v>0</v>
      </c>
      <c r="FL92" s="278" t="str">
        <f t="shared" si="214"/>
        <v>NO OFERTADO</v>
      </c>
      <c r="FM92" s="278"/>
      <c r="FN92" s="278" t="s">
        <v>743</v>
      </c>
      <c r="FO92" s="285"/>
      <c r="FP92" s="285"/>
      <c r="FQ92" s="286"/>
      <c r="FR92" s="285">
        <f t="shared" si="265"/>
        <v>0</v>
      </c>
      <c r="FS92" s="287">
        <f t="shared" si="215"/>
        <v>0</v>
      </c>
      <c r="FT92" s="277">
        <f t="shared" si="216"/>
        <v>0</v>
      </c>
      <c r="FU92" s="278" t="str">
        <f t="shared" si="217"/>
        <v>NO OFERTADO</v>
      </c>
      <c r="FV92" s="278">
        <v>0</v>
      </c>
      <c r="FW92" s="278" t="s">
        <v>743</v>
      </c>
      <c r="FX92" s="86"/>
      <c r="FY92" s="86"/>
      <c r="FZ92" s="279"/>
      <c r="GA92" s="86"/>
      <c r="GB92" s="277">
        <f t="shared" si="218"/>
        <v>0</v>
      </c>
      <c r="GC92" s="277">
        <f t="shared" si="219"/>
        <v>0</v>
      </c>
      <c r="GD92" s="278" t="str">
        <f t="shared" si="220"/>
        <v>NO OFERTADO</v>
      </c>
      <c r="GE92" s="278"/>
      <c r="GF92" s="278" t="s">
        <v>743</v>
      </c>
      <c r="GG92" s="25"/>
    </row>
    <row r="93" spans="1:189" s="19" customFormat="1" ht="25.5" x14ac:dyDescent="0.2">
      <c r="A93" s="290">
        <v>84</v>
      </c>
      <c r="B93" s="78" t="s">
        <v>131</v>
      </c>
      <c r="C93" s="77" t="s">
        <v>463</v>
      </c>
      <c r="D93" s="123">
        <v>1</v>
      </c>
      <c r="E93" s="309" t="s">
        <v>32</v>
      </c>
      <c r="F93" s="316">
        <v>5754.84</v>
      </c>
      <c r="G93" s="123">
        <v>6</v>
      </c>
      <c r="H93" s="86">
        <f t="shared" si="221"/>
        <v>34529.040000000001</v>
      </c>
      <c r="I93" s="86"/>
      <c r="J93" s="86"/>
      <c r="K93" s="279">
        <f t="shared" si="256"/>
        <v>0</v>
      </c>
      <c r="L93" s="86">
        <f t="shared" si="222"/>
        <v>0</v>
      </c>
      <c r="M93" s="277">
        <f t="shared" si="174"/>
        <v>0</v>
      </c>
      <c r="N93" s="277">
        <f t="shared" si="223"/>
        <v>0</v>
      </c>
      <c r="O93" s="278" t="str">
        <f t="shared" si="175"/>
        <v>NO OFERTADO</v>
      </c>
      <c r="P93" s="278"/>
      <c r="Q93" s="278" t="s">
        <v>743</v>
      </c>
      <c r="R93" s="278"/>
      <c r="S93" s="86"/>
      <c r="T93" s="279"/>
      <c r="U93" s="86"/>
      <c r="V93" s="277">
        <f t="shared" si="176"/>
        <v>0</v>
      </c>
      <c r="W93" s="277">
        <f t="shared" si="224"/>
        <v>0</v>
      </c>
      <c r="X93" s="278" t="str">
        <f t="shared" si="177"/>
        <v>NO OFERTADO</v>
      </c>
      <c r="Y93" s="278">
        <v>0</v>
      </c>
      <c r="Z93" s="314" t="s">
        <v>743</v>
      </c>
      <c r="AA93" s="311" t="s">
        <v>935</v>
      </c>
      <c r="AB93" s="86">
        <v>6250</v>
      </c>
      <c r="AC93" s="279">
        <v>1188</v>
      </c>
      <c r="AD93" s="285">
        <f t="shared" si="243"/>
        <v>7438</v>
      </c>
      <c r="AE93" s="277">
        <f t="shared" si="131"/>
        <v>7438</v>
      </c>
      <c r="AF93" s="277">
        <f t="shared" si="178"/>
        <v>44628</v>
      </c>
      <c r="AG93" s="278" t="str">
        <f t="shared" si="179"/>
        <v>NO CUMPLE</v>
      </c>
      <c r="AH93" s="278" t="s">
        <v>828</v>
      </c>
      <c r="AI93" s="278" t="s">
        <v>743</v>
      </c>
      <c r="AJ93" s="86"/>
      <c r="AK93" s="86"/>
      <c r="AL93" s="279"/>
      <c r="AM93" s="86">
        <f t="shared" si="225"/>
        <v>0</v>
      </c>
      <c r="AN93" s="277">
        <f t="shared" si="180"/>
        <v>0</v>
      </c>
      <c r="AO93" s="277">
        <f t="shared" si="181"/>
        <v>0</v>
      </c>
      <c r="AP93" s="278" t="str">
        <f t="shared" si="182"/>
        <v>NO OFERTADO</v>
      </c>
      <c r="AQ93" s="278"/>
      <c r="AR93" s="278" t="s">
        <v>743</v>
      </c>
      <c r="AS93" s="86" t="s">
        <v>756</v>
      </c>
      <c r="AT93" s="86">
        <v>12210</v>
      </c>
      <c r="AU93" s="279">
        <v>2320</v>
      </c>
      <c r="AV93" s="86">
        <f t="shared" si="257"/>
        <v>14530</v>
      </c>
      <c r="AW93" s="277">
        <f t="shared" si="183"/>
        <v>14530</v>
      </c>
      <c r="AX93" s="277">
        <f t="shared" si="244"/>
        <v>87180</v>
      </c>
      <c r="AY93" s="278" t="str">
        <f t="shared" si="184"/>
        <v>NO CUMPLE</v>
      </c>
      <c r="AZ93" s="278" t="s">
        <v>828</v>
      </c>
      <c r="BA93" s="278" t="s">
        <v>743</v>
      </c>
      <c r="BB93" s="86" t="s">
        <v>988</v>
      </c>
      <c r="BC93" s="86">
        <v>4836</v>
      </c>
      <c r="BD93" s="279">
        <v>918.84</v>
      </c>
      <c r="BE93" s="86">
        <f t="shared" si="226"/>
        <v>5754.84</v>
      </c>
      <c r="BF93" s="277">
        <f t="shared" si="185"/>
        <v>5754.84</v>
      </c>
      <c r="BG93" s="277">
        <f t="shared" si="227"/>
        <v>34529.040000000001</v>
      </c>
      <c r="BH93" s="278" t="str">
        <f t="shared" si="186"/>
        <v>CUMPLE</v>
      </c>
      <c r="BI93" s="278" t="s">
        <v>829</v>
      </c>
      <c r="BJ93" s="278" t="s">
        <v>743</v>
      </c>
      <c r="BK93" s="86"/>
      <c r="BL93" s="86"/>
      <c r="BM93" s="276"/>
      <c r="BN93" s="280">
        <f t="shared" si="258"/>
        <v>0</v>
      </c>
      <c r="BO93" s="281">
        <f t="shared" si="187"/>
        <v>0</v>
      </c>
      <c r="BP93" s="281">
        <f t="shared" si="188"/>
        <v>0</v>
      </c>
      <c r="BQ93" s="278" t="str">
        <f t="shared" si="254"/>
        <v>NO OFERTADO</v>
      </c>
      <c r="BR93" s="278">
        <f>VLOOKUP(B93,'[1]ANEXO TECNICO'!$B$3:$P$334,15,0)</f>
        <v>0</v>
      </c>
      <c r="BS93" s="278" t="s">
        <v>743</v>
      </c>
      <c r="BT93" s="280"/>
      <c r="BU93" s="280"/>
      <c r="BV93" s="282"/>
      <c r="BW93" s="280"/>
      <c r="BX93" s="277">
        <v>0</v>
      </c>
      <c r="BY93" s="277">
        <f t="shared" si="189"/>
        <v>0</v>
      </c>
      <c r="BZ93" s="278" t="str">
        <f t="shared" si="190"/>
        <v>NO OFERTADO</v>
      </c>
      <c r="CA93" s="278"/>
      <c r="CB93" s="278" t="s">
        <v>743</v>
      </c>
      <c r="CC93" s="283"/>
      <c r="CD93" s="283"/>
      <c r="CE93" s="276"/>
      <c r="CF93" s="86">
        <f t="shared" si="259"/>
        <v>0</v>
      </c>
      <c r="CG93" s="277">
        <f t="shared" si="228"/>
        <v>0</v>
      </c>
      <c r="CH93" s="277">
        <f t="shared" si="191"/>
        <v>0</v>
      </c>
      <c r="CI93" s="278" t="str">
        <f t="shared" si="192"/>
        <v>NO OFERTADO</v>
      </c>
      <c r="CJ93" s="278"/>
      <c r="CK93" s="278" t="s">
        <v>743</v>
      </c>
      <c r="CL93" s="86"/>
      <c r="CM93" s="86"/>
      <c r="CN93" s="276"/>
      <c r="CO93" s="86">
        <f t="shared" si="260"/>
        <v>0</v>
      </c>
      <c r="CP93" s="277">
        <f t="shared" si="193"/>
        <v>0</v>
      </c>
      <c r="CQ93" s="277">
        <f t="shared" si="194"/>
        <v>0</v>
      </c>
      <c r="CR93" s="278" t="str">
        <f t="shared" si="195"/>
        <v>NO OFERTADO</v>
      </c>
      <c r="CS93" s="278"/>
      <c r="CT93" s="278" t="s">
        <v>743</v>
      </c>
      <c r="CU93" s="86"/>
      <c r="CV93" s="280"/>
      <c r="CW93" s="282"/>
      <c r="CX93" s="280">
        <f t="shared" si="261"/>
        <v>0</v>
      </c>
      <c r="CY93" s="281">
        <f t="shared" si="196"/>
        <v>0</v>
      </c>
      <c r="CZ93" s="281">
        <f t="shared" si="197"/>
        <v>0</v>
      </c>
      <c r="DA93" s="278" t="str">
        <f t="shared" si="198"/>
        <v>NO OFERTADO</v>
      </c>
      <c r="DB93" s="278"/>
      <c r="DC93" s="278" t="s">
        <v>743</v>
      </c>
      <c r="DD93" s="86"/>
      <c r="DE93" s="86"/>
      <c r="DF93" s="276"/>
      <c r="DG93" s="86">
        <f t="shared" si="262"/>
        <v>0</v>
      </c>
      <c r="DH93" s="277">
        <f t="shared" si="199"/>
        <v>0</v>
      </c>
      <c r="DI93" s="277">
        <f t="shared" si="229"/>
        <v>0</v>
      </c>
      <c r="DJ93" s="278" t="str">
        <f t="shared" si="230"/>
        <v>NO OFERTADO</v>
      </c>
      <c r="DK93" s="278"/>
      <c r="DL93" s="278" t="s">
        <v>743</v>
      </c>
      <c r="DM93" s="86"/>
      <c r="DN93" s="86"/>
      <c r="DO93" s="276"/>
      <c r="DP93" s="86">
        <v>0</v>
      </c>
      <c r="DQ93" s="277">
        <f t="shared" si="200"/>
        <v>0</v>
      </c>
      <c r="DR93" s="277">
        <f t="shared" si="201"/>
        <v>0</v>
      </c>
      <c r="DS93" s="278" t="str">
        <f t="shared" si="202"/>
        <v>NO OFERTADO</v>
      </c>
      <c r="DT93" s="278"/>
      <c r="DU93" s="278" t="s">
        <v>743</v>
      </c>
      <c r="DV93" s="86" t="s">
        <v>44</v>
      </c>
      <c r="DW93" s="280">
        <v>10259</v>
      </c>
      <c r="DX93" s="288">
        <v>1949.21</v>
      </c>
      <c r="DY93" s="280">
        <f t="shared" si="263"/>
        <v>12208.21</v>
      </c>
      <c r="DZ93" s="281">
        <f t="shared" si="203"/>
        <v>12208.21</v>
      </c>
      <c r="EA93" s="281">
        <f t="shared" si="231"/>
        <v>73249.259999999995</v>
      </c>
      <c r="EB93" s="278" t="str">
        <f t="shared" si="204"/>
        <v>NO CUMPLE</v>
      </c>
      <c r="EC93" s="278" t="s">
        <v>829</v>
      </c>
      <c r="ED93" s="278" t="s">
        <v>743</v>
      </c>
      <c r="EE93" s="86" t="s">
        <v>953</v>
      </c>
      <c r="EF93" s="86">
        <v>11107.563025210084</v>
      </c>
      <c r="EG93" s="279">
        <v>2110.4369747899159</v>
      </c>
      <c r="EH93" s="86">
        <f t="shared" si="264"/>
        <v>13218</v>
      </c>
      <c r="EI93" s="277">
        <f t="shared" si="205"/>
        <v>13218</v>
      </c>
      <c r="EJ93" s="277">
        <f t="shared" si="241"/>
        <v>79308</v>
      </c>
      <c r="EK93" s="278" t="str">
        <f t="shared" si="206"/>
        <v>NO CUMPLE</v>
      </c>
      <c r="EL93" s="278" t="s">
        <v>828</v>
      </c>
      <c r="EM93" s="278" t="s">
        <v>743</v>
      </c>
      <c r="EN93" s="86"/>
      <c r="EO93" s="86"/>
      <c r="EP93" s="276"/>
      <c r="EQ93" s="86">
        <v>0</v>
      </c>
      <c r="ER93" s="277">
        <f t="shared" si="207"/>
        <v>0</v>
      </c>
      <c r="ES93" s="277">
        <f t="shared" si="208"/>
        <v>0</v>
      </c>
      <c r="ET93" s="278" t="str">
        <f t="shared" si="209"/>
        <v>NO OFERTADO</v>
      </c>
      <c r="EU93" s="278"/>
      <c r="EV93" s="278" t="s">
        <v>743</v>
      </c>
      <c r="EW93" s="86">
        <v>0</v>
      </c>
      <c r="EX93" s="86">
        <v>0</v>
      </c>
      <c r="EY93" s="276">
        <v>0</v>
      </c>
      <c r="EZ93" s="86">
        <v>0</v>
      </c>
      <c r="FA93" s="277">
        <f t="shared" si="210"/>
        <v>0</v>
      </c>
      <c r="FB93" s="277">
        <f t="shared" si="211"/>
        <v>0</v>
      </c>
      <c r="FC93" s="278" t="str">
        <f t="shared" si="212"/>
        <v>NO OFERTADO</v>
      </c>
      <c r="FD93" s="278"/>
      <c r="FE93" s="278" t="s">
        <v>743</v>
      </c>
      <c r="FF93" s="86">
        <v>0</v>
      </c>
      <c r="FG93" s="86"/>
      <c r="FH93" s="279">
        <v>0</v>
      </c>
      <c r="FI93" s="86">
        <v>0</v>
      </c>
      <c r="FJ93" s="277">
        <f t="shared" si="213"/>
        <v>0</v>
      </c>
      <c r="FK93" s="277">
        <f t="shared" si="232"/>
        <v>0</v>
      </c>
      <c r="FL93" s="278" t="str">
        <f t="shared" si="214"/>
        <v>NO OFERTADO</v>
      </c>
      <c r="FM93" s="278"/>
      <c r="FN93" s="278" t="s">
        <v>743</v>
      </c>
      <c r="FO93" s="86"/>
      <c r="FP93" s="86"/>
      <c r="FQ93" s="279"/>
      <c r="FR93" s="86">
        <f t="shared" si="265"/>
        <v>0</v>
      </c>
      <c r="FS93" s="277">
        <f t="shared" si="215"/>
        <v>0</v>
      </c>
      <c r="FT93" s="277">
        <f t="shared" si="216"/>
        <v>0</v>
      </c>
      <c r="FU93" s="278" t="str">
        <f t="shared" si="217"/>
        <v>NO OFERTADO</v>
      </c>
      <c r="FV93" s="278">
        <v>0</v>
      </c>
      <c r="FW93" s="278" t="s">
        <v>743</v>
      </c>
      <c r="FX93" s="86" t="s">
        <v>812</v>
      </c>
      <c r="FY93" s="86">
        <f t="shared" ref="FY93:FY104" si="266">+GA93/1.19</f>
        <v>5529.4117647058829</v>
      </c>
      <c r="FZ93" s="279">
        <f t="shared" ref="FZ93:FZ104" si="267">+FY93*0.19</f>
        <v>1050.5882352941178</v>
      </c>
      <c r="GA93" s="86">
        <v>6580</v>
      </c>
      <c r="GB93" s="277">
        <f t="shared" si="218"/>
        <v>6580</v>
      </c>
      <c r="GC93" s="277">
        <f t="shared" si="219"/>
        <v>39480</v>
      </c>
      <c r="GD93" s="278" t="str">
        <f t="shared" si="220"/>
        <v>CUMPLE</v>
      </c>
      <c r="GE93" s="278" t="s">
        <v>828</v>
      </c>
      <c r="GF93" s="278" t="s">
        <v>822</v>
      </c>
      <c r="GG93" s="25"/>
    </row>
    <row r="94" spans="1:189" s="19" customFormat="1" x14ac:dyDescent="0.2">
      <c r="A94" s="290">
        <v>85</v>
      </c>
      <c r="B94" s="78" t="s">
        <v>132</v>
      </c>
      <c r="C94" s="77" t="s">
        <v>464</v>
      </c>
      <c r="D94" s="123">
        <v>1</v>
      </c>
      <c r="E94" s="309" t="s">
        <v>32</v>
      </c>
      <c r="F94" s="315">
        <v>1777.8313253012047</v>
      </c>
      <c r="G94" s="123">
        <v>1275</v>
      </c>
      <c r="H94" s="86">
        <f t="shared" si="221"/>
        <v>2266734.9397590361</v>
      </c>
      <c r="I94" s="86"/>
      <c r="J94" s="86"/>
      <c r="K94" s="279">
        <f t="shared" si="256"/>
        <v>0</v>
      </c>
      <c r="L94" s="86">
        <f t="shared" si="222"/>
        <v>0</v>
      </c>
      <c r="M94" s="277">
        <f t="shared" si="174"/>
        <v>0</v>
      </c>
      <c r="N94" s="277">
        <f t="shared" si="223"/>
        <v>0</v>
      </c>
      <c r="O94" s="278" t="str">
        <f t="shared" si="175"/>
        <v>NO OFERTADO</v>
      </c>
      <c r="P94" s="278"/>
      <c r="Q94" s="278" t="s">
        <v>743</v>
      </c>
      <c r="R94" s="278" t="s">
        <v>1004</v>
      </c>
      <c r="S94" s="86">
        <v>1290</v>
      </c>
      <c r="T94" s="279">
        <v>245.1</v>
      </c>
      <c r="U94" s="86">
        <v>1535.1</v>
      </c>
      <c r="V94" s="277">
        <f t="shared" si="176"/>
        <v>1535.1</v>
      </c>
      <c r="W94" s="277">
        <f t="shared" si="224"/>
        <v>1957252.5</v>
      </c>
      <c r="X94" s="278" t="str">
        <f t="shared" si="177"/>
        <v>CUMPLE</v>
      </c>
      <c r="Y94" s="278" t="s">
        <v>828</v>
      </c>
      <c r="Z94" s="314" t="s">
        <v>822</v>
      </c>
      <c r="AA94" s="311" t="s">
        <v>940</v>
      </c>
      <c r="AB94" s="86">
        <v>1818</v>
      </c>
      <c r="AC94" s="279">
        <v>345</v>
      </c>
      <c r="AD94" s="285">
        <f t="shared" si="243"/>
        <v>2163</v>
      </c>
      <c r="AE94" s="277">
        <f t="shared" si="131"/>
        <v>2163</v>
      </c>
      <c r="AF94" s="277">
        <f t="shared" si="178"/>
        <v>2757825</v>
      </c>
      <c r="AG94" s="278" t="str">
        <f t="shared" si="179"/>
        <v>NO CUMPLE</v>
      </c>
      <c r="AH94" s="278" t="s">
        <v>828</v>
      </c>
      <c r="AI94" s="278" t="s">
        <v>743</v>
      </c>
      <c r="AJ94" s="86"/>
      <c r="AK94" s="86"/>
      <c r="AL94" s="279"/>
      <c r="AM94" s="86">
        <f t="shared" si="225"/>
        <v>0</v>
      </c>
      <c r="AN94" s="277">
        <f t="shared" si="180"/>
        <v>0</v>
      </c>
      <c r="AO94" s="277">
        <f t="shared" si="181"/>
        <v>0</v>
      </c>
      <c r="AP94" s="278" t="str">
        <f t="shared" si="182"/>
        <v>NO OFERTADO</v>
      </c>
      <c r="AQ94" s="278"/>
      <c r="AR94" s="278" t="s">
        <v>743</v>
      </c>
      <c r="AS94" s="86"/>
      <c r="AT94" s="86"/>
      <c r="AU94" s="276"/>
      <c r="AV94" s="86">
        <f>+AT94+AU94</f>
        <v>0</v>
      </c>
      <c r="AW94" s="277">
        <f t="shared" si="183"/>
        <v>0</v>
      </c>
      <c r="AX94" s="277">
        <f t="shared" si="244"/>
        <v>0</v>
      </c>
      <c r="AY94" s="278" t="str">
        <f t="shared" si="184"/>
        <v>NO OFERTADO</v>
      </c>
      <c r="AZ94" s="278"/>
      <c r="BA94" s="278" t="s">
        <v>743</v>
      </c>
      <c r="BB94" s="86"/>
      <c r="BC94" s="86"/>
      <c r="BD94" s="279"/>
      <c r="BE94" s="86">
        <f t="shared" si="226"/>
        <v>0</v>
      </c>
      <c r="BF94" s="277">
        <f t="shared" si="185"/>
        <v>0</v>
      </c>
      <c r="BG94" s="277">
        <f t="shared" si="227"/>
        <v>0</v>
      </c>
      <c r="BH94" s="278" t="str">
        <f t="shared" si="186"/>
        <v>NO OFERTADO</v>
      </c>
      <c r="BI94" s="278">
        <v>0</v>
      </c>
      <c r="BJ94" s="278" t="s">
        <v>743</v>
      </c>
      <c r="BK94" s="86"/>
      <c r="BL94" s="86"/>
      <c r="BM94" s="276"/>
      <c r="BN94" s="280">
        <f>+BL94+BM94</f>
        <v>0</v>
      </c>
      <c r="BO94" s="281">
        <f t="shared" si="187"/>
        <v>0</v>
      </c>
      <c r="BP94" s="281">
        <f t="shared" si="188"/>
        <v>0</v>
      </c>
      <c r="BQ94" s="278" t="str">
        <f t="shared" si="254"/>
        <v>NO OFERTADO</v>
      </c>
      <c r="BR94" s="278">
        <f>VLOOKUP(B94,'[1]ANEXO TECNICO'!$B$3:$P$334,15,0)</f>
        <v>0</v>
      </c>
      <c r="BS94" s="278" t="s">
        <v>743</v>
      </c>
      <c r="BT94" s="280"/>
      <c r="BU94" s="280"/>
      <c r="BV94" s="282"/>
      <c r="BW94" s="280"/>
      <c r="BX94" s="277">
        <v>0</v>
      </c>
      <c r="BY94" s="277">
        <f t="shared" si="189"/>
        <v>0</v>
      </c>
      <c r="BZ94" s="278" t="str">
        <f t="shared" si="190"/>
        <v>NO OFERTADO</v>
      </c>
      <c r="CA94" s="278"/>
      <c r="CB94" s="278" t="s">
        <v>743</v>
      </c>
      <c r="CC94" s="283"/>
      <c r="CD94" s="283"/>
      <c r="CE94" s="276">
        <f>+CD94*0.19</f>
        <v>0</v>
      </c>
      <c r="CF94" s="86">
        <f>+CD94+CE94</f>
        <v>0</v>
      </c>
      <c r="CG94" s="277">
        <f t="shared" si="228"/>
        <v>0</v>
      </c>
      <c r="CH94" s="277">
        <f t="shared" si="191"/>
        <v>0</v>
      </c>
      <c r="CI94" s="278" t="str">
        <f t="shared" si="192"/>
        <v>NO OFERTADO</v>
      </c>
      <c r="CJ94" s="278"/>
      <c r="CK94" s="278" t="s">
        <v>743</v>
      </c>
      <c r="CL94" s="86"/>
      <c r="CM94" s="86"/>
      <c r="CN94" s="276"/>
      <c r="CO94" s="86">
        <f>+CM94+CN94</f>
        <v>0</v>
      </c>
      <c r="CP94" s="277">
        <f t="shared" si="193"/>
        <v>0</v>
      </c>
      <c r="CQ94" s="277">
        <f t="shared" si="194"/>
        <v>0</v>
      </c>
      <c r="CR94" s="278" t="str">
        <f t="shared" si="195"/>
        <v>NO OFERTADO</v>
      </c>
      <c r="CS94" s="278"/>
      <c r="CT94" s="278" t="s">
        <v>743</v>
      </c>
      <c r="CU94" s="86" t="s">
        <v>780</v>
      </c>
      <c r="CV94" s="280">
        <v>1550</v>
      </c>
      <c r="CW94" s="288">
        <f>+CV94*0.19</f>
        <v>294.5</v>
      </c>
      <c r="CX94" s="280">
        <f>+CV94+CW94</f>
        <v>1844.5</v>
      </c>
      <c r="CY94" s="281">
        <f t="shared" si="196"/>
        <v>1844.5</v>
      </c>
      <c r="CZ94" s="281">
        <f t="shared" si="197"/>
        <v>2351737.5</v>
      </c>
      <c r="DA94" s="278" t="str">
        <f t="shared" si="198"/>
        <v>CUMPLE</v>
      </c>
      <c r="DB94" s="278" t="s">
        <v>830</v>
      </c>
      <c r="DC94" s="278" t="s">
        <v>822</v>
      </c>
      <c r="DD94" s="86"/>
      <c r="DE94" s="86"/>
      <c r="DF94" s="276"/>
      <c r="DG94" s="86">
        <f>+DE94+DF94</f>
        <v>0</v>
      </c>
      <c r="DH94" s="277">
        <f t="shared" si="199"/>
        <v>0</v>
      </c>
      <c r="DI94" s="277">
        <f t="shared" si="229"/>
        <v>0</v>
      </c>
      <c r="DJ94" s="278" t="str">
        <f t="shared" si="230"/>
        <v>NO OFERTADO</v>
      </c>
      <c r="DK94" s="278"/>
      <c r="DL94" s="278" t="s">
        <v>743</v>
      </c>
      <c r="DM94" s="86"/>
      <c r="DN94" s="86"/>
      <c r="DO94" s="276"/>
      <c r="DP94" s="86">
        <v>0</v>
      </c>
      <c r="DQ94" s="277">
        <f t="shared" si="200"/>
        <v>0</v>
      </c>
      <c r="DR94" s="277">
        <f t="shared" si="201"/>
        <v>0</v>
      </c>
      <c r="DS94" s="278" t="str">
        <f t="shared" si="202"/>
        <v>NO OFERTADO</v>
      </c>
      <c r="DT94" s="278"/>
      <c r="DU94" s="278" t="s">
        <v>743</v>
      </c>
      <c r="DV94" s="86"/>
      <c r="DW94" s="86"/>
      <c r="DX94" s="279"/>
      <c r="DY94" s="86">
        <f>+DW94+DX94</f>
        <v>0</v>
      </c>
      <c r="DZ94" s="277">
        <f t="shared" si="203"/>
        <v>0</v>
      </c>
      <c r="EA94" s="277">
        <f t="shared" si="231"/>
        <v>0</v>
      </c>
      <c r="EB94" s="278" t="str">
        <f t="shared" si="204"/>
        <v>NO OFERTADO</v>
      </c>
      <c r="EC94" s="278"/>
      <c r="ED94" s="278" t="s">
        <v>743</v>
      </c>
      <c r="EE94" s="86" t="s">
        <v>963</v>
      </c>
      <c r="EF94" s="86">
        <v>1798.3193277310925</v>
      </c>
      <c r="EG94" s="279">
        <v>341.68067226890759</v>
      </c>
      <c r="EH94" s="86">
        <f>+EF94+EG94</f>
        <v>2140</v>
      </c>
      <c r="EI94" s="277">
        <f t="shared" si="205"/>
        <v>2140</v>
      </c>
      <c r="EJ94" s="277">
        <f t="shared" si="241"/>
        <v>2728500</v>
      </c>
      <c r="EK94" s="278" t="str">
        <f t="shared" si="206"/>
        <v>NO CUMPLE</v>
      </c>
      <c r="EL94" s="278" t="s">
        <v>828</v>
      </c>
      <c r="EM94" s="278" t="s">
        <v>743</v>
      </c>
      <c r="EN94" s="86"/>
      <c r="EO94" s="86"/>
      <c r="EP94" s="276"/>
      <c r="EQ94" s="86">
        <v>0</v>
      </c>
      <c r="ER94" s="277">
        <f t="shared" si="207"/>
        <v>0</v>
      </c>
      <c r="ES94" s="277">
        <f t="shared" si="208"/>
        <v>0</v>
      </c>
      <c r="ET94" s="278" t="str">
        <f t="shared" si="209"/>
        <v>NO OFERTADO</v>
      </c>
      <c r="EU94" s="278"/>
      <c r="EV94" s="278" t="s">
        <v>743</v>
      </c>
      <c r="EW94" s="86" t="s">
        <v>801</v>
      </c>
      <c r="EX94" s="86">
        <v>1400</v>
      </c>
      <c r="EY94" s="276">
        <v>266</v>
      </c>
      <c r="EZ94" s="86">
        <v>1666</v>
      </c>
      <c r="FA94" s="277">
        <f t="shared" si="210"/>
        <v>1666</v>
      </c>
      <c r="FB94" s="277">
        <f t="shared" si="211"/>
        <v>2124150</v>
      </c>
      <c r="FC94" s="278" t="str">
        <f t="shared" si="212"/>
        <v>CUMPLE</v>
      </c>
      <c r="FD94" s="278" t="s">
        <v>828</v>
      </c>
      <c r="FE94" s="278" t="s">
        <v>822</v>
      </c>
      <c r="FF94" s="86">
        <v>0</v>
      </c>
      <c r="FG94" s="86"/>
      <c r="FH94" s="279">
        <v>0</v>
      </c>
      <c r="FI94" s="86">
        <v>0</v>
      </c>
      <c r="FJ94" s="277">
        <f t="shared" si="213"/>
        <v>0</v>
      </c>
      <c r="FK94" s="277">
        <f t="shared" si="232"/>
        <v>0</v>
      </c>
      <c r="FL94" s="278" t="str">
        <f t="shared" si="214"/>
        <v>NO OFERTADO</v>
      </c>
      <c r="FM94" s="278"/>
      <c r="FN94" s="278" t="s">
        <v>743</v>
      </c>
      <c r="FO94" s="86"/>
      <c r="FP94" s="86"/>
      <c r="FQ94" s="279"/>
      <c r="FR94" s="86">
        <f>+FP94+FQ94</f>
        <v>0</v>
      </c>
      <c r="FS94" s="277">
        <f t="shared" si="215"/>
        <v>0</v>
      </c>
      <c r="FT94" s="277">
        <f t="shared" si="216"/>
        <v>0</v>
      </c>
      <c r="FU94" s="278" t="str">
        <f t="shared" si="217"/>
        <v>NO OFERTADO</v>
      </c>
      <c r="FV94" s="278">
        <v>0</v>
      </c>
      <c r="FW94" s="278" t="s">
        <v>743</v>
      </c>
      <c r="FX94" s="86" t="s">
        <v>780</v>
      </c>
      <c r="FY94" s="86">
        <f t="shared" si="266"/>
        <v>1590.7563025210084</v>
      </c>
      <c r="FZ94" s="279">
        <f t="shared" si="267"/>
        <v>302.24369747899158</v>
      </c>
      <c r="GA94" s="86">
        <v>1893</v>
      </c>
      <c r="GB94" s="277">
        <f t="shared" si="218"/>
        <v>1893</v>
      </c>
      <c r="GC94" s="277">
        <f t="shared" si="219"/>
        <v>2413575</v>
      </c>
      <c r="GD94" s="278" t="str">
        <f t="shared" si="220"/>
        <v>CUMPLE</v>
      </c>
      <c r="GE94" s="278" t="s">
        <v>828</v>
      </c>
      <c r="GF94" s="278" t="s">
        <v>822</v>
      </c>
      <c r="GG94" s="25"/>
    </row>
    <row r="95" spans="1:189" s="19" customFormat="1" x14ac:dyDescent="0.2">
      <c r="A95" s="290">
        <v>86</v>
      </c>
      <c r="B95" s="78" t="s">
        <v>133</v>
      </c>
      <c r="C95" s="77" t="s">
        <v>465</v>
      </c>
      <c r="D95" s="123">
        <v>1</v>
      </c>
      <c r="E95" s="309" t="s">
        <v>32</v>
      </c>
      <c r="F95" s="315">
        <v>1777.8313253012047</v>
      </c>
      <c r="G95" s="123">
        <v>1824</v>
      </c>
      <c r="H95" s="86">
        <f t="shared" si="221"/>
        <v>3242764.3373493976</v>
      </c>
      <c r="I95" s="86"/>
      <c r="J95" s="86"/>
      <c r="K95" s="279">
        <f t="shared" si="256"/>
        <v>0</v>
      </c>
      <c r="L95" s="86">
        <f t="shared" si="222"/>
        <v>0</v>
      </c>
      <c r="M95" s="277">
        <f t="shared" si="174"/>
        <v>0</v>
      </c>
      <c r="N95" s="277">
        <f t="shared" si="223"/>
        <v>0</v>
      </c>
      <c r="O95" s="278" t="str">
        <f t="shared" si="175"/>
        <v>NO OFERTADO</v>
      </c>
      <c r="P95" s="278"/>
      <c r="Q95" s="278" t="s">
        <v>743</v>
      </c>
      <c r="R95" s="278" t="s">
        <v>1004</v>
      </c>
      <c r="S95" s="284">
        <v>1290</v>
      </c>
      <c r="T95" s="279">
        <v>245.1</v>
      </c>
      <c r="U95" s="86">
        <v>1535.1</v>
      </c>
      <c r="V95" s="277">
        <f t="shared" si="176"/>
        <v>1535.1</v>
      </c>
      <c r="W95" s="277">
        <f t="shared" si="224"/>
        <v>2800022.4</v>
      </c>
      <c r="X95" s="278" t="str">
        <f t="shared" si="177"/>
        <v>CUMPLE</v>
      </c>
      <c r="Y95" s="278" t="s">
        <v>828</v>
      </c>
      <c r="Z95" s="314" t="s">
        <v>822</v>
      </c>
      <c r="AA95" s="311" t="s">
        <v>940</v>
      </c>
      <c r="AB95" s="86">
        <v>1818</v>
      </c>
      <c r="AC95" s="279">
        <v>345</v>
      </c>
      <c r="AD95" s="285">
        <f t="shared" si="243"/>
        <v>2163</v>
      </c>
      <c r="AE95" s="277">
        <f t="shared" si="131"/>
        <v>2163</v>
      </c>
      <c r="AF95" s="277">
        <f t="shared" si="178"/>
        <v>3945312</v>
      </c>
      <c r="AG95" s="278" t="str">
        <f t="shared" si="179"/>
        <v>NO CUMPLE</v>
      </c>
      <c r="AH95" s="278" t="s">
        <v>828</v>
      </c>
      <c r="AI95" s="278" t="s">
        <v>743</v>
      </c>
      <c r="AJ95" s="86"/>
      <c r="AK95" s="86"/>
      <c r="AL95" s="279"/>
      <c r="AM95" s="86">
        <f t="shared" si="225"/>
        <v>0</v>
      </c>
      <c r="AN95" s="277">
        <f t="shared" si="180"/>
        <v>0</v>
      </c>
      <c r="AO95" s="277">
        <f t="shared" si="181"/>
        <v>0</v>
      </c>
      <c r="AP95" s="278" t="str">
        <f t="shared" si="182"/>
        <v>NO OFERTADO</v>
      </c>
      <c r="AQ95" s="278"/>
      <c r="AR95" s="278" t="s">
        <v>743</v>
      </c>
      <c r="AS95" s="86"/>
      <c r="AT95" s="86"/>
      <c r="AU95" s="276"/>
      <c r="AV95" s="86">
        <f>+AT95+AU95</f>
        <v>0</v>
      </c>
      <c r="AW95" s="277">
        <f t="shared" si="183"/>
        <v>0</v>
      </c>
      <c r="AX95" s="277">
        <f t="shared" si="244"/>
        <v>0</v>
      </c>
      <c r="AY95" s="278" t="str">
        <f t="shared" si="184"/>
        <v>NO OFERTADO</v>
      </c>
      <c r="AZ95" s="278"/>
      <c r="BA95" s="278" t="s">
        <v>743</v>
      </c>
      <c r="BB95" s="86"/>
      <c r="BC95" s="86"/>
      <c r="BD95" s="279"/>
      <c r="BE95" s="86">
        <f t="shared" si="226"/>
        <v>0</v>
      </c>
      <c r="BF95" s="277">
        <f t="shared" si="185"/>
        <v>0</v>
      </c>
      <c r="BG95" s="277">
        <f t="shared" si="227"/>
        <v>0</v>
      </c>
      <c r="BH95" s="278" t="str">
        <f t="shared" si="186"/>
        <v>NO OFERTADO</v>
      </c>
      <c r="BI95" s="278">
        <v>0</v>
      </c>
      <c r="BJ95" s="278" t="s">
        <v>743</v>
      </c>
      <c r="BK95" s="86"/>
      <c r="BL95" s="86"/>
      <c r="BM95" s="276"/>
      <c r="BN95" s="280">
        <f>+BL95+BM95</f>
        <v>0</v>
      </c>
      <c r="BO95" s="281">
        <f t="shared" si="187"/>
        <v>0</v>
      </c>
      <c r="BP95" s="281">
        <f t="shared" si="188"/>
        <v>0</v>
      </c>
      <c r="BQ95" s="278" t="str">
        <f t="shared" si="254"/>
        <v>NO OFERTADO</v>
      </c>
      <c r="BR95" s="278">
        <f>VLOOKUP(B95,'[1]ANEXO TECNICO'!$B$3:$P$334,15,0)</f>
        <v>0</v>
      </c>
      <c r="BS95" s="278" t="s">
        <v>743</v>
      </c>
      <c r="BT95" s="280"/>
      <c r="BU95" s="280"/>
      <c r="BV95" s="282"/>
      <c r="BW95" s="280"/>
      <c r="BX95" s="277">
        <v>0</v>
      </c>
      <c r="BY95" s="277">
        <f t="shared" si="189"/>
        <v>0</v>
      </c>
      <c r="BZ95" s="278" t="str">
        <f t="shared" si="190"/>
        <v>NO OFERTADO</v>
      </c>
      <c r="CA95" s="278"/>
      <c r="CB95" s="278" t="s">
        <v>743</v>
      </c>
      <c r="CC95" s="283"/>
      <c r="CD95" s="283"/>
      <c r="CE95" s="276">
        <f>+CD95*0.19</f>
        <v>0</v>
      </c>
      <c r="CF95" s="86">
        <f>+CD95+CE95</f>
        <v>0</v>
      </c>
      <c r="CG95" s="277">
        <f t="shared" si="228"/>
        <v>0</v>
      </c>
      <c r="CH95" s="277">
        <f t="shared" si="191"/>
        <v>0</v>
      </c>
      <c r="CI95" s="278" t="str">
        <f t="shared" si="192"/>
        <v>NO OFERTADO</v>
      </c>
      <c r="CJ95" s="278"/>
      <c r="CK95" s="278" t="s">
        <v>743</v>
      </c>
      <c r="CL95" s="86"/>
      <c r="CM95" s="86"/>
      <c r="CN95" s="276"/>
      <c r="CO95" s="86">
        <f>+CM95+CN95</f>
        <v>0</v>
      </c>
      <c r="CP95" s="277">
        <f t="shared" si="193"/>
        <v>0</v>
      </c>
      <c r="CQ95" s="277">
        <f t="shared" si="194"/>
        <v>0</v>
      </c>
      <c r="CR95" s="278" t="str">
        <f t="shared" si="195"/>
        <v>NO OFERTADO</v>
      </c>
      <c r="CS95" s="278"/>
      <c r="CT95" s="278" t="s">
        <v>743</v>
      </c>
      <c r="CU95" s="86" t="s">
        <v>780</v>
      </c>
      <c r="CV95" s="280">
        <v>1550</v>
      </c>
      <c r="CW95" s="288">
        <f>+CV95*0.19</f>
        <v>294.5</v>
      </c>
      <c r="CX95" s="280">
        <f>+CV95+CW95</f>
        <v>1844.5</v>
      </c>
      <c r="CY95" s="281">
        <f t="shared" si="196"/>
        <v>1844.5</v>
      </c>
      <c r="CZ95" s="281">
        <f t="shared" si="197"/>
        <v>3364368</v>
      </c>
      <c r="DA95" s="278" t="str">
        <f t="shared" si="198"/>
        <v>CUMPLE</v>
      </c>
      <c r="DB95" s="278" t="s">
        <v>830</v>
      </c>
      <c r="DC95" s="278" t="s">
        <v>822</v>
      </c>
      <c r="DD95" s="86"/>
      <c r="DE95" s="86"/>
      <c r="DF95" s="276"/>
      <c r="DG95" s="86">
        <f>+DE95+DF95</f>
        <v>0</v>
      </c>
      <c r="DH95" s="277">
        <f t="shared" si="199"/>
        <v>0</v>
      </c>
      <c r="DI95" s="277">
        <f t="shared" si="229"/>
        <v>0</v>
      </c>
      <c r="DJ95" s="278" t="str">
        <f t="shared" si="230"/>
        <v>NO OFERTADO</v>
      </c>
      <c r="DK95" s="278"/>
      <c r="DL95" s="278" t="s">
        <v>743</v>
      </c>
      <c r="DM95" s="86"/>
      <c r="DN95" s="86"/>
      <c r="DO95" s="276"/>
      <c r="DP95" s="86">
        <v>0</v>
      </c>
      <c r="DQ95" s="277">
        <f t="shared" si="200"/>
        <v>0</v>
      </c>
      <c r="DR95" s="277">
        <f t="shared" si="201"/>
        <v>0</v>
      </c>
      <c r="DS95" s="278" t="str">
        <f t="shared" si="202"/>
        <v>NO OFERTADO</v>
      </c>
      <c r="DT95" s="278"/>
      <c r="DU95" s="278" t="s">
        <v>743</v>
      </c>
      <c r="DV95" s="86"/>
      <c r="DW95" s="86"/>
      <c r="DX95" s="279"/>
      <c r="DY95" s="86">
        <f>+DW95+DX95</f>
        <v>0</v>
      </c>
      <c r="DZ95" s="277">
        <f t="shared" si="203"/>
        <v>0</v>
      </c>
      <c r="EA95" s="277">
        <f t="shared" si="231"/>
        <v>0</v>
      </c>
      <c r="EB95" s="278" t="str">
        <f t="shared" si="204"/>
        <v>NO OFERTADO</v>
      </c>
      <c r="EC95" s="278"/>
      <c r="ED95" s="278" t="s">
        <v>743</v>
      </c>
      <c r="EE95" s="86" t="s">
        <v>963</v>
      </c>
      <c r="EF95" s="86">
        <v>1535.2941176470588</v>
      </c>
      <c r="EG95" s="279">
        <v>291.70588235294116</v>
      </c>
      <c r="EH95" s="86">
        <f>+EF95+EG95</f>
        <v>1827</v>
      </c>
      <c r="EI95" s="277">
        <f t="shared" si="205"/>
        <v>1827</v>
      </c>
      <c r="EJ95" s="277">
        <f t="shared" si="241"/>
        <v>3332448</v>
      </c>
      <c r="EK95" s="278" t="str">
        <f t="shared" si="206"/>
        <v>CUMPLE</v>
      </c>
      <c r="EL95" s="278" t="s">
        <v>828</v>
      </c>
      <c r="EM95" s="278" t="s">
        <v>822</v>
      </c>
      <c r="EN95" s="86"/>
      <c r="EO95" s="86"/>
      <c r="EP95" s="276"/>
      <c r="EQ95" s="86">
        <v>0</v>
      </c>
      <c r="ER95" s="277">
        <f t="shared" si="207"/>
        <v>0</v>
      </c>
      <c r="ES95" s="277">
        <f t="shared" si="208"/>
        <v>0</v>
      </c>
      <c r="ET95" s="278" t="str">
        <f t="shared" si="209"/>
        <v>NO OFERTADO</v>
      </c>
      <c r="EU95" s="278"/>
      <c r="EV95" s="278" t="s">
        <v>743</v>
      </c>
      <c r="EW95" s="86" t="s">
        <v>801</v>
      </c>
      <c r="EX95" s="86">
        <v>1400</v>
      </c>
      <c r="EY95" s="276">
        <v>266</v>
      </c>
      <c r="EZ95" s="86">
        <v>1666</v>
      </c>
      <c r="FA95" s="277">
        <f t="shared" si="210"/>
        <v>1666</v>
      </c>
      <c r="FB95" s="277">
        <f t="shared" si="211"/>
        <v>3038784</v>
      </c>
      <c r="FC95" s="278" t="str">
        <f t="shared" si="212"/>
        <v>CUMPLE</v>
      </c>
      <c r="FD95" s="278" t="s">
        <v>828</v>
      </c>
      <c r="FE95" s="278" t="s">
        <v>822</v>
      </c>
      <c r="FF95" s="86">
        <v>0</v>
      </c>
      <c r="FG95" s="86"/>
      <c r="FH95" s="279">
        <v>0</v>
      </c>
      <c r="FI95" s="86">
        <v>0</v>
      </c>
      <c r="FJ95" s="277">
        <f t="shared" si="213"/>
        <v>0</v>
      </c>
      <c r="FK95" s="277">
        <f t="shared" si="232"/>
        <v>0</v>
      </c>
      <c r="FL95" s="278" t="str">
        <f t="shared" si="214"/>
        <v>NO OFERTADO</v>
      </c>
      <c r="FM95" s="278"/>
      <c r="FN95" s="278" t="s">
        <v>743</v>
      </c>
      <c r="FO95" s="86"/>
      <c r="FP95" s="86"/>
      <c r="FQ95" s="279"/>
      <c r="FR95" s="86">
        <f>+FP95+FQ95</f>
        <v>0</v>
      </c>
      <c r="FS95" s="277">
        <f t="shared" si="215"/>
        <v>0</v>
      </c>
      <c r="FT95" s="277">
        <f t="shared" si="216"/>
        <v>0</v>
      </c>
      <c r="FU95" s="278" t="str">
        <f t="shared" si="217"/>
        <v>NO OFERTADO</v>
      </c>
      <c r="FV95" s="278">
        <v>0</v>
      </c>
      <c r="FW95" s="278" t="s">
        <v>743</v>
      </c>
      <c r="FX95" s="86" t="s">
        <v>780</v>
      </c>
      <c r="FY95" s="86">
        <f t="shared" si="266"/>
        <v>1590.7563025210084</v>
      </c>
      <c r="FZ95" s="279">
        <f t="shared" si="267"/>
        <v>302.24369747899158</v>
      </c>
      <c r="GA95" s="86">
        <v>1893</v>
      </c>
      <c r="GB95" s="277">
        <f t="shared" si="218"/>
        <v>1893</v>
      </c>
      <c r="GC95" s="277">
        <f t="shared" si="219"/>
        <v>3452832</v>
      </c>
      <c r="GD95" s="278" t="str">
        <f t="shared" si="220"/>
        <v>CUMPLE</v>
      </c>
      <c r="GE95" s="278" t="s">
        <v>828</v>
      </c>
      <c r="GF95" s="278" t="s">
        <v>822</v>
      </c>
      <c r="GG95" s="25"/>
    </row>
    <row r="96" spans="1:189" s="19" customFormat="1" x14ac:dyDescent="0.2">
      <c r="A96" s="290">
        <v>87</v>
      </c>
      <c r="B96" s="78" t="s">
        <v>134</v>
      </c>
      <c r="C96" s="77" t="s">
        <v>466</v>
      </c>
      <c r="D96" s="123">
        <v>1</v>
      </c>
      <c r="E96" s="309" t="s">
        <v>32</v>
      </c>
      <c r="F96" s="315">
        <v>1777.8313253012047</v>
      </c>
      <c r="G96" s="123">
        <v>626</v>
      </c>
      <c r="H96" s="86">
        <f t="shared" si="221"/>
        <v>1112922.4096385541</v>
      </c>
      <c r="I96" s="86"/>
      <c r="J96" s="86"/>
      <c r="K96" s="279">
        <f t="shared" si="256"/>
        <v>0</v>
      </c>
      <c r="L96" s="86">
        <f t="shared" si="222"/>
        <v>0</v>
      </c>
      <c r="M96" s="277">
        <f t="shared" si="174"/>
        <v>0</v>
      </c>
      <c r="N96" s="277">
        <f t="shared" si="223"/>
        <v>0</v>
      </c>
      <c r="O96" s="278" t="str">
        <f t="shared" si="175"/>
        <v>NO OFERTADO</v>
      </c>
      <c r="P96" s="278"/>
      <c r="Q96" s="278" t="s">
        <v>743</v>
      </c>
      <c r="R96" s="278" t="s">
        <v>1004</v>
      </c>
      <c r="S96" s="284">
        <v>1290</v>
      </c>
      <c r="T96" s="279">
        <v>245.1</v>
      </c>
      <c r="U96" s="86">
        <v>1535.1</v>
      </c>
      <c r="V96" s="277">
        <f t="shared" si="176"/>
        <v>1535.1</v>
      </c>
      <c r="W96" s="277">
        <f t="shared" si="224"/>
        <v>960972.6</v>
      </c>
      <c r="X96" s="278" t="str">
        <f t="shared" si="177"/>
        <v>CUMPLE</v>
      </c>
      <c r="Y96" s="278" t="s">
        <v>828</v>
      </c>
      <c r="Z96" s="314" t="s">
        <v>822</v>
      </c>
      <c r="AA96" s="311" t="s">
        <v>940</v>
      </c>
      <c r="AB96" s="86">
        <v>1818</v>
      </c>
      <c r="AC96" s="279">
        <v>345</v>
      </c>
      <c r="AD96" s="285">
        <f t="shared" si="243"/>
        <v>2163</v>
      </c>
      <c r="AE96" s="277">
        <f t="shared" si="131"/>
        <v>2163</v>
      </c>
      <c r="AF96" s="277">
        <f t="shared" si="178"/>
        <v>1354038</v>
      </c>
      <c r="AG96" s="278" t="str">
        <f t="shared" si="179"/>
        <v>NO CUMPLE</v>
      </c>
      <c r="AH96" s="278" t="s">
        <v>828</v>
      </c>
      <c r="AI96" s="278" t="s">
        <v>743</v>
      </c>
      <c r="AJ96" s="86"/>
      <c r="AK96" s="86"/>
      <c r="AL96" s="279"/>
      <c r="AM96" s="86">
        <f t="shared" si="225"/>
        <v>0</v>
      </c>
      <c r="AN96" s="277">
        <f t="shared" si="180"/>
        <v>0</v>
      </c>
      <c r="AO96" s="277">
        <f t="shared" si="181"/>
        <v>0</v>
      </c>
      <c r="AP96" s="278" t="str">
        <f t="shared" si="182"/>
        <v>NO OFERTADO</v>
      </c>
      <c r="AQ96" s="278"/>
      <c r="AR96" s="278" t="s">
        <v>743</v>
      </c>
      <c r="AS96" s="86"/>
      <c r="AT96" s="86"/>
      <c r="AU96" s="276"/>
      <c r="AV96" s="86">
        <f t="shared" ref="AV96:AV100" si="268">AT96+AU96</f>
        <v>0</v>
      </c>
      <c r="AW96" s="277">
        <f t="shared" si="183"/>
        <v>0</v>
      </c>
      <c r="AX96" s="277">
        <f t="shared" si="244"/>
        <v>0</v>
      </c>
      <c r="AY96" s="278" t="str">
        <f t="shared" si="184"/>
        <v>NO OFERTADO</v>
      </c>
      <c r="AZ96" s="278"/>
      <c r="BA96" s="278" t="s">
        <v>743</v>
      </c>
      <c r="BB96" s="86"/>
      <c r="BC96" s="86"/>
      <c r="BD96" s="279"/>
      <c r="BE96" s="86">
        <f t="shared" si="226"/>
        <v>0</v>
      </c>
      <c r="BF96" s="277">
        <f t="shared" si="185"/>
        <v>0</v>
      </c>
      <c r="BG96" s="277">
        <f t="shared" si="227"/>
        <v>0</v>
      </c>
      <c r="BH96" s="278" t="str">
        <f t="shared" si="186"/>
        <v>NO OFERTADO</v>
      </c>
      <c r="BI96" s="278">
        <v>0</v>
      </c>
      <c r="BJ96" s="278" t="s">
        <v>743</v>
      </c>
      <c r="BK96" s="86"/>
      <c r="BL96" s="86"/>
      <c r="BM96" s="276"/>
      <c r="BN96" s="280">
        <f t="shared" ref="BN96:BN100" si="269">BL96+BM96</f>
        <v>0</v>
      </c>
      <c r="BO96" s="281">
        <f t="shared" si="187"/>
        <v>0</v>
      </c>
      <c r="BP96" s="281">
        <f t="shared" si="188"/>
        <v>0</v>
      </c>
      <c r="BQ96" s="278" t="str">
        <f t="shared" si="254"/>
        <v>NO OFERTADO</v>
      </c>
      <c r="BR96" s="278">
        <f>VLOOKUP(B96,'[1]ANEXO TECNICO'!$B$3:$P$334,15,0)</f>
        <v>0</v>
      </c>
      <c r="BS96" s="278" t="s">
        <v>743</v>
      </c>
      <c r="BT96" s="280"/>
      <c r="BU96" s="280"/>
      <c r="BV96" s="282"/>
      <c r="BW96" s="280"/>
      <c r="BX96" s="277">
        <v>0</v>
      </c>
      <c r="BY96" s="277">
        <f t="shared" si="189"/>
        <v>0</v>
      </c>
      <c r="BZ96" s="278" t="str">
        <f t="shared" si="190"/>
        <v>NO OFERTADO</v>
      </c>
      <c r="CA96" s="278"/>
      <c r="CB96" s="278" t="s">
        <v>743</v>
      </c>
      <c r="CC96" s="283"/>
      <c r="CD96" s="283"/>
      <c r="CE96" s="276"/>
      <c r="CF96" s="86">
        <f t="shared" ref="CF96:CF100" si="270">CD96+CE96</f>
        <v>0</v>
      </c>
      <c r="CG96" s="277">
        <f t="shared" si="228"/>
        <v>0</v>
      </c>
      <c r="CH96" s="277">
        <f t="shared" si="191"/>
        <v>0</v>
      </c>
      <c r="CI96" s="278" t="str">
        <f t="shared" si="192"/>
        <v>NO OFERTADO</v>
      </c>
      <c r="CJ96" s="278"/>
      <c r="CK96" s="278" t="s">
        <v>743</v>
      </c>
      <c r="CL96" s="86"/>
      <c r="CM96" s="86"/>
      <c r="CN96" s="276"/>
      <c r="CO96" s="86">
        <f t="shared" ref="CO96:CO100" si="271">CM96+CN96</f>
        <v>0</v>
      </c>
      <c r="CP96" s="277">
        <f t="shared" si="193"/>
        <v>0</v>
      </c>
      <c r="CQ96" s="277">
        <f t="shared" si="194"/>
        <v>0</v>
      </c>
      <c r="CR96" s="278" t="str">
        <f t="shared" si="195"/>
        <v>NO OFERTADO</v>
      </c>
      <c r="CS96" s="278"/>
      <c r="CT96" s="278" t="s">
        <v>743</v>
      </c>
      <c r="CU96" s="86" t="s">
        <v>780</v>
      </c>
      <c r="CV96" s="280">
        <v>1550</v>
      </c>
      <c r="CW96" s="288">
        <f>+CV96*0.19</f>
        <v>294.5</v>
      </c>
      <c r="CX96" s="280">
        <f t="shared" ref="CX96:CX100" si="272">CV96+CW96</f>
        <v>1844.5</v>
      </c>
      <c r="CY96" s="281">
        <f t="shared" si="196"/>
        <v>1844.5</v>
      </c>
      <c r="CZ96" s="281">
        <f t="shared" si="197"/>
        <v>1154657</v>
      </c>
      <c r="DA96" s="278" t="str">
        <f t="shared" si="198"/>
        <v>CUMPLE</v>
      </c>
      <c r="DB96" s="278" t="s">
        <v>830</v>
      </c>
      <c r="DC96" s="278" t="s">
        <v>822</v>
      </c>
      <c r="DD96" s="86"/>
      <c r="DE96" s="86"/>
      <c r="DF96" s="276"/>
      <c r="DG96" s="86">
        <f t="shared" ref="DG96:DG100" si="273">DE96+DF96</f>
        <v>0</v>
      </c>
      <c r="DH96" s="277">
        <f t="shared" si="199"/>
        <v>0</v>
      </c>
      <c r="DI96" s="277">
        <f t="shared" si="229"/>
        <v>0</v>
      </c>
      <c r="DJ96" s="278" t="str">
        <f t="shared" si="230"/>
        <v>NO OFERTADO</v>
      </c>
      <c r="DK96" s="278"/>
      <c r="DL96" s="278" t="s">
        <v>743</v>
      </c>
      <c r="DM96" s="86"/>
      <c r="DN96" s="86"/>
      <c r="DO96" s="276"/>
      <c r="DP96" s="86">
        <v>0</v>
      </c>
      <c r="DQ96" s="277">
        <f t="shared" si="200"/>
        <v>0</v>
      </c>
      <c r="DR96" s="277">
        <f t="shared" si="201"/>
        <v>0</v>
      </c>
      <c r="DS96" s="278" t="str">
        <f t="shared" si="202"/>
        <v>NO OFERTADO</v>
      </c>
      <c r="DT96" s="278"/>
      <c r="DU96" s="278" t="s">
        <v>743</v>
      </c>
      <c r="DV96" s="86"/>
      <c r="DW96" s="86"/>
      <c r="DX96" s="279"/>
      <c r="DY96" s="86">
        <f t="shared" ref="DY96:DY100" si="274">DW96+DX96</f>
        <v>0</v>
      </c>
      <c r="DZ96" s="277">
        <f t="shared" si="203"/>
        <v>0</v>
      </c>
      <c r="EA96" s="277">
        <f t="shared" si="231"/>
        <v>0</v>
      </c>
      <c r="EB96" s="278" t="str">
        <f t="shared" si="204"/>
        <v>NO OFERTADO</v>
      </c>
      <c r="EC96" s="278"/>
      <c r="ED96" s="278" t="s">
        <v>743</v>
      </c>
      <c r="EE96" s="86" t="s">
        <v>963</v>
      </c>
      <c r="EF96" s="86">
        <v>1535.2941176470588</v>
      </c>
      <c r="EG96" s="279">
        <v>291.70588235294116</v>
      </c>
      <c r="EH96" s="86">
        <f t="shared" ref="EH96:EH100" si="275">EF96+EG96</f>
        <v>1827</v>
      </c>
      <c r="EI96" s="277">
        <f t="shared" si="205"/>
        <v>1827</v>
      </c>
      <c r="EJ96" s="277">
        <f t="shared" si="241"/>
        <v>1143702</v>
      </c>
      <c r="EK96" s="278" t="str">
        <f t="shared" si="206"/>
        <v>CUMPLE</v>
      </c>
      <c r="EL96" s="278" t="s">
        <v>828</v>
      </c>
      <c r="EM96" s="278" t="s">
        <v>822</v>
      </c>
      <c r="EN96" s="86" t="s">
        <v>790</v>
      </c>
      <c r="EO96" s="86">
        <v>1477</v>
      </c>
      <c r="EP96" s="276">
        <v>281</v>
      </c>
      <c r="EQ96" s="86">
        <v>1758</v>
      </c>
      <c r="ER96" s="277">
        <f t="shared" si="207"/>
        <v>1758</v>
      </c>
      <c r="ES96" s="277">
        <f t="shared" si="208"/>
        <v>1100508</v>
      </c>
      <c r="ET96" s="278" t="str">
        <f t="shared" si="209"/>
        <v>CUMPLE</v>
      </c>
      <c r="EU96" s="278" t="s">
        <v>828</v>
      </c>
      <c r="EV96" s="278" t="s">
        <v>822</v>
      </c>
      <c r="EW96" s="86" t="s">
        <v>801</v>
      </c>
      <c r="EX96" s="86">
        <v>1400</v>
      </c>
      <c r="EY96" s="276">
        <v>266</v>
      </c>
      <c r="EZ96" s="86">
        <v>1666</v>
      </c>
      <c r="FA96" s="277">
        <f t="shared" si="210"/>
        <v>1666</v>
      </c>
      <c r="FB96" s="277">
        <f t="shared" si="211"/>
        <v>1042916</v>
      </c>
      <c r="FC96" s="278" t="str">
        <f t="shared" si="212"/>
        <v>CUMPLE</v>
      </c>
      <c r="FD96" s="278" t="s">
        <v>828</v>
      </c>
      <c r="FE96" s="278" t="s">
        <v>822</v>
      </c>
      <c r="FF96" s="86">
        <v>0</v>
      </c>
      <c r="FG96" s="86"/>
      <c r="FH96" s="279">
        <v>0</v>
      </c>
      <c r="FI96" s="86">
        <v>0</v>
      </c>
      <c r="FJ96" s="277">
        <f t="shared" si="213"/>
        <v>0</v>
      </c>
      <c r="FK96" s="277">
        <f t="shared" si="232"/>
        <v>0</v>
      </c>
      <c r="FL96" s="278" t="str">
        <f t="shared" si="214"/>
        <v>NO OFERTADO</v>
      </c>
      <c r="FM96" s="278"/>
      <c r="FN96" s="278" t="s">
        <v>743</v>
      </c>
      <c r="FO96" s="86"/>
      <c r="FP96" s="86"/>
      <c r="FQ96" s="279"/>
      <c r="FR96" s="86">
        <f t="shared" ref="FR96:FR100" si="276">FP96+FQ96</f>
        <v>0</v>
      </c>
      <c r="FS96" s="277">
        <f t="shared" si="215"/>
        <v>0</v>
      </c>
      <c r="FT96" s="277">
        <f t="shared" si="216"/>
        <v>0</v>
      </c>
      <c r="FU96" s="278" t="str">
        <f t="shared" si="217"/>
        <v>NO OFERTADO</v>
      </c>
      <c r="FV96" s="278">
        <v>0</v>
      </c>
      <c r="FW96" s="278" t="s">
        <v>743</v>
      </c>
      <c r="FX96" s="86" t="s">
        <v>780</v>
      </c>
      <c r="FY96" s="86">
        <f t="shared" si="266"/>
        <v>1590.7563025210084</v>
      </c>
      <c r="FZ96" s="279">
        <f t="shared" si="267"/>
        <v>302.24369747899158</v>
      </c>
      <c r="GA96" s="86">
        <v>1893</v>
      </c>
      <c r="GB96" s="277">
        <f t="shared" si="218"/>
        <v>1893</v>
      </c>
      <c r="GC96" s="277">
        <f t="shared" si="219"/>
        <v>1185018</v>
      </c>
      <c r="GD96" s="278" t="str">
        <f t="shared" si="220"/>
        <v>CUMPLE</v>
      </c>
      <c r="GE96" s="278" t="s">
        <v>828</v>
      </c>
      <c r="GF96" s="278" t="s">
        <v>822</v>
      </c>
      <c r="GG96" s="25"/>
    </row>
    <row r="97" spans="1:189" s="19" customFormat="1" x14ac:dyDescent="0.2">
      <c r="A97" s="290">
        <v>88</v>
      </c>
      <c r="B97" s="78" t="s">
        <v>135</v>
      </c>
      <c r="C97" s="77" t="s">
        <v>467</v>
      </c>
      <c r="D97" s="123">
        <v>1</v>
      </c>
      <c r="E97" s="309" t="s">
        <v>32</v>
      </c>
      <c r="F97" s="315">
        <v>1777.8313253012047</v>
      </c>
      <c r="G97" s="123">
        <v>506</v>
      </c>
      <c r="H97" s="86">
        <f t="shared" si="221"/>
        <v>899582.65060240962</v>
      </c>
      <c r="I97" s="86"/>
      <c r="J97" s="86"/>
      <c r="K97" s="279">
        <f t="shared" si="256"/>
        <v>0</v>
      </c>
      <c r="L97" s="86">
        <f t="shared" si="222"/>
        <v>0</v>
      </c>
      <c r="M97" s="277">
        <f t="shared" si="174"/>
        <v>0</v>
      </c>
      <c r="N97" s="277">
        <f t="shared" si="223"/>
        <v>0</v>
      </c>
      <c r="O97" s="278" t="str">
        <f t="shared" si="175"/>
        <v>NO OFERTADO</v>
      </c>
      <c r="P97" s="278"/>
      <c r="Q97" s="278" t="s">
        <v>743</v>
      </c>
      <c r="R97" s="278" t="s">
        <v>1004</v>
      </c>
      <c r="S97" s="284">
        <v>1290</v>
      </c>
      <c r="T97" s="279">
        <v>245.1</v>
      </c>
      <c r="U97" s="86">
        <v>1535.1</v>
      </c>
      <c r="V97" s="277">
        <f t="shared" si="176"/>
        <v>1535.1</v>
      </c>
      <c r="W97" s="277">
        <f t="shared" si="224"/>
        <v>776760.6</v>
      </c>
      <c r="X97" s="278" t="str">
        <f t="shared" si="177"/>
        <v>CUMPLE</v>
      </c>
      <c r="Y97" s="278" t="s">
        <v>828</v>
      </c>
      <c r="Z97" s="314" t="s">
        <v>822</v>
      </c>
      <c r="AA97" s="311" t="s">
        <v>940</v>
      </c>
      <c r="AB97" s="86">
        <v>1818</v>
      </c>
      <c r="AC97" s="279">
        <v>345</v>
      </c>
      <c r="AD97" s="285">
        <f t="shared" si="243"/>
        <v>2163</v>
      </c>
      <c r="AE97" s="277">
        <f t="shared" si="131"/>
        <v>2163</v>
      </c>
      <c r="AF97" s="277">
        <f t="shared" si="178"/>
        <v>1094478</v>
      </c>
      <c r="AG97" s="278" t="str">
        <f t="shared" si="179"/>
        <v>NO CUMPLE</v>
      </c>
      <c r="AH97" s="278" t="s">
        <v>828</v>
      </c>
      <c r="AI97" s="278" t="s">
        <v>743</v>
      </c>
      <c r="AJ97" s="86"/>
      <c r="AK97" s="86"/>
      <c r="AL97" s="279"/>
      <c r="AM97" s="86">
        <f t="shared" si="225"/>
        <v>0</v>
      </c>
      <c r="AN97" s="277">
        <f t="shared" si="180"/>
        <v>0</v>
      </c>
      <c r="AO97" s="277">
        <f t="shared" si="181"/>
        <v>0</v>
      </c>
      <c r="AP97" s="278" t="str">
        <f t="shared" si="182"/>
        <v>NO OFERTADO</v>
      </c>
      <c r="AQ97" s="278"/>
      <c r="AR97" s="278" t="s">
        <v>743</v>
      </c>
      <c r="AS97" s="86"/>
      <c r="AT97" s="86"/>
      <c r="AU97" s="276"/>
      <c r="AV97" s="86">
        <f t="shared" si="268"/>
        <v>0</v>
      </c>
      <c r="AW97" s="277">
        <f t="shared" si="183"/>
        <v>0</v>
      </c>
      <c r="AX97" s="277">
        <f t="shared" si="244"/>
        <v>0</v>
      </c>
      <c r="AY97" s="278" t="str">
        <f t="shared" si="184"/>
        <v>NO OFERTADO</v>
      </c>
      <c r="AZ97" s="278"/>
      <c r="BA97" s="278" t="s">
        <v>743</v>
      </c>
      <c r="BB97" s="86"/>
      <c r="BC97" s="86"/>
      <c r="BD97" s="279"/>
      <c r="BE97" s="86">
        <f t="shared" si="226"/>
        <v>0</v>
      </c>
      <c r="BF97" s="277">
        <f t="shared" si="185"/>
        <v>0</v>
      </c>
      <c r="BG97" s="277">
        <f t="shared" si="227"/>
        <v>0</v>
      </c>
      <c r="BH97" s="278" t="str">
        <f t="shared" si="186"/>
        <v>NO OFERTADO</v>
      </c>
      <c r="BI97" s="278">
        <v>0</v>
      </c>
      <c r="BJ97" s="278" t="s">
        <v>743</v>
      </c>
      <c r="BK97" s="86"/>
      <c r="BL97" s="86"/>
      <c r="BM97" s="276"/>
      <c r="BN97" s="280">
        <f t="shared" si="269"/>
        <v>0</v>
      </c>
      <c r="BO97" s="281">
        <f t="shared" si="187"/>
        <v>0</v>
      </c>
      <c r="BP97" s="281">
        <f t="shared" si="188"/>
        <v>0</v>
      </c>
      <c r="BQ97" s="278" t="str">
        <f t="shared" si="254"/>
        <v>NO OFERTADO</v>
      </c>
      <c r="BR97" s="278">
        <f>VLOOKUP(B97,'[1]ANEXO TECNICO'!$B$3:$P$334,15,0)</f>
        <v>0</v>
      </c>
      <c r="BS97" s="278" t="s">
        <v>743</v>
      </c>
      <c r="BT97" s="280"/>
      <c r="BU97" s="280"/>
      <c r="BV97" s="282"/>
      <c r="BW97" s="280"/>
      <c r="BX97" s="277">
        <v>0</v>
      </c>
      <c r="BY97" s="277">
        <f t="shared" si="189"/>
        <v>0</v>
      </c>
      <c r="BZ97" s="278" t="str">
        <f t="shared" si="190"/>
        <v>NO OFERTADO</v>
      </c>
      <c r="CA97" s="278"/>
      <c r="CB97" s="278" t="s">
        <v>743</v>
      </c>
      <c r="CC97" s="283"/>
      <c r="CD97" s="283"/>
      <c r="CE97" s="276"/>
      <c r="CF97" s="86">
        <f t="shared" si="270"/>
        <v>0</v>
      </c>
      <c r="CG97" s="277">
        <f t="shared" si="228"/>
        <v>0</v>
      </c>
      <c r="CH97" s="277">
        <f t="shared" si="191"/>
        <v>0</v>
      </c>
      <c r="CI97" s="278" t="str">
        <f t="shared" si="192"/>
        <v>NO OFERTADO</v>
      </c>
      <c r="CJ97" s="278"/>
      <c r="CK97" s="278" t="s">
        <v>743</v>
      </c>
      <c r="CL97" s="86"/>
      <c r="CM97" s="86"/>
      <c r="CN97" s="276"/>
      <c r="CO97" s="86">
        <f t="shared" si="271"/>
        <v>0</v>
      </c>
      <c r="CP97" s="277">
        <f t="shared" si="193"/>
        <v>0</v>
      </c>
      <c r="CQ97" s="277">
        <f t="shared" si="194"/>
        <v>0</v>
      </c>
      <c r="CR97" s="278" t="str">
        <f t="shared" si="195"/>
        <v>NO OFERTADO</v>
      </c>
      <c r="CS97" s="278"/>
      <c r="CT97" s="278" t="s">
        <v>743</v>
      </c>
      <c r="CU97" s="86" t="s">
        <v>780</v>
      </c>
      <c r="CV97" s="280">
        <v>1550</v>
      </c>
      <c r="CW97" s="288">
        <f>+CV97*0.19</f>
        <v>294.5</v>
      </c>
      <c r="CX97" s="280">
        <f t="shared" si="272"/>
        <v>1844.5</v>
      </c>
      <c r="CY97" s="281">
        <f t="shared" si="196"/>
        <v>1844.5</v>
      </c>
      <c r="CZ97" s="281">
        <f t="shared" si="197"/>
        <v>933317</v>
      </c>
      <c r="DA97" s="278" t="str">
        <f t="shared" si="198"/>
        <v>CUMPLE</v>
      </c>
      <c r="DB97" s="278" t="s">
        <v>830</v>
      </c>
      <c r="DC97" s="278" t="s">
        <v>822</v>
      </c>
      <c r="DD97" s="86"/>
      <c r="DE97" s="86"/>
      <c r="DF97" s="276"/>
      <c r="DG97" s="86">
        <f t="shared" si="273"/>
        <v>0</v>
      </c>
      <c r="DH97" s="277">
        <f t="shared" si="199"/>
        <v>0</v>
      </c>
      <c r="DI97" s="277">
        <f t="shared" si="229"/>
        <v>0</v>
      </c>
      <c r="DJ97" s="278" t="str">
        <f t="shared" si="230"/>
        <v>NO OFERTADO</v>
      </c>
      <c r="DK97" s="278"/>
      <c r="DL97" s="278" t="s">
        <v>743</v>
      </c>
      <c r="DM97" s="86"/>
      <c r="DN97" s="86"/>
      <c r="DO97" s="276"/>
      <c r="DP97" s="86">
        <v>0</v>
      </c>
      <c r="DQ97" s="277">
        <f t="shared" si="200"/>
        <v>0</v>
      </c>
      <c r="DR97" s="277">
        <f t="shared" si="201"/>
        <v>0</v>
      </c>
      <c r="DS97" s="278" t="str">
        <f t="shared" si="202"/>
        <v>NO OFERTADO</v>
      </c>
      <c r="DT97" s="278"/>
      <c r="DU97" s="278" t="s">
        <v>743</v>
      </c>
      <c r="DV97" s="86"/>
      <c r="DW97" s="86"/>
      <c r="DX97" s="279"/>
      <c r="DY97" s="86">
        <f t="shared" si="274"/>
        <v>0</v>
      </c>
      <c r="DZ97" s="277">
        <f t="shared" si="203"/>
        <v>0</v>
      </c>
      <c r="EA97" s="277">
        <f t="shared" si="231"/>
        <v>0</v>
      </c>
      <c r="EB97" s="278" t="str">
        <f t="shared" si="204"/>
        <v>NO OFERTADO</v>
      </c>
      <c r="EC97" s="278"/>
      <c r="ED97" s="278" t="s">
        <v>743</v>
      </c>
      <c r="EE97" s="86" t="s">
        <v>963</v>
      </c>
      <c r="EF97" s="86">
        <v>1535.2941176470588</v>
      </c>
      <c r="EG97" s="279">
        <v>291.70588235294116</v>
      </c>
      <c r="EH97" s="86">
        <f t="shared" si="275"/>
        <v>1827</v>
      </c>
      <c r="EI97" s="277">
        <f t="shared" si="205"/>
        <v>1827</v>
      </c>
      <c r="EJ97" s="277">
        <f t="shared" si="241"/>
        <v>924462</v>
      </c>
      <c r="EK97" s="278" t="str">
        <f t="shared" si="206"/>
        <v>CUMPLE</v>
      </c>
      <c r="EL97" s="278" t="s">
        <v>828</v>
      </c>
      <c r="EM97" s="278" t="s">
        <v>822</v>
      </c>
      <c r="EN97" s="86"/>
      <c r="EO97" s="86"/>
      <c r="EP97" s="276"/>
      <c r="EQ97" s="86">
        <v>0</v>
      </c>
      <c r="ER97" s="277">
        <f t="shared" si="207"/>
        <v>0</v>
      </c>
      <c r="ES97" s="277">
        <f t="shared" si="208"/>
        <v>0</v>
      </c>
      <c r="ET97" s="278" t="str">
        <f t="shared" si="209"/>
        <v>NO OFERTADO</v>
      </c>
      <c r="EU97" s="278"/>
      <c r="EV97" s="278" t="s">
        <v>743</v>
      </c>
      <c r="EW97" s="86" t="s">
        <v>801</v>
      </c>
      <c r="EX97" s="86">
        <v>1400</v>
      </c>
      <c r="EY97" s="276">
        <v>266</v>
      </c>
      <c r="EZ97" s="86">
        <v>1666</v>
      </c>
      <c r="FA97" s="277">
        <f t="shared" si="210"/>
        <v>1666</v>
      </c>
      <c r="FB97" s="277">
        <f t="shared" si="211"/>
        <v>842996</v>
      </c>
      <c r="FC97" s="278" t="str">
        <f t="shared" si="212"/>
        <v>CUMPLE</v>
      </c>
      <c r="FD97" s="278" t="s">
        <v>828</v>
      </c>
      <c r="FE97" s="278" t="s">
        <v>822</v>
      </c>
      <c r="FF97" s="86">
        <v>0</v>
      </c>
      <c r="FG97" s="86"/>
      <c r="FH97" s="279">
        <v>0</v>
      </c>
      <c r="FI97" s="86">
        <v>0</v>
      </c>
      <c r="FJ97" s="277">
        <f t="shared" si="213"/>
        <v>0</v>
      </c>
      <c r="FK97" s="277">
        <f t="shared" si="232"/>
        <v>0</v>
      </c>
      <c r="FL97" s="278" t="str">
        <f t="shared" si="214"/>
        <v>NO OFERTADO</v>
      </c>
      <c r="FM97" s="278"/>
      <c r="FN97" s="278" t="s">
        <v>743</v>
      </c>
      <c r="FO97" s="86"/>
      <c r="FP97" s="86"/>
      <c r="FQ97" s="279"/>
      <c r="FR97" s="86">
        <f t="shared" si="276"/>
        <v>0</v>
      </c>
      <c r="FS97" s="277">
        <f t="shared" si="215"/>
        <v>0</v>
      </c>
      <c r="FT97" s="277">
        <f t="shared" si="216"/>
        <v>0</v>
      </c>
      <c r="FU97" s="278" t="str">
        <f t="shared" si="217"/>
        <v>NO OFERTADO</v>
      </c>
      <c r="FV97" s="278">
        <v>0</v>
      </c>
      <c r="FW97" s="278" t="s">
        <v>743</v>
      </c>
      <c r="FX97" s="86" t="s">
        <v>780</v>
      </c>
      <c r="FY97" s="86">
        <f t="shared" si="266"/>
        <v>1590.7563025210084</v>
      </c>
      <c r="FZ97" s="279">
        <f t="shared" si="267"/>
        <v>302.24369747899158</v>
      </c>
      <c r="GA97" s="86">
        <v>1893</v>
      </c>
      <c r="GB97" s="277">
        <f t="shared" si="218"/>
        <v>1893</v>
      </c>
      <c r="GC97" s="277">
        <f t="shared" si="219"/>
        <v>957858</v>
      </c>
      <c r="GD97" s="278" t="str">
        <f t="shared" si="220"/>
        <v>CUMPLE</v>
      </c>
      <c r="GE97" s="278" t="s">
        <v>828</v>
      </c>
      <c r="GF97" s="278" t="s">
        <v>822</v>
      </c>
      <c r="GG97" s="25"/>
    </row>
    <row r="98" spans="1:189" s="19" customFormat="1" ht="25.5" x14ac:dyDescent="0.2">
      <c r="A98" s="275">
        <v>89</v>
      </c>
      <c r="B98" s="78" t="s">
        <v>136</v>
      </c>
      <c r="C98" s="77" t="s">
        <v>468</v>
      </c>
      <c r="D98" s="123">
        <v>1</v>
      </c>
      <c r="E98" s="309" t="s">
        <v>32</v>
      </c>
      <c r="F98" s="315">
        <v>142.80000000000001</v>
      </c>
      <c r="G98" s="123">
        <v>671</v>
      </c>
      <c r="H98" s="86">
        <f t="shared" si="221"/>
        <v>95818.8</v>
      </c>
      <c r="I98" s="86"/>
      <c r="J98" s="86"/>
      <c r="K98" s="279">
        <f t="shared" si="256"/>
        <v>0</v>
      </c>
      <c r="L98" s="86">
        <f t="shared" si="222"/>
        <v>0</v>
      </c>
      <c r="M98" s="277">
        <f t="shared" si="174"/>
        <v>0</v>
      </c>
      <c r="N98" s="277">
        <f t="shared" si="223"/>
        <v>0</v>
      </c>
      <c r="O98" s="278" t="str">
        <f t="shared" si="175"/>
        <v>NO OFERTADO</v>
      </c>
      <c r="P98" s="278"/>
      <c r="Q98" s="278" t="s">
        <v>743</v>
      </c>
      <c r="R98" s="278"/>
      <c r="S98" s="284"/>
      <c r="T98" s="279"/>
      <c r="U98" s="86"/>
      <c r="V98" s="277">
        <f t="shared" si="176"/>
        <v>0</v>
      </c>
      <c r="W98" s="277">
        <f t="shared" si="224"/>
        <v>0</v>
      </c>
      <c r="X98" s="278" t="str">
        <f t="shared" si="177"/>
        <v>NO OFERTADO</v>
      </c>
      <c r="Y98" s="278">
        <v>0</v>
      </c>
      <c r="Z98" s="314" t="s">
        <v>743</v>
      </c>
      <c r="AA98" s="311"/>
      <c r="AB98" s="86"/>
      <c r="AC98" s="276"/>
      <c r="AD98" s="86">
        <f t="shared" si="243"/>
        <v>0</v>
      </c>
      <c r="AE98" s="277">
        <f t="shared" si="131"/>
        <v>0</v>
      </c>
      <c r="AF98" s="277">
        <f t="shared" si="178"/>
        <v>0</v>
      </c>
      <c r="AG98" s="278" t="str">
        <f t="shared" si="179"/>
        <v>NO OFERTADO</v>
      </c>
      <c r="AH98" s="278"/>
      <c r="AI98" s="278" t="s">
        <v>743</v>
      </c>
      <c r="AJ98" s="86"/>
      <c r="AK98" s="86"/>
      <c r="AL98" s="279"/>
      <c r="AM98" s="86">
        <f t="shared" si="225"/>
        <v>0</v>
      </c>
      <c r="AN98" s="277">
        <f t="shared" si="180"/>
        <v>0</v>
      </c>
      <c r="AO98" s="277">
        <f t="shared" si="181"/>
        <v>0</v>
      </c>
      <c r="AP98" s="278" t="str">
        <f t="shared" si="182"/>
        <v>NO OFERTADO</v>
      </c>
      <c r="AQ98" s="278"/>
      <c r="AR98" s="278" t="s">
        <v>743</v>
      </c>
      <c r="AS98" s="86"/>
      <c r="AT98" s="86"/>
      <c r="AU98" s="276"/>
      <c r="AV98" s="86">
        <f t="shared" si="268"/>
        <v>0</v>
      </c>
      <c r="AW98" s="277">
        <f t="shared" si="183"/>
        <v>0</v>
      </c>
      <c r="AX98" s="277">
        <f t="shared" si="244"/>
        <v>0</v>
      </c>
      <c r="AY98" s="278" t="str">
        <f t="shared" si="184"/>
        <v>NO OFERTADO</v>
      </c>
      <c r="AZ98" s="278"/>
      <c r="BA98" s="278" t="s">
        <v>743</v>
      </c>
      <c r="BB98" s="86"/>
      <c r="BC98" s="86"/>
      <c r="BD98" s="279"/>
      <c r="BE98" s="86">
        <f t="shared" si="226"/>
        <v>0</v>
      </c>
      <c r="BF98" s="277">
        <f t="shared" si="185"/>
        <v>0</v>
      </c>
      <c r="BG98" s="277">
        <f t="shared" si="227"/>
        <v>0</v>
      </c>
      <c r="BH98" s="278" t="str">
        <f t="shared" si="186"/>
        <v>NO OFERTADO</v>
      </c>
      <c r="BI98" s="278">
        <v>0</v>
      </c>
      <c r="BJ98" s="278" t="s">
        <v>743</v>
      </c>
      <c r="BK98" s="86"/>
      <c r="BL98" s="86"/>
      <c r="BM98" s="276"/>
      <c r="BN98" s="280">
        <f t="shared" si="269"/>
        <v>0</v>
      </c>
      <c r="BO98" s="281">
        <f t="shared" si="187"/>
        <v>0</v>
      </c>
      <c r="BP98" s="281">
        <f t="shared" si="188"/>
        <v>0</v>
      </c>
      <c r="BQ98" s="278" t="str">
        <f t="shared" si="254"/>
        <v>NO OFERTADO</v>
      </c>
      <c r="BR98" s="278">
        <f>VLOOKUP(B98,'[1]ANEXO TECNICO'!$B$3:$P$334,15,0)</f>
        <v>0</v>
      </c>
      <c r="BS98" s="278" t="s">
        <v>743</v>
      </c>
      <c r="BT98" s="280"/>
      <c r="BU98" s="280"/>
      <c r="BV98" s="282"/>
      <c r="BW98" s="280"/>
      <c r="BX98" s="277">
        <v>0</v>
      </c>
      <c r="BY98" s="277">
        <f t="shared" si="189"/>
        <v>0</v>
      </c>
      <c r="BZ98" s="278" t="str">
        <f t="shared" si="190"/>
        <v>NO OFERTADO</v>
      </c>
      <c r="CA98" s="278"/>
      <c r="CB98" s="278" t="s">
        <v>743</v>
      </c>
      <c r="CC98" s="283"/>
      <c r="CD98" s="283"/>
      <c r="CE98" s="276"/>
      <c r="CF98" s="86">
        <f t="shared" si="270"/>
        <v>0</v>
      </c>
      <c r="CG98" s="277">
        <f t="shared" si="228"/>
        <v>0</v>
      </c>
      <c r="CH98" s="277">
        <f t="shared" si="191"/>
        <v>0</v>
      </c>
      <c r="CI98" s="278" t="str">
        <f t="shared" si="192"/>
        <v>NO OFERTADO</v>
      </c>
      <c r="CJ98" s="278"/>
      <c r="CK98" s="278" t="s">
        <v>743</v>
      </c>
      <c r="CL98" s="86"/>
      <c r="CM98" s="86"/>
      <c r="CN98" s="276"/>
      <c r="CO98" s="86">
        <f t="shared" si="271"/>
        <v>0</v>
      </c>
      <c r="CP98" s="277">
        <f t="shared" si="193"/>
        <v>0</v>
      </c>
      <c r="CQ98" s="277">
        <f t="shared" si="194"/>
        <v>0</v>
      </c>
      <c r="CR98" s="278" t="str">
        <f t="shared" si="195"/>
        <v>NO OFERTADO</v>
      </c>
      <c r="CS98" s="278"/>
      <c r="CT98" s="278" t="s">
        <v>743</v>
      </c>
      <c r="CU98" s="86"/>
      <c r="CV98" s="280"/>
      <c r="CW98" s="282"/>
      <c r="CX98" s="280">
        <f t="shared" si="272"/>
        <v>0</v>
      </c>
      <c r="CY98" s="281">
        <f t="shared" si="196"/>
        <v>0</v>
      </c>
      <c r="CZ98" s="281">
        <f t="shared" si="197"/>
        <v>0</v>
      </c>
      <c r="DA98" s="278" t="str">
        <f t="shared" si="198"/>
        <v>NO OFERTADO</v>
      </c>
      <c r="DB98" s="278"/>
      <c r="DC98" s="278" t="s">
        <v>743</v>
      </c>
      <c r="DD98" s="86"/>
      <c r="DE98" s="86"/>
      <c r="DF98" s="276"/>
      <c r="DG98" s="86">
        <f t="shared" si="273"/>
        <v>0</v>
      </c>
      <c r="DH98" s="277">
        <f t="shared" si="199"/>
        <v>0</v>
      </c>
      <c r="DI98" s="277">
        <f t="shared" si="229"/>
        <v>0</v>
      </c>
      <c r="DJ98" s="278" t="str">
        <f t="shared" si="230"/>
        <v>NO OFERTADO</v>
      </c>
      <c r="DK98" s="278"/>
      <c r="DL98" s="278" t="s">
        <v>743</v>
      </c>
      <c r="DM98" s="86"/>
      <c r="DN98" s="86"/>
      <c r="DO98" s="276"/>
      <c r="DP98" s="86">
        <v>0</v>
      </c>
      <c r="DQ98" s="277">
        <f t="shared" si="200"/>
        <v>0</v>
      </c>
      <c r="DR98" s="277">
        <f t="shared" si="201"/>
        <v>0</v>
      </c>
      <c r="DS98" s="278" t="str">
        <f t="shared" si="202"/>
        <v>NO OFERTADO</v>
      </c>
      <c r="DT98" s="278"/>
      <c r="DU98" s="278" t="s">
        <v>743</v>
      </c>
      <c r="DV98" s="86" t="s">
        <v>751</v>
      </c>
      <c r="DW98" s="280">
        <v>213</v>
      </c>
      <c r="DX98" s="288">
        <v>40.47</v>
      </c>
      <c r="DY98" s="280">
        <f t="shared" si="274"/>
        <v>253.47</v>
      </c>
      <c r="DZ98" s="281">
        <f t="shared" si="203"/>
        <v>253.47</v>
      </c>
      <c r="EA98" s="281">
        <f t="shared" si="231"/>
        <v>170078.37</v>
      </c>
      <c r="EB98" s="278" t="str">
        <f t="shared" si="204"/>
        <v>NO CUMPLE</v>
      </c>
      <c r="EC98" s="278" t="s">
        <v>829</v>
      </c>
      <c r="ED98" s="278" t="s">
        <v>743</v>
      </c>
      <c r="EE98" s="86" t="s">
        <v>955</v>
      </c>
      <c r="EF98" s="86">
        <v>336.97478991596643</v>
      </c>
      <c r="EG98" s="279">
        <v>64.025210084033617</v>
      </c>
      <c r="EH98" s="86">
        <f t="shared" si="275"/>
        <v>401.00000000000006</v>
      </c>
      <c r="EI98" s="277">
        <f t="shared" si="205"/>
        <v>401.00000000000006</v>
      </c>
      <c r="EJ98" s="277">
        <f t="shared" si="241"/>
        <v>269071.00000000006</v>
      </c>
      <c r="EK98" s="278" t="str">
        <f t="shared" si="206"/>
        <v>NO CUMPLE</v>
      </c>
      <c r="EL98" s="278" t="s">
        <v>828</v>
      </c>
      <c r="EM98" s="278" t="s">
        <v>743</v>
      </c>
      <c r="EN98" s="86"/>
      <c r="EO98" s="86"/>
      <c r="EP98" s="276"/>
      <c r="EQ98" s="86">
        <v>0</v>
      </c>
      <c r="ER98" s="277">
        <f t="shared" si="207"/>
        <v>0</v>
      </c>
      <c r="ES98" s="277">
        <f t="shared" si="208"/>
        <v>0</v>
      </c>
      <c r="ET98" s="278" t="str">
        <f t="shared" si="209"/>
        <v>NO OFERTADO</v>
      </c>
      <c r="EU98" s="278"/>
      <c r="EV98" s="278" t="s">
        <v>743</v>
      </c>
      <c r="EW98" s="285" t="s">
        <v>751</v>
      </c>
      <c r="EX98" s="285">
        <v>140</v>
      </c>
      <c r="EY98" s="286">
        <f>+EX98*0.19</f>
        <v>26.6</v>
      </c>
      <c r="EZ98" s="285">
        <f>+EX98+EY98</f>
        <v>166.6</v>
      </c>
      <c r="FA98" s="287">
        <f>+EZ98*100</f>
        <v>16660</v>
      </c>
      <c r="FB98" s="277">
        <f t="shared" si="211"/>
        <v>11178860</v>
      </c>
      <c r="FC98" s="278" t="str">
        <f t="shared" si="212"/>
        <v>CUMPLE</v>
      </c>
      <c r="FD98" s="278" t="s">
        <v>828</v>
      </c>
      <c r="FE98" s="278" t="s">
        <v>822</v>
      </c>
      <c r="FF98" s="86">
        <v>0</v>
      </c>
      <c r="FG98" s="86"/>
      <c r="FH98" s="279">
        <v>0</v>
      </c>
      <c r="FI98" s="86">
        <v>0</v>
      </c>
      <c r="FJ98" s="277">
        <f t="shared" si="213"/>
        <v>0</v>
      </c>
      <c r="FK98" s="277">
        <f t="shared" si="232"/>
        <v>0</v>
      </c>
      <c r="FL98" s="278" t="str">
        <f t="shared" si="214"/>
        <v>NO OFERTADO</v>
      </c>
      <c r="FM98" s="278"/>
      <c r="FN98" s="278" t="s">
        <v>743</v>
      </c>
      <c r="FO98" s="86"/>
      <c r="FP98" s="86"/>
      <c r="FQ98" s="279"/>
      <c r="FR98" s="86">
        <f t="shared" si="276"/>
        <v>0</v>
      </c>
      <c r="FS98" s="277">
        <f t="shared" si="215"/>
        <v>0</v>
      </c>
      <c r="FT98" s="277">
        <f t="shared" si="216"/>
        <v>0</v>
      </c>
      <c r="FU98" s="278" t="str">
        <f t="shared" si="217"/>
        <v>NO OFERTADO</v>
      </c>
      <c r="FV98" s="278">
        <v>0</v>
      </c>
      <c r="FW98" s="278" t="s">
        <v>743</v>
      </c>
      <c r="FX98" s="86" t="s">
        <v>813</v>
      </c>
      <c r="FY98" s="86">
        <f t="shared" si="266"/>
        <v>209.24369747899161</v>
      </c>
      <c r="FZ98" s="279">
        <f t="shared" si="267"/>
        <v>39.756302521008408</v>
      </c>
      <c r="GA98" s="86">
        <v>249</v>
      </c>
      <c r="GB98" s="277">
        <f t="shared" si="218"/>
        <v>249</v>
      </c>
      <c r="GC98" s="277">
        <f t="shared" si="219"/>
        <v>167079</v>
      </c>
      <c r="GD98" s="278" t="str">
        <f t="shared" si="220"/>
        <v>NO CUMPLE</v>
      </c>
      <c r="GE98" s="278" t="s">
        <v>828</v>
      </c>
      <c r="GF98" s="278" t="s">
        <v>743</v>
      </c>
      <c r="GG98" s="25"/>
    </row>
    <row r="99" spans="1:189" s="19" customFormat="1" ht="25.5" x14ac:dyDescent="0.2">
      <c r="A99" s="290">
        <v>90</v>
      </c>
      <c r="B99" s="78" t="s">
        <v>137</v>
      </c>
      <c r="C99" s="77" t="s">
        <v>469</v>
      </c>
      <c r="D99" s="123">
        <v>1</v>
      </c>
      <c r="E99" s="309" t="s">
        <v>32</v>
      </c>
      <c r="F99" s="315">
        <v>38997.590361445786</v>
      </c>
      <c r="G99" s="123">
        <v>4</v>
      </c>
      <c r="H99" s="86">
        <f t="shared" si="221"/>
        <v>155990.36144578314</v>
      </c>
      <c r="I99" s="86"/>
      <c r="J99" s="86"/>
      <c r="K99" s="279">
        <f t="shared" si="256"/>
        <v>0</v>
      </c>
      <c r="L99" s="86">
        <f t="shared" si="222"/>
        <v>0</v>
      </c>
      <c r="M99" s="277">
        <f t="shared" si="174"/>
        <v>0</v>
      </c>
      <c r="N99" s="277">
        <f t="shared" si="223"/>
        <v>0</v>
      </c>
      <c r="O99" s="278" t="str">
        <f t="shared" si="175"/>
        <v>NO OFERTADO</v>
      </c>
      <c r="P99" s="278"/>
      <c r="Q99" s="278" t="s">
        <v>743</v>
      </c>
      <c r="R99" s="278"/>
      <c r="S99" s="284"/>
      <c r="T99" s="279"/>
      <c r="U99" s="86"/>
      <c r="V99" s="277">
        <f t="shared" si="176"/>
        <v>0</v>
      </c>
      <c r="W99" s="277">
        <f t="shared" si="224"/>
        <v>0</v>
      </c>
      <c r="X99" s="278" t="str">
        <f t="shared" si="177"/>
        <v>NO OFERTADO</v>
      </c>
      <c r="Y99" s="278">
        <v>0</v>
      </c>
      <c r="Z99" s="314" t="s">
        <v>743</v>
      </c>
      <c r="AA99" s="311"/>
      <c r="AB99" s="86"/>
      <c r="AC99" s="276"/>
      <c r="AD99" s="86">
        <f t="shared" si="243"/>
        <v>0</v>
      </c>
      <c r="AE99" s="277">
        <f t="shared" si="131"/>
        <v>0</v>
      </c>
      <c r="AF99" s="277">
        <f t="shared" si="178"/>
        <v>0</v>
      </c>
      <c r="AG99" s="278" t="str">
        <f t="shared" si="179"/>
        <v>NO OFERTADO</v>
      </c>
      <c r="AH99" s="278"/>
      <c r="AI99" s="278" t="s">
        <v>743</v>
      </c>
      <c r="AJ99" s="86"/>
      <c r="AK99" s="86"/>
      <c r="AL99" s="279"/>
      <c r="AM99" s="86">
        <f t="shared" si="225"/>
        <v>0</v>
      </c>
      <c r="AN99" s="277">
        <f t="shared" si="180"/>
        <v>0</v>
      </c>
      <c r="AO99" s="277">
        <f t="shared" si="181"/>
        <v>0</v>
      </c>
      <c r="AP99" s="278" t="str">
        <f t="shared" si="182"/>
        <v>NO OFERTADO</v>
      </c>
      <c r="AQ99" s="278"/>
      <c r="AR99" s="278" t="s">
        <v>743</v>
      </c>
      <c r="AS99" s="86"/>
      <c r="AT99" s="86"/>
      <c r="AU99" s="276"/>
      <c r="AV99" s="86">
        <f t="shared" si="268"/>
        <v>0</v>
      </c>
      <c r="AW99" s="277">
        <f t="shared" si="183"/>
        <v>0</v>
      </c>
      <c r="AX99" s="277">
        <f t="shared" si="244"/>
        <v>0</v>
      </c>
      <c r="AY99" s="278" t="str">
        <f t="shared" si="184"/>
        <v>NO OFERTADO</v>
      </c>
      <c r="AZ99" s="278"/>
      <c r="BA99" s="278" t="s">
        <v>743</v>
      </c>
      <c r="BB99" s="86"/>
      <c r="BC99" s="86"/>
      <c r="BD99" s="279"/>
      <c r="BE99" s="86">
        <f t="shared" si="226"/>
        <v>0</v>
      </c>
      <c r="BF99" s="277">
        <f t="shared" si="185"/>
        <v>0</v>
      </c>
      <c r="BG99" s="277">
        <f t="shared" si="227"/>
        <v>0</v>
      </c>
      <c r="BH99" s="278" t="str">
        <f t="shared" si="186"/>
        <v>NO OFERTADO</v>
      </c>
      <c r="BI99" s="278">
        <v>0</v>
      </c>
      <c r="BJ99" s="278" t="s">
        <v>743</v>
      </c>
      <c r="BK99" s="86"/>
      <c r="BL99" s="86"/>
      <c r="BM99" s="276"/>
      <c r="BN99" s="280">
        <f t="shared" si="269"/>
        <v>0</v>
      </c>
      <c r="BO99" s="281">
        <f t="shared" si="187"/>
        <v>0</v>
      </c>
      <c r="BP99" s="281">
        <f t="shared" si="188"/>
        <v>0</v>
      </c>
      <c r="BQ99" s="278" t="str">
        <f t="shared" si="254"/>
        <v>NO OFERTADO</v>
      </c>
      <c r="BR99" s="278">
        <f>VLOOKUP(B99,'[1]ANEXO TECNICO'!$B$3:$P$334,15,0)</f>
        <v>0</v>
      </c>
      <c r="BS99" s="278" t="s">
        <v>743</v>
      </c>
      <c r="BT99" s="280"/>
      <c r="BU99" s="280"/>
      <c r="BV99" s="282"/>
      <c r="BW99" s="280"/>
      <c r="BX99" s="277">
        <v>0</v>
      </c>
      <c r="BY99" s="277">
        <f t="shared" si="189"/>
        <v>0</v>
      </c>
      <c r="BZ99" s="278" t="str">
        <f t="shared" si="190"/>
        <v>NO OFERTADO</v>
      </c>
      <c r="CA99" s="278"/>
      <c r="CB99" s="278" t="s">
        <v>743</v>
      </c>
      <c r="CC99" s="283"/>
      <c r="CD99" s="283"/>
      <c r="CE99" s="276"/>
      <c r="CF99" s="86">
        <f t="shared" si="270"/>
        <v>0</v>
      </c>
      <c r="CG99" s="277">
        <f t="shared" si="228"/>
        <v>0</v>
      </c>
      <c r="CH99" s="277">
        <f t="shared" si="191"/>
        <v>0</v>
      </c>
      <c r="CI99" s="278" t="str">
        <f t="shared" si="192"/>
        <v>NO OFERTADO</v>
      </c>
      <c r="CJ99" s="278"/>
      <c r="CK99" s="278" t="s">
        <v>743</v>
      </c>
      <c r="CL99" s="86"/>
      <c r="CM99" s="86"/>
      <c r="CN99" s="276"/>
      <c r="CO99" s="86">
        <f t="shared" si="271"/>
        <v>0</v>
      </c>
      <c r="CP99" s="277">
        <f t="shared" si="193"/>
        <v>0</v>
      </c>
      <c r="CQ99" s="277">
        <f t="shared" si="194"/>
        <v>0</v>
      </c>
      <c r="CR99" s="278" t="str">
        <f t="shared" si="195"/>
        <v>NO OFERTADO</v>
      </c>
      <c r="CS99" s="278"/>
      <c r="CT99" s="278" t="s">
        <v>743</v>
      </c>
      <c r="CU99" s="86"/>
      <c r="CV99" s="280"/>
      <c r="CW99" s="282"/>
      <c r="CX99" s="280">
        <f t="shared" si="272"/>
        <v>0</v>
      </c>
      <c r="CY99" s="281">
        <f t="shared" si="196"/>
        <v>0</v>
      </c>
      <c r="CZ99" s="281">
        <f t="shared" si="197"/>
        <v>0</v>
      </c>
      <c r="DA99" s="278" t="str">
        <f t="shared" si="198"/>
        <v>NO OFERTADO</v>
      </c>
      <c r="DB99" s="278"/>
      <c r="DC99" s="278" t="s">
        <v>743</v>
      </c>
      <c r="DD99" s="86"/>
      <c r="DE99" s="86"/>
      <c r="DF99" s="276"/>
      <c r="DG99" s="86">
        <f t="shared" si="273"/>
        <v>0</v>
      </c>
      <c r="DH99" s="277">
        <f t="shared" si="199"/>
        <v>0</v>
      </c>
      <c r="DI99" s="277">
        <f t="shared" si="229"/>
        <v>0</v>
      </c>
      <c r="DJ99" s="278" t="str">
        <f t="shared" si="230"/>
        <v>NO OFERTADO</v>
      </c>
      <c r="DK99" s="278"/>
      <c r="DL99" s="278" t="s">
        <v>743</v>
      </c>
      <c r="DM99" s="86"/>
      <c r="DN99" s="86"/>
      <c r="DO99" s="276"/>
      <c r="DP99" s="86">
        <v>0</v>
      </c>
      <c r="DQ99" s="277">
        <f t="shared" si="200"/>
        <v>0</v>
      </c>
      <c r="DR99" s="277">
        <f t="shared" si="201"/>
        <v>0</v>
      </c>
      <c r="DS99" s="278" t="str">
        <f t="shared" si="202"/>
        <v>NO OFERTADO</v>
      </c>
      <c r="DT99" s="278"/>
      <c r="DU99" s="278" t="s">
        <v>743</v>
      </c>
      <c r="DV99" s="86"/>
      <c r="DW99" s="86"/>
      <c r="DX99" s="279"/>
      <c r="DY99" s="86">
        <f t="shared" si="274"/>
        <v>0</v>
      </c>
      <c r="DZ99" s="277">
        <f t="shared" si="203"/>
        <v>0</v>
      </c>
      <c r="EA99" s="277">
        <f t="shared" si="231"/>
        <v>0</v>
      </c>
      <c r="EB99" s="278" t="str">
        <f t="shared" si="204"/>
        <v>NO OFERTADO</v>
      </c>
      <c r="EC99" s="278"/>
      <c r="ED99" s="278" t="s">
        <v>743</v>
      </c>
      <c r="EE99" s="86" t="s">
        <v>953</v>
      </c>
      <c r="EF99" s="86">
        <v>0</v>
      </c>
      <c r="EG99" s="279">
        <v>0</v>
      </c>
      <c r="EH99" s="86">
        <f t="shared" si="275"/>
        <v>0</v>
      </c>
      <c r="EI99" s="277">
        <f t="shared" si="205"/>
        <v>0</v>
      </c>
      <c r="EJ99" s="277">
        <f t="shared" si="241"/>
        <v>0</v>
      </c>
      <c r="EK99" s="278" t="str">
        <f t="shared" si="206"/>
        <v>NO OFERTADO</v>
      </c>
      <c r="EL99" s="278" t="s">
        <v>978</v>
      </c>
      <c r="EM99" s="278" t="s">
        <v>743</v>
      </c>
      <c r="EN99" s="86"/>
      <c r="EO99" s="86"/>
      <c r="EP99" s="276"/>
      <c r="EQ99" s="86">
        <v>0</v>
      </c>
      <c r="ER99" s="277">
        <f t="shared" si="207"/>
        <v>0</v>
      </c>
      <c r="ES99" s="277">
        <f t="shared" si="208"/>
        <v>0</v>
      </c>
      <c r="ET99" s="278" t="str">
        <f t="shared" si="209"/>
        <v>NO OFERTADO</v>
      </c>
      <c r="EU99" s="278"/>
      <c r="EV99" s="278" t="s">
        <v>743</v>
      </c>
      <c r="EW99" s="86" t="s">
        <v>802</v>
      </c>
      <c r="EX99" s="86">
        <v>15000</v>
      </c>
      <c r="EY99" s="276">
        <v>2850</v>
      </c>
      <c r="EZ99" s="86">
        <v>17850</v>
      </c>
      <c r="FA99" s="277">
        <f t="shared" si="210"/>
        <v>17850</v>
      </c>
      <c r="FB99" s="277">
        <f t="shared" si="211"/>
        <v>71400</v>
      </c>
      <c r="FC99" s="278" t="str">
        <f t="shared" si="212"/>
        <v>CUMPLE</v>
      </c>
      <c r="FD99" s="278" t="s">
        <v>828</v>
      </c>
      <c r="FE99" s="278" t="s">
        <v>822</v>
      </c>
      <c r="FF99" s="86">
        <v>0</v>
      </c>
      <c r="FG99" s="86"/>
      <c r="FH99" s="279">
        <v>0</v>
      </c>
      <c r="FI99" s="86">
        <v>0</v>
      </c>
      <c r="FJ99" s="277">
        <f t="shared" si="213"/>
        <v>0</v>
      </c>
      <c r="FK99" s="277">
        <f t="shared" si="232"/>
        <v>0</v>
      </c>
      <c r="FL99" s="278" t="str">
        <f t="shared" si="214"/>
        <v>NO OFERTADO</v>
      </c>
      <c r="FM99" s="278"/>
      <c r="FN99" s="278" t="s">
        <v>743</v>
      </c>
      <c r="FO99" s="86"/>
      <c r="FP99" s="86"/>
      <c r="FQ99" s="279"/>
      <c r="FR99" s="86">
        <f t="shared" si="276"/>
        <v>0</v>
      </c>
      <c r="FS99" s="277">
        <f t="shared" si="215"/>
        <v>0</v>
      </c>
      <c r="FT99" s="277">
        <f t="shared" si="216"/>
        <v>0</v>
      </c>
      <c r="FU99" s="278" t="str">
        <f t="shared" si="217"/>
        <v>NO OFERTADO</v>
      </c>
      <c r="FV99" s="278">
        <v>0</v>
      </c>
      <c r="FW99" s="278" t="s">
        <v>743</v>
      </c>
      <c r="FX99" s="86" t="s">
        <v>814</v>
      </c>
      <c r="FY99" s="86">
        <f t="shared" si="266"/>
        <v>34872.268907563026</v>
      </c>
      <c r="FZ99" s="279">
        <f t="shared" si="267"/>
        <v>6625.7310924369749</v>
      </c>
      <c r="GA99" s="86">
        <v>41498</v>
      </c>
      <c r="GB99" s="277">
        <f t="shared" si="218"/>
        <v>41498</v>
      </c>
      <c r="GC99" s="277">
        <f t="shared" si="219"/>
        <v>165992</v>
      </c>
      <c r="GD99" s="278" t="str">
        <f t="shared" si="220"/>
        <v>CUMPLE</v>
      </c>
      <c r="GE99" s="278" t="s">
        <v>829</v>
      </c>
      <c r="GF99" s="278" t="s">
        <v>743</v>
      </c>
      <c r="GG99" s="25"/>
    </row>
    <row r="100" spans="1:189" s="19" customFormat="1" ht="25.5" x14ac:dyDescent="0.2">
      <c r="A100" s="290">
        <v>91</v>
      </c>
      <c r="B100" s="78" t="s">
        <v>138</v>
      </c>
      <c r="C100" s="77" t="s">
        <v>470</v>
      </c>
      <c r="D100" s="123">
        <v>1</v>
      </c>
      <c r="E100" s="309" t="s">
        <v>32</v>
      </c>
      <c r="F100" s="315">
        <v>38997.590361445786</v>
      </c>
      <c r="G100" s="123">
        <v>11</v>
      </c>
      <c r="H100" s="86">
        <f t="shared" si="221"/>
        <v>428973.49397590366</v>
      </c>
      <c r="I100" s="86"/>
      <c r="J100" s="86"/>
      <c r="K100" s="279">
        <f t="shared" si="256"/>
        <v>0</v>
      </c>
      <c r="L100" s="86">
        <f t="shared" si="222"/>
        <v>0</v>
      </c>
      <c r="M100" s="277">
        <f t="shared" si="174"/>
        <v>0</v>
      </c>
      <c r="N100" s="277">
        <f t="shared" si="223"/>
        <v>0</v>
      </c>
      <c r="O100" s="278" t="str">
        <f t="shared" si="175"/>
        <v>NO OFERTADO</v>
      </c>
      <c r="P100" s="278"/>
      <c r="Q100" s="278" t="s">
        <v>743</v>
      </c>
      <c r="R100" s="278"/>
      <c r="S100" s="284"/>
      <c r="T100" s="279"/>
      <c r="U100" s="86"/>
      <c r="V100" s="277">
        <f t="shared" si="176"/>
        <v>0</v>
      </c>
      <c r="W100" s="277">
        <f t="shared" si="224"/>
        <v>0</v>
      </c>
      <c r="X100" s="278" t="str">
        <f t="shared" si="177"/>
        <v>NO OFERTADO</v>
      </c>
      <c r="Y100" s="278">
        <v>0</v>
      </c>
      <c r="Z100" s="314" t="s">
        <v>743</v>
      </c>
      <c r="AA100" s="311"/>
      <c r="AB100" s="86"/>
      <c r="AC100" s="276"/>
      <c r="AD100" s="86">
        <f t="shared" si="243"/>
        <v>0</v>
      </c>
      <c r="AE100" s="277">
        <f t="shared" si="131"/>
        <v>0</v>
      </c>
      <c r="AF100" s="277">
        <f t="shared" si="178"/>
        <v>0</v>
      </c>
      <c r="AG100" s="278" t="str">
        <f t="shared" si="179"/>
        <v>NO OFERTADO</v>
      </c>
      <c r="AH100" s="278"/>
      <c r="AI100" s="278" t="s">
        <v>743</v>
      </c>
      <c r="AJ100" s="86"/>
      <c r="AK100" s="86"/>
      <c r="AL100" s="279"/>
      <c r="AM100" s="86">
        <f t="shared" si="225"/>
        <v>0</v>
      </c>
      <c r="AN100" s="277">
        <f t="shared" si="180"/>
        <v>0</v>
      </c>
      <c r="AO100" s="277">
        <f t="shared" si="181"/>
        <v>0</v>
      </c>
      <c r="AP100" s="278" t="str">
        <f t="shared" si="182"/>
        <v>NO OFERTADO</v>
      </c>
      <c r="AQ100" s="278"/>
      <c r="AR100" s="278" t="s">
        <v>743</v>
      </c>
      <c r="AS100" s="86"/>
      <c r="AT100" s="86"/>
      <c r="AU100" s="276"/>
      <c r="AV100" s="86">
        <f t="shared" si="268"/>
        <v>0</v>
      </c>
      <c r="AW100" s="277">
        <f t="shared" si="183"/>
        <v>0</v>
      </c>
      <c r="AX100" s="277">
        <f t="shared" si="244"/>
        <v>0</v>
      </c>
      <c r="AY100" s="278" t="str">
        <f t="shared" si="184"/>
        <v>NO OFERTADO</v>
      </c>
      <c r="AZ100" s="278"/>
      <c r="BA100" s="278" t="s">
        <v>743</v>
      </c>
      <c r="BB100" s="86"/>
      <c r="BC100" s="86"/>
      <c r="BD100" s="279"/>
      <c r="BE100" s="86">
        <f t="shared" si="226"/>
        <v>0</v>
      </c>
      <c r="BF100" s="277">
        <f t="shared" si="185"/>
        <v>0</v>
      </c>
      <c r="BG100" s="277">
        <f t="shared" si="227"/>
        <v>0</v>
      </c>
      <c r="BH100" s="278" t="str">
        <f t="shared" si="186"/>
        <v>NO OFERTADO</v>
      </c>
      <c r="BI100" s="278">
        <v>0</v>
      </c>
      <c r="BJ100" s="278" t="s">
        <v>743</v>
      </c>
      <c r="BK100" s="86"/>
      <c r="BL100" s="86"/>
      <c r="BM100" s="276"/>
      <c r="BN100" s="280">
        <f t="shared" si="269"/>
        <v>0</v>
      </c>
      <c r="BO100" s="281">
        <f t="shared" si="187"/>
        <v>0</v>
      </c>
      <c r="BP100" s="281">
        <f t="shared" si="188"/>
        <v>0</v>
      </c>
      <c r="BQ100" s="278" t="str">
        <f t="shared" si="254"/>
        <v>NO OFERTADO</v>
      </c>
      <c r="BR100" s="278">
        <f>VLOOKUP(B100,'[1]ANEXO TECNICO'!$B$3:$P$334,15,0)</f>
        <v>0</v>
      </c>
      <c r="BS100" s="278" t="s">
        <v>743</v>
      </c>
      <c r="BT100" s="280"/>
      <c r="BU100" s="280"/>
      <c r="BV100" s="282"/>
      <c r="BW100" s="280"/>
      <c r="BX100" s="277">
        <v>0</v>
      </c>
      <c r="BY100" s="277">
        <f t="shared" si="189"/>
        <v>0</v>
      </c>
      <c r="BZ100" s="278" t="str">
        <f t="shared" si="190"/>
        <v>NO OFERTADO</v>
      </c>
      <c r="CA100" s="278"/>
      <c r="CB100" s="278" t="s">
        <v>743</v>
      </c>
      <c r="CC100" s="283"/>
      <c r="CD100" s="283"/>
      <c r="CE100" s="276"/>
      <c r="CF100" s="86">
        <f t="shared" si="270"/>
        <v>0</v>
      </c>
      <c r="CG100" s="277">
        <f t="shared" si="228"/>
        <v>0</v>
      </c>
      <c r="CH100" s="277">
        <f t="shared" si="191"/>
        <v>0</v>
      </c>
      <c r="CI100" s="278" t="str">
        <f t="shared" si="192"/>
        <v>NO OFERTADO</v>
      </c>
      <c r="CJ100" s="278"/>
      <c r="CK100" s="278" t="s">
        <v>743</v>
      </c>
      <c r="CL100" s="86"/>
      <c r="CM100" s="86"/>
      <c r="CN100" s="276"/>
      <c r="CO100" s="86">
        <f t="shared" si="271"/>
        <v>0</v>
      </c>
      <c r="CP100" s="277">
        <f t="shared" si="193"/>
        <v>0</v>
      </c>
      <c r="CQ100" s="277">
        <f t="shared" si="194"/>
        <v>0</v>
      </c>
      <c r="CR100" s="278" t="str">
        <f t="shared" si="195"/>
        <v>NO OFERTADO</v>
      </c>
      <c r="CS100" s="278"/>
      <c r="CT100" s="278" t="s">
        <v>743</v>
      </c>
      <c r="CU100" s="86"/>
      <c r="CV100" s="280"/>
      <c r="CW100" s="282"/>
      <c r="CX100" s="280">
        <f t="shared" si="272"/>
        <v>0</v>
      </c>
      <c r="CY100" s="281">
        <f t="shared" si="196"/>
        <v>0</v>
      </c>
      <c r="CZ100" s="281">
        <f t="shared" si="197"/>
        <v>0</v>
      </c>
      <c r="DA100" s="278" t="str">
        <f t="shared" si="198"/>
        <v>NO OFERTADO</v>
      </c>
      <c r="DB100" s="278"/>
      <c r="DC100" s="278" t="s">
        <v>743</v>
      </c>
      <c r="DD100" s="86"/>
      <c r="DE100" s="86"/>
      <c r="DF100" s="276"/>
      <c r="DG100" s="86">
        <f t="shared" si="273"/>
        <v>0</v>
      </c>
      <c r="DH100" s="277">
        <f t="shared" si="199"/>
        <v>0</v>
      </c>
      <c r="DI100" s="277">
        <f t="shared" si="229"/>
        <v>0</v>
      </c>
      <c r="DJ100" s="278" t="str">
        <f t="shared" si="230"/>
        <v>NO OFERTADO</v>
      </c>
      <c r="DK100" s="278"/>
      <c r="DL100" s="278" t="s">
        <v>743</v>
      </c>
      <c r="DM100" s="86"/>
      <c r="DN100" s="86"/>
      <c r="DO100" s="276"/>
      <c r="DP100" s="86">
        <v>0</v>
      </c>
      <c r="DQ100" s="277">
        <f t="shared" si="200"/>
        <v>0</v>
      </c>
      <c r="DR100" s="277">
        <f t="shared" si="201"/>
        <v>0</v>
      </c>
      <c r="DS100" s="278" t="str">
        <f t="shared" si="202"/>
        <v>NO OFERTADO</v>
      </c>
      <c r="DT100" s="278"/>
      <c r="DU100" s="278" t="s">
        <v>743</v>
      </c>
      <c r="DV100" s="86"/>
      <c r="DW100" s="86"/>
      <c r="DX100" s="279"/>
      <c r="DY100" s="86">
        <f t="shared" si="274"/>
        <v>0</v>
      </c>
      <c r="DZ100" s="277">
        <f t="shared" si="203"/>
        <v>0</v>
      </c>
      <c r="EA100" s="277">
        <f t="shared" si="231"/>
        <v>0</v>
      </c>
      <c r="EB100" s="278" t="str">
        <f t="shared" si="204"/>
        <v>NO OFERTADO</v>
      </c>
      <c r="EC100" s="278"/>
      <c r="ED100" s="278" t="s">
        <v>743</v>
      </c>
      <c r="EE100" s="86" t="s">
        <v>953</v>
      </c>
      <c r="EF100" s="86">
        <v>0</v>
      </c>
      <c r="EG100" s="279">
        <v>0</v>
      </c>
      <c r="EH100" s="86">
        <f t="shared" si="275"/>
        <v>0</v>
      </c>
      <c r="EI100" s="277">
        <f t="shared" si="205"/>
        <v>0</v>
      </c>
      <c r="EJ100" s="277">
        <f t="shared" si="241"/>
        <v>0</v>
      </c>
      <c r="EK100" s="278" t="str">
        <f t="shared" si="206"/>
        <v>NO OFERTADO</v>
      </c>
      <c r="EL100" s="278" t="s">
        <v>978</v>
      </c>
      <c r="EM100" s="278" t="s">
        <v>743</v>
      </c>
      <c r="EN100" s="86"/>
      <c r="EO100" s="86"/>
      <c r="EP100" s="276"/>
      <c r="EQ100" s="86">
        <v>0</v>
      </c>
      <c r="ER100" s="277">
        <f t="shared" si="207"/>
        <v>0</v>
      </c>
      <c r="ES100" s="277">
        <f t="shared" si="208"/>
        <v>0</v>
      </c>
      <c r="ET100" s="278" t="str">
        <f t="shared" si="209"/>
        <v>NO OFERTADO</v>
      </c>
      <c r="EU100" s="278"/>
      <c r="EV100" s="278" t="s">
        <v>743</v>
      </c>
      <c r="EW100" s="86" t="s">
        <v>802</v>
      </c>
      <c r="EX100" s="86">
        <v>15000</v>
      </c>
      <c r="EY100" s="276">
        <v>2850</v>
      </c>
      <c r="EZ100" s="86">
        <v>17850</v>
      </c>
      <c r="FA100" s="277">
        <f t="shared" si="210"/>
        <v>17850</v>
      </c>
      <c r="FB100" s="277">
        <f t="shared" si="211"/>
        <v>196350</v>
      </c>
      <c r="FC100" s="278" t="str">
        <f t="shared" si="212"/>
        <v>CUMPLE</v>
      </c>
      <c r="FD100" s="278" t="s">
        <v>828</v>
      </c>
      <c r="FE100" s="278" t="s">
        <v>822</v>
      </c>
      <c r="FF100" s="86">
        <v>0</v>
      </c>
      <c r="FG100" s="86"/>
      <c r="FH100" s="279">
        <v>0</v>
      </c>
      <c r="FI100" s="86">
        <v>0</v>
      </c>
      <c r="FJ100" s="277">
        <f t="shared" si="213"/>
        <v>0</v>
      </c>
      <c r="FK100" s="277">
        <f t="shared" si="232"/>
        <v>0</v>
      </c>
      <c r="FL100" s="278" t="str">
        <f t="shared" si="214"/>
        <v>NO OFERTADO</v>
      </c>
      <c r="FM100" s="278"/>
      <c r="FN100" s="278" t="s">
        <v>743</v>
      </c>
      <c r="FO100" s="86"/>
      <c r="FP100" s="86"/>
      <c r="FQ100" s="279"/>
      <c r="FR100" s="86">
        <f t="shared" si="276"/>
        <v>0</v>
      </c>
      <c r="FS100" s="277">
        <f t="shared" si="215"/>
        <v>0</v>
      </c>
      <c r="FT100" s="277">
        <f t="shared" si="216"/>
        <v>0</v>
      </c>
      <c r="FU100" s="278" t="str">
        <f t="shared" si="217"/>
        <v>NO OFERTADO</v>
      </c>
      <c r="FV100" s="278">
        <v>0</v>
      </c>
      <c r="FW100" s="278" t="s">
        <v>743</v>
      </c>
      <c r="FX100" s="86" t="s">
        <v>814</v>
      </c>
      <c r="FY100" s="86">
        <f t="shared" si="266"/>
        <v>34872.268907563026</v>
      </c>
      <c r="FZ100" s="279">
        <f t="shared" si="267"/>
        <v>6625.7310924369749</v>
      </c>
      <c r="GA100" s="86">
        <v>41498</v>
      </c>
      <c r="GB100" s="277">
        <f t="shared" si="218"/>
        <v>41498</v>
      </c>
      <c r="GC100" s="277">
        <f t="shared" si="219"/>
        <v>456478</v>
      </c>
      <c r="GD100" s="278" t="str">
        <f t="shared" si="220"/>
        <v>CUMPLE</v>
      </c>
      <c r="GE100" s="278" t="s">
        <v>829</v>
      </c>
      <c r="GF100" s="278" t="s">
        <v>743</v>
      </c>
      <c r="GG100" s="25"/>
    </row>
    <row r="101" spans="1:189" s="19" customFormat="1" ht="25.5" x14ac:dyDescent="0.2">
      <c r="A101" s="290">
        <v>92</v>
      </c>
      <c r="B101" s="78" t="s">
        <v>139</v>
      </c>
      <c r="C101" s="77" t="s">
        <v>471</v>
      </c>
      <c r="D101" s="123">
        <v>1</v>
      </c>
      <c r="E101" s="309" t="s">
        <v>32</v>
      </c>
      <c r="F101" s="315">
        <v>38997.590361445786</v>
      </c>
      <c r="G101" s="123">
        <v>8</v>
      </c>
      <c r="H101" s="86">
        <f t="shared" si="221"/>
        <v>311980.72289156629</v>
      </c>
      <c r="I101" s="86"/>
      <c r="J101" s="86"/>
      <c r="K101" s="279">
        <f t="shared" si="256"/>
        <v>0</v>
      </c>
      <c r="L101" s="86">
        <f t="shared" si="222"/>
        <v>0</v>
      </c>
      <c r="M101" s="277">
        <f t="shared" si="174"/>
        <v>0</v>
      </c>
      <c r="N101" s="277">
        <f t="shared" si="223"/>
        <v>0</v>
      </c>
      <c r="O101" s="278" t="str">
        <f t="shared" si="175"/>
        <v>NO OFERTADO</v>
      </c>
      <c r="P101" s="278"/>
      <c r="Q101" s="278" t="s">
        <v>743</v>
      </c>
      <c r="R101" s="278"/>
      <c r="S101" s="284"/>
      <c r="T101" s="279"/>
      <c r="U101" s="86"/>
      <c r="V101" s="277">
        <f t="shared" si="176"/>
        <v>0</v>
      </c>
      <c r="W101" s="277">
        <f t="shared" si="224"/>
        <v>0</v>
      </c>
      <c r="X101" s="278" t="str">
        <f t="shared" si="177"/>
        <v>NO OFERTADO</v>
      </c>
      <c r="Y101" s="278">
        <v>0</v>
      </c>
      <c r="Z101" s="314" t="s">
        <v>743</v>
      </c>
      <c r="AA101" s="311"/>
      <c r="AB101" s="86"/>
      <c r="AC101" s="276"/>
      <c r="AD101" s="86">
        <f t="shared" si="243"/>
        <v>0</v>
      </c>
      <c r="AE101" s="277">
        <f t="shared" si="131"/>
        <v>0</v>
      </c>
      <c r="AF101" s="277">
        <f t="shared" si="178"/>
        <v>0</v>
      </c>
      <c r="AG101" s="278" t="str">
        <f t="shared" si="179"/>
        <v>NO OFERTADO</v>
      </c>
      <c r="AH101" s="278"/>
      <c r="AI101" s="278" t="s">
        <v>743</v>
      </c>
      <c r="AJ101" s="86"/>
      <c r="AK101" s="86"/>
      <c r="AL101" s="279"/>
      <c r="AM101" s="86">
        <f t="shared" si="225"/>
        <v>0</v>
      </c>
      <c r="AN101" s="277">
        <f t="shared" si="180"/>
        <v>0</v>
      </c>
      <c r="AO101" s="277">
        <f t="shared" si="181"/>
        <v>0</v>
      </c>
      <c r="AP101" s="278" t="str">
        <f t="shared" si="182"/>
        <v>NO OFERTADO</v>
      </c>
      <c r="AQ101" s="278"/>
      <c r="AR101" s="278" t="s">
        <v>743</v>
      </c>
      <c r="AS101" s="86"/>
      <c r="AT101" s="86"/>
      <c r="AU101" s="276"/>
      <c r="AV101" s="86">
        <f>+AT101+AU101</f>
        <v>0</v>
      </c>
      <c r="AW101" s="277">
        <f t="shared" si="183"/>
        <v>0</v>
      </c>
      <c r="AX101" s="277">
        <f t="shared" si="244"/>
        <v>0</v>
      </c>
      <c r="AY101" s="278" t="str">
        <f t="shared" si="184"/>
        <v>NO OFERTADO</v>
      </c>
      <c r="AZ101" s="278"/>
      <c r="BA101" s="278" t="s">
        <v>743</v>
      </c>
      <c r="BB101" s="86"/>
      <c r="BC101" s="86"/>
      <c r="BD101" s="279"/>
      <c r="BE101" s="86">
        <f t="shared" si="226"/>
        <v>0</v>
      </c>
      <c r="BF101" s="277">
        <f t="shared" si="185"/>
        <v>0</v>
      </c>
      <c r="BG101" s="277">
        <f t="shared" si="227"/>
        <v>0</v>
      </c>
      <c r="BH101" s="278" t="str">
        <f t="shared" si="186"/>
        <v>NO OFERTADO</v>
      </c>
      <c r="BI101" s="278">
        <v>0</v>
      </c>
      <c r="BJ101" s="278" t="s">
        <v>743</v>
      </c>
      <c r="BK101" s="86"/>
      <c r="BL101" s="86"/>
      <c r="BM101" s="276"/>
      <c r="BN101" s="280">
        <f>+BL101+BM101</f>
        <v>0</v>
      </c>
      <c r="BO101" s="281">
        <f t="shared" si="187"/>
        <v>0</v>
      </c>
      <c r="BP101" s="281">
        <f t="shared" si="188"/>
        <v>0</v>
      </c>
      <c r="BQ101" s="278" t="str">
        <f t="shared" si="254"/>
        <v>NO OFERTADO</v>
      </c>
      <c r="BR101" s="278">
        <f>VLOOKUP(B101,'[1]ANEXO TECNICO'!$B$3:$P$334,15,0)</f>
        <v>0</v>
      </c>
      <c r="BS101" s="278" t="s">
        <v>743</v>
      </c>
      <c r="BT101" s="280"/>
      <c r="BU101" s="280"/>
      <c r="BV101" s="282"/>
      <c r="BW101" s="280"/>
      <c r="BX101" s="277">
        <v>0</v>
      </c>
      <c r="BY101" s="277">
        <f t="shared" si="189"/>
        <v>0</v>
      </c>
      <c r="BZ101" s="278" t="str">
        <f t="shared" si="190"/>
        <v>NO OFERTADO</v>
      </c>
      <c r="CA101" s="278"/>
      <c r="CB101" s="278" t="s">
        <v>743</v>
      </c>
      <c r="CC101" s="283"/>
      <c r="CD101" s="283"/>
      <c r="CE101" s="276">
        <f>+CD101*0.19</f>
        <v>0</v>
      </c>
      <c r="CF101" s="86">
        <f>+CD101+CE101</f>
        <v>0</v>
      </c>
      <c r="CG101" s="277">
        <f t="shared" si="228"/>
        <v>0</v>
      </c>
      <c r="CH101" s="277">
        <f t="shared" si="191"/>
        <v>0</v>
      </c>
      <c r="CI101" s="278" t="str">
        <f t="shared" si="192"/>
        <v>NO OFERTADO</v>
      </c>
      <c r="CJ101" s="278"/>
      <c r="CK101" s="278" t="s">
        <v>743</v>
      </c>
      <c r="CL101" s="86"/>
      <c r="CM101" s="86"/>
      <c r="CN101" s="276"/>
      <c r="CO101" s="86">
        <f>+CM101+CN101</f>
        <v>0</v>
      </c>
      <c r="CP101" s="277">
        <f t="shared" si="193"/>
        <v>0</v>
      </c>
      <c r="CQ101" s="277">
        <f t="shared" si="194"/>
        <v>0</v>
      </c>
      <c r="CR101" s="278" t="str">
        <f t="shared" si="195"/>
        <v>NO OFERTADO</v>
      </c>
      <c r="CS101" s="278"/>
      <c r="CT101" s="278" t="s">
        <v>743</v>
      </c>
      <c r="CU101" s="86"/>
      <c r="CV101" s="280"/>
      <c r="CW101" s="282">
        <f>+CV101*0.19</f>
        <v>0</v>
      </c>
      <c r="CX101" s="280">
        <f>+CV101+CW101</f>
        <v>0</v>
      </c>
      <c r="CY101" s="281">
        <f t="shared" si="196"/>
        <v>0</v>
      </c>
      <c r="CZ101" s="281">
        <f t="shared" si="197"/>
        <v>0</v>
      </c>
      <c r="DA101" s="278" t="str">
        <f t="shared" si="198"/>
        <v>NO OFERTADO</v>
      </c>
      <c r="DB101" s="278"/>
      <c r="DC101" s="278" t="s">
        <v>743</v>
      </c>
      <c r="DD101" s="86"/>
      <c r="DE101" s="86"/>
      <c r="DF101" s="276"/>
      <c r="DG101" s="86">
        <f>+DE101+DF101</f>
        <v>0</v>
      </c>
      <c r="DH101" s="277">
        <f t="shared" si="199"/>
        <v>0</v>
      </c>
      <c r="DI101" s="277">
        <f t="shared" si="229"/>
        <v>0</v>
      </c>
      <c r="DJ101" s="278" t="str">
        <f t="shared" si="230"/>
        <v>NO OFERTADO</v>
      </c>
      <c r="DK101" s="278"/>
      <c r="DL101" s="278" t="s">
        <v>743</v>
      </c>
      <c r="DM101" s="86"/>
      <c r="DN101" s="86"/>
      <c r="DO101" s="276"/>
      <c r="DP101" s="86">
        <v>0</v>
      </c>
      <c r="DQ101" s="277">
        <f t="shared" si="200"/>
        <v>0</v>
      </c>
      <c r="DR101" s="277">
        <f t="shared" si="201"/>
        <v>0</v>
      </c>
      <c r="DS101" s="278" t="str">
        <f t="shared" si="202"/>
        <v>NO OFERTADO</v>
      </c>
      <c r="DT101" s="278"/>
      <c r="DU101" s="278" t="s">
        <v>743</v>
      </c>
      <c r="DV101" s="86"/>
      <c r="DW101" s="86"/>
      <c r="DX101" s="279"/>
      <c r="DY101" s="86">
        <f>+DW101+DX101</f>
        <v>0</v>
      </c>
      <c r="DZ101" s="277">
        <f t="shared" si="203"/>
        <v>0</v>
      </c>
      <c r="EA101" s="277">
        <f t="shared" si="231"/>
        <v>0</v>
      </c>
      <c r="EB101" s="278" t="str">
        <f t="shared" si="204"/>
        <v>NO OFERTADO</v>
      </c>
      <c r="EC101" s="278"/>
      <c r="ED101" s="278" t="s">
        <v>743</v>
      </c>
      <c r="EE101" s="86" t="s">
        <v>953</v>
      </c>
      <c r="EF101" s="86">
        <v>0</v>
      </c>
      <c r="EG101" s="279">
        <v>0</v>
      </c>
      <c r="EH101" s="86">
        <f>+EF101+EG101</f>
        <v>0</v>
      </c>
      <c r="EI101" s="277">
        <f t="shared" si="205"/>
        <v>0</v>
      </c>
      <c r="EJ101" s="277">
        <f t="shared" si="241"/>
        <v>0</v>
      </c>
      <c r="EK101" s="278" t="str">
        <f t="shared" si="206"/>
        <v>NO OFERTADO</v>
      </c>
      <c r="EL101" s="278" t="s">
        <v>978</v>
      </c>
      <c r="EM101" s="278" t="s">
        <v>743</v>
      </c>
      <c r="EN101" s="86"/>
      <c r="EO101" s="86"/>
      <c r="EP101" s="276"/>
      <c r="EQ101" s="86">
        <v>0</v>
      </c>
      <c r="ER101" s="277">
        <f t="shared" si="207"/>
        <v>0</v>
      </c>
      <c r="ES101" s="277">
        <f t="shared" si="208"/>
        <v>0</v>
      </c>
      <c r="ET101" s="278" t="str">
        <f t="shared" si="209"/>
        <v>NO OFERTADO</v>
      </c>
      <c r="EU101" s="278"/>
      <c r="EV101" s="278" t="s">
        <v>743</v>
      </c>
      <c r="EW101" s="86" t="s">
        <v>802</v>
      </c>
      <c r="EX101" s="86">
        <v>15000</v>
      </c>
      <c r="EY101" s="276">
        <v>2850</v>
      </c>
      <c r="EZ101" s="86">
        <v>17850</v>
      </c>
      <c r="FA101" s="277">
        <f t="shared" si="210"/>
        <v>17850</v>
      </c>
      <c r="FB101" s="277">
        <f t="shared" si="211"/>
        <v>142800</v>
      </c>
      <c r="FC101" s="278" t="str">
        <f t="shared" si="212"/>
        <v>CUMPLE</v>
      </c>
      <c r="FD101" s="278" t="s">
        <v>828</v>
      </c>
      <c r="FE101" s="278" t="s">
        <v>822</v>
      </c>
      <c r="FF101" s="86">
        <v>0</v>
      </c>
      <c r="FG101" s="86"/>
      <c r="FH101" s="279">
        <v>0</v>
      </c>
      <c r="FI101" s="86">
        <v>0</v>
      </c>
      <c r="FJ101" s="277">
        <f t="shared" si="213"/>
        <v>0</v>
      </c>
      <c r="FK101" s="277">
        <f t="shared" si="232"/>
        <v>0</v>
      </c>
      <c r="FL101" s="278" t="str">
        <f t="shared" si="214"/>
        <v>NO OFERTADO</v>
      </c>
      <c r="FM101" s="278"/>
      <c r="FN101" s="278" t="s">
        <v>743</v>
      </c>
      <c r="FO101" s="86"/>
      <c r="FP101" s="86"/>
      <c r="FQ101" s="279"/>
      <c r="FR101" s="86">
        <f>+FP101+FQ101</f>
        <v>0</v>
      </c>
      <c r="FS101" s="277">
        <f t="shared" si="215"/>
        <v>0</v>
      </c>
      <c r="FT101" s="277">
        <f t="shared" si="216"/>
        <v>0</v>
      </c>
      <c r="FU101" s="278" t="str">
        <f t="shared" si="217"/>
        <v>NO OFERTADO</v>
      </c>
      <c r="FV101" s="278">
        <v>0</v>
      </c>
      <c r="FW101" s="278" t="s">
        <v>743</v>
      </c>
      <c r="FX101" s="86" t="s">
        <v>814</v>
      </c>
      <c r="FY101" s="86">
        <f t="shared" si="266"/>
        <v>34872.268907563026</v>
      </c>
      <c r="FZ101" s="279">
        <f t="shared" si="267"/>
        <v>6625.7310924369749</v>
      </c>
      <c r="GA101" s="86">
        <v>41498</v>
      </c>
      <c r="GB101" s="277">
        <f t="shared" si="218"/>
        <v>41498</v>
      </c>
      <c r="GC101" s="277">
        <f t="shared" si="219"/>
        <v>331984</v>
      </c>
      <c r="GD101" s="278" t="str">
        <f t="shared" si="220"/>
        <v>CUMPLE</v>
      </c>
      <c r="GE101" s="278" t="s">
        <v>829</v>
      </c>
      <c r="GF101" s="278" t="s">
        <v>743</v>
      </c>
      <c r="GG101" s="25"/>
    </row>
    <row r="102" spans="1:189" s="19" customFormat="1" ht="25.5" x14ac:dyDescent="0.2">
      <c r="A102" s="290">
        <v>93</v>
      </c>
      <c r="B102" s="78" t="s">
        <v>140</v>
      </c>
      <c r="C102" s="77" t="s">
        <v>472</v>
      </c>
      <c r="D102" s="123">
        <v>1</v>
      </c>
      <c r="E102" s="309" t="s">
        <v>32</v>
      </c>
      <c r="F102" s="315">
        <v>38997.590361445786</v>
      </c>
      <c r="G102" s="123">
        <v>11</v>
      </c>
      <c r="H102" s="86">
        <f t="shared" si="221"/>
        <v>428973.49397590366</v>
      </c>
      <c r="I102" s="86"/>
      <c r="J102" s="86"/>
      <c r="K102" s="279">
        <f t="shared" si="256"/>
        <v>0</v>
      </c>
      <c r="L102" s="86">
        <f t="shared" si="222"/>
        <v>0</v>
      </c>
      <c r="M102" s="277">
        <f t="shared" si="174"/>
        <v>0</v>
      </c>
      <c r="N102" s="277">
        <f t="shared" si="223"/>
        <v>0</v>
      </c>
      <c r="O102" s="278" t="str">
        <f t="shared" si="175"/>
        <v>NO OFERTADO</v>
      </c>
      <c r="P102" s="278"/>
      <c r="Q102" s="278" t="s">
        <v>743</v>
      </c>
      <c r="R102" s="278"/>
      <c r="S102" s="284"/>
      <c r="T102" s="279"/>
      <c r="U102" s="86"/>
      <c r="V102" s="277">
        <f t="shared" si="176"/>
        <v>0</v>
      </c>
      <c r="W102" s="277">
        <f t="shared" si="224"/>
        <v>0</v>
      </c>
      <c r="X102" s="278" t="str">
        <f t="shared" si="177"/>
        <v>NO OFERTADO</v>
      </c>
      <c r="Y102" s="278">
        <v>0</v>
      </c>
      <c r="Z102" s="314" t="s">
        <v>743</v>
      </c>
      <c r="AA102" s="311"/>
      <c r="AB102" s="86"/>
      <c r="AC102" s="276"/>
      <c r="AD102" s="86">
        <f t="shared" si="243"/>
        <v>0</v>
      </c>
      <c r="AE102" s="277">
        <f t="shared" si="131"/>
        <v>0</v>
      </c>
      <c r="AF102" s="277">
        <f t="shared" si="178"/>
        <v>0</v>
      </c>
      <c r="AG102" s="278" t="str">
        <f t="shared" si="179"/>
        <v>NO OFERTADO</v>
      </c>
      <c r="AH102" s="278"/>
      <c r="AI102" s="278" t="s">
        <v>743</v>
      </c>
      <c r="AJ102" s="86"/>
      <c r="AK102" s="86"/>
      <c r="AL102" s="279"/>
      <c r="AM102" s="86">
        <f t="shared" si="225"/>
        <v>0</v>
      </c>
      <c r="AN102" s="277">
        <f t="shared" si="180"/>
        <v>0</v>
      </c>
      <c r="AO102" s="277">
        <f t="shared" si="181"/>
        <v>0</v>
      </c>
      <c r="AP102" s="278" t="str">
        <f t="shared" si="182"/>
        <v>NO OFERTADO</v>
      </c>
      <c r="AQ102" s="278"/>
      <c r="AR102" s="278" t="s">
        <v>743</v>
      </c>
      <c r="AS102" s="86"/>
      <c r="AT102" s="86"/>
      <c r="AU102" s="276"/>
      <c r="AV102" s="86">
        <f>+AT102+AU102</f>
        <v>0</v>
      </c>
      <c r="AW102" s="277">
        <f t="shared" si="183"/>
        <v>0</v>
      </c>
      <c r="AX102" s="277">
        <f t="shared" si="244"/>
        <v>0</v>
      </c>
      <c r="AY102" s="278" t="str">
        <f t="shared" si="184"/>
        <v>NO OFERTADO</v>
      </c>
      <c r="AZ102" s="278"/>
      <c r="BA102" s="278" t="s">
        <v>743</v>
      </c>
      <c r="BB102" s="86"/>
      <c r="BC102" s="86"/>
      <c r="BD102" s="279"/>
      <c r="BE102" s="86">
        <f t="shared" si="226"/>
        <v>0</v>
      </c>
      <c r="BF102" s="277">
        <f t="shared" si="185"/>
        <v>0</v>
      </c>
      <c r="BG102" s="277">
        <f t="shared" si="227"/>
        <v>0</v>
      </c>
      <c r="BH102" s="278" t="str">
        <f t="shared" si="186"/>
        <v>NO OFERTADO</v>
      </c>
      <c r="BI102" s="278">
        <v>0</v>
      </c>
      <c r="BJ102" s="278" t="s">
        <v>743</v>
      </c>
      <c r="BK102" s="86"/>
      <c r="BL102" s="86"/>
      <c r="BM102" s="276"/>
      <c r="BN102" s="280">
        <f>+BL102+BM102</f>
        <v>0</v>
      </c>
      <c r="BO102" s="281">
        <f t="shared" si="187"/>
        <v>0</v>
      </c>
      <c r="BP102" s="281">
        <f t="shared" si="188"/>
        <v>0</v>
      </c>
      <c r="BQ102" s="278" t="str">
        <f t="shared" si="254"/>
        <v>NO OFERTADO</v>
      </c>
      <c r="BR102" s="278">
        <f>VLOOKUP(B102,'[1]ANEXO TECNICO'!$B$3:$P$334,15,0)</f>
        <v>0</v>
      </c>
      <c r="BS102" s="278" t="s">
        <v>743</v>
      </c>
      <c r="BT102" s="280"/>
      <c r="BU102" s="280"/>
      <c r="BV102" s="282"/>
      <c r="BW102" s="280"/>
      <c r="BX102" s="277">
        <v>0</v>
      </c>
      <c r="BY102" s="277">
        <f t="shared" si="189"/>
        <v>0</v>
      </c>
      <c r="BZ102" s="278" t="str">
        <f t="shared" si="190"/>
        <v>NO OFERTADO</v>
      </c>
      <c r="CA102" s="278"/>
      <c r="CB102" s="278" t="s">
        <v>743</v>
      </c>
      <c r="CC102" s="283"/>
      <c r="CD102" s="283"/>
      <c r="CE102" s="276">
        <f>+CD102*0.19</f>
        <v>0</v>
      </c>
      <c r="CF102" s="86">
        <f>+CD102+CE102</f>
        <v>0</v>
      </c>
      <c r="CG102" s="277">
        <f t="shared" si="228"/>
        <v>0</v>
      </c>
      <c r="CH102" s="277">
        <f t="shared" si="191"/>
        <v>0</v>
      </c>
      <c r="CI102" s="278" t="str">
        <f t="shared" si="192"/>
        <v>NO OFERTADO</v>
      </c>
      <c r="CJ102" s="278"/>
      <c r="CK102" s="278" t="s">
        <v>743</v>
      </c>
      <c r="CL102" s="86"/>
      <c r="CM102" s="86"/>
      <c r="CN102" s="276"/>
      <c r="CO102" s="86">
        <f>+CM102+CN102</f>
        <v>0</v>
      </c>
      <c r="CP102" s="277">
        <f t="shared" si="193"/>
        <v>0</v>
      </c>
      <c r="CQ102" s="277">
        <f t="shared" si="194"/>
        <v>0</v>
      </c>
      <c r="CR102" s="278" t="str">
        <f t="shared" si="195"/>
        <v>NO OFERTADO</v>
      </c>
      <c r="CS102" s="278"/>
      <c r="CT102" s="278" t="s">
        <v>743</v>
      </c>
      <c r="CU102" s="86"/>
      <c r="CV102" s="280"/>
      <c r="CW102" s="282">
        <f>+CV102*0.19</f>
        <v>0</v>
      </c>
      <c r="CX102" s="280">
        <f>+CV102+CW102</f>
        <v>0</v>
      </c>
      <c r="CY102" s="281">
        <f t="shared" si="196"/>
        <v>0</v>
      </c>
      <c r="CZ102" s="281">
        <f t="shared" si="197"/>
        <v>0</v>
      </c>
      <c r="DA102" s="278" t="str">
        <f t="shared" si="198"/>
        <v>NO OFERTADO</v>
      </c>
      <c r="DB102" s="278"/>
      <c r="DC102" s="278" t="s">
        <v>743</v>
      </c>
      <c r="DD102" s="86"/>
      <c r="DE102" s="86"/>
      <c r="DF102" s="276"/>
      <c r="DG102" s="86">
        <f>+DE102+DF102</f>
        <v>0</v>
      </c>
      <c r="DH102" s="277">
        <f t="shared" si="199"/>
        <v>0</v>
      </c>
      <c r="DI102" s="277">
        <f t="shared" si="229"/>
        <v>0</v>
      </c>
      <c r="DJ102" s="278" t="str">
        <f t="shared" si="230"/>
        <v>NO OFERTADO</v>
      </c>
      <c r="DK102" s="278"/>
      <c r="DL102" s="278" t="s">
        <v>743</v>
      </c>
      <c r="DM102" s="86"/>
      <c r="DN102" s="86"/>
      <c r="DO102" s="276"/>
      <c r="DP102" s="86">
        <v>0</v>
      </c>
      <c r="DQ102" s="277">
        <f t="shared" si="200"/>
        <v>0</v>
      </c>
      <c r="DR102" s="277">
        <f t="shared" si="201"/>
        <v>0</v>
      </c>
      <c r="DS102" s="278" t="str">
        <f t="shared" si="202"/>
        <v>NO OFERTADO</v>
      </c>
      <c r="DT102" s="278"/>
      <c r="DU102" s="278" t="s">
        <v>743</v>
      </c>
      <c r="DV102" s="86"/>
      <c r="DW102" s="86"/>
      <c r="DX102" s="279"/>
      <c r="DY102" s="86">
        <f>+DW102+DX102</f>
        <v>0</v>
      </c>
      <c r="DZ102" s="277">
        <f t="shared" si="203"/>
        <v>0</v>
      </c>
      <c r="EA102" s="277">
        <f t="shared" si="231"/>
        <v>0</v>
      </c>
      <c r="EB102" s="278" t="str">
        <f t="shared" si="204"/>
        <v>NO OFERTADO</v>
      </c>
      <c r="EC102" s="278"/>
      <c r="ED102" s="278" t="s">
        <v>743</v>
      </c>
      <c r="EE102" s="86" t="s">
        <v>953</v>
      </c>
      <c r="EF102" s="86">
        <v>0</v>
      </c>
      <c r="EG102" s="279">
        <v>0</v>
      </c>
      <c r="EH102" s="86">
        <f>+EF102+EG102</f>
        <v>0</v>
      </c>
      <c r="EI102" s="277">
        <f t="shared" si="205"/>
        <v>0</v>
      </c>
      <c r="EJ102" s="277">
        <f t="shared" si="241"/>
        <v>0</v>
      </c>
      <c r="EK102" s="278" t="str">
        <f t="shared" si="206"/>
        <v>NO OFERTADO</v>
      </c>
      <c r="EL102" s="278" t="s">
        <v>978</v>
      </c>
      <c r="EM102" s="278" t="s">
        <v>743</v>
      </c>
      <c r="EN102" s="86"/>
      <c r="EO102" s="86"/>
      <c r="EP102" s="276"/>
      <c r="EQ102" s="86">
        <v>0</v>
      </c>
      <c r="ER102" s="277">
        <f t="shared" si="207"/>
        <v>0</v>
      </c>
      <c r="ES102" s="277">
        <f t="shared" si="208"/>
        <v>0</v>
      </c>
      <c r="ET102" s="278" t="str">
        <f t="shared" si="209"/>
        <v>NO OFERTADO</v>
      </c>
      <c r="EU102" s="278"/>
      <c r="EV102" s="278" t="s">
        <v>743</v>
      </c>
      <c r="EW102" s="86" t="s">
        <v>802</v>
      </c>
      <c r="EX102" s="86">
        <v>15000</v>
      </c>
      <c r="EY102" s="276">
        <v>2850</v>
      </c>
      <c r="EZ102" s="86">
        <v>17850</v>
      </c>
      <c r="FA102" s="277">
        <f t="shared" si="210"/>
        <v>17850</v>
      </c>
      <c r="FB102" s="277">
        <f t="shared" si="211"/>
        <v>196350</v>
      </c>
      <c r="FC102" s="278" t="str">
        <f t="shared" si="212"/>
        <v>CUMPLE</v>
      </c>
      <c r="FD102" s="278" t="s">
        <v>828</v>
      </c>
      <c r="FE102" s="278" t="s">
        <v>822</v>
      </c>
      <c r="FF102" s="86">
        <v>0</v>
      </c>
      <c r="FG102" s="86"/>
      <c r="FH102" s="279">
        <v>0</v>
      </c>
      <c r="FI102" s="86">
        <v>0</v>
      </c>
      <c r="FJ102" s="277">
        <f t="shared" si="213"/>
        <v>0</v>
      </c>
      <c r="FK102" s="277">
        <f t="shared" si="232"/>
        <v>0</v>
      </c>
      <c r="FL102" s="278" t="str">
        <f t="shared" si="214"/>
        <v>NO OFERTADO</v>
      </c>
      <c r="FM102" s="278"/>
      <c r="FN102" s="278" t="s">
        <v>743</v>
      </c>
      <c r="FO102" s="86"/>
      <c r="FP102" s="86"/>
      <c r="FQ102" s="279"/>
      <c r="FR102" s="86">
        <f>+FP102+FQ102</f>
        <v>0</v>
      </c>
      <c r="FS102" s="277">
        <f t="shared" si="215"/>
        <v>0</v>
      </c>
      <c r="FT102" s="277">
        <f t="shared" si="216"/>
        <v>0</v>
      </c>
      <c r="FU102" s="278" t="str">
        <f t="shared" si="217"/>
        <v>NO OFERTADO</v>
      </c>
      <c r="FV102" s="278">
        <v>0</v>
      </c>
      <c r="FW102" s="278" t="s">
        <v>743</v>
      </c>
      <c r="FX102" s="86" t="s">
        <v>814</v>
      </c>
      <c r="FY102" s="86">
        <f t="shared" si="266"/>
        <v>34872.268907563026</v>
      </c>
      <c r="FZ102" s="279">
        <f t="shared" si="267"/>
        <v>6625.7310924369749</v>
      </c>
      <c r="GA102" s="86">
        <v>41498</v>
      </c>
      <c r="GB102" s="277">
        <f t="shared" si="218"/>
        <v>41498</v>
      </c>
      <c r="GC102" s="277">
        <f t="shared" si="219"/>
        <v>456478</v>
      </c>
      <c r="GD102" s="278" t="str">
        <f t="shared" si="220"/>
        <v>CUMPLE</v>
      </c>
      <c r="GE102" s="278" t="s">
        <v>829</v>
      </c>
      <c r="GF102" s="278" t="s">
        <v>743</v>
      </c>
      <c r="GG102" s="25"/>
    </row>
    <row r="103" spans="1:189" s="19" customFormat="1" ht="25.5" x14ac:dyDescent="0.2">
      <c r="A103" s="290">
        <v>94</v>
      </c>
      <c r="B103" s="78" t="s">
        <v>141</v>
      </c>
      <c r="C103" s="77" t="s">
        <v>473</v>
      </c>
      <c r="D103" s="123">
        <v>1</v>
      </c>
      <c r="E103" s="309" t="s">
        <v>32</v>
      </c>
      <c r="F103" s="315">
        <v>4093.6</v>
      </c>
      <c r="G103" s="123">
        <v>9</v>
      </c>
      <c r="H103" s="86">
        <f t="shared" si="221"/>
        <v>36842.400000000001</v>
      </c>
      <c r="I103" s="86"/>
      <c r="J103" s="86"/>
      <c r="K103" s="279">
        <f t="shared" si="256"/>
        <v>0</v>
      </c>
      <c r="L103" s="86">
        <f t="shared" si="222"/>
        <v>0</v>
      </c>
      <c r="M103" s="277">
        <f t="shared" si="174"/>
        <v>0</v>
      </c>
      <c r="N103" s="277">
        <f t="shared" si="223"/>
        <v>0</v>
      </c>
      <c r="O103" s="278" t="str">
        <f t="shared" si="175"/>
        <v>NO OFERTADO</v>
      </c>
      <c r="P103" s="278"/>
      <c r="Q103" s="278" t="s">
        <v>743</v>
      </c>
      <c r="R103" s="278"/>
      <c r="S103" s="284"/>
      <c r="T103" s="279"/>
      <c r="U103" s="86"/>
      <c r="V103" s="277">
        <f t="shared" si="176"/>
        <v>0</v>
      </c>
      <c r="W103" s="277">
        <f t="shared" si="224"/>
        <v>0</v>
      </c>
      <c r="X103" s="278" t="str">
        <f t="shared" si="177"/>
        <v>NO OFERTADO</v>
      </c>
      <c r="Y103" s="278">
        <v>0</v>
      </c>
      <c r="Z103" s="314" t="s">
        <v>743</v>
      </c>
      <c r="AA103" s="311" t="s">
        <v>935</v>
      </c>
      <c r="AB103" s="86">
        <v>4307</v>
      </c>
      <c r="AC103" s="279">
        <v>818</v>
      </c>
      <c r="AD103" s="285">
        <f t="shared" si="243"/>
        <v>5125</v>
      </c>
      <c r="AE103" s="277">
        <f t="shared" si="131"/>
        <v>5125</v>
      </c>
      <c r="AF103" s="277">
        <f t="shared" si="178"/>
        <v>46125</v>
      </c>
      <c r="AG103" s="278" t="str">
        <f t="shared" si="179"/>
        <v>NO CUMPLE</v>
      </c>
      <c r="AH103" s="278" t="s">
        <v>828</v>
      </c>
      <c r="AI103" s="278" t="s">
        <v>743</v>
      </c>
      <c r="AJ103" s="86"/>
      <c r="AK103" s="86"/>
      <c r="AL103" s="279"/>
      <c r="AM103" s="86">
        <f t="shared" si="225"/>
        <v>0</v>
      </c>
      <c r="AN103" s="277">
        <f t="shared" si="180"/>
        <v>0</v>
      </c>
      <c r="AO103" s="277">
        <f t="shared" si="181"/>
        <v>0</v>
      </c>
      <c r="AP103" s="278" t="str">
        <f t="shared" si="182"/>
        <v>NO OFERTADO</v>
      </c>
      <c r="AQ103" s="278"/>
      <c r="AR103" s="278" t="s">
        <v>743</v>
      </c>
      <c r="AS103" s="86" t="s">
        <v>756</v>
      </c>
      <c r="AT103" s="86">
        <v>3440</v>
      </c>
      <c r="AU103" s="279">
        <v>654</v>
      </c>
      <c r="AV103" s="86">
        <f t="shared" ref="AV103:AV108" si="277">AT103+AU103</f>
        <v>4094</v>
      </c>
      <c r="AW103" s="277">
        <f t="shared" si="183"/>
        <v>4094</v>
      </c>
      <c r="AX103" s="277">
        <f t="shared" si="244"/>
        <v>36846</v>
      </c>
      <c r="AY103" s="278" t="str">
        <f t="shared" si="184"/>
        <v>CUMPLE</v>
      </c>
      <c r="AZ103" s="278" t="s">
        <v>828</v>
      </c>
      <c r="BA103" s="278" t="s">
        <v>822</v>
      </c>
      <c r="BB103" s="86"/>
      <c r="BC103" s="86"/>
      <c r="BD103" s="279"/>
      <c r="BE103" s="86">
        <f t="shared" si="226"/>
        <v>0</v>
      </c>
      <c r="BF103" s="277">
        <f t="shared" si="185"/>
        <v>0</v>
      </c>
      <c r="BG103" s="277">
        <f t="shared" si="227"/>
        <v>0</v>
      </c>
      <c r="BH103" s="278" t="str">
        <f t="shared" si="186"/>
        <v>NO OFERTADO</v>
      </c>
      <c r="BI103" s="278">
        <v>0</v>
      </c>
      <c r="BJ103" s="278" t="s">
        <v>743</v>
      </c>
      <c r="BK103" s="86"/>
      <c r="BL103" s="86"/>
      <c r="BM103" s="276"/>
      <c r="BN103" s="280">
        <f t="shared" ref="BN103:BN108" si="278">BL103+BM103</f>
        <v>0</v>
      </c>
      <c r="BO103" s="281">
        <f t="shared" si="187"/>
        <v>0</v>
      </c>
      <c r="BP103" s="281">
        <f t="shared" si="188"/>
        <v>0</v>
      </c>
      <c r="BQ103" s="278" t="str">
        <f t="shared" si="254"/>
        <v>NO OFERTADO</v>
      </c>
      <c r="BR103" s="278">
        <f>VLOOKUP(B103,'[1]ANEXO TECNICO'!$B$3:$P$334,15,0)</f>
        <v>0</v>
      </c>
      <c r="BS103" s="278" t="s">
        <v>743</v>
      </c>
      <c r="BT103" s="280"/>
      <c r="BU103" s="280"/>
      <c r="BV103" s="282"/>
      <c r="BW103" s="280"/>
      <c r="BX103" s="277">
        <v>0</v>
      </c>
      <c r="BY103" s="277">
        <f t="shared" si="189"/>
        <v>0</v>
      </c>
      <c r="BZ103" s="278" t="str">
        <f t="shared" si="190"/>
        <v>NO OFERTADO</v>
      </c>
      <c r="CA103" s="278"/>
      <c r="CB103" s="278" t="s">
        <v>743</v>
      </c>
      <c r="CC103" s="283"/>
      <c r="CD103" s="283"/>
      <c r="CE103" s="276"/>
      <c r="CF103" s="86">
        <f t="shared" ref="CF103:CF108" si="279">CD103+CE103</f>
        <v>0</v>
      </c>
      <c r="CG103" s="277">
        <f t="shared" si="228"/>
        <v>0</v>
      </c>
      <c r="CH103" s="277">
        <f t="shared" si="191"/>
        <v>0</v>
      </c>
      <c r="CI103" s="278" t="str">
        <f t="shared" si="192"/>
        <v>NO OFERTADO</v>
      </c>
      <c r="CJ103" s="278"/>
      <c r="CK103" s="278" t="s">
        <v>743</v>
      </c>
      <c r="CL103" s="86"/>
      <c r="CM103" s="86"/>
      <c r="CN103" s="276"/>
      <c r="CO103" s="86">
        <f t="shared" ref="CO103:CO108" si="280">CM103+CN103</f>
        <v>0</v>
      </c>
      <c r="CP103" s="277">
        <f t="shared" si="193"/>
        <v>0</v>
      </c>
      <c r="CQ103" s="277">
        <f t="shared" si="194"/>
        <v>0</v>
      </c>
      <c r="CR103" s="278" t="str">
        <f t="shared" si="195"/>
        <v>NO OFERTADO</v>
      </c>
      <c r="CS103" s="278"/>
      <c r="CT103" s="278" t="s">
        <v>743</v>
      </c>
      <c r="CU103" s="86"/>
      <c r="CV103" s="280"/>
      <c r="CW103" s="282"/>
      <c r="CX103" s="280">
        <f t="shared" ref="CX103:CX108" si="281">CV103+CW103</f>
        <v>0</v>
      </c>
      <c r="CY103" s="281">
        <f t="shared" si="196"/>
        <v>0</v>
      </c>
      <c r="CZ103" s="281">
        <f t="shared" si="197"/>
        <v>0</v>
      </c>
      <c r="DA103" s="278" t="str">
        <f t="shared" si="198"/>
        <v>NO OFERTADO</v>
      </c>
      <c r="DB103" s="278"/>
      <c r="DC103" s="278" t="s">
        <v>743</v>
      </c>
      <c r="DD103" s="86"/>
      <c r="DE103" s="86"/>
      <c r="DF103" s="276"/>
      <c r="DG103" s="86">
        <f t="shared" ref="DG103:DG108" si="282">DE103+DF103</f>
        <v>0</v>
      </c>
      <c r="DH103" s="277">
        <f t="shared" si="199"/>
        <v>0</v>
      </c>
      <c r="DI103" s="277">
        <f t="shared" si="229"/>
        <v>0</v>
      </c>
      <c r="DJ103" s="278" t="str">
        <f t="shared" si="230"/>
        <v>NO OFERTADO</v>
      </c>
      <c r="DK103" s="278"/>
      <c r="DL103" s="278" t="s">
        <v>743</v>
      </c>
      <c r="DM103" s="86"/>
      <c r="DN103" s="86"/>
      <c r="DO103" s="276"/>
      <c r="DP103" s="86">
        <v>0</v>
      </c>
      <c r="DQ103" s="277">
        <f t="shared" si="200"/>
        <v>0</v>
      </c>
      <c r="DR103" s="277">
        <f t="shared" si="201"/>
        <v>0</v>
      </c>
      <c r="DS103" s="278" t="str">
        <f t="shared" si="202"/>
        <v>NO OFERTADO</v>
      </c>
      <c r="DT103" s="278"/>
      <c r="DU103" s="278" t="s">
        <v>743</v>
      </c>
      <c r="DV103" s="86" t="s">
        <v>44</v>
      </c>
      <c r="DW103" s="280">
        <v>17548</v>
      </c>
      <c r="DX103" s="288">
        <v>3334.12</v>
      </c>
      <c r="DY103" s="280">
        <f t="shared" ref="DY103:DY108" si="283">DW103+DX103</f>
        <v>20882.12</v>
      </c>
      <c r="DZ103" s="281">
        <f t="shared" si="203"/>
        <v>20882.12</v>
      </c>
      <c r="EA103" s="281">
        <f t="shared" si="231"/>
        <v>187939.08</v>
      </c>
      <c r="EB103" s="278" t="str">
        <f t="shared" si="204"/>
        <v>NO CUMPLE</v>
      </c>
      <c r="EC103" s="278" t="s">
        <v>829</v>
      </c>
      <c r="ED103" s="278" t="s">
        <v>743</v>
      </c>
      <c r="EE103" s="86" t="s">
        <v>953</v>
      </c>
      <c r="EF103" s="86">
        <v>4352.1008403361348</v>
      </c>
      <c r="EG103" s="279">
        <v>826.89915966386559</v>
      </c>
      <c r="EH103" s="86">
        <f t="shared" ref="EH103:EH108" si="284">EF103+EG103</f>
        <v>5179</v>
      </c>
      <c r="EI103" s="277">
        <f t="shared" si="205"/>
        <v>5179</v>
      </c>
      <c r="EJ103" s="277">
        <f t="shared" si="241"/>
        <v>46611</v>
      </c>
      <c r="EK103" s="278" t="str">
        <f t="shared" si="206"/>
        <v>NO CUMPLE</v>
      </c>
      <c r="EL103" s="278" t="s">
        <v>828</v>
      </c>
      <c r="EM103" s="278" t="s">
        <v>743</v>
      </c>
      <c r="EN103" s="86"/>
      <c r="EO103" s="86"/>
      <c r="EP103" s="276"/>
      <c r="EQ103" s="86">
        <v>0</v>
      </c>
      <c r="ER103" s="277">
        <f t="shared" si="207"/>
        <v>0</v>
      </c>
      <c r="ES103" s="277">
        <f t="shared" si="208"/>
        <v>0</v>
      </c>
      <c r="ET103" s="278" t="str">
        <f t="shared" si="209"/>
        <v>NO OFERTADO</v>
      </c>
      <c r="EU103" s="278"/>
      <c r="EV103" s="278" t="s">
        <v>743</v>
      </c>
      <c r="EW103" s="86">
        <v>0</v>
      </c>
      <c r="EX103" s="86">
        <v>0</v>
      </c>
      <c r="EY103" s="276">
        <v>0</v>
      </c>
      <c r="EZ103" s="86">
        <v>0</v>
      </c>
      <c r="FA103" s="277">
        <f t="shared" si="210"/>
        <v>0</v>
      </c>
      <c r="FB103" s="277">
        <f t="shared" si="211"/>
        <v>0</v>
      </c>
      <c r="FC103" s="278" t="str">
        <f t="shared" si="212"/>
        <v>NO OFERTADO</v>
      </c>
      <c r="FD103" s="278"/>
      <c r="FE103" s="278" t="s">
        <v>743</v>
      </c>
      <c r="FF103" s="86">
        <v>0</v>
      </c>
      <c r="FG103" s="86"/>
      <c r="FH103" s="279">
        <v>0</v>
      </c>
      <c r="FI103" s="86">
        <v>0</v>
      </c>
      <c r="FJ103" s="277">
        <f t="shared" si="213"/>
        <v>0</v>
      </c>
      <c r="FK103" s="277">
        <f t="shared" si="232"/>
        <v>0</v>
      </c>
      <c r="FL103" s="278" t="str">
        <f t="shared" si="214"/>
        <v>NO OFERTADO</v>
      </c>
      <c r="FM103" s="278"/>
      <c r="FN103" s="278" t="s">
        <v>743</v>
      </c>
      <c r="FO103" s="86"/>
      <c r="FP103" s="86"/>
      <c r="FQ103" s="279"/>
      <c r="FR103" s="86">
        <f t="shared" ref="FR103:FR108" si="285">FP103+FQ103</f>
        <v>0</v>
      </c>
      <c r="FS103" s="277">
        <f t="shared" si="215"/>
        <v>0</v>
      </c>
      <c r="FT103" s="277">
        <f t="shared" si="216"/>
        <v>0</v>
      </c>
      <c r="FU103" s="278" t="str">
        <f t="shared" si="217"/>
        <v>NO OFERTADO</v>
      </c>
      <c r="FV103" s="278">
        <v>0</v>
      </c>
      <c r="FW103" s="278" t="s">
        <v>743</v>
      </c>
      <c r="FX103" s="86" t="s">
        <v>44</v>
      </c>
      <c r="FY103" s="86">
        <f t="shared" si="266"/>
        <v>4181.5126050420167</v>
      </c>
      <c r="FZ103" s="279">
        <f t="shared" si="267"/>
        <v>794.48739495798316</v>
      </c>
      <c r="GA103" s="86">
        <v>4976</v>
      </c>
      <c r="GB103" s="277">
        <f t="shared" si="218"/>
        <v>4976</v>
      </c>
      <c r="GC103" s="277">
        <f t="shared" si="219"/>
        <v>44784</v>
      </c>
      <c r="GD103" s="278" t="str">
        <f t="shared" si="220"/>
        <v>NO CUMPLE</v>
      </c>
      <c r="GE103" s="278" t="s">
        <v>828</v>
      </c>
      <c r="GF103" s="278" t="s">
        <v>743</v>
      </c>
      <c r="GG103" s="25"/>
    </row>
    <row r="104" spans="1:189" s="19" customFormat="1" ht="25.5" x14ac:dyDescent="0.2">
      <c r="A104" s="290">
        <v>95</v>
      </c>
      <c r="B104" s="78" t="s">
        <v>142</v>
      </c>
      <c r="C104" s="77" t="s">
        <v>474</v>
      </c>
      <c r="D104" s="123">
        <v>1</v>
      </c>
      <c r="E104" s="309" t="s">
        <v>32</v>
      </c>
      <c r="F104" s="315">
        <v>4093.6</v>
      </c>
      <c r="G104" s="123">
        <v>10</v>
      </c>
      <c r="H104" s="86">
        <f t="shared" si="221"/>
        <v>40936</v>
      </c>
      <c r="I104" s="86"/>
      <c r="J104" s="86"/>
      <c r="K104" s="279">
        <f t="shared" si="256"/>
        <v>0</v>
      </c>
      <c r="L104" s="86">
        <f t="shared" si="222"/>
        <v>0</v>
      </c>
      <c r="M104" s="277">
        <f t="shared" si="174"/>
        <v>0</v>
      </c>
      <c r="N104" s="277">
        <f t="shared" si="223"/>
        <v>0</v>
      </c>
      <c r="O104" s="278" t="str">
        <f t="shared" si="175"/>
        <v>NO OFERTADO</v>
      </c>
      <c r="P104" s="278"/>
      <c r="Q104" s="278" t="s">
        <v>743</v>
      </c>
      <c r="R104" s="278"/>
      <c r="S104" s="284"/>
      <c r="T104" s="279"/>
      <c r="U104" s="86"/>
      <c r="V104" s="277">
        <f t="shared" si="176"/>
        <v>0</v>
      </c>
      <c r="W104" s="277">
        <f t="shared" si="224"/>
        <v>0</v>
      </c>
      <c r="X104" s="278" t="str">
        <f t="shared" si="177"/>
        <v>NO OFERTADO</v>
      </c>
      <c r="Y104" s="278">
        <v>0</v>
      </c>
      <c r="Z104" s="314" t="s">
        <v>743</v>
      </c>
      <c r="AA104" s="311" t="s">
        <v>935</v>
      </c>
      <c r="AB104" s="86">
        <v>4307</v>
      </c>
      <c r="AC104" s="279">
        <v>818</v>
      </c>
      <c r="AD104" s="285">
        <f t="shared" si="243"/>
        <v>5125</v>
      </c>
      <c r="AE104" s="277">
        <f t="shared" si="131"/>
        <v>5125</v>
      </c>
      <c r="AF104" s="277">
        <f t="shared" si="178"/>
        <v>51250</v>
      </c>
      <c r="AG104" s="278" t="str">
        <f t="shared" si="179"/>
        <v>NO CUMPLE</v>
      </c>
      <c r="AH104" s="278" t="s">
        <v>828</v>
      </c>
      <c r="AI104" s="278" t="s">
        <v>743</v>
      </c>
      <c r="AJ104" s="86"/>
      <c r="AK104" s="86"/>
      <c r="AL104" s="279"/>
      <c r="AM104" s="86">
        <f t="shared" si="225"/>
        <v>0</v>
      </c>
      <c r="AN104" s="277">
        <f t="shared" si="180"/>
        <v>0</v>
      </c>
      <c r="AO104" s="277">
        <f t="shared" si="181"/>
        <v>0</v>
      </c>
      <c r="AP104" s="278" t="str">
        <f t="shared" si="182"/>
        <v>NO OFERTADO</v>
      </c>
      <c r="AQ104" s="278"/>
      <c r="AR104" s="278" t="s">
        <v>743</v>
      </c>
      <c r="AS104" s="86" t="s">
        <v>756</v>
      </c>
      <c r="AT104" s="86">
        <v>3440</v>
      </c>
      <c r="AU104" s="279">
        <v>654</v>
      </c>
      <c r="AV104" s="86">
        <f t="shared" si="277"/>
        <v>4094</v>
      </c>
      <c r="AW104" s="277">
        <f t="shared" si="183"/>
        <v>4094</v>
      </c>
      <c r="AX104" s="277">
        <f t="shared" si="244"/>
        <v>40940</v>
      </c>
      <c r="AY104" s="278" t="str">
        <f t="shared" si="184"/>
        <v>CUMPLE</v>
      </c>
      <c r="AZ104" s="278" t="s">
        <v>828</v>
      </c>
      <c r="BA104" s="278" t="s">
        <v>822</v>
      </c>
      <c r="BB104" s="86"/>
      <c r="BC104" s="86"/>
      <c r="BD104" s="279"/>
      <c r="BE104" s="86">
        <f t="shared" si="226"/>
        <v>0</v>
      </c>
      <c r="BF104" s="277">
        <f t="shared" si="185"/>
        <v>0</v>
      </c>
      <c r="BG104" s="277">
        <f t="shared" si="227"/>
        <v>0</v>
      </c>
      <c r="BH104" s="278" t="str">
        <f t="shared" si="186"/>
        <v>NO OFERTADO</v>
      </c>
      <c r="BI104" s="278">
        <v>0</v>
      </c>
      <c r="BJ104" s="278" t="s">
        <v>743</v>
      </c>
      <c r="BK104" s="86"/>
      <c r="BL104" s="86"/>
      <c r="BM104" s="276"/>
      <c r="BN104" s="280">
        <f t="shared" si="278"/>
        <v>0</v>
      </c>
      <c r="BO104" s="281">
        <f t="shared" si="187"/>
        <v>0</v>
      </c>
      <c r="BP104" s="281">
        <f t="shared" si="188"/>
        <v>0</v>
      </c>
      <c r="BQ104" s="278" t="str">
        <f t="shared" si="254"/>
        <v>NO OFERTADO</v>
      </c>
      <c r="BR104" s="278">
        <f>VLOOKUP(B104,'[1]ANEXO TECNICO'!$B$3:$P$334,15,0)</f>
        <v>0</v>
      </c>
      <c r="BS104" s="278" t="s">
        <v>743</v>
      </c>
      <c r="BT104" s="280"/>
      <c r="BU104" s="280"/>
      <c r="BV104" s="282"/>
      <c r="BW104" s="280"/>
      <c r="BX104" s="277">
        <v>0</v>
      </c>
      <c r="BY104" s="277">
        <f t="shared" si="189"/>
        <v>0</v>
      </c>
      <c r="BZ104" s="278" t="str">
        <f t="shared" si="190"/>
        <v>NO OFERTADO</v>
      </c>
      <c r="CA104" s="278"/>
      <c r="CB104" s="278" t="s">
        <v>743</v>
      </c>
      <c r="CC104" s="283"/>
      <c r="CD104" s="283"/>
      <c r="CE104" s="276"/>
      <c r="CF104" s="86">
        <f t="shared" si="279"/>
        <v>0</v>
      </c>
      <c r="CG104" s="277">
        <f t="shared" si="228"/>
        <v>0</v>
      </c>
      <c r="CH104" s="277">
        <f t="shared" si="191"/>
        <v>0</v>
      </c>
      <c r="CI104" s="278" t="str">
        <f t="shared" si="192"/>
        <v>NO OFERTADO</v>
      </c>
      <c r="CJ104" s="278"/>
      <c r="CK104" s="278" t="s">
        <v>743</v>
      </c>
      <c r="CL104" s="86"/>
      <c r="CM104" s="86"/>
      <c r="CN104" s="276"/>
      <c r="CO104" s="86">
        <f t="shared" si="280"/>
        <v>0</v>
      </c>
      <c r="CP104" s="277">
        <f t="shared" si="193"/>
        <v>0</v>
      </c>
      <c r="CQ104" s="277">
        <f t="shared" si="194"/>
        <v>0</v>
      </c>
      <c r="CR104" s="278" t="str">
        <f t="shared" si="195"/>
        <v>NO OFERTADO</v>
      </c>
      <c r="CS104" s="278"/>
      <c r="CT104" s="278" t="s">
        <v>743</v>
      </c>
      <c r="CU104" s="86"/>
      <c r="CV104" s="280"/>
      <c r="CW104" s="282"/>
      <c r="CX104" s="280">
        <f t="shared" si="281"/>
        <v>0</v>
      </c>
      <c r="CY104" s="281">
        <f t="shared" si="196"/>
        <v>0</v>
      </c>
      <c r="CZ104" s="281">
        <f t="shared" si="197"/>
        <v>0</v>
      </c>
      <c r="DA104" s="278" t="str">
        <f t="shared" si="198"/>
        <v>NO OFERTADO</v>
      </c>
      <c r="DB104" s="278"/>
      <c r="DC104" s="278" t="s">
        <v>743</v>
      </c>
      <c r="DD104" s="86"/>
      <c r="DE104" s="86"/>
      <c r="DF104" s="276"/>
      <c r="DG104" s="86">
        <f t="shared" si="282"/>
        <v>0</v>
      </c>
      <c r="DH104" s="277">
        <f t="shared" si="199"/>
        <v>0</v>
      </c>
      <c r="DI104" s="277">
        <f t="shared" si="229"/>
        <v>0</v>
      </c>
      <c r="DJ104" s="278" t="str">
        <f t="shared" si="230"/>
        <v>NO OFERTADO</v>
      </c>
      <c r="DK104" s="278"/>
      <c r="DL104" s="278" t="s">
        <v>743</v>
      </c>
      <c r="DM104" s="86"/>
      <c r="DN104" s="86"/>
      <c r="DO104" s="276"/>
      <c r="DP104" s="86">
        <v>0</v>
      </c>
      <c r="DQ104" s="277">
        <f t="shared" si="200"/>
        <v>0</v>
      </c>
      <c r="DR104" s="277">
        <f t="shared" si="201"/>
        <v>0</v>
      </c>
      <c r="DS104" s="278" t="str">
        <f t="shared" si="202"/>
        <v>NO OFERTADO</v>
      </c>
      <c r="DT104" s="278"/>
      <c r="DU104" s="278" t="s">
        <v>743</v>
      </c>
      <c r="DV104" s="86" t="s">
        <v>44</v>
      </c>
      <c r="DW104" s="280">
        <v>7373</v>
      </c>
      <c r="DX104" s="288">
        <v>1400.8700000000001</v>
      </c>
      <c r="DY104" s="280">
        <f t="shared" si="283"/>
        <v>8773.8700000000008</v>
      </c>
      <c r="DZ104" s="281">
        <f t="shared" si="203"/>
        <v>8773.8700000000008</v>
      </c>
      <c r="EA104" s="281">
        <f t="shared" si="231"/>
        <v>87738.700000000012</v>
      </c>
      <c r="EB104" s="278" t="str">
        <f t="shared" si="204"/>
        <v>NO CUMPLE</v>
      </c>
      <c r="EC104" s="278" t="s">
        <v>829</v>
      </c>
      <c r="ED104" s="278" t="s">
        <v>743</v>
      </c>
      <c r="EE104" s="86" t="s">
        <v>953</v>
      </c>
      <c r="EF104" s="86">
        <v>4352.1008403361348</v>
      </c>
      <c r="EG104" s="279">
        <v>826.89915966386559</v>
      </c>
      <c r="EH104" s="86">
        <f t="shared" si="284"/>
        <v>5179</v>
      </c>
      <c r="EI104" s="277">
        <f t="shared" si="205"/>
        <v>5179</v>
      </c>
      <c r="EJ104" s="277">
        <f t="shared" si="241"/>
        <v>51790</v>
      </c>
      <c r="EK104" s="278" t="str">
        <f t="shared" si="206"/>
        <v>NO CUMPLE</v>
      </c>
      <c r="EL104" s="278" t="s">
        <v>828</v>
      </c>
      <c r="EM104" s="278" t="s">
        <v>743</v>
      </c>
      <c r="EN104" s="86"/>
      <c r="EO104" s="86"/>
      <c r="EP104" s="276"/>
      <c r="EQ104" s="86">
        <v>0</v>
      </c>
      <c r="ER104" s="277">
        <f t="shared" si="207"/>
        <v>0</v>
      </c>
      <c r="ES104" s="277">
        <f t="shared" si="208"/>
        <v>0</v>
      </c>
      <c r="ET104" s="278" t="str">
        <f t="shared" si="209"/>
        <v>NO OFERTADO</v>
      </c>
      <c r="EU104" s="278"/>
      <c r="EV104" s="278" t="s">
        <v>743</v>
      </c>
      <c r="EW104" s="86">
        <v>0</v>
      </c>
      <c r="EX104" s="86">
        <v>0</v>
      </c>
      <c r="EY104" s="276">
        <v>0</v>
      </c>
      <c r="EZ104" s="86">
        <v>0</v>
      </c>
      <c r="FA104" s="277">
        <f t="shared" si="210"/>
        <v>0</v>
      </c>
      <c r="FB104" s="277">
        <f t="shared" si="211"/>
        <v>0</v>
      </c>
      <c r="FC104" s="278" t="str">
        <f t="shared" si="212"/>
        <v>NO OFERTADO</v>
      </c>
      <c r="FD104" s="278"/>
      <c r="FE104" s="278" t="s">
        <v>743</v>
      </c>
      <c r="FF104" s="86">
        <v>0</v>
      </c>
      <c r="FG104" s="86"/>
      <c r="FH104" s="279">
        <v>0</v>
      </c>
      <c r="FI104" s="86">
        <v>0</v>
      </c>
      <c r="FJ104" s="277">
        <f t="shared" si="213"/>
        <v>0</v>
      </c>
      <c r="FK104" s="277">
        <f t="shared" si="232"/>
        <v>0</v>
      </c>
      <c r="FL104" s="278" t="str">
        <f t="shared" si="214"/>
        <v>NO OFERTADO</v>
      </c>
      <c r="FM104" s="278"/>
      <c r="FN104" s="278" t="s">
        <v>743</v>
      </c>
      <c r="FO104" s="86"/>
      <c r="FP104" s="86"/>
      <c r="FQ104" s="279"/>
      <c r="FR104" s="86">
        <f t="shared" si="285"/>
        <v>0</v>
      </c>
      <c r="FS104" s="277">
        <f t="shared" si="215"/>
        <v>0</v>
      </c>
      <c r="FT104" s="277">
        <f t="shared" si="216"/>
        <v>0</v>
      </c>
      <c r="FU104" s="278" t="str">
        <f t="shared" si="217"/>
        <v>NO OFERTADO</v>
      </c>
      <c r="FV104" s="278">
        <v>0</v>
      </c>
      <c r="FW104" s="278" t="s">
        <v>743</v>
      </c>
      <c r="FX104" s="86" t="s">
        <v>44</v>
      </c>
      <c r="FY104" s="86">
        <f t="shared" si="266"/>
        <v>4142.0168067226896</v>
      </c>
      <c r="FZ104" s="279">
        <f t="shared" si="267"/>
        <v>786.98319327731099</v>
      </c>
      <c r="GA104" s="86">
        <v>4929</v>
      </c>
      <c r="GB104" s="277">
        <f t="shared" si="218"/>
        <v>4929</v>
      </c>
      <c r="GC104" s="277">
        <f t="shared" si="219"/>
        <v>49290</v>
      </c>
      <c r="GD104" s="278" t="str">
        <f t="shared" si="220"/>
        <v>NO CUMPLE</v>
      </c>
      <c r="GE104" s="278" t="s">
        <v>828</v>
      </c>
      <c r="GF104" s="278" t="s">
        <v>743</v>
      </c>
      <c r="GG104" s="25"/>
    </row>
    <row r="105" spans="1:189" s="19" customFormat="1" ht="25.5" x14ac:dyDescent="0.2">
      <c r="A105" s="275">
        <v>96</v>
      </c>
      <c r="B105" s="78" t="s">
        <v>143</v>
      </c>
      <c r="C105" s="77" t="s">
        <v>475</v>
      </c>
      <c r="D105" s="123">
        <v>1</v>
      </c>
      <c r="E105" s="309" t="s">
        <v>32</v>
      </c>
      <c r="F105" s="315">
        <v>215366.0453</v>
      </c>
      <c r="G105" s="123">
        <v>2</v>
      </c>
      <c r="H105" s="86">
        <f t="shared" si="221"/>
        <v>430732.0906</v>
      </c>
      <c r="I105" s="86"/>
      <c r="J105" s="86"/>
      <c r="K105" s="279">
        <f t="shared" si="256"/>
        <v>0</v>
      </c>
      <c r="L105" s="86">
        <f t="shared" si="222"/>
        <v>0</v>
      </c>
      <c r="M105" s="277">
        <f t="shared" si="174"/>
        <v>0</v>
      </c>
      <c r="N105" s="277">
        <f t="shared" si="223"/>
        <v>0</v>
      </c>
      <c r="O105" s="278" t="str">
        <f t="shared" si="175"/>
        <v>NO OFERTADO</v>
      </c>
      <c r="P105" s="278"/>
      <c r="Q105" s="278" t="s">
        <v>743</v>
      </c>
      <c r="R105" s="278"/>
      <c r="S105" s="284"/>
      <c r="T105" s="279"/>
      <c r="U105" s="86"/>
      <c r="V105" s="277">
        <f t="shared" si="176"/>
        <v>0</v>
      </c>
      <c r="W105" s="277">
        <f t="shared" si="224"/>
        <v>0</v>
      </c>
      <c r="X105" s="278" t="str">
        <f t="shared" si="177"/>
        <v>NO OFERTADO</v>
      </c>
      <c r="Y105" s="278">
        <v>0</v>
      </c>
      <c r="Z105" s="314" t="s">
        <v>743</v>
      </c>
      <c r="AA105" s="311"/>
      <c r="AB105" s="86"/>
      <c r="AC105" s="276"/>
      <c r="AD105" s="86">
        <f t="shared" si="243"/>
        <v>0</v>
      </c>
      <c r="AE105" s="277">
        <f t="shared" si="131"/>
        <v>0</v>
      </c>
      <c r="AF105" s="277">
        <f t="shared" si="178"/>
        <v>0</v>
      </c>
      <c r="AG105" s="278" t="str">
        <f t="shared" si="179"/>
        <v>NO OFERTADO</v>
      </c>
      <c r="AH105" s="278"/>
      <c r="AI105" s="278" t="s">
        <v>743</v>
      </c>
      <c r="AJ105" s="86"/>
      <c r="AK105" s="86"/>
      <c r="AL105" s="279"/>
      <c r="AM105" s="86">
        <f t="shared" si="225"/>
        <v>0</v>
      </c>
      <c r="AN105" s="277">
        <f t="shared" si="180"/>
        <v>0</v>
      </c>
      <c r="AO105" s="277">
        <f t="shared" si="181"/>
        <v>0</v>
      </c>
      <c r="AP105" s="278" t="str">
        <f t="shared" si="182"/>
        <v>NO OFERTADO</v>
      </c>
      <c r="AQ105" s="278"/>
      <c r="AR105" s="278" t="s">
        <v>743</v>
      </c>
      <c r="AS105" s="86"/>
      <c r="AT105" s="86"/>
      <c r="AU105" s="276"/>
      <c r="AV105" s="86">
        <f t="shared" si="277"/>
        <v>0</v>
      </c>
      <c r="AW105" s="277">
        <f t="shared" si="183"/>
        <v>0</v>
      </c>
      <c r="AX105" s="277">
        <f t="shared" si="244"/>
        <v>0</v>
      </c>
      <c r="AY105" s="278" t="str">
        <f t="shared" si="184"/>
        <v>NO OFERTADO</v>
      </c>
      <c r="AZ105" s="278"/>
      <c r="BA105" s="278" t="s">
        <v>743</v>
      </c>
      <c r="BB105" s="86"/>
      <c r="BC105" s="86"/>
      <c r="BD105" s="279"/>
      <c r="BE105" s="86">
        <f t="shared" si="226"/>
        <v>0</v>
      </c>
      <c r="BF105" s="277">
        <f t="shared" si="185"/>
        <v>0</v>
      </c>
      <c r="BG105" s="277">
        <f t="shared" si="227"/>
        <v>0</v>
      </c>
      <c r="BH105" s="278" t="str">
        <f t="shared" si="186"/>
        <v>NO OFERTADO</v>
      </c>
      <c r="BI105" s="278">
        <v>0</v>
      </c>
      <c r="BJ105" s="278" t="s">
        <v>743</v>
      </c>
      <c r="BK105" s="86"/>
      <c r="BL105" s="86"/>
      <c r="BM105" s="276"/>
      <c r="BN105" s="280">
        <f t="shared" si="278"/>
        <v>0</v>
      </c>
      <c r="BO105" s="281">
        <f t="shared" si="187"/>
        <v>0</v>
      </c>
      <c r="BP105" s="281">
        <f t="shared" si="188"/>
        <v>0</v>
      </c>
      <c r="BQ105" s="278" t="str">
        <f t="shared" si="254"/>
        <v>NO OFERTADO</v>
      </c>
      <c r="BR105" s="278">
        <f>VLOOKUP(B105,'[1]ANEXO TECNICO'!$B$3:$P$334,15,0)</f>
        <v>0</v>
      </c>
      <c r="BS105" s="278" t="s">
        <v>743</v>
      </c>
      <c r="BT105" s="280"/>
      <c r="BU105" s="280"/>
      <c r="BV105" s="282"/>
      <c r="BW105" s="280"/>
      <c r="BX105" s="277">
        <v>0</v>
      </c>
      <c r="BY105" s="277">
        <f t="shared" si="189"/>
        <v>0</v>
      </c>
      <c r="BZ105" s="278" t="str">
        <f t="shared" si="190"/>
        <v>NO OFERTADO</v>
      </c>
      <c r="CA105" s="278"/>
      <c r="CB105" s="278" t="s">
        <v>743</v>
      </c>
      <c r="CC105" s="283"/>
      <c r="CD105" s="283"/>
      <c r="CE105" s="276"/>
      <c r="CF105" s="86">
        <f t="shared" si="279"/>
        <v>0</v>
      </c>
      <c r="CG105" s="277">
        <f t="shared" si="228"/>
        <v>0</v>
      </c>
      <c r="CH105" s="277">
        <f t="shared" si="191"/>
        <v>0</v>
      </c>
      <c r="CI105" s="278" t="str">
        <f t="shared" si="192"/>
        <v>NO OFERTADO</v>
      </c>
      <c r="CJ105" s="278"/>
      <c r="CK105" s="278" t="s">
        <v>743</v>
      </c>
      <c r="CL105" s="86"/>
      <c r="CM105" s="86"/>
      <c r="CN105" s="276"/>
      <c r="CO105" s="86">
        <f t="shared" si="280"/>
        <v>0</v>
      </c>
      <c r="CP105" s="277">
        <f t="shared" si="193"/>
        <v>0</v>
      </c>
      <c r="CQ105" s="277">
        <f t="shared" si="194"/>
        <v>0</v>
      </c>
      <c r="CR105" s="278" t="str">
        <f t="shared" si="195"/>
        <v>NO OFERTADO</v>
      </c>
      <c r="CS105" s="278"/>
      <c r="CT105" s="278" t="s">
        <v>743</v>
      </c>
      <c r="CU105" s="86"/>
      <c r="CV105" s="280"/>
      <c r="CW105" s="282"/>
      <c r="CX105" s="280">
        <f t="shared" si="281"/>
        <v>0</v>
      </c>
      <c r="CY105" s="281">
        <f t="shared" si="196"/>
        <v>0</v>
      </c>
      <c r="CZ105" s="281">
        <f t="shared" si="197"/>
        <v>0</v>
      </c>
      <c r="DA105" s="278" t="str">
        <f t="shared" si="198"/>
        <v>NO OFERTADO</v>
      </c>
      <c r="DB105" s="278"/>
      <c r="DC105" s="278" t="s">
        <v>743</v>
      </c>
      <c r="DD105" s="86"/>
      <c r="DE105" s="86"/>
      <c r="DF105" s="276"/>
      <c r="DG105" s="86">
        <f t="shared" si="282"/>
        <v>0</v>
      </c>
      <c r="DH105" s="277">
        <f t="shared" si="199"/>
        <v>0</v>
      </c>
      <c r="DI105" s="277">
        <f t="shared" si="229"/>
        <v>0</v>
      </c>
      <c r="DJ105" s="278" t="str">
        <f t="shared" si="230"/>
        <v>NO OFERTADO</v>
      </c>
      <c r="DK105" s="278"/>
      <c r="DL105" s="278" t="s">
        <v>743</v>
      </c>
      <c r="DM105" s="86"/>
      <c r="DN105" s="86"/>
      <c r="DO105" s="276"/>
      <c r="DP105" s="86">
        <v>0</v>
      </c>
      <c r="DQ105" s="277">
        <f t="shared" si="200"/>
        <v>0</v>
      </c>
      <c r="DR105" s="277">
        <f t="shared" si="201"/>
        <v>0</v>
      </c>
      <c r="DS105" s="278" t="str">
        <f t="shared" si="202"/>
        <v>NO OFERTADO</v>
      </c>
      <c r="DT105" s="278"/>
      <c r="DU105" s="278" t="s">
        <v>743</v>
      </c>
      <c r="DV105" s="86"/>
      <c r="DW105" s="86"/>
      <c r="DX105" s="279"/>
      <c r="DY105" s="86">
        <f t="shared" si="283"/>
        <v>0</v>
      </c>
      <c r="DZ105" s="277">
        <f t="shared" si="203"/>
        <v>0</v>
      </c>
      <c r="EA105" s="277">
        <f t="shared" si="231"/>
        <v>0</v>
      </c>
      <c r="EB105" s="278" t="str">
        <f t="shared" si="204"/>
        <v>NO OFERTADO</v>
      </c>
      <c r="EC105" s="278"/>
      <c r="ED105" s="278" t="s">
        <v>743</v>
      </c>
      <c r="EE105" s="86" t="s">
        <v>953</v>
      </c>
      <c r="EF105" s="86">
        <v>227659.66386554623</v>
      </c>
      <c r="EG105" s="279">
        <v>43255.336134453784</v>
      </c>
      <c r="EH105" s="86">
        <f t="shared" si="284"/>
        <v>270915</v>
      </c>
      <c r="EI105" s="277">
        <f t="shared" si="205"/>
        <v>270915</v>
      </c>
      <c r="EJ105" s="277">
        <f t="shared" si="241"/>
        <v>541830</v>
      </c>
      <c r="EK105" s="278" t="str">
        <f t="shared" si="206"/>
        <v>NO CUMPLE</v>
      </c>
      <c r="EL105" s="278" t="s">
        <v>828</v>
      </c>
      <c r="EM105" s="278" t="s">
        <v>743</v>
      </c>
      <c r="EN105" s="86"/>
      <c r="EO105" s="86"/>
      <c r="EP105" s="276"/>
      <c r="EQ105" s="86">
        <v>0</v>
      </c>
      <c r="ER105" s="277">
        <f t="shared" si="207"/>
        <v>0</v>
      </c>
      <c r="ES105" s="277">
        <f t="shared" si="208"/>
        <v>0</v>
      </c>
      <c r="ET105" s="278" t="str">
        <f t="shared" si="209"/>
        <v>NO OFERTADO</v>
      </c>
      <c r="EU105" s="278"/>
      <c r="EV105" s="278" t="s">
        <v>743</v>
      </c>
      <c r="EW105" s="86">
        <v>0</v>
      </c>
      <c r="EX105" s="86">
        <v>0</v>
      </c>
      <c r="EY105" s="276">
        <v>0</v>
      </c>
      <c r="EZ105" s="86">
        <v>0</v>
      </c>
      <c r="FA105" s="277">
        <f t="shared" si="210"/>
        <v>0</v>
      </c>
      <c r="FB105" s="277">
        <f t="shared" si="211"/>
        <v>0</v>
      </c>
      <c r="FC105" s="278" t="str">
        <f t="shared" si="212"/>
        <v>NO OFERTADO</v>
      </c>
      <c r="FD105" s="278"/>
      <c r="FE105" s="278" t="s">
        <v>743</v>
      </c>
      <c r="FF105" s="86">
        <v>0</v>
      </c>
      <c r="FG105" s="86"/>
      <c r="FH105" s="279">
        <v>0</v>
      </c>
      <c r="FI105" s="86">
        <v>0</v>
      </c>
      <c r="FJ105" s="277">
        <f t="shared" si="213"/>
        <v>0</v>
      </c>
      <c r="FK105" s="277">
        <f t="shared" si="232"/>
        <v>0</v>
      </c>
      <c r="FL105" s="278" t="str">
        <f t="shared" si="214"/>
        <v>NO OFERTADO</v>
      </c>
      <c r="FM105" s="278"/>
      <c r="FN105" s="278" t="s">
        <v>743</v>
      </c>
      <c r="FO105" s="86"/>
      <c r="FP105" s="86"/>
      <c r="FQ105" s="279"/>
      <c r="FR105" s="86">
        <f t="shared" si="285"/>
        <v>0</v>
      </c>
      <c r="FS105" s="277">
        <f t="shared" si="215"/>
        <v>0</v>
      </c>
      <c r="FT105" s="277">
        <f t="shared" si="216"/>
        <v>0</v>
      </c>
      <c r="FU105" s="278" t="str">
        <f t="shared" si="217"/>
        <v>NO OFERTADO</v>
      </c>
      <c r="FV105" s="278">
        <v>0</v>
      </c>
      <c r="FW105" s="278" t="s">
        <v>743</v>
      </c>
      <c r="FX105" s="86"/>
      <c r="FY105" s="86"/>
      <c r="FZ105" s="279"/>
      <c r="GA105" s="86"/>
      <c r="GB105" s="277">
        <f t="shared" si="218"/>
        <v>0</v>
      </c>
      <c r="GC105" s="277">
        <f t="shared" si="219"/>
        <v>0</v>
      </c>
      <c r="GD105" s="278" t="str">
        <f t="shared" si="220"/>
        <v>NO OFERTADO</v>
      </c>
      <c r="GE105" s="278"/>
      <c r="GF105" s="278" t="s">
        <v>743</v>
      </c>
      <c r="GG105" s="25"/>
    </row>
    <row r="106" spans="1:189" s="19" customFormat="1" x14ac:dyDescent="0.2">
      <c r="A106" s="290">
        <v>97</v>
      </c>
      <c r="B106" s="78" t="s">
        <v>144</v>
      </c>
      <c r="C106" s="77" t="s">
        <v>476</v>
      </c>
      <c r="D106" s="123">
        <v>1</v>
      </c>
      <c r="E106" s="309" t="s">
        <v>32</v>
      </c>
      <c r="F106" s="315">
        <v>490875</v>
      </c>
      <c r="G106" s="123">
        <v>17</v>
      </c>
      <c r="H106" s="86">
        <f t="shared" si="221"/>
        <v>8344875</v>
      </c>
      <c r="I106" s="86"/>
      <c r="J106" s="86"/>
      <c r="K106" s="279">
        <f t="shared" si="256"/>
        <v>0</v>
      </c>
      <c r="L106" s="86">
        <f t="shared" si="222"/>
        <v>0</v>
      </c>
      <c r="M106" s="277">
        <f t="shared" si="174"/>
        <v>0</v>
      </c>
      <c r="N106" s="277">
        <f t="shared" si="223"/>
        <v>0</v>
      </c>
      <c r="O106" s="278" t="str">
        <f t="shared" si="175"/>
        <v>NO OFERTADO</v>
      </c>
      <c r="P106" s="278"/>
      <c r="Q106" s="278" t="s">
        <v>743</v>
      </c>
      <c r="R106" s="278"/>
      <c r="S106" s="284"/>
      <c r="T106" s="279"/>
      <c r="U106" s="86"/>
      <c r="V106" s="277">
        <f t="shared" si="176"/>
        <v>0</v>
      </c>
      <c r="W106" s="277">
        <f t="shared" si="224"/>
        <v>0</v>
      </c>
      <c r="X106" s="278" t="str">
        <f t="shared" si="177"/>
        <v>NO OFERTADO</v>
      </c>
      <c r="Y106" s="278">
        <v>0</v>
      </c>
      <c r="Z106" s="314" t="s">
        <v>743</v>
      </c>
      <c r="AA106" s="311"/>
      <c r="AB106" s="86"/>
      <c r="AC106" s="276"/>
      <c r="AD106" s="86">
        <f t="shared" si="243"/>
        <v>0</v>
      </c>
      <c r="AE106" s="277">
        <f t="shared" si="131"/>
        <v>0</v>
      </c>
      <c r="AF106" s="277">
        <f t="shared" si="178"/>
        <v>0</v>
      </c>
      <c r="AG106" s="278" t="str">
        <f t="shared" si="179"/>
        <v>NO OFERTADO</v>
      </c>
      <c r="AH106" s="278"/>
      <c r="AI106" s="278" t="s">
        <v>743</v>
      </c>
      <c r="AJ106" s="86"/>
      <c r="AK106" s="86"/>
      <c r="AL106" s="279"/>
      <c r="AM106" s="86">
        <f t="shared" si="225"/>
        <v>0</v>
      </c>
      <c r="AN106" s="277">
        <f t="shared" si="180"/>
        <v>0</v>
      </c>
      <c r="AO106" s="277">
        <f t="shared" si="181"/>
        <v>0</v>
      </c>
      <c r="AP106" s="278" t="str">
        <f t="shared" si="182"/>
        <v>NO OFERTADO</v>
      </c>
      <c r="AQ106" s="278"/>
      <c r="AR106" s="278" t="s">
        <v>743</v>
      </c>
      <c r="AS106" s="86"/>
      <c r="AT106" s="86"/>
      <c r="AU106" s="276"/>
      <c r="AV106" s="86">
        <f t="shared" si="277"/>
        <v>0</v>
      </c>
      <c r="AW106" s="277">
        <f t="shared" si="183"/>
        <v>0</v>
      </c>
      <c r="AX106" s="277">
        <f t="shared" si="244"/>
        <v>0</v>
      </c>
      <c r="AY106" s="278" t="str">
        <f t="shared" si="184"/>
        <v>NO OFERTADO</v>
      </c>
      <c r="AZ106" s="278"/>
      <c r="BA106" s="278" t="s">
        <v>743</v>
      </c>
      <c r="BB106" s="86"/>
      <c r="BC106" s="86"/>
      <c r="BD106" s="279"/>
      <c r="BE106" s="86">
        <f t="shared" si="226"/>
        <v>0</v>
      </c>
      <c r="BF106" s="277">
        <f t="shared" si="185"/>
        <v>0</v>
      </c>
      <c r="BG106" s="277">
        <f t="shared" si="227"/>
        <v>0</v>
      </c>
      <c r="BH106" s="278" t="str">
        <f t="shared" si="186"/>
        <v>NO OFERTADO</v>
      </c>
      <c r="BI106" s="278">
        <v>0</v>
      </c>
      <c r="BJ106" s="278" t="s">
        <v>743</v>
      </c>
      <c r="BK106" s="86"/>
      <c r="BL106" s="86"/>
      <c r="BM106" s="276"/>
      <c r="BN106" s="280">
        <f t="shared" si="278"/>
        <v>0</v>
      </c>
      <c r="BO106" s="281">
        <f t="shared" si="187"/>
        <v>0</v>
      </c>
      <c r="BP106" s="281">
        <f t="shared" si="188"/>
        <v>0</v>
      </c>
      <c r="BQ106" s="278" t="str">
        <f t="shared" si="254"/>
        <v>NO OFERTADO</v>
      </c>
      <c r="BR106" s="278">
        <f>VLOOKUP(B106,'[1]ANEXO TECNICO'!$B$3:$P$334,15,0)</f>
        <v>0</v>
      </c>
      <c r="BS106" s="278" t="s">
        <v>743</v>
      </c>
      <c r="BT106" s="280"/>
      <c r="BU106" s="280"/>
      <c r="BV106" s="282"/>
      <c r="BW106" s="280"/>
      <c r="BX106" s="277">
        <v>0</v>
      </c>
      <c r="BY106" s="277">
        <f t="shared" si="189"/>
        <v>0</v>
      </c>
      <c r="BZ106" s="278" t="str">
        <f t="shared" si="190"/>
        <v>NO OFERTADO</v>
      </c>
      <c r="CA106" s="278"/>
      <c r="CB106" s="278" t="s">
        <v>743</v>
      </c>
      <c r="CC106" s="283"/>
      <c r="CD106" s="283"/>
      <c r="CE106" s="276"/>
      <c r="CF106" s="86">
        <f t="shared" si="279"/>
        <v>0</v>
      </c>
      <c r="CG106" s="277">
        <f t="shared" si="228"/>
        <v>0</v>
      </c>
      <c r="CH106" s="277">
        <f t="shared" si="191"/>
        <v>0</v>
      </c>
      <c r="CI106" s="278" t="str">
        <f t="shared" si="192"/>
        <v>NO OFERTADO</v>
      </c>
      <c r="CJ106" s="278"/>
      <c r="CK106" s="278" t="s">
        <v>743</v>
      </c>
      <c r="CL106" s="86"/>
      <c r="CM106" s="86"/>
      <c r="CN106" s="276"/>
      <c r="CO106" s="86">
        <f t="shared" si="280"/>
        <v>0</v>
      </c>
      <c r="CP106" s="277">
        <f t="shared" si="193"/>
        <v>0</v>
      </c>
      <c r="CQ106" s="277">
        <f t="shared" si="194"/>
        <v>0</v>
      </c>
      <c r="CR106" s="278" t="str">
        <f t="shared" si="195"/>
        <v>NO OFERTADO</v>
      </c>
      <c r="CS106" s="278"/>
      <c r="CT106" s="278" t="s">
        <v>743</v>
      </c>
      <c r="CU106" s="86"/>
      <c r="CV106" s="280"/>
      <c r="CW106" s="282"/>
      <c r="CX106" s="280">
        <f t="shared" si="281"/>
        <v>0</v>
      </c>
      <c r="CY106" s="281">
        <f t="shared" si="196"/>
        <v>0</v>
      </c>
      <c r="CZ106" s="281">
        <f t="shared" si="197"/>
        <v>0</v>
      </c>
      <c r="DA106" s="278" t="str">
        <f t="shared" si="198"/>
        <v>NO OFERTADO</v>
      </c>
      <c r="DB106" s="278"/>
      <c r="DC106" s="278" t="s">
        <v>743</v>
      </c>
      <c r="DD106" s="86"/>
      <c r="DE106" s="86"/>
      <c r="DF106" s="276"/>
      <c r="DG106" s="86">
        <f t="shared" si="282"/>
        <v>0</v>
      </c>
      <c r="DH106" s="277">
        <f t="shared" si="199"/>
        <v>0</v>
      </c>
      <c r="DI106" s="277">
        <f t="shared" si="229"/>
        <v>0</v>
      </c>
      <c r="DJ106" s="278" t="str">
        <f t="shared" si="230"/>
        <v>NO OFERTADO</v>
      </c>
      <c r="DK106" s="278"/>
      <c r="DL106" s="278" t="s">
        <v>743</v>
      </c>
      <c r="DM106" s="86"/>
      <c r="DN106" s="86"/>
      <c r="DO106" s="276"/>
      <c r="DP106" s="86">
        <v>0</v>
      </c>
      <c r="DQ106" s="277">
        <f t="shared" si="200"/>
        <v>0</v>
      </c>
      <c r="DR106" s="277">
        <f t="shared" si="201"/>
        <v>0</v>
      </c>
      <c r="DS106" s="278" t="str">
        <f t="shared" si="202"/>
        <v>NO OFERTADO</v>
      </c>
      <c r="DT106" s="278"/>
      <c r="DU106" s="278" t="s">
        <v>743</v>
      </c>
      <c r="DV106" s="86"/>
      <c r="DW106" s="86"/>
      <c r="DX106" s="279"/>
      <c r="DY106" s="86">
        <f t="shared" si="283"/>
        <v>0</v>
      </c>
      <c r="DZ106" s="277">
        <f t="shared" si="203"/>
        <v>0</v>
      </c>
      <c r="EA106" s="277">
        <f t="shared" si="231"/>
        <v>0</v>
      </c>
      <c r="EB106" s="278" t="str">
        <f t="shared" si="204"/>
        <v>NO OFERTADO</v>
      </c>
      <c r="EC106" s="278"/>
      <c r="ED106" s="278" t="s">
        <v>743</v>
      </c>
      <c r="EE106" s="86" t="s">
        <v>953</v>
      </c>
      <c r="EF106" s="86">
        <v>0</v>
      </c>
      <c r="EG106" s="279">
        <v>0</v>
      </c>
      <c r="EH106" s="86">
        <f t="shared" si="284"/>
        <v>0</v>
      </c>
      <c r="EI106" s="277">
        <f t="shared" si="205"/>
        <v>0</v>
      </c>
      <c r="EJ106" s="277">
        <f t="shared" si="241"/>
        <v>0</v>
      </c>
      <c r="EK106" s="278" t="str">
        <f t="shared" si="206"/>
        <v>NO OFERTADO</v>
      </c>
      <c r="EL106" s="278" t="s">
        <v>978</v>
      </c>
      <c r="EM106" s="278" t="s">
        <v>743</v>
      </c>
      <c r="EN106" s="86"/>
      <c r="EO106" s="86"/>
      <c r="EP106" s="276"/>
      <c r="EQ106" s="86">
        <v>0</v>
      </c>
      <c r="ER106" s="277">
        <f t="shared" si="207"/>
        <v>0</v>
      </c>
      <c r="ES106" s="277">
        <f t="shared" si="208"/>
        <v>0</v>
      </c>
      <c r="ET106" s="278" t="str">
        <f t="shared" si="209"/>
        <v>NO OFERTADO</v>
      </c>
      <c r="EU106" s="278"/>
      <c r="EV106" s="278" t="s">
        <v>743</v>
      </c>
      <c r="EW106" s="86">
        <v>0</v>
      </c>
      <c r="EX106" s="86">
        <v>0</v>
      </c>
      <c r="EY106" s="276">
        <v>0</v>
      </c>
      <c r="EZ106" s="86">
        <v>0</v>
      </c>
      <c r="FA106" s="277">
        <f t="shared" si="210"/>
        <v>0</v>
      </c>
      <c r="FB106" s="277">
        <f t="shared" si="211"/>
        <v>0</v>
      </c>
      <c r="FC106" s="278" t="str">
        <f t="shared" si="212"/>
        <v>NO OFERTADO</v>
      </c>
      <c r="FD106" s="278"/>
      <c r="FE106" s="278" t="s">
        <v>743</v>
      </c>
      <c r="FF106" s="86">
        <v>0</v>
      </c>
      <c r="FG106" s="86"/>
      <c r="FH106" s="279">
        <v>0</v>
      </c>
      <c r="FI106" s="86">
        <v>0</v>
      </c>
      <c r="FJ106" s="277">
        <f t="shared" si="213"/>
        <v>0</v>
      </c>
      <c r="FK106" s="277">
        <f t="shared" si="232"/>
        <v>0</v>
      </c>
      <c r="FL106" s="278" t="str">
        <f t="shared" si="214"/>
        <v>NO OFERTADO</v>
      </c>
      <c r="FM106" s="278"/>
      <c r="FN106" s="278" t="s">
        <v>743</v>
      </c>
      <c r="FO106" s="86"/>
      <c r="FP106" s="86"/>
      <c r="FQ106" s="279"/>
      <c r="FR106" s="86">
        <f t="shared" si="285"/>
        <v>0</v>
      </c>
      <c r="FS106" s="277">
        <f t="shared" si="215"/>
        <v>0</v>
      </c>
      <c r="FT106" s="277">
        <f t="shared" si="216"/>
        <v>0</v>
      </c>
      <c r="FU106" s="278" t="str">
        <f t="shared" si="217"/>
        <v>NO OFERTADO</v>
      </c>
      <c r="FV106" s="278">
        <v>0</v>
      </c>
      <c r="FW106" s="278" t="s">
        <v>743</v>
      </c>
      <c r="FX106" s="86"/>
      <c r="FY106" s="86"/>
      <c r="FZ106" s="279"/>
      <c r="GA106" s="86"/>
      <c r="GB106" s="277">
        <f t="shared" si="218"/>
        <v>0</v>
      </c>
      <c r="GC106" s="277">
        <f t="shared" si="219"/>
        <v>0</v>
      </c>
      <c r="GD106" s="278" t="str">
        <f t="shared" si="220"/>
        <v>NO OFERTADO</v>
      </c>
      <c r="GE106" s="278"/>
      <c r="GF106" s="278" t="s">
        <v>743</v>
      </c>
      <c r="GG106" s="25"/>
    </row>
    <row r="107" spans="1:189" s="19" customFormat="1" x14ac:dyDescent="0.2">
      <c r="A107" s="290">
        <v>98</v>
      </c>
      <c r="B107" s="78" t="s">
        <v>145</v>
      </c>
      <c r="C107" s="77" t="s">
        <v>477</v>
      </c>
      <c r="D107" s="123">
        <v>1</v>
      </c>
      <c r="E107" s="309" t="s">
        <v>32</v>
      </c>
      <c r="F107" s="315">
        <v>59202.5</v>
      </c>
      <c r="G107" s="123">
        <v>9</v>
      </c>
      <c r="H107" s="86">
        <f t="shared" si="221"/>
        <v>532822.5</v>
      </c>
      <c r="I107" s="86"/>
      <c r="J107" s="86"/>
      <c r="K107" s="279">
        <f t="shared" si="256"/>
        <v>0</v>
      </c>
      <c r="L107" s="86">
        <f t="shared" si="222"/>
        <v>0</v>
      </c>
      <c r="M107" s="277">
        <f t="shared" si="174"/>
        <v>0</v>
      </c>
      <c r="N107" s="277">
        <f t="shared" si="223"/>
        <v>0</v>
      </c>
      <c r="O107" s="278" t="str">
        <f t="shared" si="175"/>
        <v>NO OFERTADO</v>
      </c>
      <c r="P107" s="278"/>
      <c r="Q107" s="278" t="s">
        <v>743</v>
      </c>
      <c r="R107" s="278"/>
      <c r="S107" s="284"/>
      <c r="T107" s="279"/>
      <c r="U107" s="86"/>
      <c r="V107" s="277">
        <f t="shared" si="176"/>
        <v>0</v>
      </c>
      <c r="W107" s="277">
        <f t="shared" si="224"/>
        <v>0</v>
      </c>
      <c r="X107" s="278" t="str">
        <f t="shared" si="177"/>
        <v>NO OFERTADO</v>
      </c>
      <c r="Y107" s="278">
        <v>0</v>
      </c>
      <c r="Z107" s="314" t="s">
        <v>743</v>
      </c>
      <c r="AA107" s="311"/>
      <c r="AB107" s="86"/>
      <c r="AC107" s="276"/>
      <c r="AD107" s="86">
        <f t="shared" si="243"/>
        <v>0</v>
      </c>
      <c r="AE107" s="277">
        <f t="shared" si="131"/>
        <v>0</v>
      </c>
      <c r="AF107" s="277">
        <f t="shared" si="178"/>
        <v>0</v>
      </c>
      <c r="AG107" s="278" t="str">
        <f t="shared" si="179"/>
        <v>NO OFERTADO</v>
      </c>
      <c r="AH107" s="278"/>
      <c r="AI107" s="278" t="s">
        <v>743</v>
      </c>
      <c r="AJ107" s="86"/>
      <c r="AK107" s="86"/>
      <c r="AL107" s="279"/>
      <c r="AM107" s="86">
        <f t="shared" si="225"/>
        <v>0</v>
      </c>
      <c r="AN107" s="277">
        <f t="shared" si="180"/>
        <v>0</v>
      </c>
      <c r="AO107" s="277">
        <f t="shared" si="181"/>
        <v>0</v>
      </c>
      <c r="AP107" s="278" t="str">
        <f t="shared" si="182"/>
        <v>NO OFERTADO</v>
      </c>
      <c r="AQ107" s="278"/>
      <c r="AR107" s="278" t="s">
        <v>743</v>
      </c>
      <c r="AS107" s="86"/>
      <c r="AT107" s="86"/>
      <c r="AU107" s="276"/>
      <c r="AV107" s="86">
        <f t="shared" si="277"/>
        <v>0</v>
      </c>
      <c r="AW107" s="277">
        <f t="shared" si="183"/>
        <v>0</v>
      </c>
      <c r="AX107" s="277">
        <f t="shared" si="244"/>
        <v>0</v>
      </c>
      <c r="AY107" s="278" t="str">
        <f t="shared" si="184"/>
        <v>NO OFERTADO</v>
      </c>
      <c r="AZ107" s="278"/>
      <c r="BA107" s="278" t="s">
        <v>743</v>
      </c>
      <c r="BB107" s="86"/>
      <c r="BC107" s="86"/>
      <c r="BD107" s="279"/>
      <c r="BE107" s="86">
        <f t="shared" si="226"/>
        <v>0</v>
      </c>
      <c r="BF107" s="277">
        <f t="shared" si="185"/>
        <v>0</v>
      </c>
      <c r="BG107" s="277">
        <f t="shared" si="227"/>
        <v>0</v>
      </c>
      <c r="BH107" s="278" t="str">
        <f t="shared" si="186"/>
        <v>NO OFERTADO</v>
      </c>
      <c r="BI107" s="278">
        <v>0</v>
      </c>
      <c r="BJ107" s="278" t="s">
        <v>743</v>
      </c>
      <c r="BK107" s="86"/>
      <c r="BL107" s="86"/>
      <c r="BM107" s="276"/>
      <c r="BN107" s="280">
        <f t="shared" si="278"/>
        <v>0</v>
      </c>
      <c r="BO107" s="281">
        <f t="shared" si="187"/>
        <v>0</v>
      </c>
      <c r="BP107" s="281">
        <f t="shared" si="188"/>
        <v>0</v>
      </c>
      <c r="BQ107" s="278" t="str">
        <f t="shared" si="254"/>
        <v>NO OFERTADO</v>
      </c>
      <c r="BR107" s="278">
        <f>VLOOKUP(B107,'[1]ANEXO TECNICO'!$B$3:$P$334,15,0)</f>
        <v>0</v>
      </c>
      <c r="BS107" s="278" t="s">
        <v>743</v>
      </c>
      <c r="BT107" s="280"/>
      <c r="BU107" s="280"/>
      <c r="BV107" s="282"/>
      <c r="BW107" s="280"/>
      <c r="BX107" s="277">
        <v>0</v>
      </c>
      <c r="BY107" s="277">
        <f t="shared" si="189"/>
        <v>0</v>
      </c>
      <c r="BZ107" s="278" t="str">
        <f t="shared" si="190"/>
        <v>NO OFERTADO</v>
      </c>
      <c r="CA107" s="278"/>
      <c r="CB107" s="278" t="s">
        <v>743</v>
      </c>
      <c r="CC107" s="283"/>
      <c r="CD107" s="283"/>
      <c r="CE107" s="276"/>
      <c r="CF107" s="86">
        <f t="shared" si="279"/>
        <v>0</v>
      </c>
      <c r="CG107" s="277">
        <f t="shared" si="228"/>
        <v>0</v>
      </c>
      <c r="CH107" s="277">
        <f t="shared" si="191"/>
        <v>0</v>
      </c>
      <c r="CI107" s="278" t="str">
        <f t="shared" si="192"/>
        <v>NO OFERTADO</v>
      </c>
      <c r="CJ107" s="278"/>
      <c r="CK107" s="278" t="s">
        <v>743</v>
      </c>
      <c r="CL107" s="86"/>
      <c r="CM107" s="86"/>
      <c r="CN107" s="276"/>
      <c r="CO107" s="86">
        <f t="shared" si="280"/>
        <v>0</v>
      </c>
      <c r="CP107" s="277">
        <f t="shared" si="193"/>
        <v>0</v>
      </c>
      <c r="CQ107" s="277">
        <f t="shared" si="194"/>
        <v>0</v>
      </c>
      <c r="CR107" s="278" t="str">
        <f t="shared" si="195"/>
        <v>NO OFERTADO</v>
      </c>
      <c r="CS107" s="278"/>
      <c r="CT107" s="278" t="s">
        <v>743</v>
      </c>
      <c r="CU107" s="86"/>
      <c r="CV107" s="280"/>
      <c r="CW107" s="282"/>
      <c r="CX107" s="280">
        <f t="shared" si="281"/>
        <v>0</v>
      </c>
      <c r="CY107" s="281">
        <f t="shared" si="196"/>
        <v>0</v>
      </c>
      <c r="CZ107" s="281">
        <f t="shared" si="197"/>
        <v>0</v>
      </c>
      <c r="DA107" s="278" t="str">
        <f t="shared" si="198"/>
        <v>NO OFERTADO</v>
      </c>
      <c r="DB107" s="278"/>
      <c r="DC107" s="278" t="s">
        <v>743</v>
      </c>
      <c r="DD107" s="86"/>
      <c r="DE107" s="86"/>
      <c r="DF107" s="276"/>
      <c r="DG107" s="86">
        <f t="shared" si="282"/>
        <v>0</v>
      </c>
      <c r="DH107" s="277">
        <f t="shared" si="199"/>
        <v>0</v>
      </c>
      <c r="DI107" s="277">
        <f t="shared" si="229"/>
        <v>0</v>
      </c>
      <c r="DJ107" s="278" t="str">
        <f t="shared" si="230"/>
        <v>NO OFERTADO</v>
      </c>
      <c r="DK107" s="278"/>
      <c r="DL107" s="278" t="s">
        <v>743</v>
      </c>
      <c r="DM107" s="86"/>
      <c r="DN107" s="86"/>
      <c r="DO107" s="276"/>
      <c r="DP107" s="86">
        <v>0</v>
      </c>
      <c r="DQ107" s="277">
        <f t="shared" si="200"/>
        <v>0</v>
      </c>
      <c r="DR107" s="277">
        <f t="shared" si="201"/>
        <v>0</v>
      </c>
      <c r="DS107" s="278" t="str">
        <f t="shared" si="202"/>
        <v>NO OFERTADO</v>
      </c>
      <c r="DT107" s="278"/>
      <c r="DU107" s="278" t="s">
        <v>743</v>
      </c>
      <c r="DV107" s="86"/>
      <c r="DW107" s="86"/>
      <c r="DX107" s="279"/>
      <c r="DY107" s="86">
        <f t="shared" si="283"/>
        <v>0</v>
      </c>
      <c r="DZ107" s="277">
        <f t="shared" si="203"/>
        <v>0</v>
      </c>
      <c r="EA107" s="277">
        <f t="shared" si="231"/>
        <v>0</v>
      </c>
      <c r="EB107" s="278" t="str">
        <f t="shared" si="204"/>
        <v>NO OFERTADO</v>
      </c>
      <c r="EC107" s="278"/>
      <c r="ED107" s="278" t="s">
        <v>743</v>
      </c>
      <c r="EE107" s="86" t="s">
        <v>953</v>
      </c>
      <c r="EF107" s="86">
        <v>0</v>
      </c>
      <c r="EG107" s="279">
        <v>0</v>
      </c>
      <c r="EH107" s="86">
        <f t="shared" si="284"/>
        <v>0</v>
      </c>
      <c r="EI107" s="277">
        <f t="shared" si="205"/>
        <v>0</v>
      </c>
      <c r="EJ107" s="277">
        <f t="shared" si="241"/>
        <v>0</v>
      </c>
      <c r="EK107" s="278" t="str">
        <f t="shared" si="206"/>
        <v>NO OFERTADO</v>
      </c>
      <c r="EL107" s="278" t="s">
        <v>978</v>
      </c>
      <c r="EM107" s="278" t="s">
        <v>743</v>
      </c>
      <c r="EN107" s="86"/>
      <c r="EO107" s="86"/>
      <c r="EP107" s="276"/>
      <c r="EQ107" s="86">
        <v>0</v>
      </c>
      <c r="ER107" s="277">
        <f t="shared" si="207"/>
        <v>0</v>
      </c>
      <c r="ES107" s="277">
        <f t="shared" si="208"/>
        <v>0</v>
      </c>
      <c r="ET107" s="278" t="str">
        <f t="shared" si="209"/>
        <v>NO OFERTADO</v>
      </c>
      <c r="EU107" s="278"/>
      <c r="EV107" s="278" t="s">
        <v>743</v>
      </c>
      <c r="EW107" s="86">
        <v>0</v>
      </c>
      <c r="EX107" s="86">
        <v>0</v>
      </c>
      <c r="EY107" s="276">
        <v>0</v>
      </c>
      <c r="EZ107" s="86">
        <v>0</v>
      </c>
      <c r="FA107" s="277">
        <f t="shared" si="210"/>
        <v>0</v>
      </c>
      <c r="FB107" s="277">
        <f t="shared" si="211"/>
        <v>0</v>
      </c>
      <c r="FC107" s="278" t="str">
        <f t="shared" si="212"/>
        <v>NO OFERTADO</v>
      </c>
      <c r="FD107" s="278"/>
      <c r="FE107" s="278" t="s">
        <v>743</v>
      </c>
      <c r="FF107" s="86">
        <v>0</v>
      </c>
      <c r="FG107" s="86"/>
      <c r="FH107" s="279">
        <v>0</v>
      </c>
      <c r="FI107" s="86">
        <v>0</v>
      </c>
      <c r="FJ107" s="277">
        <f t="shared" si="213"/>
        <v>0</v>
      </c>
      <c r="FK107" s="277">
        <f t="shared" si="232"/>
        <v>0</v>
      </c>
      <c r="FL107" s="278" t="str">
        <f t="shared" si="214"/>
        <v>NO OFERTADO</v>
      </c>
      <c r="FM107" s="278"/>
      <c r="FN107" s="278" t="s">
        <v>743</v>
      </c>
      <c r="FO107" s="86"/>
      <c r="FP107" s="86"/>
      <c r="FQ107" s="279"/>
      <c r="FR107" s="86">
        <f t="shared" si="285"/>
        <v>0</v>
      </c>
      <c r="FS107" s="277">
        <f t="shared" si="215"/>
        <v>0</v>
      </c>
      <c r="FT107" s="277">
        <f t="shared" si="216"/>
        <v>0</v>
      </c>
      <c r="FU107" s="278" t="str">
        <f t="shared" si="217"/>
        <v>NO OFERTADO</v>
      </c>
      <c r="FV107" s="278">
        <v>0</v>
      </c>
      <c r="FW107" s="278" t="s">
        <v>743</v>
      </c>
      <c r="FX107" s="86"/>
      <c r="FY107" s="86"/>
      <c r="FZ107" s="279"/>
      <c r="GA107" s="86"/>
      <c r="GB107" s="277">
        <f t="shared" si="218"/>
        <v>0</v>
      </c>
      <c r="GC107" s="277">
        <f t="shared" si="219"/>
        <v>0</v>
      </c>
      <c r="GD107" s="278" t="str">
        <f t="shared" si="220"/>
        <v>NO OFERTADO</v>
      </c>
      <c r="GE107" s="278"/>
      <c r="GF107" s="278" t="s">
        <v>743</v>
      </c>
      <c r="GG107" s="25"/>
    </row>
    <row r="108" spans="1:189" s="19" customFormat="1" ht="25.5" x14ac:dyDescent="0.2">
      <c r="A108" s="290">
        <v>99</v>
      </c>
      <c r="B108" s="78" t="s">
        <v>146</v>
      </c>
      <c r="C108" s="77" t="s">
        <v>478</v>
      </c>
      <c r="D108" s="123">
        <v>1</v>
      </c>
      <c r="E108" s="309" t="s">
        <v>32</v>
      </c>
      <c r="F108" s="315">
        <v>52738.42</v>
      </c>
      <c r="G108" s="123">
        <v>23</v>
      </c>
      <c r="H108" s="86">
        <f t="shared" si="221"/>
        <v>1212983.6599999999</v>
      </c>
      <c r="I108" s="86"/>
      <c r="J108" s="86"/>
      <c r="K108" s="279">
        <f t="shared" si="256"/>
        <v>0</v>
      </c>
      <c r="L108" s="86">
        <f t="shared" si="222"/>
        <v>0</v>
      </c>
      <c r="M108" s="277">
        <f t="shared" si="174"/>
        <v>0</v>
      </c>
      <c r="N108" s="277">
        <f t="shared" si="223"/>
        <v>0</v>
      </c>
      <c r="O108" s="278" t="str">
        <f t="shared" si="175"/>
        <v>NO OFERTADO</v>
      </c>
      <c r="P108" s="278"/>
      <c r="Q108" s="278" t="s">
        <v>743</v>
      </c>
      <c r="R108" s="278"/>
      <c r="S108" s="284"/>
      <c r="T108" s="279"/>
      <c r="U108" s="86"/>
      <c r="V108" s="277">
        <f t="shared" si="176"/>
        <v>0</v>
      </c>
      <c r="W108" s="277">
        <f t="shared" si="224"/>
        <v>0</v>
      </c>
      <c r="X108" s="278" t="str">
        <f t="shared" si="177"/>
        <v>NO OFERTADO</v>
      </c>
      <c r="Y108" s="278">
        <v>0</v>
      </c>
      <c r="Z108" s="314" t="s">
        <v>743</v>
      </c>
      <c r="AA108" s="311" t="s">
        <v>935</v>
      </c>
      <c r="AB108" s="86">
        <v>44318</v>
      </c>
      <c r="AC108" s="276">
        <v>8420</v>
      </c>
      <c r="AD108" s="86">
        <f t="shared" si="243"/>
        <v>52738</v>
      </c>
      <c r="AE108" s="277">
        <f t="shared" si="131"/>
        <v>52738</v>
      </c>
      <c r="AF108" s="277">
        <f t="shared" si="178"/>
        <v>1212974</v>
      </c>
      <c r="AG108" s="278" t="str">
        <f t="shared" si="179"/>
        <v>CUMPLE</v>
      </c>
      <c r="AH108" s="278" t="s">
        <v>828</v>
      </c>
      <c r="AI108" s="278" t="s">
        <v>822</v>
      </c>
      <c r="AJ108" s="86"/>
      <c r="AK108" s="86"/>
      <c r="AL108" s="279"/>
      <c r="AM108" s="86">
        <f t="shared" si="225"/>
        <v>0</v>
      </c>
      <c r="AN108" s="277">
        <f t="shared" si="180"/>
        <v>0</v>
      </c>
      <c r="AO108" s="277">
        <f t="shared" si="181"/>
        <v>0</v>
      </c>
      <c r="AP108" s="278" t="str">
        <f t="shared" si="182"/>
        <v>NO OFERTADO</v>
      </c>
      <c r="AQ108" s="278"/>
      <c r="AR108" s="278" t="s">
        <v>743</v>
      </c>
      <c r="AS108" s="86"/>
      <c r="AT108" s="86"/>
      <c r="AU108" s="276"/>
      <c r="AV108" s="86">
        <f t="shared" si="277"/>
        <v>0</v>
      </c>
      <c r="AW108" s="277">
        <f t="shared" si="183"/>
        <v>0</v>
      </c>
      <c r="AX108" s="277">
        <f t="shared" si="244"/>
        <v>0</v>
      </c>
      <c r="AY108" s="278" t="str">
        <f t="shared" si="184"/>
        <v>NO OFERTADO</v>
      </c>
      <c r="AZ108" s="278"/>
      <c r="BA108" s="278" t="s">
        <v>743</v>
      </c>
      <c r="BB108" s="86"/>
      <c r="BC108" s="86"/>
      <c r="BD108" s="279"/>
      <c r="BE108" s="86">
        <f t="shared" si="226"/>
        <v>0</v>
      </c>
      <c r="BF108" s="277">
        <f t="shared" si="185"/>
        <v>0</v>
      </c>
      <c r="BG108" s="277">
        <f t="shared" si="227"/>
        <v>0</v>
      </c>
      <c r="BH108" s="278" t="str">
        <f t="shared" si="186"/>
        <v>NO OFERTADO</v>
      </c>
      <c r="BI108" s="278">
        <v>0</v>
      </c>
      <c r="BJ108" s="278" t="s">
        <v>743</v>
      </c>
      <c r="BK108" s="86"/>
      <c r="BL108" s="86"/>
      <c r="BM108" s="276"/>
      <c r="BN108" s="280">
        <f t="shared" si="278"/>
        <v>0</v>
      </c>
      <c r="BO108" s="281">
        <f t="shared" si="187"/>
        <v>0</v>
      </c>
      <c r="BP108" s="281">
        <f t="shared" si="188"/>
        <v>0</v>
      </c>
      <c r="BQ108" s="278" t="str">
        <f t="shared" si="254"/>
        <v>NO OFERTADO</v>
      </c>
      <c r="BR108" s="278">
        <f>VLOOKUP(B108,'[1]ANEXO TECNICO'!$B$3:$P$334,15,0)</f>
        <v>0</v>
      </c>
      <c r="BS108" s="278" t="s">
        <v>743</v>
      </c>
      <c r="BT108" s="280"/>
      <c r="BU108" s="280"/>
      <c r="BV108" s="282"/>
      <c r="BW108" s="280"/>
      <c r="BX108" s="277">
        <v>0</v>
      </c>
      <c r="BY108" s="277">
        <f t="shared" si="189"/>
        <v>0</v>
      </c>
      <c r="BZ108" s="278" t="str">
        <f t="shared" si="190"/>
        <v>NO OFERTADO</v>
      </c>
      <c r="CA108" s="278"/>
      <c r="CB108" s="278" t="s">
        <v>743</v>
      </c>
      <c r="CC108" s="283"/>
      <c r="CD108" s="283"/>
      <c r="CE108" s="276"/>
      <c r="CF108" s="86">
        <f t="shared" si="279"/>
        <v>0</v>
      </c>
      <c r="CG108" s="277">
        <f t="shared" si="228"/>
        <v>0</v>
      </c>
      <c r="CH108" s="277">
        <f t="shared" si="191"/>
        <v>0</v>
      </c>
      <c r="CI108" s="278" t="str">
        <f t="shared" si="192"/>
        <v>NO OFERTADO</v>
      </c>
      <c r="CJ108" s="278"/>
      <c r="CK108" s="278" t="s">
        <v>743</v>
      </c>
      <c r="CL108" s="86"/>
      <c r="CM108" s="86"/>
      <c r="CN108" s="276"/>
      <c r="CO108" s="86">
        <f t="shared" si="280"/>
        <v>0</v>
      </c>
      <c r="CP108" s="277">
        <f t="shared" si="193"/>
        <v>0</v>
      </c>
      <c r="CQ108" s="277">
        <f t="shared" si="194"/>
        <v>0</v>
      </c>
      <c r="CR108" s="278" t="str">
        <f t="shared" si="195"/>
        <v>NO OFERTADO</v>
      </c>
      <c r="CS108" s="278"/>
      <c r="CT108" s="278" t="s">
        <v>743</v>
      </c>
      <c r="CU108" s="86"/>
      <c r="CV108" s="280"/>
      <c r="CW108" s="282"/>
      <c r="CX108" s="280">
        <f t="shared" si="281"/>
        <v>0</v>
      </c>
      <c r="CY108" s="281">
        <f t="shared" si="196"/>
        <v>0</v>
      </c>
      <c r="CZ108" s="281">
        <f t="shared" si="197"/>
        <v>0</v>
      </c>
      <c r="DA108" s="278" t="str">
        <f t="shared" si="198"/>
        <v>NO OFERTADO</v>
      </c>
      <c r="DB108" s="278"/>
      <c r="DC108" s="278" t="s">
        <v>743</v>
      </c>
      <c r="DD108" s="86"/>
      <c r="DE108" s="86"/>
      <c r="DF108" s="276"/>
      <c r="DG108" s="86">
        <f t="shared" si="282"/>
        <v>0</v>
      </c>
      <c r="DH108" s="277">
        <f t="shared" si="199"/>
        <v>0</v>
      </c>
      <c r="DI108" s="277">
        <f t="shared" si="229"/>
        <v>0</v>
      </c>
      <c r="DJ108" s="278" t="str">
        <f t="shared" si="230"/>
        <v>NO OFERTADO</v>
      </c>
      <c r="DK108" s="278"/>
      <c r="DL108" s="278" t="s">
        <v>743</v>
      </c>
      <c r="DM108" s="86"/>
      <c r="DN108" s="86"/>
      <c r="DO108" s="276"/>
      <c r="DP108" s="86">
        <v>0</v>
      </c>
      <c r="DQ108" s="277">
        <f t="shared" si="200"/>
        <v>0</v>
      </c>
      <c r="DR108" s="277">
        <f t="shared" si="201"/>
        <v>0</v>
      </c>
      <c r="DS108" s="278" t="str">
        <f t="shared" si="202"/>
        <v>NO OFERTADO</v>
      </c>
      <c r="DT108" s="278"/>
      <c r="DU108" s="278" t="s">
        <v>743</v>
      </c>
      <c r="DV108" s="86"/>
      <c r="DW108" s="86"/>
      <c r="DX108" s="279"/>
      <c r="DY108" s="86">
        <f t="shared" si="283"/>
        <v>0</v>
      </c>
      <c r="DZ108" s="277">
        <f t="shared" si="203"/>
        <v>0</v>
      </c>
      <c r="EA108" s="277">
        <f t="shared" si="231"/>
        <v>0</v>
      </c>
      <c r="EB108" s="278" t="str">
        <f t="shared" si="204"/>
        <v>NO OFERTADO</v>
      </c>
      <c r="EC108" s="278"/>
      <c r="ED108" s="278" t="s">
        <v>743</v>
      </c>
      <c r="EE108" s="86" t="s">
        <v>953</v>
      </c>
      <c r="EF108" s="86">
        <v>0</v>
      </c>
      <c r="EG108" s="279">
        <v>0</v>
      </c>
      <c r="EH108" s="86">
        <f t="shared" si="284"/>
        <v>0</v>
      </c>
      <c r="EI108" s="277">
        <f t="shared" si="205"/>
        <v>0</v>
      </c>
      <c r="EJ108" s="277">
        <f t="shared" si="241"/>
        <v>0</v>
      </c>
      <c r="EK108" s="278" t="str">
        <f t="shared" si="206"/>
        <v>NO OFERTADO</v>
      </c>
      <c r="EL108" s="278" t="s">
        <v>978</v>
      </c>
      <c r="EM108" s="278" t="s">
        <v>743</v>
      </c>
      <c r="EN108" s="86"/>
      <c r="EO108" s="86"/>
      <c r="EP108" s="276"/>
      <c r="EQ108" s="86">
        <v>0</v>
      </c>
      <c r="ER108" s="277">
        <f t="shared" si="207"/>
        <v>0</v>
      </c>
      <c r="ES108" s="277">
        <f t="shared" si="208"/>
        <v>0</v>
      </c>
      <c r="ET108" s="278" t="str">
        <f t="shared" si="209"/>
        <v>NO OFERTADO</v>
      </c>
      <c r="EU108" s="278"/>
      <c r="EV108" s="278" t="s">
        <v>743</v>
      </c>
      <c r="EW108" s="86">
        <v>0</v>
      </c>
      <c r="EX108" s="86">
        <v>0</v>
      </c>
      <c r="EY108" s="276">
        <v>0</v>
      </c>
      <c r="EZ108" s="86">
        <v>0</v>
      </c>
      <c r="FA108" s="277">
        <f t="shared" si="210"/>
        <v>0</v>
      </c>
      <c r="FB108" s="277">
        <f t="shared" si="211"/>
        <v>0</v>
      </c>
      <c r="FC108" s="278" t="str">
        <f t="shared" si="212"/>
        <v>NO OFERTADO</v>
      </c>
      <c r="FD108" s="278"/>
      <c r="FE108" s="278" t="s">
        <v>743</v>
      </c>
      <c r="FF108" s="86">
        <v>0</v>
      </c>
      <c r="FG108" s="86"/>
      <c r="FH108" s="279">
        <v>0</v>
      </c>
      <c r="FI108" s="86">
        <v>0</v>
      </c>
      <c r="FJ108" s="277">
        <f t="shared" si="213"/>
        <v>0</v>
      </c>
      <c r="FK108" s="277">
        <f t="shared" si="232"/>
        <v>0</v>
      </c>
      <c r="FL108" s="278" t="str">
        <f t="shared" si="214"/>
        <v>NO OFERTADO</v>
      </c>
      <c r="FM108" s="278"/>
      <c r="FN108" s="278" t="s">
        <v>743</v>
      </c>
      <c r="FO108" s="86"/>
      <c r="FP108" s="86"/>
      <c r="FQ108" s="279"/>
      <c r="FR108" s="86">
        <f t="shared" si="285"/>
        <v>0</v>
      </c>
      <c r="FS108" s="277">
        <f t="shared" si="215"/>
        <v>0</v>
      </c>
      <c r="FT108" s="277">
        <f t="shared" si="216"/>
        <v>0</v>
      </c>
      <c r="FU108" s="278" t="str">
        <f t="shared" si="217"/>
        <v>NO OFERTADO</v>
      </c>
      <c r="FV108" s="278">
        <v>0</v>
      </c>
      <c r="FW108" s="278" t="s">
        <v>743</v>
      </c>
      <c r="FX108" s="86"/>
      <c r="FY108" s="86"/>
      <c r="FZ108" s="279"/>
      <c r="GA108" s="86"/>
      <c r="GB108" s="277">
        <f t="shared" si="218"/>
        <v>0</v>
      </c>
      <c r="GC108" s="277">
        <f t="shared" si="219"/>
        <v>0</v>
      </c>
      <c r="GD108" s="278" t="str">
        <f t="shared" si="220"/>
        <v>NO OFERTADO</v>
      </c>
      <c r="GE108" s="278"/>
      <c r="GF108" s="278" t="s">
        <v>743</v>
      </c>
      <c r="GG108" s="25"/>
    </row>
    <row r="109" spans="1:189" s="19" customFormat="1" ht="25.5" x14ac:dyDescent="0.2">
      <c r="A109" s="290">
        <v>100</v>
      </c>
      <c r="B109" s="78" t="s">
        <v>147</v>
      </c>
      <c r="C109" s="77" t="s">
        <v>479</v>
      </c>
      <c r="D109" s="123">
        <v>1</v>
      </c>
      <c r="E109" s="309" t="s">
        <v>32</v>
      </c>
      <c r="F109" s="315">
        <v>55702.319203999999</v>
      </c>
      <c r="G109" s="123">
        <v>17</v>
      </c>
      <c r="H109" s="86">
        <f t="shared" si="221"/>
        <v>946939.42646800005</v>
      </c>
      <c r="I109" s="86"/>
      <c r="J109" s="86"/>
      <c r="K109" s="279">
        <f t="shared" si="256"/>
        <v>0</v>
      </c>
      <c r="L109" s="86">
        <f t="shared" si="222"/>
        <v>0</v>
      </c>
      <c r="M109" s="277">
        <f t="shared" si="174"/>
        <v>0</v>
      </c>
      <c r="N109" s="277">
        <f t="shared" si="223"/>
        <v>0</v>
      </c>
      <c r="O109" s="278" t="str">
        <f t="shared" si="175"/>
        <v>NO OFERTADO</v>
      </c>
      <c r="P109" s="278"/>
      <c r="Q109" s="278" t="s">
        <v>743</v>
      </c>
      <c r="R109" s="278"/>
      <c r="S109" s="284"/>
      <c r="T109" s="279"/>
      <c r="U109" s="86"/>
      <c r="V109" s="277">
        <f t="shared" si="176"/>
        <v>0</v>
      </c>
      <c r="W109" s="277">
        <f t="shared" si="224"/>
        <v>0</v>
      </c>
      <c r="X109" s="278" t="str">
        <f t="shared" si="177"/>
        <v>NO OFERTADO</v>
      </c>
      <c r="Y109" s="278">
        <v>0</v>
      </c>
      <c r="Z109" s="314" t="s">
        <v>743</v>
      </c>
      <c r="AA109" s="311"/>
      <c r="AB109" s="86"/>
      <c r="AC109" s="276"/>
      <c r="AD109" s="86">
        <f t="shared" si="243"/>
        <v>0</v>
      </c>
      <c r="AE109" s="277">
        <f t="shared" si="131"/>
        <v>0</v>
      </c>
      <c r="AF109" s="277">
        <f t="shared" si="178"/>
        <v>0</v>
      </c>
      <c r="AG109" s="278" t="str">
        <f t="shared" si="179"/>
        <v>NO OFERTADO</v>
      </c>
      <c r="AH109" s="278"/>
      <c r="AI109" s="278" t="s">
        <v>743</v>
      </c>
      <c r="AJ109" s="86"/>
      <c r="AK109" s="86"/>
      <c r="AL109" s="279"/>
      <c r="AM109" s="86">
        <f t="shared" si="225"/>
        <v>0</v>
      </c>
      <c r="AN109" s="277">
        <f t="shared" si="180"/>
        <v>0</v>
      </c>
      <c r="AO109" s="277">
        <f t="shared" si="181"/>
        <v>0</v>
      </c>
      <c r="AP109" s="278" t="str">
        <f t="shared" si="182"/>
        <v>NO OFERTADO</v>
      </c>
      <c r="AQ109" s="278"/>
      <c r="AR109" s="278" t="s">
        <v>743</v>
      </c>
      <c r="AS109" s="86"/>
      <c r="AT109" s="86"/>
      <c r="AU109" s="276"/>
      <c r="AV109" s="86">
        <f>+AT109+AU109</f>
        <v>0</v>
      </c>
      <c r="AW109" s="277">
        <f t="shared" si="183"/>
        <v>0</v>
      </c>
      <c r="AX109" s="277">
        <f t="shared" si="244"/>
        <v>0</v>
      </c>
      <c r="AY109" s="278" t="str">
        <f t="shared" si="184"/>
        <v>NO OFERTADO</v>
      </c>
      <c r="AZ109" s="278"/>
      <c r="BA109" s="278" t="s">
        <v>743</v>
      </c>
      <c r="BB109" s="86"/>
      <c r="BC109" s="86"/>
      <c r="BD109" s="279"/>
      <c r="BE109" s="86">
        <f t="shared" si="226"/>
        <v>0</v>
      </c>
      <c r="BF109" s="277">
        <f t="shared" si="185"/>
        <v>0</v>
      </c>
      <c r="BG109" s="277">
        <f t="shared" si="227"/>
        <v>0</v>
      </c>
      <c r="BH109" s="278" t="str">
        <f t="shared" si="186"/>
        <v>NO OFERTADO</v>
      </c>
      <c r="BI109" s="278">
        <v>0</v>
      </c>
      <c r="BJ109" s="278" t="s">
        <v>743</v>
      </c>
      <c r="BK109" s="86"/>
      <c r="BL109" s="86"/>
      <c r="BM109" s="279"/>
      <c r="BN109" s="280">
        <f>+BL109+BM109</f>
        <v>0</v>
      </c>
      <c r="BO109" s="281">
        <f t="shared" si="187"/>
        <v>0</v>
      </c>
      <c r="BP109" s="281">
        <f t="shared" si="188"/>
        <v>0</v>
      </c>
      <c r="BQ109" s="278" t="str">
        <f t="shared" si="254"/>
        <v>NO OFERTADO</v>
      </c>
      <c r="BR109" s="278">
        <f>VLOOKUP(B109,'[1]ANEXO TECNICO'!$B$3:$P$334,15,0)</f>
        <v>0</v>
      </c>
      <c r="BS109" s="278" t="s">
        <v>743</v>
      </c>
      <c r="BT109" s="280"/>
      <c r="BU109" s="280"/>
      <c r="BV109" s="288"/>
      <c r="BW109" s="280"/>
      <c r="BX109" s="277">
        <v>0</v>
      </c>
      <c r="BY109" s="277">
        <f t="shared" si="189"/>
        <v>0</v>
      </c>
      <c r="BZ109" s="278" t="str">
        <f t="shared" si="190"/>
        <v>NO OFERTADO</v>
      </c>
      <c r="CA109" s="278"/>
      <c r="CB109" s="278" t="s">
        <v>743</v>
      </c>
      <c r="CC109" s="283"/>
      <c r="CD109" s="283"/>
      <c r="CE109" s="279">
        <f>+CD109*0.19</f>
        <v>0</v>
      </c>
      <c r="CF109" s="86">
        <f>+CD109+CE109</f>
        <v>0</v>
      </c>
      <c r="CG109" s="277">
        <f t="shared" si="228"/>
        <v>0</v>
      </c>
      <c r="CH109" s="277">
        <f t="shared" si="191"/>
        <v>0</v>
      </c>
      <c r="CI109" s="278" t="str">
        <f t="shared" si="192"/>
        <v>NO OFERTADO</v>
      </c>
      <c r="CJ109" s="278"/>
      <c r="CK109" s="278" t="s">
        <v>743</v>
      </c>
      <c r="CL109" s="86"/>
      <c r="CM109" s="86"/>
      <c r="CN109" s="279"/>
      <c r="CO109" s="86">
        <f>+CM109+CN109</f>
        <v>0</v>
      </c>
      <c r="CP109" s="277">
        <f t="shared" si="193"/>
        <v>0</v>
      </c>
      <c r="CQ109" s="277">
        <f t="shared" si="194"/>
        <v>0</v>
      </c>
      <c r="CR109" s="278" t="str">
        <f t="shared" si="195"/>
        <v>NO OFERTADO</v>
      </c>
      <c r="CS109" s="278"/>
      <c r="CT109" s="278" t="s">
        <v>743</v>
      </c>
      <c r="CU109" s="86"/>
      <c r="CV109" s="280"/>
      <c r="CW109" s="288">
        <f>+CV109*0.19</f>
        <v>0</v>
      </c>
      <c r="CX109" s="280">
        <f>+CV109+CW109</f>
        <v>0</v>
      </c>
      <c r="CY109" s="281">
        <f t="shared" si="196"/>
        <v>0</v>
      </c>
      <c r="CZ109" s="281">
        <f t="shared" si="197"/>
        <v>0</v>
      </c>
      <c r="DA109" s="278" t="str">
        <f t="shared" si="198"/>
        <v>NO OFERTADO</v>
      </c>
      <c r="DB109" s="278"/>
      <c r="DC109" s="278" t="s">
        <v>743</v>
      </c>
      <c r="DD109" s="86"/>
      <c r="DE109" s="86"/>
      <c r="DF109" s="279"/>
      <c r="DG109" s="86">
        <f>+DE109+DF109</f>
        <v>0</v>
      </c>
      <c r="DH109" s="277">
        <f t="shared" si="199"/>
        <v>0</v>
      </c>
      <c r="DI109" s="277">
        <f t="shared" si="229"/>
        <v>0</v>
      </c>
      <c r="DJ109" s="278" t="str">
        <f t="shared" si="230"/>
        <v>NO OFERTADO</v>
      </c>
      <c r="DK109" s="278"/>
      <c r="DL109" s="278" t="s">
        <v>743</v>
      </c>
      <c r="DM109" s="86"/>
      <c r="DN109" s="86"/>
      <c r="DO109" s="279"/>
      <c r="DP109" s="86">
        <v>0</v>
      </c>
      <c r="DQ109" s="277">
        <f t="shared" si="200"/>
        <v>0</v>
      </c>
      <c r="DR109" s="277">
        <f t="shared" si="201"/>
        <v>0</v>
      </c>
      <c r="DS109" s="278" t="str">
        <f t="shared" si="202"/>
        <v>NO OFERTADO</v>
      </c>
      <c r="DT109" s="278"/>
      <c r="DU109" s="278" t="s">
        <v>743</v>
      </c>
      <c r="DV109" s="86"/>
      <c r="DW109" s="86"/>
      <c r="DX109" s="279"/>
      <c r="DY109" s="86">
        <f>+DW109+DX109</f>
        <v>0</v>
      </c>
      <c r="DZ109" s="277">
        <f t="shared" si="203"/>
        <v>0</v>
      </c>
      <c r="EA109" s="277">
        <f t="shared" si="231"/>
        <v>0</v>
      </c>
      <c r="EB109" s="278" t="str">
        <f t="shared" si="204"/>
        <v>NO OFERTADO</v>
      </c>
      <c r="EC109" s="278"/>
      <c r="ED109" s="278" t="s">
        <v>743</v>
      </c>
      <c r="EE109" s="86" t="s">
        <v>953</v>
      </c>
      <c r="EF109" s="86">
        <v>0</v>
      </c>
      <c r="EG109" s="279">
        <v>0</v>
      </c>
      <c r="EH109" s="86">
        <f>+EF109+EG109</f>
        <v>0</v>
      </c>
      <c r="EI109" s="277">
        <f t="shared" si="205"/>
        <v>0</v>
      </c>
      <c r="EJ109" s="277">
        <f t="shared" si="241"/>
        <v>0</v>
      </c>
      <c r="EK109" s="278" t="str">
        <f t="shared" si="206"/>
        <v>NO OFERTADO</v>
      </c>
      <c r="EL109" s="278" t="s">
        <v>978</v>
      </c>
      <c r="EM109" s="278" t="s">
        <v>743</v>
      </c>
      <c r="EN109" s="86"/>
      <c r="EO109" s="86"/>
      <c r="EP109" s="279"/>
      <c r="EQ109" s="86">
        <v>0</v>
      </c>
      <c r="ER109" s="277">
        <f t="shared" si="207"/>
        <v>0</v>
      </c>
      <c r="ES109" s="277">
        <f t="shared" si="208"/>
        <v>0</v>
      </c>
      <c r="ET109" s="278" t="str">
        <f t="shared" si="209"/>
        <v>NO OFERTADO</v>
      </c>
      <c r="EU109" s="278"/>
      <c r="EV109" s="278" t="s">
        <v>743</v>
      </c>
      <c r="EW109" s="86">
        <v>0</v>
      </c>
      <c r="EX109" s="86">
        <v>0</v>
      </c>
      <c r="EY109" s="279">
        <v>0</v>
      </c>
      <c r="EZ109" s="86">
        <v>0</v>
      </c>
      <c r="FA109" s="277">
        <f t="shared" si="210"/>
        <v>0</v>
      </c>
      <c r="FB109" s="277">
        <f t="shared" si="211"/>
        <v>0</v>
      </c>
      <c r="FC109" s="278" t="str">
        <f t="shared" si="212"/>
        <v>NO OFERTADO</v>
      </c>
      <c r="FD109" s="278"/>
      <c r="FE109" s="278" t="s">
        <v>743</v>
      </c>
      <c r="FF109" s="86">
        <v>0</v>
      </c>
      <c r="FG109" s="86"/>
      <c r="FH109" s="279">
        <v>0</v>
      </c>
      <c r="FI109" s="86">
        <v>0</v>
      </c>
      <c r="FJ109" s="277">
        <f t="shared" si="213"/>
        <v>0</v>
      </c>
      <c r="FK109" s="277">
        <f t="shared" si="232"/>
        <v>0</v>
      </c>
      <c r="FL109" s="278" t="str">
        <f t="shared" si="214"/>
        <v>NO OFERTADO</v>
      </c>
      <c r="FM109" s="278"/>
      <c r="FN109" s="278" t="s">
        <v>743</v>
      </c>
      <c r="FO109" s="86"/>
      <c r="FP109" s="86"/>
      <c r="FQ109" s="279"/>
      <c r="FR109" s="86">
        <f>+FP109+FQ109</f>
        <v>0</v>
      </c>
      <c r="FS109" s="277">
        <f t="shared" si="215"/>
        <v>0</v>
      </c>
      <c r="FT109" s="277">
        <f t="shared" si="216"/>
        <v>0</v>
      </c>
      <c r="FU109" s="278" t="str">
        <f t="shared" si="217"/>
        <v>NO OFERTADO</v>
      </c>
      <c r="FV109" s="278">
        <v>0</v>
      </c>
      <c r="FW109" s="278" t="s">
        <v>743</v>
      </c>
      <c r="FX109" s="86"/>
      <c r="FY109" s="86"/>
      <c r="FZ109" s="279"/>
      <c r="GA109" s="86"/>
      <c r="GB109" s="277">
        <f t="shared" si="218"/>
        <v>0</v>
      </c>
      <c r="GC109" s="277">
        <f t="shared" si="219"/>
        <v>0</v>
      </c>
      <c r="GD109" s="278" t="str">
        <f t="shared" si="220"/>
        <v>NO OFERTADO</v>
      </c>
      <c r="GE109" s="278"/>
      <c r="GF109" s="278" t="s">
        <v>743</v>
      </c>
      <c r="GG109" s="25"/>
    </row>
    <row r="110" spans="1:189" s="19" customFormat="1" ht="25.5" x14ac:dyDescent="0.2">
      <c r="A110" s="290">
        <v>101</v>
      </c>
      <c r="B110" s="78" t="s">
        <v>148</v>
      </c>
      <c r="C110" s="77" t="s">
        <v>480</v>
      </c>
      <c r="D110" s="123">
        <v>1</v>
      </c>
      <c r="E110" s="309" t="s">
        <v>32</v>
      </c>
      <c r="F110" s="316">
        <v>52738.42</v>
      </c>
      <c r="G110" s="123">
        <v>3</v>
      </c>
      <c r="H110" s="86">
        <f t="shared" si="221"/>
        <v>158215.26</v>
      </c>
      <c r="I110" s="86"/>
      <c r="J110" s="86"/>
      <c r="K110" s="279">
        <f>+J110*19%</f>
        <v>0</v>
      </c>
      <c r="L110" s="86">
        <f t="shared" si="222"/>
        <v>0</v>
      </c>
      <c r="M110" s="277">
        <f t="shared" si="174"/>
        <v>0</v>
      </c>
      <c r="N110" s="277">
        <f t="shared" si="223"/>
        <v>0</v>
      </c>
      <c r="O110" s="278" t="str">
        <f t="shared" si="175"/>
        <v>NO OFERTADO</v>
      </c>
      <c r="P110" s="278"/>
      <c r="Q110" s="278" t="s">
        <v>743</v>
      </c>
      <c r="R110" s="278"/>
      <c r="S110" s="86"/>
      <c r="T110" s="279"/>
      <c r="U110" s="86"/>
      <c r="V110" s="277">
        <f t="shared" si="176"/>
        <v>0</v>
      </c>
      <c r="W110" s="277">
        <f t="shared" si="224"/>
        <v>0</v>
      </c>
      <c r="X110" s="278" t="str">
        <f t="shared" si="177"/>
        <v>NO OFERTADO</v>
      </c>
      <c r="Y110" s="278">
        <v>0</v>
      </c>
      <c r="Z110" s="314" t="s">
        <v>743</v>
      </c>
      <c r="AA110" s="311" t="s">
        <v>935</v>
      </c>
      <c r="AB110" s="86">
        <v>44318</v>
      </c>
      <c r="AC110" s="276">
        <v>8420</v>
      </c>
      <c r="AD110" s="86">
        <f t="shared" si="243"/>
        <v>52738</v>
      </c>
      <c r="AE110" s="277">
        <f t="shared" si="131"/>
        <v>52738</v>
      </c>
      <c r="AF110" s="277">
        <f t="shared" si="178"/>
        <v>158214</v>
      </c>
      <c r="AG110" s="278" t="str">
        <f t="shared" si="179"/>
        <v>CUMPLE</v>
      </c>
      <c r="AH110" s="278" t="s">
        <v>829</v>
      </c>
      <c r="AI110" s="278" t="s">
        <v>743</v>
      </c>
      <c r="AJ110" s="86"/>
      <c r="AK110" s="86"/>
      <c r="AL110" s="279"/>
      <c r="AM110" s="86">
        <f t="shared" si="225"/>
        <v>0</v>
      </c>
      <c r="AN110" s="277">
        <f t="shared" si="180"/>
        <v>0</v>
      </c>
      <c r="AO110" s="277">
        <f t="shared" si="181"/>
        <v>0</v>
      </c>
      <c r="AP110" s="278" t="str">
        <f t="shared" si="182"/>
        <v>NO OFERTADO</v>
      </c>
      <c r="AQ110" s="278"/>
      <c r="AR110" s="278" t="s">
        <v>743</v>
      </c>
      <c r="AS110" s="86"/>
      <c r="AT110" s="86"/>
      <c r="AU110" s="276"/>
      <c r="AV110" s="86">
        <f>AT110+AU110</f>
        <v>0</v>
      </c>
      <c r="AW110" s="277">
        <f t="shared" si="183"/>
        <v>0</v>
      </c>
      <c r="AX110" s="277">
        <f t="shared" si="244"/>
        <v>0</v>
      </c>
      <c r="AY110" s="278" t="str">
        <f t="shared" si="184"/>
        <v>NO OFERTADO</v>
      </c>
      <c r="AZ110" s="278"/>
      <c r="BA110" s="278" t="s">
        <v>743</v>
      </c>
      <c r="BB110" s="86"/>
      <c r="BC110" s="86"/>
      <c r="BD110" s="279"/>
      <c r="BE110" s="86">
        <f t="shared" si="226"/>
        <v>0</v>
      </c>
      <c r="BF110" s="277">
        <f t="shared" si="185"/>
        <v>0</v>
      </c>
      <c r="BG110" s="277">
        <f t="shared" si="227"/>
        <v>0</v>
      </c>
      <c r="BH110" s="278" t="str">
        <f t="shared" si="186"/>
        <v>NO OFERTADO</v>
      </c>
      <c r="BI110" s="278">
        <v>0</v>
      </c>
      <c r="BJ110" s="278" t="s">
        <v>743</v>
      </c>
      <c r="BK110" s="86"/>
      <c r="BL110" s="86"/>
      <c r="BM110" s="276"/>
      <c r="BN110" s="280">
        <f>BL110+BM110</f>
        <v>0</v>
      </c>
      <c r="BO110" s="281">
        <f t="shared" si="187"/>
        <v>0</v>
      </c>
      <c r="BP110" s="281">
        <f t="shared" si="188"/>
        <v>0</v>
      </c>
      <c r="BQ110" s="278" t="str">
        <f t="shared" si="254"/>
        <v>NO OFERTADO</v>
      </c>
      <c r="BR110" s="278">
        <f>VLOOKUP(B110,'[1]ANEXO TECNICO'!$B$3:$P$334,15,0)</f>
        <v>0</v>
      </c>
      <c r="BS110" s="278" t="s">
        <v>743</v>
      </c>
      <c r="BT110" s="280"/>
      <c r="BU110" s="280"/>
      <c r="BV110" s="282"/>
      <c r="BW110" s="280"/>
      <c r="BX110" s="277">
        <v>0</v>
      </c>
      <c r="BY110" s="277">
        <f t="shared" si="189"/>
        <v>0</v>
      </c>
      <c r="BZ110" s="278" t="str">
        <f t="shared" si="190"/>
        <v>NO OFERTADO</v>
      </c>
      <c r="CA110" s="278"/>
      <c r="CB110" s="278" t="s">
        <v>743</v>
      </c>
      <c r="CC110" s="283"/>
      <c r="CD110" s="283"/>
      <c r="CE110" s="276"/>
      <c r="CF110" s="86">
        <f>CD110+CE110</f>
        <v>0</v>
      </c>
      <c r="CG110" s="277">
        <f t="shared" si="228"/>
        <v>0</v>
      </c>
      <c r="CH110" s="277">
        <f t="shared" si="191"/>
        <v>0</v>
      </c>
      <c r="CI110" s="278" t="str">
        <f t="shared" si="192"/>
        <v>NO OFERTADO</v>
      </c>
      <c r="CJ110" s="278"/>
      <c r="CK110" s="278" t="s">
        <v>743</v>
      </c>
      <c r="CL110" s="86"/>
      <c r="CM110" s="86"/>
      <c r="CN110" s="276"/>
      <c r="CO110" s="86">
        <f>CM110+CN110</f>
        <v>0</v>
      </c>
      <c r="CP110" s="277">
        <f t="shared" si="193"/>
        <v>0</v>
      </c>
      <c r="CQ110" s="277">
        <f t="shared" si="194"/>
        <v>0</v>
      </c>
      <c r="CR110" s="278" t="str">
        <f t="shared" si="195"/>
        <v>NO OFERTADO</v>
      </c>
      <c r="CS110" s="278"/>
      <c r="CT110" s="278" t="s">
        <v>743</v>
      </c>
      <c r="CU110" s="86"/>
      <c r="CV110" s="280"/>
      <c r="CW110" s="282"/>
      <c r="CX110" s="280">
        <f>CV110+CW110</f>
        <v>0</v>
      </c>
      <c r="CY110" s="281">
        <f t="shared" si="196"/>
        <v>0</v>
      </c>
      <c r="CZ110" s="281">
        <f t="shared" si="197"/>
        <v>0</v>
      </c>
      <c r="DA110" s="278" t="str">
        <f t="shared" si="198"/>
        <v>NO OFERTADO</v>
      </c>
      <c r="DB110" s="278"/>
      <c r="DC110" s="278" t="s">
        <v>743</v>
      </c>
      <c r="DD110" s="86"/>
      <c r="DE110" s="86"/>
      <c r="DF110" s="276"/>
      <c r="DG110" s="86">
        <f>DE110+DF110</f>
        <v>0</v>
      </c>
      <c r="DH110" s="277">
        <f t="shared" si="199"/>
        <v>0</v>
      </c>
      <c r="DI110" s="277">
        <f t="shared" si="229"/>
        <v>0</v>
      </c>
      <c r="DJ110" s="278" t="str">
        <f t="shared" si="230"/>
        <v>NO OFERTADO</v>
      </c>
      <c r="DK110" s="278"/>
      <c r="DL110" s="278" t="s">
        <v>743</v>
      </c>
      <c r="DM110" s="86"/>
      <c r="DN110" s="86"/>
      <c r="DO110" s="276"/>
      <c r="DP110" s="86">
        <v>0</v>
      </c>
      <c r="DQ110" s="277">
        <f t="shared" si="200"/>
        <v>0</v>
      </c>
      <c r="DR110" s="277">
        <f t="shared" si="201"/>
        <v>0</v>
      </c>
      <c r="DS110" s="278" t="str">
        <f t="shared" si="202"/>
        <v>NO OFERTADO</v>
      </c>
      <c r="DT110" s="278"/>
      <c r="DU110" s="278" t="s">
        <v>743</v>
      </c>
      <c r="DV110" s="86"/>
      <c r="DW110" s="86"/>
      <c r="DX110" s="279"/>
      <c r="DY110" s="86">
        <f>DW110+DX110</f>
        <v>0</v>
      </c>
      <c r="DZ110" s="277">
        <f t="shared" si="203"/>
        <v>0</v>
      </c>
      <c r="EA110" s="277">
        <f t="shared" si="231"/>
        <v>0</v>
      </c>
      <c r="EB110" s="278" t="str">
        <f t="shared" si="204"/>
        <v>NO OFERTADO</v>
      </c>
      <c r="EC110" s="278"/>
      <c r="ED110" s="278" t="s">
        <v>743</v>
      </c>
      <c r="EE110" s="86" t="s">
        <v>953</v>
      </c>
      <c r="EF110" s="86">
        <v>0</v>
      </c>
      <c r="EG110" s="279">
        <v>0</v>
      </c>
      <c r="EH110" s="86">
        <f>EF110+EG110</f>
        <v>0</v>
      </c>
      <c r="EI110" s="277">
        <f t="shared" si="205"/>
        <v>0</v>
      </c>
      <c r="EJ110" s="277">
        <f t="shared" si="241"/>
        <v>0</v>
      </c>
      <c r="EK110" s="278" t="str">
        <f t="shared" si="206"/>
        <v>NO OFERTADO</v>
      </c>
      <c r="EL110" s="278" t="s">
        <v>978</v>
      </c>
      <c r="EM110" s="278" t="s">
        <v>743</v>
      </c>
      <c r="EN110" s="86"/>
      <c r="EO110" s="86"/>
      <c r="EP110" s="276"/>
      <c r="EQ110" s="86">
        <v>0</v>
      </c>
      <c r="ER110" s="277">
        <f t="shared" si="207"/>
        <v>0</v>
      </c>
      <c r="ES110" s="277">
        <f t="shared" si="208"/>
        <v>0</v>
      </c>
      <c r="ET110" s="278" t="str">
        <f t="shared" si="209"/>
        <v>NO OFERTADO</v>
      </c>
      <c r="EU110" s="278"/>
      <c r="EV110" s="278" t="s">
        <v>743</v>
      </c>
      <c r="EW110" s="86">
        <v>0</v>
      </c>
      <c r="EX110" s="86">
        <v>0</v>
      </c>
      <c r="EY110" s="276">
        <v>0</v>
      </c>
      <c r="EZ110" s="86">
        <v>0</v>
      </c>
      <c r="FA110" s="277">
        <f t="shared" si="210"/>
        <v>0</v>
      </c>
      <c r="FB110" s="277">
        <f t="shared" si="211"/>
        <v>0</v>
      </c>
      <c r="FC110" s="278" t="str">
        <f t="shared" si="212"/>
        <v>NO OFERTADO</v>
      </c>
      <c r="FD110" s="278"/>
      <c r="FE110" s="278" t="s">
        <v>743</v>
      </c>
      <c r="FF110" s="86">
        <v>0</v>
      </c>
      <c r="FG110" s="86"/>
      <c r="FH110" s="279">
        <v>0</v>
      </c>
      <c r="FI110" s="86">
        <v>0</v>
      </c>
      <c r="FJ110" s="277">
        <f t="shared" si="213"/>
        <v>0</v>
      </c>
      <c r="FK110" s="277">
        <f t="shared" si="232"/>
        <v>0</v>
      </c>
      <c r="FL110" s="278" t="str">
        <f t="shared" si="214"/>
        <v>NO OFERTADO</v>
      </c>
      <c r="FM110" s="278"/>
      <c r="FN110" s="278" t="s">
        <v>743</v>
      </c>
      <c r="FO110" s="86"/>
      <c r="FP110" s="86"/>
      <c r="FQ110" s="279"/>
      <c r="FR110" s="86">
        <f>FP110+FQ110</f>
        <v>0</v>
      </c>
      <c r="FS110" s="277">
        <f t="shared" si="215"/>
        <v>0</v>
      </c>
      <c r="FT110" s="277">
        <f t="shared" si="216"/>
        <v>0</v>
      </c>
      <c r="FU110" s="278" t="str">
        <f t="shared" si="217"/>
        <v>NO OFERTADO</v>
      </c>
      <c r="FV110" s="278">
        <v>0</v>
      </c>
      <c r="FW110" s="278" t="s">
        <v>743</v>
      </c>
      <c r="FX110" s="86"/>
      <c r="FY110" s="86"/>
      <c r="FZ110" s="279"/>
      <c r="GA110" s="86"/>
      <c r="GB110" s="277">
        <f t="shared" si="218"/>
        <v>0</v>
      </c>
      <c r="GC110" s="277">
        <f t="shared" si="219"/>
        <v>0</v>
      </c>
      <c r="GD110" s="278" t="str">
        <f t="shared" si="220"/>
        <v>NO OFERTADO</v>
      </c>
      <c r="GE110" s="278"/>
      <c r="GF110" s="278" t="s">
        <v>743</v>
      </c>
      <c r="GG110" s="25"/>
    </row>
    <row r="111" spans="1:189" s="19" customFormat="1" ht="38.25" x14ac:dyDescent="0.2">
      <c r="A111" s="290">
        <v>102</v>
      </c>
      <c r="B111" s="78" t="s">
        <v>149</v>
      </c>
      <c r="C111" s="77" t="s">
        <v>481</v>
      </c>
      <c r="D111" s="123">
        <v>1</v>
      </c>
      <c r="E111" s="309" t="s">
        <v>32</v>
      </c>
      <c r="F111" s="316">
        <v>18603.27</v>
      </c>
      <c r="G111" s="123">
        <v>92</v>
      </c>
      <c r="H111" s="86">
        <f t="shared" si="221"/>
        <v>1711500.84</v>
      </c>
      <c r="I111" s="86"/>
      <c r="J111" s="86"/>
      <c r="K111" s="279">
        <f t="shared" ref="K111:K129" si="286">+J111*19%</f>
        <v>0</v>
      </c>
      <c r="L111" s="86">
        <f t="shared" si="222"/>
        <v>0</v>
      </c>
      <c r="M111" s="277">
        <f t="shared" si="174"/>
        <v>0</v>
      </c>
      <c r="N111" s="277">
        <f t="shared" si="223"/>
        <v>0</v>
      </c>
      <c r="O111" s="278" t="str">
        <f t="shared" si="175"/>
        <v>NO OFERTADO</v>
      </c>
      <c r="P111" s="278"/>
      <c r="Q111" s="278" t="s">
        <v>743</v>
      </c>
      <c r="R111" s="278"/>
      <c r="S111" s="86"/>
      <c r="T111" s="279"/>
      <c r="U111" s="86"/>
      <c r="V111" s="277">
        <f t="shared" si="176"/>
        <v>0</v>
      </c>
      <c r="W111" s="277">
        <f t="shared" si="224"/>
        <v>0</v>
      </c>
      <c r="X111" s="278" t="str">
        <f t="shared" si="177"/>
        <v>NO OFERTADO</v>
      </c>
      <c r="Y111" s="278">
        <v>0</v>
      </c>
      <c r="Z111" s="314" t="s">
        <v>743</v>
      </c>
      <c r="AA111" s="311" t="s">
        <v>935</v>
      </c>
      <c r="AB111" s="86">
        <v>15989</v>
      </c>
      <c r="AC111" s="276">
        <v>3038</v>
      </c>
      <c r="AD111" s="86">
        <f t="shared" si="243"/>
        <v>19027</v>
      </c>
      <c r="AE111" s="277">
        <f t="shared" si="131"/>
        <v>19027</v>
      </c>
      <c r="AF111" s="277">
        <f t="shared" si="178"/>
        <v>1750484</v>
      </c>
      <c r="AG111" s="278" t="str">
        <f t="shared" si="179"/>
        <v>CUMPLE</v>
      </c>
      <c r="AH111" s="278" t="s">
        <v>828</v>
      </c>
      <c r="AI111" s="278" t="s">
        <v>822</v>
      </c>
      <c r="AJ111" s="86"/>
      <c r="AK111" s="86"/>
      <c r="AL111" s="279"/>
      <c r="AM111" s="86">
        <f t="shared" si="225"/>
        <v>0</v>
      </c>
      <c r="AN111" s="277">
        <f t="shared" si="180"/>
        <v>0</v>
      </c>
      <c r="AO111" s="277">
        <f t="shared" si="181"/>
        <v>0</v>
      </c>
      <c r="AP111" s="278" t="str">
        <f t="shared" si="182"/>
        <v>NO OFERTADO</v>
      </c>
      <c r="AQ111" s="278"/>
      <c r="AR111" s="278" t="s">
        <v>743</v>
      </c>
      <c r="AS111" s="86"/>
      <c r="AT111" s="86"/>
      <c r="AU111" s="276"/>
      <c r="AV111" s="86">
        <f t="shared" ref="AV111:AV113" si="287">AT111+AU111</f>
        <v>0</v>
      </c>
      <c r="AW111" s="277">
        <f t="shared" si="183"/>
        <v>0</v>
      </c>
      <c r="AX111" s="277">
        <f t="shared" si="244"/>
        <v>0</v>
      </c>
      <c r="AY111" s="278" t="str">
        <f t="shared" si="184"/>
        <v>NO OFERTADO</v>
      </c>
      <c r="AZ111" s="278"/>
      <c r="BA111" s="278" t="s">
        <v>743</v>
      </c>
      <c r="BB111" s="86" t="s">
        <v>758</v>
      </c>
      <c r="BC111" s="86">
        <v>23200</v>
      </c>
      <c r="BD111" s="279">
        <v>4408</v>
      </c>
      <c r="BE111" s="86">
        <f t="shared" si="226"/>
        <v>27608</v>
      </c>
      <c r="BF111" s="277">
        <f t="shared" si="185"/>
        <v>27608</v>
      </c>
      <c r="BG111" s="277">
        <f t="shared" si="227"/>
        <v>2539936</v>
      </c>
      <c r="BH111" s="278" t="str">
        <f t="shared" si="186"/>
        <v>NO CUMPLE</v>
      </c>
      <c r="BI111" s="278" t="s">
        <v>828</v>
      </c>
      <c r="BJ111" s="278" t="s">
        <v>743</v>
      </c>
      <c r="BK111" s="86"/>
      <c r="BL111" s="86"/>
      <c r="BM111" s="276"/>
      <c r="BN111" s="280">
        <f t="shared" ref="BN111:BN113" si="288">BL111+BM111</f>
        <v>0</v>
      </c>
      <c r="BO111" s="281">
        <f t="shared" si="187"/>
        <v>0</v>
      </c>
      <c r="BP111" s="281">
        <f t="shared" si="188"/>
        <v>0</v>
      </c>
      <c r="BQ111" s="278" t="str">
        <f t="shared" si="254"/>
        <v>NO OFERTADO</v>
      </c>
      <c r="BR111" s="278">
        <f>VLOOKUP(B111,'[1]ANEXO TECNICO'!$B$3:$P$334,15,0)</f>
        <v>0</v>
      </c>
      <c r="BS111" s="278" t="s">
        <v>743</v>
      </c>
      <c r="BT111" s="280"/>
      <c r="BU111" s="280"/>
      <c r="BV111" s="282"/>
      <c r="BW111" s="280"/>
      <c r="BX111" s="277">
        <v>0</v>
      </c>
      <c r="BY111" s="277">
        <f t="shared" si="189"/>
        <v>0</v>
      </c>
      <c r="BZ111" s="278" t="str">
        <f t="shared" si="190"/>
        <v>NO OFERTADO</v>
      </c>
      <c r="CA111" s="278"/>
      <c r="CB111" s="278" t="s">
        <v>743</v>
      </c>
      <c r="CC111" s="283"/>
      <c r="CD111" s="283"/>
      <c r="CE111" s="276"/>
      <c r="CF111" s="86">
        <f t="shared" ref="CF111:CF113" si="289">CD111+CE111</f>
        <v>0</v>
      </c>
      <c r="CG111" s="277">
        <f t="shared" si="228"/>
        <v>0</v>
      </c>
      <c r="CH111" s="277">
        <f t="shared" si="191"/>
        <v>0</v>
      </c>
      <c r="CI111" s="278" t="str">
        <f t="shared" si="192"/>
        <v>NO OFERTADO</v>
      </c>
      <c r="CJ111" s="278"/>
      <c r="CK111" s="278" t="s">
        <v>743</v>
      </c>
      <c r="CL111" s="86"/>
      <c r="CM111" s="86"/>
      <c r="CN111" s="276"/>
      <c r="CO111" s="86">
        <f t="shared" ref="CO111:CO113" si="290">CM111+CN111</f>
        <v>0</v>
      </c>
      <c r="CP111" s="277">
        <f t="shared" si="193"/>
        <v>0</v>
      </c>
      <c r="CQ111" s="277">
        <f t="shared" si="194"/>
        <v>0</v>
      </c>
      <c r="CR111" s="278" t="str">
        <f t="shared" si="195"/>
        <v>NO OFERTADO</v>
      </c>
      <c r="CS111" s="278"/>
      <c r="CT111" s="278" t="s">
        <v>743</v>
      </c>
      <c r="CU111" s="86"/>
      <c r="CV111" s="280"/>
      <c r="CW111" s="282"/>
      <c r="CX111" s="280">
        <f t="shared" ref="CX111:CX113" si="291">CV111+CW111</f>
        <v>0</v>
      </c>
      <c r="CY111" s="281">
        <f t="shared" si="196"/>
        <v>0</v>
      </c>
      <c r="CZ111" s="281">
        <f t="shared" si="197"/>
        <v>0</v>
      </c>
      <c r="DA111" s="278" t="str">
        <f t="shared" si="198"/>
        <v>NO OFERTADO</v>
      </c>
      <c r="DB111" s="278"/>
      <c r="DC111" s="278" t="s">
        <v>743</v>
      </c>
      <c r="DD111" s="86"/>
      <c r="DE111" s="86"/>
      <c r="DF111" s="276"/>
      <c r="DG111" s="86">
        <f t="shared" ref="DG111:DG113" si="292">DE111+DF111</f>
        <v>0</v>
      </c>
      <c r="DH111" s="277">
        <f t="shared" si="199"/>
        <v>0</v>
      </c>
      <c r="DI111" s="277">
        <f t="shared" si="229"/>
        <v>0</v>
      </c>
      <c r="DJ111" s="278" t="str">
        <f t="shared" si="230"/>
        <v>NO OFERTADO</v>
      </c>
      <c r="DK111" s="278"/>
      <c r="DL111" s="278" t="s">
        <v>743</v>
      </c>
      <c r="DM111" s="86"/>
      <c r="DN111" s="86"/>
      <c r="DO111" s="276"/>
      <c r="DP111" s="86">
        <v>0</v>
      </c>
      <c r="DQ111" s="277">
        <f t="shared" si="200"/>
        <v>0</v>
      </c>
      <c r="DR111" s="277">
        <f t="shared" si="201"/>
        <v>0</v>
      </c>
      <c r="DS111" s="278" t="str">
        <f t="shared" si="202"/>
        <v>NO OFERTADO</v>
      </c>
      <c r="DT111" s="278"/>
      <c r="DU111" s="278" t="s">
        <v>743</v>
      </c>
      <c r="DV111" s="86"/>
      <c r="DW111" s="86"/>
      <c r="DX111" s="279"/>
      <c r="DY111" s="86">
        <f t="shared" ref="DY111:DY113" si="293">DW111+DX111</f>
        <v>0</v>
      </c>
      <c r="DZ111" s="277">
        <f t="shared" si="203"/>
        <v>0</v>
      </c>
      <c r="EA111" s="277">
        <f t="shared" si="231"/>
        <v>0</v>
      </c>
      <c r="EB111" s="278" t="str">
        <f t="shared" si="204"/>
        <v>NO OFERTADO</v>
      </c>
      <c r="EC111" s="278"/>
      <c r="ED111" s="278" t="s">
        <v>743</v>
      </c>
      <c r="EE111" s="86" t="s">
        <v>953</v>
      </c>
      <c r="EF111" s="86">
        <v>0</v>
      </c>
      <c r="EG111" s="279">
        <v>0</v>
      </c>
      <c r="EH111" s="86">
        <f t="shared" ref="EH111:EH113" si="294">EF111+EG111</f>
        <v>0</v>
      </c>
      <c r="EI111" s="277">
        <f t="shared" si="205"/>
        <v>0</v>
      </c>
      <c r="EJ111" s="277">
        <f t="shared" si="241"/>
        <v>0</v>
      </c>
      <c r="EK111" s="278" t="str">
        <f t="shared" si="206"/>
        <v>NO OFERTADO</v>
      </c>
      <c r="EL111" s="278" t="s">
        <v>978</v>
      </c>
      <c r="EM111" s="278" t="s">
        <v>743</v>
      </c>
      <c r="EN111" s="86"/>
      <c r="EO111" s="86"/>
      <c r="EP111" s="276"/>
      <c r="EQ111" s="86">
        <v>0</v>
      </c>
      <c r="ER111" s="277">
        <f t="shared" si="207"/>
        <v>0</v>
      </c>
      <c r="ES111" s="277">
        <f t="shared" si="208"/>
        <v>0</v>
      </c>
      <c r="ET111" s="278" t="str">
        <f t="shared" si="209"/>
        <v>NO OFERTADO</v>
      </c>
      <c r="EU111" s="278"/>
      <c r="EV111" s="278" t="s">
        <v>743</v>
      </c>
      <c r="EW111" s="86">
        <v>0</v>
      </c>
      <c r="EX111" s="86">
        <v>0</v>
      </c>
      <c r="EY111" s="276">
        <v>0</v>
      </c>
      <c r="EZ111" s="86">
        <v>0</v>
      </c>
      <c r="FA111" s="277">
        <f t="shared" si="210"/>
        <v>0</v>
      </c>
      <c r="FB111" s="277">
        <f t="shared" si="211"/>
        <v>0</v>
      </c>
      <c r="FC111" s="278" t="str">
        <f t="shared" si="212"/>
        <v>NO OFERTADO</v>
      </c>
      <c r="FD111" s="278"/>
      <c r="FE111" s="278" t="s">
        <v>743</v>
      </c>
      <c r="FF111" s="86">
        <v>0</v>
      </c>
      <c r="FG111" s="86"/>
      <c r="FH111" s="279">
        <v>0</v>
      </c>
      <c r="FI111" s="86">
        <v>0</v>
      </c>
      <c r="FJ111" s="277">
        <f t="shared" si="213"/>
        <v>0</v>
      </c>
      <c r="FK111" s="277">
        <f t="shared" si="232"/>
        <v>0</v>
      </c>
      <c r="FL111" s="278" t="str">
        <f t="shared" si="214"/>
        <v>NO OFERTADO</v>
      </c>
      <c r="FM111" s="278"/>
      <c r="FN111" s="278" t="s">
        <v>743</v>
      </c>
      <c r="FO111" s="86"/>
      <c r="FP111" s="86"/>
      <c r="FQ111" s="279"/>
      <c r="FR111" s="86">
        <f t="shared" ref="FR111:FR113" si="295">FP111+FQ111</f>
        <v>0</v>
      </c>
      <c r="FS111" s="277">
        <f t="shared" si="215"/>
        <v>0</v>
      </c>
      <c r="FT111" s="277">
        <f t="shared" si="216"/>
        <v>0</v>
      </c>
      <c r="FU111" s="278" t="str">
        <f t="shared" si="217"/>
        <v>NO OFERTADO</v>
      </c>
      <c r="FV111" s="278">
        <v>0</v>
      </c>
      <c r="FW111" s="278" t="s">
        <v>743</v>
      </c>
      <c r="FX111" s="86"/>
      <c r="FY111" s="86"/>
      <c r="FZ111" s="279"/>
      <c r="GA111" s="86"/>
      <c r="GB111" s="277">
        <f t="shared" si="218"/>
        <v>0</v>
      </c>
      <c r="GC111" s="277">
        <f t="shared" si="219"/>
        <v>0</v>
      </c>
      <c r="GD111" s="278" t="str">
        <f t="shared" si="220"/>
        <v>NO OFERTADO</v>
      </c>
      <c r="GE111" s="278"/>
      <c r="GF111" s="278" t="s">
        <v>743</v>
      </c>
      <c r="GG111" s="25"/>
    </row>
    <row r="112" spans="1:189" s="19" customFormat="1" ht="38.25" x14ac:dyDescent="0.2">
      <c r="A112" s="290">
        <v>103</v>
      </c>
      <c r="B112" s="78" t="s">
        <v>150</v>
      </c>
      <c r="C112" s="77" t="s">
        <v>482</v>
      </c>
      <c r="D112" s="123">
        <v>1</v>
      </c>
      <c r="E112" s="309" t="s">
        <v>32</v>
      </c>
      <c r="F112" s="316">
        <v>18603.27</v>
      </c>
      <c r="G112" s="123">
        <v>8</v>
      </c>
      <c r="H112" s="86">
        <f t="shared" si="221"/>
        <v>148826.16</v>
      </c>
      <c r="I112" s="86"/>
      <c r="J112" s="86"/>
      <c r="K112" s="279">
        <f t="shared" si="286"/>
        <v>0</v>
      </c>
      <c r="L112" s="86">
        <f t="shared" si="222"/>
        <v>0</v>
      </c>
      <c r="M112" s="277">
        <f t="shared" si="174"/>
        <v>0</v>
      </c>
      <c r="N112" s="277">
        <f t="shared" si="223"/>
        <v>0</v>
      </c>
      <c r="O112" s="278" t="str">
        <f t="shared" si="175"/>
        <v>NO OFERTADO</v>
      </c>
      <c r="P112" s="278"/>
      <c r="Q112" s="278" t="s">
        <v>743</v>
      </c>
      <c r="R112" s="278"/>
      <c r="S112" s="86"/>
      <c r="T112" s="279"/>
      <c r="U112" s="86"/>
      <c r="V112" s="277">
        <f t="shared" si="176"/>
        <v>0</v>
      </c>
      <c r="W112" s="277">
        <f t="shared" si="224"/>
        <v>0</v>
      </c>
      <c r="X112" s="278" t="str">
        <f t="shared" si="177"/>
        <v>NO OFERTADO</v>
      </c>
      <c r="Y112" s="278">
        <v>0</v>
      </c>
      <c r="Z112" s="314" t="s">
        <v>743</v>
      </c>
      <c r="AA112" s="311" t="s">
        <v>935</v>
      </c>
      <c r="AB112" s="86">
        <v>15989</v>
      </c>
      <c r="AC112" s="276">
        <v>3038</v>
      </c>
      <c r="AD112" s="86">
        <f t="shared" si="243"/>
        <v>19027</v>
      </c>
      <c r="AE112" s="277">
        <f t="shared" ref="AE112:AE175" si="296">AD112*$D112</f>
        <v>19027</v>
      </c>
      <c r="AF112" s="277">
        <f t="shared" si="178"/>
        <v>152216</v>
      </c>
      <c r="AG112" s="278" t="str">
        <f t="shared" si="179"/>
        <v>CUMPLE</v>
      </c>
      <c r="AH112" s="278" t="s">
        <v>828</v>
      </c>
      <c r="AI112" s="278" t="s">
        <v>822</v>
      </c>
      <c r="AJ112" s="86"/>
      <c r="AK112" s="86"/>
      <c r="AL112" s="279"/>
      <c r="AM112" s="86">
        <f t="shared" si="225"/>
        <v>0</v>
      </c>
      <c r="AN112" s="277">
        <f t="shared" si="180"/>
        <v>0</v>
      </c>
      <c r="AO112" s="277">
        <f t="shared" si="181"/>
        <v>0</v>
      </c>
      <c r="AP112" s="278" t="str">
        <f t="shared" si="182"/>
        <v>NO OFERTADO</v>
      </c>
      <c r="AQ112" s="278"/>
      <c r="AR112" s="278" t="s">
        <v>743</v>
      </c>
      <c r="AS112" s="86"/>
      <c r="AT112" s="86"/>
      <c r="AU112" s="276"/>
      <c r="AV112" s="86">
        <f t="shared" si="287"/>
        <v>0</v>
      </c>
      <c r="AW112" s="277">
        <f t="shared" si="183"/>
        <v>0</v>
      </c>
      <c r="AX112" s="277">
        <f t="shared" si="244"/>
        <v>0</v>
      </c>
      <c r="AY112" s="278" t="str">
        <f t="shared" si="184"/>
        <v>NO OFERTADO</v>
      </c>
      <c r="AZ112" s="278"/>
      <c r="BA112" s="278" t="s">
        <v>743</v>
      </c>
      <c r="BB112" s="86" t="s">
        <v>989</v>
      </c>
      <c r="BC112" s="86">
        <v>23152.000000000004</v>
      </c>
      <c r="BD112" s="279">
        <v>4398.880000000001</v>
      </c>
      <c r="BE112" s="86">
        <f t="shared" si="226"/>
        <v>27550.880000000005</v>
      </c>
      <c r="BF112" s="277">
        <f t="shared" si="185"/>
        <v>27550.880000000005</v>
      </c>
      <c r="BG112" s="277">
        <f t="shared" si="227"/>
        <v>220407.04000000004</v>
      </c>
      <c r="BH112" s="278" t="str">
        <f t="shared" si="186"/>
        <v>NO CUMPLE</v>
      </c>
      <c r="BI112" s="278" t="s">
        <v>828</v>
      </c>
      <c r="BJ112" s="278" t="s">
        <v>743</v>
      </c>
      <c r="BK112" s="86" t="s">
        <v>745</v>
      </c>
      <c r="BL112" s="86">
        <v>15632</v>
      </c>
      <c r="BM112" s="279">
        <v>2970.08</v>
      </c>
      <c r="BN112" s="280">
        <f t="shared" si="288"/>
        <v>18602.080000000002</v>
      </c>
      <c r="BO112" s="281">
        <f t="shared" si="187"/>
        <v>18602.080000000002</v>
      </c>
      <c r="BP112" s="281">
        <f t="shared" si="188"/>
        <v>148816.64000000001</v>
      </c>
      <c r="BQ112" s="278" t="str">
        <f>+IF(BN112=0,"NO OFERTADO",IF(BN112&lt;=($F112*(1+$GE$4)),"CUMPLE","NO CUMPLE"))</f>
        <v>CUMPLE</v>
      </c>
      <c r="BR112" s="278" t="str">
        <f>VLOOKUP(B112,'[1]ANEXO TECNICO'!$B$3:$P$334,15,0)</f>
        <v>CUMPLE</v>
      </c>
      <c r="BS112" s="278" t="s">
        <v>822</v>
      </c>
      <c r="BT112" s="280"/>
      <c r="BU112" s="280"/>
      <c r="BV112" s="282"/>
      <c r="BW112" s="280"/>
      <c r="BX112" s="277">
        <v>0</v>
      </c>
      <c r="BY112" s="277">
        <f t="shared" si="189"/>
        <v>0</v>
      </c>
      <c r="BZ112" s="278" t="str">
        <f t="shared" si="190"/>
        <v>NO OFERTADO</v>
      </c>
      <c r="CA112" s="278"/>
      <c r="CB112" s="278" t="s">
        <v>743</v>
      </c>
      <c r="CC112" s="283"/>
      <c r="CD112" s="283"/>
      <c r="CE112" s="276"/>
      <c r="CF112" s="86">
        <f t="shared" si="289"/>
        <v>0</v>
      </c>
      <c r="CG112" s="277">
        <f t="shared" si="228"/>
        <v>0</v>
      </c>
      <c r="CH112" s="277">
        <f t="shared" si="191"/>
        <v>0</v>
      </c>
      <c r="CI112" s="278" t="str">
        <f t="shared" si="192"/>
        <v>NO OFERTADO</v>
      </c>
      <c r="CJ112" s="278"/>
      <c r="CK112" s="278" t="s">
        <v>743</v>
      </c>
      <c r="CL112" s="86"/>
      <c r="CM112" s="86"/>
      <c r="CN112" s="276"/>
      <c r="CO112" s="86">
        <f t="shared" si="290"/>
        <v>0</v>
      </c>
      <c r="CP112" s="277">
        <f t="shared" si="193"/>
        <v>0</v>
      </c>
      <c r="CQ112" s="277">
        <f t="shared" si="194"/>
        <v>0</v>
      </c>
      <c r="CR112" s="278" t="str">
        <f t="shared" si="195"/>
        <v>NO OFERTADO</v>
      </c>
      <c r="CS112" s="278"/>
      <c r="CT112" s="278" t="s">
        <v>743</v>
      </c>
      <c r="CU112" s="86"/>
      <c r="CV112" s="280"/>
      <c r="CW112" s="282"/>
      <c r="CX112" s="280">
        <f t="shared" si="291"/>
        <v>0</v>
      </c>
      <c r="CY112" s="281">
        <f t="shared" si="196"/>
        <v>0</v>
      </c>
      <c r="CZ112" s="281">
        <f t="shared" si="197"/>
        <v>0</v>
      </c>
      <c r="DA112" s="278" t="str">
        <f t="shared" si="198"/>
        <v>NO OFERTADO</v>
      </c>
      <c r="DB112" s="278"/>
      <c r="DC112" s="278" t="s">
        <v>743</v>
      </c>
      <c r="DD112" s="86"/>
      <c r="DE112" s="86"/>
      <c r="DF112" s="276"/>
      <c r="DG112" s="86">
        <f t="shared" si="292"/>
        <v>0</v>
      </c>
      <c r="DH112" s="277">
        <f t="shared" si="199"/>
        <v>0</v>
      </c>
      <c r="DI112" s="277">
        <f t="shared" si="229"/>
        <v>0</v>
      </c>
      <c r="DJ112" s="278" t="str">
        <f t="shared" si="230"/>
        <v>NO OFERTADO</v>
      </c>
      <c r="DK112" s="278"/>
      <c r="DL112" s="278" t="s">
        <v>743</v>
      </c>
      <c r="DM112" s="86"/>
      <c r="DN112" s="86"/>
      <c r="DO112" s="276"/>
      <c r="DP112" s="86">
        <v>0</v>
      </c>
      <c r="DQ112" s="277">
        <f t="shared" si="200"/>
        <v>0</v>
      </c>
      <c r="DR112" s="277">
        <f t="shared" si="201"/>
        <v>0</v>
      </c>
      <c r="DS112" s="278" t="str">
        <f t="shared" si="202"/>
        <v>NO OFERTADO</v>
      </c>
      <c r="DT112" s="278"/>
      <c r="DU112" s="278" t="s">
        <v>743</v>
      </c>
      <c r="DV112" s="86"/>
      <c r="DW112" s="86"/>
      <c r="DX112" s="279"/>
      <c r="DY112" s="86">
        <f t="shared" si="293"/>
        <v>0</v>
      </c>
      <c r="DZ112" s="277">
        <f t="shared" si="203"/>
        <v>0</v>
      </c>
      <c r="EA112" s="277">
        <f t="shared" si="231"/>
        <v>0</v>
      </c>
      <c r="EB112" s="278" t="str">
        <f t="shared" si="204"/>
        <v>NO OFERTADO</v>
      </c>
      <c r="EC112" s="278"/>
      <c r="ED112" s="278" t="s">
        <v>743</v>
      </c>
      <c r="EE112" s="86" t="s">
        <v>953</v>
      </c>
      <c r="EF112" s="86">
        <v>0</v>
      </c>
      <c r="EG112" s="279">
        <v>0</v>
      </c>
      <c r="EH112" s="86">
        <f t="shared" si="294"/>
        <v>0</v>
      </c>
      <c r="EI112" s="277">
        <f t="shared" si="205"/>
        <v>0</v>
      </c>
      <c r="EJ112" s="277">
        <f t="shared" si="241"/>
        <v>0</v>
      </c>
      <c r="EK112" s="278" t="str">
        <f t="shared" si="206"/>
        <v>NO OFERTADO</v>
      </c>
      <c r="EL112" s="278" t="s">
        <v>978</v>
      </c>
      <c r="EM112" s="278" t="s">
        <v>743</v>
      </c>
      <c r="EN112" s="86"/>
      <c r="EO112" s="86"/>
      <c r="EP112" s="276"/>
      <c r="EQ112" s="86">
        <v>0</v>
      </c>
      <c r="ER112" s="277">
        <f t="shared" si="207"/>
        <v>0</v>
      </c>
      <c r="ES112" s="277">
        <f t="shared" si="208"/>
        <v>0</v>
      </c>
      <c r="ET112" s="278" t="str">
        <f t="shared" si="209"/>
        <v>NO OFERTADO</v>
      </c>
      <c r="EU112" s="278"/>
      <c r="EV112" s="278" t="s">
        <v>743</v>
      </c>
      <c r="EW112" s="86">
        <v>0</v>
      </c>
      <c r="EX112" s="86">
        <v>0</v>
      </c>
      <c r="EY112" s="276">
        <v>0</v>
      </c>
      <c r="EZ112" s="86">
        <v>0</v>
      </c>
      <c r="FA112" s="277">
        <f t="shared" si="210"/>
        <v>0</v>
      </c>
      <c r="FB112" s="277">
        <f t="shared" si="211"/>
        <v>0</v>
      </c>
      <c r="FC112" s="278" t="str">
        <f t="shared" si="212"/>
        <v>NO OFERTADO</v>
      </c>
      <c r="FD112" s="278"/>
      <c r="FE112" s="278" t="s">
        <v>743</v>
      </c>
      <c r="FF112" s="86">
        <v>0</v>
      </c>
      <c r="FG112" s="86"/>
      <c r="FH112" s="279">
        <v>0</v>
      </c>
      <c r="FI112" s="86">
        <v>0</v>
      </c>
      <c r="FJ112" s="277">
        <f t="shared" si="213"/>
        <v>0</v>
      </c>
      <c r="FK112" s="277">
        <f t="shared" si="232"/>
        <v>0</v>
      </c>
      <c r="FL112" s="278" t="str">
        <f t="shared" si="214"/>
        <v>NO OFERTADO</v>
      </c>
      <c r="FM112" s="278"/>
      <c r="FN112" s="278" t="s">
        <v>743</v>
      </c>
      <c r="FO112" s="86"/>
      <c r="FP112" s="86"/>
      <c r="FQ112" s="279"/>
      <c r="FR112" s="86">
        <f t="shared" si="295"/>
        <v>0</v>
      </c>
      <c r="FS112" s="277">
        <f t="shared" si="215"/>
        <v>0</v>
      </c>
      <c r="FT112" s="277">
        <f t="shared" si="216"/>
        <v>0</v>
      </c>
      <c r="FU112" s="278" t="str">
        <f t="shared" si="217"/>
        <v>NO OFERTADO</v>
      </c>
      <c r="FV112" s="278">
        <v>0</v>
      </c>
      <c r="FW112" s="278" t="s">
        <v>743</v>
      </c>
      <c r="FX112" s="86"/>
      <c r="FY112" s="86"/>
      <c r="FZ112" s="279"/>
      <c r="GA112" s="86"/>
      <c r="GB112" s="277">
        <f t="shared" si="218"/>
        <v>0</v>
      </c>
      <c r="GC112" s="277">
        <f t="shared" si="219"/>
        <v>0</v>
      </c>
      <c r="GD112" s="278" t="str">
        <f t="shared" si="220"/>
        <v>NO OFERTADO</v>
      </c>
      <c r="GE112" s="278"/>
      <c r="GF112" s="278" t="s">
        <v>743</v>
      </c>
      <c r="GG112" s="25"/>
    </row>
    <row r="113" spans="1:189" s="19" customFormat="1" ht="25.5" x14ac:dyDescent="0.2">
      <c r="A113" s="290">
        <v>104</v>
      </c>
      <c r="B113" s="78" t="s">
        <v>151</v>
      </c>
      <c r="C113" s="77" t="s">
        <v>483</v>
      </c>
      <c r="D113" s="123">
        <v>1</v>
      </c>
      <c r="E113" s="309" t="s">
        <v>32</v>
      </c>
      <c r="F113" s="316">
        <v>18603.27</v>
      </c>
      <c r="G113" s="123">
        <v>275</v>
      </c>
      <c r="H113" s="86">
        <f t="shared" si="221"/>
        <v>5115899.25</v>
      </c>
      <c r="I113" s="86"/>
      <c r="J113" s="86"/>
      <c r="K113" s="279">
        <f t="shared" si="286"/>
        <v>0</v>
      </c>
      <c r="L113" s="86">
        <f t="shared" si="222"/>
        <v>0</v>
      </c>
      <c r="M113" s="277">
        <f t="shared" si="174"/>
        <v>0</v>
      </c>
      <c r="N113" s="277">
        <f t="shared" si="223"/>
        <v>0</v>
      </c>
      <c r="O113" s="278" t="str">
        <f t="shared" si="175"/>
        <v>NO OFERTADO</v>
      </c>
      <c r="P113" s="278"/>
      <c r="Q113" s="278" t="s">
        <v>743</v>
      </c>
      <c r="R113" s="278"/>
      <c r="S113" s="86"/>
      <c r="T113" s="279"/>
      <c r="U113" s="86"/>
      <c r="V113" s="277">
        <f t="shared" si="176"/>
        <v>0</v>
      </c>
      <c r="W113" s="277">
        <f t="shared" si="224"/>
        <v>0</v>
      </c>
      <c r="X113" s="278" t="str">
        <f t="shared" si="177"/>
        <v>NO OFERTADO</v>
      </c>
      <c r="Y113" s="278">
        <v>0</v>
      </c>
      <c r="Z113" s="314" t="s">
        <v>743</v>
      </c>
      <c r="AA113" s="311" t="s">
        <v>935</v>
      </c>
      <c r="AB113" s="86">
        <v>15989</v>
      </c>
      <c r="AC113" s="276">
        <v>3038</v>
      </c>
      <c r="AD113" s="86">
        <f t="shared" si="243"/>
        <v>19027</v>
      </c>
      <c r="AE113" s="277">
        <f t="shared" si="296"/>
        <v>19027</v>
      </c>
      <c r="AF113" s="277">
        <f t="shared" si="178"/>
        <v>5232425</v>
      </c>
      <c r="AG113" s="278" t="str">
        <f t="shared" si="179"/>
        <v>CUMPLE</v>
      </c>
      <c r="AH113" s="278" t="s">
        <v>828</v>
      </c>
      <c r="AI113" s="278" t="s">
        <v>822</v>
      </c>
      <c r="AJ113" s="86"/>
      <c r="AK113" s="86"/>
      <c r="AL113" s="279"/>
      <c r="AM113" s="86">
        <f t="shared" si="225"/>
        <v>0</v>
      </c>
      <c r="AN113" s="277">
        <f t="shared" si="180"/>
        <v>0</v>
      </c>
      <c r="AO113" s="277">
        <f t="shared" si="181"/>
        <v>0</v>
      </c>
      <c r="AP113" s="278" t="str">
        <f t="shared" si="182"/>
        <v>NO OFERTADO</v>
      </c>
      <c r="AQ113" s="278"/>
      <c r="AR113" s="278" t="s">
        <v>743</v>
      </c>
      <c r="AS113" s="86"/>
      <c r="AT113" s="86"/>
      <c r="AU113" s="276"/>
      <c r="AV113" s="86">
        <f t="shared" si="287"/>
        <v>0</v>
      </c>
      <c r="AW113" s="277">
        <f t="shared" si="183"/>
        <v>0</v>
      </c>
      <c r="AX113" s="277">
        <f t="shared" si="244"/>
        <v>0</v>
      </c>
      <c r="AY113" s="278" t="str">
        <f t="shared" si="184"/>
        <v>NO OFERTADO</v>
      </c>
      <c r="AZ113" s="278"/>
      <c r="BA113" s="278" t="s">
        <v>743</v>
      </c>
      <c r="BB113" s="86" t="s">
        <v>758</v>
      </c>
      <c r="BC113" s="86">
        <v>23200</v>
      </c>
      <c r="BD113" s="279">
        <v>4408</v>
      </c>
      <c r="BE113" s="86">
        <f t="shared" si="226"/>
        <v>27608</v>
      </c>
      <c r="BF113" s="277">
        <f t="shared" si="185"/>
        <v>27608</v>
      </c>
      <c r="BG113" s="277">
        <f t="shared" si="227"/>
        <v>7592200</v>
      </c>
      <c r="BH113" s="278" t="str">
        <f t="shared" si="186"/>
        <v>NO CUMPLE</v>
      </c>
      <c r="BI113" s="278" t="s">
        <v>829</v>
      </c>
      <c r="BJ113" s="278" t="s">
        <v>743</v>
      </c>
      <c r="BK113" s="86"/>
      <c r="BL113" s="86"/>
      <c r="BM113" s="276"/>
      <c r="BN113" s="280">
        <f t="shared" si="288"/>
        <v>0</v>
      </c>
      <c r="BO113" s="281">
        <f t="shared" si="187"/>
        <v>0</v>
      </c>
      <c r="BP113" s="281">
        <f t="shared" si="188"/>
        <v>0</v>
      </c>
      <c r="BQ113" s="278" t="str">
        <f>+IF(BN113=0,"NO OFERTADO",IF(BN113&lt;=($F113*(1+$KI$4)),"CUMPLE","NO CUMPLE"))</f>
        <v>NO OFERTADO</v>
      </c>
      <c r="BR113" s="278">
        <f>VLOOKUP(B113,'[1]ANEXO TECNICO'!$B$3:$P$334,15,0)</f>
        <v>0</v>
      </c>
      <c r="BS113" s="278" t="s">
        <v>743</v>
      </c>
      <c r="BT113" s="280"/>
      <c r="BU113" s="280"/>
      <c r="BV113" s="282"/>
      <c r="BW113" s="280"/>
      <c r="BX113" s="277">
        <v>0</v>
      </c>
      <c r="BY113" s="277">
        <f t="shared" si="189"/>
        <v>0</v>
      </c>
      <c r="BZ113" s="278" t="str">
        <f t="shared" si="190"/>
        <v>NO OFERTADO</v>
      </c>
      <c r="CA113" s="278"/>
      <c r="CB113" s="278" t="s">
        <v>743</v>
      </c>
      <c r="CC113" s="283"/>
      <c r="CD113" s="283"/>
      <c r="CE113" s="276"/>
      <c r="CF113" s="86">
        <f t="shared" si="289"/>
        <v>0</v>
      </c>
      <c r="CG113" s="277">
        <f t="shared" si="228"/>
        <v>0</v>
      </c>
      <c r="CH113" s="277">
        <f t="shared" si="191"/>
        <v>0</v>
      </c>
      <c r="CI113" s="278" t="str">
        <f t="shared" si="192"/>
        <v>NO OFERTADO</v>
      </c>
      <c r="CJ113" s="278"/>
      <c r="CK113" s="278" t="s">
        <v>743</v>
      </c>
      <c r="CL113" s="86"/>
      <c r="CM113" s="86"/>
      <c r="CN113" s="276"/>
      <c r="CO113" s="86">
        <f t="shared" si="290"/>
        <v>0</v>
      </c>
      <c r="CP113" s="277">
        <f t="shared" si="193"/>
        <v>0</v>
      </c>
      <c r="CQ113" s="277">
        <f t="shared" si="194"/>
        <v>0</v>
      </c>
      <c r="CR113" s="278" t="str">
        <f t="shared" si="195"/>
        <v>NO OFERTADO</v>
      </c>
      <c r="CS113" s="278"/>
      <c r="CT113" s="278" t="s">
        <v>743</v>
      </c>
      <c r="CU113" s="86"/>
      <c r="CV113" s="280"/>
      <c r="CW113" s="282"/>
      <c r="CX113" s="280">
        <f t="shared" si="291"/>
        <v>0</v>
      </c>
      <c r="CY113" s="281">
        <f t="shared" si="196"/>
        <v>0</v>
      </c>
      <c r="CZ113" s="281">
        <f t="shared" si="197"/>
        <v>0</v>
      </c>
      <c r="DA113" s="278" t="str">
        <f t="shared" si="198"/>
        <v>NO OFERTADO</v>
      </c>
      <c r="DB113" s="278"/>
      <c r="DC113" s="278" t="s">
        <v>743</v>
      </c>
      <c r="DD113" s="86"/>
      <c r="DE113" s="86"/>
      <c r="DF113" s="276"/>
      <c r="DG113" s="86">
        <f t="shared" si="292"/>
        <v>0</v>
      </c>
      <c r="DH113" s="277">
        <f t="shared" si="199"/>
        <v>0</v>
      </c>
      <c r="DI113" s="277">
        <f t="shared" si="229"/>
        <v>0</v>
      </c>
      <c r="DJ113" s="278" t="str">
        <f t="shared" si="230"/>
        <v>NO OFERTADO</v>
      </c>
      <c r="DK113" s="278"/>
      <c r="DL113" s="278" t="s">
        <v>743</v>
      </c>
      <c r="DM113" s="86"/>
      <c r="DN113" s="86"/>
      <c r="DO113" s="276"/>
      <c r="DP113" s="86">
        <v>0</v>
      </c>
      <c r="DQ113" s="277">
        <f t="shared" si="200"/>
        <v>0</v>
      </c>
      <c r="DR113" s="277">
        <f t="shared" si="201"/>
        <v>0</v>
      </c>
      <c r="DS113" s="278" t="str">
        <f t="shared" si="202"/>
        <v>NO OFERTADO</v>
      </c>
      <c r="DT113" s="278"/>
      <c r="DU113" s="278" t="s">
        <v>743</v>
      </c>
      <c r="DV113" s="86"/>
      <c r="DW113" s="86"/>
      <c r="DX113" s="279"/>
      <c r="DY113" s="86">
        <f t="shared" si="293"/>
        <v>0</v>
      </c>
      <c r="DZ113" s="277">
        <f t="shared" si="203"/>
        <v>0</v>
      </c>
      <c r="EA113" s="277">
        <f t="shared" si="231"/>
        <v>0</v>
      </c>
      <c r="EB113" s="278" t="str">
        <f t="shared" si="204"/>
        <v>NO OFERTADO</v>
      </c>
      <c r="EC113" s="278"/>
      <c r="ED113" s="278" t="s">
        <v>743</v>
      </c>
      <c r="EE113" s="86" t="s">
        <v>953</v>
      </c>
      <c r="EF113" s="86">
        <v>0</v>
      </c>
      <c r="EG113" s="279">
        <v>0</v>
      </c>
      <c r="EH113" s="86">
        <f t="shared" si="294"/>
        <v>0</v>
      </c>
      <c r="EI113" s="277">
        <f t="shared" si="205"/>
        <v>0</v>
      </c>
      <c r="EJ113" s="277">
        <f t="shared" si="241"/>
        <v>0</v>
      </c>
      <c r="EK113" s="278" t="str">
        <f t="shared" si="206"/>
        <v>NO OFERTADO</v>
      </c>
      <c r="EL113" s="278" t="s">
        <v>978</v>
      </c>
      <c r="EM113" s="278" t="s">
        <v>743</v>
      </c>
      <c r="EN113" s="86"/>
      <c r="EO113" s="86"/>
      <c r="EP113" s="276"/>
      <c r="EQ113" s="86">
        <v>0</v>
      </c>
      <c r="ER113" s="277">
        <f t="shared" si="207"/>
        <v>0</v>
      </c>
      <c r="ES113" s="277">
        <f t="shared" si="208"/>
        <v>0</v>
      </c>
      <c r="ET113" s="278" t="str">
        <f t="shared" si="209"/>
        <v>NO OFERTADO</v>
      </c>
      <c r="EU113" s="278"/>
      <c r="EV113" s="278" t="s">
        <v>743</v>
      </c>
      <c r="EW113" s="86">
        <v>0</v>
      </c>
      <c r="EX113" s="86">
        <v>0</v>
      </c>
      <c r="EY113" s="276">
        <v>0</v>
      </c>
      <c r="EZ113" s="86">
        <v>0</v>
      </c>
      <c r="FA113" s="277">
        <f t="shared" si="210"/>
        <v>0</v>
      </c>
      <c r="FB113" s="277">
        <f t="shared" si="211"/>
        <v>0</v>
      </c>
      <c r="FC113" s="278" t="str">
        <f t="shared" si="212"/>
        <v>NO OFERTADO</v>
      </c>
      <c r="FD113" s="278"/>
      <c r="FE113" s="278" t="s">
        <v>743</v>
      </c>
      <c r="FF113" s="86">
        <v>0</v>
      </c>
      <c r="FG113" s="86"/>
      <c r="FH113" s="279">
        <v>0</v>
      </c>
      <c r="FI113" s="86">
        <v>0</v>
      </c>
      <c r="FJ113" s="277">
        <f t="shared" si="213"/>
        <v>0</v>
      </c>
      <c r="FK113" s="277">
        <f t="shared" si="232"/>
        <v>0</v>
      </c>
      <c r="FL113" s="278" t="str">
        <f t="shared" si="214"/>
        <v>NO OFERTADO</v>
      </c>
      <c r="FM113" s="278"/>
      <c r="FN113" s="278" t="s">
        <v>743</v>
      </c>
      <c r="FO113" s="86"/>
      <c r="FP113" s="86"/>
      <c r="FQ113" s="279"/>
      <c r="FR113" s="86">
        <f t="shared" si="295"/>
        <v>0</v>
      </c>
      <c r="FS113" s="277">
        <f t="shared" si="215"/>
        <v>0</v>
      </c>
      <c r="FT113" s="277">
        <f t="shared" si="216"/>
        <v>0</v>
      </c>
      <c r="FU113" s="278" t="str">
        <f t="shared" si="217"/>
        <v>NO OFERTADO</v>
      </c>
      <c r="FV113" s="278">
        <v>0</v>
      </c>
      <c r="FW113" s="278" t="s">
        <v>743</v>
      </c>
      <c r="FX113" s="86"/>
      <c r="FY113" s="86"/>
      <c r="FZ113" s="279"/>
      <c r="GA113" s="86"/>
      <c r="GB113" s="277">
        <f t="shared" si="218"/>
        <v>0</v>
      </c>
      <c r="GC113" s="277">
        <f t="shared" si="219"/>
        <v>0</v>
      </c>
      <c r="GD113" s="278" t="str">
        <f t="shared" si="220"/>
        <v>NO OFERTADO</v>
      </c>
      <c r="GE113" s="278"/>
      <c r="GF113" s="278" t="s">
        <v>743</v>
      </c>
      <c r="GG113" s="25"/>
    </row>
    <row r="114" spans="1:189" s="19" customFormat="1" ht="38.25" x14ac:dyDescent="0.2">
      <c r="A114" s="290">
        <v>105</v>
      </c>
      <c r="B114" s="78" t="s">
        <v>152</v>
      </c>
      <c r="C114" s="77" t="s">
        <v>484</v>
      </c>
      <c r="D114" s="123">
        <v>1</v>
      </c>
      <c r="E114" s="309" t="s">
        <v>32</v>
      </c>
      <c r="F114" s="315">
        <v>1811.18</v>
      </c>
      <c r="G114" s="123">
        <v>3951</v>
      </c>
      <c r="H114" s="86">
        <f t="shared" si="221"/>
        <v>7155972.1800000006</v>
      </c>
      <c r="I114" s="86"/>
      <c r="J114" s="86"/>
      <c r="K114" s="279">
        <f t="shared" si="286"/>
        <v>0</v>
      </c>
      <c r="L114" s="86">
        <f t="shared" si="222"/>
        <v>0</v>
      </c>
      <c r="M114" s="277">
        <f t="shared" si="174"/>
        <v>0</v>
      </c>
      <c r="N114" s="277">
        <f t="shared" si="223"/>
        <v>0</v>
      </c>
      <c r="O114" s="278" t="str">
        <f t="shared" si="175"/>
        <v>NO OFERTADO</v>
      </c>
      <c r="P114" s="278"/>
      <c r="Q114" s="278" t="s">
        <v>743</v>
      </c>
      <c r="R114" s="278"/>
      <c r="S114" s="86"/>
      <c r="T114" s="279"/>
      <c r="U114" s="86"/>
      <c r="V114" s="277">
        <f t="shared" si="176"/>
        <v>0</v>
      </c>
      <c r="W114" s="277">
        <f t="shared" si="224"/>
        <v>0</v>
      </c>
      <c r="X114" s="278" t="str">
        <f t="shared" si="177"/>
        <v>NO OFERTADO</v>
      </c>
      <c r="Y114" s="278">
        <v>0</v>
      </c>
      <c r="Z114" s="314" t="s">
        <v>743</v>
      </c>
      <c r="AA114" s="311" t="s">
        <v>935</v>
      </c>
      <c r="AB114" s="86">
        <v>1557</v>
      </c>
      <c r="AC114" s="276">
        <v>296</v>
      </c>
      <c r="AD114" s="86">
        <f t="shared" si="243"/>
        <v>1853</v>
      </c>
      <c r="AE114" s="277">
        <f t="shared" si="296"/>
        <v>1853</v>
      </c>
      <c r="AF114" s="277">
        <f t="shared" si="178"/>
        <v>7321203</v>
      </c>
      <c r="AG114" s="278" t="str">
        <f t="shared" si="179"/>
        <v>CUMPLE</v>
      </c>
      <c r="AH114" s="278" t="s">
        <v>828</v>
      </c>
      <c r="AI114" s="278" t="s">
        <v>822</v>
      </c>
      <c r="AJ114" s="86"/>
      <c r="AK114" s="86"/>
      <c r="AL114" s="279"/>
      <c r="AM114" s="86">
        <f t="shared" si="225"/>
        <v>0</v>
      </c>
      <c r="AN114" s="277">
        <f t="shared" si="180"/>
        <v>0</v>
      </c>
      <c r="AO114" s="277">
        <f t="shared" si="181"/>
        <v>0</v>
      </c>
      <c r="AP114" s="278" t="str">
        <f t="shared" si="182"/>
        <v>NO OFERTADO</v>
      </c>
      <c r="AQ114" s="278"/>
      <c r="AR114" s="278" t="s">
        <v>743</v>
      </c>
      <c r="AS114" s="86"/>
      <c r="AT114" s="86"/>
      <c r="AU114" s="276"/>
      <c r="AV114" s="86">
        <f>+AT114+AU114</f>
        <v>0</v>
      </c>
      <c r="AW114" s="277">
        <f t="shared" si="183"/>
        <v>0</v>
      </c>
      <c r="AX114" s="277">
        <f t="shared" si="244"/>
        <v>0</v>
      </c>
      <c r="AY114" s="278" t="str">
        <f t="shared" si="184"/>
        <v>NO OFERTADO</v>
      </c>
      <c r="AZ114" s="278"/>
      <c r="BA114" s="278" t="s">
        <v>743</v>
      </c>
      <c r="BB114" s="86" t="s">
        <v>990</v>
      </c>
      <c r="BC114" s="86">
        <v>584</v>
      </c>
      <c r="BD114" s="279">
        <v>110.96000000000001</v>
      </c>
      <c r="BE114" s="86">
        <f t="shared" si="226"/>
        <v>694.96</v>
      </c>
      <c r="BF114" s="277">
        <f t="shared" si="185"/>
        <v>694.96</v>
      </c>
      <c r="BG114" s="277">
        <f t="shared" si="227"/>
        <v>2745786.96</v>
      </c>
      <c r="BH114" s="278" t="str">
        <f t="shared" si="186"/>
        <v>CUMPLE</v>
      </c>
      <c r="BI114" s="278" t="s">
        <v>828</v>
      </c>
      <c r="BJ114" s="278" t="s">
        <v>822</v>
      </c>
      <c r="BK114" s="285" t="s">
        <v>944</v>
      </c>
      <c r="BL114" s="285">
        <v>210</v>
      </c>
      <c r="BM114" s="286">
        <v>39.9</v>
      </c>
      <c r="BN114" s="293">
        <f>+BL114+BM114</f>
        <v>249.9</v>
      </c>
      <c r="BO114" s="294">
        <f t="shared" si="187"/>
        <v>249.9</v>
      </c>
      <c r="BP114" s="281">
        <f t="shared" si="188"/>
        <v>987354.9</v>
      </c>
      <c r="BQ114" s="278" t="str">
        <f>+IF(BN114=0,"NO OFERTADO",IF(BN114&lt;=($F114*(1+$GE$4)),"CUMPLE","NO CUMPLE"))</f>
        <v>CUMPLE</v>
      </c>
      <c r="BR114" s="278" t="str">
        <f>VLOOKUP(B114,'[1]ANEXO TECNICO'!$B$3:$P$334,15,0)</f>
        <v>CUMPLE</v>
      </c>
      <c r="BS114" s="278" t="s">
        <v>822</v>
      </c>
      <c r="BT114" s="280"/>
      <c r="BU114" s="280"/>
      <c r="BV114" s="282"/>
      <c r="BW114" s="280"/>
      <c r="BX114" s="277">
        <v>0</v>
      </c>
      <c r="BY114" s="277">
        <f t="shared" si="189"/>
        <v>0</v>
      </c>
      <c r="BZ114" s="278" t="str">
        <f t="shared" si="190"/>
        <v>NO OFERTADO</v>
      </c>
      <c r="CA114" s="278"/>
      <c r="CB114" s="278" t="s">
        <v>743</v>
      </c>
      <c r="CC114" s="283"/>
      <c r="CD114" s="283"/>
      <c r="CE114" s="276">
        <f>+CD114*0.19</f>
        <v>0</v>
      </c>
      <c r="CF114" s="86">
        <f>+CD114+CE114</f>
        <v>0</v>
      </c>
      <c r="CG114" s="277">
        <f t="shared" si="228"/>
        <v>0</v>
      </c>
      <c r="CH114" s="277">
        <f t="shared" si="191"/>
        <v>0</v>
      </c>
      <c r="CI114" s="278" t="str">
        <f t="shared" si="192"/>
        <v>NO OFERTADO</v>
      </c>
      <c r="CJ114" s="278"/>
      <c r="CK114" s="278" t="s">
        <v>743</v>
      </c>
      <c r="CL114" s="86"/>
      <c r="CM114" s="86"/>
      <c r="CN114" s="276"/>
      <c r="CO114" s="86">
        <f>+CM114+CN114</f>
        <v>0</v>
      </c>
      <c r="CP114" s="277">
        <f t="shared" si="193"/>
        <v>0</v>
      </c>
      <c r="CQ114" s="277">
        <f t="shared" si="194"/>
        <v>0</v>
      </c>
      <c r="CR114" s="278" t="str">
        <f t="shared" si="195"/>
        <v>NO OFERTADO</v>
      </c>
      <c r="CS114" s="278"/>
      <c r="CT114" s="278" t="s">
        <v>743</v>
      </c>
      <c r="CU114" s="86"/>
      <c r="CV114" s="280"/>
      <c r="CW114" s="282">
        <f>+CV114*0.19</f>
        <v>0</v>
      </c>
      <c r="CX114" s="280">
        <f>+CV114+CW114</f>
        <v>0</v>
      </c>
      <c r="CY114" s="281">
        <f t="shared" si="196"/>
        <v>0</v>
      </c>
      <c r="CZ114" s="281">
        <f t="shared" si="197"/>
        <v>0</v>
      </c>
      <c r="DA114" s="278" t="str">
        <f t="shared" si="198"/>
        <v>NO OFERTADO</v>
      </c>
      <c r="DB114" s="278"/>
      <c r="DC114" s="278" t="s">
        <v>743</v>
      </c>
      <c r="DD114" s="86"/>
      <c r="DE114" s="86"/>
      <c r="DF114" s="276"/>
      <c r="DG114" s="86">
        <f>+DE114+DF114</f>
        <v>0</v>
      </c>
      <c r="DH114" s="277">
        <f t="shared" si="199"/>
        <v>0</v>
      </c>
      <c r="DI114" s="277">
        <f t="shared" si="229"/>
        <v>0</v>
      </c>
      <c r="DJ114" s="278" t="str">
        <f t="shared" si="230"/>
        <v>NO OFERTADO</v>
      </c>
      <c r="DK114" s="278"/>
      <c r="DL114" s="278" t="s">
        <v>743</v>
      </c>
      <c r="DM114" s="86"/>
      <c r="DN114" s="86"/>
      <c r="DO114" s="276"/>
      <c r="DP114" s="86">
        <v>0</v>
      </c>
      <c r="DQ114" s="277">
        <f t="shared" si="200"/>
        <v>0</v>
      </c>
      <c r="DR114" s="277">
        <f t="shared" si="201"/>
        <v>0</v>
      </c>
      <c r="DS114" s="278" t="str">
        <f t="shared" si="202"/>
        <v>NO OFERTADO</v>
      </c>
      <c r="DT114" s="278"/>
      <c r="DU114" s="278" t="s">
        <v>743</v>
      </c>
      <c r="DV114" s="86"/>
      <c r="DW114" s="86"/>
      <c r="DX114" s="279"/>
      <c r="DY114" s="86">
        <f>+DW114+DX114</f>
        <v>0</v>
      </c>
      <c r="DZ114" s="277">
        <f t="shared" si="203"/>
        <v>0</v>
      </c>
      <c r="EA114" s="277">
        <f t="shared" si="231"/>
        <v>0</v>
      </c>
      <c r="EB114" s="278" t="str">
        <f t="shared" si="204"/>
        <v>NO OFERTADO</v>
      </c>
      <c r="EC114" s="278"/>
      <c r="ED114" s="278" t="s">
        <v>743</v>
      </c>
      <c r="EE114" s="86" t="s">
        <v>953</v>
      </c>
      <c r="EF114" s="86">
        <v>0</v>
      </c>
      <c r="EG114" s="279">
        <v>0</v>
      </c>
      <c r="EH114" s="86">
        <f>+EF114+EG114</f>
        <v>0</v>
      </c>
      <c r="EI114" s="277">
        <f t="shared" si="205"/>
        <v>0</v>
      </c>
      <c r="EJ114" s="277">
        <f t="shared" si="241"/>
        <v>0</v>
      </c>
      <c r="EK114" s="278" t="str">
        <f t="shared" si="206"/>
        <v>NO OFERTADO</v>
      </c>
      <c r="EL114" s="278" t="s">
        <v>978</v>
      </c>
      <c r="EM114" s="278" t="s">
        <v>743</v>
      </c>
      <c r="EN114" s="86"/>
      <c r="EO114" s="86"/>
      <c r="EP114" s="276"/>
      <c r="EQ114" s="86">
        <v>0</v>
      </c>
      <c r="ER114" s="277">
        <f t="shared" si="207"/>
        <v>0</v>
      </c>
      <c r="ES114" s="277">
        <f t="shared" si="208"/>
        <v>0</v>
      </c>
      <c r="ET114" s="278" t="str">
        <f t="shared" si="209"/>
        <v>NO OFERTADO</v>
      </c>
      <c r="EU114" s="278"/>
      <c r="EV114" s="278" t="s">
        <v>743</v>
      </c>
      <c r="EW114" s="86">
        <v>0</v>
      </c>
      <c r="EX114" s="86">
        <v>0</v>
      </c>
      <c r="EY114" s="276">
        <v>0</v>
      </c>
      <c r="EZ114" s="86">
        <v>0</v>
      </c>
      <c r="FA114" s="277">
        <f t="shared" si="210"/>
        <v>0</v>
      </c>
      <c r="FB114" s="277">
        <f t="shared" si="211"/>
        <v>0</v>
      </c>
      <c r="FC114" s="278" t="str">
        <f t="shared" si="212"/>
        <v>NO OFERTADO</v>
      </c>
      <c r="FD114" s="278"/>
      <c r="FE114" s="278" t="s">
        <v>743</v>
      </c>
      <c r="FF114" s="86">
        <v>0</v>
      </c>
      <c r="FG114" s="86"/>
      <c r="FH114" s="279">
        <v>0</v>
      </c>
      <c r="FI114" s="86">
        <v>0</v>
      </c>
      <c r="FJ114" s="277">
        <f t="shared" si="213"/>
        <v>0</v>
      </c>
      <c r="FK114" s="277">
        <f t="shared" si="232"/>
        <v>0</v>
      </c>
      <c r="FL114" s="278" t="str">
        <f t="shared" si="214"/>
        <v>NO OFERTADO</v>
      </c>
      <c r="FM114" s="278"/>
      <c r="FN114" s="278" t="s">
        <v>743</v>
      </c>
      <c r="FO114" s="86"/>
      <c r="FP114" s="86"/>
      <c r="FQ114" s="279"/>
      <c r="FR114" s="86">
        <f>+FP114+FQ114</f>
        <v>0</v>
      </c>
      <c r="FS114" s="277">
        <f t="shared" si="215"/>
        <v>0</v>
      </c>
      <c r="FT114" s="277">
        <f t="shared" si="216"/>
        <v>0</v>
      </c>
      <c r="FU114" s="278" t="str">
        <f t="shared" si="217"/>
        <v>NO OFERTADO</v>
      </c>
      <c r="FV114" s="278">
        <v>0</v>
      </c>
      <c r="FW114" s="278" t="s">
        <v>743</v>
      </c>
      <c r="FX114" s="86"/>
      <c r="FY114" s="86"/>
      <c r="FZ114" s="279"/>
      <c r="GA114" s="86"/>
      <c r="GB114" s="277">
        <f t="shared" si="218"/>
        <v>0</v>
      </c>
      <c r="GC114" s="277">
        <f t="shared" si="219"/>
        <v>0</v>
      </c>
      <c r="GD114" s="278" t="str">
        <f t="shared" si="220"/>
        <v>NO OFERTADO</v>
      </c>
      <c r="GE114" s="278"/>
      <c r="GF114" s="278" t="s">
        <v>743</v>
      </c>
      <c r="GG114" s="25"/>
    </row>
    <row r="115" spans="1:189" s="19" customFormat="1" ht="25.5" x14ac:dyDescent="0.2">
      <c r="A115" s="290">
        <v>106</v>
      </c>
      <c r="B115" s="78" t="s">
        <v>153</v>
      </c>
      <c r="C115" s="77" t="s">
        <v>485</v>
      </c>
      <c r="D115" s="123">
        <v>1</v>
      </c>
      <c r="E115" s="309" t="s">
        <v>32</v>
      </c>
      <c r="F115" s="315">
        <v>13100</v>
      </c>
      <c r="G115" s="123">
        <v>5</v>
      </c>
      <c r="H115" s="86">
        <f t="shared" si="221"/>
        <v>65500</v>
      </c>
      <c r="I115" s="86"/>
      <c r="J115" s="86"/>
      <c r="K115" s="279">
        <f t="shared" si="286"/>
        <v>0</v>
      </c>
      <c r="L115" s="86">
        <f t="shared" si="222"/>
        <v>0</v>
      </c>
      <c r="M115" s="277">
        <f t="shared" si="174"/>
        <v>0</v>
      </c>
      <c r="N115" s="277">
        <f t="shared" si="223"/>
        <v>0</v>
      </c>
      <c r="O115" s="278" t="str">
        <f t="shared" si="175"/>
        <v>NO OFERTADO</v>
      </c>
      <c r="P115" s="278"/>
      <c r="Q115" s="278" t="s">
        <v>743</v>
      </c>
      <c r="R115" s="278"/>
      <c r="S115" s="284"/>
      <c r="T115" s="279"/>
      <c r="U115" s="86"/>
      <c r="V115" s="277">
        <f t="shared" si="176"/>
        <v>0</v>
      </c>
      <c r="W115" s="277">
        <f t="shared" si="224"/>
        <v>0</v>
      </c>
      <c r="X115" s="278" t="str">
        <f t="shared" si="177"/>
        <v>NO OFERTADO</v>
      </c>
      <c r="Y115" s="278">
        <v>0</v>
      </c>
      <c r="Z115" s="314" t="s">
        <v>743</v>
      </c>
      <c r="AA115" s="311" t="s">
        <v>935</v>
      </c>
      <c r="AB115" s="86">
        <v>13636</v>
      </c>
      <c r="AC115" s="276">
        <v>0</v>
      </c>
      <c r="AD115" s="86">
        <f t="shared" si="243"/>
        <v>13636</v>
      </c>
      <c r="AE115" s="277">
        <f t="shared" si="296"/>
        <v>13636</v>
      </c>
      <c r="AF115" s="277">
        <f t="shared" si="178"/>
        <v>68180</v>
      </c>
      <c r="AG115" s="278" t="str">
        <f t="shared" si="179"/>
        <v>CUMPLE</v>
      </c>
      <c r="AH115" s="278" t="s">
        <v>828</v>
      </c>
      <c r="AI115" s="278" t="s">
        <v>822</v>
      </c>
      <c r="AJ115" s="86"/>
      <c r="AK115" s="86"/>
      <c r="AL115" s="279"/>
      <c r="AM115" s="86">
        <f t="shared" si="225"/>
        <v>0</v>
      </c>
      <c r="AN115" s="277">
        <f t="shared" si="180"/>
        <v>0</v>
      </c>
      <c r="AO115" s="277">
        <f t="shared" si="181"/>
        <v>0</v>
      </c>
      <c r="AP115" s="278" t="str">
        <f t="shared" si="182"/>
        <v>NO OFERTADO</v>
      </c>
      <c r="AQ115" s="278"/>
      <c r="AR115" s="278" t="s">
        <v>743</v>
      </c>
      <c r="AS115" s="86"/>
      <c r="AT115" s="86"/>
      <c r="AU115" s="276"/>
      <c r="AV115" s="86">
        <f>+AT115+AU115</f>
        <v>0</v>
      </c>
      <c r="AW115" s="277">
        <f t="shared" si="183"/>
        <v>0</v>
      </c>
      <c r="AX115" s="277">
        <f t="shared" si="244"/>
        <v>0</v>
      </c>
      <c r="AY115" s="278" t="str">
        <f t="shared" si="184"/>
        <v>NO OFERTADO</v>
      </c>
      <c r="AZ115" s="278"/>
      <c r="BA115" s="278" t="s">
        <v>743</v>
      </c>
      <c r="BB115" s="86"/>
      <c r="BC115" s="86"/>
      <c r="BD115" s="279"/>
      <c r="BE115" s="86">
        <f t="shared" si="226"/>
        <v>0</v>
      </c>
      <c r="BF115" s="277">
        <f t="shared" si="185"/>
        <v>0</v>
      </c>
      <c r="BG115" s="277">
        <f t="shared" si="227"/>
        <v>0</v>
      </c>
      <c r="BH115" s="278" t="str">
        <f t="shared" si="186"/>
        <v>NO OFERTADO</v>
      </c>
      <c r="BI115" s="278">
        <v>0</v>
      </c>
      <c r="BJ115" s="278" t="s">
        <v>743</v>
      </c>
      <c r="BK115" s="86"/>
      <c r="BL115" s="86"/>
      <c r="BM115" s="276"/>
      <c r="BN115" s="280">
        <f>+BL115+BM115</f>
        <v>0</v>
      </c>
      <c r="BO115" s="281">
        <f t="shared" si="187"/>
        <v>0</v>
      </c>
      <c r="BP115" s="281">
        <f t="shared" si="188"/>
        <v>0</v>
      </c>
      <c r="BQ115" s="278" t="str">
        <f t="shared" ref="BQ115:BQ129" si="297">+IF(BN115=0,"NO OFERTADO",IF(BN115&lt;=($F115*(1+$KI$4)),"CUMPLE","NO CUMPLE"))</f>
        <v>NO OFERTADO</v>
      </c>
      <c r="BR115" s="278">
        <f>VLOOKUP(B115,'[1]ANEXO TECNICO'!$B$3:$P$334,15,0)</f>
        <v>0</v>
      </c>
      <c r="BS115" s="278" t="s">
        <v>743</v>
      </c>
      <c r="BT115" s="280" t="s">
        <v>757</v>
      </c>
      <c r="BU115" s="280">
        <v>13486.5</v>
      </c>
      <c r="BV115" s="282">
        <v>0</v>
      </c>
      <c r="BW115" s="289">
        <f t="shared" ref="BW115:BW116" si="298">+BU115+BV115</f>
        <v>13486.5</v>
      </c>
      <c r="BX115" s="277">
        <f>+BW115*D115</f>
        <v>13486.5</v>
      </c>
      <c r="BY115" s="277">
        <f t="shared" si="189"/>
        <v>67432.5</v>
      </c>
      <c r="BZ115" s="278" t="str">
        <f t="shared" si="190"/>
        <v>CUMPLE</v>
      </c>
      <c r="CA115" s="278" t="s">
        <v>828</v>
      </c>
      <c r="CB115" s="278" t="s">
        <v>822</v>
      </c>
      <c r="CC115" s="283"/>
      <c r="CD115" s="283"/>
      <c r="CE115" s="276">
        <f>+CD115*0.19</f>
        <v>0</v>
      </c>
      <c r="CF115" s="86">
        <f>+CD115+CE115</f>
        <v>0</v>
      </c>
      <c r="CG115" s="277">
        <f t="shared" si="228"/>
        <v>0</v>
      </c>
      <c r="CH115" s="277">
        <f t="shared" si="191"/>
        <v>0</v>
      </c>
      <c r="CI115" s="278" t="str">
        <f t="shared" si="192"/>
        <v>NO OFERTADO</v>
      </c>
      <c r="CJ115" s="278"/>
      <c r="CK115" s="278" t="s">
        <v>743</v>
      </c>
      <c r="CL115" s="86"/>
      <c r="CM115" s="86"/>
      <c r="CN115" s="276"/>
      <c r="CO115" s="86">
        <f>+CM115+CN115</f>
        <v>0</v>
      </c>
      <c r="CP115" s="277">
        <f t="shared" si="193"/>
        <v>0</v>
      </c>
      <c r="CQ115" s="277">
        <f t="shared" si="194"/>
        <v>0</v>
      </c>
      <c r="CR115" s="278" t="str">
        <f t="shared" si="195"/>
        <v>NO OFERTADO</v>
      </c>
      <c r="CS115" s="278"/>
      <c r="CT115" s="278" t="s">
        <v>743</v>
      </c>
      <c r="CU115" s="86" t="s">
        <v>44</v>
      </c>
      <c r="CV115" s="280">
        <v>12850</v>
      </c>
      <c r="CW115" s="288"/>
      <c r="CX115" s="280">
        <f>+CV115+CW115</f>
        <v>12850</v>
      </c>
      <c r="CY115" s="281">
        <f t="shared" si="196"/>
        <v>12850</v>
      </c>
      <c r="CZ115" s="281">
        <f t="shared" si="197"/>
        <v>64250</v>
      </c>
      <c r="DA115" s="278" t="str">
        <f t="shared" si="198"/>
        <v>CUMPLE</v>
      </c>
      <c r="DB115" s="278" t="s">
        <v>830</v>
      </c>
      <c r="DC115" s="278" t="s">
        <v>822</v>
      </c>
      <c r="DD115" s="86"/>
      <c r="DE115" s="86"/>
      <c r="DF115" s="276"/>
      <c r="DG115" s="86">
        <f>+DE115+DF115</f>
        <v>0</v>
      </c>
      <c r="DH115" s="277">
        <f t="shared" si="199"/>
        <v>0</v>
      </c>
      <c r="DI115" s="277">
        <f t="shared" si="229"/>
        <v>0</v>
      </c>
      <c r="DJ115" s="278" t="str">
        <f t="shared" si="230"/>
        <v>NO OFERTADO</v>
      </c>
      <c r="DK115" s="278"/>
      <c r="DL115" s="278" t="s">
        <v>743</v>
      </c>
      <c r="DM115" s="86"/>
      <c r="DN115" s="86"/>
      <c r="DO115" s="276"/>
      <c r="DP115" s="86">
        <v>0</v>
      </c>
      <c r="DQ115" s="277">
        <f t="shared" si="200"/>
        <v>0</v>
      </c>
      <c r="DR115" s="277">
        <f t="shared" si="201"/>
        <v>0</v>
      </c>
      <c r="DS115" s="278" t="str">
        <f t="shared" si="202"/>
        <v>NO OFERTADO</v>
      </c>
      <c r="DT115" s="278"/>
      <c r="DU115" s="278" t="s">
        <v>743</v>
      </c>
      <c r="DV115" s="86"/>
      <c r="DW115" s="86"/>
      <c r="DX115" s="279"/>
      <c r="DY115" s="86">
        <f>+DW115+DX115</f>
        <v>0</v>
      </c>
      <c r="DZ115" s="277">
        <f t="shared" si="203"/>
        <v>0</v>
      </c>
      <c r="EA115" s="277">
        <f t="shared" si="231"/>
        <v>0</v>
      </c>
      <c r="EB115" s="278" t="str">
        <f t="shared" si="204"/>
        <v>NO OFERTADO</v>
      </c>
      <c r="EC115" s="278"/>
      <c r="ED115" s="278" t="s">
        <v>743</v>
      </c>
      <c r="EE115" s="86" t="s">
        <v>953</v>
      </c>
      <c r="EF115" s="86">
        <v>13636</v>
      </c>
      <c r="EG115" s="279">
        <v>0</v>
      </c>
      <c r="EH115" s="86">
        <f>+EF115+EG115</f>
        <v>13636</v>
      </c>
      <c r="EI115" s="277">
        <f t="shared" si="205"/>
        <v>13636</v>
      </c>
      <c r="EJ115" s="277">
        <f t="shared" si="241"/>
        <v>68180</v>
      </c>
      <c r="EK115" s="278" t="str">
        <f t="shared" si="206"/>
        <v>CUMPLE</v>
      </c>
      <c r="EL115" s="278" t="s">
        <v>828</v>
      </c>
      <c r="EM115" s="278" t="s">
        <v>822</v>
      </c>
      <c r="EN115" s="86" t="s">
        <v>44</v>
      </c>
      <c r="EO115" s="86">
        <v>12903</v>
      </c>
      <c r="EP115" s="276">
        <v>0</v>
      </c>
      <c r="EQ115" s="86">
        <v>12903</v>
      </c>
      <c r="ER115" s="277">
        <f t="shared" si="207"/>
        <v>12903</v>
      </c>
      <c r="ES115" s="277">
        <f t="shared" si="208"/>
        <v>64515</v>
      </c>
      <c r="ET115" s="278" t="str">
        <f t="shared" si="209"/>
        <v>CUMPLE</v>
      </c>
      <c r="EU115" s="278" t="s">
        <v>828</v>
      </c>
      <c r="EV115" s="278" t="s">
        <v>822</v>
      </c>
      <c r="EW115" s="86">
        <v>0</v>
      </c>
      <c r="EX115" s="86">
        <v>0</v>
      </c>
      <c r="EY115" s="276">
        <v>0</v>
      </c>
      <c r="EZ115" s="86">
        <v>0</v>
      </c>
      <c r="FA115" s="277">
        <f t="shared" si="210"/>
        <v>0</v>
      </c>
      <c r="FB115" s="277">
        <f t="shared" si="211"/>
        <v>0</v>
      </c>
      <c r="FC115" s="278" t="str">
        <f t="shared" si="212"/>
        <v>NO OFERTADO</v>
      </c>
      <c r="FD115" s="278"/>
      <c r="FE115" s="278" t="s">
        <v>743</v>
      </c>
      <c r="FF115" s="86">
        <v>0</v>
      </c>
      <c r="FG115" s="86"/>
      <c r="FH115" s="279">
        <v>0</v>
      </c>
      <c r="FI115" s="86">
        <v>0</v>
      </c>
      <c r="FJ115" s="277">
        <f t="shared" si="213"/>
        <v>0</v>
      </c>
      <c r="FK115" s="277">
        <f t="shared" si="232"/>
        <v>0</v>
      </c>
      <c r="FL115" s="278" t="str">
        <f t="shared" si="214"/>
        <v>NO OFERTADO</v>
      </c>
      <c r="FM115" s="278"/>
      <c r="FN115" s="278" t="s">
        <v>743</v>
      </c>
      <c r="FO115" s="86"/>
      <c r="FP115" s="86"/>
      <c r="FQ115" s="279"/>
      <c r="FR115" s="86">
        <f>+FP115+FQ115</f>
        <v>0</v>
      </c>
      <c r="FS115" s="277">
        <f t="shared" si="215"/>
        <v>0</v>
      </c>
      <c r="FT115" s="277">
        <f t="shared" si="216"/>
        <v>0</v>
      </c>
      <c r="FU115" s="278" t="str">
        <f t="shared" si="217"/>
        <v>NO OFERTADO</v>
      </c>
      <c r="FV115" s="278">
        <v>0</v>
      </c>
      <c r="FW115" s="278" t="s">
        <v>743</v>
      </c>
      <c r="FX115" s="86" t="s">
        <v>44</v>
      </c>
      <c r="FY115" s="86">
        <v>15385</v>
      </c>
      <c r="FZ115" s="279">
        <v>0</v>
      </c>
      <c r="GA115" s="86">
        <v>15385</v>
      </c>
      <c r="GB115" s="277">
        <f t="shared" si="218"/>
        <v>15385</v>
      </c>
      <c r="GC115" s="277">
        <f t="shared" si="219"/>
        <v>76925</v>
      </c>
      <c r="GD115" s="278" t="str">
        <f t="shared" si="220"/>
        <v>CUMPLE</v>
      </c>
      <c r="GE115" s="278" t="s">
        <v>828</v>
      </c>
      <c r="GF115" s="278" t="s">
        <v>822</v>
      </c>
      <c r="GG115" s="25"/>
    </row>
    <row r="116" spans="1:189" s="19" customFormat="1" ht="25.5" x14ac:dyDescent="0.2">
      <c r="A116" s="290">
        <v>107</v>
      </c>
      <c r="B116" s="78" t="s">
        <v>154</v>
      </c>
      <c r="C116" s="77" t="s">
        <v>486</v>
      </c>
      <c r="D116" s="123">
        <v>1</v>
      </c>
      <c r="E116" s="309" t="s">
        <v>32</v>
      </c>
      <c r="F116" s="315">
        <v>13100</v>
      </c>
      <c r="G116" s="123">
        <v>5</v>
      </c>
      <c r="H116" s="86">
        <f t="shared" si="221"/>
        <v>65500</v>
      </c>
      <c r="I116" s="86"/>
      <c r="J116" s="86"/>
      <c r="K116" s="279">
        <f t="shared" si="286"/>
        <v>0</v>
      </c>
      <c r="L116" s="86">
        <f t="shared" si="222"/>
        <v>0</v>
      </c>
      <c r="M116" s="277">
        <f t="shared" si="174"/>
        <v>0</v>
      </c>
      <c r="N116" s="277">
        <f t="shared" si="223"/>
        <v>0</v>
      </c>
      <c r="O116" s="278" t="str">
        <f t="shared" si="175"/>
        <v>NO OFERTADO</v>
      </c>
      <c r="P116" s="278"/>
      <c r="Q116" s="278" t="s">
        <v>743</v>
      </c>
      <c r="R116" s="278"/>
      <c r="S116" s="284"/>
      <c r="T116" s="279"/>
      <c r="U116" s="86"/>
      <c r="V116" s="277">
        <f t="shared" si="176"/>
        <v>0</v>
      </c>
      <c r="W116" s="277">
        <f t="shared" si="224"/>
        <v>0</v>
      </c>
      <c r="X116" s="278" t="str">
        <f t="shared" si="177"/>
        <v>NO OFERTADO</v>
      </c>
      <c r="Y116" s="278">
        <v>0</v>
      </c>
      <c r="Z116" s="314" t="s">
        <v>743</v>
      </c>
      <c r="AA116" s="311" t="s">
        <v>935</v>
      </c>
      <c r="AB116" s="86">
        <v>13636</v>
      </c>
      <c r="AC116" s="276">
        <v>0</v>
      </c>
      <c r="AD116" s="86">
        <f t="shared" si="243"/>
        <v>13636</v>
      </c>
      <c r="AE116" s="277">
        <f t="shared" si="296"/>
        <v>13636</v>
      </c>
      <c r="AF116" s="277">
        <f t="shared" si="178"/>
        <v>68180</v>
      </c>
      <c r="AG116" s="278" t="str">
        <f t="shared" si="179"/>
        <v>CUMPLE</v>
      </c>
      <c r="AH116" s="278" t="s">
        <v>828</v>
      </c>
      <c r="AI116" s="278" t="s">
        <v>822</v>
      </c>
      <c r="AJ116" s="86"/>
      <c r="AK116" s="86"/>
      <c r="AL116" s="279"/>
      <c r="AM116" s="86">
        <f t="shared" si="225"/>
        <v>0</v>
      </c>
      <c r="AN116" s="277">
        <f t="shared" si="180"/>
        <v>0</v>
      </c>
      <c r="AO116" s="277">
        <f t="shared" si="181"/>
        <v>0</v>
      </c>
      <c r="AP116" s="278" t="str">
        <f t="shared" si="182"/>
        <v>NO OFERTADO</v>
      </c>
      <c r="AQ116" s="278"/>
      <c r="AR116" s="278" t="s">
        <v>743</v>
      </c>
      <c r="AS116" s="86"/>
      <c r="AT116" s="86"/>
      <c r="AU116" s="276"/>
      <c r="AV116" s="86">
        <f t="shared" ref="AV116:AV120" si="299">AT116+AU116</f>
        <v>0</v>
      </c>
      <c r="AW116" s="277">
        <f t="shared" si="183"/>
        <v>0</v>
      </c>
      <c r="AX116" s="277">
        <f t="shared" si="244"/>
        <v>0</v>
      </c>
      <c r="AY116" s="278" t="str">
        <f t="shared" si="184"/>
        <v>NO OFERTADO</v>
      </c>
      <c r="AZ116" s="278"/>
      <c r="BA116" s="278" t="s">
        <v>743</v>
      </c>
      <c r="BB116" s="86"/>
      <c r="BC116" s="86"/>
      <c r="BD116" s="279"/>
      <c r="BE116" s="86">
        <f t="shared" si="226"/>
        <v>0</v>
      </c>
      <c r="BF116" s="277">
        <f t="shared" si="185"/>
        <v>0</v>
      </c>
      <c r="BG116" s="277">
        <f t="shared" si="227"/>
        <v>0</v>
      </c>
      <c r="BH116" s="278" t="str">
        <f t="shared" si="186"/>
        <v>NO OFERTADO</v>
      </c>
      <c r="BI116" s="278">
        <v>0</v>
      </c>
      <c r="BJ116" s="278" t="s">
        <v>743</v>
      </c>
      <c r="BK116" s="86"/>
      <c r="BL116" s="86"/>
      <c r="BM116" s="276"/>
      <c r="BN116" s="280">
        <f t="shared" ref="BN116:BN120" si="300">BL116+BM116</f>
        <v>0</v>
      </c>
      <c r="BO116" s="281">
        <f t="shared" si="187"/>
        <v>0</v>
      </c>
      <c r="BP116" s="281">
        <f t="shared" si="188"/>
        <v>0</v>
      </c>
      <c r="BQ116" s="278" t="str">
        <f t="shared" si="297"/>
        <v>NO OFERTADO</v>
      </c>
      <c r="BR116" s="278">
        <f>VLOOKUP(B116,'[1]ANEXO TECNICO'!$B$3:$P$334,15,0)</f>
        <v>0</v>
      </c>
      <c r="BS116" s="278" t="s">
        <v>743</v>
      </c>
      <c r="BT116" s="280" t="s">
        <v>757</v>
      </c>
      <c r="BU116" s="280">
        <v>13486.5</v>
      </c>
      <c r="BV116" s="282">
        <v>0</v>
      </c>
      <c r="BW116" s="289">
        <f t="shared" si="298"/>
        <v>13486.5</v>
      </c>
      <c r="BX116" s="277">
        <f>+BW116*D116</f>
        <v>13486.5</v>
      </c>
      <c r="BY116" s="277">
        <f t="shared" si="189"/>
        <v>67432.5</v>
      </c>
      <c r="BZ116" s="278" t="str">
        <f t="shared" si="190"/>
        <v>CUMPLE</v>
      </c>
      <c r="CA116" s="278" t="s">
        <v>828</v>
      </c>
      <c r="CB116" s="278" t="s">
        <v>822</v>
      </c>
      <c r="CC116" s="283"/>
      <c r="CD116" s="283"/>
      <c r="CE116" s="276"/>
      <c r="CF116" s="86">
        <f t="shared" ref="CF116:CF120" si="301">CD116+CE116</f>
        <v>0</v>
      </c>
      <c r="CG116" s="277">
        <f t="shared" si="228"/>
        <v>0</v>
      </c>
      <c r="CH116" s="277">
        <f t="shared" si="191"/>
        <v>0</v>
      </c>
      <c r="CI116" s="278" t="str">
        <f t="shared" si="192"/>
        <v>NO OFERTADO</v>
      </c>
      <c r="CJ116" s="278"/>
      <c r="CK116" s="278" t="s">
        <v>743</v>
      </c>
      <c r="CL116" s="86"/>
      <c r="CM116" s="86"/>
      <c r="CN116" s="276"/>
      <c r="CO116" s="86">
        <f t="shared" ref="CO116:CO120" si="302">CM116+CN116</f>
        <v>0</v>
      </c>
      <c r="CP116" s="277">
        <f t="shared" si="193"/>
        <v>0</v>
      </c>
      <c r="CQ116" s="277">
        <f t="shared" si="194"/>
        <v>0</v>
      </c>
      <c r="CR116" s="278" t="str">
        <f t="shared" si="195"/>
        <v>NO OFERTADO</v>
      </c>
      <c r="CS116" s="278"/>
      <c r="CT116" s="278" t="s">
        <v>743</v>
      </c>
      <c r="CU116" s="86" t="s">
        <v>44</v>
      </c>
      <c r="CV116" s="280">
        <v>12850</v>
      </c>
      <c r="CW116" s="288"/>
      <c r="CX116" s="280">
        <f t="shared" ref="CX116:CX120" si="303">CV116+CW116</f>
        <v>12850</v>
      </c>
      <c r="CY116" s="281">
        <f t="shared" si="196"/>
        <v>12850</v>
      </c>
      <c r="CZ116" s="281">
        <f t="shared" si="197"/>
        <v>64250</v>
      </c>
      <c r="DA116" s="278" t="str">
        <f t="shared" si="198"/>
        <v>CUMPLE</v>
      </c>
      <c r="DB116" s="278" t="s">
        <v>830</v>
      </c>
      <c r="DC116" s="278" t="s">
        <v>822</v>
      </c>
      <c r="DD116" s="86"/>
      <c r="DE116" s="86"/>
      <c r="DF116" s="276"/>
      <c r="DG116" s="86">
        <f t="shared" ref="DG116:DG120" si="304">DE116+DF116</f>
        <v>0</v>
      </c>
      <c r="DH116" s="277">
        <f t="shared" si="199"/>
        <v>0</v>
      </c>
      <c r="DI116" s="277">
        <f t="shared" si="229"/>
        <v>0</v>
      </c>
      <c r="DJ116" s="278" t="str">
        <f t="shared" si="230"/>
        <v>NO OFERTADO</v>
      </c>
      <c r="DK116" s="278"/>
      <c r="DL116" s="278" t="s">
        <v>743</v>
      </c>
      <c r="DM116" s="86"/>
      <c r="DN116" s="86"/>
      <c r="DO116" s="276"/>
      <c r="DP116" s="86">
        <v>0</v>
      </c>
      <c r="DQ116" s="277">
        <f t="shared" si="200"/>
        <v>0</v>
      </c>
      <c r="DR116" s="277">
        <f t="shared" si="201"/>
        <v>0</v>
      </c>
      <c r="DS116" s="278" t="str">
        <f t="shared" si="202"/>
        <v>NO OFERTADO</v>
      </c>
      <c r="DT116" s="278"/>
      <c r="DU116" s="278" t="s">
        <v>743</v>
      </c>
      <c r="DV116" s="86"/>
      <c r="DW116" s="86"/>
      <c r="DX116" s="279"/>
      <c r="DY116" s="86">
        <f t="shared" ref="DY116:DY120" si="305">DW116+DX116</f>
        <v>0</v>
      </c>
      <c r="DZ116" s="277">
        <f t="shared" si="203"/>
        <v>0</v>
      </c>
      <c r="EA116" s="277">
        <f t="shared" si="231"/>
        <v>0</v>
      </c>
      <c r="EB116" s="278" t="str">
        <f t="shared" si="204"/>
        <v>NO OFERTADO</v>
      </c>
      <c r="EC116" s="278"/>
      <c r="ED116" s="278" t="s">
        <v>743</v>
      </c>
      <c r="EE116" s="86" t="s">
        <v>956</v>
      </c>
      <c r="EF116" s="86">
        <v>14091</v>
      </c>
      <c r="EG116" s="279">
        <v>0</v>
      </c>
      <c r="EH116" s="86">
        <f t="shared" ref="EH116:EH120" si="306">EF116+EG116</f>
        <v>14091</v>
      </c>
      <c r="EI116" s="277">
        <f t="shared" si="205"/>
        <v>14091</v>
      </c>
      <c r="EJ116" s="277">
        <f t="shared" si="241"/>
        <v>70455</v>
      </c>
      <c r="EK116" s="278" t="str">
        <f t="shared" si="206"/>
        <v>CUMPLE</v>
      </c>
      <c r="EL116" s="278" t="s">
        <v>828</v>
      </c>
      <c r="EM116" s="278" t="s">
        <v>822</v>
      </c>
      <c r="EN116" s="86" t="s">
        <v>44</v>
      </c>
      <c r="EO116" s="86">
        <v>12903</v>
      </c>
      <c r="EP116" s="276">
        <v>0</v>
      </c>
      <c r="EQ116" s="86">
        <v>12903</v>
      </c>
      <c r="ER116" s="277">
        <f t="shared" si="207"/>
        <v>12903</v>
      </c>
      <c r="ES116" s="277">
        <f t="shared" si="208"/>
        <v>64515</v>
      </c>
      <c r="ET116" s="278" t="str">
        <f t="shared" si="209"/>
        <v>CUMPLE</v>
      </c>
      <c r="EU116" s="278" t="s">
        <v>828</v>
      </c>
      <c r="EV116" s="278" t="s">
        <v>822</v>
      </c>
      <c r="EW116" s="86">
        <v>0</v>
      </c>
      <c r="EX116" s="86">
        <v>0</v>
      </c>
      <c r="EY116" s="276">
        <v>0</v>
      </c>
      <c r="EZ116" s="86">
        <v>0</v>
      </c>
      <c r="FA116" s="277">
        <f t="shared" si="210"/>
        <v>0</v>
      </c>
      <c r="FB116" s="277">
        <f t="shared" si="211"/>
        <v>0</v>
      </c>
      <c r="FC116" s="278" t="str">
        <f t="shared" si="212"/>
        <v>NO OFERTADO</v>
      </c>
      <c r="FD116" s="278"/>
      <c r="FE116" s="278" t="s">
        <v>743</v>
      </c>
      <c r="FF116" s="86">
        <v>0</v>
      </c>
      <c r="FG116" s="86"/>
      <c r="FH116" s="279">
        <v>0</v>
      </c>
      <c r="FI116" s="86">
        <v>0</v>
      </c>
      <c r="FJ116" s="277">
        <f t="shared" si="213"/>
        <v>0</v>
      </c>
      <c r="FK116" s="277">
        <f t="shared" si="232"/>
        <v>0</v>
      </c>
      <c r="FL116" s="278" t="str">
        <f t="shared" si="214"/>
        <v>NO OFERTADO</v>
      </c>
      <c r="FM116" s="278"/>
      <c r="FN116" s="278" t="s">
        <v>743</v>
      </c>
      <c r="FO116" s="86"/>
      <c r="FP116" s="86"/>
      <c r="FQ116" s="279"/>
      <c r="FR116" s="86">
        <f t="shared" ref="FR116:FR120" si="307">FP116+FQ116</f>
        <v>0</v>
      </c>
      <c r="FS116" s="277">
        <f t="shared" si="215"/>
        <v>0</v>
      </c>
      <c r="FT116" s="277">
        <f t="shared" si="216"/>
        <v>0</v>
      </c>
      <c r="FU116" s="278" t="str">
        <f t="shared" si="217"/>
        <v>NO OFERTADO</v>
      </c>
      <c r="FV116" s="278">
        <v>0</v>
      </c>
      <c r="FW116" s="278" t="s">
        <v>743</v>
      </c>
      <c r="FX116" s="86" t="s">
        <v>44</v>
      </c>
      <c r="FY116" s="86">
        <v>15385</v>
      </c>
      <c r="FZ116" s="279">
        <v>0</v>
      </c>
      <c r="GA116" s="86">
        <v>15385</v>
      </c>
      <c r="GB116" s="277">
        <f t="shared" si="218"/>
        <v>15385</v>
      </c>
      <c r="GC116" s="277">
        <f t="shared" si="219"/>
        <v>76925</v>
      </c>
      <c r="GD116" s="278" t="str">
        <f t="shared" si="220"/>
        <v>CUMPLE</v>
      </c>
      <c r="GE116" s="278" t="s">
        <v>828</v>
      </c>
      <c r="GF116" s="278" t="s">
        <v>822</v>
      </c>
      <c r="GG116" s="25"/>
    </row>
    <row r="117" spans="1:189" s="19" customFormat="1" ht="25.5" x14ac:dyDescent="0.2">
      <c r="A117" s="290">
        <v>108</v>
      </c>
      <c r="B117" s="78" t="s">
        <v>155</v>
      </c>
      <c r="C117" s="77" t="s">
        <v>487</v>
      </c>
      <c r="D117" s="123">
        <v>1</v>
      </c>
      <c r="E117" s="309" t="s">
        <v>32</v>
      </c>
      <c r="F117" s="315">
        <v>232.05</v>
      </c>
      <c r="G117" s="123">
        <v>61281</v>
      </c>
      <c r="H117" s="86">
        <f t="shared" si="221"/>
        <v>14220256.050000001</v>
      </c>
      <c r="I117" s="86"/>
      <c r="J117" s="86"/>
      <c r="K117" s="279">
        <f t="shared" si="286"/>
        <v>0</v>
      </c>
      <c r="L117" s="86">
        <f t="shared" si="222"/>
        <v>0</v>
      </c>
      <c r="M117" s="277">
        <f t="shared" si="174"/>
        <v>0</v>
      </c>
      <c r="N117" s="277">
        <f t="shared" si="223"/>
        <v>0</v>
      </c>
      <c r="O117" s="278" t="str">
        <f t="shared" si="175"/>
        <v>NO OFERTADO</v>
      </c>
      <c r="P117" s="278"/>
      <c r="Q117" s="278" t="s">
        <v>743</v>
      </c>
      <c r="R117" s="278" t="s">
        <v>981</v>
      </c>
      <c r="S117" s="284">
        <v>212</v>
      </c>
      <c r="T117" s="279">
        <v>40.28</v>
      </c>
      <c r="U117" s="86">
        <v>252.28</v>
      </c>
      <c r="V117" s="277">
        <f t="shared" si="176"/>
        <v>252.28</v>
      </c>
      <c r="W117" s="277">
        <f t="shared" si="224"/>
        <v>15459970.68</v>
      </c>
      <c r="X117" s="278" t="str">
        <f t="shared" si="177"/>
        <v>CUMPLE</v>
      </c>
      <c r="Y117" s="278" t="s">
        <v>828</v>
      </c>
      <c r="Z117" s="314" t="s">
        <v>822</v>
      </c>
      <c r="AA117" s="311" t="s">
        <v>935</v>
      </c>
      <c r="AB117" s="86">
        <v>276</v>
      </c>
      <c r="AC117" s="279">
        <v>52</v>
      </c>
      <c r="AD117" s="285">
        <f t="shared" si="243"/>
        <v>328</v>
      </c>
      <c r="AE117" s="277">
        <f t="shared" si="296"/>
        <v>328</v>
      </c>
      <c r="AF117" s="277">
        <f t="shared" si="178"/>
        <v>20100168</v>
      </c>
      <c r="AG117" s="278" t="str">
        <f t="shared" si="179"/>
        <v>NO CUMPLE</v>
      </c>
      <c r="AH117" s="278" t="s">
        <v>828</v>
      </c>
      <c r="AI117" s="278" t="s">
        <v>743</v>
      </c>
      <c r="AJ117" s="86"/>
      <c r="AK117" s="86"/>
      <c r="AL117" s="279"/>
      <c r="AM117" s="86">
        <f t="shared" si="225"/>
        <v>0</v>
      </c>
      <c r="AN117" s="277">
        <f t="shared" si="180"/>
        <v>0</v>
      </c>
      <c r="AO117" s="277">
        <f t="shared" si="181"/>
        <v>0</v>
      </c>
      <c r="AP117" s="278" t="str">
        <f t="shared" si="182"/>
        <v>NO OFERTADO</v>
      </c>
      <c r="AQ117" s="278"/>
      <c r="AR117" s="278" t="s">
        <v>743</v>
      </c>
      <c r="AS117" s="86"/>
      <c r="AT117" s="86"/>
      <c r="AU117" s="276"/>
      <c r="AV117" s="86">
        <f t="shared" si="299"/>
        <v>0</v>
      </c>
      <c r="AW117" s="277">
        <f t="shared" si="183"/>
        <v>0</v>
      </c>
      <c r="AX117" s="277">
        <f t="shared" si="244"/>
        <v>0</v>
      </c>
      <c r="AY117" s="278" t="str">
        <f t="shared" si="184"/>
        <v>NO OFERTADO</v>
      </c>
      <c r="AZ117" s="278"/>
      <c r="BA117" s="278" t="s">
        <v>743</v>
      </c>
      <c r="BB117" s="86"/>
      <c r="BC117" s="86"/>
      <c r="BD117" s="279"/>
      <c r="BE117" s="86">
        <f t="shared" si="226"/>
        <v>0</v>
      </c>
      <c r="BF117" s="277">
        <f t="shared" si="185"/>
        <v>0</v>
      </c>
      <c r="BG117" s="277">
        <f t="shared" si="227"/>
        <v>0</v>
      </c>
      <c r="BH117" s="278" t="str">
        <f t="shared" si="186"/>
        <v>NO OFERTADO</v>
      </c>
      <c r="BI117" s="278">
        <v>0</v>
      </c>
      <c r="BJ117" s="278" t="s">
        <v>743</v>
      </c>
      <c r="BK117" s="86"/>
      <c r="BL117" s="86"/>
      <c r="BM117" s="276"/>
      <c r="BN117" s="280">
        <f t="shared" si="300"/>
        <v>0</v>
      </c>
      <c r="BO117" s="281">
        <f t="shared" si="187"/>
        <v>0</v>
      </c>
      <c r="BP117" s="281">
        <f t="shared" si="188"/>
        <v>0</v>
      </c>
      <c r="BQ117" s="278" t="str">
        <f t="shared" si="297"/>
        <v>NO OFERTADO</v>
      </c>
      <c r="BR117" s="278">
        <f>VLOOKUP(B117,'[1]ANEXO TECNICO'!$B$3:$P$334,15,0)</f>
        <v>0</v>
      </c>
      <c r="BS117" s="278" t="s">
        <v>743</v>
      </c>
      <c r="BT117" s="280"/>
      <c r="BU117" s="280"/>
      <c r="BV117" s="282"/>
      <c r="BW117" s="280"/>
      <c r="BX117" s="277">
        <v>0</v>
      </c>
      <c r="BY117" s="277">
        <f t="shared" si="189"/>
        <v>0</v>
      </c>
      <c r="BZ117" s="278" t="str">
        <f t="shared" si="190"/>
        <v>NO OFERTADO</v>
      </c>
      <c r="CA117" s="278"/>
      <c r="CB117" s="278" t="s">
        <v>743</v>
      </c>
      <c r="CC117" s="283"/>
      <c r="CD117" s="283"/>
      <c r="CE117" s="276"/>
      <c r="CF117" s="86">
        <f t="shared" si="301"/>
        <v>0</v>
      </c>
      <c r="CG117" s="277">
        <f t="shared" si="228"/>
        <v>0</v>
      </c>
      <c r="CH117" s="277">
        <f t="shared" si="191"/>
        <v>0</v>
      </c>
      <c r="CI117" s="278" t="str">
        <f t="shared" si="192"/>
        <v>NO OFERTADO</v>
      </c>
      <c r="CJ117" s="278"/>
      <c r="CK117" s="278" t="s">
        <v>743</v>
      </c>
      <c r="CL117" s="86"/>
      <c r="CM117" s="86"/>
      <c r="CN117" s="276"/>
      <c r="CO117" s="86">
        <f t="shared" si="302"/>
        <v>0</v>
      </c>
      <c r="CP117" s="277">
        <f t="shared" si="193"/>
        <v>0</v>
      </c>
      <c r="CQ117" s="277">
        <f t="shared" si="194"/>
        <v>0</v>
      </c>
      <c r="CR117" s="278" t="str">
        <f t="shared" si="195"/>
        <v>NO OFERTADO</v>
      </c>
      <c r="CS117" s="278"/>
      <c r="CT117" s="278" t="s">
        <v>743</v>
      </c>
      <c r="CU117" s="86"/>
      <c r="CV117" s="280"/>
      <c r="CW117" s="282"/>
      <c r="CX117" s="280">
        <f t="shared" si="303"/>
        <v>0</v>
      </c>
      <c r="CY117" s="281">
        <f t="shared" si="196"/>
        <v>0</v>
      </c>
      <c r="CZ117" s="281">
        <f t="shared" si="197"/>
        <v>0</v>
      </c>
      <c r="DA117" s="278" t="str">
        <f t="shared" si="198"/>
        <v>NO OFERTADO</v>
      </c>
      <c r="DB117" s="278"/>
      <c r="DC117" s="278" t="s">
        <v>743</v>
      </c>
      <c r="DD117" s="86"/>
      <c r="DE117" s="86"/>
      <c r="DF117" s="276"/>
      <c r="DG117" s="86">
        <f t="shared" si="304"/>
        <v>0</v>
      </c>
      <c r="DH117" s="277">
        <f t="shared" si="199"/>
        <v>0</v>
      </c>
      <c r="DI117" s="277">
        <f t="shared" si="229"/>
        <v>0</v>
      </c>
      <c r="DJ117" s="278" t="str">
        <f t="shared" si="230"/>
        <v>NO OFERTADO</v>
      </c>
      <c r="DK117" s="278"/>
      <c r="DL117" s="278" t="s">
        <v>743</v>
      </c>
      <c r="DM117" s="86"/>
      <c r="DN117" s="86"/>
      <c r="DO117" s="276"/>
      <c r="DP117" s="86">
        <v>0</v>
      </c>
      <c r="DQ117" s="277">
        <f t="shared" si="200"/>
        <v>0</v>
      </c>
      <c r="DR117" s="277">
        <f t="shared" si="201"/>
        <v>0</v>
      </c>
      <c r="DS117" s="278" t="str">
        <f t="shared" si="202"/>
        <v>NO OFERTADO</v>
      </c>
      <c r="DT117" s="278"/>
      <c r="DU117" s="278" t="s">
        <v>743</v>
      </c>
      <c r="DV117" s="86"/>
      <c r="DW117" s="86"/>
      <c r="DX117" s="279"/>
      <c r="DY117" s="86">
        <f t="shared" si="305"/>
        <v>0</v>
      </c>
      <c r="DZ117" s="277">
        <f t="shared" si="203"/>
        <v>0</v>
      </c>
      <c r="EA117" s="277">
        <f t="shared" si="231"/>
        <v>0</v>
      </c>
      <c r="EB117" s="278" t="str">
        <f t="shared" si="204"/>
        <v>NO OFERTADO</v>
      </c>
      <c r="EC117" s="278"/>
      <c r="ED117" s="278" t="s">
        <v>743</v>
      </c>
      <c r="EE117" s="86" t="s">
        <v>955</v>
      </c>
      <c r="EF117" s="86">
        <v>259.66386554621852</v>
      </c>
      <c r="EG117" s="279">
        <v>49.336134453781519</v>
      </c>
      <c r="EH117" s="86">
        <f t="shared" si="306"/>
        <v>309.00000000000006</v>
      </c>
      <c r="EI117" s="277">
        <f t="shared" si="205"/>
        <v>309.00000000000006</v>
      </c>
      <c r="EJ117" s="277">
        <f t="shared" si="241"/>
        <v>18935829.000000004</v>
      </c>
      <c r="EK117" s="278" t="str">
        <f t="shared" si="206"/>
        <v>NO CUMPLE</v>
      </c>
      <c r="EL117" s="278" t="s">
        <v>828</v>
      </c>
      <c r="EM117" s="278" t="s">
        <v>743</v>
      </c>
      <c r="EN117" s="86"/>
      <c r="EO117" s="86"/>
      <c r="EP117" s="276"/>
      <c r="EQ117" s="86">
        <v>0</v>
      </c>
      <c r="ER117" s="277">
        <f t="shared" si="207"/>
        <v>0</v>
      </c>
      <c r="ES117" s="277">
        <f t="shared" si="208"/>
        <v>0</v>
      </c>
      <c r="ET117" s="278" t="str">
        <f t="shared" si="209"/>
        <v>NO OFERTADO</v>
      </c>
      <c r="EU117" s="278"/>
      <c r="EV117" s="278" t="s">
        <v>743</v>
      </c>
      <c r="EW117" s="86" t="s">
        <v>751</v>
      </c>
      <c r="EX117" s="86">
        <v>270</v>
      </c>
      <c r="EY117" s="279">
        <v>51.3</v>
      </c>
      <c r="EZ117" s="86">
        <v>321.3</v>
      </c>
      <c r="FA117" s="277">
        <f t="shared" si="210"/>
        <v>321.3</v>
      </c>
      <c r="FB117" s="277">
        <f t="shared" si="211"/>
        <v>19689585.300000001</v>
      </c>
      <c r="FC117" s="278" t="str">
        <f t="shared" si="212"/>
        <v>NO CUMPLE</v>
      </c>
      <c r="FD117" s="278" t="s">
        <v>828</v>
      </c>
      <c r="FE117" s="278" t="s">
        <v>743</v>
      </c>
      <c r="FF117" s="86">
        <v>0</v>
      </c>
      <c r="FG117" s="86"/>
      <c r="FH117" s="279">
        <v>0</v>
      </c>
      <c r="FI117" s="86">
        <v>0</v>
      </c>
      <c r="FJ117" s="277">
        <f t="shared" si="213"/>
        <v>0</v>
      </c>
      <c r="FK117" s="277">
        <f t="shared" si="232"/>
        <v>0</v>
      </c>
      <c r="FL117" s="278" t="str">
        <f t="shared" si="214"/>
        <v>NO OFERTADO</v>
      </c>
      <c r="FM117" s="278"/>
      <c r="FN117" s="278" t="s">
        <v>743</v>
      </c>
      <c r="FO117" s="86"/>
      <c r="FP117" s="86"/>
      <c r="FQ117" s="279"/>
      <c r="FR117" s="86">
        <f t="shared" si="307"/>
        <v>0</v>
      </c>
      <c r="FS117" s="277">
        <f t="shared" si="215"/>
        <v>0</v>
      </c>
      <c r="FT117" s="277">
        <f t="shared" si="216"/>
        <v>0</v>
      </c>
      <c r="FU117" s="278" t="str">
        <f t="shared" si="217"/>
        <v>NO OFERTADO</v>
      </c>
      <c r="FV117" s="278">
        <v>0</v>
      </c>
      <c r="FW117" s="278" t="s">
        <v>743</v>
      </c>
      <c r="FX117" s="86" t="s">
        <v>813</v>
      </c>
      <c r="FY117" s="86">
        <f t="shared" ref="FY117:FY119" si="308">+GA117/1.19</f>
        <v>262.18487394957987</v>
      </c>
      <c r="FZ117" s="279">
        <f t="shared" ref="FZ117:FZ119" si="309">+FY117*0.19</f>
        <v>49.815126050420176</v>
      </c>
      <c r="GA117" s="86">
        <v>312</v>
      </c>
      <c r="GB117" s="277">
        <f t="shared" si="218"/>
        <v>312</v>
      </c>
      <c r="GC117" s="277">
        <f t="shared" si="219"/>
        <v>19119672</v>
      </c>
      <c r="GD117" s="278" t="str">
        <f t="shared" si="220"/>
        <v>NO CUMPLE</v>
      </c>
      <c r="GE117" s="278" t="s">
        <v>828</v>
      </c>
      <c r="GF117" s="278" t="s">
        <v>743</v>
      </c>
      <c r="GG117" s="25"/>
    </row>
    <row r="118" spans="1:189" s="19" customFormat="1" x14ac:dyDescent="0.2">
      <c r="A118" s="290">
        <v>109</v>
      </c>
      <c r="B118" s="78" t="s">
        <v>156</v>
      </c>
      <c r="C118" s="77" t="s">
        <v>488</v>
      </c>
      <c r="D118" s="123">
        <v>1</v>
      </c>
      <c r="E118" s="309" t="s">
        <v>32</v>
      </c>
      <c r="F118" s="315">
        <v>378.42</v>
      </c>
      <c r="G118" s="123">
        <v>11841</v>
      </c>
      <c r="H118" s="86">
        <f t="shared" si="221"/>
        <v>4480871.22</v>
      </c>
      <c r="I118" s="86"/>
      <c r="J118" s="86"/>
      <c r="K118" s="279">
        <f t="shared" si="286"/>
        <v>0</v>
      </c>
      <c r="L118" s="86">
        <f t="shared" si="222"/>
        <v>0</v>
      </c>
      <c r="M118" s="277">
        <f t="shared" si="174"/>
        <v>0</v>
      </c>
      <c r="N118" s="277">
        <f t="shared" si="223"/>
        <v>0</v>
      </c>
      <c r="O118" s="278" t="str">
        <f t="shared" si="175"/>
        <v>NO OFERTADO</v>
      </c>
      <c r="P118" s="278"/>
      <c r="Q118" s="278" t="s">
        <v>743</v>
      </c>
      <c r="R118" s="278" t="s">
        <v>745</v>
      </c>
      <c r="S118" s="284">
        <v>389</v>
      </c>
      <c r="T118" s="279">
        <v>73.91</v>
      </c>
      <c r="U118" s="86">
        <v>462.90999999999997</v>
      </c>
      <c r="V118" s="277">
        <f t="shared" si="176"/>
        <v>462.90999999999997</v>
      </c>
      <c r="W118" s="277">
        <f t="shared" si="224"/>
        <v>5481317.3099999996</v>
      </c>
      <c r="X118" s="278" t="str">
        <f t="shared" si="177"/>
        <v>NO CUMPLE</v>
      </c>
      <c r="Y118" s="278" t="s">
        <v>828</v>
      </c>
      <c r="Z118" s="314" t="s">
        <v>743</v>
      </c>
      <c r="AA118" s="311" t="s">
        <v>935</v>
      </c>
      <c r="AB118" s="86">
        <v>420</v>
      </c>
      <c r="AC118" s="279">
        <v>80</v>
      </c>
      <c r="AD118" s="285">
        <f t="shared" si="243"/>
        <v>500</v>
      </c>
      <c r="AE118" s="277">
        <f t="shared" si="296"/>
        <v>500</v>
      </c>
      <c r="AF118" s="277">
        <f t="shared" si="178"/>
        <v>5920500</v>
      </c>
      <c r="AG118" s="278" t="str">
        <f t="shared" si="179"/>
        <v>NO CUMPLE</v>
      </c>
      <c r="AH118" s="278" t="s">
        <v>828</v>
      </c>
      <c r="AI118" s="278" t="s">
        <v>743</v>
      </c>
      <c r="AJ118" s="86"/>
      <c r="AK118" s="86"/>
      <c r="AL118" s="279"/>
      <c r="AM118" s="86">
        <f t="shared" si="225"/>
        <v>0</v>
      </c>
      <c r="AN118" s="277">
        <f t="shared" si="180"/>
        <v>0</v>
      </c>
      <c r="AO118" s="277">
        <f t="shared" si="181"/>
        <v>0</v>
      </c>
      <c r="AP118" s="278" t="str">
        <f t="shared" si="182"/>
        <v>NO OFERTADO</v>
      </c>
      <c r="AQ118" s="278"/>
      <c r="AR118" s="278" t="s">
        <v>743</v>
      </c>
      <c r="AS118" s="86"/>
      <c r="AT118" s="86"/>
      <c r="AU118" s="276"/>
      <c r="AV118" s="86">
        <f t="shared" si="299"/>
        <v>0</v>
      </c>
      <c r="AW118" s="277">
        <f t="shared" si="183"/>
        <v>0</v>
      </c>
      <c r="AX118" s="277">
        <f t="shared" si="244"/>
        <v>0</v>
      </c>
      <c r="AY118" s="278" t="str">
        <f t="shared" si="184"/>
        <v>NO OFERTADO</v>
      </c>
      <c r="AZ118" s="278"/>
      <c r="BA118" s="278" t="s">
        <v>743</v>
      </c>
      <c r="BB118" s="86"/>
      <c r="BC118" s="86"/>
      <c r="BD118" s="279"/>
      <c r="BE118" s="86">
        <f t="shared" si="226"/>
        <v>0</v>
      </c>
      <c r="BF118" s="277">
        <f t="shared" si="185"/>
        <v>0</v>
      </c>
      <c r="BG118" s="277">
        <f t="shared" si="227"/>
        <v>0</v>
      </c>
      <c r="BH118" s="278" t="str">
        <f t="shared" si="186"/>
        <v>NO OFERTADO</v>
      </c>
      <c r="BI118" s="278">
        <v>0</v>
      </c>
      <c r="BJ118" s="278" t="s">
        <v>743</v>
      </c>
      <c r="BK118" s="86"/>
      <c r="BL118" s="86"/>
      <c r="BM118" s="276"/>
      <c r="BN118" s="280">
        <f t="shared" si="300"/>
        <v>0</v>
      </c>
      <c r="BO118" s="281">
        <f t="shared" si="187"/>
        <v>0</v>
      </c>
      <c r="BP118" s="281">
        <f t="shared" si="188"/>
        <v>0</v>
      </c>
      <c r="BQ118" s="278" t="str">
        <f t="shared" si="297"/>
        <v>NO OFERTADO</v>
      </c>
      <c r="BR118" s="278">
        <f>VLOOKUP(B118,'[1]ANEXO TECNICO'!$B$3:$P$334,15,0)</f>
        <v>0</v>
      </c>
      <c r="BS118" s="278" t="s">
        <v>743</v>
      </c>
      <c r="BT118" s="280"/>
      <c r="BU118" s="280"/>
      <c r="BV118" s="282"/>
      <c r="BW118" s="280"/>
      <c r="BX118" s="277">
        <v>0</v>
      </c>
      <c r="BY118" s="277">
        <f t="shared" si="189"/>
        <v>0</v>
      </c>
      <c r="BZ118" s="278" t="str">
        <f t="shared" si="190"/>
        <v>NO OFERTADO</v>
      </c>
      <c r="CA118" s="278"/>
      <c r="CB118" s="278" t="s">
        <v>743</v>
      </c>
      <c r="CC118" s="283"/>
      <c r="CD118" s="283"/>
      <c r="CE118" s="276"/>
      <c r="CF118" s="86">
        <f t="shared" si="301"/>
        <v>0</v>
      </c>
      <c r="CG118" s="277">
        <f t="shared" si="228"/>
        <v>0</v>
      </c>
      <c r="CH118" s="277">
        <f t="shared" si="191"/>
        <v>0</v>
      </c>
      <c r="CI118" s="278" t="str">
        <f t="shared" si="192"/>
        <v>NO OFERTADO</v>
      </c>
      <c r="CJ118" s="278"/>
      <c r="CK118" s="278" t="s">
        <v>743</v>
      </c>
      <c r="CL118" s="86"/>
      <c r="CM118" s="86"/>
      <c r="CN118" s="276"/>
      <c r="CO118" s="86">
        <f t="shared" si="302"/>
        <v>0</v>
      </c>
      <c r="CP118" s="277">
        <f t="shared" si="193"/>
        <v>0</v>
      </c>
      <c r="CQ118" s="277">
        <f t="shared" si="194"/>
        <v>0</v>
      </c>
      <c r="CR118" s="278" t="str">
        <f t="shared" si="195"/>
        <v>NO OFERTADO</v>
      </c>
      <c r="CS118" s="278"/>
      <c r="CT118" s="278" t="s">
        <v>743</v>
      </c>
      <c r="CU118" s="86"/>
      <c r="CV118" s="280"/>
      <c r="CW118" s="282"/>
      <c r="CX118" s="280">
        <f t="shared" si="303"/>
        <v>0</v>
      </c>
      <c r="CY118" s="281">
        <f t="shared" si="196"/>
        <v>0</v>
      </c>
      <c r="CZ118" s="281">
        <f t="shared" si="197"/>
        <v>0</v>
      </c>
      <c r="DA118" s="278" t="str">
        <f t="shared" si="198"/>
        <v>NO OFERTADO</v>
      </c>
      <c r="DB118" s="278"/>
      <c r="DC118" s="278" t="s">
        <v>743</v>
      </c>
      <c r="DD118" s="86"/>
      <c r="DE118" s="86"/>
      <c r="DF118" s="276"/>
      <c r="DG118" s="86">
        <f t="shared" si="304"/>
        <v>0</v>
      </c>
      <c r="DH118" s="277">
        <f t="shared" si="199"/>
        <v>0</v>
      </c>
      <c r="DI118" s="277">
        <f t="shared" si="229"/>
        <v>0</v>
      </c>
      <c r="DJ118" s="278" t="str">
        <f t="shared" si="230"/>
        <v>NO OFERTADO</v>
      </c>
      <c r="DK118" s="278"/>
      <c r="DL118" s="278" t="s">
        <v>743</v>
      </c>
      <c r="DM118" s="86"/>
      <c r="DN118" s="86"/>
      <c r="DO118" s="276"/>
      <c r="DP118" s="86">
        <v>0</v>
      </c>
      <c r="DQ118" s="277">
        <f t="shared" si="200"/>
        <v>0</v>
      </c>
      <c r="DR118" s="277">
        <f t="shared" si="201"/>
        <v>0</v>
      </c>
      <c r="DS118" s="278" t="str">
        <f t="shared" si="202"/>
        <v>NO OFERTADO</v>
      </c>
      <c r="DT118" s="278"/>
      <c r="DU118" s="278" t="s">
        <v>743</v>
      </c>
      <c r="DV118" s="86"/>
      <c r="DW118" s="86"/>
      <c r="DX118" s="279"/>
      <c r="DY118" s="86">
        <f t="shared" si="305"/>
        <v>0</v>
      </c>
      <c r="DZ118" s="277">
        <f t="shared" si="203"/>
        <v>0</v>
      </c>
      <c r="EA118" s="277">
        <f t="shared" si="231"/>
        <v>0</v>
      </c>
      <c r="EB118" s="278" t="str">
        <f t="shared" si="204"/>
        <v>NO OFERTADO</v>
      </c>
      <c r="EC118" s="278"/>
      <c r="ED118" s="278" t="s">
        <v>743</v>
      </c>
      <c r="EE118" s="86" t="s">
        <v>963</v>
      </c>
      <c r="EF118" s="86">
        <v>432.77310924369749</v>
      </c>
      <c r="EG118" s="279">
        <v>82.226890756302524</v>
      </c>
      <c r="EH118" s="86">
        <f t="shared" si="306"/>
        <v>515</v>
      </c>
      <c r="EI118" s="277">
        <f t="shared" si="205"/>
        <v>515</v>
      </c>
      <c r="EJ118" s="277">
        <f t="shared" si="241"/>
        <v>6098115</v>
      </c>
      <c r="EK118" s="278" t="str">
        <f t="shared" si="206"/>
        <v>NO CUMPLE</v>
      </c>
      <c r="EL118" s="278" t="s">
        <v>828</v>
      </c>
      <c r="EM118" s="278" t="s">
        <v>743</v>
      </c>
      <c r="EN118" s="86"/>
      <c r="EO118" s="86"/>
      <c r="EP118" s="276"/>
      <c r="EQ118" s="86">
        <v>0</v>
      </c>
      <c r="ER118" s="277">
        <f t="shared" si="207"/>
        <v>0</v>
      </c>
      <c r="ES118" s="277">
        <f t="shared" si="208"/>
        <v>0</v>
      </c>
      <c r="ET118" s="278" t="str">
        <f t="shared" si="209"/>
        <v>NO OFERTADO</v>
      </c>
      <c r="EU118" s="278"/>
      <c r="EV118" s="278" t="s">
        <v>743</v>
      </c>
      <c r="EW118" s="86" t="s">
        <v>799</v>
      </c>
      <c r="EX118" s="86">
        <v>410</v>
      </c>
      <c r="EY118" s="279">
        <v>77.900000000000006</v>
      </c>
      <c r="EZ118" s="86">
        <v>487.9</v>
      </c>
      <c r="FA118" s="277">
        <f t="shared" si="210"/>
        <v>487.9</v>
      </c>
      <c r="FB118" s="277">
        <f t="shared" si="211"/>
        <v>5777223.8999999994</v>
      </c>
      <c r="FC118" s="278" t="str">
        <f t="shared" si="212"/>
        <v>NO CUMPLE</v>
      </c>
      <c r="FD118" s="278" t="s">
        <v>828</v>
      </c>
      <c r="FE118" s="278" t="s">
        <v>743</v>
      </c>
      <c r="FF118" s="86">
        <v>0</v>
      </c>
      <c r="FG118" s="86"/>
      <c r="FH118" s="279">
        <v>0</v>
      </c>
      <c r="FI118" s="86">
        <v>0</v>
      </c>
      <c r="FJ118" s="277">
        <f t="shared" si="213"/>
        <v>0</v>
      </c>
      <c r="FK118" s="277">
        <f t="shared" si="232"/>
        <v>0</v>
      </c>
      <c r="FL118" s="278" t="str">
        <f t="shared" si="214"/>
        <v>NO OFERTADO</v>
      </c>
      <c r="FM118" s="278"/>
      <c r="FN118" s="278" t="s">
        <v>743</v>
      </c>
      <c r="FO118" s="86"/>
      <c r="FP118" s="86"/>
      <c r="FQ118" s="279"/>
      <c r="FR118" s="86">
        <f t="shared" si="307"/>
        <v>0</v>
      </c>
      <c r="FS118" s="277">
        <f t="shared" si="215"/>
        <v>0</v>
      </c>
      <c r="FT118" s="277">
        <f t="shared" si="216"/>
        <v>0</v>
      </c>
      <c r="FU118" s="278" t="str">
        <f t="shared" si="217"/>
        <v>NO OFERTADO</v>
      </c>
      <c r="FV118" s="278">
        <v>0</v>
      </c>
      <c r="FW118" s="278" t="s">
        <v>743</v>
      </c>
      <c r="FX118" s="86" t="s">
        <v>807</v>
      </c>
      <c r="FY118" s="86">
        <f t="shared" si="308"/>
        <v>601.68067226890764</v>
      </c>
      <c r="FZ118" s="279">
        <f t="shared" si="309"/>
        <v>114.31932773109246</v>
      </c>
      <c r="GA118" s="86">
        <v>716</v>
      </c>
      <c r="GB118" s="277">
        <f t="shared" si="218"/>
        <v>716</v>
      </c>
      <c r="GC118" s="277">
        <f t="shared" si="219"/>
        <v>8478156</v>
      </c>
      <c r="GD118" s="278" t="str">
        <f t="shared" si="220"/>
        <v>NO CUMPLE</v>
      </c>
      <c r="GE118" s="278" t="s">
        <v>828</v>
      </c>
      <c r="GF118" s="278" t="s">
        <v>743</v>
      </c>
      <c r="GG118" s="25"/>
    </row>
    <row r="119" spans="1:189" s="19" customFormat="1" ht="25.5" x14ac:dyDescent="0.2">
      <c r="A119" s="290">
        <v>110</v>
      </c>
      <c r="B119" s="78" t="s">
        <v>157</v>
      </c>
      <c r="C119" s="77" t="s">
        <v>489</v>
      </c>
      <c r="D119" s="123">
        <v>1</v>
      </c>
      <c r="E119" s="309" t="s">
        <v>32</v>
      </c>
      <c r="F119" s="315">
        <v>178.5</v>
      </c>
      <c r="G119" s="123">
        <v>26819</v>
      </c>
      <c r="H119" s="86">
        <f t="shared" si="221"/>
        <v>4787191.5</v>
      </c>
      <c r="I119" s="86"/>
      <c r="J119" s="86"/>
      <c r="K119" s="279">
        <f t="shared" si="286"/>
        <v>0</v>
      </c>
      <c r="L119" s="86">
        <f t="shared" si="222"/>
        <v>0</v>
      </c>
      <c r="M119" s="277">
        <f t="shared" si="174"/>
        <v>0</v>
      </c>
      <c r="N119" s="277">
        <f t="shared" si="223"/>
        <v>0</v>
      </c>
      <c r="O119" s="278" t="str">
        <f t="shared" si="175"/>
        <v>NO OFERTADO</v>
      </c>
      <c r="P119" s="278"/>
      <c r="Q119" s="278" t="s">
        <v>743</v>
      </c>
      <c r="R119" s="278" t="s">
        <v>981</v>
      </c>
      <c r="S119" s="284">
        <v>165</v>
      </c>
      <c r="T119" s="279">
        <v>31.35</v>
      </c>
      <c r="U119" s="86">
        <v>196.35</v>
      </c>
      <c r="V119" s="277">
        <f t="shared" si="176"/>
        <v>196.35</v>
      </c>
      <c r="W119" s="277">
        <f t="shared" si="224"/>
        <v>5265910.6499999994</v>
      </c>
      <c r="X119" s="278" t="str">
        <f t="shared" si="177"/>
        <v>CUMPLE</v>
      </c>
      <c r="Y119" s="278" t="s">
        <v>828</v>
      </c>
      <c r="Z119" s="314" t="s">
        <v>822</v>
      </c>
      <c r="AA119" s="311" t="s">
        <v>935</v>
      </c>
      <c r="AB119" s="86">
        <v>210</v>
      </c>
      <c r="AC119" s="279">
        <v>40</v>
      </c>
      <c r="AD119" s="285">
        <f t="shared" si="243"/>
        <v>250</v>
      </c>
      <c r="AE119" s="277">
        <f t="shared" si="296"/>
        <v>250</v>
      </c>
      <c r="AF119" s="277">
        <f t="shared" si="178"/>
        <v>6704750</v>
      </c>
      <c r="AG119" s="278" t="str">
        <f t="shared" si="179"/>
        <v>NO CUMPLE</v>
      </c>
      <c r="AH119" s="278" t="s">
        <v>828</v>
      </c>
      <c r="AI119" s="278" t="s">
        <v>743</v>
      </c>
      <c r="AJ119" s="86"/>
      <c r="AK119" s="86"/>
      <c r="AL119" s="279"/>
      <c r="AM119" s="86">
        <f t="shared" si="225"/>
        <v>0</v>
      </c>
      <c r="AN119" s="277">
        <f t="shared" si="180"/>
        <v>0</v>
      </c>
      <c r="AO119" s="277">
        <f t="shared" si="181"/>
        <v>0</v>
      </c>
      <c r="AP119" s="278" t="str">
        <f t="shared" si="182"/>
        <v>NO OFERTADO</v>
      </c>
      <c r="AQ119" s="278"/>
      <c r="AR119" s="278" t="s">
        <v>743</v>
      </c>
      <c r="AS119" s="86"/>
      <c r="AT119" s="86"/>
      <c r="AU119" s="276"/>
      <c r="AV119" s="86">
        <f t="shared" si="299"/>
        <v>0</v>
      </c>
      <c r="AW119" s="277">
        <f t="shared" si="183"/>
        <v>0</v>
      </c>
      <c r="AX119" s="277">
        <f t="shared" si="244"/>
        <v>0</v>
      </c>
      <c r="AY119" s="278" t="str">
        <f t="shared" si="184"/>
        <v>NO OFERTADO</v>
      </c>
      <c r="AZ119" s="278"/>
      <c r="BA119" s="278" t="s">
        <v>743</v>
      </c>
      <c r="BB119" s="86"/>
      <c r="BC119" s="86"/>
      <c r="BD119" s="279"/>
      <c r="BE119" s="86">
        <f t="shared" si="226"/>
        <v>0</v>
      </c>
      <c r="BF119" s="277">
        <f t="shared" si="185"/>
        <v>0</v>
      </c>
      <c r="BG119" s="277">
        <f t="shared" si="227"/>
        <v>0</v>
      </c>
      <c r="BH119" s="278" t="str">
        <f t="shared" si="186"/>
        <v>NO OFERTADO</v>
      </c>
      <c r="BI119" s="278">
        <v>0</v>
      </c>
      <c r="BJ119" s="278" t="s">
        <v>743</v>
      </c>
      <c r="BK119" s="86"/>
      <c r="BL119" s="86"/>
      <c r="BM119" s="276"/>
      <c r="BN119" s="280">
        <f t="shared" si="300"/>
        <v>0</v>
      </c>
      <c r="BO119" s="281">
        <f t="shared" si="187"/>
        <v>0</v>
      </c>
      <c r="BP119" s="281">
        <f t="shared" si="188"/>
        <v>0</v>
      </c>
      <c r="BQ119" s="278" t="str">
        <f t="shared" si="297"/>
        <v>NO OFERTADO</v>
      </c>
      <c r="BR119" s="278">
        <f>VLOOKUP(B119,'[1]ANEXO TECNICO'!$B$3:$P$334,15,0)</f>
        <v>0</v>
      </c>
      <c r="BS119" s="278" t="s">
        <v>743</v>
      </c>
      <c r="BT119" s="280"/>
      <c r="BU119" s="280"/>
      <c r="BV119" s="282"/>
      <c r="BW119" s="280"/>
      <c r="BX119" s="277">
        <v>0</v>
      </c>
      <c r="BY119" s="277">
        <f t="shared" si="189"/>
        <v>0</v>
      </c>
      <c r="BZ119" s="278" t="str">
        <f t="shared" si="190"/>
        <v>NO OFERTADO</v>
      </c>
      <c r="CA119" s="278"/>
      <c r="CB119" s="278" t="s">
        <v>743</v>
      </c>
      <c r="CC119" s="283"/>
      <c r="CD119" s="283"/>
      <c r="CE119" s="276"/>
      <c r="CF119" s="86">
        <f t="shared" si="301"/>
        <v>0</v>
      </c>
      <c r="CG119" s="277">
        <f t="shared" si="228"/>
        <v>0</v>
      </c>
      <c r="CH119" s="277">
        <f t="shared" si="191"/>
        <v>0</v>
      </c>
      <c r="CI119" s="278" t="str">
        <f t="shared" si="192"/>
        <v>NO OFERTADO</v>
      </c>
      <c r="CJ119" s="278"/>
      <c r="CK119" s="278" t="s">
        <v>743</v>
      </c>
      <c r="CL119" s="86"/>
      <c r="CM119" s="86"/>
      <c r="CN119" s="276"/>
      <c r="CO119" s="86">
        <f t="shared" si="302"/>
        <v>0</v>
      </c>
      <c r="CP119" s="277">
        <f t="shared" si="193"/>
        <v>0</v>
      </c>
      <c r="CQ119" s="277">
        <f t="shared" si="194"/>
        <v>0</v>
      </c>
      <c r="CR119" s="278" t="str">
        <f t="shared" si="195"/>
        <v>NO OFERTADO</v>
      </c>
      <c r="CS119" s="278"/>
      <c r="CT119" s="278" t="s">
        <v>743</v>
      </c>
      <c r="CU119" s="86"/>
      <c r="CV119" s="280"/>
      <c r="CW119" s="282"/>
      <c r="CX119" s="280">
        <f t="shared" si="303"/>
        <v>0</v>
      </c>
      <c r="CY119" s="281">
        <f t="shared" si="196"/>
        <v>0</v>
      </c>
      <c r="CZ119" s="281">
        <f t="shared" si="197"/>
        <v>0</v>
      </c>
      <c r="DA119" s="278" t="str">
        <f t="shared" si="198"/>
        <v>NO OFERTADO</v>
      </c>
      <c r="DB119" s="278"/>
      <c r="DC119" s="278" t="s">
        <v>743</v>
      </c>
      <c r="DD119" s="86"/>
      <c r="DE119" s="86"/>
      <c r="DF119" s="276"/>
      <c r="DG119" s="86">
        <f t="shared" si="304"/>
        <v>0</v>
      </c>
      <c r="DH119" s="277">
        <f t="shared" si="199"/>
        <v>0</v>
      </c>
      <c r="DI119" s="277">
        <f t="shared" si="229"/>
        <v>0</v>
      </c>
      <c r="DJ119" s="278" t="str">
        <f t="shared" si="230"/>
        <v>NO OFERTADO</v>
      </c>
      <c r="DK119" s="278"/>
      <c r="DL119" s="278" t="s">
        <v>743</v>
      </c>
      <c r="DM119" s="86"/>
      <c r="DN119" s="86"/>
      <c r="DO119" s="276"/>
      <c r="DP119" s="86">
        <v>0</v>
      </c>
      <c r="DQ119" s="277">
        <f t="shared" si="200"/>
        <v>0</v>
      </c>
      <c r="DR119" s="277">
        <f t="shared" si="201"/>
        <v>0</v>
      </c>
      <c r="DS119" s="278" t="str">
        <f t="shared" si="202"/>
        <v>NO OFERTADO</v>
      </c>
      <c r="DT119" s="278"/>
      <c r="DU119" s="278" t="s">
        <v>743</v>
      </c>
      <c r="DV119" s="86"/>
      <c r="DW119" s="86"/>
      <c r="DX119" s="279"/>
      <c r="DY119" s="86">
        <f t="shared" si="305"/>
        <v>0</v>
      </c>
      <c r="DZ119" s="277">
        <f t="shared" si="203"/>
        <v>0</v>
      </c>
      <c r="EA119" s="277">
        <f t="shared" si="231"/>
        <v>0</v>
      </c>
      <c r="EB119" s="278" t="str">
        <f t="shared" si="204"/>
        <v>NO OFERTADO</v>
      </c>
      <c r="EC119" s="278"/>
      <c r="ED119" s="278" t="s">
        <v>743</v>
      </c>
      <c r="EE119" s="86" t="s">
        <v>955</v>
      </c>
      <c r="EF119" s="86">
        <v>194.11764705882354</v>
      </c>
      <c r="EG119" s="279">
        <v>36.882352941176471</v>
      </c>
      <c r="EH119" s="86">
        <f t="shared" si="306"/>
        <v>231</v>
      </c>
      <c r="EI119" s="277">
        <f t="shared" si="205"/>
        <v>231</v>
      </c>
      <c r="EJ119" s="277">
        <f t="shared" si="241"/>
        <v>6195189</v>
      </c>
      <c r="EK119" s="278" t="str">
        <f t="shared" si="206"/>
        <v>NO CUMPLE</v>
      </c>
      <c r="EL119" s="278" t="s">
        <v>828</v>
      </c>
      <c r="EM119" s="278" t="s">
        <v>743</v>
      </c>
      <c r="EN119" s="86"/>
      <c r="EO119" s="86"/>
      <c r="EP119" s="276"/>
      <c r="EQ119" s="86">
        <v>0</v>
      </c>
      <c r="ER119" s="277">
        <f t="shared" si="207"/>
        <v>0</v>
      </c>
      <c r="ES119" s="277">
        <f t="shared" si="208"/>
        <v>0</v>
      </c>
      <c r="ET119" s="278" t="str">
        <f t="shared" si="209"/>
        <v>NO OFERTADO</v>
      </c>
      <c r="EU119" s="278"/>
      <c r="EV119" s="278" t="s">
        <v>743</v>
      </c>
      <c r="EW119" s="86" t="s">
        <v>751</v>
      </c>
      <c r="EX119" s="86">
        <v>180</v>
      </c>
      <c r="EY119" s="276">
        <v>34.200000000000003</v>
      </c>
      <c r="EZ119" s="86">
        <v>214.2</v>
      </c>
      <c r="FA119" s="277">
        <f t="shared" si="210"/>
        <v>214.2</v>
      </c>
      <c r="FB119" s="277">
        <f t="shared" si="211"/>
        <v>5744629.7999999998</v>
      </c>
      <c r="FC119" s="278" t="str">
        <f t="shared" si="212"/>
        <v>CUMPLE</v>
      </c>
      <c r="FD119" s="278" t="s">
        <v>828</v>
      </c>
      <c r="FE119" s="278" t="s">
        <v>822</v>
      </c>
      <c r="FF119" s="86">
        <v>0</v>
      </c>
      <c r="FG119" s="86"/>
      <c r="FH119" s="279">
        <v>0</v>
      </c>
      <c r="FI119" s="86">
        <v>0</v>
      </c>
      <c r="FJ119" s="277">
        <f t="shared" si="213"/>
        <v>0</v>
      </c>
      <c r="FK119" s="277">
        <f t="shared" si="232"/>
        <v>0</v>
      </c>
      <c r="FL119" s="278" t="str">
        <f t="shared" si="214"/>
        <v>NO OFERTADO</v>
      </c>
      <c r="FM119" s="278"/>
      <c r="FN119" s="278" t="s">
        <v>743</v>
      </c>
      <c r="FO119" s="86"/>
      <c r="FP119" s="86"/>
      <c r="FQ119" s="279"/>
      <c r="FR119" s="86">
        <f t="shared" si="307"/>
        <v>0</v>
      </c>
      <c r="FS119" s="277">
        <f t="shared" si="215"/>
        <v>0</v>
      </c>
      <c r="FT119" s="277">
        <f t="shared" si="216"/>
        <v>0</v>
      </c>
      <c r="FU119" s="278" t="str">
        <f t="shared" si="217"/>
        <v>NO OFERTADO</v>
      </c>
      <c r="FV119" s="278">
        <v>0</v>
      </c>
      <c r="FW119" s="278" t="s">
        <v>743</v>
      </c>
      <c r="FX119" s="86" t="s">
        <v>813</v>
      </c>
      <c r="FY119" s="86">
        <f t="shared" si="308"/>
        <v>254.62184873949582</v>
      </c>
      <c r="FZ119" s="279">
        <f t="shared" si="309"/>
        <v>48.378151260504204</v>
      </c>
      <c r="GA119" s="86">
        <v>303</v>
      </c>
      <c r="GB119" s="277">
        <f t="shared" si="218"/>
        <v>303</v>
      </c>
      <c r="GC119" s="277">
        <f t="shared" si="219"/>
        <v>8126157</v>
      </c>
      <c r="GD119" s="278" t="str">
        <f t="shared" si="220"/>
        <v>NO CUMPLE</v>
      </c>
      <c r="GE119" s="278" t="s">
        <v>828</v>
      </c>
      <c r="GF119" s="278" t="s">
        <v>743</v>
      </c>
      <c r="GG119" s="25"/>
    </row>
    <row r="120" spans="1:189" s="19" customFormat="1" ht="76.5" x14ac:dyDescent="0.2">
      <c r="A120" s="275">
        <v>111</v>
      </c>
      <c r="B120" s="78" t="s">
        <v>158</v>
      </c>
      <c r="C120" s="77" t="s">
        <v>490</v>
      </c>
      <c r="D120" s="123">
        <v>1</v>
      </c>
      <c r="E120" s="309" t="s">
        <v>32</v>
      </c>
      <c r="F120" s="315">
        <v>306924.79999999999</v>
      </c>
      <c r="G120" s="123">
        <v>5</v>
      </c>
      <c r="H120" s="86">
        <f t="shared" si="221"/>
        <v>1534624</v>
      </c>
      <c r="I120" s="86"/>
      <c r="J120" s="86"/>
      <c r="K120" s="279">
        <f t="shared" si="286"/>
        <v>0</v>
      </c>
      <c r="L120" s="86">
        <f t="shared" si="222"/>
        <v>0</v>
      </c>
      <c r="M120" s="277">
        <f t="shared" si="174"/>
        <v>0</v>
      </c>
      <c r="N120" s="277">
        <f t="shared" si="223"/>
        <v>0</v>
      </c>
      <c r="O120" s="278" t="str">
        <f t="shared" si="175"/>
        <v>NO OFERTADO</v>
      </c>
      <c r="P120" s="278"/>
      <c r="Q120" s="278" t="s">
        <v>743</v>
      </c>
      <c r="R120" s="278"/>
      <c r="S120" s="284"/>
      <c r="T120" s="279"/>
      <c r="U120" s="86"/>
      <c r="V120" s="277">
        <f t="shared" si="176"/>
        <v>0</v>
      </c>
      <c r="W120" s="277">
        <f t="shared" si="224"/>
        <v>0</v>
      </c>
      <c r="X120" s="278" t="str">
        <f t="shared" si="177"/>
        <v>NO OFERTADO</v>
      </c>
      <c r="Y120" s="278">
        <v>0</v>
      </c>
      <c r="Z120" s="314" t="s">
        <v>743</v>
      </c>
      <c r="AA120" s="311" t="s">
        <v>935</v>
      </c>
      <c r="AB120" s="86">
        <v>257920</v>
      </c>
      <c r="AC120" s="276">
        <v>49005</v>
      </c>
      <c r="AD120" s="86">
        <f t="shared" si="243"/>
        <v>306925</v>
      </c>
      <c r="AE120" s="277">
        <f t="shared" si="296"/>
        <v>306925</v>
      </c>
      <c r="AF120" s="277">
        <f t="shared" si="178"/>
        <v>1534625</v>
      </c>
      <c r="AG120" s="278" t="str">
        <f t="shared" si="179"/>
        <v>CUMPLE</v>
      </c>
      <c r="AH120" s="278" t="s">
        <v>828</v>
      </c>
      <c r="AI120" s="278" t="s">
        <v>822</v>
      </c>
      <c r="AJ120" s="86"/>
      <c r="AK120" s="86"/>
      <c r="AL120" s="279"/>
      <c r="AM120" s="86">
        <f t="shared" si="225"/>
        <v>0</v>
      </c>
      <c r="AN120" s="277">
        <f t="shared" si="180"/>
        <v>0</v>
      </c>
      <c r="AO120" s="277">
        <f t="shared" si="181"/>
        <v>0</v>
      </c>
      <c r="AP120" s="278" t="str">
        <f t="shared" si="182"/>
        <v>NO OFERTADO</v>
      </c>
      <c r="AQ120" s="278"/>
      <c r="AR120" s="278" t="s">
        <v>743</v>
      </c>
      <c r="AS120" s="86"/>
      <c r="AT120" s="86"/>
      <c r="AU120" s="276"/>
      <c r="AV120" s="86">
        <f t="shared" si="299"/>
        <v>0</v>
      </c>
      <c r="AW120" s="277">
        <f t="shared" si="183"/>
        <v>0</v>
      </c>
      <c r="AX120" s="277">
        <f t="shared" si="244"/>
        <v>0</v>
      </c>
      <c r="AY120" s="278" t="str">
        <f t="shared" si="184"/>
        <v>NO OFERTADO</v>
      </c>
      <c r="AZ120" s="278"/>
      <c r="BA120" s="278" t="s">
        <v>743</v>
      </c>
      <c r="BB120" s="86"/>
      <c r="BC120" s="86"/>
      <c r="BD120" s="279"/>
      <c r="BE120" s="86">
        <f t="shared" si="226"/>
        <v>0</v>
      </c>
      <c r="BF120" s="277">
        <f t="shared" si="185"/>
        <v>0</v>
      </c>
      <c r="BG120" s="277">
        <f t="shared" si="227"/>
        <v>0</v>
      </c>
      <c r="BH120" s="278" t="str">
        <f t="shared" si="186"/>
        <v>NO OFERTADO</v>
      </c>
      <c r="BI120" s="278">
        <v>0</v>
      </c>
      <c r="BJ120" s="278" t="s">
        <v>743</v>
      </c>
      <c r="BK120" s="86"/>
      <c r="BL120" s="86"/>
      <c r="BM120" s="276"/>
      <c r="BN120" s="280">
        <f t="shared" si="300"/>
        <v>0</v>
      </c>
      <c r="BO120" s="281">
        <f t="shared" si="187"/>
        <v>0</v>
      </c>
      <c r="BP120" s="281">
        <f t="shared" si="188"/>
        <v>0</v>
      </c>
      <c r="BQ120" s="278" t="str">
        <f t="shared" si="297"/>
        <v>NO OFERTADO</v>
      </c>
      <c r="BR120" s="278">
        <f>VLOOKUP(B120,'[1]ANEXO TECNICO'!$B$3:$P$334,15,0)</f>
        <v>0</v>
      </c>
      <c r="BS120" s="278" t="s">
        <v>743</v>
      </c>
      <c r="BT120" s="280"/>
      <c r="BU120" s="280"/>
      <c r="BV120" s="282"/>
      <c r="BW120" s="280"/>
      <c r="BX120" s="277">
        <v>0</v>
      </c>
      <c r="BY120" s="277">
        <f t="shared" si="189"/>
        <v>0</v>
      </c>
      <c r="BZ120" s="278" t="str">
        <f t="shared" si="190"/>
        <v>NO OFERTADO</v>
      </c>
      <c r="CA120" s="278"/>
      <c r="CB120" s="278" t="s">
        <v>743</v>
      </c>
      <c r="CC120" s="283"/>
      <c r="CD120" s="283"/>
      <c r="CE120" s="276"/>
      <c r="CF120" s="86">
        <f t="shared" si="301"/>
        <v>0</v>
      </c>
      <c r="CG120" s="277">
        <f t="shared" si="228"/>
        <v>0</v>
      </c>
      <c r="CH120" s="277">
        <f t="shared" si="191"/>
        <v>0</v>
      </c>
      <c r="CI120" s="278" t="str">
        <f t="shared" si="192"/>
        <v>NO OFERTADO</v>
      </c>
      <c r="CJ120" s="278"/>
      <c r="CK120" s="278" t="s">
        <v>743</v>
      </c>
      <c r="CL120" s="86"/>
      <c r="CM120" s="86"/>
      <c r="CN120" s="276"/>
      <c r="CO120" s="86">
        <f t="shared" si="302"/>
        <v>0</v>
      </c>
      <c r="CP120" s="277">
        <f t="shared" si="193"/>
        <v>0</v>
      </c>
      <c r="CQ120" s="277">
        <f t="shared" si="194"/>
        <v>0</v>
      </c>
      <c r="CR120" s="278" t="str">
        <f t="shared" si="195"/>
        <v>NO OFERTADO</v>
      </c>
      <c r="CS120" s="278"/>
      <c r="CT120" s="278" t="s">
        <v>743</v>
      </c>
      <c r="CU120" s="86"/>
      <c r="CV120" s="280"/>
      <c r="CW120" s="282"/>
      <c r="CX120" s="280">
        <f t="shared" si="303"/>
        <v>0</v>
      </c>
      <c r="CY120" s="281">
        <f t="shared" si="196"/>
        <v>0</v>
      </c>
      <c r="CZ120" s="281">
        <f t="shared" si="197"/>
        <v>0</v>
      </c>
      <c r="DA120" s="278" t="str">
        <f t="shared" si="198"/>
        <v>NO OFERTADO</v>
      </c>
      <c r="DB120" s="278"/>
      <c r="DC120" s="278" t="s">
        <v>743</v>
      </c>
      <c r="DD120" s="86"/>
      <c r="DE120" s="86"/>
      <c r="DF120" s="276"/>
      <c r="DG120" s="86">
        <f t="shared" si="304"/>
        <v>0</v>
      </c>
      <c r="DH120" s="277">
        <f t="shared" si="199"/>
        <v>0</v>
      </c>
      <c r="DI120" s="277">
        <f t="shared" si="229"/>
        <v>0</v>
      </c>
      <c r="DJ120" s="278" t="str">
        <f t="shared" si="230"/>
        <v>NO OFERTADO</v>
      </c>
      <c r="DK120" s="278"/>
      <c r="DL120" s="278" t="s">
        <v>743</v>
      </c>
      <c r="DM120" s="86"/>
      <c r="DN120" s="86"/>
      <c r="DO120" s="276"/>
      <c r="DP120" s="86">
        <v>0</v>
      </c>
      <c r="DQ120" s="277">
        <f t="shared" si="200"/>
        <v>0</v>
      </c>
      <c r="DR120" s="277">
        <f t="shared" si="201"/>
        <v>0</v>
      </c>
      <c r="DS120" s="278" t="str">
        <f t="shared" si="202"/>
        <v>NO OFERTADO</v>
      </c>
      <c r="DT120" s="278"/>
      <c r="DU120" s="278" t="s">
        <v>743</v>
      </c>
      <c r="DV120" s="86"/>
      <c r="DW120" s="86"/>
      <c r="DX120" s="279"/>
      <c r="DY120" s="86">
        <f t="shared" si="305"/>
        <v>0</v>
      </c>
      <c r="DZ120" s="277">
        <f t="shared" si="203"/>
        <v>0</v>
      </c>
      <c r="EA120" s="277">
        <f t="shared" si="231"/>
        <v>0</v>
      </c>
      <c r="EB120" s="278" t="str">
        <f t="shared" si="204"/>
        <v>NO OFERTADO</v>
      </c>
      <c r="EC120" s="278"/>
      <c r="ED120" s="278" t="s">
        <v>743</v>
      </c>
      <c r="EE120" s="86" t="s">
        <v>953</v>
      </c>
      <c r="EF120" s="86">
        <v>195503.36134453781</v>
      </c>
      <c r="EG120" s="279">
        <v>37145.638655462186</v>
      </c>
      <c r="EH120" s="86">
        <f t="shared" si="306"/>
        <v>232649</v>
      </c>
      <c r="EI120" s="277">
        <f t="shared" si="205"/>
        <v>232649</v>
      </c>
      <c r="EJ120" s="277">
        <f t="shared" si="241"/>
        <v>1163245</v>
      </c>
      <c r="EK120" s="278" t="str">
        <f t="shared" si="206"/>
        <v>CUMPLE</v>
      </c>
      <c r="EL120" s="278" t="s">
        <v>828</v>
      </c>
      <c r="EM120" s="278" t="s">
        <v>743</v>
      </c>
      <c r="EN120" s="86"/>
      <c r="EO120" s="86"/>
      <c r="EP120" s="276"/>
      <c r="EQ120" s="86">
        <v>0</v>
      </c>
      <c r="ER120" s="277">
        <f t="shared" si="207"/>
        <v>0</v>
      </c>
      <c r="ES120" s="277">
        <f t="shared" si="208"/>
        <v>0</v>
      </c>
      <c r="ET120" s="278" t="str">
        <f t="shared" si="209"/>
        <v>NO OFERTADO</v>
      </c>
      <c r="EU120" s="278"/>
      <c r="EV120" s="278" t="s">
        <v>743</v>
      </c>
      <c r="EW120" s="86">
        <v>0</v>
      </c>
      <c r="EX120" s="86">
        <v>0</v>
      </c>
      <c r="EY120" s="276">
        <v>0</v>
      </c>
      <c r="EZ120" s="86">
        <v>0</v>
      </c>
      <c r="FA120" s="277">
        <f t="shared" si="210"/>
        <v>0</v>
      </c>
      <c r="FB120" s="277">
        <f t="shared" si="211"/>
        <v>0</v>
      </c>
      <c r="FC120" s="278" t="str">
        <f t="shared" si="212"/>
        <v>NO OFERTADO</v>
      </c>
      <c r="FD120" s="278"/>
      <c r="FE120" s="278" t="s">
        <v>743</v>
      </c>
      <c r="FF120" s="86">
        <v>0</v>
      </c>
      <c r="FG120" s="86"/>
      <c r="FH120" s="279">
        <v>0</v>
      </c>
      <c r="FI120" s="86">
        <v>0</v>
      </c>
      <c r="FJ120" s="277">
        <f t="shared" si="213"/>
        <v>0</v>
      </c>
      <c r="FK120" s="277">
        <f t="shared" si="232"/>
        <v>0</v>
      </c>
      <c r="FL120" s="278" t="str">
        <f t="shared" si="214"/>
        <v>NO OFERTADO</v>
      </c>
      <c r="FM120" s="278"/>
      <c r="FN120" s="278" t="s">
        <v>743</v>
      </c>
      <c r="FO120" s="86"/>
      <c r="FP120" s="86"/>
      <c r="FQ120" s="279"/>
      <c r="FR120" s="86">
        <f t="shared" si="307"/>
        <v>0</v>
      </c>
      <c r="FS120" s="277">
        <f t="shared" si="215"/>
        <v>0</v>
      </c>
      <c r="FT120" s="277">
        <f t="shared" si="216"/>
        <v>0</v>
      </c>
      <c r="FU120" s="278" t="str">
        <f t="shared" si="217"/>
        <v>NO OFERTADO</v>
      </c>
      <c r="FV120" s="278">
        <v>0</v>
      </c>
      <c r="FW120" s="278" t="s">
        <v>743</v>
      </c>
      <c r="FX120" s="86"/>
      <c r="FY120" s="86"/>
      <c r="FZ120" s="279"/>
      <c r="GA120" s="86"/>
      <c r="GB120" s="277">
        <f t="shared" si="218"/>
        <v>0</v>
      </c>
      <c r="GC120" s="277">
        <f t="shared" si="219"/>
        <v>0</v>
      </c>
      <c r="GD120" s="278" t="str">
        <f t="shared" si="220"/>
        <v>NO OFERTADO</v>
      </c>
      <c r="GE120" s="278"/>
      <c r="GF120" s="278" t="s">
        <v>743</v>
      </c>
      <c r="GG120" s="25"/>
    </row>
    <row r="121" spans="1:189" s="19" customFormat="1" ht="76.5" x14ac:dyDescent="0.2">
      <c r="A121" s="290">
        <v>112</v>
      </c>
      <c r="B121" s="78" t="s">
        <v>159</v>
      </c>
      <c r="C121" s="77" t="s">
        <v>491</v>
      </c>
      <c r="D121" s="123">
        <v>1</v>
      </c>
      <c r="E121" s="309" t="s">
        <v>32</v>
      </c>
      <c r="F121" s="315">
        <v>306924.79999999999</v>
      </c>
      <c r="G121" s="123">
        <v>7</v>
      </c>
      <c r="H121" s="86">
        <f t="shared" si="221"/>
        <v>2148473.6</v>
      </c>
      <c r="I121" s="86"/>
      <c r="J121" s="86"/>
      <c r="K121" s="279">
        <f t="shared" si="286"/>
        <v>0</v>
      </c>
      <c r="L121" s="86">
        <f t="shared" si="222"/>
        <v>0</v>
      </c>
      <c r="M121" s="277">
        <f t="shared" si="174"/>
        <v>0</v>
      </c>
      <c r="N121" s="277">
        <f t="shared" si="223"/>
        <v>0</v>
      </c>
      <c r="O121" s="278" t="str">
        <f t="shared" si="175"/>
        <v>NO OFERTADO</v>
      </c>
      <c r="P121" s="278"/>
      <c r="Q121" s="278" t="s">
        <v>743</v>
      </c>
      <c r="R121" s="278"/>
      <c r="S121" s="284"/>
      <c r="T121" s="279"/>
      <c r="U121" s="86"/>
      <c r="V121" s="277">
        <f t="shared" si="176"/>
        <v>0</v>
      </c>
      <c r="W121" s="277">
        <f t="shared" si="224"/>
        <v>0</v>
      </c>
      <c r="X121" s="278" t="str">
        <f t="shared" si="177"/>
        <v>NO OFERTADO</v>
      </c>
      <c r="Y121" s="278">
        <v>0</v>
      </c>
      <c r="Z121" s="314" t="s">
        <v>743</v>
      </c>
      <c r="AA121" s="311" t="s">
        <v>935</v>
      </c>
      <c r="AB121" s="86">
        <v>257920</v>
      </c>
      <c r="AC121" s="276">
        <v>49005</v>
      </c>
      <c r="AD121" s="86">
        <f t="shared" si="243"/>
        <v>306925</v>
      </c>
      <c r="AE121" s="277">
        <f t="shared" si="296"/>
        <v>306925</v>
      </c>
      <c r="AF121" s="277">
        <f t="shared" si="178"/>
        <v>2148475</v>
      </c>
      <c r="AG121" s="278" t="str">
        <f t="shared" si="179"/>
        <v>CUMPLE</v>
      </c>
      <c r="AH121" s="278" t="s">
        <v>828</v>
      </c>
      <c r="AI121" s="278" t="s">
        <v>822</v>
      </c>
      <c r="AJ121" s="86"/>
      <c r="AK121" s="86"/>
      <c r="AL121" s="279"/>
      <c r="AM121" s="86">
        <f t="shared" si="225"/>
        <v>0</v>
      </c>
      <c r="AN121" s="277">
        <f t="shared" si="180"/>
        <v>0</v>
      </c>
      <c r="AO121" s="277">
        <f t="shared" si="181"/>
        <v>0</v>
      </c>
      <c r="AP121" s="278" t="str">
        <f t="shared" si="182"/>
        <v>NO OFERTADO</v>
      </c>
      <c r="AQ121" s="278"/>
      <c r="AR121" s="278" t="s">
        <v>743</v>
      </c>
      <c r="AS121" s="86"/>
      <c r="AT121" s="86"/>
      <c r="AU121" s="276"/>
      <c r="AV121" s="86">
        <f>+AT121+AU121</f>
        <v>0</v>
      </c>
      <c r="AW121" s="277">
        <f t="shared" si="183"/>
        <v>0</v>
      </c>
      <c r="AX121" s="277">
        <f t="shared" si="244"/>
        <v>0</v>
      </c>
      <c r="AY121" s="278" t="str">
        <f t="shared" si="184"/>
        <v>NO OFERTADO</v>
      </c>
      <c r="AZ121" s="278"/>
      <c r="BA121" s="278" t="s">
        <v>743</v>
      </c>
      <c r="BB121" s="86"/>
      <c r="BC121" s="86"/>
      <c r="BD121" s="279"/>
      <c r="BE121" s="86">
        <f t="shared" si="226"/>
        <v>0</v>
      </c>
      <c r="BF121" s="277">
        <f t="shared" si="185"/>
        <v>0</v>
      </c>
      <c r="BG121" s="277">
        <f t="shared" si="227"/>
        <v>0</v>
      </c>
      <c r="BH121" s="278" t="str">
        <f t="shared" si="186"/>
        <v>NO OFERTADO</v>
      </c>
      <c r="BI121" s="278">
        <v>0</v>
      </c>
      <c r="BJ121" s="278" t="s">
        <v>743</v>
      </c>
      <c r="BK121" s="86"/>
      <c r="BL121" s="86"/>
      <c r="BM121" s="276"/>
      <c r="BN121" s="280">
        <f>+BL121+BM121</f>
        <v>0</v>
      </c>
      <c r="BO121" s="281">
        <f t="shared" si="187"/>
        <v>0</v>
      </c>
      <c r="BP121" s="281">
        <f t="shared" si="188"/>
        <v>0</v>
      </c>
      <c r="BQ121" s="278" t="str">
        <f t="shared" si="297"/>
        <v>NO OFERTADO</v>
      </c>
      <c r="BR121" s="278">
        <f>VLOOKUP(B121,'[1]ANEXO TECNICO'!$B$3:$P$334,15,0)</f>
        <v>0</v>
      </c>
      <c r="BS121" s="278" t="s">
        <v>743</v>
      </c>
      <c r="BT121" s="280"/>
      <c r="BU121" s="280"/>
      <c r="BV121" s="282"/>
      <c r="BW121" s="280"/>
      <c r="BX121" s="277">
        <v>0</v>
      </c>
      <c r="BY121" s="277">
        <f t="shared" si="189"/>
        <v>0</v>
      </c>
      <c r="BZ121" s="278" t="str">
        <f t="shared" si="190"/>
        <v>NO OFERTADO</v>
      </c>
      <c r="CA121" s="278"/>
      <c r="CB121" s="278" t="s">
        <v>743</v>
      </c>
      <c r="CC121" s="283"/>
      <c r="CD121" s="283"/>
      <c r="CE121" s="276">
        <f>+CD121*0.19</f>
        <v>0</v>
      </c>
      <c r="CF121" s="86">
        <f>+CD121+CE121</f>
        <v>0</v>
      </c>
      <c r="CG121" s="277">
        <f t="shared" si="228"/>
        <v>0</v>
      </c>
      <c r="CH121" s="277">
        <f t="shared" si="191"/>
        <v>0</v>
      </c>
      <c r="CI121" s="278" t="str">
        <f t="shared" si="192"/>
        <v>NO OFERTADO</v>
      </c>
      <c r="CJ121" s="278"/>
      <c r="CK121" s="278" t="s">
        <v>743</v>
      </c>
      <c r="CL121" s="86"/>
      <c r="CM121" s="86"/>
      <c r="CN121" s="276"/>
      <c r="CO121" s="86">
        <f>+CM121+CN121</f>
        <v>0</v>
      </c>
      <c r="CP121" s="277">
        <f t="shared" si="193"/>
        <v>0</v>
      </c>
      <c r="CQ121" s="277">
        <f t="shared" si="194"/>
        <v>0</v>
      </c>
      <c r="CR121" s="278" t="str">
        <f t="shared" si="195"/>
        <v>NO OFERTADO</v>
      </c>
      <c r="CS121" s="278"/>
      <c r="CT121" s="278" t="s">
        <v>743</v>
      </c>
      <c r="CU121" s="86"/>
      <c r="CV121" s="280"/>
      <c r="CW121" s="282">
        <f>+CV121*0.19</f>
        <v>0</v>
      </c>
      <c r="CX121" s="280">
        <f>+CV121+CW121</f>
        <v>0</v>
      </c>
      <c r="CY121" s="281">
        <f t="shared" si="196"/>
        <v>0</v>
      </c>
      <c r="CZ121" s="281">
        <f t="shared" si="197"/>
        <v>0</v>
      </c>
      <c r="DA121" s="278" t="str">
        <f t="shared" si="198"/>
        <v>NO OFERTADO</v>
      </c>
      <c r="DB121" s="278"/>
      <c r="DC121" s="278" t="s">
        <v>743</v>
      </c>
      <c r="DD121" s="86"/>
      <c r="DE121" s="86"/>
      <c r="DF121" s="276"/>
      <c r="DG121" s="86">
        <f>+DE121+DF121</f>
        <v>0</v>
      </c>
      <c r="DH121" s="277">
        <f t="shared" si="199"/>
        <v>0</v>
      </c>
      <c r="DI121" s="277">
        <f t="shared" si="229"/>
        <v>0</v>
      </c>
      <c r="DJ121" s="278" t="str">
        <f t="shared" si="230"/>
        <v>NO OFERTADO</v>
      </c>
      <c r="DK121" s="278"/>
      <c r="DL121" s="278" t="s">
        <v>743</v>
      </c>
      <c r="DM121" s="86"/>
      <c r="DN121" s="86"/>
      <c r="DO121" s="276"/>
      <c r="DP121" s="86">
        <v>0</v>
      </c>
      <c r="DQ121" s="277">
        <f t="shared" si="200"/>
        <v>0</v>
      </c>
      <c r="DR121" s="277">
        <f t="shared" si="201"/>
        <v>0</v>
      </c>
      <c r="DS121" s="278" t="str">
        <f t="shared" si="202"/>
        <v>NO OFERTADO</v>
      </c>
      <c r="DT121" s="278"/>
      <c r="DU121" s="278" t="s">
        <v>743</v>
      </c>
      <c r="DV121" s="86"/>
      <c r="DW121" s="86"/>
      <c r="DX121" s="279"/>
      <c r="DY121" s="86">
        <f>+DW121+DX121</f>
        <v>0</v>
      </c>
      <c r="DZ121" s="277">
        <f t="shared" si="203"/>
        <v>0</v>
      </c>
      <c r="EA121" s="277">
        <f t="shared" si="231"/>
        <v>0</v>
      </c>
      <c r="EB121" s="278" t="str">
        <f t="shared" si="204"/>
        <v>NO OFERTADO</v>
      </c>
      <c r="EC121" s="278"/>
      <c r="ED121" s="278" t="s">
        <v>743</v>
      </c>
      <c r="EE121" s="86" t="s">
        <v>953</v>
      </c>
      <c r="EF121" s="86">
        <v>195503.36134453781</v>
      </c>
      <c r="EG121" s="279">
        <v>37145.638655462186</v>
      </c>
      <c r="EH121" s="86">
        <f>+EF121+EG121</f>
        <v>232649</v>
      </c>
      <c r="EI121" s="277">
        <f t="shared" si="205"/>
        <v>232649</v>
      </c>
      <c r="EJ121" s="277">
        <f t="shared" si="241"/>
        <v>1628543</v>
      </c>
      <c r="EK121" s="278" t="str">
        <f t="shared" si="206"/>
        <v>CUMPLE</v>
      </c>
      <c r="EL121" s="278" t="s">
        <v>828</v>
      </c>
      <c r="EM121" s="278" t="s">
        <v>743</v>
      </c>
      <c r="EN121" s="86"/>
      <c r="EO121" s="86"/>
      <c r="EP121" s="276"/>
      <c r="EQ121" s="86">
        <v>0</v>
      </c>
      <c r="ER121" s="277">
        <f t="shared" si="207"/>
        <v>0</v>
      </c>
      <c r="ES121" s="277">
        <f t="shared" si="208"/>
        <v>0</v>
      </c>
      <c r="ET121" s="278" t="str">
        <f t="shared" si="209"/>
        <v>NO OFERTADO</v>
      </c>
      <c r="EU121" s="278"/>
      <c r="EV121" s="278" t="s">
        <v>743</v>
      </c>
      <c r="EW121" s="86">
        <v>0</v>
      </c>
      <c r="EX121" s="86">
        <v>0</v>
      </c>
      <c r="EY121" s="276">
        <v>0</v>
      </c>
      <c r="EZ121" s="86">
        <v>0</v>
      </c>
      <c r="FA121" s="277">
        <f t="shared" si="210"/>
        <v>0</v>
      </c>
      <c r="FB121" s="277">
        <f t="shared" si="211"/>
        <v>0</v>
      </c>
      <c r="FC121" s="278" t="str">
        <f t="shared" si="212"/>
        <v>NO OFERTADO</v>
      </c>
      <c r="FD121" s="278"/>
      <c r="FE121" s="278" t="s">
        <v>743</v>
      </c>
      <c r="FF121" s="86">
        <v>0</v>
      </c>
      <c r="FG121" s="86"/>
      <c r="FH121" s="279">
        <v>0</v>
      </c>
      <c r="FI121" s="86">
        <v>0</v>
      </c>
      <c r="FJ121" s="277">
        <f t="shared" si="213"/>
        <v>0</v>
      </c>
      <c r="FK121" s="277">
        <f t="shared" si="232"/>
        <v>0</v>
      </c>
      <c r="FL121" s="278" t="str">
        <f t="shared" si="214"/>
        <v>NO OFERTADO</v>
      </c>
      <c r="FM121" s="278"/>
      <c r="FN121" s="278" t="s">
        <v>743</v>
      </c>
      <c r="FO121" s="86"/>
      <c r="FP121" s="86"/>
      <c r="FQ121" s="279"/>
      <c r="FR121" s="86">
        <f>+FP121+FQ121</f>
        <v>0</v>
      </c>
      <c r="FS121" s="277">
        <f t="shared" si="215"/>
        <v>0</v>
      </c>
      <c r="FT121" s="277">
        <f t="shared" si="216"/>
        <v>0</v>
      </c>
      <c r="FU121" s="278" t="str">
        <f t="shared" si="217"/>
        <v>NO OFERTADO</v>
      </c>
      <c r="FV121" s="278">
        <v>0</v>
      </c>
      <c r="FW121" s="278" t="s">
        <v>743</v>
      </c>
      <c r="FX121" s="86"/>
      <c r="FY121" s="86"/>
      <c r="FZ121" s="279"/>
      <c r="GA121" s="86"/>
      <c r="GB121" s="277">
        <f t="shared" si="218"/>
        <v>0</v>
      </c>
      <c r="GC121" s="277">
        <f t="shared" si="219"/>
        <v>0</v>
      </c>
      <c r="GD121" s="278" t="str">
        <f t="shared" si="220"/>
        <v>NO OFERTADO</v>
      </c>
      <c r="GE121" s="278"/>
      <c r="GF121" s="278" t="s">
        <v>743</v>
      </c>
      <c r="GG121" s="25"/>
    </row>
    <row r="122" spans="1:189" s="19" customFormat="1" ht="76.5" x14ac:dyDescent="0.2">
      <c r="A122" s="290">
        <v>113</v>
      </c>
      <c r="B122" s="78" t="s">
        <v>160</v>
      </c>
      <c r="C122" s="77" t="s">
        <v>492</v>
      </c>
      <c r="D122" s="123">
        <v>1</v>
      </c>
      <c r="E122" s="309" t="s">
        <v>32</v>
      </c>
      <c r="F122" s="315">
        <v>306924.79999999999</v>
      </c>
      <c r="G122" s="123">
        <v>5</v>
      </c>
      <c r="H122" s="86">
        <f t="shared" si="221"/>
        <v>1534624</v>
      </c>
      <c r="I122" s="86"/>
      <c r="J122" s="86"/>
      <c r="K122" s="279">
        <f t="shared" si="286"/>
        <v>0</v>
      </c>
      <c r="L122" s="86">
        <f t="shared" si="222"/>
        <v>0</v>
      </c>
      <c r="M122" s="277">
        <f t="shared" si="174"/>
        <v>0</v>
      </c>
      <c r="N122" s="277">
        <f t="shared" si="223"/>
        <v>0</v>
      </c>
      <c r="O122" s="278" t="str">
        <f t="shared" si="175"/>
        <v>NO OFERTADO</v>
      </c>
      <c r="P122" s="278"/>
      <c r="Q122" s="278" t="s">
        <v>743</v>
      </c>
      <c r="R122" s="278"/>
      <c r="S122" s="284"/>
      <c r="T122" s="279"/>
      <c r="U122" s="86"/>
      <c r="V122" s="277">
        <f t="shared" si="176"/>
        <v>0</v>
      </c>
      <c r="W122" s="277">
        <f t="shared" si="224"/>
        <v>0</v>
      </c>
      <c r="X122" s="278" t="str">
        <f t="shared" si="177"/>
        <v>NO OFERTADO</v>
      </c>
      <c r="Y122" s="278">
        <v>0</v>
      </c>
      <c r="Z122" s="314" t="s">
        <v>743</v>
      </c>
      <c r="AA122" s="311" t="s">
        <v>935</v>
      </c>
      <c r="AB122" s="86">
        <v>257920</v>
      </c>
      <c r="AC122" s="276">
        <v>49005</v>
      </c>
      <c r="AD122" s="86">
        <f t="shared" si="243"/>
        <v>306925</v>
      </c>
      <c r="AE122" s="277">
        <f t="shared" si="296"/>
        <v>306925</v>
      </c>
      <c r="AF122" s="277">
        <f t="shared" si="178"/>
        <v>1534625</v>
      </c>
      <c r="AG122" s="278" t="str">
        <f t="shared" si="179"/>
        <v>CUMPLE</v>
      </c>
      <c r="AH122" s="278" t="s">
        <v>828</v>
      </c>
      <c r="AI122" s="278" t="s">
        <v>822</v>
      </c>
      <c r="AJ122" s="86"/>
      <c r="AK122" s="86"/>
      <c r="AL122" s="279"/>
      <c r="AM122" s="86">
        <f t="shared" si="225"/>
        <v>0</v>
      </c>
      <c r="AN122" s="277">
        <f t="shared" si="180"/>
        <v>0</v>
      </c>
      <c r="AO122" s="277">
        <f t="shared" si="181"/>
        <v>0</v>
      </c>
      <c r="AP122" s="278" t="str">
        <f t="shared" si="182"/>
        <v>NO OFERTADO</v>
      </c>
      <c r="AQ122" s="278"/>
      <c r="AR122" s="278" t="s">
        <v>743</v>
      </c>
      <c r="AS122" s="86"/>
      <c r="AT122" s="86"/>
      <c r="AU122" s="276"/>
      <c r="AV122" s="86">
        <f>+AT122+AU122</f>
        <v>0</v>
      </c>
      <c r="AW122" s="277">
        <f t="shared" si="183"/>
        <v>0</v>
      </c>
      <c r="AX122" s="277">
        <f t="shared" si="244"/>
        <v>0</v>
      </c>
      <c r="AY122" s="278" t="str">
        <f t="shared" si="184"/>
        <v>NO OFERTADO</v>
      </c>
      <c r="AZ122" s="278"/>
      <c r="BA122" s="278" t="s">
        <v>743</v>
      </c>
      <c r="BB122" s="86"/>
      <c r="BC122" s="86"/>
      <c r="BD122" s="279"/>
      <c r="BE122" s="86">
        <f t="shared" si="226"/>
        <v>0</v>
      </c>
      <c r="BF122" s="277">
        <f t="shared" si="185"/>
        <v>0</v>
      </c>
      <c r="BG122" s="277">
        <f t="shared" si="227"/>
        <v>0</v>
      </c>
      <c r="BH122" s="278" t="str">
        <f t="shared" si="186"/>
        <v>NO OFERTADO</v>
      </c>
      <c r="BI122" s="278">
        <v>0</v>
      </c>
      <c r="BJ122" s="278" t="s">
        <v>743</v>
      </c>
      <c r="BK122" s="86"/>
      <c r="BL122" s="86"/>
      <c r="BM122" s="276"/>
      <c r="BN122" s="280">
        <f>+BL122+BM122</f>
        <v>0</v>
      </c>
      <c r="BO122" s="281">
        <f t="shared" si="187"/>
        <v>0</v>
      </c>
      <c r="BP122" s="281">
        <f t="shared" si="188"/>
        <v>0</v>
      </c>
      <c r="BQ122" s="278" t="str">
        <f t="shared" si="297"/>
        <v>NO OFERTADO</v>
      </c>
      <c r="BR122" s="278">
        <f>VLOOKUP(B122,'[1]ANEXO TECNICO'!$B$3:$P$334,15,0)</f>
        <v>0</v>
      </c>
      <c r="BS122" s="278" t="s">
        <v>743</v>
      </c>
      <c r="BT122" s="280"/>
      <c r="BU122" s="280"/>
      <c r="BV122" s="282"/>
      <c r="BW122" s="280"/>
      <c r="BX122" s="277">
        <v>0</v>
      </c>
      <c r="BY122" s="277">
        <f t="shared" si="189"/>
        <v>0</v>
      </c>
      <c r="BZ122" s="278" t="str">
        <f t="shared" si="190"/>
        <v>NO OFERTADO</v>
      </c>
      <c r="CA122" s="278"/>
      <c r="CB122" s="278" t="s">
        <v>743</v>
      </c>
      <c r="CC122" s="283"/>
      <c r="CD122" s="283"/>
      <c r="CE122" s="276">
        <f>+CD122*0.19</f>
        <v>0</v>
      </c>
      <c r="CF122" s="86">
        <f>+CD122+CE122</f>
        <v>0</v>
      </c>
      <c r="CG122" s="277">
        <f t="shared" si="228"/>
        <v>0</v>
      </c>
      <c r="CH122" s="277">
        <f t="shared" si="191"/>
        <v>0</v>
      </c>
      <c r="CI122" s="278" t="str">
        <f t="shared" si="192"/>
        <v>NO OFERTADO</v>
      </c>
      <c r="CJ122" s="278"/>
      <c r="CK122" s="278" t="s">
        <v>743</v>
      </c>
      <c r="CL122" s="86"/>
      <c r="CM122" s="86"/>
      <c r="CN122" s="276"/>
      <c r="CO122" s="86">
        <f>+CM122+CN122</f>
        <v>0</v>
      </c>
      <c r="CP122" s="277">
        <f t="shared" si="193"/>
        <v>0</v>
      </c>
      <c r="CQ122" s="277">
        <f t="shared" si="194"/>
        <v>0</v>
      </c>
      <c r="CR122" s="278" t="str">
        <f t="shared" si="195"/>
        <v>NO OFERTADO</v>
      </c>
      <c r="CS122" s="278"/>
      <c r="CT122" s="278" t="s">
        <v>743</v>
      </c>
      <c r="CU122" s="86"/>
      <c r="CV122" s="280"/>
      <c r="CW122" s="282">
        <f>+CV122*0.19</f>
        <v>0</v>
      </c>
      <c r="CX122" s="280">
        <f>+CV122+CW122</f>
        <v>0</v>
      </c>
      <c r="CY122" s="281">
        <f t="shared" si="196"/>
        <v>0</v>
      </c>
      <c r="CZ122" s="281">
        <f t="shared" si="197"/>
        <v>0</v>
      </c>
      <c r="DA122" s="278" t="str">
        <f t="shared" si="198"/>
        <v>NO OFERTADO</v>
      </c>
      <c r="DB122" s="278"/>
      <c r="DC122" s="278" t="s">
        <v>743</v>
      </c>
      <c r="DD122" s="86"/>
      <c r="DE122" s="86"/>
      <c r="DF122" s="276"/>
      <c r="DG122" s="86">
        <f>+DE122+DF122</f>
        <v>0</v>
      </c>
      <c r="DH122" s="277">
        <f t="shared" si="199"/>
        <v>0</v>
      </c>
      <c r="DI122" s="277">
        <f t="shared" si="229"/>
        <v>0</v>
      </c>
      <c r="DJ122" s="278" t="str">
        <f t="shared" si="230"/>
        <v>NO OFERTADO</v>
      </c>
      <c r="DK122" s="278"/>
      <c r="DL122" s="278" t="s">
        <v>743</v>
      </c>
      <c r="DM122" s="86"/>
      <c r="DN122" s="86"/>
      <c r="DO122" s="276"/>
      <c r="DP122" s="86">
        <v>0</v>
      </c>
      <c r="DQ122" s="277">
        <f t="shared" si="200"/>
        <v>0</v>
      </c>
      <c r="DR122" s="277">
        <f t="shared" si="201"/>
        <v>0</v>
      </c>
      <c r="DS122" s="278" t="str">
        <f t="shared" si="202"/>
        <v>NO OFERTADO</v>
      </c>
      <c r="DT122" s="278"/>
      <c r="DU122" s="278" t="s">
        <v>743</v>
      </c>
      <c r="DV122" s="86"/>
      <c r="DW122" s="86"/>
      <c r="DX122" s="279"/>
      <c r="DY122" s="86">
        <f>+DW122+DX122</f>
        <v>0</v>
      </c>
      <c r="DZ122" s="277">
        <f t="shared" si="203"/>
        <v>0</v>
      </c>
      <c r="EA122" s="277">
        <f t="shared" si="231"/>
        <v>0</v>
      </c>
      <c r="EB122" s="278" t="str">
        <f t="shared" si="204"/>
        <v>NO OFERTADO</v>
      </c>
      <c r="EC122" s="278"/>
      <c r="ED122" s="278" t="s">
        <v>743</v>
      </c>
      <c r="EE122" s="86" t="s">
        <v>953</v>
      </c>
      <c r="EF122" s="86">
        <v>195503.36134453781</v>
      </c>
      <c r="EG122" s="279">
        <v>37145.638655462186</v>
      </c>
      <c r="EH122" s="86">
        <f>+EF122+EG122</f>
        <v>232649</v>
      </c>
      <c r="EI122" s="277">
        <f t="shared" si="205"/>
        <v>232649</v>
      </c>
      <c r="EJ122" s="277">
        <f t="shared" si="241"/>
        <v>1163245</v>
      </c>
      <c r="EK122" s="278" t="str">
        <f t="shared" si="206"/>
        <v>CUMPLE</v>
      </c>
      <c r="EL122" s="278" t="s">
        <v>828</v>
      </c>
      <c r="EM122" s="278" t="s">
        <v>743</v>
      </c>
      <c r="EN122" s="86"/>
      <c r="EO122" s="86"/>
      <c r="EP122" s="276"/>
      <c r="EQ122" s="86">
        <v>0</v>
      </c>
      <c r="ER122" s="277">
        <f t="shared" si="207"/>
        <v>0</v>
      </c>
      <c r="ES122" s="277">
        <f t="shared" si="208"/>
        <v>0</v>
      </c>
      <c r="ET122" s="278" t="str">
        <f t="shared" si="209"/>
        <v>NO OFERTADO</v>
      </c>
      <c r="EU122" s="278"/>
      <c r="EV122" s="278" t="s">
        <v>743</v>
      </c>
      <c r="EW122" s="86">
        <v>0</v>
      </c>
      <c r="EX122" s="86">
        <v>0</v>
      </c>
      <c r="EY122" s="276">
        <v>0</v>
      </c>
      <c r="EZ122" s="86">
        <v>0</v>
      </c>
      <c r="FA122" s="277">
        <f t="shared" si="210"/>
        <v>0</v>
      </c>
      <c r="FB122" s="277">
        <f t="shared" si="211"/>
        <v>0</v>
      </c>
      <c r="FC122" s="278" t="str">
        <f t="shared" si="212"/>
        <v>NO OFERTADO</v>
      </c>
      <c r="FD122" s="278"/>
      <c r="FE122" s="278" t="s">
        <v>743</v>
      </c>
      <c r="FF122" s="86">
        <v>0</v>
      </c>
      <c r="FG122" s="86"/>
      <c r="FH122" s="279">
        <v>0</v>
      </c>
      <c r="FI122" s="86">
        <v>0</v>
      </c>
      <c r="FJ122" s="277">
        <f t="shared" si="213"/>
        <v>0</v>
      </c>
      <c r="FK122" s="277">
        <f t="shared" si="232"/>
        <v>0</v>
      </c>
      <c r="FL122" s="278" t="str">
        <f t="shared" si="214"/>
        <v>NO OFERTADO</v>
      </c>
      <c r="FM122" s="278"/>
      <c r="FN122" s="278" t="s">
        <v>743</v>
      </c>
      <c r="FO122" s="86"/>
      <c r="FP122" s="86"/>
      <c r="FQ122" s="279"/>
      <c r="FR122" s="86">
        <f>+FP122+FQ122</f>
        <v>0</v>
      </c>
      <c r="FS122" s="277">
        <f t="shared" si="215"/>
        <v>0</v>
      </c>
      <c r="FT122" s="277">
        <f t="shared" si="216"/>
        <v>0</v>
      </c>
      <c r="FU122" s="278" t="str">
        <f t="shared" si="217"/>
        <v>NO OFERTADO</v>
      </c>
      <c r="FV122" s="278">
        <v>0</v>
      </c>
      <c r="FW122" s="278" t="s">
        <v>743</v>
      </c>
      <c r="FX122" s="86"/>
      <c r="FY122" s="86"/>
      <c r="FZ122" s="279"/>
      <c r="GA122" s="86"/>
      <c r="GB122" s="277">
        <f t="shared" si="218"/>
        <v>0</v>
      </c>
      <c r="GC122" s="277">
        <f t="shared" si="219"/>
        <v>0</v>
      </c>
      <c r="GD122" s="278" t="str">
        <f t="shared" si="220"/>
        <v>NO OFERTADO</v>
      </c>
      <c r="GE122" s="278"/>
      <c r="GF122" s="278" t="s">
        <v>743</v>
      </c>
      <c r="GG122" s="25"/>
    </row>
    <row r="123" spans="1:189" s="19" customFormat="1" ht="63.75" x14ac:dyDescent="0.2">
      <c r="A123" s="290">
        <v>114</v>
      </c>
      <c r="B123" s="78" t="s">
        <v>161</v>
      </c>
      <c r="C123" s="77" t="s">
        <v>493</v>
      </c>
      <c r="D123" s="123">
        <v>1</v>
      </c>
      <c r="E123" s="309" t="s">
        <v>32</v>
      </c>
      <c r="F123" s="315">
        <v>306924.79999999999</v>
      </c>
      <c r="G123" s="123">
        <v>1</v>
      </c>
      <c r="H123" s="86">
        <f t="shared" si="221"/>
        <v>306924.79999999999</v>
      </c>
      <c r="I123" s="86"/>
      <c r="J123" s="86"/>
      <c r="K123" s="279">
        <f t="shared" si="286"/>
        <v>0</v>
      </c>
      <c r="L123" s="86">
        <f t="shared" si="222"/>
        <v>0</v>
      </c>
      <c r="M123" s="277">
        <f t="shared" si="174"/>
        <v>0</v>
      </c>
      <c r="N123" s="277">
        <f t="shared" si="223"/>
        <v>0</v>
      </c>
      <c r="O123" s="278" t="str">
        <f t="shared" si="175"/>
        <v>NO OFERTADO</v>
      </c>
      <c r="P123" s="278"/>
      <c r="Q123" s="278" t="s">
        <v>743</v>
      </c>
      <c r="R123" s="278"/>
      <c r="S123" s="284"/>
      <c r="T123" s="279"/>
      <c r="U123" s="86"/>
      <c r="V123" s="277">
        <f t="shared" si="176"/>
        <v>0</v>
      </c>
      <c r="W123" s="277">
        <f t="shared" si="224"/>
        <v>0</v>
      </c>
      <c r="X123" s="278" t="str">
        <f t="shared" si="177"/>
        <v>NO OFERTADO</v>
      </c>
      <c r="Y123" s="278">
        <v>0</v>
      </c>
      <c r="Z123" s="314" t="s">
        <v>743</v>
      </c>
      <c r="AA123" s="311" t="s">
        <v>935</v>
      </c>
      <c r="AB123" s="86">
        <v>257920</v>
      </c>
      <c r="AC123" s="276">
        <v>49005</v>
      </c>
      <c r="AD123" s="86">
        <f t="shared" si="243"/>
        <v>306925</v>
      </c>
      <c r="AE123" s="277">
        <f t="shared" si="296"/>
        <v>306925</v>
      </c>
      <c r="AF123" s="277">
        <f t="shared" si="178"/>
        <v>306925</v>
      </c>
      <c r="AG123" s="278" t="str">
        <f t="shared" si="179"/>
        <v>CUMPLE</v>
      </c>
      <c r="AH123" s="278" t="s">
        <v>828</v>
      </c>
      <c r="AI123" s="278" t="s">
        <v>822</v>
      </c>
      <c r="AJ123" s="86"/>
      <c r="AK123" s="86"/>
      <c r="AL123" s="279"/>
      <c r="AM123" s="86">
        <f t="shared" si="225"/>
        <v>0</v>
      </c>
      <c r="AN123" s="277">
        <f t="shared" si="180"/>
        <v>0</v>
      </c>
      <c r="AO123" s="277">
        <f t="shared" si="181"/>
        <v>0</v>
      </c>
      <c r="AP123" s="278" t="str">
        <f t="shared" si="182"/>
        <v>NO OFERTADO</v>
      </c>
      <c r="AQ123" s="278"/>
      <c r="AR123" s="278" t="s">
        <v>743</v>
      </c>
      <c r="AS123" s="86"/>
      <c r="AT123" s="86"/>
      <c r="AU123" s="276"/>
      <c r="AV123" s="86">
        <f t="shared" ref="AV123:AV128" si="310">AT123+AU123</f>
        <v>0</v>
      </c>
      <c r="AW123" s="277">
        <f t="shared" si="183"/>
        <v>0</v>
      </c>
      <c r="AX123" s="277">
        <f t="shared" si="244"/>
        <v>0</v>
      </c>
      <c r="AY123" s="278" t="str">
        <f t="shared" si="184"/>
        <v>NO OFERTADO</v>
      </c>
      <c r="AZ123" s="278"/>
      <c r="BA123" s="278" t="s">
        <v>743</v>
      </c>
      <c r="BB123" s="86"/>
      <c r="BC123" s="86"/>
      <c r="BD123" s="279"/>
      <c r="BE123" s="86">
        <f t="shared" si="226"/>
        <v>0</v>
      </c>
      <c r="BF123" s="277">
        <f t="shared" si="185"/>
        <v>0</v>
      </c>
      <c r="BG123" s="277">
        <f t="shared" si="227"/>
        <v>0</v>
      </c>
      <c r="BH123" s="278" t="str">
        <f t="shared" si="186"/>
        <v>NO OFERTADO</v>
      </c>
      <c r="BI123" s="278">
        <v>0</v>
      </c>
      <c r="BJ123" s="278" t="s">
        <v>743</v>
      </c>
      <c r="BK123" s="86"/>
      <c r="BL123" s="86"/>
      <c r="BM123" s="276"/>
      <c r="BN123" s="280">
        <f t="shared" ref="BN123:BN128" si="311">BL123+BM123</f>
        <v>0</v>
      </c>
      <c r="BO123" s="281">
        <f t="shared" si="187"/>
        <v>0</v>
      </c>
      <c r="BP123" s="281">
        <f t="shared" si="188"/>
        <v>0</v>
      </c>
      <c r="BQ123" s="278" t="str">
        <f t="shared" si="297"/>
        <v>NO OFERTADO</v>
      </c>
      <c r="BR123" s="278">
        <f>VLOOKUP(B123,'[1]ANEXO TECNICO'!$B$3:$P$334,15,0)</f>
        <v>0</v>
      </c>
      <c r="BS123" s="278" t="s">
        <v>743</v>
      </c>
      <c r="BT123" s="280"/>
      <c r="BU123" s="280"/>
      <c r="BV123" s="282"/>
      <c r="BW123" s="280"/>
      <c r="BX123" s="277">
        <v>0</v>
      </c>
      <c r="BY123" s="277">
        <f t="shared" si="189"/>
        <v>0</v>
      </c>
      <c r="BZ123" s="278" t="str">
        <f t="shared" si="190"/>
        <v>NO OFERTADO</v>
      </c>
      <c r="CA123" s="278"/>
      <c r="CB123" s="278" t="s">
        <v>743</v>
      </c>
      <c r="CC123" s="283"/>
      <c r="CD123" s="283"/>
      <c r="CE123" s="276"/>
      <c r="CF123" s="86">
        <f t="shared" ref="CF123:CF128" si="312">CD123+CE123</f>
        <v>0</v>
      </c>
      <c r="CG123" s="277">
        <f t="shared" si="228"/>
        <v>0</v>
      </c>
      <c r="CH123" s="277">
        <f t="shared" si="191"/>
        <v>0</v>
      </c>
      <c r="CI123" s="278" t="str">
        <f t="shared" si="192"/>
        <v>NO OFERTADO</v>
      </c>
      <c r="CJ123" s="278"/>
      <c r="CK123" s="278" t="s">
        <v>743</v>
      </c>
      <c r="CL123" s="86"/>
      <c r="CM123" s="86"/>
      <c r="CN123" s="276"/>
      <c r="CO123" s="86">
        <f t="shared" ref="CO123:CO128" si="313">CM123+CN123</f>
        <v>0</v>
      </c>
      <c r="CP123" s="277">
        <f t="shared" si="193"/>
        <v>0</v>
      </c>
      <c r="CQ123" s="277">
        <f t="shared" si="194"/>
        <v>0</v>
      </c>
      <c r="CR123" s="278" t="str">
        <f t="shared" si="195"/>
        <v>NO OFERTADO</v>
      </c>
      <c r="CS123" s="278"/>
      <c r="CT123" s="278" t="s">
        <v>743</v>
      </c>
      <c r="CU123" s="86"/>
      <c r="CV123" s="280"/>
      <c r="CW123" s="282"/>
      <c r="CX123" s="280">
        <f t="shared" ref="CX123:CX128" si="314">CV123+CW123</f>
        <v>0</v>
      </c>
      <c r="CY123" s="281">
        <f t="shared" si="196"/>
        <v>0</v>
      </c>
      <c r="CZ123" s="281">
        <f t="shared" si="197"/>
        <v>0</v>
      </c>
      <c r="DA123" s="278" t="str">
        <f t="shared" si="198"/>
        <v>NO OFERTADO</v>
      </c>
      <c r="DB123" s="278"/>
      <c r="DC123" s="278" t="s">
        <v>743</v>
      </c>
      <c r="DD123" s="86"/>
      <c r="DE123" s="86"/>
      <c r="DF123" s="276"/>
      <c r="DG123" s="86">
        <f t="shared" ref="DG123:DG128" si="315">DE123+DF123</f>
        <v>0</v>
      </c>
      <c r="DH123" s="277">
        <f t="shared" si="199"/>
        <v>0</v>
      </c>
      <c r="DI123" s="277">
        <f t="shared" si="229"/>
        <v>0</v>
      </c>
      <c r="DJ123" s="278" t="str">
        <f t="shared" si="230"/>
        <v>NO OFERTADO</v>
      </c>
      <c r="DK123" s="278"/>
      <c r="DL123" s="278" t="s">
        <v>743</v>
      </c>
      <c r="DM123" s="86"/>
      <c r="DN123" s="86"/>
      <c r="DO123" s="276"/>
      <c r="DP123" s="86">
        <v>0</v>
      </c>
      <c r="DQ123" s="277">
        <f t="shared" si="200"/>
        <v>0</v>
      </c>
      <c r="DR123" s="277">
        <f t="shared" si="201"/>
        <v>0</v>
      </c>
      <c r="DS123" s="278" t="str">
        <f t="shared" si="202"/>
        <v>NO OFERTADO</v>
      </c>
      <c r="DT123" s="278"/>
      <c r="DU123" s="278" t="s">
        <v>743</v>
      </c>
      <c r="DV123" s="86"/>
      <c r="DW123" s="86"/>
      <c r="DX123" s="279"/>
      <c r="DY123" s="86">
        <f t="shared" ref="DY123:DY128" si="316">DW123+DX123</f>
        <v>0</v>
      </c>
      <c r="DZ123" s="277">
        <f t="shared" si="203"/>
        <v>0</v>
      </c>
      <c r="EA123" s="277">
        <f t="shared" si="231"/>
        <v>0</v>
      </c>
      <c r="EB123" s="278" t="str">
        <f t="shared" si="204"/>
        <v>NO OFERTADO</v>
      </c>
      <c r="EC123" s="278"/>
      <c r="ED123" s="278" t="s">
        <v>743</v>
      </c>
      <c r="EE123" s="86" t="s">
        <v>953</v>
      </c>
      <c r="EF123" s="86">
        <v>0</v>
      </c>
      <c r="EG123" s="279">
        <v>0</v>
      </c>
      <c r="EH123" s="86">
        <f t="shared" ref="EH123:EH128" si="317">EF123+EG123</f>
        <v>0</v>
      </c>
      <c r="EI123" s="277">
        <f t="shared" si="205"/>
        <v>0</v>
      </c>
      <c r="EJ123" s="277">
        <f t="shared" si="241"/>
        <v>0</v>
      </c>
      <c r="EK123" s="278" t="str">
        <f t="shared" si="206"/>
        <v>NO OFERTADO</v>
      </c>
      <c r="EL123" s="278" t="s">
        <v>978</v>
      </c>
      <c r="EM123" s="278" t="s">
        <v>743</v>
      </c>
      <c r="EN123" s="86"/>
      <c r="EO123" s="86"/>
      <c r="EP123" s="276"/>
      <c r="EQ123" s="86">
        <v>0</v>
      </c>
      <c r="ER123" s="277">
        <f t="shared" si="207"/>
        <v>0</v>
      </c>
      <c r="ES123" s="277">
        <f t="shared" si="208"/>
        <v>0</v>
      </c>
      <c r="ET123" s="278" t="str">
        <f t="shared" si="209"/>
        <v>NO OFERTADO</v>
      </c>
      <c r="EU123" s="278"/>
      <c r="EV123" s="278" t="s">
        <v>743</v>
      </c>
      <c r="EW123" s="86">
        <v>0</v>
      </c>
      <c r="EX123" s="86">
        <v>0</v>
      </c>
      <c r="EY123" s="276">
        <v>0</v>
      </c>
      <c r="EZ123" s="86">
        <v>0</v>
      </c>
      <c r="FA123" s="277">
        <f t="shared" si="210"/>
        <v>0</v>
      </c>
      <c r="FB123" s="277">
        <f t="shared" si="211"/>
        <v>0</v>
      </c>
      <c r="FC123" s="278" t="str">
        <f t="shared" si="212"/>
        <v>NO OFERTADO</v>
      </c>
      <c r="FD123" s="278"/>
      <c r="FE123" s="278" t="s">
        <v>743</v>
      </c>
      <c r="FF123" s="86">
        <v>0</v>
      </c>
      <c r="FG123" s="86"/>
      <c r="FH123" s="279">
        <v>0</v>
      </c>
      <c r="FI123" s="86">
        <v>0</v>
      </c>
      <c r="FJ123" s="277">
        <f t="shared" si="213"/>
        <v>0</v>
      </c>
      <c r="FK123" s="277">
        <f t="shared" si="232"/>
        <v>0</v>
      </c>
      <c r="FL123" s="278" t="str">
        <f t="shared" si="214"/>
        <v>NO OFERTADO</v>
      </c>
      <c r="FM123" s="278"/>
      <c r="FN123" s="278" t="s">
        <v>743</v>
      </c>
      <c r="FO123" s="86"/>
      <c r="FP123" s="86"/>
      <c r="FQ123" s="279"/>
      <c r="FR123" s="86">
        <f t="shared" ref="FR123:FR128" si="318">FP123+FQ123</f>
        <v>0</v>
      </c>
      <c r="FS123" s="277">
        <f t="shared" si="215"/>
        <v>0</v>
      </c>
      <c r="FT123" s="277">
        <f t="shared" si="216"/>
        <v>0</v>
      </c>
      <c r="FU123" s="278" t="str">
        <f t="shared" si="217"/>
        <v>NO OFERTADO</v>
      </c>
      <c r="FV123" s="278">
        <v>0</v>
      </c>
      <c r="FW123" s="278" t="s">
        <v>743</v>
      </c>
      <c r="FX123" s="86"/>
      <c r="FY123" s="86"/>
      <c r="FZ123" s="279"/>
      <c r="GA123" s="86"/>
      <c r="GB123" s="277">
        <f t="shared" si="218"/>
        <v>0</v>
      </c>
      <c r="GC123" s="277">
        <f t="shared" si="219"/>
        <v>0</v>
      </c>
      <c r="GD123" s="278" t="str">
        <f t="shared" si="220"/>
        <v>NO OFERTADO</v>
      </c>
      <c r="GE123" s="278"/>
      <c r="GF123" s="278" t="s">
        <v>743</v>
      </c>
      <c r="GG123" s="25"/>
    </row>
    <row r="124" spans="1:189" s="19" customFormat="1" ht="38.25" x14ac:dyDescent="0.2">
      <c r="A124" s="290">
        <v>115</v>
      </c>
      <c r="B124" s="78" t="s">
        <v>162</v>
      </c>
      <c r="C124" s="77" t="s">
        <v>494</v>
      </c>
      <c r="D124" s="123">
        <v>1</v>
      </c>
      <c r="E124" s="309" t="s">
        <v>32</v>
      </c>
      <c r="F124" s="315">
        <v>157080</v>
      </c>
      <c r="G124" s="123">
        <v>1</v>
      </c>
      <c r="H124" s="86">
        <f t="shared" si="221"/>
        <v>157080</v>
      </c>
      <c r="I124" s="86"/>
      <c r="J124" s="86"/>
      <c r="K124" s="279">
        <f t="shared" si="286"/>
        <v>0</v>
      </c>
      <c r="L124" s="86">
        <f t="shared" si="222"/>
        <v>0</v>
      </c>
      <c r="M124" s="277">
        <f t="shared" si="174"/>
        <v>0</v>
      </c>
      <c r="N124" s="277">
        <f t="shared" si="223"/>
        <v>0</v>
      </c>
      <c r="O124" s="278" t="str">
        <f t="shared" si="175"/>
        <v>NO OFERTADO</v>
      </c>
      <c r="P124" s="278"/>
      <c r="Q124" s="278" t="s">
        <v>743</v>
      </c>
      <c r="R124" s="278"/>
      <c r="S124" s="284"/>
      <c r="T124" s="279"/>
      <c r="U124" s="86"/>
      <c r="V124" s="277">
        <f t="shared" si="176"/>
        <v>0</v>
      </c>
      <c r="W124" s="277">
        <f t="shared" si="224"/>
        <v>0</v>
      </c>
      <c r="X124" s="278" t="str">
        <f t="shared" si="177"/>
        <v>NO OFERTADO</v>
      </c>
      <c r="Y124" s="278">
        <v>0</v>
      </c>
      <c r="Z124" s="314" t="s">
        <v>743</v>
      </c>
      <c r="AA124" s="311"/>
      <c r="AB124" s="86"/>
      <c r="AC124" s="276"/>
      <c r="AD124" s="86">
        <f t="shared" si="243"/>
        <v>0</v>
      </c>
      <c r="AE124" s="277">
        <f t="shared" si="296"/>
        <v>0</v>
      </c>
      <c r="AF124" s="277">
        <f t="shared" si="178"/>
        <v>0</v>
      </c>
      <c r="AG124" s="278" t="str">
        <f t="shared" si="179"/>
        <v>NO OFERTADO</v>
      </c>
      <c r="AH124" s="278"/>
      <c r="AI124" s="278" t="s">
        <v>743</v>
      </c>
      <c r="AJ124" s="86"/>
      <c r="AK124" s="86"/>
      <c r="AL124" s="279"/>
      <c r="AM124" s="86">
        <f t="shared" si="225"/>
        <v>0</v>
      </c>
      <c r="AN124" s="277">
        <f t="shared" si="180"/>
        <v>0</v>
      </c>
      <c r="AO124" s="277">
        <f t="shared" si="181"/>
        <v>0</v>
      </c>
      <c r="AP124" s="278" t="str">
        <f t="shared" si="182"/>
        <v>NO OFERTADO</v>
      </c>
      <c r="AQ124" s="278"/>
      <c r="AR124" s="278" t="s">
        <v>743</v>
      </c>
      <c r="AS124" s="86"/>
      <c r="AT124" s="86"/>
      <c r="AU124" s="276"/>
      <c r="AV124" s="86">
        <f t="shared" si="310"/>
        <v>0</v>
      </c>
      <c r="AW124" s="277">
        <f t="shared" si="183"/>
        <v>0</v>
      </c>
      <c r="AX124" s="277">
        <f t="shared" si="244"/>
        <v>0</v>
      </c>
      <c r="AY124" s="278" t="str">
        <f t="shared" si="184"/>
        <v>NO OFERTADO</v>
      </c>
      <c r="AZ124" s="278"/>
      <c r="BA124" s="278" t="s">
        <v>743</v>
      </c>
      <c r="BB124" s="86"/>
      <c r="BC124" s="86"/>
      <c r="BD124" s="279"/>
      <c r="BE124" s="86">
        <f t="shared" si="226"/>
        <v>0</v>
      </c>
      <c r="BF124" s="277">
        <f t="shared" si="185"/>
        <v>0</v>
      </c>
      <c r="BG124" s="277">
        <f t="shared" si="227"/>
        <v>0</v>
      </c>
      <c r="BH124" s="278" t="str">
        <f t="shared" si="186"/>
        <v>NO OFERTADO</v>
      </c>
      <c r="BI124" s="278">
        <v>0</v>
      </c>
      <c r="BJ124" s="278" t="s">
        <v>743</v>
      </c>
      <c r="BK124" s="86"/>
      <c r="BL124" s="86"/>
      <c r="BM124" s="276"/>
      <c r="BN124" s="280">
        <f t="shared" si="311"/>
        <v>0</v>
      </c>
      <c r="BO124" s="281">
        <f t="shared" si="187"/>
        <v>0</v>
      </c>
      <c r="BP124" s="281">
        <f t="shared" si="188"/>
        <v>0</v>
      </c>
      <c r="BQ124" s="278" t="str">
        <f t="shared" si="297"/>
        <v>NO OFERTADO</v>
      </c>
      <c r="BR124" s="278">
        <f>VLOOKUP(B124,'[1]ANEXO TECNICO'!$B$3:$P$334,15,0)</f>
        <v>0</v>
      </c>
      <c r="BS124" s="278" t="s">
        <v>743</v>
      </c>
      <c r="BT124" s="280"/>
      <c r="BU124" s="280"/>
      <c r="BV124" s="282"/>
      <c r="BW124" s="280"/>
      <c r="BX124" s="277">
        <v>0</v>
      </c>
      <c r="BY124" s="277">
        <f t="shared" si="189"/>
        <v>0</v>
      </c>
      <c r="BZ124" s="278" t="str">
        <f t="shared" si="190"/>
        <v>NO OFERTADO</v>
      </c>
      <c r="CA124" s="278"/>
      <c r="CB124" s="278" t="s">
        <v>743</v>
      </c>
      <c r="CC124" s="283"/>
      <c r="CD124" s="283"/>
      <c r="CE124" s="276"/>
      <c r="CF124" s="86">
        <f t="shared" si="312"/>
        <v>0</v>
      </c>
      <c r="CG124" s="277">
        <f t="shared" si="228"/>
        <v>0</v>
      </c>
      <c r="CH124" s="277">
        <f t="shared" si="191"/>
        <v>0</v>
      </c>
      <c r="CI124" s="278" t="str">
        <f t="shared" si="192"/>
        <v>NO OFERTADO</v>
      </c>
      <c r="CJ124" s="278"/>
      <c r="CK124" s="278" t="s">
        <v>743</v>
      </c>
      <c r="CL124" s="86"/>
      <c r="CM124" s="86"/>
      <c r="CN124" s="276"/>
      <c r="CO124" s="86">
        <f t="shared" si="313"/>
        <v>0</v>
      </c>
      <c r="CP124" s="277">
        <f t="shared" si="193"/>
        <v>0</v>
      </c>
      <c r="CQ124" s="277">
        <f t="shared" si="194"/>
        <v>0</v>
      </c>
      <c r="CR124" s="278" t="str">
        <f t="shared" si="195"/>
        <v>NO OFERTADO</v>
      </c>
      <c r="CS124" s="278"/>
      <c r="CT124" s="278" t="s">
        <v>743</v>
      </c>
      <c r="CU124" s="86"/>
      <c r="CV124" s="280"/>
      <c r="CW124" s="282"/>
      <c r="CX124" s="280">
        <f t="shared" si="314"/>
        <v>0</v>
      </c>
      <c r="CY124" s="281">
        <f t="shared" si="196"/>
        <v>0</v>
      </c>
      <c r="CZ124" s="281">
        <f t="shared" si="197"/>
        <v>0</v>
      </c>
      <c r="DA124" s="278" t="str">
        <f t="shared" si="198"/>
        <v>NO OFERTADO</v>
      </c>
      <c r="DB124" s="278"/>
      <c r="DC124" s="278" t="s">
        <v>743</v>
      </c>
      <c r="DD124" s="86"/>
      <c r="DE124" s="86"/>
      <c r="DF124" s="276"/>
      <c r="DG124" s="86">
        <f t="shared" si="315"/>
        <v>0</v>
      </c>
      <c r="DH124" s="277">
        <f t="shared" si="199"/>
        <v>0</v>
      </c>
      <c r="DI124" s="277">
        <f t="shared" si="229"/>
        <v>0</v>
      </c>
      <c r="DJ124" s="278" t="str">
        <f t="shared" si="230"/>
        <v>NO OFERTADO</v>
      </c>
      <c r="DK124" s="278"/>
      <c r="DL124" s="278" t="s">
        <v>743</v>
      </c>
      <c r="DM124" s="86"/>
      <c r="DN124" s="86"/>
      <c r="DO124" s="276"/>
      <c r="DP124" s="86">
        <v>0</v>
      </c>
      <c r="DQ124" s="277">
        <f t="shared" si="200"/>
        <v>0</v>
      </c>
      <c r="DR124" s="277">
        <f t="shared" si="201"/>
        <v>0</v>
      </c>
      <c r="DS124" s="278" t="str">
        <f t="shared" si="202"/>
        <v>NO OFERTADO</v>
      </c>
      <c r="DT124" s="278"/>
      <c r="DU124" s="278" t="s">
        <v>743</v>
      </c>
      <c r="DV124" s="86"/>
      <c r="DW124" s="86"/>
      <c r="DX124" s="279"/>
      <c r="DY124" s="86">
        <f t="shared" si="316"/>
        <v>0</v>
      </c>
      <c r="DZ124" s="277">
        <f t="shared" si="203"/>
        <v>0</v>
      </c>
      <c r="EA124" s="277">
        <f t="shared" si="231"/>
        <v>0</v>
      </c>
      <c r="EB124" s="278" t="str">
        <f t="shared" si="204"/>
        <v>NO OFERTADO</v>
      </c>
      <c r="EC124" s="278"/>
      <c r="ED124" s="278" t="s">
        <v>743</v>
      </c>
      <c r="EE124" s="86" t="s">
        <v>953</v>
      </c>
      <c r="EF124" s="86">
        <v>0</v>
      </c>
      <c r="EG124" s="279">
        <v>0</v>
      </c>
      <c r="EH124" s="86">
        <f t="shared" si="317"/>
        <v>0</v>
      </c>
      <c r="EI124" s="277">
        <f t="shared" si="205"/>
        <v>0</v>
      </c>
      <c r="EJ124" s="277">
        <f t="shared" si="241"/>
        <v>0</v>
      </c>
      <c r="EK124" s="278" t="str">
        <f t="shared" si="206"/>
        <v>NO OFERTADO</v>
      </c>
      <c r="EL124" s="278" t="s">
        <v>978</v>
      </c>
      <c r="EM124" s="278" t="s">
        <v>743</v>
      </c>
      <c r="EN124" s="86"/>
      <c r="EO124" s="86"/>
      <c r="EP124" s="276"/>
      <c r="EQ124" s="86">
        <v>0</v>
      </c>
      <c r="ER124" s="277">
        <f t="shared" si="207"/>
        <v>0</v>
      </c>
      <c r="ES124" s="277">
        <f t="shared" si="208"/>
        <v>0</v>
      </c>
      <c r="ET124" s="278" t="str">
        <f t="shared" si="209"/>
        <v>NO OFERTADO</v>
      </c>
      <c r="EU124" s="278"/>
      <c r="EV124" s="278" t="s">
        <v>743</v>
      </c>
      <c r="EW124" s="86">
        <v>0</v>
      </c>
      <c r="EX124" s="86">
        <v>0</v>
      </c>
      <c r="EY124" s="276">
        <v>0</v>
      </c>
      <c r="EZ124" s="86">
        <v>0</v>
      </c>
      <c r="FA124" s="277">
        <f t="shared" si="210"/>
        <v>0</v>
      </c>
      <c r="FB124" s="277">
        <f t="shared" si="211"/>
        <v>0</v>
      </c>
      <c r="FC124" s="278" t="str">
        <f t="shared" si="212"/>
        <v>NO OFERTADO</v>
      </c>
      <c r="FD124" s="278"/>
      <c r="FE124" s="278" t="s">
        <v>743</v>
      </c>
      <c r="FF124" s="86">
        <v>0</v>
      </c>
      <c r="FG124" s="86"/>
      <c r="FH124" s="279">
        <v>0</v>
      </c>
      <c r="FI124" s="86">
        <v>0</v>
      </c>
      <c r="FJ124" s="277">
        <f t="shared" si="213"/>
        <v>0</v>
      </c>
      <c r="FK124" s="277">
        <f t="shared" si="232"/>
        <v>0</v>
      </c>
      <c r="FL124" s="278" t="str">
        <f t="shared" si="214"/>
        <v>NO OFERTADO</v>
      </c>
      <c r="FM124" s="278"/>
      <c r="FN124" s="278" t="s">
        <v>743</v>
      </c>
      <c r="FO124" s="86"/>
      <c r="FP124" s="86"/>
      <c r="FQ124" s="279"/>
      <c r="FR124" s="86">
        <f t="shared" si="318"/>
        <v>0</v>
      </c>
      <c r="FS124" s="277">
        <f t="shared" si="215"/>
        <v>0</v>
      </c>
      <c r="FT124" s="277">
        <f t="shared" si="216"/>
        <v>0</v>
      </c>
      <c r="FU124" s="278" t="str">
        <f t="shared" si="217"/>
        <v>NO OFERTADO</v>
      </c>
      <c r="FV124" s="278">
        <v>0</v>
      </c>
      <c r="FW124" s="278" t="s">
        <v>743</v>
      </c>
      <c r="FX124" s="86"/>
      <c r="FY124" s="86"/>
      <c r="FZ124" s="279"/>
      <c r="GA124" s="86"/>
      <c r="GB124" s="277">
        <f t="shared" si="218"/>
        <v>0</v>
      </c>
      <c r="GC124" s="277">
        <f t="shared" si="219"/>
        <v>0</v>
      </c>
      <c r="GD124" s="278" t="str">
        <f t="shared" si="220"/>
        <v>NO OFERTADO</v>
      </c>
      <c r="GE124" s="278"/>
      <c r="GF124" s="278" t="s">
        <v>743</v>
      </c>
      <c r="GG124" s="25"/>
    </row>
    <row r="125" spans="1:189" s="19" customFormat="1" ht="25.5" x14ac:dyDescent="0.2">
      <c r="A125" s="290">
        <v>116</v>
      </c>
      <c r="B125" s="78" t="s">
        <v>163</v>
      </c>
      <c r="C125" s="77" t="s">
        <v>495</v>
      </c>
      <c r="D125" s="123">
        <v>1</v>
      </c>
      <c r="E125" s="309" t="s">
        <v>32</v>
      </c>
      <c r="F125" s="315">
        <v>129562.44</v>
      </c>
      <c r="G125" s="123">
        <v>52</v>
      </c>
      <c r="H125" s="86">
        <f t="shared" si="221"/>
        <v>6737246.8799999999</v>
      </c>
      <c r="I125" s="86"/>
      <c r="J125" s="86"/>
      <c r="K125" s="279">
        <f t="shared" si="286"/>
        <v>0</v>
      </c>
      <c r="L125" s="86">
        <f t="shared" si="222"/>
        <v>0</v>
      </c>
      <c r="M125" s="277">
        <f t="shared" si="174"/>
        <v>0</v>
      </c>
      <c r="N125" s="277">
        <f t="shared" si="223"/>
        <v>0</v>
      </c>
      <c r="O125" s="278" t="str">
        <f t="shared" si="175"/>
        <v>NO OFERTADO</v>
      </c>
      <c r="P125" s="278"/>
      <c r="Q125" s="278" t="s">
        <v>743</v>
      </c>
      <c r="R125" s="278"/>
      <c r="S125" s="284"/>
      <c r="T125" s="279"/>
      <c r="U125" s="86"/>
      <c r="V125" s="277">
        <f t="shared" si="176"/>
        <v>0</v>
      </c>
      <c r="W125" s="277">
        <f t="shared" si="224"/>
        <v>0</v>
      </c>
      <c r="X125" s="278" t="str">
        <f t="shared" si="177"/>
        <v>NO OFERTADO</v>
      </c>
      <c r="Y125" s="278">
        <v>0</v>
      </c>
      <c r="Z125" s="314" t="s">
        <v>743</v>
      </c>
      <c r="AA125" s="311" t="s">
        <v>935</v>
      </c>
      <c r="AB125" s="86">
        <v>108876</v>
      </c>
      <c r="AC125" s="276">
        <v>20686</v>
      </c>
      <c r="AD125" s="86">
        <f t="shared" si="243"/>
        <v>129562</v>
      </c>
      <c r="AE125" s="277">
        <f t="shared" si="296"/>
        <v>129562</v>
      </c>
      <c r="AF125" s="277">
        <f t="shared" si="178"/>
        <v>6737224</v>
      </c>
      <c r="AG125" s="278" t="str">
        <f t="shared" si="179"/>
        <v>CUMPLE</v>
      </c>
      <c r="AH125" s="278" t="s">
        <v>828</v>
      </c>
      <c r="AI125" s="278" t="s">
        <v>822</v>
      </c>
      <c r="AJ125" s="86"/>
      <c r="AK125" s="86"/>
      <c r="AL125" s="279"/>
      <c r="AM125" s="86">
        <f t="shared" si="225"/>
        <v>0</v>
      </c>
      <c r="AN125" s="277">
        <f t="shared" si="180"/>
        <v>0</v>
      </c>
      <c r="AO125" s="277">
        <f t="shared" si="181"/>
        <v>0</v>
      </c>
      <c r="AP125" s="278" t="str">
        <f t="shared" si="182"/>
        <v>NO OFERTADO</v>
      </c>
      <c r="AQ125" s="278"/>
      <c r="AR125" s="278" t="s">
        <v>743</v>
      </c>
      <c r="AS125" s="86"/>
      <c r="AT125" s="86"/>
      <c r="AU125" s="276"/>
      <c r="AV125" s="86">
        <f t="shared" si="310"/>
        <v>0</v>
      </c>
      <c r="AW125" s="277">
        <f t="shared" si="183"/>
        <v>0</v>
      </c>
      <c r="AX125" s="277">
        <f t="shared" si="244"/>
        <v>0</v>
      </c>
      <c r="AY125" s="278" t="str">
        <f t="shared" si="184"/>
        <v>NO OFERTADO</v>
      </c>
      <c r="AZ125" s="278"/>
      <c r="BA125" s="278" t="s">
        <v>743</v>
      </c>
      <c r="BB125" s="86"/>
      <c r="BC125" s="86"/>
      <c r="BD125" s="279"/>
      <c r="BE125" s="86">
        <f t="shared" si="226"/>
        <v>0</v>
      </c>
      <c r="BF125" s="277">
        <f t="shared" si="185"/>
        <v>0</v>
      </c>
      <c r="BG125" s="277">
        <f t="shared" si="227"/>
        <v>0</v>
      </c>
      <c r="BH125" s="278" t="str">
        <f t="shared" si="186"/>
        <v>NO OFERTADO</v>
      </c>
      <c r="BI125" s="278">
        <v>0</v>
      </c>
      <c r="BJ125" s="278" t="s">
        <v>743</v>
      </c>
      <c r="BK125" s="86"/>
      <c r="BL125" s="86"/>
      <c r="BM125" s="276"/>
      <c r="BN125" s="280">
        <f t="shared" si="311"/>
        <v>0</v>
      </c>
      <c r="BO125" s="281">
        <f t="shared" si="187"/>
        <v>0</v>
      </c>
      <c r="BP125" s="281">
        <f t="shared" si="188"/>
        <v>0</v>
      </c>
      <c r="BQ125" s="278" t="str">
        <f t="shared" si="297"/>
        <v>NO OFERTADO</v>
      </c>
      <c r="BR125" s="278">
        <f>VLOOKUP(B125,'[1]ANEXO TECNICO'!$B$3:$P$334,15,0)</f>
        <v>0</v>
      </c>
      <c r="BS125" s="278" t="s">
        <v>743</v>
      </c>
      <c r="BT125" s="280"/>
      <c r="BU125" s="280"/>
      <c r="BV125" s="282"/>
      <c r="BW125" s="280"/>
      <c r="BX125" s="277">
        <v>0</v>
      </c>
      <c r="BY125" s="277">
        <f t="shared" si="189"/>
        <v>0</v>
      </c>
      <c r="BZ125" s="278" t="str">
        <f t="shared" si="190"/>
        <v>NO OFERTADO</v>
      </c>
      <c r="CA125" s="278"/>
      <c r="CB125" s="278" t="s">
        <v>743</v>
      </c>
      <c r="CC125" s="283"/>
      <c r="CD125" s="283"/>
      <c r="CE125" s="276"/>
      <c r="CF125" s="86">
        <f t="shared" si="312"/>
        <v>0</v>
      </c>
      <c r="CG125" s="277">
        <f t="shared" si="228"/>
        <v>0</v>
      </c>
      <c r="CH125" s="277">
        <f t="shared" si="191"/>
        <v>0</v>
      </c>
      <c r="CI125" s="278" t="str">
        <f t="shared" si="192"/>
        <v>NO OFERTADO</v>
      </c>
      <c r="CJ125" s="278"/>
      <c r="CK125" s="278" t="s">
        <v>743</v>
      </c>
      <c r="CL125" s="86"/>
      <c r="CM125" s="86"/>
      <c r="CN125" s="276"/>
      <c r="CO125" s="86">
        <f t="shared" si="313"/>
        <v>0</v>
      </c>
      <c r="CP125" s="277">
        <f t="shared" si="193"/>
        <v>0</v>
      </c>
      <c r="CQ125" s="277">
        <f t="shared" si="194"/>
        <v>0</v>
      </c>
      <c r="CR125" s="278" t="str">
        <f t="shared" si="195"/>
        <v>NO OFERTADO</v>
      </c>
      <c r="CS125" s="278"/>
      <c r="CT125" s="278" t="s">
        <v>743</v>
      </c>
      <c r="CU125" s="86"/>
      <c r="CV125" s="280"/>
      <c r="CW125" s="282"/>
      <c r="CX125" s="280">
        <f t="shared" si="314"/>
        <v>0</v>
      </c>
      <c r="CY125" s="281">
        <f t="shared" si="196"/>
        <v>0</v>
      </c>
      <c r="CZ125" s="281">
        <f t="shared" si="197"/>
        <v>0</v>
      </c>
      <c r="DA125" s="278" t="str">
        <f t="shared" si="198"/>
        <v>NO OFERTADO</v>
      </c>
      <c r="DB125" s="278"/>
      <c r="DC125" s="278" t="s">
        <v>743</v>
      </c>
      <c r="DD125" s="86"/>
      <c r="DE125" s="86"/>
      <c r="DF125" s="276"/>
      <c r="DG125" s="86">
        <f t="shared" si="315"/>
        <v>0</v>
      </c>
      <c r="DH125" s="277">
        <f t="shared" si="199"/>
        <v>0</v>
      </c>
      <c r="DI125" s="277">
        <f t="shared" si="229"/>
        <v>0</v>
      </c>
      <c r="DJ125" s="278" t="str">
        <f t="shared" si="230"/>
        <v>NO OFERTADO</v>
      </c>
      <c r="DK125" s="278"/>
      <c r="DL125" s="278" t="s">
        <v>743</v>
      </c>
      <c r="DM125" s="86"/>
      <c r="DN125" s="86"/>
      <c r="DO125" s="276"/>
      <c r="DP125" s="86">
        <v>0</v>
      </c>
      <c r="DQ125" s="277">
        <f t="shared" si="200"/>
        <v>0</v>
      </c>
      <c r="DR125" s="277">
        <f t="shared" si="201"/>
        <v>0</v>
      </c>
      <c r="DS125" s="278" t="str">
        <f t="shared" si="202"/>
        <v>NO OFERTADO</v>
      </c>
      <c r="DT125" s="278"/>
      <c r="DU125" s="278" t="s">
        <v>743</v>
      </c>
      <c r="DV125" s="86"/>
      <c r="DW125" s="86"/>
      <c r="DX125" s="279"/>
      <c r="DY125" s="86">
        <f t="shared" si="316"/>
        <v>0</v>
      </c>
      <c r="DZ125" s="277">
        <f t="shared" si="203"/>
        <v>0</v>
      </c>
      <c r="EA125" s="277">
        <f t="shared" si="231"/>
        <v>0</v>
      </c>
      <c r="EB125" s="278" t="str">
        <f t="shared" si="204"/>
        <v>NO OFERTADO</v>
      </c>
      <c r="EC125" s="278"/>
      <c r="ED125" s="278" t="s">
        <v>743</v>
      </c>
      <c r="EE125" s="86" t="s">
        <v>953</v>
      </c>
      <c r="EF125" s="86">
        <v>0</v>
      </c>
      <c r="EG125" s="279">
        <v>0</v>
      </c>
      <c r="EH125" s="86">
        <f t="shared" si="317"/>
        <v>0</v>
      </c>
      <c r="EI125" s="277">
        <f t="shared" si="205"/>
        <v>0</v>
      </c>
      <c r="EJ125" s="277">
        <f t="shared" si="241"/>
        <v>0</v>
      </c>
      <c r="EK125" s="278" t="str">
        <f t="shared" si="206"/>
        <v>NO OFERTADO</v>
      </c>
      <c r="EL125" s="278" t="s">
        <v>978</v>
      </c>
      <c r="EM125" s="278" t="s">
        <v>743</v>
      </c>
      <c r="EN125" s="86"/>
      <c r="EO125" s="86"/>
      <c r="EP125" s="276"/>
      <c r="EQ125" s="86">
        <v>0</v>
      </c>
      <c r="ER125" s="277">
        <f t="shared" si="207"/>
        <v>0</v>
      </c>
      <c r="ES125" s="277">
        <f t="shared" si="208"/>
        <v>0</v>
      </c>
      <c r="ET125" s="278" t="str">
        <f t="shared" si="209"/>
        <v>NO OFERTADO</v>
      </c>
      <c r="EU125" s="278"/>
      <c r="EV125" s="278" t="s">
        <v>743</v>
      </c>
      <c r="EW125" s="86">
        <v>0</v>
      </c>
      <c r="EX125" s="86">
        <v>0</v>
      </c>
      <c r="EY125" s="276">
        <v>0</v>
      </c>
      <c r="EZ125" s="86">
        <v>0</v>
      </c>
      <c r="FA125" s="277">
        <f t="shared" si="210"/>
        <v>0</v>
      </c>
      <c r="FB125" s="277">
        <f t="shared" si="211"/>
        <v>0</v>
      </c>
      <c r="FC125" s="278" t="str">
        <f t="shared" si="212"/>
        <v>NO OFERTADO</v>
      </c>
      <c r="FD125" s="278"/>
      <c r="FE125" s="278" t="s">
        <v>743</v>
      </c>
      <c r="FF125" s="86">
        <v>0</v>
      </c>
      <c r="FG125" s="86"/>
      <c r="FH125" s="279">
        <v>0</v>
      </c>
      <c r="FI125" s="86">
        <v>0</v>
      </c>
      <c r="FJ125" s="277">
        <f t="shared" si="213"/>
        <v>0</v>
      </c>
      <c r="FK125" s="277">
        <f t="shared" si="232"/>
        <v>0</v>
      </c>
      <c r="FL125" s="278" t="str">
        <f t="shared" si="214"/>
        <v>NO OFERTADO</v>
      </c>
      <c r="FM125" s="278"/>
      <c r="FN125" s="278" t="s">
        <v>743</v>
      </c>
      <c r="FO125" s="86"/>
      <c r="FP125" s="86"/>
      <c r="FQ125" s="279"/>
      <c r="FR125" s="86">
        <f t="shared" si="318"/>
        <v>0</v>
      </c>
      <c r="FS125" s="277">
        <f t="shared" si="215"/>
        <v>0</v>
      </c>
      <c r="FT125" s="277">
        <f t="shared" si="216"/>
        <v>0</v>
      </c>
      <c r="FU125" s="278" t="str">
        <f t="shared" si="217"/>
        <v>NO OFERTADO</v>
      </c>
      <c r="FV125" s="278">
        <v>0</v>
      </c>
      <c r="FW125" s="278" t="s">
        <v>743</v>
      </c>
      <c r="FX125" s="86"/>
      <c r="FY125" s="86"/>
      <c r="FZ125" s="279"/>
      <c r="GA125" s="86"/>
      <c r="GB125" s="277">
        <f t="shared" si="218"/>
        <v>0</v>
      </c>
      <c r="GC125" s="277">
        <f t="shared" si="219"/>
        <v>0</v>
      </c>
      <c r="GD125" s="278" t="str">
        <f t="shared" si="220"/>
        <v>NO OFERTADO</v>
      </c>
      <c r="GE125" s="278"/>
      <c r="GF125" s="278" t="s">
        <v>743</v>
      </c>
      <c r="GG125" s="25"/>
    </row>
    <row r="126" spans="1:189" s="19" customFormat="1" x14ac:dyDescent="0.2">
      <c r="A126" s="290">
        <v>117</v>
      </c>
      <c r="B126" s="78" t="s">
        <v>164</v>
      </c>
      <c r="C126" s="77" t="s">
        <v>496</v>
      </c>
      <c r="D126" s="123">
        <v>1</v>
      </c>
      <c r="E126" s="309" t="s">
        <v>32</v>
      </c>
      <c r="F126" s="315">
        <v>460000</v>
      </c>
      <c r="G126" s="123">
        <v>1</v>
      </c>
      <c r="H126" s="86">
        <f t="shared" si="221"/>
        <v>460000</v>
      </c>
      <c r="I126" s="86"/>
      <c r="J126" s="86"/>
      <c r="K126" s="279">
        <f t="shared" si="286"/>
        <v>0</v>
      </c>
      <c r="L126" s="86">
        <f t="shared" si="222"/>
        <v>0</v>
      </c>
      <c r="M126" s="277">
        <f t="shared" si="174"/>
        <v>0</v>
      </c>
      <c r="N126" s="277">
        <f t="shared" si="223"/>
        <v>0</v>
      </c>
      <c r="O126" s="278" t="str">
        <f t="shared" si="175"/>
        <v>NO OFERTADO</v>
      </c>
      <c r="P126" s="278"/>
      <c r="Q126" s="278" t="s">
        <v>743</v>
      </c>
      <c r="R126" s="278"/>
      <c r="S126" s="284"/>
      <c r="T126" s="279"/>
      <c r="U126" s="86"/>
      <c r="V126" s="277">
        <f t="shared" si="176"/>
        <v>0</v>
      </c>
      <c r="W126" s="277">
        <f t="shared" si="224"/>
        <v>0</v>
      </c>
      <c r="X126" s="278" t="str">
        <f t="shared" si="177"/>
        <v>NO OFERTADO</v>
      </c>
      <c r="Y126" s="278">
        <v>0</v>
      </c>
      <c r="Z126" s="314" t="s">
        <v>743</v>
      </c>
      <c r="AA126" s="311"/>
      <c r="AB126" s="86"/>
      <c r="AC126" s="276"/>
      <c r="AD126" s="86">
        <f t="shared" si="243"/>
        <v>0</v>
      </c>
      <c r="AE126" s="277">
        <f t="shared" si="296"/>
        <v>0</v>
      </c>
      <c r="AF126" s="277">
        <f t="shared" si="178"/>
        <v>0</v>
      </c>
      <c r="AG126" s="278" t="str">
        <f t="shared" si="179"/>
        <v>NO OFERTADO</v>
      </c>
      <c r="AH126" s="278"/>
      <c r="AI126" s="278" t="s">
        <v>743</v>
      </c>
      <c r="AJ126" s="86"/>
      <c r="AK126" s="86"/>
      <c r="AL126" s="279"/>
      <c r="AM126" s="86">
        <f t="shared" si="225"/>
        <v>0</v>
      </c>
      <c r="AN126" s="277">
        <f t="shared" si="180"/>
        <v>0</v>
      </c>
      <c r="AO126" s="277">
        <f t="shared" si="181"/>
        <v>0</v>
      </c>
      <c r="AP126" s="278" t="str">
        <f t="shared" si="182"/>
        <v>NO OFERTADO</v>
      </c>
      <c r="AQ126" s="278"/>
      <c r="AR126" s="278" t="s">
        <v>743</v>
      </c>
      <c r="AS126" s="86"/>
      <c r="AT126" s="86"/>
      <c r="AU126" s="276"/>
      <c r="AV126" s="86">
        <f t="shared" si="310"/>
        <v>0</v>
      </c>
      <c r="AW126" s="277">
        <f t="shared" si="183"/>
        <v>0</v>
      </c>
      <c r="AX126" s="277">
        <f t="shared" si="244"/>
        <v>0</v>
      </c>
      <c r="AY126" s="278" t="str">
        <f t="shared" si="184"/>
        <v>NO OFERTADO</v>
      </c>
      <c r="AZ126" s="278"/>
      <c r="BA126" s="278" t="s">
        <v>743</v>
      </c>
      <c r="BB126" s="86"/>
      <c r="BC126" s="86"/>
      <c r="BD126" s="279"/>
      <c r="BE126" s="86">
        <f t="shared" si="226"/>
        <v>0</v>
      </c>
      <c r="BF126" s="277">
        <f t="shared" si="185"/>
        <v>0</v>
      </c>
      <c r="BG126" s="277">
        <f t="shared" si="227"/>
        <v>0</v>
      </c>
      <c r="BH126" s="278" t="str">
        <f t="shared" si="186"/>
        <v>NO OFERTADO</v>
      </c>
      <c r="BI126" s="278">
        <v>0</v>
      </c>
      <c r="BJ126" s="278" t="s">
        <v>743</v>
      </c>
      <c r="BK126" s="86"/>
      <c r="BL126" s="86"/>
      <c r="BM126" s="276"/>
      <c r="BN126" s="280">
        <f t="shared" si="311"/>
        <v>0</v>
      </c>
      <c r="BO126" s="281">
        <f t="shared" si="187"/>
        <v>0</v>
      </c>
      <c r="BP126" s="281">
        <f t="shared" si="188"/>
        <v>0</v>
      </c>
      <c r="BQ126" s="278" t="str">
        <f t="shared" si="297"/>
        <v>NO OFERTADO</v>
      </c>
      <c r="BR126" s="278">
        <f>VLOOKUP(B126,'[1]ANEXO TECNICO'!$B$3:$P$334,15,0)</f>
        <v>0</v>
      </c>
      <c r="BS126" s="278" t="s">
        <v>743</v>
      </c>
      <c r="BT126" s="280"/>
      <c r="BU126" s="280"/>
      <c r="BV126" s="282"/>
      <c r="BW126" s="280"/>
      <c r="BX126" s="277">
        <v>0</v>
      </c>
      <c r="BY126" s="277">
        <f t="shared" si="189"/>
        <v>0</v>
      </c>
      <c r="BZ126" s="278" t="str">
        <f t="shared" si="190"/>
        <v>NO OFERTADO</v>
      </c>
      <c r="CA126" s="278"/>
      <c r="CB126" s="278" t="s">
        <v>743</v>
      </c>
      <c r="CC126" s="283"/>
      <c r="CD126" s="283"/>
      <c r="CE126" s="276"/>
      <c r="CF126" s="86">
        <f t="shared" si="312"/>
        <v>0</v>
      </c>
      <c r="CG126" s="277">
        <f t="shared" si="228"/>
        <v>0</v>
      </c>
      <c r="CH126" s="277">
        <f t="shared" si="191"/>
        <v>0</v>
      </c>
      <c r="CI126" s="278" t="str">
        <f t="shared" si="192"/>
        <v>NO OFERTADO</v>
      </c>
      <c r="CJ126" s="278"/>
      <c r="CK126" s="278" t="s">
        <v>743</v>
      </c>
      <c r="CL126" s="86"/>
      <c r="CM126" s="86"/>
      <c r="CN126" s="276"/>
      <c r="CO126" s="86">
        <f t="shared" si="313"/>
        <v>0</v>
      </c>
      <c r="CP126" s="277">
        <f t="shared" si="193"/>
        <v>0</v>
      </c>
      <c r="CQ126" s="277">
        <f t="shared" si="194"/>
        <v>0</v>
      </c>
      <c r="CR126" s="278" t="str">
        <f t="shared" si="195"/>
        <v>NO OFERTADO</v>
      </c>
      <c r="CS126" s="278"/>
      <c r="CT126" s="278" t="s">
        <v>743</v>
      </c>
      <c r="CU126" s="86"/>
      <c r="CV126" s="280"/>
      <c r="CW126" s="282"/>
      <c r="CX126" s="280">
        <f t="shared" si="314"/>
        <v>0</v>
      </c>
      <c r="CY126" s="281">
        <f t="shared" si="196"/>
        <v>0</v>
      </c>
      <c r="CZ126" s="281">
        <f t="shared" si="197"/>
        <v>0</v>
      </c>
      <c r="DA126" s="278" t="str">
        <f t="shared" si="198"/>
        <v>NO OFERTADO</v>
      </c>
      <c r="DB126" s="278"/>
      <c r="DC126" s="278" t="s">
        <v>743</v>
      </c>
      <c r="DD126" s="86"/>
      <c r="DE126" s="86"/>
      <c r="DF126" s="276"/>
      <c r="DG126" s="86">
        <f t="shared" si="315"/>
        <v>0</v>
      </c>
      <c r="DH126" s="277">
        <f t="shared" si="199"/>
        <v>0</v>
      </c>
      <c r="DI126" s="277">
        <f t="shared" si="229"/>
        <v>0</v>
      </c>
      <c r="DJ126" s="278" t="str">
        <f t="shared" si="230"/>
        <v>NO OFERTADO</v>
      </c>
      <c r="DK126" s="278"/>
      <c r="DL126" s="278" t="s">
        <v>743</v>
      </c>
      <c r="DM126" s="86"/>
      <c r="DN126" s="86"/>
      <c r="DO126" s="276"/>
      <c r="DP126" s="86">
        <v>0</v>
      </c>
      <c r="DQ126" s="277">
        <f t="shared" si="200"/>
        <v>0</v>
      </c>
      <c r="DR126" s="277">
        <f t="shared" si="201"/>
        <v>0</v>
      </c>
      <c r="DS126" s="278" t="str">
        <f t="shared" si="202"/>
        <v>NO OFERTADO</v>
      </c>
      <c r="DT126" s="278"/>
      <c r="DU126" s="278" t="s">
        <v>743</v>
      </c>
      <c r="DV126" s="86"/>
      <c r="DW126" s="86"/>
      <c r="DX126" s="279"/>
      <c r="DY126" s="86">
        <f t="shared" si="316"/>
        <v>0</v>
      </c>
      <c r="DZ126" s="277">
        <f t="shared" si="203"/>
        <v>0</v>
      </c>
      <c r="EA126" s="277">
        <f t="shared" si="231"/>
        <v>0</v>
      </c>
      <c r="EB126" s="278" t="str">
        <f t="shared" si="204"/>
        <v>NO OFERTADO</v>
      </c>
      <c r="EC126" s="278"/>
      <c r="ED126" s="278" t="s">
        <v>743</v>
      </c>
      <c r="EE126" s="86" t="s">
        <v>953</v>
      </c>
      <c r="EF126" s="86">
        <v>0</v>
      </c>
      <c r="EG126" s="279">
        <v>0</v>
      </c>
      <c r="EH126" s="86">
        <f t="shared" si="317"/>
        <v>0</v>
      </c>
      <c r="EI126" s="277">
        <f t="shared" si="205"/>
        <v>0</v>
      </c>
      <c r="EJ126" s="277">
        <f t="shared" si="241"/>
        <v>0</v>
      </c>
      <c r="EK126" s="278" t="str">
        <f t="shared" si="206"/>
        <v>NO OFERTADO</v>
      </c>
      <c r="EL126" s="278" t="s">
        <v>978</v>
      </c>
      <c r="EM126" s="278" t="s">
        <v>743</v>
      </c>
      <c r="EN126" s="86"/>
      <c r="EO126" s="86"/>
      <c r="EP126" s="276"/>
      <c r="EQ126" s="86">
        <v>0</v>
      </c>
      <c r="ER126" s="277">
        <f t="shared" si="207"/>
        <v>0</v>
      </c>
      <c r="ES126" s="277">
        <f t="shared" si="208"/>
        <v>0</v>
      </c>
      <c r="ET126" s="278" t="str">
        <f t="shared" si="209"/>
        <v>NO OFERTADO</v>
      </c>
      <c r="EU126" s="278"/>
      <c r="EV126" s="278" t="s">
        <v>743</v>
      </c>
      <c r="EW126" s="86">
        <v>0</v>
      </c>
      <c r="EX126" s="86">
        <v>0</v>
      </c>
      <c r="EY126" s="276">
        <v>0</v>
      </c>
      <c r="EZ126" s="86">
        <v>0</v>
      </c>
      <c r="FA126" s="277">
        <f t="shared" si="210"/>
        <v>0</v>
      </c>
      <c r="FB126" s="277">
        <f t="shared" si="211"/>
        <v>0</v>
      </c>
      <c r="FC126" s="278" t="str">
        <f t="shared" si="212"/>
        <v>NO OFERTADO</v>
      </c>
      <c r="FD126" s="278"/>
      <c r="FE126" s="278" t="s">
        <v>743</v>
      </c>
      <c r="FF126" s="86">
        <v>0</v>
      </c>
      <c r="FG126" s="86"/>
      <c r="FH126" s="279">
        <v>0</v>
      </c>
      <c r="FI126" s="86">
        <v>0</v>
      </c>
      <c r="FJ126" s="277">
        <f t="shared" si="213"/>
        <v>0</v>
      </c>
      <c r="FK126" s="277">
        <f t="shared" si="232"/>
        <v>0</v>
      </c>
      <c r="FL126" s="278" t="str">
        <f t="shared" si="214"/>
        <v>NO OFERTADO</v>
      </c>
      <c r="FM126" s="278"/>
      <c r="FN126" s="278" t="s">
        <v>743</v>
      </c>
      <c r="FO126" s="86"/>
      <c r="FP126" s="86"/>
      <c r="FQ126" s="279"/>
      <c r="FR126" s="86">
        <f t="shared" si="318"/>
        <v>0</v>
      </c>
      <c r="FS126" s="277">
        <f t="shared" si="215"/>
        <v>0</v>
      </c>
      <c r="FT126" s="277">
        <f t="shared" si="216"/>
        <v>0</v>
      </c>
      <c r="FU126" s="278" t="str">
        <f t="shared" si="217"/>
        <v>NO OFERTADO</v>
      </c>
      <c r="FV126" s="278">
        <v>0</v>
      </c>
      <c r="FW126" s="278" t="s">
        <v>743</v>
      </c>
      <c r="FX126" s="86"/>
      <c r="FY126" s="86"/>
      <c r="FZ126" s="279"/>
      <c r="GA126" s="86"/>
      <c r="GB126" s="277">
        <f t="shared" si="218"/>
        <v>0</v>
      </c>
      <c r="GC126" s="277">
        <f t="shared" si="219"/>
        <v>0</v>
      </c>
      <c r="GD126" s="278" t="str">
        <f t="shared" si="220"/>
        <v>NO OFERTADO</v>
      </c>
      <c r="GE126" s="278"/>
      <c r="GF126" s="278" t="s">
        <v>743</v>
      </c>
      <c r="GG126" s="25"/>
    </row>
    <row r="127" spans="1:189" s="19" customFormat="1" x14ac:dyDescent="0.2">
      <c r="A127" s="290">
        <v>118</v>
      </c>
      <c r="B127" s="78" t="s">
        <v>165</v>
      </c>
      <c r="C127" s="77" t="s">
        <v>497</v>
      </c>
      <c r="D127" s="123">
        <v>1</v>
      </c>
      <c r="E127" s="309" t="s">
        <v>32</v>
      </c>
      <c r="F127" s="315">
        <v>460000</v>
      </c>
      <c r="G127" s="123">
        <v>3</v>
      </c>
      <c r="H127" s="86">
        <f t="shared" si="221"/>
        <v>1380000</v>
      </c>
      <c r="I127" s="86"/>
      <c r="J127" s="86"/>
      <c r="K127" s="279">
        <f t="shared" si="286"/>
        <v>0</v>
      </c>
      <c r="L127" s="86">
        <f t="shared" si="222"/>
        <v>0</v>
      </c>
      <c r="M127" s="277">
        <f t="shared" si="174"/>
        <v>0</v>
      </c>
      <c r="N127" s="277">
        <f t="shared" si="223"/>
        <v>0</v>
      </c>
      <c r="O127" s="278" t="str">
        <f t="shared" si="175"/>
        <v>NO OFERTADO</v>
      </c>
      <c r="P127" s="278"/>
      <c r="Q127" s="278" t="s">
        <v>743</v>
      </c>
      <c r="R127" s="278"/>
      <c r="S127" s="284"/>
      <c r="T127" s="279"/>
      <c r="U127" s="86"/>
      <c r="V127" s="277">
        <f t="shared" si="176"/>
        <v>0</v>
      </c>
      <c r="W127" s="277">
        <f t="shared" si="224"/>
        <v>0</v>
      </c>
      <c r="X127" s="278" t="str">
        <f t="shared" si="177"/>
        <v>NO OFERTADO</v>
      </c>
      <c r="Y127" s="278">
        <v>0</v>
      </c>
      <c r="Z127" s="314" t="s">
        <v>743</v>
      </c>
      <c r="AA127" s="311"/>
      <c r="AB127" s="86"/>
      <c r="AC127" s="276"/>
      <c r="AD127" s="86">
        <f t="shared" si="243"/>
        <v>0</v>
      </c>
      <c r="AE127" s="277">
        <f t="shared" si="296"/>
        <v>0</v>
      </c>
      <c r="AF127" s="277">
        <f t="shared" si="178"/>
        <v>0</v>
      </c>
      <c r="AG127" s="278" t="str">
        <f t="shared" si="179"/>
        <v>NO OFERTADO</v>
      </c>
      <c r="AH127" s="278"/>
      <c r="AI127" s="278" t="s">
        <v>743</v>
      </c>
      <c r="AJ127" s="86"/>
      <c r="AK127" s="86"/>
      <c r="AL127" s="279"/>
      <c r="AM127" s="86">
        <f t="shared" si="225"/>
        <v>0</v>
      </c>
      <c r="AN127" s="277">
        <f t="shared" si="180"/>
        <v>0</v>
      </c>
      <c r="AO127" s="277">
        <f t="shared" si="181"/>
        <v>0</v>
      </c>
      <c r="AP127" s="278" t="str">
        <f t="shared" si="182"/>
        <v>NO OFERTADO</v>
      </c>
      <c r="AQ127" s="278"/>
      <c r="AR127" s="278" t="s">
        <v>743</v>
      </c>
      <c r="AS127" s="86"/>
      <c r="AT127" s="86"/>
      <c r="AU127" s="276"/>
      <c r="AV127" s="86">
        <f t="shared" si="310"/>
        <v>0</v>
      </c>
      <c r="AW127" s="277">
        <f t="shared" si="183"/>
        <v>0</v>
      </c>
      <c r="AX127" s="277">
        <f t="shared" si="244"/>
        <v>0</v>
      </c>
      <c r="AY127" s="278" t="str">
        <f t="shared" si="184"/>
        <v>NO OFERTADO</v>
      </c>
      <c r="AZ127" s="278"/>
      <c r="BA127" s="278" t="s">
        <v>743</v>
      </c>
      <c r="BB127" s="86"/>
      <c r="BC127" s="86"/>
      <c r="BD127" s="279"/>
      <c r="BE127" s="86">
        <f t="shared" si="226"/>
        <v>0</v>
      </c>
      <c r="BF127" s="277">
        <f t="shared" si="185"/>
        <v>0</v>
      </c>
      <c r="BG127" s="277">
        <f t="shared" si="227"/>
        <v>0</v>
      </c>
      <c r="BH127" s="278" t="str">
        <f t="shared" si="186"/>
        <v>NO OFERTADO</v>
      </c>
      <c r="BI127" s="278">
        <v>0</v>
      </c>
      <c r="BJ127" s="278" t="s">
        <v>743</v>
      </c>
      <c r="BK127" s="86"/>
      <c r="BL127" s="86"/>
      <c r="BM127" s="276"/>
      <c r="BN127" s="280">
        <f t="shared" si="311"/>
        <v>0</v>
      </c>
      <c r="BO127" s="281">
        <f t="shared" si="187"/>
        <v>0</v>
      </c>
      <c r="BP127" s="281">
        <f t="shared" si="188"/>
        <v>0</v>
      </c>
      <c r="BQ127" s="278" t="str">
        <f t="shared" si="297"/>
        <v>NO OFERTADO</v>
      </c>
      <c r="BR127" s="278">
        <f>VLOOKUP(B127,'[1]ANEXO TECNICO'!$B$3:$P$334,15,0)</f>
        <v>0</v>
      </c>
      <c r="BS127" s="278" t="s">
        <v>743</v>
      </c>
      <c r="BT127" s="280"/>
      <c r="BU127" s="280"/>
      <c r="BV127" s="282"/>
      <c r="BW127" s="280"/>
      <c r="BX127" s="277">
        <v>0</v>
      </c>
      <c r="BY127" s="277">
        <f t="shared" si="189"/>
        <v>0</v>
      </c>
      <c r="BZ127" s="278" t="str">
        <f t="shared" si="190"/>
        <v>NO OFERTADO</v>
      </c>
      <c r="CA127" s="278"/>
      <c r="CB127" s="278" t="s">
        <v>743</v>
      </c>
      <c r="CC127" s="283"/>
      <c r="CD127" s="283"/>
      <c r="CE127" s="276"/>
      <c r="CF127" s="86">
        <f t="shared" si="312"/>
        <v>0</v>
      </c>
      <c r="CG127" s="277">
        <f t="shared" si="228"/>
        <v>0</v>
      </c>
      <c r="CH127" s="277">
        <f t="shared" si="191"/>
        <v>0</v>
      </c>
      <c r="CI127" s="278" t="str">
        <f t="shared" si="192"/>
        <v>NO OFERTADO</v>
      </c>
      <c r="CJ127" s="278"/>
      <c r="CK127" s="278" t="s">
        <v>743</v>
      </c>
      <c r="CL127" s="86"/>
      <c r="CM127" s="86"/>
      <c r="CN127" s="276"/>
      <c r="CO127" s="86">
        <f t="shared" si="313"/>
        <v>0</v>
      </c>
      <c r="CP127" s="277">
        <f t="shared" si="193"/>
        <v>0</v>
      </c>
      <c r="CQ127" s="277">
        <f t="shared" si="194"/>
        <v>0</v>
      </c>
      <c r="CR127" s="278" t="str">
        <f t="shared" si="195"/>
        <v>NO OFERTADO</v>
      </c>
      <c r="CS127" s="278"/>
      <c r="CT127" s="278" t="s">
        <v>743</v>
      </c>
      <c r="CU127" s="86"/>
      <c r="CV127" s="280"/>
      <c r="CW127" s="282"/>
      <c r="CX127" s="280">
        <f t="shared" si="314"/>
        <v>0</v>
      </c>
      <c r="CY127" s="281">
        <f t="shared" si="196"/>
        <v>0</v>
      </c>
      <c r="CZ127" s="281">
        <f t="shared" si="197"/>
        <v>0</v>
      </c>
      <c r="DA127" s="278" t="str">
        <f t="shared" si="198"/>
        <v>NO OFERTADO</v>
      </c>
      <c r="DB127" s="278"/>
      <c r="DC127" s="278" t="s">
        <v>743</v>
      </c>
      <c r="DD127" s="86"/>
      <c r="DE127" s="86"/>
      <c r="DF127" s="276"/>
      <c r="DG127" s="86">
        <f t="shared" si="315"/>
        <v>0</v>
      </c>
      <c r="DH127" s="277">
        <f t="shared" si="199"/>
        <v>0</v>
      </c>
      <c r="DI127" s="277">
        <f t="shared" si="229"/>
        <v>0</v>
      </c>
      <c r="DJ127" s="278" t="str">
        <f t="shared" si="230"/>
        <v>NO OFERTADO</v>
      </c>
      <c r="DK127" s="278"/>
      <c r="DL127" s="278" t="s">
        <v>743</v>
      </c>
      <c r="DM127" s="86"/>
      <c r="DN127" s="86"/>
      <c r="DO127" s="276"/>
      <c r="DP127" s="86">
        <v>0</v>
      </c>
      <c r="DQ127" s="277">
        <f t="shared" si="200"/>
        <v>0</v>
      </c>
      <c r="DR127" s="277">
        <f t="shared" si="201"/>
        <v>0</v>
      </c>
      <c r="DS127" s="278" t="str">
        <f t="shared" si="202"/>
        <v>NO OFERTADO</v>
      </c>
      <c r="DT127" s="278"/>
      <c r="DU127" s="278" t="s">
        <v>743</v>
      </c>
      <c r="DV127" s="86"/>
      <c r="DW127" s="86"/>
      <c r="DX127" s="279"/>
      <c r="DY127" s="86">
        <f t="shared" si="316"/>
        <v>0</v>
      </c>
      <c r="DZ127" s="277">
        <f t="shared" si="203"/>
        <v>0</v>
      </c>
      <c r="EA127" s="277">
        <f t="shared" si="231"/>
        <v>0</v>
      </c>
      <c r="EB127" s="278" t="str">
        <f t="shared" si="204"/>
        <v>NO OFERTADO</v>
      </c>
      <c r="EC127" s="278"/>
      <c r="ED127" s="278" t="s">
        <v>743</v>
      </c>
      <c r="EE127" s="86" t="s">
        <v>953</v>
      </c>
      <c r="EF127" s="86">
        <v>0</v>
      </c>
      <c r="EG127" s="279">
        <v>0</v>
      </c>
      <c r="EH127" s="86">
        <f t="shared" si="317"/>
        <v>0</v>
      </c>
      <c r="EI127" s="277">
        <f t="shared" si="205"/>
        <v>0</v>
      </c>
      <c r="EJ127" s="277">
        <f t="shared" si="241"/>
        <v>0</v>
      </c>
      <c r="EK127" s="278" t="str">
        <f t="shared" si="206"/>
        <v>NO OFERTADO</v>
      </c>
      <c r="EL127" s="278" t="s">
        <v>978</v>
      </c>
      <c r="EM127" s="278" t="s">
        <v>743</v>
      </c>
      <c r="EN127" s="86"/>
      <c r="EO127" s="86"/>
      <c r="EP127" s="276"/>
      <c r="EQ127" s="86">
        <v>0</v>
      </c>
      <c r="ER127" s="277">
        <f t="shared" si="207"/>
        <v>0</v>
      </c>
      <c r="ES127" s="277">
        <f t="shared" si="208"/>
        <v>0</v>
      </c>
      <c r="ET127" s="278" t="str">
        <f t="shared" si="209"/>
        <v>NO OFERTADO</v>
      </c>
      <c r="EU127" s="278"/>
      <c r="EV127" s="278" t="s">
        <v>743</v>
      </c>
      <c r="EW127" s="86">
        <v>0</v>
      </c>
      <c r="EX127" s="86">
        <v>0</v>
      </c>
      <c r="EY127" s="276">
        <v>0</v>
      </c>
      <c r="EZ127" s="86">
        <v>0</v>
      </c>
      <c r="FA127" s="277">
        <f t="shared" si="210"/>
        <v>0</v>
      </c>
      <c r="FB127" s="277">
        <f t="shared" si="211"/>
        <v>0</v>
      </c>
      <c r="FC127" s="278" t="str">
        <f t="shared" si="212"/>
        <v>NO OFERTADO</v>
      </c>
      <c r="FD127" s="278"/>
      <c r="FE127" s="278" t="s">
        <v>743</v>
      </c>
      <c r="FF127" s="86">
        <v>0</v>
      </c>
      <c r="FG127" s="86"/>
      <c r="FH127" s="279">
        <v>0</v>
      </c>
      <c r="FI127" s="86">
        <v>0</v>
      </c>
      <c r="FJ127" s="277">
        <f t="shared" si="213"/>
        <v>0</v>
      </c>
      <c r="FK127" s="277">
        <f t="shared" si="232"/>
        <v>0</v>
      </c>
      <c r="FL127" s="278" t="str">
        <f t="shared" si="214"/>
        <v>NO OFERTADO</v>
      </c>
      <c r="FM127" s="278"/>
      <c r="FN127" s="278" t="s">
        <v>743</v>
      </c>
      <c r="FO127" s="86"/>
      <c r="FP127" s="86"/>
      <c r="FQ127" s="279"/>
      <c r="FR127" s="86">
        <f t="shared" si="318"/>
        <v>0</v>
      </c>
      <c r="FS127" s="277">
        <f t="shared" si="215"/>
        <v>0</v>
      </c>
      <c r="FT127" s="277">
        <f t="shared" si="216"/>
        <v>0</v>
      </c>
      <c r="FU127" s="278" t="str">
        <f t="shared" si="217"/>
        <v>NO OFERTADO</v>
      </c>
      <c r="FV127" s="278">
        <v>0</v>
      </c>
      <c r="FW127" s="278" t="s">
        <v>743</v>
      </c>
      <c r="FX127" s="86"/>
      <c r="FY127" s="86"/>
      <c r="FZ127" s="279"/>
      <c r="GA127" s="86"/>
      <c r="GB127" s="277">
        <f t="shared" si="218"/>
        <v>0</v>
      </c>
      <c r="GC127" s="277">
        <f t="shared" si="219"/>
        <v>0</v>
      </c>
      <c r="GD127" s="278" t="str">
        <f t="shared" si="220"/>
        <v>NO OFERTADO</v>
      </c>
      <c r="GE127" s="278"/>
      <c r="GF127" s="278" t="s">
        <v>743</v>
      </c>
      <c r="GG127" s="25"/>
    </row>
    <row r="128" spans="1:189" s="19" customFormat="1" x14ac:dyDescent="0.2">
      <c r="A128" s="290">
        <v>119</v>
      </c>
      <c r="B128" s="78" t="s">
        <v>166</v>
      </c>
      <c r="C128" s="77" t="s">
        <v>498</v>
      </c>
      <c r="D128" s="123">
        <v>1</v>
      </c>
      <c r="E128" s="309" t="s">
        <v>32</v>
      </c>
      <c r="F128" s="315">
        <v>620000</v>
      </c>
      <c r="G128" s="123">
        <v>5</v>
      </c>
      <c r="H128" s="86">
        <f t="shared" si="221"/>
        <v>3100000</v>
      </c>
      <c r="I128" s="86"/>
      <c r="J128" s="86"/>
      <c r="K128" s="279">
        <f t="shared" si="286"/>
        <v>0</v>
      </c>
      <c r="L128" s="86">
        <f t="shared" si="222"/>
        <v>0</v>
      </c>
      <c r="M128" s="277">
        <f t="shared" si="174"/>
        <v>0</v>
      </c>
      <c r="N128" s="277">
        <f t="shared" si="223"/>
        <v>0</v>
      </c>
      <c r="O128" s="278" t="str">
        <f t="shared" si="175"/>
        <v>NO OFERTADO</v>
      </c>
      <c r="P128" s="278"/>
      <c r="Q128" s="278" t="s">
        <v>743</v>
      </c>
      <c r="R128" s="278"/>
      <c r="S128" s="284"/>
      <c r="T128" s="279"/>
      <c r="U128" s="86"/>
      <c r="V128" s="277">
        <f t="shared" si="176"/>
        <v>0</v>
      </c>
      <c r="W128" s="277">
        <f t="shared" si="224"/>
        <v>0</v>
      </c>
      <c r="X128" s="278" t="str">
        <f t="shared" si="177"/>
        <v>NO OFERTADO</v>
      </c>
      <c r="Y128" s="278">
        <v>0</v>
      </c>
      <c r="Z128" s="314" t="s">
        <v>743</v>
      </c>
      <c r="AA128" s="311"/>
      <c r="AB128" s="86"/>
      <c r="AC128" s="276"/>
      <c r="AD128" s="86">
        <f t="shared" si="243"/>
        <v>0</v>
      </c>
      <c r="AE128" s="277">
        <f t="shared" si="296"/>
        <v>0</v>
      </c>
      <c r="AF128" s="277">
        <f t="shared" si="178"/>
        <v>0</v>
      </c>
      <c r="AG128" s="278" t="str">
        <f t="shared" si="179"/>
        <v>NO OFERTADO</v>
      </c>
      <c r="AH128" s="278"/>
      <c r="AI128" s="278" t="s">
        <v>743</v>
      </c>
      <c r="AJ128" s="86"/>
      <c r="AK128" s="86"/>
      <c r="AL128" s="279"/>
      <c r="AM128" s="86">
        <f t="shared" si="225"/>
        <v>0</v>
      </c>
      <c r="AN128" s="277">
        <f t="shared" si="180"/>
        <v>0</v>
      </c>
      <c r="AO128" s="277">
        <f t="shared" si="181"/>
        <v>0</v>
      </c>
      <c r="AP128" s="278" t="str">
        <f t="shared" si="182"/>
        <v>NO OFERTADO</v>
      </c>
      <c r="AQ128" s="278"/>
      <c r="AR128" s="278" t="s">
        <v>743</v>
      </c>
      <c r="AS128" s="86"/>
      <c r="AT128" s="86"/>
      <c r="AU128" s="276"/>
      <c r="AV128" s="86">
        <f t="shared" si="310"/>
        <v>0</v>
      </c>
      <c r="AW128" s="277">
        <f t="shared" si="183"/>
        <v>0</v>
      </c>
      <c r="AX128" s="277">
        <f t="shared" si="244"/>
        <v>0</v>
      </c>
      <c r="AY128" s="278" t="str">
        <f t="shared" si="184"/>
        <v>NO OFERTADO</v>
      </c>
      <c r="AZ128" s="278"/>
      <c r="BA128" s="278" t="s">
        <v>743</v>
      </c>
      <c r="BB128" s="86"/>
      <c r="BC128" s="86"/>
      <c r="BD128" s="279"/>
      <c r="BE128" s="86">
        <f t="shared" si="226"/>
        <v>0</v>
      </c>
      <c r="BF128" s="277">
        <f t="shared" si="185"/>
        <v>0</v>
      </c>
      <c r="BG128" s="277">
        <f t="shared" si="227"/>
        <v>0</v>
      </c>
      <c r="BH128" s="278" t="str">
        <f t="shared" si="186"/>
        <v>NO OFERTADO</v>
      </c>
      <c r="BI128" s="278">
        <v>0</v>
      </c>
      <c r="BJ128" s="278" t="s">
        <v>743</v>
      </c>
      <c r="BK128" s="86"/>
      <c r="BL128" s="86"/>
      <c r="BM128" s="276"/>
      <c r="BN128" s="280">
        <f t="shared" si="311"/>
        <v>0</v>
      </c>
      <c r="BO128" s="281">
        <f t="shared" si="187"/>
        <v>0</v>
      </c>
      <c r="BP128" s="281">
        <f t="shared" si="188"/>
        <v>0</v>
      </c>
      <c r="BQ128" s="278" t="str">
        <f t="shared" si="297"/>
        <v>NO OFERTADO</v>
      </c>
      <c r="BR128" s="278">
        <f>VLOOKUP(B128,'[1]ANEXO TECNICO'!$B$3:$P$334,15,0)</f>
        <v>0</v>
      </c>
      <c r="BS128" s="278" t="s">
        <v>743</v>
      </c>
      <c r="BT128" s="280"/>
      <c r="BU128" s="280"/>
      <c r="BV128" s="282"/>
      <c r="BW128" s="280"/>
      <c r="BX128" s="277">
        <v>0</v>
      </c>
      <c r="BY128" s="277">
        <f t="shared" si="189"/>
        <v>0</v>
      </c>
      <c r="BZ128" s="278" t="str">
        <f t="shared" si="190"/>
        <v>NO OFERTADO</v>
      </c>
      <c r="CA128" s="278"/>
      <c r="CB128" s="278" t="s">
        <v>743</v>
      </c>
      <c r="CC128" s="283"/>
      <c r="CD128" s="283"/>
      <c r="CE128" s="276"/>
      <c r="CF128" s="86">
        <f t="shared" si="312"/>
        <v>0</v>
      </c>
      <c r="CG128" s="277">
        <f t="shared" si="228"/>
        <v>0</v>
      </c>
      <c r="CH128" s="277">
        <f t="shared" si="191"/>
        <v>0</v>
      </c>
      <c r="CI128" s="278" t="str">
        <f t="shared" si="192"/>
        <v>NO OFERTADO</v>
      </c>
      <c r="CJ128" s="278"/>
      <c r="CK128" s="278" t="s">
        <v>743</v>
      </c>
      <c r="CL128" s="86"/>
      <c r="CM128" s="86"/>
      <c r="CN128" s="276"/>
      <c r="CO128" s="86">
        <f t="shared" si="313"/>
        <v>0</v>
      </c>
      <c r="CP128" s="277">
        <f t="shared" si="193"/>
        <v>0</v>
      </c>
      <c r="CQ128" s="277">
        <f t="shared" si="194"/>
        <v>0</v>
      </c>
      <c r="CR128" s="278" t="str">
        <f t="shared" si="195"/>
        <v>NO OFERTADO</v>
      </c>
      <c r="CS128" s="278"/>
      <c r="CT128" s="278" t="s">
        <v>743</v>
      </c>
      <c r="CU128" s="86"/>
      <c r="CV128" s="280"/>
      <c r="CW128" s="282"/>
      <c r="CX128" s="280">
        <f t="shared" si="314"/>
        <v>0</v>
      </c>
      <c r="CY128" s="281">
        <f t="shared" si="196"/>
        <v>0</v>
      </c>
      <c r="CZ128" s="281">
        <f t="shared" si="197"/>
        <v>0</v>
      </c>
      <c r="DA128" s="278" t="str">
        <f t="shared" si="198"/>
        <v>NO OFERTADO</v>
      </c>
      <c r="DB128" s="278"/>
      <c r="DC128" s="278" t="s">
        <v>743</v>
      </c>
      <c r="DD128" s="86"/>
      <c r="DE128" s="86"/>
      <c r="DF128" s="276"/>
      <c r="DG128" s="86">
        <f t="shared" si="315"/>
        <v>0</v>
      </c>
      <c r="DH128" s="277">
        <f t="shared" si="199"/>
        <v>0</v>
      </c>
      <c r="DI128" s="277">
        <f t="shared" si="229"/>
        <v>0</v>
      </c>
      <c r="DJ128" s="278" t="str">
        <f t="shared" si="230"/>
        <v>NO OFERTADO</v>
      </c>
      <c r="DK128" s="278"/>
      <c r="DL128" s="278" t="s">
        <v>743</v>
      </c>
      <c r="DM128" s="86"/>
      <c r="DN128" s="86"/>
      <c r="DO128" s="276"/>
      <c r="DP128" s="86">
        <v>0</v>
      </c>
      <c r="DQ128" s="277">
        <f t="shared" si="200"/>
        <v>0</v>
      </c>
      <c r="DR128" s="277">
        <f t="shared" si="201"/>
        <v>0</v>
      </c>
      <c r="DS128" s="278" t="str">
        <f t="shared" si="202"/>
        <v>NO OFERTADO</v>
      </c>
      <c r="DT128" s="278"/>
      <c r="DU128" s="278" t="s">
        <v>743</v>
      </c>
      <c r="DV128" s="86"/>
      <c r="DW128" s="86"/>
      <c r="DX128" s="279"/>
      <c r="DY128" s="86">
        <f t="shared" si="316"/>
        <v>0</v>
      </c>
      <c r="DZ128" s="277">
        <f t="shared" si="203"/>
        <v>0</v>
      </c>
      <c r="EA128" s="277">
        <f t="shared" si="231"/>
        <v>0</v>
      </c>
      <c r="EB128" s="278" t="str">
        <f t="shared" si="204"/>
        <v>NO OFERTADO</v>
      </c>
      <c r="EC128" s="278"/>
      <c r="ED128" s="278" t="s">
        <v>743</v>
      </c>
      <c r="EE128" s="86" t="s">
        <v>953</v>
      </c>
      <c r="EF128" s="86">
        <v>0</v>
      </c>
      <c r="EG128" s="279">
        <v>0</v>
      </c>
      <c r="EH128" s="86">
        <f t="shared" si="317"/>
        <v>0</v>
      </c>
      <c r="EI128" s="277">
        <f t="shared" si="205"/>
        <v>0</v>
      </c>
      <c r="EJ128" s="277">
        <f t="shared" si="241"/>
        <v>0</v>
      </c>
      <c r="EK128" s="278" t="str">
        <f t="shared" si="206"/>
        <v>NO OFERTADO</v>
      </c>
      <c r="EL128" s="278" t="s">
        <v>978</v>
      </c>
      <c r="EM128" s="278" t="s">
        <v>743</v>
      </c>
      <c r="EN128" s="86"/>
      <c r="EO128" s="86"/>
      <c r="EP128" s="276"/>
      <c r="EQ128" s="86">
        <v>0</v>
      </c>
      <c r="ER128" s="277">
        <f t="shared" si="207"/>
        <v>0</v>
      </c>
      <c r="ES128" s="277">
        <f t="shared" si="208"/>
        <v>0</v>
      </c>
      <c r="ET128" s="278" t="str">
        <f t="shared" si="209"/>
        <v>NO OFERTADO</v>
      </c>
      <c r="EU128" s="278"/>
      <c r="EV128" s="278" t="s">
        <v>743</v>
      </c>
      <c r="EW128" s="86">
        <v>0</v>
      </c>
      <c r="EX128" s="86">
        <v>0</v>
      </c>
      <c r="EY128" s="276">
        <v>0</v>
      </c>
      <c r="EZ128" s="86">
        <v>0</v>
      </c>
      <c r="FA128" s="277">
        <f t="shared" si="210"/>
        <v>0</v>
      </c>
      <c r="FB128" s="277">
        <f t="shared" si="211"/>
        <v>0</v>
      </c>
      <c r="FC128" s="278" t="str">
        <f t="shared" si="212"/>
        <v>NO OFERTADO</v>
      </c>
      <c r="FD128" s="278"/>
      <c r="FE128" s="278" t="s">
        <v>743</v>
      </c>
      <c r="FF128" s="86">
        <v>0</v>
      </c>
      <c r="FG128" s="86"/>
      <c r="FH128" s="279">
        <v>0</v>
      </c>
      <c r="FI128" s="86">
        <v>0</v>
      </c>
      <c r="FJ128" s="277">
        <f t="shared" si="213"/>
        <v>0</v>
      </c>
      <c r="FK128" s="277">
        <f t="shared" si="232"/>
        <v>0</v>
      </c>
      <c r="FL128" s="278" t="str">
        <f t="shared" si="214"/>
        <v>NO OFERTADO</v>
      </c>
      <c r="FM128" s="278"/>
      <c r="FN128" s="278" t="s">
        <v>743</v>
      </c>
      <c r="FO128" s="86"/>
      <c r="FP128" s="86"/>
      <c r="FQ128" s="279"/>
      <c r="FR128" s="86">
        <f t="shared" si="318"/>
        <v>0</v>
      </c>
      <c r="FS128" s="277">
        <f t="shared" si="215"/>
        <v>0</v>
      </c>
      <c r="FT128" s="277">
        <f t="shared" si="216"/>
        <v>0</v>
      </c>
      <c r="FU128" s="278" t="str">
        <f t="shared" si="217"/>
        <v>NO OFERTADO</v>
      </c>
      <c r="FV128" s="278">
        <v>0</v>
      </c>
      <c r="FW128" s="278" t="s">
        <v>743</v>
      </c>
      <c r="FX128" s="86"/>
      <c r="FY128" s="86"/>
      <c r="FZ128" s="279"/>
      <c r="GA128" s="86"/>
      <c r="GB128" s="277">
        <f t="shared" si="218"/>
        <v>0</v>
      </c>
      <c r="GC128" s="277">
        <f t="shared" si="219"/>
        <v>0</v>
      </c>
      <c r="GD128" s="278" t="str">
        <f t="shared" si="220"/>
        <v>NO OFERTADO</v>
      </c>
      <c r="GE128" s="278"/>
      <c r="GF128" s="278" t="s">
        <v>743</v>
      </c>
      <c r="GG128" s="25"/>
    </row>
    <row r="129" spans="1:189" s="19" customFormat="1" x14ac:dyDescent="0.2">
      <c r="A129" s="290">
        <v>120</v>
      </c>
      <c r="B129" s="78" t="s">
        <v>167</v>
      </c>
      <c r="C129" s="77" t="s">
        <v>499</v>
      </c>
      <c r="D129" s="123">
        <v>1</v>
      </c>
      <c r="E129" s="309" t="s">
        <v>32</v>
      </c>
      <c r="F129" s="315">
        <v>20082</v>
      </c>
      <c r="G129" s="123">
        <v>2</v>
      </c>
      <c r="H129" s="86">
        <f t="shared" si="221"/>
        <v>40164</v>
      </c>
      <c r="I129" s="86"/>
      <c r="J129" s="86"/>
      <c r="K129" s="279">
        <f t="shared" si="286"/>
        <v>0</v>
      </c>
      <c r="L129" s="86">
        <f t="shared" si="222"/>
        <v>0</v>
      </c>
      <c r="M129" s="277">
        <f t="shared" si="174"/>
        <v>0</v>
      </c>
      <c r="N129" s="277">
        <f t="shared" si="223"/>
        <v>0</v>
      </c>
      <c r="O129" s="278" t="str">
        <f t="shared" si="175"/>
        <v>NO OFERTADO</v>
      </c>
      <c r="P129" s="278"/>
      <c r="Q129" s="278" t="s">
        <v>743</v>
      </c>
      <c r="R129" s="278"/>
      <c r="S129" s="284"/>
      <c r="T129" s="279"/>
      <c r="U129" s="86"/>
      <c r="V129" s="277">
        <f t="shared" si="176"/>
        <v>0</v>
      </c>
      <c r="W129" s="277">
        <f t="shared" si="224"/>
        <v>0</v>
      </c>
      <c r="X129" s="278" t="str">
        <f t="shared" si="177"/>
        <v>NO OFERTADO</v>
      </c>
      <c r="Y129" s="278">
        <v>0</v>
      </c>
      <c r="Z129" s="314" t="s">
        <v>743</v>
      </c>
      <c r="AA129" s="311"/>
      <c r="AB129" s="86"/>
      <c r="AC129" s="276"/>
      <c r="AD129" s="86">
        <f t="shared" si="243"/>
        <v>0</v>
      </c>
      <c r="AE129" s="277">
        <f t="shared" si="296"/>
        <v>0</v>
      </c>
      <c r="AF129" s="277">
        <f t="shared" si="178"/>
        <v>0</v>
      </c>
      <c r="AG129" s="278" t="str">
        <f t="shared" si="179"/>
        <v>NO OFERTADO</v>
      </c>
      <c r="AH129" s="278"/>
      <c r="AI129" s="278" t="s">
        <v>743</v>
      </c>
      <c r="AJ129" s="86"/>
      <c r="AK129" s="86"/>
      <c r="AL129" s="279"/>
      <c r="AM129" s="86">
        <f t="shared" si="225"/>
        <v>0</v>
      </c>
      <c r="AN129" s="277">
        <f t="shared" si="180"/>
        <v>0</v>
      </c>
      <c r="AO129" s="277">
        <f t="shared" si="181"/>
        <v>0</v>
      </c>
      <c r="AP129" s="278" t="str">
        <f t="shared" si="182"/>
        <v>NO OFERTADO</v>
      </c>
      <c r="AQ129" s="278"/>
      <c r="AR129" s="278" t="s">
        <v>743</v>
      </c>
      <c r="AS129" s="86"/>
      <c r="AT129" s="86"/>
      <c r="AU129" s="276"/>
      <c r="AV129" s="86">
        <f>+AT129+AU129</f>
        <v>0</v>
      </c>
      <c r="AW129" s="277">
        <f t="shared" si="183"/>
        <v>0</v>
      </c>
      <c r="AX129" s="277">
        <f t="shared" si="244"/>
        <v>0</v>
      </c>
      <c r="AY129" s="278" t="str">
        <f t="shared" si="184"/>
        <v>NO OFERTADO</v>
      </c>
      <c r="AZ129" s="278"/>
      <c r="BA129" s="278" t="s">
        <v>743</v>
      </c>
      <c r="BB129" s="86"/>
      <c r="BC129" s="86"/>
      <c r="BD129" s="279"/>
      <c r="BE129" s="86">
        <f t="shared" si="226"/>
        <v>0</v>
      </c>
      <c r="BF129" s="277">
        <f t="shared" si="185"/>
        <v>0</v>
      </c>
      <c r="BG129" s="277">
        <f t="shared" si="227"/>
        <v>0</v>
      </c>
      <c r="BH129" s="278" t="str">
        <f t="shared" si="186"/>
        <v>NO OFERTADO</v>
      </c>
      <c r="BI129" s="278">
        <v>0</v>
      </c>
      <c r="BJ129" s="278" t="s">
        <v>743</v>
      </c>
      <c r="BK129" s="86"/>
      <c r="BL129" s="86"/>
      <c r="BM129" s="279"/>
      <c r="BN129" s="280">
        <f>+BL129+BM129</f>
        <v>0</v>
      </c>
      <c r="BO129" s="281">
        <f t="shared" si="187"/>
        <v>0</v>
      </c>
      <c r="BP129" s="281">
        <f t="shared" si="188"/>
        <v>0</v>
      </c>
      <c r="BQ129" s="278" t="str">
        <f t="shared" si="297"/>
        <v>NO OFERTADO</v>
      </c>
      <c r="BR129" s="278">
        <f>VLOOKUP(B129,'[1]ANEXO TECNICO'!$B$3:$P$334,15,0)</f>
        <v>0</v>
      </c>
      <c r="BS129" s="278" t="s">
        <v>743</v>
      </c>
      <c r="BT129" s="280"/>
      <c r="BU129" s="280"/>
      <c r="BV129" s="288"/>
      <c r="BW129" s="280"/>
      <c r="BX129" s="277">
        <v>0</v>
      </c>
      <c r="BY129" s="277">
        <f t="shared" si="189"/>
        <v>0</v>
      </c>
      <c r="BZ129" s="278" t="str">
        <f t="shared" si="190"/>
        <v>NO OFERTADO</v>
      </c>
      <c r="CA129" s="278"/>
      <c r="CB129" s="278" t="s">
        <v>743</v>
      </c>
      <c r="CC129" s="283"/>
      <c r="CD129" s="283"/>
      <c r="CE129" s="279">
        <f>+CD129*0.19</f>
        <v>0</v>
      </c>
      <c r="CF129" s="86">
        <f>+CD129+CE129</f>
        <v>0</v>
      </c>
      <c r="CG129" s="277">
        <f t="shared" si="228"/>
        <v>0</v>
      </c>
      <c r="CH129" s="277">
        <f t="shared" si="191"/>
        <v>0</v>
      </c>
      <c r="CI129" s="278" t="str">
        <f t="shared" si="192"/>
        <v>NO OFERTADO</v>
      </c>
      <c r="CJ129" s="278"/>
      <c r="CK129" s="278" t="s">
        <v>743</v>
      </c>
      <c r="CL129" s="86"/>
      <c r="CM129" s="86"/>
      <c r="CN129" s="279"/>
      <c r="CO129" s="86">
        <f>+CM129+CN129</f>
        <v>0</v>
      </c>
      <c r="CP129" s="277">
        <f t="shared" si="193"/>
        <v>0</v>
      </c>
      <c r="CQ129" s="277">
        <f t="shared" si="194"/>
        <v>0</v>
      </c>
      <c r="CR129" s="278" t="str">
        <f t="shared" si="195"/>
        <v>NO OFERTADO</v>
      </c>
      <c r="CS129" s="278"/>
      <c r="CT129" s="278" t="s">
        <v>743</v>
      </c>
      <c r="CU129" s="86"/>
      <c r="CV129" s="280"/>
      <c r="CW129" s="288">
        <f>+CV129*0.19</f>
        <v>0</v>
      </c>
      <c r="CX129" s="280">
        <f>+CV129+CW129</f>
        <v>0</v>
      </c>
      <c r="CY129" s="281">
        <f t="shared" si="196"/>
        <v>0</v>
      </c>
      <c r="CZ129" s="281">
        <f t="shared" si="197"/>
        <v>0</v>
      </c>
      <c r="DA129" s="278" t="str">
        <f t="shared" si="198"/>
        <v>NO OFERTADO</v>
      </c>
      <c r="DB129" s="278"/>
      <c r="DC129" s="278" t="s">
        <v>743</v>
      </c>
      <c r="DD129" s="86"/>
      <c r="DE129" s="86"/>
      <c r="DF129" s="279"/>
      <c r="DG129" s="86">
        <f>+DE129+DF129</f>
        <v>0</v>
      </c>
      <c r="DH129" s="277">
        <f t="shared" si="199"/>
        <v>0</v>
      </c>
      <c r="DI129" s="277">
        <f t="shared" si="229"/>
        <v>0</v>
      </c>
      <c r="DJ129" s="278" t="str">
        <f t="shared" si="230"/>
        <v>NO OFERTADO</v>
      </c>
      <c r="DK129" s="278"/>
      <c r="DL129" s="278" t="s">
        <v>743</v>
      </c>
      <c r="DM129" s="86"/>
      <c r="DN129" s="86"/>
      <c r="DO129" s="279"/>
      <c r="DP129" s="86">
        <v>0</v>
      </c>
      <c r="DQ129" s="277">
        <f t="shared" si="200"/>
        <v>0</v>
      </c>
      <c r="DR129" s="277">
        <f t="shared" si="201"/>
        <v>0</v>
      </c>
      <c r="DS129" s="278" t="str">
        <f t="shared" si="202"/>
        <v>NO OFERTADO</v>
      </c>
      <c r="DT129" s="278"/>
      <c r="DU129" s="278" t="s">
        <v>743</v>
      </c>
      <c r="DV129" s="86"/>
      <c r="DW129" s="86"/>
      <c r="DX129" s="279"/>
      <c r="DY129" s="86">
        <f>+DW129+DX129</f>
        <v>0</v>
      </c>
      <c r="DZ129" s="277">
        <f t="shared" si="203"/>
        <v>0</v>
      </c>
      <c r="EA129" s="277">
        <f t="shared" si="231"/>
        <v>0</v>
      </c>
      <c r="EB129" s="278" t="str">
        <f t="shared" si="204"/>
        <v>NO OFERTADO</v>
      </c>
      <c r="EC129" s="278"/>
      <c r="ED129" s="278" t="s">
        <v>743</v>
      </c>
      <c r="EE129" s="86" t="s">
        <v>953</v>
      </c>
      <c r="EF129" s="86">
        <v>77273</v>
      </c>
      <c r="EG129" s="279">
        <v>0</v>
      </c>
      <c r="EH129" s="86">
        <f>+EF129+EG129</f>
        <v>77273</v>
      </c>
      <c r="EI129" s="277">
        <f t="shared" si="205"/>
        <v>77273</v>
      </c>
      <c r="EJ129" s="277">
        <f t="shared" si="241"/>
        <v>154546</v>
      </c>
      <c r="EK129" s="278" t="str">
        <f t="shared" si="206"/>
        <v>NO CUMPLE</v>
      </c>
      <c r="EL129" s="278" t="s">
        <v>828</v>
      </c>
      <c r="EM129" s="278" t="s">
        <v>743</v>
      </c>
      <c r="EN129" s="86"/>
      <c r="EO129" s="86"/>
      <c r="EP129" s="279"/>
      <c r="EQ129" s="86">
        <v>0</v>
      </c>
      <c r="ER129" s="277">
        <f t="shared" si="207"/>
        <v>0</v>
      </c>
      <c r="ES129" s="277">
        <f t="shared" si="208"/>
        <v>0</v>
      </c>
      <c r="ET129" s="278" t="str">
        <f t="shared" si="209"/>
        <v>NO OFERTADO</v>
      </c>
      <c r="EU129" s="278"/>
      <c r="EV129" s="278" t="s">
        <v>743</v>
      </c>
      <c r="EW129" s="86">
        <v>0</v>
      </c>
      <c r="EX129" s="86">
        <v>0</v>
      </c>
      <c r="EY129" s="279">
        <v>0</v>
      </c>
      <c r="EZ129" s="86">
        <v>0</v>
      </c>
      <c r="FA129" s="277">
        <f t="shared" si="210"/>
        <v>0</v>
      </c>
      <c r="FB129" s="277">
        <f t="shared" si="211"/>
        <v>0</v>
      </c>
      <c r="FC129" s="278" t="str">
        <f t="shared" si="212"/>
        <v>NO OFERTADO</v>
      </c>
      <c r="FD129" s="278"/>
      <c r="FE129" s="278" t="s">
        <v>743</v>
      </c>
      <c r="FF129" s="86">
        <v>0</v>
      </c>
      <c r="FG129" s="86"/>
      <c r="FH129" s="279">
        <v>0</v>
      </c>
      <c r="FI129" s="86">
        <v>0</v>
      </c>
      <c r="FJ129" s="277">
        <f t="shared" si="213"/>
        <v>0</v>
      </c>
      <c r="FK129" s="277">
        <f t="shared" si="232"/>
        <v>0</v>
      </c>
      <c r="FL129" s="278" t="str">
        <f t="shared" si="214"/>
        <v>NO OFERTADO</v>
      </c>
      <c r="FM129" s="278"/>
      <c r="FN129" s="278" t="s">
        <v>743</v>
      </c>
      <c r="FO129" s="86"/>
      <c r="FP129" s="86"/>
      <c r="FQ129" s="279"/>
      <c r="FR129" s="86">
        <f>+FP129+FQ129</f>
        <v>0</v>
      </c>
      <c r="FS129" s="277">
        <f t="shared" si="215"/>
        <v>0</v>
      </c>
      <c r="FT129" s="277">
        <f t="shared" si="216"/>
        <v>0</v>
      </c>
      <c r="FU129" s="278" t="str">
        <f t="shared" si="217"/>
        <v>NO OFERTADO</v>
      </c>
      <c r="FV129" s="278">
        <v>0</v>
      </c>
      <c r="FW129" s="278" t="s">
        <v>743</v>
      </c>
      <c r="FX129" s="86" t="s">
        <v>44</v>
      </c>
      <c r="FY129" s="86">
        <v>27720</v>
      </c>
      <c r="FZ129" s="279">
        <v>0</v>
      </c>
      <c r="GA129" s="86">
        <v>27720</v>
      </c>
      <c r="GB129" s="277">
        <f t="shared" si="218"/>
        <v>27720</v>
      </c>
      <c r="GC129" s="277">
        <f t="shared" si="219"/>
        <v>55440</v>
      </c>
      <c r="GD129" s="278" t="str">
        <f t="shared" si="220"/>
        <v>NO CUMPLE</v>
      </c>
      <c r="GE129" s="278" t="s">
        <v>828</v>
      </c>
      <c r="GF129" s="278" t="s">
        <v>743</v>
      </c>
      <c r="GG129" s="25"/>
    </row>
    <row r="130" spans="1:189" s="19" customFormat="1" x14ac:dyDescent="0.2">
      <c r="A130" s="290">
        <v>121</v>
      </c>
      <c r="B130" s="78" t="s">
        <v>168</v>
      </c>
      <c r="C130" s="77" t="s">
        <v>500</v>
      </c>
      <c r="D130" s="123">
        <v>1</v>
      </c>
      <c r="E130" s="309" t="s">
        <v>32</v>
      </c>
      <c r="F130" s="316">
        <v>680000</v>
      </c>
      <c r="G130" s="123">
        <v>3</v>
      </c>
      <c r="H130" s="86">
        <f t="shared" si="221"/>
        <v>2040000</v>
      </c>
      <c r="I130" s="86"/>
      <c r="J130" s="86"/>
      <c r="K130" s="279">
        <f>+J130*19%</f>
        <v>0</v>
      </c>
      <c r="L130" s="86">
        <f t="shared" si="222"/>
        <v>0</v>
      </c>
      <c r="M130" s="277">
        <f t="shared" si="174"/>
        <v>0</v>
      </c>
      <c r="N130" s="277">
        <f t="shared" si="223"/>
        <v>0</v>
      </c>
      <c r="O130" s="278" t="str">
        <f t="shared" si="175"/>
        <v>NO OFERTADO</v>
      </c>
      <c r="P130" s="278"/>
      <c r="Q130" s="278" t="s">
        <v>743</v>
      </c>
      <c r="R130" s="278"/>
      <c r="S130" s="86"/>
      <c r="T130" s="279"/>
      <c r="U130" s="86"/>
      <c r="V130" s="277">
        <f t="shared" si="176"/>
        <v>0</v>
      </c>
      <c r="W130" s="277">
        <f t="shared" si="224"/>
        <v>0</v>
      </c>
      <c r="X130" s="278" t="str">
        <f t="shared" si="177"/>
        <v>NO OFERTADO</v>
      </c>
      <c r="Y130" s="278">
        <v>0</v>
      </c>
      <c r="Z130" s="314" t="s">
        <v>743</v>
      </c>
      <c r="AA130" s="311"/>
      <c r="AB130" s="86"/>
      <c r="AC130" s="276"/>
      <c r="AD130" s="86">
        <f t="shared" si="243"/>
        <v>0</v>
      </c>
      <c r="AE130" s="277">
        <f t="shared" si="296"/>
        <v>0</v>
      </c>
      <c r="AF130" s="277">
        <f t="shared" si="178"/>
        <v>0</v>
      </c>
      <c r="AG130" s="278" t="str">
        <f t="shared" si="179"/>
        <v>NO OFERTADO</v>
      </c>
      <c r="AH130" s="278"/>
      <c r="AI130" s="278" t="s">
        <v>743</v>
      </c>
      <c r="AJ130" s="86"/>
      <c r="AK130" s="86"/>
      <c r="AL130" s="279"/>
      <c r="AM130" s="86">
        <f t="shared" si="225"/>
        <v>0</v>
      </c>
      <c r="AN130" s="277">
        <f t="shared" si="180"/>
        <v>0</v>
      </c>
      <c r="AO130" s="277">
        <f t="shared" si="181"/>
        <v>0</v>
      </c>
      <c r="AP130" s="278" t="str">
        <f t="shared" si="182"/>
        <v>NO OFERTADO</v>
      </c>
      <c r="AQ130" s="278"/>
      <c r="AR130" s="278" t="s">
        <v>743</v>
      </c>
      <c r="AS130" s="86"/>
      <c r="AT130" s="86"/>
      <c r="AU130" s="276"/>
      <c r="AV130" s="86">
        <f>AT130+AU130</f>
        <v>0</v>
      </c>
      <c r="AW130" s="277">
        <f t="shared" si="183"/>
        <v>0</v>
      </c>
      <c r="AX130" s="277">
        <f t="shared" si="244"/>
        <v>0</v>
      </c>
      <c r="AY130" s="278" t="str">
        <f t="shared" si="184"/>
        <v>NO OFERTADO</v>
      </c>
      <c r="AZ130" s="278"/>
      <c r="BA130" s="278" t="s">
        <v>743</v>
      </c>
      <c r="BB130" s="86"/>
      <c r="BC130" s="86"/>
      <c r="BD130" s="279"/>
      <c r="BE130" s="86">
        <f t="shared" si="226"/>
        <v>0</v>
      </c>
      <c r="BF130" s="277">
        <f t="shared" si="185"/>
        <v>0</v>
      </c>
      <c r="BG130" s="277">
        <f t="shared" si="227"/>
        <v>0</v>
      </c>
      <c r="BH130" s="278" t="str">
        <f t="shared" si="186"/>
        <v>NO OFERTADO</v>
      </c>
      <c r="BI130" s="278">
        <v>0</v>
      </c>
      <c r="BJ130" s="278" t="s">
        <v>743</v>
      </c>
      <c r="BK130" s="86" t="s">
        <v>44</v>
      </c>
      <c r="BL130" s="86">
        <v>550000</v>
      </c>
      <c r="BM130" s="279">
        <v>104500</v>
      </c>
      <c r="BN130" s="280">
        <f>BL130+BM130</f>
        <v>654500</v>
      </c>
      <c r="BO130" s="281">
        <f t="shared" si="187"/>
        <v>654500</v>
      </c>
      <c r="BP130" s="281">
        <f t="shared" si="188"/>
        <v>1963500</v>
      </c>
      <c r="BQ130" s="278" t="str">
        <f>+IF(BN130=0,"NO OFERTADO",IF(BN130&lt;=($F130*(1+$GE$4)),"CUMPLE","NO CUMPLE"))</f>
        <v>CUMPLE</v>
      </c>
      <c r="BR130" s="278" t="str">
        <f>VLOOKUP(B130,'[1]ANEXO TECNICO'!$B$3:$P$334,15,0)</f>
        <v>CUMPLE</v>
      </c>
      <c r="BS130" s="278" t="s">
        <v>822</v>
      </c>
      <c r="BT130" s="280"/>
      <c r="BU130" s="280"/>
      <c r="BV130" s="282"/>
      <c r="BW130" s="280"/>
      <c r="BX130" s="277">
        <v>0</v>
      </c>
      <c r="BY130" s="277">
        <f t="shared" si="189"/>
        <v>0</v>
      </c>
      <c r="BZ130" s="278" t="str">
        <f t="shared" si="190"/>
        <v>NO OFERTADO</v>
      </c>
      <c r="CA130" s="278"/>
      <c r="CB130" s="278" t="s">
        <v>743</v>
      </c>
      <c r="CC130" s="283"/>
      <c r="CD130" s="283"/>
      <c r="CE130" s="276"/>
      <c r="CF130" s="86">
        <f>CD130+CE130</f>
        <v>0</v>
      </c>
      <c r="CG130" s="277">
        <f t="shared" si="228"/>
        <v>0</v>
      </c>
      <c r="CH130" s="277">
        <f t="shared" si="191"/>
        <v>0</v>
      </c>
      <c r="CI130" s="278" t="str">
        <f t="shared" si="192"/>
        <v>NO OFERTADO</v>
      </c>
      <c r="CJ130" s="278"/>
      <c r="CK130" s="278" t="s">
        <v>743</v>
      </c>
      <c r="CL130" s="86"/>
      <c r="CM130" s="86"/>
      <c r="CN130" s="276"/>
      <c r="CO130" s="86">
        <f>CM130+CN130</f>
        <v>0</v>
      </c>
      <c r="CP130" s="277">
        <f t="shared" si="193"/>
        <v>0</v>
      </c>
      <c r="CQ130" s="277">
        <f t="shared" si="194"/>
        <v>0</v>
      </c>
      <c r="CR130" s="278" t="str">
        <f t="shared" si="195"/>
        <v>NO OFERTADO</v>
      </c>
      <c r="CS130" s="278"/>
      <c r="CT130" s="278" t="s">
        <v>743</v>
      </c>
      <c r="CU130" s="86"/>
      <c r="CV130" s="280"/>
      <c r="CW130" s="282"/>
      <c r="CX130" s="280">
        <f>CV130+CW130</f>
        <v>0</v>
      </c>
      <c r="CY130" s="281">
        <f t="shared" si="196"/>
        <v>0</v>
      </c>
      <c r="CZ130" s="281">
        <f t="shared" si="197"/>
        <v>0</v>
      </c>
      <c r="DA130" s="278" t="str">
        <f t="shared" si="198"/>
        <v>NO OFERTADO</v>
      </c>
      <c r="DB130" s="278"/>
      <c r="DC130" s="278" t="s">
        <v>743</v>
      </c>
      <c r="DD130" s="86"/>
      <c r="DE130" s="86"/>
      <c r="DF130" s="276"/>
      <c r="DG130" s="86">
        <f>DE130+DF130</f>
        <v>0</v>
      </c>
      <c r="DH130" s="277">
        <f t="shared" si="199"/>
        <v>0</v>
      </c>
      <c r="DI130" s="277">
        <f t="shared" si="229"/>
        <v>0</v>
      </c>
      <c r="DJ130" s="278" t="str">
        <f t="shared" si="230"/>
        <v>NO OFERTADO</v>
      </c>
      <c r="DK130" s="278"/>
      <c r="DL130" s="278" t="s">
        <v>743</v>
      </c>
      <c r="DM130" s="86"/>
      <c r="DN130" s="86"/>
      <c r="DO130" s="276"/>
      <c r="DP130" s="86">
        <v>0</v>
      </c>
      <c r="DQ130" s="277">
        <f t="shared" si="200"/>
        <v>0</v>
      </c>
      <c r="DR130" s="277">
        <f t="shared" si="201"/>
        <v>0</v>
      </c>
      <c r="DS130" s="278" t="str">
        <f t="shared" si="202"/>
        <v>NO OFERTADO</v>
      </c>
      <c r="DT130" s="278"/>
      <c r="DU130" s="278" t="s">
        <v>743</v>
      </c>
      <c r="DV130" s="86"/>
      <c r="DW130" s="86"/>
      <c r="DX130" s="279"/>
      <c r="DY130" s="86">
        <f>DW130+DX130</f>
        <v>0</v>
      </c>
      <c r="DZ130" s="277">
        <f t="shared" si="203"/>
        <v>0</v>
      </c>
      <c r="EA130" s="277">
        <f t="shared" si="231"/>
        <v>0</v>
      </c>
      <c r="EB130" s="278" t="str">
        <f t="shared" si="204"/>
        <v>NO OFERTADO</v>
      </c>
      <c r="EC130" s="278"/>
      <c r="ED130" s="278" t="s">
        <v>743</v>
      </c>
      <c r="EE130" s="86" t="s">
        <v>959</v>
      </c>
      <c r="EF130" s="86">
        <v>622159</v>
      </c>
      <c r="EG130" s="279">
        <v>0</v>
      </c>
      <c r="EH130" s="86">
        <f>EF130+EG130</f>
        <v>622159</v>
      </c>
      <c r="EI130" s="277">
        <f t="shared" si="205"/>
        <v>622159</v>
      </c>
      <c r="EJ130" s="277">
        <f t="shared" si="241"/>
        <v>1866477</v>
      </c>
      <c r="EK130" s="278" t="str">
        <f t="shared" si="206"/>
        <v>CUMPLE</v>
      </c>
      <c r="EL130" s="278" t="s">
        <v>828</v>
      </c>
      <c r="EM130" s="278" t="s">
        <v>822</v>
      </c>
      <c r="EN130" s="86"/>
      <c r="EO130" s="86"/>
      <c r="EP130" s="276"/>
      <c r="EQ130" s="86">
        <v>0</v>
      </c>
      <c r="ER130" s="277">
        <f t="shared" si="207"/>
        <v>0</v>
      </c>
      <c r="ES130" s="277">
        <f t="shared" si="208"/>
        <v>0</v>
      </c>
      <c r="ET130" s="278" t="str">
        <f t="shared" si="209"/>
        <v>NO OFERTADO</v>
      </c>
      <c r="EU130" s="278"/>
      <c r="EV130" s="278" t="s">
        <v>743</v>
      </c>
      <c r="EW130" s="86">
        <v>0</v>
      </c>
      <c r="EX130" s="86">
        <v>0</v>
      </c>
      <c r="EY130" s="276">
        <v>0</v>
      </c>
      <c r="EZ130" s="86">
        <v>0</v>
      </c>
      <c r="FA130" s="277">
        <f t="shared" si="210"/>
        <v>0</v>
      </c>
      <c r="FB130" s="277">
        <f t="shared" si="211"/>
        <v>0</v>
      </c>
      <c r="FC130" s="278" t="str">
        <f t="shared" si="212"/>
        <v>NO OFERTADO</v>
      </c>
      <c r="FD130" s="278"/>
      <c r="FE130" s="278" t="s">
        <v>743</v>
      </c>
      <c r="FF130" s="86">
        <v>0</v>
      </c>
      <c r="FG130" s="86"/>
      <c r="FH130" s="279">
        <v>0</v>
      </c>
      <c r="FI130" s="86">
        <v>0</v>
      </c>
      <c r="FJ130" s="277">
        <f t="shared" si="213"/>
        <v>0</v>
      </c>
      <c r="FK130" s="277">
        <f t="shared" si="232"/>
        <v>0</v>
      </c>
      <c r="FL130" s="278" t="str">
        <f t="shared" si="214"/>
        <v>NO OFERTADO</v>
      </c>
      <c r="FM130" s="278"/>
      <c r="FN130" s="278" t="s">
        <v>743</v>
      </c>
      <c r="FO130" s="86"/>
      <c r="FP130" s="86"/>
      <c r="FQ130" s="279"/>
      <c r="FR130" s="86">
        <f>FP130+FQ130</f>
        <v>0</v>
      </c>
      <c r="FS130" s="277">
        <f t="shared" si="215"/>
        <v>0</v>
      </c>
      <c r="FT130" s="277">
        <f t="shared" si="216"/>
        <v>0</v>
      </c>
      <c r="FU130" s="278" t="str">
        <f t="shared" si="217"/>
        <v>NO OFERTADO</v>
      </c>
      <c r="FV130" s="278">
        <v>0</v>
      </c>
      <c r="FW130" s="278" t="s">
        <v>743</v>
      </c>
      <c r="FX130" s="86"/>
      <c r="FY130" s="86"/>
      <c r="FZ130" s="279"/>
      <c r="GA130" s="86"/>
      <c r="GB130" s="277">
        <f t="shared" si="218"/>
        <v>0</v>
      </c>
      <c r="GC130" s="277">
        <f t="shared" si="219"/>
        <v>0</v>
      </c>
      <c r="GD130" s="278" t="str">
        <f t="shared" si="220"/>
        <v>NO OFERTADO</v>
      </c>
      <c r="GE130" s="278"/>
      <c r="GF130" s="278" t="s">
        <v>743</v>
      </c>
      <c r="GG130" s="25"/>
    </row>
    <row r="131" spans="1:189" s="19" customFormat="1" ht="63.75" x14ac:dyDescent="0.2">
      <c r="A131" s="290">
        <v>122</v>
      </c>
      <c r="B131" s="78" t="s">
        <v>169</v>
      </c>
      <c r="C131" s="77" t="s">
        <v>501</v>
      </c>
      <c r="D131" s="123">
        <v>1</v>
      </c>
      <c r="E131" s="309" t="s">
        <v>32</v>
      </c>
      <c r="F131" s="316">
        <v>102925</v>
      </c>
      <c r="G131" s="123">
        <v>4</v>
      </c>
      <c r="H131" s="86">
        <f t="shared" si="221"/>
        <v>411700</v>
      </c>
      <c r="I131" s="86"/>
      <c r="J131" s="86"/>
      <c r="K131" s="279">
        <f t="shared" ref="K131:K149" si="319">+J131*19%</f>
        <v>0</v>
      </c>
      <c r="L131" s="86">
        <f t="shared" si="222"/>
        <v>0</v>
      </c>
      <c r="M131" s="277">
        <f t="shared" si="174"/>
        <v>0</v>
      </c>
      <c r="N131" s="277">
        <f t="shared" si="223"/>
        <v>0</v>
      </c>
      <c r="O131" s="278" t="str">
        <f t="shared" si="175"/>
        <v>NO OFERTADO</v>
      </c>
      <c r="P131" s="278"/>
      <c r="Q131" s="278" t="s">
        <v>743</v>
      </c>
      <c r="R131" s="278"/>
      <c r="S131" s="86"/>
      <c r="T131" s="279"/>
      <c r="U131" s="86"/>
      <c r="V131" s="277">
        <f t="shared" si="176"/>
        <v>0</v>
      </c>
      <c r="W131" s="277">
        <f t="shared" si="224"/>
        <v>0</v>
      </c>
      <c r="X131" s="278" t="str">
        <f t="shared" si="177"/>
        <v>NO OFERTADO</v>
      </c>
      <c r="Y131" s="278">
        <v>0</v>
      </c>
      <c r="Z131" s="314" t="s">
        <v>743</v>
      </c>
      <c r="AA131" s="311"/>
      <c r="AB131" s="86"/>
      <c r="AC131" s="276"/>
      <c r="AD131" s="86">
        <f t="shared" si="243"/>
        <v>0</v>
      </c>
      <c r="AE131" s="277">
        <f t="shared" si="296"/>
        <v>0</v>
      </c>
      <c r="AF131" s="277">
        <f t="shared" si="178"/>
        <v>0</v>
      </c>
      <c r="AG131" s="278" t="str">
        <f t="shared" si="179"/>
        <v>NO OFERTADO</v>
      </c>
      <c r="AH131" s="278"/>
      <c r="AI131" s="278" t="s">
        <v>743</v>
      </c>
      <c r="AJ131" s="86"/>
      <c r="AK131" s="86"/>
      <c r="AL131" s="279"/>
      <c r="AM131" s="86">
        <f t="shared" si="225"/>
        <v>0</v>
      </c>
      <c r="AN131" s="277">
        <f t="shared" si="180"/>
        <v>0</v>
      </c>
      <c r="AO131" s="277">
        <f t="shared" si="181"/>
        <v>0</v>
      </c>
      <c r="AP131" s="278" t="str">
        <f t="shared" si="182"/>
        <v>NO OFERTADO</v>
      </c>
      <c r="AQ131" s="278"/>
      <c r="AR131" s="278" t="s">
        <v>743</v>
      </c>
      <c r="AS131" s="86" t="s">
        <v>756</v>
      </c>
      <c r="AT131" s="86">
        <v>80000</v>
      </c>
      <c r="AU131" s="279">
        <v>0</v>
      </c>
      <c r="AV131" s="86">
        <f t="shared" ref="AV131:AV133" si="320">AT131+AU131</f>
        <v>80000</v>
      </c>
      <c r="AW131" s="277">
        <f t="shared" si="183"/>
        <v>80000</v>
      </c>
      <c r="AX131" s="277">
        <f t="shared" si="244"/>
        <v>320000</v>
      </c>
      <c r="AY131" s="278" t="str">
        <f t="shared" si="184"/>
        <v>CUMPLE</v>
      </c>
      <c r="AZ131" s="278" t="s">
        <v>828</v>
      </c>
      <c r="BA131" s="278" t="s">
        <v>822</v>
      </c>
      <c r="BB131" s="86"/>
      <c r="BC131" s="86"/>
      <c r="BD131" s="279"/>
      <c r="BE131" s="86">
        <f t="shared" si="226"/>
        <v>0</v>
      </c>
      <c r="BF131" s="277">
        <f t="shared" si="185"/>
        <v>0</v>
      </c>
      <c r="BG131" s="277">
        <f t="shared" si="227"/>
        <v>0</v>
      </c>
      <c r="BH131" s="278" t="str">
        <f t="shared" si="186"/>
        <v>NO OFERTADO</v>
      </c>
      <c r="BI131" s="278">
        <v>0</v>
      </c>
      <c r="BJ131" s="278" t="s">
        <v>743</v>
      </c>
      <c r="BK131" s="86"/>
      <c r="BL131" s="86"/>
      <c r="BM131" s="276"/>
      <c r="BN131" s="280">
        <f t="shared" ref="BN131:BN133" si="321">BL131+BM131</f>
        <v>0</v>
      </c>
      <c r="BO131" s="281">
        <f t="shared" si="187"/>
        <v>0</v>
      </c>
      <c r="BP131" s="281">
        <f t="shared" si="188"/>
        <v>0</v>
      </c>
      <c r="BQ131" s="278" t="str">
        <f>+IF(BN131=0,"NO OFERTADO",IF(BN131&lt;=($F131*(1+$KI$4)),"CUMPLE","NO CUMPLE"))</f>
        <v>NO OFERTADO</v>
      </c>
      <c r="BR131" s="278">
        <f>VLOOKUP(B131,'[1]ANEXO TECNICO'!$B$3:$P$334,15,0)</f>
        <v>0</v>
      </c>
      <c r="BS131" s="278" t="s">
        <v>743</v>
      </c>
      <c r="BT131" s="280"/>
      <c r="BU131" s="280"/>
      <c r="BV131" s="282"/>
      <c r="BW131" s="280"/>
      <c r="BX131" s="277">
        <v>0</v>
      </c>
      <c r="BY131" s="277">
        <f t="shared" si="189"/>
        <v>0</v>
      </c>
      <c r="BZ131" s="278" t="str">
        <f t="shared" si="190"/>
        <v>NO OFERTADO</v>
      </c>
      <c r="CA131" s="278"/>
      <c r="CB131" s="278" t="s">
        <v>743</v>
      </c>
      <c r="CC131" s="283" t="s">
        <v>773</v>
      </c>
      <c r="CD131" s="283">
        <v>89500</v>
      </c>
      <c r="CE131" s="279">
        <v>0</v>
      </c>
      <c r="CF131" s="86">
        <f t="shared" ref="CF131:CF133" si="322">CD131+CE131</f>
        <v>89500</v>
      </c>
      <c r="CG131" s="277">
        <f t="shared" si="228"/>
        <v>89500</v>
      </c>
      <c r="CH131" s="277">
        <f t="shared" si="191"/>
        <v>358000</v>
      </c>
      <c r="CI131" s="278" t="str">
        <f t="shared" si="192"/>
        <v>CUMPLE</v>
      </c>
      <c r="CJ131" s="278" t="s">
        <v>829</v>
      </c>
      <c r="CK131" s="278" t="s">
        <v>743</v>
      </c>
      <c r="CL131" s="86" t="s">
        <v>44</v>
      </c>
      <c r="CM131" s="295">
        <v>160500</v>
      </c>
      <c r="CN131" s="279">
        <v>0</v>
      </c>
      <c r="CO131" s="295">
        <f t="shared" ref="CO131:CO133" si="323">CM131+CN131</f>
        <v>160500</v>
      </c>
      <c r="CP131" s="296">
        <f t="shared" si="193"/>
        <v>160500</v>
      </c>
      <c r="CQ131" s="277">
        <f t="shared" si="194"/>
        <v>642000</v>
      </c>
      <c r="CR131" s="278" t="str">
        <f t="shared" si="195"/>
        <v>NO CUMPLE</v>
      </c>
      <c r="CS131" s="278" t="s">
        <v>828</v>
      </c>
      <c r="CT131" s="278" t="s">
        <v>743</v>
      </c>
      <c r="CU131" s="86"/>
      <c r="CV131" s="280"/>
      <c r="CW131" s="282"/>
      <c r="CX131" s="280">
        <f t="shared" ref="CX131:CX133" si="324">CV131+CW131</f>
        <v>0</v>
      </c>
      <c r="CY131" s="281">
        <f t="shared" si="196"/>
        <v>0</v>
      </c>
      <c r="CZ131" s="281">
        <f t="shared" si="197"/>
        <v>0</v>
      </c>
      <c r="DA131" s="278" t="str">
        <f t="shared" si="198"/>
        <v>NO OFERTADO</v>
      </c>
      <c r="DB131" s="278"/>
      <c r="DC131" s="278" t="s">
        <v>743</v>
      </c>
      <c r="DD131" s="86"/>
      <c r="DE131" s="86"/>
      <c r="DF131" s="276"/>
      <c r="DG131" s="86">
        <f t="shared" ref="DG131:DG133" si="325">DE131+DF131</f>
        <v>0</v>
      </c>
      <c r="DH131" s="277">
        <f t="shared" si="199"/>
        <v>0</v>
      </c>
      <c r="DI131" s="277">
        <f t="shared" si="229"/>
        <v>0</v>
      </c>
      <c r="DJ131" s="278" t="str">
        <f t="shared" si="230"/>
        <v>NO OFERTADO</v>
      </c>
      <c r="DK131" s="278"/>
      <c r="DL131" s="278" t="s">
        <v>743</v>
      </c>
      <c r="DM131" s="86"/>
      <c r="DN131" s="86"/>
      <c r="DO131" s="276"/>
      <c r="DP131" s="86">
        <v>0</v>
      </c>
      <c r="DQ131" s="277">
        <f t="shared" si="200"/>
        <v>0</v>
      </c>
      <c r="DR131" s="277">
        <f t="shared" si="201"/>
        <v>0</v>
      </c>
      <c r="DS131" s="278" t="str">
        <f t="shared" si="202"/>
        <v>NO OFERTADO</v>
      </c>
      <c r="DT131" s="278"/>
      <c r="DU131" s="278" t="s">
        <v>743</v>
      </c>
      <c r="DV131" s="86"/>
      <c r="DW131" s="86"/>
      <c r="DX131" s="279"/>
      <c r="DY131" s="86">
        <f t="shared" ref="DY131:DY133" si="326">DW131+DX131</f>
        <v>0</v>
      </c>
      <c r="DZ131" s="277">
        <f t="shared" si="203"/>
        <v>0</v>
      </c>
      <c r="EA131" s="277">
        <f t="shared" si="231"/>
        <v>0</v>
      </c>
      <c r="EB131" s="278" t="str">
        <f t="shared" si="204"/>
        <v>NO OFERTADO</v>
      </c>
      <c r="EC131" s="278"/>
      <c r="ED131" s="278" t="s">
        <v>743</v>
      </c>
      <c r="EE131" s="86" t="s">
        <v>953</v>
      </c>
      <c r="EF131" s="86">
        <v>0</v>
      </c>
      <c r="EG131" s="279">
        <v>0</v>
      </c>
      <c r="EH131" s="86">
        <f t="shared" ref="EH131:EH133" si="327">EF131+EG131</f>
        <v>0</v>
      </c>
      <c r="EI131" s="277">
        <f t="shared" si="205"/>
        <v>0</v>
      </c>
      <c r="EJ131" s="277">
        <f t="shared" si="241"/>
        <v>0</v>
      </c>
      <c r="EK131" s="278" t="str">
        <f t="shared" si="206"/>
        <v>NO OFERTADO</v>
      </c>
      <c r="EL131" s="278" t="s">
        <v>978</v>
      </c>
      <c r="EM131" s="278" t="s">
        <v>743</v>
      </c>
      <c r="EN131" s="86"/>
      <c r="EO131" s="86"/>
      <c r="EP131" s="276"/>
      <c r="EQ131" s="86">
        <v>0</v>
      </c>
      <c r="ER131" s="277">
        <f t="shared" si="207"/>
        <v>0</v>
      </c>
      <c r="ES131" s="277">
        <f t="shared" si="208"/>
        <v>0</v>
      </c>
      <c r="ET131" s="278" t="str">
        <f t="shared" si="209"/>
        <v>NO OFERTADO</v>
      </c>
      <c r="EU131" s="278"/>
      <c r="EV131" s="278" t="s">
        <v>743</v>
      </c>
      <c r="EW131" s="86">
        <v>0</v>
      </c>
      <c r="EX131" s="86">
        <v>0</v>
      </c>
      <c r="EY131" s="276">
        <v>0</v>
      </c>
      <c r="EZ131" s="86">
        <v>0</v>
      </c>
      <c r="FA131" s="277">
        <f t="shared" si="210"/>
        <v>0</v>
      </c>
      <c r="FB131" s="277">
        <f t="shared" si="211"/>
        <v>0</v>
      </c>
      <c r="FC131" s="278" t="str">
        <f t="shared" si="212"/>
        <v>NO OFERTADO</v>
      </c>
      <c r="FD131" s="278"/>
      <c r="FE131" s="278" t="s">
        <v>743</v>
      </c>
      <c r="FF131" s="86">
        <v>0</v>
      </c>
      <c r="FG131" s="86"/>
      <c r="FH131" s="279">
        <v>0</v>
      </c>
      <c r="FI131" s="86">
        <v>0</v>
      </c>
      <c r="FJ131" s="277">
        <f t="shared" si="213"/>
        <v>0</v>
      </c>
      <c r="FK131" s="277">
        <f t="shared" si="232"/>
        <v>0</v>
      </c>
      <c r="FL131" s="278" t="str">
        <f t="shared" si="214"/>
        <v>NO OFERTADO</v>
      </c>
      <c r="FM131" s="278"/>
      <c r="FN131" s="278" t="s">
        <v>743</v>
      </c>
      <c r="FO131" s="86"/>
      <c r="FP131" s="86"/>
      <c r="FQ131" s="279"/>
      <c r="FR131" s="86">
        <f t="shared" ref="FR131:FR133" si="328">FP131+FQ131</f>
        <v>0</v>
      </c>
      <c r="FS131" s="277">
        <f t="shared" si="215"/>
        <v>0</v>
      </c>
      <c r="FT131" s="277">
        <f t="shared" si="216"/>
        <v>0</v>
      </c>
      <c r="FU131" s="278" t="str">
        <f t="shared" si="217"/>
        <v>NO OFERTADO</v>
      </c>
      <c r="FV131" s="278">
        <v>0</v>
      </c>
      <c r="FW131" s="278" t="s">
        <v>743</v>
      </c>
      <c r="FX131" s="86"/>
      <c r="FY131" s="86"/>
      <c r="FZ131" s="279"/>
      <c r="GA131" s="86"/>
      <c r="GB131" s="277">
        <f t="shared" si="218"/>
        <v>0</v>
      </c>
      <c r="GC131" s="277">
        <f t="shared" si="219"/>
        <v>0</v>
      </c>
      <c r="GD131" s="278" t="str">
        <f t="shared" si="220"/>
        <v>NO OFERTADO</v>
      </c>
      <c r="GE131" s="278"/>
      <c r="GF131" s="278" t="s">
        <v>743</v>
      </c>
      <c r="GG131" s="25"/>
    </row>
    <row r="132" spans="1:189" s="19" customFormat="1" ht="38.25" x14ac:dyDescent="0.2">
      <c r="A132" s="290">
        <v>123</v>
      </c>
      <c r="B132" s="78" t="s">
        <v>170</v>
      </c>
      <c r="C132" s="77" t="s">
        <v>502</v>
      </c>
      <c r="D132" s="123">
        <v>1</v>
      </c>
      <c r="E132" s="309" t="s">
        <v>32</v>
      </c>
      <c r="F132" s="316">
        <v>1900000</v>
      </c>
      <c r="G132" s="123">
        <v>1</v>
      </c>
      <c r="H132" s="86">
        <f t="shared" si="221"/>
        <v>1900000</v>
      </c>
      <c r="I132" s="86"/>
      <c r="J132" s="86"/>
      <c r="K132" s="279">
        <f t="shared" si="319"/>
        <v>0</v>
      </c>
      <c r="L132" s="86">
        <f t="shared" si="222"/>
        <v>0</v>
      </c>
      <c r="M132" s="277">
        <f t="shared" si="174"/>
        <v>0</v>
      </c>
      <c r="N132" s="277">
        <f t="shared" si="223"/>
        <v>0</v>
      </c>
      <c r="O132" s="278" t="str">
        <f t="shared" si="175"/>
        <v>NO OFERTADO</v>
      </c>
      <c r="P132" s="278"/>
      <c r="Q132" s="278" t="s">
        <v>743</v>
      </c>
      <c r="R132" s="278"/>
      <c r="S132" s="86"/>
      <c r="T132" s="279"/>
      <c r="U132" s="86"/>
      <c r="V132" s="277">
        <f t="shared" si="176"/>
        <v>0</v>
      </c>
      <c r="W132" s="277">
        <f t="shared" si="224"/>
        <v>0</v>
      </c>
      <c r="X132" s="278" t="str">
        <f t="shared" si="177"/>
        <v>NO OFERTADO</v>
      </c>
      <c r="Y132" s="278">
        <v>0</v>
      </c>
      <c r="Z132" s="314" t="s">
        <v>743</v>
      </c>
      <c r="AA132" s="311"/>
      <c r="AB132" s="86"/>
      <c r="AC132" s="276"/>
      <c r="AD132" s="86">
        <f t="shared" si="243"/>
        <v>0</v>
      </c>
      <c r="AE132" s="277">
        <f t="shared" si="296"/>
        <v>0</v>
      </c>
      <c r="AF132" s="277">
        <f t="shared" si="178"/>
        <v>0</v>
      </c>
      <c r="AG132" s="278" t="str">
        <f t="shared" si="179"/>
        <v>NO OFERTADO</v>
      </c>
      <c r="AH132" s="278"/>
      <c r="AI132" s="278" t="s">
        <v>743</v>
      </c>
      <c r="AJ132" s="86"/>
      <c r="AK132" s="86"/>
      <c r="AL132" s="279"/>
      <c r="AM132" s="86">
        <f t="shared" si="225"/>
        <v>0</v>
      </c>
      <c r="AN132" s="277">
        <f t="shared" si="180"/>
        <v>0</v>
      </c>
      <c r="AO132" s="277">
        <f t="shared" si="181"/>
        <v>0</v>
      </c>
      <c r="AP132" s="278" t="str">
        <f t="shared" si="182"/>
        <v>NO OFERTADO</v>
      </c>
      <c r="AQ132" s="278"/>
      <c r="AR132" s="278" t="s">
        <v>743</v>
      </c>
      <c r="AS132" s="86" t="s">
        <v>756</v>
      </c>
      <c r="AT132" s="86">
        <v>1900000</v>
      </c>
      <c r="AU132" s="279"/>
      <c r="AV132" s="86">
        <f t="shared" si="320"/>
        <v>1900000</v>
      </c>
      <c r="AW132" s="277">
        <f t="shared" si="183"/>
        <v>1900000</v>
      </c>
      <c r="AX132" s="277">
        <f t="shared" si="244"/>
        <v>1900000</v>
      </c>
      <c r="AY132" s="278" t="str">
        <f t="shared" si="184"/>
        <v>CUMPLE</v>
      </c>
      <c r="AZ132" s="278" t="s">
        <v>828</v>
      </c>
      <c r="BA132" s="278" t="s">
        <v>822</v>
      </c>
      <c r="BB132" s="86"/>
      <c r="BC132" s="86"/>
      <c r="BD132" s="279"/>
      <c r="BE132" s="86">
        <f t="shared" si="226"/>
        <v>0</v>
      </c>
      <c r="BF132" s="277">
        <f t="shared" si="185"/>
        <v>0</v>
      </c>
      <c r="BG132" s="277">
        <f t="shared" si="227"/>
        <v>0</v>
      </c>
      <c r="BH132" s="278" t="str">
        <f t="shared" si="186"/>
        <v>NO OFERTADO</v>
      </c>
      <c r="BI132" s="278">
        <v>0</v>
      </c>
      <c r="BJ132" s="278" t="s">
        <v>743</v>
      </c>
      <c r="BK132" s="86"/>
      <c r="BL132" s="86"/>
      <c r="BM132" s="276"/>
      <c r="BN132" s="280">
        <f t="shared" si="321"/>
        <v>0</v>
      </c>
      <c r="BO132" s="281">
        <f t="shared" si="187"/>
        <v>0</v>
      </c>
      <c r="BP132" s="281">
        <f t="shared" si="188"/>
        <v>0</v>
      </c>
      <c r="BQ132" s="278" t="str">
        <f>+IF(BN132=0,"NO OFERTADO",IF(BN132&lt;=($F132*(1+$KI$4)),"CUMPLE","NO CUMPLE"))</f>
        <v>NO OFERTADO</v>
      </c>
      <c r="BR132" s="278">
        <f>VLOOKUP(B132,'[1]ANEXO TECNICO'!$B$3:$P$334,15,0)</f>
        <v>0</v>
      </c>
      <c r="BS132" s="278" t="s">
        <v>743</v>
      </c>
      <c r="BT132" s="280"/>
      <c r="BU132" s="280"/>
      <c r="BV132" s="282"/>
      <c r="BW132" s="280"/>
      <c r="BX132" s="277">
        <v>0</v>
      </c>
      <c r="BY132" s="277">
        <f t="shared" si="189"/>
        <v>0</v>
      </c>
      <c r="BZ132" s="278" t="str">
        <f t="shared" si="190"/>
        <v>NO OFERTADO</v>
      </c>
      <c r="CA132" s="278"/>
      <c r="CB132" s="278" t="s">
        <v>743</v>
      </c>
      <c r="CC132" s="283"/>
      <c r="CD132" s="283"/>
      <c r="CE132" s="276"/>
      <c r="CF132" s="86">
        <f t="shared" si="322"/>
        <v>0</v>
      </c>
      <c r="CG132" s="277">
        <f t="shared" si="228"/>
        <v>0</v>
      </c>
      <c r="CH132" s="277">
        <f t="shared" si="191"/>
        <v>0</v>
      </c>
      <c r="CI132" s="278" t="str">
        <f t="shared" si="192"/>
        <v>NO OFERTADO</v>
      </c>
      <c r="CJ132" s="278"/>
      <c r="CK132" s="278" t="s">
        <v>743</v>
      </c>
      <c r="CL132" s="86"/>
      <c r="CM132" s="86"/>
      <c r="CN132" s="276"/>
      <c r="CO132" s="86">
        <f t="shared" si="323"/>
        <v>0</v>
      </c>
      <c r="CP132" s="277">
        <f t="shared" si="193"/>
        <v>0</v>
      </c>
      <c r="CQ132" s="277">
        <f t="shared" si="194"/>
        <v>0</v>
      </c>
      <c r="CR132" s="278" t="str">
        <f t="shared" si="195"/>
        <v>NO OFERTADO</v>
      </c>
      <c r="CS132" s="278"/>
      <c r="CT132" s="278" t="s">
        <v>743</v>
      </c>
      <c r="CU132" s="86"/>
      <c r="CV132" s="280"/>
      <c r="CW132" s="282"/>
      <c r="CX132" s="280">
        <f t="shared" si="324"/>
        <v>0</v>
      </c>
      <c r="CY132" s="281">
        <f t="shared" si="196"/>
        <v>0</v>
      </c>
      <c r="CZ132" s="281">
        <f t="shared" si="197"/>
        <v>0</v>
      </c>
      <c r="DA132" s="278" t="str">
        <f t="shared" si="198"/>
        <v>NO OFERTADO</v>
      </c>
      <c r="DB132" s="278"/>
      <c r="DC132" s="278" t="s">
        <v>743</v>
      </c>
      <c r="DD132" s="86"/>
      <c r="DE132" s="86"/>
      <c r="DF132" s="276"/>
      <c r="DG132" s="86">
        <f t="shared" si="325"/>
        <v>0</v>
      </c>
      <c r="DH132" s="277">
        <f t="shared" si="199"/>
        <v>0</v>
      </c>
      <c r="DI132" s="277">
        <f t="shared" si="229"/>
        <v>0</v>
      </c>
      <c r="DJ132" s="278" t="str">
        <f t="shared" si="230"/>
        <v>NO OFERTADO</v>
      </c>
      <c r="DK132" s="278"/>
      <c r="DL132" s="278" t="s">
        <v>743</v>
      </c>
      <c r="DM132" s="86"/>
      <c r="DN132" s="86"/>
      <c r="DO132" s="276"/>
      <c r="DP132" s="86">
        <v>0</v>
      </c>
      <c r="DQ132" s="277">
        <f t="shared" si="200"/>
        <v>0</v>
      </c>
      <c r="DR132" s="277">
        <f t="shared" si="201"/>
        <v>0</v>
      </c>
      <c r="DS132" s="278" t="str">
        <f t="shared" si="202"/>
        <v>NO OFERTADO</v>
      </c>
      <c r="DT132" s="278"/>
      <c r="DU132" s="278" t="s">
        <v>743</v>
      </c>
      <c r="DV132" s="86"/>
      <c r="DW132" s="86"/>
      <c r="DX132" s="279"/>
      <c r="DY132" s="86">
        <f t="shared" si="326"/>
        <v>0</v>
      </c>
      <c r="DZ132" s="277">
        <f t="shared" si="203"/>
        <v>0</v>
      </c>
      <c r="EA132" s="277">
        <f t="shared" si="231"/>
        <v>0</v>
      </c>
      <c r="EB132" s="278" t="str">
        <f t="shared" si="204"/>
        <v>NO OFERTADO</v>
      </c>
      <c r="EC132" s="278"/>
      <c r="ED132" s="278" t="s">
        <v>743</v>
      </c>
      <c r="EE132" s="86" t="s">
        <v>953</v>
      </c>
      <c r="EF132" s="86">
        <v>0</v>
      </c>
      <c r="EG132" s="279">
        <v>0</v>
      </c>
      <c r="EH132" s="86">
        <f t="shared" si="327"/>
        <v>0</v>
      </c>
      <c r="EI132" s="277">
        <f t="shared" si="205"/>
        <v>0</v>
      </c>
      <c r="EJ132" s="277">
        <f t="shared" si="241"/>
        <v>0</v>
      </c>
      <c r="EK132" s="278" t="str">
        <f t="shared" si="206"/>
        <v>NO OFERTADO</v>
      </c>
      <c r="EL132" s="278" t="s">
        <v>978</v>
      </c>
      <c r="EM132" s="278" t="s">
        <v>743</v>
      </c>
      <c r="EN132" s="86"/>
      <c r="EO132" s="86"/>
      <c r="EP132" s="276"/>
      <c r="EQ132" s="86">
        <v>0</v>
      </c>
      <c r="ER132" s="277">
        <f t="shared" si="207"/>
        <v>0</v>
      </c>
      <c r="ES132" s="277">
        <f t="shared" si="208"/>
        <v>0</v>
      </c>
      <c r="ET132" s="278" t="str">
        <f t="shared" si="209"/>
        <v>NO OFERTADO</v>
      </c>
      <c r="EU132" s="278"/>
      <c r="EV132" s="278" t="s">
        <v>743</v>
      </c>
      <c r="EW132" s="86">
        <v>0</v>
      </c>
      <c r="EX132" s="86">
        <v>0</v>
      </c>
      <c r="EY132" s="276">
        <v>0</v>
      </c>
      <c r="EZ132" s="86">
        <v>0</v>
      </c>
      <c r="FA132" s="277">
        <f t="shared" si="210"/>
        <v>0</v>
      </c>
      <c r="FB132" s="277">
        <f t="shared" si="211"/>
        <v>0</v>
      </c>
      <c r="FC132" s="278" t="str">
        <f t="shared" si="212"/>
        <v>NO OFERTADO</v>
      </c>
      <c r="FD132" s="278"/>
      <c r="FE132" s="278" t="s">
        <v>743</v>
      </c>
      <c r="FF132" s="86">
        <v>0</v>
      </c>
      <c r="FG132" s="86"/>
      <c r="FH132" s="279">
        <v>0</v>
      </c>
      <c r="FI132" s="86">
        <v>0</v>
      </c>
      <c r="FJ132" s="277">
        <f t="shared" si="213"/>
        <v>0</v>
      </c>
      <c r="FK132" s="277">
        <f t="shared" si="232"/>
        <v>0</v>
      </c>
      <c r="FL132" s="278" t="str">
        <f t="shared" si="214"/>
        <v>NO OFERTADO</v>
      </c>
      <c r="FM132" s="278"/>
      <c r="FN132" s="278" t="s">
        <v>743</v>
      </c>
      <c r="FO132" s="86"/>
      <c r="FP132" s="86"/>
      <c r="FQ132" s="279"/>
      <c r="FR132" s="86">
        <f t="shared" si="328"/>
        <v>0</v>
      </c>
      <c r="FS132" s="277">
        <f t="shared" si="215"/>
        <v>0</v>
      </c>
      <c r="FT132" s="277">
        <f t="shared" si="216"/>
        <v>0</v>
      </c>
      <c r="FU132" s="278" t="str">
        <f t="shared" si="217"/>
        <v>NO OFERTADO</v>
      </c>
      <c r="FV132" s="278">
        <v>0</v>
      </c>
      <c r="FW132" s="278" t="s">
        <v>743</v>
      </c>
      <c r="FX132" s="86"/>
      <c r="FY132" s="86"/>
      <c r="FZ132" s="279"/>
      <c r="GA132" s="86"/>
      <c r="GB132" s="277">
        <f t="shared" si="218"/>
        <v>0</v>
      </c>
      <c r="GC132" s="277">
        <f t="shared" si="219"/>
        <v>0</v>
      </c>
      <c r="GD132" s="278" t="str">
        <f t="shared" si="220"/>
        <v>NO OFERTADO</v>
      </c>
      <c r="GE132" s="278"/>
      <c r="GF132" s="278" t="s">
        <v>743</v>
      </c>
      <c r="GG132" s="25"/>
    </row>
    <row r="133" spans="1:189" s="19" customFormat="1" x14ac:dyDescent="0.2">
      <c r="A133" s="290">
        <v>124</v>
      </c>
      <c r="B133" s="78" t="s">
        <v>171</v>
      </c>
      <c r="C133" s="77" t="s">
        <v>503</v>
      </c>
      <c r="D133" s="123">
        <v>1</v>
      </c>
      <c r="E133" s="309" t="s">
        <v>32</v>
      </c>
      <c r="F133" s="316">
        <v>5950</v>
      </c>
      <c r="G133" s="123">
        <v>2</v>
      </c>
      <c r="H133" s="86">
        <f t="shared" si="221"/>
        <v>11900</v>
      </c>
      <c r="I133" s="86"/>
      <c r="J133" s="86"/>
      <c r="K133" s="279">
        <f t="shared" si="319"/>
        <v>0</v>
      </c>
      <c r="L133" s="86">
        <f t="shared" si="222"/>
        <v>0</v>
      </c>
      <c r="M133" s="277">
        <f t="shared" si="174"/>
        <v>0</v>
      </c>
      <c r="N133" s="277">
        <f t="shared" si="223"/>
        <v>0</v>
      </c>
      <c r="O133" s="278" t="str">
        <f t="shared" si="175"/>
        <v>NO OFERTADO</v>
      </c>
      <c r="P133" s="278"/>
      <c r="Q133" s="278" t="s">
        <v>743</v>
      </c>
      <c r="R133" s="278"/>
      <c r="S133" s="86"/>
      <c r="T133" s="279"/>
      <c r="U133" s="86"/>
      <c r="V133" s="277">
        <f t="shared" si="176"/>
        <v>0</v>
      </c>
      <c r="W133" s="277">
        <f t="shared" si="224"/>
        <v>0</v>
      </c>
      <c r="X133" s="278" t="str">
        <f t="shared" si="177"/>
        <v>NO OFERTADO</v>
      </c>
      <c r="Y133" s="278">
        <v>0</v>
      </c>
      <c r="Z133" s="314" t="s">
        <v>743</v>
      </c>
      <c r="AA133" s="311"/>
      <c r="AB133" s="86"/>
      <c r="AC133" s="276"/>
      <c r="AD133" s="86">
        <f t="shared" si="243"/>
        <v>0</v>
      </c>
      <c r="AE133" s="277">
        <f t="shared" si="296"/>
        <v>0</v>
      </c>
      <c r="AF133" s="277">
        <f t="shared" si="178"/>
        <v>0</v>
      </c>
      <c r="AG133" s="278" t="str">
        <f t="shared" si="179"/>
        <v>NO OFERTADO</v>
      </c>
      <c r="AH133" s="278"/>
      <c r="AI133" s="278" t="s">
        <v>743</v>
      </c>
      <c r="AJ133" s="86"/>
      <c r="AK133" s="86"/>
      <c r="AL133" s="279"/>
      <c r="AM133" s="86">
        <f t="shared" si="225"/>
        <v>0</v>
      </c>
      <c r="AN133" s="277">
        <f t="shared" si="180"/>
        <v>0</v>
      </c>
      <c r="AO133" s="277">
        <f t="shared" si="181"/>
        <v>0</v>
      </c>
      <c r="AP133" s="278" t="str">
        <f t="shared" si="182"/>
        <v>NO OFERTADO</v>
      </c>
      <c r="AQ133" s="278"/>
      <c r="AR133" s="278" t="s">
        <v>743</v>
      </c>
      <c r="AS133" s="86"/>
      <c r="AT133" s="86"/>
      <c r="AU133" s="276"/>
      <c r="AV133" s="86">
        <f t="shared" si="320"/>
        <v>0</v>
      </c>
      <c r="AW133" s="277">
        <f t="shared" si="183"/>
        <v>0</v>
      </c>
      <c r="AX133" s="277">
        <f t="shared" si="244"/>
        <v>0</v>
      </c>
      <c r="AY133" s="278" t="str">
        <f t="shared" si="184"/>
        <v>NO OFERTADO</v>
      </c>
      <c r="AZ133" s="278"/>
      <c r="BA133" s="278" t="s">
        <v>743</v>
      </c>
      <c r="BB133" s="86"/>
      <c r="BC133" s="86"/>
      <c r="BD133" s="279"/>
      <c r="BE133" s="86">
        <f t="shared" si="226"/>
        <v>0</v>
      </c>
      <c r="BF133" s="277">
        <f t="shared" si="185"/>
        <v>0</v>
      </c>
      <c r="BG133" s="277">
        <f t="shared" si="227"/>
        <v>0</v>
      </c>
      <c r="BH133" s="278" t="str">
        <f t="shared" si="186"/>
        <v>NO OFERTADO</v>
      </c>
      <c r="BI133" s="278">
        <v>0</v>
      </c>
      <c r="BJ133" s="278" t="s">
        <v>743</v>
      </c>
      <c r="BK133" s="86" t="s">
        <v>44</v>
      </c>
      <c r="BL133" s="86">
        <v>5000</v>
      </c>
      <c r="BM133" s="279">
        <v>950</v>
      </c>
      <c r="BN133" s="280">
        <f t="shared" si="321"/>
        <v>5950</v>
      </c>
      <c r="BO133" s="281">
        <f t="shared" si="187"/>
        <v>5950</v>
      </c>
      <c r="BP133" s="281">
        <f t="shared" si="188"/>
        <v>11900</v>
      </c>
      <c r="BQ133" s="278" t="str">
        <f>+IF(BN133=0,"NO OFERTADO",IF(BN133&lt;=($F133*(1+$GE$4)),"CUMPLE","NO CUMPLE"))</f>
        <v>CUMPLE</v>
      </c>
      <c r="BR133" s="278" t="str">
        <f>VLOOKUP(B133,'[1]ANEXO TECNICO'!$B$3:$P$334,15,0)</f>
        <v>NO CUMPLE</v>
      </c>
      <c r="BS133" s="278" t="s">
        <v>743</v>
      </c>
      <c r="BT133" s="280"/>
      <c r="BU133" s="280"/>
      <c r="BV133" s="282"/>
      <c r="BW133" s="280"/>
      <c r="BX133" s="277">
        <v>0</v>
      </c>
      <c r="BY133" s="277">
        <f t="shared" si="189"/>
        <v>0</v>
      </c>
      <c r="BZ133" s="278" t="str">
        <f t="shared" si="190"/>
        <v>NO OFERTADO</v>
      </c>
      <c r="CA133" s="278"/>
      <c r="CB133" s="278" t="s">
        <v>743</v>
      </c>
      <c r="CC133" s="283"/>
      <c r="CD133" s="283"/>
      <c r="CE133" s="276"/>
      <c r="CF133" s="86">
        <f t="shared" si="322"/>
        <v>0</v>
      </c>
      <c r="CG133" s="277">
        <f t="shared" si="228"/>
        <v>0</v>
      </c>
      <c r="CH133" s="277">
        <f t="shared" si="191"/>
        <v>0</v>
      </c>
      <c r="CI133" s="278" t="str">
        <f t="shared" si="192"/>
        <v>NO OFERTADO</v>
      </c>
      <c r="CJ133" s="278"/>
      <c r="CK133" s="278" t="s">
        <v>743</v>
      </c>
      <c r="CL133" s="86"/>
      <c r="CM133" s="86"/>
      <c r="CN133" s="276"/>
      <c r="CO133" s="86">
        <f t="shared" si="323"/>
        <v>0</v>
      </c>
      <c r="CP133" s="277">
        <f t="shared" si="193"/>
        <v>0</v>
      </c>
      <c r="CQ133" s="277">
        <f t="shared" si="194"/>
        <v>0</v>
      </c>
      <c r="CR133" s="278" t="str">
        <f t="shared" si="195"/>
        <v>NO OFERTADO</v>
      </c>
      <c r="CS133" s="278"/>
      <c r="CT133" s="278" t="s">
        <v>743</v>
      </c>
      <c r="CU133" s="86"/>
      <c r="CV133" s="280"/>
      <c r="CW133" s="282"/>
      <c r="CX133" s="280">
        <f t="shared" si="324"/>
        <v>0</v>
      </c>
      <c r="CY133" s="281">
        <f t="shared" si="196"/>
        <v>0</v>
      </c>
      <c r="CZ133" s="281">
        <f t="shared" si="197"/>
        <v>0</v>
      </c>
      <c r="DA133" s="278" t="str">
        <f t="shared" si="198"/>
        <v>NO OFERTADO</v>
      </c>
      <c r="DB133" s="278"/>
      <c r="DC133" s="278" t="s">
        <v>743</v>
      </c>
      <c r="DD133" s="86"/>
      <c r="DE133" s="86"/>
      <c r="DF133" s="276"/>
      <c r="DG133" s="86">
        <f t="shared" si="325"/>
        <v>0</v>
      </c>
      <c r="DH133" s="277">
        <f t="shared" si="199"/>
        <v>0</v>
      </c>
      <c r="DI133" s="277">
        <f t="shared" si="229"/>
        <v>0</v>
      </c>
      <c r="DJ133" s="278" t="str">
        <f t="shared" si="230"/>
        <v>NO OFERTADO</v>
      </c>
      <c r="DK133" s="278"/>
      <c r="DL133" s="278" t="s">
        <v>743</v>
      </c>
      <c r="DM133" s="86"/>
      <c r="DN133" s="86"/>
      <c r="DO133" s="276"/>
      <c r="DP133" s="86">
        <v>0</v>
      </c>
      <c r="DQ133" s="277">
        <f t="shared" si="200"/>
        <v>0</v>
      </c>
      <c r="DR133" s="277">
        <f t="shared" si="201"/>
        <v>0</v>
      </c>
      <c r="DS133" s="278" t="str">
        <f t="shared" si="202"/>
        <v>NO OFERTADO</v>
      </c>
      <c r="DT133" s="278"/>
      <c r="DU133" s="278" t="s">
        <v>743</v>
      </c>
      <c r="DV133" s="86"/>
      <c r="DW133" s="86"/>
      <c r="DX133" s="279"/>
      <c r="DY133" s="86">
        <f t="shared" si="326"/>
        <v>0</v>
      </c>
      <c r="DZ133" s="277">
        <f t="shared" si="203"/>
        <v>0</v>
      </c>
      <c r="EA133" s="277">
        <f t="shared" si="231"/>
        <v>0</v>
      </c>
      <c r="EB133" s="278" t="str">
        <f t="shared" si="204"/>
        <v>NO OFERTADO</v>
      </c>
      <c r="EC133" s="278"/>
      <c r="ED133" s="278" t="s">
        <v>743</v>
      </c>
      <c r="EE133" s="86" t="s">
        <v>953</v>
      </c>
      <c r="EF133" s="86">
        <v>0</v>
      </c>
      <c r="EG133" s="279">
        <v>0</v>
      </c>
      <c r="EH133" s="86">
        <f t="shared" si="327"/>
        <v>0</v>
      </c>
      <c r="EI133" s="277">
        <f t="shared" si="205"/>
        <v>0</v>
      </c>
      <c r="EJ133" s="277">
        <f t="shared" si="241"/>
        <v>0</v>
      </c>
      <c r="EK133" s="278" t="str">
        <f t="shared" si="206"/>
        <v>NO OFERTADO</v>
      </c>
      <c r="EL133" s="278" t="s">
        <v>978</v>
      </c>
      <c r="EM133" s="278" t="s">
        <v>743</v>
      </c>
      <c r="EN133" s="86"/>
      <c r="EO133" s="86"/>
      <c r="EP133" s="276"/>
      <c r="EQ133" s="86">
        <v>0</v>
      </c>
      <c r="ER133" s="277">
        <f t="shared" si="207"/>
        <v>0</v>
      </c>
      <c r="ES133" s="277">
        <f t="shared" si="208"/>
        <v>0</v>
      </c>
      <c r="ET133" s="278" t="str">
        <f t="shared" si="209"/>
        <v>NO OFERTADO</v>
      </c>
      <c r="EU133" s="278"/>
      <c r="EV133" s="278" t="s">
        <v>743</v>
      </c>
      <c r="EW133" s="86">
        <v>0</v>
      </c>
      <c r="EX133" s="86">
        <v>0</v>
      </c>
      <c r="EY133" s="276">
        <v>0</v>
      </c>
      <c r="EZ133" s="86">
        <v>0</v>
      </c>
      <c r="FA133" s="277">
        <f t="shared" si="210"/>
        <v>0</v>
      </c>
      <c r="FB133" s="277">
        <f t="shared" si="211"/>
        <v>0</v>
      </c>
      <c r="FC133" s="278" t="str">
        <f t="shared" si="212"/>
        <v>NO OFERTADO</v>
      </c>
      <c r="FD133" s="278"/>
      <c r="FE133" s="278" t="s">
        <v>743</v>
      </c>
      <c r="FF133" s="86">
        <v>0</v>
      </c>
      <c r="FG133" s="86"/>
      <c r="FH133" s="279">
        <v>0</v>
      </c>
      <c r="FI133" s="86">
        <v>0</v>
      </c>
      <c r="FJ133" s="277">
        <f t="shared" si="213"/>
        <v>0</v>
      </c>
      <c r="FK133" s="277">
        <f t="shared" si="232"/>
        <v>0</v>
      </c>
      <c r="FL133" s="278" t="str">
        <f t="shared" si="214"/>
        <v>NO OFERTADO</v>
      </c>
      <c r="FM133" s="278"/>
      <c r="FN133" s="278" t="s">
        <v>743</v>
      </c>
      <c r="FO133" s="86"/>
      <c r="FP133" s="86"/>
      <c r="FQ133" s="279"/>
      <c r="FR133" s="86">
        <f t="shared" si="328"/>
        <v>0</v>
      </c>
      <c r="FS133" s="277">
        <f t="shared" si="215"/>
        <v>0</v>
      </c>
      <c r="FT133" s="277">
        <f t="shared" si="216"/>
        <v>0</v>
      </c>
      <c r="FU133" s="278" t="str">
        <f t="shared" si="217"/>
        <v>NO OFERTADO</v>
      </c>
      <c r="FV133" s="278">
        <v>0</v>
      </c>
      <c r="FW133" s="278" t="s">
        <v>743</v>
      </c>
      <c r="FX133" s="86" t="s">
        <v>814</v>
      </c>
      <c r="FY133" s="86">
        <f t="shared" ref="FY133:FY140" si="329">+GA133/1.19</f>
        <v>5321.0084033613448</v>
      </c>
      <c r="FZ133" s="279">
        <f t="shared" ref="FZ133:FZ140" si="330">+FY133*0.19</f>
        <v>1010.9915966386556</v>
      </c>
      <c r="GA133" s="86">
        <v>6332</v>
      </c>
      <c r="GB133" s="277">
        <f t="shared" si="218"/>
        <v>6332</v>
      </c>
      <c r="GC133" s="277">
        <f t="shared" si="219"/>
        <v>12664</v>
      </c>
      <c r="GD133" s="278" t="str">
        <f t="shared" si="220"/>
        <v>CUMPLE</v>
      </c>
      <c r="GE133" s="278" t="s">
        <v>828</v>
      </c>
      <c r="GF133" s="278" t="s">
        <v>822</v>
      </c>
      <c r="GG133" s="25"/>
    </row>
    <row r="134" spans="1:189" s="19" customFormat="1" x14ac:dyDescent="0.2">
      <c r="A134" s="290">
        <v>125</v>
      </c>
      <c r="B134" s="78" t="s">
        <v>172</v>
      </c>
      <c r="C134" s="77" t="s">
        <v>504</v>
      </c>
      <c r="D134" s="123">
        <v>1</v>
      </c>
      <c r="E134" s="309" t="s">
        <v>32</v>
      </c>
      <c r="F134" s="315">
        <v>3601</v>
      </c>
      <c r="G134" s="123">
        <v>3</v>
      </c>
      <c r="H134" s="86">
        <f t="shared" si="221"/>
        <v>10803</v>
      </c>
      <c r="I134" s="86"/>
      <c r="J134" s="86"/>
      <c r="K134" s="279">
        <f t="shared" si="319"/>
        <v>0</v>
      </c>
      <c r="L134" s="86">
        <f t="shared" si="222"/>
        <v>0</v>
      </c>
      <c r="M134" s="277">
        <f t="shared" si="174"/>
        <v>0</v>
      </c>
      <c r="N134" s="277">
        <f t="shared" si="223"/>
        <v>0</v>
      </c>
      <c r="O134" s="278" t="str">
        <f t="shared" si="175"/>
        <v>NO OFERTADO</v>
      </c>
      <c r="P134" s="278"/>
      <c r="Q134" s="278" t="s">
        <v>743</v>
      </c>
      <c r="R134" s="278"/>
      <c r="S134" s="86"/>
      <c r="T134" s="279"/>
      <c r="U134" s="86"/>
      <c r="V134" s="277">
        <f t="shared" si="176"/>
        <v>0</v>
      </c>
      <c r="W134" s="277">
        <f t="shared" si="224"/>
        <v>0</v>
      </c>
      <c r="X134" s="278" t="str">
        <f t="shared" si="177"/>
        <v>NO OFERTADO</v>
      </c>
      <c r="Y134" s="278">
        <v>0</v>
      </c>
      <c r="Z134" s="314" t="s">
        <v>743</v>
      </c>
      <c r="AA134" s="311" t="s">
        <v>935</v>
      </c>
      <c r="AB134" s="86">
        <v>5227</v>
      </c>
      <c r="AC134" s="279">
        <v>993</v>
      </c>
      <c r="AD134" s="285">
        <f t="shared" si="243"/>
        <v>6220</v>
      </c>
      <c r="AE134" s="277">
        <f t="shared" si="296"/>
        <v>6220</v>
      </c>
      <c r="AF134" s="277">
        <f t="shared" si="178"/>
        <v>18660</v>
      </c>
      <c r="AG134" s="278" t="str">
        <f t="shared" si="179"/>
        <v>NO CUMPLE</v>
      </c>
      <c r="AH134" s="278" t="s">
        <v>828</v>
      </c>
      <c r="AI134" s="278" t="s">
        <v>743</v>
      </c>
      <c r="AJ134" s="86"/>
      <c r="AK134" s="86"/>
      <c r="AL134" s="279"/>
      <c r="AM134" s="86">
        <f t="shared" si="225"/>
        <v>0</v>
      </c>
      <c r="AN134" s="277">
        <f t="shared" si="180"/>
        <v>0</v>
      </c>
      <c r="AO134" s="277">
        <f t="shared" si="181"/>
        <v>0</v>
      </c>
      <c r="AP134" s="278" t="str">
        <f t="shared" si="182"/>
        <v>NO OFERTADO</v>
      </c>
      <c r="AQ134" s="278"/>
      <c r="AR134" s="278" t="s">
        <v>743</v>
      </c>
      <c r="AS134" s="86" t="s">
        <v>756</v>
      </c>
      <c r="AT134" s="86">
        <v>3350</v>
      </c>
      <c r="AU134" s="279">
        <v>637</v>
      </c>
      <c r="AV134" s="86">
        <f>+AT134+AU134</f>
        <v>3987</v>
      </c>
      <c r="AW134" s="277">
        <f t="shared" si="183"/>
        <v>3987</v>
      </c>
      <c r="AX134" s="277">
        <f t="shared" si="244"/>
        <v>11961</v>
      </c>
      <c r="AY134" s="278" t="str">
        <f t="shared" si="184"/>
        <v>CUMPLE</v>
      </c>
      <c r="AZ134" s="278" t="s">
        <v>828</v>
      </c>
      <c r="BA134" s="278" t="s">
        <v>822</v>
      </c>
      <c r="BB134" s="86" t="s">
        <v>991</v>
      </c>
      <c r="BC134" s="86">
        <v>3601.0000000000005</v>
      </c>
      <c r="BD134" s="279">
        <v>684.19</v>
      </c>
      <c r="BE134" s="86">
        <f t="shared" si="226"/>
        <v>4285.1900000000005</v>
      </c>
      <c r="BF134" s="277">
        <f t="shared" si="185"/>
        <v>4285.1900000000005</v>
      </c>
      <c r="BG134" s="277">
        <f t="shared" si="227"/>
        <v>12855.570000000002</v>
      </c>
      <c r="BH134" s="278" t="str">
        <f t="shared" si="186"/>
        <v>CUMPLE</v>
      </c>
      <c r="BI134" s="278" t="s">
        <v>828</v>
      </c>
      <c r="BJ134" s="278" t="s">
        <v>822</v>
      </c>
      <c r="BK134" s="86"/>
      <c r="BL134" s="86"/>
      <c r="BM134" s="276"/>
      <c r="BN134" s="280">
        <f>+BL134+BM134</f>
        <v>0</v>
      </c>
      <c r="BO134" s="281">
        <f t="shared" si="187"/>
        <v>0</v>
      </c>
      <c r="BP134" s="281">
        <f t="shared" si="188"/>
        <v>0</v>
      </c>
      <c r="BQ134" s="278" t="str">
        <f t="shared" ref="BQ134:BQ197" si="331">+IF(BN134=0,"NO OFERTADO",IF(BN134&lt;=($F134*(1+$KI$4)),"CUMPLE","NO CUMPLE"))</f>
        <v>NO OFERTADO</v>
      </c>
      <c r="BR134" s="278">
        <f>VLOOKUP(B134,'[1]ANEXO TECNICO'!$B$3:$P$334,15,0)</f>
        <v>0</v>
      </c>
      <c r="BS134" s="278" t="s">
        <v>743</v>
      </c>
      <c r="BT134" s="280"/>
      <c r="BU134" s="280"/>
      <c r="BV134" s="282"/>
      <c r="BW134" s="280"/>
      <c r="BX134" s="277">
        <v>0</v>
      </c>
      <c r="BY134" s="277">
        <f t="shared" si="189"/>
        <v>0</v>
      </c>
      <c r="BZ134" s="278" t="str">
        <f t="shared" si="190"/>
        <v>NO OFERTADO</v>
      </c>
      <c r="CA134" s="278"/>
      <c r="CB134" s="278" t="s">
        <v>743</v>
      </c>
      <c r="CC134" s="283"/>
      <c r="CD134" s="283"/>
      <c r="CE134" s="276">
        <f>+CD134*0.19</f>
        <v>0</v>
      </c>
      <c r="CF134" s="86">
        <f>+CD134+CE134</f>
        <v>0</v>
      </c>
      <c r="CG134" s="277">
        <f t="shared" si="228"/>
        <v>0</v>
      </c>
      <c r="CH134" s="277">
        <f t="shared" si="191"/>
        <v>0</v>
      </c>
      <c r="CI134" s="278" t="str">
        <f t="shared" si="192"/>
        <v>NO OFERTADO</v>
      </c>
      <c r="CJ134" s="278"/>
      <c r="CK134" s="278" t="s">
        <v>743</v>
      </c>
      <c r="CL134" s="86"/>
      <c r="CM134" s="86"/>
      <c r="CN134" s="276"/>
      <c r="CO134" s="86">
        <f>+CM134+CN134</f>
        <v>0</v>
      </c>
      <c r="CP134" s="277">
        <f t="shared" si="193"/>
        <v>0</v>
      </c>
      <c r="CQ134" s="277">
        <f t="shared" si="194"/>
        <v>0</v>
      </c>
      <c r="CR134" s="278" t="str">
        <f t="shared" si="195"/>
        <v>NO OFERTADO</v>
      </c>
      <c r="CS134" s="278"/>
      <c r="CT134" s="278" t="s">
        <v>743</v>
      </c>
      <c r="CU134" s="86"/>
      <c r="CV134" s="280"/>
      <c r="CW134" s="282">
        <f>+CV134*0.19</f>
        <v>0</v>
      </c>
      <c r="CX134" s="280">
        <f>+CV134+CW134</f>
        <v>0</v>
      </c>
      <c r="CY134" s="281">
        <f t="shared" si="196"/>
        <v>0</v>
      </c>
      <c r="CZ134" s="281">
        <f t="shared" si="197"/>
        <v>0</v>
      </c>
      <c r="DA134" s="278" t="str">
        <f t="shared" si="198"/>
        <v>NO OFERTADO</v>
      </c>
      <c r="DB134" s="278"/>
      <c r="DC134" s="278" t="s">
        <v>743</v>
      </c>
      <c r="DD134" s="86"/>
      <c r="DE134" s="86"/>
      <c r="DF134" s="276"/>
      <c r="DG134" s="86">
        <f>+DE134+DF134</f>
        <v>0</v>
      </c>
      <c r="DH134" s="277">
        <f t="shared" si="199"/>
        <v>0</v>
      </c>
      <c r="DI134" s="277">
        <f t="shared" si="229"/>
        <v>0</v>
      </c>
      <c r="DJ134" s="278" t="str">
        <f t="shared" si="230"/>
        <v>NO OFERTADO</v>
      </c>
      <c r="DK134" s="278"/>
      <c r="DL134" s="278" t="s">
        <v>743</v>
      </c>
      <c r="DM134" s="86"/>
      <c r="DN134" s="86"/>
      <c r="DO134" s="276"/>
      <c r="DP134" s="86">
        <v>0</v>
      </c>
      <c r="DQ134" s="277">
        <f t="shared" si="200"/>
        <v>0</v>
      </c>
      <c r="DR134" s="277">
        <f t="shared" si="201"/>
        <v>0</v>
      </c>
      <c r="DS134" s="278" t="str">
        <f t="shared" si="202"/>
        <v>NO OFERTADO</v>
      </c>
      <c r="DT134" s="278"/>
      <c r="DU134" s="278" t="s">
        <v>743</v>
      </c>
      <c r="DV134" s="86" t="s">
        <v>44</v>
      </c>
      <c r="DW134" s="280">
        <v>5391</v>
      </c>
      <c r="DX134" s="288">
        <v>1024.29</v>
      </c>
      <c r="DY134" s="280">
        <f>+DW134+DX134</f>
        <v>6415.29</v>
      </c>
      <c r="DZ134" s="281">
        <f t="shared" si="203"/>
        <v>6415.29</v>
      </c>
      <c r="EA134" s="281">
        <f t="shared" si="231"/>
        <v>19245.87</v>
      </c>
      <c r="EB134" s="278" t="str">
        <f t="shared" si="204"/>
        <v>NO CUMPLE</v>
      </c>
      <c r="EC134" s="278" t="s">
        <v>829</v>
      </c>
      <c r="ED134" s="278" t="s">
        <v>743</v>
      </c>
      <c r="EE134" s="86" t="s">
        <v>956</v>
      </c>
      <c r="EF134" s="86">
        <v>3705.042016806723</v>
      </c>
      <c r="EG134" s="279">
        <v>703.95798319327741</v>
      </c>
      <c r="EH134" s="86">
        <f>+EF134+EG134</f>
        <v>4409</v>
      </c>
      <c r="EI134" s="277">
        <f t="shared" si="205"/>
        <v>4409</v>
      </c>
      <c r="EJ134" s="277">
        <f t="shared" si="241"/>
        <v>13227</v>
      </c>
      <c r="EK134" s="278" t="str">
        <f t="shared" si="206"/>
        <v>NO CUMPLE</v>
      </c>
      <c r="EL134" s="278" t="s">
        <v>828</v>
      </c>
      <c r="EM134" s="278" t="s">
        <v>743</v>
      </c>
      <c r="EN134" s="86"/>
      <c r="EO134" s="86"/>
      <c r="EP134" s="276"/>
      <c r="EQ134" s="86">
        <v>0</v>
      </c>
      <c r="ER134" s="277">
        <f t="shared" si="207"/>
        <v>0</v>
      </c>
      <c r="ES134" s="277">
        <f t="shared" si="208"/>
        <v>0</v>
      </c>
      <c r="ET134" s="278" t="str">
        <f t="shared" si="209"/>
        <v>NO OFERTADO</v>
      </c>
      <c r="EU134" s="278"/>
      <c r="EV134" s="278" t="s">
        <v>743</v>
      </c>
      <c r="EW134" s="86">
        <v>0</v>
      </c>
      <c r="EX134" s="86">
        <v>0</v>
      </c>
      <c r="EY134" s="276">
        <v>0</v>
      </c>
      <c r="EZ134" s="86">
        <v>0</v>
      </c>
      <c r="FA134" s="277">
        <f t="shared" si="210"/>
        <v>0</v>
      </c>
      <c r="FB134" s="277">
        <f t="shared" si="211"/>
        <v>0</v>
      </c>
      <c r="FC134" s="278" t="str">
        <f t="shared" si="212"/>
        <v>NO OFERTADO</v>
      </c>
      <c r="FD134" s="278"/>
      <c r="FE134" s="278" t="s">
        <v>743</v>
      </c>
      <c r="FF134" s="86">
        <v>0</v>
      </c>
      <c r="FG134" s="86"/>
      <c r="FH134" s="279">
        <v>0</v>
      </c>
      <c r="FI134" s="86">
        <v>0</v>
      </c>
      <c r="FJ134" s="277">
        <f t="shared" si="213"/>
        <v>0</v>
      </c>
      <c r="FK134" s="277">
        <f t="shared" si="232"/>
        <v>0</v>
      </c>
      <c r="FL134" s="278" t="str">
        <f t="shared" si="214"/>
        <v>NO OFERTADO</v>
      </c>
      <c r="FM134" s="278"/>
      <c r="FN134" s="278" t="s">
        <v>743</v>
      </c>
      <c r="FO134" s="86" t="s">
        <v>44</v>
      </c>
      <c r="FP134" s="86">
        <v>4800</v>
      </c>
      <c r="FQ134" s="279">
        <v>912</v>
      </c>
      <c r="FR134" s="86">
        <f>+FP134+FQ134</f>
        <v>5712</v>
      </c>
      <c r="FS134" s="277">
        <f t="shared" si="215"/>
        <v>5712</v>
      </c>
      <c r="FT134" s="277">
        <f t="shared" si="216"/>
        <v>17136</v>
      </c>
      <c r="FU134" s="278" t="str">
        <f t="shared" si="217"/>
        <v>NO CUMPLE</v>
      </c>
      <c r="FV134" s="278" t="s">
        <v>828</v>
      </c>
      <c r="FW134" s="278" t="s">
        <v>743</v>
      </c>
      <c r="FX134" s="86" t="s">
        <v>44</v>
      </c>
      <c r="FY134" s="86">
        <f t="shared" si="329"/>
        <v>6872.2689075630251</v>
      </c>
      <c r="FZ134" s="279">
        <f t="shared" si="330"/>
        <v>1305.7310924369747</v>
      </c>
      <c r="GA134" s="86">
        <v>8178</v>
      </c>
      <c r="GB134" s="277">
        <f t="shared" si="218"/>
        <v>8178</v>
      </c>
      <c r="GC134" s="277">
        <f t="shared" si="219"/>
        <v>24534</v>
      </c>
      <c r="GD134" s="278" t="str">
        <f t="shared" si="220"/>
        <v>NO CUMPLE</v>
      </c>
      <c r="GE134" s="278" t="s">
        <v>828</v>
      </c>
      <c r="GF134" s="278" t="s">
        <v>743</v>
      </c>
      <c r="GG134" s="25"/>
    </row>
    <row r="135" spans="1:189" s="19" customFormat="1" x14ac:dyDescent="0.2">
      <c r="A135" s="290">
        <v>126</v>
      </c>
      <c r="B135" s="78" t="s">
        <v>173</v>
      </c>
      <c r="C135" s="77" t="s">
        <v>505</v>
      </c>
      <c r="D135" s="123">
        <v>1</v>
      </c>
      <c r="E135" s="309" t="s">
        <v>32</v>
      </c>
      <c r="F135" s="315">
        <v>3601</v>
      </c>
      <c r="G135" s="123">
        <v>11</v>
      </c>
      <c r="H135" s="86">
        <f t="shared" si="221"/>
        <v>39611</v>
      </c>
      <c r="I135" s="86"/>
      <c r="J135" s="86"/>
      <c r="K135" s="279">
        <f t="shared" si="319"/>
        <v>0</v>
      </c>
      <c r="L135" s="86">
        <f t="shared" si="222"/>
        <v>0</v>
      </c>
      <c r="M135" s="277">
        <f t="shared" si="174"/>
        <v>0</v>
      </c>
      <c r="N135" s="277">
        <f t="shared" si="223"/>
        <v>0</v>
      </c>
      <c r="O135" s="278" t="str">
        <f t="shared" si="175"/>
        <v>NO OFERTADO</v>
      </c>
      <c r="P135" s="278"/>
      <c r="Q135" s="278" t="s">
        <v>743</v>
      </c>
      <c r="R135" s="278" t="s">
        <v>44</v>
      </c>
      <c r="S135" s="284">
        <v>6300</v>
      </c>
      <c r="T135" s="279">
        <v>1197</v>
      </c>
      <c r="U135" s="86">
        <v>7497</v>
      </c>
      <c r="V135" s="277">
        <f t="shared" si="176"/>
        <v>7497</v>
      </c>
      <c r="W135" s="277">
        <f t="shared" si="224"/>
        <v>82467</v>
      </c>
      <c r="X135" s="278" t="str">
        <f t="shared" si="177"/>
        <v>NO CUMPLE</v>
      </c>
      <c r="Y135" s="278" t="s">
        <v>828</v>
      </c>
      <c r="Z135" s="314" t="s">
        <v>743</v>
      </c>
      <c r="AA135" s="311" t="s">
        <v>935</v>
      </c>
      <c r="AB135" s="86">
        <v>5227</v>
      </c>
      <c r="AC135" s="279">
        <v>993</v>
      </c>
      <c r="AD135" s="285">
        <f t="shared" si="243"/>
        <v>6220</v>
      </c>
      <c r="AE135" s="277">
        <f t="shared" si="296"/>
        <v>6220</v>
      </c>
      <c r="AF135" s="277">
        <f t="shared" si="178"/>
        <v>68420</v>
      </c>
      <c r="AG135" s="278" t="str">
        <f t="shared" si="179"/>
        <v>NO CUMPLE</v>
      </c>
      <c r="AH135" s="278" t="s">
        <v>828</v>
      </c>
      <c r="AI135" s="278" t="s">
        <v>743</v>
      </c>
      <c r="AJ135" s="86"/>
      <c r="AK135" s="86"/>
      <c r="AL135" s="279"/>
      <c r="AM135" s="86">
        <f t="shared" si="225"/>
        <v>0</v>
      </c>
      <c r="AN135" s="277">
        <f t="shared" si="180"/>
        <v>0</v>
      </c>
      <c r="AO135" s="277">
        <f t="shared" si="181"/>
        <v>0</v>
      </c>
      <c r="AP135" s="278" t="str">
        <f t="shared" si="182"/>
        <v>NO OFERTADO</v>
      </c>
      <c r="AQ135" s="278"/>
      <c r="AR135" s="278" t="s">
        <v>743</v>
      </c>
      <c r="AS135" s="86" t="s">
        <v>756</v>
      </c>
      <c r="AT135" s="86">
        <v>3350</v>
      </c>
      <c r="AU135" s="279">
        <v>637</v>
      </c>
      <c r="AV135" s="86">
        <f>+AT135+AU135</f>
        <v>3987</v>
      </c>
      <c r="AW135" s="277">
        <f t="shared" si="183"/>
        <v>3987</v>
      </c>
      <c r="AX135" s="277">
        <f t="shared" si="244"/>
        <v>43857</v>
      </c>
      <c r="AY135" s="278" t="str">
        <f t="shared" si="184"/>
        <v>CUMPLE</v>
      </c>
      <c r="AZ135" s="278" t="s">
        <v>828</v>
      </c>
      <c r="BA135" s="278" t="s">
        <v>822</v>
      </c>
      <c r="BB135" s="86" t="s">
        <v>991</v>
      </c>
      <c r="BC135" s="86">
        <v>3601.0000000000005</v>
      </c>
      <c r="BD135" s="279">
        <v>684.19</v>
      </c>
      <c r="BE135" s="86">
        <f t="shared" si="226"/>
        <v>4285.1900000000005</v>
      </c>
      <c r="BF135" s="277">
        <f t="shared" si="185"/>
        <v>4285.1900000000005</v>
      </c>
      <c r="BG135" s="277">
        <f t="shared" si="227"/>
        <v>47137.090000000004</v>
      </c>
      <c r="BH135" s="278" t="str">
        <f t="shared" si="186"/>
        <v>CUMPLE</v>
      </c>
      <c r="BI135" s="278" t="s">
        <v>828</v>
      </c>
      <c r="BJ135" s="278" t="s">
        <v>822</v>
      </c>
      <c r="BK135" s="86"/>
      <c r="BL135" s="86"/>
      <c r="BM135" s="276"/>
      <c r="BN135" s="280">
        <f>+BL135+BM135</f>
        <v>0</v>
      </c>
      <c r="BO135" s="281">
        <f t="shared" si="187"/>
        <v>0</v>
      </c>
      <c r="BP135" s="281">
        <f t="shared" si="188"/>
        <v>0</v>
      </c>
      <c r="BQ135" s="278" t="str">
        <f t="shared" si="331"/>
        <v>NO OFERTADO</v>
      </c>
      <c r="BR135" s="278">
        <f>VLOOKUP(B135,'[1]ANEXO TECNICO'!$B$3:$P$334,15,0)</f>
        <v>0</v>
      </c>
      <c r="BS135" s="278" t="s">
        <v>743</v>
      </c>
      <c r="BT135" s="280"/>
      <c r="BU135" s="280"/>
      <c r="BV135" s="282"/>
      <c r="BW135" s="280"/>
      <c r="BX135" s="277">
        <v>0</v>
      </c>
      <c r="BY135" s="277">
        <f t="shared" si="189"/>
        <v>0</v>
      </c>
      <c r="BZ135" s="278" t="str">
        <f t="shared" si="190"/>
        <v>NO OFERTADO</v>
      </c>
      <c r="CA135" s="278"/>
      <c r="CB135" s="278" t="s">
        <v>743</v>
      </c>
      <c r="CC135" s="283"/>
      <c r="CD135" s="283"/>
      <c r="CE135" s="276">
        <f>+CD135*0.19</f>
        <v>0</v>
      </c>
      <c r="CF135" s="86">
        <f>+CD135+CE135</f>
        <v>0</v>
      </c>
      <c r="CG135" s="277">
        <f t="shared" si="228"/>
        <v>0</v>
      </c>
      <c r="CH135" s="277">
        <f t="shared" si="191"/>
        <v>0</v>
      </c>
      <c r="CI135" s="278" t="str">
        <f t="shared" si="192"/>
        <v>NO OFERTADO</v>
      </c>
      <c r="CJ135" s="278"/>
      <c r="CK135" s="278" t="s">
        <v>743</v>
      </c>
      <c r="CL135" s="86"/>
      <c r="CM135" s="86"/>
      <c r="CN135" s="276"/>
      <c r="CO135" s="86">
        <f>+CM135+CN135</f>
        <v>0</v>
      </c>
      <c r="CP135" s="277">
        <f t="shared" si="193"/>
        <v>0</v>
      </c>
      <c r="CQ135" s="277">
        <f t="shared" si="194"/>
        <v>0</v>
      </c>
      <c r="CR135" s="278" t="str">
        <f t="shared" si="195"/>
        <v>NO OFERTADO</v>
      </c>
      <c r="CS135" s="278"/>
      <c r="CT135" s="278" t="s">
        <v>743</v>
      </c>
      <c r="CU135" s="86"/>
      <c r="CV135" s="280"/>
      <c r="CW135" s="282">
        <f>+CV135*0.19</f>
        <v>0</v>
      </c>
      <c r="CX135" s="280">
        <f>+CV135+CW135</f>
        <v>0</v>
      </c>
      <c r="CY135" s="281">
        <f t="shared" si="196"/>
        <v>0</v>
      </c>
      <c r="CZ135" s="281">
        <f t="shared" si="197"/>
        <v>0</v>
      </c>
      <c r="DA135" s="278" t="str">
        <f t="shared" si="198"/>
        <v>NO OFERTADO</v>
      </c>
      <c r="DB135" s="278"/>
      <c r="DC135" s="278" t="s">
        <v>743</v>
      </c>
      <c r="DD135" s="86"/>
      <c r="DE135" s="86"/>
      <c r="DF135" s="276"/>
      <c r="DG135" s="86">
        <f>+DE135+DF135</f>
        <v>0</v>
      </c>
      <c r="DH135" s="277">
        <f t="shared" si="199"/>
        <v>0</v>
      </c>
      <c r="DI135" s="277">
        <f t="shared" si="229"/>
        <v>0</v>
      </c>
      <c r="DJ135" s="278" t="str">
        <f t="shared" si="230"/>
        <v>NO OFERTADO</v>
      </c>
      <c r="DK135" s="278"/>
      <c r="DL135" s="278" t="s">
        <v>743</v>
      </c>
      <c r="DM135" s="86"/>
      <c r="DN135" s="86"/>
      <c r="DO135" s="276"/>
      <c r="DP135" s="86">
        <v>0</v>
      </c>
      <c r="DQ135" s="277">
        <f t="shared" si="200"/>
        <v>0</v>
      </c>
      <c r="DR135" s="277">
        <f t="shared" si="201"/>
        <v>0</v>
      </c>
      <c r="DS135" s="278" t="str">
        <f t="shared" si="202"/>
        <v>NO OFERTADO</v>
      </c>
      <c r="DT135" s="278"/>
      <c r="DU135" s="278" t="s">
        <v>743</v>
      </c>
      <c r="DV135" s="86" t="s">
        <v>44</v>
      </c>
      <c r="DW135" s="280">
        <v>5391</v>
      </c>
      <c r="DX135" s="288">
        <v>1024.29</v>
      </c>
      <c r="DY135" s="280">
        <f>+DW135+DX135</f>
        <v>6415.29</v>
      </c>
      <c r="DZ135" s="281">
        <f t="shared" si="203"/>
        <v>6415.29</v>
      </c>
      <c r="EA135" s="281">
        <f t="shared" si="231"/>
        <v>70568.19</v>
      </c>
      <c r="EB135" s="278" t="str">
        <f t="shared" si="204"/>
        <v>NO CUMPLE</v>
      </c>
      <c r="EC135" s="278" t="s">
        <v>829</v>
      </c>
      <c r="ED135" s="278" t="s">
        <v>743</v>
      </c>
      <c r="EE135" s="86" t="s">
        <v>956</v>
      </c>
      <c r="EF135" s="86">
        <v>3705.042016806723</v>
      </c>
      <c r="EG135" s="279">
        <v>703.95798319327741</v>
      </c>
      <c r="EH135" s="86">
        <f>+EF135+EG135</f>
        <v>4409</v>
      </c>
      <c r="EI135" s="277">
        <f t="shared" si="205"/>
        <v>4409</v>
      </c>
      <c r="EJ135" s="277">
        <f t="shared" si="241"/>
        <v>48499</v>
      </c>
      <c r="EK135" s="278" t="str">
        <f t="shared" si="206"/>
        <v>NO CUMPLE</v>
      </c>
      <c r="EL135" s="278" t="s">
        <v>828</v>
      </c>
      <c r="EM135" s="278" t="s">
        <v>743</v>
      </c>
      <c r="EN135" s="86"/>
      <c r="EO135" s="86"/>
      <c r="EP135" s="276"/>
      <c r="EQ135" s="86">
        <v>0</v>
      </c>
      <c r="ER135" s="277">
        <f t="shared" si="207"/>
        <v>0</v>
      </c>
      <c r="ES135" s="277">
        <f t="shared" si="208"/>
        <v>0</v>
      </c>
      <c r="ET135" s="278" t="str">
        <f t="shared" si="209"/>
        <v>NO OFERTADO</v>
      </c>
      <c r="EU135" s="278"/>
      <c r="EV135" s="278" t="s">
        <v>743</v>
      </c>
      <c r="EW135" s="86">
        <v>0</v>
      </c>
      <c r="EX135" s="86">
        <v>0</v>
      </c>
      <c r="EY135" s="276">
        <v>0</v>
      </c>
      <c r="EZ135" s="86">
        <v>0</v>
      </c>
      <c r="FA135" s="277">
        <f t="shared" si="210"/>
        <v>0</v>
      </c>
      <c r="FB135" s="277">
        <f t="shared" si="211"/>
        <v>0</v>
      </c>
      <c r="FC135" s="278" t="str">
        <f t="shared" si="212"/>
        <v>NO OFERTADO</v>
      </c>
      <c r="FD135" s="278"/>
      <c r="FE135" s="278" t="s">
        <v>743</v>
      </c>
      <c r="FF135" s="86">
        <v>0</v>
      </c>
      <c r="FG135" s="86"/>
      <c r="FH135" s="279">
        <v>0</v>
      </c>
      <c r="FI135" s="86">
        <v>0</v>
      </c>
      <c r="FJ135" s="277">
        <f t="shared" si="213"/>
        <v>0</v>
      </c>
      <c r="FK135" s="277">
        <f t="shared" si="232"/>
        <v>0</v>
      </c>
      <c r="FL135" s="278" t="str">
        <f t="shared" si="214"/>
        <v>NO OFERTADO</v>
      </c>
      <c r="FM135" s="278"/>
      <c r="FN135" s="278" t="s">
        <v>743</v>
      </c>
      <c r="FO135" s="86" t="s">
        <v>44</v>
      </c>
      <c r="FP135" s="86">
        <v>4900</v>
      </c>
      <c r="FQ135" s="279">
        <v>931</v>
      </c>
      <c r="FR135" s="86">
        <f>+FP135+FQ135</f>
        <v>5831</v>
      </c>
      <c r="FS135" s="277">
        <f t="shared" si="215"/>
        <v>5831</v>
      </c>
      <c r="FT135" s="277">
        <f t="shared" si="216"/>
        <v>64141</v>
      </c>
      <c r="FU135" s="278" t="str">
        <f t="shared" si="217"/>
        <v>NO CUMPLE</v>
      </c>
      <c r="FV135" s="278" t="s">
        <v>828</v>
      </c>
      <c r="FW135" s="278" t="s">
        <v>743</v>
      </c>
      <c r="FX135" s="86" t="s">
        <v>44</v>
      </c>
      <c r="FY135" s="86">
        <f t="shared" si="329"/>
        <v>6872.2689075630251</v>
      </c>
      <c r="FZ135" s="279">
        <f t="shared" si="330"/>
        <v>1305.7310924369747</v>
      </c>
      <c r="GA135" s="86">
        <v>8178</v>
      </c>
      <c r="GB135" s="277">
        <f t="shared" si="218"/>
        <v>8178</v>
      </c>
      <c r="GC135" s="277">
        <f t="shared" si="219"/>
        <v>89958</v>
      </c>
      <c r="GD135" s="278" t="str">
        <f t="shared" si="220"/>
        <v>NO CUMPLE</v>
      </c>
      <c r="GE135" s="278" t="s">
        <v>828</v>
      </c>
      <c r="GF135" s="278" t="s">
        <v>743</v>
      </c>
      <c r="GG135" s="25"/>
    </row>
    <row r="136" spans="1:189" s="19" customFormat="1" x14ac:dyDescent="0.2">
      <c r="A136" s="290">
        <v>127</v>
      </c>
      <c r="B136" s="78" t="s">
        <v>174</v>
      </c>
      <c r="C136" s="77" t="s">
        <v>506</v>
      </c>
      <c r="D136" s="123">
        <v>1</v>
      </c>
      <c r="E136" s="309" t="s">
        <v>32</v>
      </c>
      <c r="F136" s="315">
        <v>3601</v>
      </c>
      <c r="G136" s="123">
        <v>13</v>
      </c>
      <c r="H136" s="86">
        <f t="shared" si="221"/>
        <v>46813</v>
      </c>
      <c r="I136" s="86"/>
      <c r="J136" s="86"/>
      <c r="K136" s="279">
        <f t="shared" si="319"/>
        <v>0</v>
      </c>
      <c r="L136" s="86">
        <f t="shared" si="222"/>
        <v>0</v>
      </c>
      <c r="M136" s="277">
        <f t="shared" si="174"/>
        <v>0</v>
      </c>
      <c r="N136" s="277">
        <f t="shared" si="223"/>
        <v>0</v>
      </c>
      <c r="O136" s="278" t="str">
        <f t="shared" si="175"/>
        <v>NO OFERTADO</v>
      </c>
      <c r="P136" s="278"/>
      <c r="Q136" s="278" t="s">
        <v>743</v>
      </c>
      <c r="R136" s="278" t="s">
        <v>44</v>
      </c>
      <c r="S136" s="284">
        <v>5000</v>
      </c>
      <c r="T136" s="279">
        <v>950</v>
      </c>
      <c r="U136" s="86">
        <v>5950</v>
      </c>
      <c r="V136" s="277">
        <f t="shared" si="176"/>
        <v>5950</v>
      </c>
      <c r="W136" s="277">
        <f t="shared" si="224"/>
        <v>77350</v>
      </c>
      <c r="X136" s="278" t="str">
        <f t="shared" si="177"/>
        <v>NO CUMPLE</v>
      </c>
      <c r="Y136" s="278" t="s">
        <v>828</v>
      </c>
      <c r="Z136" s="314" t="s">
        <v>743</v>
      </c>
      <c r="AA136" s="311" t="s">
        <v>935</v>
      </c>
      <c r="AB136" s="86">
        <v>5227</v>
      </c>
      <c r="AC136" s="279">
        <v>993</v>
      </c>
      <c r="AD136" s="285">
        <f t="shared" si="243"/>
        <v>6220</v>
      </c>
      <c r="AE136" s="277">
        <f t="shared" si="296"/>
        <v>6220</v>
      </c>
      <c r="AF136" s="277">
        <f t="shared" si="178"/>
        <v>80860</v>
      </c>
      <c r="AG136" s="278" t="str">
        <f t="shared" si="179"/>
        <v>NO CUMPLE</v>
      </c>
      <c r="AH136" s="278" t="s">
        <v>828</v>
      </c>
      <c r="AI136" s="278" t="s">
        <v>743</v>
      </c>
      <c r="AJ136" s="86"/>
      <c r="AK136" s="86"/>
      <c r="AL136" s="279"/>
      <c r="AM136" s="86">
        <f t="shared" si="225"/>
        <v>0</v>
      </c>
      <c r="AN136" s="277">
        <f t="shared" si="180"/>
        <v>0</v>
      </c>
      <c r="AO136" s="277">
        <f t="shared" si="181"/>
        <v>0</v>
      </c>
      <c r="AP136" s="278" t="str">
        <f t="shared" si="182"/>
        <v>NO OFERTADO</v>
      </c>
      <c r="AQ136" s="278"/>
      <c r="AR136" s="278" t="s">
        <v>743</v>
      </c>
      <c r="AS136" s="86" t="s">
        <v>756</v>
      </c>
      <c r="AT136" s="86">
        <v>3350</v>
      </c>
      <c r="AU136" s="279">
        <v>637</v>
      </c>
      <c r="AV136" s="86">
        <f t="shared" ref="AV136:AV140" si="332">AT136+AU136</f>
        <v>3987</v>
      </c>
      <c r="AW136" s="277">
        <f t="shared" si="183"/>
        <v>3987</v>
      </c>
      <c r="AX136" s="277">
        <f t="shared" si="244"/>
        <v>51831</v>
      </c>
      <c r="AY136" s="278" t="str">
        <f t="shared" si="184"/>
        <v>CUMPLE</v>
      </c>
      <c r="AZ136" s="278" t="s">
        <v>828</v>
      </c>
      <c r="BA136" s="278" t="s">
        <v>822</v>
      </c>
      <c r="BB136" s="86" t="s">
        <v>991</v>
      </c>
      <c r="BC136" s="86">
        <v>3601.0000000000005</v>
      </c>
      <c r="BD136" s="279">
        <v>684.19</v>
      </c>
      <c r="BE136" s="86">
        <f t="shared" si="226"/>
        <v>4285.1900000000005</v>
      </c>
      <c r="BF136" s="277">
        <f t="shared" si="185"/>
        <v>4285.1900000000005</v>
      </c>
      <c r="BG136" s="277">
        <f t="shared" si="227"/>
        <v>55707.470000000008</v>
      </c>
      <c r="BH136" s="278" t="str">
        <f t="shared" si="186"/>
        <v>CUMPLE</v>
      </c>
      <c r="BI136" s="278" t="s">
        <v>828</v>
      </c>
      <c r="BJ136" s="278" t="s">
        <v>822</v>
      </c>
      <c r="BK136" s="86"/>
      <c r="BL136" s="86"/>
      <c r="BM136" s="276"/>
      <c r="BN136" s="280">
        <f t="shared" ref="BN136:BN140" si="333">BL136+BM136</f>
        <v>0</v>
      </c>
      <c r="BO136" s="281">
        <f t="shared" si="187"/>
        <v>0</v>
      </c>
      <c r="BP136" s="281">
        <f t="shared" si="188"/>
        <v>0</v>
      </c>
      <c r="BQ136" s="278" t="str">
        <f t="shared" si="331"/>
        <v>NO OFERTADO</v>
      </c>
      <c r="BR136" s="278">
        <f>VLOOKUP(B136,'[1]ANEXO TECNICO'!$B$3:$P$334,15,0)</f>
        <v>0</v>
      </c>
      <c r="BS136" s="278" t="s">
        <v>743</v>
      </c>
      <c r="BT136" s="280"/>
      <c r="BU136" s="280"/>
      <c r="BV136" s="282"/>
      <c r="BW136" s="280"/>
      <c r="BX136" s="277">
        <v>0</v>
      </c>
      <c r="BY136" s="277">
        <f t="shared" si="189"/>
        <v>0</v>
      </c>
      <c r="BZ136" s="278" t="str">
        <f t="shared" si="190"/>
        <v>NO OFERTADO</v>
      </c>
      <c r="CA136" s="278"/>
      <c r="CB136" s="278" t="s">
        <v>743</v>
      </c>
      <c r="CC136" s="283"/>
      <c r="CD136" s="283"/>
      <c r="CE136" s="276"/>
      <c r="CF136" s="86">
        <f t="shared" ref="CF136:CF140" si="334">CD136+CE136</f>
        <v>0</v>
      </c>
      <c r="CG136" s="277">
        <f t="shared" si="228"/>
        <v>0</v>
      </c>
      <c r="CH136" s="277">
        <f t="shared" si="191"/>
        <v>0</v>
      </c>
      <c r="CI136" s="278" t="str">
        <f t="shared" si="192"/>
        <v>NO OFERTADO</v>
      </c>
      <c r="CJ136" s="278"/>
      <c r="CK136" s="278" t="s">
        <v>743</v>
      </c>
      <c r="CL136" s="86"/>
      <c r="CM136" s="86"/>
      <c r="CN136" s="276"/>
      <c r="CO136" s="86">
        <f t="shared" ref="CO136:CO140" si="335">CM136+CN136</f>
        <v>0</v>
      </c>
      <c r="CP136" s="277">
        <f t="shared" si="193"/>
        <v>0</v>
      </c>
      <c r="CQ136" s="277">
        <f t="shared" si="194"/>
        <v>0</v>
      </c>
      <c r="CR136" s="278" t="str">
        <f t="shared" si="195"/>
        <v>NO OFERTADO</v>
      </c>
      <c r="CS136" s="278"/>
      <c r="CT136" s="278" t="s">
        <v>743</v>
      </c>
      <c r="CU136" s="86"/>
      <c r="CV136" s="280"/>
      <c r="CW136" s="282"/>
      <c r="CX136" s="280">
        <f t="shared" ref="CX136:CX140" si="336">CV136+CW136</f>
        <v>0</v>
      </c>
      <c r="CY136" s="281">
        <f t="shared" si="196"/>
        <v>0</v>
      </c>
      <c r="CZ136" s="281">
        <f t="shared" si="197"/>
        <v>0</v>
      </c>
      <c r="DA136" s="278" t="str">
        <f t="shared" si="198"/>
        <v>NO OFERTADO</v>
      </c>
      <c r="DB136" s="278"/>
      <c r="DC136" s="278" t="s">
        <v>743</v>
      </c>
      <c r="DD136" s="86"/>
      <c r="DE136" s="86"/>
      <c r="DF136" s="276"/>
      <c r="DG136" s="86">
        <f t="shared" ref="DG136:DG140" si="337">DE136+DF136</f>
        <v>0</v>
      </c>
      <c r="DH136" s="277">
        <f t="shared" si="199"/>
        <v>0</v>
      </c>
      <c r="DI136" s="277">
        <f t="shared" si="229"/>
        <v>0</v>
      </c>
      <c r="DJ136" s="278" t="str">
        <f t="shared" si="230"/>
        <v>NO OFERTADO</v>
      </c>
      <c r="DK136" s="278"/>
      <c r="DL136" s="278" t="s">
        <v>743</v>
      </c>
      <c r="DM136" s="86"/>
      <c r="DN136" s="86"/>
      <c r="DO136" s="276"/>
      <c r="DP136" s="86">
        <v>0</v>
      </c>
      <c r="DQ136" s="277">
        <f t="shared" si="200"/>
        <v>0</v>
      </c>
      <c r="DR136" s="277">
        <f t="shared" si="201"/>
        <v>0</v>
      </c>
      <c r="DS136" s="278" t="str">
        <f t="shared" si="202"/>
        <v>NO OFERTADO</v>
      </c>
      <c r="DT136" s="278"/>
      <c r="DU136" s="278" t="s">
        <v>743</v>
      </c>
      <c r="DV136" s="86" t="s">
        <v>44</v>
      </c>
      <c r="DW136" s="280">
        <v>5391</v>
      </c>
      <c r="DX136" s="288">
        <v>1024.29</v>
      </c>
      <c r="DY136" s="280">
        <f t="shared" ref="DY136:DY140" si="338">DW136+DX136</f>
        <v>6415.29</v>
      </c>
      <c r="DZ136" s="281">
        <f t="shared" si="203"/>
        <v>6415.29</v>
      </c>
      <c r="EA136" s="281">
        <f t="shared" si="231"/>
        <v>83398.77</v>
      </c>
      <c r="EB136" s="278" t="str">
        <f t="shared" si="204"/>
        <v>NO CUMPLE</v>
      </c>
      <c r="EC136" s="278" t="s">
        <v>829</v>
      </c>
      <c r="ED136" s="278" t="s">
        <v>743</v>
      </c>
      <c r="EE136" s="86" t="s">
        <v>956</v>
      </c>
      <c r="EF136" s="86">
        <v>3705.042016806723</v>
      </c>
      <c r="EG136" s="279">
        <v>703.95798319327741</v>
      </c>
      <c r="EH136" s="86">
        <f t="shared" ref="EH136:EH140" si="339">EF136+EG136</f>
        <v>4409</v>
      </c>
      <c r="EI136" s="277">
        <f t="shared" si="205"/>
        <v>4409</v>
      </c>
      <c r="EJ136" s="277">
        <f t="shared" si="241"/>
        <v>57317</v>
      </c>
      <c r="EK136" s="278" t="str">
        <f t="shared" si="206"/>
        <v>NO CUMPLE</v>
      </c>
      <c r="EL136" s="278" t="s">
        <v>828</v>
      </c>
      <c r="EM136" s="278" t="s">
        <v>743</v>
      </c>
      <c r="EN136" s="86"/>
      <c r="EO136" s="86"/>
      <c r="EP136" s="276"/>
      <c r="EQ136" s="86">
        <v>0</v>
      </c>
      <c r="ER136" s="277">
        <f t="shared" si="207"/>
        <v>0</v>
      </c>
      <c r="ES136" s="277">
        <f t="shared" si="208"/>
        <v>0</v>
      </c>
      <c r="ET136" s="278" t="str">
        <f t="shared" si="209"/>
        <v>NO OFERTADO</v>
      </c>
      <c r="EU136" s="278"/>
      <c r="EV136" s="278" t="s">
        <v>743</v>
      </c>
      <c r="EW136" s="86">
        <v>0</v>
      </c>
      <c r="EX136" s="86">
        <v>0</v>
      </c>
      <c r="EY136" s="276">
        <v>0</v>
      </c>
      <c r="EZ136" s="86">
        <v>0</v>
      </c>
      <c r="FA136" s="277">
        <f t="shared" si="210"/>
        <v>0</v>
      </c>
      <c r="FB136" s="277">
        <f t="shared" si="211"/>
        <v>0</v>
      </c>
      <c r="FC136" s="278" t="str">
        <f t="shared" si="212"/>
        <v>NO OFERTADO</v>
      </c>
      <c r="FD136" s="278"/>
      <c r="FE136" s="278" t="s">
        <v>743</v>
      </c>
      <c r="FF136" s="86">
        <v>0</v>
      </c>
      <c r="FG136" s="86"/>
      <c r="FH136" s="279">
        <v>0</v>
      </c>
      <c r="FI136" s="86">
        <v>0</v>
      </c>
      <c r="FJ136" s="277">
        <f t="shared" si="213"/>
        <v>0</v>
      </c>
      <c r="FK136" s="277">
        <f t="shared" si="232"/>
        <v>0</v>
      </c>
      <c r="FL136" s="278" t="str">
        <f t="shared" si="214"/>
        <v>NO OFERTADO</v>
      </c>
      <c r="FM136" s="278"/>
      <c r="FN136" s="278" t="s">
        <v>743</v>
      </c>
      <c r="FO136" s="86" t="s">
        <v>44</v>
      </c>
      <c r="FP136" s="86">
        <v>5200</v>
      </c>
      <c r="FQ136" s="279">
        <v>988</v>
      </c>
      <c r="FR136" s="86">
        <f t="shared" ref="FR136:FR140" si="340">FP136+FQ136</f>
        <v>6188</v>
      </c>
      <c r="FS136" s="277">
        <f t="shared" si="215"/>
        <v>6188</v>
      </c>
      <c r="FT136" s="277">
        <f t="shared" si="216"/>
        <v>80444</v>
      </c>
      <c r="FU136" s="278" t="str">
        <f t="shared" si="217"/>
        <v>NO CUMPLE</v>
      </c>
      <c r="FV136" s="278" t="s">
        <v>828</v>
      </c>
      <c r="FW136" s="278" t="s">
        <v>743</v>
      </c>
      <c r="FX136" s="86" t="s">
        <v>44</v>
      </c>
      <c r="FY136" s="86">
        <f t="shared" si="329"/>
        <v>6872.2689075630251</v>
      </c>
      <c r="FZ136" s="279">
        <f t="shared" si="330"/>
        <v>1305.7310924369747</v>
      </c>
      <c r="GA136" s="86">
        <v>8178</v>
      </c>
      <c r="GB136" s="277">
        <f t="shared" si="218"/>
        <v>8178</v>
      </c>
      <c r="GC136" s="277">
        <f t="shared" si="219"/>
        <v>106314</v>
      </c>
      <c r="GD136" s="278" t="str">
        <f t="shared" si="220"/>
        <v>NO CUMPLE</v>
      </c>
      <c r="GE136" s="278" t="s">
        <v>828</v>
      </c>
      <c r="GF136" s="278" t="s">
        <v>743</v>
      </c>
      <c r="GG136" s="25"/>
    </row>
    <row r="137" spans="1:189" s="19" customFormat="1" x14ac:dyDescent="0.2">
      <c r="A137" s="290">
        <v>128</v>
      </c>
      <c r="B137" s="78" t="s">
        <v>175</v>
      </c>
      <c r="C137" s="77" t="s">
        <v>507</v>
      </c>
      <c r="D137" s="123">
        <v>1</v>
      </c>
      <c r="E137" s="309" t="s">
        <v>32</v>
      </c>
      <c r="F137" s="315">
        <v>3601</v>
      </c>
      <c r="G137" s="123">
        <v>28</v>
      </c>
      <c r="H137" s="86">
        <f t="shared" si="221"/>
        <v>100828</v>
      </c>
      <c r="I137" s="86"/>
      <c r="J137" s="86"/>
      <c r="K137" s="279">
        <f t="shared" si="319"/>
        <v>0</v>
      </c>
      <c r="L137" s="86">
        <f t="shared" si="222"/>
        <v>0</v>
      </c>
      <c r="M137" s="277">
        <f t="shared" si="174"/>
        <v>0</v>
      </c>
      <c r="N137" s="277">
        <f t="shared" si="223"/>
        <v>0</v>
      </c>
      <c r="O137" s="278" t="str">
        <f t="shared" si="175"/>
        <v>NO OFERTADO</v>
      </c>
      <c r="P137" s="278"/>
      <c r="Q137" s="278" t="s">
        <v>743</v>
      </c>
      <c r="R137" s="278" t="s">
        <v>44</v>
      </c>
      <c r="S137" s="284">
        <v>3400</v>
      </c>
      <c r="T137" s="279">
        <v>646</v>
      </c>
      <c r="U137" s="86">
        <v>4046</v>
      </c>
      <c r="V137" s="277">
        <f t="shared" si="176"/>
        <v>4046</v>
      </c>
      <c r="W137" s="277">
        <f t="shared" si="224"/>
        <v>113288</v>
      </c>
      <c r="X137" s="278" t="str">
        <f t="shared" si="177"/>
        <v>CUMPLE</v>
      </c>
      <c r="Y137" s="278" t="s">
        <v>828</v>
      </c>
      <c r="Z137" s="314" t="s">
        <v>822</v>
      </c>
      <c r="AA137" s="311" t="s">
        <v>935</v>
      </c>
      <c r="AB137" s="86">
        <v>5227</v>
      </c>
      <c r="AC137" s="279">
        <v>993</v>
      </c>
      <c r="AD137" s="285">
        <f t="shared" si="243"/>
        <v>6220</v>
      </c>
      <c r="AE137" s="277">
        <f t="shared" si="296"/>
        <v>6220</v>
      </c>
      <c r="AF137" s="277">
        <f t="shared" si="178"/>
        <v>174160</v>
      </c>
      <c r="AG137" s="278" t="str">
        <f t="shared" si="179"/>
        <v>NO CUMPLE</v>
      </c>
      <c r="AH137" s="278" t="s">
        <v>828</v>
      </c>
      <c r="AI137" s="278" t="s">
        <v>743</v>
      </c>
      <c r="AJ137" s="86"/>
      <c r="AK137" s="86"/>
      <c r="AL137" s="279"/>
      <c r="AM137" s="86">
        <f t="shared" si="225"/>
        <v>0</v>
      </c>
      <c r="AN137" s="277">
        <f t="shared" si="180"/>
        <v>0</v>
      </c>
      <c r="AO137" s="277">
        <f t="shared" si="181"/>
        <v>0</v>
      </c>
      <c r="AP137" s="278" t="str">
        <f t="shared" si="182"/>
        <v>NO OFERTADO</v>
      </c>
      <c r="AQ137" s="278"/>
      <c r="AR137" s="278" t="s">
        <v>743</v>
      </c>
      <c r="AS137" s="86" t="s">
        <v>756</v>
      </c>
      <c r="AT137" s="86">
        <v>3450</v>
      </c>
      <c r="AU137" s="279">
        <v>656</v>
      </c>
      <c r="AV137" s="86">
        <f t="shared" si="332"/>
        <v>4106</v>
      </c>
      <c r="AW137" s="277">
        <f t="shared" si="183"/>
        <v>4106</v>
      </c>
      <c r="AX137" s="277">
        <f t="shared" si="244"/>
        <v>114968</v>
      </c>
      <c r="AY137" s="278" t="str">
        <f t="shared" si="184"/>
        <v>CUMPLE</v>
      </c>
      <c r="AZ137" s="278" t="s">
        <v>828</v>
      </c>
      <c r="BA137" s="278" t="s">
        <v>822</v>
      </c>
      <c r="BB137" s="86" t="s">
        <v>991</v>
      </c>
      <c r="BC137" s="86">
        <v>3601.0000000000005</v>
      </c>
      <c r="BD137" s="279">
        <v>684.19</v>
      </c>
      <c r="BE137" s="86">
        <f t="shared" si="226"/>
        <v>4285.1900000000005</v>
      </c>
      <c r="BF137" s="277">
        <f t="shared" si="185"/>
        <v>4285.1900000000005</v>
      </c>
      <c r="BG137" s="277">
        <f t="shared" si="227"/>
        <v>119985.32</v>
      </c>
      <c r="BH137" s="278" t="str">
        <f t="shared" si="186"/>
        <v>CUMPLE</v>
      </c>
      <c r="BI137" s="278" t="s">
        <v>828</v>
      </c>
      <c r="BJ137" s="278" t="s">
        <v>822</v>
      </c>
      <c r="BK137" s="86"/>
      <c r="BL137" s="86"/>
      <c r="BM137" s="276"/>
      <c r="BN137" s="280">
        <f t="shared" si="333"/>
        <v>0</v>
      </c>
      <c r="BO137" s="281">
        <f t="shared" si="187"/>
        <v>0</v>
      </c>
      <c r="BP137" s="281">
        <f t="shared" si="188"/>
        <v>0</v>
      </c>
      <c r="BQ137" s="278" t="str">
        <f t="shared" si="331"/>
        <v>NO OFERTADO</v>
      </c>
      <c r="BR137" s="278">
        <f>VLOOKUP(B137,'[1]ANEXO TECNICO'!$B$3:$P$334,15,0)</f>
        <v>0</v>
      </c>
      <c r="BS137" s="278" t="s">
        <v>743</v>
      </c>
      <c r="BT137" s="280"/>
      <c r="BU137" s="280"/>
      <c r="BV137" s="282"/>
      <c r="BW137" s="280"/>
      <c r="BX137" s="277">
        <v>0</v>
      </c>
      <c r="BY137" s="277">
        <f t="shared" si="189"/>
        <v>0</v>
      </c>
      <c r="BZ137" s="278" t="str">
        <f t="shared" si="190"/>
        <v>NO OFERTADO</v>
      </c>
      <c r="CA137" s="278"/>
      <c r="CB137" s="278" t="s">
        <v>743</v>
      </c>
      <c r="CC137" s="283"/>
      <c r="CD137" s="283"/>
      <c r="CE137" s="276"/>
      <c r="CF137" s="86">
        <f t="shared" si="334"/>
        <v>0</v>
      </c>
      <c r="CG137" s="277">
        <f t="shared" si="228"/>
        <v>0</v>
      </c>
      <c r="CH137" s="277">
        <f t="shared" si="191"/>
        <v>0</v>
      </c>
      <c r="CI137" s="278" t="str">
        <f t="shared" si="192"/>
        <v>NO OFERTADO</v>
      </c>
      <c r="CJ137" s="278"/>
      <c r="CK137" s="278" t="s">
        <v>743</v>
      </c>
      <c r="CL137" s="86"/>
      <c r="CM137" s="86"/>
      <c r="CN137" s="276"/>
      <c r="CO137" s="86">
        <f t="shared" si="335"/>
        <v>0</v>
      </c>
      <c r="CP137" s="277">
        <f t="shared" si="193"/>
        <v>0</v>
      </c>
      <c r="CQ137" s="277">
        <f t="shared" si="194"/>
        <v>0</v>
      </c>
      <c r="CR137" s="278" t="str">
        <f t="shared" si="195"/>
        <v>NO OFERTADO</v>
      </c>
      <c r="CS137" s="278"/>
      <c r="CT137" s="278" t="s">
        <v>743</v>
      </c>
      <c r="CU137" s="86"/>
      <c r="CV137" s="280"/>
      <c r="CW137" s="282"/>
      <c r="CX137" s="280">
        <f t="shared" si="336"/>
        <v>0</v>
      </c>
      <c r="CY137" s="281">
        <f t="shared" si="196"/>
        <v>0</v>
      </c>
      <c r="CZ137" s="281">
        <f t="shared" si="197"/>
        <v>0</v>
      </c>
      <c r="DA137" s="278" t="str">
        <f t="shared" si="198"/>
        <v>NO OFERTADO</v>
      </c>
      <c r="DB137" s="278"/>
      <c r="DC137" s="278" t="s">
        <v>743</v>
      </c>
      <c r="DD137" s="86"/>
      <c r="DE137" s="86"/>
      <c r="DF137" s="276"/>
      <c r="DG137" s="86">
        <f t="shared" si="337"/>
        <v>0</v>
      </c>
      <c r="DH137" s="277">
        <f t="shared" si="199"/>
        <v>0</v>
      </c>
      <c r="DI137" s="277">
        <f t="shared" si="229"/>
        <v>0</v>
      </c>
      <c r="DJ137" s="278" t="str">
        <f t="shared" si="230"/>
        <v>NO OFERTADO</v>
      </c>
      <c r="DK137" s="278"/>
      <c r="DL137" s="278" t="s">
        <v>743</v>
      </c>
      <c r="DM137" s="86"/>
      <c r="DN137" s="86"/>
      <c r="DO137" s="276"/>
      <c r="DP137" s="86">
        <v>0</v>
      </c>
      <c r="DQ137" s="277">
        <f t="shared" si="200"/>
        <v>0</v>
      </c>
      <c r="DR137" s="277">
        <f t="shared" si="201"/>
        <v>0</v>
      </c>
      <c r="DS137" s="278" t="str">
        <f t="shared" si="202"/>
        <v>NO OFERTADO</v>
      </c>
      <c r="DT137" s="278"/>
      <c r="DU137" s="278" t="s">
        <v>743</v>
      </c>
      <c r="DV137" s="86" t="s">
        <v>44</v>
      </c>
      <c r="DW137" s="280">
        <v>5391</v>
      </c>
      <c r="DX137" s="288">
        <v>1024.29</v>
      </c>
      <c r="DY137" s="280">
        <f t="shared" si="338"/>
        <v>6415.29</v>
      </c>
      <c r="DZ137" s="281">
        <f t="shared" si="203"/>
        <v>6415.29</v>
      </c>
      <c r="EA137" s="281">
        <f t="shared" si="231"/>
        <v>179628.12</v>
      </c>
      <c r="EB137" s="278" t="str">
        <f t="shared" si="204"/>
        <v>NO CUMPLE</v>
      </c>
      <c r="EC137" s="278" t="s">
        <v>829</v>
      </c>
      <c r="ED137" s="278" t="s">
        <v>743</v>
      </c>
      <c r="EE137" s="86" t="s">
        <v>956</v>
      </c>
      <c r="EF137" s="86">
        <v>5363.0252100840335</v>
      </c>
      <c r="EG137" s="279">
        <v>1018.9747899159664</v>
      </c>
      <c r="EH137" s="86">
        <f t="shared" si="339"/>
        <v>6382</v>
      </c>
      <c r="EI137" s="277">
        <f t="shared" si="205"/>
        <v>6382</v>
      </c>
      <c r="EJ137" s="277">
        <f t="shared" si="241"/>
        <v>178696</v>
      </c>
      <c r="EK137" s="278" t="str">
        <f t="shared" si="206"/>
        <v>NO CUMPLE</v>
      </c>
      <c r="EL137" s="278" t="s">
        <v>828</v>
      </c>
      <c r="EM137" s="278" t="s">
        <v>743</v>
      </c>
      <c r="EN137" s="86"/>
      <c r="EO137" s="86"/>
      <c r="EP137" s="276"/>
      <c r="EQ137" s="86">
        <v>0</v>
      </c>
      <c r="ER137" s="277">
        <f t="shared" si="207"/>
        <v>0</v>
      </c>
      <c r="ES137" s="277">
        <f t="shared" si="208"/>
        <v>0</v>
      </c>
      <c r="ET137" s="278" t="str">
        <f t="shared" si="209"/>
        <v>NO OFERTADO</v>
      </c>
      <c r="EU137" s="278"/>
      <c r="EV137" s="278" t="s">
        <v>743</v>
      </c>
      <c r="EW137" s="86">
        <v>0</v>
      </c>
      <c r="EX137" s="86">
        <v>0</v>
      </c>
      <c r="EY137" s="276">
        <v>0</v>
      </c>
      <c r="EZ137" s="86">
        <v>0</v>
      </c>
      <c r="FA137" s="277">
        <f t="shared" si="210"/>
        <v>0</v>
      </c>
      <c r="FB137" s="277">
        <f t="shared" si="211"/>
        <v>0</v>
      </c>
      <c r="FC137" s="278" t="str">
        <f t="shared" si="212"/>
        <v>NO OFERTADO</v>
      </c>
      <c r="FD137" s="278"/>
      <c r="FE137" s="278" t="s">
        <v>743</v>
      </c>
      <c r="FF137" s="86">
        <v>0</v>
      </c>
      <c r="FG137" s="86"/>
      <c r="FH137" s="279">
        <v>0</v>
      </c>
      <c r="FI137" s="86">
        <v>0</v>
      </c>
      <c r="FJ137" s="277">
        <f t="shared" si="213"/>
        <v>0</v>
      </c>
      <c r="FK137" s="277">
        <f t="shared" si="232"/>
        <v>0</v>
      </c>
      <c r="FL137" s="278" t="str">
        <f t="shared" si="214"/>
        <v>NO OFERTADO</v>
      </c>
      <c r="FM137" s="278"/>
      <c r="FN137" s="278" t="s">
        <v>743</v>
      </c>
      <c r="FO137" s="86" t="s">
        <v>44</v>
      </c>
      <c r="FP137" s="86">
        <v>5400</v>
      </c>
      <c r="FQ137" s="279">
        <v>1026</v>
      </c>
      <c r="FR137" s="86">
        <f t="shared" si="340"/>
        <v>6426</v>
      </c>
      <c r="FS137" s="277">
        <f t="shared" si="215"/>
        <v>6426</v>
      </c>
      <c r="FT137" s="277">
        <f t="shared" si="216"/>
        <v>179928</v>
      </c>
      <c r="FU137" s="278" t="str">
        <f t="shared" si="217"/>
        <v>NO CUMPLE</v>
      </c>
      <c r="FV137" s="278" t="s">
        <v>828</v>
      </c>
      <c r="FW137" s="278" t="s">
        <v>743</v>
      </c>
      <c r="FX137" s="86" t="s">
        <v>44</v>
      </c>
      <c r="FY137" s="86">
        <f t="shared" si="329"/>
        <v>6872.2689075630251</v>
      </c>
      <c r="FZ137" s="279">
        <f t="shared" si="330"/>
        <v>1305.7310924369747</v>
      </c>
      <c r="GA137" s="86">
        <v>8178</v>
      </c>
      <c r="GB137" s="277">
        <f t="shared" si="218"/>
        <v>8178</v>
      </c>
      <c r="GC137" s="277">
        <f t="shared" si="219"/>
        <v>228984</v>
      </c>
      <c r="GD137" s="278" t="str">
        <f t="shared" si="220"/>
        <v>NO CUMPLE</v>
      </c>
      <c r="GE137" s="278" t="s">
        <v>828</v>
      </c>
      <c r="GF137" s="278" t="s">
        <v>743</v>
      </c>
      <c r="GG137" s="25"/>
    </row>
    <row r="138" spans="1:189" s="19" customFormat="1" x14ac:dyDescent="0.2">
      <c r="A138" s="290">
        <v>129</v>
      </c>
      <c r="B138" s="78" t="s">
        <v>176</v>
      </c>
      <c r="C138" s="77" t="s">
        <v>508</v>
      </c>
      <c r="D138" s="123">
        <v>1</v>
      </c>
      <c r="E138" s="309" t="s">
        <v>32</v>
      </c>
      <c r="F138" s="315">
        <v>3927</v>
      </c>
      <c r="G138" s="123">
        <v>105</v>
      </c>
      <c r="H138" s="86">
        <f t="shared" si="221"/>
        <v>412335</v>
      </c>
      <c r="I138" s="86"/>
      <c r="J138" s="86"/>
      <c r="K138" s="279">
        <f t="shared" si="319"/>
        <v>0</v>
      </c>
      <c r="L138" s="86">
        <f t="shared" si="222"/>
        <v>0</v>
      </c>
      <c r="M138" s="277">
        <f t="shared" ref="M138:M201" si="341">L138*$D138</f>
        <v>0</v>
      </c>
      <c r="N138" s="277">
        <f t="shared" si="223"/>
        <v>0</v>
      </c>
      <c r="O138" s="278" t="str">
        <f t="shared" ref="O138:O201" si="342">+IF(L138=0,"NO OFERTADO",IF(L138&lt;=($F138*(1+$GE$4)),"CUMPLE","NO CUMPLE"))</f>
        <v>NO OFERTADO</v>
      </c>
      <c r="P138" s="278"/>
      <c r="Q138" s="278" t="s">
        <v>743</v>
      </c>
      <c r="R138" s="278" t="s">
        <v>44</v>
      </c>
      <c r="S138" s="284">
        <v>3400</v>
      </c>
      <c r="T138" s="279">
        <v>646</v>
      </c>
      <c r="U138" s="86">
        <v>4046</v>
      </c>
      <c r="V138" s="277">
        <f t="shared" ref="V138:V201" si="343">U138*$D138</f>
        <v>4046</v>
      </c>
      <c r="W138" s="277">
        <f t="shared" si="224"/>
        <v>424830</v>
      </c>
      <c r="X138" s="278" t="str">
        <f t="shared" ref="X138:X201" si="344">+IF(U138=0,"NO OFERTADO",IF(U138&lt;=($F138*(1+$GE$4)),"CUMPLE","NO CUMPLE"))</f>
        <v>CUMPLE</v>
      </c>
      <c r="Y138" s="278" t="s">
        <v>828</v>
      </c>
      <c r="Z138" s="314" t="s">
        <v>822</v>
      </c>
      <c r="AA138" s="311" t="s">
        <v>935</v>
      </c>
      <c r="AB138" s="86">
        <v>5227</v>
      </c>
      <c r="AC138" s="279">
        <v>993</v>
      </c>
      <c r="AD138" s="285">
        <f t="shared" si="243"/>
        <v>6220</v>
      </c>
      <c r="AE138" s="277">
        <f t="shared" si="296"/>
        <v>6220</v>
      </c>
      <c r="AF138" s="277">
        <f t="shared" ref="AF138:AF201" si="345">+AE138*G138</f>
        <v>653100</v>
      </c>
      <c r="AG138" s="278" t="str">
        <f t="shared" ref="AG138:AG201" si="346">+IF(AD138=0,"NO OFERTADO",IF(AD138&lt;=($F138*(1+$GE$4)),"CUMPLE","NO CUMPLE"))</f>
        <v>NO CUMPLE</v>
      </c>
      <c r="AH138" s="278" t="s">
        <v>828</v>
      </c>
      <c r="AI138" s="278" t="s">
        <v>743</v>
      </c>
      <c r="AJ138" s="86"/>
      <c r="AK138" s="86"/>
      <c r="AL138" s="279"/>
      <c r="AM138" s="86">
        <f t="shared" si="225"/>
        <v>0</v>
      </c>
      <c r="AN138" s="277">
        <f t="shared" ref="AN138:AN201" si="347">AM138*$D138</f>
        <v>0</v>
      </c>
      <c r="AO138" s="277">
        <f t="shared" ref="AO138:AO201" si="348">+AN138*G138</f>
        <v>0</v>
      </c>
      <c r="AP138" s="278" t="str">
        <f t="shared" ref="AP138:AP201" si="349">+IF(AM138=0,"NO OFERTADO",IF(AM138&lt;=($F138*(1+$GE$4)),"CUMPLE","NO CUMPLE"))</f>
        <v>NO OFERTADO</v>
      </c>
      <c r="AQ138" s="278"/>
      <c r="AR138" s="278" t="s">
        <v>743</v>
      </c>
      <c r="AS138" s="86" t="s">
        <v>756</v>
      </c>
      <c r="AT138" s="86">
        <v>3450</v>
      </c>
      <c r="AU138" s="279">
        <v>656</v>
      </c>
      <c r="AV138" s="86">
        <f t="shared" si="332"/>
        <v>4106</v>
      </c>
      <c r="AW138" s="277">
        <f t="shared" ref="AW138:AW201" si="350">AV138*$D138</f>
        <v>4106</v>
      </c>
      <c r="AX138" s="277">
        <f t="shared" si="244"/>
        <v>431130</v>
      </c>
      <c r="AY138" s="278" t="str">
        <f t="shared" ref="AY138:AY201" si="351">+IF(AV138=0,"NO OFERTADO",IF(AV138&lt;=($F138*(1+$GE$4)),"CUMPLE","NO CUMPLE"))</f>
        <v>CUMPLE</v>
      </c>
      <c r="AZ138" s="278" t="s">
        <v>828</v>
      </c>
      <c r="BA138" s="278" t="s">
        <v>822</v>
      </c>
      <c r="BB138" s="86" t="s">
        <v>991</v>
      </c>
      <c r="BC138" s="86">
        <v>3601.0000000000005</v>
      </c>
      <c r="BD138" s="279">
        <v>684.19</v>
      </c>
      <c r="BE138" s="86">
        <f t="shared" si="226"/>
        <v>4285.1900000000005</v>
      </c>
      <c r="BF138" s="277">
        <f t="shared" ref="BF138:BF201" si="352">BE138*$D138</f>
        <v>4285.1900000000005</v>
      </c>
      <c r="BG138" s="277">
        <f t="shared" si="227"/>
        <v>449944.95000000007</v>
      </c>
      <c r="BH138" s="278" t="str">
        <f t="shared" ref="BH138:BH201" si="353">+IF(BE138=0,"NO OFERTADO",IF(BE138&lt;=($F138*(1+$GE$4)),"CUMPLE","NO CUMPLE"))</f>
        <v>CUMPLE</v>
      </c>
      <c r="BI138" s="278" t="s">
        <v>828</v>
      </c>
      <c r="BJ138" s="278" t="s">
        <v>822</v>
      </c>
      <c r="BK138" s="86"/>
      <c r="BL138" s="86"/>
      <c r="BM138" s="276"/>
      <c r="BN138" s="280">
        <f t="shared" si="333"/>
        <v>0</v>
      </c>
      <c r="BO138" s="281">
        <f t="shared" ref="BO138:BO201" si="354">BN138*$D138</f>
        <v>0</v>
      </c>
      <c r="BP138" s="281">
        <f t="shared" ref="BP138:BP201" si="355">+BO138*G138</f>
        <v>0</v>
      </c>
      <c r="BQ138" s="278" t="str">
        <f t="shared" si="331"/>
        <v>NO OFERTADO</v>
      </c>
      <c r="BR138" s="278">
        <f>VLOOKUP(B138,'[1]ANEXO TECNICO'!$B$3:$P$334,15,0)</f>
        <v>0</v>
      </c>
      <c r="BS138" s="278" t="s">
        <v>743</v>
      </c>
      <c r="BT138" s="280"/>
      <c r="BU138" s="280"/>
      <c r="BV138" s="282"/>
      <c r="BW138" s="280"/>
      <c r="BX138" s="277">
        <v>0</v>
      </c>
      <c r="BY138" s="277">
        <f t="shared" ref="BY138:BY201" si="356">+BX138*G138</f>
        <v>0</v>
      </c>
      <c r="BZ138" s="278" t="str">
        <f t="shared" ref="BZ138:BZ201" si="357">+IF(BW138=0,"NO OFERTADO",IF(BW138&lt;=($F138*(1+$GE$4)),"CUMPLE","NO CUMPLE"))</f>
        <v>NO OFERTADO</v>
      </c>
      <c r="CA138" s="278"/>
      <c r="CB138" s="278" t="s">
        <v>743</v>
      </c>
      <c r="CC138" s="283"/>
      <c r="CD138" s="283"/>
      <c r="CE138" s="276"/>
      <c r="CF138" s="86">
        <f t="shared" si="334"/>
        <v>0</v>
      </c>
      <c r="CG138" s="277">
        <f t="shared" si="228"/>
        <v>0</v>
      </c>
      <c r="CH138" s="277">
        <f t="shared" ref="CH138:CH201" si="358">+CG138*G138</f>
        <v>0</v>
      </c>
      <c r="CI138" s="278" t="str">
        <f t="shared" ref="CI138:CI201" si="359">+IF(CF138=0,"NO OFERTADO",IF(CF138&lt;=($F138*(1+$GE$4)),"CUMPLE","NO CUMPLE"))</f>
        <v>NO OFERTADO</v>
      </c>
      <c r="CJ138" s="278"/>
      <c r="CK138" s="278" t="s">
        <v>743</v>
      </c>
      <c r="CL138" s="86"/>
      <c r="CM138" s="86"/>
      <c r="CN138" s="276"/>
      <c r="CO138" s="86">
        <f t="shared" si="335"/>
        <v>0</v>
      </c>
      <c r="CP138" s="277">
        <f t="shared" ref="CP138:CP201" si="360">CO138*$D138</f>
        <v>0</v>
      </c>
      <c r="CQ138" s="277">
        <f t="shared" ref="CQ138:CQ201" si="361">+CP138*G138</f>
        <v>0</v>
      </c>
      <c r="CR138" s="278" t="str">
        <f t="shared" ref="CR138:CR201" si="362">+IF(CO138=0,"NO OFERTADO",IF(CO138&lt;=($F138*(1+$GE$4)),"CUMPLE","NO CUMPLE"))</f>
        <v>NO OFERTADO</v>
      </c>
      <c r="CS138" s="278"/>
      <c r="CT138" s="278" t="s">
        <v>743</v>
      </c>
      <c r="CU138" s="86"/>
      <c r="CV138" s="280"/>
      <c r="CW138" s="282"/>
      <c r="CX138" s="280">
        <f t="shared" si="336"/>
        <v>0</v>
      </c>
      <c r="CY138" s="281">
        <f t="shared" ref="CY138:CY201" si="363">CX138*$D138</f>
        <v>0</v>
      </c>
      <c r="CZ138" s="281">
        <f t="shared" ref="CZ138:CZ201" si="364">+CY138*G138</f>
        <v>0</v>
      </c>
      <c r="DA138" s="278" t="str">
        <f t="shared" ref="DA138:DA201" si="365">+IF(CX138=0,"NO OFERTADO",IF(CX138&lt;=($F138*(1+$GE$4)),"CUMPLE","NO CUMPLE"))</f>
        <v>NO OFERTADO</v>
      </c>
      <c r="DB138" s="278"/>
      <c r="DC138" s="278" t="s">
        <v>743</v>
      </c>
      <c r="DD138" s="86"/>
      <c r="DE138" s="86"/>
      <c r="DF138" s="276"/>
      <c r="DG138" s="86">
        <f t="shared" si="337"/>
        <v>0</v>
      </c>
      <c r="DH138" s="277">
        <f t="shared" ref="DH138:DH201" si="366">DG138*$D138</f>
        <v>0</v>
      </c>
      <c r="DI138" s="277">
        <f t="shared" si="229"/>
        <v>0</v>
      </c>
      <c r="DJ138" s="278" t="str">
        <f t="shared" si="230"/>
        <v>NO OFERTADO</v>
      </c>
      <c r="DK138" s="278"/>
      <c r="DL138" s="278" t="s">
        <v>743</v>
      </c>
      <c r="DM138" s="86"/>
      <c r="DN138" s="86"/>
      <c r="DO138" s="276"/>
      <c r="DP138" s="86">
        <v>0</v>
      </c>
      <c r="DQ138" s="277">
        <f t="shared" ref="DQ138:DQ201" si="367">+DP138*D138</f>
        <v>0</v>
      </c>
      <c r="DR138" s="277">
        <f t="shared" ref="DR138:DR201" si="368">+DQ138*G138</f>
        <v>0</v>
      </c>
      <c r="DS138" s="278" t="str">
        <f t="shared" ref="DS138:DS201" si="369">+IF(DP138=0,"NO OFERTADO",IF(DP138&lt;=($F138*(1+$GE$4)),"CUMPLE","NO CUMPLE"))</f>
        <v>NO OFERTADO</v>
      </c>
      <c r="DT138" s="278"/>
      <c r="DU138" s="278" t="s">
        <v>743</v>
      </c>
      <c r="DV138" s="86" t="s">
        <v>44</v>
      </c>
      <c r="DW138" s="280">
        <v>5391</v>
      </c>
      <c r="DX138" s="288">
        <v>1024.29</v>
      </c>
      <c r="DY138" s="280">
        <f t="shared" si="338"/>
        <v>6415.29</v>
      </c>
      <c r="DZ138" s="281">
        <f t="shared" ref="DZ138:DZ201" si="370">DY138*$D138</f>
        <v>6415.29</v>
      </c>
      <c r="EA138" s="281">
        <f t="shared" si="231"/>
        <v>673605.45</v>
      </c>
      <c r="EB138" s="278" t="str">
        <f t="shared" ref="EB138:EB201" si="371">+IF(DY138=0,"NO OFERTADO",IF(DY138&lt;=($F138*(1+$GE$4)),"CUMPLE","NO CUMPLE"))</f>
        <v>NO CUMPLE</v>
      </c>
      <c r="EC138" s="278" t="s">
        <v>829</v>
      </c>
      <c r="ED138" s="278" t="s">
        <v>743</v>
      </c>
      <c r="EE138" s="86" t="s">
        <v>956</v>
      </c>
      <c r="EF138" s="86">
        <v>4560.5042016806728</v>
      </c>
      <c r="EG138" s="279">
        <v>866.49579831932783</v>
      </c>
      <c r="EH138" s="86">
        <f t="shared" si="339"/>
        <v>5427.0000000000009</v>
      </c>
      <c r="EI138" s="277">
        <f t="shared" ref="EI138:EI201" si="372">EH138*$D138</f>
        <v>5427.0000000000009</v>
      </c>
      <c r="EJ138" s="277">
        <f t="shared" si="241"/>
        <v>569835.00000000012</v>
      </c>
      <c r="EK138" s="278" t="str">
        <f t="shared" ref="EK138:EK201" si="373">+IF(EH138=0,"NO OFERTADO",IF(EH138&lt;=($F138*(1+$GE$4)),"CUMPLE","NO CUMPLE"))</f>
        <v>NO CUMPLE</v>
      </c>
      <c r="EL138" s="278" t="s">
        <v>828</v>
      </c>
      <c r="EM138" s="278" t="s">
        <v>743</v>
      </c>
      <c r="EN138" s="86"/>
      <c r="EO138" s="86"/>
      <c r="EP138" s="276"/>
      <c r="EQ138" s="86">
        <v>0</v>
      </c>
      <c r="ER138" s="277">
        <f t="shared" ref="ER138:ER201" si="374">EQ138*$D138</f>
        <v>0</v>
      </c>
      <c r="ES138" s="277">
        <f t="shared" ref="ES138:ES201" si="375">+ER138*G138</f>
        <v>0</v>
      </c>
      <c r="ET138" s="278" t="str">
        <f t="shared" ref="ET138:ET201" si="376">+IF(EQ138=0,"NO OFERTADO",IF(EQ138&lt;=($F138*(1+$GE$4)),"CUMPLE","NO CUMPLE"))</f>
        <v>NO OFERTADO</v>
      </c>
      <c r="EU138" s="278"/>
      <c r="EV138" s="278" t="s">
        <v>743</v>
      </c>
      <c r="EW138" s="86">
        <v>0</v>
      </c>
      <c r="EX138" s="86">
        <v>0</v>
      </c>
      <c r="EY138" s="276">
        <v>0</v>
      </c>
      <c r="EZ138" s="86">
        <v>0</v>
      </c>
      <c r="FA138" s="277">
        <f t="shared" ref="FA138:FA201" si="377">EZ138*$D138</f>
        <v>0</v>
      </c>
      <c r="FB138" s="277">
        <f t="shared" ref="FB138:FB201" si="378">+FA138*G138</f>
        <v>0</v>
      </c>
      <c r="FC138" s="278" t="str">
        <f t="shared" ref="FC138:FC201" si="379">+IF(EZ138=0,"NO OFERTADO",IF(EZ138&lt;=($F138*(1+$GE$4)),"CUMPLE","NO CUMPLE"))</f>
        <v>NO OFERTADO</v>
      </c>
      <c r="FD138" s="278"/>
      <c r="FE138" s="278" t="s">
        <v>743</v>
      </c>
      <c r="FF138" s="86">
        <v>0</v>
      </c>
      <c r="FG138" s="86"/>
      <c r="FH138" s="279">
        <v>0</v>
      </c>
      <c r="FI138" s="86">
        <v>0</v>
      </c>
      <c r="FJ138" s="277">
        <f t="shared" ref="FJ138:FJ201" si="380">FI138*$D138</f>
        <v>0</v>
      </c>
      <c r="FK138" s="277">
        <f t="shared" si="232"/>
        <v>0</v>
      </c>
      <c r="FL138" s="278" t="str">
        <f t="shared" ref="FL138:FL201" si="381">+IF(FI138=0,"NO OFERTADO",IF(FI138&lt;=($F138*(1+$GE$4)),"CUMPLE","NO CUMPLE"))</f>
        <v>NO OFERTADO</v>
      </c>
      <c r="FM138" s="278"/>
      <c r="FN138" s="278" t="s">
        <v>743</v>
      </c>
      <c r="FO138" s="86" t="s">
        <v>44</v>
      </c>
      <c r="FP138" s="86">
        <v>5600</v>
      </c>
      <c r="FQ138" s="279">
        <v>1064</v>
      </c>
      <c r="FR138" s="86">
        <f t="shared" si="340"/>
        <v>6664</v>
      </c>
      <c r="FS138" s="277">
        <f t="shared" ref="FS138:FS201" si="382">FR138*$D138</f>
        <v>6664</v>
      </c>
      <c r="FT138" s="277">
        <f t="shared" ref="FT138:FT201" si="383">+FS138*G138</f>
        <v>699720</v>
      </c>
      <c r="FU138" s="278" t="str">
        <f t="shared" ref="FU138:FU201" si="384">+IF(FR138=0,"NO OFERTADO",IF(FR138&lt;=($F138*(1+$GE$4)),"CUMPLE","NO CUMPLE"))</f>
        <v>NO CUMPLE</v>
      </c>
      <c r="FV138" s="278" t="s">
        <v>828</v>
      </c>
      <c r="FW138" s="278" t="s">
        <v>743</v>
      </c>
      <c r="FX138" s="86" t="s">
        <v>44</v>
      </c>
      <c r="FY138" s="86">
        <f t="shared" si="329"/>
        <v>6872.2689075630251</v>
      </c>
      <c r="FZ138" s="279">
        <f t="shared" si="330"/>
        <v>1305.7310924369747</v>
      </c>
      <c r="GA138" s="86">
        <v>8178</v>
      </c>
      <c r="GB138" s="277">
        <f t="shared" ref="GB138:GB201" si="385">GA138*$D138</f>
        <v>8178</v>
      </c>
      <c r="GC138" s="277">
        <f t="shared" ref="GC138:GC201" si="386">+GB138*G138</f>
        <v>858690</v>
      </c>
      <c r="GD138" s="278" t="str">
        <f t="shared" ref="GD138:GD201" si="387">+IF(GA138=0,"NO OFERTADO",IF(GA138&lt;=($F138*(1+$GE$4)),"CUMPLE","NO CUMPLE"))</f>
        <v>NO CUMPLE</v>
      </c>
      <c r="GE138" s="278" t="s">
        <v>828</v>
      </c>
      <c r="GF138" s="278" t="s">
        <v>743</v>
      </c>
      <c r="GG138" s="25"/>
    </row>
    <row r="139" spans="1:189" s="19" customFormat="1" x14ac:dyDescent="0.2">
      <c r="A139" s="290">
        <v>130</v>
      </c>
      <c r="B139" s="78" t="s">
        <v>177</v>
      </c>
      <c r="C139" s="77" t="s">
        <v>509</v>
      </c>
      <c r="D139" s="123">
        <v>1</v>
      </c>
      <c r="E139" s="309" t="s">
        <v>32</v>
      </c>
      <c r="F139" s="315">
        <v>3601</v>
      </c>
      <c r="G139" s="123">
        <v>298</v>
      </c>
      <c r="H139" s="86">
        <f t="shared" ref="H139:H202" si="388">+F139*G139</f>
        <v>1073098</v>
      </c>
      <c r="I139" s="86"/>
      <c r="J139" s="86"/>
      <c r="K139" s="279">
        <f t="shared" si="319"/>
        <v>0</v>
      </c>
      <c r="L139" s="86">
        <f t="shared" ref="L139:L202" si="389">+J139+K139</f>
        <v>0</v>
      </c>
      <c r="M139" s="277">
        <f t="shared" si="341"/>
        <v>0</v>
      </c>
      <c r="N139" s="277">
        <f t="shared" ref="N139:N202" si="390">+M139*G139</f>
        <v>0</v>
      </c>
      <c r="O139" s="278" t="str">
        <f t="shared" si="342"/>
        <v>NO OFERTADO</v>
      </c>
      <c r="P139" s="278"/>
      <c r="Q139" s="278" t="s">
        <v>743</v>
      </c>
      <c r="R139" s="278" t="s">
        <v>44</v>
      </c>
      <c r="S139" s="284">
        <v>3950</v>
      </c>
      <c r="T139" s="279">
        <v>750.5</v>
      </c>
      <c r="U139" s="86">
        <v>4700.5</v>
      </c>
      <c r="V139" s="277">
        <f t="shared" si="343"/>
        <v>4700.5</v>
      </c>
      <c r="W139" s="277">
        <f t="shared" ref="W139:W202" si="391">+V139*G139</f>
        <v>1400749</v>
      </c>
      <c r="X139" s="278" t="str">
        <f t="shared" si="344"/>
        <v>NO CUMPLE</v>
      </c>
      <c r="Y139" s="278" t="s">
        <v>828</v>
      </c>
      <c r="Z139" s="314" t="s">
        <v>743</v>
      </c>
      <c r="AA139" s="311" t="s">
        <v>935</v>
      </c>
      <c r="AB139" s="86">
        <v>5227</v>
      </c>
      <c r="AC139" s="279">
        <v>993</v>
      </c>
      <c r="AD139" s="285">
        <f t="shared" si="243"/>
        <v>6220</v>
      </c>
      <c r="AE139" s="277">
        <f t="shared" si="296"/>
        <v>6220</v>
      </c>
      <c r="AF139" s="277">
        <f t="shared" si="345"/>
        <v>1853560</v>
      </c>
      <c r="AG139" s="278" t="str">
        <f t="shared" si="346"/>
        <v>NO CUMPLE</v>
      </c>
      <c r="AH139" s="278" t="s">
        <v>828</v>
      </c>
      <c r="AI139" s="278" t="s">
        <v>743</v>
      </c>
      <c r="AJ139" s="86"/>
      <c r="AK139" s="86"/>
      <c r="AL139" s="279"/>
      <c r="AM139" s="86">
        <f t="shared" ref="AM139:AM202" si="392">+AK139+AL139</f>
        <v>0</v>
      </c>
      <c r="AN139" s="277">
        <f t="shared" si="347"/>
        <v>0</v>
      </c>
      <c r="AO139" s="277">
        <f t="shared" si="348"/>
        <v>0</v>
      </c>
      <c r="AP139" s="278" t="str">
        <f t="shared" si="349"/>
        <v>NO OFERTADO</v>
      </c>
      <c r="AQ139" s="278"/>
      <c r="AR139" s="278" t="s">
        <v>743</v>
      </c>
      <c r="AS139" s="86" t="s">
        <v>756</v>
      </c>
      <c r="AT139" s="86">
        <v>3450</v>
      </c>
      <c r="AU139" s="279">
        <v>656</v>
      </c>
      <c r="AV139" s="86">
        <f t="shared" si="332"/>
        <v>4106</v>
      </c>
      <c r="AW139" s="277">
        <f t="shared" si="350"/>
        <v>4106</v>
      </c>
      <c r="AX139" s="277">
        <f t="shared" si="244"/>
        <v>1223588</v>
      </c>
      <c r="AY139" s="278" t="str">
        <f t="shared" si="351"/>
        <v>CUMPLE</v>
      </c>
      <c r="AZ139" s="278" t="s">
        <v>828</v>
      </c>
      <c r="BA139" s="278" t="s">
        <v>822</v>
      </c>
      <c r="BB139" s="86" t="s">
        <v>991</v>
      </c>
      <c r="BC139" s="86">
        <v>3601.0000000000005</v>
      </c>
      <c r="BD139" s="279">
        <v>684.19</v>
      </c>
      <c r="BE139" s="86">
        <f t="shared" ref="BE139:BE202" si="393">BC139+BD139</f>
        <v>4285.1900000000005</v>
      </c>
      <c r="BF139" s="277">
        <f t="shared" si="352"/>
        <v>4285.1900000000005</v>
      </c>
      <c r="BG139" s="277">
        <f t="shared" ref="BG139:BG202" si="394">+BF139*G139</f>
        <v>1276986.6200000001</v>
      </c>
      <c r="BH139" s="278" t="str">
        <f t="shared" si="353"/>
        <v>CUMPLE</v>
      </c>
      <c r="BI139" s="278" t="s">
        <v>828</v>
      </c>
      <c r="BJ139" s="278" t="s">
        <v>822</v>
      </c>
      <c r="BK139" s="86"/>
      <c r="BL139" s="86"/>
      <c r="BM139" s="276"/>
      <c r="BN139" s="280">
        <f t="shared" si="333"/>
        <v>0</v>
      </c>
      <c r="BO139" s="281">
        <f t="shared" si="354"/>
        <v>0</v>
      </c>
      <c r="BP139" s="281">
        <f t="shared" si="355"/>
        <v>0</v>
      </c>
      <c r="BQ139" s="278" t="str">
        <f t="shared" si="331"/>
        <v>NO OFERTADO</v>
      </c>
      <c r="BR139" s="278">
        <f>VLOOKUP(B139,'[1]ANEXO TECNICO'!$B$3:$P$334,15,0)</f>
        <v>0</v>
      </c>
      <c r="BS139" s="278" t="s">
        <v>743</v>
      </c>
      <c r="BT139" s="280"/>
      <c r="BU139" s="280"/>
      <c r="BV139" s="282"/>
      <c r="BW139" s="280"/>
      <c r="BX139" s="277">
        <v>0</v>
      </c>
      <c r="BY139" s="277">
        <f t="shared" si="356"/>
        <v>0</v>
      </c>
      <c r="BZ139" s="278" t="str">
        <f t="shared" si="357"/>
        <v>NO OFERTADO</v>
      </c>
      <c r="CA139" s="278"/>
      <c r="CB139" s="278" t="s">
        <v>743</v>
      </c>
      <c r="CC139" s="283"/>
      <c r="CD139" s="283"/>
      <c r="CE139" s="276"/>
      <c r="CF139" s="86">
        <f t="shared" si="334"/>
        <v>0</v>
      </c>
      <c r="CG139" s="277">
        <f t="shared" ref="CG139:CG202" si="395">CF139*$D139</f>
        <v>0</v>
      </c>
      <c r="CH139" s="277">
        <f t="shared" si="358"/>
        <v>0</v>
      </c>
      <c r="CI139" s="278" t="str">
        <f t="shared" si="359"/>
        <v>NO OFERTADO</v>
      </c>
      <c r="CJ139" s="278"/>
      <c r="CK139" s="278" t="s">
        <v>743</v>
      </c>
      <c r="CL139" s="86"/>
      <c r="CM139" s="86"/>
      <c r="CN139" s="276"/>
      <c r="CO139" s="86">
        <f t="shared" si="335"/>
        <v>0</v>
      </c>
      <c r="CP139" s="277">
        <f t="shared" si="360"/>
        <v>0</v>
      </c>
      <c r="CQ139" s="277">
        <f t="shared" si="361"/>
        <v>0</v>
      </c>
      <c r="CR139" s="278" t="str">
        <f t="shared" si="362"/>
        <v>NO OFERTADO</v>
      </c>
      <c r="CS139" s="278"/>
      <c r="CT139" s="278" t="s">
        <v>743</v>
      </c>
      <c r="CU139" s="86"/>
      <c r="CV139" s="280"/>
      <c r="CW139" s="282"/>
      <c r="CX139" s="280">
        <f t="shared" si="336"/>
        <v>0</v>
      </c>
      <c r="CY139" s="281">
        <f t="shared" si="363"/>
        <v>0</v>
      </c>
      <c r="CZ139" s="281">
        <f t="shared" si="364"/>
        <v>0</v>
      </c>
      <c r="DA139" s="278" t="str">
        <f t="shared" si="365"/>
        <v>NO OFERTADO</v>
      </c>
      <c r="DB139" s="278"/>
      <c r="DC139" s="278" t="s">
        <v>743</v>
      </c>
      <c r="DD139" s="86"/>
      <c r="DE139" s="86"/>
      <c r="DF139" s="276"/>
      <c r="DG139" s="86">
        <f t="shared" si="337"/>
        <v>0</v>
      </c>
      <c r="DH139" s="277">
        <f t="shared" si="366"/>
        <v>0</v>
      </c>
      <c r="DI139" s="277">
        <f t="shared" ref="DI139:DI202" si="396">+DH139*G139</f>
        <v>0</v>
      </c>
      <c r="DJ139" s="278" t="str">
        <f t="shared" ref="DJ139:DJ202" si="397">+IF(DG139=0,"NO OFERTADO",IF(DG139&lt;=($F139*(1+$GE$4)),"CUMPLE","NO CUMPLE"))</f>
        <v>NO OFERTADO</v>
      </c>
      <c r="DK139" s="278"/>
      <c r="DL139" s="278" t="s">
        <v>743</v>
      </c>
      <c r="DM139" s="86"/>
      <c r="DN139" s="86"/>
      <c r="DO139" s="276"/>
      <c r="DP139" s="86">
        <v>0</v>
      </c>
      <c r="DQ139" s="277">
        <f t="shared" si="367"/>
        <v>0</v>
      </c>
      <c r="DR139" s="277">
        <f t="shared" si="368"/>
        <v>0</v>
      </c>
      <c r="DS139" s="278" t="str">
        <f t="shared" si="369"/>
        <v>NO OFERTADO</v>
      </c>
      <c r="DT139" s="278"/>
      <c r="DU139" s="278" t="s">
        <v>743</v>
      </c>
      <c r="DV139" s="86" t="s">
        <v>44</v>
      </c>
      <c r="DW139" s="280">
        <v>5391</v>
      </c>
      <c r="DX139" s="288">
        <v>1024.29</v>
      </c>
      <c r="DY139" s="280">
        <f t="shared" si="338"/>
        <v>6415.29</v>
      </c>
      <c r="DZ139" s="281">
        <f t="shared" si="370"/>
        <v>6415.29</v>
      </c>
      <c r="EA139" s="281">
        <f t="shared" ref="EA139:EA202" si="398">+DZ139*G139</f>
        <v>1911756.42</v>
      </c>
      <c r="EB139" s="278" t="str">
        <f t="shared" si="371"/>
        <v>NO CUMPLE</v>
      </c>
      <c r="EC139" s="278" t="s">
        <v>829</v>
      </c>
      <c r="ED139" s="278" t="s">
        <v>743</v>
      </c>
      <c r="EE139" s="86" t="s">
        <v>953</v>
      </c>
      <c r="EF139" s="86">
        <v>4560.5042016806728</v>
      </c>
      <c r="EG139" s="279">
        <v>866.49579831932783</v>
      </c>
      <c r="EH139" s="86">
        <f t="shared" si="339"/>
        <v>5427.0000000000009</v>
      </c>
      <c r="EI139" s="277">
        <f t="shared" si="372"/>
        <v>5427.0000000000009</v>
      </c>
      <c r="EJ139" s="277">
        <f t="shared" si="241"/>
        <v>1617246.0000000002</v>
      </c>
      <c r="EK139" s="278" t="str">
        <f t="shared" si="373"/>
        <v>NO CUMPLE</v>
      </c>
      <c r="EL139" s="278" t="s">
        <v>828</v>
      </c>
      <c r="EM139" s="278" t="s">
        <v>743</v>
      </c>
      <c r="EN139" s="86"/>
      <c r="EO139" s="86"/>
      <c r="EP139" s="276"/>
      <c r="EQ139" s="86">
        <v>0</v>
      </c>
      <c r="ER139" s="277">
        <f t="shared" si="374"/>
        <v>0</v>
      </c>
      <c r="ES139" s="277">
        <f t="shared" si="375"/>
        <v>0</v>
      </c>
      <c r="ET139" s="278" t="str">
        <f t="shared" si="376"/>
        <v>NO OFERTADO</v>
      </c>
      <c r="EU139" s="278"/>
      <c r="EV139" s="278" t="s">
        <v>743</v>
      </c>
      <c r="EW139" s="86">
        <v>0</v>
      </c>
      <c r="EX139" s="86">
        <v>0</v>
      </c>
      <c r="EY139" s="276">
        <v>0</v>
      </c>
      <c r="EZ139" s="86">
        <v>0</v>
      </c>
      <c r="FA139" s="277">
        <f t="shared" si="377"/>
        <v>0</v>
      </c>
      <c r="FB139" s="277">
        <f t="shared" si="378"/>
        <v>0</v>
      </c>
      <c r="FC139" s="278" t="str">
        <f t="shared" si="379"/>
        <v>NO OFERTADO</v>
      </c>
      <c r="FD139" s="278"/>
      <c r="FE139" s="278" t="s">
        <v>743</v>
      </c>
      <c r="FF139" s="86">
        <v>0</v>
      </c>
      <c r="FG139" s="86"/>
      <c r="FH139" s="279">
        <v>0</v>
      </c>
      <c r="FI139" s="86">
        <v>0</v>
      </c>
      <c r="FJ139" s="277">
        <f t="shared" si="380"/>
        <v>0</v>
      </c>
      <c r="FK139" s="277">
        <f t="shared" ref="FK139:FK202" si="399">+FJ139*G139</f>
        <v>0</v>
      </c>
      <c r="FL139" s="278" t="str">
        <f t="shared" si="381"/>
        <v>NO OFERTADO</v>
      </c>
      <c r="FM139" s="278"/>
      <c r="FN139" s="278" t="s">
        <v>743</v>
      </c>
      <c r="FO139" s="86" t="s">
        <v>44</v>
      </c>
      <c r="FP139" s="86">
        <v>5900</v>
      </c>
      <c r="FQ139" s="279">
        <v>1121</v>
      </c>
      <c r="FR139" s="86">
        <f t="shared" si="340"/>
        <v>7021</v>
      </c>
      <c r="FS139" s="277">
        <f t="shared" si="382"/>
        <v>7021</v>
      </c>
      <c r="FT139" s="277">
        <f t="shared" si="383"/>
        <v>2092258</v>
      </c>
      <c r="FU139" s="278" t="str">
        <f t="shared" si="384"/>
        <v>NO CUMPLE</v>
      </c>
      <c r="FV139" s="278" t="s">
        <v>828</v>
      </c>
      <c r="FW139" s="278" t="s">
        <v>743</v>
      </c>
      <c r="FX139" s="86" t="s">
        <v>44</v>
      </c>
      <c r="FY139" s="86">
        <f t="shared" si="329"/>
        <v>6872.2689075630251</v>
      </c>
      <c r="FZ139" s="279">
        <f t="shared" si="330"/>
        <v>1305.7310924369747</v>
      </c>
      <c r="GA139" s="86">
        <v>8178</v>
      </c>
      <c r="GB139" s="277">
        <f t="shared" si="385"/>
        <v>8178</v>
      </c>
      <c r="GC139" s="277">
        <f t="shared" si="386"/>
        <v>2437044</v>
      </c>
      <c r="GD139" s="278" t="str">
        <f t="shared" si="387"/>
        <v>NO CUMPLE</v>
      </c>
      <c r="GE139" s="278" t="s">
        <v>828</v>
      </c>
      <c r="GF139" s="278" t="s">
        <v>743</v>
      </c>
      <c r="GG139" s="25"/>
    </row>
    <row r="140" spans="1:189" s="19" customFormat="1" x14ac:dyDescent="0.2">
      <c r="A140" s="290">
        <v>131</v>
      </c>
      <c r="B140" s="78" t="s">
        <v>178</v>
      </c>
      <c r="C140" s="77" t="s">
        <v>510</v>
      </c>
      <c r="D140" s="123">
        <v>1</v>
      </c>
      <c r="E140" s="309" t="s">
        <v>32</v>
      </c>
      <c r="F140" s="315">
        <v>18000</v>
      </c>
      <c r="G140" s="123">
        <v>3</v>
      </c>
      <c r="H140" s="86">
        <f t="shared" si="388"/>
        <v>54000</v>
      </c>
      <c r="I140" s="86"/>
      <c r="J140" s="86"/>
      <c r="K140" s="279">
        <f t="shared" si="319"/>
        <v>0</v>
      </c>
      <c r="L140" s="86">
        <f t="shared" si="389"/>
        <v>0</v>
      </c>
      <c r="M140" s="277">
        <f t="shared" si="341"/>
        <v>0</v>
      </c>
      <c r="N140" s="277">
        <f t="shared" si="390"/>
        <v>0</v>
      </c>
      <c r="O140" s="278" t="str">
        <f t="shared" si="342"/>
        <v>NO OFERTADO</v>
      </c>
      <c r="P140" s="278"/>
      <c r="Q140" s="278" t="s">
        <v>743</v>
      </c>
      <c r="R140" s="278"/>
      <c r="S140" s="284"/>
      <c r="T140" s="279"/>
      <c r="U140" s="86"/>
      <c r="V140" s="277">
        <f t="shared" si="343"/>
        <v>0</v>
      </c>
      <c r="W140" s="277">
        <f t="shared" si="391"/>
        <v>0</v>
      </c>
      <c r="X140" s="278" t="str">
        <f t="shared" si="344"/>
        <v>NO OFERTADO</v>
      </c>
      <c r="Y140" s="278">
        <v>0</v>
      </c>
      <c r="Z140" s="314" t="s">
        <v>743</v>
      </c>
      <c r="AA140" s="311" t="s">
        <v>935</v>
      </c>
      <c r="AB140" s="86">
        <v>23864</v>
      </c>
      <c r="AC140" s="279">
        <v>4534</v>
      </c>
      <c r="AD140" s="285">
        <f t="shared" si="243"/>
        <v>28398</v>
      </c>
      <c r="AE140" s="277">
        <f t="shared" si="296"/>
        <v>28398</v>
      </c>
      <c r="AF140" s="277">
        <f t="shared" si="345"/>
        <v>85194</v>
      </c>
      <c r="AG140" s="278" t="str">
        <f t="shared" si="346"/>
        <v>NO CUMPLE</v>
      </c>
      <c r="AH140" s="278" t="s">
        <v>828</v>
      </c>
      <c r="AI140" s="278" t="s">
        <v>743</v>
      </c>
      <c r="AJ140" s="86"/>
      <c r="AK140" s="86"/>
      <c r="AL140" s="279"/>
      <c r="AM140" s="86">
        <f t="shared" si="392"/>
        <v>0</v>
      </c>
      <c r="AN140" s="277">
        <f t="shared" si="347"/>
        <v>0</v>
      </c>
      <c r="AO140" s="277">
        <f t="shared" si="348"/>
        <v>0</v>
      </c>
      <c r="AP140" s="278" t="str">
        <f t="shared" si="349"/>
        <v>NO OFERTADO</v>
      </c>
      <c r="AQ140" s="278"/>
      <c r="AR140" s="278" t="s">
        <v>743</v>
      </c>
      <c r="AS140" s="86" t="s">
        <v>756</v>
      </c>
      <c r="AT140" s="86">
        <v>24940</v>
      </c>
      <c r="AU140" s="279">
        <v>4739</v>
      </c>
      <c r="AV140" s="86">
        <f t="shared" si="332"/>
        <v>29679</v>
      </c>
      <c r="AW140" s="277">
        <f t="shared" si="350"/>
        <v>29679</v>
      </c>
      <c r="AX140" s="277">
        <f t="shared" si="244"/>
        <v>89037</v>
      </c>
      <c r="AY140" s="278" t="str">
        <f t="shared" si="351"/>
        <v>NO CUMPLE</v>
      </c>
      <c r="AZ140" s="278" t="s">
        <v>828</v>
      </c>
      <c r="BA140" s="278" t="s">
        <v>743</v>
      </c>
      <c r="BB140" s="86" t="s">
        <v>753</v>
      </c>
      <c r="BC140" s="86">
        <v>18000</v>
      </c>
      <c r="BD140" s="279">
        <v>3420</v>
      </c>
      <c r="BE140" s="86">
        <f t="shared" si="393"/>
        <v>21420</v>
      </c>
      <c r="BF140" s="277">
        <f t="shared" si="352"/>
        <v>21420</v>
      </c>
      <c r="BG140" s="277">
        <f t="shared" si="394"/>
        <v>64260</v>
      </c>
      <c r="BH140" s="278" t="str">
        <f t="shared" si="353"/>
        <v>CUMPLE</v>
      </c>
      <c r="BI140" s="278" t="s">
        <v>828</v>
      </c>
      <c r="BJ140" s="278" t="s">
        <v>822</v>
      </c>
      <c r="BK140" s="86"/>
      <c r="BL140" s="86"/>
      <c r="BM140" s="276"/>
      <c r="BN140" s="280">
        <f t="shared" si="333"/>
        <v>0</v>
      </c>
      <c r="BO140" s="281">
        <f t="shared" si="354"/>
        <v>0</v>
      </c>
      <c r="BP140" s="281">
        <f t="shared" si="355"/>
        <v>0</v>
      </c>
      <c r="BQ140" s="278" t="str">
        <f t="shared" si="331"/>
        <v>NO OFERTADO</v>
      </c>
      <c r="BR140" s="278">
        <f>VLOOKUP(B140,'[1]ANEXO TECNICO'!$B$3:$P$334,15,0)</f>
        <v>0</v>
      </c>
      <c r="BS140" s="278" t="s">
        <v>743</v>
      </c>
      <c r="BT140" s="280"/>
      <c r="BU140" s="280"/>
      <c r="BV140" s="282"/>
      <c r="BW140" s="280"/>
      <c r="BX140" s="277">
        <v>0</v>
      </c>
      <c r="BY140" s="277">
        <f t="shared" si="356"/>
        <v>0</v>
      </c>
      <c r="BZ140" s="278" t="str">
        <f t="shared" si="357"/>
        <v>NO OFERTADO</v>
      </c>
      <c r="CA140" s="278"/>
      <c r="CB140" s="278" t="s">
        <v>743</v>
      </c>
      <c r="CC140" s="283"/>
      <c r="CD140" s="283"/>
      <c r="CE140" s="276"/>
      <c r="CF140" s="86">
        <f t="shared" si="334"/>
        <v>0</v>
      </c>
      <c r="CG140" s="277">
        <f t="shared" si="395"/>
        <v>0</v>
      </c>
      <c r="CH140" s="277">
        <f t="shared" si="358"/>
        <v>0</v>
      </c>
      <c r="CI140" s="278" t="str">
        <f t="shared" si="359"/>
        <v>NO OFERTADO</v>
      </c>
      <c r="CJ140" s="278"/>
      <c r="CK140" s="278" t="s">
        <v>743</v>
      </c>
      <c r="CL140" s="86"/>
      <c r="CM140" s="86"/>
      <c r="CN140" s="276"/>
      <c r="CO140" s="86">
        <f t="shared" si="335"/>
        <v>0</v>
      </c>
      <c r="CP140" s="277">
        <f t="shared" si="360"/>
        <v>0</v>
      </c>
      <c r="CQ140" s="277">
        <f t="shared" si="361"/>
        <v>0</v>
      </c>
      <c r="CR140" s="278" t="str">
        <f t="shared" si="362"/>
        <v>NO OFERTADO</v>
      </c>
      <c r="CS140" s="278"/>
      <c r="CT140" s="278" t="s">
        <v>743</v>
      </c>
      <c r="CU140" s="86"/>
      <c r="CV140" s="280"/>
      <c r="CW140" s="282"/>
      <c r="CX140" s="280">
        <f t="shared" si="336"/>
        <v>0</v>
      </c>
      <c r="CY140" s="281">
        <f t="shared" si="363"/>
        <v>0</v>
      </c>
      <c r="CZ140" s="281">
        <f t="shared" si="364"/>
        <v>0</v>
      </c>
      <c r="DA140" s="278" t="str">
        <f t="shared" si="365"/>
        <v>NO OFERTADO</v>
      </c>
      <c r="DB140" s="278"/>
      <c r="DC140" s="278" t="s">
        <v>743</v>
      </c>
      <c r="DD140" s="86"/>
      <c r="DE140" s="86"/>
      <c r="DF140" s="276"/>
      <c r="DG140" s="86">
        <f t="shared" si="337"/>
        <v>0</v>
      </c>
      <c r="DH140" s="277">
        <f t="shared" si="366"/>
        <v>0</v>
      </c>
      <c r="DI140" s="277">
        <f t="shared" si="396"/>
        <v>0</v>
      </c>
      <c r="DJ140" s="278" t="str">
        <f t="shared" si="397"/>
        <v>NO OFERTADO</v>
      </c>
      <c r="DK140" s="278"/>
      <c r="DL140" s="278" t="s">
        <v>743</v>
      </c>
      <c r="DM140" s="86"/>
      <c r="DN140" s="86"/>
      <c r="DO140" s="276"/>
      <c r="DP140" s="86">
        <v>0</v>
      </c>
      <c r="DQ140" s="277">
        <f t="shared" si="367"/>
        <v>0</v>
      </c>
      <c r="DR140" s="277">
        <f t="shared" si="368"/>
        <v>0</v>
      </c>
      <c r="DS140" s="278" t="str">
        <f t="shared" si="369"/>
        <v>NO OFERTADO</v>
      </c>
      <c r="DT140" s="278"/>
      <c r="DU140" s="278" t="s">
        <v>743</v>
      </c>
      <c r="DV140" s="86" t="s">
        <v>44</v>
      </c>
      <c r="DW140" s="280">
        <v>38581</v>
      </c>
      <c r="DX140" s="288">
        <v>7330.39</v>
      </c>
      <c r="DY140" s="280">
        <f t="shared" si="338"/>
        <v>45911.39</v>
      </c>
      <c r="DZ140" s="281">
        <f t="shared" si="370"/>
        <v>45911.39</v>
      </c>
      <c r="EA140" s="281">
        <f t="shared" si="398"/>
        <v>137734.16999999998</v>
      </c>
      <c r="EB140" s="278" t="str">
        <f t="shared" si="371"/>
        <v>NO CUMPLE</v>
      </c>
      <c r="EC140" s="278" t="s">
        <v>829</v>
      </c>
      <c r="ED140" s="278" t="s">
        <v>743</v>
      </c>
      <c r="EE140" s="86" t="s">
        <v>953</v>
      </c>
      <c r="EF140" s="86">
        <v>23400</v>
      </c>
      <c r="EG140" s="279">
        <v>4446</v>
      </c>
      <c r="EH140" s="86">
        <f t="shared" si="339"/>
        <v>27846</v>
      </c>
      <c r="EI140" s="277">
        <f t="shared" si="372"/>
        <v>27846</v>
      </c>
      <c r="EJ140" s="277">
        <f t="shared" ref="EJ140:EJ203" si="400">+EI140*G140</f>
        <v>83538</v>
      </c>
      <c r="EK140" s="278" t="str">
        <f t="shared" si="373"/>
        <v>NO CUMPLE</v>
      </c>
      <c r="EL140" s="278" t="s">
        <v>828</v>
      </c>
      <c r="EM140" s="278" t="s">
        <v>743</v>
      </c>
      <c r="EN140" s="86"/>
      <c r="EO140" s="86"/>
      <c r="EP140" s="276"/>
      <c r="EQ140" s="86">
        <v>0</v>
      </c>
      <c r="ER140" s="277">
        <f t="shared" si="374"/>
        <v>0</v>
      </c>
      <c r="ES140" s="277">
        <f t="shared" si="375"/>
        <v>0</v>
      </c>
      <c r="ET140" s="278" t="str">
        <f t="shared" si="376"/>
        <v>NO OFERTADO</v>
      </c>
      <c r="EU140" s="278"/>
      <c r="EV140" s="278" t="s">
        <v>743</v>
      </c>
      <c r="EW140" s="86">
        <v>0</v>
      </c>
      <c r="EX140" s="86">
        <v>0</v>
      </c>
      <c r="EY140" s="276">
        <v>0</v>
      </c>
      <c r="EZ140" s="86">
        <v>0</v>
      </c>
      <c r="FA140" s="277">
        <f t="shared" si="377"/>
        <v>0</v>
      </c>
      <c r="FB140" s="277">
        <f t="shared" si="378"/>
        <v>0</v>
      </c>
      <c r="FC140" s="278" t="str">
        <f t="shared" si="379"/>
        <v>NO OFERTADO</v>
      </c>
      <c r="FD140" s="278"/>
      <c r="FE140" s="278" t="s">
        <v>743</v>
      </c>
      <c r="FF140" s="86">
        <v>0</v>
      </c>
      <c r="FG140" s="86"/>
      <c r="FH140" s="279">
        <v>0</v>
      </c>
      <c r="FI140" s="86">
        <v>0</v>
      </c>
      <c r="FJ140" s="277">
        <f t="shared" si="380"/>
        <v>0</v>
      </c>
      <c r="FK140" s="277">
        <f t="shared" si="399"/>
        <v>0</v>
      </c>
      <c r="FL140" s="278" t="str">
        <f t="shared" si="381"/>
        <v>NO OFERTADO</v>
      </c>
      <c r="FM140" s="278"/>
      <c r="FN140" s="278" t="s">
        <v>743</v>
      </c>
      <c r="FO140" s="86" t="s">
        <v>44</v>
      </c>
      <c r="FP140" s="86">
        <v>23000</v>
      </c>
      <c r="FQ140" s="279">
        <v>4370</v>
      </c>
      <c r="FR140" s="86">
        <f t="shared" si="340"/>
        <v>27370</v>
      </c>
      <c r="FS140" s="277">
        <f t="shared" si="382"/>
        <v>27370</v>
      </c>
      <c r="FT140" s="277">
        <f t="shared" si="383"/>
        <v>82110</v>
      </c>
      <c r="FU140" s="278" t="str">
        <f t="shared" si="384"/>
        <v>NO CUMPLE</v>
      </c>
      <c r="FV140" s="278" t="s">
        <v>828</v>
      </c>
      <c r="FW140" s="278" t="s">
        <v>743</v>
      </c>
      <c r="FX140" s="86" t="s">
        <v>44</v>
      </c>
      <c r="FY140" s="86">
        <f t="shared" si="329"/>
        <v>21795.798319327732</v>
      </c>
      <c r="FZ140" s="279">
        <f t="shared" si="330"/>
        <v>4141.2016806722695</v>
      </c>
      <c r="GA140" s="86">
        <v>25937</v>
      </c>
      <c r="GB140" s="277">
        <f t="shared" si="385"/>
        <v>25937</v>
      </c>
      <c r="GC140" s="277">
        <f t="shared" si="386"/>
        <v>77811</v>
      </c>
      <c r="GD140" s="278" t="str">
        <f t="shared" si="387"/>
        <v>NO CUMPLE</v>
      </c>
      <c r="GE140" s="278" t="s">
        <v>828</v>
      </c>
      <c r="GF140" s="278" t="s">
        <v>743</v>
      </c>
      <c r="GG140" s="25"/>
    </row>
    <row r="141" spans="1:189" s="19" customFormat="1" x14ac:dyDescent="0.2">
      <c r="A141" s="275">
        <v>132</v>
      </c>
      <c r="B141" s="78" t="s">
        <v>179</v>
      </c>
      <c r="C141" s="77" t="s">
        <v>511</v>
      </c>
      <c r="D141" s="123">
        <v>1</v>
      </c>
      <c r="E141" s="309" t="s">
        <v>32</v>
      </c>
      <c r="F141" s="315">
        <v>71555.89</v>
      </c>
      <c r="G141" s="123">
        <v>1</v>
      </c>
      <c r="H141" s="86">
        <f t="shared" si="388"/>
        <v>71555.89</v>
      </c>
      <c r="I141" s="86"/>
      <c r="J141" s="86"/>
      <c r="K141" s="279">
        <f t="shared" si="319"/>
        <v>0</v>
      </c>
      <c r="L141" s="86">
        <f t="shared" si="389"/>
        <v>0</v>
      </c>
      <c r="M141" s="277">
        <f t="shared" si="341"/>
        <v>0</v>
      </c>
      <c r="N141" s="277">
        <f t="shared" si="390"/>
        <v>0</v>
      </c>
      <c r="O141" s="278" t="str">
        <f t="shared" si="342"/>
        <v>NO OFERTADO</v>
      </c>
      <c r="P141" s="278"/>
      <c r="Q141" s="278" t="s">
        <v>743</v>
      </c>
      <c r="R141" s="278"/>
      <c r="S141" s="284"/>
      <c r="T141" s="279"/>
      <c r="U141" s="86"/>
      <c r="V141" s="277">
        <f t="shared" si="343"/>
        <v>0</v>
      </c>
      <c r="W141" s="277">
        <f t="shared" si="391"/>
        <v>0</v>
      </c>
      <c r="X141" s="278" t="str">
        <f t="shared" si="344"/>
        <v>NO OFERTADO</v>
      </c>
      <c r="Y141" s="278">
        <v>0</v>
      </c>
      <c r="Z141" s="314" t="s">
        <v>743</v>
      </c>
      <c r="AA141" s="311" t="s">
        <v>935</v>
      </c>
      <c r="AB141" s="86">
        <v>60131</v>
      </c>
      <c r="AC141" s="276">
        <v>11425</v>
      </c>
      <c r="AD141" s="86">
        <f t="shared" ref="AD141:AD204" si="401">+AB141+AC141</f>
        <v>71556</v>
      </c>
      <c r="AE141" s="277">
        <f t="shared" si="296"/>
        <v>71556</v>
      </c>
      <c r="AF141" s="277">
        <f t="shared" si="345"/>
        <v>71556</v>
      </c>
      <c r="AG141" s="278" t="str">
        <f t="shared" si="346"/>
        <v>CUMPLE</v>
      </c>
      <c r="AH141" s="278" t="s">
        <v>828</v>
      </c>
      <c r="AI141" s="278" t="s">
        <v>822</v>
      </c>
      <c r="AJ141" s="86"/>
      <c r="AK141" s="86"/>
      <c r="AL141" s="279"/>
      <c r="AM141" s="86">
        <f t="shared" si="392"/>
        <v>0</v>
      </c>
      <c r="AN141" s="277">
        <f t="shared" si="347"/>
        <v>0</v>
      </c>
      <c r="AO141" s="277">
        <f t="shared" si="348"/>
        <v>0</v>
      </c>
      <c r="AP141" s="278" t="str">
        <f t="shared" si="349"/>
        <v>NO OFERTADO</v>
      </c>
      <c r="AQ141" s="278"/>
      <c r="AR141" s="278" t="s">
        <v>743</v>
      </c>
      <c r="AS141" s="86"/>
      <c r="AT141" s="86"/>
      <c r="AU141" s="276"/>
      <c r="AV141" s="86">
        <f>+AT141+AU141</f>
        <v>0</v>
      </c>
      <c r="AW141" s="277">
        <f t="shared" si="350"/>
        <v>0</v>
      </c>
      <c r="AX141" s="277">
        <f t="shared" ref="AX141:AX204" si="402">+AW141*G141</f>
        <v>0</v>
      </c>
      <c r="AY141" s="278" t="str">
        <f t="shared" si="351"/>
        <v>NO OFERTADO</v>
      </c>
      <c r="AZ141" s="278"/>
      <c r="BA141" s="278" t="s">
        <v>743</v>
      </c>
      <c r="BB141" s="86"/>
      <c r="BC141" s="86"/>
      <c r="BD141" s="279"/>
      <c r="BE141" s="86">
        <f t="shared" si="393"/>
        <v>0</v>
      </c>
      <c r="BF141" s="277">
        <f t="shared" si="352"/>
        <v>0</v>
      </c>
      <c r="BG141" s="277">
        <f t="shared" si="394"/>
        <v>0</v>
      </c>
      <c r="BH141" s="278" t="str">
        <f t="shared" si="353"/>
        <v>NO OFERTADO</v>
      </c>
      <c r="BI141" s="278">
        <v>0</v>
      </c>
      <c r="BJ141" s="278" t="s">
        <v>743</v>
      </c>
      <c r="BK141" s="86"/>
      <c r="BL141" s="86"/>
      <c r="BM141" s="276"/>
      <c r="BN141" s="280">
        <f>+BL141+BM141</f>
        <v>0</v>
      </c>
      <c r="BO141" s="281">
        <f t="shared" si="354"/>
        <v>0</v>
      </c>
      <c r="BP141" s="281">
        <f t="shared" si="355"/>
        <v>0</v>
      </c>
      <c r="BQ141" s="278" t="str">
        <f t="shared" si="331"/>
        <v>NO OFERTADO</v>
      </c>
      <c r="BR141" s="278">
        <f>VLOOKUP(B141,'[1]ANEXO TECNICO'!$B$3:$P$334,15,0)</f>
        <v>0</v>
      </c>
      <c r="BS141" s="278" t="s">
        <v>743</v>
      </c>
      <c r="BT141" s="280"/>
      <c r="BU141" s="280"/>
      <c r="BV141" s="282"/>
      <c r="BW141" s="280"/>
      <c r="BX141" s="277">
        <v>0</v>
      </c>
      <c r="BY141" s="277">
        <f t="shared" si="356"/>
        <v>0</v>
      </c>
      <c r="BZ141" s="278" t="str">
        <f t="shared" si="357"/>
        <v>NO OFERTADO</v>
      </c>
      <c r="CA141" s="278"/>
      <c r="CB141" s="278" t="s">
        <v>743</v>
      </c>
      <c r="CC141" s="283"/>
      <c r="CD141" s="283"/>
      <c r="CE141" s="276">
        <f>+CD141*0.19</f>
        <v>0</v>
      </c>
      <c r="CF141" s="86">
        <f>+CD141+CE141</f>
        <v>0</v>
      </c>
      <c r="CG141" s="277">
        <f t="shared" si="395"/>
        <v>0</v>
      </c>
      <c r="CH141" s="277">
        <f t="shared" si="358"/>
        <v>0</v>
      </c>
      <c r="CI141" s="278" t="str">
        <f t="shared" si="359"/>
        <v>NO OFERTADO</v>
      </c>
      <c r="CJ141" s="278"/>
      <c r="CK141" s="278" t="s">
        <v>743</v>
      </c>
      <c r="CL141" s="86"/>
      <c r="CM141" s="86"/>
      <c r="CN141" s="276"/>
      <c r="CO141" s="86">
        <f>+CM141+CN141</f>
        <v>0</v>
      </c>
      <c r="CP141" s="277">
        <f t="shared" si="360"/>
        <v>0</v>
      </c>
      <c r="CQ141" s="277">
        <f t="shared" si="361"/>
        <v>0</v>
      </c>
      <c r="CR141" s="278" t="str">
        <f t="shared" si="362"/>
        <v>NO OFERTADO</v>
      </c>
      <c r="CS141" s="278"/>
      <c r="CT141" s="278" t="s">
        <v>743</v>
      </c>
      <c r="CU141" s="86"/>
      <c r="CV141" s="280"/>
      <c r="CW141" s="282">
        <f>+CV141*0.19</f>
        <v>0</v>
      </c>
      <c r="CX141" s="280">
        <f>+CV141+CW141</f>
        <v>0</v>
      </c>
      <c r="CY141" s="281">
        <f t="shared" si="363"/>
        <v>0</v>
      </c>
      <c r="CZ141" s="281">
        <f t="shared" si="364"/>
        <v>0</v>
      </c>
      <c r="DA141" s="278" t="str">
        <f t="shared" si="365"/>
        <v>NO OFERTADO</v>
      </c>
      <c r="DB141" s="278"/>
      <c r="DC141" s="278" t="s">
        <v>743</v>
      </c>
      <c r="DD141" s="86"/>
      <c r="DE141" s="86"/>
      <c r="DF141" s="276"/>
      <c r="DG141" s="86">
        <f>+DE141+DF141</f>
        <v>0</v>
      </c>
      <c r="DH141" s="277">
        <f t="shared" si="366"/>
        <v>0</v>
      </c>
      <c r="DI141" s="277">
        <f t="shared" si="396"/>
        <v>0</v>
      </c>
      <c r="DJ141" s="278" t="str">
        <f t="shared" si="397"/>
        <v>NO OFERTADO</v>
      </c>
      <c r="DK141" s="278"/>
      <c r="DL141" s="278" t="s">
        <v>743</v>
      </c>
      <c r="DM141" s="86"/>
      <c r="DN141" s="86"/>
      <c r="DO141" s="276"/>
      <c r="DP141" s="86">
        <v>0</v>
      </c>
      <c r="DQ141" s="277">
        <f t="shared" si="367"/>
        <v>0</v>
      </c>
      <c r="DR141" s="277">
        <f t="shared" si="368"/>
        <v>0</v>
      </c>
      <c r="DS141" s="278" t="str">
        <f t="shared" si="369"/>
        <v>NO OFERTADO</v>
      </c>
      <c r="DT141" s="278"/>
      <c r="DU141" s="278" t="s">
        <v>743</v>
      </c>
      <c r="DV141" s="86" t="s">
        <v>44</v>
      </c>
      <c r="DW141" s="280">
        <v>38581</v>
      </c>
      <c r="DX141" s="288">
        <v>7330.39</v>
      </c>
      <c r="DY141" s="280">
        <f>+DW141+DX141</f>
        <v>45911.39</v>
      </c>
      <c r="DZ141" s="281">
        <f t="shared" si="370"/>
        <v>45911.39</v>
      </c>
      <c r="EA141" s="281">
        <f t="shared" si="398"/>
        <v>45911.39</v>
      </c>
      <c r="EB141" s="278" t="str">
        <f t="shared" si="371"/>
        <v>CUMPLE</v>
      </c>
      <c r="EC141" s="278" t="s">
        <v>829</v>
      </c>
      <c r="ED141" s="278" t="s">
        <v>743</v>
      </c>
      <c r="EE141" s="86" t="s">
        <v>953</v>
      </c>
      <c r="EF141" s="86">
        <v>0</v>
      </c>
      <c r="EG141" s="279">
        <v>0</v>
      </c>
      <c r="EH141" s="86">
        <f>+EF141+EG141</f>
        <v>0</v>
      </c>
      <c r="EI141" s="277">
        <f t="shared" si="372"/>
        <v>0</v>
      </c>
      <c r="EJ141" s="277">
        <f t="shared" si="400"/>
        <v>0</v>
      </c>
      <c r="EK141" s="278" t="str">
        <f t="shared" si="373"/>
        <v>NO OFERTADO</v>
      </c>
      <c r="EL141" s="278" t="s">
        <v>978</v>
      </c>
      <c r="EM141" s="278" t="s">
        <v>743</v>
      </c>
      <c r="EN141" s="86" t="s">
        <v>44</v>
      </c>
      <c r="EO141" s="86">
        <v>33586</v>
      </c>
      <c r="EP141" s="276">
        <v>6381</v>
      </c>
      <c r="EQ141" s="86">
        <v>39967</v>
      </c>
      <c r="ER141" s="277">
        <f t="shared" si="374"/>
        <v>39967</v>
      </c>
      <c r="ES141" s="277">
        <f t="shared" si="375"/>
        <v>39967</v>
      </c>
      <c r="ET141" s="278" t="str">
        <f t="shared" si="376"/>
        <v>CUMPLE</v>
      </c>
      <c r="EU141" s="278" t="s">
        <v>828</v>
      </c>
      <c r="EV141" s="278" t="s">
        <v>743</v>
      </c>
      <c r="EW141" s="86">
        <v>0</v>
      </c>
      <c r="EX141" s="86">
        <v>0</v>
      </c>
      <c r="EY141" s="276">
        <v>0</v>
      </c>
      <c r="EZ141" s="86">
        <v>0</v>
      </c>
      <c r="FA141" s="277">
        <f t="shared" si="377"/>
        <v>0</v>
      </c>
      <c r="FB141" s="277">
        <f t="shared" si="378"/>
        <v>0</v>
      </c>
      <c r="FC141" s="278" t="str">
        <f t="shared" si="379"/>
        <v>NO OFERTADO</v>
      </c>
      <c r="FD141" s="278"/>
      <c r="FE141" s="278" t="s">
        <v>743</v>
      </c>
      <c r="FF141" s="86">
        <v>0</v>
      </c>
      <c r="FG141" s="86"/>
      <c r="FH141" s="279">
        <v>0</v>
      </c>
      <c r="FI141" s="86">
        <v>0</v>
      </c>
      <c r="FJ141" s="277">
        <f t="shared" si="380"/>
        <v>0</v>
      </c>
      <c r="FK141" s="277">
        <f t="shared" si="399"/>
        <v>0</v>
      </c>
      <c r="FL141" s="278" t="str">
        <f t="shared" si="381"/>
        <v>NO OFERTADO</v>
      </c>
      <c r="FM141" s="278"/>
      <c r="FN141" s="278" t="s">
        <v>743</v>
      </c>
      <c r="FO141" s="86" t="s">
        <v>44</v>
      </c>
      <c r="FP141" s="86">
        <v>23800</v>
      </c>
      <c r="FQ141" s="279">
        <v>4522</v>
      </c>
      <c r="FR141" s="86">
        <f>+FP141+FQ141</f>
        <v>28322</v>
      </c>
      <c r="FS141" s="277">
        <f t="shared" si="382"/>
        <v>28322</v>
      </c>
      <c r="FT141" s="277">
        <f t="shared" si="383"/>
        <v>28322</v>
      </c>
      <c r="FU141" s="278" t="str">
        <f t="shared" si="384"/>
        <v>CUMPLE</v>
      </c>
      <c r="FV141" s="278" t="s">
        <v>828</v>
      </c>
      <c r="FW141" s="278" t="s">
        <v>822</v>
      </c>
      <c r="FX141" s="86"/>
      <c r="FY141" s="86"/>
      <c r="FZ141" s="279"/>
      <c r="GA141" s="86"/>
      <c r="GB141" s="277">
        <f t="shared" si="385"/>
        <v>0</v>
      </c>
      <c r="GC141" s="277">
        <f t="shared" si="386"/>
        <v>0</v>
      </c>
      <c r="GD141" s="278" t="str">
        <f t="shared" si="387"/>
        <v>NO OFERTADO</v>
      </c>
      <c r="GE141" s="278"/>
      <c r="GF141" s="278" t="s">
        <v>743</v>
      </c>
      <c r="GG141" s="25"/>
    </row>
    <row r="142" spans="1:189" s="19" customFormat="1" x14ac:dyDescent="0.2">
      <c r="A142" s="290">
        <v>133</v>
      </c>
      <c r="B142" s="78" t="s">
        <v>180</v>
      </c>
      <c r="C142" s="77" t="s">
        <v>512</v>
      </c>
      <c r="D142" s="123">
        <v>1</v>
      </c>
      <c r="E142" s="309" t="s">
        <v>32</v>
      </c>
      <c r="F142" s="315">
        <v>71555.89</v>
      </c>
      <c r="G142" s="123">
        <v>1</v>
      </c>
      <c r="H142" s="86">
        <f t="shared" si="388"/>
        <v>71555.89</v>
      </c>
      <c r="I142" s="86"/>
      <c r="J142" s="86"/>
      <c r="K142" s="279">
        <f t="shared" si="319"/>
        <v>0</v>
      </c>
      <c r="L142" s="86">
        <f t="shared" si="389"/>
        <v>0</v>
      </c>
      <c r="M142" s="277">
        <f t="shared" si="341"/>
        <v>0</v>
      </c>
      <c r="N142" s="277">
        <f t="shared" si="390"/>
        <v>0</v>
      </c>
      <c r="O142" s="278" t="str">
        <f t="shared" si="342"/>
        <v>NO OFERTADO</v>
      </c>
      <c r="P142" s="278"/>
      <c r="Q142" s="278" t="s">
        <v>743</v>
      </c>
      <c r="R142" s="278"/>
      <c r="S142" s="284"/>
      <c r="T142" s="279"/>
      <c r="U142" s="86"/>
      <c r="V142" s="277">
        <f t="shared" si="343"/>
        <v>0</v>
      </c>
      <c r="W142" s="277">
        <f t="shared" si="391"/>
        <v>0</v>
      </c>
      <c r="X142" s="278" t="str">
        <f t="shared" si="344"/>
        <v>NO OFERTADO</v>
      </c>
      <c r="Y142" s="278">
        <v>0</v>
      </c>
      <c r="Z142" s="314" t="s">
        <v>743</v>
      </c>
      <c r="AA142" s="311" t="s">
        <v>935</v>
      </c>
      <c r="AB142" s="86">
        <v>60131</v>
      </c>
      <c r="AC142" s="276">
        <v>11425</v>
      </c>
      <c r="AD142" s="86">
        <f t="shared" si="401"/>
        <v>71556</v>
      </c>
      <c r="AE142" s="277">
        <f t="shared" si="296"/>
        <v>71556</v>
      </c>
      <c r="AF142" s="277">
        <f t="shared" si="345"/>
        <v>71556</v>
      </c>
      <c r="AG142" s="278" t="str">
        <f t="shared" si="346"/>
        <v>CUMPLE</v>
      </c>
      <c r="AH142" s="278" t="s">
        <v>828</v>
      </c>
      <c r="AI142" s="278" t="s">
        <v>822</v>
      </c>
      <c r="AJ142" s="86"/>
      <c r="AK142" s="86"/>
      <c r="AL142" s="279"/>
      <c r="AM142" s="86">
        <f t="shared" si="392"/>
        <v>0</v>
      </c>
      <c r="AN142" s="277">
        <f t="shared" si="347"/>
        <v>0</v>
      </c>
      <c r="AO142" s="277">
        <f t="shared" si="348"/>
        <v>0</v>
      </c>
      <c r="AP142" s="278" t="str">
        <f t="shared" si="349"/>
        <v>NO OFERTADO</v>
      </c>
      <c r="AQ142" s="278"/>
      <c r="AR142" s="278" t="s">
        <v>743</v>
      </c>
      <c r="AS142" s="86"/>
      <c r="AT142" s="86"/>
      <c r="AU142" s="276"/>
      <c r="AV142" s="86">
        <f>+AT142+AU142</f>
        <v>0</v>
      </c>
      <c r="AW142" s="277">
        <f t="shared" si="350"/>
        <v>0</v>
      </c>
      <c r="AX142" s="277">
        <f t="shared" si="402"/>
        <v>0</v>
      </c>
      <c r="AY142" s="278" t="str">
        <f t="shared" si="351"/>
        <v>NO OFERTADO</v>
      </c>
      <c r="AZ142" s="278"/>
      <c r="BA142" s="278" t="s">
        <v>743</v>
      </c>
      <c r="BB142" s="86"/>
      <c r="BC142" s="86"/>
      <c r="BD142" s="279"/>
      <c r="BE142" s="86">
        <f t="shared" si="393"/>
        <v>0</v>
      </c>
      <c r="BF142" s="277">
        <f t="shared" si="352"/>
        <v>0</v>
      </c>
      <c r="BG142" s="277">
        <f t="shared" si="394"/>
        <v>0</v>
      </c>
      <c r="BH142" s="278" t="str">
        <f t="shared" si="353"/>
        <v>NO OFERTADO</v>
      </c>
      <c r="BI142" s="278">
        <v>0</v>
      </c>
      <c r="BJ142" s="278" t="s">
        <v>743</v>
      </c>
      <c r="BK142" s="86"/>
      <c r="BL142" s="86"/>
      <c r="BM142" s="276"/>
      <c r="BN142" s="280">
        <f>+BL142+BM142</f>
        <v>0</v>
      </c>
      <c r="BO142" s="281">
        <f t="shared" si="354"/>
        <v>0</v>
      </c>
      <c r="BP142" s="281">
        <f t="shared" si="355"/>
        <v>0</v>
      </c>
      <c r="BQ142" s="278" t="str">
        <f t="shared" si="331"/>
        <v>NO OFERTADO</v>
      </c>
      <c r="BR142" s="278">
        <f>VLOOKUP(B142,'[1]ANEXO TECNICO'!$B$3:$P$334,15,0)</f>
        <v>0</v>
      </c>
      <c r="BS142" s="278" t="s">
        <v>743</v>
      </c>
      <c r="BT142" s="280"/>
      <c r="BU142" s="280"/>
      <c r="BV142" s="282"/>
      <c r="BW142" s="280"/>
      <c r="BX142" s="277">
        <v>0</v>
      </c>
      <c r="BY142" s="277">
        <f t="shared" si="356"/>
        <v>0</v>
      </c>
      <c r="BZ142" s="278" t="str">
        <f t="shared" si="357"/>
        <v>NO OFERTADO</v>
      </c>
      <c r="CA142" s="278"/>
      <c r="CB142" s="278" t="s">
        <v>743</v>
      </c>
      <c r="CC142" s="283"/>
      <c r="CD142" s="283"/>
      <c r="CE142" s="276">
        <f>+CD142*0.19</f>
        <v>0</v>
      </c>
      <c r="CF142" s="86">
        <f>+CD142+CE142</f>
        <v>0</v>
      </c>
      <c r="CG142" s="277">
        <f t="shared" si="395"/>
        <v>0</v>
      </c>
      <c r="CH142" s="277">
        <f t="shared" si="358"/>
        <v>0</v>
      </c>
      <c r="CI142" s="278" t="str">
        <f t="shared" si="359"/>
        <v>NO OFERTADO</v>
      </c>
      <c r="CJ142" s="278"/>
      <c r="CK142" s="278" t="s">
        <v>743</v>
      </c>
      <c r="CL142" s="86"/>
      <c r="CM142" s="86"/>
      <c r="CN142" s="276"/>
      <c r="CO142" s="86">
        <f>+CM142+CN142</f>
        <v>0</v>
      </c>
      <c r="CP142" s="277">
        <f t="shared" si="360"/>
        <v>0</v>
      </c>
      <c r="CQ142" s="277">
        <f t="shared" si="361"/>
        <v>0</v>
      </c>
      <c r="CR142" s="278" t="str">
        <f t="shared" si="362"/>
        <v>NO OFERTADO</v>
      </c>
      <c r="CS142" s="278"/>
      <c r="CT142" s="278" t="s">
        <v>743</v>
      </c>
      <c r="CU142" s="86"/>
      <c r="CV142" s="280"/>
      <c r="CW142" s="282">
        <f>+CV142*0.19</f>
        <v>0</v>
      </c>
      <c r="CX142" s="280">
        <f>+CV142+CW142</f>
        <v>0</v>
      </c>
      <c r="CY142" s="281">
        <f t="shared" si="363"/>
        <v>0</v>
      </c>
      <c r="CZ142" s="281">
        <f t="shared" si="364"/>
        <v>0</v>
      </c>
      <c r="DA142" s="278" t="str">
        <f t="shared" si="365"/>
        <v>NO OFERTADO</v>
      </c>
      <c r="DB142" s="278"/>
      <c r="DC142" s="278" t="s">
        <v>743</v>
      </c>
      <c r="DD142" s="86"/>
      <c r="DE142" s="86"/>
      <c r="DF142" s="276"/>
      <c r="DG142" s="86">
        <f>+DE142+DF142</f>
        <v>0</v>
      </c>
      <c r="DH142" s="277">
        <f t="shared" si="366"/>
        <v>0</v>
      </c>
      <c r="DI142" s="277">
        <f t="shared" si="396"/>
        <v>0</v>
      </c>
      <c r="DJ142" s="278" t="str">
        <f t="shared" si="397"/>
        <v>NO OFERTADO</v>
      </c>
      <c r="DK142" s="278"/>
      <c r="DL142" s="278" t="s">
        <v>743</v>
      </c>
      <c r="DM142" s="86"/>
      <c r="DN142" s="86"/>
      <c r="DO142" s="276"/>
      <c r="DP142" s="86">
        <v>0</v>
      </c>
      <c r="DQ142" s="277">
        <f t="shared" si="367"/>
        <v>0</v>
      </c>
      <c r="DR142" s="277">
        <f t="shared" si="368"/>
        <v>0</v>
      </c>
      <c r="DS142" s="278" t="str">
        <f t="shared" si="369"/>
        <v>NO OFERTADO</v>
      </c>
      <c r="DT142" s="278"/>
      <c r="DU142" s="278" t="s">
        <v>743</v>
      </c>
      <c r="DV142" s="86" t="s">
        <v>44</v>
      </c>
      <c r="DW142" s="280">
        <v>38581</v>
      </c>
      <c r="DX142" s="288">
        <v>7330.39</v>
      </c>
      <c r="DY142" s="280">
        <f>+DW142+DX142</f>
        <v>45911.39</v>
      </c>
      <c r="DZ142" s="281">
        <f t="shared" si="370"/>
        <v>45911.39</v>
      </c>
      <c r="EA142" s="281">
        <f t="shared" si="398"/>
        <v>45911.39</v>
      </c>
      <c r="EB142" s="278" t="str">
        <f t="shared" si="371"/>
        <v>CUMPLE</v>
      </c>
      <c r="EC142" s="278" t="s">
        <v>829</v>
      </c>
      <c r="ED142" s="278" t="s">
        <v>743</v>
      </c>
      <c r="EE142" s="86" t="s">
        <v>953</v>
      </c>
      <c r="EF142" s="86">
        <v>0</v>
      </c>
      <c r="EG142" s="279">
        <v>0</v>
      </c>
      <c r="EH142" s="86">
        <f>+EF142+EG142</f>
        <v>0</v>
      </c>
      <c r="EI142" s="277">
        <f t="shared" si="372"/>
        <v>0</v>
      </c>
      <c r="EJ142" s="277">
        <f t="shared" si="400"/>
        <v>0</v>
      </c>
      <c r="EK142" s="278" t="str">
        <f t="shared" si="373"/>
        <v>NO OFERTADO</v>
      </c>
      <c r="EL142" s="278" t="s">
        <v>978</v>
      </c>
      <c r="EM142" s="278" t="s">
        <v>743</v>
      </c>
      <c r="EN142" s="86" t="s">
        <v>44</v>
      </c>
      <c r="EO142" s="86">
        <v>33586</v>
      </c>
      <c r="EP142" s="276">
        <v>6381</v>
      </c>
      <c r="EQ142" s="86">
        <v>39967</v>
      </c>
      <c r="ER142" s="277">
        <f t="shared" si="374"/>
        <v>39967</v>
      </c>
      <c r="ES142" s="277">
        <f t="shared" si="375"/>
        <v>39967</v>
      </c>
      <c r="ET142" s="278" t="str">
        <f t="shared" si="376"/>
        <v>CUMPLE</v>
      </c>
      <c r="EU142" s="278" t="s">
        <v>828</v>
      </c>
      <c r="EV142" s="278" t="s">
        <v>743</v>
      </c>
      <c r="EW142" s="86">
        <v>0</v>
      </c>
      <c r="EX142" s="86">
        <v>0</v>
      </c>
      <c r="EY142" s="276">
        <v>0</v>
      </c>
      <c r="EZ142" s="86">
        <v>0</v>
      </c>
      <c r="FA142" s="277">
        <f t="shared" si="377"/>
        <v>0</v>
      </c>
      <c r="FB142" s="277">
        <f t="shared" si="378"/>
        <v>0</v>
      </c>
      <c r="FC142" s="278" t="str">
        <f t="shared" si="379"/>
        <v>NO OFERTADO</v>
      </c>
      <c r="FD142" s="278"/>
      <c r="FE142" s="278" t="s">
        <v>743</v>
      </c>
      <c r="FF142" s="86">
        <v>0</v>
      </c>
      <c r="FG142" s="86"/>
      <c r="FH142" s="279">
        <v>0</v>
      </c>
      <c r="FI142" s="86">
        <v>0</v>
      </c>
      <c r="FJ142" s="277">
        <f t="shared" si="380"/>
        <v>0</v>
      </c>
      <c r="FK142" s="277">
        <f t="shared" si="399"/>
        <v>0</v>
      </c>
      <c r="FL142" s="278" t="str">
        <f t="shared" si="381"/>
        <v>NO OFERTADO</v>
      </c>
      <c r="FM142" s="278"/>
      <c r="FN142" s="278" t="s">
        <v>743</v>
      </c>
      <c r="FO142" s="86" t="s">
        <v>44</v>
      </c>
      <c r="FP142" s="86">
        <v>23800</v>
      </c>
      <c r="FQ142" s="279">
        <v>4522</v>
      </c>
      <c r="FR142" s="86">
        <f>+FP142+FQ142</f>
        <v>28322</v>
      </c>
      <c r="FS142" s="277">
        <f t="shared" si="382"/>
        <v>28322</v>
      </c>
      <c r="FT142" s="277">
        <f t="shared" si="383"/>
        <v>28322</v>
      </c>
      <c r="FU142" s="278" t="str">
        <f t="shared" si="384"/>
        <v>CUMPLE</v>
      </c>
      <c r="FV142" s="278" t="s">
        <v>828</v>
      </c>
      <c r="FW142" s="278" t="s">
        <v>822</v>
      </c>
      <c r="FX142" s="86"/>
      <c r="FY142" s="86"/>
      <c r="FZ142" s="279"/>
      <c r="GA142" s="86"/>
      <c r="GB142" s="277">
        <f t="shared" si="385"/>
        <v>0</v>
      </c>
      <c r="GC142" s="277">
        <f t="shared" si="386"/>
        <v>0</v>
      </c>
      <c r="GD142" s="278" t="str">
        <f t="shared" si="387"/>
        <v>NO OFERTADO</v>
      </c>
      <c r="GE142" s="278"/>
      <c r="GF142" s="278" t="s">
        <v>743</v>
      </c>
      <c r="GG142" s="25"/>
    </row>
    <row r="143" spans="1:189" s="19" customFormat="1" x14ac:dyDescent="0.2">
      <c r="A143" s="290">
        <v>134</v>
      </c>
      <c r="B143" s="78" t="s">
        <v>181</v>
      </c>
      <c r="C143" s="77" t="s">
        <v>513</v>
      </c>
      <c r="D143" s="123">
        <v>1</v>
      </c>
      <c r="E143" s="309" t="s">
        <v>32</v>
      </c>
      <c r="F143" s="315">
        <v>5259.8</v>
      </c>
      <c r="G143" s="123">
        <v>3</v>
      </c>
      <c r="H143" s="86">
        <f t="shared" si="388"/>
        <v>15779.400000000001</v>
      </c>
      <c r="I143" s="86"/>
      <c r="J143" s="86"/>
      <c r="K143" s="279">
        <f t="shared" si="319"/>
        <v>0</v>
      </c>
      <c r="L143" s="86">
        <f t="shared" si="389"/>
        <v>0</v>
      </c>
      <c r="M143" s="277">
        <f t="shared" si="341"/>
        <v>0</v>
      </c>
      <c r="N143" s="277">
        <f t="shared" si="390"/>
        <v>0</v>
      </c>
      <c r="O143" s="278" t="str">
        <f t="shared" si="342"/>
        <v>NO OFERTADO</v>
      </c>
      <c r="P143" s="278"/>
      <c r="Q143" s="278" t="s">
        <v>743</v>
      </c>
      <c r="R143" s="278"/>
      <c r="S143" s="284"/>
      <c r="T143" s="279"/>
      <c r="U143" s="86"/>
      <c r="V143" s="277">
        <f t="shared" si="343"/>
        <v>0</v>
      </c>
      <c r="W143" s="277">
        <f t="shared" si="391"/>
        <v>0</v>
      </c>
      <c r="X143" s="278" t="str">
        <f t="shared" si="344"/>
        <v>NO OFERTADO</v>
      </c>
      <c r="Y143" s="278">
        <v>0</v>
      </c>
      <c r="Z143" s="314" t="s">
        <v>743</v>
      </c>
      <c r="AA143" s="311" t="s">
        <v>935</v>
      </c>
      <c r="AB143" s="86">
        <v>4727</v>
      </c>
      <c r="AC143" s="276">
        <v>898</v>
      </c>
      <c r="AD143" s="86">
        <f t="shared" si="401"/>
        <v>5625</v>
      </c>
      <c r="AE143" s="277">
        <f t="shared" si="296"/>
        <v>5625</v>
      </c>
      <c r="AF143" s="277">
        <f t="shared" si="345"/>
        <v>16875</v>
      </c>
      <c r="AG143" s="278" t="str">
        <f t="shared" si="346"/>
        <v>CUMPLE</v>
      </c>
      <c r="AH143" s="278" t="s">
        <v>828</v>
      </c>
      <c r="AI143" s="278" t="s">
        <v>822</v>
      </c>
      <c r="AJ143" s="86"/>
      <c r="AK143" s="86"/>
      <c r="AL143" s="279"/>
      <c r="AM143" s="86">
        <f t="shared" si="392"/>
        <v>0</v>
      </c>
      <c r="AN143" s="277">
        <f t="shared" si="347"/>
        <v>0</v>
      </c>
      <c r="AO143" s="277">
        <f t="shared" si="348"/>
        <v>0</v>
      </c>
      <c r="AP143" s="278" t="str">
        <f t="shared" si="349"/>
        <v>NO OFERTADO</v>
      </c>
      <c r="AQ143" s="278"/>
      <c r="AR143" s="278" t="s">
        <v>743</v>
      </c>
      <c r="AS143" s="86"/>
      <c r="AT143" s="86"/>
      <c r="AU143" s="276"/>
      <c r="AV143" s="86">
        <f t="shared" ref="AV143:AV148" si="403">AT143+AU143</f>
        <v>0</v>
      </c>
      <c r="AW143" s="277">
        <f t="shared" si="350"/>
        <v>0</v>
      </c>
      <c r="AX143" s="277">
        <f t="shared" si="402"/>
        <v>0</v>
      </c>
      <c r="AY143" s="278" t="str">
        <f t="shared" si="351"/>
        <v>NO OFERTADO</v>
      </c>
      <c r="AZ143" s="278"/>
      <c r="BA143" s="278" t="s">
        <v>743</v>
      </c>
      <c r="BB143" s="86"/>
      <c r="BC143" s="86"/>
      <c r="BD143" s="279"/>
      <c r="BE143" s="86">
        <f t="shared" si="393"/>
        <v>0</v>
      </c>
      <c r="BF143" s="277">
        <f t="shared" si="352"/>
        <v>0</v>
      </c>
      <c r="BG143" s="277">
        <f t="shared" si="394"/>
        <v>0</v>
      </c>
      <c r="BH143" s="278" t="str">
        <f t="shared" si="353"/>
        <v>NO OFERTADO</v>
      </c>
      <c r="BI143" s="278">
        <v>0</v>
      </c>
      <c r="BJ143" s="278" t="s">
        <v>743</v>
      </c>
      <c r="BK143" s="86"/>
      <c r="BL143" s="86"/>
      <c r="BM143" s="276"/>
      <c r="BN143" s="280">
        <f t="shared" ref="BN143:BN148" si="404">BL143+BM143</f>
        <v>0</v>
      </c>
      <c r="BO143" s="281">
        <f t="shared" si="354"/>
        <v>0</v>
      </c>
      <c r="BP143" s="281">
        <f t="shared" si="355"/>
        <v>0</v>
      </c>
      <c r="BQ143" s="278" t="str">
        <f t="shared" si="331"/>
        <v>NO OFERTADO</v>
      </c>
      <c r="BR143" s="278">
        <f>VLOOKUP(B143,'[1]ANEXO TECNICO'!$B$3:$P$334,15,0)</f>
        <v>0</v>
      </c>
      <c r="BS143" s="278" t="s">
        <v>743</v>
      </c>
      <c r="BT143" s="280"/>
      <c r="BU143" s="280"/>
      <c r="BV143" s="282"/>
      <c r="BW143" s="280"/>
      <c r="BX143" s="277">
        <v>0</v>
      </c>
      <c r="BY143" s="277">
        <f t="shared" si="356"/>
        <v>0</v>
      </c>
      <c r="BZ143" s="278" t="str">
        <f t="shared" si="357"/>
        <v>NO OFERTADO</v>
      </c>
      <c r="CA143" s="278"/>
      <c r="CB143" s="278" t="s">
        <v>743</v>
      </c>
      <c r="CC143" s="283"/>
      <c r="CD143" s="283"/>
      <c r="CE143" s="276"/>
      <c r="CF143" s="86">
        <f t="shared" ref="CF143:CF148" si="405">CD143+CE143</f>
        <v>0</v>
      </c>
      <c r="CG143" s="277">
        <f t="shared" si="395"/>
        <v>0</v>
      </c>
      <c r="CH143" s="277">
        <f t="shared" si="358"/>
        <v>0</v>
      </c>
      <c r="CI143" s="278" t="str">
        <f t="shared" si="359"/>
        <v>NO OFERTADO</v>
      </c>
      <c r="CJ143" s="278"/>
      <c r="CK143" s="278" t="s">
        <v>743</v>
      </c>
      <c r="CL143" s="86"/>
      <c r="CM143" s="86"/>
      <c r="CN143" s="276"/>
      <c r="CO143" s="86">
        <f t="shared" ref="CO143:CO148" si="406">CM143+CN143</f>
        <v>0</v>
      </c>
      <c r="CP143" s="277">
        <f t="shared" si="360"/>
        <v>0</v>
      </c>
      <c r="CQ143" s="277">
        <f t="shared" si="361"/>
        <v>0</v>
      </c>
      <c r="CR143" s="278" t="str">
        <f t="shared" si="362"/>
        <v>NO OFERTADO</v>
      </c>
      <c r="CS143" s="278"/>
      <c r="CT143" s="278" t="s">
        <v>743</v>
      </c>
      <c r="CU143" s="86" t="s">
        <v>44</v>
      </c>
      <c r="CV143" s="280">
        <v>4420</v>
      </c>
      <c r="CW143" s="288">
        <f>+CV143*0.19</f>
        <v>839.8</v>
      </c>
      <c r="CX143" s="280">
        <f t="shared" ref="CX143:CX148" si="407">CV143+CW143</f>
        <v>5259.8</v>
      </c>
      <c r="CY143" s="281">
        <f t="shared" si="363"/>
        <v>5259.8</v>
      </c>
      <c r="CZ143" s="281">
        <f t="shared" si="364"/>
        <v>15779.400000000001</v>
      </c>
      <c r="DA143" s="278" t="str">
        <f t="shared" si="365"/>
        <v>CUMPLE</v>
      </c>
      <c r="DB143" s="278" t="s">
        <v>830</v>
      </c>
      <c r="DC143" s="278" t="s">
        <v>822</v>
      </c>
      <c r="DD143" s="86"/>
      <c r="DE143" s="86"/>
      <c r="DF143" s="276"/>
      <c r="DG143" s="86">
        <f t="shared" ref="DG143:DG148" si="408">DE143+DF143</f>
        <v>0</v>
      </c>
      <c r="DH143" s="277">
        <f t="shared" si="366"/>
        <v>0</v>
      </c>
      <c r="DI143" s="277">
        <f t="shared" si="396"/>
        <v>0</v>
      </c>
      <c r="DJ143" s="278" t="str">
        <f t="shared" si="397"/>
        <v>NO OFERTADO</v>
      </c>
      <c r="DK143" s="278"/>
      <c r="DL143" s="278" t="s">
        <v>743</v>
      </c>
      <c r="DM143" s="86"/>
      <c r="DN143" s="86"/>
      <c r="DO143" s="276"/>
      <c r="DP143" s="86">
        <v>0</v>
      </c>
      <c r="DQ143" s="277">
        <f t="shared" si="367"/>
        <v>0</v>
      </c>
      <c r="DR143" s="277">
        <f t="shared" si="368"/>
        <v>0</v>
      </c>
      <c r="DS143" s="278" t="str">
        <f t="shared" si="369"/>
        <v>NO OFERTADO</v>
      </c>
      <c r="DT143" s="278"/>
      <c r="DU143" s="278" t="s">
        <v>743</v>
      </c>
      <c r="DV143" s="86"/>
      <c r="DW143" s="86"/>
      <c r="DX143" s="279"/>
      <c r="DY143" s="86">
        <f t="shared" ref="DY143:DY148" si="409">DW143+DX143</f>
        <v>0</v>
      </c>
      <c r="DZ143" s="277">
        <f t="shared" si="370"/>
        <v>0</v>
      </c>
      <c r="EA143" s="277">
        <f t="shared" si="398"/>
        <v>0</v>
      </c>
      <c r="EB143" s="278" t="str">
        <f t="shared" si="371"/>
        <v>NO OFERTADO</v>
      </c>
      <c r="EC143" s="278"/>
      <c r="ED143" s="278" t="s">
        <v>743</v>
      </c>
      <c r="EE143" s="86" t="s">
        <v>953</v>
      </c>
      <c r="EF143" s="86">
        <v>0</v>
      </c>
      <c r="EG143" s="279">
        <v>0</v>
      </c>
      <c r="EH143" s="86">
        <f t="shared" ref="EH143:EH148" si="410">EF143+EG143</f>
        <v>0</v>
      </c>
      <c r="EI143" s="277">
        <f t="shared" si="372"/>
        <v>0</v>
      </c>
      <c r="EJ143" s="277">
        <f t="shared" si="400"/>
        <v>0</v>
      </c>
      <c r="EK143" s="278" t="str">
        <f t="shared" si="373"/>
        <v>NO OFERTADO</v>
      </c>
      <c r="EL143" s="278" t="s">
        <v>978</v>
      </c>
      <c r="EM143" s="278" t="s">
        <v>743</v>
      </c>
      <c r="EN143" s="86"/>
      <c r="EO143" s="86"/>
      <c r="EP143" s="276"/>
      <c r="EQ143" s="86">
        <v>0</v>
      </c>
      <c r="ER143" s="277">
        <f t="shared" si="374"/>
        <v>0</v>
      </c>
      <c r="ES143" s="277">
        <f t="shared" si="375"/>
        <v>0</v>
      </c>
      <c r="ET143" s="278" t="str">
        <f t="shared" si="376"/>
        <v>NO OFERTADO</v>
      </c>
      <c r="EU143" s="278"/>
      <c r="EV143" s="278" t="s">
        <v>743</v>
      </c>
      <c r="EW143" s="86">
        <v>0</v>
      </c>
      <c r="EX143" s="86">
        <v>0</v>
      </c>
      <c r="EY143" s="276">
        <v>0</v>
      </c>
      <c r="EZ143" s="86">
        <v>0</v>
      </c>
      <c r="FA143" s="277">
        <f t="shared" si="377"/>
        <v>0</v>
      </c>
      <c r="FB143" s="277">
        <f t="shared" si="378"/>
        <v>0</v>
      </c>
      <c r="FC143" s="278" t="str">
        <f t="shared" si="379"/>
        <v>NO OFERTADO</v>
      </c>
      <c r="FD143" s="278"/>
      <c r="FE143" s="278" t="s">
        <v>743</v>
      </c>
      <c r="FF143" s="86">
        <v>0</v>
      </c>
      <c r="FG143" s="86"/>
      <c r="FH143" s="279">
        <v>0</v>
      </c>
      <c r="FI143" s="86">
        <v>0</v>
      </c>
      <c r="FJ143" s="277">
        <f t="shared" si="380"/>
        <v>0</v>
      </c>
      <c r="FK143" s="277">
        <f t="shared" si="399"/>
        <v>0</v>
      </c>
      <c r="FL143" s="278" t="str">
        <f t="shared" si="381"/>
        <v>NO OFERTADO</v>
      </c>
      <c r="FM143" s="278"/>
      <c r="FN143" s="278" t="s">
        <v>743</v>
      </c>
      <c r="FO143" s="86"/>
      <c r="FP143" s="86"/>
      <c r="FQ143" s="279"/>
      <c r="FR143" s="86">
        <f t="shared" ref="FR143:FR148" si="411">FP143+FQ143</f>
        <v>0</v>
      </c>
      <c r="FS143" s="277">
        <f t="shared" si="382"/>
        <v>0</v>
      </c>
      <c r="FT143" s="277">
        <f t="shared" si="383"/>
        <v>0</v>
      </c>
      <c r="FU143" s="278" t="str">
        <f t="shared" si="384"/>
        <v>NO OFERTADO</v>
      </c>
      <c r="FV143" s="278">
        <v>0</v>
      </c>
      <c r="FW143" s="278" t="s">
        <v>743</v>
      </c>
      <c r="FX143" s="86" t="s">
        <v>44</v>
      </c>
      <c r="FY143" s="86">
        <f>+GA143/1.19</f>
        <v>12231.09243697479</v>
      </c>
      <c r="FZ143" s="279">
        <f>+FY143*0.19</f>
        <v>2323.90756302521</v>
      </c>
      <c r="GA143" s="86">
        <v>14555</v>
      </c>
      <c r="GB143" s="277">
        <f t="shared" si="385"/>
        <v>14555</v>
      </c>
      <c r="GC143" s="277">
        <f t="shared" si="386"/>
        <v>43665</v>
      </c>
      <c r="GD143" s="278" t="str">
        <f t="shared" si="387"/>
        <v>NO CUMPLE</v>
      </c>
      <c r="GE143" s="278" t="s">
        <v>828</v>
      </c>
      <c r="GF143" s="278" t="s">
        <v>743</v>
      </c>
      <c r="GG143" s="25"/>
    </row>
    <row r="144" spans="1:189" s="19" customFormat="1" ht="25.5" x14ac:dyDescent="0.2">
      <c r="A144" s="290">
        <v>135</v>
      </c>
      <c r="B144" s="78" t="s">
        <v>182</v>
      </c>
      <c r="C144" s="77" t="s">
        <v>514</v>
      </c>
      <c r="D144" s="123">
        <v>1</v>
      </c>
      <c r="E144" s="309" t="s">
        <v>32</v>
      </c>
      <c r="F144" s="315">
        <v>57.228915662650607</v>
      </c>
      <c r="G144" s="123">
        <v>85583</v>
      </c>
      <c r="H144" s="86">
        <f t="shared" si="388"/>
        <v>4897822.2891566269</v>
      </c>
      <c r="I144" s="86"/>
      <c r="J144" s="86"/>
      <c r="K144" s="279">
        <f t="shared" si="319"/>
        <v>0</v>
      </c>
      <c r="L144" s="86">
        <f t="shared" si="389"/>
        <v>0</v>
      </c>
      <c r="M144" s="277">
        <f t="shared" si="341"/>
        <v>0</v>
      </c>
      <c r="N144" s="277">
        <f t="shared" si="390"/>
        <v>0</v>
      </c>
      <c r="O144" s="278" t="str">
        <f t="shared" si="342"/>
        <v>NO OFERTADO</v>
      </c>
      <c r="P144" s="278"/>
      <c r="Q144" s="278" t="s">
        <v>743</v>
      </c>
      <c r="R144" s="278" t="s">
        <v>44</v>
      </c>
      <c r="S144" s="284">
        <v>87</v>
      </c>
      <c r="T144" s="279">
        <v>0</v>
      </c>
      <c r="U144" s="86">
        <v>87</v>
      </c>
      <c r="V144" s="277">
        <f t="shared" si="343"/>
        <v>87</v>
      </c>
      <c r="W144" s="277">
        <f t="shared" si="391"/>
        <v>7445721</v>
      </c>
      <c r="X144" s="278" t="str">
        <f t="shared" si="344"/>
        <v>NO CUMPLE</v>
      </c>
      <c r="Y144" s="278" t="s">
        <v>828</v>
      </c>
      <c r="Z144" s="314" t="s">
        <v>743</v>
      </c>
      <c r="AA144" s="311" t="s">
        <v>935</v>
      </c>
      <c r="AB144" s="86">
        <v>74</v>
      </c>
      <c r="AC144" s="279">
        <v>0</v>
      </c>
      <c r="AD144" s="285">
        <f t="shared" si="401"/>
        <v>74</v>
      </c>
      <c r="AE144" s="277">
        <f t="shared" si="296"/>
        <v>74</v>
      </c>
      <c r="AF144" s="277">
        <f t="shared" si="345"/>
        <v>6333142</v>
      </c>
      <c r="AG144" s="278" t="str">
        <f t="shared" si="346"/>
        <v>NO CUMPLE</v>
      </c>
      <c r="AH144" s="278" t="s">
        <v>828</v>
      </c>
      <c r="AI144" s="278" t="s">
        <v>743</v>
      </c>
      <c r="AJ144" s="86"/>
      <c r="AK144" s="86"/>
      <c r="AL144" s="279"/>
      <c r="AM144" s="86">
        <f t="shared" si="392"/>
        <v>0</v>
      </c>
      <c r="AN144" s="277">
        <f t="shared" si="347"/>
        <v>0</v>
      </c>
      <c r="AO144" s="277">
        <f t="shared" si="348"/>
        <v>0</v>
      </c>
      <c r="AP144" s="278" t="str">
        <f t="shared" si="349"/>
        <v>NO OFERTADO</v>
      </c>
      <c r="AQ144" s="278"/>
      <c r="AR144" s="278" t="s">
        <v>743</v>
      </c>
      <c r="AS144" s="86"/>
      <c r="AT144" s="86"/>
      <c r="AU144" s="276"/>
      <c r="AV144" s="86">
        <f t="shared" si="403"/>
        <v>0</v>
      </c>
      <c r="AW144" s="277">
        <f t="shared" si="350"/>
        <v>0</v>
      </c>
      <c r="AX144" s="277">
        <f t="shared" si="402"/>
        <v>0</v>
      </c>
      <c r="AY144" s="278" t="str">
        <f t="shared" si="351"/>
        <v>NO OFERTADO</v>
      </c>
      <c r="AZ144" s="278"/>
      <c r="BA144" s="278" t="s">
        <v>743</v>
      </c>
      <c r="BB144" s="86"/>
      <c r="BC144" s="86"/>
      <c r="BD144" s="279"/>
      <c r="BE144" s="86">
        <f t="shared" si="393"/>
        <v>0</v>
      </c>
      <c r="BF144" s="277">
        <f t="shared" si="352"/>
        <v>0</v>
      </c>
      <c r="BG144" s="277">
        <f t="shared" si="394"/>
        <v>0</v>
      </c>
      <c r="BH144" s="278" t="str">
        <f t="shared" si="353"/>
        <v>NO OFERTADO</v>
      </c>
      <c r="BI144" s="278">
        <v>0</v>
      </c>
      <c r="BJ144" s="278" t="s">
        <v>743</v>
      </c>
      <c r="BK144" s="86"/>
      <c r="BL144" s="86"/>
      <c r="BM144" s="276"/>
      <c r="BN144" s="280">
        <f t="shared" si="404"/>
        <v>0</v>
      </c>
      <c r="BO144" s="281">
        <f t="shared" si="354"/>
        <v>0</v>
      </c>
      <c r="BP144" s="281">
        <f t="shared" si="355"/>
        <v>0</v>
      </c>
      <c r="BQ144" s="278" t="str">
        <f t="shared" si="331"/>
        <v>NO OFERTADO</v>
      </c>
      <c r="BR144" s="278">
        <f>VLOOKUP(B144,'[1]ANEXO TECNICO'!$B$3:$P$334,15,0)</f>
        <v>0</v>
      </c>
      <c r="BS144" s="278" t="s">
        <v>743</v>
      </c>
      <c r="BT144" s="280"/>
      <c r="BU144" s="280"/>
      <c r="BV144" s="282"/>
      <c r="BW144" s="280"/>
      <c r="BX144" s="277">
        <v>0</v>
      </c>
      <c r="BY144" s="277">
        <f t="shared" si="356"/>
        <v>0</v>
      </c>
      <c r="BZ144" s="278" t="str">
        <f t="shared" si="357"/>
        <v>NO OFERTADO</v>
      </c>
      <c r="CA144" s="278"/>
      <c r="CB144" s="278" t="s">
        <v>743</v>
      </c>
      <c r="CC144" s="283"/>
      <c r="CD144" s="283"/>
      <c r="CE144" s="276"/>
      <c r="CF144" s="86">
        <f t="shared" si="405"/>
        <v>0</v>
      </c>
      <c r="CG144" s="277">
        <f t="shared" si="395"/>
        <v>0</v>
      </c>
      <c r="CH144" s="277">
        <f t="shared" si="358"/>
        <v>0</v>
      </c>
      <c r="CI144" s="278" t="str">
        <f t="shared" si="359"/>
        <v>NO OFERTADO</v>
      </c>
      <c r="CJ144" s="278"/>
      <c r="CK144" s="278" t="s">
        <v>743</v>
      </c>
      <c r="CL144" s="86"/>
      <c r="CM144" s="86"/>
      <c r="CN144" s="276"/>
      <c r="CO144" s="86">
        <f t="shared" si="406"/>
        <v>0</v>
      </c>
      <c r="CP144" s="277">
        <f t="shared" si="360"/>
        <v>0</v>
      </c>
      <c r="CQ144" s="277">
        <f t="shared" si="361"/>
        <v>0</v>
      </c>
      <c r="CR144" s="278" t="str">
        <f t="shared" si="362"/>
        <v>NO OFERTADO</v>
      </c>
      <c r="CS144" s="278"/>
      <c r="CT144" s="278" t="s">
        <v>743</v>
      </c>
      <c r="CU144" s="86"/>
      <c r="CV144" s="280"/>
      <c r="CW144" s="282"/>
      <c r="CX144" s="280">
        <f t="shared" si="407"/>
        <v>0</v>
      </c>
      <c r="CY144" s="281">
        <f t="shared" si="363"/>
        <v>0</v>
      </c>
      <c r="CZ144" s="281">
        <f t="shared" si="364"/>
        <v>0</v>
      </c>
      <c r="DA144" s="278" t="str">
        <f t="shared" si="365"/>
        <v>NO OFERTADO</v>
      </c>
      <c r="DB144" s="278"/>
      <c r="DC144" s="278" t="s">
        <v>743</v>
      </c>
      <c r="DD144" s="86"/>
      <c r="DE144" s="86"/>
      <c r="DF144" s="276"/>
      <c r="DG144" s="86">
        <f t="shared" si="408"/>
        <v>0</v>
      </c>
      <c r="DH144" s="277">
        <f t="shared" si="366"/>
        <v>0</v>
      </c>
      <c r="DI144" s="277">
        <f t="shared" si="396"/>
        <v>0</v>
      </c>
      <c r="DJ144" s="278" t="str">
        <f t="shared" si="397"/>
        <v>NO OFERTADO</v>
      </c>
      <c r="DK144" s="278"/>
      <c r="DL144" s="278" t="s">
        <v>743</v>
      </c>
      <c r="DM144" s="86"/>
      <c r="DN144" s="86"/>
      <c r="DO144" s="276"/>
      <c r="DP144" s="86">
        <v>0</v>
      </c>
      <c r="DQ144" s="277">
        <f t="shared" si="367"/>
        <v>0</v>
      </c>
      <c r="DR144" s="277">
        <f t="shared" si="368"/>
        <v>0</v>
      </c>
      <c r="DS144" s="278" t="str">
        <f t="shared" si="369"/>
        <v>NO OFERTADO</v>
      </c>
      <c r="DT144" s="278"/>
      <c r="DU144" s="278" t="s">
        <v>743</v>
      </c>
      <c r="DV144" s="86"/>
      <c r="DW144" s="86"/>
      <c r="DX144" s="279"/>
      <c r="DY144" s="86">
        <f t="shared" si="409"/>
        <v>0</v>
      </c>
      <c r="DZ144" s="277">
        <f t="shared" si="370"/>
        <v>0</v>
      </c>
      <c r="EA144" s="277">
        <f t="shared" si="398"/>
        <v>0</v>
      </c>
      <c r="EB144" s="278" t="str">
        <f t="shared" si="371"/>
        <v>NO OFERTADO</v>
      </c>
      <c r="EC144" s="278"/>
      <c r="ED144" s="278" t="s">
        <v>743</v>
      </c>
      <c r="EE144" s="86" t="s">
        <v>955</v>
      </c>
      <c r="EF144" s="86">
        <v>74</v>
      </c>
      <c r="EG144" s="279">
        <v>0</v>
      </c>
      <c r="EH144" s="86">
        <f t="shared" si="410"/>
        <v>74</v>
      </c>
      <c r="EI144" s="277">
        <f t="shared" si="372"/>
        <v>74</v>
      </c>
      <c r="EJ144" s="277">
        <f t="shared" si="400"/>
        <v>6333142</v>
      </c>
      <c r="EK144" s="278" t="str">
        <f t="shared" si="373"/>
        <v>NO CUMPLE</v>
      </c>
      <c r="EL144" s="278" t="s">
        <v>828</v>
      </c>
      <c r="EM144" s="278" t="s">
        <v>743</v>
      </c>
      <c r="EN144" s="86"/>
      <c r="EO144" s="86"/>
      <c r="EP144" s="276"/>
      <c r="EQ144" s="86">
        <v>0</v>
      </c>
      <c r="ER144" s="277">
        <f t="shared" si="374"/>
        <v>0</v>
      </c>
      <c r="ES144" s="277">
        <f t="shared" si="375"/>
        <v>0</v>
      </c>
      <c r="ET144" s="278" t="str">
        <f t="shared" si="376"/>
        <v>NO OFERTADO</v>
      </c>
      <c r="EU144" s="278"/>
      <c r="EV144" s="278" t="s">
        <v>743</v>
      </c>
      <c r="EW144" s="86" t="s">
        <v>751</v>
      </c>
      <c r="EX144" s="86">
        <v>60</v>
      </c>
      <c r="EY144" s="276">
        <v>0</v>
      </c>
      <c r="EZ144" s="86">
        <v>60</v>
      </c>
      <c r="FA144" s="277">
        <f t="shared" si="377"/>
        <v>60</v>
      </c>
      <c r="FB144" s="277">
        <f t="shared" si="378"/>
        <v>5134980</v>
      </c>
      <c r="FC144" s="278" t="str">
        <f t="shared" si="379"/>
        <v>CUMPLE</v>
      </c>
      <c r="FD144" s="278" t="s">
        <v>828</v>
      </c>
      <c r="FE144" s="278" t="s">
        <v>822</v>
      </c>
      <c r="FF144" s="86" t="s">
        <v>1064</v>
      </c>
      <c r="FG144" s="86">
        <v>51</v>
      </c>
      <c r="FH144" s="279"/>
      <c r="FI144" s="86">
        <v>51</v>
      </c>
      <c r="FJ144" s="277">
        <f t="shared" si="380"/>
        <v>51</v>
      </c>
      <c r="FK144" s="277">
        <f t="shared" si="399"/>
        <v>4364733</v>
      </c>
      <c r="FL144" s="278" t="str">
        <f t="shared" si="381"/>
        <v>CUMPLE</v>
      </c>
      <c r="FM144" s="278" t="str">
        <f>VLOOKUP(B144,'[2]ANEXO TECNICO'!$B$3:$P$334,15,0)</f>
        <v>CUMPLE</v>
      </c>
      <c r="FN144" s="278" t="s">
        <v>822</v>
      </c>
      <c r="FO144" s="86"/>
      <c r="FP144" s="86"/>
      <c r="FQ144" s="279"/>
      <c r="FR144" s="86">
        <f t="shared" si="411"/>
        <v>0</v>
      </c>
      <c r="FS144" s="277">
        <f t="shared" si="382"/>
        <v>0</v>
      </c>
      <c r="FT144" s="277">
        <f t="shared" si="383"/>
        <v>0</v>
      </c>
      <c r="FU144" s="278" t="str">
        <f t="shared" si="384"/>
        <v>NO OFERTADO</v>
      </c>
      <c r="FV144" s="278">
        <v>0</v>
      </c>
      <c r="FW144" s="278" t="s">
        <v>743</v>
      </c>
      <c r="FX144" s="86" t="s">
        <v>813</v>
      </c>
      <c r="FY144" s="86">
        <v>84</v>
      </c>
      <c r="FZ144" s="279">
        <v>0</v>
      </c>
      <c r="GA144" s="86">
        <v>84</v>
      </c>
      <c r="GB144" s="277">
        <f t="shared" si="385"/>
        <v>84</v>
      </c>
      <c r="GC144" s="277">
        <f t="shared" si="386"/>
        <v>7188972</v>
      </c>
      <c r="GD144" s="278" t="str">
        <f t="shared" si="387"/>
        <v>NO CUMPLE</v>
      </c>
      <c r="GE144" s="278" t="s">
        <v>828</v>
      </c>
      <c r="GF144" s="278" t="s">
        <v>743</v>
      </c>
      <c r="GG144" s="25"/>
    </row>
    <row r="145" spans="1:189" s="19" customFormat="1" ht="25.5" x14ac:dyDescent="0.2">
      <c r="A145" s="275">
        <v>136</v>
      </c>
      <c r="B145" s="78" t="s">
        <v>183</v>
      </c>
      <c r="C145" s="77" t="s">
        <v>515</v>
      </c>
      <c r="D145" s="123">
        <v>1</v>
      </c>
      <c r="E145" s="309" t="s">
        <v>32</v>
      </c>
      <c r="F145" s="315">
        <v>3784.2</v>
      </c>
      <c r="G145" s="123">
        <v>5</v>
      </c>
      <c r="H145" s="86">
        <f t="shared" si="388"/>
        <v>18921</v>
      </c>
      <c r="I145" s="86"/>
      <c r="J145" s="86"/>
      <c r="K145" s="279">
        <f t="shared" si="319"/>
        <v>0</v>
      </c>
      <c r="L145" s="86">
        <f t="shared" si="389"/>
        <v>0</v>
      </c>
      <c r="M145" s="277">
        <f t="shared" si="341"/>
        <v>0</v>
      </c>
      <c r="N145" s="277">
        <f t="shared" si="390"/>
        <v>0</v>
      </c>
      <c r="O145" s="278" t="str">
        <f t="shared" si="342"/>
        <v>NO OFERTADO</v>
      </c>
      <c r="P145" s="278"/>
      <c r="Q145" s="278" t="s">
        <v>743</v>
      </c>
      <c r="R145" s="278"/>
      <c r="S145" s="284"/>
      <c r="T145" s="279"/>
      <c r="U145" s="86"/>
      <c r="V145" s="277">
        <f t="shared" si="343"/>
        <v>0</v>
      </c>
      <c r="W145" s="277">
        <f t="shared" si="391"/>
        <v>0</v>
      </c>
      <c r="X145" s="278" t="str">
        <f t="shared" si="344"/>
        <v>NO OFERTADO</v>
      </c>
      <c r="Y145" s="278">
        <v>0</v>
      </c>
      <c r="Z145" s="314" t="s">
        <v>743</v>
      </c>
      <c r="AA145" s="311"/>
      <c r="AB145" s="86"/>
      <c r="AC145" s="276"/>
      <c r="AD145" s="86">
        <f t="shared" si="401"/>
        <v>0</v>
      </c>
      <c r="AE145" s="277">
        <f t="shared" si="296"/>
        <v>0</v>
      </c>
      <c r="AF145" s="277">
        <f t="shared" si="345"/>
        <v>0</v>
      </c>
      <c r="AG145" s="278" t="str">
        <f t="shared" si="346"/>
        <v>NO OFERTADO</v>
      </c>
      <c r="AH145" s="278"/>
      <c r="AI145" s="278" t="s">
        <v>743</v>
      </c>
      <c r="AJ145" s="86"/>
      <c r="AK145" s="86"/>
      <c r="AL145" s="279"/>
      <c r="AM145" s="86">
        <f t="shared" si="392"/>
        <v>0</v>
      </c>
      <c r="AN145" s="277">
        <f t="shared" si="347"/>
        <v>0</v>
      </c>
      <c r="AO145" s="277">
        <f t="shared" si="348"/>
        <v>0</v>
      </c>
      <c r="AP145" s="278" t="str">
        <f t="shared" si="349"/>
        <v>NO OFERTADO</v>
      </c>
      <c r="AQ145" s="278"/>
      <c r="AR145" s="278" t="s">
        <v>743</v>
      </c>
      <c r="AS145" s="86"/>
      <c r="AT145" s="86"/>
      <c r="AU145" s="276"/>
      <c r="AV145" s="86">
        <f t="shared" si="403"/>
        <v>0</v>
      </c>
      <c r="AW145" s="277">
        <f t="shared" si="350"/>
        <v>0</v>
      </c>
      <c r="AX145" s="277">
        <f t="shared" si="402"/>
        <v>0</v>
      </c>
      <c r="AY145" s="278" t="str">
        <f t="shared" si="351"/>
        <v>NO OFERTADO</v>
      </c>
      <c r="AZ145" s="278"/>
      <c r="BA145" s="278" t="s">
        <v>743</v>
      </c>
      <c r="BB145" s="86"/>
      <c r="BC145" s="86"/>
      <c r="BD145" s="279"/>
      <c r="BE145" s="86">
        <f t="shared" si="393"/>
        <v>0</v>
      </c>
      <c r="BF145" s="277">
        <f t="shared" si="352"/>
        <v>0</v>
      </c>
      <c r="BG145" s="277">
        <f t="shared" si="394"/>
        <v>0</v>
      </c>
      <c r="BH145" s="278" t="str">
        <f t="shared" si="353"/>
        <v>NO OFERTADO</v>
      </c>
      <c r="BI145" s="278">
        <v>0</v>
      </c>
      <c r="BJ145" s="278" t="s">
        <v>743</v>
      </c>
      <c r="BK145" s="86"/>
      <c r="BL145" s="86"/>
      <c r="BM145" s="276"/>
      <c r="BN145" s="280">
        <f t="shared" si="404"/>
        <v>0</v>
      </c>
      <c r="BO145" s="281">
        <f t="shared" si="354"/>
        <v>0</v>
      </c>
      <c r="BP145" s="281">
        <f t="shared" si="355"/>
        <v>0</v>
      </c>
      <c r="BQ145" s="278" t="str">
        <f t="shared" si="331"/>
        <v>NO OFERTADO</v>
      </c>
      <c r="BR145" s="278">
        <f>VLOOKUP(B145,'[1]ANEXO TECNICO'!$B$3:$P$334,15,0)</f>
        <v>0</v>
      </c>
      <c r="BS145" s="278" t="s">
        <v>743</v>
      </c>
      <c r="BT145" s="280"/>
      <c r="BU145" s="280"/>
      <c r="BV145" s="282"/>
      <c r="BW145" s="280"/>
      <c r="BX145" s="277">
        <v>0</v>
      </c>
      <c r="BY145" s="277">
        <f t="shared" si="356"/>
        <v>0</v>
      </c>
      <c r="BZ145" s="278" t="str">
        <f t="shared" si="357"/>
        <v>NO OFERTADO</v>
      </c>
      <c r="CA145" s="278"/>
      <c r="CB145" s="278" t="s">
        <v>743</v>
      </c>
      <c r="CC145" s="283"/>
      <c r="CD145" s="283"/>
      <c r="CE145" s="276"/>
      <c r="CF145" s="86">
        <f t="shared" si="405"/>
        <v>0</v>
      </c>
      <c r="CG145" s="277">
        <f t="shared" si="395"/>
        <v>0</v>
      </c>
      <c r="CH145" s="277">
        <f t="shared" si="358"/>
        <v>0</v>
      </c>
      <c r="CI145" s="278" t="str">
        <f t="shared" si="359"/>
        <v>NO OFERTADO</v>
      </c>
      <c r="CJ145" s="278"/>
      <c r="CK145" s="278" t="s">
        <v>743</v>
      </c>
      <c r="CL145" s="86"/>
      <c r="CM145" s="86"/>
      <c r="CN145" s="276"/>
      <c r="CO145" s="86">
        <f t="shared" si="406"/>
        <v>0</v>
      </c>
      <c r="CP145" s="277">
        <f t="shared" si="360"/>
        <v>0</v>
      </c>
      <c r="CQ145" s="277">
        <f t="shared" si="361"/>
        <v>0</v>
      </c>
      <c r="CR145" s="278" t="str">
        <f t="shared" si="362"/>
        <v>NO OFERTADO</v>
      </c>
      <c r="CS145" s="278"/>
      <c r="CT145" s="278" t="s">
        <v>743</v>
      </c>
      <c r="CU145" s="86" t="s">
        <v>747</v>
      </c>
      <c r="CV145" s="280">
        <v>3200</v>
      </c>
      <c r="CW145" s="288">
        <f>+CV145*0.19</f>
        <v>608</v>
      </c>
      <c r="CX145" s="280">
        <f t="shared" si="407"/>
        <v>3808</v>
      </c>
      <c r="CY145" s="281">
        <f t="shared" si="363"/>
        <v>3808</v>
      </c>
      <c r="CZ145" s="281">
        <f t="shared" si="364"/>
        <v>19040</v>
      </c>
      <c r="DA145" s="278" t="str">
        <f t="shared" si="365"/>
        <v>CUMPLE</v>
      </c>
      <c r="DB145" s="278" t="s">
        <v>830</v>
      </c>
      <c r="DC145" s="278" t="s">
        <v>822</v>
      </c>
      <c r="DD145" s="86"/>
      <c r="DE145" s="86"/>
      <c r="DF145" s="276"/>
      <c r="DG145" s="86">
        <f t="shared" si="408"/>
        <v>0</v>
      </c>
      <c r="DH145" s="277">
        <f t="shared" si="366"/>
        <v>0</v>
      </c>
      <c r="DI145" s="277">
        <f t="shared" si="396"/>
        <v>0</v>
      </c>
      <c r="DJ145" s="278" t="str">
        <f t="shared" si="397"/>
        <v>NO OFERTADO</v>
      </c>
      <c r="DK145" s="278"/>
      <c r="DL145" s="278" t="s">
        <v>743</v>
      </c>
      <c r="DM145" s="86"/>
      <c r="DN145" s="86"/>
      <c r="DO145" s="276"/>
      <c r="DP145" s="86">
        <v>0</v>
      </c>
      <c r="DQ145" s="277">
        <f t="shared" si="367"/>
        <v>0</v>
      </c>
      <c r="DR145" s="277">
        <f t="shared" si="368"/>
        <v>0</v>
      </c>
      <c r="DS145" s="278" t="str">
        <f t="shared" si="369"/>
        <v>NO OFERTADO</v>
      </c>
      <c r="DT145" s="278"/>
      <c r="DU145" s="278" t="s">
        <v>743</v>
      </c>
      <c r="DV145" s="86"/>
      <c r="DW145" s="86"/>
      <c r="DX145" s="279"/>
      <c r="DY145" s="86">
        <f t="shared" si="409"/>
        <v>0</v>
      </c>
      <c r="DZ145" s="277">
        <f t="shared" si="370"/>
        <v>0</v>
      </c>
      <c r="EA145" s="277">
        <f t="shared" si="398"/>
        <v>0</v>
      </c>
      <c r="EB145" s="278" t="str">
        <f t="shared" si="371"/>
        <v>NO OFERTADO</v>
      </c>
      <c r="EC145" s="278"/>
      <c r="ED145" s="278" t="s">
        <v>743</v>
      </c>
      <c r="EE145" s="86" t="s">
        <v>953</v>
      </c>
      <c r="EF145" s="86">
        <v>0</v>
      </c>
      <c r="EG145" s="279">
        <v>0</v>
      </c>
      <c r="EH145" s="86">
        <f t="shared" si="410"/>
        <v>0</v>
      </c>
      <c r="EI145" s="277">
        <f t="shared" si="372"/>
        <v>0</v>
      </c>
      <c r="EJ145" s="277">
        <f t="shared" si="400"/>
        <v>0</v>
      </c>
      <c r="EK145" s="278" t="str">
        <f t="shared" si="373"/>
        <v>NO OFERTADO</v>
      </c>
      <c r="EL145" s="278" t="s">
        <v>978</v>
      </c>
      <c r="EM145" s="278" t="s">
        <v>743</v>
      </c>
      <c r="EN145" s="86"/>
      <c r="EO145" s="86"/>
      <c r="EP145" s="276"/>
      <c r="EQ145" s="86">
        <v>0</v>
      </c>
      <c r="ER145" s="277">
        <f t="shared" si="374"/>
        <v>0</v>
      </c>
      <c r="ES145" s="277">
        <f t="shared" si="375"/>
        <v>0</v>
      </c>
      <c r="ET145" s="278" t="str">
        <f t="shared" si="376"/>
        <v>NO OFERTADO</v>
      </c>
      <c r="EU145" s="278"/>
      <c r="EV145" s="278" t="s">
        <v>743</v>
      </c>
      <c r="EW145" s="86">
        <v>0</v>
      </c>
      <c r="EX145" s="86">
        <v>0</v>
      </c>
      <c r="EY145" s="276">
        <v>0</v>
      </c>
      <c r="EZ145" s="86">
        <v>0</v>
      </c>
      <c r="FA145" s="277">
        <f t="shared" si="377"/>
        <v>0</v>
      </c>
      <c r="FB145" s="277">
        <f t="shared" si="378"/>
        <v>0</v>
      </c>
      <c r="FC145" s="278" t="str">
        <f t="shared" si="379"/>
        <v>NO OFERTADO</v>
      </c>
      <c r="FD145" s="278"/>
      <c r="FE145" s="278" t="s">
        <v>743</v>
      </c>
      <c r="FF145" s="86">
        <v>0</v>
      </c>
      <c r="FG145" s="86"/>
      <c r="FH145" s="279">
        <v>0</v>
      </c>
      <c r="FI145" s="86">
        <v>0</v>
      </c>
      <c r="FJ145" s="277">
        <f t="shared" si="380"/>
        <v>0</v>
      </c>
      <c r="FK145" s="277">
        <f t="shared" si="399"/>
        <v>0</v>
      </c>
      <c r="FL145" s="278" t="str">
        <f t="shared" si="381"/>
        <v>NO OFERTADO</v>
      </c>
      <c r="FM145" s="278"/>
      <c r="FN145" s="278" t="s">
        <v>743</v>
      </c>
      <c r="FO145" s="86"/>
      <c r="FP145" s="86"/>
      <c r="FQ145" s="279"/>
      <c r="FR145" s="86">
        <f t="shared" si="411"/>
        <v>0</v>
      </c>
      <c r="FS145" s="277">
        <f t="shared" si="382"/>
        <v>0</v>
      </c>
      <c r="FT145" s="277">
        <f t="shared" si="383"/>
        <v>0</v>
      </c>
      <c r="FU145" s="278" t="str">
        <f t="shared" si="384"/>
        <v>NO OFERTADO</v>
      </c>
      <c r="FV145" s="278" t="s">
        <v>828</v>
      </c>
      <c r="FW145" s="278" t="s">
        <v>743</v>
      </c>
      <c r="FX145" s="86" t="s">
        <v>815</v>
      </c>
      <c r="FY145" s="86">
        <f>+GA145/1.19</f>
        <v>3568.0672268907565</v>
      </c>
      <c r="FZ145" s="279">
        <f>+FY145*0.19</f>
        <v>677.93277310924373</v>
      </c>
      <c r="GA145" s="86">
        <v>4246</v>
      </c>
      <c r="GB145" s="277">
        <f t="shared" si="385"/>
        <v>4246</v>
      </c>
      <c r="GC145" s="277">
        <f t="shared" si="386"/>
        <v>21230</v>
      </c>
      <c r="GD145" s="278" t="str">
        <f t="shared" si="387"/>
        <v>CUMPLE</v>
      </c>
      <c r="GE145" s="278" t="s">
        <v>828</v>
      </c>
      <c r="GF145" s="278" t="s">
        <v>822</v>
      </c>
      <c r="GG145" s="25"/>
    </row>
    <row r="146" spans="1:189" s="19" customFormat="1" x14ac:dyDescent="0.2">
      <c r="A146" s="290">
        <v>137</v>
      </c>
      <c r="B146" s="78" t="s">
        <v>184</v>
      </c>
      <c r="C146" s="77" t="s">
        <v>516</v>
      </c>
      <c r="D146" s="123">
        <v>1</v>
      </c>
      <c r="E146" s="309" t="s">
        <v>32</v>
      </c>
      <c r="F146" s="315">
        <v>547400</v>
      </c>
      <c r="G146" s="123">
        <v>19</v>
      </c>
      <c r="H146" s="86">
        <f t="shared" si="388"/>
        <v>10400600</v>
      </c>
      <c r="I146" s="86"/>
      <c r="J146" s="86"/>
      <c r="K146" s="279">
        <f t="shared" si="319"/>
        <v>0</v>
      </c>
      <c r="L146" s="86">
        <f t="shared" si="389"/>
        <v>0</v>
      </c>
      <c r="M146" s="277">
        <f t="shared" si="341"/>
        <v>0</v>
      </c>
      <c r="N146" s="277">
        <f t="shared" si="390"/>
        <v>0</v>
      </c>
      <c r="O146" s="278" t="str">
        <f t="shared" si="342"/>
        <v>NO OFERTADO</v>
      </c>
      <c r="P146" s="278"/>
      <c r="Q146" s="278" t="s">
        <v>743</v>
      </c>
      <c r="R146" s="278"/>
      <c r="S146" s="284"/>
      <c r="T146" s="279"/>
      <c r="U146" s="86"/>
      <c r="V146" s="277">
        <f t="shared" si="343"/>
        <v>0</v>
      </c>
      <c r="W146" s="277">
        <f t="shared" si="391"/>
        <v>0</v>
      </c>
      <c r="X146" s="278" t="str">
        <f t="shared" si="344"/>
        <v>NO OFERTADO</v>
      </c>
      <c r="Y146" s="278">
        <v>0</v>
      </c>
      <c r="Z146" s="314" t="s">
        <v>743</v>
      </c>
      <c r="AA146" s="311"/>
      <c r="AB146" s="86"/>
      <c r="AC146" s="276"/>
      <c r="AD146" s="86">
        <f t="shared" si="401"/>
        <v>0</v>
      </c>
      <c r="AE146" s="277">
        <f t="shared" si="296"/>
        <v>0</v>
      </c>
      <c r="AF146" s="277">
        <f t="shared" si="345"/>
        <v>0</v>
      </c>
      <c r="AG146" s="278" t="str">
        <f t="shared" si="346"/>
        <v>NO OFERTADO</v>
      </c>
      <c r="AH146" s="278"/>
      <c r="AI146" s="278" t="s">
        <v>743</v>
      </c>
      <c r="AJ146" s="86"/>
      <c r="AK146" s="86"/>
      <c r="AL146" s="279"/>
      <c r="AM146" s="86">
        <f t="shared" si="392"/>
        <v>0</v>
      </c>
      <c r="AN146" s="277">
        <f t="shared" si="347"/>
        <v>0</v>
      </c>
      <c r="AO146" s="277">
        <f t="shared" si="348"/>
        <v>0</v>
      </c>
      <c r="AP146" s="278" t="str">
        <f t="shared" si="349"/>
        <v>NO OFERTADO</v>
      </c>
      <c r="AQ146" s="278"/>
      <c r="AR146" s="278" t="s">
        <v>743</v>
      </c>
      <c r="AS146" s="86"/>
      <c r="AT146" s="86"/>
      <c r="AU146" s="276"/>
      <c r="AV146" s="86">
        <f t="shared" si="403"/>
        <v>0</v>
      </c>
      <c r="AW146" s="277">
        <f t="shared" si="350"/>
        <v>0</v>
      </c>
      <c r="AX146" s="277">
        <f t="shared" si="402"/>
        <v>0</v>
      </c>
      <c r="AY146" s="278" t="str">
        <f t="shared" si="351"/>
        <v>NO OFERTADO</v>
      </c>
      <c r="AZ146" s="278"/>
      <c r="BA146" s="278" t="s">
        <v>743</v>
      </c>
      <c r="BB146" s="86"/>
      <c r="BC146" s="86"/>
      <c r="BD146" s="279"/>
      <c r="BE146" s="86">
        <f t="shared" si="393"/>
        <v>0</v>
      </c>
      <c r="BF146" s="277">
        <f t="shared" si="352"/>
        <v>0</v>
      </c>
      <c r="BG146" s="277">
        <f t="shared" si="394"/>
        <v>0</v>
      </c>
      <c r="BH146" s="278" t="str">
        <f t="shared" si="353"/>
        <v>NO OFERTADO</v>
      </c>
      <c r="BI146" s="278">
        <v>0</v>
      </c>
      <c r="BJ146" s="278" t="s">
        <v>743</v>
      </c>
      <c r="BK146" s="86"/>
      <c r="BL146" s="86"/>
      <c r="BM146" s="276"/>
      <c r="BN146" s="280">
        <f t="shared" si="404"/>
        <v>0</v>
      </c>
      <c r="BO146" s="281">
        <f t="shared" si="354"/>
        <v>0</v>
      </c>
      <c r="BP146" s="281">
        <f t="shared" si="355"/>
        <v>0</v>
      </c>
      <c r="BQ146" s="278" t="str">
        <f t="shared" si="331"/>
        <v>NO OFERTADO</v>
      </c>
      <c r="BR146" s="278">
        <f>VLOOKUP(B146,'[1]ANEXO TECNICO'!$B$3:$P$334,15,0)</f>
        <v>0</v>
      </c>
      <c r="BS146" s="278" t="s">
        <v>743</v>
      </c>
      <c r="BT146" s="280"/>
      <c r="BU146" s="280"/>
      <c r="BV146" s="282"/>
      <c r="BW146" s="280"/>
      <c r="BX146" s="277">
        <v>0</v>
      </c>
      <c r="BY146" s="277">
        <f t="shared" si="356"/>
        <v>0</v>
      </c>
      <c r="BZ146" s="278" t="str">
        <f t="shared" si="357"/>
        <v>NO OFERTADO</v>
      </c>
      <c r="CA146" s="278"/>
      <c r="CB146" s="278" t="s">
        <v>743</v>
      </c>
      <c r="CC146" s="283"/>
      <c r="CD146" s="283"/>
      <c r="CE146" s="276"/>
      <c r="CF146" s="86">
        <f t="shared" si="405"/>
        <v>0</v>
      </c>
      <c r="CG146" s="277">
        <f t="shared" si="395"/>
        <v>0</v>
      </c>
      <c r="CH146" s="277">
        <f t="shared" si="358"/>
        <v>0</v>
      </c>
      <c r="CI146" s="278" t="str">
        <f t="shared" si="359"/>
        <v>NO OFERTADO</v>
      </c>
      <c r="CJ146" s="278"/>
      <c r="CK146" s="278" t="s">
        <v>743</v>
      </c>
      <c r="CL146" s="86"/>
      <c r="CM146" s="86"/>
      <c r="CN146" s="276"/>
      <c r="CO146" s="86">
        <f t="shared" si="406"/>
        <v>0</v>
      </c>
      <c r="CP146" s="277">
        <f t="shared" si="360"/>
        <v>0</v>
      </c>
      <c r="CQ146" s="277">
        <f t="shared" si="361"/>
        <v>0</v>
      </c>
      <c r="CR146" s="278" t="str">
        <f t="shared" si="362"/>
        <v>NO OFERTADO</v>
      </c>
      <c r="CS146" s="278"/>
      <c r="CT146" s="278" t="s">
        <v>743</v>
      </c>
      <c r="CU146" s="86"/>
      <c r="CV146" s="280"/>
      <c r="CW146" s="282"/>
      <c r="CX146" s="280">
        <f t="shared" si="407"/>
        <v>0</v>
      </c>
      <c r="CY146" s="281">
        <f t="shared" si="363"/>
        <v>0</v>
      </c>
      <c r="CZ146" s="281">
        <f t="shared" si="364"/>
        <v>0</v>
      </c>
      <c r="DA146" s="278" t="str">
        <f t="shared" si="365"/>
        <v>NO OFERTADO</v>
      </c>
      <c r="DB146" s="278"/>
      <c r="DC146" s="278" t="s">
        <v>743</v>
      </c>
      <c r="DD146" s="86"/>
      <c r="DE146" s="86"/>
      <c r="DF146" s="276"/>
      <c r="DG146" s="86">
        <f t="shared" si="408"/>
        <v>0</v>
      </c>
      <c r="DH146" s="277">
        <f t="shared" si="366"/>
        <v>0</v>
      </c>
      <c r="DI146" s="277">
        <f t="shared" si="396"/>
        <v>0</v>
      </c>
      <c r="DJ146" s="278" t="str">
        <f t="shared" si="397"/>
        <v>NO OFERTADO</v>
      </c>
      <c r="DK146" s="278"/>
      <c r="DL146" s="278" t="s">
        <v>743</v>
      </c>
      <c r="DM146" s="86"/>
      <c r="DN146" s="86"/>
      <c r="DO146" s="276"/>
      <c r="DP146" s="86">
        <v>0</v>
      </c>
      <c r="DQ146" s="277">
        <f t="shared" si="367"/>
        <v>0</v>
      </c>
      <c r="DR146" s="277">
        <f t="shared" si="368"/>
        <v>0</v>
      </c>
      <c r="DS146" s="278" t="str">
        <f t="shared" si="369"/>
        <v>NO OFERTADO</v>
      </c>
      <c r="DT146" s="278"/>
      <c r="DU146" s="278" t="s">
        <v>743</v>
      </c>
      <c r="DV146" s="86"/>
      <c r="DW146" s="86"/>
      <c r="DX146" s="279"/>
      <c r="DY146" s="86">
        <f t="shared" si="409"/>
        <v>0</v>
      </c>
      <c r="DZ146" s="277">
        <f t="shared" si="370"/>
        <v>0</v>
      </c>
      <c r="EA146" s="277">
        <f t="shared" si="398"/>
        <v>0</v>
      </c>
      <c r="EB146" s="278" t="str">
        <f t="shared" si="371"/>
        <v>NO OFERTADO</v>
      </c>
      <c r="EC146" s="278"/>
      <c r="ED146" s="278" t="s">
        <v>743</v>
      </c>
      <c r="EE146" s="86" t="s">
        <v>953</v>
      </c>
      <c r="EF146" s="86">
        <v>0</v>
      </c>
      <c r="EG146" s="279">
        <v>0</v>
      </c>
      <c r="EH146" s="86">
        <f t="shared" si="410"/>
        <v>0</v>
      </c>
      <c r="EI146" s="277">
        <f t="shared" si="372"/>
        <v>0</v>
      </c>
      <c r="EJ146" s="277">
        <f t="shared" si="400"/>
        <v>0</v>
      </c>
      <c r="EK146" s="278" t="str">
        <f t="shared" si="373"/>
        <v>NO OFERTADO</v>
      </c>
      <c r="EL146" s="278" t="s">
        <v>978</v>
      </c>
      <c r="EM146" s="278" t="s">
        <v>743</v>
      </c>
      <c r="EN146" s="86"/>
      <c r="EO146" s="86"/>
      <c r="EP146" s="276"/>
      <c r="EQ146" s="86">
        <v>0</v>
      </c>
      <c r="ER146" s="277">
        <f t="shared" si="374"/>
        <v>0</v>
      </c>
      <c r="ES146" s="277">
        <f t="shared" si="375"/>
        <v>0</v>
      </c>
      <c r="ET146" s="278" t="str">
        <f t="shared" si="376"/>
        <v>NO OFERTADO</v>
      </c>
      <c r="EU146" s="278"/>
      <c r="EV146" s="278" t="s">
        <v>743</v>
      </c>
      <c r="EW146" s="86">
        <v>0</v>
      </c>
      <c r="EX146" s="86">
        <v>0</v>
      </c>
      <c r="EY146" s="276">
        <v>0</v>
      </c>
      <c r="EZ146" s="86">
        <v>0</v>
      </c>
      <c r="FA146" s="277">
        <f t="shared" si="377"/>
        <v>0</v>
      </c>
      <c r="FB146" s="277">
        <f t="shared" si="378"/>
        <v>0</v>
      </c>
      <c r="FC146" s="278" t="str">
        <f t="shared" si="379"/>
        <v>NO OFERTADO</v>
      </c>
      <c r="FD146" s="278"/>
      <c r="FE146" s="278" t="s">
        <v>743</v>
      </c>
      <c r="FF146" s="86">
        <v>0</v>
      </c>
      <c r="FG146" s="86"/>
      <c r="FH146" s="279">
        <v>0</v>
      </c>
      <c r="FI146" s="86">
        <v>0</v>
      </c>
      <c r="FJ146" s="277">
        <f t="shared" si="380"/>
        <v>0</v>
      </c>
      <c r="FK146" s="277">
        <f t="shared" si="399"/>
        <v>0</v>
      </c>
      <c r="FL146" s="278" t="str">
        <f t="shared" si="381"/>
        <v>NO OFERTADO</v>
      </c>
      <c r="FM146" s="278"/>
      <c r="FN146" s="278" t="s">
        <v>743</v>
      </c>
      <c r="FO146" s="86"/>
      <c r="FP146" s="86"/>
      <c r="FQ146" s="279"/>
      <c r="FR146" s="86">
        <f t="shared" si="411"/>
        <v>0</v>
      </c>
      <c r="FS146" s="277">
        <f t="shared" si="382"/>
        <v>0</v>
      </c>
      <c r="FT146" s="277">
        <f t="shared" si="383"/>
        <v>0</v>
      </c>
      <c r="FU146" s="278" t="str">
        <f t="shared" si="384"/>
        <v>NO OFERTADO</v>
      </c>
      <c r="FV146" s="278">
        <v>0</v>
      </c>
      <c r="FW146" s="278" t="s">
        <v>743</v>
      </c>
      <c r="FX146" s="86"/>
      <c r="FY146" s="86"/>
      <c r="FZ146" s="279"/>
      <c r="GA146" s="86"/>
      <c r="GB146" s="277">
        <f t="shared" si="385"/>
        <v>0</v>
      </c>
      <c r="GC146" s="277">
        <f t="shared" si="386"/>
        <v>0</v>
      </c>
      <c r="GD146" s="278" t="str">
        <f t="shared" si="387"/>
        <v>NO OFERTADO</v>
      </c>
      <c r="GE146" s="278"/>
      <c r="GF146" s="278" t="s">
        <v>743</v>
      </c>
      <c r="GG146" s="25"/>
    </row>
    <row r="147" spans="1:189" s="19" customFormat="1" x14ac:dyDescent="0.2">
      <c r="A147" s="290">
        <v>138</v>
      </c>
      <c r="B147" s="78" t="s">
        <v>185</v>
      </c>
      <c r="C147" s="77" t="s">
        <v>517</v>
      </c>
      <c r="D147" s="123">
        <v>1</v>
      </c>
      <c r="E147" s="309" t="s">
        <v>32</v>
      </c>
      <c r="F147" s="315">
        <v>51170</v>
      </c>
      <c r="G147" s="123">
        <v>2</v>
      </c>
      <c r="H147" s="86">
        <f t="shared" si="388"/>
        <v>102340</v>
      </c>
      <c r="I147" s="86"/>
      <c r="J147" s="86"/>
      <c r="K147" s="279">
        <f t="shared" si="319"/>
        <v>0</v>
      </c>
      <c r="L147" s="86">
        <f t="shared" si="389"/>
        <v>0</v>
      </c>
      <c r="M147" s="277">
        <f t="shared" si="341"/>
        <v>0</v>
      </c>
      <c r="N147" s="277">
        <f t="shared" si="390"/>
        <v>0</v>
      </c>
      <c r="O147" s="278" t="str">
        <f t="shared" si="342"/>
        <v>NO OFERTADO</v>
      </c>
      <c r="P147" s="278"/>
      <c r="Q147" s="278" t="s">
        <v>743</v>
      </c>
      <c r="R147" s="278"/>
      <c r="S147" s="284"/>
      <c r="T147" s="279"/>
      <c r="U147" s="86"/>
      <c r="V147" s="277">
        <f t="shared" si="343"/>
        <v>0</v>
      </c>
      <c r="W147" s="277">
        <f t="shared" si="391"/>
        <v>0</v>
      </c>
      <c r="X147" s="278" t="str">
        <f t="shared" si="344"/>
        <v>NO OFERTADO</v>
      </c>
      <c r="Y147" s="278">
        <v>0</v>
      </c>
      <c r="Z147" s="314" t="s">
        <v>743</v>
      </c>
      <c r="AA147" s="311"/>
      <c r="AB147" s="86"/>
      <c r="AC147" s="276"/>
      <c r="AD147" s="86">
        <f t="shared" si="401"/>
        <v>0</v>
      </c>
      <c r="AE147" s="277">
        <f t="shared" si="296"/>
        <v>0</v>
      </c>
      <c r="AF147" s="277">
        <f t="shared" si="345"/>
        <v>0</v>
      </c>
      <c r="AG147" s="278" t="str">
        <f t="shared" si="346"/>
        <v>NO OFERTADO</v>
      </c>
      <c r="AH147" s="278"/>
      <c r="AI147" s="278" t="s">
        <v>743</v>
      </c>
      <c r="AJ147" s="86"/>
      <c r="AK147" s="86"/>
      <c r="AL147" s="279"/>
      <c r="AM147" s="86">
        <f t="shared" si="392"/>
        <v>0</v>
      </c>
      <c r="AN147" s="277">
        <f t="shared" si="347"/>
        <v>0</v>
      </c>
      <c r="AO147" s="277">
        <f t="shared" si="348"/>
        <v>0</v>
      </c>
      <c r="AP147" s="278" t="str">
        <f t="shared" si="349"/>
        <v>NO OFERTADO</v>
      </c>
      <c r="AQ147" s="278"/>
      <c r="AR147" s="278" t="s">
        <v>743</v>
      </c>
      <c r="AS147" s="86"/>
      <c r="AT147" s="86"/>
      <c r="AU147" s="276"/>
      <c r="AV147" s="86">
        <f t="shared" si="403"/>
        <v>0</v>
      </c>
      <c r="AW147" s="277">
        <f t="shared" si="350"/>
        <v>0</v>
      </c>
      <c r="AX147" s="277">
        <f t="shared" si="402"/>
        <v>0</v>
      </c>
      <c r="AY147" s="278" t="str">
        <f t="shared" si="351"/>
        <v>NO OFERTADO</v>
      </c>
      <c r="AZ147" s="278"/>
      <c r="BA147" s="278" t="s">
        <v>743</v>
      </c>
      <c r="BB147" s="86"/>
      <c r="BC147" s="86"/>
      <c r="BD147" s="279"/>
      <c r="BE147" s="86">
        <f t="shared" si="393"/>
        <v>0</v>
      </c>
      <c r="BF147" s="277">
        <f t="shared" si="352"/>
        <v>0</v>
      </c>
      <c r="BG147" s="277">
        <f t="shared" si="394"/>
        <v>0</v>
      </c>
      <c r="BH147" s="278" t="str">
        <f t="shared" si="353"/>
        <v>NO OFERTADO</v>
      </c>
      <c r="BI147" s="278">
        <v>0</v>
      </c>
      <c r="BJ147" s="278" t="s">
        <v>743</v>
      </c>
      <c r="BK147" s="86"/>
      <c r="BL147" s="86"/>
      <c r="BM147" s="276"/>
      <c r="BN147" s="280">
        <f t="shared" si="404"/>
        <v>0</v>
      </c>
      <c r="BO147" s="281">
        <f t="shared" si="354"/>
        <v>0</v>
      </c>
      <c r="BP147" s="281">
        <f t="shared" si="355"/>
        <v>0</v>
      </c>
      <c r="BQ147" s="278" t="str">
        <f t="shared" si="331"/>
        <v>NO OFERTADO</v>
      </c>
      <c r="BR147" s="278">
        <f>VLOOKUP(B147,'[1]ANEXO TECNICO'!$B$3:$P$334,15,0)</f>
        <v>0</v>
      </c>
      <c r="BS147" s="278" t="s">
        <v>743</v>
      </c>
      <c r="BT147" s="280"/>
      <c r="BU147" s="280"/>
      <c r="BV147" s="282"/>
      <c r="BW147" s="280"/>
      <c r="BX147" s="277">
        <v>0</v>
      </c>
      <c r="BY147" s="277">
        <f t="shared" si="356"/>
        <v>0</v>
      </c>
      <c r="BZ147" s="278" t="str">
        <f t="shared" si="357"/>
        <v>NO OFERTADO</v>
      </c>
      <c r="CA147" s="278"/>
      <c r="CB147" s="278" t="s">
        <v>743</v>
      </c>
      <c r="CC147" s="283"/>
      <c r="CD147" s="283"/>
      <c r="CE147" s="276"/>
      <c r="CF147" s="86">
        <f t="shared" si="405"/>
        <v>0</v>
      </c>
      <c r="CG147" s="277">
        <f t="shared" si="395"/>
        <v>0</v>
      </c>
      <c r="CH147" s="277">
        <f t="shared" si="358"/>
        <v>0</v>
      </c>
      <c r="CI147" s="278" t="str">
        <f t="shared" si="359"/>
        <v>NO OFERTADO</v>
      </c>
      <c r="CJ147" s="278"/>
      <c r="CK147" s="278" t="s">
        <v>743</v>
      </c>
      <c r="CL147" s="86"/>
      <c r="CM147" s="86"/>
      <c r="CN147" s="276"/>
      <c r="CO147" s="86">
        <f t="shared" si="406"/>
        <v>0</v>
      </c>
      <c r="CP147" s="277">
        <f t="shared" si="360"/>
        <v>0</v>
      </c>
      <c r="CQ147" s="277">
        <f t="shared" si="361"/>
        <v>0</v>
      </c>
      <c r="CR147" s="278" t="str">
        <f t="shared" si="362"/>
        <v>NO OFERTADO</v>
      </c>
      <c r="CS147" s="278"/>
      <c r="CT147" s="278" t="s">
        <v>743</v>
      </c>
      <c r="CU147" s="86"/>
      <c r="CV147" s="280"/>
      <c r="CW147" s="282"/>
      <c r="CX147" s="280">
        <f t="shared" si="407"/>
        <v>0</v>
      </c>
      <c r="CY147" s="281">
        <f t="shared" si="363"/>
        <v>0</v>
      </c>
      <c r="CZ147" s="281">
        <f t="shared" si="364"/>
        <v>0</v>
      </c>
      <c r="DA147" s="278" t="str">
        <f t="shared" si="365"/>
        <v>NO OFERTADO</v>
      </c>
      <c r="DB147" s="278"/>
      <c r="DC147" s="278" t="s">
        <v>743</v>
      </c>
      <c r="DD147" s="86"/>
      <c r="DE147" s="86"/>
      <c r="DF147" s="276"/>
      <c r="DG147" s="86">
        <f t="shared" si="408"/>
        <v>0</v>
      </c>
      <c r="DH147" s="277">
        <f t="shared" si="366"/>
        <v>0</v>
      </c>
      <c r="DI147" s="277">
        <f t="shared" si="396"/>
        <v>0</v>
      </c>
      <c r="DJ147" s="278" t="str">
        <f t="shared" si="397"/>
        <v>NO OFERTADO</v>
      </c>
      <c r="DK147" s="278"/>
      <c r="DL147" s="278" t="s">
        <v>743</v>
      </c>
      <c r="DM147" s="86"/>
      <c r="DN147" s="86"/>
      <c r="DO147" s="276"/>
      <c r="DP147" s="86">
        <v>0</v>
      </c>
      <c r="DQ147" s="277">
        <f t="shared" si="367"/>
        <v>0</v>
      </c>
      <c r="DR147" s="277">
        <f t="shared" si="368"/>
        <v>0</v>
      </c>
      <c r="DS147" s="278" t="str">
        <f t="shared" si="369"/>
        <v>NO OFERTADO</v>
      </c>
      <c r="DT147" s="278"/>
      <c r="DU147" s="278" t="s">
        <v>743</v>
      </c>
      <c r="DV147" s="86"/>
      <c r="DW147" s="86"/>
      <c r="DX147" s="279"/>
      <c r="DY147" s="86">
        <f t="shared" si="409"/>
        <v>0</v>
      </c>
      <c r="DZ147" s="277">
        <f t="shared" si="370"/>
        <v>0</v>
      </c>
      <c r="EA147" s="277">
        <f t="shared" si="398"/>
        <v>0</v>
      </c>
      <c r="EB147" s="278" t="str">
        <f t="shared" si="371"/>
        <v>NO OFERTADO</v>
      </c>
      <c r="EC147" s="278"/>
      <c r="ED147" s="278" t="s">
        <v>743</v>
      </c>
      <c r="EE147" s="86" t="s">
        <v>953</v>
      </c>
      <c r="EF147" s="86">
        <v>0</v>
      </c>
      <c r="EG147" s="279">
        <v>0</v>
      </c>
      <c r="EH147" s="86">
        <f t="shared" si="410"/>
        <v>0</v>
      </c>
      <c r="EI147" s="277">
        <f t="shared" si="372"/>
        <v>0</v>
      </c>
      <c r="EJ147" s="277">
        <f t="shared" si="400"/>
        <v>0</v>
      </c>
      <c r="EK147" s="278" t="str">
        <f t="shared" si="373"/>
        <v>NO OFERTADO</v>
      </c>
      <c r="EL147" s="278" t="s">
        <v>978</v>
      </c>
      <c r="EM147" s="278" t="s">
        <v>743</v>
      </c>
      <c r="EN147" s="86"/>
      <c r="EO147" s="86"/>
      <c r="EP147" s="276"/>
      <c r="EQ147" s="86">
        <v>0</v>
      </c>
      <c r="ER147" s="277">
        <f t="shared" si="374"/>
        <v>0</v>
      </c>
      <c r="ES147" s="277">
        <f t="shared" si="375"/>
        <v>0</v>
      </c>
      <c r="ET147" s="278" t="str">
        <f t="shared" si="376"/>
        <v>NO OFERTADO</v>
      </c>
      <c r="EU147" s="278"/>
      <c r="EV147" s="278" t="s">
        <v>743</v>
      </c>
      <c r="EW147" s="86">
        <v>0</v>
      </c>
      <c r="EX147" s="86">
        <v>0</v>
      </c>
      <c r="EY147" s="276">
        <v>0</v>
      </c>
      <c r="EZ147" s="86">
        <v>0</v>
      </c>
      <c r="FA147" s="277">
        <f t="shared" si="377"/>
        <v>0</v>
      </c>
      <c r="FB147" s="277">
        <f t="shared" si="378"/>
        <v>0</v>
      </c>
      <c r="FC147" s="278" t="str">
        <f t="shared" si="379"/>
        <v>NO OFERTADO</v>
      </c>
      <c r="FD147" s="278"/>
      <c r="FE147" s="278" t="s">
        <v>743</v>
      </c>
      <c r="FF147" s="86">
        <v>0</v>
      </c>
      <c r="FG147" s="86"/>
      <c r="FH147" s="279">
        <v>0</v>
      </c>
      <c r="FI147" s="86">
        <v>0</v>
      </c>
      <c r="FJ147" s="277">
        <f t="shared" si="380"/>
        <v>0</v>
      </c>
      <c r="FK147" s="277">
        <f t="shared" si="399"/>
        <v>0</v>
      </c>
      <c r="FL147" s="278" t="str">
        <f t="shared" si="381"/>
        <v>NO OFERTADO</v>
      </c>
      <c r="FM147" s="278"/>
      <c r="FN147" s="278" t="s">
        <v>743</v>
      </c>
      <c r="FO147" s="86"/>
      <c r="FP147" s="86"/>
      <c r="FQ147" s="279"/>
      <c r="FR147" s="86">
        <f t="shared" si="411"/>
        <v>0</v>
      </c>
      <c r="FS147" s="277">
        <f t="shared" si="382"/>
        <v>0</v>
      </c>
      <c r="FT147" s="277">
        <f t="shared" si="383"/>
        <v>0</v>
      </c>
      <c r="FU147" s="278" t="str">
        <f t="shared" si="384"/>
        <v>NO OFERTADO</v>
      </c>
      <c r="FV147" s="278">
        <v>0</v>
      </c>
      <c r="FW147" s="278" t="s">
        <v>743</v>
      </c>
      <c r="FX147" s="86"/>
      <c r="FY147" s="86"/>
      <c r="FZ147" s="279"/>
      <c r="GA147" s="86"/>
      <c r="GB147" s="277">
        <f t="shared" si="385"/>
        <v>0</v>
      </c>
      <c r="GC147" s="277">
        <f t="shared" si="386"/>
        <v>0</v>
      </c>
      <c r="GD147" s="278" t="str">
        <f t="shared" si="387"/>
        <v>NO OFERTADO</v>
      </c>
      <c r="GE147" s="278"/>
      <c r="GF147" s="278" t="s">
        <v>743</v>
      </c>
      <c r="GG147" s="25"/>
    </row>
    <row r="148" spans="1:189" s="19" customFormat="1" ht="25.5" x14ac:dyDescent="0.2">
      <c r="A148" s="290">
        <v>139</v>
      </c>
      <c r="B148" s="78" t="s">
        <v>186</v>
      </c>
      <c r="C148" s="77" t="s">
        <v>518</v>
      </c>
      <c r="D148" s="123">
        <v>1</v>
      </c>
      <c r="E148" s="309" t="s">
        <v>32</v>
      </c>
      <c r="F148" s="315">
        <v>51170</v>
      </c>
      <c r="G148" s="123">
        <v>1</v>
      </c>
      <c r="H148" s="86">
        <f t="shared" si="388"/>
        <v>51170</v>
      </c>
      <c r="I148" s="86"/>
      <c r="J148" s="86"/>
      <c r="K148" s="279">
        <f t="shared" si="319"/>
        <v>0</v>
      </c>
      <c r="L148" s="86">
        <f t="shared" si="389"/>
        <v>0</v>
      </c>
      <c r="M148" s="277">
        <f t="shared" si="341"/>
        <v>0</v>
      </c>
      <c r="N148" s="277">
        <f t="shared" si="390"/>
        <v>0</v>
      </c>
      <c r="O148" s="278" t="str">
        <f t="shared" si="342"/>
        <v>NO OFERTADO</v>
      </c>
      <c r="P148" s="278"/>
      <c r="Q148" s="278" t="s">
        <v>743</v>
      </c>
      <c r="R148" s="278"/>
      <c r="S148" s="284"/>
      <c r="T148" s="279"/>
      <c r="U148" s="86"/>
      <c r="V148" s="277">
        <f t="shared" si="343"/>
        <v>0</v>
      </c>
      <c r="W148" s="277">
        <f t="shared" si="391"/>
        <v>0</v>
      </c>
      <c r="X148" s="278" t="str">
        <f t="shared" si="344"/>
        <v>NO OFERTADO</v>
      </c>
      <c r="Y148" s="278">
        <v>0</v>
      </c>
      <c r="Z148" s="314" t="s">
        <v>743</v>
      </c>
      <c r="AA148" s="311"/>
      <c r="AB148" s="86"/>
      <c r="AC148" s="276"/>
      <c r="AD148" s="86">
        <f t="shared" si="401"/>
        <v>0</v>
      </c>
      <c r="AE148" s="277">
        <f t="shared" si="296"/>
        <v>0</v>
      </c>
      <c r="AF148" s="277">
        <f t="shared" si="345"/>
        <v>0</v>
      </c>
      <c r="AG148" s="278" t="str">
        <f t="shared" si="346"/>
        <v>NO OFERTADO</v>
      </c>
      <c r="AH148" s="278"/>
      <c r="AI148" s="278" t="s">
        <v>743</v>
      </c>
      <c r="AJ148" s="86"/>
      <c r="AK148" s="86"/>
      <c r="AL148" s="279"/>
      <c r="AM148" s="86">
        <f t="shared" si="392"/>
        <v>0</v>
      </c>
      <c r="AN148" s="277">
        <f t="shared" si="347"/>
        <v>0</v>
      </c>
      <c r="AO148" s="277">
        <f t="shared" si="348"/>
        <v>0</v>
      </c>
      <c r="AP148" s="278" t="str">
        <f t="shared" si="349"/>
        <v>NO OFERTADO</v>
      </c>
      <c r="AQ148" s="278"/>
      <c r="AR148" s="278" t="s">
        <v>743</v>
      </c>
      <c r="AS148" s="86"/>
      <c r="AT148" s="86"/>
      <c r="AU148" s="276"/>
      <c r="AV148" s="86">
        <f t="shared" si="403"/>
        <v>0</v>
      </c>
      <c r="AW148" s="277">
        <f t="shared" si="350"/>
        <v>0</v>
      </c>
      <c r="AX148" s="277">
        <f t="shared" si="402"/>
        <v>0</v>
      </c>
      <c r="AY148" s="278" t="str">
        <f t="shared" si="351"/>
        <v>NO OFERTADO</v>
      </c>
      <c r="AZ148" s="278"/>
      <c r="BA148" s="278" t="s">
        <v>743</v>
      </c>
      <c r="BB148" s="86"/>
      <c r="BC148" s="86"/>
      <c r="BD148" s="279"/>
      <c r="BE148" s="86">
        <f t="shared" si="393"/>
        <v>0</v>
      </c>
      <c r="BF148" s="277">
        <f t="shared" si="352"/>
        <v>0</v>
      </c>
      <c r="BG148" s="277">
        <f t="shared" si="394"/>
        <v>0</v>
      </c>
      <c r="BH148" s="278" t="str">
        <f t="shared" si="353"/>
        <v>NO OFERTADO</v>
      </c>
      <c r="BI148" s="278">
        <v>0</v>
      </c>
      <c r="BJ148" s="278" t="s">
        <v>743</v>
      </c>
      <c r="BK148" s="86"/>
      <c r="BL148" s="86"/>
      <c r="BM148" s="276"/>
      <c r="BN148" s="280">
        <f t="shared" si="404"/>
        <v>0</v>
      </c>
      <c r="BO148" s="281">
        <f t="shared" si="354"/>
        <v>0</v>
      </c>
      <c r="BP148" s="281">
        <f t="shared" si="355"/>
        <v>0</v>
      </c>
      <c r="BQ148" s="278" t="str">
        <f t="shared" si="331"/>
        <v>NO OFERTADO</v>
      </c>
      <c r="BR148" s="278">
        <f>VLOOKUP(B148,'[1]ANEXO TECNICO'!$B$3:$P$334,15,0)</f>
        <v>0</v>
      </c>
      <c r="BS148" s="278" t="s">
        <v>743</v>
      </c>
      <c r="BT148" s="280"/>
      <c r="BU148" s="280"/>
      <c r="BV148" s="282"/>
      <c r="BW148" s="280"/>
      <c r="BX148" s="277">
        <v>0</v>
      </c>
      <c r="BY148" s="277">
        <f t="shared" si="356"/>
        <v>0</v>
      </c>
      <c r="BZ148" s="278" t="str">
        <f t="shared" si="357"/>
        <v>NO OFERTADO</v>
      </c>
      <c r="CA148" s="278"/>
      <c r="CB148" s="278" t="s">
        <v>743</v>
      </c>
      <c r="CC148" s="283"/>
      <c r="CD148" s="283"/>
      <c r="CE148" s="276"/>
      <c r="CF148" s="86">
        <f t="shared" si="405"/>
        <v>0</v>
      </c>
      <c r="CG148" s="277">
        <f t="shared" si="395"/>
        <v>0</v>
      </c>
      <c r="CH148" s="277">
        <f t="shared" si="358"/>
        <v>0</v>
      </c>
      <c r="CI148" s="278" t="str">
        <f t="shared" si="359"/>
        <v>NO OFERTADO</v>
      </c>
      <c r="CJ148" s="278"/>
      <c r="CK148" s="278" t="s">
        <v>743</v>
      </c>
      <c r="CL148" s="86"/>
      <c r="CM148" s="86"/>
      <c r="CN148" s="276"/>
      <c r="CO148" s="86">
        <f t="shared" si="406"/>
        <v>0</v>
      </c>
      <c r="CP148" s="277">
        <f t="shared" si="360"/>
        <v>0</v>
      </c>
      <c r="CQ148" s="277">
        <f t="shared" si="361"/>
        <v>0</v>
      </c>
      <c r="CR148" s="278" t="str">
        <f t="shared" si="362"/>
        <v>NO OFERTADO</v>
      </c>
      <c r="CS148" s="278"/>
      <c r="CT148" s="278" t="s">
        <v>743</v>
      </c>
      <c r="CU148" s="86"/>
      <c r="CV148" s="280"/>
      <c r="CW148" s="282"/>
      <c r="CX148" s="280">
        <f t="shared" si="407"/>
        <v>0</v>
      </c>
      <c r="CY148" s="281">
        <f t="shared" si="363"/>
        <v>0</v>
      </c>
      <c r="CZ148" s="281">
        <f t="shared" si="364"/>
        <v>0</v>
      </c>
      <c r="DA148" s="278" t="str">
        <f t="shared" si="365"/>
        <v>NO OFERTADO</v>
      </c>
      <c r="DB148" s="278"/>
      <c r="DC148" s="278" t="s">
        <v>743</v>
      </c>
      <c r="DD148" s="86"/>
      <c r="DE148" s="86"/>
      <c r="DF148" s="276"/>
      <c r="DG148" s="86">
        <f t="shared" si="408"/>
        <v>0</v>
      </c>
      <c r="DH148" s="277">
        <f t="shared" si="366"/>
        <v>0</v>
      </c>
      <c r="DI148" s="277">
        <f t="shared" si="396"/>
        <v>0</v>
      </c>
      <c r="DJ148" s="278" t="str">
        <f t="shared" si="397"/>
        <v>NO OFERTADO</v>
      </c>
      <c r="DK148" s="278"/>
      <c r="DL148" s="278" t="s">
        <v>743</v>
      </c>
      <c r="DM148" s="86"/>
      <c r="DN148" s="86"/>
      <c r="DO148" s="276"/>
      <c r="DP148" s="86">
        <v>0</v>
      </c>
      <c r="DQ148" s="277">
        <f t="shared" si="367"/>
        <v>0</v>
      </c>
      <c r="DR148" s="277">
        <f t="shared" si="368"/>
        <v>0</v>
      </c>
      <c r="DS148" s="278" t="str">
        <f t="shared" si="369"/>
        <v>NO OFERTADO</v>
      </c>
      <c r="DT148" s="278"/>
      <c r="DU148" s="278" t="s">
        <v>743</v>
      </c>
      <c r="DV148" s="86"/>
      <c r="DW148" s="86"/>
      <c r="DX148" s="279"/>
      <c r="DY148" s="86">
        <f t="shared" si="409"/>
        <v>0</v>
      </c>
      <c r="DZ148" s="277">
        <f t="shared" si="370"/>
        <v>0</v>
      </c>
      <c r="EA148" s="277">
        <f t="shared" si="398"/>
        <v>0</v>
      </c>
      <c r="EB148" s="278" t="str">
        <f t="shared" si="371"/>
        <v>NO OFERTADO</v>
      </c>
      <c r="EC148" s="278"/>
      <c r="ED148" s="278" t="s">
        <v>743</v>
      </c>
      <c r="EE148" s="86" t="s">
        <v>953</v>
      </c>
      <c r="EF148" s="86">
        <v>0</v>
      </c>
      <c r="EG148" s="279">
        <v>0</v>
      </c>
      <c r="EH148" s="86">
        <f t="shared" si="410"/>
        <v>0</v>
      </c>
      <c r="EI148" s="277">
        <f t="shared" si="372"/>
        <v>0</v>
      </c>
      <c r="EJ148" s="277">
        <f t="shared" si="400"/>
        <v>0</v>
      </c>
      <c r="EK148" s="278" t="str">
        <f t="shared" si="373"/>
        <v>NO OFERTADO</v>
      </c>
      <c r="EL148" s="278" t="s">
        <v>978</v>
      </c>
      <c r="EM148" s="278" t="s">
        <v>743</v>
      </c>
      <c r="EN148" s="86"/>
      <c r="EO148" s="86"/>
      <c r="EP148" s="276"/>
      <c r="EQ148" s="86">
        <v>0</v>
      </c>
      <c r="ER148" s="277">
        <f t="shared" si="374"/>
        <v>0</v>
      </c>
      <c r="ES148" s="277">
        <f t="shared" si="375"/>
        <v>0</v>
      </c>
      <c r="ET148" s="278" t="str">
        <f t="shared" si="376"/>
        <v>NO OFERTADO</v>
      </c>
      <c r="EU148" s="278"/>
      <c r="EV148" s="278" t="s">
        <v>743</v>
      </c>
      <c r="EW148" s="86">
        <v>0</v>
      </c>
      <c r="EX148" s="86">
        <v>0</v>
      </c>
      <c r="EY148" s="276">
        <v>0</v>
      </c>
      <c r="EZ148" s="86">
        <v>0</v>
      </c>
      <c r="FA148" s="277">
        <f t="shared" si="377"/>
        <v>0</v>
      </c>
      <c r="FB148" s="277">
        <f t="shared" si="378"/>
        <v>0</v>
      </c>
      <c r="FC148" s="278" t="str">
        <f t="shared" si="379"/>
        <v>NO OFERTADO</v>
      </c>
      <c r="FD148" s="278"/>
      <c r="FE148" s="278" t="s">
        <v>743</v>
      </c>
      <c r="FF148" s="86">
        <v>0</v>
      </c>
      <c r="FG148" s="86"/>
      <c r="FH148" s="279">
        <v>0</v>
      </c>
      <c r="FI148" s="86">
        <v>0</v>
      </c>
      <c r="FJ148" s="277">
        <f t="shared" si="380"/>
        <v>0</v>
      </c>
      <c r="FK148" s="277">
        <f t="shared" si="399"/>
        <v>0</v>
      </c>
      <c r="FL148" s="278" t="str">
        <f t="shared" si="381"/>
        <v>NO OFERTADO</v>
      </c>
      <c r="FM148" s="278"/>
      <c r="FN148" s="278" t="s">
        <v>743</v>
      </c>
      <c r="FO148" s="86"/>
      <c r="FP148" s="86"/>
      <c r="FQ148" s="279"/>
      <c r="FR148" s="86">
        <f t="shared" si="411"/>
        <v>0</v>
      </c>
      <c r="FS148" s="277">
        <f t="shared" si="382"/>
        <v>0</v>
      </c>
      <c r="FT148" s="277">
        <f t="shared" si="383"/>
        <v>0</v>
      </c>
      <c r="FU148" s="278" t="str">
        <f t="shared" si="384"/>
        <v>NO OFERTADO</v>
      </c>
      <c r="FV148" s="278">
        <v>0</v>
      </c>
      <c r="FW148" s="278" t="s">
        <v>743</v>
      </c>
      <c r="FX148" s="86"/>
      <c r="FY148" s="86"/>
      <c r="FZ148" s="279"/>
      <c r="GA148" s="86"/>
      <c r="GB148" s="277">
        <f t="shared" si="385"/>
        <v>0</v>
      </c>
      <c r="GC148" s="277">
        <f t="shared" si="386"/>
        <v>0</v>
      </c>
      <c r="GD148" s="278" t="str">
        <f t="shared" si="387"/>
        <v>NO OFERTADO</v>
      </c>
      <c r="GE148" s="278"/>
      <c r="GF148" s="278" t="s">
        <v>743</v>
      </c>
      <c r="GG148" s="25"/>
    </row>
    <row r="149" spans="1:189" s="19" customFormat="1" ht="76.5" x14ac:dyDescent="0.2">
      <c r="A149" s="290">
        <v>140</v>
      </c>
      <c r="B149" s="78" t="s">
        <v>187</v>
      </c>
      <c r="C149" s="77" t="s">
        <v>519</v>
      </c>
      <c r="D149" s="123">
        <v>1</v>
      </c>
      <c r="E149" s="309" t="s">
        <v>32</v>
      </c>
      <c r="F149" s="315">
        <v>51170</v>
      </c>
      <c r="G149" s="123">
        <v>5</v>
      </c>
      <c r="H149" s="86">
        <f t="shared" si="388"/>
        <v>255850</v>
      </c>
      <c r="I149" s="86"/>
      <c r="J149" s="86"/>
      <c r="K149" s="279">
        <f t="shared" si="319"/>
        <v>0</v>
      </c>
      <c r="L149" s="86">
        <f t="shared" si="389"/>
        <v>0</v>
      </c>
      <c r="M149" s="277">
        <f t="shared" si="341"/>
        <v>0</v>
      </c>
      <c r="N149" s="277">
        <f t="shared" si="390"/>
        <v>0</v>
      </c>
      <c r="O149" s="278" t="str">
        <f t="shared" si="342"/>
        <v>NO OFERTADO</v>
      </c>
      <c r="P149" s="278"/>
      <c r="Q149" s="278" t="s">
        <v>743</v>
      </c>
      <c r="R149" s="278"/>
      <c r="S149" s="284"/>
      <c r="T149" s="279"/>
      <c r="U149" s="86"/>
      <c r="V149" s="277">
        <f t="shared" si="343"/>
        <v>0</v>
      </c>
      <c r="W149" s="277">
        <f t="shared" si="391"/>
        <v>0</v>
      </c>
      <c r="X149" s="278" t="str">
        <f t="shared" si="344"/>
        <v>NO OFERTADO</v>
      </c>
      <c r="Y149" s="278">
        <v>0</v>
      </c>
      <c r="Z149" s="314" t="s">
        <v>743</v>
      </c>
      <c r="AA149" s="311"/>
      <c r="AB149" s="86"/>
      <c r="AC149" s="276"/>
      <c r="AD149" s="86">
        <f t="shared" si="401"/>
        <v>0</v>
      </c>
      <c r="AE149" s="277">
        <f t="shared" si="296"/>
        <v>0</v>
      </c>
      <c r="AF149" s="277">
        <f t="shared" si="345"/>
        <v>0</v>
      </c>
      <c r="AG149" s="278" t="str">
        <f t="shared" si="346"/>
        <v>NO OFERTADO</v>
      </c>
      <c r="AH149" s="278"/>
      <c r="AI149" s="278" t="s">
        <v>743</v>
      </c>
      <c r="AJ149" s="86"/>
      <c r="AK149" s="86"/>
      <c r="AL149" s="279"/>
      <c r="AM149" s="86">
        <f t="shared" si="392"/>
        <v>0</v>
      </c>
      <c r="AN149" s="277">
        <f t="shared" si="347"/>
        <v>0</v>
      </c>
      <c r="AO149" s="277">
        <f t="shared" si="348"/>
        <v>0</v>
      </c>
      <c r="AP149" s="278" t="str">
        <f t="shared" si="349"/>
        <v>NO OFERTADO</v>
      </c>
      <c r="AQ149" s="278"/>
      <c r="AR149" s="278" t="s">
        <v>743</v>
      </c>
      <c r="AS149" s="86"/>
      <c r="AT149" s="86"/>
      <c r="AU149" s="276"/>
      <c r="AV149" s="86">
        <f>+AT149+AU149</f>
        <v>0</v>
      </c>
      <c r="AW149" s="277">
        <f t="shared" si="350"/>
        <v>0</v>
      </c>
      <c r="AX149" s="277">
        <f t="shared" si="402"/>
        <v>0</v>
      </c>
      <c r="AY149" s="278" t="str">
        <f t="shared" si="351"/>
        <v>NO OFERTADO</v>
      </c>
      <c r="AZ149" s="278"/>
      <c r="BA149" s="278" t="s">
        <v>743</v>
      </c>
      <c r="BB149" s="86"/>
      <c r="BC149" s="86"/>
      <c r="BD149" s="279"/>
      <c r="BE149" s="86">
        <f t="shared" si="393"/>
        <v>0</v>
      </c>
      <c r="BF149" s="277">
        <f t="shared" si="352"/>
        <v>0</v>
      </c>
      <c r="BG149" s="277">
        <f t="shared" si="394"/>
        <v>0</v>
      </c>
      <c r="BH149" s="278" t="str">
        <f t="shared" si="353"/>
        <v>NO OFERTADO</v>
      </c>
      <c r="BI149" s="278">
        <v>0</v>
      </c>
      <c r="BJ149" s="278" t="s">
        <v>743</v>
      </c>
      <c r="BK149" s="86"/>
      <c r="BL149" s="86"/>
      <c r="BM149" s="279"/>
      <c r="BN149" s="280">
        <f>+BL149+BM149</f>
        <v>0</v>
      </c>
      <c r="BO149" s="281">
        <f t="shared" si="354"/>
        <v>0</v>
      </c>
      <c r="BP149" s="281">
        <f t="shared" si="355"/>
        <v>0</v>
      </c>
      <c r="BQ149" s="278" t="str">
        <f t="shared" si="331"/>
        <v>NO OFERTADO</v>
      </c>
      <c r="BR149" s="278">
        <f>VLOOKUP(B149,'[1]ANEXO TECNICO'!$B$3:$P$334,15,0)</f>
        <v>0</v>
      </c>
      <c r="BS149" s="278" t="s">
        <v>743</v>
      </c>
      <c r="BT149" s="280"/>
      <c r="BU149" s="280"/>
      <c r="BV149" s="288"/>
      <c r="BW149" s="280"/>
      <c r="BX149" s="277">
        <v>0</v>
      </c>
      <c r="BY149" s="277">
        <f t="shared" si="356"/>
        <v>0</v>
      </c>
      <c r="BZ149" s="278" t="str">
        <f t="shared" si="357"/>
        <v>NO OFERTADO</v>
      </c>
      <c r="CA149" s="278"/>
      <c r="CB149" s="278" t="s">
        <v>743</v>
      </c>
      <c r="CC149" s="283"/>
      <c r="CD149" s="283"/>
      <c r="CE149" s="279">
        <f>+CD149*0.19</f>
        <v>0</v>
      </c>
      <c r="CF149" s="86">
        <f>+CD149+CE149</f>
        <v>0</v>
      </c>
      <c r="CG149" s="277">
        <f t="shared" si="395"/>
        <v>0</v>
      </c>
      <c r="CH149" s="277">
        <f t="shared" si="358"/>
        <v>0</v>
      </c>
      <c r="CI149" s="278" t="str">
        <f t="shared" si="359"/>
        <v>NO OFERTADO</v>
      </c>
      <c r="CJ149" s="278"/>
      <c r="CK149" s="278" t="s">
        <v>743</v>
      </c>
      <c r="CL149" s="86"/>
      <c r="CM149" s="86"/>
      <c r="CN149" s="279"/>
      <c r="CO149" s="86">
        <f>+CM149+CN149</f>
        <v>0</v>
      </c>
      <c r="CP149" s="277">
        <f t="shared" si="360"/>
        <v>0</v>
      </c>
      <c r="CQ149" s="277">
        <f t="shared" si="361"/>
        <v>0</v>
      </c>
      <c r="CR149" s="278" t="str">
        <f t="shared" si="362"/>
        <v>NO OFERTADO</v>
      </c>
      <c r="CS149" s="278"/>
      <c r="CT149" s="278" t="s">
        <v>743</v>
      </c>
      <c r="CU149" s="86"/>
      <c r="CV149" s="280"/>
      <c r="CW149" s="288">
        <f>+CV149*0.19</f>
        <v>0</v>
      </c>
      <c r="CX149" s="280">
        <f>+CV149+CW149</f>
        <v>0</v>
      </c>
      <c r="CY149" s="281">
        <f t="shared" si="363"/>
        <v>0</v>
      </c>
      <c r="CZ149" s="281">
        <f t="shared" si="364"/>
        <v>0</v>
      </c>
      <c r="DA149" s="278" t="str">
        <f t="shared" si="365"/>
        <v>NO OFERTADO</v>
      </c>
      <c r="DB149" s="278"/>
      <c r="DC149" s="278" t="s">
        <v>743</v>
      </c>
      <c r="DD149" s="86"/>
      <c r="DE149" s="86"/>
      <c r="DF149" s="279"/>
      <c r="DG149" s="86">
        <f>+DE149+DF149</f>
        <v>0</v>
      </c>
      <c r="DH149" s="277">
        <f t="shared" si="366"/>
        <v>0</v>
      </c>
      <c r="DI149" s="277">
        <f t="shared" si="396"/>
        <v>0</v>
      </c>
      <c r="DJ149" s="278" t="str">
        <f t="shared" si="397"/>
        <v>NO OFERTADO</v>
      </c>
      <c r="DK149" s="278"/>
      <c r="DL149" s="278" t="s">
        <v>743</v>
      </c>
      <c r="DM149" s="86"/>
      <c r="DN149" s="86"/>
      <c r="DO149" s="279"/>
      <c r="DP149" s="86">
        <v>0</v>
      </c>
      <c r="DQ149" s="277">
        <f t="shared" si="367"/>
        <v>0</v>
      </c>
      <c r="DR149" s="277">
        <f t="shared" si="368"/>
        <v>0</v>
      </c>
      <c r="DS149" s="278" t="str">
        <f t="shared" si="369"/>
        <v>NO OFERTADO</v>
      </c>
      <c r="DT149" s="278"/>
      <c r="DU149" s="278" t="s">
        <v>743</v>
      </c>
      <c r="DV149" s="86"/>
      <c r="DW149" s="86"/>
      <c r="DX149" s="279"/>
      <c r="DY149" s="86">
        <f>+DW149+DX149</f>
        <v>0</v>
      </c>
      <c r="DZ149" s="277">
        <f t="shared" si="370"/>
        <v>0</v>
      </c>
      <c r="EA149" s="277">
        <f t="shared" si="398"/>
        <v>0</v>
      </c>
      <c r="EB149" s="278" t="str">
        <f t="shared" si="371"/>
        <v>NO OFERTADO</v>
      </c>
      <c r="EC149" s="278"/>
      <c r="ED149" s="278" t="s">
        <v>743</v>
      </c>
      <c r="EE149" s="86" t="s">
        <v>953</v>
      </c>
      <c r="EF149" s="86">
        <v>0</v>
      </c>
      <c r="EG149" s="279">
        <v>0</v>
      </c>
      <c r="EH149" s="86">
        <f>+EF149+EG149</f>
        <v>0</v>
      </c>
      <c r="EI149" s="277">
        <f t="shared" si="372"/>
        <v>0</v>
      </c>
      <c r="EJ149" s="277">
        <f t="shared" si="400"/>
        <v>0</v>
      </c>
      <c r="EK149" s="278" t="str">
        <f t="shared" si="373"/>
        <v>NO OFERTADO</v>
      </c>
      <c r="EL149" s="278" t="s">
        <v>978</v>
      </c>
      <c r="EM149" s="278" t="s">
        <v>743</v>
      </c>
      <c r="EN149" s="86"/>
      <c r="EO149" s="86"/>
      <c r="EP149" s="279"/>
      <c r="EQ149" s="86">
        <v>0</v>
      </c>
      <c r="ER149" s="277">
        <f t="shared" si="374"/>
        <v>0</v>
      </c>
      <c r="ES149" s="277">
        <f t="shared" si="375"/>
        <v>0</v>
      </c>
      <c r="ET149" s="278" t="str">
        <f t="shared" si="376"/>
        <v>NO OFERTADO</v>
      </c>
      <c r="EU149" s="278"/>
      <c r="EV149" s="278" t="s">
        <v>743</v>
      </c>
      <c r="EW149" s="86">
        <v>0</v>
      </c>
      <c r="EX149" s="86">
        <v>0</v>
      </c>
      <c r="EY149" s="279">
        <v>0</v>
      </c>
      <c r="EZ149" s="86">
        <v>0</v>
      </c>
      <c r="FA149" s="277">
        <f t="shared" si="377"/>
        <v>0</v>
      </c>
      <c r="FB149" s="277">
        <f t="shared" si="378"/>
        <v>0</v>
      </c>
      <c r="FC149" s="278" t="str">
        <f t="shared" si="379"/>
        <v>NO OFERTADO</v>
      </c>
      <c r="FD149" s="278"/>
      <c r="FE149" s="278" t="s">
        <v>743</v>
      </c>
      <c r="FF149" s="86">
        <v>0</v>
      </c>
      <c r="FG149" s="86"/>
      <c r="FH149" s="279">
        <v>0</v>
      </c>
      <c r="FI149" s="86">
        <v>0</v>
      </c>
      <c r="FJ149" s="277">
        <f t="shared" si="380"/>
        <v>0</v>
      </c>
      <c r="FK149" s="277">
        <f t="shared" si="399"/>
        <v>0</v>
      </c>
      <c r="FL149" s="278" t="str">
        <f t="shared" si="381"/>
        <v>NO OFERTADO</v>
      </c>
      <c r="FM149" s="278"/>
      <c r="FN149" s="278" t="s">
        <v>743</v>
      </c>
      <c r="FO149" s="86"/>
      <c r="FP149" s="86"/>
      <c r="FQ149" s="279"/>
      <c r="FR149" s="86">
        <f>+FP149+FQ149</f>
        <v>0</v>
      </c>
      <c r="FS149" s="277">
        <f t="shared" si="382"/>
        <v>0</v>
      </c>
      <c r="FT149" s="277">
        <f t="shared" si="383"/>
        <v>0</v>
      </c>
      <c r="FU149" s="278" t="str">
        <f t="shared" si="384"/>
        <v>NO OFERTADO</v>
      </c>
      <c r="FV149" s="278">
        <v>0</v>
      </c>
      <c r="FW149" s="278" t="s">
        <v>743</v>
      </c>
      <c r="FX149" s="86"/>
      <c r="FY149" s="86"/>
      <c r="FZ149" s="279"/>
      <c r="GA149" s="86"/>
      <c r="GB149" s="277">
        <f t="shared" si="385"/>
        <v>0</v>
      </c>
      <c r="GC149" s="277">
        <f t="shared" si="386"/>
        <v>0</v>
      </c>
      <c r="GD149" s="278" t="str">
        <f t="shared" si="387"/>
        <v>NO OFERTADO</v>
      </c>
      <c r="GE149" s="278"/>
      <c r="GF149" s="278" t="s">
        <v>743</v>
      </c>
      <c r="GG149" s="25"/>
    </row>
    <row r="150" spans="1:189" s="19" customFormat="1" ht="89.25" x14ac:dyDescent="0.2">
      <c r="A150" s="290">
        <v>141</v>
      </c>
      <c r="B150" s="78" t="s">
        <v>188</v>
      </c>
      <c r="C150" s="77" t="s">
        <v>520</v>
      </c>
      <c r="D150" s="123">
        <v>1</v>
      </c>
      <c r="E150" s="309" t="s">
        <v>32</v>
      </c>
      <c r="F150" s="316">
        <v>51170</v>
      </c>
      <c r="G150" s="123">
        <v>1</v>
      </c>
      <c r="H150" s="86">
        <f t="shared" si="388"/>
        <v>51170</v>
      </c>
      <c r="I150" s="86"/>
      <c r="J150" s="86"/>
      <c r="K150" s="279">
        <f>+J150*19%</f>
        <v>0</v>
      </c>
      <c r="L150" s="86">
        <f t="shared" si="389"/>
        <v>0</v>
      </c>
      <c r="M150" s="277">
        <f t="shared" si="341"/>
        <v>0</v>
      </c>
      <c r="N150" s="277">
        <f t="shared" si="390"/>
        <v>0</v>
      </c>
      <c r="O150" s="278" t="str">
        <f t="shared" si="342"/>
        <v>NO OFERTADO</v>
      </c>
      <c r="P150" s="278"/>
      <c r="Q150" s="278" t="s">
        <v>743</v>
      </c>
      <c r="R150" s="278"/>
      <c r="S150" s="86"/>
      <c r="T150" s="279"/>
      <c r="U150" s="86"/>
      <c r="V150" s="277">
        <f t="shared" si="343"/>
        <v>0</v>
      </c>
      <c r="W150" s="277">
        <f t="shared" si="391"/>
        <v>0</v>
      </c>
      <c r="X150" s="278" t="str">
        <f t="shared" si="344"/>
        <v>NO OFERTADO</v>
      </c>
      <c r="Y150" s="278">
        <v>0</v>
      </c>
      <c r="Z150" s="314" t="s">
        <v>743</v>
      </c>
      <c r="AA150" s="311"/>
      <c r="AB150" s="86"/>
      <c r="AC150" s="276"/>
      <c r="AD150" s="86">
        <f t="shared" si="401"/>
        <v>0</v>
      </c>
      <c r="AE150" s="277">
        <f t="shared" si="296"/>
        <v>0</v>
      </c>
      <c r="AF150" s="277">
        <f t="shared" si="345"/>
        <v>0</v>
      </c>
      <c r="AG150" s="278" t="str">
        <f t="shared" si="346"/>
        <v>NO OFERTADO</v>
      </c>
      <c r="AH150" s="278"/>
      <c r="AI150" s="278" t="s">
        <v>743</v>
      </c>
      <c r="AJ150" s="86"/>
      <c r="AK150" s="86"/>
      <c r="AL150" s="279"/>
      <c r="AM150" s="86">
        <f t="shared" si="392"/>
        <v>0</v>
      </c>
      <c r="AN150" s="277">
        <f t="shared" si="347"/>
        <v>0</v>
      </c>
      <c r="AO150" s="277">
        <f t="shared" si="348"/>
        <v>0</v>
      </c>
      <c r="AP150" s="278" t="str">
        <f t="shared" si="349"/>
        <v>NO OFERTADO</v>
      </c>
      <c r="AQ150" s="278"/>
      <c r="AR150" s="278" t="s">
        <v>743</v>
      </c>
      <c r="AS150" s="86"/>
      <c r="AT150" s="86"/>
      <c r="AU150" s="276"/>
      <c r="AV150" s="86">
        <f>AT150+AU150</f>
        <v>0</v>
      </c>
      <c r="AW150" s="277">
        <f t="shared" si="350"/>
        <v>0</v>
      </c>
      <c r="AX150" s="277">
        <f t="shared" si="402"/>
        <v>0</v>
      </c>
      <c r="AY150" s="278" t="str">
        <f t="shared" si="351"/>
        <v>NO OFERTADO</v>
      </c>
      <c r="AZ150" s="278"/>
      <c r="BA150" s="278" t="s">
        <v>743</v>
      </c>
      <c r="BB150" s="86"/>
      <c r="BC150" s="86"/>
      <c r="BD150" s="279"/>
      <c r="BE150" s="86">
        <f t="shared" si="393"/>
        <v>0</v>
      </c>
      <c r="BF150" s="277">
        <f t="shared" si="352"/>
        <v>0</v>
      </c>
      <c r="BG150" s="277">
        <f t="shared" si="394"/>
        <v>0</v>
      </c>
      <c r="BH150" s="278" t="str">
        <f t="shared" si="353"/>
        <v>NO OFERTADO</v>
      </c>
      <c r="BI150" s="278">
        <v>0</v>
      </c>
      <c r="BJ150" s="278" t="s">
        <v>743</v>
      </c>
      <c r="BK150" s="86"/>
      <c r="BL150" s="86"/>
      <c r="BM150" s="276"/>
      <c r="BN150" s="280">
        <f>BL150+BM150</f>
        <v>0</v>
      </c>
      <c r="BO150" s="281">
        <f t="shared" si="354"/>
        <v>0</v>
      </c>
      <c r="BP150" s="281">
        <f t="shared" si="355"/>
        <v>0</v>
      </c>
      <c r="BQ150" s="278" t="str">
        <f t="shared" si="331"/>
        <v>NO OFERTADO</v>
      </c>
      <c r="BR150" s="278">
        <f>VLOOKUP(B150,'[1]ANEXO TECNICO'!$B$3:$P$334,15,0)</f>
        <v>0</v>
      </c>
      <c r="BS150" s="278" t="s">
        <v>743</v>
      </c>
      <c r="BT150" s="280"/>
      <c r="BU150" s="280"/>
      <c r="BV150" s="282"/>
      <c r="BW150" s="280"/>
      <c r="BX150" s="277">
        <v>0</v>
      </c>
      <c r="BY150" s="277">
        <f t="shared" si="356"/>
        <v>0</v>
      </c>
      <c r="BZ150" s="278" t="str">
        <f t="shared" si="357"/>
        <v>NO OFERTADO</v>
      </c>
      <c r="CA150" s="278"/>
      <c r="CB150" s="278" t="s">
        <v>743</v>
      </c>
      <c r="CC150" s="283"/>
      <c r="CD150" s="283"/>
      <c r="CE150" s="276"/>
      <c r="CF150" s="86">
        <f>CD150+CE150</f>
        <v>0</v>
      </c>
      <c r="CG150" s="277">
        <f t="shared" si="395"/>
        <v>0</v>
      </c>
      <c r="CH150" s="277">
        <f t="shared" si="358"/>
        <v>0</v>
      </c>
      <c r="CI150" s="278" t="str">
        <f t="shared" si="359"/>
        <v>NO OFERTADO</v>
      </c>
      <c r="CJ150" s="278"/>
      <c r="CK150" s="278" t="s">
        <v>743</v>
      </c>
      <c r="CL150" s="86"/>
      <c r="CM150" s="86"/>
      <c r="CN150" s="276"/>
      <c r="CO150" s="86">
        <f>CM150+CN150</f>
        <v>0</v>
      </c>
      <c r="CP150" s="277">
        <f t="shared" si="360"/>
        <v>0</v>
      </c>
      <c r="CQ150" s="277">
        <f t="shared" si="361"/>
        <v>0</v>
      </c>
      <c r="CR150" s="278" t="str">
        <f t="shared" si="362"/>
        <v>NO OFERTADO</v>
      </c>
      <c r="CS150" s="278"/>
      <c r="CT150" s="278" t="s">
        <v>743</v>
      </c>
      <c r="CU150" s="86"/>
      <c r="CV150" s="280"/>
      <c r="CW150" s="282"/>
      <c r="CX150" s="280">
        <f>CV150+CW150</f>
        <v>0</v>
      </c>
      <c r="CY150" s="281">
        <f t="shared" si="363"/>
        <v>0</v>
      </c>
      <c r="CZ150" s="281">
        <f t="shared" si="364"/>
        <v>0</v>
      </c>
      <c r="DA150" s="278" t="str">
        <f t="shared" si="365"/>
        <v>NO OFERTADO</v>
      </c>
      <c r="DB150" s="278"/>
      <c r="DC150" s="278" t="s">
        <v>743</v>
      </c>
      <c r="DD150" s="86"/>
      <c r="DE150" s="86"/>
      <c r="DF150" s="276"/>
      <c r="DG150" s="86">
        <f>DE150+DF150</f>
        <v>0</v>
      </c>
      <c r="DH150" s="277">
        <f t="shared" si="366"/>
        <v>0</v>
      </c>
      <c r="DI150" s="277">
        <f t="shared" si="396"/>
        <v>0</v>
      </c>
      <c r="DJ150" s="278" t="str">
        <f t="shared" si="397"/>
        <v>NO OFERTADO</v>
      </c>
      <c r="DK150" s="278"/>
      <c r="DL150" s="278" t="s">
        <v>743</v>
      </c>
      <c r="DM150" s="86"/>
      <c r="DN150" s="86"/>
      <c r="DO150" s="276"/>
      <c r="DP150" s="86">
        <v>0</v>
      </c>
      <c r="DQ150" s="277">
        <f t="shared" si="367"/>
        <v>0</v>
      </c>
      <c r="DR150" s="277">
        <f t="shared" si="368"/>
        <v>0</v>
      </c>
      <c r="DS150" s="278" t="str">
        <f t="shared" si="369"/>
        <v>NO OFERTADO</v>
      </c>
      <c r="DT150" s="278"/>
      <c r="DU150" s="278" t="s">
        <v>743</v>
      </c>
      <c r="DV150" s="86"/>
      <c r="DW150" s="86"/>
      <c r="DX150" s="279"/>
      <c r="DY150" s="86">
        <f>DW150+DX150</f>
        <v>0</v>
      </c>
      <c r="DZ150" s="277">
        <f t="shared" si="370"/>
        <v>0</v>
      </c>
      <c r="EA150" s="277">
        <f t="shared" si="398"/>
        <v>0</v>
      </c>
      <c r="EB150" s="278" t="str">
        <f t="shared" si="371"/>
        <v>NO OFERTADO</v>
      </c>
      <c r="EC150" s="278"/>
      <c r="ED150" s="278" t="s">
        <v>743</v>
      </c>
      <c r="EE150" s="86" t="s">
        <v>953</v>
      </c>
      <c r="EF150" s="86">
        <v>0</v>
      </c>
      <c r="EG150" s="279">
        <v>0</v>
      </c>
      <c r="EH150" s="86">
        <f>EF150+EG150</f>
        <v>0</v>
      </c>
      <c r="EI150" s="277">
        <f t="shared" si="372"/>
        <v>0</v>
      </c>
      <c r="EJ150" s="277">
        <f t="shared" si="400"/>
        <v>0</v>
      </c>
      <c r="EK150" s="278" t="str">
        <f t="shared" si="373"/>
        <v>NO OFERTADO</v>
      </c>
      <c r="EL150" s="278" t="s">
        <v>978</v>
      </c>
      <c r="EM150" s="278" t="s">
        <v>743</v>
      </c>
      <c r="EN150" s="86"/>
      <c r="EO150" s="86"/>
      <c r="EP150" s="276"/>
      <c r="EQ150" s="86">
        <v>0</v>
      </c>
      <c r="ER150" s="277">
        <f t="shared" si="374"/>
        <v>0</v>
      </c>
      <c r="ES150" s="277">
        <f t="shared" si="375"/>
        <v>0</v>
      </c>
      <c r="ET150" s="278" t="str">
        <f t="shared" si="376"/>
        <v>NO OFERTADO</v>
      </c>
      <c r="EU150" s="278"/>
      <c r="EV150" s="278" t="s">
        <v>743</v>
      </c>
      <c r="EW150" s="86">
        <v>0</v>
      </c>
      <c r="EX150" s="86">
        <v>0</v>
      </c>
      <c r="EY150" s="276">
        <v>0</v>
      </c>
      <c r="EZ150" s="86">
        <v>0</v>
      </c>
      <c r="FA150" s="277">
        <f t="shared" si="377"/>
        <v>0</v>
      </c>
      <c r="FB150" s="277">
        <f t="shared" si="378"/>
        <v>0</v>
      </c>
      <c r="FC150" s="278" t="str">
        <f t="shared" si="379"/>
        <v>NO OFERTADO</v>
      </c>
      <c r="FD150" s="278"/>
      <c r="FE150" s="278" t="s">
        <v>743</v>
      </c>
      <c r="FF150" s="86">
        <v>0</v>
      </c>
      <c r="FG150" s="86"/>
      <c r="FH150" s="279">
        <v>0</v>
      </c>
      <c r="FI150" s="86">
        <v>0</v>
      </c>
      <c r="FJ150" s="277">
        <f t="shared" si="380"/>
        <v>0</v>
      </c>
      <c r="FK150" s="277">
        <f t="shared" si="399"/>
        <v>0</v>
      </c>
      <c r="FL150" s="278" t="str">
        <f t="shared" si="381"/>
        <v>NO OFERTADO</v>
      </c>
      <c r="FM150" s="278"/>
      <c r="FN150" s="278" t="s">
        <v>743</v>
      </c>
      <c r="FO150" s="86"/>
      <c r="FP150" s="86"/>
      <c r="FQ150" s="279"/>
      <c r="FR150" s="86">
        <f>FP150+FQ150</f>
        <v>0</v>
      </c>
      <c r="FS150" s="277">
        <f t="shared" si="382"/>
        <v>0</v>
      </c>
      <c r="FT150" s="277">
        <f t="shared" si="383"/>
        <v>0</v>
      </c>
      <c r="FU150" s="278" t="str">
        <f t="shared" si="384"/>
        <v>NO OFERTADO</v>
      </c>
      <c r="FV150" s="278">
        <v>0</v>
      </c>
      <c r="FW150" s="278" t="s">
        <v>743</v>
      </c>
      <c r="FX150" s="86"/>
      <c r="FY150" s="86"/>
      <c r="FZ150" s="279"/>
      <c r="GA150" s="86"/>
      <c r="GB150" s="277">
        <f t="shared" si="385"/>
        <v>0</v>
      </c>
      <c r="GC150" s="277">
        <f t="shared" si="386"/>
        <v>0</v>
      </c>
      <c r="GD150" s="278" t="str">
        <f t="shared" si="387"/>
        <v>NO OFERTADO</v>
      </c>
      <c r="GE150" s="278"/>
      <c r="GF150" s="278" t="s">
        <v>743</v>
      </c>
      <c r="GG150" s="25"/>
    </row>
    <row r="151" spans="1:189" s="19" customFormat="1" ht="25.5" x14ac:dyDescent="0.2">
      <c r="A151" s="290">
        <v>142</v>
      </c>
      <c r="B151" s="78" t="s">
        <v>189</v>
      </c>
      <c r="C151" s="77" t="s">
        <v>521</v>
      </c>
      <c r="D151" s="123">
        <v>1</v>
      </c>
      <c r="E151" s="309" t="s">
        <v>32</v>
      </c>
      <c r="F151" s="316">
        <v>8437.1</v>
      </c>
      <c r="G151" s="123">
        <v>7</v>
      </c>
      <c r="H151" s="86">
        <f t="shared" si="388"/>
        <v>59059.700000000004</v>
      </c>
      <c r="I151" s="86"/>
      <c r="J151" s="86"/>
      <c r="K151" s="279">
        <f t="shared" ref="K151:K169" si="412">+J151*19%</f>
        <v>0</v>
      </c>
      <c r="L151" s="86">
        <f t="shared" si="389"/>
        <v>0</v>
      </c>
      <c r="M151" s="277">
        <f t="shared" si="341"/>
        <v>0</v>
      </c>
      <c r="N151" s="277">
        <f t="shared" si="390"/>
        <v>0</v>
      </c>
      <c r="O151" s="278" t="str">
        <f t="shared" si="342"/>
        <v>NO OFERTADO</v>
      </c>
      <c r="P151" s="278"/>
      <c r="Q151" s="278" t="s">
        <v>743</v>
      </c>
      <c r="R151" s="278"/>
      <c r="S151" s="86"/>
      <c r="T151" s="279"/>
      <c r="U151" s="86"/>
      <c r="V151" s="277">
        <f t="shared" si="343"/>
        <v>0</v>
      </c>
      <c r="W151" s="277">
        <f t="shared" si="391"/>
        <v>0</v>
      </c>
      <c r="X151" s="278" t="str">
        <f t="shared" si="344"/>
        <v>NO OFERTADO</v>
      </c>
      <c r="Y151" s="278">
        <v>0</v>
      </c>
      <c r="Z151" s="314" t="s">
        <v>743</v>
      </c>
      <c r="AA151" s="311"/>
      <c r="AB151" s="86"/>
      <c r="AC151" s="276"/>
      <c r="AD151" s="86">
        <f t="shared" si="401"/>
        <v>0</v>
      </c>
      <c r="AE151" s="277">
        <f t="shared" si="296"/>
        <v>0</v>
      </c>
      <c r="AF151" s="277">
        <f t="shared" si="345"/>
        <v>0</v>
      </c>
      <c r="AG151" s="278" t="str">
        <f t="shared" si="346"/>
        <v>NO OFERTADO</v>
      </c>
      <c r="AH151" s="278"/>
      <c r="AI151" s="278" t="s">
        <v>743</v>
      </c>
      <c r="AJ151" s="86"/>
      <c r="AK151" s="86"/>
      <c r="AL151" s="279"/>
      <c r="AM151" s="86">
        <f t="shared" si="392"/>
        <v>0</v>
      </c>
      <c r="AN151" s="277">
        <f t="shared" si="347"/>
        <v>0</v>
      </c>
      <c r="AO151" s="277">
        <f t="shared" si="348"/>
        <v>0</v>
      </c>
      <c r="AP151" s="278" t="str">
        <f t="shared" si="349"/>
        <v>NO OFERTADO</v>
      </c>
      <c r="AQ151" s="278"/>
      <c r="AR151" s="278" t="s">
        <v>743</v>
      </c>
      <c r="AS151" s="86" t="s">
        <v>756</v>
      </c>
      <c r="AT151" s="86">
        <v>7090</v>
      </c>
      <c r="AU151" s="279">
        <v>1347</v>
      </c>
      <c r="AV151" s="86">
        <f t="shared" ref="AV151:AV153" si="413">AT151+AU151</f>
        <v>8437</v>
      </c>
      <c r="AW151" s="277">
        <f t="shared" si="350"/>
        <v>8437</v>
      </c>
      <c r="AX151" s="277">
        <f t="shared" si="402"/>
        <v>59059</v>
      </c>
      <c r="AY151" s="278" t="str">
        <f t="shared" si="351"/>
        <v>CUMPLE</v>
      </c>
      <c r="AZ151" s="278" t="s">
        <v>828</v>
      </c>
      <c r="BA151" s="278" t="s">
        <v>822</v>
      </c>
      <c r="BB151" s="86"/>
      <c r="BC151" s="86"/>
      <c r="BD151" s="279"/>
      <c r="BE151" s="86">
        <f t="shared" si="393"/>
        <v>0</v>
      </c>
      <c r="BF151" s="277">
        <f t="shared" si="352"/>
        <v>0</v>
      </c>
      <c r="BG151" s="277">
        <f t="shared" si="394"/>
        <v>0</v>
      </c>
      <c r="BH151" s="278" t="str">
        <f t="shared" si="353"/>
        <v>NO OFERTADO</v>
      </c>
      <c r="BI151" s="278">
        <v>0</v>
      </c>
      <c r="BJ151" s="278" t="s">
        <v>743</v>
      </c>
      <c r="BK151" s="86"/>
      <c r="BL151" s="86"/>
      <c r="BM151" s="276"/>
      <c r="BN151" s="280">
        <f t="shared" ref="BN151:BN153" si="414">BL151+BM151</f>
        <v>0</v>
      </c>
      <c r="BO151" s="281">
        <f t="shared" si="354"/>
        <v>0</v>
      </c>
      <c r="BP151" s="281">
        <f t="shared" si="355"/>
        <v>0</v>
      </c>
      <c r="BQ151" s="278" t="str">
        <f t="shared" si="331"/>
        <v>NO OFERTADO</v>
      </c>
      <c r="BR151" s="278">
        <f>VLOOKUP(B151,'[1]ANEXO TECNICO'!$B$3:$P$334,15,0)</f>
        <v>0</v>
      </c>
      <c r="BS151" s="278" t="s">
        <v>743</v>
      </c>
      <c r="BT151" s="280"/>
      <c r="BU151" s="280"/>
      <c r="BV151" s="282"/>
      <c r="BW151" s="280"/>
      <c r="BX151" s="277">
        <v>0</v>
      </c>
      <c r="BY151" s="277">
        <f t="shared" si="356"/>
        <v>0</v>
      </c>
      <c r="BZ151" s="278" t="str">
        <f t="shared" si="357"/>
        <v>NO OFERTADO</v>
      </c>
      <c r="CA151" s="278"/>
      <c r="CB151" s="278" t="s">
        <v>743</v>
      </c>
      <c r="CC151" s="283"/>
      <c r="CD151" s="283"/>
      <c r="CE151" s="276"/>
      <c r="CF151" s="86">
        <f t="shared" ref="CF151:CF153" si="415">CD151+CE151</f>
        <v>0</v>
      </c>
      <c r="CG151" s="277">
        <f t="shared" si="395"/>
        <v>0</v>
      </c>
      <c r="CH151" s="277">
        <f t="shared" si="358"/>
        <v>0</v>
      </c>
      <c r="CI151" s="278" t="str">
        <f t="shared" si="359"/>
        <v>NO OFERTADO</v>
      </c>
      <c r="CJ151" s="278"/>
      <c r="CK151" s="278" t="s">
        <v>743</v>
      </c>
      <c r="CL151" s="86"/>
      <c r="CM151" s="86"/>
      <c r="CN151" s="276"/>
      <c r="CO151" s="86">
        <f t="shared" ref="CO151:CO153" si="416">CM151+CN151</f>
        <v>0</v>
      </c>
      <c r="CP151" s="277">
        <f t="shared" si="360"/>
        <v>0</v>
      </c>
      <c r="CQ151" s="277">
        <f t="shared" si="361"/>
        <v>0</v>
      </c>
      <c r="CR151" s="278" t="str">
        <f t="shared" si="362"/>
        <v>NO OFERTADO</v>
      </c>
      <c r="CS151" s="278"/>
      <c r="CT151" s="278" t="s">
        <v>743</v>
      </c>
      <c r="CU151" s="86"/>
      <c r="CV151" s="280"/>
      <c r="CW151" s="282"/>
      <c r="CX151" s="280">
        <f t="shared" ref="CX151:CX153" si="417">CV151+CW151</f>
        <v>0</v>
      </c>
      <c r="CY151" s="281">
        <f t="shared" si="363"/>
        <v>0</v>
      </c>
      <c r="CZ151" s="281">
        <f t="shared" si="364"/>
        <v>0</v>
      </c>
      <c r="DA151" s="278" t="str">
        <f t="shared" si="365"/>
        <v>NO OFERTADO</v>
      </c>
      <c r="DB151" s="278"/>
      <c r="DC151" s="278" t="s">
        <v>743</v>
      </c>
      <c r="DD151" s="86"/>
      <c r="DE151" s="86"/>
      <c r="DF151" s="276"/>
      <c r="DG151" s="86">
        <f t="shared" ref="DG151:DG153" si="418">DE151+DF151</f>
        <v>0</v>
      </c>
      <c r="DH151" s="277">
        <f t="shared" si="366"/>
        <v>0</v>
      </c>
      <c r="DI151" s="277">
        <f t="shared" si="396"/>
        <v>0</v>
      </c>
      <c r="DJ151" s="278" t="str">
        <f t="shared" si="397"/>
        <v>NO OFERTADO</v>
      </c>
      <c r="DK151" s="278"/>
      <c r="DL151" s="278" t="s">
        <v>743</v>
      </c>
      <c r="DM151" s="86"/>
      <c r="DN151" s="86"/>
      <c r="DO151" s="276"/>
      <c r="DP151" s="86">
        <v>0</v>
      </c>
      <c r="DQ151" s="277">
        <f t="shared" si="367"/>
        <v>0</v>
      </c>
      <c r="DR151" s="277">
        <f t="shared" si="368"/>
        <v>0</v>
      </c>
      <c r="DS151" s="278" t="str">
        <f t="shared" si="369"/>
        <v>NO OFERTADO</v>
      </c>
      <c r="DT151" s="278"/>
      <c r="DU151" s="278" t="s">
        <v>743</v>
      </c>
      <c r="DV151" s="86"/>
      <c r="DW151" s="86"/>
      <c r="DX151" s="279"/>
      <c r="DY151" s="86">
        <f t="shared" ref="DY151:DY153" si="419">DW151+DX151</f>
        <v>0</v>
      </c>
      <c r="DZ151" s="277">
        <f t="shared" si="370"/>
        <v>0</v>
      </c>
      <c r="EA151" s="277">
        <f t="shared" si="398"/>
        <v>0</v>
      </c>
      <c r="EB151" s="278" t="str">
        <f t="shared" si="371"/>
        <v>NO OFERTADO</v>
      </c>
      <c r="EC151" s="278"/>
      <c r="ED151" s="278" t="s">
        <v>743</v>
      </c>
      <c r="EE151" s="86" t="s">
        <v>956</v>
      </c>
      <c r="EF151" s="86">
        <v>32348.73949579832</v>
      </c>
      <c r="EG151" s="279">
        <v>6146.2605042016812</v>
      </c>
      <c r="EH151" s="86">
        <f t="shared" ref="EH151:EH153" si="420">EF151+EG151</f>
        <v>38495</v>
      </c>
      <c r="EI151" s="277">
        <f t="shared" si="372"/>
        <v>38495</v>
      </c>
      <c r="EJ151" s="277">
        <f t="shared" si="400"/>
        <v>269465</v>
      </c>
      <c r="EK151" s="278" t="str">
        <f t="shared" si="373"/>
        <v>NO CUMPLE</v>
      </c>
      <c r="EL151" s="278" t="s">
        <v>828</v>
      </c>
      <c r="EM151" s="278" t="s">
        <v>743</v>
      </c>
      <c r="EN151" s="86"/>
      <c r="EO151" s="86"/>
      <c r="EP151" s="276"/>
      <c r="EQ151" s="86">
        <v>0</v>
      </c>
      <c r="ER151" s="277">
        <f t="shared" si="374"/>
        <v>0</v>
      </c>
      <c r="ES151" s="277">
        <f t="shared" si="375"/>
        <v>0</v>
      </c>
      <c r="ET151" s="278" t="str">
        <f t="shared" si="376"/>
        <v>NO OFERTADO</v>
      </c>
      <c r="EU151" s="278"/>
      <c r="EV151" s="278" t="s">
        <v>743</v>
      </c>
      <c r="EW151" s="86">
        <v>0</v>
      </c>
      <c r="EX151" s="86">
        <v>0</v>
      </c>
      <c r="EY151" s="276">
        <v>0</v>
      </c>
      <c r="EZ151" s="86">
        <v>0</v>
      </c>
      <c r="FA151" s="277">
        <f t="shared" si="377"/>
        <v>0</v>
      </c>
      <c r="FB151" s="277">
        <f t="shared" si="378"/>
        <v>0</v>
      </c>
      <c r="FC151" s="278" t="str">
        <f t="shared" si="379"/>
        <v>NO OFERTADO</v>
      </c>
      <c r="FD151" s="278"/>
      <c r="FE151" s="278" t="s">
        <v>743</v>
      </c>
      <c r="FF151" s="86">
        <v>0</v>
      </c>
      <c r="FG151" s="86"/>
      <c r="FH151" s="279">
        <v>0</v>
      </c>
      <c r="FI151" s="86">
        <v>0</v>
      </c>
      <c r="FJ151" s="277">
        <f t="shared" si="380"/>
        <v>0</v>
      </c>
      <c r="FK151" s="277">
        <f t="shared" si="399"/>
        <v>0</v>
      </c>
      <c r="FL151" s="278" t="str">
        <f t="shared" si="381"/>
        <v>NO OFERTADO</v>
      </c>
      <c r="FM151" s="278"/>
      <c r="FN151" s="278" t="s">
        <v>743</v>
      </c>
      <c r="FO151" s="86" t="s">
        <v>44</v>
      </c>
      <c r="FP151" s="86">
        <v>7800</v>
      </c>
      <c r="FQ151" s="279">
        <v>1482</v>
      </c>
      <c r="FR151" s="86">
        <f t="shared" ref="FR151:FR153" si="421">FP151+FQ151</f>
        <v>9282</v>
      </c>
      <c r="FS151" s="277">
        <f t="shared" si="382"/>
        <v>9282</v>
      </c>
      <c r="FT151" s="277">
        <f t="shared" si="383"/>
        <v>64974</v>
      </c>
      <c r="FU151" s="278" t="str">
        <f t="shared" si="384"/>
        <v>CUMPLE</v>
      </c>
      <c r="FV151" s="278" t="s">
        <v>828</v>
      </c>
      <c r="FW151" s="278" t="s">
        <v>822</v>
      </c>
      <c r="FX151" s="86" t="s">
        <v>44</v>
      </c>
      <c r="FY151" s="86">
        <f t="shared" ref="FY151:FY152" si="422">+GA151/1.19</f>
        <v>37249.579831932773</v>
      </c>
      <c r="FZ151" s="279">
        <f t="shared" ref="FZ151:FZ152" si="423">+FY151*0.19</f>
        <v>7077.4201680672268</v>
      </c>
      <c r="GA151" s="86">
        <v>44327</v>
      </c>
      <c r="GB151" s="277">
        <f t="shared" si="385"/>
        <v>44327</v>
      </c>
      <c r="GC151" s="277">
        <f t="shared" si="386"/>
        <v>310289</v>
      </c>
      <c r="GD151" s="278" t="str">
        <f t="shared" si="387"/>
        <v>NO CUMPLE</v>
      </c>
      <c r="GE151" s="278" t="s">
        <v>828</v>
      </c>
      <c r="GF151" s="278" t="s">
        <v>743</v>
      </c>
      <c r="GG151" s="25"/>
    </row>
    <row r="152" spans="1:189" s="19" customFormat="1" x14ac:dyDescent="0.2">
      <c r="A152" s="290">
        <v>143</v>
      </c>
      <c r="B152" s="78" t="s">
        <v>190</v>
      </c>
      <c r="C152" s="77" t="s">
        <v>522</v>
      </c>
      <c r="D152" s="123">
        <v>1</v>
      </c>
      <c r="E152" s="309" t="s">
        <v>32</v>
      </c>
      <c r="F152" s="316">
        <v>8437.1</v>
      </c>
      <c r="G152" s="123">
        <v>895</v>
      </c>
      <c r="H152" s="86">
        <f t="shared" si="388"/>
        <v>7551204.5</v>
      </c>
      <c r="I152" s="86"/>
      <c r="J152" s="86"/>
      <c r="K152" s="279">
        <f t="shared" si="412"/>
        <v>0</v>
      </c>
      <c r="L152" s="86">
        <f t="shared" si="389"/>
        <v>0</v>
      </c>
      <c r="M152" s="277">
        <f t="shared" si="341"/>
        <v>0</v>
      </c>
      <c r="N152" s="277">
        <f t="shared" si="390"/>
        <v>0</v>
      </c>
      <c r="O152" s="278" t="str">
        <f t="shared" si="342"/>
        <v>NO OFERTADO</v>
      </c>
      <c r="P152" s="278"/>
      <c r="Q152" s="278" t="s">
        <v>743</v>
      </c>
      <c r="R152" s="278" t="s">
        <v>44</v>
      </c>
      <c r="S152" s="86">
        <v>9090</v>
      </c>
      <c r="T152" s="279">
        <v>1727.1</v>
      </c>
      <c r="U152" s="86">
        <v>10817.1</v>
      </c>
      <c r="V152" s="277">
        <f t="shared" si="343"/>
        <v>10817.1</v>
      </c>
      <c r="W152" s="277">
        <f t="shared" si="391"/>
        <v>9681304.5</v>
      </c>
      <c r="X152" s="278" t="str">
        <f t="shared" si="344"/>
        <v>NO CUMPLE</v>
      </c>
      <c r="Y152" s="278" t="s">
        <v>828</v>
      </c>
      <c r="Z152" s="314" t="s">
        <v>743</v>
      </c>
      <c r="AA152" s="311" t="s">
        <v>935</v>
      </c>
      <c r="AB152" s="86">
        <v>11227</v>
      </c>
      <c r="AC152" s="279">
        <v>2133</v>
      </c>
      <c r="AD152" s="285">
        <f t="shared" si="401"/>
        <v>13360</v>
      </c>
      <c r="AE152" s="277">
        <f t="shared" si="296"/>
        <v>13360</v>
      </c>
      <c r="AF152" s="277">
        <f t="shared" si="345"/>
        <v>11957200</v>
      </c>
      <c r="AG152" s="278" t="str">
        <f t="shared" si="346"/>
        <v>NO CUMPLE</v>
      </c>
      <c r="AH152" s="278" t="s">
        <v>828</v>
      </c>
      <c r="AI152" s="278" t="s">
        <v>743</v>
      </c>
      <c r="AJ152" s="86"/>
      <c r="AK152" s="86"/>
      <c r="AL152" s="279"/>
      <c r="AM152" s="86">
        <f t="shared" si="392"/>
        <v>0</v>
      </c>
      <c r="AN152" s="277">
        <f t="shared" si="347"/>
        <v>0</v>
      </c>
      <c r="AO152" s="277">
        <f t="shared" si="348"/>
        <v>0</v>
      </c>
      <c r="AP152" s="278" t="str">
        <f t="shared" si="349"/>
        <v>NO OFERTADO</v>
      </c>
      <c r="AQ152" s="278"/>
      <c r="AR152" s="278" t="s">
        <v>743</v>
      </c>
      <c r="AS152" s="86" t="s">
        <v>756</v>
      </c>
      <c r="AT152" s="86">
        <v>7090</v>
      </c>
      <c r="AU152" s="279">
        <v>1347</v>
      </c>
      <c r="AV152" s="86">
        <f t="shared" si="413"/>
        <v>8437</v>
      </c>
      <c r="AW152" s="277">
        <f t="shared" si="350"/>
        <v>8437</v>
      </c>
      <c r="AX152" s="277">
        <f t="shared" si="402"/>
        <v>7551115</v>
      </c>
      <c r="AY152" s="278" t="str">
        <f t="shared" si="351"/>
        <v>CUMPLE</v>
      </c>
      <c r="AZ152" s="278" t="s">
        <v>828</v>
      </c>
      <c r="BA152" s="278" t="s">
        <v>822</v>
      </c>
      <c r="BB152" s="86"/>
      <c r="BC152" s="86"/>
      <c r="BD152" s="279"/>
      <c r="BE152" s="86">
        <f t="shared" si="393"/>
        <v>0</v>
      </c>
      <c r="BF152" s="277">
        <f t="shared" si="352"/>
        <v>0</v>
      </c>
      <c r="BG152" s="277">
        <f t="shared" si="394"/>
        <v>0</v>
      </c>
      <c r="BH152" s="278" t="str">
        <f t="shared" si="353"/>
        <v>NO OFERTADO</v>
      </c>
      <c r="BI152" s="278">
        <v>0</v>
      </c>
      <c r="BJ152" s="278" t="s">
        <v>743</v>
      </c>
      <c r="BK152" s="86"/>
      <c r="BL152" s="86"/>
      <c r="BM152" s="276"/>
      <c r="BN152" s="280">
        <f t="shared" si="414"/>
        <v>0</v>
      </c>
      <c r="BO152" s="281">
        <f t="shared" si="354"/>
        <v>0</v>
      </c>
      <c r="BP152" s="281">
        <f t="shared" si="355"/>
        <v>0</v>
      </c>
      <c r="BQ152" s="278" t="str">
        <f t="shared" si="331"/>
        <v>NO OFERTADO</v>
      </c>
      <c r="BR152" s="278">
        <f>VLOOKUP(B152,'[1]ANEXO TECNICO'!$B$3:$P$334,15,0)</f>
        <v>0</v>
      </c>
      <c r="BS152" s="278" t="s">
        <v>743</v>
      </c>
      <c r="BT152" s="280"/>
      <c r="BU152" s="280"/>
      <c r="BV152" s="282"/>
      <c r="BW152" s="280"/>
      <c r="BX152" s="277">
        <v>0</v>
      </c>
      <c r="BY152" s="277">
        <f t="shared" si="356"/>
        <v>0</v>
      </c>
      <c r="BZ152" s="278" t="str">
        <f t="shared" si="357"/>
        <v>NO OFERTADO</v>
      </c>
      <c r="CA152" s="278"/>
      <c r="CB152" s="278" t="s">
        <v>743</v>
      </c>
      <c r="CC152" s="283" t="s">
        <v>774</v>
      </c>
      <c r="CD152" s="283">
        <v>15400</v>
      </c>
      <c r="CE152" s="276">
        <f>+CD152*0.19</f>
        <v>2926</v>
      </c>
      <c r="CF152" s="86">
        <f t="shared" si="415"/>
        <v>18326</v>
      </c>
      <c r="CG152" s="277">
        <f t="shared" si="395"/>
        <v>18326</v>
      </c>
      <c r="CH152" s="277">
        <f t="shared" si="358"/>
        <v>16401770</v>
      </c>
      <c r="CI152" s="278" t="str">
        <f t="shared" si="359"/>
        <v>NO CUMPLE</v>
      </c>
      <c r="CJ152" s="278" t="s">
        <v>828</v>
      </c>
      <c r="CK152" s="278" t="s">
        <v>743</v>
      </c>
      <c r="CL152" s="86"/>
      <c r="CM152" s="86"/>
      <c r="CN152" s="276"/>
      <c r="CO152" s="86">
        <f t="shared" si="416"/>
        <v>0</v>
      </c>
      <c r="CP152" s="277">
        <f t="shared" si="360"/>
        <v>0</v>
      </c>
      <c r="CQ152" s="277">
        <f t="shared" si="361"/>
        <v>0</v>
      </c>
      <c r="CR152" s="278" t="str">
        <f t="shared" si="362"/>
        <v>NO OFERTADO</v>
      </c>
      <c r="CS152" s="278"/>
      <c r="CT152" s="278" t="s">
        <v>743</v>
      </c>
      <c r="CU152" s="86"/>
      <c r="CV152" s="280"/>
      <c r="CW152" s="282"/>
      <c r="CX152" s="280">
        <f t="shared" si="417"/>
        <v>0</v>
      </c>
      <c r="CY152" s="281">
        <f t="shared" si="363"/>
        <v>0</v>
      </c>
      <c r="CZ152" s="281">
        <f t="shared" si="364"/>
        <v>0</v>
      </c>
      <c r="DA152" s="278" t="str">
        <f t="shared" si="365"/>
        <v>NO OFERTADO</v>
      </c>
      <c r="DB152" s="278"/>
      <c r="DC152" s="278" t="s">
        <v>743</v>
      </c>
      <c r="DD152" s="86"/>
      <c r="DE152" s="86"/>
      <c r="DF152" s="276"/>
      <c r="DG152" s="86">
        <f t="shared" si="418"/>
        <v>0</v>
      </c>
      <c r="DH152" s="277">
        <f t="shared" si="366"/>
        <v>0</v>
      </c>
      <c r="DI152" s="277">
        <f t="shared" si="396"/>
        <v>0</v>
      </c>
      <c r="DJ152" s="278" t="str">
        <f t="shared" si="397"/>
        <v>NO OFERTADO</v>
      </c>
      <c r="DK152" s="278"/>
      <c r="DL152" s="278" t="s">
        <v>743</v>
      </c>
      <c r="DM152" s="86"/>
      <c r="DN152" s="86"/>
      <c r="DO152" s="276"/>
      <c r="DP152" s="86">
        <v>0</v>
      </c>
      <c r="DQ152" s="277">
        <f t="shared" si="367"/>
        <v>0</v>
      </c>
      <c r="DR152" s="277">
        <f t="shared" si="368"/>
        <v>0</v>
      </c>
      <c r="DS152" s="278" t="str">
        <f t="shared" si="369"/>
        <v>NO OFERTADO</v>
      </c>
      <c r="DT152" s="278"/>
      <c r="DU152" s="278" t="s">
        <v>743</v>
      </c>
      <c r="DV152" s="86"/>
      <c r="DW152" s="86"/>
      <c r="DX152" s="279"/>
      <c r="DY152" s="86">
        <f t="shared" si="419"/>
        <v>0</v>
      </c>
      <c r="DZ152" s="277">
        <f t="shared" si="370"/>
        <v>0</v>
      </c>
      <c r="EA152" s="277">
        <f t="shared" si="398"/>
        <v>0</v>
      </c>
      <c r="EB152" s="278" t="str">
        <f t="shared" si="371"/>
        <v>NO OFERTADO</v>
      </c>
      <c r="EC152" s="278"/>
      <c r="ED152" s="278" t="s">
        <v>743</v>
      </c>
      <c r="EE152" s="86" t="s">
        <v>956</v>
      </c>
      <c r="EF152" s="86">
        <v>11938.655462184874</v>
      </c>
      <c r="EG152" s="279">
        <v>2268.3445378151259</v>
      </c>
      <c r="EH152" s="86">
        <f t="shared" si="420"/>
        <v>14207</v>
      </c>
      <c r="EI152" s="277">
        <f t="shared" si="372"/>
        <v>14207</v>
      </c>
      <c r="EJ152" s="277">
        <f t="shared" si="400"/>
        <v>12715265</v>
      </c>
      <c r="EK152" s="278" t="str">
        <f t="shared" si="373"/>
        <v>NO CUMPLE</v>
      </c>
      <c r="EL152" s="278" t="s">
        <v>828</v>
      </c>
      <c r="EM152" s="278" t="s">
        <v>743</v>
      </c>
      <c r="EN152" s="86"/>
      <c r="EO152" s="86"/>
      <c r="EP152" s="276"/>
      <c r="EQ152" s="86">
        <v>0</v>
      </c>
      <c r="ER152" s="277">
        <f t="shared" si="374"/>
        <v>0</v>
      </c>
      <c r="ES152" s="277">
        <f t="shared" si="375"/>
        <v>0</v>
      </c>
      <c r="ET152" s="278" t="str">
        <f t="shared" si="376"/>
        <v>NO OFERTADO</v>
      </c>
      <c r="EU152" s="278"/>
      <c r="EV152" s="278" t="s">
        <v>743</v>
      </c>
      <c r="EW152" s="86">
        <v>0</v>
      </c>
      <c r="EX152" s="86">
        <v>0</v>
      </c>
      <c r="EY152" s="276">
        <v>0</v>
      </c>
      <c r="EZ152" s="86">
        <v>0</v>
      </c>
      <c r="FA152" s="277">
        <f t="shared" si="377"/>
        <v>0</v>
      </c>
      <c r="FB152" s="277">
        <f t="shared" si="378"/>
        <v>0</v>
      </c>
      <c r="FC152" s="278" t="str">
        <f t="shared" si="379"/>
        <v>NO OFERTADO</v>
      </c>
      <c r="FD152" s="278"/>
      <c r="FE152" s="278" t="s">
        <v>743</v>
      </c>
      <c r="FF152" s="86">
        <v>0</v>
      </c>
      <c r="FG152" s="86"/>
      <c r="FH152" s="279">
        <v>0</v>
      </c>
      <c r="FI152" s="86">
        <v>0</v>
      </c>
      <c r="FJ152" s="277">
        <f t="shared" si="380"/>
        <v>0</v>
      </c>
      <c r="FK152" s="277">
        <f t="shared" si="399"/>
        <v>0</v>
      </c>
      <c r="FL152" s="278" t="str">
        <f t="shared" si="381"/>
        <v>NO OFERTADO</v>
      </c>
      <c r="FM152" s="278"/>
      <c r="FN152" s="278" t="s">
        <v>743</v>
      </c>
      <c r="FO152" s="86" t="s">
        <v>44</v>
      </c>
      <c r="FP152" s="86">
        <v>7900</v>
      </c>
      <c r="FQ152" s="279">
        <v>1501</v>
      </c>
      <c r="FR152" s="86">
        <f t="shared" si="421"/>
        <v>9401</v>
      </c>
      <c r="FS152" s="277">
        <f t="shared" si="382"/>
        <v>9401</v>
      </c>
      <c r="FT152" s="277">
        <f t="shared" si="383"/>
        <v>8413895</v>
      </c>
      <c r="FU152" s="278" t="str">
        <f t="shared" si="384"/>
        <v>CUMPLE</v>
      </c>
      <c r="FV152" s="278" t="s">
        <v>828</v>
      </c>
      <c r="FW152" s="278" t="s">
        <v>822</v>
      </c>
      <c r="FX152" s="86" t="s">
        <v>807</v>
      </c>
      <c r="FY152" s="86">
        <f t="shared" si="422"/>
        <v>11539.495798319329</v>
      </c>
      <c r="FZ152" s="279">
        <f t="shared" si="423"/>
        <v>2192.5042016806724</v>
      </c>
      <c r="GA152" s="86">
        <v>13732</v>
      </c>
      <c r="GB152" s="277">
        <f t="shared" si="385"/>
        <v>13732</v>
      </c>
      <c r="GC152" s="277">
        <f t="shared" si="386"/>
        <v>12290140</v>
      </c>
      <c r="GD152" s="278" t="str">
        <f t="shared" si="387"/>
        <v>NO CUMPLE</v>
      </c>
      <c r="GE152" s="278" t="s">
        <v>828</v>
      </c>
      <c r="GF152" s="278" t="s">
        <v>743</v>
      </c>
      <c r="GG152" s="25"/>
    </row>
    <row r="153" spans="1:189" s="19" customFormat="1" ht="38.25" x14ac:dyDescent="0.2">
      <c r="A153" s="335">
        <v>144</v>
      </c>
      <c r="B153" s="78" t="s">
        <v>191</v>
      </c>
      <c r="C153" s="77" t="s">
        <v>523</v>
      </c>
      <c r="D153" s="123">
        <v>1</v>
      </c>
      <c r="E153" s="309" t="s">
        <v>32</v>
      </c>
      <c r="F153" s="316">
        <v>48374</v>
      </c>
      <c r="G153" s="123">
        <v>17</v>
      </c>
      <c r="H153" s="86">
        <f t="shared" si="388"/>
        <v>822358</v>
      </c>
      <c r="I153" s="86"/>
      <c r="J153" s="86"/>
      <c r="K153" s="279">
        <f t="shared" si="412"/>
        <v>0</v>
      </c>
      <c r="L153" s="86">
        <f t="shared" si="389"/>
        <v>0</v>
      </c>
      <c r="M153" s="277">
        <f t="shared" si="341"/>
        <v>0</v>
      </c>
      <c r="N153" s="277">
        <f t="shared" si="390"/>
        <v>0</v>
      </c>
      <c r="O153" s="278" t="str">
        <f t="shared" si="342"/>
        <v>NO OFERTADO</v>
      </c>
      <c r="P153" s="278"/>
      <c r="Q153" s="278" t="s">
        <v>743</v>
      </c>
      <c r="R153" s="278"/>
      <c r="S153" s="86"/>
      <c r="T153" s="279"/>
      <c r="U153" s="86"/>
      <c r="V153" s="277">
        <f t="shared" si="343"/>
        <v>0</v>
      </c>
      <c r="W153" s="277">
        <f t="shared" si="391"/>
        <v>0</v>
      </c>
      <c r="X153" s="278" t="str">
        <f t="shared" si="344"/>
        <v>NO OFERTADO</v>
      </c>
      <c r="Y153" s="278">
        <v>0</v>
      </c>
      <c r="Z153" s="314" t="s">
        <v>743</v>
      </c>
      <c r="AA153" s="311"/>
      <c r="AB153" s="86"/>
      <c r="AC153" s="276"/>
      <c r="AD153" s="86">
        <f t="shared" si="401"/>
        <v>0</v>
      </c>
      <c r="AE153" s="277">
        <f t="shared" si="296"/>
        <v>0</v>
      </c>
      <c r="AF153" s="277">
        <f t="shared" si="345"/>
        <v>0</v>
      </c>
      <c r="AG153" s="278" t="str">
        <f t="shared" si="346"/>
        <v>NO OFERTADO</v>
      </c>
      <c r="AH153" s="278"/>
      <c r="AI153" s="278" t="s">
        <v>743</v>
      </c>
      <c r="AJ153" s="86"/>
      <c r="AK153" s="86"/>
      <c r="AL153" s="279"/>
      <c r="AM153" s="86">
        <f t="shared" si="392"/>
        <v>0</v>
      </c>
      <c r="AN153" s="277">
        <f t="shared" si="347"/>
        <v>0</v>
      </c>
      <c r="AO153" s="277">
        <f t="shared" si="348"/>
        <v>0</v>
      </c>
      <c r="AP153" s="278" t="str">
        <f t="shared" si="349"/>
        <v>NO OFERTADO</v>
      </c>
      <c r="AQ153" s="278"/>
      <c r="AR153" s="278" t="s">
        <v>743</v>
      </c>
      <c r="AS153" s="86"/>
      <c r="AT153" s="86"/>
      <c r="AU153" s="276"/>
      <c r="AV153" s="86">
        <f t="shared" si="413"/>
        <v>0</v>
      </c>
      <c r="AW153" s="277">
        <f t="shared" si="350"/>
        <v>0</v>
      </c>
      <c r="AX153" s="277">
        <f t="shared" si="402"/>
        <v>0</v>
      </c>
      <c r="AY153" s="278" t="str">
        <f t="shared" si="351"/>
        <v>NO OFERTADO</v>
      </c>
      <c r="AZ153" s="278"/>
      <c r="BA153" s="278" t="s">
        <v>743</v>
      </c>
      <c r="BB153" s="86"/>
      <c r="BC153" s="86"/>
      <c r="BD153" s="279"/>
      <c r="BE153" s="86">
        <f t="shared" si="393"/>
        <v>0</v>
      </c>
      <c r="BF153" s="277">
        <f t="shared" si="352"/>
        <v>0</v>
      </c>
      <c r="BG153" s="277">
        <f t="shared" si="394"/>
        <v>0</v>
      </c>
      <c r="BH153" s="278" t="str">
        <f t="shared" si="353"/>
        <v>NO OFERTADO</v>
      </c>
      <c r="BI153" s="278">
        <v>0</v>
      </c>
      <c r="BJ153" s="278" t="s">
        <v>743</v>
      </c>
      <c r="BK153" s="86"/>
      <c r="BL153" s="86"/>
      <c r="BM153" s="276"/>
      <c r="BN153" s="280">
        <f t="shared" si="414"/>
        <v>0</v>
      </c>
      <c r="BO153" s="281">
        <f t="shared" si="354"/>
        <v>0</v>
      </c>
      <c r="BP153" s="281">
        <f t="shared" si="355"/>
        <v>0</v>
      </c>
      <c r="BQ153" s="278" t="str">
        <f t="shared" si="331"/>
        <v>NO OFERTADO</v>
      </c>
      <c r="BR153" s="278">
        <f>VLOOKUP(B153,'[1]ANEXO TECNICO'!$B$3:$P$334,15,0)</f>
        <v>0</v>
      </c>
      <c r="BS153" s="278" t="s">
        <v>743</v>
      </c>
      <c r="BT153" s="280"/>
      <c r="BU153" s="280"/>
      <c r="BV153" s="282"/>
      <c r="BW153" s="280"/>
      <c r="BX153" s="277">
        <v>0</v>
      </c>
      <c r="BY153" s="277">
        <f t="shared" si="356"/>
        <v>0</v>
      </c>
      <c r="BZ153" s="278" t="str">
        <f t="shared" si="357"/>
        <v>NO OFERTADO</v>
      </c>
      <c r="CA153" s="278"/>
      <c r="CB153" s="278" t="s">
        <v>743</v>
      </c>
      <c r="CC153" s="283"/>
      <c r="CD153" s="283"/>
      <c r="CE153" s="276"/>
      <c r="CF153" s="86">
        <f t="shared" si="415"/>
        <v>0</v>
      </c>
      <c r="CG153" s="277">
        <f t="shared" si="395"/>
        <v>0</v>
      </c>
      <c r="CH153" s="277">
        <f t="shared" si="358"/>
        <v>0</v>
      </c>
      <c r="CI153" s="278" t="str">
        <f t="shared" si="359"/>
        <v>NO OFERTADO</v>
      </c>
      <c r="CJ153" s="278"/>
      <c r="CK153" s="278" t="s">
        <v>743</v>
      </c>
      <c r="CL153" s="86"/>
      <c r="CM153" s="86"/>
      <c r="CN153" s="276"/>
      <c r="CO153" s="86">
        <f t="shared" si="416"/>
        <v>0</v>
      </c>
      <c r="CP153" s="277">
        <f t="shared" si="360"/>
        <v>0</v>
      </c>
      <c r="CQ153" s="277">
        <f t="shared" si="361"/>
        <v>0</v>
      </c>
      <c r="CR153" s="278" t="str">
        <f t="shared" si="362"/>
        <v>NO OFERTADO</v>
      </c>
      <c r="CS153" s="278"/>
      <c r="CT153" s="278" t="s">
        <v>743</v>
      </c>
      <c r="CU153" s="86"/>
      <c r="CV153" s="280"/>
      <c r="CW153" s="282"/>
      <c r="CX153" s="280">
        <f t="shared" si="417"/>
        <v>0</v>
      </c>
      <c r="CY153" s="281">
        <f t="shared" si="363"/>
        <v>0</v>
      </c>
      <c r="CZ153" s="281">
        <f t="shared" si="364"/>
        <v>0</v>
      </c>
      <c r="DA153" s="278" t="str">
        <f t="shared" si="365"/>
        <v>NO OFERTADO</v>
      </c>
      <c r="DB153" s="278"/>
      <c r="DC153" s="278" t="s">
        <v>743</v>
      </c>
      <c r="DD153" s="86"/>
      <c r="DE153" s="86"/>
      <c r="DF153" s="276"/>
      <c r="DG153" s="86">
        <f t="shared" si="418"/>
        <v>0</v>
      </c>
      <c r="DH153" s="277">
        <f t="shared" si="366"/>
        <v>0</v>
      </c>
      <c r="DI153" s="277">
        <f t="shared" si="396"/>
        <v>0</v>
      </c>
      <c r="DJ153" s="278" t="str">
        <f t="shared" si="397"/>
        <v>NO OFERTADO</v>
      </c>
      <c r="DK153" s="278"/>
      <c r="DL153" s="278" t="s">
        <v>743</v>
      </c>
      <c r="DM153" s="86"/>
      <c r="DN153" s="86"/>
      <c r="DO153" s="276"/>
      <c r="DP153" s="86">
        <v>0</v>
      </c>
      <c r="DQ153" s="277">
        <f t="shared" si="367"/>
        <v>0</v>
      </c>
      <c r="DR153" s="277">
        <f t="shared" si="368"/>
        <v>0</v>
      </c>
      <c r="DS153" s="278" t="str">
        <f t="shared" si="369"/>
        <v>NO OFERTADO</v>
      </c>
      <c r="DT153" s="278"/>
      <c r="DU153" s="278" t="s">
        <v>743</v>
      </c>
      <c r="DV153" s="86"/>
      <c r="DW153" s="86"/>
      <c r="DX153" s="279"/>
      <c r="DY153" s="86">
        <f t="shared" si="419"/>
        <v>0</v>
      </c>
      <c r="DZ153" s="277">
        <f t="shared" si="370"/>
        <v>0</v>
      </c>
      <c r="EA153" s="277">
        <f t="shared" si="398"/>
        <v>0</v>
      </c>
      <c r="EB153" s="278" t="str">
        <f t="shared" si="371"/>
        <v>NO OFERTADO</v>
      </c>
      <c r="EC153" s="278"/>
      <c r="ED153" s="278" t="s">
        <v>743</v>
      </c>
      <c r="EE153" s="86" t="s">
        <v>953</v>
      </c>
      <c r="EF153" s="86">
        <v>0</v>
      </c>
      <c r="EG153" s="279">
        <v>0</v>
      </c>
      <c r="EH153" s="86">
        <f t="shared" si="420"/>
        <v>0</v>
      </c>
      <c r="EI153" s="277">
        <f t="shared" si="372"/>
        <v>0</v>
      </c>
      <c r="EJ153" s="277">
        <f t="shared" si="400"/>
        <v>0</v>
      </c>
      <c r="EK153" s="278" t="str">
        <f t="shared" si="373"/>
        <v>NO OFERTADO</v>
      </c>
      <c r="EL153" s="278" t="s">
        <v>978</v>
      </c>
      <c r="EM153" s="278" t="s">
        <v>743</v>
      </c>
      <c r="EN153" s="86"/>
      <c r="EO153" s="86"/>
      <c r="EP153" s="276"/>
      <c r="EQ153" s="86">
        <v>0</v>
      </c>
      <c r="ER153" s="277">
        <f t="shared" si="374"/>
        <v>0</v>
      </c>
      <c r="ES153" s="277">
        <f t="shared" si="375"/>
        <v>0</v>
      </c>
      <c r="ET153" s="278" t="str">
        <f t="shared" si="376"/>
        <v>NO OFERTADO</v>
      </c>
      <c r="EU153" s="278"/>
      <c r="EV153" s="278" t="s">
        <v>743</v>
      </c>
      <c r="EW153" s="86">
        <v>0</v>
      </c>
      <c r="EX153" s="86">
        <v>0</v>
      </c>
      <c r="EY153" s="276">
        <v>0</v>
      </c>
      <c r="EZ153" s="86">
        <v>0</v>
      </c>
      <c r="FA153" s="277">
        <f t="shared" si="377"/>
        <v>0</v>
      </c>
      <c r="FB153" s="277">
        <f t="shared" si="378"/>
        <v>0</v>
      </c>
      <c r="FC153" s="278" t="str">
        <f t="shared" si="379"/>
        <v>NO OFERTADO</v>
      </c>
      <c r="FD153" s="278"/>
      <c r="FE153" s="278" t="s">
        <v>743</v>
      </c>
      <c r="FF153" s="86" t="s">
        <v>1063</v>
      </c>
      <c r="FG153" s="86">
        <v>28000</v>
      </c>
      <c r="FH153" s="279">
        <v>5320</v>
      </c>
      <c r="FI153" s="86">
        <v>33320</v>
      </c>
      <c r="FJ153" s="277">
        <f t="shared" si="380"/>
        <v>33320</v>
      </c>
      <c r="FK153" s="277">
        <f t="shared" si="399"/>
        <v>566440</v>
      </c>
      <c r="FL153" s="278" t="str">
        <f t="shared" si="381"/>
        <v>CUMPLE</v>
      </c>
      <c r="FM153" s="278" t="str">
        <f>VLOOKUP(B153,'[2]ANEXO TECNICO'!$B$3:$P$334,15,0)</f>
        <v>CUMPLE</v>
      </c>
      <c r="FN153" s="278" t="s">
        <v>822</v>
      </c>
      <c r="FO153" s="86"/>
      <c r="FP153" s="86">
        <v>7900</v>
      </c>
      <c r="FQ153" s="279">
        <v>1501</v>
      </c>
      <c r="FR153" s="86">
        <f t="shared" si="421"/>
        <v>9401</v>
      </c>
      <c r="FS153" s="277">
        <f t="shared" si="382"/>
        <v>9401</v>
      </c>
      <c r="FT153" s="277">
        <f t="shared" si="383"/>
        <v>159817</v>
      </c>
      <c r="FU153" s="278" t="str">
        <f t="shared" si="384"/>
        <v>CUMPLE</v>
      </c>
      <c r="FV153" s="278" t="s">
        <v>829</v>
      </c>
      <c r="FW153" s="278" t="s">
        <v>743</v>
      </c>
      <c r="FX153" s="86"/>
      <c r="FY153" s="86"/>
      <c r="FZ153" s="279"/>
      <c r="GA153" s="86"/>
      <c r="GB153" s="277">
        <f t="shared" si="385"/>
        <v>0</v>
      </c>
      <c r="GC153" s="277">
        <f t="shared" si="386"/>
        <v>0</v>
      </c>
      <c r="GD153" s="278" t="str">
        <f t="shared" si="387"/>
        <v>NO OFERTADO</v>
      </c>
      <c r="GE153" s="278"/>
      <c r="GF153" s="278" t="s">
        <v>743</v>
      </c>
      <c r="GG153" s="25"/>
    </row>
    <row r="154" spans="1:189" s="19" customFormat="1" ht="63.75" x14ac:dyDescent="0.2">
      <c r="A154" s="290">
        <v>145</v>
      </c>
      <c r="B154" s="78" t="s">
        <v>192</v>
      </c>
      <c r="C154" s="77" t="s">
        <v>524</v>
      </c>
      <c r="D154" s="123">
        <v>1</v>
      </c>
      <c r="E154" s="309" t="s">
        <v>32</v>
      </c>
      <c r="F154" s="315">
        <v>16899.2</v>
      </c>
      <c r="G154" s="123">
        <v>1</v>
      </c>
      <c r="H154" s="86">
        <f t="shared" si="388"/>
        <v>16899.2</v>
      </c>
      <c r="I154" s="86" t="s">
        <v>951</v>
      </c>
      <c r="J154" s="86">
        <v>37500</v>
      </c>
      <c r="K154" s="279">
        <v>0</v>
      </c>
      <c r="L154" s="86">
        <f t="shared" si="389"/>
        <v>37500</v>
      </c>
      <c r="M154" s="277">
        <f>+L154</f>
        <v>37500</v>
      </c>
      <c r="N154" s="277">
        <f t="shared" si="390"/>
        <v>37500</v>
      </c>
      <c r="O154" s="278" t="str">
        <f t="shared" si="342"/>
        <v>NO CUMPLE</v>
      </c>
      <c r="P154" s="278" t="s">
        <v>828</v>
      </c>
      <c r="Q154" s="278" t="s">
        <v>743</v>
      </c>
      <c r="R154" s="278"/>
      <c r="S154" s="86"/>
      <c r="T154" s="279"/>
      <c r="U154" s="86"/>
      <c r="V154" s="277">
        <f t="shared" si="343"/>
        <v>0</v>
      </c>
      <c r="W154" s="277">
        <f t="shared" si="391"/>
        <v>0</v>
      </c>
      <c r="X154" s="278" t="str">
        <f t="shared" si="344"/>
        <v>NO OFERTADO</v>
      </c>
      <c r="Y154" s="278">
        <v>0</v>
      </c>
      <c r="Z154" s="314" t="s">
        <v>743</v>
      </c>
      <c r="AA154" s="311"/>
      <c r="AB154" s="86"/>
      <c r="AC154" s="276"/>
      <c r="AD154" s="86">
        <f t="shared" si="401"/>
        <v>0</v>
      </c>
      <c r="AE154" s="277">
        <f t="shared" si="296"/>
        <v>0</v>
      </c>
      <c r="AF154" s="277">
        <f t="shared" si="345"/>
        <v>0</v>
      </c>
      <c r="AG154" s="278" t="str">
        <f t="shared" si="346"/>
        <v>NO OFERTADO</v>
      </c>
      <c r="AH154" s="278"/>
      <c r="AI154" s="278" t="s">
        <v>743</v>
      </c>
      <c r="AJ154" s="86"/>
      <c r="AK154" s="86"/>
      <c r="AL154" s="279"/>
      <c r="AM154" s="86">
        <f t="shared" si="392"/>
        <v>0</v>
      </c>
      <c r="AN154" s="277">
        <f t="shared" si="347"/>
        <v>0</v>
      </c>
      <c r="AO154" s="277">
        <f t="shared" si="348"/>
        <v>0</v>
      </c>
      <c r="AP154" s="278" t="str">
        <f t="shared" si="349"/>
        <v>NO OFERTADO</v>
      </c>
      <c r="AQ154" s="278"/>
      <c r="AR154" s="278" t="s">
        <v>743</v>
      </c>
      <c r="AS154" s="86"/>
      <c r="AT154" s="86"/>
      <c r="AU154" s="276"/>
      <c r="AV154" s="86">
        <f>+AT154+AU154</f>
        <v>0</v>
      </c>
      <c r="AW154" s="277">
        <f t="shared" si="350"/>
        <v>0</v>
      </c>
      <c r="AX154" s="277">
        <f t="shared" si="402"/>
        <v>0</v>
      </c>
      <c r="AY154" s="278" t="str">
        <f t="shared" si="351"/>
        <v>NO OFERTADO</v>
      </c>
      <c r="AZ154" s="278"/>
      <c r="BA154" s="278" t="s">
        <v>743</v>
      </c>
      <c r="BB154" s="86"/>
      <c r="BC154" s="86"/>
      <c r="BD154" s="279"/>
      <c r="BE154" s="86">
        <f t="shared" si="393"/>
        <v>0</v>
      </c>
      <c r="BF154" s="277">
        <f t="shared" si="352"/>
        <v>0</v>
      </c>
      <c r="BG154" s="277">
        <f t="shared" si="394"/>
        <v>0</v>
      </c>
      <c r="BH154" s="278" t="str">
        <f t="shared" si="353"/>
        <v>NO OFERTADO</v>
      </c>
      <c r="BI154" s="278">
        <v>0</v>
      </c>
      <c r="BJ154" s="278" t="s">
        <v>743</v>
      </c>
      <c r="BK154" s="86"/>
      <c r="BL154" s="86"/>
      <c r="BM154" s="276"/>
      <c r="BN154" s="280">
        <f>+BL154+BM154</f>
        <v>0</v>
      </c>
      <c r="BO154" s="281">
        <f t="shared" si="354"/>
        <v>0</v>
      </c>
      <c r="BP154" s="281">
        <f t="shared" si="355"/>
        <v>0</v>
      </c>
      <c r="BQ154" s="278" t="str">
        <f t="shared" si="331"/>
        <v>NO OFERTADO</v>
      </c>
      <c r="BR154" s="278">
        <f>VLOOKUP(B154,'[1]ANEXO TECNICO'!$B$3:$P$334,15,0)</f>
        <v>0</v>
      </c>
      <c r="BS154" s="278" t="s">
        <v>743</v>
      </c>
      <c r="BT154" s="280"/>
      <c r="BU154" s="280"/>
      <c r="BV154" s="282"/>
      <c r="BW154" s="280"/>
      <c r="BX154" s="277">
        <v>0</v>
      </c>
      <c r="BY154" s="277">
        <f t="shared" si="356"/>
        <v>0</v>
      </c>
      <c r="BZ154" s="278" t="str">
        <f t="shared" si="357"/>
        <v>NO OFERTADO</v>
      </c>
      <c r="CA154" s="278"/>
      <c r="CB154" s="278" t="s">
        <v>743</v>
      </c>
      <c r="CC154" s="283"/>
      <c r="CD154" s="283"/>
      <c r="CE154" s="276">
        <f>+CD154*0.19</f>
        <v>0</v>
      </c>
      <c r="CF154" s="86">
        <f>+CD154+CE154</f>
        <v>0</v>
      </c>
      <c r="CG154" s="277">
        <f t="shared" si="395"/>
        <v>0</v>
      </c>
      <c r="CH154" s="277">
        <f t="shared" si="358"/>
        <v>0</v>
      </c>
      <c r="CI154" s="278" t="str">
        <f t="shared" si="359"/>
        <v>NO OFERTADO</v>
      </c>
      <c r="CJ154" s="278"/>
      <c r="CK154" s="278" t="s">
        <v>743</v>
      </c>
      <c r="CL154" s="86"/>
      <c r="CM154" s="86"/>
      <c r="CN154" s="276"/>
      <c r="CO154" s="86">
        <f>+CM154+CN154</f>
        <v>0</v>
      </c>
      <c r="CP154" s="277">
        <f t="shared" si="360"/>
        <v>0</v>
      </c>
      <c r="CQ154" s="277">
        <f t="shared" si="361"/>
        <v>0</v>
      </c>
      <c r="CR154" s="278" t="str">
        <f t="shared" si="362"/>
        <v>NO OFERTADO</v>
      </c>
      <c r="CS154" s="278"/>
      <c r="CT154" s="278" t="s">
        <v>743</v>
      </c>
      <c r="CU154" s="86"/>
      <c r="CV154" s="280"/>
      <c r="CW154" s="282">
        <f>+CV154*0.19</f>
        <v>0</v>
      </c>
      <c r="CX154" s="280">
        <f>+CV154+CW154</f>
        <v>0</v>
      </c>
      <c r="CY154" s="281">
        <f t="shared" si="363"/>
        <v>0</v>
      </c>
      <c r="CZ154" s="281">
        <f t="shared" si="364"/>
        <v>0</v>
      </c>
      <c r="DA154" s="278" t="str">
        <f t="shared" si="365"/>
        <v>NO OFERTADO</v>
      </c>
      <c r="DB154" s="278"/>
      <c r="DC154" s="278" t="s">
        <v>743</v>
      </c>
      <c r="DD154" s="86" t="s">
        <v>1046</v>
      </c>
      <c r="DE154" s="86">
        <v>20032</v>
      </c>
      <c r="DF154" s="276">
        <v>0</v>
      </c>
      <c r="DG154" s="86">
        <f>+DE154+DF154</f>
        <v>20032</v>
      </c>
      <c r="DH154" s="277">
        <f t="shared" si="366"/>
        <v>20032</v>
      </c>
      <c r="DI154" s="277">
        <f t="shared" si="396"/>
        <v>20032</v>
      </c>
      <c r="DJ154" s="278" t="str">
        <f t="shared" si="397"/>
        <v>CUMPLE</v>
      </c>
      <c r="DK154" s="278" t="s">
        <v>828</v>
      </c>
      <c r="DL154" s="278" t="s">
        <v>743</v>
      </c>
      <c r="DM154" s="86"/>
      <c r="DN154" s="86"/>
      <c r="DO154" s="276"/>
      <c r="DP154" s="86">
        <v>0</v>
      </c>
      <c r="DQ154" s="277">
        <f t="shared" si="367"/>
        <v>0</v>
      </c>
      <c r="DR154" s="277">
        <f t="shared" si="368"/>
        <v>0</v>
      </c>
      <c r="DS154" s="278" t="str">
        <f t="shared" si="369"/>
        <v>NO OFERTADO</v>
      </c>
      <c r="DT154" s="278"/>
      <c r="DU154" s="278" t="s">
        <v>743</v>
      </c>
      <c r="DV154" s="86"/>
      <c r="DW154" s="86"/>
      <c r="DX154" s="279"/>
      <c r="DY154" s="86">
        <f>+DW154+DX154</f>
        <v>0</v>
      </c>
      <c r="DZ154" s="277">
        <f t="shared" si="370"/>
        <v>0</v>
      </c>
      <c r="EA154" s="277">
        <f t="shared" si="398"/>
        <v>0</v>
      </c>
      <c r="EB154" s="278" t="str">
        <f t="shared" si="371"/>
        <v>NO OFERTADO</v>
      </c>
      <c r="EC154" s="278"/>
      <c r="ED154" s="278" t="s">
        <v>743</v>
      </c>
      <c r="EE154" s="86" t="s">
        <v>953</v>
      </c>
      <c r="EF154" s="86">
        <v>0</v>
      </c>
      <c r="EG154" s="279">
        <v>0</v>
      </c>
      <c r="EH154" s="86">
        <f>+EF154+EG154</f>
        <v>0</v>
      </c>
      <c r="EI154" s="277">
        <f t="shared" si="372"/>
        <v>0</v>
      </c>
      <c r="EJ154" s="277">
        <f t="shared" si="400"/>
        <v>0</v>
      </c>
      <c r="EK154" s="278" t="str">
        <f t="shared" si="373"/>
        <v>NO OFERTADO</v>
      </c>
      <c r="EL154" s="278" t="s">
        <v>978</v>
      </c>
      <c r="EM154" s="278" t="s">
        <v>743</v>
      </c>
      <c r="EN154" s="86"/>
      <c r="EO154" s="86"/>
      <c r="EP154" s="276"/>
      <c r="EQ154" s="86">
        <v>0</v>
      </c>
      <c r="ER154" s="277">
        <f t="shared" si="374"/>
        <v>0</v>
      </c>
      <c r="ES154" s="277">
        <f t="shared" si="375"/>
        <v>0</v>
      </c>
      <c r="ET154" s="278" t="str">
        <f t="shared" si="376"/>
        <v>NO OFERTADO</v>
      </c>
      <c r="EU154" s="278"/>
      <c r="EV154" s="278" t="s">
        <v>743</v>
      </c>
      <c r="EW154" s="86">
        <v>0</v>
      </c>
      <c r="EX154" s="86">
        <v>0</v>
      </c>
      <c r="EY154" s="276">
        <v>0</v>
      </c>
      <c r="EZ154" s="86">
        <v>0</v>
      </c>
      <c r="FA154" s="277">
        <f t="shared" si="377"/>
        <v>0</v>
      </c>
      <c r="FB154" s="277">
        <f t="shared" si="378"/>
        <v>0</v>
      </c>
      <c r="FC154" s="278" t="str">
        <f t="shared" si="379"/>
        <v>NO OFERTADO</v>
      </c>
      <c r="FD154" s="278"/>
      <c r="FE154" s="278" t="s">
        <v>743</v>
      </c>
      <c r="FF154" s="86" t="s">
        <v>1060</v>
      </c>
      <c r="FG154" s="86">
        <v>16700</v>
      </c>
      <c r="FH154" s="279">
        <v>0</v>
      </c>
      <c r="FI154" s="86">
        <v>16700</v>
      </c>
      <c r="FJ154" s="277">
        <f t="shared" si="380"/>
        <v>16700</v>
      </c>
      <c r="FK154" s="277">
        <f t="shared" si="399"/>
        <v>16700</v>
      </c>
      <c r="FL154" s="278" t="str">
        <f t="shared" si="381"/>
        <v>CUMPLE</v>
      </c>
      <c r="FM154" s="278" t="str">
        <f>VLOOKUP(B154,'[2]ANEXO TECNICO'!$B$3:$P$334,15,0)</f>
        <v>CUMPLE</v>
      </c>
      <c r="FN154" s="278" t="s">
        <v>822</v>
      </c>
      <c r="FO154" s="86"/>
      <c r="FP154" s="86"/>
      <c r="FQ154" s="279"/>
      <c r="FR154" s="86">
        <f>+FP154+FQ154</f>
        <v>0</v>
      </c>
      <c r="FS154" s="277">
        <f t="shared" si="382"/>
        <v>0</v>
      </c>
      <c r="FT154" s="277">
        <f t="shared" si="383"/>
        <v>0</v>
      </c>
      <c r="FU154" s="278" t="str">
        <f t="shared" si="384"/>
        <v>NO OFERTADO</v>
      </c>
      <c r="FV154" s="278">
        <v>0</v>
      </c>
      <c r="FW154" s="278" t="s">
        <v>743</v>
      </c>
      <c r="FX154" s="86"/>
      <c r="FY154" s="86"/>
      <c r="FZ154" s="279"/>
      <c r="GA154" s="86"/>
      <c r="GB154" s="277">
        <f t="shared" si="385"/>
        <v>0</v>
      </c>
      <c r="GC154" s="277">
        <f t="shared" si="386"/>
        <v>0</v>
      </c>
      <c r="GD154" s="278" t="str">
        <f t="shared" si="387"/>
        <v>NO OFERTADO</v>
      </c>
      <c r="GE154" s="278"/>
      <c r="GF154" s="278" t="s">
        <v>743</v>
      </c>
      <c r="GG154" s="25"/>
    </row>
    <row r="155" spans="1:189" s="19" customFormat="1" ht="25.5" x14ac:dyDescent="0.2">
      <c r="A155" s="290">
        <v>146</v>
      </c>
      <c r="B155" s="78" t="s">
        <v>193</v>
      </c>
      <c r="C155" s="77" t="s">
        <v>525</v>
      </c>
      <c r="D155" s="123">
        <v>1</v>
      </c>
      <c r="E155" s="309" t="s">
        <v>32</v>
      </c>
      <c r="F155" s="315">
        <v>3367.7</v>
      </c>
      <c r="G155" s="123">
        <v>695</v>
      </c>
      <c r="H155" s="86">
        <f t="shared" si="388"/>
        <v>2340551.5</v>
      </c>
      <c r="I155" s="86"/>
      <c r="J155" s="86"/>
      <c r="K155" s="279">
        <f t="shared" si="412"/>
        <v>0</v>
      </c>
      <c r="L155" s="86">
        <f t="shared" si="389"/>
        <v>0</v>
      </c>
      <c r="M155" s="277">
        <f t="shared" si="341"/>
        <v>0</v>
      </c>
      <c r="N155" s="277">
        <f t="shared" si="390"/>
        <v>0</v>
      </c>
      <c r="O155" s="278" t="str">
        <f t="shared" si="342"/>
        <v>NO OFERTADO</v>
      </c>
      <c r="P155" s="278"/>
      <c r="Q155" s="278" t="s">
        <v>743</v>
      </c>
      <c r="R155" s="278" t="s">
        <v>44</v>
      </c>
      <c r="S155" s="284">
        <v>3867</v>
      </c>
      <c r="T155" s="279">
        <v>734.73</v>
      </c>
      <c r="U155" s="86">
        <v>4601.7299999999996</v>
      </c>
      <c r="V155" s="277">
        <f t="shared" si="343"/>
        <v>4601.7299999999996</v>
      </c>
      <c r="W155" s="277">
        <f t="shared" si="391"/>
        <v>3198202.3499999996</v>
      </c>
      <c r="X155" s="278" t="str">
        <f t="shared" si="344"/>
        <v>NO CUMPLE</v>
      </c>
      <c r="Y155" s="278" t="s">
        <v>828</v>
      </c>
      <c r="Z155" s="314" t="s">
        <v>743</v>
      </c>
      <c r="AA155" s="311" t="s">
        <v>935</v>
      </c>
      <c r="AB155" s="86">
        <v>3136</v>
      </c>
      <c r="AC155" s="276">
        <v>596</v>
      </c>
      <c r="AD155" s="86">
        <f t="shared" si="401"/>
        <v>3732</v>
      </c>
      <c r="AE155" s="277">
        <f t="shared" si="296"/>
        <v>3732</v>
      </c>
      <c r="AF155" s="277">
        <f t="shared" si="345"/>
        <v>2593740</v>
      </c>
      <c r="AG155" s="278" t="str">
        <f t="shared" si="346"/>
        <v>CUMPLE</v>
      </c>
      <c r="AH155" s="278" t="s">
        <v>828</v>
      </c>
      <c r="AI155" s="278" t="s">
        <v>822</v>
      </c>
      <c r="AJ155" s="86"/>
      <c r="AK155" s="86"/>
      <c r="AL155" s="279"/>
      <c r="AM155" s="86">
        <f t="shared" si="392"/>
        <v>0</v>
      </c>
      <c r="AN155" s="277">
        <f t="shared" si="347"/>
        <v>0</v>
      </c>
      <c r="AO155" s="277">
        <f t="shared" si="348"/>
        <v>0</v>
      </c>
      <c r="AP155" s="278" t="str">
        <f t="shared" si="349"/>
        <v>NO OFERTADO</v>
      </c>
      <c r="AQ155" s="278"/>
      <c r="AR155" s="278" t="s">
        <v>743</v>
      </c>
      <c r="AS155" s="86"/>
      <c r="AT155" s="86"/>
      <c r="AU155" s="276"/>
      <c r="AV155" s="86">
        <f>+AT155+AU155</f>
        <v>0</v>
      </c>
      <c r="AW155" s="277">
        <f t="shared" si="350"/>
        <v>0</v>
      </c>
      <c r="AX155" s="277">
        <f t="shared" si="402"/>
        <v>0</v>
      </c>
      <c r="AY155" s="278" t="str">
        <f t="shared" si="351"/>
        <v>NO OFERTADO</v>
      </c>
      <c r="AZ155" s="278"/>
      <c r="BA155" s="278" t="s">
        <v>743</v>
      </c>
      <c r="BB155" s="86"/>
      <c r="BC155" s="86"/>
      <c r="BD155" s="279"/>
      <c r="BE155" s="86">
        <f t="shared" si="393"/>
        <v>0</v>
      </c>
      <c r="BF155" s="277">
        <f t="shared" si="352"/>
        <v>0</v>
      </c>
      <c r="BG155" s="277">
        <f t="shared" si="394"/>
        <v>0</v>
      </c>
      <c r="BH155" s="278" t="str">
        <f t="shared" si="353"/>
        <v>NO OFERTADO</v>
      </c>
      <c r="BI155" s="278">
        <v>0</v>
      </c>
      <c r="BJ155" s="278" t="s">
        <v>743</v>
      </c>
      <c r="BK155" s="86"/>
      <c r="BL155" s="86"/>
      <c r="BM155" s="276"/>
      <c r="BN155" s="280">
        <f>+BL155+BM155</f>
        <v>0</v>
      </c>
      <c r="BO155" s="281">
        <f t="shared" si="354"/>
        <v>0</v>
      </c>
      <c r="BP155" s="281">
        <f t="shared" si="355"/>
        <v>0</v>
      </c>
      <c r="BQ155" s="278" t="str">
        <f t="shared" si="331"/>
        <v>NO OFERTADO</v>
      </c>
      <c r="BR155" s="278">
        <f>VLOOKUP(B155,'[1]ANEXO TECNICO'!$B$3:$P$334,15,0)</f>
        <v>0</v>
      </c>
      <c r="BS155" s="278" t="s">
        <v>743</v>
      </c>
      <c r="BT155" s="280" t="s">
        <v>768</v>
      </c>
      <c r="BU155" s="280">
        <v>3705.7500000000005</v>
      </c>
      <c r="BV155" s="288">
        <v>704.09250000000009</v>
      </c>
      <c r="BW155" s="289">
        <f>+BU155+BV155</f>
        <v>4409.8425000000007</v>
      </c>
      <c r="BX155" s="277">
        <f>+BW155*D155</f>
        <v>4409.8425000000007</v>
      </c>
      <c r="BY155" s="277">
        <f t="shared" si="356"/>
        <v>3064840.5375000006</v>
      </c>
      <c r="BZ155" s="278" t="str">
        <f t="shared" si="357"/>
        <v>NO CUMPLE</v>
      </c>
      <c r="CA155" s="278" t="s">
        <v>828</v>
      </c>
      <c r="CB155" s="278" t="s">
        <v>743</v>
      </c>
      <c r="CC155" s="283"/>
      <c r="CD155" s="283"/>
      <c r="CE155" s="276">
        <f>+CD155*0.19</f>
        <v>0</v>
      </c>
      <c r="CF155" s="86">
        <f>+CD155+CE155</f>
        <v>0</v>
      </c>
      <c r="CG155" s="277">
        <f t="shared" si="395"/>
        <v>0</v>
      </c>
      <c r="CH155" s="277">
        <f t="shared" si="358"/>
        <v>0</v>
      </c>
      <c r="CI155" s="278" t="str">
        <f t="shared" si="359"/>
        <v>NO OFERTADO</v>
      </c>
      <c r="CJ155" s="278"/>
      <c r="CK155" s="278" t="s">
        <v>743</v>
      </c>
      <c r="CL155" s="86"/>
      <c r="CM155" s="86"/>
      <c r="CN155" s="276"/>
      <c r="CO155" s="86">
        <f>+CM155+CN155</f>
        <v>0</v>
      </c>
      <c r="CP155" s="277">
        <f t="shared" si="360"/>
        <v>0</v>
      </c>
      <c r="CQ155" s="277">
        <f t="shared" si="361"/>
        <v>0</v>
      </c>
      <c r="CR155" s="278" t="str">
        <f t="shared" si="362"/>
        <v>NO OFERTADO</v>
      </c>
      <c r="CS155" s="278"/>
      <c r="CT155" s="278" t="s">
        <v>743</v>
      </c>
      <c r="CU155" s="86" t="s">
        <v>44</v>
      </c>
      <c r="CV155" s="280">
        <v>2830</v>
      </c>
      <c r="CW155" s="288">
        <f>+CV155*0.19</f>
        <v>537.70000000000005</v>
      </c>
      <c r="CX155" s="280">
        <f>+CV155+CW155</f>
        <v>3367.7</v>
      </c>
      <c r="CY155" s="281">
        <f t="shared" si="363"/>
        <v>3367.7</v>
      </c>
      <c r="CZ155" s="281">
        <f t="shared" si="364"/>
        <v>2340551.5</v>
      </c>
      <c r="DA155" s="278" t="str">
        <f t="shared" si="365"/>
        <v>CUMPLE</v>
      </c>
      <c r="DB155" s="278" t="s">
        <v>830</v>
      </c>
      <c r="DC155" s="278" t="s">
        <v>822</v>
      </c>
      <c r="DD155" s="86"/>
      <c r="DE155" s="86"/>
      <c r="DF155" s="276"/>
      <c r="DG155" s="86">
        <f>+DE155+DF155</f>
        <v>0</v>
      </c>
      <c r="DH155" s="277">
        <f t="shared" si="366"/>
        <v>0</v>
      </c>
      <c r="DI155" s="277">
        <f t="shared" si="396"/>
        <v>0</v>
      </c>
      <c r="DJ155" s="278" t="str">
        <f t="shared" si="397"/>
        <v>NO OFERTADO</v>
      </c>
      <c r="DK155" s="278"/>
      <c r="DL155" s="278" t="s">
        <v>743</v>
      </c>
      <c r="DM155" s="86"/>
      <c r="DN155" s="86"/>
      <c r="DO155" s="276"/>
      <c r="DP155" s="86">
        <v>0</v>
      </c>
      <c r="DQ155" s="277">
        <f t="shared" si="367"/>
        <v>0</v>
      </c>
      <c r="DR155" s="277">
        <f t="shared" si="368"/>
        <v>0</v>
      </c>
      <c r="DS155" s="278" t="str">
        <f t="shared" si="369"/>
        <v>NO OFERTADO</v>
      </c>
      <c r="DT155" s="278"/>
      <c r="DU155" s="278" t="s">
        <v>743</v>
      </c>
      <c r="DV155" s="86" t="s">
        <v>44</v>
      </c>
      <c r="DW155" s="280">
        <v>5670</v>
      </c>
      <c r="DX155" s="288">
        <v>1077.3</v>
      </c>
      <c r="DY155" s="280">
        <f>+DW155+DX155</f>
        <v>6747.3</v>
      </c>
      <c r="DZ155" s="281">
        <f t="shared" si="370"/>
        <v>6747.3</v>
      </c>
      <c r="EA155" s="281">
        <f t="shared" si="398"/>
        <v>4689373.5</v>
      </c>
      <c r="EB155" s="278" t="str">
        <f t="shared" si="371"/>
        <v>NO CUMPLE</v>
      </c>
      <c r="EC155" s="278" t="s">
        <v>829</v>
      </c>
      <c r="ED155" s="278" t="s">
        <v>743</v>
      </c>
      <c r="EE155" s="86" t="s">
        <v>967</v>
      </c>
      <c r="EF155" s="86">
        <v>3136.1344537815125</v>
      </c>
      <c r="EG155" s="279">
        <v>595.86554621848734</v>
      </c>
      <c r="EH155" s="86">
        <f>+EF155+EG155</f>
        <v>3732</v>
      </c>
      <c r="EI155" s="277">
        <f t="shared" si="372"/>
        <v>3732</v>
      </c>
      <c r="EJ155" s="277">
        <f t="shared" si="400"/>
        <v>2593740</v>
      </c>
      <c r="EK155" s="278" t="str">
        <f t="shared" si="373"/>
        <v>CUMPLE</v>
      </c>
      <c r="EL155" s="278" t="s">
        <v>828</v>
      </c>
      <c r="EM155" s="278" t="s">
        <v>822</v>
      </c>
      <c r="EN155" s="86"/>
      <c r="EO155" s="86"/>
      <c r="EP155" s="276"/>
      <c r="EQ155" s="86">
        <v>0</v>
      </c>
      <c r="ER155" s="277">
        <f t="shared" si="374"/>
        <v>0</v>
      </c>
      <c r="ES155" s="277">
        <f t="shared" si="375"/>
        <v>0</v>
      </c>
      <c r="ET155" s="278" t="str">
        <f t="shared" si="376"/>
        <v>NO OFERTADO</v>
      </c>
      <c r="EU155" s="278"/>
      <c r="EV155" s="278" t="s">
        <v>743</v>
      </c>
      <c r="EW155" s="86">
        <v>0</v>
      </c>
      <c r="EX155" s="86">
        <v>0</v>
      </c>
      <c r="EY155" s="276">
        <v>0</v>
      </c>
      <c r="EZ155" s="86">
        <v>0</v>
      </c>
      <c r="FA155" s="277">
        <f t="shared" si="377"/>
        <v>0</v>
      </c>
      <c r="FB155" s="277">
        <f t="shared" si="378"/>
        <v>0</v>
      </c>
      <c r="FC155" s="278" t="str">
        <f t="shared" si="379"/>
        <v>NO OFERTADO</v>
      </c>
      <c r="FD155" s="278"/>
      <c r="FE155" s="278" t="s">
        <v>743</v>
      </c>
      <c r="FF155" s="86">
        <v>0</v>
      </c>
      <c r="FG155" s="86"/>
      <c r="FH155" s="279">
        <v>0</v>
      </c>
      <c r="FI155" s="86">
        <v>0</v>
      </c>
      <c r="FJ155" s="277">
        <f t="shared" si="380"/>
        <v>0</v>
      </c>
      <c r="FK155" s="277">
        <f t="shared" si="399"/>
        <v>0</v>
      </c>
      <c r="FL155" s="278" t="str">
        <f t="shared" si="381"/>
        <v>NO OFERTADO</v>
      </c>
      <c r="FM155" s="278"/>
      <c r="FN155" s="278" t="s">
        <v>743</v>
      </c>
      <c r="FO155" s="86"/>
      <c r="FP155" s="86"/>
      <c r="FQ155" s="279"/>
      <c r="FR155" s="86">
        <f>+FP155+FQ155</f>
        <v>0</v>
      </c>
      <c r="FS155" s="277">
        <f t="shared" si="382"/>
        <v>0</v>
      </c>
      <c r="FT155" s="277">
        <f t="shared" si="383"/>
        <v>0</v>
      </c>
      <c r="FU155" s="278" t="str">
        <f t="shared" si="384"/>
        <v>NO OFERTADO</v>
      </c>
      <c r="FV155" s="278">
        <v>0</v>
      </c>
      <c r="FW155" s="278" t="s">
        <v>743</v>
      </c>
      <c r="FX155" s="86"/>
      <c r="FY155" s="86"/>
      <c r="FZ155" s="279"/>
      <c r="GA155" s="86"/>
      <c r="GB155" s="277">
        <f t="shared" si="385"/>
        <v>0</v>
      </c>
      <c r="GC155" s="277">
        <f t="shared" si="386"/>
        <v>0</v>
      </c>
      <c r="GD155" s="278" t="str">
        <f t="shared" si="387"/>
        <v>NO OFERTADO</v>
      </c>
      <c r="GE155" s="278"/>
      <c r="GF155" s="278" t="s">
        <v>743</v>
      </c>
      <c r="GG155" s="25"/>
    </row>
    <row r="156" spans="1:189" s="19" customFormat="1" x14ac:dyDescent="0.2">
      <c r="A156" s="290">
        <v>147</v>
      </c>
      <c r="B156" s="78" t="s">
        <v>194</v>
      </c>
      <c r="C156" s="77" t="s">
        <v>526</v>
      </c>
      <c r="D156" s="123">
        <v>1</v>
      </c>
      <c r="E156" s="309" t="s">
        <v>32</v>
      </c>
      <c r="F156" s="315">
        <v>370000</v>
      </c>
      <c r="G156" s="123">
        <v>1</v>
      </c>
      <c r="H156" s="86">
        <f t="shared" si="388"/>
        <v>370000</v>
      </c>
      <c r="I156" s="86"/>
      <c r="J156" s="86"/>
      <c r="K156" s="279">
        <f t="shared" si="412"/>
        <v>0</v>
      </c>
      <c r="L156" s="86">
        <f t="shared" si="389"/>
        <v>0</v>
      </c>
      <c r="M156" s="277">
        <f t="shared" si="341"/>
        <v>0</v>
      </c>
      <c r="N156" s="277">
        <f t="shared" si="390"/>
        <v>0</v>
      </c>
      <c r="O156" s="278" t="str">
        <f t="shared" si="342"/>
        <v>NO OFERTADO</v>
      </c>
      <c r="P156" s="278"/>
      <c r="Q156" s="278" t="s">
        <v>743</v>
      </c>
      <c r="R156" s="278"/>
      <c r="S156" s="284"/>
      <c r="T156" s="279"/>
      <c r="U156" s="86"/>
      <c r="V156" s="277">
        <f t="shared" si="343"/>
        <v>0</v>
      </c>
      <c r="W156" s="277">
        <f t="shared" si="391"/>
        <v>0</v>
      </c>
      <c r="X156" s="278" t="str">
        <f t="shared" si="344"/>
        <v>NO OFERTADO</v>
      </c>
      <c r="Y156" s="278">
        <v>0</v>
      </c>
      <c r="Z156" s="314" t="s">
        <v>743</v>
      </c>
      <c r="AA156" s="311"/>
      <c r="AB156" s="86"/>
      <c r="AC156" s="276"/>
      <c r="AD156" s="86">
        <f t="shared" si="401"/>
        <v>0</v>
      </c>
      <c r="AE156" s="277">
        <f t="shared" si="296"/>
        <v>0</v>
      </c>
      <c r="AF156" s="277">
        <f t="shared" si="345"/>
        <v>0</v>
      </c>
      <c r="AG156" s="278" t="str">
        <f t="shared" si="346"/>
        <v>NO OFERTADO</v>
      </c>
      <c r="AH156" s="278"/>
      <c r="AI156" s="278" t="s">
        <v>743</v>
      </c>
      <c r="AJ156" s="86"/>
      <c r="AK156" s="86"/>
      <c r="AL156" s="279"/>
      <c r="AM156" s="86">
        <f t="shared" si="392"/>
        <v>0</v>
      </c>
      <c r="AN156" s="277">
        <f t="shared" si="347"/>
        <v>0</v>
      </c>
      <c r="AO156" s="277">
        <f t="shared" si="348"/>
        <v>0</v>
      </c>
      <c r="AP156" s="278" t="str">
        <f t="shared" si="349"/>
        <v>NO OFERTADO</v>
      </c>
      <c r="AQ156" s="278"/>
      <c r="AR156" s="278" t="s">
        <v>743</v>
      </c>
      <c r="AS156" s="86"/>
      <c r="AT156" s="86"/>
      <c r="AU156" s="276"/>
      <c r="AV156" s="86">
        <f t="shared" ref="AV156:AV160" si="424">AT156+AU156</f>
        <v>0</v>
      </c>
      <c r="AW156" s="277">
        <f t="shared" si="350"/>
        <v>0</v>
      </c>
      <c r="AX156" s="277">
        <f t="shared" si="402"/>
        <v>0</v>
      </c>
      <c r="AY156" s="278" t="str">
        <f t="shared" si="351"/>
        <v>NO OFERTADO</v>
      </c>
      <c r="AZ156" s="278"/>
      <c r="BA156" s="278" t="s">
        <v>743</v>
      </c>
      <c r="BB156" s="86"/>
      <c r="BC156" s="86"/>
      <c r="BD156" s="279"/>
      <c r="BE156" s="86">
        <f t="shared" si="393"/>
        <v>0</v>
      </c>
      <c r="BF156" s="277">
        <f t="shared" si="352"/>
        <v>0</v>
      </c>
      <c r="BG156" s="277">
        <f t="shared" si="394"/>
        <v>0</v>
      </c>
      <c r="BH156" s="278" t="str">
        <f t="shared" si="353"/>
        <v>NO OFERTADO</v>
      </c>
      <c r="BI156" s="278">
        <v>0</v>
      </c>
      <c r="BJ156" s="278" t="s">
        <v>743</v>
      </c>
      <c r="BK156" s="86"/>
      <c r="BL156" s="86"/>
      <c r="BM156" s="276"/>
      <c r="BN156" s="280">
        <f t="shared" ref="BN156:BN160" si="425">BL156+BM156</f>
        <v>0</v>
      </c>
      <c r="BO156" s="281">
        <f t="shared" si="354"/>
        <v>0</v>
      </c>
      <c r="BP156" s="281">
        <f t="shared" si="355"/>
        <v>0</v>
      </c>
      <c r="BQ156" s="278" t="str">
        <f t="shared" si="331"/>
        <v>NO OFERTADO</v>
      </c>
      <c r="BR156" s="278">
        <f>VLOOKUP(B156,'[1]ANEXO TECNICO'!$B$3:$P$334,15,0)</f>
        <v>0</v>
      </c>
      <c r="BS156" s="278" t="s">
        <v>743</v>
      </c>
      <c r="BT156" s="280"/>
      <c r="BU156" s="280"/>
      <c r="BV156" s="282"/>
      <c r="BW156" s="280"/>
      <c r="BX156" s="277">
        <v>0</v>
      </c>
      <c r="BY156" s="277">
        <f t="shared" si="356"/>
        <v>0</v>
      </c>
      <c r="BZ156" s="278" t="str">
        <f t="shared" si="357"/>
        <v>NO OFERTADO</v>
      </c>
      <c r="CA156" s="278"/>
      <c r="CB156" s="278" t="s">
        <v>743</v>
      </c>
      <c r="CC156" s="283"/>
      <c r="CD156" s="283"/>
      <c r="CE156" s="276"/>
      <c r="CF156" s="86">
        <f t="shared" ref="CF156:CF160" si="426">CD156+CE156</f>
        <v>0</v>
      </c>
      <c r="CG156" s="277">
        <f t="shared" si="395"/>
        <v>0</v>
      </c>
      <c r="CH156" s="277">
        <f t="shared" si="358"/>
        <v>0</v>
      </c>
      <c r="CI156" s="278" t="str">
        <f t="shared" si="359"/>
        <v>NO OFERTADO</v>
      </c>
      <c r="CJ156" s="278"/>
      <c r="CK156" s="278" t="s">
        <v>743</v>
      </c>
      <c r="CL156" s="86"/>
      <c r="CM156" s="86"/>
      <c r="CN156" s="276"/>
      <c r="CO156" s="86">
        <f t="shared" ref="CO156:CO160" si="427">CM156+CN156</f>
        <v>0</v>
      </c>
      <c r="CP156" s="277">
        <f t="shared" si="360"/>
        <v>0</v>
      </c>
      <c r="CQ156" s="277">
        <f t="shared" si="361"/>
        <v>0</v>
      </c>
      <c r="CR156" s="278" t="str">
        <f t="shared" si="362"/>
        <v>NO OFERTADO</v>
      </c>
      <c r="CS156" s="278"/>
      <c r="CT156" s="278" t="s">
        <v>743</v>
      </c>
      <c r="CU156" s="86"/>
      <c r="CV156" s="280"/>
      <c r="CW156" s="282"/>
      <c r="CX156" s="280">
        <f t="shared" ref="CX156:CX160" si="428">CV156+CW156</f>
        <v>0</v>
      </c>
      <c r="CY156" s="281">
        <f t="shared" si="363"/>
        <v>0</v>
      </c>
      <c r="CZ156" s="281">
        <f t="shared" si="364"/>
        <v>0</v>
      </c>
      <c r="DA156" s="278" t="str">
        <f t="shared" si="365"/>
        <v>NO OFERTADO</v>
      </c>
      <c r="DB156" s="278"/>
      <c r="DC156" s="278" t="s">
        <v>743</v>
      </c>
      <c r="DD156" s="86"/>
      <c r="DE156" s="86"/>
      <c r="DF156" s="276"/>
      <c r="DG156" s="86">
        <f t="shared" ref="DG156:DG160" si="429">DE156+DF156</f>
        <v>0</v>
      </c>
      <c r="DH156" s="277">
        <f t="shared" si="366"/>
        <v>0</v>
      </c>
      <c r="DI156" s="277">
        <f t="shared" si="396"/>
        <v>0</v>
      </c>
      <c r="DJ156" s="278" t="str">
        <f t="shared" si="397"/>
        <v>NO OFERTADO</v>
      </c>
      <c r="DK156" s="278"/>
      <c r="DL156" s="278" t="s">
        <v>743</v>
      </c>
      <c r="DM156" s="86"/>
      <c r="DN156" s="86"/>
      <c r="DO156" s="276"/>
      <c r="DP156" s="86">
        <v>0</v>
      </c>
      <c r="DQ156" s="277">
        <f t="shared" si="367"/>
        <v>0</v>
      </c>
      <c r="DR156" s="277">
        <f t="shared" si="368"/>
        <v>0</v>
      </c>
      <c r="DS156" s="278" t="str">
        <f t="shared" si="369"/>
        <v>NO OFERTADO</v>
      </c>
      <c r="DT156" s="278"/>
      <c r="DU156" s="278" t="s">
        <v>743</v>
      </c>
      <c r="DV156" s="86"/>
      <c r="DW156" s="86"/>
      <c r="DX156" s="279"/>
      <c r="DY156" s="86">
        <f t="shared" ref="DY156:DY160" si="430">DW156+DX156</f>
        <v>0</v>
      </c>
      <c r="DZ156" s="277">
        <f t="shared" si="370"/>
        <v>0</v>
      </c>
      <c r="EA156" s="277">
        <f t="shared" si="398"/>
        <v>0</v>
      </c>
      <c r="EB156" s="278" t="str">
        <f t="shared" si="371"/>
        <v>NO OFERTADO</v>
      </c>
      <c r="EC156" s="278"/>
      <c r="ED156" s="278" t="s">
        <v>743</v>
      </c>
      <c r="EE156" s="86" t="s">
        <v>953</v>
      </c>
      <c r="EF156" s="86">
        <v>0</v>
      </c>
      <c r="EG156" s="279">
        <v>0</v>
      </c>
      <c r="EH156" s="86">
        <f t="shared" ref="EH156:EH160" si="431">EF156+EG156</f>
        <v>0</v>
      </c>
      <c r="EI156" s="277">
        <f t="shared" si="372"/>
        <v>0</v>
      </c>
      <c r="EJ156" s="277">
        <f t="shared" si="400"/>
        <v>0</v>
      </c>
      <c r="EK156" s="278" t="str">
        <f t="shared" si="373"/>
        <v>NO OFERTADO</v>
      </c>
      <c r="EL156" s="278" t="s">
        <v>978</v>
      </c>
      <c r="EM156" s="278" t="s">
        <v>743</v>
      </c>
      <c r="EN156" s="86"/>
      <c r="EO156" s="86"/>
      <c r="EP156" s="276"/>
      <c r="EQ156" s="86">
        <v>0</v>
      </c>
      <c r="ER156" s="277">
        <f t="shared" si="374"/>
        <v>0</v>
      </c>
      <c r="ES156" s="277">
        <f t="shared" si="375"/>
        <v>0</v>
      </c>
      <c r="ET156" s="278" t="str">
        <f t="shared" si="376"/>
        <v>NO OFERTADO</v>
      </c>
      <c r="EU156" s="278"/>
      <c r="EV156" s="278" t="s">
        <v>743</v>
      </c>
      <c r="EW156" s="86">
        <v>0</v>
      </c>
      <c r="EX156" s="86">
        <v>0</v>
      </c>
      <c r="EY156" s="276">
        <v>0</v>
      </c>
      <c r="EZ156" s="86">
        <v>0</v>
      </c>
      <c r="FA156" s="277">
        <f t="shared" si="377"/>
        <v>0</v>
      </c>
      <c r="FB156" s="277">
        <f t="shared" si="378"/>
        <v>0</v>
      </c>
      <c r="FC156" s="278" t="str">
        <f t="shared" si="379"/>
        <v>NO OFERTADO</v>
      </c>
      <c r="FD156" s="278"/>
      <c r="FE156" s="278" t="s">
        <v>743</v>
      </c>
      <c r="FF156" s="86">
        <v>0</v>
      </c>
      <c r="FG156" s="86"/>
      <c r="FH156" s="279">
        <v>0</v>
      </c>
      <c r="FI156" s="86">
        <v>0</v>
      </c>
      <c r="FJ156" s="277">
        <f t="shared" si="380"/>
        <v>0</v>
      </c>
      <c r="FK156" s="277">
        <f t="shared" si="399"/>
        <v>0</v>
      </c>
      <c r="FL156" s="278" t="str">
        <f t="shared" si="381"/>
        <v>NO OFERTADO</v>
      </c>
      <c r="FM156" s="278"/>
      <c r="FN156" s="278" t="s">
        <v>743</v>
      </c>
      <c r="FO156" s="86"/>
      <c r="FP156" s="86"/>
      <c r="FQ156" s="279"/>
      <c r="FR156" s="86">
        <f t="shared" ref="FR156:FR160" si="432">FP156+FQ156</f>
        <v>0</v>
      </c>
      <c r="FS156" s="277">
        <f t="shared" si="382"/>
        <v>0</v>
      </c>
      <c r="FT156" s="277">
        <f t="shared" si="383"/>
        <v>0</v>
      </c>
      <c r="FU156" s="278" t="str">
        <f t="shared" si="384"/>
        <v>NO OFERTADO</v>
      </c>
      <c r="FV156" s="278">
        <v>0</v>
      </c>
      <c r="FW156" s="278" t="s">
        <v>743</v>
      </c>
      <c r="FX156" s="86"/>
      <c r="FY156" s="86"/>
      <c r="FZ156" s="279"/>
      <c r="GA156" s="86"/>
      <c r="GB156" s="277">
        <f t="shared" si="385"/>
        <v>0</v>
      </c>
      <c r="GC156" s="277">
        <f t="shared" si="386"/>
        <v>0</v>
      </c>
      <c r="GD156" s="278" t="str">
        <f t="shared" si="387"/>
        <v>NO OFERTADO</v>
      </c>
      <c r="GE156" s="278"/>
      <c r="GF156" s="278" t="s">
        <v>743</v>
      </c>
      <c r="GG156" s="25"/>
    </row>
    <row r="157" spans="1:189" s="19" customFormat="1" ht="25.5" x14ac:dyDescent="0.2">
      <c r="A157" s="290">
        <v>148</v>
      </c>
      <c r="B157" s="78" t="s">
        <v>195</v>
      </c>
      <c r="C157" s="77" t="s">
        <v>527</v>
      </c>
      <c r="D157" s="123">
        <v>1</v>
      </c>
      <c r="E157" s="309" t="s">
        <v>32</v>
      </c>
      <c r="F157" s="315">
        <v>9505.8000000000011</v>
      </c>
      <c r="G157" s="123">
        <v>1</v>
      </c>
      <c r="H157" s="86">
        <f t="shared" si="388"/>
        <v>9505.8000000000011</v>
      </c>
      <c r="I157" s="86"/>
      <c r="J157" s="86"/>
      <c r="K157" s="279">
        <f t="shared" si="412"/>
        <v>0</v>
      </c>
      <c r="L157" s="86">
        <f t="shared" si="389"/>
        <v>0</v>
      </c>
      <c r="M157" s="277">
        <f t="shared" si="341"/>
        <v>0</v>
      </c>
      <c r="N157" s="277">
        <f t="shared" si="390"/>
        <v>0</v>
      </c>
      <c r="O157" s="278" t="str">
        <f t="shared" si="342"/>
        <v>NO OFERTADO</v>
      </c>
      <c r="P157" s="278"/>
      <c r="Q157" s="278" t="s">
        <v>743</v>
      </c>
      <c r="R157" s="278"/>
      <c r="S157" s="284"/>
      <c r="T157" s="279"/>
      <c r="U157" s="86"/>
      <c r="V157" s="277">
        <f t="shared" si="343"/>
        <v>0</v>
      </c>
      <c r="W157" s="277">
        <f t="shared" si="391"/>
        <v>0</v>
      </c>
      <c r="X157" s="278" t="str">
        <f t="shared" si="344"/>
        <v>NO OFERTADO</v>
      </c>
      <c r="Y157" s="278">
        <v>0</v>
      </c>
      <c r="Z157" s="314" t="s">
        <v>743</v>
      </c>
      <c r="AA157" s="311"/>
      <c r="AB157" s="86"/>
      <c r="AC157" s="276"/>
      <c r="AD157" s="86">
        <f t="shared" si="401"/>
        <v>0</v>
      </c>
      <c r="AE157" s="277">
        <f t="shared" si="296"/>
        <v>0</v>
      </c>
      <c r="AF157" s="277">
        <f t="shared" si="345"/>
        <v>0</v>
      </c>
      <c r="AG157" s="278" t="str">
        <f t="shared" si="346"/>
        <v>NO OFERTADO</v>
      </c>
      <c r="AH157" s="278"/>
      <c r="AI157" s="278" t="s">
        <v>743</v>
      </c>
      <c r="AJ157" s="86"/>
      <c r="AK157" s="86"/>
      <c r="AL157" s="279"/>
      <c r="AM157" s="86">
        <f t="shared" si="392"/>
        <v>0</v>
      </c>
      <c r="AN157" s="277">
        <f t="shared" si="347"/>
        <v>0</v>
      </c>
      <c r="AO157" s="277">
        <f t="shared" si="348"/>
        <v>0</v>
      </c>
      <c r="AP157" s="278" t="str">
        <f t="shared" si="349"/>
        <v>NO OFERTADO</v>
      </c>
      <c r="AQ157" s="278"/>
      <c r="AR157" s="278" t="s">
        <v>743</v>
      </c>
      <c r="AS157" s="86"/>
      <c r="AT157" s="86"/>
      <c r="AU157" s="276"/>
      <c r="AV157" s="86">
        <f t="shared" si="424"/>
        <v>0</v>
      </c>
      <c r="AW157" s="277">
        <f t="shared" si="350"/>
        <v>0</v>
      </c>
      <c r="AX157" s="277">
        <f t="shared" si="402"/>
        <v>0</v>
      </c>
      <c r="AY157" s="278" t="str">
        <f t="shared" si="351"/>
        <v>NO OFERTADO</v>
      </c>
      <c r="AZ157" s="278"/>
      <c r="BA157" s="278" t="s">
        <v>743</v>
      </c>
      <c r="BB157" s="86"/>
      <c r="BC157" s="86"/>
      <c r="BD157" s="279"/>
      <c r="BE157" s="86">
        <f t="shared" si="393"/>
        <v>0</v>
      </c>
      <c r="BF157" s="277">
        <f t="shared" si="352"/>
        <v>0</v>
      </c>
      <c r="BG157" s="277">
        <f t="shared" si="394"/>
        <v>0</v>
      </c>
      <c r="BH157" s="278" t="str">
        <f t="shared" si="353"/>
        <v>NO OFERTADO</v>
      </c>
      <c r="BI157" s="278">
        <v>0</v>
      </c>
      <c r="BJ157" s="278" t="s">
        <v>743</v>
      </c>
      <c r="BK157" s="86"/>
      <c r="BL157" s="86"/>
      <c r="BM157" s="276"/>
      <c r="BN157" s="280">
        <f t="shared" si="425"/>
        <v>0</v>
      </c>
      <c r="BO157" s="281">
        <f t="shared" si="354"/>
        <v>0</v>
      </c>
      <c r="BP157" s="281">
        <f t="shared" si="355"/>
        <v>0</v>
      </c>
      <c r="BQ157" s="278" t="str">
        <f t="shared" si="331"/>
        <v>NO OFERTADO</v>
      </c>
      <c r="BR157" s="278">
        <f>VLOOKUP(B157,'[1]ANEXO TECNICO'!$B$3:$P$334,15,0)</f>
        <v>0</v>
      </c>
      <c r="BS157" s="278" t="s">
        <v>743</v>
      </c>
      <c r="BT157" s="293" t="s">
        <v>757</v>
      </c>
      <c r="BU157" s="293">
        <v>54106.380000000005</v>
      </c>
      <c r="BV157" s="297">
        <v>0</v>
      </c>
      <c r="BW157" s="298">
        <f>+BU157+BV157</f>
        <v>54106.380000000005</v>
      </c>
      <c r="BX157" s="287">
        <f>+BW157*D157</f>
        <v>54106.380000000005</v>
      </c>
      <c r="BY157" s="277">
        <f t="shared" si="356"/>
        <v>54106.380000000005</v>
      </c>
      <c r="BZ157" s="278" t="str">
        <f t="shared" si="357"/>
        <v>NO CUMPLE</v>
      </c>
      <c r="CA157" s="278" t="s">
        <v>829</v>
      </c>
      <c r="CB157" s="278" t="s">
        <v>743</v>
      </c>
      <c r="CC157" s="283"/>
      <c r="CD157" s="283"/>
      <c r="CE157" s="276"/>
      <c r="CF157" s="86">
        <f t="shared" si="426"/>
        <v>0</v>
      </c>
      <c r="CG157" s="277">
        <f t="shared" si="395"/>
        <v>0</v>
      </c>
      <c r="CH157" s="277">
        <f t="shared" si="358"/>
        <v>0</v>
      </c>
      <c r="CI157" s="278" t="str">
        <f t="shared" si="359"/>
        <v>NO OFERTADO</v>
      </c>
      <c r="CJ157" s="278"/>
      <c r="CK157" s="278" t="s">
        <v>743</v>
      </c>
      <c r="CL157" s="86"/>
      <c r="CM157" s="86"/>
      <c r="CN157" s="276"/>
      <c r="CO157" s="86">
        <f t="shared" si="427"/>
        <v>0</v>
      </c>
      <c r="CP157" s="277">
        <f t="shared" si="360"/>
        <v>0</v>
      </c>
      <c r="CQ157" s="277">
        <f t="shared" si="361"/>
        <v>0</v>
      </c>
      <c r="CR157" s="278" t="str">
        <f t="shared" si="362"/>
        <v>NO OFERTADO</v>
      </c>
      <c r="CS157" s="278"/>
      <c r="CT157" s="278" t="s">
        <v>743</v>
      </c>
      <c r="CU157" s="86"/>
      <c r="CV157" s="280"/>
      <c r="CW157" s="282"/>
      <c r="CX157" s="280">
        <f t="shared" si="428"/>
        <v>0</v>
      </c>
      <c r="CY157" s="281">
        <f t="shared" si="363"/>
        <v>0</v>
      </c>
      <c r="CZ157" s="281">
        <f t="shared" si="364"/>
        <v>0</v>
      </c>
      <c r="DA157" s="278" t="str">
        <f t="shared" si="365"/>
        <v>NO OFERTADO</v>
      </c>
      <c r="DB157" s="278"/>
      <c r="DC157" s="278" t="s">
        <v>743</v>
      </c>
      <c r="DD157" s="285" t="s">
        <v>1047</v>
      </c>
      <c r="DE157" s="285">
        <v>27822</v>
      </c>
      <c r="DF157" s="292">
        <v>0</v>
      </c>
      <c r="DG157" s="285">
        <f t="shared" si="429"/>
        <v>27822</v>
      </c>
      <c r="DH157" s="287">
        <f t="shared" si="366"/>
        <v>27822</v>
      </c>
      <c r="DI157" s="277">
        <f t="shared" si="396"/>
        <v>27822</v>
      </c>
      <c r="DJ157" s="278" t="str">
        <f t="shared" si="397"/>
        <v>NO CUMPLE</v>
      </c>
      <c r="DK157" s="278" t="s">
        <v>828</v>
      </c>
      <c r="DL157" s="278" t="s">
        <v>743</v>
      </c>
      <c r="DM157" s="86"/>
      <c r="DN157" s="86"/>
      <c r="DO157" s="276"/>
      <c r="DP157" s="86">
        <v>0</v>
      </c>
      <c r="DQ157" s="277">
        <f t="shared" si="367"/>
        <v>0</v>
      </c>
      <c r="DR157" s="277">
        <f t="shared" si="368"/>
        <v>0</v>
      </c>
      <c r="DS157" s="278" t="str">
        <f t="shared" si="369"/>
        <v>NO OFERTADO</v>
      </c>
      <c r="DT157" s="278"/>
      <c r="DU157" s="278" t="s">
        <v>743</v>
      </c>
      <c r="DV157" s="86"/>
      <c r="DW157" s="86"/>
      <c r="DX157" s="279"/>
      <c r="DY157" s="86">
        <f t="shared" si="430"/>
        <v>0</v>
      </c>
      <c r="DZ157" s="277">
        <f t="shared" si="370"/>
        <v>0</v>
      </c>
      <c r="EA157" s="277">
        <f t="shared" si="398"/>
        <v>0</v>
      </c>
      <c r="EB157" s="278" t="str">
        <f t="shared" si="371"/>
        <v>NO OFERTADO</v>
      </c>
      <c r="EC157" s="278"/>
      <c r="ED157" s="278" t="s">
        <v>743</v>
      </c>
      <c r="EE157" s="86" t="s">
        <v>953</v>
      </c>
      <c r="EF157" s="86">
        <v>0</v>
      </c>
      <c r="EG157" s="279">
        <v>0</v>
      </c>
      <c r="EH157" s="86">
        <f t="shared" si="431"/>
        <v>0</v>
      </c>
      <c r="EI157" s="277">
        <f t="shared" si="372"/>
        <v>0</v>
      </c>
      <c r="EJ157" s="277">
        <f t="shared" si="400"/>
        <v>0</v>
      </c>
      <c r="EK157" s="278" t="str">
        <f t="shared" si="373"/>
        <v>NO OFERTADO</v>
      </c>
      <c r="EL157" s="278" t="s">
        <v>978</v>
      </c>
      <c r="EM157" s="278" t="s">
        <v>743</v>
      </c>
      <c r="EN157" s="86"/>
      <c r="EO157" s="86"/>
      <c r="EP157" s="276"/>
      <c r="EQ157" s="86">
        <v>0</v>
      </c>
      <c r="ER157" s="277">
        <f t="shared" si="374"/>
        <v>0</v>
      </c>
      <c r="ES157" s="277">
        <f t="shared" si="375"/>
        <v>0</v>
      </c>
      <c r="ET157" s="278" t="str">
        <f t="shared" si="376"/>
        <v>NO OFERTADO</v>
      </c>
      <c r="EU157" s="278"/>
      <c r="EV157" s="278" t="s">
        <v>743</v>
      </c>
      <c r="EW157" s="86">
        <v>0</v>
      </c>
      <c r="EX157" s="86">
        <v>0</v>
      </c>
      <c r="EY157" s="276">
        <v>0</v>
      </c>
      <c r="EZ157" s="86">
        <v>0</v>
      </c>
      <c r="FA157" s="277">
        <f t="shared" si="377"/>
        <v>0</v>
      </c>
      <c r="FB157" s="277">
        <f t="shared" si="378"/>
        <v>0</v>
      </c>
      <c r="FC157" s="278" t="str">
        <f t="shared" si="379"/>
        <v>NO OFERTADO</v>
      </c>
      <c r="FD157" s="278"/>
      <c r="FE157" s="278" t="s">
        <v>743</v>
      </c>
      <c r="FF157" s="86">
        <v>0</v>
      </c>
      <c r="FG157" s="86"/>
      <c r="FH157" s="279">
        <v>0</v>
      </c>
      <c r="FI157" s="86">
        <v>0</v>
      </c>
      <c r="FJ157" s="277">
        <f t="shared" si="380"/>
        <v>0</v>
      </c>
      <c r="FK157" s="277">
        <f t="shared" si="399"/>
        <v>0</v>
      </c>
      <c r="FL157" s="278" t="str">
        <f t="shared" si="381"/>
        <v>NO OFERTADO</v>
      </c>
      <c r="FM157" s="278"/>
      <c r="FN157" s="278" t="s">
        <v>743</v>
      </c>
      <c r="FO157" s="86"/>
      <c r="FP157" s="86"/>
      <c r="FQ157" s="279"/>
      <c r="FR157" s="86">
        <f t="shared" si="432"/>
        <v>0</v>
      </c>
      <c r="FS157" s="277">
        <f t="shared" si="382"/>
        <v>0</v>
      </c>
      <c r="FT157" s="277">
        <f t="shared" si="383"/>
        <v>0</v>
      </c>
      <c r="FU157" s="278" t="str">
        <f t="shared" si="384"/>
        <v>NO OFERTADO</v>
      </c>
      <c r="FV157" s="278">
        <v>0</v>
      </c>
      <c r="FW157" s="278" t="s">
        <v>743</v>
      </c>
      <c r="FX157" s="86"/>
      <c r="FY157" s="86"/>
      <c r="FZ157" s="279"/>
      <c r="GA157" s="86"/>
      <c r="GB157" s="277">
        <f t="shared" si="385"/>
        <v>0</v>
      </c>
      <c r="GC157" s="277">
        <f t="shared" si="386"/>
        <v>0</v>
      </c>
      <c r="GD157" s="278" t="str">
        <f t="shared" si="387"/>
        <v>NO OFERTADO</v>
      </c>
      <c r="GE157" s="278"/>
      <c r="GF157" s="278" t="s">
        <v>743</v>
      </c>
      <c r="GG157" s="25"/>
    </row>
    <row r="158" spans="1:189" s="19" customFormat="1" x14ac:dyDescent="0.2">
      <c r="A158" s="290">
        <v>149</v>
      </c>
      <c r="B158" s="78" t="s">
        <v>196</v>
      </c>
      <c r="C158" s="77" t="s">
        <v>528</v>
      </c>
      <c r="D158" s="123">
        <v>1</v>
      </c>
      <c r="E158" s="309" t="s">
        <v>32</v>
      </c>
      <c r="F158" s="315">
        <v>2100</v>
      </c>
      <c r="G158" s="123">
        <v>3</v>
      </c>
      <c r="H158" s="86">
        <f t="shared" si="388"/>
        <v>6300</v>
      </c>
      <c r="I158" s="86"/>
      <c r="J158" s="86"/>
      <c r="K158" s="279">
        <f t="shared" si="412"/>
        <v>0</v>
      </c>
      <c r="L158" s="86">
        <f t="shared" si="389"/>
        <v>0</v>
      </c>
      <c r="M158" s="277">
        <f t="shared" si="341"/>
        <v>0</v>
      </c>
      <c r="N158" s="277">
        <f t="shared" si="390"/>
        <v>0</v>
      </c>
      <c r="O158" s="278" t="str">
        <f t="shared" si="342"/>
        <v>NO OFERTADO</v>
      </c>
      <c r="P158" s="278"/>
      <c r="Q158" s="278" t="s">
        <v>743</v>
      </c>
      <c r="R158" s="278"/>
      <c r="S158" s="284"/>
      <c r="T158" s="279"/>
      <c r="U158" s="86"/>
      <c r="V158" s="277">
        <f t="shared" si="343"/>
        <v>0</v>
      </c>
      <c r="W158" s="277">
        <f t="shared" si="391"/>
        <v>0</v>
      </c>
      <c r="X158" s="278" t="str">
        <f t="shared" si="344"/>
        <v>NO OFERTADO</v>
      </c>
      <c r="Y158" s="278">
        <v>0</v>
      </c>
      <c r="Z158" s="314" t="s">
        <v>743</v>
      </c>
      <c r="AA158" s="311" t="s">
        <v>935</v>
      </c>
      <c r="AB158" s="86">
        <v>8716</v>
      </c>
      <c r="AC158" s="279">
        <v>0</v>
      </c>
      <c r="AD158" s="285">
        <f t="shared" si="401"/>
        <v>8716</v>
      </c>
      <c r="AE158" s="277">
        <f t="shared" si="296"/>
        <v>8716</v>
      </c>
      <c r="AF158" s="277">
        <f t="shared" si="345"/>
        <v>26148</v>
      </c>
      <c r="AG158" s="278" t="str">
        <f t="shared" si="346"/>
        <v>NO CUMPLE</v>
      </c>
      <c r="AH158" s="278" t="s">
        <v>828</v>
      </c>
      <c r="AI158" s="278" t="s">
        <v>743</v>
      </c>
      <c r="AJ158" s="86"/>
      <c r="AK158" s="86"/>
      <c r="AL158" s="279"/>
      <c r="AM158" s="86">
        <f t="shared" si="392"/>
        <v>0</v>
      </c>
      <c r="AN158" s="277">
        <f t="shared" si="347"/>
        <v>0</v>
      </c>
      <c r="AO158" s="277">
        <f t="shared" si="348"/>
        <v>0</v>
      </c>
      <c r="AP158" s="278" t="str">
        <f t="shared" si="349"/>
        <v>NO OFERTADO</v>
      </c>
      <c r="AQ158" s="278"/>
      <c r="AR158" s="278" t="s">
        <v>743</v>
      </c>
      <c r="AS158" s="86" t="s">
        <v>756</v>
      </c>
      <c r="AT158" s="86">
        <v>2100</v>
      </c>
      <c r="AU158" s="279"/>
      <c r="AV158" s="86">
        <f t="shared" si="424"/>
        <v>2100</v>
      </c>
      <c r="AW158" s="277">
        <f t="shared" si="350"/>
        <v>2100</v>
      </c>
      <c r="AX158" s="277">
        <f t="shared" si="402"/>
        <v>6300</v>
      </c>
      <c r="AY158" s="278" t="str">
        <f t="shared" si="351"/>
        <v>CUMPLE</v>
      </c>
      <c r="AZ158" s="278" t="s">
        <v>828</v>
      </c>
      <c r="BA158" s="278" t="s">
        <v>822</v>
      </c>
      <c r="BB158" s="86"/>
      <c r="BC158" s="86"/>
      <c r="BD158" s="279"/>
      <c r="BE158" s="86">
        <f t="shared" si="393"/>
        <v>0</v>
      </c>
      <c r="BF158" s="277">
        <f t="shared" si="352"/>
        <v>0</v>
      </c>
      <c r="BG158" s="277">
        <f t="shared" si="394"/>
        <v>0</v>
      </c>
      <c r="BH158" s="278" t="str">
        <f t="shared" si="353"/>
        <v>NO OFERTADO</v>
      </c>
      <c r="BI158" s="278">
        <v>0</v>
      </c>
      <c r="BJ158" s="278" t="s">
        <v>743</v>
      </c>
      <c r="BK158" s="86"/>
      <c r="BL158" s="86"/>
      <c r="BM158" s="276"/>
      <c r="BN158" s="280">
        <f t="shared" si="425"/>
        <v>0</v>
      </c>
      <c r="BO158" s="281">
        <f t="shared" si="354"/>
        <v>0</v>
      </c>
      <c r="BP158" s="281">
        <f t="shared" si="355"/>
        <v>0</v>
      </c>
      <c r="BQ158" s="278" t="str">
        <f t="shared" si="331"/>
        <v>NO OFERTADO</v>
      </c>
      <c r="BR158" s="278">
        <f>VLOOKUP(B158,'[1]ANEXO TECNICO'!$B$3:$P$334,15,0)</f>
        <v>0</v>
      </c>
      <c r="BS158" s="278" t="s">
        <v>743</v>
      </c>
      <c r="BT158" s="280"/>
      <c r="BU158" s="280"/>
      <c r="BV158" s="282"/>
      <c r="BW158" s="280"/>
      <c r="BX158" s="277">
        <v>0</v>
      </c>
      <c r="BY158" s="277">
        <f t="shared" si="356"/>
        <v>0</v>
      </c>
      <c r="BZ158" s="278" t="str">
        <f t="shared" si="357"/>
        <v>NO OFERTADO</v>
      </c>
      <c r="CA158" s="278"/>
      <c r="CB158" s="278" t="s">
        <v>743</v>
      </c>
      <c r="CC158" s="283"/>
      <c r="CD158" s="283"/>
      <c r="CE158" s="276"/>
      <c r="CF158" s="86">
        <f t="shared" si="426"/>
        <v>0</v>
      </c>
      <c r="CG158" s="277">
        <f t="shared" si="395"/>
        <v>0</v>
      </c>
      <c r="CH158" s="277">
        <f t="shared" si="358"/>
        <v>0</v>
      </c>
      <c r="CI158" s="278" t="str">
        <f t="shared" si="359"/>
        <v>NO OFERTADO</v>
      </c>
      <c r="CJ158" s="278"/>
      <c r="CK158" s="278" t="s">
        <v>743</v>
      </c>
      <c r="CL158" s="86"/>
      <c r="CM158" s="86"/>
      <c r="CN158" s="276"/>
      <c r="CO158" s="86">
        <f t="shared" si="427"/>
        <v>0</v>
      </c>
      <c r="CP158" s="277">
        <f t="shared" si="360"/>
        <v>0</v>
      </c>
      <c r="CQ158" s="277">
        <f t="shared" si="361"/>
        <v>0</v>
      </c>
      <c r="CR158" s="278" t="str">
        <f t="shared" si="362"/>
        <v>NO OFERTADO</v>
      </c>
      <c r="CS158" s="278"/>
      <c r="CT158" s="278" t="s">
        <v>743</v>
      </c>
      <c r="CU158" s="86"/>
      <c r="CV158" s="280"/>
      <c r="CW158" s="282"/>
      <c r="CX158" s="280">
        <f t="shared" si="428"/>
        <v>0</v>
      </c>
      <c r="CY158" s="281">
        <f t="shared" si="363"/>
        <v>0</v>
      </c>
      <c r="CZ158" s="281">
        <f t="shared" si="364"/>
        <v>0</v>
      </c>
      <c r="DA158" s="278" t="str">
        <f t="shared" si="365"/>
        <v>NO OFERTADO</v>
      </c>
      <c r="DB158" s="278"/>
      <c r="DC158" s="278" t="s">
        <v>743</v>
      </c>
      <c r="DD158" s="86"/>
      <c r="DE158" s="86"/>
      <c r="DF158" s="276"/>
      <c r="DG158" s="86">
        <f t="shared" si="429"/>
        <v>0</v>
      </c>
      <c r="DH158" s="277">
        <f t="shared" si="366"/>
        <v>0</v>
      </c>
      <c r="DI158" s="277">
        <f t="shared" si="396"/>
        <v>0</v>
      </c>
      <c r="DJ158" s="278" t="str">
        <f t="shared" si="397"/>
        <v>NO OFERTADO</v>
      </c>
      <c r="DK158" s="278"/>
      <c r="DL158" s="278" t="s">
        <v>743</v>
      </c>
      <c r="DM158" s="86"/>
      <c r="DN158" s="86"/>
      <c r="DO158" s="276"/>
      <c r="DP158" s="86">
        <v>0</v>
      </c>
      <c r="DQ158" s="277">
        <f t="shared" si="367"/>
        <v>0</v>
      </c>
      <c r="DR158" s="277">
        <f t="shared" si="368"/>
        <v>0</v>
      </c>
      <c r="DS158" s="278" t="str">
        <f t="shared" si="369"/>
        <v>NO OFERTADO</v>
      </c>
      <c r="DT158" s="278"/>
      <c r="DU158" s="278" t="s">
        <v>743</v>
      </c>
      <c r="DV158" s="86" t="s">
        <v>44</v>
      </c>
      <c r="DW158" s="280">
        <v>2361</v>
      </c>
      <c r="DX158" s="288">
        <v>0</v>
      </c>
      <c r="DY158" s="280">
        <f t="shared" si="430"/>
        <v>2361</v>
      </c>
      <c r="DZ158" s="281">
        <f t="shared" si="370"/>
        <v>2361</v>
      </c>
      <c r="EA158" s="281">
        <f t="shared" si="398"/>
        <v>7083</v>
      </c>
      <c r="EB158" s="278" t="str">
        <f t="shared" si="371"/>
        <v>CUMPLE</v>
      </c>
      <c r="EC158" s="278" t="s">
        <v>829</v>
      </c>
      <c r="ED158" s="278" t="s">
        <v>743</v>
      </c>
      <c r="EE158" s="86" t="s">
        <v>953</v>
      </c>
      <c r="EF158" s="86">
        <v>0</v>
      </c>
      <c r="EG158" s="279">
        <v>0</v>
      </c>
      <c r="EH158" s="86">
        <f t="shared" si="431"/>
        <v>0</v>
      </c>
      <c r="EI158" s="277">
        <f t="shared" si="372"/>
        <v>0</v>
      </c>
      <c r="EJ158" s="277">
        <f t="shared" si="400"/>
        <v>0</v>
      </c>
      <c r="EK158" s="278" t="str">
        <f t="shared" si="373"/>
        <v>NO OFERTADO</v>
      </c>
      <c r="EL158" s="278" t="s">
        <v>978</v>
      </c>
      <c r="EM158" s="278" t="s">
        <v>743</v>
      </c>
      <c r="EN158" s="86"/>
      <c r="EO158" s="86"/>
      <c r="EP158" s="276"/>
      <c r="EQ158" s="86">
        <v>0</v>
      </c>
      <c r="ER158" s="277">
        <f t="shared" si="374"/>
        <v>0</v>
      </c>
      <c r="ES158" s="277">
        <f t="shared" si="375"/>
        <v>0</v>
      </c>
      <c r="ET158" s="278" t="str">
        <f t="shared" si="376"/>
        <v>NO OFERTADO</v>
      </c>
      <c r="EU158" s="278"/>
      <c r="EV158" s="278" t="s">
        <v>743</v>
      </c>
      <c r="EW158" s="86">
        <v>0</v>
      </c>
      <c r="EX158" s="86">
        <v>0</v>
      </c>
      <c r="EY158" s="276">
        <v>0</v>
      </c>
      <c r="EZ158" s="86">
        <v>0</v>
      </c>
      <c r="FA158" s="277">
        <f t="shared" si="377"/>
        <v>0</v>
      </c>
      <c r="FB158" s="277">
        <f t="shared" si="378"/>
        <v>0</v>
      </c>
      <c r="FC158" s="278" t="str">
        <f t="shared" si="379"/>
        <v>NO OFERTADO</v>
      </c>
      <c r="FD158" s="278"/>
      <c r="FE158" s="278" t="s">
        <v>743</v>
      </c>
      <c r="FF158" s="86">
        <v>0</v>
      </c>
      <c r="FG158" s="86"/>
      <c r="FH158" s="279">
        <v>0</v>
      </c>
      <c r="FI158" s="86">
        <v>0</v>
      </c>
      <c r="FJ158" s="277">
        <f t="shared" si="380"/>
        <v>0</v>
      </c>
      <c r="FK158" s="277">
        <f t="shared" si="399"/>
        <v>0</v>
      </c>
      <c r="FL158" s="278" t="str">
        <f t="shared" si="381"/>
        <v>NO OFERTADO</v>
      </c>
      <c r="FM158" s="278"/>
      <c r="FN158" s="278" t="s">
        <v>743</v>
      </c>
      <c r="FO158" s="86"/>
      <c r="FP158" s="86"/>
      <c r="FQ158" s="279"/>
      <c r="FR158" s="86">
        <f t="shared" si="432"/>
        <v>0</v>
      </c>
      <c r="FS158" s="277">
        <f t="shared" si="382"/>
        <v>0</v>
      </c>
      <c r="FT158" s="277">
        <f t="shared" si="383"/>
        <v>0</v>
      </c>
      <c r="FU158" s="278" t="str">
        <f t="shared" si="384"/>
        <v>NO OFERTADO</v>
      </c>
      <c r="FV158" s="278">
        <v>0</v>
      </c>
      <c r="FW158" s="278" t="s">
        <v>743</v>
      </c>
      <c r="FX158" s="86"/>
      <c r="FY158" s="86"/>
      <c r="FZ158" s="279"/>
      <c r="GA158" s="86"/>
      <c r="GB158" s="277">
        <f t="shared" si="385"/>
        <v>0</v>
      </c>
      <c r="GC158" s="277">
        <f t="shared" si="386"/>
        <v>0</v>
      </c>
      <c r="GD158" s="278" t="str">
        <f t="shared" si="387"/>
        <v>NO OFERTADO</v>
      </c>
      <c r="GE158" s="278"/>
      <c r="GF158" s="278" t="s">
        <v>743</v>
      </c>
      <c r="GG158" s="25"/>
    </row>
    <row r="159" spans="1:189" s="19" customFormat="1" x14ac:dyDescent="0.2">
      <c r="A159" s="290">
        <v>150</v>
      </c>
      <c r="B159" s="78" t="s">
        <v>197</v>
      </c>
      <c r="C159" s="77" t="s">
        <v>529</v>
      </c>
      <c r="D159" s="123">
        <v>1</v>
      </c>
      <c r="E159" s="309" t="s">
        <v>32</v>
      </c>
      <c r="F159" s="315">
        <v>2100</v>
      </c>
      <c r="G159" s="123">
        <v>2</v>
      </c>
      <c r="H159" s="86">
        <f t="shared" si="388"/>
        <v>4200</v>
      </c>
      <c r="I159" s="86"/>
      <c r="J159" s="86"/>
      <c r="K159" s="279">
        <f t="shared" si="412"/>
        <v>0</v>
      </c>
      <c r="L159" s="86">
        <f t="shared" si="389"/>
        <v>0</v>
      </c>
      <c r="M159" s="277">
        <f t="shared" si="341"/>
        <v>0</v>
      </c>
      <c r="N159" s="277">
        <f t="shared" si="390"/>
        <v>0</v>
      </c>
      <c r="O159" s="278" t="str">
        <f t="shared" si="342"/>
        <v>NO OFERTADO</v>
      </c>
      <c r="P159" s="278"/>
      <c r="Q159" s="278" t="s">
        <v>743</v>
      </c>
      <c r="R159" s="278"/>
      <c r="S159" s="284"/>
      <c r="T159" s="279"/>
      <c r="U159" s="86"/>
      <c r="V159" s="277">
        <f t="shared" si="343"/>
        <v>0</v>
      </c>
      <c r="W159" s="277">
        <f t="shared" si="391"/>
        <v>0</v>
      </c>
      <c r="X159" s="278" t="str">
        <f t="shared" si="344"/>
        <v>NO OFERTADO</v>
      </c>
      <c r="Y159" s="278">
        <v>0</v>
      </c>
      <c r="Z159" s="314" t="s">
        <v>743</v>
      </c>
      <c r="AA159" s="311" t="s">
        <v>935</v>
      </c>
      <c r="AB159" s="86">
        <v>8716</v>
      </c>
      <c r="AC159" s="279">
        <v>0</v>
      </c>
      <c r="AD159" s="285">
        <f t="shared" si="401"/>
        <v>8716</v>
      </c>
      <c r="AE159" s="277">
        <f t="shared" si="296"/>
        <v>8716</v>
      </c>
      <c r="AF159" s="277">
        <f t="shared" si="345"/>
        <v>17432</v>
      </c>
      <c r="AG159" s="278" t="str">
        <f t="shared" si="346"/>
        <v>NO CUMPLE</v>
      </c>
      <c r="AH159" s="278" t="s">
        <v>828</v>
      </c>
      <c r="AI159" s="278" t="s">
        <v>743</v>
      </c>
      <c r="AJ159" s="86"/>
      <c r="AK159" s="86"/>
      <c r="AL159" s="279"/>
      <c r="AM159" s="86">
        <f t="shared" si="392"/>
        <v>0</v>
      </c>
      <c r="AN159" s="277">
        <f t="shared" si="347"/>
        <v>0</v>
      </c>
      <c r="AO159" s="277">
        <f t="shared" si="348"/>
        <v>0</v>
      </c>
      <c r="AP159" s="278" t="str">
        <f t="shared" si="349"/>
        <v>NO OFERTADO</v>
      </c>
      <c r="AQ159" s="278"/>
      <c r="AR159" s="278" t="s">
        <v>743</v>
      </c>
      <c r="AS159" s="86" t="s">
        <v>756</v>
      </c>
      <c r="AT159" s="86">
        <v>2100</v>
      </c>
      <c r="AU159" s="279"/>
      <c r="AV159" s="86">
        <f t="shared" si="424"/>
        <v>2100</v>
      </c>
      <c r="AW159" s="277">
        <f t="shared" si="350"/>
        <v>2100</v>
      </c>
      <c r="AX159" s="277">
        <f t="shared" si="402"/>
        <v>4200</v>
      </c>
      <c r="AY159" s="278" t="str">
        <f t="shared" si="351"/>
        <v>CUMPLE</v>
      </c>
      <c r="AZ159" s="278" t="s">
        <v>828</v>
      </c>
      <c r="BA159" s="278" t="s">
        <v>822</v>
      </c>
      <c r="BB159" s="86"/>
      <c r="BC159" s="86"/>
      <c r="BD159" s="279"/>
      <c r="BE159" s="86">
        <f t="shared" si="393"/>
        <v>0</v>
      </c>
      <c r="BF159" s="277">
        <f t="shared" si="352"/>
        <v>0</v>
      </c>
      <c r="BG159" s="277">
        <f t="shared" si="394"/>
        <v>0</v>
      </c>
      <c r="BH159" s="278" t="str">
        <f t="shared" si="353"/>
        <v>NO OFERTADO</v>
      </c>
      <c r="BI159" s="278">
        <v>0</v>
      </c>
      <c r="BJ159" s="278" t="s">
        <v>743</v>
      </c>
      <c r="BK159" s="86"/>
      <c r="BL159" s="86"/>
      <c r="BM159" s="276"/>
      <c r="BN159" s="280">
        <f t="shared" si="425"/>
        <v>0</v>
      </c>
      <c r="BO159" s="281">
        <f t="shared" si="354"/>
        <v>0</v>
      </c>
      <c r="BP159" s="281">
        <f t="shared" si="355"/>
        <v>0</v>
      </c>
      <c r="BQ159" s="278" t="str">
        <f t="shared" si="331"/>
        <v>NO OFERTADO</v>
      </c>
      <c r="BR159" s="278">
        <f>VLOOKUP(B159,'[1]ANEXO TECNICO'!$B$3:$P$334,15,0)</f>
        <v>0</v>
      </c>
      <c r="BS159" s="278" t="s">
        <v>743</v>
      </c>
      <c r="BT159" s="280"/>
      <c r="BU159" s="280"/>
      <c r="BV159" s="282"/>
      <c r="BW159" s="280"/>
      <c r="BX159" s="277">
        <v>0</v>
      </c>
      <c r="BY159" s="277">
        <f t="shared" si="356"/>
        <v>0</v>
      </c>
      <c r="BZ159" s="278" t="str">
        <f t="shared" si="357"/>
        <v>NO OFERTADO</v>
      </c>
      <c r="CA159" s="278"/>
      <c r="CB159" s="278" t="s">
        <v>743</v>
      </c>
      <c r="CC159" s="283"/>
      <c r="CD159" s="283"/>
      <c r="CE159" s="276"/>
      <c r="CF159" s="86">
        <f t="shared" si="426"/>
        <v>0</v>
      </c>
      <c r="CG159" s="277">
        <f t="shared" si="395"/>
        <v>0</v>
      </c>
      <c r="CH159" s="277">
        <f t="shared" si="358"/>
        <v>0</v>
      </c>
      <c r="CI159" s="278" t="str">
        <f t="shared" si="359"/>
        <v>NO OFERTADO</v>
      </c>
      <c r="CJ159" s="278"/>
      <c r="CK159" s="278" t="s">
        <v>743</v>
      </c>
      <c r="CL159" s="86"/>
      <c r="CM159" s="86"/>
      <c r="CN159" s="276"/>
      <c r="CO159" s="86">
        <f t="shared" si="427"/>
        <v>0</v>
      </c>
      <c r="CP159" s="277">
        <f t="shared" si="360"/>
        <v>0</v>
      </c>
      <c r="CQ159" s="277">
        <f t="shared" si="361"/>
        <v>0</v>
      </c>
      <c r="CR159" s="278" t="str">
        <f t="shared" si="362"/>
        <v>NO OFERTADO</v>
      </c>
      <c r="CS159" s="278"/>
      <c r="CT159" s="278" t="s">
        <v>743</v>
      </c>
      <c r="CU159" s="86"/>
      <c r="CV159" s="280"/>
      <c r="CW159" s="282"/>
      <c r="CX159" s="280">
        <f t="shared" si="428"/>
        <v>0</v>
      </c>
      <c r="CY159" s="281">
        <f t="shared" si="363"/>
        <v>0</v>
      </c>
      <c r="CZ159" s="281">
        <f t="shared" si="364"/>
        <v>0</v>
      </c>
      <c r="DA159" s="278" t="str">
        <f t="shared" si="365"/>
        <v>NO OFERTADO</v>
      </c>
      <c r="DB159" s="278"/>
      <c r="DC159" s="278" t="s">
        <v>743</v>
      </c>
      <c r="DD159" s="86"/>
      <c r="DE159" s="86"/>
      <c r="DF159" s="276"/>
      <c r="DG159" s="86">
        <f t="shared" si="429"/>
        <v>0</v>
      </c>
      <c r="DH159" s="277">
        <f t="shared" si="366"/>
        <v>0</v>
      </c>
      <c r="DI159" s="277">
        <f t="shared" si="396"/>
        <v>0</v>
      </c>
      <c r="DJ159" s="278" t="str">
        <f t="shared" si="397"/>
        <v>NO OFERTADO</v>
      </c>
      <c r="DK159" s="278"/>
      <c r="DL159" s="278" t="s">
        <v>743</v>
      </c>
      <c r="DM159" s="86"/>
      <c r="DN159" s="86"/>
      <c r="DO159" s="276"/>
      <c r="DP159" s="86">
        <v>0</v>
      </c>
      <c r="DQ159" s="277">
        <f t="shared" si="367"/>
        <v>0</v>
      </c>
      <c r="DR159" s="277">
        <f t="shared" si="368"/>
        <v>0</v>
      </c>
      <c r="DS159" s="278" t="str">
        <f t="shared" si="369"/>
        <v>NO OFERTADO</v>
      </c>
      <c r="DT159" s="278"/>
      <c r="DU159" s="278" t="s">
        <v>743</v>
      </c>
      <c r="DV159" s="86" t="s">
        <v>44</v>
      </c>
      <c r="DW159" s="280">
        <v>2361</v>
      </c>
      <c r="DX159" s="288">
        <v>0</v>
      </c>
      <c r="DY159" s="280">
        <f t="shared" si="430"/>
        <v>2361</v>
      </c>
      <c r="DZ159" s="281">
        <f t="shared" si="370"/>
        <v>2361</v>
      </c>
      <c r="EA159" s="281">
        <f t="shared" si="398"/>
        <v>4722</v>
      </c>
      <c r="EB159" s="278" t="str">
        <f t="shared" si="371"/>
        <v>CUMPLE</v>
      </c>
      <c r="EC159" s="278" t="s">
        <v>829</v>
      </c>
      <c r="ED159" s="278" t="s">
        <v>743</v>
      </c>
      <c r="EE159" s="86" t="s">
        <v>953</v>
      </c>
      <c r="EF159" s="86">
        <v>0</v>
      </c>
      <c r="EG159" s="279">
        <v>0</v>
      </c>
      <c r="EH159" s="86">
        <f t="shared" si="431"/>
        <v>0</v>
      </c>
      <c r="EI159" s="277">
        <f t="shared" si="372"/>
        <v>0</v>
      </c>
      <c r="EJ159" s="277">
        <f t="shared" si="400"/>
        <v>0</v>
      </c>
      <c r="EK159" s="278" t="str">
        <f t="shared" si="373"/>
        <v>NO OFERTADO</v>
      </c>
      <c r="EL159" s="278" t="s">
        <v>978</v>
      </c>
      <c r="EM159" s="278" t="s">
        <v>743</v>
      </c>
      <c r="EN159" s="86"/>
      <c r="EO159" s="86"/>
      <c r="EP159" s="276"/>
      <c r="EQ159" s="86">
        <v>0</v>
      </c>
      <c r="ER159" s="277">
        <f t="shared" si="374"/>
        <v>0</v>
      </c>
      <c r="ES159" s="277">
        <f t="shared" si="375"/>
        <v>0</v>
      </c>
      <c r="ET159" s="278" t="str">
        <f t="shared" si="376"/>
        <v>NO OFERTADO</v>
      </c>
      <c r="EU159" s="278"/>
      <c r="EV159" s="278" t="s">
        <v>743</v>
      </c>
      <c r="EW159" s="86">
        <v>0</v>
      </c>
      <c r="EX159" s="86">
        <v>0</v>
      </c>
      <c r="EY159" s="276">
        <v>0</v>
      </c>
      <c r="EZ159" s="86">
        <v>0</v>
      </c>
      <c r="FA159" s="277">
        <f t="shared" si="377"/>
        <v>0</v>
      </c>
      <c r="FB159" s="277">
        <f t="shared" si="378"/>
        <v>0</v>
      </c>
      <c r="FC159" s="278" t="str">
        <f t="shared" si="379"/>
        <v>NO OFERTADO</v>
      </c>
      <c r="FD159" s="278"/>
      <c r="FE159" s="278" t="s">
        <v>743</v>
      </c>
      <c r="FF159" s="86">
        <v>0</v>
      </c>
      <c r="FG159" s="86"/>
      <c r="FH159" s="279">
        <v>0</v>
      </c>
      <c r="FI159" s="86">
        <v>0</v>
      </c>
      <c r="FJ159" s="277">
        <f t="shared" si="380"/>
        <v>0</v>
      </c>
      <c r="FK159" s="277">
        <f t="shared" si="399"/>
        <v>0</v>
      </c>
      <c r="FL159" s="278" t="str">
        <f t="shared" si="381"/>
        <v>NO OFERTADO</v>
      </c>
      <c r="FM159" s="278"/>
      <c r="FN159" s="278" t="s">
        <v>743</v>
      </c>
      <c r="FO159" s="86"/>
      <c r="FP159" s="86"/>
      <c r="FQ159" s="279"/>
      <c r="FR159" s="86">
        <f t="shared" si="432"/>
        <v>0</v>
      </c>
      <c r="FS159" s="277">
        <f t="shared" si="382"/>
        <v>0</v>
      </c>
      <c r="FT159" s="277">
        <f t="shared" si="383"/>
        <v>0</v>
      </c>
      <c r="FU159" s="278" t="str">
        <f t="shared" si="384"/>
        <v>NO OFERTADO</v>
      </c>
      <c r="FV159" s="278">
        <v>0</v>
      </c>
      <c r="FW159" s="278" t="s">
        <v>743</v>
      </c>
      <c r="FX159" s="86"/>
      <c r="FY159" s="86"/>
      <c r="FZ159" s="279"/>
      <c r="GA159" s="86"/>
      <c r="GB159" s="277">
        <f t="shared" si="385"/>
        <v>0</v>
      </c>
      <c r="GC159" s="277">
        <f t="shared" si="386"/>
        <v>0</v>
      </c>
      <c r="GD159" s="278" t="str">
        <f t="shared" si="387"/>
        <v>NO OFERTADO</v>
      </c>
      <c r="GE159" s="278"/>
      <c r="GF159" s="278" t="s">
        <v>743</v>
      </c>
      <c r="GG159" s="25"/>
    </row>
    <row r="160" spans="1:189" s="19" customFormat="1" x14ac:dyDescent="0.2">
      <c r="A160" s="290">
        <v>151</v>
      </c>
      <c r="B160" s="78" t="s">
        <v>198</v>
      </c>
      <c r="C160" s="77" t="s">
        <v>530</v>
      </c>
      <c r="D160" s="123">
        <v>1</v>
      </c>
      <c r="E160" s="309" t="s">
        <v>32</v>
      </c>
      <c r="F160" s="315">
        <v>580</v>
      </c>
      <c r="G160" s="123">
        <v>15</v>
      </c>
      <c r="H160" s="86">
        <f t="shared" si="388"/>
        <v>8700</v>
      </c>
      <c r="I160" s="86"/>
      <c r="J160" s="86"/>
      <c r="K160" s="279">
        <f t="shared" si="412"/>
        <v>0</v>
      </c>
      <c r="L160" s="86">
        <f t="shared" si="389"/>
        <v>0</v>
      </c>
      <c r="M160" s="277">
        <f t="shared" si="341"/>
        <v>0</v>
      </c>
      <c r="N160" s="277">
        <f t="shared" si="390"/>
        <v>0</v>
      </c>
      <c r="O160" s="278" t="str">
        <f t="shared" si="342"/>
        <v>NO OFERTADO</v>
      </c>
      <c r="P160" s="278"/>
      <c r="Q160" s="278" t="s">
        <v>743</v>
      </c>
      <c r="R160" s="278" t="s">
        <v>44</v>
      </c>
      <c r="S160" s="284">
        <v>600</v>
      </c>
      <c r="T160" s="279">
        <v>0</v>
      </c>
      <c r="U160" s="86">
        <v>600</v>
      </c>
      <c r="V160" s="277">
        <f t="shared" si="343"/>
        <v>600</v>
      </c>
      <c r="W160" s="277">
        <f t="shared" si="391"/>
        <v>9000</v>
      </c>
      <c r="X160" s="278" t="str">
        <f t="shared" si="344"/>
        <v>CUMPLE</v>
      </c>
      <c r="Y160" s="278" t="s">
        <v>828</v>
      </c>
      <c r="Z160" s="314" t="s">
        <v>822</v>
      </c>
      <c r="AA160" s="311" t="s">
        <v>935</v>
      </c>
      <c r="AB160" s="86">
        <v>825</v>
      </c>
      <c r="AC160" s="279">
        <v>0</v>
      </c>
      <c r="AD160" s="285">
        <f t="shared" si="401"/>
        <v>825</v>
      </c>
      <c r="AE160" s="277">
        <f t="shared" si="296"/>
        <v>825</v>
      </c>
      <c r="AF160" s="277">
        <f t="shared" si="345"/>
        <v>12375</v>
      </c>
      <c r="AG160" s="278" t="str">
        <f t="shared" si="346"/>
        <v>NO CUMPLE</v>
      </c>
      <c r="AH160" s="278" t="s">
        <v>828</v>
      </c>
      <c r="AI160" s="278" t="s">
        <v>743</v>
      </c>
      <c r="AJ160" s="86"/>
      <c r="AK160" s="86"/>
      <c r="AL160" s="279"/>
      <c r="AM160" s="86">
        <f t="shared" si="392"/>
        <v>0</v>
      </c>
      <c r="AN160" s="277">
        <f t="shared" si="347"/>
        <v>0</v>
      </c>
      <c r="AO160" s="277">
        <f t="shared" si="348"/>
        <v>0</v>
      </c>
      <c r="AP160" s="278" t="str">
        <f t="shared" si="349"/>
        <v>NO OFERTADO</v>
      </c>
      <c r="AQ160" s="278"/>
      <c r="AR160" s="278" t="s">
        <v>743</v>
      </c>
      <c r="AS160" s="86"/>
      <c r="AT160" s="86"/>
      <c r="AU160" s="276"/>
      <c r="AV160" s="86">
        <f t="shared" si="424"/>
        <v>0</v>
      </c>
      <c r="AW160" s="277">
        <f t="shared" si="350"/>
        <v>0</v>
      </c>
      <c r="AX160" s="277">
        <f t="shared" si="402"/>
        <v>0</v>
      </c>
      <c r="AY160" s="278" t="str">
        <f t="shared" si="351"/>
        <v>NO OFERTADO</v>
      </c>
      <c r="AZ160" s="278"/>
      <c r="BA160" s="278" t="s">
        <v>743</v>
      </c>
      <c r="BB160" s="86"/>
      <c r="BC160" s="86"/>
      <c r="BD160" s="279"/>
      <c r="BE160" s="86">
        <f t="shared" si="393"/>
        <v>0</v>
      </c>
      <c r="BF160" s="277">
        <f t="shared" si="352"/>
        <v>0</v>
      </c>
      <c r="BG160" s="277">
        <f t="shared" si="394"/>
        <v>0</v>
      </c>
      <c r="BH160" s="278" t="str">
        <f t="shared" si="353"/>
        <v>NO OFERTADO</v>
      </c>
      <c r="BI160" s="278">
        <v>0</v>
      </c>
      <c r="BJ160" s="278" t="s">
        <v>743</v>
      </c>
      <c r="BK160" s="86"/>
      <c r="BL160" s="86"/>
      <c r="BM160" s="276"/>
      <c r="BN160" s="280">
        <f t="shared" si="425"/>
        <v>0</v>
      </c>
      <c r="BO160" s="281">
        <f t="shared" si="354"/>
        <v>0</v>
      </c>
      <c r="BP160" s="281">
        <f t="shared" si="355"/>
        <v>0</v>
      </c>
      <c r="BQ160" s="278" t="str">
        <f t="shared" si="331"/>
        <v>NO OFERTADO</v>
      </c>
      <c r="BR160" s="278">
        <f>VLOOKUP(B160,'[1]ANEXO TECNICO'!$B$3:$P$334,15,0)</f>
        <v>0</v>
      </c>
      <c r="BS160" s="278" t="s">
        <v>743</v>
      </c>
      <c r="BT160" s="280" t="s">
        <v>758</v>
      </c>
      <c r="BU160" s="280">
        <v>812.83500000000004</v>
      </c>
      <c r="BV160" s="288">
        <v>0</v>
      </c>
      <c r="BW160" s="289">
        <f>+BU160+BV160</f>
        <v>812.83500000000004</v>
      </c>
      <c r="BX160" s="277">
        <f>+BW160*D160</f>
        <v>812.83500000000004</v>
      </c>
      <c r="BY160" s="277">
        <f t="shared" si="356"/>
        <v>12192.525000000001</v>
      </c>
      <c r="BZ160" s="278" t="str">
        <f t="shared" si="357"/>
        <v>NO CUMPLE</v>
      </c>
      <c r="CA160" s="278" t="s">
        <v>828</v>
      </c>
      <c r="CB160" s="278" t="s">
        <v>743</v>
      </c>
      <c r="CC160" s="283"/>
      <c r="CD160" s="283"/>
      <c r="CE160" s="276"/>
      <c r="CF160" s="86">
        <f t="shared" si="426"/>
        <v>0</v>
      </c>
      <c r="CG160" s="277">
        <f t="shared" si="395"/>
        <v>0</v>
      </c>
      <c r="CH160" s="277">
        <f t="shared" si="358"/>
        <v>0</v>
      </c>
      <c r="CI160" s="278" t="str">
        <f t="shared" si="359"/>
        <v>NO OFERTADO</v>
      </c>
      <c r="CJ160" s="278"/>
      <c r="CK160" s="278" t="s">
        <v>743</v>
      </c>
      <c r="CL160" s="86"/>
      <c r="CM160" s="86"/>
      <c r="CN160" s="276"/>
      <c r="CO160" s="86">
        <f t="shared" si="427"/>
        <v>0</v>
      </c>
      <c r="CP160" s="277">
        <f t="shared" si="360"/>
        <v>0</v>
      </c>
      <c r="CQ160" s="277">
        <f t="shared" si="361"/>
        <v>0</v>
      </c>
      <c r="CR160" s="278" t="str">
        <f t="shared" si="362"/>
        <v>NO OFERTADO</v>
      </c>
      <c r="CS160" s="278"/>
      <c r="CT160" s="278" t="s">
        <v>743</v>
      </c>
      <c r="CU160" s="86"/>
      <c r="CV160" s="280"/>
      <c r="CW160" s="282"/>
      <c r="CX160" s="280">
        <f t="shared" si="428"/>
        <v>0</v>
      </c>
      <c r="CY160" s="281">
        <f t="shared" si="363"/>
        <v>0</v>
      </c>
      <c r="CZ160" s="281">
        <f t="shared" si="364"/>
        <v>0</v>
      </c>
      <c r="DA160" s="278" t="str">
        <f t="shared" si="365"/>
        <v>NO OFERTADO</v>
      </c>
      <c r="DB160" s="278"/>
      <c r="DC160" s="278" t="s">
        <v>743</v>
      </c>
      <c r="DD160" s="86"/>
      <c r="DE160" s="86"/>
      <c r="DF160" s="276"/>
      <c r="DG160" s="86">
        <f t="shared" si="429"/>
        <v>0</v>
      </c>
      <c r="DH160" s="277">
        <f t="shared" si="366"/>
        <v>0</v>
      </c>
      <c r="DI160" s="277">
        <f t="shared" si="396"/>
        <v>0</v>
      </c>
      <c r="DJ160" s="278" t="str">
        <f t="shared" si="397"/>
        <v>NO OFERTADO</v>
      </c>
      <c r="DK160" s="278"/>
      <c r="DL160" s="278" t="s">
        <v>743</v>
      </c>
      <c r="DM160" s="86"/>
      <c r="DN160" s="86"/>
      <c r="DO160" s="276"/>
      <c r="DP160" s="86">
        <v>0</v>
      </c>
      <c r="DQ160" s="277">
        <f t="shared" si="367"/>
        <v>0</v>
      </c>
      <c r="DR160" s="277">
        <f t="shared" si="368"/>
        <v>0</v>
      </c>
      <c r="DS160" s="278" t="str">
        <f t="shared" si="369"/>
        <v>NO OFERTADO</v>
      </c>
      <c r="DT160" s="278"/>
      <c r="DU160" s="278" t="s">
        <v>743</v>
      </c>
      <c r="DV160" s="86" t="s">
        <v>1053</v>
      </c>
      <c r="DW160" s="280">
        <v>776.16</v>
      </c>
      <c r="DX160" s="288">
        <v>0</v>
      </c>
      <c r="DY160" s="280">
        <f t="shared" si="430"/>
        <v>776.16</v>
      </c>
      <c r="DZ160" s="281">
        <f t="shared" si="370"/>
        <v>776.16</v>
      </c>
      <c r="EA160" s="281">
        <f t="shared" si="398"/>
        <v>11642.4</v>
      </c>
      <c r="EB160" s="278" t="str">
        <f t="shared" si="371"/>
        <v>NO CUMPLE</v>
      </c>
      <c r="EC160" s="278" t="s">
        <v>829</v>
      </c>
      <c r="ED160" s="278" t="s">
        <v>743</v>
      </c>
      <c r="EE160" s="86" t="s">
        <v>954</v>
      </c>
      <c r="EF160" s="86">
        <v>875</v>
      </c>
      <c r="EG160" s="279">
        <v>0</v>
      </c>
      <c r="EH160" s="86">
        <f t="shared" si="431"/>
        <v>875</v>
      </c>
      <c r="EI160" s="277">
        <f t="shared" si="372"/>
        <v>875</v>
      </c>
      <c r="EJ160" s="277">
        <f t="shared" si="400"/>
        <v>13125</v>
      </c>
      <c r="EK160" s="278" t="str">
        <f t="shared" si="373"/>
        <v>NO CUMPLE</v>
      </c>
      <c r="EL160" s="278" t="s">
        <v>828</v>
      </c>
      <c r="EM160" s="278" t="s">
        <v>743</v>
      </c>
      <c r="EN160" s="86"/>
      <c r="EO160" s="86"/>
      <c r="EP160" s="276"/>
      <c r="EQ160" s="86">
        <v>0</v>
      </c>
      <c r="ER160" s="277">
        <f t="shared" si="374"/>
        <v>0</v>
      </c>
      <c r="ES160" s="277">
        <f t="shared" si="375"/>
        <v>0</v>
      </c>
      <c r="ET160" s="278" t="str">
        <f t="shared" si="376"/>
        <v>NO OFERTADO</v>
      </c>
      <c r="EU160" s="278"/>
      <c r="EV160" s="278" t="s">
        <v>743</v>
      </c>
      <c r="EW160" s="86">
        <v>0</v>
      </c>
      <c r="EX160" s="86">
        <v>0</v>
      </c>
      <c r="EY160" s="276">
        <v>0</v>
      </c>
      <c r="EZ160" s="86">
        <v>0</v>
      </c>
      <c r="FA160" s="277">
        <f t="shared" si="377"/>
        <v>0</v>
      </c>
      <c r="FB160" s="277">
        <f t="shared" si="378"/>
        <v>0</v>
      </c>
      <c r="FC160" s="278" t="str">
        <f t="shared" si="379"/>
        <v>NO OFERTADO</v>
      </c>
      <c r="FD160" s="278"/>
      <c r="FE160" s="278" t="s">
        <v>743</v>
      </c>
      <c r="FF160" s="86">
        <v>0</v>
      </c>
      <c r="FG160" s="86"/>
      <c r="FH160" s="279">
        <v>0</v>
      </c>
      <c r="FI160" s="86">
        <v>0</v>
      </c>
      <c r="FJ160" s="277">
        <f t="shared" si="380"/>
        <v>0</v>
      </c>
      <c r="FK160" s="277">
        <f t="shared" si="399"/>
        <v>0</v>
      </c>
      <c r="FL160" s="278" t="str">
        <f t="shared" si="381"/>
        <v>NO OFERTADO</v>
      </c>
      <c r="FM160" s="278"/>
      <c r="FN160" s="278" t="s">
        <v>743</v>
      </c>
      <c r="FO160" s="86"/>
      <c r="FP160" s="86"/>
      <c r="FQ160" s="279"/>
      <c r="FR160" s="86">
        <f t="shared" si="432"/>
        <v>0</v>
      </c>
      <c r="FS160" s="277">
        <f t="shared" si="382"/>
        <v>0</v>
      </c>
      <c r="FT160" s="277">
        <f t="shared" si="383"/>
        <v>0</v>
      </c>
      <c r="FU160" s="278" t="str">
        <f t="shared" si="384"/>
        <v>NO OFERTADO</v>
      </c>
      <c r="FV160" s="278">
        <v>0</v>
      </c>
      <c r="FW160" s="278" t="s">
        <v>743</v>
      </c>
      <c r="FX160" s="86" t="s">
        <v>812</v>
      </c>
      <c r="FY160" s="86">
        <v>831</v>
      </c>
      <c r="FZ160" s="279">
        <v>0</v>
      </c>
      <c r="GA160" s="86">
        <v>831</v>
      </c>
      <c r="GB160" s="277">
        <f t="shared" si="385"/>
        <v>831</v>
      </c>
      <c r="GC160" s="277">
        <f t="shared" si="386"/>
        <v>12465</v>
      </c>
      <c r="GD160" s="278" t="str">
        <f t="shared" si="387"/>
        <v>NO CUMPLE</v>
      </c>
      <c r="GE160" s="278" t="s">
        <v>828</v>
      </c>
      <c r="GF160" s="278" t="s">
        <v>743</v>
      </c>
      <c r="GG160" s="25"/>
    </row>
    <row r="161" spans="1:189" s="19" customFormat="1" x14ac:dyDescent="0.2">
      <c r="A161" s="290">
        <v>152</v>
      </c>
      <c r="B161" s="78" t="s">
        <v>199</v>
      </c>
      <c r="C161" s="77" t="s">
        <v>531</v>
      </c>
      <c r="D161" s="123">
        <v>1</v>
      </c>
      <c r="E161" s="309" t="s">
        <v>32</v>
      </c>
      <c r="F161" s="315">
        <v>2557</v>
      </c>
      <c r="G161" s="123">
        <v>8</v>
      </c>
      <c r="H161" s="86">
        <f t="shared" si="388"/>
        <v>20456</v>
      </c>
      <c r="I161" s="86"/>
      <c r="J161" s="86"/>
      <c r="K161" s="279">
        <f t="shared" si="412"/>
        <v>0</v>
      </c>
      <c r="L161" s="86">
        <f t="shared" si="389"/>
        <v>0</v>
      </c>
      <c r="M161" s="277">
        <f t="shared" si="341"/>
        <v>0</v>
      </c>
      <c r="N161" s="277">
        <f t="shared" si="390"/>
        <v>0</v>
      </c>
      <c r="O161" s="278" t="str">
        <f t="shared" si="342"/>
        <v>NO OFERTADO</v>
      </c>
      <c r="P161" s="278"/>
      <c r="Q161" s="278" t="s">
        <v>743</v>
      </c>
      <c r="R161" s="278"/>
      <c r="S161" s="284"/>
      <c r="T161" s="279"/>
      <c r="U161" s="86"/>
      <c r="V161" s="277">
        <f t="shared" si="343"/>
        <v>0</v>
      </c>
      <c r="W161" s="277">
        <f t="shared" si="391"/>
        <v>0</v>
      </c>
      <c r="X161" s="278" t="str">
        <f t="shared" si="344"/>
        <v>NO OFERTADO</v>
      </c>
      <c r="Y161" s="278">
        <v>0</v>
      </c>
      <c r="Z161" s="314" t="s">
        <v>743</v>
      </c>
      <c r="AA161" s="311" t="s">
        <v>935</v>
      </c>
      <c r="AB161" s="86">
        <v>3523</v>
      </c>
      <c r="AC161" s="279">
        <v>0</v>
      </c>
      <c r="AD161" s="285">
        <f t="shared" si="401"/>
        <v>3523</v>
      </c>
      <c r="AE161" s="277">
        <f t="shared" si="296"/>
        <v>3523</v>
      </c>
      <c r="AF161" s="277">
        <f t="shared" si="345"/>
        <v>28184</v>
      </c>
      <c r="AG161" s="278" t="str">
        <f t="shared" si="346"/>
        <v>NO CUMPLE</v>
      </c>
      <c r="AH161" s="278" t="s">
        <v>828</v>
      </c>
      <c r="AI161" s="278" t="s">
        <v>743</v>
      </c>
      <c r="AJ161" s="86"/>
      <c r="AK161" s="86"/>
      <c r="AL161" s="279"/>
      <c r="AM161" s="86">
        <f t="shared" si="392"/>
        <v>0</v>
      </c>
      <c r="AN161" s="277">
        <f t="shared" si="347"/>
        <v>0</v>
      </c>
      <c r="AO161" s="277">
        <f t="shared" si="348"/>
        <v>0</v>
      </c>
      <c r="AP161" s="278" t="str">
        <f t="shared" si="349"/>
        <v>NO OFERTADO</v>
      </c>
      <c r="AQ161" s="278"/>
      <c r="AR161" s="278" t="s">
        <v>743</v>
      </c>
      <c r="AS161" s="86" t="s">
        <v>756</v>
      </c>
      <c r="AT161" s="86">
        <v>2860</v>
      </c>
      <c r="AU161" s="279"/>
      <c r="AV161" s="86">
        <f>+AT161+AU161</f>
        <v>2860</v>
      </c>
      <c r="AW161" s="277">
        <f t="shared" si="350"/>
        <v>2860</v>
      </c>
      <c r="AX161" s="277">
        <f t="shared" si="402"/>
        <v>22880</v>
      </c>
      <c r="AY161" s="278" t="str">
        <f t="shared" si="351"/>
        <v>CUMPLE</v>
      </c>
      <c r="AZ161" s="278" t="s">
        <v>828</v>
      </c>
      <c r="BA161" s="278" t="s">
        <v>822</v>
      </c>
      <c r="BB161" s="86"/>
      <c r="BC161" s="86"/>
      <c r="BD161" s="279"/>
      <c r="BE161" s="86">
        <f t="shared" si="393"/>
        <v>0</v>
      </c>
      <c r="BF161" s="277">
        <f t="shared" si="352"/>
        <v>0</v>
      </c>
      <c r="BG161" s="277">
        <f t="shared" si="394"/>
        <v>0</v>
      </c>
      <c r="BH161" s="278" t="str">
        <f t="shared" si="353"/>
        <v>NO OFERTADO</v>
      </c>
      <c r="BI161" s="278">
        <v>0</v>
      </c>
      <c r="BJ161" s="278" t="s">
        <v>743</v>
      </c>
      <c r="BK161" s="86"/>
      <c r="BL161" s="86"/>
      <c r="BM161" s="276"/>
      <c r="BN161" s="280">
        <f>+BL161+BM161</f>
        <v>0</v>
      </c>
      <c r="BO161" s="281">
        <f t="shared" si="354"/>
        <v>0</v>
      </c>
      <c r="BP161" s="281">
        <f t="shared" si="355"/>
        <v>0</v>
      </c>
      <c r="BQ161" s="278" t="str">
        <f t="shared" si="331"/>
        <v>NO OFERTADO</v>
      </c>
      <c r="BR161" s="278">
        <f>VLOOKUP(B161,'[1]ANEXO TECNICO'!$B$3:$P$334,15,0)</f>
        <v>0</v>
      </c>
      <c r="BS161" s="278" t="s">
        <v>743</v>
      </c>
      <c r="BT161" s="280"/>
      <c r="BU161" s="280"/>
      <c r="BV161" s="282"/>
      <c r="BW161" s="280"/>
      <c r="BX161" s="277">
        <v>0</v>
      </c>
      <c r="BY161" s="277">
        <f t="shared" si="356"/>
        <v>0</v>
      </c>
      <c r="BZ161" s="278" t="str">
        <f t="shared" si="357"/>
        <v>NO OFERTADO</v>
      </c>
      <c r="CA161" s="278"/>
      <c r="CB161" s="278" t="s">
        <v>743</v>
      </c>
      <c r="CC161" s="283"/>
      <c r="CD161" s="283"/>
      <c r="CE161" s="276">
        <f>+CD161*0.19</f>
        <v>0</v>
      </c>
      <c r="CF161" s="86">
        <f>+CD161+CE161</f>
        <v>0</v>
      </c>
      <c r="CG161" s="277">
        <f t="shared" si="395"/>
        <v>0</v>
      </c>
      <c r="CH161" s="277">
        <f t="shared" si="358"/>
        <v>0</v>
      </c>
      <c r="CI161" s="278" t="str">
        <f t="shared" si="359"/>
        <v>NO OFERTADO</v>
      </c>
      <c r="CJ161" s="278"/>
      <c r="CK161" s="278" t="s">
        <v>743</v>
      </c>
      <c r="CL161" s="86"/>
      <c r="CM161" s="86"/>
      <c r="CN161" s="276"/>
      <c r="CO161" s="86">
        <f>+CM161+CN161</f>
        <v>0</v>
      </c>
      <c r="CP161" s="277">
        <f t="shared" si="360"/>
        <v>0</v>
      </c>
      <c r="CQ161" s="277">
        <f t="shared" si="361"/>
        <v>0</v>
      </c>
      <c r="CR161" s="278" t="str">
        <f t="shared" si="362"/>
        <v>NO OFERTADO</v>
      </c>
      <c r="CS161" s="278"/>
      <c r="CT161" s="278" t="s">
        <v>743</v>
      </c>
      <c r="CU161" s="86"/>
      <c r="CV161" s="280"/>
      <c r="CW161" s="282">
        <f>+CV161*0.19</f>
        <v>0</v>
      </c>
      <c r="CX161" s="280">
        <f>+CV161+CW161</f>
        <v>0</v>
      </c>
      <c r="CY161" s="281">
        <f t="shared" si="363"/>
        <v>0</v>
      </c>
      <c r="CZ161" s="281">
        <f t="shared" si="364"/>
        <v>0</v>
      </c>
      <c r="DA161" s="278" t="str">
        <f t="shared" si="365"/>
        <v>NO OFERTADO</v>
      </c>
      <c r="DB161" s="278"/>
      <c r="DC161" s="278" t="s">
        <v>743</v>
      </c>
      <c r="DD161" s="86"/>
      <c r="DE161" s="86"/>
      <c r="DF161" s="276"/>
      <c r="DG161" s="86">
        <f>+DE161+DF161</f>
        <v>0</v>
      </c>
      <c r="DH161" s="277">
        <f t="shared" si="366"/>
        <v>0</v>
      </c>
      <c r="DI161" s="277">
        <f t="shared" si="396"/>
        <v>0</v>
      </c>
      <c r="DJ161" s="278" t="str">
        <f t="shared" si="397"/>
        <v>NO OFERTADO</v>
      </c>
      <c r="DK161" s="278"/>
      <c r="DL161" s="278" t="s">
        <v>743</v>
      </c>
      <c r="DM161" s="86"/>
      <c r="DN161" s="86"/>
      <c r="DO161" s="276"/>
      <c r="DP161" s="86">
        <v>0</v>
      </c>
      <c r="DQ161" s="277">
        <f t="shared" si="367"/>
        <v>0</v>
      </c>
      <c r="DR161" s="277">
        <f t="shared" si="368"/>
        <v>0</v>
      </c>
      <c r="DS161" s="278" t="str">
        <f t="shared" si="369"/>
        <v>NO OFERTADO</v>
      </c>
      <c r="DT161" s="278"/>
      <c r="DU161" s="278" t="s">
        <v>743</v>
      </c>
      <c r="DV161" s="86" t="s">
        <v>44</v>
      </c>
      <c r="DW161" s="280">
        <v>3766</v>
      </c>
      <c r="DX161" s="288">
        <v>0</v>
      </c>
      <c r="DY161" s="280">
        <f>+DW161+DX161</f>
        <v>3766</v>
      </c>
      <c r="DZ161" s="281">
        <f t="shared" si="370"/>
        <v>3766</v>
      </c>
      <c r="EA161" s="281">
        <f t="shared" si="398"/>
        <v>30128</v>
      </c>
      <c r="EB161" s="278" t="str">
        <f t="shared" si="371"/>
        <v>NO CUMPLE</v>
      </c>
      <c r="EC161" s="278" t="s">
        <v>829</v>
      </c>
      <c r="ED161" s="278" t="s">
        <v>743</v>
      </c>
      <c r="EE161" s="86" t="s">
        <v>960</v>
      </c>
      <c r="EF161" s="86">
        <v>4309</v>
      </c>
      <c r="EG161" s="279">
        <v>0</v>
      </c>
      <c r="EH161" s="86">
        <f>+EF161+EG161</f>
        <v>4309</v>
      </c>
      <c r="EI161" s="277">
        <f t="shared" si="372"/>
        <v>4309</v>
      </c>
      <c r="EJ161" s="277">
        <f t="shared" si="400"/>
        <v>34472</v>
      </c>
      <c r="EK161" s="278" t="str">
        <f t="shared" si="373"/>
        <v>NO CUMPLE</v>
      </c>
      <c r="EL161" s="278" t="s">
        <v>828</v>
      </c>
      <c r="EM161" s="278" t="s">
        <v>743</v>
      </c>
      <c r="EN161" s="86"/>
      <c r="EO161" s="86"/>
      <c r="EP161" s="276"/>
      <c r="EQ161" s="86">
        <v>0</v>
      </c>
      <c r="ER161" s="277">
        <f t="shared" si="374"/>
        <v>0</v>
      </c>
      <c r="ES161" s="277">
        <f t="shared" si="375"/>
        <v>0</v>
      </c>
      <c r="ET161" s="278" t="str">
        <f t="shared" si="376"/>
        <v>NO OFERTADO</v>
      </c>
      <c r="EU161" s="278"/>
      <c r="EV161" s="278" t="s">
        <v>743</v>
      </c>
      <c r="EW161" s="86">
        <v>0</v>
      </c>
      <c r="EX161" s="86">
        <v>0</v>
      </c>
      <c r="EY161" s="276">
        <v>0</v>
      </c>
      <c r="EZ161" s="86">
        <v>0</v>
      </c>
      <c r="FA161" s="277">
        <f t="shared" si="377"/>
        <v>0</v>
      </c>
      <c r="FB161" s="277">
        <f t="shared" si="378"/>
        <v>0</v>
      </c>
      <c r="FC161" s="278" t="str">
        <f t="shared" si="379"/>
        <v>NO OFERTADO</v>
      </c>
      <c r="FD161" s="278"/>
      <c r="FE161" s="278" t="s">
        <v>743</v>
      </c>
      <c r="FF161" s="86">
        <v>0</v>
      </c>
      <c r="FG161" s="86"/>
      <c r="FH161" s="279">
        <v>0</v>
      </c>
      <c r="FI161" s="86">
        <v>0</v>
      </c>
      <c r="FJ161" s="277">
        <f t="shared" si="380"/>
        <v>0</v>
      </c>
      <c r="FK161" s="277">
        <f t="shared" si="399"/>
        <v>0</v>
      </c>
      <c r="FL161" s="278" t="str">
        <f t="shared" si="381"/>
        <v>NO OFERTADO</v>
      </c>
      <c r="FM161" s="278"/>
      <c r="FN161" s="278" t="s">
        <v>743</v>
      </c>
      <c r="FO161" s="86"/>
      <c r="FP161" s="86"/>
      <c r="FQ161" s="279"/>
      <c r="FR161" s="86">
        <f>+FP161+FQ161</f>
        <v>0</v>
      </c>
      <c r="FS161" s="277">
        <f t="shared" si="382"/>
        <v>0</v>
      </c>
      <c r="FT161" s="277">
        <f t="shared" si="383"/>
        <v>0</v>
      </c>
      <c r="FU161" s="278" t="str">
        <f t="shared" si="384"/>
        <v>NO OFERTADO</v>
      </c>
      <c r="FV161" s="278">
        <v>0</v>
      </c>
      <c r="FW161" s="278" t="s">
        <v>743</v>
      </c>
      <c r="FX161" s="86"/>
      <c r="FY161" s="86"/>
      <c r="FZ161" s="279"/>
      <c r="GA161" s="86"/>
      <c r="GB161" s="277">
        <f t="shared" si="385"/>
        <v>0</v>
      </c>
      <c r="GC161" s="277">
        <f t="shared" si="386"/>
        <v>0</v>
      </c>
      <c r="GD161" s="278" t="str">
        <f t="shared" si="387"/>
        <v>NO OFERTADO</v>
      </c>
      <c r="GE161" s="278"/>
      <c r="GF161" s="278" t="s">
        <v>743</v>
      </c>
      <c r="GG161" s="25"/>
    </row>
    <row r="162" spans="1:189" s="19" customFormat="1" ht="25.5" x14ac:dyDescent="0.2">
      <c r="A162" s="275">
        <v>153</v>
      </c>
      <c r="B162" s="78" t="s">
        <v>200</v>
      </c>
      <c r="C162" s="77" t="s">
        <v>532</v>
      </c>
      <c r="D162" s="123">
        <v>1</v>
      </c>
      <c r="E162" s="309" t="s">
        <v>32</v>
      </c>
      <c r="F162" s="315">
        <v>3050000</v>
      </c>
      <c r="G162" s="123">
        <v>1</v>
      </c>
      <c r="H162" s="86">
        <f t="shared" si="388"/>
        <v>3050000</v>
      </c>
      <c r="I162" s="86"/>
      <c r="J162" s="86"/>
      <c r="K162" s="279">
        <f t="shared" si="412"/>
        <v>0</v>
      </c>
      <c r="L162" s="86">
        <f t="shared" si="389"/>
        <v>0</v>
      </c>
      <c r="M162" s="277">
        <f t="shared" si="341"/>
        <v>0</v>
      </c>
      <c r="N162" s="277">
        <f t="shared" si="390"/>
        <v>0</v>
      </c>
      <c r="O162" s="278" t="str">
        <f t="shared" si="342"/>
        <v>NO OFERTADO</v>
      </c>
      <c r="P162" s="278"/>
      <c r="Q162" s="278" t="s">
        <v>743</v>
      </c>
      <c r="R162" s="278"/>
      <c r="S162" s="284"/>
      <c r="T162" s="279"/>
      <c r="U162" s="86"/>
      <c r="V162" s="277">
        <f t="shared" si="343"/>
        <v>0</v>
      </c>
      <c r="W162" s="277">
        <f t="shared" si="391"/>
        <v>0</v>
      </c>
      <c r="X162" s="278" t="str">
        <f t="shared" si="344"/>
        <v>NO OFERTADO</v>
      </c>
      <c r="Y162" s="278">
        <v>0</v>
      </c>
      <c r="Z162" s="314" t="s">
        <v>743</v>
      </c>
      <c r="AA162" s="311"/>
      <c r="AB162" s="86"/>
      <c r="AC162" s="276"/>
      <c r="AD162" s="86">
        <f t="shared" si="401"/>
        <v>0</v>
      </c>
      <c r="AE162" s="277">
        <f t="shared" si="296"/>
        <v>0</v>
      </c>
      <c r="AF162" s="277">
        <f t="shared" si="345"/>
        <v>0</v>
      </c>
      <c r="AG162" s="278" t="str">
        <f t="shared" si="346"/>
        <v>NO OFERTADO</v>
      </c>
      <c r="AH162" s="278"/>
      <c r="AI162" s="278" t="s">
        <v>743</v>
      </c>
      <c r="AJ162" s="86"/>
      <c r="AK162" s="86"/>
      <c r="AL162" s="279"/>
      <c r="AM162" s="86">
        <f t="shared" si="392"/>
        <v>0</v>
      </c>
      <c r="AN162" s="277">
        <f t="shared" si="347"/>
        <v>0</v>
      </c>
      <c r="AO162" s="277">
        <f t="shared" si="348"/>
        <v>0</v>
      </c>
      <c r="AP162" s="278" t="str">
        <f t="shared" si="349"/>
        <v>NO OFERTADO</v>
      </c>
      <c r="AQ162" s="278"/>
      <c r="AR162" s="278" t="s">
        <v>743</v>
      </c>
      <c r="AS162" s="86"/>
      <c r="AT162" s="86"/>
      <c r="AU162" s="276"/>
      <c r="AV162" s="86">
        <f>+AT162+AU162</f>
        <v>0</v>
      </c>
      <c r="AW162" s="277">
        <f t="shared" si="350"/>
        <v>0</v>
      </c>
      <c r="AX162" s="277">
        <f t="shared" si="402"/>
        <v>0</v>
      </c>
      <c r="AY162" s="278" t="str">
        <f t="shared" si="351"/>
        <v>NO OFERTADO</v>
      </c>
      <c r="AZ162" s="278"/>
      <c r="BA162" s="278" t="s">
        <v>743</v>
      </c>
      <c r="BB162" s="86"/>
      <c r="BC162" s="86"/>
      <c r="BD162" s="279"/>
      <c r="BE162" s="86">
        <f t="shared" si="393"/>
        <v>0</v>
      </c>
      <c r="BF162" s="277">
        <f t="shared" si="352"/>
        <v>0</v>
      </c>
      <c r="BG162" s="277">
        <f t="shared" si="394"/>
        <v>0</v>
      </c>
      <c r="BH162" s="278" t="str">
        <f t="shared" si="353"/>
        <v>NO OFERTADO</v>
      </c>
      <c r="BI162" s="278">
        <v>0</v>
      </c>
      <c r="BJ162" s="278" t="s">
        <v>743</v>
      </c>
      <c r="BK162" s="86"/>
      <c r="BL162" s="86"/>
      <c r="BM162" s="276"/>
      <c r="BN162" s="280">
        <f>+BL162+BM162</f>
        <v>0</v>
      </c>
      <c r="BO162" s="281">
        <f t="shared" si="354"/>
        <v>0</v>
      </c>
      <c r="BP162" s="281">
        <f t="shared" si="355"/>
        <v>0</v>
      </c>
      <c r="BQ162" s="278" t="str">
        <f t="shared" si="331"/>
        <v>NO OFERTADO</v>
      </c>
      <c r="BR162" s="278">
        <f>VLOOKUP(B162,'[1]ANEXO TECNICO'!$B$3:$P$334,15,0)</f>
        <v>0</v>
      </c>
      <c r="BS162" s="278" t="s">
        <v>743</v>
      </c>
      <c r="BT162" s="280"/>
      <c r="BU162" s="280"/>
      <c r="BV162" s="282"/>
      <c r="BW162" s="280"/>
      <c r="BX162" s="277">
        <v>0</v>
      </c>
      <c r="BY162" s="277">
        <f t="shared" si="356"/>
        <v>0</v>
      </c>
      <c r="BZ162" s="278" t="str">
        <f t="shared" si="357"/>
        <v>NO OFERTADO</v>
      </c>
      <c r="CA162" s="278"/>
      <c r="CB162" s="278" t="s">
        <v>743</v>
      </c>
      <c r="CC162" s="283"/>
      <c r="CD162" s="283"/>
      <c r="CE162" s="276">
        <f>+CD162*0.19</f>
        <v>0</v>
      </c>
      <c r="CF162" s="86">
        <f>+CD162+CE162</f>
        <v>0</v>
      </c>
      <c r="CG162" s="277">
        <f t="shared" si="395"/>
        <v>0</v>
      </c>
      <c r="CH162" s="277">
        <f t="shared" si="358"/>
        <v>0</v>
      </c>
      <c r="CI162" s="278" t="str">
        <f t="shared" si="359"/>
        <v>NO OFERTADO</v>
      </c>
      <c r="CJ162" s="278"/>
      <c r="CK162" s="278" t="s">
        <v>743</v>
      </c>
      <c r="CL162" s="86"/>
      <c r="CM162" s="86"/>
      <c r="CN162" s="276"/>
      <c r="CO162" s="86">
        <f>+CM162+CN162</f>
        <v>0</v>
      </c>
      <c r="CP162" s="277">
        <f t="shared" si="360"/>
        <v>0</v>
      </c>
      <c r="CQ162" s="277">
        <f t="shared" si="361"/>
        <v>0</v>
      </c>
      <c r="CR162" s="278" t="str">
        <f t="shared" si="362"/>
        <v>NO OFERTADO</v>
      </c>
      <c r="CS162" s="278"/>
      <c r="CT162" s="278" t="s">
        <v>743</v>
      </c>
      <c r="CU162" s="86"/>
      <c r="CV162" s="280"/>
      <c r="CW162" s="282">
        <f>+CV162*0.19</f>
        <v>0</v>
      </c>
      <c r="CX162" s="280">
        <f>+CV162+CW162</f>
        <v>0</v>
      </c>
      <c r="CY162" s="281">
        <f t="shared" si="363"/>
        <v>0</v>
      </c>
      <c r="CZ162" s="281">
        <f t="shared" si="364"/>
        <v>0</v>
      </c>
      <c r="DA162" s="278" t="str">
        <f t="shared" si="365"/>
        <v>NO OFERTADO</v>
      </c>
      <c r="DB162" s="278"/>
      <c r="DC162" s="278" t="s">
        <v>743</v>
      </c>
      <c r="DD162" s="86"/>
      <c r="DE162" s="86"/>
      <c r="DF162" s="276"/>
      <c r="DG162" s="86">
        <f>+DE162+DF162</f>
        <v>0</v>
      </c>
      <c r="DH162" s="277">
        <f t="shared" si="366"/>
        <v>0</v>
      </c>
      <c r="DI162" s="277">
        <f t="shared" si="396"/>
        <v>0</v>
      </c>
      <c r="DJ162" s="278" t="str">
        <f t="shared" si="397"/>
        <v>NO OFERTADO</v>
      </c>
      <c r="DK162" s="278"/>
      <c r="DL162" s="278" t="s">
        <v>743</v>
      </c>
      <c r="DM162" s="86"/>
      <c r="DN162" s="86"/>
      <c r="DO162" s="276"/>
      <c r="DP162" s="86">
        <v>0</v>
      </c>
      <c r="DQ162" s="277">
        <f t="shared" si="367"/>
        <v>0</v>
      </c>
      <c r="DR162" s="277">
        <f t="shared" si="368"/>
        <v>0</v>
      </c>
      <c r="DS162" s="278" t="str">
        <f t="shared" si="369"/>
        <v>NO OFERTADO</v>
      </c>
      <c r="DT162" s="278"/>
      <c r="DU162" s="278" t="s">
        <v>743</v>
      </c>
      <c r="DV162" s="86"/>
      <c r="DW162" s="86"/>
      <c r="DX162" s="279"/>
      <c r="DY162" s="86">
        <f>+DW162+DX162</f>
        <v>0</v>
      </c>
      <c r="DZ162" s="277">
        <f t="shared" si="370"/>
        <v>0</v>
      </c>
      <c r="EA162" s="277">
        <f t="shared" si="398"/>
        <v>0</v>
      </c>
      <c r="EB162" s="278" t="str">
        <f t="shared" si="371"/>
        <v>NO OFERTADO</v>
      </c>
      <c r="EC162" s="278"/>
      <c r="ED162" s="278" t="s">
        <v>743</v>
      </c>
      <c r="EE162" s="86" t="s">
        <v>953</v>
      </c>
      <c r="EF162" s="86">
        <v>0</v>
      </c>
      <c r="EG162" s="279">
        <v>0</v>
      </c>
      <c r="EH162" s="86">
        <f>+EF162+EG162</f>
        <v>0</v>
      </c>
      <c r="EI162" s="277">
        <f t="shared" si="372"/>
        <v>0</v>
      </c>
      <c r="EJ162" s="277">
        <f t="shared" si="400"/>
        <v>0</v>
      </c>
      <c r="EK162" s="278" t="str">
        <f t="shared" si="373"/>
        <v>NO OFERTADO</v>
      </c>
      <c r="EL162" s="278" t="s">
        <v>978</v>
      </c>
      <c r="EM162" s="278" t="s">
        <v>743</v>
      </c>
      <c r="EN162" s="86"/>
      <c r="EO162" s="86"/>
      <c r="EP162" s="276"/>
      <c r="EQ162" s="86">
        <v>0</v>
      </c>
      <c r="ER162" s="277">
        <f t="shared" si="374"/>
        <v>0</v>
      </c>
      <c r="ES162" s="277">
        <f t="shared" si="375"/>
        <v>0</v>
      </c>
      <c r="ET162" s="278" t="str">
        <f t="shared" si="376"/>
        <v>NO OFERTADO</v>
      </c>
      <c r="EU162" s="278"/>
      <c r="EV162" s="278" t="s">
        <v>743</v>
      </c>
      <c r="EW162" s="86">
        <v>0</v>
      </c>
      <c r="EX162" s="86">
        <v>0</v>
      </c>
      <c r="EY162" s="276">
        <v>0</v>
      </c>
      <c r="EZ162" s="86">
        <v>0</v>
      </c>
      <c r="FA162" s="277">
        <f t="shared" si="377"/>
        <v>0</v>
      </c>
      <c r="FB162" s="277">
        <f t="shared" si="378"/>
        <v>0</v>
      </c>
      <c r="FC162" s="278" t="str">
        <f t="shared" si="379"/>
        <v>NO OFERTADO</v>
      </c>
      <c r="FD162" s="278"/>
      <c r="FE162" s="278" t="s">
        <v>743</v>
      </c>
      <c r="FF162" s="86">
        <v>0</v>
      </c>
      <c r="FG162" s="86"/>
      <c r="FH162" s="279">
        <v>0</v>
      </c>
      <c r="FI162" s="86">
        <v>0</v>
      </c>
      <c r="FJ162" s="277">
        <f t="shared" si="380"/>
        <v>0</v>
      </c>
      <c r="FK162" s="277">
        <f t="shared" si="399"/>
        <v>0</v>
      </c>
      <c r="FL162" s="278" t="str">
        <f t="shared" si="381"/>
        <v>NO OFERTADO</v>
      </c>
      <c r="FM162" s="278"/>
      <c r="FN162" s="278" t="s">
        <v>743</v>
      </c>
      <c r="FO162" s="86"/>
      <c r="FP162" s="86"/>
      <c r="FQ162" s="279"/>
      <c r="FR162" s="86">
        <f>+FP162+FQ162</f>
        <v>0</v>
      </c>
      <c r="FS162" s="277">
        <f t="shared" si="382"/>
        <v>0</v>
      </c>
      <c r="FT162" s="277">
        <f t="shared" si="383"/>
        <v>0</v>
      </c>
      <c r="FU162" s="278" t="str">
        <f t="shared" si="384"/>
        <v>NO OFERTADO</v>
      </c>
      <c r="FV162" s="278">
        <v>0</v>
      </c>
      <c r="FW162" s="278" t="s">
        <v>743</v>
      </c>
      <c r="FX162" s="86"/>
      <c r="FY162" s="86"/>
      <c r="FZ162" s="279"/>
      <c r="GA162" s="86"/>
      <c r="GB162" s="277">
        <f t="shared" si="385"/>
        <v>0</v>
      </c>
      <c r="GC162" s="277">
        <f t="shared" si="386"/>
        <v>0</v>
      </c>
      <c r="GD162" s="278" t="str">
        <f t="shared" si="387"/>
        <v>NO OFERTADO</v>
      </c>
      <c r="GE162" s="278"/>
      <c r="GF162" s="278" t="s">
        <v>743</v>
      </c>
      <c r="GG162" s="25"/>
    </row>
    <row r="163" spans="1:189" s="19" customFormat="1" x14ac:dyDescent="0.2">
      <c r="A163" s="290">
        <v>154</v>
      </c>
      <c r="B163" s="78" t="s">
        <v>201</v>
      </c>
      <c r="C163" s="77" t="s">
        <v>533</v>
      </c>
      <c r="D163" s="123">
        <v>1</v>
      </c>
      <c r="E163" s="309" t="s">
        <v>32</v>
      </c>
      <c r="F163" s="315">
        <v>294500</v>
      </c>
      <c r="G163" s="123">
        <v>2</v>
      </c>
      <c r="H163" s="86">
        <f t="shared" si="388"/>
        <v>589000</v>
      </c>
      <c r="I163" s="86"/>
      <c r="J163" s="86"/>
      <c r="K163" s="279">
        <f t="shared" si="412"/>
        <v>0</v>
      </c>
      <c r="L163" s="86">
        <f t="shared" si="389"/>
        <v>0</v>
      </c>
      <c r="M163" s="277">
        <f t="shared" si="341"/>
        <v>0</v>
      </c>
      <c r="N163" s="277">
        <f t="shared" si="390"/>
        <v>0</v>
      </c>
      <c r="O163" s="278" t="str">
        <f t="shared" si="342"/>
        <v>NO OFERTADO</v>
      </c>
      <c r="P163" s="278"/>
      <c r="Q163" s="278" t="s">
        <v>743</v>
      </c>
      <c r="R163" s="278"/>
      <c r="S163" s="284"/>
      <c r="T163" s="279"/>
      <c r="U163" s="86"/>
      <c r="V163" s="277">
        <f t="shared" si="343"/>
        <v>0</v>
      </c>
      <c r="W163" s="277">
        <f t="shared" si="391"/>
        <v>0</v>
      </c>
      <c r="X163" s="278" t="str">
        <f t="shared" si="344"/>
        <v>NO OFERTADO</v>
      </c>
      <c r="Y163" s="278">
        <v>0</v>
      </c>
      <c r="Z163" s="314" t="s">
        <v>743</v>
      </c>
      <c r="AA163" s="311"/>
      <c r="AB163" s="86"/>
      <c r="AC163" s="276"/>
      <c r="AD163" s="86">
        <f t="shared" si="401"/>
        <v>0</v>
      </c>
      <c r="AE163" s="277">
        <f t="shared" si="296"/>
        <v>0</v>
      </c>
      <c r="AF163" s="277">
        <f t="shared" si="345"/>
        <v>0</v>
      </c>
      <c r="AG163" s="278" t="str">
        <f t="shared" si="346"/>
        <v>NO OFERTADO</v>
      </c>
      <c r="AH163" s="278"/>
      <c r="AI163" s="278" t="s">
        <v>743</v>
      </c>
      <c r="AJ163" s="86"/>
      <c r="AK163" s="86"/>
      <c r="AL163" s="279"/>
      <c r="AM163" s="86">
        <f t="shared" si="392"/>
        <v>0</v>
      </c>
      <c r="AN163" s="277">
        <f t="shared" si="347"/>
        <v>0</v>
      </c>
      <c r="AO163" s="277">
        <f t="shared" si="348"/>
        <v>0</v>
      </c>
      <c r="AP163" s="278" t="str">
        <f t="shared" si="349"/>
        <v>NO OFERTADO</v>
      </c>
      <c r="AQ163" s="278"/>
      <c r="AR163" s="278" t="s">
        <v>743</v>
      </c>
      <c r="AS163" s="86"/>
      <c r="AT163" s="86"/>
      <c r="AU163" s="276"/>
      <c r="AV163" s="86">
        <f t="shared" ref="AV163:AV168" si="433">AT163+AU163</f>
        <v>0</v>
      </c>
      <c r="AW163" s="277">
        <f t="shared" si="350"/>
        <v>0</v>
      </c>
      <c r="AX163" s="277">
        <f t="shared" si="402"/>
        <v>0</v>
      </c>
      <c r="AY163" s="278" t="str">
        <f t="shared" si="351"/>
        <v>NO OFERTADO</v>
      </c>
      <c r="AZ163" s="278"/>
      <c r="BA163" s="278" t="s">
        <v>743</v>
      </c>
      <c r="BB163" s="86"/>
      <c r="BC163" s="86"/>
      <c r="BD163" s="279"/>
      <c r="BE163" s="86">
        <f t="shared" si="393"/>
        <v>0</v>
      </c>
      <c r="BF163" s="277">
        <f t="shared" si="352"/>
        <v>0</v>
      </c>
      <c r="BG163" s="277">
        <f t="shared" si="394"/>
        <v>0</v>
      </c>
      <c r="BH163" s="278" t="str">
        <f t="shared" si="353"/>
        <v>NO OFERTADO</v>
      </c>
      <c r="BI163" s="278">
        <v>0</v>
      </c>
      <c r="BJ163" s="278" t="s">
        <v>743</v>
      </c>
      <c r="BK163" s="86"/>
      <c r="BL163" s="86"/>
      <c r="BM163" s="276"/>
      <c r="BN163" s="280">
        <f t="shared" ref="BN163:BN168" si="434">BL163+BM163</f>
        <v>0</v>
      </c>
      <c r="BO163" s="281">
        <f t="shared" si="354"/>
        <v>0</v>
      </c>
      <c r="BP163" s="281">
        <f t="shared" si="355"/>
        <v>0</v>
      </c>
      <c r="BQ163" s="278" t="str">
        <f t="shared" si="331"/>
        <v>NO OFERTADO</v>
      </c>
      <c r="BR163" s="278">
        <f>VLOOKUP(B163,'[1]ANEXO TECNICO'!$B$3:$P$334,15,0)</f>
        <v>0</v>
      </c>
      <c r="BS163" s="278" t="s">
        <v>743</v>
      </c>
      <c r="BT163" s="280"/>
      <c r="BU163" s="280"/>
      <c r="BV163" s="282"/>
      <c r="BW163" s="280"/>
      <c r="BX163" s="277">
        <v>0</v>
      </c>
      <c r="BY163" s="277">
        <f t="shared" si="356"/>
        <v>0</v>
      </c>
      <c r="BZ163" s="278" t="str">
        <f t="shared" si="357"/>
        <v>NO OFERTADO</v>
      </c>
      <c r="CA163" s="278"/>
      <c r="CB163" s="278" t="s">
        <v>743</v>
      </c>
      <c r="CC163" s="283"/>
      <c r="CD163" s="283"/>
      <c r="CE163" s="276"/>
      <c r="CF163" s="86">
        <f t="shared" ref="CF163:CF168" si="435">CD163+CE163</f>
        <v>0</v>
      </c>
      <c r="CG163" s="277">
        <f t="shared" si="395"/>
        <v>0</v>
      </c>
      <c r="CH163" s="277">
        <f t="shared" si="358"/>
        <v>0</v>
      </c>
      <c r="CI163" s="278" t="str">
        <f t="shared" si="359"/>
        <v>NO OFERTADO</v>
      </c>
      <c r="CJ163" s="278"/>
      <c r="CK163" s="278" t="s">
        <v>743</v>
      </c>
      <c r="CL163" s="86"/>
      <c r="CM163" s="86"/>
      <c r="CN163" s="276"/>
      <c r="CO163" s="86">
        <f t="shared" ref="CO163:CO168" si="436">CM163+CN163</f>
        <v>0</v>
      </c>
      <c r="CP163" s="277">
        <f t="shared" si="360"/>
        <v>0</v>
      </c>
      <c r="CQ163" s="277">
        <f t="shared" si="361"/>
        <v>0</v>
      </c>
      <c r="CR163" s="278" t="str">
        <f t="shared" si="362"/>
        <v>NO OFERTADO</v>
      </c>
      <c r="CS163" s="278"/>
      <c r="CT163" s="278" t="s">
        <v>743</v>
      </c>
      <c r="CU163" s="86"/>
      <c r="CV163" s="280"/>
      <c r="CW163" s="282"/>
      <c r="CX163" s="280">
        <f t="shared" ref="CX163:CX168" si="437">CV163+CW163</f>
        <v>0</v>
      </c>
      <c r="CY163" s="281">
        <f t="shared" si="363"/>
        <v>0</v>
      </c>
      <c r="CZ163" s="281">
        <f t="shared" si="364"/>
        <v>0</v>
      </c>
      <c r="DA163" s="278" t="str">
        <f t="shared" si="365"/>
        <v>NO OFERTADO</v>
      </c>
      <c r="DB163" s="278"/>
      <c r="DC163" s="278" t="s">
        <v>743</v>
      </c>
      <c r="DD163" s="86"/>
      <c r="DE163" s="86"/>
      <c r="DF163" s="276"/>
      <c r="DG163" s="86">
        <f t="shared" ref="DG163:DG168" si="438">DE163+DF163</f>
        <v>0</v>
      </c>
      <c r="DH163" s="277">
        <f t="shared" si="366"/>
        <v>0</v>
      </c>
      <c r="DI163" s="277">
        <f t="shared" si="396"/>
        <v>0</v>
      </c>
      <c r="DJ163" s="278" t="str">
        <f t="shared" si="397"/>
        <v>NO OFERTADO</v>
      </c>
      <c r="DK163" s="278"/>
      <c r="DL163" s="278" t="s">
        <v>743</v>
      </c>
      <c r="DM163" s="86"/>
      <c r="DN163" s="86"/>
      <c r="DO163" s="276"/>
      <c r="DP163" s="86">
        <v>0</v>
      </c>
      <c r="DQ163" s="277">
        <f t="shared" si="367"/>
        <v>0</v>
      </c>
      <c r="DR163" s="277">
        <f t="shared" si="368"/>
        <v>0</v>
      </c>
      <c r="DS163" s="278" t="str">
        <f t="shared" si="369"/>
        <v>NO OFERTADO</v>
      </c>
      <c r="DT163" s="278"/>
      <c r="DU163" s="278" t="s">
        <v>743</v>
      </c>
      <c r="DV163" s="86"/>
      <c r="DW163" s="86"/>
      <c r="DX163" s="279"/>
      <c r="DY163" s="86">
        <f t="shared" ref="DY163:DY168" si="439">DW163+DX163</f>
        <v>0</v>
      </c>
      <c r="DZ163" s="277">
        <f t="shared" si="370"/>
        <v>0</v>
      </c>
      <c r="EA163" s="277">
        <f t="shared" si="398"/>
        <v>0</v>
      </c>
      <c r="EB163" s="278" t="str">
        <f t="shared" si="371"/>
        <v>NO OFERTADO</v>
      </c>
      <c r="EC163" s="278"/>
      <c r="ED163" s="278" t="s">
        <v>743</v>
      </c>
      <c r="EE163" s="86" t="s">
        <v>953</v>
      </c>
      <c r="EF163" s="86">
        <v>0</v>
      </c>
      <c r="EG163" s="279">
        <v>0</v>
      </c>
      <c r="EH163" s="86">
        <f t="shared" ref="EH163:EH168" si="440">EF163+EG163</f>
        <v>0</v>
      </c>
      <c r="EI163" s="277">
        <f t="shared" si="372"/>
        <v>0</v>
      </c>
      <c r="EJ163" s="277">
        <f t="shared" si="400"/>
        <v>0</v>
      </c>
      <c r="EK163" s="278" t="str">
        <f t="shared" si="373"/>
        <v>NO OFERTADO</v>
      </c>
      <c r="EL163" s="278" t="s">
        <v>978</v>
      </c>
      <c r="EM163" s="278" t="s">
        <v>743</v>
      </c>
      <c r="EN163" s="86"/>
      <c r="EO163" s="86"/>
      <c r="EP163" s="276"/>
      <c r="EQ163" s="86">
        <v>0</v>
      </c>
      <c r="ER163" s="277">
        <f t="shared" si="374"/>
        <v>0</v>
      </c>
      <c r="ES163" s="277">
        <f t="shared" si="375"/>
        <v>0</v>
      </c>
      <c r="ET163" s="278" t="str">
        <f t="shared" si="376"/>
        <v>NO OFERTADO</v>
      </c>
      <c r="EU163" s="278"/>
      <c r="EV163" s="278" t="s">
        <v>743</v>
      </c>
      <c r="EW163" s="86">
        <v>0</v>
      </c>
      <c r="EX163" s="86">
        <v>0</v>
      </c>
      <c r="EY163" s="276">
        <v>0</v>
      </c>
      <c r="EZ163" s="86">
        <v>0</v>
      </c>
      <c r="FA163" s="277">
        <f t="shared" si="377"/>
        <v>0</v>
      </c>
      <c r="FB163" s="277">
        <f t="shared" si="378"/>
        <v>0</v>
      </c>
      <c r="FC163" s="278" t="str">
        <f t="shared" si="379"/>
        <v>NO OFERTADO</v>
      </c>
      <c r="FD163" s="278"/>
      <c r="FE163" s="278" t="s">
        <v>743</v>
      </c>
      <c r="FF163" s="86">
        <v>0</v>
      </c>
      <c r="FG163" s="86"/>
      <c r="FH163" s="279">
        <v>0</v>
      </c>
      <c r="FI163" s="86">
        <v>0</v>
      </c>
      <c r="FJ163" s="277">
        <f t="shared" si="380"/>
        <v>0</v>
      </c>
      <c r="FK163" s="277">
        <f t="shared" si="399"/>
        <v>0</v>
      </c>
      <c r="FL163" s="278" t="str">
        <f t="shared" si="381"/>
        <v>NO OFERTADO</v>
      </c>
      <c r="FM163" s="278"/>
      <c r="FN163" s="278" t="s">
        <v>743</v>
      </c>
      <c r="FO163" s="86"/>
      <c r="FP163" s="86"/>
      <c r="FQ163" s="279"/>
      <c r="FR163" s="86">
        <f t="shared" ref="FR163:FR168" si="441">FP163+FQ163</f>
        <v>0</v>
      </c>
      <c r="FS163" s="277">
        <f t="shared" si="382"/>
        <v>0</v>
      </c>
      <c r="FT163" s="277">
        <f t="shared" si="383"/>
        <v>0</v>
      </c>
      <c r="FU163" s="278" t="str">
        <f t="shared" si="384"/>
        <v>NO OFERTADO</v>
      </c>
      <c r="FV163" s="278">
        <v>0</v>
      </c>
      <c r="FW163" s="278" t="s">
        <v>743</v>
      </c>
      <c r="FX163" s="86"/>
      <c r="FY163" s="86"/>
      <c r="FZ163" s="279"/>
      <c r="GA163" s="86"/>
      <c r="GB163" s="277">
        <f t="shared" si="385"/>
        <v>0</v>
      </c>
      <c r="GC163" s="277">
        <f t="shared" si="386"/>
        <v>0</v>
      </c>
      <c r="GD163" s="278" t="str">
        <f t="shared" si="387"/>
        <v>NO OFERTADO</v>
      </c>
      <c r="GE163" s="278"/>
      <c r="GF163" s="278" t="s">
        <v>743</v>
      </c>
      <c r="GG163" s="25"/>
    </row>
    <row r="164" spans="1:189" s="19" customFormat="1" ht="25.5" x14ac:dyDescent="0.2">
      <c r="A164" s="290">
        <v>155</v>
      </c>
      <c r="B164" s="78" t="s">
        <v>202</v>
      </c>
      <c r="C164" s="77" t="s">
        <v>534</v>
      </c>
      <c r="D164" s="123">
        <v>1</v>
      </c>
      <c r="E164" s="309" t="s">
        <v>32</v>
      </c>
      <c r="F164" s="315">
        <v>294500</v>
      </c>
      <c r="G164" s="123">
        <v>4</v>
      </c>
      <c r="H164" s="86">
        <f t="shared" si="388"/>
        <v>1178000</v>
      </c>
      <c r="I164" s="86"/>
      <c r="J164" s="86"/>
      <c r="K164" s="279">
        <f t="shared" si="412"/>
        <v>0</v>
      </c>
      <c r="L164" s="86">
        <f t="shared" si="389"/>
        <v>0</v>
      </c>
      <c r="M164" s="277">
        <f t="shared" si="341"/>
        <v>0</v>
      </c>
      <c r="N164" s="277">
        <f t="shared" si="390"/>
        <v>0</v>
      </c>
      <c r="O164" s="278" t="str">
        <f t="shared" si="342"/>
        <v>NO OFERTADO</v>
      </c>
      <c r="P164" s="278"/>
      <c r="Q164" s="278" t="s">
        <v>743</v>
      </c>
      <c r="R164" s="278"/>
      <c r="S164" s="284"/>
      <c r="T164" s="279"/>
      <c r="U164" s="86"/>
      <c r="V164" s="277">
        <f t="shared" si="343"/>
        <v>0</v>
      </c>
      <c r="W164" s="277">
        <f t="shared" si="391"/>
        <v>0</v>
      </c>
      <c r="X164" s="278" t="str">
        <f t="shared" si="344"/>
        <v>NO OFERTADO</v>
      </c>
      <c r="Y164" s="278">
        <v>0</v>
      </c>
      <c r="Z164" s="314" t="s">
        <v>743</v>
      </c>
      <c r="AA164" s="311"/>
      <c r="AB164" s="86"/>
      <c r="AC164" s="276"/>
      <c r="AD164" s="86">
        <f t="shared" si="401"/>
        <v>0</v>
      </c>
      <c r="AE164" s="277">
        <f t="shared" si="296"/>
        <v>0</v>
      </c>
      <c r="AF164" s="277">
        <f t="shared" si="345"/>
        <v>0</v>
      </c>
      <c r="AG164" s="278" t="str">
        <f t="shared" si="346"/>
        <v>NO OFERTADO</v>
      </c>
      <c r="AH164" s="278"/>
      <c r="AI164" s="278" t="s">
        <v>743</v>
      </c>
      <c r="AJ164" s="86"/>
      <c r="AK164" s="86"/>
      <c r="AL164" s="279"/>
      <c r="AM164" s="86">
        <f t="shared" si="392"/>
        <v>0</v>
      </c>
      <c r="AN164" s="277">
        <f t="shared" si="347"/>
        <v>0</v>
      </c>
      <c r="AO164" s="277">
        <f t="shared" si="348"/>
        <v>0</v>
      </c>
      <c r="AP164" s="278" t="str">
        <f t="shared" si="349"/>
        <v>NO OFERTADO</v>
      </c>
      <c r="AQ164" s="278"/>
      <c r="AR164" s="278" t="s">
        <v>743</v>
      </c>
      <c r="AS164" s="86"/>
      <c r="AT164" s="86"/>
      <c r="AU164" s="276"/>
      <c r="AV164" s="86">
        <f t="shared" si="433"/>
        <v>0</v>
      </c>
      <c r="AW164" s="277">
        <f t="shared" si="350"/>
        <v>0</v>
      </c>
      <c r="AX164" s="277">
        <f t="shared" si="402"/>
        <v>0</v>
      </c>
      <c r="AY164" s="278" t="str">
        <f t="shared" si="351"/>
        <v>NO OFERTADO</v>
      </c>
      <c r="AZ164" s="278"/>
      <c r="BA164" s="278" t="s">
        <v>743</v>
      </c>
      <c r="BB164" s="86"/>
      <c r="BC164" s="86"/>
      <c r="BD164" s="279"/>
      <c r="BE164" s="86">
        <f t="shared" si="393"/>
        <v>0</v>
      </c>
      <c r="BF164" s="277">
        <f t="shared" si="352"/>
        <v>0</v>
      </c>
      <c r="BG164" s="277">
        <f t="shared" si="394"/>
        <v>0</v>
      </c>
      <c r="BH164" s="278" t="str">
        <f t="shared" si="353"/>
        <v>NO OFERTADO</v>
      </c>
      <c r="BI164" s="278">
        <v>0</v>
      </c>
      <c r="BJ164" s="278" t="s">
        <v>743</v>
      </c>
      <c r="BK164" s="86"/>
      <c r="BL164" s="86"/>
      <c r="BM164" s="276"/>
      <c r="BN164" s="280">
        <f t="shared" si="434"/>
        <v>0</v>
      </c>
      <c r="BO164" s="281">
        <f t="shared" si="354"/>
        <v>0</v>
      </c>
      <c r="BP164" s="281">
        <f t="shared" si="355"/>
        <v>0</v>
      </c>
      <c r="BQ164" s="278" t="str">
        <f t="shared" si="331"/>
        <v>NO OFERTADO</v>
      </c>
      <c r="BR164" s="278">
        <f>VLOOKUP(B164,'[1]ANEXO TECNICO'!$B$3:$P$334,15,0)</f>
        <v>0</v>
      </c>
      <c r="BS164" s="278" t="s">
        <v>743</v>
      </c>
      <c r="BT164" s="280"/>
      <c r="BU164" s="280"/>
      <c r="BV164" s="282"/>
      <c r="BW164" s="280"/>
      <c r="BX164" s="277">
        <v>0</v>
      </c>
      <c r="BY164" s="277">
        <f t="shared" si="356"/>
        <v>0</v>
      </c>
      <c r="BZ164" s="278" t="str">
        <f t="shared" si="357"/>
        <v>NO OFERTADO</v>
      </c>
      <c r="CA164" s="278"/>
      <c r="CB164" s="278" t="s">
        <v>743</v>
      </c>
      <c r="CC164" s="283"/>
      <c r="CD164" s="283"/>
      <c r="CE164" s="276"/>
      <c r="CF164" s="86">
        <f t="shared" si="435"/>
        <v>0</v>
      </c>
      <c r="CG164" s="277">
        <f t="shared" si="395"/>
        <v>0</v>
      </c>
      <c r="CH164" s="277">
        <f t="shared" si="358"/>
        <v>0</v>
      </c>
      <c r="CI164" s="278" t="str">
        <f t="shared" si="359"/>
        <v>NO OFERTADO</v>
      </c>
      <c r="CJ164" s="278"/>
      <c r="CK164" s="278" t="s">
        <v>743</v>
      </c>
      <c r="CL164" s="86"/>
      <c r="CM164" s="86"/>
      <c r="CN164" s="276"/>
      <c r="CO164" s="86">
        <f t="shared" si="436"/>
        <v>0</v>
      </c>
      <c r="CP164" s="277">
        <f t="shared" si="360"/>
        <v>0</v>
      </c>
      <c r="CQ164" s="277">
        <f t="shared" si="361"/>
        <v>0</v>
      </c>
      <c r="CR164" s="278" t="str">
        <f t="shared" si="362"/>
        <v>NO OFERTADO</v>
      </c>
      <c r="CS164" s="278"/>
      <c r="CT164" s="278" t="s">
        <v>743</v>
      </c>
      <c r="CU164" s="86"/>
      <c r="CV164" s="280"/>
      <c r="CW164" s="282"/>
      <c r="CX164" s="280">
        <f t="shared" si="437"/>
        <v>0</v>
      </c>
      <c r="CY164" s="281">
        <f t="shared" si="363"/>
        <v>0</v>
      </c>
      <c r="CZ164" s="281">
        <f t="shared" si="364"/>
        <v>0</v>
      </c>
      <c r="DA164" s="278" t="str">
        <f t="shared" si="365"/>
        <v>NO OFERTADO</v>
      </c>
      <c r="DB164" s="278"/>
      <c r="DC164" s="278" t="s">
        <v>743</v>
      </c>
      <c r="DD164" s="86"/>
      <c r="DE164" s="86"/>
      <c r="DF164" s="276"/>
      <c r="DG164" s="86">
        <f t="shared" si="438"/>
        <v>0</v>
      </c>
      <c r="DH164" s="277">
        <f t="shared" si="366"/>
        <v>0</v>
      </c>
      <c r="DI164" s="277">
        <f t="shared" si="396"/>
        <v>0</v>
      </c>
      <c r="DJ164" s="278" t="str">
        <f t="shared" si="397"/>
        <v>NO OFERTADO</v>
      </c>
      <c r="DK164" s="278"/>
      <c r="DL164" s="278" t="s">
        <v>743</v>
      </c>
      <c r="DM164" s="86"/>
      <c r="DN164" s="86"/>
      <c r="DO164" s="276"/>
      <c r="DP164" s="86">
        <v>0</v>
      </c>
      <c r="DQ164" s="277">
        <f t="shared" si="367"/>
        <v>0</v>
      </c>
      <c r="DR164" s="277">
        <f t="shared" si="368"/>
        <v>0</v>
      </c>
      <c r="DS164" s="278" t="str">
        <f t="shared" si="369"/>
        <v>NO OFERTADO</v>
      </c>
      <c r="DT164" s="278"/>
      <c r="DU164" s="278" t="s">
        <v>743</v>
      </c>
      <c r="DV164" s="86"/>
      <c r="DW164" s="86"/>
      <c r="DX164" s="279"/>
      <c r="DY164" s="86">
        <f t="shared" si="439"/>
        <v>0</v>
      </c>
      <c r="DZ164" s="277">
        <f t="shared" si="370"/>
        <v>0</v>
      </c>
      <c r="EA164" s="277">
        <f t="shared" si="398"/>
        <v>0</v>
      </c>
      <c r="EB164" s="278" t="str">
        <f t="shared" si="371"/>
        <v>NO OFERTADO</v>
      </c>
      <c r="EC164" s="278"/>
      <c r="ED164" s="278" t="s">
        <v>743</v>
      </c>
      <c r="EE164" s="86" t="s">
        <v>959</v>
      </c>
      <c r="EF164" s="86">
        <v>168636</v>
      </c>
      <c r="EG164" s="279">
        <v>0</v>
      </c>
      <c r="EH164" s="86">
        <f t="shared" si="440"/>
        <v>168636</v>
      </c>
      <c r="EI164" s="277">
        <f t="shared" si="372"/>
        <v>168636</v>
      </c>
      <c r="EJ164" s="277">
        <f t="shared" si="400"/>
        <v>674544</v>
      </c>
      <c r="EK164" s="278" t="str">
        <f t="shared" si="373"/>
        <v>CUMPLE</v>
      </c>
      <c r="EL164" s="278" t="s">
        <v>829</v>
      </c>
      <c r="EM164" s="278" t="s">
        <v>743</v>
      </c>
      <c r="EN164" s="86"/>
      <c r="EO164" s="86"/>
      <c r="EP164" s="276"/>
      <c r="EQ164" s="86">
        <v>0</v>
      </c>
      <c r="ER164" s="277">
        <f t="shared" si="374"/>
        <v>0</v>
      </c>
      <c r="ES164" s="277">
        <f t="shared" si="375"/>
        <v>0</v>
      </c>
      <c r="ET164" s="278" t="str">
        <f t="shared" si="376"/>
        <v>NO OFERTADO</v>
      </c>
      <c r="EU164" s="278"/>
      <c r="EV164" s="278" t="s">
        <v>743</v>
      </c>
      <c r="EW164" s="86">
        <v>0</v>
      </c>
      <c r="EX164" s="86">
        <v>0</v>
      </c>
      <c r="EY164" s="276">
        <v>0</v>
      </c>
      <c r="EZ164" s="86">
        <v>0</v>
      </c>
      <c r="FA164" s="277">
        <f t="shared" si="377"/>
        <v>0</v>
      </c>
      <c r="FB164" s="277">
        <f t="shared" si="378"/>
        <v>0</v>
      </c>
      <c r="FC164" s="278" t="str">
        <f t="shared" si="379"/>
        <v>NO OFERTADO</v>
      </c>
      <c r="FD164" s="278"/>
      <c r="FE164" s="278" t="s">
        <v>743</v>
      </c>
      <c r="FF164" s="86">
        <v>0</v>
      </c>
      <c r="FG164" s="86"/>
      <c r="FH164" s="279">
        <v>0</v>
      </c>
      <c r="FI164" s="86">
        <v>0</v>
      </c>
      <c r="FJ164" s="277">
        <f t="shared" si="380"/>
        <v>0</v>
      </c>
      <c r="FK164" s="277">
        <f t="shared" si="399"/>
        <v>0</v>
      </c>
      <c r="FL164" s="278" t="str">
        <f t="shared" si="381"/>
        <v>NO OFERTADO</v>
      </c>
      <c r="FM164" s="278"/>
      <c r="FN164" s="278" t="s">
        <v>743</v>
      </c>
      <c r="FO164" s="86"/>
      <c r="FP164" s="86"/>
      <c r="FQ164" s="279"/>
      <c r="FR164" s="86">
        <f t="shared" si="441"/>
        <v>0</v>
      </c>
      <c r="FS164" s="277">
        <f t="shared" si="382"/>
        <v>0</v>
      </c>
      <c r="FT164" s="277">
        <f t="shared" si="383"/>
        <v>0</v>
      </c>
      <c r="FU164" s="278" t="str">
        <f t="shared" si="384"/>
        <v>NO OFERTADO</v>
      </c>
      <c r="FV164" s="278">
        <v>0</v>
      </c>
      <c r="FW164" s="278" t="s">
        <v>743</v>
      </c>
      <c r="FX164" s="86"/>
      <c r="FY164" s="86"/>
      <c r="FZ164" s="279"/>
      <c r="GA164" s="86"/>
      <c r="GB164" s="277">
        <f t="shared" si="385"/>
        <v>0</v>
      </c>
      <c r="GC164" s="277">
        <f t="shared" si="386"/>
        <v>0</v>
      </c>
      <c r="GD164" s="278" t="str">
        <f t="shared" si="387"/>
        <v>NO OFERTADO</v>
      </c>
      <c r="GE164" s="278"/>
      <c r="GF164" s="278" t="s">
        <v>743</v>
      </c>
      <c r="GG164" s="25"/>
    </row>
    <row r="165" spans="1:189" s="19" customFormat="1" x14ac:dyDescent="0.2">
      <c r="A165" s="290">
        <v>156</v>
      </c>
      <c r="B165" s="78" t="s">
        <v>203</v>
      </c>
      <c r="C165" s="77" t="s">
        <v>535</v>
      </c>
      <c r="D165" s="123">
        <v>1</v>
      </c>
      <c r="E165" s="309" t="s">
        <v>32</v>
      </c>
      <c r="F165" s="315">
        <v>294500</v>
      </c>
      <c r="G165" s="123">
        <v>2</v>
      </c>
      <c r="H165" s="86">
        <f t="shared" si="388"/>
        <v>589000</v>
      </c>
      <c r="I165" s="86"/>
      <c r="J165" s="86"/>
      <c r="K165" s="279">
        <f t="shared" si="412"/>
        <v>0</v>
      </c>
      <c r="L165" s="86">
        <f t="shared" si="389"/>
        <v>0</v>
      </c>
      <c r="M165" s="277">
        <f t="shared" si="341"/>
        <v>0</v>
      </c>
      <c r="N165" s="277">
        <f t="shared" si="390"/>
        <v>0</v>
      </c>
      <c r="O165" s="278" t="str">
        <f t="shared" si="342"/>
        <v>NO OFERTADO</v>
      </c>
      <c r="P165" s="278"/>
      <c r="Q165" s="278" t="s">
        <v>743</v>
      </c>
      <c r="R165" s="278"/>
      <c r="S165" s="284"/>
      <c r="T165" s="279"/>
      <c r="U165" s="86"/>
      <c r="V165" s="277">
        <f t="shared" si="343"/>
        <v>0</v>
      </c>
      <c r="W165" s="277">
        <f t="shared" si="391"/>
        <v>0</v>
      </c>
      <c r="X165" s="278" t="str">
        <f t="shared" si="344"/>
        <v>NO OFERTADO</v>
      </c>
      <c r="Y165" s="278">
        <v>0</v>
      </c>
      <c r="Z165" s="314" t="s">
        <v>743</v>
      </c>
      <c r="AA165" s="311"/>
      <c r="AB165" s="86"/>
      <c r="AC165" s="276"/>
      <c r="AD165" s="86">
        <f t="shared" si="401"/>
        <v>0</v>
      </c>
      <c r="AE165" s="277">
        <f t="shared" si="296"/>
        <v>0</v>
      </c>
      <c r="AF165" s="277">
        <f t="shared" si="345"/>
        <v>0</v>
      </c>
      <c r="AG165" s="278" t="str">
        <f t="shared" si="346"/>
        <v>NO OFERTADO</v>
      </c>
      <c r="AH165" s="278"/>
      <c r="AI165" s="278" t="s">
        <v>743</v>
      </c>
      <c r="AJ165" s="86"/>
      <c r="AK165" s="86"/>
      <c r="AL165" s="279"/>
      <c r="AM165" s="86">
        <f t="shared" si="392"/>
        <v>0</v>
      </c>
      <c r="AN165" s="277">
        <f t="shared" si="347"/>
        <v>0</v>
      </c>
      <c r="AO165" s="277">
        <f t="shared" si="348"/>
        <v>0</v>
      </c>
      <c r="AP165" s="278" t="str">
        <f t="shared" si="349"/>
        <v>NO OFERTADO</v>
      </c>
      <c r="AQ165" s="278"/>
      <c r="AR165" s="278" t="s">
        <v>743</v>
      </c>
      <c r="AS165" s="86"/>
      <c r="AT165" s="86"/>
      <c r="AU165" s="276"/>
      <c r="AV165" s="86">
        <f t="shared" si="433"/>
        <v>0</v>
      </c>
      <c r="AW165" s="277">
        <f t="shared" si="350"/>
        <v>0</v>
      </c>
      <c r="AX165" s="277">
        <f t="shared" si="402"/>
        <v>0</v>
      </c>
      <c r="AY165" s="278" t="str">
        <f t="shared" si="351"/>
        <v>NO OFERTADO</v>
      </c>
      <c r="AZ165" s="278"/>
      <c r="BA165" s="278" t="s">
        <v>743</v>
      </c>
      <c r="BB165" s="86"/>
      <c r="BC165" s="86"/>
      <c r="BD165" s="279"/>
      <c r="BE165" s="86">
        <f t="shared" si="393"/>
        <v>0</v>
      </c>
      <c r="BF165" s="277">
        <f t="shared" si="352"/>
        <v>0</v>
      </c>
      <c r="BG165" s="277">
        <f t="shared" si="394"/>
        <v>0</v>
      </c>
      <c r="BH165" s="278" t="str">
        <f t="shared" si="353"/>
        <v>NO OFERTADO</v>
      </c>
      <c r="BI165" s="278">
        <v>0</v>
      </c>
      <c r="BJ165" s="278" t="s">
        <v>743</v>
      </c>
      <c r="BK165" s="86"/>
      <c r="BL165" s="86"/>
      <c r="BM165" s="276"/>
      <c r="BN165" s="280">
        <f t="shared" si="434"/>
        <v>0</v>
      </c>
      <c r="BO165" s="281">
        <f t="shared" si="354"/>
        <v>0</v>
      </c>
      <c r="BP165" s="281">
        <f t="shared" si="355"/>
        <v>0</v>
      </c>
      <c r="BQ165" s="278" t="str">
        <f t="shared" si="331"/>
        <v>NO OFERTADO</v>
      </c>
      <c r="BR165" s="278">
        <f>VLOOKUP(B165,'[1]ANEXO TECNICO'!$B$3:$P$334,15,0)</f>
        <v>0</v>
      </c>
      <c r="BS165" s="278" t="s">
        <v>743</v>
      </c>
      <c r="BT165" s="280"/>
      <c r="BU165" s="280"/>
      <c r="BV165" s="282"/>
      <c r="BW165" s="280"/>
      <c r="BX165" s="277">
        <v>0</v>
      </c>
      <c r="BY165" s="277">
        <f t="shared" si="356"/>
        <v>0</v>
      </c>
      <c r="BZ165" s="278" t="str">
        <f t="shared" si="357"/>
        <v>NO OFERTADO</v>
      </c>
      <c r="CA165" s="278"/>
      <c r="CB165" s="278" t="s">
        <v>743</v>
      </c>
      <c r="CC165" s="283"/>
      <c r="CD165" s="283"/>
      <c r="CE165" s="276"/>
      <c r="CF165" s="86">
        <f t="shared" si="435"/>
        <v>0</v>
      </c>
      <c r="CG165" s="277">
        <f t="shared" si="395"/>
        <v>0</v>
      </c>
      <c r="CH165" s="277">
        <f t="shared" si="358"/>
        <v>0</v>
      </c>
      <c r="CI165" s="278" t="str">
        <f t="shared" si="359"/>
        <v>NO OFERTADO</v>
      </c>
      <c r="CJ165" s="278"/>
      <c r="CK165" s="278" t="s">
        <v>743</v>
      </c>
      <c r="CL165" s="86"/>
      <c r="CM165" s="86"/>
      <c r="CN165" s="276"/>
      <c r="CO165" s="86">
        <f t="shared" si="436"/>
        <v>0</v>
      </c>
      <c r="CP165" s="277">
        <f t="shared" si="360"/>
        <v>0</v>
      </c>
      <c r="CQ165" s="277">
        <f t="shared" si="361"/>
        <v>0</v>
      </c>
      <c r="CR165" s="278" t="str">
        <f t="shared" si="362"/>
        <v>NO OFERTADO</v>
      </c>
      <c r="CS165" s="278"/>
      <c r="CT165" s="278" t="s">
        <v>743</v>
      </c>
      <c r="CU165" s="86"/>
      <c r="CV165" s="280"/>
      <c r="CW165" s="282"/>
      <c r="CX165" s="280">
        <f t="shared" si="437"/>
        <v>0</v>
      </c>
      <c r="CY165" s="281">
        <f t="shared" si="363"/>
        <v>0</v>
      </c>
      <c r="CZ165" s="281">
        <f t="shared" si="364"/>
        <v>0</v>
      </c>
      <c r="DA165" s="278" t="str">
        <f t="shared" si="365"/>
        <v>NO OFERTADO</v>
      </c>
      <c r="DB165" s="278"/>
      <c r="DC165" s="278" t="s">
        <v>743</v>
      </c>
      <c r="DD165" s="86"/>
      <c r="DE165" s="86"/>
      <c r="DF165" s="276"/>
      <c r="DG165" s="86">
        <f t="shared" si="438"/>
        <v>0</v>
      </c>
      <c r="DH165" s="277">
        <f t="shared" si="366"/>
        <v>0</v>
      </c>
      <c r="DI165" s="277">
        <f t="shared" si="396"/>
        <v>0</v>
      </c>
      <c r="DJ165" s="278" t="str">
        <f t="shared" si="397"/>
        <v>NO OFERTADO</v>
      </c>
      <c r="DK165" s="278"/>
      <c r="DL165" s="278" t="s">
        <v>743</v>
      </c>
      <c r="DM165" s="86"/>
      <c r="DN165" s="86"/>
      <c r="DO165" s="276"/>
      <c r="DP165" s="86">
        <v>0</v>
      </c>
      <c r="DQ165" s="277">
        <f t="shared" si="367"/>
        <v>0</v>
      </c>
      <c r="DR165" s="277">
        <f t="shared" si="368"/>
        <v>0</v>
      </c>
      <c r="DS165" s="278" t="str">
        <f t="shared" si="369"/>
        <v>NO OFERTADO</v>
      </c>
      <c r="DT165" s="278"/>
      <c r="DU165" s="278" t="s">
        <v>743</v>
      </c>
      <c r="DV165" s="86"/>
      <c r="DW165" s="86"/>
      <c r="DX165" s="279"/>
      <c r="DY165" s="86">
        <f t="shared" si="439"/>
        <v>0</v>
      </c>
      <c r="DZ165" s="277">
        <f t="shared" si="370"/>
        <v>0</v>
      </c>
      <c r="EA165" s="277">
        <f t="shared" si="398"/>
        <v>0</v>
      </c>
      <c r="EB165" s="278" t="str">
        <f t="shared" si="371"/>
        <v>NO OFERTADO</v>
      </c>
      <c r="EC165" s="278"/>
      <c r="ED165" s="278" t="s">
        <v>743</v>
      </c>
      <c r="EE165" s="86" t="s">
        <v>953</v>
      </c>
      <c r="EF165" s="86">
        <v>0</v>
      </c>
      <c r="EG165" s="279">
        <v>0</v>
      </c>
      <c r="EH165" s="86">
        <f t="shared" si="440"/>
        <v>0</v>
      </c>
      <c r="EI165" s="277">
        <f t="shared" si="372"/>
        <v>0</v>
      </c>
      <c r="EJ165" s="277">
        <f t="shared" si="400"/>
        <v>0</v>
      </c>
      <c r="EK165" s="278" t="str">
        <f t="shared" si="373"/>
        <v>NO OFERTADO</v>
      </c>
      <c r="EL165" s="278" t="s">
        <v>978</v>
      </c>
      <c r="EM165" s="278" t="s">
        <v>743</v>
      </c>
      <c r="EN165" s="86"/>
      <c r="EO165" s="86"/>
      <c r="EP165" s="276"/>
      <c r="EQ165" s="86">
        <v>0</v>
      </c>
      <c r="ER165" s="277">
        <f t="shared" si="374"/>
        <v>0</v>
      </c>
      <c r="ES165" s="277">
        <f t="shared" si="375"/>
        <v>0</v>
      </c>
      <c r="ET165" s="278" t="str">
        <f t="shared" si="376"/>
        <v>NO OFERTADO</v>
      </c>
      <c r="EU165" s="278"/>
      <c r="EV165" s="278" t="s">
        <v>743</v>
      </c>
      <c r="EW165" s="86">
        <v>0</v>
      </c>
      <c r="EX165" s="86">
        <v>0</v>
      </c>
      <c r="EY165" s="276">
        <v>0</v>
      </c>
      <c r="EZ165" s="86">
        <v>0</v>
      </c>
      <c r="FA165" s="277">
        <f t="shared" si="377"/>
        <v>0</v>
      </c>
      <c r="FB165" s="277">
        <f t="shared" si="378"/>
        <v>0</v>
      </c>
      <c r="FC165" s="278" t="str">
        <f t="shared" si="379"/>
        <v>NO OFERTADO</v>
      </c>
      <c r="FD165" s="278"/>
      <c r="FE165" s="278" t="s">
        <v>743</v>
      </c>
      <c r="FF165" s="86">
        <v>0</v>
      </c>
      <c r="FG165" s="86"/>
      <c r="FH165" s="279">
        <v>0</v>
      </c>
      <c r="FI165" s="86">
        <v>0</v>
      </c>
      <c r="FJ165" s="277">
        <f t="shared" si="380"/>
        <v>0</v>
      </c>
      <c r="FK165" s="277">
        <f t="shared" si="399"/>
        <v>0</v>
      </c>
      <c r="FL165" s="278" t="str">
        <f t="shared" si="381"/>
        <v>NO OFERTADO</v>
      </c>
      <c r="FM165" s="278"/>
      <c r="FN165" s="278" t="s">
        <v>743</v>
      </c>
      <c r="FO165" s="86"/>
      <c r="FP165" s="86"/>
      <c r="FQ165" s="279"/>
      <c r="FR165" s="86">
        <f t="shared" si="441"/>
        <v>0</v>
      </c>
      <c r="FS165" s="277">
        <f t="shared" si="382"/>
        <v>0</v>
      </c>
      <c r="FT165" s="277">
        <f t="shared" si="383"/>
        <v>0</v>
      </c>
      <c r="FU165" s="278" t="str">
        <f t="shared" si="384"/>
        <v>NO OFERTADO</v>
      </c>
      <c r="FV165" s="278">
        <v>0</v>
      </c>
      <c r="FW165" s="278" t="s">
        <v>743</v>
      </c>
      <c r="FX165" s="86"/>
      <c r="FY165" s="86"/>
      <c r="FZ165" s="279"/>
      <c r="GA165" s="86"/>
      <c r="GB165" s="277">
        <f t="shared" si="385"/>
        <v>0</v>
      </c>
      <c r="GC165" s="277">
        <f t="shared" si="386"/>
        <v>0</v>
      </c>
      <c r="GD165" s="278" t="str">
        <f t="shared" si="387"/>
        <v>NO OFERTADO</v>
      </c>
      <c r="GE165" s="278"/>
      <c r="GF165" s="278" t="s">
        <v>743</v>
      </c>
      <c r="GG165" s="25"/>
    </row>
    <row r="166" spans="1:189" s="19" customFormat="1" x14ac:dyDescent="0.2">
      <c r="A166" s="290">
        <v>157</v>
      </c>
      <c r="B166" s="78" t="s">
        <v>204</v>
      </c>
      <c r="C166" s="77" t="s">
        <v>536</v>
      </c>
      <c r="D166" s="123">
        <v>1</v>
      </c>
      <c r="E166" s="309" t="s">
        <v>32</v>
      </c>
      <c r="F166" s="315">
        <v>294500</v>
      </c>
      <c r="G166" s="123">
        <v>1</v>
      </c>
      <c r="H166" s="86">
        <f t="shared" si="388"/>
        <v>294500</v>
      </c>
      <c r="I166" s="86"/>
      <c r="J166" s="86"/>
      <c r="K166" s="279">
        <f t="shared" si="412"/>
        <v>0</v>
      </c>
      <c r="L166" s="86">
        <f t="shared" si="389"/>
        <v>0</v>
      </c>
      <c r="M166" s="277">
        <f t="shared" si="341"/>
        <v>0</v>
      </c>
      <c r="N166" s="277">
        <f t="shared" si="390"/>
        <v>0</v>
      </c>
      <c r="O166" s="278" t="str">
        <f t="shared" si="342"/>
        <v>NO OFERTADO</v>
      </c>
      <c r="P166" s="278"/>
      <c r="Q166" s="278" t="s">
        <v>743</v>
      </c>
      <c r="R166" s="278"/>
      <c r="S166" s="284"/>
      <c r="T166" s="279"/>
      <c r="U166" s="86"/>
      <c r="V166" s="277">
        <f t="shared" si="343"/>
        <v>0</v>
      </c>
      <c r="W166" s="277">
        <f t="shared" si="391"/>
        <v>0</v>
      </c>
      <c r="X166" s="278" t="str">
        <f t="shared" si="344"/>
        <v>NO OFERTADO</v>
      </c>
      <c r="Y166" s="278">
        <v>0</v>
      </c>
      <c r="Z166" s="314" t="s">
        <v>743</v>
      </c>
      <c r="AA166" s="311"/>
      <c r="AB166" s="86"/>
      <c r="AC166" s="276"/>
      <c r="AD166" s="86">
        <f t="shared" si="401"/>
        <v>0</v>
      </c>
      <c r="AE166" s="277">
        <f t="shared" si="296"/>
        <v>0</v>
      </c>
      <c r="AF166" s="277">
        <f t="shared" si="345"/>
        <v>0</v>
      </c>
      <c r="AG166" s="278" t="str">
        <f t="shared" si="346"/>
        <v>NO OFERTADO</v>
      </c>
      <c r="AH166" s="278"/>
      <c r="AI166" s="278" t="s">
        <v>743</v>
      </c>
      <c r="AJ166" s="86"/>
      <c r="AK166" s="86"/>
      <c r="AL166" s="279"/>
      <c r="AM166" s="86">
        <f t="shared" si="392"/>
        <v>0</v>
      </c>
      <c r="AN166" s="277">
        <f t="shared" si="347"/>
        <v>0</v>
      </c>
      <c r="AO166" s="277">
        <f t="shared" si="348"/>
        <v>0</v>
      </c>
      <c r="AP166" s="278" t="str">
        <f t="shared" si="349"/>
        <v>NO OFERTADO</v>
      </c>
      <c r="AQ166" s="278"/>
      <c r="AR166" s="278" t="s">
        <v>743</v>
      </c>
      <c r="AS166" s="86"/>
      <c r="AT166" s="86"/>
      <c r="AU166" s="276"/>
      <c r="AV166" s="86">
        <f t="shared" si="433"/>
        <v>0</v>
      </c>
      <c r="AW166" s="277">
        <f t="shared" si="350"/>
        <v>0</v>
      </c>
      <c r="AX166" s="277">
        <f t="shared" si="402"/>
        <v>0</v>
      </c>
      <c r="AY166" s="278" t="str">
        <f t="shared" si="351"/>
        <v>NO OFERTADO</v>
      </c>
      <c r="AZ166" s="278"/>
      <c r="BA166" s="278" t="s">
        <v>743</v>
      </c>
      <c r="BB166" s="86"/>
      <c r="BC166" s="86"/>
      <c r="BD166" s="279"/>
      <c r="BE166" s="86">
        <f t="shared" si="393"/>
        <v>0</v>
      </c>
      <c r="BF166" s="277">
        <f t="shared" si="352"/>
        <v>0</v>
      </c>
      <c r="BG166" s="277">
        <f t="shared" si="394"/>
        <v>0</v>
      </c>
      <c r="BH166" s="278" t="str">
        <f t="shared" si="353"/>
        <v>NO OFERTADO</v>
      </c>
      <c r="BI166" s="278">
        <v>0</v>
      </c>
      <c r="BJ166" s="278" t="s">
        <v>743</v>
      </c>
      <c r="BK166" s="86"/>
      <c r="BL166" s="86"/>
      <c r="BM166" s="276"/>
      <c r="BN166" s="280">
        <f t="shared" si="434"/>
        <v>0</v>
      </c>
      <c r="BO166" s="281">
        <f t="shared" si="354"/>
        <v>0</v>
      </c>
      <c r="BP166" s="281">
        <f t="shared" si="355"/>
        <v>0</v>
      </c>
      <c r="BQ166" s="278" t="str">
        <f t="shared" si="331"/>
        <v>NO OFERTADO</v>
      </c>
      <c r="BR166" s="278">
        <f>VLOOKUP(B166,'[1]ANEXO TECNICO'!$B$3:$P$334,15,0)</f>
        <v>0</v>
      </c>
      <c r="BS166" s="278" t="s">
        <v>743</v>
      </c>
      <c r="BT166" s="280"/>
      <c r="BU166" s="280"/>
      <c r="BV166" s="282"/>
      <c r="BW166" s="280"/>
      <c r="BX166" s="277">
        <v>0</v>
      </c>
      <c r="BY166" s="277">
        <f t="shared" si="356"/>
        <v>0</v>
      </c>
      <c r="BZ166" s="278" t="str">
        <f t="shared" si="357"/>
        <v>NO OFERTADO</v>
      </c>
      <c r="CA166" s="278"/>
      <c r="CB166" s="278" t="s">
        <v>743</v>
      </c>
      <c r="CC166" s="283"/>
      <c r="CD166" s="283"/>
      <c r="CE166" s="276"/>
      <c r="CF166" s="86">
        <f t="shared" si="435"/>
        <v>0</v>
      </c>
      <c r="CG166" s="277">
        <f t="shared" si="395"/>
        <v>0</v>
      </c>
      <c r="CH166" s="277">
        <f t="shared" si="358"/>
        <v>0</v>
      </c>
      <c r="CI166" s="278" t="str">
        <f t="shared" si="359"/>
        <v>NO OFERTADO</v>
      </c>
      <c r="CJ166" s="278"/>
      <c r="CK166" s="278" t="s">
        <v>743</v>
      </c>
      <c r="CL166" s="86"/>
      <c r="CM166" s="86"/>
      <c r="CN166" s="276"/>
      <c r="CO166" s="86">
        <f t="shared" si="436"/>
        <v>0</v>
      </c>
      <c r="CP166" s="277">
        <f t="shared" si="360"/>
        <v>0</v>
      </c>
      <c r="CQ166" s="277">
        <f t="shared" si="361"/>
        <v>0</v>
      </c>
      <c r="CR166" s="278" t="str">
        <f t="shared" si="362"/>
        <v>NO OFERTADO</v>
      </c>
      <c r="CS166" s="278"/>
      <c r="CT166" s="278" t="s">
        <v>743</v>
      </c>
      <c r="CU166" s="86"/>
      <c r="CV166" s="280"/>
      <c r="CW166" s="282"/>
      <c r="CX166" s="280">
        <f t="shared" si="437"/>
        <v>0</v>
      </c>
      <c r="CY166" s="281">
        <f t="shared" si="363"/>
        <v>0</v>
      </c>
      <c r="CZ166" s="281">
        <f t="shared" si="364"/>
        <v>0</v>
      </c>
      <c r="DA166" s="278" t="str">
        <f t="shared" si="365"/>
        <v>NO OFERTADO</v>
      </c>
      <c r="DB166" s="278"/>
      <c r="DC166" s="278" t="s">
        <v>743</v>
      </c>
      <c r="DD166" s="86"/>
      <c r="DE166" s="86"/>
      <c r="DF166" s="276"/>
      <c r="DG166" s="86">
        <f t="shared" si="438"/>
        <v>0</v>
      </c>
      <c r="DH166" s="277">
        <f t="shared" si="366"/>
        <v>0</v>
      </c>
      <c r="DI166" s="277">
        <f t="shared" si="396"/>
        <v>0</v>
      </c>
      <c r="DJ166" s="278" t="str">
        <f t="shared" si="397"/>
        <v>NO OFERTADO</v>
      </c>
      <c r="DK166" s="278"/>
      <c r="DL166" s="278" t="s">
        <v>743</v>
      </c>
      <c r="DM166" s="86"/>
      <c r="DN166" s="86"/>
      <c r="DO166" s="276"/>
      <c r="DP166" s="86">
        <v>0</v>
      </c>
      <c r="DQ166" s="277">
        <f t="shared" si="367"/>
        <v>0</v>
      </c>
      <c r="DR166" s="277">
        <f t="shared" si="368"/>
        <v>0</v>
      </c>
      <c r="DS166" s="278" t="str">
        <f t="shared" si="369"/>
        <v>NO OFERTADO</v>
      </c>
      <c r="DT166" s="278"/>
      <c r="DU166" s="278" t="s">
        <v>743</v>
      </c>
      <c r="DV166" s="86"/>
      <c r="DW166" s="86"/>
      <c r="DX166" s="279"/>
      <c r="DY166" s="86">
        <f t="shared" si="439"/>
        <v>0</v>
      </c>
      <c r="DZ166" s="277">
        <f t="shared" si="370"/>
        <v>0</v>
      </c>
      <c r="EA166" s="277">
        <f t="shared" si="398"/>
        <v>0</v>
      </c>
      <c r="EB166" s="278" t="str">
        <f t="shared" si="371"/>
        <v>NO OFERTADO</v>
      </c>
      <c r="EC166" s="278"/>
      <c r="ED166" s="278" t="s">
        <v>743</v>
      </c>
      <c r="EE166" s="86" t="s">
        <v>953</v>
      </c>
      <c r="EF166" s="86">
        <v>0</v>
      </c>
      <c r="EG166" s="279">
        <v>0</v>
      </c>
      <c r="EH166" s="86">
        <f t="shared" si="440"/>
        <v>0</v>
      </c>
      <c r="EI166" s="277">
        <f t="shared" si="372"/>
        <v>0</v>
      </c>
      <c r="EJ166" s="277">
        <f t="shared" si="400"/>
        <v>0</v>
      </c>
      <c r="EK166" s="278" t="str">
        <f t="shared" si="373"/>
        <v>NO OFERTADO</v>
      </c>
      <c r="EL166" s="278" t="s">
        <v>978</v>
      </c>
      <c r="EM166" s="278" t="s">
        <v>743</v>
      </c>
      <c r="EN166" s="86"/>
      <c r="EO166" s="86"/>
      <c r="EP166" s="276"/>
      <c r="EQ166" s="86">
        <v>0</v>
      </c>
      <c r="ER166" s="277">
        <f t="shared" si="374"/>
        <v>0</v>
      </c>
      <c r="ES166" s="277">
        <f t="shared" si="375"/>
        <v>0</v>
      </c>
      <c r="ET166" s="278" t="str">
        <f t="shared" si="376"/>
        <v>NO OFERTADO</v>
      </c>
      <c r="EU166" s="278"/>
      <c r="EV166" s="278" t="s">
        <v>743</v>
      </c>
      <c r="EW166" s="86">
        <v>0</v>
      </c>
      <c r="EX166" s="86">
        <v>0</v>
      </c>
      <c r="EY166" s="276">
        <v>0</v>
      </c>
      <c r="EZ166" s="86">
        <v>0</v>
      </c>
      <c r="FA166" s="277">
        <f t="shared" si="377"/>
        <v>0</v>
      </c>
      <c r="FB166" s="277">
        <f t="shared" si="378"/>
        <v>0</v>
      </c>
      <c r="FC166" s="278" t="str">
        <f t="shared" si="379"/>
        <v>NO OFERTADO</v>
      </c>
      <c r="FD166" s="278"/>
      <c r="FE166" s="278" t="s">
        <v>743</v>
      </c>
      <c r="FF166" s="86">
        <v>0</v>
      </c>
      <c r="FG166" s="86"/>
      <c r="FH166" s="279">
        <v>0</v>
      </c>
      <c r="FI166" s="86">
        <v>0</v>
      </c>
      <c r="FJ166" s="277">
        <f t="shared" si="380"/>
        <v>0</v>
      </c>
      <c r="FK166" s="277">
        <f t="shared" si="399"/>
        <v>0</v>
      </c>
      <c r="FL166" s="278" t="str">
        <f t="shared" si="381"/>
        <v>NO OFERTADO</v>
      </c>
      <c r="FM166" s="278"/>
      <c r="FN166" s="278" t="s">
        <v>743</v>
      </c>
      <c r="FO166" s="86"/>
      <c r="FP166" s="86"/>
      <c r="FQ166" s="279"/>
      <c r="FR166" s="86">
        <f t="shared" si="441"/>
        <v>0</v>
      </c>
      <c r="FS166" s="277">
        <f t="shared" si="382"/>
        <v>0</v>
      </c>
      <c r="FT166" s="277">
        <f t="shared" si="383"/>
        <v>0</v>
      </c>
      <c r="FU166" s="278" t="str">
        <f t="shared" si="384"/>
        <v>NO OFERTADO</v>
      </c>
      <c r="FV166" s="278">
        <v>0</v>
      </c>
      <c r="FW166" s="278" t="s">
        <v>743</v>
      </c>
      <c r="FX166" s="86"/>
      <c r="FY166" s="86"/>
      <c r="FZ166" s="279"/>
      <c r="GA166" s="86"/>
      <c r="GB166" s="277">
        <f t="shared" si="385"/>
        <v>0</v>
      </c>
      <c r="GC166" s="277">
        <f t="shared" si="386"/>
        <v>0</v>
      </c>
      <c r="GD166" s="278" t="str">
        <f t="shared" si="387"/>
        <v>NO OFERTADO</v>
      </c>
      <c r="GE166" s="278"/>
      <c r="GF166" s="278" t="s">
        <v>743</v>
      </c>
      <c r="GG166" s="25"/>
    </row>
    <row r="167" spans="1:189" s="19" customFormat="1" x14ac:dyDescent="0.2">
      <c r="A167" s="290">
        <v>158</v>
      </c>
      <c r="B167" s="78" t="s">
        <v>205</v>
      </c>
      <c r="C167" s="77" t="s">
        <v>537</v>
      </c>
      <c r="D167" s="123">
        <v>1</v>
      </c>
      <c r="E167" s="309" t="s">
        <v>32</v>
      </c>
      <c r="F167" s="315">
        <v>294500</v>
      </c>
      <c r="G167" s="123">
        <v>1</v>
      </c>
      <c r="H167" s="86">
        <f t="shared" si="388"/>
        <v>294500</v>
      </c>
      <c r="I167" s="86"/>
      <c r="J167" s="86"/>
      <c r="K167" s="279">
        <f t="shared" si="412"/>
        <v>0</v>
      </c>
      <c r="L167" s="86">
        <f t="shared" si="389"/>
        <v>0</v>
      </c>
      <c r="M167" s="277">
        <f t="shared" si="341"/>
        <v>0</v>
      </c>
      <c r="N167" s="277">
        <f t="shared" si="390"/>
        <v>0</v>
      </c>
      <c r="O167" s="278" t="str">
        <f t="shared" si="342"/>
        <v>NO OFERTADO</v>
      </c>
      <c r="P167" s="278"/>
      <c r="Q167" s="278" t="s">
        <v>743</v>
      </c>
      <c r="R167" s="278"/>
      <c r="S167" s="284"/>
      <c r="T167" s="279"/>
      <c r="U167" s="86"/>
      <c r="V167" s="277">
        <f t="shared" si="343"/>
        <v>0</v>
      </c>
      <c r="W167" s="277">
        <f t="shared" si="391"/>
        <v>0</v>
      </c>
      <c r="X167" s="278" t="str">
        <f t="shared" si="344"/>
        <v>NO OFERTADO</v>
      </c>
      <c r="Y167" s="278">
        <v>0</v>
      </c>
      <c r="Z167" s="314" t="s">
        <v>743</v>
      </c>
      <c r="AA167" s="311"/>
      <c r="AB167" s="86"/>
      <c r="AC167" s="276"/>
      <c r="AD167" s="86">
        <f t="shared" si="401"/>
        <v>0</v>
      </c>
      <c r="AE167" s="277">
        <f t="shared" si="296"/>
        <v>0</v>
      </c>
      <c r="AF167" s="277">
        <f t="shared" si="345"/>
        <v>0</v>
      </c>
      <c r="AG167" s="278" t="str">
        <f t="shared" si="346"/>
        <v>NO OFERTADO</v>
      </c>
      <c r="AH167" s="278"/>
      <c r="AI167" s="278" t="s">
        <v>743</v>
      </c>
      <c r="AJ167" s="86"/>
      <c r="AK167" s="86"/>
      <c r="AL167" s="279"/>
      <c r="AM167" s="86">
        <f t="shared" si="392"/>
        <v>0</v>
      </c>
      <c r="AN167" s="277">
        <f t="shared" si="347"/>
        <v>0</v>
      </c>
      <c r="AO167" s="277">
        <f t="shared" si="348"/>
        <v>0</v>
      </c>
      <c r="AP167" s="278" t="str">
        <f t="shared" si="349"/>
        <v>NO OFERTADO</v>
      </c>
      <c r="AQ167" s="278"/>
      <c r="AR167" s="278" t="s">
        <v>743</v>
      </c>
      <c r="AS167" s="86"/>
      <c r="AT167" s="86"/>
      <c r="AU167" s="276"/>
      <c r="AV167" s="86">
        <f t="shared" si="433"/>
        <v>0</v>
      </c>
      <c r="AW167" s="277">
        <f t="shared" si="350"/>
        <v>0</v>
      </c>
      <c r="AX167" s="277">
        <f t="shared" si="402"/>
        <v>0</v>
      </c>
      <c r="AY167" s="278" t="str">
        <f t="shared" si="351"/>
        <v>NO OFERTADO</v>
      </c>
      <c r="AZ167" s="278"/>
      <c r="BA167" s="278" t="s">
        <v>743</v>
      </c>
      <c r="BB167" s="86"/>
      <c r="BC167" s="86"/>
      <c r="BD167" s="279"/>
      <c r="BE167" s="86">
        <f t="shared" si="393"/>
        <v>0</v>
      </c>
      <c r="BF167" s="277">
        <f t="shared" si="352"/>
        <v>0</v>
      </c>
      <c r="BG167" s="277">
        <f t="shared" si="394"/>
        <v>0</v>
      </c>
      <c r="BH167" s="278" t="str">
        <f t="shared" si="353"/>
        <v>NO OFERTADO</v>
      </c>
      <c r="BI167" s="278">
        <v>0</v>
      </c>
      <c r="BJ167" s="278" t="s">
        <v>743</v>
      </c>
      <c r="BK167" s="86"/>
      <c r="BL167" s="86"/>
      <c r="BM167" s="276"/>
      <c r="BN167" s="280">
        <f t="shared" si="434"/>
        <v>0</v>
      </c>
      <c r="BO167" s="281">
        <f t="shared" si="354"/>
        <v>0</v>
      </c>
      <c r="BP167" s="281">
        <f t="shared" si="355"/>
        <v>0</v>
      </c>
      <c r="BQ167" s="278" t="str">
        <f t="shared" si="331"/>
        <v>NO OFERTADO</v>
      </c>
      <c r="BR167" s="278">
        <f>VLOOKUP(B167,'[1]ANEXO TECNICO'!$B$3:$P$334,15,0)</f>
        <v>0</v>
      </c>
      <c r="BS167" s="278" t="s">
        <v>743</v>
      </c>
      <c r="BT167" s="280"/>
      <c r="BU167" s="280"/>
      <c r="BV167" s="282"/>
      <c r="BW167" s="280"/>
      <c r="BX167" s="277">
        <v>0</v>
      </c>
      <c r="BY167" s="277">
        <f t="shared" si="356"/>
        <v>0</v>
      </c>
      <c r="BZ167" s="278" t="str">
        <f t="shared" si="357"/>
        <v>NO OFERTADO</v>
      </c>
      <c r="CA167" s="278"/>
      <c r="CB167" s="278" t="s">
        <v>743</v>
      </c>
      <c r="CC167" s="283"/>
      <c r="CD167" s="283"/>
      <c r="CE167" s="276"/>
      <c r="CF167" s="86">
        <f t="shared" si="435"/>
        <v>0</v>
      </c>
      <c r="CG167" s="277">
        <f t="shared" si="395"/>
        <v>0</v>
      </c>
      <c r="CH167" s="277">
        <f t="shared" si="358"/>
        <v>0</v>
      </c>
      <c r="CI167" s="278" t="str">
        <f t="shared" si="359"/>
        <v>NO OFERTADO</v>
      </c>
      <c r="CJ167" s="278"/>
      <c r="CK167" s="278" t="s">
        <v>743</v>
      </c>
      <c r="CL167" s="86"/>
      <c r="CM167" s="86"/>
      <c r="CN167" s="276"/>
      <c r="CO167" s="86">
        <f t="shared" si="436"/>
        <v>0</v>
      </c>
      <c r="CP167" s="277">
        <f t="shared" si="360"/>
        <v>0</v>
      </c>
      <c r="CQ167" s="277">
        <f t="shared" si="361"/>
        <v>0</v>
      </c>
      <c r="CR167" s="278" t="str">
        <f t="shared" si="362"/>
        <v>NO OFERTADO</v>
      </c>
      <c r="CS167" s="278"/>
      <c r="CT167" s="278" t="s">
        <v>743</v>
      </c>
      <c r="CU167" s="86"/>
      <c r="CV167" s="280"/>
      <c r="CW167" s="282"/>
      <c r="CX167" s="280">
        <f t="shared" si="437"/>
        <v>0</v>
      </c>
      <c r="CY167" s="281">
        <f t="shared" si="363"/>
        <v>0</v>
      </c>
      <c r="CZ167" s="281">
        <f t="shared" si="364"/>
        <v>0</v>
      </c>
      <c r="DA167" s="278" t="str">
        <f t="shared" si="365"/>
        <v>NO OFERTADO</v>
      </c>
      <c r="DB167" s="278"/>
      <c r="DC167" s="278" t="s">
        <v>743</v>
      </c>
      <c r="DD167" s="86"/>
      <c r="DE167" s="86"/>
      <c r="DF167" s="276"/>
      <c r="DG167" s="86">
        <f t="shared" si="438"/>
        <v>0</v>
      </c>
      <c r="DH167" s="277">
        <f t="shared" si="366"/>
        <v>0</v>
      </c>
      <c r="DI167" s="277">
        <f t="shared" si="396"/>
        <v>0</v>
      </c>
      <c r="DJ167" s="278" t="str">
        <f t="shared" si="397"/>
        <v>NO OFERTADO</v>
      </c>
      <c r="DK167" s="278"/>
      <c r="DL167" s="278" t="s">
        <v>743</v>
      </c>
      <c r="DM167" s="86"/>
      <c r="DN167" s="86"/>
      <c r="DO167" s="276"/>
      <c r="DP167" s="86">
        <v>0</v>
      </c>
      <c r="DQ167" s="277">
        <f t="shared" si="367"/>
        <v>0</v>
      </c>
      <c r="DR167" s="277">
        <f t="shared" si="368"/>
        <v>0</v>
      </c>
      <c r="DS167" s="278" t="str">
        <f t="shared" si="369"/>
        <v>NO OFERTADO</v>
      </c>
      <c r="DT167" s="278"/>
      <c r="DU167" s="278" t="s">
        <v>743</v>
      </c>
      <c r="DV167" s="86"/>
      <c r="DW167" s="86"/>
      <c r="DX167" s="279"/>
      <c r="DY167" s="86">
        <f t="shared" si="439"/>
        <v>0</v>
      </c>
      <c r="DZ167" s="277">
        <f t="shared" si="370"/>
        <v>0</v>
      </c>
      <c r="EA167" s="277">
        <f t="shared" si="398"/>
        <v>0</v>
      </c>
      <c r="EB167" s="278" t="str">
        <f t="shared" si="371"/>
        <v>NO OFERTADO</v>
      </c>
      <c r="EC167" s="278"/>
      <c r="ED167" s="278" t="s">
        <v>743</v>
      </c>
      <c r="EE167" s="86" t="s">
        <v>953</v>
      </c>
      <c r="EF167" s="86">
        <v>0</v>
      </c>
      <c r="EG167" s="279">
        <v>0</v>
      </c>
      <c r="EH167" s="86">
        <f t="shared" si="440"/>
        <v>0</v>
      </c>
      <c r="EI167" s="277">
        <f t="shared" si="372"/>
        <v>0</v>
      </c>
      <c r="EJ167" s="277">
        <f t="shared" si="400"/>
        <v>0</v>
      </c>
      <c r="EK167" s="278" t="str">
        <f t="shared" si="373"/>
        <v>NO OFERTADO</v>
      </c>
      <c r="EL167" s="278" t="s">
        <v>978</v>
      </c>
      <c r="EM167" s="278" t="s">
        <v>743</v>
      </c>
      <c r="EN167" s="86"/>
      <c r="EO167" s="86"/>
      <c r="EP167" s="276"/>
      <c r="EQ167" s="86">
        <v>0</v>
      </c>
      <c r="ER167" s="277">
        <f t="shared" si="374"/>
        <v>0</v>
      </c>
      <c r="ES167" s="277">
        <f t="shared" si="375"/>
        <v>0</v>
      </c>
      <c r="ET167" s="278" t="str">
        <f t="shared" si="376"/>
        <v>NO OFERTADO</v>
      </c>
      <c r="EU167" s="278"/>
      <c r="EV167" s="278" t="s">
        <v>743</v>
      </c>
      <c r="EW167" s="86">
        <v>0</v>
      </c>
      <c r="EX167" s="86">
        <v>0</v>
      </c>
      <c r="EY167" s="276">
        <v>0</v>
      </c>
      <c r="EZ167" s="86">
        <v>0</v>
      </c>
      <c r="FA167" s="277">
        <f t="shared" si="377"/>
        <v>0</v>
      </c>
      <c r="FB167" s="277">
        <f t="shared" si="378"/>
        <v>0</v>
      </c>
      <c r="FC167" s="278" t="str">
        <f t="shared" si="379"/>
        <v>NO OFERTADO</v>
      </c>
      <c r="FD167" s="278"/>
      <c r="FE167" s="278" t="s">
        <v>743</v>
      </c>
      <c r="FF167" s="86">
        <v>0</v>
      </c>
      <c r="FG167" s="86"/>
      <c r="FH167" s="279">
        <v>0</v>
      </c>
      <c r="FI167" s="86">
        <v>0</v>
      </c>
      <c r="FJ167" s="277">
        <f t="shared" si="380"/>
        <v>0</v>
      </c>
      <c r="FK167" s="277">
        <f t="shared" si="399"/>
        <v>0</v>
      </c>
      <c r="FL167" s="278" t="str">
        <f t="shared" si="381"/>
        <v>NO OFERTADO</v>
      </c>
      <c r="FM167" s="278"/>
      <c r="FN167" s="278" t="s">
        <v>743</v>
      </c>
      <c r="FO167" s="86"/>
      <c r="FP167" s="86"/>
      <c r="FQ167" s="279"/>
      <c r="FR167" s="86">
        <f t="shared" si="441"/>
        <v>0</v>
      </c>
      <c r="FS167" s="277">
        <f t="shared" si="382"/>
        <v>0</v>
      </c>
      <c r="FT167" s="277">
        <f t="shared" si="383"/>
        <v>0</v>
      </c>
      <c r="FU167" s="278" t="str">
        <f t="shared" si="384"/>
        <v>NO OFERTADO</v>
      </c>
      <c r="FV167" s="278">
        <v>0</v>
      </c>
      <c r="FW167" s="278" t="s">
        <v>743</v>
      </c>
      <c r="FX167" s="86"/>
      <c r="FY167" s="86"/>
      <c r="FZ167" s="279"/>
      <c r="GA167" s="86"/>
      <c r="GB167" s="277">
        <f t="shared" si="385"/>
        <v>0</v>
      </c>
      <c r="GC167" s="277">
        <f t="shared" si="386"/>
        <v>0</v>
      </c>
      <c r="GD167" s="278" t="str">
        <f t="shared" si="387"/>
        <v>NO OFERTADO</v>
      </c>
      <c r="GE167" s="278"/>
      <c r="GF167" s="278" t="s">
        <v>743</v>
      </c>
      <c r="GG167" s="25"/>
    </row>
    <row r="168" spans="1:189" s="19" customFormat="1" ht="25.5" x14ac:dyDescent="0.2">
      <c r="A168" s="290">
        <v>159</v>
      </c>
      <c r="B168" s="78" t="s">
        <v>206</v>
      </c>
      <c r="C168" s="77" t="s">
        <v>538</v>
      </c>
      <c r="D168" s="123">
        <v>1</v>
      </c>
      <c r="E168" s="309" t="s">
        <v>32</v>
      </c>
      <c r="F168" s="315">
        <v>3050000</v>
      </c>
      <c r="G168" s="123">
        <v>5</v>
      </c>
      <c r="H168" s="86">
        <f t="shared" si="388"/>
        <v>15250000</v>
      </c>
      <c r="I168" s="86"/>
      <c r="J168" s="86"/>
      <c r="K168" s="279">
        <f t="shared" si="412"/>
        <v>0</v>
      </c>
      <c r="L168" s="86">
        <f t="shared" si="389"/>
        <v>0</v>
      </c>
      <c r="M168" s="277">
        <f t="shared" si="341"/>
        <v>0</v>
      </c>
      <c r="N168" s="277">
        <f t="shared" si="390"/>
        <v>0</v>
      </c>
      <c r="O168" s="278" t="str">
        <f t="shared" si="342"/>
        <v>NO OFERTADO</v>
      </c>
      <c r="P168" s="278"/>
      <c r="Q168" s="278" t="s">
        <v>743</v>
      </c>
      <c r="R168" s="278"/>
      <c r="S168" s="284"/>
      <c r="T168" s="279"/>
      <c r="U168" s="86"/>
      <c r="V168" s="277">
        <f t="shared" si="343"/>
        <v>0</v>
      </c>
      <c r="W168" s="277">
        <f t="shared" si="391"/>
        <v>0</v>
      </c>
      <c r="X168" s="278" t="str">
        <f t="shared" si="344"/>
        <v>NO OFERTADO</v>
      </c>
      <c r="Y168" s="278">
        <v>0</v>
      </c>
      <c r="Z168" s="314" t="s">
        <v>743</v>
      </c>
      <c r="AA168" s="311"/>
      <c r="AB168" s="86"/>
      <c r="AC168" s="276"/>
      <c r="AD168" s="86">
        <f t="shared" si="401"/>
        <v>0</v>
      </c>
      <c r="AE168" s="277">
        <f t="shared" si="296"/>
        <v>0</v>
      </c>
      <c r="AF168" s="277">
        <f t="shared" si="345"/>
        <v>0</v>
      </c>
      <c r="AG168" s="278" t="str">
        <f t="shared" si="346"/>
        <v>NO OFERTADO</v>
      </c>
      <c r="AH168" s="278"/>
      <c r="AI168" s="278" t="s">
        <v>743</v>
      </c>
      <c r="AJ168" s="86"/>
      <c r="AK168" s="86"/>
      <c r="AL168" s="279"/>
      <c r="AM168" s="86">
        <f t="shared" si="392"/>
        <v>0</v>
      </c>
      <c r="AN168" s="277">
        <f t="shared" si="347"/>
        <v>0</v>
      </c>
      <c r="AO168" s="277">
        <f t="shared" si="348"/>
        <v>0</v>
      </c>
      <c r="AP168" s="278" t="str">
        <f t="shared" si="349"/>
        <v>NO OFERTADO</v>
      </c>
      <c r="AQ168" s="278"/>
      <c r="AR168" s="278" t="s">
        <v>743</v>
      </c>
      <c r="AS168" s="86"/>
      <c r="AT168" s="86"/>
      <c r="AU168" s="276"/>
      <c r="AV168" s="86">
        <f t="shared" si="433"/>
        <v>0</v>
      </c>
      <c r="AW168" s="277">
        <f t="shared" si="350"/>
        <v>0</v>
      </c>
      <c r="AX168" s="277">
        <f t="shared" si="402"/>
        <v>0</v>
      </c>
      <c r="AY168" s="278" t="str">
        <f t="shared" si="351"/>
        <v>NO OFERTADO</v>
      </c>
      <c r="AZ168" s="278"/>
      <c r="BA168" s="278" t="s">
        <v>743</v>
      </c>
      <c r="BB168" s="86"/>
      <c r="BC168" s="86"/>
      <c r="BD168" s="279"/>
      <c r="BE168" s="86">
        <f t="shared" si="393"/>
        <v>0</v>
      </c>
      <c r="BF168" s="277">
        <f t="shared" si="352"/>
        <v>0</v>
      </c>
      <c r="BG168" s="277">
        <f t="shared" si="394"/>
        <v>0</v>
      </c>
      <c r="BH168" s="278" t="str">
        <f t="shared" si="353"/>
        <v>NO OFERTADO</v>
      </c>
      <c r="BI168" s="278">
        <v>0</v>
      </c>
      <c r="BJ168" s="278" t="s">
        <v>743</v>
      </c>
      <c r="BK168" s="86"/>
      <c r="BL168" s="86"/>
      <c r="BM168" s="276"/>
      <c r="BN168" s="280">
        <f t="shared" si="434"/>
        <v>0</v>
      </c>
      <c r="BO168" s="281">
        <f t="shared" si="354"/>
        <v>0</v>
      </c>
      <c r="BP168" s="281">
        <f t="shared" si="355"/>
        <v>0</v>
      </c>
      <c r="BQ168" s="278" t="str">
        <f t="shared" si="331"/>
        <v>NO OFERTADO</v>
      </c>
      <c r="BR168" s="278">
        <f>VLOOKUP(B168,'[1]ANEXO TECNICO'!$B$3:$P$334,15,0)</f>
        <v>0</v>
      </c>
      <c r="BS168" s="278" t="s">
        <v>743</v>
      </c>
      <c r="BT168" s="280"/>
      <c r="BU168" s="280"/>
      <c r="BV168" s="282"/>
      <c r="BW168" s="280"/>
      <c r="BX168" s="277">
        <v>0</v>
      </c>
      <c r="BY168" s="277">
        <f t="shared" si="356"/>
        <v>0</v>
      </c>
      <c r="BZ168" s="278" t="str">
        <f t="shared" si="357"/>
        <v>NO OFERTADO</v>
      </c>
      <c r="CA168" s="278"/>
      <c r="CB168" s="278" t="s">
        <v>743</v>
      </c>
      <c r="CC168" s="283"/>
      <c r="CD168" s="283"/>
      <c r="CE168" s="276"/>
      <c r="CF168" s="86">
        <f t="shared" si="435"/>
        <v>0</v>
      </c>
      <c r="CG168" s="277">
        <f t="shared" si="395"/>
        <v>0</v>
      </c>
      <c r="CH168" s="277">
        <f t="shared" si="358"/>
        <v>0</v>
      </c>
      <c r="CI168" s="278" t="str">
        <f t="shared" si="359"/>
        <v>NO OFERTADO</v>
      </c>
      <c r="CJ168" s="278"/>
      <c r="CK168" s="278" t="s">
        <v>743</v>
      </c>
      <c r="CL168" s="86"/>
      <c r="CM168" s="86"/>
      <c r="CN168" s="276"/>
      <c r="CO168" s="86">
        <f t="shared" si="436"/>
        <v>0</v>
      </c>
      <c r="CP168" s="277">
        <f t="shared" si="360"/>
        <v>0</v>
      </c>
      <c r="CQ168" s="277">
        <f t="shared" si="361"/>
        <v>0</v>
      </c>
      <c r="CR168" s="278" t="str">
        <f t="shared" si="362"/>
        <v>NO OFERTADO</v>
      </c>
      <c r="CS168" s="278"/>
      <c r="CT168" s="278" t="s">
        <v>743</v>
      </c>
      <c r="CU168" s="86"/>
      <c r="CV168" s="280"/>
      <c r="CW168" s="282"/>
      <c r="CX168" s="280">
        <f t="shared" si="437"/>
        <v>0</v>
      </c>
      <c r="CY168" s="281">
        <f t="shared" si="363"/>
        <v>0</v>
      </c>
      <c r="CZ168" s="281">
        <f t="shared" si="364"/>
        <v>0</v>
      </c>
      <c r="DA168" s="278" t="str">
        <f t="shared" si="365"/>
        <v>NO OFERTADO</v>
      </c>
      <c r="DB168" s="278"/>
      <c r="DC168" s="278" t="s">
        <v>743</v>
      </c>
      <c r="DD168" s="86"/>
      <c r="DE168" s="86"/>
      <c r="DF168" s="276"/>
      <c r="DG168" s="86">
        <f t="shared" si="438"/>
        <v>0</v>
      </c>
      <c r="DH168" s="277">
        <f t="shared" si="366"/>
        <v>0</v>
      </c>
      <c r="DI168" s="277">
        <f t="shared" si="396"/>
        <v>0</v>
      </c>
      <c r="DJ168" s="278" t="str">
        <f t="shared" si="397"/>
        <v>NO OFERTADO</v>
      </c>
      <c r="DK168" s="278"/>
      <c r="DL168" s="278" t="s">
        <v>743</v>
      </c>
      <c r="DM168" s="86"/>
      <c r="DN168" s="86"/>
      <c r="DO168" s="276"/>
      <c r="DP168" s="86">
        <v>0</v>
      </c>
      <c r="DQ168" s="277">
        <f t="shared" si="367"/>
        <v>0</v>
      </c>
      <c r="DR168" s="277">
        <f t="shared" si="368"/>
        <v>0</v>
      </c>
      <c r="DS168" s="278" t="str">
        <f t="shared" si="369"/>
        <v>NO OFERTADO</v>
      </c>
      <c r="DT168" s="278"/>
      <c r="DU168" s="278" t="s">
        <v>743</v>
      </c>
      <c r="DV168" s="86"/>
      <c r="DW168" s="86"/>
      <c r="DX168" s="279"/>
      <c r="DY168" s="86">
        <f t="shared" si="439"/>
        <v>0</v>
      </c>
      <c r="DZ168" s="277">
        <f t="shared" si="370"/>
        <v>0</v>
      </c>
      <c r="EA168" s="277">
        <f t="shared" si="398"/>
        <v>0</v>
      </c>
      <c r="EB168" s="278" t="str">
        <f t="shared" si="371"/>
        <v>NO OFERTADO</v>
      </c>
      <c r="EC168" s="278"/>
      <c r="ED168" s="278" t="s">
        <v>743</v>
      </c>
      <c r="EE168" s="86" t="s">
        <v>953</v>
      </c>
      <c r="EF168" s="86">
        <v>0</v>
      </c>
      <c r="EG168" s="279">
        <v>0</v>
      </c>
      <c r="EH168" s="86">
        <f t="shared" si="440"/>
        <v>0</v>
      </c>
      <c r="EI168" s="277">
        <f t="shared" si="372"/>
        <v>0</v>
      </c>
      <c r="EJ168" s="277">
        <f t="shared" si="400"/>
        <v>0</v>
      </c>
      <c r="EK168" s="278" t="str">
        <f t="shared" si="373"/>
        <v>NO OFERTADO</v>
      </c>
      <c r="EL168" s="278" t="s">
        <v>978</v>
      </c>
      <c r="EM168" s="278" t="s">
        <v>743</v>
      </c>
      <c r="EN168" s="86"/>
      <c r="EO168" s="86"/>
      <c r="EP168" s="276"/>
      <c r="EQ168" s="86">
        <v>0</v>
      </c>
      <c r="ER168" s="277">
        <f t="shared" si="374"/>
        <v>0</v>
      </c>
      <c r="ES168" s="277">
        <f t="shared" si="375"/>
        <v>0</v>
      </c>
      <c r="ET168" s="278" t="str">
        <f t="shared" si="376"/>
        <v>NO OFERTADO</v>
      </c>
      <c r="EU168" s="278"/>
      <c r="EV168" s="278" t="s">
        <v>743</v>
      </c>
      <c r="EW168" s="86">
        <v>0</v>
      </c>
      <c r="EX168" s="86">
        <v>0</v>
      </c>
      <c r="EY168" s="276">
        <v>0</v>
      </c>
      <c r="EZ168" s="86">
        <v>0</v>
      </c>
      <c r="FA168" s="277">
        <f t="shared" si="377"/>
        <v>0</v>
      </c>
      <c r="FB168" s="277">
        <f t="shared" si="378"/>
        <v>0</v>
      </c>
      <c r="FC168" s="278" t="str">
        <f t="shared" si="379"/>
        <v>NO OFERTADO</v>
      </c>
      <c r="FD168" s="278"/>
      <c r="FE168" s="278" t="s">
        <v>743</v>
      </c>
      <c r="FF168" s="86">
        <v>0</v>
      </c>
      <c r="FG168" s="86"/>
      <c r="FH168" s="279">
        <v>0</v>
      </c>
      <c r="FI168" s="86">
        <v>0</v>
      </c>
      <c r="FJ168" s="277">
        <f t="shared" si="380"/>
        <v>0</v>
      </c>
      <c r="FK168" s="277">
        <f t="shared" si="399"/>
        <v>0</v>
      </c>
      <c r="FL168" s="278" t="str">
        <f t="shared" si="381"/>
        <v>NO OFERTADO</v>
      </c>
      <c r="FM168" s="278"/>
      <c r="FN168" s="278" t="s">
        <v>743</v>
      </c>
      <c r="FO168" s="86"/>
      <c r="FP168" s="86"/>
      <c r="FQ168" s="279"/>
      <c r="FR168" s="86">
        <f t="shared" si="441"/>
        <v>0</v>
      </c>
      <c r="FS168" s="277">
        <f t="shared" si="382"/>
        <v>0</v>
      </c>
      <c r="FT168" s="277">
        <f t="shared" si="383"/>
        <v>0</v>
      </c>
      <c r="FU168" s="278" t="str">
        <f t="shared" si="384"/>
        <v>NO OFERTADO</v>
      </c>
      <c r="FV168" s="278">
        <v>0</v>
      </c>
      <c r="FW168" s="278" t="s">
        <v>743</v>
      </c>
      <c r="FX168" s="86"/>
      <c r="FY168" s="86"/>
      <c r="FZ168" s="279"/>
      <c r="GA168" s="86"/>
      <c r="GB168" s="277">
        <f t="shared" si="385"/>
        <v>0</v>
      </c>
      <c r="GC168" s="277">
        <f t="shared" si="386"/>
        <v>0</v>
      </c>
      <c r="GD168" s="278" t="str">
        <f t="shared" si="387"/>
        <v>NO OFERTADO</v>
      </c>
      <c r="GE168" s="278"/>
      <c r="GF168" s="278" t="s">
        <v>743</v>
      </c>
      <c r="GG168" s="25"/>
    </row>
    <row r="169" spans="1:189" s="19" customFormat="1" ht="25.5" x14ac:dyDescent="0.2">
      <c r="A169" s="290">
        <v>160</v>
      </c>
      <c r="B169" s="78" t="s">
        <v>207</v>
      </c>
      <c r="C169" s="77" t="s">
        <v>539</v>
      </c>
      <c r="D169" s="123">
        <v>1</v>
      </c>
      <c r="E169" s="309" t="s">
        <v>32</v>
      </c>
      <c r="F169" s="315">
        <v>3050000</v>
      </c>
      <c r="G169" s="123">
        <v>5</v>
      </c>
      <c r="H169" s="86">
        <f t="shared" si="388"/>
        <v>15250000</v>
      </c>
      <c r="I169" s="86"/>
      <c r="J169" s="86"/>
      <c r="K169" s="279">
        <f t="shared" si="412"/>
        <v>0</v>
      </c>
      <c r="L169" s="86">
        <f t="shared" si="389"/>
        <v>0</v>
      </c>
      <c r="M169" s="277">
        <f t="shared" si="341"/>
        <v>0</v>
      </c>
      <c r="N169" s="277">
        <f t="shared" si="390"/>
        <v>0</v>
      </c>
      <c r="O169" s="278" t="str">
        <f t="shared" si="342"/>
        <v>NO OFERTADO</v>
      </c>
      <c r="P169" s="278"/>
      <c r="Q169" s="278" t="s">
        <v>743</v>
      </c>
      <c r="R169" s="278"/>
      <c r="S169" s="284"/>
      <c r="T169" s="279"/>
      <c r="U169" s="86"/>
      <c r="V169" s="277">
        <f t="shared" si="343"/>
        <v>0</v>
      </c>
      <c r="W169" s="277">
        <f t="shared" si="391"/>
        <v>0</v>
      </c>
      <c r="X169" s="278" t="str">
        <f t="shared" si="344"/>
        <v>NO OFERTADO</v>
      </c>
      <c r="Y169" s="278">
        <v>0</v>
      </c>
      <c r="Z169" s="314" t="s">
        <v>743</v>
      </c>
      <c r="AA169" s="311"/>
      <c r="AB169" s="86"/>
      <c r="AC169" s="276"/>
      <c r="AD169" s="86">
        <f t="shared" si="401"/>
        <v>0</v>
      </c>
      <c r="AE169" s="277">
        <f t="shared" si="296"/>
        <v>0</v>
      </c>
      <c r="AF169" s="277">
        <f t="shared" si="345"/>
        <v>0</v>
      </c>
      <c r="AG169" s="278" t="str">
        <f t="shared" si="346"/>
        <v>NO OFERTADO</v>
      </c>
      <c r="AH169" s="278"/>
      <c r="AI169" s="278" t="s">
        <v>743</v>
      </c>
      <c r="AJ169" s="86"/>
      <c r="AK169" s="86"/>
      <c r="AL169" s="279"/>
      <c r="AM169" s="86">
        <f t="shared" si="392"/>
        <v>0</v>
      </c>
      <c r="AN169" s="277">
        <f t="shared" si="347"/>
        <v>0</v>
      </c>
      <c r="AO169" s="277">
        <f t="shared" si="348"/>
        <v>0</v>
      </c>
      <c r="AP169" s="278" t="str">
        <f t="shared" si="349"/>
        <v>NO OFERTADO</v>
      </c>
      <c r="AQ169" s="278"/>
      <c r="AR169" s="278" t="s">
        <v>743</v>
      </c>
      <c r="AS169" s="86"/>
      <c r="AT169" s="86"/>
      <c r="AU169" s="276"/>
      <c r="AV169" s="86">
        <f>+AT169+AU169</f>
        <v>0</v>
      </c>
      <c r="AW169" s="277">
        <f t="shared" si="350"/>
        <v>0</v>
      </c>
      <c r="AX169" s="277">
        <f t="shared" si="402"/>
        <v>0</v>
      </c>
      <c r="AY169" s="278" t="str">
        <f t="shared" si="351"/>
        <v>NO OFERTADO</v>
      </c>
      <c r="AZ169" s="278"/>
      <c r="BA169" s="278" t="s">
        <v>743</v>
      </c>
      <c r="BB169" s="86"/>
      <c r="BC169" s="86"/>
      <c r="BD169" s="279"/>
      <c r="BE169" s="86">
        <f t="shared" si="393"/>
        <v>0</v>
      </c>
      <c r="BF169" s="277">
        <f t="shared" si="352"/>
        <v>0</v>
      </c>
      <c r="BG169" s="277">
        <f t="shared" si="394"/>
        <v>0</v>
      </c>
      <c r="BH169" s="278" t="str">
        <f t="shared" si="353"/>
        <v>NO OFERTADO</v>
      </c>
      <c r="BI169" s="278">
        <v>0</v>
      </c>
      <c r="BJ169" s="278" t="s">
        <v>743</v>
      </c>
      <c r="BK169" s="86"/>
      <c r="BL169" s="86"/>
      <c r="BM169" s="279"/>
      <c r="BN169" s="280">
        <f>+BL169+BM169</f>
        <v>0</v>
      </c>
      <c r="BO169" s="281">
        <f t="shared" si="354"/>
        <v>0</v>
      </c>
      <c r="BP169" s="281">
        <f t="shared" si="355"/>
        <v>0</v>
      </c>
      <c r="BQ169" s="278" t="str">
        <f t="shared" si="331"/>
        <v>NO OFERTADO</v>
      </c>
      <c r="BR169" s="278">
        <f>VLOOKUP(B169,'[1]ANEXO TECNICO'!$B$3:$P$334,15,0)</f>
        <v>0</v>
      </c>
      <c r="BS169" s="278" t="s">
        <v>743</v>
      </c>
      <c r="BT169" s="280"/>
      <c r="BU169" s="280"/>
      <c r="BV169" s="288"/>
      <c r="BW169" s="280"/>
      <c r="BX169" s="277">
        <v>0</v>
      </c>
      <c r="BY169" s="277">
        <f t="shared" si="356"/>
        <v>0</v>
      </c>
      <c r="BZ169" s="278" t="str">
        <f t="shared" si="357"/>
        <v>NO OFERTADO</v>
      </c>
      <c r="CA169" s="278"/>
      <c r="CB169" s="278" t="s">
        <v>743</v>
      </c>
      <c r="CC169" s="283"/>
      <c r="CD169" s="283"/>
      <c r="CE169" s="279">
        <f>+CD169*0.19</f>
        <v>0</v>
      </c>
      <c r="CF169" s="86">
        <f>+CD169+CE169</f>
        <v>0</v>
      </c>
      <c r="CG169" s="277">
        <f t="shared" si="395"/>
        <v>0</v>
      </c>
      <c r="CH169" s="277">
        <f t="shared" si="358"/>
        <v>0</v>
      </c>
      <c r="CI169" s="278" t="str">
        <f t="shared" si="359"/>
        <v>NO OFERTADO</v>
      </c>
      <c r="CJ169" s="278"/>
      <c r="CK169" s="278" t="s">
        <v>743</v>
      </c>
      <c r="CL169" s="86"/>
      <c r="CM169" s="86"/>
      <c r="CN169" s="279"/>
      <c r="CO169" s="86">
        <f>+CM169+CN169</f>
        <v>0</v>
      </c>
      <c r="CP169" s="277">
        <f t="shared" si="360"/>
        <v>0</v>
      </c>
      <c r="CQ169" s="277">
        <f t="shared" si="361"/>
        <v>0</v>
      </c>
      <c r="CR169" s="278" t="str">
        <f t="shared" si="362"/>
        <v>NO OFERTADO</v>
      </c>
      <c r="CS169" s="278"/>
      <c r="CT169" s="278" t="s">
        <v>743</v>
      </c>
      <c r="CU169" s="86"/>
      <c r="CV169" s="280"/>
      <c r="CW169" s="288">
        <f>+CV169*0.19</f>
        <v>0</v>
      </c>
      <c r="CX169" s="280">
        <f>+CV169+CW169</f>
        <v>0</v>
      </c>
      <c r="CY169" s="281">
        <f t="shared" si="363"/>
        <v>0</v>
      </c>
      <c r="CZ169" s="281">
        <f t="shared" si="364"/>
        <v>0</v>
      </c>
      <c r="DA169" s="278" t="str">
        <f t="shared" si="365"/>
        <v>NO OFERTADO</v>
      </c>
      <c r="DB169" s="278"/>
      <c r="DC169" s="278" t="s">
        <v>743</v>
      </c>
      <c r="DD169" s="86"/>
      <c r="DE169" s="86"/>
      <c r="DF169" s="279"/>
      <c r="DG169" s="86">
        <f>+DE169+DF169</f>
        <v>0</v>
      </c>
      <c r="DH169" s="277">
        <f t="shared" si="366"/>
        <v>0</v>
      </c>
      <c r="DI169" s="277">
        <f t="shared" si="396"/>
        <v>0</v>
      </c>
      <c r="DJ169" s="278" t="str">
        <f t="shared" si="397"/>
        <v>NO OFERTADO</v>
      </c>
      <c r="DK169" s="278"/>
      <c r="DL169" s="278" t="s">
        <v>743</v>
      </c>
      <c r="DM169" s="86"/>
      <c r="DN169" s="86"/>
      <c r="DO169" s="279"/>
      <c r="DP169" s="86">
        <v>0</v>
      </c>
      <c r="DQ169" s="277">
        <f t="shared" si="367"/>
        <v>0</v>
      </c>
      <c r="DR169" s="277">
        <f t="shared" si="368"/>
        <v>0</v>
      </c>
      <c r="DS169" s="278" t="str">
        <f t="shared" si="369"/>
        <v>NO OFERTADO</v>
      </c>
      <c r="DT169" s="278"/>
      <c r="DU169" s="278" t="s">
        <v>743</v>
      </c>
      <c r="DV169" s="86"/>
      <c r="DW169" s="86"/>
      <c r="DX169" s="279"/>
      <c r="DY169" s="86">
        <f>+DW169+DX169</f>
        <v>0</v>
      </c>
      <c r="DZ169" s="277">
        <f t="shared" si="370"/>
        <v>0</v>
      </c>
      <c r="EA169" s="277">
        <f t="shared" si="398"/>
        <v>0</v>
      </c>
      <c r="EB169" s="278" t="str">
        <f t="shared" si="371"/>
        <v>NO OFERTADO</v>
      </c>
      <c r="EC169" s="278"/>
      <c r="ED169" s="278" t="s">
        <v>743</v>
      </c>
      <c r="EE169" s="86" t="s">
        <v>953</v>
      </c>
      <c r="EF169" s="86">
        <v>0</v>
      </c>
      <c r="EG169" s="279">
        <v>0</v>
      </c>
      <c r="EH169" s="86">
        <f>+EF169+EG169</f>
        <v>0</v>
      </c>
      <c r="EI169" s="277">
        <f t="shared" si="372"/>
        <v>0</v>
      </c>
      <c r="EJ169" s="277">
        <f t="shared" si="400"/>
        <v>0</v>
      </c>
      <c r="EK169" s="278" t="str">
        <f t="shared" si="373"/>
        <v>NO OFERTADO</v>
      </c>
      <c r="EL169" s="278" t="s">
        <v>978</v>
      </c>
      <c r="EM169" s="278" t="s">
        <v>743</v>
      </c>
      <c r="EN169" s="86"/>
      <c r="EO169" s="86"/>
      <c r="EP169" s="279"/>
      <c r="EQ169" s="86">
        <v>0</v>
      </c>
      <c r="ER169" s="277">
        <f t="shared" si="374"/>
        <v>0</v>
      </c>
      <c r="ES169" s="277">
        <f t="shared" si="375"/>
        <v>0</v>
      </c>
      <c r="ET169" s="278" t="str">
        <f t="shared" si="376"/>
        <v>NO OFERTADO</v>
      </c>
      <c r="EU169" s="278"/>
      <c r="EV169" s="278" t="s">
        <v>743</v>
      </c>
      <c r="EW169" s="86">
        <v>0</v>
      </c>
      <c r="EX169" s="86">
        <v>0</v>
      </c>
      <c r="EY169" s="279">
        <v>0</v>
      </c>
      <c r="EZ169" s="86">
        <v>0</v>
      </c>
      <c r="FA169" s="277">
        <f t="shared" si="377"/>
        <v>0</v>
      </c>
      <c r="FB169" s="277">
        <f t="shared" si="378"/>
        <v>0</v>
      </c>
      <c r="FC169" s="278" t="str">
        <f t="shared" si="379"/>
        <v>NO OFERTADO</v>
      </c>
      <c r="FD169" s="278"/>
      <c r="FE169" s="278" t="s">
        <v>743</v>
      </c>
      <c r="FF169" s="86">
        <v>0</v>
      </c>
      <c r="FG169" s="86"/>
      <c r="FH169" s="279">
        <v>0</v>
      </c>
      <c r="FI169" s="86">
        <v>0</v>
      </c>
      <c r="FJ169" s="277">
        <f t="shared" si="380"/>
        <v>0</v>
      </c>
      <c r="FK169" s="277">
        <f t="shared" si="399"/>
        <v>0</v>
      </c>
      <c r="FL169" s="278" t="str">
        <f t="shared" si="381"/>
        <v>NO OFERTADO</v>
      </c>
      <c r="FM169" s="278"/>
      <c r="FN169" s="278" t="s">
        <v>743</v>
      </c>
      <c r="FO169" s="86"/>
      <c r="FP169" s="86"/>
      <c r="FQ169" s="279"/>
      <c r="FR169" s="86">
        <f>+FP169+FQ169</f>
        <v>0</v>
      </c>
      <c r="FS169" s="277">
        <f t="shared" si="382"/>
        <v>0</v>
      </c>
      <c r="FT169" s="277">
        <f t="shared" si="383"/>
        <v>0</v>
      </c>
      <c r="FU169" s="278" t="str">
        <f t="shared" si="384"/>
        <v>NO OFERTADO</v>
      </c>
      <c r="FV169" s="278">
        <v>0</v>
      </c>
      <c r="FW169" s="278" t="s">
        <v>743</v>
      </c>
      <c r="FX169" s="86"/>
      <c r="FY169" s="86"/>
      <c r="FZ169" s="279"/>
      <c r="GA169" s="86"/>
      <c r="GB169" s="277">
        <f t="shared" si="385"/>
        <v>0</v>
      </c>
      <c r="GC169" s="277">
        <f t="shared" si="386"/>
        <v>0</v>
      </c>
      <c r="GD169" s="278" t="str">
        <f t="shared" si="387"/>
        <v>NO OFERTADO</v>
      </c>
      <c r="GE169" s="278"/>
      <c r="GF169" s="278" t="s">
        <v>743</v>
      </c>
      <c r="GG169" s="25"/>
    </row>
    <row r="170" spans="1:189" s="19" customFormat="1" ht="25.5" x14ac:dyDescent="0.2">
      <c r="A170" s="290">
        <v>161</v>
      </c>
      <c r="B170" s="78" t="s">
        <v>208</v>
      </c>
      <c r="C170" s="77" t="s">
        <v>540</v>
      </c>
      <c r="D170" s="123">
        <v>1</v>
      </c>
      <c r="E170" s="309" t="s">
        <v>32</v>
      </c>
      <c r="F170" s="316">
        <v>3050000</v>
      </c>
      <c r="G170" s="123">
        <v>5</v>
      </c>
      <c r="H170" s="86">
        <f t="shared" si="388"/>
        <v>15250000</v>
      </c>
      <c r="I170" s="86"/>
      <c r="J170" s="86"/>
      <c r="K170" s="279">
        <f>+J170*19%</f>
        <v>0</v>
      </c>
      <c r="L170" s="86">
        <f t="shared" si="389"/>
        <v>0</v>
      </c>
      <c r="M170" s="277">
        <f t="shared" si="341"/>
        <v>0</v>
      </c>
      <c r="N170" s="277">
        <f t="shared" si="390"/>
        <v>0</v>
      </c>
      <c r="O170" s="278" t="str">
        <f t="shared" si="342"/>
        <v>NO OFERTADO</v>
      </c>
      <c r="P170" s="278"/>
      <c r="Q170" s="278" t="s">
        <v>743</v>
      </c>
      <c r="R170" s="278"/>
      <c r="S170" s="86"/>
      <c r="T170" s="279"/>
      <c r="U170" s="86"/>
      <c r="V170" s="277">
        <f t="shared" si="343"/>
        <v>0</v>
      </c>
      <c r="W170" s="277">
        <f t="shared" si="391"/>
        <v>0</v>
      </c>
      <c r="X170" s="278" t="str">
        <f t="shared" si="344"/>
        <v>NO OFERTADO</v>
      </c>
      <c r="Y170" s="278">
        <v>0</v>
      </c>
      <c r="Z170" s="314" t="s">
        <v>743</v>
      </c>
      <c r="AA170" s="311"/>
      <c r="AB170" s="86"/>
      <c r="AC170" s="276"/>
      <c r="AD170" s="86">
        <f t="shared" si="401"/>
        <v>0</v>
      </c>
      <c r="AE170" s="277">
        <f t="shared" si="296"/>
        <v>0</v>
      </c>
      <c r="AF170" s="277">
        <f t="shared" si="345"/>
        <v>0</v>
      </c>
      <c r="AG170" s="278" t="str">
        <f t="shared" si="346"/>
        <v>NO OFERTADO</v>
      </c>
      <c r="AH170" s="278"/>
      <c r="AI170" s="278" t="s">
        <v>743</v>
      </c>
      <c r="AJ170" s="86"/>
      <c r="AK170" s="86"/>
      <c r="AL170" s="279"/>
      <c r="AM170" s="86">
        <f t="shared" si="392"/>
        <v>0</v>
      </c>
      <c r="AN170" s="277">
        <f t="shared" si="347"/>
        <v>0</v>
      </c>
      <c r="AO170" s="277">
        <f t="shared" si="348"/>
        <v>0</v>
      </c>
      <c r="AP170" s="278" t="str">
        <f t="shared" si="349"/>
        <v>NO OFERTADO</v>
      </c>
      <c r="AQ170" s="278"/>
      <c r="AR170" s="278" t="s">
        <v>743</v>
      </c>
      <c r="AS170" s="86"/>
      <c r="AT170" s="86"/>
      <c r="AU170" s="276"/>
      <c r="AV170" s="86">
        <f>AT170+AU170</f>
        <v>0</v>
      </c>
      <c r="AW170" s="277">
        <f t="shared" si="350"/>
        <v>0</v>
      </c>
      <c r="AX170" s="277">
        <f t="shared" si="402"/>
        <v>0</v>
      </c>
      <c r="AY170" s="278" t="str">
        <f t="shared" si="351"/>
        <v>NO OFERTADO</v>
      </c>
      <c r="AZ170" s="278"/>
      <c r="BA170" s="278" t="s">
        <v>743</v>
      </c>
      <c r="BB170" s="86"/>
      <c r="BC170" s="86"/>
      <c r="BD170" s="279"/>
      <c r="BE170" s="86">
        <f t="shared" si="393"/>
        <v>0</v>
      </c>
      <c r="BF170" s="277">
        <f t="shared" si="352"/>
        <v>0</v>
      </c>
      <c r="BG170" s="277">
        <f t="shared" si="394"/>
        <v>0</v>
      </c>
      <c r="BH170" s="278" t="str">
        <f t="shared" si="353"/>
        <v>NO OFERTADO</v>
      </c>
      <c r="BI170" s="278">
        <v>0</v>
      </c>
      <c r="BJ170" s="278" t="s">
        <v>743</v>
      </c>
      <c r="BK170" s="86"/>
      <c r="BL170" s="86"/>
      <c r="BM170" s="276"/>
      <c r="BN170" s="280">
        <f>BL170+BM170</f>
        <v>0</v>
      </c>
      <c r="BO170" s="281">
        <f t="shared" si="354"/>
        <v>0</v>
      </c>
      <c r="BP170" s="281">
        <f t="shared" si="355"/>
        <v>0</v>
      </c>
      <c r="BQ170" s="278" t="str">
        <f t="shared" si="331"/>
        <v>NO OFERTADO</v>
      </c>
      <c r="BR170" s="278">
        <f>VLOOKUP(B170,'[1]ANEXO TECNICO'!$B$3:$P$334,15,0)</f>
        <v>0</v>
      </c>
      <c r="BS170" s="278" t="s">
        <v>743</v>
      </c>
      <c r="BT170" s="280"/>
      <c r="BU170" s="280"/>
      <c r="BV170" s="282"/>
      <c r="BW170" s="280"/>
      <c r="BX170" s="277">
        <v>0</v>
      </c>
      <c r="BY170" s="277">
        <f t="shared" si="356"/>
        <v>0</v>
      </c>
      <c r="BZ170" s="278" t="str">
        <f t="shared" si="357"/>
        <v>NO OFERTADO</v>
      </c>
      <c r="CA170" s="278"/>
      <c r="CB170" s="278" t="s">
        <v>743</v>
      </c>
      <c r="CC170" s="283"/>
      <c r="CD170" s="283"/>
      <c r="CE170" s="276"/>
      <c r="CF170" s="86">
        <f>CD170+CE170</f>
        <v>0</v>
      </c>
      <c r="CG170" s="277">
        <f t="shared" si="395"/>
        <v>0</v>
      </c>
      <c r="CH170" s="277">
        <f t="shared" si="358"/>
        <v>0</v>
      </c>
      <c r="CI170" s="278" t="str">
        <f t="shared" si="359"/>
        <v>NO OFERTADO</v>
      </c>
      <c r="CJ170" s="278"/>
      <c r="CK170" s="278" t="s">
        <v>743</v>
      </c>
      <c r="CL170" s="86"/>
      <c r="CM170" s="86"/>
      <c r="CN170" s="276"/>
      <c r="CO170" s="86">
        <f>CM170+CN170</f>
        <v>0</v>
      </c>
      <c r="CP170" s="277">
        <f t="shared" si="360"/>
        <v>0</v>
      </c>
      <c r="CQ170" s="277">
        <f t="shared" si="361"/>
        <v>0</v>
      </c>
      <c r="CR170" s="278" t="str">
        <f t="shared" si="362"/>
        <v>NO OFERTADO</v>
      </c>
      <c r="CS170" s="278"/>
      <c r="CT170" s="278" t="s">
        <v>743</v>
      </c>
      <c r="CU170" s="86"/>
      <c r="CV170" s="280"/>
      <c r="CW170" s="282"/>
      <c r="CX170" s="280">
        <f>CV170+CW170</f>
        <v>0</v>
      </c>
      <c r="CY170" s="281">
        <f t="shared" si="363"/>
        <v>0</v>
      </c>
      <c r="CZ170" s="281">
        <f t="shared" si="364"/>
        <v>0</v>
      </c>
      <c r="DA170" s="278" t="str">
        <f t="shared" si="365"/>
        <v>NO OFERTADO</v>
      </c>
      <c r="DB170" s="278"/>
      <c r="DC170" s="278" t="s">
        <v>743</v>
      </c>
      <c r="DD170" s="86"/>
      <c r="DE170" s="86"/>
      <c r="DF170" s="276"/>
      <c r="DG170" s="86">
        <f>DE170+DF170</f>
        <v>0</v>
      </c>
      <c r="DH170" s="277">
        <f t="shared" si="366"/>
        <v>0</v>
      </c>
      <c r="DI170" s="277">
        <f t="shared" si="396"/>
        <v>0</v>
      </c>
      <c r="DJ170" s="278" t="str">
        <f t="shared" si="397"/>
        <v>NO OFERTADO</v>
      </c>
      <c r="DK170" s="278"/>
      <c r="DL170" s="278" t="s">
        <v>743</v>
      </c>
      <c r="DM170" s="86"/>
      <c r="DN170" s="86"/>
      <c r="DO170" s="276"/>
      <c r="DP170" s="86">
        <v>0</v>
      </c>
      <c r="DQ170" s="277">
        <f t="shared" si="367"/>
        <v>0</v>
      </c>
      <c r="DR170" s="277">
        <f t="shared" si="368"/>
        <v>0</v>
      </c>
      <c r="DS170" s="278" t="str">
        <f t="shared" si="369"/>
        <v>NO OFERTADO</v>
      </c>
      <c r="DT170" s="278"/>
      <c r="DU170" s="278" t="s">
        <v>743</v>
      </c>
      <c r="DV170" s="86"/>
      <c r="DW170" s="86"/>
      <c r="DX170" s="279"/>
      <c r="DY170" s="86">
        <f>DW170+DX170</f>
        <v>0</v>
      </c>
      <c r="DZ170" s="277">
        <f t="shared" si="370"/>
        <v>0</v>
      </c>
      <c r="EA170" s="277">
        <f t="shared" si="398"/>
        <v>0</v>
      </c>
      <c r="EB170" s="278" t="str">
        <f t="shared" si="371"/>
        <v>NO OFERTADO</v>
      </c>
      <c r="EC170" s="278"/>
      <c r="ED170" s="278" t="s">
        <v>743</v>
      </c>
      <c r="EE170" s="86" t="s">
        <v>953</v>
      </c>
      <c r="EF170" s="86">
        <v>0</v>
      </c>
      <c r="EG170" s="279">
        <v>0</v>
      </c>
      <c r="EH170" s="86">
        <f>EF170+EG170</f>
        <v>0</v>
      </c>
      <c r="EI170" s="277">
        <f t="shared" si="372"/>
        <v>0</v>
      </c>
      <c r="EJ170" s="277">
        <f t="shared" si="400"/>
        <v>0</v>
      </c>
      <c r="EK170" s="278" t="str">
        <f t="shared" si="373"/>
        <v>NO OFERTADO</v>
      </c>
      <c r="EL170" s="278" t="s">
        <v>978</v>
      </c>
      <c r="EM170" s="278" t="s">
        <v>743</v>
      </c>
      <c r="EN170" s="86"/>
      <c r="EO170" s="86"/>
      <c r="EP170" s="276"/>
      <c r="EQ170" s="86">
        <v>0</v>
      </c>
      <c r="ER170" s="277">
        <f t="shared" si="374"/>
        <v>0</v>
      </c>
      <c r="ES170" s="277">
        <f t="shared" si="375"/>
        <v>0</v>
      </c>
      <c r="ET170" s="278" t="str">
        <f t="shared" si="376"/>
        <v>NO OFERTADO</v>
      </c>
      <c r="EU170" s="278"/>
      <c r="EV170" s="278" t="s">
        <v>743</v>
      </c>
      <c r="EW170" s="86">
        <v>0</v>
      </c>
      <c r="EX170" s="86">
        <v>0</v>
      </c>
      <c r="EY170" s="276">
        <v>0</v>
      </c>
      <c r="EZ170" s="86">
        <v>0</v>
      </c>
      <c r="FA170" s="277">
        <f t="shared" si="377"/>
        <v>0</v>
      </c>
      <c r="FB170" s="277">
        <f t="shared" si="378"/>
        <v>0</v>
      </c>
      <c r="FC170" s="278" t="str">
        <f t="shared" si="379"/>
        <v>NO OFERTADO</v>
      </c>
      <c r="FD170" s="278"/>
      <c r="FE170" s="278" t="s">
        <v>743</v>
      </c>
      <c r="FF170" s="86">
        <v>0</v>
      </c>
      <c r="FG170" s="86"/>
      <c r="FH170" s="279">
        <v>0</v>
      </c>
      <c r="FI170" s="86">
        <v>0</v>
      </c>
      <c r="FJ170" s="277">
        <f t="shared" si="380"/>
        <v>0</v>
      </c>
      <c r="FK170" s="277">
        <f t="shared" si="399"/>
        <v>0</v>
      </c>
      <c r="FL170" s="278" t="str">
        <f t="shared" si="381"/>
        <v>NO OFERTADO</v>
      </c>
      <c r="FM170" s="278"/>
      <c r="FN170" s="278" t="s">
        <v>743</v>
      </c>
      <c r="FO170" s="86"/>
      <c r="FP170" s="86"/>
      <c r="FQ170" s="279"/>
      <c r="FR170" s="86">
        <f>FP170+FQ170</f>
        <v>0</v>
      </c>
      <c r="FS170" s="277">
        <f t="shared" si="382"/>
        <v>0</v>
      </c>
      <c r="FT170" s="277">
        <f t="shared" si="383"/>
        <v>0</v>
      </c>
      <c r="FU170" s="278" t="str">
        <f t="shared" si="384"/>
        <v>NO OFERTADO</v>
      </c>
      <c r="FV170" s="278">
        <v>0</v>
      </c>
      <c r="FW170" s="278" t="s">
        <v>743</v>
      </c>
      <c r="FX170" s="86"/>
      <c r="FY170" s="86"/>
      <c r="FZ170" s="279"/>
      <c r="GA170" s="86"/>
      <c r="GB170" s="277">
        <f t="shared" si="385"/>
        <v>0</v>
      </c>
      <c r="GC170" s="277">
        <f t="shared" si="386"/>
        <v>0</v>
      </c>
      <c r="GD170" s="278" t="str">
        <f t="shared" si="387"/>
        <v>NO OFERTADO</v>
      </c>
      <c r="GE170" s="278"/>
      <c r="GF170" s="278" t="s">
        <v>743</v>
      </c>
      <c r="GG170" s="25"/>
    </row>
    <row r="171" spans="1:189" s="19" customFormat="1" ht="38.25" x14ac:dyDescent="0.2">
      <c r="A171" s="290">
        <v>162</v>
      </c>
      <c r="B171" s="78" t="s">
        <v>209</v>
      </c>
      <c r="C171" s="77" t="s">
        <v>541</v>
      </c>
      <c r="D171" s="123">
        <v>1</v>
      </c>
      <c r="E171" s="309" t="s">
        <v>32</v>
      </c>
      <c r="F171" s="316">
        <v>3050000</v>
      </c>
      <c r="G171" s="123">
        <v>1</v>
      </c>
      <c r="H171" s="86">
        <f t="shared" si="388"/>
        <v>3050000</v>
      </c>
      <c r="I171" s="86"/>
      <c r="J171" s="86"/>
      <c r="K171" s="279">
        <f t="shared" ref="K171:K189" si="442">+J171*19%</f>
        <v>0</v>
      </c>
      <c r="L171" s="86">
        <f t="shared" si="389"/>
        <v>0</v>
      </c>
      <c r="M171" s="277">
        <f t="shared" si="341"/>
        <v>0</v>
      </c>
      <c r="N171" s="277">
        <f t="shared" si="390"/>
        <v>0</v>
      </c>
      <c r="O171" s="278" t="str">
        <f t="shared" si="342"/>
        <v>NO OFERTADO</v>
      </c>
      <c r="P171" s="278"/>
      <c r="Q171" s="278" t="s">
        <v>743</v>
      </c>
      <c r="R171" s="278"/>
      <c r="S171" s="86"/>
      <c r="T171" s="279"/>
      <c r="U171" s="86"/>
      <c r="V171" s="277">
        <f t="shared" si="343"/>
        <v>0</v>
      </c>
      <c r="W171" s="277">
        <f t="shared" si="391"/>
        <v>0</v>
      </c>
      <c r="X171" s="278" t="str">
        <f t="shared" si="344"/>
        <v>NO OFERTADO</v>
      </c>
      <c r="Y171" s="278">
        <v>0</v>
      </c>
      <c r="Z171" s="314" t="s">
        <v>743</v>
      </c>
      <c r="AA171" s="311"/>
      <c r="AB171" s="86"/>
      <c r="AC171" s="276"/>
      <c r="AD171" s="86">
        <f t="shared" si="401"/>
        <v>0</v>
      </c>
      <c r="AE171" s="277">
        <f t="shared" si="296"/>
        <v>0</v>
      </c>
      <c r="AF171" s="277">
        <f t="shared" si="345"/>
        <v>0</v>
      </c>
      <c r="AG171" s="278" t="str">
        <f t="shared" si="346"/>
        <v>NO OFERTADO</v>
      </c>
      <c r="AH171" s="278"/>
      <c r="AI171" s="278" t="s">
        <v>743</v>
      </c>
      <c r="AJ171" s="86"/>
      <c r="AK171" s="86"/>
      <c r="AL171" s="279"/>
      <c r="AM171" s="86">
        <f t="shared" si="392"/>
        <v>0</v>
      </c>
      <c r="AN171" s="277">
        <f t="shared" si="347"/>
        <v>0</v>
      </c>
      <c r="AO171" s="277">
        <f t="shared" si="348"/>
        <v>0</v>
      </c>
      <c r="AP171" s="278" t="str">
        <f t="shared" si="349"/>
        <v>NO OFERTADO</v>
      </c>
      <c r="AQ171" s="278"/>
      <c r="AR171" s="278" t="s">
        <v>743</v>
      </c>
      <c r="AS171" s="86"/>
      <c r="AT171" s="86"/>
      <c r="AU171" s="276"/>
      <c r="AV171" s="86">
        <f t="shared" ref="AV171:AV173" si="443">AT171+AU171</f>
        <v>0</v>
      </c>
      <c r="AW171" s="277">
        <f t="shared" si="350"/>
        <v>0</v>
      </c>
      <c r="AX171" s="277">
        <f t="shared" si="402"/>
        <v>0</v>
      </c>
      <c r="AY171" s="278" t="str">
        <f t="shared" si="351"/>
        <v>NO OFERTADO</v>
      </c>
      <c r="AZ171" s="278"/>
      <c r="BA171" s="278" t="s">
        <v>743</v>
      </c>
      <c r="BB171" s="86"/>
      <c r="BC171" s="86"/>
      <c r="BD171" s="279"/>
      <c r="BE171" s="86">
        <f t="shared" si="393"/>
        <v>0</v>
      </c>
      <c r="BF171" s="277">
        <f t="shared" si="352"/>
        <v>0</v>
      </c>
      <c r="BG171" s="277">
        <f t="shared" si="394"/>
        <v>0</v>
      </c>
      <c r="BH171" s="278" t="str">
        <f t="shared" si="353"/>
        <v>NO OFERTADO</v>
      </c>
      <c r="BI171" s="278">
        <v>0</v>
      </c>
      <c r="BJ171" s="278" t="s">
        <v>743</v>
      </c>
      <c r="BK171" s="86"/>
      <c r="BL171" s="86"/>
      <c r="BM171" s="276"/>
      <c r="BN171" s="280">
        <f t="shared" ref="BN171:BN173" si="444">BL171+BM171</f>
        <v>0</v>
      </c>
      <c r="BO171" s="281">
        <f t="shared" si="354"/>
        <v>0</v>
      </c>
      <c r="BP171" s="281">
        <f t="shared" si="355"/>
        <v>0</v>
      </c>
      <c r="BQ171" s="278" t="str">
        <f t="shared" si="331"/>
        <v>NO OFERTADO</v>
      </c>
      <c r="BR171" s="278">
        <f>VLOOKUP(B171,'[1]ANEXO TECNICO'!$B$3:$P$334,15,0)</f>
        <v>0</v>
      </c>
      <c r="BS171" s="278" t="s">
        <v>743</v>
      </c>
      <c r="BT171" s="280"/>
      <c r="BU171" s="280"/>
      <c r="BV171" s="282"/>
      <c r="BW171" s="280"/>
      <c r="BX171" s="277">
        <v>0</v>
      </c>
      <c r="BY171" s="277">
        <f t="shared" si="356"/>
        <v>0</v>
      </c>
      <c r="BZ171" s="278" t="str">
        <f t="shared" si="357"/>
        <v>NO OFERTADO</v>
      </c>
      <c r="CA171" s="278"/>
      <c r="CB171" s="278" t="s">
        <v>743</v>
      </c>
      <c r="CC171" s="283"/>
      <c r="CD171" s="283"/>
      <c r="CE171" s="276"/>
      <c r="CF171" s="86">
        <f t="shared" ref="CF171:CF173" si="445">CD171+CE171</f>
        <v>0</v>
      </c>
      <c r="CG171" s="277">
        <f t="shared" si="395"/>
        <v>0</v>
      </c>
      <c r="CH171" s="277">
        <f t="shared" si="358"/>
        <v>0</v>
      </c>
      <c r="CI171" s="278" t="str">
        <f t="shared" si="359"/>
        <v>NO OFERTADO</v>
      </c>
      <c r="CJ171" s="278"/>
      <c r="CK171" s="278" t="s">
        <v>743</v>
      </c>
      <c r="CL171" s="86"/>
      <c r="CM171" s="86"/>
      <c r="CN171" s="276"/>
      <c r="CO171" s="86">
        <f t="shared" ref="CO171:CO173" si="446">CM171+CN171</f>
        <v>0</v>
      </c>
      <c r="CP171" s="277">
        <f t="shared" si="360"/>
        <v>0</v>
      </c>
      <c r="CQ171" s="277">
        <f t="shared" si="361"/>
        <v>0</v>
      </c>
      <c r="CR171" s="278" t="str">
        <f t="shared" si="362"/>
        <v>NO OFERTADO</v>
      </c>
      <c r="CS171" s="278"/>
      <c r="CT171" s="278" t="s">
        <v>743</v>
      </c>
      <c r="CU171" s="86"/>
      <c r="CV171" s="280"/>
      <c r="CW171" s="282"/>
      <c r="CX171" s="280">
        <f t="shared" ref="CX171:CX173" si="447">CV171+CW171</f>
        <v>0</v>
      </c>
      <c r="CY171" s="281">
        <f t="shared" si="363"/>
        <v>0</v>
      </c>
      <c r="CZ171" s="281">
        <f t="shared" si="364"/>
        <v>0</v>
      </c>
      <c r="DA171" s="278" t="str">
        <f t="shared" si="365"/>
        <v>NO OFERTADO</v>
      </c>
      <c r="DB171" s="278"/>
      <c r="DC171" s="278" t="s">
        <v>743</v>
      </c>
      <c r="DD171" s="86"/>
      <c r="DE171" s="86"/>
      <c r="DF171" s="276"/>
      <c r="DG171" s="86">
        <f t="shared" ref="DG171:DG173" si="448">DE171+DF171</f>
        <v>0</v>
      </c>
      <c r="DH171" s="277">
        <f t="shared" si="366"/>
        <v>0</v>
      </c>
      <c r="DI171" s="277">
        <f t="shared" si="396"/>
        <v>0</v>
      </c>
      <c r="DJ171" s="278" t="str">
        <f t="shared" si="397"/>
        <v>NO OFERTADO</v>
      </c>
      <c r="DK171" s="278"/>
      <c r="DL171" s="278" t="s">
        <v>743</v>
      </c>
      <c r="DM171" s="86"/>
      <c r="DN171" s="86"/>
      <c r="DO171" s="276"/>
      <c r="DP171" s="86">
        <v>0</v>
      </c>
      <c r="DQ171" s="277">
        <f t="shared" si="367"/>
        <v>0</v>
      </c>
      <c r="DR171" s="277">
        <f t="shared" si="368"/>
        <v>0</v>
      </c>
      <c r="DS171" s="278" t="str">
        <f t="shared" si="369"/>
        <v>NO OFERTADO</v>
      </c>
      <c r="DT171" s="278"/>
      <c r="DU171" s="278" t="s">
        <v>743</v>
      </c>
      <c r="DV171" s="86"/>
      <c r="DW171" s="86"/>
      <c r="DX171" s="279"/>
      <c r="DY171" s="86">
        <f t="shared" ref="DY171:DY173" si="449">DW171+DX171</f>
        <v>0</v>
      </c>
      <c r="DZ171" s="277">
        <f t="shared" si="370"/>
        <v>0</v>
      </c>
      <c r="EA171" s="277">
        <f t="shared" si="398"/>
        <v>0</v>
      </c>
      <c r="EB171" s="278" t="str">
        <f t="shared" si="371"/>
        <v>NO OFERTADO</v>
      </c>
      <c r="EC171" s="278"/>
      <c r="ED171" s="278" t="s">
        <v>743</v>
      </c>
      <c r="EE171" s="86" t="s">
        <v>953</v>
      </c>
      <c r="EF171" s="86">
        <v>0</v>
      </c>
      <c r="EG171" s="279">
        <v>0</v>
      </c>
      <c r="EH171" s="86">
        <f t="shared" ref="EH171:EH173" si="450">EF171+EG171</f>
        <v>0</v>
      </c>
      <c r="EI171" s="277">
        <f t="shared" si="372"/>
        <v>0</v>
      </c>
      <c r="EJ171" s="277">
        <f t="shared" si="400"/>
        <v>0</v>
      </c>
      <c r="EK171" s="278" t="str">
        <f t="shared" si="373"/>
        <v>NO OFERTADO</v>
      </c>
      <c r="EL171" s="278" t="s">
        <v>978</v>
      </c>
      <c r="EM171" s="278" t="s">
        <v>743</v>
      </c>
      <c r="EN171" s="86"/>
      <c r="EO171" s="86"/>
      <c r="EP171" s="276"/>
      <c r="EQ171" s="86">
        <v>0</v>
      </c>
      <c r="ER171" s="277">
        <f t="shared" si="374"/>
        <v>0</v>
      </c>
      <c r="ES171" s="277">
        <f t="shared" si="375"/>
        <v>0</v>
      </c>
      <c r="ET171" s="278" t="str">
        <f t="shared" si="376"/>
        <v>NO OFERTADO</v>
      </c>
      <c r="EU171" s="278"/>
      <c r="EV171" s="278" t="s">
        <v>743</v>
      </c>
      <c r="EW171" s="86">
        <v>0</v>
      </c>
      <c r="EX171" s="86">
        <v>0</v>
      </c>
      <c r="EY171" s="276">
        <v>0</v>
      </c>
      <c r="EZ171" s="86">
        <v>0</v>
      </c>
      <c r="FA171" s="277">
        <f t="shared" si="377"/>
        <v>0</v>
      </c>
      <c r="FB171" s="277">
        <f t="shared" si="378"/>
        <v>0</v>
      </c>
      <c r="FC171" s="278" t="str">
        <f t="shared" si="379"/>
        <v>NO OFERTADO</v>
      </c>
      <c r="FD171" s="278"/>
      <c r="FE171" s="278" t="s">
        <v>743</v>
      </c>
      <c r="FF171" s="86">
        <v>0</v>
      </c>
      <c r="FG171" s="86"/>
      <c r="FH171" s="279">
        <v>0</v>
      </c>
      <c r="FI171" s="86">
        <v>0</v>
      </c>
      <c r="FJ171" s="277">
        <f t="shared" si="380"/>
        <v>0</v>
      </c>
      <c r="FK171" s="277">
        <f t="shared" si="399"/>
        <v>0</v>
      </c>
      <c r="FL171" s="278" t="str">
        <f t="shared" si="381"/>
        <v>NO OFERTADO</v>
      </c>
      <c r="FM171" s="278"/>
      <c r="FN171" s="278" t="s">
        <v>743</v>
      </c>
      <c r="FO171" s="86"/>
      <c r="FP171" s="86"/>
      <c r="FQ171" s="279"/>
      <c r="FR171" s="86">
        <f t="shared" ref="FR171:FR173" si="451">FP171+FQ171</f>
        <v>0</v>
      </c>
      <c r="FS171" s="277">
        <f t="shared" si="382"/>
        <v>0</v>
      </c>
      <c r="FT171" s="277">
        <f t="shared" si="383"/>
        <v>0</v>
      </c>
      <c r="FU171" s="278" t="str">
        <f t="shared" si="384"/>
        <v>NO OFERTADO</v>
      </c>
      <c r="FV171" s="278">
        <v>0</v>
      </c>
      <c r="FW171" s="278" t="s">
        <v>743</v>
      </c>
      <c r="FX171" s="86"/>
      <c r="FY171" s="86"/>
      <c r="FZ171" s="279"/>
      <c r="GA171" s="86"/>
      <c r="GB171" s="277">
        <f t="shared" si="385"/>
        <v>0</v>
      </c>
      <c r="GC171" s="277">
        <f t="shared" si="386"/>
        <v>0</v>
      </c>
      <c r="GD171" s="278" t="str">
        <f t="shared" si="387"/>
        <v>NO OFERTADO</v>
      </c>
      <c r="GE171" s="278"/>
      <c r="GF171" s="278" t="s">
        <v>743</v>
      </c>
      <c r="GG171" s="25"/>
    </row>
    <row r="172" spans="1:189" s="19" customFormat="1" ht="25.5" x14ac:dyDescent="0.2">
      <c r="A172" s="290">
        <v>163</v>
      </c>
      <c r="B172" s="78" t="s">
        <v>210</v>
      </c>
      <c r="C172" s="77" t="s">
        <v>542</v>
      </c>
      <c r="D172" s="123">
        <v>1</v>
      </c>
      <c r="E172" s="309" t="s">
        <v>32</v>
      </c>
      <c r="F172" s="316">
        <v>3050000</v>
      </c>
      <c r="G172" s="123">
        <v>5</v>
      </c>
      <c r="H172" s="86">
        <f t="shared" si="388"/>
        <v>15250000</v>
      </c>
      <c r="I172" s="86"/>
      <c r="J172" s="86"/>
      <c r="K172" s="279">
        <f t="shared" si="442"/>
        <v>0</v>
      </c>
      <c r="L172" s="86">
        <f t="shared" si="389"/>
        <v>0</v>
      </c>
      <c r="M172" s="277">
        <f t="shared" si="341"/>
        <v>0</v>
      </c>
      <c r="N172" s="277">
        <f t="shared" si="390"/>
        <v>0</v>
      </c>
      <c r="O172" s="278" t="str">
        <f t="shared" si="342"/>
        <v>NO OFERTADO</v>
      </c>
      <c r="P172" s="278"/>
      <c r="Q172" s="278" t="s">
        <v>743</v>
      </c>
      <c r="R172" s="278"/>
      <c r="S172" s="86"/>
      <c r="T172" s="279"/>
      <c r="U172" s="86"/>
      <c r="V172" s="277">
        <f t="shared" si="343"/>
        <v>0</v>
      </c>
      <c r="W172" s="277">
        <f t="shared" si="391"/>
        <v>0</v>
      </c>
      <c r="X172" s="278" t="str">
        <f t="shared" si="344"/>
        <v>NO OFERTADO</v>
      </c>
      <c r="Y172" s="278">
        <v>0</v>
      </c>
      <c r="Z172" s="314" t="s">
        <v>743</v>
      </c>
      <c r="AA172" s="311"/>
      <c r="AB172" s="86"/>
      <c r="AC172" s="276"/>
      <c r="AD172" s="86">
        <f t="shared" si="401"/>
        <v>0</v>
      </c>
      <c r="AE172" s="277">
        <f t="shared" si="296"/>
        <v>0</v>
      </c>
      <c r="AF172" s="277">
        <f t="shared" si="345"/>
        <v>0</v>
      </c>
      <c r="AG172" s="278" t="str">
        <f t="shared" si="346"/>
        <v>NO OFERTADO</v>
      </c>
      <c r="AH172" s="278"/>
      <c r="AI172" s="278" t="s">
        <v>743</v>
      </c>
      <c r="AJ172" s="86"/>
      <c r="AK172" s="86"/>
      <c r="AL172" s="279"/>
      <c r="AM172" s="86">
        <f t="shared" si="392"/>
        <v>0</v>
      </c>
      <c r="AN172" s="277">
        <f t="shared" si="347"/>
        <v>0</v>
      </c>
      <c r="AO172" s="277">
        <f t="shared" si="348"/>
        <v>0</v>
      </c>
      <c r="AP172" s="278" t="str">
        <f t="shared" si="349"/>
        <v>NO OFERTADO</v>
      </c>
      <c r="AQ172" s="278"/>
      <c r="AR172" s="278" t="s">
        <v>743</v>
      </c>
      <c r="AS172" s="86"/>
      <c r="AT172" s="86"/>
      <c r="AU172" s="276"/>
      <c r="AV172" s="86">
        <f t="shared" si="443"/>
        <v>0</v>
      </c>
      <c r="AW172" s="277">
        <f t="shared" si="350"/>
        <v>0</v>
      </c>
      <c r="AX172" s="277">
        <f t="shared" si="402"/>
        <v>0</v>
      </c>
      <c r="AY172" s="278" t="str">
        <f t="shared" si="351"/>
        <v>NO OFERTADO</v>
      </c>
      <c r="AZ172" s="278"/>
      <c r="BA172" s="278" t="s">
        <v>743</v>
      </c>
      <c r="BB172" s="86"/>
      <c r="BC172" s="86"/>
      <c r="BD172" s="279"/>
      <c r="BE172" s="86">
        <f t="shared" si="393"/>
        <v>0</v>
      </c>
      <c r="BF172" s="277">
        <f t="shared" si="352"/>
        <v>0</v>
      </c>
      <c r="BG172" s="277">
        <f t="shared" si="394"/>
        <v>0</v>
      </c>
      <c r="BH172" s="278" t="str">
        <f t="shared" si="353"/>
        <v>NO OFERTADO</v>
      </c>
      <c r="BI172" s="278">
        <v>0</v>
      </c>
      <c r="BJ172" s="278" t="s">
        <v>743</v>
      </c>
      <c r="BK172" s="86"/>
      <c r="BL172" s="86"/>
      <c r="BM172" s="276"/>
      <c r="BN172" s="280">
        <f t="shared" si="444"/>
        <v>0</v>
      </c>
      <c r="BO172" s="281">
        <f t="shared" si="354"/>
        <v>0</v>
      </c>
      <c r="BP172" s="281">
        <f t="shared" si="355"/>
        <v>0</v>
      </c>
      <c r="BQ172" s="278" t="str">
        <f t="shared" si="331"/>
        <v>NO OFERTADO</v>
      </c>
      <c r="BR172" s="278">
        <f>VLOOKUP(B172,'[1]ANEXO TECNICO'!$B$3:$P$334,15,0)</f>
        <v>0</v>
      </c>
      <c r="BS172" s="278" t="s">
        <v>743</v>
      </c>
      <c r="BT172" s="280"/>
      <c r="BU172" s="280"/>
      <c r="BV172" s="282"/>
      <c r="BW172" s="280"/>
      <c r="BX172" s="277">
        <v>0</v>
      </c>
      <c r="BY172" s="277">
        <f t="shared" si="356"/>
        <v>0</v>
      </c>
      <c r="BZ172" s="278" t="str">
        <f t="shared" si="357"/>
        <v>NO OFERTADO</v>
      </c>
      <c r="CA172" s="278"/>
      <c r="CB172" s="278" t="s">
        <v>743</v>
      </c>
      <c r="CC172" s="283"/>
      <c r="CD172" s="283"/>
      <c r="CE172" s="276"/>
      <c r="CF172" s="86">
        <f t="shared" si="445"/>
        <v>0</v>
      </c>
      <c r="CG172" s="277">
        <f t="shared" si="395"/>
        <v>0</v>
      </c>
      <c r="CH172" s="277">
        <f t="shared" si="358"/>
        <v>0</v>
      </c>
      <c r="CI172" s="278" t="str">
        <f t="shared" si="359"/>
        <v>NO OFERTADO</v>
      </c>
      <c r="CJ172" s="278"/>
      <c r="CK172" s="278" t="s">
        <v>743</v>
      </c>
      <c r="CL172" s="86"/>
      <c r="CM172" s="86"/>
      <c r="CN172" s="276"/>
      <c r="CO172" s="86">
        <f t="shared" si="446"/>
        <v>0</v>
      </c>
      <c r="CP172" s="277">
        <f t="shared" si="360"/>
        <v>0</v>
      </c>
      <c r="CQ172" s="277">
        <f t="shared" si="361"/>
        <v>0</v>
      </c>
      <c r="CR172" s="278" t="str">
        <f t="shared" si="362"/>
        <v>NO OFERTADO</v>
      </c>
      <c r="CS172" s="278"/>
      <c r="CT172" s="278" t="s">
        <v>743</v>
      </c>
      <c r="CU172" s="86"/>
      <c r="CV172" s="280"/>
      <c r="CW172" s="282"/>
      <c r="CX172" s="280">
        <f t="shared" si="447"/>
        <v>0</v>
      </c>
      <c r="CY172" s="281">
        <f t="shared" si="363"/>
        <v>0</v>
      </c>
      <c r="CZ172" s="281">
        <f t="shared" si="364"/>
        <v>0</v>
      </c>
      <c r="DA172" s="278" t="str">
        <f t="shared" si="365"/>
        <v>NO OFERTADO</v>
      </c>
      <c r="DB172" s="278"/>
      <c r="DC172" s="278" t="s">
        <v>743</v>
      </c>
      <c r="DD172" s="86"/>
      <c r="DE172" s="86"/>
      <c r="DF172" s="276"/>
      <c r="DG172" s="86">
        <f t="shared" si="448"/>
        <v>0</v>
      </c>
      <c r="DH172" s="277">
        <f t="shared" si="366"/>
        <v>0</v>
      </c>
      <c r="DI172" s="277">
        <f t="shared" si="396"/>
        <v>0</v>
      </c>
      <c r="DJ172" s="278" t="str">
        <f t="shared" si="397"/>
        <v>NO OFERTADO</v>
      </c>
      <c r="DK172" s="278"/>
      <c r="DL172" s="278" t="s">
        <v>743</v>
      </c>
      <c r="DM172" s="86"/>
      <c r="DN172" s="86"/>
      <c r="DO172" s="276"/>
      <c r="DP172" s="86">
        <v>0</v>
      </c>
      <c r="DQ172" s="277">
        <f t="shared" si="367"/>
        <v>0</v>
      </c>
      <c r="DR172" s="277">
        <f t="shared" si="368"/>
        <v>0</v>
      </c>
      <c r="DS172" s="278" t="str">
        <f t="shared" si="369"/>
        <v>NO OFERTADO</v>
      </c>
      <c r="DT172" s="278"/>
      <c r="DU172" s="278" t="s">
        <v>743</v>
      </c>
      <c r="DV172" s="86"/>
      <c r="DW172" s="86"/>
      <c r="DX172" s="279"/>
      <c r="DY172" s="86">
        <f t="shared" si="449"/>
        <v>0</v>
      </c>
      <c r="DZ172" s="277">
        <f t="shared" si="370"/>
        <v>0</v>
      </c>
      <c r="EA172" s="277">
        <f t="shared" si="398"/>
        <v>0</v>
      </c>
      <c r="EB172" s="278" t="str">
        <f t="shared" si="371"/>
        <v>NO OFERTADO</v>
      </c>
      <c r="EC172" s="278"/>
      <c r="ED172" s="278" t="s">
        <v>743</v>
      </c>
      <c r="EE172" s="86" t="s">
        <v>953</v>
      </c>
      <c r="EF172" s="86">
        <v>0</v>
      </c>
      <c r="EG172" s="279">
        <v>0</v>
      </c>
      <c r="EH172" s="86">
        <f t="shared" si="450"/>
        <v>0</v>
      </c>
      <c r="EI172" s="277">
        <f t="shared" si="372"/>
        <v>0</v>
      </c>
      <c r="EJ172" s="277">
        <f t="shared" si="400"/>
        <v>0</v>
      </c>
      <c r="EK172" s="278" t="str">
        <f t="shared" si="373"/>
        <v>NO OFERTADO</v>
      </c>
      <c r="EL172" s="278" t="s">
        <v>978</v>
      </c>
      <c r="EM172" s="278" t="s">
        <v>743</v>
      </c>
      <c r="EN172" s="86"/>
      <c r="EO172" s="86"/>
      <c r="EP172" s="276"/>
      <c r="EQ172" s="86">
        <v>0</v>
      </c>
      <c r="ER172" s="277">
        <f t="shared" si="374"/>
        <v>0</v>
      </c>
      <c r="ES172" s="277">
        <f t="shared" si="375"/>
        <v>0</v>
      </c>
      <c r="ET172" s="278" t="str">
        <f t="shared" si="376"/>
        <v>NO OFERTADO</v>
      </c>
      <c r="EU172" s="278"/>
      <c r="EV172" s="278" t="s">
        <v>743</v>
      </c>
      <c r="EW172" s="86">
        <v>0</v>
      </c>
      <c r="EX172" s="86">
        <v>0</v>
      </c>
      <c r="EY172" s="276">
        <v>0</v>
      </c>
      <c r="EZ172" s="86">
        <v>0</v>
      </c>
      <c r="FA172" s="277">
        <f t="shared" si="377"/>
        <v>0</v>
      </c>
      <c r="FB172" s="277">
        <f t="shared" si="378"/>
        <v>0</v>
      </c>
      <c r="FC172" s="278" t="str">
        <f t="shared" si="379"/>
        <v>NO OFERTADO</v>
      </c>
      <c r="FD172" s="278"/>
      <c r="FE172" s="278" t="s">
        <v>743</v>
      </c>
      <c r="FF172" s="86">
        <v>0</v>
      </c>
      <c r="FG172" s="86"/>
      <c r="FH172" s="279">
        <v>0</v>
      </c>
      <c r="FI172" s="86">
        <v>0</v>
      </c>
      <c r="FJ172" s="277">
        <f t="shared" si="380"/>
        <v>0</v>
      </c>
      <c r="FK172" s="277">
        <f t="shared" si="399"/>
        <v>0</v>
      </c>
      <c r="FL172" s="278" t="str">
        <f t="shared" si="381"/>
        <v>NO OFERTADO</v>
      </c>
      <c r="FM172" s="278"/>
      <c r="FN172" s="278" t="s">
        <v>743</v>
      </c>
      <c r="FO172" s="86"/>
      <c r="FP172" s="86"/>
      <c r="FQ172" s="279"/>
      <c r="FR172" s="86">
        <f t="shared" si="451"/>
        <v>0</v>
      </c>
      <c r="FS172" s="277">
        <f t="shared" si="382"/>
        <v>0</v>
      </c>
      <c r="FT172" s="277">
        <f t="shared" si="383"/>
        <v>0</v>
      </c>
      <c r="FU172" s="278" t="str">
        <f t="shared" si="384"/>
        <v>NO OFERTADO</v>
      </c>
      <c r="FV172" s="278">
        <v>0</v>
      </c>
      <c r="FW172" s="278" t="s">
        <v>743</v>
      </c>
      <c r="FX172" s="86"/>
      <c r="FY172" s="86"/>
      <c r="FZ172" s="279"/>
      <c r="GA172" s="86"/>
      <c r="GB172" s="277">
        <f t="shared" si="385"/>
        <v>0</v>
      </c>
      <c r="GC172" s="277">
        <f t="shared" si="386"/>
        <v>0</v>
      </c>
      <c r="GD172" s="278" t="str">
        <f t="shared" si="387"/>
        <v>NO OFERTADO</v>
      </c>
      <c r="GE172" s="278"/>
      <c r="GF172" s="278" t="s">
        <v>743</v>
      </c>
      <c r="GG172" s="25"/>
    </row>
    <row r="173" spans="1:189" s="19" customFormat="1" ht="25.5" x14ac:dyDescent="0.2">
      <c r="A173" s="290">
        <v>164</v>
      </c>
      <c r="B173" s="78" t="s">
        <v>211</v>
      </c>
      <c r="C173" s="77" t="s">
        <v>543</v>
      </c>
      <c r="D173" s="123">
        <v>1</v>
      </c>
      <c r="E173" s="309" t="s">
        <v>32</v>
      </c>
      <c r="F173" s="316">
        <v>3050000</v>
      </c>
      <c r="G173" s="123">
        <v>5</v>
      </c>
      <c r="H173" s="86">
        <f t="shared" si="388"/>
        <v>15250000</v>
      </c>
      <c r="I173" s="86"/>
      <c r="J173" s="86"/>
      <c r="K173" s="279">
        <f t="shared" si="442"/>
        <v>0</v>
      </c>
      <c r="L173" s="86">
        <f t="shared" si="389"/>
        <v>0</v>
      </c>
      <c r="M173" s="277">
        <f t="shared" si="341"/>
        <v>0</v>
      </c>
      <c r="N173" s="277">
        <f t="shared" si="390"/>
        <v>0</v>
      </c>
      <c r="O173" s="278" t="str">
        <f t="shared" si="342"/>
        <v>NO OFERTADO</v>
      </c>
      <c r="P173" s="278"/>
      <c r="Q173" s="278" t="s">
        <v>743</v>
      </c>
      <c r="R173" s="278"/>
      <c r="S173" s="86"/>
      <c r="T173" s="279"/>
      <c r="U173" s="86"/>
      <c r="V173" s="277">
        <f t="shared" si="343"/>
        <v>0</v>
      </c>
      <c r="W173" s="277">
        <f t="shared" si="391"/>
        <v>0</v>
      </c>
      <c r="X173" s="278" t="str">
        <f t="shared" si="344"/>
        <v>NO OFERTADO</v>
      </c>
      <c r="Y173" s="278">
        <v>0</v>
      </c>
      <c r="Z173" s="314" t="s">
        <v>743</v>
      </c>
      <c r="AA173" s="311"/>
      <c r="AB173" s="86"/>
      <c r="AC173" s="276"/>
      <c r="AD173" s="86">
        <f t="shared" si="401"/>
        <v>0</v>
      </c>
      <c r="AE173" s="277">
        <f t="shared" si="296"/>
        <v>0</v>
      </c>
      <c r="AF173" s="277">
        <f t="shared" si="345"/>
        <v>0</v>
      </c>
      <c r="AG173" s="278" t="str">
        <f t="shared" si="346"/>
        <v>NO OFERTADO</v>
      </c>
      <c r="AH173" s="278"/>
      <c r="AI173" s="278" t="s">
        <v>743</v>
      </c>
      <c r="AJ173" s="86"/>
      <c r="AK173" s="86"/>
      <c r="AL173" s="279"/>
      <c r="AM173" s="86">
        <f t="shared" si="392"/>
        <v>0</v>
      </c>
      <c r="AN173" s="277">
        <f t="shared" si="347"/>
        <v>0</v>
      </c>
      <c r="AO173" s="277">
        <f t="shared" si="348"/>
        <v>0</v>
      </c>
      <c r="AP173" s="278" t="str">
        <f t="shared" si="349"/>
        <v>NO OFERTADO</v>
      </c>
      <c r="AQ173" s="278"/>
      <c r="AR173" s="278" t="s">
        <v>743</v>
      </c>
      <c r="AS173" s="86"/>
      <c r="AT173" s="86"/>
      <c r="AU173" s="276"/>
      <c r="AV173" s="86">
        <f t="shared" si="443"/>
        <v>0</v>
      </c>
      <c r="AW173" s="277">
        <f t="shared" si="350"/>
        <v>0</v>
      </c>
      <c r="AX173" s="277">
        <f t="shared" si="402"/>
        <v>0</v>
      </c>
      <c r="AY173" s="278" t="str">
        <f t="shared" si="351"/>
        <v>NO OFERTADO</v>
      </c>
      <c r="AZ173" s="278"/>
      <c r="BA173" s="278" t="s">
        <v>743</v>
      </c>
      <c r="BB173" s="86"/>
      <c r="BC173" s="86"/>
      <c r="BD173" s="279"/>
      <c r="BE173" s="86">
        <f t="shared" si="393"/>
        <v>0</v>
      </c>
      <c r="BF173" s="277">
        <f t="shared" si="352"/>
        <v>0</v>
      </c>
      <c r="BG173" s="277">
        <f t="shared" si="394"/>
        <v>0</v>
      </c>
      <c r="BH173" s="278" t="str">
        <f t="shared" si="353"/>
        <v>NO OFERTADO</v>
      </c>
      <c r="BI173" s="278">
        <v>0</v>
      </c>
      <c r="BJ173" s="278" t="s">
        <v>743</v>
      </c>
      <c r="BK173" s="86"/>
      <c r="BL173" s="86"/>
      <c r="BM173" s="276"/>
      <c r="BN173" s="280">
        <f t="shared" si="444"/>
        <v>0</v>
      </c>
      <c r="BO173" s="281">
        <f t="shared" si="354"/>
        <v>0</v>
      </c>
      <c r="BP173" s="281">
        <f t="shared" si="355"/>
        <v>0</v>
      </c>
      <c r="BQ173" s="278" t="str">
        <f t="shared" si="331"/>
        <v>NO OFERTADO</v>
      </c>
      <c r="BR173" s="278">
        <f>VLOOKUP(B173,'[1]ANEXO TECNICO'!$B$3:$P$334,15,0)</f>
        <v>0</v>
      </c>
      <c r="BS173" s="278" t="s">
        <v>743</v>
      </c>
      <c r="BT173" s="280"/>
      <c r="BU173" s="280"/>
      <c r="BV173" s="282"/>
      <c r="BW173" s="280"/>
      <c r="BX173" s="277">
        <v>0</v>
      </c>
      <c r="BY173" s="277">
        <f t="shared" si="356"/>
        <v>0</v>
      </c>
      <c r="BZ173" s="278" t="str">
        <f t="shared" si="357"/>
        <v>NO OFERTADO</v>
      </c>
      <c r="CA173" s="278"/>
      <c r="CB173" s="278" t="s">
        <v>743</v>
      </c>
      <c r="CC173" s="283"/>
      <c r="CD173" s="283"/>
      <c r="CE173" s="276"/>
      <c r="CF173" s="86">
        <f t="shared" si="445"/>
        <v>0</v>
      </c>
      <c r="CG173" s="277">
        <f t="shared" si="395"/>
        <v>0</v>
      </c>
      <c r="CH173" s="277">
        <f t="shared" si="358"/>
        <v>0</v>
      </c>
      <c r="CI173" s="278" t="str">
        <f t="shared" si="359"/>
        <v>NO OFERTADO</v>
      </c>
      <c r="CJ173" s="278"/>
      <c r="CK173" s="278" t="s">
        <v>743</v>
      </c>
      <c r="CL173" s="86"/>
      <c r="CM173" s="86"/>
      <c r="CN173" s="276"/>
      <c r="CO173" s="86">
        <f t="shared" si="446"/>
        <v>0</v>
      </c>
      <c r="CP173" s="277">
        <f t="shared" si="360"/>
        <v>0</v>
      </c>
      <c r="CQ173" s="277">
        <f t="shared" si="361"/>
        <v>0</v>
      </c>
      <c r="CR173" s="278" t="str">
        <f t="shared" si="362"/>
        <v>NO OFERTADO</v>
      </c>
      <c r="CS173" s="278"/>
      <c r="CT173" s="278" t="s">
        <v>743</v>
      </c>
      <c r="CU173" s="86"/>
      <c r="CV173" s="280"/>
      <c r="CW173" s="282"/>
      <c r="CX173" s="280">
        <f t="shared" si="447"/>
        <v>0</v>
      </c>
      <c r="CY173" s="281">
        <f t="shared" si="363"/>
        <v>0</v>
      </c>
      <c r="CZ173" s="281">
        <f t="shared" si="364"/>
        <v>0</v>
      </c>
      <c r="DA173" s="278" t="str">
        <f t="shared" si="365"/>
        <v>NO OFERTADO</v>
      </c>
      <c r="DB173" s="278"/>
      <c r="DC173" s="278" t="s">
        <v>743</v>
      </c>
      <c r="DD173" s="86"/>
      <c r="DE173" s="86"/>
      <c r="DF173" s="276"/>
      <c r="DG173" s="86">
        <f t="shared" si="448"/>
        <v>0</v>
      </c>
      <c r="DH173" s="277">
        <f t="shared" si="366"/>
        <v>0</v>
      </c>
      <c r="DI173" s="277">
        <f t="shared" si="396"/>
        <v>0</v>
      </c>
      <c r="DJ173" s="278" t="str">
        <f t="shared" si="397"/>
        <v>NO OFERTADO</v>
      </c>
      <c r="DK173" s="278"/>
      <c r="DL173" s="278" t="s">
        <v>743</v>
      </c>
      <c r="DM173" s="86"/>
      <c r="DN173" s="86"/>
      <c r="DO173" s="276"/>
      <c r="DP173" s="86">
        <v>0</v>
      </c>
      <c r="DQ173" s="277">
        <f t="shared" si="367"/>
        <v>0</v>
      </c>
      <c r="DR173" s="277">
        <f t="shared" si="368"/>
        <v>0</v>
      </c>
      <c r="DS173" s="278" t="str">
        <f t="shared" si="369"/>
        <v>NO OFERTADO</v>
      </c>
      <c r="DT173" s="278"/>
      <c r="DU173" s="278" t="s">
        <v>743</v>
      </c>
      <c r="DV173" s="86"/>
      <c r="DW173" s="86"/>
      <c r="DX173" s="279"/>
      <c r="DY173" s="86">
        <f t="shared" si="449"/>
        <v>0</v>
      </c>
      <c r="DZ173" s="277">
        <f t="shared" si="370"/>
        <v>0</v>
      </c>
      <c r="EA173" s="277">
        <f t="shared" si="398"/>
        <v>0</v>
      </c>
      <c r="EB173" s="278" t="str">
        <f t="shared" si="371"/>
        <v>NO OFERTADO</v>
      </c>
      <c r="EC173" s="278"/>
      <c r="ED173" s="278" t="s">
        <v>743</v>
      </c>
      <c r="EE173" s="86" t="s">
        <v>953</v>
      </c>
      <c r="EF173" s="86">
        <v>0</v>
      </c>
      <c r="EG173" s="279">
        <v>0</v>
      </c>
      <c r="EH173" s="86">
        <f t="shared" si="450"/>
        <v>0</v>
      </c>
      <c r="EI173" s="277">
        <f t="shared" si="372"/>
        <v>0</v>
      </c>
      <c r="EJ173" s="277">
        <f t="shared" si="400"/>
        <v>0</v>
      </c>
      <c r="EK173" s="278" t="str">
        <f t="shared" si="373"/>
        <v>NO OFERTADO</v>
      </c>
      <c r="EL173" s="278" t="s">
        <v>978</v>
      </c>
      <c r="EM173" s="278" t="s">
        <v>743</v>
      </c>
      <c r="EN173" s="86"/>
      <c r="EO173" s="86"/>
      <c r="EP173" s="276"/>
      <c r="EQ173" s="86">
        <v>0</v>
      </c>
      <c r="ER173" s="277">
        <f t="shared" si="374"/>
        <v>0</v>
      </c>
      <c r="ES173" s="277">
        <f t="shared" si="375"/>
        <v>0</v>
      </c>
      <c r="ET173" s="278" t="str">
        <f t="shared" si="376"/>
        <v>NO OFERTADO</v>
      </c>
      <c r="EU173" s="278"/>
      <c r="EV173" s="278" t="s">
        <v>743</v>
      </c>
      <c r="EW173" s="86">
        <v>0</v>
      </c>
      <c r="EX173" s="86">
        <v>0</v>
      </c>
      <c r="EY173" s="276">
        <v>0</v>
      </c>
      <c r="EZ173" s="86">
        <v>0</v>
      </c>
      <c r="FA173" s="277">
        <f t="shared" si="377"/>
        <v>0</v>
      </c>
      <c r="FB173" s="277">
        <f t="shared" si="378"/>
        <v>0</v>
      </c>
      <c r="FC173" s="278" t="str">
        <f t="shared" si="379"/>
        <v>NO OFERTADO</v>
      </c>
      <c r="FD173" s="278"/>
      <c r="FE173" s="278" t="s">
        <v>743</v>
      </c>
      <c r="FF173" s="86">
        <v>0</v>
      </c>
      <c r="FG173" s="86"/>
      <c r="FH173" s="279">
        <v>0</v>
      </c>
      <c r="FI173" s="86">
        <v>0</v>
      </c>
      <c r="FJ173" s="277">
        <f t="shared" si="380"/>
        <v>0</v>
      </c>
      <c r="FK173" s="277">
        <f t="shared" si="399"/>
        <v>0</v>
      </c>
      <c r="FL173" s="278" t="str">
        <f t="shared" si="381"/>
        <v>NO OFERTADO</v>
      </c>
      <c r="FM173" s="278"/>
      <c r="FN173" s="278" t="s">
        <v>743</v>
      </c>
      <c r="FO173" s="86"/>
      <c r="FP173" s="86"/>
      <c r="FQ173" s="279"/>
      <c r="FR173" s="86">
        <f t="shared" si="451"/>
        <v>0</v>
      </c>
      <c r="FS173" s="277">
        <f t="shared" si="382"/>
        <v>0</v>
      </c>
      <c r="FT173" s="277">
        <f t="shared" si="383"/>
        <v>0</v>
      </c>
      <c r="FU173" s="278" t="str">
        <f t="shared" si="384"/>
        <v>NO OFERTADO</v>
      </c>
      <c r="FV173" s="278">
        <v>0</v>
      </c>
      <c r="FW173" s="278" t="s">
        <v>743</v>
      </c>
      <c r="FX173" s="86"/>
      <c r="FY173" s="86"/>
      <c r="FZ173" s="279"/>
      <c r="GA173" s="86"/>
      <c r="GB173" s="277">
        <f t="shared" si="385"/>
        <v>0</v>
      </c>
      <c r="GC173" s="277">
        <f t="shared" si="386"/>
        <v>0</v>
      </c>
      <c r="GD173" s="278" t="str">
        <f t="shared" si="387"/>
        <v>NO OFERTADO</v>
      </c>
      <c r="GE173" s="278"/>
      <c r="GF173" s="278" t="s">
        <v>743</v>
      </c>
      <c r="GG173" s="25"/>
    </row>
    <row r="174" spans="1:189" s="19" customFormat="1" x14ac:dyDescent="0.2">
      <c r="A174" s="290">
        <v>165</v>
      </c>
      <c r="B174" s="78" t="s">
        <v>212</v>
      </c>
      <c r="C174" s="77" t="s">
        <v>544</v>
      </c>
      <c r="D174" s="123">
        <v>1</v>
      </c>
      <c r="E174" s="309" t="s">
        <v>32</v>
      </c>
      <c r="F174" s="315">
        <v>3050000</v>
      </c>
      <c r="G174" s="123">
        <v>5</v>
      </c>
      <c r="H174" s="86">
        <f t="shared" si="388"/>
        <v>15250000</v>
      </c>
      <c r="I174" s="86"/>
      <c r="J174" s="86"/>
      <c r="K174" s="279">
        <f t="shared" si="442"/>
        <v>0</v>
      </c>
      <c r="L174" s="86">
        <f t="shared" si="389"/>
        <v>0</v>
      </c>
      <c r="M174" s="277">
        <f t="shared" si="341"/>
        <v>0</v>
      </c>
      <c r="N174" s="277">
        <f t="shared" si="390"/>
        <v>0</v>
      </c>
      <c r="O174" s="278" t="str">
        <f t="shared" si="342"/>
        <v>NO OFERTADO</v>
      </c>
      <c r="P174" s="278"/>
      <c r="Q174" s="278" t="s">
        <v>743</v>
      </c>
      <c r="R174" s="278"/>
      <c r="S174" s="86"/>
      <c r="T174" s="279"/>
      <c r="U174" s="86"/>
      <c r="V174" s="277">
        <f t="shared" si="343"/>
        <v>0</v>
      </c>
      <c r="W174" s="277">
        <f t="shared" si="391"/>
        <v>0</v>
      </c>
      <c r="X174" s="278" t="str">
        <f t="shared" si="344"/>
        <v>NO OFERTADO</v>
      </c>
      <c r="Y174" s="278">
        <v>0</v>
      </c>
      <c r="Z174" s="314" t="s">
        <v>743</v>
      </c>
      <c r="AA174" s="311"/>
      <c r="AB174" s="86"/>
      <c r="AC174" s="276"/>
      <c r="AD174" s="86">
        <f t="shared" si="401"/>
        <v>0</v>
      </c>
      <c r="AE174" s="277">
        <f t="shared" si="296"/>
        <v>0</v>
      </c>
      <c r="AF174" s="277">
        <f t="shared" si="345"/>
        <v>0</v>
      </c>
      <c r="AG174" s="278" t="str">
        <f t="shared" si="346"/>
        <v>NO OFERTADO</v>
      </c>
      <c r="AH174" s="278"/>
      <c r="AI174" s="278" t="s">
        <v>743</v>
      </c>
      <c r="AJ174" s="86"/>
      <c r="AK174" s="86"/>
      <c r="AL174" s="279"/>
      <c r="AM174" s="86">
        <f t="shared" si="392"/>
        <v>0</v>
      </c>
      <c r="AN174" s="277">
        <f t="shared" si="347"/>
        <v>0</v>
      </c>
      <c r="AO174" s="277">
        <f t="shared" si="348"/>
        <v>0</v>
      </c>
      <c r="AP174" s="278" t="str">
        <f t="shared" si="349"/>
        <v>NO OFERTADO</v>
      </c>
      <c r="AQ174" s="278"/>
      <c r="AR174" s="278" t="s">
        <v>743</v>
      </c>
      <c r="AS174" s="86"/>
      <c r="AT174" s="86"/>
      <c r="AU174" s="276"/>
      <c r="AV174" s="86">
        <f>+AT174+AU174</f>
        <v>0</v>
      </c>
      <c r="AW174" s="277">
        <f t="shared" si="350"/>
        <v>0</v>
      </c>
      <c r="AX174" s="277">
        <f t="shared" si="402"/>
        <v>0</v>
      </c>
      <c r="AY174" s="278" t="str">
        <f t="shared" si="351"/>
        <v>NO OFERTADO</v>
      </c>
      <c r="AZ174" s="278"/>
      <c r="BA174" s="278" t="s">
        <v>743</v>
      </c>
      <c r="BB174" s="86"/>
      <c r="BC174" s="86"/>
      <c r="BD174" s="279"/>
      <c r="BE174" s="86">
        <f t="shared" si="393"/>
        <v>0</v>
      </c>
      <c r="BF174" s="277">
        <f t="shared" si="352"/>
        <v>0</v>
      </c>
      <c r="BG174" s="277">
        <f t="shared" si="394"/>
        <v>0</v>
      </c>
      <c r="BH174" s="278" t="str">
        <f t="shared" si="353"/>
        <v>NO OFERTADO</v>
      </c>
      <c r="BI174" s="278">
        <v>0</v>
      </c>
      <c r="BJ174" s="278" t="s">
        <v>743</v>
      </c>
      <c r="BK174" s="86"/>
      <c r="BL174" s="86"/>
      <c r="BM174" s="276"/>
      <c r="BN174" s="280">
        <f>+BL174+BM174</f>
        <v>0</v>
      </c>
      <c r="BO174" s="281">
        <f t="shared" si="354"/>
        <v>0</v>
      </c>
      <c r="BP174" s="281">
        <f t="shared" si="355"/>
        <v>0</v>
      </c>
      <c r="BQ174" s="278" t="str">
        <f t="shared" si="331"/>
        <v>NO OFERTADO</v>
      </c>
      <c r="BR174" s="278">
        <f>VLOOKUP(B174,'[1]ANEXO TECNICO'!$B$3:$P$334,15,0)</f>
        <v>0</v>
      </c>
      <c r="BS174" s="278" t="s">
        <v>743</v>
      </c>
      <c r="BT174" s="280"/>
      <c r="BU174" s="280"/>
      <c r="BV174" s="282"/>
      <c r="BW174" s="280"/>
      <c r="BX174" s="277">
        <v>0</v>
      </c>
      <c r="BY174" s="277">
        <f t="shared" si="356"/>
        <v>0</v>
      </c>
      <c r="BZ174" s="278" t="str">
        <f t="shared" si="357"/>
        <v>NO OFERTADO</v>
      </c>
      <c r="CA174" s="278"/>
      <c r="CB174" s="278" t="s">
        <v>743</v>
      </c>
      <c r="CC174" s="283"/>
      <c r="CD174" s="283"/>
      <c r="CE174" s="276">
        <f>+CD174*0.19</f>
        <v>0</v>
      </c>
      <c r="CF174" s="86">
        <f>+CD174+CE174</f>
        <v>0</v>
      </c>
      <c r="CG174" s="277">
        <f t="shared" si="395"/>
        <v>0</v>
      </c>
      <c r="CH174" s="277">
        <f t="shared" si="358"/>
        <v>0</v>
      </c>
      <c r="CI174" s="278" t="str">
        <f t="shared" si="359"/>
        <v>NO OFERTADO</v>
      </c>
      <c r="CJ174" s="278"/>
      <c r="CK174" s="278" t="s">
        <v>743</v>
      </c>
      <c r="CL174" s="86"/>
      <c r="CM174" s="86"/>
      <c r="CN174" s="276"/>
      <c r="CO174" s="86">
        <f>+CM174+CN174</f>
        <v>0</v>
      </c>
      <c r="CP174" s="277">
        <f t="shared" si="360"/>
        <v>0</v>
      </c>
      <c r="CQ174" s="277">
        <f t="shared" si="361"/>
        <v>0</v>
      </c>
      <c r="CR174" s="278" t="str">
        <f t="shared" si="362"/>
        <v>NO OFERTADO</v>
      </c>
      <c r="CS174" s="278"/>
      <c r="CT174" s="278" t="s">
        <v>743</v>
      </c>
      <c r="CU174" s="86"/>
      <c r="CV174" s="280"/>
      <c r="CW174" s="282">
        <f>+CV174*0.19</f>
        <v>0</v>
      </c>
      <c r="CX174" s="280">
        <f>+CV174+CW174</f>
        <v>0</v>
      </c>
      <c r="CY174" s="281">
        <f t="shared" si="363"/>
        <v>0</v>
      </c>
      <c r="CZ174" s="281">
        <f t="shared" si="364"/>
        <v>0</v>
      </c>
      <c r="DA174" s="278" t="str">
        <f t="shared" si="365"/>
        <v>NO OFERTADO</v>
      </c>
      <c r="DB174" s="278"/>
      <c r="DC174" s="278" t="s">
        <v>743</v>
      </c>
      <c r="DD174" s="86"/>
      <c r="DE174" s="86"/>
      <c r="DF174" s="276"/>
      <c r="DG174" s="86">
        <f>+DE174+DF174</f>
        <v>0</v>
      </c>
      <c r="DH174" s="277">
        <f t="shared" si="366"/>
        <v>0</v>
      </c>
      <c r="DI174" s="277">
        <f t="shared" si="396"/>
        <v>0</v>
      </c>
      <c r="DJ174" s="278" t="str">
        <f t="shared" si="397"/>
        <v>NO OFERTADO</v>
      </c>
      <c r="DK174" s="278"/>
      <c r="DL174" s="278" t="s">
        <v>743</v>
      </c>
      <c r="DM174" s="86"/>
      <c r="DN174" s="86"/>
      <c r="DO174" s="276"/>
      <c r="DP174" s="86">
        <v>0</v>
      </c>
      <c r="DQ174" s="277">
        <f t="shared" si="367"/>
        <v>0</v>
      </c>
      <c r="DR174" s="277">
        <f t="shared" si="368"/>
        <v>0</v>
      </c>
      <c r="DS174" s="278" t="str">
        <f t="shared" si="369"/>
        <v>NO OFERTADO</v>
      </c>
      <c r="DT174" s="278"/>
      <c r="DU174" s="278" t="s">
        <v>743</v>
      </c>
      <c r="DV174" s="86"/>
      <c r="DW174" s="86"/>
      <c r="DX174" s="279"/>
      <c r="DY174" s="86">
        <f>+DW174+DX174</f>
        <v>0</v>
      </c>
      <c r="DZ174" s="277">
        <f t="shared" si="370"/>
        <v>0</v>
      </c>
      <c r="EA174" s="277">
        <f t="shared" si="398"/>
        <v>0</v>
      </c>
      <c r="EB174" s="278" t="str">
        <f t="shared" si="371"/>
        <v>NO OFERTADO</v>
      </c>
      <c r="EC174" s="278"/>
      <c r="ED174" s="278" t="s">
        <v>743</v>
      </c>
      <c r="EE174" s="86" t="s">
        <v>953</v>
      </c>
      <c r="EF174" s="86">
        <v>0</v>
      </c>
      <c r="EG174" s="279">
        <v>0</v>
      </c>
      <c r="EH174" s="86">
        <f>+EF174+EG174</f>
        <v>0</v>
      </c>
      <c r="EI174" s="277">
        <f t="shared" si="372"/>
        <v>0</v>
      </c>
      <c r="EJ174" s="277">
        <f t="shared" si="400"/>
        <v>0</v>
      </c>
      <c r="EK174" s="278" t="str">
        <f t="shared" si="373"/>
        <v>NO OFERTADO</v>
      </c>
      <c r="EL174" s="278" t="s">
        <v>978</v>
      </c>
      <c r="EM174" s="278" t="s">
        <v>743</v>
      </c>
      <c r="EN174" s="86"/>
      <c r="EO174" s="86"/>
      <c r="EP174" s="276"/>
      <c r="EQ174" s="86">
        <v>0</v>
      </c>
      <c r="ER174" s="277">
        <f t="shared" si="374"/>
        <v>0</v>
      </c>
      <c r="ES174" s="277">
        <f t="shared" si="375"/>
        <v>0</v>
      </c>
      <c r="ET174" s="278" t="str">
        <f t="shared" si="376"/>
        <v>NO OFERTADO</v>
      </c>
      <c r="EU174" s="278"/>
      <c r="EV174" s="278" t="s">
        <v>743</v>
      </c>
      <c r="EW174" s="86">
        <v>0</v>
      </c>
      <c r="EX174" s="86">
        <v>0</v>
      </c>
      <c r="EY174" s="276">
        <v>0</v>
      </c>
      <c r="EZ174" s="86">
        <v>0</v>
      </c>
      <c r="FA174" s="277">
        <f t="shared" si="377"/>
        <v>0</v>
      </c>
      <c r="FB174" s="277">
        <f t="shared" si="378"/>
        <v>0</v>
      </c>
      <c r="FC174" s="278" t="str">
        <f t="shared" si="379"/>
        <v>NO OFERTADO</v>
      </c>
      <c r="FD174" s="278"/>
      <c r="FE174" s="278" t="s">
        <v>743</v>
      </c>
      <c r="FF174" s="86">
        <v>0</v>
      </c>
      <c r="FG174" s="86"/>
      <c r="FH174" s="279">
        <v>0</v>
      </c>
      <c r="FI174" s="86">
        <v>0</v>
      </c>
      <c r="FJ174" s="277">
        <f t="shared" si="380"/>
        <v>0</v>
      </c>
      <c r="FK174" s="277">
        <f t="shared" si="399"/>
        <v>0</v>
      </c>
      <c r="FL174" s="278" t="str">
        <f t="shared" si="381"/>
        <v>NO OFERTADO</v>
      </c>
      <c r="FM174" s="278"/>
      <c r="FN174" s="278" t="s">
        <v>743</v>
      </c>
      <c r="FO174" s="86"/>
      <c r="FP174" s="86"/>
      <c r="FQ174" s="279"/>
      <c r="FR174" s="86">
        <f>+FP174+FQ174</f>
        <v>0</v>
      </c>
      <c r="FS174" s="277">
        <f t="shared" si="382"/>
        <v>0</v>
      </c>
      <c r="FT174" s="277">
        <f t="shared" si="383"/>
        <v>0</v>
      </c>
      <c r="FU174" s="278" t="str">
        <f t="shared" si="384"/>
        <v>NO OFERTADO</v>
      </c>
      <c r="FV174" s="278">
        <v>0</v>
      </c>
      <c r="FW174" s="278" t="s">
        <v>743</v>
      </c>
      <c r="FX174" s="86"/>
      <c r="FY174" s="86"/>
      <c r="FZ174" s="279"/>
      <c r="GA174" s="86"/>
      <c r="GB174" s="277">
        <f t="shared" si="385"/>
        <v>0</v>
      </c>
      <c r="GC174" s="277">
        <f t="shared" si="386"/>
        <v>0</v>
      </c>
      <c r="GD174" s="278" t="str">
        <f t="shared" si="387"/>
        <v>NO OFERTADO</v>
      </c>
      <c r="GE174" s="278"/>
      <c r="GF174" s="278" t="s">
        <v>743</v>
      </c>
      <c r="GG174" s="25"/>
    </row>
    <row r="175" spans="1:189" s="19" customFormat="1" ht="25.5" x14ac:dyDescent="0.2">
      <c r="A175" s="290">
        <v>166</v>
      </c>
      <c r="B175" s="78" t="s">
        <v>213</v>
      </c>
      <c r="C175" s="77" t="s">
        <v>545</v>
      </c>
      <c r="D175" s="123">
        <v>1</v>
      </c>
      <c r="E175" s="309" t="s">
        <v>32</v>
      </c>
      <c r="F175" s="315">
        <v>8859.5499999999993</v>
      </c>
      <c r="G175" s="123">
        <v>104</v>
      </c>
      <c r="H175" s="86">
        <f t="shared" si="388"/>
        <v>921393.2</v>
      </c>
      <c r="I175" s="86"/>
      <c r="J175" s="86"/>
      <c r="K175" s="279">
        <f t="shared" si="442"/>
        <v>0</v>
      </c>
      <c r="L175" s="86">
        <f t="shared" si="389"/>
        <v>0</v>
      </c>
      <c r="M175" s="277">
        <f t="shared" si="341"/>
        <v>0</v>
      </c>
      <c r="N175" s="277">
        <f t="shared" si="390"/>
        <v>0</v>
      </c>
      <c r="O175" s="278" t="str">
        <f t="shared" si="342"/>
        <v>NO OFERTADO</v>
      </c>
      <c r="P175" s="278"/>
      <c r="Q175" s="278" t="s">
        <v>743</v>
      </c>
      <c r="R175" s="278"/>
      <c r="S175" s="284"/>
      <c r="T175" s="279"/>
      <c r="U175" s="86"/>
      <c r="V175" s="277">
        <f t="shared" si="343"/>
        <v>0</v>
      </c>
      <c r="W175" s="277">
        <f t="shared" si="391"/>
        <v>0</v>
      </c>
      <c r="X175" s="278" t="str">
        <f t="shared" si="344"/>
        <v>NO OFERTADO</v>
      </c>
      <c r="Y175" s="278">
        <v>0</v>
      </c>
      <c r="Z175" s="314" t="s">
        <v>743</v>
      </c>
      <c r="AA175" s="311" t="s">
        <v>935</v>
      </c>
      <c r="AB175" s="86">
        <v>8205</v>
      </c>
      <c r="AC175" s="276">
        <v>1559</v>
      </c>
      <c r="AD175" s="86">
        <f t="shared" si="401"/>
        <v>9764</v>
      </c>
      <c r="AE175" s="277">
        <f t="shared" si="296"/>
        <v>9764</v>
      </c>
      <c r="AF175" s="277">
        <f t="shared" si="345"/>
        <v>1015456</v>
      </c>
      <c r="AG175" s="278" t="str">
        <f t="shared" si="346"/>
        <v>CUMPLE</v>
      </c>
      <c r="AH175" s="278" t="s">
        <v>828</v>
      </c>
      <c r="AI175" s="278" t="s">
        <v>822</v>
      </c>
      <c r="AJ175" s="86"/>
      <c r="AK175" s="86"/>
      <c r="AL175" s="279"/>
      <c r="AM175" s="86">
        <f t="shared" si="392"/>
        <v>0</v>
      </c>
      <c r="AN175" s="277">
        <f t="shared" si="347"/>
        <v>0</v>
      </c>
      <c r="AO175" s="277">
        <f t="shared" si="348"/>
        <v>0</v>
      </c>
      <c r="AP175" s="278" t="str">
        <f t="shared" si="349"/>
        <v>NO OFERTADO</v>
      </c>
      <c r="AQ175" s="278"/>
      <c r="AR175" s="278" t="s">
        <v>743</v>
      </c>
      <c r="AS175" s="86"/>
      <c r="AT175" s="86"/>
      <c r="AU175" s="276"/>
      <c r="AV175" s="86">
        <f>+AT175+AU175</f>
        <v>0</v>
      </c>
      <c r="AW175" s="277">
        <f t="shared" si="350"/>
        <v>0</v>
      </c>
      <c r="AX175" s="277">
        <f t="shared" si="402"/>
        <v>0</v>
      </c>
      <c r="AY175" s="278" t="str">
        <f t="shared" si="351"/>
        <v>NO OFERTADO</v>
      </c>
      <c r="AZ175" s="278"/>
      <c r="BA175" s="278" t="s">
        <v>743</v>
      </c>
      <c r="BB175" s="86" t="s">
        <v>753</v>
      </c>
      <c r="BC175" s="86">
        <v>13430.000000000002</v>
      </c>
      <c r="BD175" s="279">
        <v>2551.7000000000003</v>
      </c>
      <c r="BE175" s="86">
        <f t="shared" si="393"/>
        <v>15981.700000000003</v>
      </c>
      <c r="BF175" s="277">
        <f t="shared" si="352"/>
        <v>15981.700000000003</v>
      </c>
      <c r="BG175" s="277">
        <f t="shared" si="394"/>
        <v>1662096.8000000003</v>
      </c>
      <c r="BH175" s="278" t="str">
        <f t="shared" si="353"/>
        <v>NO CUMPLE</v>
      </c>
      <c r="BI175" s="278" t="s">
        <v>828</v>
      </c>
      <c r="BJ175" s="278" t="s">
        <v>743</v>
      </c>
      <c r="BK175" s="86"/>
      <c r="BL175" s="86"/>
      <c r="BM175" s="276"/>
      <c r="BN175" s="280">
        <f>+BL175+BM175</f>
        <v>0</v>
      </c>
      <c r="BO175" s="281">
        <f t="shared" si="354"/>
        <v>0</v>
      </c>
      <c r="BP175" s="281">
        <f t="shared" si="355"/>
        <v>0</v>
      </c>
      <c r="BQ175" s="278" t="str">
        <f t="shared" si="331"/>
        <v>NO OFERTADO</v>
      </c>
      <c r="BR175" s="278">
        <f>VLOOKUP(B175,'[1]ANEXO TECNICO'!$B$3:$P$334,15,0)</f>
        <v>0</v>
      </c>
      <c r="BS175" s="278" t="s">
        <v>743</v>
      </c>
      <c r="BT175" s="280"/>
      <c r="BU175" s="280"/>
      <c r="BV175" s="282"/>
      <c r="BW175" s="280"/>
      <c r="BX175" s="277">
        <v>0</v>
      </c>
      <c r="BY175" s="277">
        <f t="shared" si="356"/>
        <v>0</v>
      </c>
      <c r="BZ175" s="278" t="str">
        <f t="shared" si="357"/>
        <v>NO OFERTADO</v>
      </c>
      <c r="CA175" s="278"/>
      <c r="CB175" s="278" t="s">
        <v>743</v>
      </c>
      <c r="CC175" s="283"/>
      <c r="CD175" s="283"/>
      <c r="CE175" s="276">
        <f>+CD175*0.19</f>
        <v>0</v>
      </c>
      <c r="CF175" s="86">
        <f>+CD175+CE175</f>
        <v>0</v>
      </c>
      <c r="CG175" s="277">
        <f t="shared" si="395"/>
        <v>0</v>
      </c>
      <c r="CH175" s="277">
        <f t="shared" si="358"/>
        <v>0</v>
      </c>
      <c r="CI175" s="278" t="str">
        <f t="shared" si="359"/>
        <v>NO OFERTADO</v>
      </c>
      <c r="CJ175" s="278"/>
      <c r="CK175" s="278" t="s">
        <v>743</v>
      </c>
      <c r="CL175" s="86"/>
      <c r="CM175" s="86"/>
      <c r="CN175" s="276"/>
      <c r="CO175" s="86">
        <f>+CM175+CN175</f>
        <v>0</v>
      </c>
      <c r="CP175" s="277">
        <f t="shared" si="360"/>
        <v>0</v>
      </c>
      <c r="CQ175" s="277">
        <f t="shared" si="361"/>
        <v>0</v>
      </c>
      <c r="CR175" s="278" t="str">
        <f t="shared" si="362"/>
        <v>NO OFERTADO</v>
      </c>
      <c r="CS175" s="278"/>
      <c r="CT175" s="278" t="s">
        <v>743</v>
      </c>
      <c r="CU175" s="86" t="s">
        <v>781</v>
      </c>
      <c r="CV175" s="280">
        <v>7745</v>
      </c>
      <c r="CW175" s="288">
        <f>+CV175*0.19</f>
        <v>1471.55</v>
      </c>
      <c r="CX175" s="280">
        <f>+CV175+CW175</f>
        <v>9216.5499999999993</v>
      </c>
      <c r="CY175" s="281">
        <f t="shared" si="363"/>
        <v>9216.5499999999993</v>
      </c>
      <c r="CZ175" s="281">
        <f t="shared" si="364"/>
        <v>958521.2</v>
      </c>
      <c r="DA175" s="278" t="str">
        <f t="shared" si="365"/>
        <v>CUMPLE</v>
      </c>
      <c r="DB175" s="278" t="s">
        <v>830</v>
      </c>
      <c r="DC175" s="278" t="s">
        <v>822</v>
      </c>
      <c r="DD175" s="86"/>
      <c r="DE175" s="86"/>
      <c r="DF175" s="276"/>
      <c r="DG175" s="86">
        <f>+DE175+DF175</f>
        <v>0</v>
      </c>
      <c r="DH175" s="277">
        <f t="shared" si="366"/>
        <v>0</v>
      </c>
      <c r="DI175" s="277">
        <f t="shared" si="396"/>
        <v>0</v>
      </c>
      <c r="DJ175" s="278" t="str">
        <f t="shared" si="397"/>
        <v>NO OFERTADO</v>
      </c>
      <c r="DK175" s="278"/>
      <c r="DL175" s="278" t="s">
        <v>743</v>
      </c>
      <c r="DM175" s="86"/>
      <c r="DN175" s="86"/>
      <c r="DO175" s="276"/>
      <c r="DP175" s="86">
        <v>0</v>
      </c>
      <c r="DQ175" s="277">
        <f t="shared" si="367"/>
        <v>0</v>
      </c>
      <c r="DR175" s="277">
        <f t="shared" si="368"/>
        <v>0</v>
      </c>
      <c r="DS175" s="278" t="str">
        <f t="shared" si="369"/>
        <v>NO OFERTADO</v>
      </c>
      <c r="DT175" s="278"/>
      <c r="DU175" s="278" t="s">
        <v>743</v>
      </c>
      <c r="DV175" s="86"/>
      <c r="DW175" s="86"/>
      <c r="DX175" s="279"/>
      <c r="DY175" s="86">
        <f>+DW175+DX175</f>
        <v>0</v>
      </c>
      <c r="DZ175" s="277">
        <f t="shared" si="370"/>
        <v>0</v>
      </c>
      <c r="EA175" s="277">
        <f t="shared" si="398"/>
        <v>0</v>
      </c>
      <c r="EB175" s="278" t="str">
        <f t="shared" si="371"/>
        <v>NO OFERTADO</v>
      </c>
      <c r="EC175" s="278"/>
      <c r="ED175" s="278" t="s">
        <v>743</v>
      </c>
      <c r="EE175" s="86" t="s">
        <v>953</v>
      </c>
      <c r="EF175" s="86">
        <v>0</v>
      </c>
      <c r="EG175" s="279">
        <v>0</v>
      </c>
      <c r="EH175" s="86">
        <f>+EF175+EG175</f>
        <v>0</v>
      </c>
      <c r="EI175" s="277">
        <f t="shared" si="372"/>
        <v>0</v>
      </c>
      <c r="EJ175" s="277">
        <f t="shared" si="400"/>
        <v>0</v>
      </c>
      <c r="EK175" s="278" t="str">
        <f t="shared" si="373"/>
        <v>NO OFERTADO</v>
      </c>
      <c r="EL175" s="278" t="s">
        <v>978</v>
      </c>
      <c r="EM175" s="278" t="s">
        <v>743</v>
      </c>
      <c r="EN175" s="86"/>
      <c r="EO175" s="86"/>
      <c r="EP175" s="276"/>
      <c r="EQ175" s="86">
        <v>0</v>
      </c>
      <c r="ER175" s="277">
        <f t="shared" si="374"/>
        <v>0</v>
      </c>
      <c r="ES175" s="277">
        <f t="shared" si="375"/>
        <v>0</v>
      </c>
      <c r="ET175" s="278" t="str">
        <f t="shared" si="376"/>
        <v>NO OFERTADO</v>
      </c>
      <c r="EU175" s="278"/>
      <c r="EV175" s="278" t="s">
        <v>743</v>
      </c>
      <c r="EW175" s="86">
        <v>0</v>
      </c>
      <c r="EX175" s="86">
        <v>0</v>
      </c>
      <c r="EY175" s="276">
        <v>0</v>
      </c>
      <c r="EZ175" s="86">
        <v>0</v>
      </c>
      <c r="FA175" s="277">
        <f t="shared" si="377"/>
        <v>0</v>
      </c>
      <c r="FB175" s="277">
        <f t="shared" si="378"/>
        <v>0</v>
      </c>
      <c r="FC175" s="278" t="str">
        <f t="shared" si="379"/>
        <v>NO OFERTADO</v>
      </c>
      <c r="FD175" s="278"/>
      <c r="FE175" s="278" t="s">
        <v>743</v>
      </c>
      <c r="FF175" s="86">
        <v>0</v>
      </c>
      <c r="FG175" s="86"/>
      <c r="FH175" s="279">
        <v>0</v>
      </c>
      <c r="FI175" s="86">
        <v>0</v>
      </c>
      <c r="FJ175" s="277">
        <f t="shared" si="380"/>
        <v>0</v>
      </c>
      <c r="FK175" s="277">
        <f t="shared" si="399"/>
        <v>0</v>
      </c>
      <c r="FL175" s="278" t="str">
        <f t="shared" si="381"/>
        <v>NO OFERTADO</v>
      </c>
      <c r="FM175" s="278"/>
      <c r="FN175" s="278" t="s">
        <v>743</v>
      </c>
      <c r="FO175" s="86"/>
      <c r="FP175" s="86"/>
      <c r="FQ175" s="279"/>
      <c r="FR175" s="86">
        <f>+FP175+FQ175</f>
        <v>0</v>
      </c>
      <c r="FS175" s="277">
        <f t="shared" si="382"/>
        <v>0</v>
      </c>
      <c r="FT175" s="277">
        <f t="shared" si="383"/>
        <v>0</v>
      </c>
      <c r="FU175" s="278" t="str">
        <f t="shared" si="384"/>
        <v>NO OFERTADO</v>
      </c>
      <c r="FV175" s="278">
        <v>0</v>
      </c>
      <c r="FW175" s="278" t="s">
        <v>743</v>
      </c>
      <c r="FX175" s="86"/>
      <c r="FY175" s="86"/>
      <c r="FZ175" s="279"/>
      <c r="GA175" s="86"/>
      <c r="GB175" s="277">
        <f t="shared" si="385"/>
        <v>0</v>
      </c>
      <c r="GC175" s="277">
        <f t="shared" si="386"/>
        <v>0</v>
      </c>
      <c r="GD175" s="278" t="str">
        <f t="shared" si="387"/>
        <v>NO OFERTADO</v>
      </c>
      <c r="GE175" s="278"/>
      <c r="GF175" s="278" t="s">
        <v>743</v>
      </c>
      <c r="GG175" s="25"/>
    </row>
    <row r="176" spans="1:189" s="19" customFormat="1" ht="25.5" x14ac:dyDescent="0.2">
      <c r="A176" s="290">
        <v>167</v>
      </c>
      <c r="B176" s="78" t="s">
        <v>214</v>
      </c>
      <c r="C176" s="77" t="s">
        <v>546</v>
      </c>
      <c r="D176" s="123">
        <v>1</v>
      </c>
      <c r="E176" s="309" t="s">
        <v>32</v>
      </c>
      <c r="F176" s="315">
        <v>2299.08</v>
      </c>
      <c r="G176" s="123">
        <v>3</v>
      </c>
      <c r="H176" s="86">
        <f t="shared" si="388"/>
        <v>6897.24</v>
      </c>
      <c r="I176" s="86"/>
      <c r="J176" s="86"/>
      <c r="K176" s="279">
        <f t="shared" si="442"/>
        <v>0</v>
      </c>
      <c r="L176" s="86">
        <f t="shared" si="389"/>
        <v>0</v>
      </c>
      <c r="M176" s="277">
        <f t="shared" si="341"/>
        <v>0</v>
      </c>
      <c r="N176" s="277">
        <f t="shared" si="390"/>
        <v>0</v>
      </c>
      <c r="O176" s="278" t="str">
        <f t="shared" si="342"/>
        <v>NO OFERTADO</v>
      </c>
      <c r="P176" s="278"/>
      <c r="Q176" s="278" t="s">
        <v>743</v>
      </c>
      <c r="R176" s="278"/>
      <c r="S176" s="284"/>
      <c r="T176" s="279"/>
      <c r="U176" s="86"/>
      <c r="V176" s="277">
        <f t="shared" si="343"/>
        <v>0</v>
      </c>
      <c r="W176" s="277">
        <f t="shared" si="391"/>
        <v>0</v>
      </c>
      <c r="X176" s="278" t="str">
        <f t="shared" si="344"/>
        <v>NO OFERTADO</v>
      </c>
      <c r="Y176" s="278">
        <v>0</v>
      </c>
      <c r="Z176" s="314" t="s">
        <v>743</v>
      </c>
      <c r="AA176" s="311" t="s">
        <v>935</v>
      </c>
      <c r="AB176" s="86">
        <v>1932</v>
      </c>
      <c r="AC176" s="276">
        <v>367</v>
      </c>
      <c r="AD176" s="86">
        <f t="shared" si="401"/>
        <v>2299</v>
      </c>
      <c r="AE176" s="277">
        <f t="shared" ref="AE176:AE208" si="452">AD176*$D176</f>
        <v>2299</v>
      </c>
      <c r="AF176" s="277">
        <f t="shared" si="345"/>
        <v>6897</v>
      </c>
      <c r="AG176" s="278" t="str">
        <f t="shared" si="346"/>
        <v>CUMPLE</v>
      </c>
      <c r="AH176" s="278" t="s">
        <v>828</v>
      </c>
      <c r="AI176" s="278" t="s">
        <v>822</v>
      </c>
      <c r="AJ176" s="86"/>
      <c r="AK176" s="86"/>
      <c r="AL176" s="279"/>
      <c r="AM176" s="86">
        <f t="shared" si="392"/>
        <v>0</v>
      </c>
      <c r="AN176" s="277">
        <f t="shared" si="347"/>
        <v>0</v>
      </c>
      <c r="AO176" s="277">
        <f t="shared" si="348"/>
        <v>0</v>
      </c>
      <c r="AP176" s="278" t="str">
        <f t="shared" si="349"/>
        <v>NO OFERTADO</v>
      </c>
      <c r="AQ176" s="278"/>
      <c r="AR176" s="278" t="s">
        <v>743</v>
      </c>
      <c r="AS176" s="86"/>
      <c r="AT176" s="86"/>
      <c r="AU176" s="276"/>
      <c r="AV176" s="86">
        <f t="shared" ref="AV176:AV180" si="453">AT176+AU176</f>
        <v>0</v>
      </c>
      <c r="AW176" s="277">
        <f t="shared" si="350"/>
        <v>0</v>
      </c>
      <c r="AX176" s="277">
        <f t="shared" si="402"/>
        <v>0</v>
      </c>
      <c r="AY176" s="278" t="str">
        <f t="shared" si="351"/>
        <v>NO OFERTADO</v>
      </c>
      <c r="AZ176" s="278"/>
      <c r="BA176" s="278" t="s">
        <v>743</v>
      </c>
      <c r="BB176" s="86"/>
      <c r="BC176" s="86"/>
      <c r="BD176" s="279"/>
      <c r="BE176" s="86">
        <f t="shared" si="393"/>
        <v>0</v>
      </c>
      <c r="BF176" s="277">
        <f t="shared" si="352"/>
        <v>0</v>
      </c>
      <c r="BG176" s="277">
        <f t="shared" si="394"/>
        <v>0</v>
      </c>
      <c r="BH176" s="278" t="str">
        <f t="shared" si="353"/>
        <v>NO OFERTADO</v>
      </c>
      <c r="BI176" s="278">
        <v>0</v>
      </c>
      <c r="BJ176" s="278" t="s">
        <v>743</v>
      </c>
      <c r="BK176" s="86"/>
      <c r="BL176" s="86"/>
      <c r="BM176" s="276"/>
      <c r="BN176" s="280">
        <f t="shared" ref="BN176:BN180" si="454">BL176+BM176</f>
        <v>0</v>
      </c>
      <c r="BO176" s="281">
        <f t="shared" si="354"/>
        <v>0</v>
      </c>
      <c r="BP176" s="281">
        <f t="shared" si="355"/>
        <v>0</v>
      </c>
      <c r="BQ176" s="278" t="str">
        <f t="shared" si="331"/>
        <v>NO OFERTADO</v>
      </c>
      <c r="BR176" s="278">
        <f>VLOOKUP(B176,'[1]ANEXO TECNICO'!$B$3:$P$334,15,0)</f>
        <v>0</v>
      </c>
      <c r="BS176" s="278" t="s">
        <v>743</v>
      </c>
      <c r="BT176" s="280"/>
      <c r="BU176" s="280"/>
      <c r="BV176" s="282"/>
      <c r="BW176" s="280"/>
      <c r="BX176" s="277">
        <v>0</v>
      </c>
      <c r="BY176" s="277">
        <f t="shared" si="356"/>
        <v>0</v>
      </c>
      <c r="BZ176" s="278" t="str">
        <f t="shared" si="357"/>
        <v>NO OFERTADO</v>
      </c>
      <c r="CA176" s="278"/>
      <c r="CB176" s="278" t="s">
        <v>743</v>
      </c>
      <c r="CC176" s="283"/>
      <c r="CD176" s="283"/>
      <c r="CE176" s="276"/>
      <c r="CF176" s="86">
        <f t="shared" ref="CF176:CF180" si="455">CD176+CE176</f>
        <v>0</v>
      </c>
      <c r="CG176" s="277">
        <f t="shared" si="395"/>
        <v>0</v>
      </c>
      <c r="CH176" s="277">
        <f t="shared" si="358"/>
        <v>0</v>
      </c>
      <c r="CI176" s="278" t="str">
        <f t="shared" si="359"/>
        <v>NO OFERTADO</v>
      </c>
      <c r="CJ176" s="278"/>
      <c r="CK176" s="278" t="s">
        <v>743</v>
      </c>
      <c r="CL176" s="86"/>
      <c r="CM176" s="86"/>
      <c r="CN176" s="276"/>
      <c r="CO176" s="86">
        <f t="shared" ref="CO176:CO180" si="456">CM176+CN176</f>
        <v>0</v>
      </c>
      <c r="CP176" s="277">
        <f t="shared" si="360"/>
        <v>0</v>
      </c>
      <c r="CQ176" s="277">
        <f t="shared" si="361"/>
        <v>0</v>
      </c>
      <c r="CR176" s="278" t="str">
        <f t="shared" si="362"/>
        <v>NO OFERTADO</v>
      </c>
      <c r="CS176" s="278"/>
      <c r="CT176" s="278" t="s">
        <v>743</v>
      </c>
      <c r="CU176" s="86"/>
      <c r="CV176" s="280"/>
      <c r="CW176" s="282"/>
      <c r="CX176" s="280">
        <f t="shared" ref="CX176:CX180" si="457">CV176+CW176</f>
        <v>0</v>
      </c>
      <c r="CY176" s="281">
        <f t="shared" si="363"/>
        <v>0</v>
      </c>
      <c r="CZ176" s="281">
        <f t="shared" si="364"/>
        <v>0</v>
      </c>
      <c r="DA176" s="278" t="str">
        <f t="shared" si="365"/>
        <v>NO OFERTADO</v>
      </c>
      <c r="DB176" s="278"/>
      <c r="DC176" s="278" t="s">
        <v>743</v>
      </c>
      <c r="DD176" s="86"/>
      <c r="DE176" s="86"/>
      <c r="DF176" s="276"/>
      <c r="DG176" s="86">
        <f t="shared" ref="DG176:DG180" si="458">DE176+DF176</f>
        <v>0</v>
      </c>
      <c r="DH176" s="277">
        <f t="shared" si="366"/>
        <v>0</v>
      </c>
      <c r="DI176" s="277">
        <f t="shared" si="396"/>
        <v>0</v>
      </c>
      <c r="DJ176" s="278" t="str">
        <f t="shared" si="397"/>
        <v>NO OFERTADO</v>
      </c>
      <c r="DK176" s="278"/>
      <c r="DL176" s="278" t="s">
        <v>743</v>
      </c>
      <c r="DM176" s="86"/>
      <c r="DN176" s="86"/>
      <c r="DO176" s="276"/>
      <c r="DP176" s="86">
        <v>0</v>
      </c>
      <c r="DQ176" s="277">
        <f t="shared" si="367"/>
        <v>0</v>
      </c>
      <c r="DR176" s="277">
        <f t="shared" si="368"/>
        <v>0</v>
      </c>
      <c r="DS176" s="278" t="str">
        <f t="shared" si="369"/>
        <v>NO OFERTADO</v>
      </c>
      <c r="DT176" s="278"/>
      <c r="DU176" s="278" t="s">
        <v>743</v>
      </c>
      <c r="DV176" s="86"/>
      <c r="DW176" s="86"/>
      <c r="DX176" s="279"/>
      <c r="DY176" s="86">
        <f t="shared" ref="DY176:DY180" si="459">DW176+DX176</f>
        <v>0</v>
      </c>
      <c r="DZ176" s="277">
        <f t="shared" si="370"/>
        <v>0</v>
      </c>
      <c r="EA176" s="277">
        <f t="shared" si="398"/>
        <v>0</v>
      </c>
      <c r="EB176" s="278" t="str">
        <f t="shared" si="371"/>
        <v>NO OFERTADO</v>
      </c>
      <c r="EC176" s="278"/>
      <c r="ED176" s="278" t="s">
        <v>743</v>
      </c>
      <c r="EE176" s="86" t="s">
        <v>953</v>
      </c>
      <c r="EF176" s="86">
        <v>0</v>
      </c>
      <c r="EG176" s="279">
        <v>0</v>
      </c>
      <c r="EH176" s="86">
        <f t="shared" ref="EH176:EH180" si="460">EF176+EG176</f>
        <v>0</v>
      </c>
      <c r="EI176" s="277">
        <f t="shared" si="372"/>
        <v>0</v>
      </c>
      <c r="EJ176" s="277">
        <f t="shared" si="400"/>
        <v>0</v>
      </c>
      <c r="EK176" s="278" t="str">
        <f t="shared" si="373"/>
        <v>NO OFERTADO</v>
      </c>
      <c r="EL176" s="278" t="s">
        <v>978</v>
      </c>
      <c r="EM176" s="278" t="s">
        <v>743</v>
      </c>
      <c r="EN176" s="86"/>
      <c r="EO176" s="86"/>
      <c r="EP176" s="276"/>
      <c r="EQ176" s="86">
        <v>0</v>
      </c>
      <c r="ER176" s="277">
        <f t="shared" si="374"/>
        <v>0</v>
      </c>
      <c r="ES176" s="277">
        <f t="shared" si="375"/>
        <v>0</v>
      </c>
      <c r="ET176" s="278" t="str">
        <f t="shared" si="376"/>
        <v>NO OFERTADO</v>
      </c>
      <c r="EU176" s="278"/>
      <c r="EV176" s="278" t="s">
        <v>743</v>
      </c>
      <c r="EW176" s="86">
        <v>0</v>
      </c>
      <c r="EX176" s="86">
        <v>0</v>
      </c>
      <c r="EY176" s="276">
        <v>0</v>
      </c>
      <c r="EZ176" s="86">
        <v>0</v>
      </c>
      <c r="FA176" s="277">
        <f t="shared" si="377"/>
        <v>0</v>
      </c>
      <c r="FB176" s="277">
        <f t="shared" si="378"/>
        <v>0</v>
      </c>
      <c r="FC176" s="278" t="str">
        <f t="shared" si="379"/>
        <v>NO OFERTADO</v>
      </c>
      <c r="FD176" s="278"/>
      <c r="FE176" s="278" t="s">
        <v>743</v>
      </c>
      <c r="FF176" s="86">
        <v>0</v>
      </c>
      <c r="FG176" s="86"/>
      <c r="FH176" s="279">
        <v>0</v>
      </c>
      <c r="FI176" s="86">
        <v>0</v>
      </c>
      <c r="FJ176" s="277">
        <f t="shared" si="380"/>
        <v>0</v>
      </c>
      <c r="FK176" s="277">
        <f t="shared" si="399"/>
        <v>0</v>
      </c>
      <c r="FL176" s="278" t="str">
        <f t="shared" si="381"/>
        <v>NO OFERTADO</v>
      </c>
      <c r="FM176" s="278"/>
      <c r="FN176" s="278" t="s">
        <v>743</v>
      </c>
      <c r="FO176" s="86"/>
      <c r="FP176" s="86"/>
      <c r="FQ176" s="279"/>
      <c r="FR176" s="86">
        <f t="shared" ref="FR176:FR180" si="461">FP176+FQ176</f>
        <v>0</v>
      </c>
      <c r="FS176" s="277">
        <f t="shared" si="382"/>
        <v>0</v>
      </c>
      <c r="FT176" s="277">
        <f t="shared" si="383"/>
        <v>0</v>
      </c>
      <c r="FU176" s="278" t="str">
        <f t="shared" si="384"/>
        <v>NO OFERTADO</v>
      </c>
      <c r="FV176" s="278">
        <v>0</v>
      </c>
      <c r="FW176" s="278" t="s">
        <v>743</v>
      </c>
      <c r="FX176" s="86"/>
      <c r="FY176" s="86"/>
      <c r="FZ176" s="279"/>
      <c r="GA176" s="86"/>
      <c r="GB176" s="277">
        <f t="shared" si="385"/>
        <v>0</v>
      </c>
      <c r="GC176" s="277">
        <f t="shared" si="386"/>
        <v>0</v>
      </c>
      <c r="GD176" s="278" t="str">
        <f t="shared" si="387"/>
        <v>NO OFERTADO</v>
      </c>
      <c r="GE176" s="278"/>
      <c r="GF176" s="278" t="s">
        <v>743</v>
      </c>
      <c r="GG176" s="25"/>
    </row>
    <row r="177" spans="1:189" s="19" customFormat="1" x14ac:dyDescent="0.2">
      <c r="A177" s="290">
        <v>168</v>
      </c>
      <c r="B177" s="78" t="s">
        <v>215</v>
      </c>
      <c r="C177" s="77" t="s">
        <v>547</v>
      </c>
      <c r="D177" s="123">
        <v>1</v>
      </c>
      <c r="E177" s="309" t="s">
        <v>32</v>
      </c>
      <c r="F177" s="315">
        <v>19028.099999999999</v>
      </c>
      <c r="G177" s="123">
        <v>2</v>
      </c>
      <c r="H177" s="86">
        <f t="shared" si="388"/>
        <v>38056.199999999997</v>
      </c>
      <c r="I177" s="86"/>
      <c r="J177" s="86"/>
      <c r="K177" s="279">
        <f t="shared" si="442"/>
        <v>0</v>
      </c>
      <c r="L177" s="86">
        <f t="shared" si="389"/>
        <v>0</v>
      </c>
      <c r="M177" s="277">
        <f t="shared" si="341"/>
        <v>0</v>
      </c>
      <c r="N177" s="277">
        <f t="shared" si="390"/>
        <v>0</v>
      </c>
      <c r="O177" s="278" t="str">
        <f t="shared" si="342"/>
        <v>NO OFERTADO</v>
      </c>
      <c r="P177" s="278"/>
      <c r="Q177" s="278" t="s">
        <v>743</v>
      </c>
      <c r="R177" s="278"/>
      <c r="S177" s="284"/>
      <c r="T177" s="279"/>
      <c r="U177" s="86"/>
      <c r="V177" s="277">
        <f t="shared" si="343"/>
        <v>0</v>
      </c>
      <c r="W177" s="277">
        <f t="shared" si="391"/>
        <v>0</v>
      </c>
      <c r="X177" s="278" t="str">
        <f t="shared" si="344"/>
        <v>NO OFERTADO</v>
      </c>
      <c r="Y177" s="278">
        <v>0</v>
      </c>
      <c r="Z177" s="314" t="s">
        <v>743</v>
      </c>
      <c r="AA177" s="311" t="s">
        <v>935</v>
      </c>
      <c r="AB177" s="86">
        <v>22102</v>
      </c>
      <c r="AC177" s="279">
        <v>4199</v>
      </c>
      <c r="AD177" s="285">
        <f t="shared" si="401"/>
        <v>26301</v>
      </c>
      <c r="AE177" s="277">
        <f t="shared" si="452"/>
        <v>26301</v>
      </c>
      <c r="AF177" s="277">
        <f t="shared" si="345"/>
        <v>52602</v>
      </c>
      <c r="AG177" s="278" t="str">
        <f t="shared" si="346"/>
        <v>NO CUMPLE</v>
      </c>
      <c r="AH177" s="278" t="s">
        <v>828</v>
      </c>
      <c r="AI177" s="278" t="s">
        <v>743</v>
      </c>
      <c r="AJ177" s="86"/>
      <c r="AK177" s="86"/>
      <c r="AL177" s="279"/>
      <c r="AM177" s="86">
        <f t="shared" si="392"/>
        <v>0</v>
      </c>
      <c r="AN177" s="277">
        <f t="shared" si="347"/>
        <v>0</v>
      </c>
      <c r="AO177" s="277">
        <f t="shared" si="348"/>
        <v>0</v>
      </c>
      <c r="AP177" s="278" t="str">
        <f t="shared" si="349"/>
        <v>NO OFERTADO</v>
      </c>
      <c r="AQ177" s="278"/>
      <c r="AR177" s="278" t="s">
        <v>743</v>
      </c>
      <c r="AS177" s="86" t="s">
        <v>756</v>
      </c>
      <c r="AT177" s="86">
        <v>15990</v>
      </c>
      <c r="AU177" s="279">
        <v>3038</v>
      </c>
      <c r="AV177" s="86">
        <f t="shared" si="453"/>
        <v>19028</v>
      </c>
      <c r="AW177" s="277">
        <f t="shared" si="350"/>
        <v>19028</v>
      </c>
      <c r="AX177" s="277">
        <f t="shared" si="402"/>
        <v>38056</v>
      </c>
      <c r="AY177" s="278" t="str">
        <f t="shared" si="351"/>
        <v>CUMPLE</v>
      </c>
      <c r="AZ177" s="278" t="s">
        <v>828</v>
      </c>
      <c r="BA177" s="278" t="s">
        <v>822</v>
      </c>
      <c r="BB177" s="86"/>
      <c r="BC177" s="86"/>
      <c r="BD177" s="279"/>
      <c r="BE177" s="86">
        <f t="shared" si="393"/>
        <v>0</v>
      </c>
      <c r="BF177" s="277">
        <f t="shared" si="352"/>
        <v>0</v>
      </c>
      <c r="BG177" s="277">
        <f t="shared" si="394"/>
        <v>0</v>
      </c>
      <c r="BH177" s="278" t="str">
        <f t="shared" si="353"/>
        <v>NO OFERTADO</v>
      </c>
      <c r="BI177" s="278">
        <v>0</v>
      </c>
      <c r="BJ177" s="278" t="s">
        <v>743</v>
      </c>
      <c r="BK177" s="86"/>
      <c r="BL177" s="86"/>
      <c r="BM177" s="276"/>
      <c r="BN177" s="280">
        <f t="shared" si="454"/>
        <v>0</v>
      </c>
      <c r="BO177" s="281">
        <f t="shared" si="354"/>
        <v>0</v>
      </c>
      <c r="BP177" s="281">
        <f t="shared" si="355"/>
        <v>0</v>
      </c>
      <c r="BQ177" s="278" t="str">
        <f t="shared" si="331"/>
        <v>NO OFERTADO</v>
      </c>
      <c r="BR177" s="278">
        <f>VLOOKUP(B177,'[1]ANEXO TECNICO'!$B$3:$P$334,15,0)</f>
        <v>0</v>
      </c>
      <c r="BS177" s="278" t="s">
        <v>743</v>
      </c>
      <c r="BT177" s="280"/>
      <c r="BU177" s="280"/>
      <c r="BV177" s="282"/>
      <c r="BW177" s="280"/>
      <c r="BX177" s="277">
        <v>0</v>
      </c>
      <c r="BY177" s="277">
        <f t="shared" si="356"/>
        <v>0</v>
      </c>
      <c r="BZ177" s="278" t="str">
        <f t="shared" si="357"/>
        <v>NO OFERTADO</v>
      </c>
      <c r="CA177" s="278"/>
      <c r="CB177" s="278" t="s">
        <v>743</v>
      </c>
      <c r="CC177" s="283"/>
      <c r="CD177" s="283"/>
      <c r="CE177" s="276"/>
      <c r="CF177" s="86">
        <f t="shared" si="455"/>
        <v>0</v>
      </c>
      <c r="CG177" s="277">
        <f t="shared" si="395"/>
        <v>0</v>
      </c>
      <c r="CH177" s="277">
        <f t="shared" si="358"/>
        <v>0</v>
      </c>
      <c r="CI177" s="278" t="str">
        <f t="shared" si="359"/>
        <v>NO OFERTADO</v>
      </c>
      <c r="CJ177" s="278"/>
      <c r="CK177" s="278" t="s">
        <v>743</v>
      </c>
      <c r="CL177" s="86"/>
      <c r="CM177" s="86"/>
      <c r="CN177" s="276"/>
      <c r="CO177" s="86">
        <f t="shared" si="456"/>
        <v>0</v>
      </c>
      <c r="CP177" s="277">
        <f t="shared" si="360"/>
        <v>0</v>
      </c>
      <c r="CQ177" s="277">
        <f t="shared" si="361"/>
        <v>0</v>
      </c>
      <c r="CR177" s="278" t="str">
        <f t="shared" si="362"/>
        <v>NO OFERTADO</v>
      </c>
      <c r="CS177" s="278"/>
      <c r="CT177" s="278" t="s">
        <v>743</v>
      </c>
      <c r="CU177" s="86"/>
      <c r="CV177" s="280"/>
      <c r="CW177" s="282"/>
      <c r="CX177" s="280">
        <f t="shared" si="457"/>
        <v>0</v>
      </c>
      <c r="CY177" s="281">
        <f t="shared" si="363"/>
        <v>0</v>
      </c>
      <c r="CZ177" s="281">
        <f t="shared" si="364"/>
        <v>0</v>
      </c>
      <c r="DA177" s="278" t="str">
        <f t="shared" si="365"/>
        <v>NO OFERTADO</v>
      </c>
      <c r="DB177" s="278"/>
      <c r="DC177" s="278" t="s">
        <v>743</v>
      </c>
      <c r="DD177" s="86"/>
      <c r="DE177" s="86"/>
      <c r="DF177" s="276"/>
      <c r="DG177" s="86">
        <f t="shared" si="458"/>
        <v>0</v>
      </c>
      <c r="DH177" s="277">
        <f t="shared" si="366"/>
        <v>0</v>
      </c>
      <c r="DI177" s="277">
        <f t="shared" si="396"/>
        <v>0</v>
      </c>
      <c r="DJ177" s="278" t="str">
        <f t="shared" si="397"/>
        <v>NO OFERTADO</v>
      </c>
      <c r="DK177" s="278"/>
      <c r="DL177" s="278" t="s">
        <v>743</v>
      </c>
      <c r="DM177" s="86"/>
      <c r="DN177" s="86"/>
      <c r="DO177" s="276"/>
      <c r="DP177" s="86">
        <v>0</v>
      </c>
      <c r="DQ177" s="277">
        <f t="shared" si="367"/>
        <v>0</v>
      </c>
      <c r="DR177" s="277">
        <f t="shared" si="368"/>
        <v>0</v>
      </c>
      <c r="DS177" s="278" t="str">
        <f t="shared" si="369"/>
        <v>NO OFERTADO</v>
      </c>
      <c r="DT177" s="278"/>
      <c r="DU177" s="278" t="s">
        <v>743</v>
      </c>
      <c r="DV177" s="86"/>
      <c r="DW177" s="86"/>
      <c r="DX177" s="279"/>
      <c r="DY177" s="86">
        <f t="shared" si="459"/>
        <v>0</v>
      </c>
      <c r="DZ177" s="277">
        <f t="shared" si="370"/>
        <v>0</v>
      </c>
      <c r="EA177" s="277">
        <f t="shared" si="398"/>
        <v>0</v>
      </c>
      <c r="EB177" s="278" t="str">
        <f t="shared" si="371"/>
        <v>NO OFERTADO</v>
      </c>
      <c r="EC177" s="278"/>
      <c r="ED177" s="278" t="s">
        <v>743</v>
      </c>
      <c r="EE177" s="86" t="s">
        <v>956</v>
      </c>
      <c r="EF177" s="86">
        <v>32463.025210084033</v>
      </c>
      <c r="EG177" s="279">
        <v>6167.9747899159665</v>
      </c>
      <c r="EH177" s="86">
        <f t="shared" si="460"/>
        <v>38631</v>
      </c>
      <c r="EI177" s="277">
        <f t="shared" si="372"/>
        <v>38631</v>
      </c>
      <c r="EJ177" s="277">
        <f t="shared" si="400"/>
        <v>77262</v>
      </c>
      <c r="EK177" s="278" t="str">
        <f t="shared" si="373"/>
        <v>NO CUMPLE</v>
      </c>
      <c r="EL177" s="278" t="s">
        <v>828</v>
      </c>
      <c r="EM177" s="278" t="s">
        <v>743</v>
      </c>
      <c r="EN177" s="86"/>
      <c r="EO177" s="86"/>
      <c r="EP177" s="276"/>
      <c r="EQ177" s="86">
        <v>0</v>
      </c>
      <c r="ER177" s="277">
        <f t="shared" si="374"/>
        <v>0</v>
      </c>
      <c r="ES177" s="277">
        <f t="shared" si="375"/>
        <v>0</v>
      </c>
      <c r="ET177" s="278" t="str">
        <f t="shared" si="376"/>
        <v>NO OFERTADO</v>
      </c>
      <c r="EU177" s="278"/>
      <c r="EV177" s="278" t="s">
        <v>743</v>
      </c>
      <c r="EW177" s="86">
        <v>0</v>
      </c>
      <c r="EX177" s="86">
        <v>0</v>
      </c>
      <c r="EY177" s="276">
        <v>0</v>
      </c>
      <c r="EZ177" s="86">
        <v>0</v>
      </c>
      <c r="FA177" s="277">
        <f t="shared" si="377"/>
        <v>0</v>
      </c>
      <c r="FB177" s="277">
        <f t="shared" si="378"/>
        <v>0</v>
      </c>
      <c r="FC177" s="278" t="str">
        <f t="shared" si="379"/>
        <v>NO OFERTADO</v>
      </c>
      <c r="FD177" s="278"/>
      <c r="FE177" s="278" t="s">
        <v>743</v>
      </c>
      <c r="FF177" s="86">
        <v>0</v>
      </c>
      <c r="FG177" s="86"/>
      <c r="FH177" s="279">
        <v>0</v>
      </c>
      <c r="FI177" s="86">
        <v>0</v>
      </c>
      <c r="FJ177" s="277">
        <f t="shared" si="380"/>
        <v>0</v>
      </c>
      <c r="FK177" s="277">
        <f t="shared" si="399"/>
        <v>0</v>
      </c>
      <c r="FL177" s="278" t="str">
        <f t="shared" si="381"/>
        <v>NO OFERTADO</v>
      </c>
      <c r="FM177" s="278"/>
      <c r="FN177" s="278" t="s">
        <v>743</v>
      </c>
      <c r="FO177" s="86"/>
      <c r="FP177" s="86"/>
      <c r="FQ177" s="279"/>
      <c r="FR177" s="86">
        <f t="shared" si="461"/>
        <v>0</v>
      </c>
      <c r="FS177" s="277">
        <f t="shared" si="382"/>
        <v>0</v>
      </c>
      <c r="FT177" s="277">
        <f t="shared" si="383"/>
        <v>0</v>
      </c>
      <c r="FU177" s="278" t="str">
        <f t="shared" si="384"/>
        <v>NO OFERTADO</v>
      </c>
      <c r="FV177" s="278">
        <v>0</v>
      </c>
      <c r="FW177" s="278" t="s">
        <v>743</v>
      </c>
      <c r="FX177" s="86" t="s">
        <v>816</v>
      </c>
      <c r="FY177" s="86">
        <f t="shared" ref="FY177:FY182" si="462">+GA177/1.19</f>
        <v>51827.731092436974</v>
      </c>
      <c r="FZ177" s="279">
        <f t="shared" ref="FZ177:FZ182" si="463">+FY177*0.19</f>
        <v>9847.268907563026</v>
      </c>
      <c r="GA177" s="86">
        <v>61675</v>
      </c>
      <c r="GB177" s="277">
        <f t="shared" si="385"/>
        <v>61675</v>
      </c>
      <c r="GC177" s="277">
        <f t="shared" si="386"/>
        <v>123350</v>
      </c>
      <c r="GD177" s="278" t="str">
        <f t="shared" si="387"/>
        <v>NO CUMPLE</v>
      </c>
      <c r="GE177" s="278" t="s">
        <v>828</v>
      </c>
      <c r="GF177" s="278" t="s">
        <v>743</v>
      </c>
      <c r="GG177" s="25"/>
    </row>
    <row r="178" spans="1:189" s="19" customFormat="1" x14ac:dyDescent="0.2">
      <c r="A178" s="290">
        <v>169</v>
      </c>
      <c r="B178" s="78" t="s">
        <v>216</v>
      </c>
      <c r="C178" s="77" t="s">
        <v>548</v>
      </c>
      <c r="D178" s="123">
        <v>1</v>
      </c>
      <c r="E178" s="309" t="s">
        <v>32</v>
      </c>
      <c r="F178" s="315">
        <v>19028.099999999999</v>
      </c>
      <c r="G178" s="123">
        <v>7</v>
      </c>
      <c r="H178" s="86">
        <f t="shared" si="388"/>
        <v>133196.69999999998</v>
      </c>
      <c r="I178" s="86"/>
      <c r="J178" s="86"/>
      <c r="K178" s="279">
        <f t="shared" si="442"/>
        <v>0</v>
      </c>
      <c r="L178" s="86">
        <f t="shared" si="389"/>
        <v>0</v>
      </c>
      <c r="M178" s="277">
        <f t="shared" si="341"/>
        <v>0</v>
      </c>
      <c r="N178" s="277">
        <f t="shared" si="390"/>
        <v>0</v>
      </c>
      <c r="O178" s="278" t="str">
        <f t="shared" si="342"/>
        <v>NO OFERTADO</v>
      </c>
      <c r="P178" s="278"/>
      <c r="Q178" s="278" t="s">
        <v>743</v>
      </c>
      <c r="R178" s="278"/>
      <c r="S178" s="284"/>
      <c r="T178" s="279"/>
      <c r="U178" s="86"/>
      <c r="V178" s="277">
        <f t="shared" si="343"/>
        <v>0</v>
      </c>
      <c r="W178" s="277">
        <f t="shared" si="391"/>
        <v>0</v>
      </c>
      <c r="X178" s="278" t="str">
        <f t="shared" si="344"/>
        <v>NO OFERTADO</v>
      </c>
      <c r="Y178" s="278">
        <v>0</v>
      </c>
      <c r="Z178" s="314" t="s">
        <v>743</v>
      </c>
      <c r="AA178" s="311" t="s">
        <v>935</v>
      </c>
      <c r="AB178" s="86">
        <v>22102</v>
      </c>
      <c r="AC178" s="279">
        <v>4199</v>
      </c>
      <c r="AD178" s="285">
        <f t="shared" si="401"/>
        <v>26301</v>
      </c>
      <c r="AE178" s="277">
        <f t="shared" si="452"/>
        <v>26301</v>
      </c>
      <c r="AF178" s="277">
        <f t="shared" si="345"/>
        <v>184107</v>
      </c>
      <c r="AG178" s="278" t="str">
        <f t="shared" si="346"/>
        <v>NO CUMPLE</v>
      </c>
      <c r="AH178" s="278" t="s">
        <v>828</v>
      </c>
      <c r="AI178" s="278" t="s">
        <v>743</v>
      </c>
      <c r="AJ178" s="86"/>
      <c r="AK178" s="86"/>
      <c r="AL178" s="279"/>
      <c r="AM178" s="86">
        <f t="shared" si="392"/>
        <v>0</v>
      </c>
      <c r="AN178" s="277">
        <f t="shared" si="347"/>
        <v>0</v>
      </c>
      <c r="AO178" s="277">
        <f t="shared" si="348"/>
        <v>0</v>
      </c>
      <c r="AP178" s="278" t="str">
        <f t="shared" si="349"/>
        <v>NO OFERTADO</v>
      </c>
      <c r="AQ178" s="278"/>
      <c r="AR178" s="278" t="s">
        <v>743</v>
      </c>
      <c r="AS178" s="86" t="s">
        <v>756</v>
      </c>
      <c r="AT178" s="86">
        <v>15990</v>
      </c>
      <c r="AU178" s="279">
        <v>3038</v>
      </c>
      <c r="AV178" s="86">
        <f t="shared" si="453"/>
        <v>19028</v>
      </c>
      <c r="AW178" s="277">
        <f t="shared" si="350"/>
        <v>19028</v>
      </c>
      <c r="AX178" s="277">
        <f t="shared" si="402"/>
        <v>133196</v>
      </c>
      <c r="AY178" s="278" t="str">
        <f t="shared" si="351"/>
        <v>CUMPLE</v>
      </c>
      <c r="AZ178" s="278" t="s">
        <v>828</v>
      </c>
      <c r="BA178" s="278" t="s">
        <v>822</v>
      </c>
      <c r="BB178" s="86"/>
      <c r="BC178" s="86"/>
      <c r="BD178" s="279"/>
      <c r="BE178" s="86">
        <f t="shared" si="393"/>
        <v>0</v>
      </c>
      <c r="BF178" s="277">
        <f t="shared" si="352"/>
        <v>0</v>
      </c>
      <c r="BG178" s="277">
        <f t="shared" si="394"/>
        <v>0</v>
      </c>
      <c r="BH178" s="278" t="str">
        <f t="shared" si="353"/>
        <v>NO OFERTADO</v>
      </c>
      <c r="BI178" s="278">
        <v>0</v>
      </c>
      <c r="BJ178" s="278" t="s">
        <v>743</v>
      </c>
      <c r="BK178" s="86"/>
      <c r="BL178" s="86"/>
      <c r="BM178" s="276"/>
      <c r="BN178" s="280">
        <f t="shared" si="454"/>
        <v>0</v>
      </c>
      <c r="BO178" s="281">
        <f t="shared" si="354"/>
        <v>0</v>
      </c>
      <c r="BP178" s="281">
        <f t="shared" si="355"/>
        <v>0</v>
      </c>
      <c r="BQ178" s="278" t="str">
        <f t="shared" si="331"/>
        <v>NO OFERTADO</v>
      </c>
      <c r="BR178" s="278">
        <f>VLOOKUP(B178,'[1]ANEXO TECNICO'!$B$3:$P$334,15,0)</f>
        <v>0</v>
      </c>
      <c r="BS178" s="278" t="s">
        <v>743</v>
      </c>
      <c r="BT178" s="280"/>
      <c r="BU178" s="280"/>
      <c r="BV178" s="282"/>
      <c r="BW178" s="280"/>
      <c r="BX178" s="277">
        <v>0</v>
      </c>
      <c r="BY178" s="277">
        <f t="shared" si="356"/>
        <v>0</v>
      </c>
      <c r="BZ178" s="278" t="str">
        <f t="shared" si="357"/>
        <v>NO OFERTADO</v>
      </c>
      <c r="CA178" s="278"/>
      <c r="CB178" s="278" t="s">
        <v>743</v>
      </c>
      <c r="CC178" s="283"/>
      <c r="CD178" s="283"/>
      <c r="CE178" s="276"/>
      <c r="CF178" s="86">
        <f t="shared" si="455"/>
        <v>0</v>
      </c>
      <c r="CG178" s="277">
        <f t="shared" si="395"/>
        <v>0</v>
      </c>
      <c r="CH178" s="277">
        <f t="shared" si="358"/>
        <v>0</v>
      </c>
      <c r="CI178" s="278" t="str">
        <f t="shared" si="359"/>
        <v>NO OFERTADO</v>
      </c>
      <c r="CJ178" s="278"/>
      <c r="CK178" s="278" t="s">
        <v>743</v>
      </c>
      <c r="CL178" s="86"/>
      <c r="CM178" s="86"/>
      <c r="CN178" s="276"/>
      <c r="CO178" s="86">
        <f t="shared" si="456"/>
        <v>0</v>
      </c>
      <c r="CP178" s="277">
        <f t="shared" si="360"/>
        <v>0</v>
      </c>
      <c r="CQ178" s="277">
        <f t="shared" si="361"/>
        <v>0</v>
      </c>
      <c r="CR178" s="278" t="str">
        <f t="shared" si="362"/>
        <v>NO OFERTADO</v>
      </c>
      <c r="CS178" s="278"/>
      <c r="CT178" s="278" t="s">
        <v>743</v>
      </c>
      <c r="CU178" s="86"/>
      <c r="CV178" s="280"/>
      <c r="CW178" s="282"/>
      <c r="CX178" s="280">
        <f t="shared" si="457"/>
        <v>0</v>
      </c>
      <c r="CY178" s="281">
        <f t="shared" si="363"/>
        <v>0</v>
      </c>
      <c r="CZ178" s="281">
        <f t="shared" si="364"/>
        <v>0</v>
      </c>
      <c r="DA178" s="278" t="str">
        <f t="shared" si="365"/>
        <v>NO OFERTADO</v>
      </c>
      <c r="DB178" s="278"/>
      <c r="DC178" s="278" t="s">
        <v>743</v>
      </c>
      <c r="DD178" s="86"/>
      <c r="DE178" s="86"/>
      <c r="DF178" s="276"/>
      <c r="DG178" s="86">
        <f t="shared" si="458"/>
        <v>0</v>
      </c>
      <c r="DH178" s="277">
        <f t="shared" si="366"/>
        <v>0</v>
      </c>
      <c r="DI178" s="277">
        <f t="shared" si="396"/>
        <v>0</v>
      </c>
      <c r="DJ178" s="278" t="str">
        <f t="shared" si="397"/>
        <v>NO OFERTADO</v>
      </c>
      <c r="DK178" s="278"/>
      <c r="DL178" s="278" t="s">
        <v>743</v>
      </c>
      <c r="DM178" s="86"/>
      <c r="DN178" s="86"/>
      <c r="DO178" s="276"/>
      <c r="DP178" s="86">
        <v>0</v>
      </c>
      <c r="DQ178" s="277">
        <f t="shared" si="367"/>
        <v>0</v>
      </c>
      <c r="DR178" s="277">
        <f t="shared" si="368"/>
        <v>0</v>
      </c>
      <c r="DS178" s="278" t="str">
        <f t="shared" si="369"/>
        <v>NO OFERTADO</v>
      </c>
      <c r="DT178" s="278"/>
      <c r="DU178" s="278" t="s">
        <v>743</v>
      </c>
      <c r="DV178" s="86"/>
      <c r="DW178" s="86"/>
      <c r="DX178" s="279"/>
      <c r="DY178" s="86">
        <f t="shared" si="459"/>
        <v>0</v>
      </c>
      <c r="DZ178" s="277">
        <f t="shared" si="370"/>
        <v>0</v>
      </c>
      <c r="EA178" s="277">
        <f t="shared" si="398"/>
        <v>0</v>
      </c>
      <c r="EB178" s="278" t="str">
        <f t="shared" si="371"/>
        <v>NO OFERTADO</v>
      </c>
      <c r="EC178" s="278"/>
      <c r="ED178" s="278" t="s">
        <v>743</v>
      </c>
      <c r="EE178" s="86" t="s">
        <v>968</v>
      </c>
      <c r="EF178" s="86">
        <v>43938.655462184877</v>
      </c>
      <c r="EG178" s="279">
        <v>8348.3445378151264</v>
      </c>
      <c r="EH178" s="86">
        <f t="shared" si="460"/>
        <v>52287</v>
      </c>
      <c r="EI178" s="277">
        <f t="shared" si="372"/>
        <v>52287</v>
      </c>
      <c r="EJ178" s="277">
        <f t="shared" si="400"/>
        <v>366009</v>
      </c>
      <c r="EK178" s="278" t="str">
        <f t="shared" si="373"/>
        <v>NO CUMPLE</v>
      </c>
      <c r="EL178" s="278" t="s">
        <v>828</v>
      </c>
      <c r="EM178" s="278" t="s">
        <v>743</v>
      </c>
      <c r="EN178" s="86"/>
      <c r="EO178" s="86"/>
      <c r="EP178" s="276"/>
      <c r="EQ178" s="86">
        <v>0</v>
      </c>
      <c r="ER178" s="277">
        <f t="shared" si="374"/>
        <v>0</v>
      </c>
      <c r="ES178" s="277">
        <f t="shared" si="375"/>
        <v>0</v>
      </c>
      <c r="ET178" s="278" t="str">
        <f t="shared" si="376"/>
        <v>NO OFERTADO</v>
      </c>
      <c r="EU178" s="278"/>
      <c r="EV178" s="278" t="s">
        <v>743</v>
      </c>
      <c r="EW178" s="86">
        <v>0</v>
      </c>
      <c r="EX178" s="86">
        <v>0</v>
      </c>
      <c r="EY178" s="276">
        <v>0</v>
      </c>
      <c r="EZ178" s="86">
        <v>0</v>
      </c>
      <c r="FA178" s="277">
        <f t="shared" si="377"/>
        <v>0</v>
      </c>
      <c r="FB178" s="277">
        <f t="shared" si="378"/>
        <v>0</v>
      </c>
      <c r="FC178" s="278" t="str">
        <f t="shared" si="379"/>
        <v>NO OFERTADO</v>
      </c>
      <c r="FD178" s="278"/>
      <c r="FE178" s="278" t="s">
        <v>743</v>
      </c>
      <c r="FF178" s="86">
        <v>0</v>
      </c>
      <c r="FG178" s="86"/>
      <c r="FH178" s="279">
        <v>0</v>
      </c>
      <c r="FI178" s="86">
        <v>0</v>
      </c>
      <c r="FJ178" s="277">
        <f t="shared" si="380"/>
        <v>0</v>
      </c>
      <c r="FK178" s="277">
        <f t="shared" si="399"/>
        <v>0</v>
      </c>
      <c r="FL178" s="278" t="str">
        <f t="shared" si="381"/>
        <v>NO OFERTADO</v>
      </c>
      <c r="FM178" s="278"/>
      <c r="FN178" s="278" t="s">
        <v>743</v>
      </c>
      <c r="FO178" s="86"/>
      <c r="FP178" s="86"/>
      <c r="FQ178" s="279"/>
      <c r="FR178" s="86">
        <f t="shared" si="461"/>
        <v>0</v>
      </c>
      <c r="FS178" s="277">
        <f t="shared" si="382"/>
        <v>0</v>
      </c>
      <c r="FT178" s="277">
        <f t="shared" si="383"/>
        <v>0</v>
      </c>
      <c r="FU178" s="278" t="str">
        <f t="shared" si="384"/>
        <v>NO OFERTADO</v>
      </c>
      <c r="FV178" s="278">
        <v>0</v>
      </c>
      <c r="FW178" s="278" t="s">
        <v>743</v>
      </c>
      <c r="FX178" s="86" t="s">
        <v>816</v>
      </c>
      <c r="FY178" s="86">
        <f t="shared" si="462"/>
        <v>47961.34453781513</v>
      </c>
      <c r="FZ178" s="279">
        <f t="shared" si="463"/>
        <v>9112.6554621848754</v>
      </c>
      <c r="GA178" s="86">
        <v>57074</v>
      </c>
      <c r="GB178" s="277">
        <f t="shared" si="385"/>
        <v>57074</v>
      </c>
      <c r="GC178" s="277">
        <f t="shared" si="386"/>
        <v>399518</v>
      </c>
      <c r="GD178" s="278" t="str">
        <f t="shared" si="387"/>
        <v>NO CUMPLE</v>
      </c>
      <c r="GE178" s="278" t="s">
        <v>828</v>
      </c>
      <c r="GF178" s="278" t="s">
        <v>743</v>
      </c>
      <c r="GG178" s="25"/>
    </row>
    <row r="179" spans="1:189" s="19" customFormat="1" ht="25.5" x14ac:dyDescent="0.2">
      <c r="A179" s="290">
        <v>170</v>
      </c>
      <c r="B179" s="78" t="s">
        <v>217</v>
      </c>
      <c r="C179" s="77" t="s">
        <v>549</v>
      </c>
      <c r="D179" s="123">
        <v>1</v>
      </c>
      <c r="E179" s="309" t="s">
        <v>32</v>
      </c>
      <c r="F179" s="315">
        <v>19028.099999999999</v>
      </c>
      <c r="G179" s="123">
        <v>1</v>
      </c>
      <c r="H179" s="86">
        <f t="shared" si="388"/>
        <v>19028.099999999999</v>
      </c>
      <c r="I179" s="86"/>
      <c r="J179" s="86"/>
      <c r="K179" s="279">
        <f t="shared" si="442"/>
        <v>0</v>
      </c>
      <c r="L179" s="86">
        <f t="shared" si="389"/>
        <v>0</v>
      </c>
      <c r="M179" s="277">
        <f t="shared" si="341"/>
        <v>0</v>
      </c>
      <c r="N179" s="277">
        <f t="shared" si="390"/>
        <v>0</v>
      </c>
      <c r="O179" s="278" t="str">
        <f t="shared" si="342"/>
        <v>NO OFERTADO</v>
      </c>
      <c r="P179" s="278"/>
      <c r="Q179" s="278" t="s">
        <v>743</v>
      </c>
      <c r="R179" s="278"/>
      <c r="S179" s="284"/>
      <c r="T179" s="279"/>
      <c r="U179" s="86"/>
      <c r="V179" s="277">
        <f t="shared" si="343"/>
        <v>0</v>
      </c>
      <c r="W179" s="277">
        <f t="shared" si="391"/>
        <v>0</v>
      </c>
      <c r="X179" s="278" t="str">
        <f t="shared" si="344"/>
        <v>NO OFERTADO</v>
      </c>
      <c r="Y179" s="278">
        <v>0</v>
      </c>
      <c r="Z179" s="314" t="s">
        <v>743</v>
      </c>
      <c r="AA179" s="311" t="s">
        <v>935</v>
      </c>
      <c r="AB179" s="86">
        <v>22102</v>
      </c>
      <c r="AC179" s="279">
        <v>4199</v>
      </c>
      <c r="AD179" s="285">
        <f t="shared" si="401"/>
        <v>26301</v>
      </c>
      <c r="AE179" s="277">
        <f t="shared" si="452"/>
        <v>26301</v>
      </c>
      <c r="AF179" s="277">
        <f t="shared" si="345"/>
        <v>26301</v>
      </c>
      <c r="AG179" s="278" t="str">
        <f t="shared" si="346"/>
        <v>NO CUMPLE</v>
      </c>
      <c r="AH179" s="278" t="s">
        <v>828</v>
      </c>
      <c r="AI179" s="278" t="s">
        <v>743</v>
      </c>
      <c r="AJ179" s="86"/>
      <c r="AK179" s="86"/>
      <c r="AL179" s="279"/>
      <c r="AM179" s="86">
        <f t="shared" si="392"/>
        <v>0</v>
      </c>
      <c r="AN179" s="277">
        <f t="shared" si="347"/>
        <v>0</v>
      </c>
      <c r="AO179" s="277">
        <f t="shared" si="348"/>
        <v>0</v>
      </c>
      <c r="AP179" s="278" t="str">
        <f t="shared" si="349"/>
        <v>NO OFERTADO</v>
      </c>
      <c r="AQ179" s="278"/>
      <c r="AR179" s="278" t="s">
        <v>743</v>
      </c>
      <c r="AS179" s="86" t="s">
        <v>756</v>
      </c>
      <c r="AT179" s="86">
        <v>15990</v>
      </c>
      <c r="AU179" s="279">
        <v>3038</v>
      </c>
      <c r="AV179" s="86">
        <f t="shared" si="453"/>
        <v>19028</v>
      </c>
      <c r="AW179" s="277">
        <f t="shared" si="350"/>
        <v>19028</v>
      </c>
      <c r="AX179" s="277">
        <f t="shared" si="402"/>
        <v>19028</v>
      </c>
      <c r="AY179" s="278" t="str">
        <f t="shared" si="351"/>
        <v>CUMPLE</v>
      </c>
      <c r="AZ179" s="278" t="s">
        <v>828</v>
      </c>
      <c r="BA179" s="278" t="s">
        <v>822</v>
      </c>
      <c r="BB179" s="86"/>
      <c r="BC179" s="86"/>
      <c r="BD179" s="279"/>
      <c r="BE179" s="86">
        <f t="shared" si="393"/>
        <v>0</v>
      </c>
      <c r="BF179" s="277">
        <f t="shared" si="352"/>
        <v>0</v>
      </c>
      <c r="BG179" s="277">
        <f t="shared" si="394"/>
        <v>0</v>
      </c>
      <c r="BH179" s="278" t="str">
        <f t="shared" si="353"/>
        <v>NO OFERTADO</v>
      </c>
      <c r="BI179" s="278">
        <v>0</v>
      </c>
      <c r="BJ179" s="278" t="s">
        <v>743</v>
      </c>
      <c r="BK179" s="86"/>
      <c r="BL179" s="86"/>
      <c r="BM179" s="276"/>
      <c r="BN179" s="280">
        <f t="shared" si="454"/>
        <v>0</v>
      </c>
      <c r="BO179" s="281">
        <f t="shared" si="354"/>
        <v>0</v>
      </c>
      <c r="BP179" s="281">
        <f t="shared" si="355"/>
        <v>0</v>
      </c>
      <c r="BQ179" s="278" t="str">
        <f t="shared" si="331"/>
        <v>NO OFERTADO</v>
      </c>
      <c r="BR179" s="278">
        <f>VLOOKUP(B179,'[1]ANEXO TECNICO'!$B$3:$P$334,15,0)</f>
        <v>0</v>
      </c>
      <c r="BS179" s="278" t="s">
        <v>743</v>
      </c>
      <c r="BT179" s="280"/>
      <c r="BU179" s="280"/>
      <c r="BV179" s="282"/>
      <c r="BW179" s="280"/>
      <c r="BX179" s="277">
        <v>0</v>
      </c>
      <c r="BY179" s="277">
        <f t="shared" si="356"/>
        <v>0</v>
      </c>
      <c r="BZ179" s="278" t="str">
        <f t="shared" si="357"/>
        <v>NO OFERTADO</v>
      </c>
      <c r="CA179" s="278"/>
      <c r="CB179" s="278" t="s">
        <v>743</v>
      </c>
      <c r="CC179" s="283"/>
      <c r="CD179" s="283"/>
      <c r="CE179" s="276"/>
      <c r="CF179" s="86">
        <f t="shared" si="455"/>
        <v>0</v>
      </c>
      <c r="CG179" s="277">
        <f t="shared" si="395"/>
        <v>0</v>
      </c>
      <c r="CH179" s="277">
        <f t="shared" si="358"/>
        <v>0</v>
      </c>
      <c r="CI179" s="278" t="str">
        <f t="shared" si="359"/>
        <v>NO OFERTADO</v>
      </c>
      <c r="CJ179" s="278"/>
      <c r="CK179" s="278" t="s">
        <v>743</v>
      </c>
      <c r="CL179" s="86"/>
      <c r="CM179" s="86"/>
      <c r="CN179" s="276"/>
      <c r="CO179" s="86">
        <f t="shared" si="456"/>
        <v>0</v>
      </c>
      <c r="CP179" s="277">
        <f t="shared" si="360"/>
        <v>0</v>
      </c>
      <c r="CQ179" s="277">
        <f t="shared" si="361"/>
        <v>0</v>
      </c>
      <c r="CR179" s="278" t="str">
        <f t="shared" si="362"/>
        <v>NO OFERTADO</v>
      </c>
      <c r="CS179" s="278"/>
      <c r="CT179" s="278" t="s">
        <v>743</v>
      </c>
      <c r="CU179" s="86"/>
      <c r="CV179" s="280"/>
      <c r="CW179" s="282"/>
      <c r="CX179" s="280">
        <f t="shared" si="457"/>
        <v>0</v>
      </c>
      <c r="CY179" s="281">
        <f t="shared" si="363"/>
        <v>0</v>
      </c>
      <c r="CZ179" s="281">
        <f t="shared" si="364"/>
        <v>0</v>
      </c>
      <c r="DA179" s="278" t="str">
        <f t="shared" si="365"/>
        <v>NO OFERTADO</v>
      </c>
      <c r="DB179" s="278"/>
      <c r="DC179" s="278" t="s">
        <v>743</v>
      </c>
      <c r="DD179" s="86"/>
      <c r="DE179" s="86"/>
      <c r="DF179" s="276"/>
      <c r="DG179" s="86">
        <f t="shared" si="458"/>
        <v>0</v>
      </c>
      <c r="DH179" s="277">
        <f t="shared" si="366"/>
        <v>0</v>
      </c>
      <c r="DI179" s="277">
        <f t="shared" si="396"/>
        <v>0</v>
      </c>
      <c r="DJ179" s="278" t="str">
        <f t="shared" si="397"/>
        <v>NO OFERTADO</v>
      </c>
      <c r="DK179" s="278"/>
      <c r="DL179" s="278" t="s">
        <v>743</v>
      </c>
      <c r="DM179" s="86"/>
      <c r="DN179" s="86"/>
      <c r="DO179" s="276"/>
      <c r="DP179" s="86">
        <v>0</v>
      </c>
      <c r="DQ179" s="277">
        <f t="shared" si="367"/>
        <v>0</v>
      </c>
      <c r="DR179" s="277">
        <f t="shared" si="368"/>
        <v>0</v>
      </c>
      <c r="DS179" s="278" t="str">
        <f t="shared" si="369"/>
        <v>NO OFERTADO</v>
      </c>
      <c r="DT179" s="278"/>
      <c r="DU179" s="278" t="s">
        <v>743</v>
      </c>
      <c r="DV179" s="86"/>
      <c r="DW179" s="86"/>
      <c r="DX179" s="279"/>
      <c r="DY179" s="86">
        <f t="shared" si="459"/>
        <v>0</v>
      </c>
      <c r="DZ179" s="277">
        <f t="shared" si="370"/>
        <v>0</v>
      </c>
      <c r="EA179" s="277">
        <f t="shared" si="398"/>
        <v>0</v>
      </c>
      <c r="EB179" s="278" t="str">
        <f t="shared" si="371"/>
        <v>NO OFERTADO</v>
      </c>
      <c r="EC179" s="278"/>
      <c r="ED179" s="278" t="s">
        <v>743</v>
      </c>
      <c r="EE179" s="86" t="s">
        <v>968</v>
      </c>
      <c r="EF179" s="86">
        <v>43938</v>
      </c>
      <c r="EG179" s="279">
        <v>0</v>
      </c>
      <c r="EH179" s="86">
        <f t="shared" si="460"/>
        <v>43938</v>
      </c>
      <c r="EI179" s="277">
        <f t="shared" si="372"/>
        <v>43938</v>
      </c>
      <c r="EJ179" s="277">
        <f t="shared" si="400"/>
        <v>43938</v>
      </c>
      <c r="EK179" s="278" t="str">
        <f t="shared" si="373"/>
        <v>NO CUMPLE</v>
      </c>
      <c r="EL179" s="278" t="s">
        <v>828</v>
      </c>
      <c r="EM179" s="278" t="s">
        <v>743</v>
      </c>
      <c r="EN179" s="86"/>
      <c r="EO179" s="86"/>
      <c r="EP179" s="276"/>
      <c r="EQ179" s="86">
        <v>0</v>
      </c>
      <c r="ER179" s="277">
        <f t="shared" si="374"/>
        <v>0</v>
      </c>
      <c r="ES179" s="277">
        <f t="shared" si="375"/>
        <v>0</v>
      </c>
      <c r="ET179" s="278" t="str">
        <f t="shared" si="376"/>
        <v>NO OFERTADO</v>
      </c>
      <c r="EU179" s="278"/>
      <c r="EV179" s="278" t="s">
        <v>743</v>
      </c>
      <c r="EW179" s="86">
        <v>0</v>
      </c>
      <c r="EX179" s="86">
        <v>0</v>
      </c>
      <c r="EY179" s="276">
        <v>0</v>
      </c>
      <c r="EZ179" s="86">
        <v>0</v>
      </c>
      <c r="FA179" s="277">
        <f t="shared" si="377"/>
        <v>0</v>
      </c>
      <c r="FB179" s="277">
        <f t="shared" si="378"/>
        <v>0</v>
      </c>
      <c r="FC179" s="278" t="str">
        <f t="shared" si="379"/>
        <v>NO OFERTADO</v>
      </c>
      <c r="FD179" s="278"/>
      <c r="FE179" s="278" t="s">
        <v>743</v>
      </c>
      <c r="FF179" s="86">
        <v>0</v>
      </c>
      <c r="FG179" s="86"/>
      <c r="FH179" s="279">
        <v>0</v>
      </c>
      <c r="FI179" s="86">
        <v>0</v>
      </c>
      <c r="FJ179" s="277">
        <f t="shared" si="380"/>
        <v>0</v>
      </c>
      <c r="FK179" s="277">
        <f t="shared" si="399"/>
        <v>0</v>
      </c>
      <c r="FL179" s="278" t="str">
        <f t="shared" si="381"/>
        <v>NO OFERTADO</v>
      </c>
      <c r="FM179" s="278"/>
      <c r="FN179" s="278" t="s">
        <v>743</v>
      </c>
      <c r="FO179" s="86"/>
      <c r="FP179" s="86"/>
      <c r="FQ179" s="279"/>
      <c r="FR179" s="86">
        <f t="shared" si="461"/>
        <v>0</v>
      </c>
      <c r="FS179" s="277">
        <f t="shared" si="382"/>
        <v>0</v>
      </c>
      <c r="FT179" s="277">
        <f t="shared" si="383"/>
        <v>0</v>
      </c>
      <c r="FU179" s="278" t="str">
        <f t="shared" si="384"/>
        <v>NO OFERTADO</v>
      </c>
      <c r="FV179" s="278">
        <v>0</v>
      </c>
      <c r="FW179" s="278" t="s">
        <v>743</v>
      </c>
      <c r="FX179" s="86" t="s">
        <v>816</v>
      </c>
      <c r="FY179" s="86">
        <f t="shared" si="462"/>
        <v>51827.731092436974</v>
      </c>
      <c r="FZ179" s="279">
        <f t="shared" si="463"/>
        <v>9847.268907563026</v>
      </c>
      <c r="GA179" s="86">
        <v>61675</v>
      </c>
      <c r="GB179" s="277">
        <f t="shared" si="385"/>
        <v>61675</v>
      </c>
      <c r="GC179" s="277">
        <f t="shared" si="386"/>
        <v>61675</v>
      </c>
      <c r="GD179" s="278" t="str">
        <f t="shared" si="387"/>
        <v>NO CUMPLE</v>
      </c>
      <c r="GE179" s="278" t="s">
        <v>828</v>
      </c>
      <c r="GF179" s="278" t="s">
        <v>743</v>
      </c>
      <c r="GG179" s="25"/>
    </row>
    <row r="180" spans="1:189" s="19" customFormat="1" x14ac:dyDescent="0.2">
      <c r="A180" s="290">
        <v>171</v>
      </c>
      <c r="B180" s="78" t="s">
        <v>218</v>
      </c>
      <c r="C180" s="77" t="s">
        <v>550</v>
      </c>
      <c r="D180" s="123">
        <v>1</v>
      </c>
      <c r="E180" s="309" t="s">
        <v>32</v>
      </c>
      <c r="F180" s="315">
        <v>19028.099999999999</v>
      </c>
      <c r="G180" s="123">
        <v>10</v>
      </c>
      <c r="H180" s="86">
        <f t="shared" si="388"/>
        <v>190281</v>
      </c>
      <c r="I180" s="86"/>
      <c r="J180" s="86"/>
      <c r="K180" s="279">
        <f t="shared" si="442"/>
        <v>0</v>
      </c>
      <c r="L180" s="86">
        <f t="shared" si="389"/>
        <v>0</v>
      </c>
      <c r="M180" s="277">
        <f t="shared" si="341"/>
        <v>0</v>
      </c>
      <c r="N180" s="277">
        <f t="shared" si="390"/>
        <v>0</v>
      </c>
      <c r="O180" s="278" t="str">
        <f t="shared" si="342"/>
        <v>NO OFERTADO</v>
      </c>
      <c r="P180" s="278"/>
      <c r="Q180" s="278" t="s">
        <v>743</v>
      </c>
      <c r="R180" s="278"/>
      <c r="S180" s="284"/>
      <c r="T180" s="279"/>
      <c r="U180" s="86"/>
      <c r="V180" s="277">
        <f t="shared" si="343"/>
        <v>0</v>
      </c>
      <c r="W180" s="277">
        <f t="shared" si="391"/>
        <v>0</v>
      </c>
      <c r="X180" s="278" t="str">
        <f t="shared" si="344"/>
        <v>NO OFERTADO</v>
      </c>
      <c r="Y180" s="278">
        <v>0</v>
      </c>
      <c r="Z180" s="314" t="s">
        <v>743</v>
      </c>
      <c r="AA180" s="311" t="s">
        <v>935</v>
      </c>
      <c r="AB180" s="86">
        <v>22102</v>
      </c>
      <c r="AC180" s="279">
        <v>4199</v>
      </c>
      <c r="AD180" s="285">
        <f t="shared" si="401"/>
        <v>26301</v>
      </c>
      <c r="AE180" s="277">
        <f t="shared" si="452"/>
        <v>26301</v>
      </c>
      <c r="AF180" s="277">
        <f t="shared" si="345"/>
        <v>263010</v>
      </c>
      <c r="AG180" s="278" t="str">
        <f t="shared" si="346"/>
        <v>NO CUMPLE</v>
      </c>
      <c r="AH180" s="278" t="s">
        <v>828</v>
      </c>
      <c r="AI180" s="278" t="s">
        <v>743</v>
      </c>
      <c r="AJ180" s="86"/>
      <c r="AK180" s="86"/>
      <c r="AL180" s="279"/>
      <c r="AM180" s="86">
        <f t="shared" si="392"/>
        <v>0</v>
      </c>
      <c r="AN180" s="277">
        <f t="shared" si="347"/>
        <v>0</v>
      </c>
      <c r="AO180" s="277">
        <f t="shared" si="348"/>
        <v>0</v>
      </c>
      <c r="AP180" s="278" t="str">
        <f t="shared" si="349"/>
        <v>NO OFERTADO</v>
      </c>
      <c r="AQ180" s="278"/>
      <c r="AR180" s="278" t="s">
        <v>743</v>
      </c>
      <c r="AS180" s="86" t="s">
        <v>756</v>
      </c>
      <c r="AT180" s="86">
        <v>15990</v>
      </c>
      <c r="AU180" s="279">
        <v>3038</v>
      </c>
      <c r="AV180" s="86">
        <f t="shared" si="453"/>
        <v>19028</v>
      </c>
      <c r="AW180" s="277">
        <f t="shared" si="350"/>
        <v>19028</v>
      </c>
      <c r="AX180" s="277">
        <f t="shared" si="402"/>
        <v>190280</v>
      </c>
      <c r="AY180" s="278" t="str">
        <f t="shared" si="351"/>
        <v>CUMPLE</v>
      </c>
      <c r="AZ180" s="278" t="s">
        <v>828</v>
      </c>
      <c r="BA180" s="278" t="s">
        <v>822</v>
      </c>
      <c r="BB180" s="86"/>
      <c r="BC180" s="86"/>
      <c r="BD180" s="279"/>
      <c r="BE180" s="86">
        <f t="shared" si="393"/>
        <v>0</v>
      </c>
      <c r="BF180" s="277">
        <f t="shared" si="352"/>
        <v>0</v>
      </c>
      <c r="BG180" s="277">
        <f t="shared" si="394"/>
        <v>0</v>
      </c>
      <c r="BH180" s="278" t="str">
        <f t="shared" si="353"/>
        <v>NO OFERTADO</v>
      </c>
      <c r="BI180" s="278">
        <v>0</v>
      </c>
      <c r="BJ180" s="278" t="s">
        <v>743</v>
      </c>
      <c r="BK180" s="86"/>
      <c r="BL180" s="86"/>
      <c r="BM180" s="276"/>
      <c r="BN180" s="280">
        <f t="shared" si="454"/>
        <v>0</v>
      </c>
      <c r="BO180" s="281">
        <f t="shared" si="354"/>
        <v>0</v>
      </c>
      <c r="BP180" s="281">
        <f t="shared" si="355"/>
        <v>0</v>
      </c>
      <c r="BQ180" s="278" t="str">
        <f t="shared" si="331"/>
        <v>NO OFERTADO</v>
      </c>
      <c r="BR180" s="278">
        <f>VLOOKUP(B180,'[1]ANEXO TECNICO'!$B$3:$P$334,15,0)</f>
        <v>0</v>
      </c>
      <c r="BS180" s="278" t="s">
        <v>743</v>
      </c>
      <c r="BT180" s="280"/>
      <c r="BU180" s="280"/>
      <c r="BV180" s="282"/>
      <c r="BW180" s="280"/>
      <c r="BX180" s="277">
        <v>0</v>
      </c>
      <c r="BY180" s="277">
        <f t="shared" si="356"/>
        <v>0</v>
      </c>
      <c r="BZ180" s="278" t="str">
        <f t="shared" si="357"/>
        <v>NO OFERTADO</v>
      </c>
      <c r="CA180" s="278"/>
      <c r="CB180" s="278" t="s">
        <v>743</v>
      </c>
      <c r="CC180" s="283"/>
      <c r="CD180" s="283"/>
      <c r="CE180" s="276"/>
      <c r="CF180" s="86">
        <f t="shared" si="455"/>
        <v>0</v>
      </c>
      <c r="CG180" s="277">
        <f t="shared" si="395"/>
        <v>0</v>
      </c>
      <c r="CH180" s="277">
        <f t="shared" si="358"/>
        <v>0</v>
      </c>
      <c r="CI180" s="278" t="str">
        <f t="shared" si="359"/>
        <v>NO OFERTADO</v>
      </c>
      <c r="CJ180" s="278"/>
      <c r="CK180" s="278" t="s">
        <v>743</v>
      </c>
      <c r="CL180" s="86"/>
      <c r="CM180" s="86"/>
      <c r="CN180" s="276"/>
      <c r="CO180" s="86">
        <f t="shared" si="456"/>
        <v>0</v>
      </c>
      <c r="CP180" s="277">
        <f t="shared" si="360"/>
        <v>0</v>
      </c>
      <c r="CQ180" s="277">
        <f t="shared" si="361"/>
        <v>0</v>
      </c>
      <c r="CR180" s="278" t="str">
        <f t="shared" si="362"/>
        <v>NO OFERTADO</v>
      </c>
      <c r="CS180" s="278"/>
      <c r="CT180" s="278" t="s">
        <v>743</v>
      </c>
      <c r="CU180" s="86"/>
      <c r="CV180" s="280"/>
      <c r="CW180" s="282"/>
      <c r="CX180" s="280">
        <f t="shared" si="457"/>
        <v>0</v>
      </c>
      <c r="CY180" s="281">
        <f t="shared" si="363"/>
        <v>0</v>
      </c>
      <c r="CZ180" s="281">
        <f t="shared" si="364"/>
        <v>0</v>
      </c>
      <c r="DA180" s="278" t="str">
        <f t="shared" si="365"/>
        <v>NO OFERTADO</v>
      </c>
      <c r="DB180" s="278"/>
      <c r="DC180" s="278" t="s">
        <v>743</v>
      </c>
      <c r="DD180" s="86"/>
      <c r="DE180" s="86"/>
      <c r="DF180" s="276"/>
      <c r="DG180" s="86">
        <f t="shared" si="458"/>
        <v>0</v>
      </c>
      <c r="DH180" s="277">
        <f t="shared" si="366"/>
        <v>0</v>
      </c>
      <c r="DI180" s="277">
        <f t="shared" si="396"/>
        <v>0</v>
      </c>
      <c r="DJ180" s="278" t="str">
        <f t="shared" si="397"/>
        <v>NO OFERTADO</v>
      </c>
      <c r="DK180" s="278"/>
      <c r="DL180" s="278" t="s">
        <v>743</v>
      </c>
      <c r="DM180" s="86"/>
      <c r="DN180" s="86"/>
      <c r="DO180" s="276"/>
      <c r="DP180" s="86">
        <v>0</v>
      </c>
      <c r="DQ180" s="277">
        <f t="shared" si="367"/>
        <v>0</v>
      </c>
      <c r="DR180" s="277">
        <f t="shared" si="368"/>
        <v>0</v>
      </c>
      <c r="DS180" s="278" t="str">
        <f t="shared" si="369"/>
        <v>NO OFERTADO</v>
      </c>
      <c r="DT180" s="278"/>
      <c r="DU180" s="278" t="s">
        <v>743</v>
      </c>
      <c r="DV180" s="86"/>
      <c r="DW180" s="86"/>
      <c r="DX180" s="279"/>
      <c r="DY180" s="86">
        <f t="shared" si="459"/>
        <v>0</v>
      </c>
      <c r="DZ180" s="277">
        <f t="shared" si="370"/>
        <v>0</v>
      </c>
      <c r="EA180" s="277">
        <f t="shared" si="398"/>
        <v>0</v>
      </c>
      <c r="EB180" s="278" t="str">
        <f t="shared" si="371"/>
        <v>NO OFERTADO</v>
      </c>
      <c r="EC180" s="278"/>
      <c r="ED180" s="278" t="s">
        <v>743</v>
      </c>
      <c r="EE180" s="86" t="s">
        <v>968</v>
      </c>
      <c r="EF180" s="86">
        <v>43938.655462184877</v>
      </c>
      <c r="EG180" s="279">
        <v>8348.3445378151264</v>
      </c>
      <c r="EH180" s="86">
        <f t="shared" si="460"/>
        <v>52287</v>
      </c>
      <c r="EI180" s="277">
        <f t="shared" si="372"/>
        <v>52287</v>
      </c>
      <c r="EJ180" s="277">
        <f t="shared" si="400"/>
        <v>522870</v>
      </c>
      <c r="EK180" s="278" t="str">
        <f t="shared" si="373"/>
        <v>NO CUMPLE</v>
      </c>
      <c r="EL180" s="278" t="s">
        <v>828</v>
      </c>
      <c r="EM180" s="278" t="s">
        <v>743</v>
      </c>
      <c r="EN180" s="86"/>
      <c r="EO180" s="86"/>
      <c r="EP180" s="276"/>
      <c r="EQ180" s="86">
        <v>0</v>
      </c>
      <c r="ER180" s="277">
        <f t="shared" si="374"/>
        <v>0</v>
      </c>
      <c r="ES180" s="277">
        <f t="shared" si="375"/>
        <v>0</v>
      </c>
      <c r="ET180" s="278" t="str">
        <f t="shared" si="376"/>
        <v>NO OFERTADO</v>
      </c>
      <c r="EU180" s="278"/>
      <c r="EV180" s="278" t="s">
        <v>743</v>
      </c>
      <c r="EW180" s="86">
        <v>0</v>
      </c>
      <c r="EX180" s="86">
        <v>0</v>
      </c>
      <c r="EY180" s="276">
        <v>0</v>
      </c>
      <c r="EZ180" s="86">
        <v>0</v>
      </c>
      <c r="FA180" s="277">
        <f t="shared" si="377"/>
        <v>0</v>
      </c>
      <c r="FB180" s="277">
        <f t="shared" si="378"/>
        <v>0</v>
      </c>
      <c r="FC180" s="278" t="str">
        <f t="shared" si="379"/>
        <v>NO OFERTADO</v>
      </c>
      <c r="FD180" s="278"/>
      <c r="FE180" s="278" t="s">
        <v>743</v>
      </c>
      <c r="FF180" s="86">
        <v>0</v>
      </c>
      <c r="FG180" s="86"/>
      <c r="FH180" s="279">
        <v>0</v>
      </c>
      <c r="FI180" s="86">
        <v>0</v>
      </c>
      <c r="FJ180" s="277">
        <f t="shared" si="380"/>
        <v>0</v>
      </c>
      <c r="FK180" s="277">
        <f t="shared" si="399"/>
        <v>0</v>
      </c>
      <c r="FL180" s="278" t="str">
        <f t="shared" si="381"/>
        <v>NO OFERTADO</v>
      </c>
      <c r="FM180" s="278"/>
      <c r="FN180" s="278" t="s">
        <v>743</v>
      </c>
      <c r="FO180" s="86"/>
      <c r="FP180" s="86"/>
      <c r="FQ180" s="279"/>
      <c r="FR180" s="86">
        <f t="shared" si="461"/>
        <v>0</v>
      </c>
      <c r="FS180" s="277">
        <f t="shared" si="382"/>
        <v>0</v>
      </c>
      <c r="FT180" s="277">
        <f t="shared" si="383"/>
        <v>0</v>
      </c>
      <c r="FU180" s="278" t="str">
        <f t="shared" si="384"/>
        <v>NO OFERTADO</v>
      </c>
      <c r="FV180" s="278">
        <v>0</v>
      </c>
      <c r="FW180" s="278" t="s">
        <v>743</v>
      </c>
      <c r="FX180" s="86" t="s">
        <v>816</v>
      </c>
      <c r="FY180" s="86">
        <f t="shared" si="462"/>
        <v>34802.521008403361</v>
      </c>
      <c r="FZ180" s="279">
        <f t="shared" si="463"/>
        <v>6612.4789915966385</v>
      </c>
      <c r="GA180" s="86">
        <v>41415</v>
      </c>
      <c r="GB180" s="277">
        <f t="shared" si="385"/>
        <v>41415</v>
      </c>
      <c r="GC180" s="277">
        <f t="shared" si="386"/>
        <v>414150</v>
      </c>
      <c r="GD180" s="278" t="str">
        <f t="shared" si="387"/>
        <v>NO CUMPLE</v>
      </c>
      <c r="GE180" s="278" t="s">
        <v>828</v>
      </c>
      <c r="GF180" s="278" t="s">
        <v>743</v>
      </c>
      <c r="GG180" s="25"/>
    </row>
    <row r="181" spans="1:189" s="19" customFormat="1" x14ac:dyDescent="0.2">
      <c r="A181" s="290">
        <v>172</v>
      </c>
      <c r="B181" s="78" t="s">
        <v>219</v>
      </c>
      <c r="C181" s="77" t="s">
        <v>551</v>
      </c>
      <c r="D181" s="123">
        <v>1</v>
      </c>
      <c r="E181" s="309" t="s">
        <v>32</v>
      </c>
      <c r="F181" s="315">
        <v>19028.099999999999</v>
      </c>
      <c r="G181" s="123">
        <v>7</v>
      </c>
      <c r="H181" s="86">
        <f t="shared" si="388"/>
        <v>133196.69999999998</v>
      </c>
      <c r="I181" s="86"/>
      <c r="J181" s="86"/>
      <c r="K181" s="279">
        <f t="shared" si="442"/>
        <v>0</v>
      </c>
      <c r="L181" s="86">
        <f t="shared" si="389"/>
        <v>0</v>
      </c>
      <c r="M181" s="277">
        <f t="shared" si="341"/>
        <v>0</v>
      </c>
      <c r="N181" s="277">
        <f t="shared" si="390"/>
        <v>0</v>
      </c>
      <c r="O181" s="278" t="str">
        <f t="shared" si="342"/>
        <v>NO OFERTADO</v>
      </c>
      <c r="P181" s="278"/>
      <c r="Q181" s="278" t="s">
        <v>743</v>
      </c>
      <c r="R181" s="278"/>
      <c r="S181" s="284"/>
      <c r="T181" s="279"/>
      <c r="U181" s="86"/>
      <c r="V181" s="277">
        <f t="shared" si="343"/>
        <v>0</v>
      </c>
      <c r="W181" s="277">
        <f t="shared" si="391"/>
        <v>0</v>
      </c>
      <c r="X181" s="278" t="str">
        <f t="shared" si="344"/>
        <v>NO OFERTADO</v>
      </c>
      <c r="Y181" s="278">
        <v>0</v>
      </c>
      <c r="Z181" s="314" t="s">
        <v>743</v>
      </c>
      <c r="AA181" s="311" t="s">
        <v>935</v>
      </c>
      <c r="AB181" s="86">
        <v>22102</v>
      </c>
      <c r="AC181" s="279">
        <v>4199</v>
      </c>
      <c r="AD181" s="285">
        <f t="shared" si="401"/>
        <v>26301</v>
      </c>
      <c r="AE181" s="277">
        <f t="shared" si="452"/>
        <v>26301</v>
      </c>
      <c r="AF181" s="277">
        <f t="shared" si="345"/>
        <v>184107</v>
      </c>
      <c r="AG181" s="278" t="str">
        <f t="shared" si="346"/>
        <v>NO CUMPLE</v>
      </c>
      <c r="AH181" s="278" t="s">
        <v>828</v>
      </c>
      <c r="AI181" s="278" t="s">
        <v>743</v>
      </c>
      <c r="AJ181" s="86"/>
      <c r="AK181" s="86"/>
      <c r="AL181" s="279"/>
      <c r="AM181" s="86">
        <f t="shared" si="392"/>
        <v>0</v>
      </c>
      <c r="AN181" s="277">
        <f t="shared" si="347"/>
        <v>0</v>
      </c>
      <c r="AO181" s="277">
        <f t="shared" si="348"/>
        <v>0</v>
      </c>
      <c r="AP181" s="278" t="str">
        <f t="shared" si="349"/>
        <v>NO OFERTADO</v>
      </c>
      <c r="AQ181" s="278"/>
      <c r="AR181" s="278" t="s">
        <v>743</v>
      </c>
      <c r="AS181" s="86" t="s">
        <v>756</v>
      </c>
      <c r="AT181" s="86">
        <v>15990</v>
      </c>
      <c r="AU181" s="279">
        <v>3038</v>
      </c>
      <c r="AV181" s="86">
        <f>+AT181+AU181</f>
        <v>19028</v>
      </c>
      <c r="AW181" s="277">
        <f t="shared" si="350"/>
        <v>19028</v>
      </c>
      <c r="AX181" s="277">
        <f t="shared" si="402"/>
        <v>133196</v>
      </c>
      <c r="AY181" s="278" t="str">
        <f t="shared" si="351"/>
        <v>CUMPLE</v>
      </c>
      <c r="AZ181" s="278" t="s">
        <v>828</v>
      </c>
      <c r="BA181" s="278" t="s">
        <v>822</v>
      </c>
      <c r="BB181" s="86"/>
      <c r="BC181" s="86"/>
      <c r="BD181" s="279"/>
      <c r="BE181" s="86">
        <f t="shared" si="393"/>
        <v>0</v>
      </c>
      <c r="BF181" s="277">
        <f t="shared" si="352"/>
        <v>0</v>
      </c>
      <c r="BG181" s="277">
        <f t="shared" si="394"/>
        <v>0</v>
      </c>
      <c r="BH181" s="278" t="str">
        <f t="shared" si="353"/>
        <v>NO OFERTADO</v>
      </c>
      <c r="BI181" s="278">
        <v>0</v>
      </c>
      <c r="BJ181" s="278" t="s">
        <v>743</v>
      </c>
      <c r="BK181" s="86"/>
      <c r="BL181" s="86"/>
      <c r="BM181" s="276"/>
      <c r="BN181" s="280">
        <f>+BL181+BM181</f>
        <v>0</v>
      </c>
      <c r="BO181" s="281">
        <f t="shared" si="354"/>
        <v>0</v>
      </c>
      <c r="BP181" s="281">
        <f t="shared" si="355"/>
        <v>0</v>
      </c>
      <c r="BQ181" s="278" t="str">
        <f t="shared" si="331"/>
        <v>NO OFERTADO</v>
      </c>
      <c r="BR181" s="278">
        <f>VLOOKUP(B181,'[1]ANEXO TECNICO'!$B$3:$P$334,15,0)</f>
        <v>0</v>
      </c>
      <c r="BS181" s="278" t="s">
        <v>743</v>
      </c>
      <c r="BT181" s="280"/>
      <c r="BU181" s="280"/>
      <c r="BV181" s="282"/>
      <c r="BW181" s="280"/>
      <c r="BX181" s="277">
        <v>0</v>
      </c>
      <c r="BY181" s="277">
        <f t="shared" si="356"/>
        <v>0</v>
      </c>
      <c r="BZ181" s="278" t="str">
        <f t="shared" si="357"/>
        <v>NO OFERTADO</v>
      </c>
      <c r="CA181" s="278"/>
      <c r="CB181" s="278" t="s">
        <v>743</v>
      </c>
      <c r="CC181" s="283"/>
      <c r="CD181" s="283"/>
      <c r="CE181" s="276">
        <f>+CD181*0.19</f>
        <v>0</v>
      </c>
      <c r="CF181" s="86">
        <f>+CD181+CE181</f>
        <v>0</v>
      </c>
      <c r="CG181" s="277">
        <f t="shared" si="395"/>
        <v>0</v>
      </c>
      <c r="CH181" s="277">
        <f t="shared" si="358"/>
        <v>0</v>
      </c>
      <c r="CI181" s="278" t="str">
        <f t="shared" si="359"/>
        <v>NO OFERTADO</v>
      </c>
      <c r="CJ181" s="278"/>
      <c r="CK181" s="278" t="s">
        <v>743</v>
      </c>
      <c r="CL181" s="86"/>
      <c r="CM181" s="86"/>
      <c r="CN181" s="276"/>
      <c r="CO181" s="86">
        <f>+CM181+CN181</f>
        <v>0</v>
      </c>
      <c r="CP181" s="277">
        <f t="shared" si="360"/>
        <v>0</v>
      </c>
      <c r="CQ181" s="277">
        <f t="shared" si="361"/>
        <v>0</v>
      </c>
      <c r="CR181" s="278" t="str">
        <f t="shared" si="362"/>
        <v>NO OFERTADO</v>
      </c>
      <c r="CS181" s="278"/>
      <c r="CT181" s="278" t="s">
        <v>743</v>
      </c>
      <c r="CU181" s="86"/>
      <c r="CV181" s="280"/>
      <c r="CW181" s="282">
        <f>+CV181*0.19</f>
        <v>0</v>
      </c>
      <c r="CX181" s="280">
        <f>+CV181+CW181</f>
        <v>0</v>
      </c>
      <c r="CY181" s="281">
        <f t="shared" si="363"/>
        <v>0</v>
      </c>
      <c r="CZ181" s="281">
        <f t="shared" si="364"/>
        <v>0</v>
      </c>
      <c r="DA181" s="278" t="str">
        <f t="shared" si="365"/>
        <v>NO OFERTADO</v>
      </c>
      <c r="DB181" s="278"/>
      <c r="DC181" s="278" t="s">
        <v>743</v>
      </c>
      <c r="DD181" s="86"/>
      <c r="DE181" s="86"/>
      <c r="DF181" s="276"/>
      <c r="DG181" s="86">
        <f>+DE181+DF181</f>
        <v>0</v>
      </c>
      <c r="DH181" s="277">
        <f t="shared" si="366"/>
        <v>0</v>
      </c>
      <c r="DI181" s="277">
        <f t="shared" si="396"/>
        <v>0</v>
      </c>
      <c r="DJ181" s="278" t="str">
        <f t="shared" si="397"/>
        <v>NO OFERTADO</v>
      </c>
      <c r="DK181" s="278"/>
      <c r="DL181" s="278" t="s">
        <v>743</v>
      </c>
      <c r="DM181" s="86"/>
      <c r="DN181" s="86"/>
      <c r="DO181" s="276"/>
      <c r="DP181" s="86">
        <v>0</v>
      </c>
      <c r="DQ181" s="277">
        <f t="shared" si="367"/>
        <v>0</v>
      </c>
      <c r="DR181" s="277">
        <f t="shared" si="368"/>
        <v>0</v>
      </c>
      <c r="DS181" s="278" t="str">
        <f t="shared" si="369"/>
        <v>NO OFERTADO</v>
      </c>
      <c r="DT181" s="278"/>
      <c r="DU181" s="278" t="s">
        <v>743</v>
      </c>
      <c r="DV181" s="86"/>
      <c r="DW181" s="86"/>
      <c r="DX181" s="279"/>
      <c r="DY181" s="86">
        <f>+DW181+DX181</f>
        <v>0</v>
      </c>
      <c r="DZ181" s="277">
        <f t="shared" si="370"/>
        <v>0</v>
      </c>
      <c r="EA181" s="277">
        <f t="shared" si="398"/>
        <v>0</v>
      </c>
      <c r="EB181" s="278" t="str">
        <f t="shared" si="371"/>
        <v>NO OFERTADO</v>
      </c>
      <c r="EC181" s="278"/>
      <c r="ED181" s="278" t="s">
        <v>743</v>
      </c>
      <c r="EE181" s="86" t="s">
        <v>956</v>
      </c>
      <c r="EF181" s="86">
        <v>32463.025210084033</v>
      </c>
      <c r="EG181" s="279">
        <v>6167.9747899159665</v>
      </c>
      <c r="EH181" s="86">
        <f>+EF181+EG181</f>
        <v>38631</v>
      </c>
      <c r="EI181" s="277">
        <f t="shared" si="372"/>
        <v>38631</v>
      </c>
      <c r="EJ181" s="277">
        <f t="shared" si="400"/>
        <v>270417</v>
      </c>
      <c r="EK181" s="278" t="str">
        <f t="shared" si="373"/>
        <v>NO CUMPLE</v>
      </c>
      <c r="EL181" s="278" t="s">
        <v>828</v>
      </c>
      <c r="EM181" s="278" t="s">
        <v>743</v>
      </c>
      <c r="EN181" s="86"/>
      <c r="EO181" s="86"/>
      <c r="EP181" s="276"/>
      <c r="EQ181" s="86">
        <v>0</v>
      </c>
      <c r="ER181" s="277">
        <f t="shared" si="374"/>
        <v>0</v>
      </c>
      <c r="ES181" s="277">
        <f t="shared" si="375"/>
        <v>0</v>
      </c>
      <c r="ET181" s="278" t="str">
        <f t="shared" si="376"/>
        <v>NO OFERTADO</v>
      </c>
      <c r="EU181" s="278"/>
      <c r="EV181" s="278" t="s">
        <v>743</v>
      </c>
      <c r="EW181" s="86">
        <v>0</v>
      </c>
      <c r="EX181" s="86">
        <v>0</v>
      </c>
      <c r="EY181" s="276">
        <v>0</v>
      </c>
      <c r="EZ181" s="86">
        <v>0</v>
      </c>
      <c r="FA181" s="277">
        <f t="shared" si="377"/>
        <v>0</v>
      </c>
      <c r="FB181" s="277">
        <f t="shared" si="378"/>
        <v>0</v>
      </c>
      <c r="FC181" s="278" t="str">
        <f t="shared" si="379"/>
        <v>NO OFERTADO</v>
      </c>
      <c r="FD181" s="278"/>
      <c r="FE181" s="278" t="s">
        <v>743</v>
      </c>
      <c r="FF181" s="86">
        <v>0</v>
      </c>
      <c r="FG181" s="86"/>
      <c r="FH181" s="279">
        <v>0</v>
      </c>
      <c r="FI181" s="86">
        <v>0</v>
      </c>
      <c r="FJ181" s="277">
        <f t="shared" si="380"/>
        <v>0</v>
      </c>
      <c r="FK181" s="277">
        <f t="shared" si="399"/>
        <v>0</v>
      </c>
      <c r="FL181" s="278" t="str">
        <f t="shared" si="381"/>
        <v>NO OFERTADO</v>
      </c>
      <c r="FM181" s="278"/>
      <c r="FN181" s="278" t="s">
        <v>743</v>
      </c>
      <c r="FO181" s="86"/>
      <c r="FP181" s="86"/>
      <c r="FQ181" s="279"/>
      <c r="FR181" s="86">
        <f>+FP181+FQ181</f>
        <v>0</v>
      </c>
      <c r="FS181" s="277">
        <f t="shared" si="382"/>
        <v>0</v>
      </c>
      <c r="FT181" s="277">
        <f t="shared" si="383"/>
        <v>0</v>
      </c>
      <c r="FU181" s="278" t="str">
        <f t="shared" si="384"/>
        <v>NO OFERTADO</v>
      </c>
      <c r="FV181" s="278">
        <v>0</v>
      </c>
      <c r="FW181" s="278" t="s">
        <v>743</v>
      </c>
      <c r="FX181" s="86" t="s">
        <v>816</v>
      </c>
      <c r="FY181" s="86">
        <f t="shared" si="462"/>
        <v>35954.621848739494</v>
      </c>
      <c r="FZ181" s="279">
        <f t="shared" si="463"/>
        <v>6831.3781512605037</v>
      </c>
      <c r="GA181" s="86">
        <v>42786</v>
      </c>
      <c r="GB181" s="277">
        <f t="shared" si="385"/>
        <v>42786</v>
      </c>
      <c r="GC181" s="277">
        <f t="shared" si="386"/>
        <v>299502</v>
      </c>
      <c r="GD181" s="278" t="str">
        <f t="shared" si="387"/>
        <v>NO CUMPLE</v>
      </c>
      <c r="GE181" s="278" t="s">
        <v>828</v>
      </c>
      <c r="GF181" s="278" t="s">
        <v>743</v>
      </c>
      <c r="GG181" s="25"/>
    </row>
    <row r="182" spans="1:189" s="19" customFormat="1" x14ac:dyDescent="0.2">
      <c r="A182" s="290">
        <v>173</v>
      </c>
      <c r="B182" s="78" t="s">
        <v>220</v>
      </c>
      <c r="C182" s="77" t="s">
        <v>552</v>
      </c>
      <c r="D182" s="123">
        <v>1</v>
      </c>
      <c r="E182" s="309" t="s">
        <v>32</v>
      </c>
      <c r="F182" s="315">
        <v>19028.099999999999</v>
      </c>
      <c r="G182" s="123">
        <v>5</v>
      </c>
      <c r="H182" s="86">
        <f t="shared" si="388"/>
        <v>95140.5</v>
      </c>
      <c r="I182" s="86"/>
      <c r="J182" s="86"/>
      <c r="K182" s="279">
        <f t="shared" si="442"/>
        <v>0</v>
      </c>
      <c r="L182" s="86">
        <f t="shared" si="389"/>
        <v>0</v>
      </c>
      <c r="M182" s="277">
        <f t="shared" si="341"/>
        <v>0</v>
      </c>
      <c r="N182" s="277">
        <f t="shared" si="390"/>
        <v>0</v>
      </c>
      <c r="O182" s="278" t="str">
        <f t="shared" si="342"/>
        <v>NO OFERTADO</v>
      </c>
      <c r="P182" s="278"/>
      <c r="Q182" s="278" t="s">
        <v>743</v>
      </c>
      <c r="R182" s="278"/>
      <c r="S182" s="284"/>
      <c r="T182" s="279"/>
      <c r="U182" s="86"/>
      <c r="V182" s="277">
        <f t="shared" si="343"/>
        <v>0</v>
      </c>
      <c r="W182" s="277">
        <f t="shared" si="391"/>
        <v>0</v>
      </c>
      <c r="X182" s="278" t="str">
        <f t="shared" si="344"/>
        <v>NO OFERTADO</v>
      </c>
      <c r="Y182" s="278">
        <v>0</v>
      </c>
      <c r="Z182" s="314" t="s">
        <v>743</v>
      </c>
      <c r="AA182" s="311" t="s">
        <v>935</v>
      </c>
      <c r="AB182" s="86">
        <v>22102</v>
      </c>
      <c r="AC182" s="279">
        <v>4199</v>
      </c>
      <c r="AD182" s="285">
        <f t="shared" si="401"/>
        <v>26301</v>
      </c>
      <c r="AE182" s="277">
        <f t="shared" si="452"/>
        <v>26301</v>
      </c>
      <c r="AF182" s="277">
        <f t="shared" si="345"/>
        <v>131505</v>
      </c>
      <c r="AG182" s="278" t="str">
        <f t="shared" si="346"/>
        <v>NO CUMPLE</v>
      </c>
      <c r="AH182" s="278" t="s">
        <v>828</v>
      </c>
      <c r="AI182" s="278" t="s">
        <v>743</v>
      </c>
      <c r="AJ182" s="86"/>
      <c r="AK182" s="86"/>
      <c r="AL182" s="279"/>
      <c r="AM182" s="86">
        <f t="shared" si="392"/>
        <v>0</v>
      </c>
      <c r="AN182" s="277">
        <f t="shared" si="347"/>
        <v>0</v>
      </c>
      <c r="AO182" s="277">
        <f t="shared" si="348"/>
        <v>0</v>
      </c>
      <c r="AP182" s="278" t="str">
        <f t="shared" si="349"/>
        <v>NO OFERTADO</v>
      </c>
      <c r="AQ182" s="278"/>
      <c r="AR182" s="278" t="s">
        <v>743</v>
      </c>
      <c r="AS182" s="86" t="s">
        <v>756</v>
      </c>
      <c r="AT182" s="86">
        <v>15990</v>
      </c>
      <c r="AU182" s="279">
        <v>3038</v>
      </c>
      <c r="AV182" s="86">
        <f>+AT182+AU182</f>
        <v>19028</v>
      </c>
      <c r="AW182" s="277">
        <f t="shared" si="350"/>
        <v>19028</v>
      </c>
      <c r="AX182" s="277">
        <f t="shared" si="402"/>
        <v>95140</v>
      </c>
      <c r="AY182" s="278" t="str">
        <f t="shared" si="351"/>
        <v>CUMPLE</v>
      </c>
      <c r="AZ182" s="278" t="s">
        <v>828</v>
      </c>
      <c r="BA182" s="278" t="s">
        <v>822</v>
      </c>
      <c r="BB182" s="86"/>
      <c r="BC182" s="86"/>
      <c r="BD182" s="279"/>
      <c r="BE182" s="86">
        <f t="shared" si="393"/>
        <v>0</v>
      </c>
      <c r="BF182" s="277">
        <f t="shared" si="352"/>
        <v>0</v>
      </c>
      <c r="BG182" s="277">
        <f t="shared" si="394"/>
        <v>0</v>
      </c>
      <c r="BH182" s="278" t="str">
        <f t="shared" si="353"/>
        <v>NO OFERTADO</v>
      </c>
      <c r="BI182" s="278">
        <v>0</v>
      </c>
      <c r="BJ182" s="278" t="s">
        <v>743</v>
      </c>
      <c r="BK182" s="86"/>
      <c r="BL182" s="86"/>
      <c r="BM182" s="276"/>
      <c r="BN182" s="280">
        <f>+BL182+BM182</f>
        <v>0</v>
      </c>
      <c r="BO182" s="281">
        <f t="shared" si="354"/>
        <v>0</v>
      </c>
      <c r="BP182" s="281">
        <f t="shared" si="355"/>
        <v>0</v>
      </c>
      <c r="BQ182" s="278" t="str">
        <f t="shared" si="331"/>
        <v>NO OFERTADO</v>
      </c>
      <c r="BR182" s="278">
        <f>VLOOKUP(B182,'[1]ANEXO TECNICO'!$B$3:$P$334,15,0)</f>
        <v>0</v>
      </c>
      <c r="BS182" s="278" t="s">
        <v>743</v>
      </c>
      <c r="BT182" s="280"/>
      <c r="BU182" s="280"/>
      <c r="BV182" s="282"/>
      <c r="BW182" s="280"/>
      <c r="BX182" s="277">
        <v>0</v>
      </c>
      <c r="BY182" s="277">
        <f t="shared" si="356"/>
        <v>0</v>
      </c>
      <c r="BZ182" s="278" t="str">
        <f t="shared" si="357"/>
        <v>NO OFERTADO</v>
      </c>
      <c r="CA182" s="278"/>
      <c r="CB182" s="278" t="s">
        <v>743</v>
      </c>
      <c r="CC182" s="283"/>
      <c r="CD182" s="283"/>
      <c r="CE182" s="276">
        <f>+CD182*0.19</f>
        <v>0</v>
      </c>
      <c r="CF182" s="86">
        <f>+CD182+CE182</f>
        <v>0</v>
      </c>
      <c r="CG182" s="277">
        <f t="shared" si="395"/>
        <v>0</v>
      </c>
      <c r="CH182" s="277">
        <f t="shared" si="358"/>
        <v>0</v>
      </c>
      <c r="CI182" s="278" t="str">
        <f t="shared" si="359"/>
        <v>NO OFERTADO</v>
      </c>
      <c r="CJ182" s="278"/>
      <c r="CK182" s="278" t="s">
        <v>743</v>
      </c>
      <c r="CL182" s="86"/>
      <c r="CM182" s="86"/>
      <c r="CN182" s="276"/>
      <c r="CO182" s="86">
        <f>+CM182+CN182</f>
        <v>0</v>
      </c>
      <c r="CP182" s="277">
        <f t="shared" si="360"/>
        <v>0</v>
      </c>
      <c r="CQ182" s="277">
        <f t="shared" si="361"/>
        <v>0</v>
      </c>
      <c r="CR182" s="278" t="str">
        <f t="shared" si="362"/>
        <v>NO OFERTADO</v>
      </c>
      <c r="CS182" s="278"/>
      <c r="CT182" s="278" t="s">
        <v>743</v>
      </c>
      <c r="CU182" s="86"/>
      <c r="CV182" s="280"/>
      <c r="CW182" s="282">
        <f>+CV182*0.19</f>
        <v>0</v>
      </c>
      <c r="CX182" s="280">
        <f>+CV182+CW182</f>
        <v>0</v>
      </c>
      <c r="CY182" s="281">
        <f t="shared" si="363"/>
        <v>0</v>
      </c>
      <c r="CZ182" s="281">
        <f t="shared" si="364"/>
        <v>0</v>
      </c>
      <c r="DA182" s="278" t="str">
        <f t="shared" si="365"/>
        <v>NO OFERTADO</v>
      </c>
      <c r="DB182" s="278"/>
      <c r="DC182" s="278" t="s">
        <v>743</v>
      </c>
      <c r="DD182" s="86"/>
      <c r="DE182" s="86"/>
      <c r="DF182" s="276"/>
      <c r="DG182" s="86">
        <f>+DE182+DF182</f>
        <v>0</v>
      </c>
      <c r="DH182" s="277">
        <f t="shared" si="366"/>
        <v>0</v>
      </c>
      <c r="DI182" s="277">
        <f t="shared" si="396"/>
        <v>0</v>
      </c>
      <c r="DJ182" s="278" t="str">
        <f t="shared" si="397"/>
        <v>NO OFERTADO</v>
      </c>
      <c r="DK182" s="278"/>
      <c r="DL182" s="278" t="s">
        <v>743</v>
      </c>
      <c r="DM182" s="86"/>
      <c r="DN182" s="86"/>
      <c r="DO182" s="276"/>
      <c r="DP182" s="86">
        <v>0</v>
      </c>
      <c r="DQ182" s="277">
        <f t="shared" si="367"/>
        <v>0</v>
      </c>
      <c r="DR182" s="277">
        <f t="shared" si="368"/>
        <v>0</v>
      </c>
      <c r="DS182" s="278" t="str">
        <f t="shared" si="369"/>
        <v>NO OFERTADO</v>
      </c>
      <c r="DT182" s="278"/>
      <c r="DU182" s="278" t="s">
        <v>743</v>
      </c>
      <c r="DV182" s="86"/>
      <c r="DW182" s="86"/>
      <c r="DX182" s="279"/>
      <c r="DY182" s="86">
        <f>+DW182+DX182</f>
        <v>0</v>
      </c>
      <c r="DZ182" s="277">
        <f t="shared" si="370"/>
        <v>0</v>
      </c>
      <c r="EA182" s="277">
        <f t="shared" si="398"/>
        <v>0</v>
      </c>
      <c r="EB182" s="278" t="str">
        <f t="shared" si="371"/>
        <v>NO OFERTADO</v>
      </c>
      <c r="EC182" s="278"/>
      <c r="ED182" s="278" t="s">
        <v>743</v>
      </c>
      <c r="EE182" s="86" t="s">
        <v>956</v>
      </c>
      <c r="EF182" s="86">
        <v>32463.025210084033</v>
      </c>
      <c r="EG182" s="279">
        <v>6167.9747899159665</v>
      </c>
      <c r="EH182" s="86">
        <f>+EF182+EG182</f>
        <v>38631</v>
      </c>
      <c r="EI182" s="277">
        <f t="shared" si="372"/>
        <v>38631</v>
      </c>
      <c r="EJ182" s="277">
        <f t="shared" si="400"/>
        <v>193155</v>
      </c>
      <c r="EK182" s="278" t="str">
        <f t="shared" si="373"/>
        <v>NO CUMPLE</v>
      </c>
      <c r="EL182" s="278" t="s">
        <v>828</v>
      </c>
      <c r="EM182" s="278" t="s">
        <v>743</v>
      </c>
      <c r="EN182" s="86"/>
      <c r="EO182" s="86"/>
      <c r="EP182" s="276"/>
      <c r="EQ182" s="86">
        <v>0</v>
      </c>
      <c r="ER182" s="277">
        <f t="shared" si="374"/>
        <v>0</v>
      </c>
      <c r="ES182" s="277">
        <f t="shared" si="375"/>
        <v>0</v>
      </c>
      <c r="ET182" s="278" t="str">
        <f t="shared" si="376"/>
        <v>NO OFERTADO</v>
      </c>
      <c r="EU182" s="278"/>
      <c r="EV182" s="278" t="s">
        <v>743</v>
      </c>
      <c r="EW182" s="86">
        <v>0</v>
      </c>
      <c r="EX182" s="86">
        <v>0</v>
      </c>
      <c r="EY182" s="276">
        <v>0</v>
      </c>
      <c r="EZ182" s="86">
        <v>0</v>
      </c>
      <c r="FA182" s="277">
        <f t="shared" si="377"/>
        <v>0</v>
      </c>
      <c r="FB182" s="277">
        <f t="shared" si="378"/>
        <v>0</v>
      </c>
      <c r="FC182" s="278" t="str">
        <f t="shared" si="379"/>
        <v>NO OFERTADO</v>
      </c>
      <c r="FD182" s="278"/>
      <c r="FE182" s="278" t="s">
        <v>743</v>
      </c>
      <c r="FF182" s="86">
        <v>0</v>
      </c>
      <c r="FG182" s="86"/>
      <c r="FH182" s="279">
        <v>0</v>
      </c>
      <c r="FI182" s="86">
        <v>0</v>
      </c>
      <c r="FJ182" s="277">
        <f t="shared" si="380"/>
        <v>0</v>
      </c>
      <c r="FK182" s="277">
        <f t="shared" si="399"/>
        <v>0</v>
      </c>
      <c r="FL182" s="278" t="str">
        <f t="shared" si="381"/>
        <v>NO OFERTADO</v>
      </c>
      <c r="FM182" s="278"/>
      <c r="FN182" s="278" t="s">
        <v>743</v>
      </c>
      <c r="FO182" s="86"/>
      <c r="FP182" s="86"/>
      <c r="FQ182" s="279"/>
      <c r="FR182" s="86">
        <f>+FP182+FQ182</f>
        <v>0</v>
      </c>
      <c r="FS182" s="277">
        <f t="shared" si="382"/>
        <v>0</v>
      </c>
      <c r="FT182" s="277">
        <f t="shared" si="383"/>
        <v>0</v>
      </c>
      <c r="FU182" s="278" t="str">
        <f t="shared" si="384"/>
        <v>NO OFERTADO</v>
      </c>
      <c r="FV182" s="278">
        <v>0</v>
      </c>
      <c r="FW182" s="278" t="s">
        <v>743</v>
      </c>
      <c r="FX182" s="86" t="s">
        <v>816</v>
      </c>
      <c r="FY182" s="86">
        <f t="shared" si="462"/>
        <v>30252.100840336137</v>
      </c>
      <c r="FZ182" s="279">
        <f t="shared" si="463"/>
        <v>5747.8991596638662</v>
      </c>
      <c r="GA182" s="86">
        <v>36000</v>
      </c>
      <c r="GB182" s="277">
        <f t="shared" si="385"/>
        <v>36000</v>
      </c>
      <c r="GC182" s="277">
        <f t="shared" si="386"/>
        <v>180000</v>
      </c>
      <c r="GD182" s="278" t="str">
        <f t="shared" si="387"/>
        <v>NO CUMPLE</v>
      </c>
      <c r="GE182" s="278" t="s">
        <v>828</v>
      </c>
      <c r="GF182" s="278" t="s">
        <v>743</v>
      </c>
      <c r="GG182" s="25"/>
    </row>
    <row r="183" spans="1:189" s="19" customFormat="1" ht="38.25" x14ac:dyDescent="0.2">
      <c r="A183" s="275">
        <v>174</v>
      </c>
      <c r="B183" s="78" t="s">
        <v>221</v>
      </c>
      <c r="C183" s="77" t="s">
        <v>553</v>
      </c>
      <c r="D183" s="123">
        <v>1</v>
      </c>
      <c r="E183" s="309" t="s">
        <v>32</v>
      </c>
      <c r="F183" s="315">
        <v>7091.21</v>
      </c>
      <c r="G183" s="123">
        <v>76</v>
      </c>
      <c r="H183" s="86">
        <f t="shared" si="388"/>
        <v>538931.96</v>
      </c>
      <c r="I183" s="86"/>
      <c r="J183" s="86"/>
      <c r="K183" s="279">
        <f t="shared" si="442"/>
        <v>0</v>
      </c>
      <c r="L183" s="86">
        <f t="shared" si="389"/>
        <v>0</v>
      </c>
      <c r="M183" s="277">
        <f t="shared" si="341"/>
        <v>0</v>
      </c>
      <c r="N183" s="277">
        <f t="shared" si="390"/>
        <v>0</v>
      </c>
      <c r="O183" s="278" t="str">
        <f t="shared" si="342"/>
        <v>NO OFERTADO</v>
      </c>
      <c r="P183" s="278"/>
      <c r="Q183" s="278" t="s">
        <v>743</v>
      </c>
      <c r="R183" s="278"/>
      <c r="S183" s="284"/>
      <c r="T183" s="279"/>
      <c r="U183" s="86"/>
      <c r="V183" s="277">
        <f t="shared" si="343"/>
        <v>0</v>
      </c>
      <c r="W183" s="277">
        <f t="shared" si="391"/>
        <v>0</v>
      </c>
      <c r="X183" s="278" t="str">
        <f t="shared" si="344"/>
        <v>NO OFERTADO</v>
      </c>
      <c r="Y183" s="278">
        <v>0</v>
      </c>
      <c r="Z183" s="314" t="s">
        <v>743</v>
      </c>
      <c r="AA183" s="311" t="s">
        <v>935</v>
      </c>
      <c r="AB183" s="86">
        <v>5959</v>
      </c>
      <c r="AC183" s="276">
        <v>1132</v>
      </c>
      <c r="AD183" s="86">
        <f t="shared" si="401"/>
        <v>7091</v>
      </c>
      <c r="AE183" s="277">
        <f t="shared" si="452"/>
        <v>7091</v>
      </c>
      <c r="AF183" s="277">
        <f t="shared" si="345"/>
        <v>538916</v>
      </c>
      <c r="AG183" s="278" t="str">
        <f t="shared" si="346"/>
        <v>CUMPLE</v>
      </c>
      <c r="AH183" s="278" t="s">
        <v>828</v>
      </c>
      <c r="AI183" s="278" t="s">
        <v>822</v>
      </c>
      <c r="AJ183" s="86"/>
      <c r="AK183" s="86"/>
      <c r="AL183" s="279"/>
      <c r="AM183" s="86">
        <f t="shared" si="392"/>
        <v>0</v>
      </c>
      <c r="AN183" s="277">
        <f t="shared" si="347"/>
        <v>0</v>
      </c>
      <c r="AO183" s="277">
        <f t="shared" si="348"/>
        <v>0</v>
      </c>
      <c r="AP183" s="278" t="str">
        <f t="shared" si="349"/>
        <v>NO OFERTADO</v>
      </c>
      <c r="AQ183" s="278"/>
      <c r="AR183" s="278" t="s">
        <v>743</v>
      </c>
      <c r="AS183" s="86"/>
      <c r="AT183" s="86"/>
      <c r="AU183" s="276"/>
      <c r="AV183" s="86">
        <f t="shared" ref="AV183:AV188" si="464">AT183+AU183</f>
        <v>0</v>
      </c>
      <c r="AW183" s="277">
        <f t="shared" si="350"/>
        <v>0</v>
      </c>
      <c r="AX183" s="277">
        <f t="shared" si="402"/>
        <v>0</v>
      </c>
      <c r="AY183" s="278" t="str">
        <f t="shared" si="351"/>
        <v>NO OFERTADO</v>
      </c>
      <c r="AZ183" s="278"/>
      <c r="BA183" s="278" t="s">
        <v>743</v>
      </c>
      <c r="BB183" s="86"/>
      <c r="BC183" s="86"/>
      <c r="BD183" s="279"/>
      <c r="BE183" s="86">
        <f t="shared" si="393"/>
        <v>0</v>
      </c>
      <c r="BF183" s="277">
        <f t="shared" si="352"/>
        <v>0</v>
      </c>
      <c r="BG183" s="277">
        <f t="shared" si="394"/>
        <v>0</v>
      </c>
      <c r="BH183" s="278" t="str">
        <f t="shared" si="353"/>
        <v>NO OFERTADO</v>
      </c>
      <c r="BI183" s="278">
        <v>0</v>
      </c>
      <c r="BJ183" s="278" t="s">
        <v>743</v>
      </c>
      <c r="BK183" s="86"/>
      <c r="BL183" s="86"/>
      <c r="BM183" s="276"/>
      <c r="BN183" s="280">
        <f t="shared" ref="BN183:BN188" si="465">BL183+BM183</f>
        <v>0</v>
      </c>
      <c r="BO183" s="281">
        <f t="shared" si="354"/>
        <v>0</v>
      </c>
      <c r="BP183" s="281">
        <f t="shared" si="355"/>
        <v>0</v>
      </c>
      <c r="BQ183" s="278" t="str">
        <f t="shared" si="331"/>
        <v>NO OFERTADO</v>
      </c>
      <c r="BR183" s="278">
        <f>VLOOKUP(B183,'[1]ANEXO TECNICO'!$B$3:$P$334,15,0)</f>
        <v>0</v>
      </c>
      <c r="BS183" s="278" t="s">
        <v>743</v>
      </c>
      <c r="BT183" s="280"/>
      <c r="BU183" s="280"/>
      <c r="BV183" s="282"/>
      <c r="BW183" s="280"/>
      <c r="BX183" s="277">
        <v>0</v>
      </c>
      <c r="BY183" s="277">
        <f t="shared" si="356"/>
        <v>0</v>
      </c>
      <c r="BZ183" s="278" t="str">
        <f t="shared" si="357"/>
        <v>NO OFERTADO</v>
      </c>
      <c r="CA183" s="278"/>
      <c r="CB183" s="278" t="s">
        <v>743</v>
      </c>
      <c r="CC183" s="283"/>
      <c r="CD183" s="283"/>
      <c r="CE183" s="276"/>
      <c r="CF183" s="86">
        <f t="shared" ref="CF183:CF188" si="466">CD183+CE183</f>
        <v>0</v>
      </c>
      <c r="CG183" s="277">
        <f t="shared" si="395"/>
        <v>0</v>
      </c>
      <c r="CH183" s="277">
        <f t="shared" si="358"/>
        <v>0</v>
      </c>
      <c r="CI183" s="278" t="str">
        <f t="shared" si="359"/>
        <v>NO OFERTADO</v>
      </c>
      <c r="CJ183" s="278"/>
      <c r="CK183" s="278" t="s">
        <v>743</v>
      </c>
      <c r="CL183" s="86"/>
      <c r="CM183" s="86"/>
      <c r="CN183" s="276"/>
      <c r="CO183" s="86">
        <f t="shared" ref="CO183:CO188" si="467">CM183+CN183</f>
        <v>0</v>
      </c>
      <c r="CP183" s="277">
        <f t="shared" si="360"/>
        <v>0</v>
      </c>
      <c r="CQ183" s="277">
        <f t="shared" si="361"/>
        <v>0</v>
      </c>
      <c r="CR183" s="278" t="str">
        <f t="shared" si="362"/>
        <v>NO OFERTADO</v>
      </c>
      <c r="CS183" s="278"/>
      <c r="CT183" s="278" t="s">
        <v>743</v>
      </c>
      <c r="CU183" s="86"/>
      <c r="CV183" s="280"/>
      <c r="CW183" s="282"/>
      <c r="CX183" s="280">
        <f t="shared" ref="CX183:CX188" si="468">CV183+CW183</f>
        <v>0</v>
      </c>
      <c r="CY183" s="281">
        <f t="shared" si="363"/>
        <v>0</v>
      </c>
      <c r="CZ183" s="281">
        <f t="shared" si="364"/>
        <v>0</v>
      </c>
      <c r="DA183" s="278" t="str">
        <f t="shared" si="365"/>
        <v>NO OFERTADO</v>
      </c>
      <c r="DB183" s="278"/>
      <c r="DC183" s="278" t="s">
        <v>743</v>
      </c>
      <c r="DD183" s="86"/>
      <c r="DE183" s="86"/>
      <c r="DF183" s="276"/>
      <c r="DG183" s="86">
        <f t="shared" ref="DG183:DG188" si="469">DE183+DF183</f>
        <v>0</v>
      </c>
      <c r="DH183" s="277">
        <f t="shared" si="366"/>
        <v>0</v>
      </c>
      <c r="DI183" s="277">
        <f t="shared" si="396"/>
        <v>0</v>
      </c>
      <c r="DJ183" s="278" t="str">
        <f t="shared" si="397"/>
        <v>NO OFERTADO</v>
      </c>
      <c r="DK183" s="278"/>
      <c r="DL183" s="278" t="s">
        <v>743</v>
      </c>
      <c r="DM183" s="86"/>
      <c r="DN183" s="86"/>
      <c r="DO183" s="276"/>
      <c r="DP183" s="86">
        <v>0</v>
      </c>
      <c r="DQ183" s="277">
        <f t="shared" si="367"/>
        <v>0</v>
      </c>
      <c r="DR183" s="277">
        <f t="shared" si="368"/>
        <v>0</v>
      </c>
      <c r="DS183" s="278" t="str">
        <f t="shared" si="369"/>
        <v>NO OFERTADO</v>
      </c>
      <c r="DT183" s="278"/>
      <c r="DU183" s="278" t="s">
        <v>743</v>
      </c>
      <c r="DV183" s="86"/>
      <c r="DW183" s="86"/>
      <c r="DX183" s="279"/>
      <c r="DY183" s="86">
        <f t="shared" ref="DY183:DY188" si="470">DW183+DX183</f>
        <v>0</v>
      </c>
      <c r="DZ183" s="277">
        <f t="shared" si="370"/>
        <v>0</v>
      </c>
      <c r="EA183" s="277">
        <f t="shared" si="398"/>
        <v>0</v>
      </c>
      <c r="EB183" s="278" t="str">
        <f t="shared" si="371"/>
        <v>NO OFERTADO</v>
      </c>
      <c r="EC183" s="278"/>
      <c r="ED183" s="278" t="s">
        <v>743</v>
      </c>
      <c r="EE183" s="86" t="s">
        <v>953</v>
      </c>
      <c r="EF183" s="86">
        <v>0</v>
      </c>
      <c r="EG183" s="279">
        <v>0</v>
      </c>
      <c r="EH183" s="86">
        <f t="shared" ref="EH183:EH188" si="471">EF183+EG183</f>
        <v>0</v>
      </c>
      <c r="EI183" s="277">
        <f t="shared" si="372"/>
        <v>0</v>
      </c>
      <c r="EJ183" s="277">
        <f t="shared" si="400"/>
        <v>0</v>
      </c>
      <c r="EK183" s="278" t="str">
        <f t="shared" si="373"/>
        <v>NO OFERTADO</v>
      </c>
      <c r="EL183" s="278" t="s">
        <v>978</v>
      </c>
      <c r="EM183" s="278" t="s">
        <v>743</v>
      </c>
      <c r="EN183" s="86" t="s">
        <v>44</v>
      </c>
      <c r="EO183" s="86">
        <v>5907</v>
      </c>
      <c r="EP183" s="276">
        <v>1122</v>
      </c>
      <c r="EQ183" s="86">
        <v>7029</v>
      </c>
      <c r="ER183" s="277">
        <f t="shared" si="374"/>
        <v>7029</v>
      </c>
      <c r="ES183" s="277">
        <f t="shared" si="375"/>
        <v>534204</v>
      </c>
      <c r="ET183" s="278" t="str">
        <f t="shared" si="376"/>
        <v>CUMPLE</v>
      </c>
      <c r="EU183" s="278" t="s">
        <v>828</v>
      </c>
      <c r="EV183" s="278" t="s">
        <v>822</v>
      </c>
      <c r="EW183" s="86">
        <v>0</v>
      </c>
      <c r="EX183" s="86">
        <v>0</v>
      </c>
      <c r="EY183" s="276">
        <v>0</v>
      </c>
      <c r="EZ183" s="86">
        <v>0</v>
      </c>
      <c r="FA183" s="277">
        <f t="shared" si="377"/>
        <v>0</v>
      </c>
      <c r="FB183" s="277">
        <f t="shared" si="378"/>
        <v>0</v>
      </c>
      <c r="FC183" s="278" t="str">
        <f t="shared" si="379"/>
        <v>NO OFERTADO</v>
      </c>
      <c r="FD183" s="278"/>
      <c r="FE183" s="278" t="s">
        <v>743</v>
      </c>
      <c r="FF183" s="86">
        <v>0</v>
      </c>
      <c r="FG183" s="86"/>
      <c r="FH183" s="279">
        <v>0</v>
      </c>
      <c r="FI183" s="86">
        <v>0</v>
      </c>
      <c r="FJ183" s="277">
        <f t="shared" si="380"/>
        <v>0</v>
      </c>
      <c r="FK183" s="277">
        <f t="shared" si="399"/>
        <v>0</v>
      </c>
      <c r="FL183" s="278" t="str">
        <f t="shared" si="381"/>
        <v>NO OFERTADO</v>
      </c>
      <c r="FM183" s="278"/>
      <c r="FN183" s="278" t="s">
        <v>743</v>
      </c>
      <c r="FO183" s="86"/>
      <c r="FP183" s="86"/>
      <c r="FQ183" s="279"/>
      <c r="FR183" s="86">
        <f t="shared" ref="FR183:FR188" si="472">FP183+FQ183</f>
        <v>0</v>
      </c>
      <c r="FS183" s="277">
        <f t="shared" si="382"/>
        <v>0</v>
      </c>
      <c r="FT183" s="277">
        <f t="shared" si="383"/>
        <v>0</v>
      </c>
      <c r="FU183" s="278" t="str">
        <f t="shared" si="384"/>
        <v>NO OFERTADO</v>
      </c>
      <c r="FV183" s="278">
        <v>0</v>
      </c>
      <c r="FW183" s="278" t="s">
        <v>743</v>
      </c>
      <c r="FX183" s="86"/>
      <c r="FY183" s="86"/>
      <c r="FZ183" s="279"/>
      <c r="GA183" s="86"/>
      <c r="GB183" s="277">
        <f t="shared" si="385"/>
        <v>0</v>
      </c>
      <c r="GC183" s="277">
        <f t="shared" si="386"/>
        <v>0</v>
      </c>
      <c r="GD183" s="278" t="str">
        <f t="shared" si="387"/>
        <v>NO OFERTADO</v>
      </c>
      <c r="GE183" s="278"/>
      <c r="GF183" s="278" t="s">
        <v>743</v>
      </c>
      <c r="GG183" s="25"/>
    </row>
    <row r="184" spans="1:189" s="19" customFormat="1" x14ac:dyDescent="0.2">
      <c r="A184" s="290">
        <v>175</v>
      </c>
      <c r="B184" s="78" t="s">
        <v>222</v>
      </c>
      <c r="C184" s="77" t="s">
        <v>554</v>
      </c>
      <c r="D184" s="123">
        <v>1</v>
      </c>
      <c r="E184" s="309" t="s">
        <v>32</v>
      </c>
      <c r="F184" s="315">
        <v>6572.37</v>
      </c>
      <c r="G184" s="123">
        <v>17</v>
      </c>
      <c r="H184" s="86">
        <f t="shared" si="388"/>
        <v>111730.29</v>
      </c>
      <c r="I184" s="86"/>
      <c r="J184" s="86"/>
      <c r="K184" s="279">
        <f t="shared" si="442"/>
        <v>0</v>
      </c>
      <c r="L184" s="86">
        <f t="shared" si="389"/>
        <v>0</v>
      </c>
      <c r="M184" s="277">
        <f t="shared" si="341"/>
        <v>0</v>
      </c>
      <c r="N184" s="277">
        <f t="shared" si="390"/>
        <v>0</v>
      </c>
      <c r="O184" s="278" t="str">
        <f t="shared" si="342"/>
        <v>NO OFERTADO</v>
      </c>
      <c r="P184" s="278"/>
      <c r="Q184" s="278" t="s">
        <v>743</v>
      </c>
      <c r="R184" s="278"/>
      <c r="S184" s="284"/>
      <c r="T184" s="279"/>
      <c r="U184" s="86"/>
      <c r="V184" s="277">
        <f t="shared" si="343"/>
        <v>0</v>
      </c>
      <c r="W184" s="277">
        <f t="shared" si="391"/>
        <v>0</v>
      </c>
      <c r="X184" s="278" t="str">
        <f t="shared" si="344"/>
        <v>NO OFERTADO</v>
      </c>
      <c r="Y184" s="278">
        <v>0</v>
      </c>
      <c r="Z184" s="314" t="s">
        <v>743</v>
      </c>
      <c r="AA184" s="311"/>
      <c r="AB184" s="86"/>
      <c r="AC184" s="276"/>
      <c r="AD184" s="86">
        <f t="shared" si="401"/>
        <v>0</v>
      </c>
      <c r="AE184" s="277">
        <f t="shared" si="452"/>
        <v>0</v>
      </c>
      <c r="AF184" s="277">
        <f t="shared" si="345"/>
        <v>0</v>
      </c>
      <c r="AG184" s="278" t="str">
        <f t="shared" si="346"/>
        <v>NO OFERTADO</v>
      </c>
      <c r="AH184" s="278"/>
      <c r="AI184" s="278" t="s">
        <v>743</v>
      </c>
      <c r="AJ184" s="86"/>
      <c r="AK184" s="86"/>
      <c r="AL184" s="279"/>
      <c r="AM184" s="86">
        <f t="shared" si="392"/>
        <v>0</v>
      </c>
      <c r="AN184" s="277">
        <f t="shared" si="347"/>
        <v>0</v>
      </c>
      <c r="AO184" s="277">
        <f t="shared" si="348"/>
        <v>0</v>
      </c>
      <c r="AP184" s="278" t="str">
        <f t="shared" si="349"/>
        <v>NO OFERTADO</v>
      </c>
      <c r="AQ184" s="278"/>
      <c r="AR184" s="278" t="s">
        <v>743</v>
      </c>
      <c r="AS184" s="86"/>
      <c r="AT184" s="86"/>
      <c r="AU184" s="276"/>
      <c r="AV184" s="86">
        <f t="shared" si="464"/>
        <v>0</v>
      </c>
      <c r="AW184" s="277">
        <f t="shared" si="350"/>
        <v>0</v>
      </c>
      <c r="AX184" s="277">
        <f t="shared" si="402"/>
        <v>0</v>
      </c>
      <c r="AY184" s="278" t="str">
        <f t="shared" si="351"/>
        <v>NO OFERTADO</v>
      </c>
      <c r="AZ184" s="278"/>
      <c r="BA184" s="278" t="s">
        <v>743</v>
      </c>
      <c r="BB184" s="86" t="s">
        <v>992</v>
      </c>
      <c r="BC184" s="86">
        <v>16900</v>
      </c>
      <c r="BD184" s="279">
        <v>3211</v>
      </c>
      <c r="BE184" s="86">
        <f t="shared" si="393"/>
        <v>20111</v>
      </c>
      <c r="BF184" s="277">
        <f t="shared" si="352"/>
        <v>20111</v>
      </c>
      <c r="BG184" s="277">
        <f t="shared" si="394"/>
        <v>341887</v>
      </c>
      <c r="BH184" s="278" t="str">
        <f t="shared" si="353"/>
        <v>NO CUMPLE</v>
      </c>
      <c r="BI184" s="278" t="s">
        <v>828</v>
      </c>
      <c r="BJ184" s="278" t="s">
        <v>743</v>
      </c>
      <c r="BK184" s="86"/>
      <c r="BL184" s="86"/>
      <c r="BM184" s="276"/>
      <c r="BN184" s="280">
        <f t="shared" si="465"/>
        <v>0</v>
      </c>
      <c r="BO184" s="281">
        <f t="shared" si="354"/>
        <v>0</v>
      </c>
      <c r="BP184" s="281">
        <f t="shared" si="355"/>
        <v>0</v>
      </c>
      <c r="BQ184" s="278" t="str">
        <f t="shared" si="331"/>
        <v>NO OFERTADO</v>
      </c>
      <c r="BR184" s="278">
        <f>VLOOKUP(B184,'[1]ANEXO TECNICO'!$B$3:$P$334,15,0)</f>
        <v>0</v>
      </c>
      <c r="BS184" s="278" t="s">
        <v>743</v>
      </c>
      <c r="BT184" s="280"/>
      <c r="BU184" s="280"/>
      <c r="BV184" s="282"/>
      <c r="BW184" s="280"/>
      <c r="BX184" s="277">
        <v>0</v>
      </c>
      <c r="BY184" s="277">
        <f t="shared" si="356"/>
        <v>0</v>
      </c>
      <c r="BZ184" s="278" t="str">
        <f t="shared" si="357"/>
        <v>NO OFERTADO</v>
      </c>
      <c r="CA184" s="278"/>
      <c r="CB184" s="278" t="s">
        <v>743</v>
      </c>
      <c r="CC184" s="283"/>
      <c r="CD184" s="283"/>
      <c r="CE184" s="276"/>
      <c r="CF184" s="86">
        <f t="shared" si="466"/>
        <v>0</v>
      </c>
      <c r="CG184" s="277">
        <f t="shared" si="395"/>
        <v>0</v>
      </c>
      <c r="CH184" s="277">
        <f t="shared" si="358"/>
        <v>0</v>
      </c>
      <c r="CI184" s="278" t="str">
        <f t="shared" si="359"/>
        <v>NO OFERTADO</v>
      </c>
      <c r="CJ184" s="278"/>
      <c r="CK184" s="278" t="s">
        <v>743</v>
      </c>
      <c r="CL184" s="285" t="s">
        <v>44</v>
      </c>
      <c r="CM184" s="299">
        <v>80000</v>
      </c>
      <c r="CN184" s="286">
        <v>15200</v>
      </c>
      <c r="CO184" s="299">
        <f t="shared" si="467"/>
        <v>95200</v>
      </c>
      <c r="CP184" s="300">
        <f t="shared" si="360"/>
        <v>95200</v>
      </c>
      <c r="CQ184" s="277">
        <f t="shared" si="361"/>
        <v>1618400</v>
      </c>
      <c r="CR184" s="278" t="str">
        <f t="shared" si="362"/>
        <v>NO CUMPLE</v>
      </c>
      <c r="CS184" s="278" t="s">
        <v>828</v>
      </c>
      <c r="CT184" s="278" t="s">
        <v>743</v>
      </c>
      <c r="CU184" s="86"/>
      <c r="CV184" s="280"/>
      <c r="CW184" s="282"/>
      <c r="CX184" s="280">
        <f t="shared" si="468"/>
        <v>0</v>
      </c>
      <c r="CY184" s="281">
        <f t="shared" si="363"/>
        <v>0</v>
      </c>
      <c r="CZ184" s="281">
        <f t="shared" si="364"/>
        <v>0</v>
      </c>
      <c r="DA184" s="278" t="str">
        <f t="shared" si="365"/>
        <v>NO OFERTADO</v>
      </c>
      <c r="DB184" s="278"/>
      <c r="DC184" s="278" t="s">
        <v>743</v>
      </c>
      <c r="DD184" s="86"/>
      <c r="DE184" s="86"/>
      <c r="DF184" s="276"/>
      <c r="DG184" s="86">
        <f t="shared" si="469"/>
        <v>0</v>
      </c>
      <c r="DH184" s="277">
        <f t="shared" si="366"/>
        <v>0</v>
      </c>
      <c r="DI184" s="277">
        <f t="shared" si="396"/>
        <v>0</v>
      </c>
      <c r="DJ184" s="278" t="str">
        <f t="shared" si="397"/>
        <v>NO OFERTADO</v>
      </c>
      <c r="DK184" s="278"/>
      <c r="DL184" s="278" t="s">
        <v>743</v>
      </c>
      <c r="DM184" s="86"/>
      <c r="DN184" s="86"/>
      <c r="DO184" s="276"/>
      <c r="DP184" s="86">
        <v>0</v>
      </c>
      <c r="DQ184" s="277">
        <f t="shared" si="367"/>
        <v>0</v>
      </c>
      <c r="DR184" s="277">
        <f t="shared" si="368"/>
        <v>0</v>
      </c>
      <c r="DS184" s="278" t="str">
        <f t="shared" si="369"/>
        <v>NO OFERTADO</v>
      </c>
      <c r="DT184" s="278"/>
      <c r="DU184" s="278" t="s">
        <v>743</v>
      </c>
      <c r="DV184" s="86"/>
      <c r="DW184" s="86"/>
      <c r="DX184" s="279"/>
      <c r="DY184" s="86">
        <f t="shared" si="470"/>
        <v>0</v>
      </c>
      <c r="DZ184" s="277">
        <f t="shared" si="370"/>
        <v>0</v>
      </c>
      <c r="EA184" s="277">
        <f t="shared" si="398"/>
        <v>0</v>
      </c>
      <c r="EB184" s="278" t="str">
        <f t="shared" si="371"/>
        <v>NO OFERTADO</v>
      </c>
      <c r="EC184" s="278"/>
      <c r="ED184" s="278" t="s">
        <v>743</v>
      </c>
      <c r="EE184" s="86" t="s">
        <v>953</v>
      </c>
      <c r="EF184" s="86">
        <v>0</v>
      </c>
      <c r="EG184" s="279">
        <v>0</v>
      </c>
      <c r="EH184" s="86">
        <f t="shared" si="471"/>
        <v>0</v>
      </c>
      <c r="EI184" s="277">
        <f t="shared" si="372"/>
        <v>0</v>
      </c>
      <c r="EJ184" s="277">
        <f t="shared" si="400"/>
        <v>0</v>
      </c>
      <c r="EK184" s="278" t="str">
        <f t="shared" si="373"/>
        <v>NO OFERTADO</v>
      </c>
      <c r="EL184" s="278" t="s">
        <v>978</v>
      </c>
      <c r="EM184" s="278" t="s">
        <v>743</v>
      </c>
      <c r="EN184" s="86" t="s">
        <v>44</v>
      </c>
      <c r="EO184" s="86">
        <v>5491</v>
      </c>
      <c r="EP184" s="276">
        <v>1043</v>
      </c>
      <c r="EQ184" s="86">
        <v>6534</v>
      </c>
      <c r="ER184" s="277">
        <f t="shared" si="374"/>
        <v>6534</v>
      </c>
      <c r="ES184" s="277">
        <f t="shared" si="375"/>
        <v>111078</v>
      </c>
      <c r="ET184" s="278" t="str">
        <f t="shared" si="376"/>
        <v>CUMPLE</v>
      </c>
      <c r="EU184" s="278" t="s">
        <v>829</v>
      </c>
      <c r="EV184" s="278" t="s">
        <v>743</v>
      </c>
      <c r="EW184" s="86">
        <v>0</v>
      </c>
      <c r="EX184" s="86">
        <v>0</v>
      </c>
      <c r="EY184" s="276">
        <v>0</v>
      </c>
      <c r="EZ184" s="86">
        <v>0</v>
      </c>
      <c r="FA184" s="277">
        <f t="shared" si="377"/>
        <v>0</v>
      </c>
      <c r="FB184" s="277">
        <f t="shared" si="378"/>
        <v>0</v>
      </c>
      <c r="FC184" s="278" t="str">
        <f t="shared" si="379"/>
        <v>NO OFERTADO</v>
      </c>
      <c r="FD184" s="278"/>
      <c r="FE184" s="278" t="s">
        <v>743</v>
      </c>
      <c r="FF184" s="86">
        <v>0</v>
      </c>
      <c r="FG184" s="86"/>
      <c r="FH184" s="279">
        <v>0</v>
      </c>
      <c r="FI184" s="86">
        <v>0</v>
      </c>
      <c r="FJ184" s="277">
        <f t="shared" si="380"/>
        <v>0</v>
      </c>
      <c r="FK184" s="277">
        <f t="shared" si="399"/>
        <v>0</v>
      </c>
      <c r="FL184" s="278" t="str">
        <f t="shared" si="381"/>
        <v>NO OFERTADO</v>
      </c>
      <c r="FM184" s="278"/>
      <c r="FN184" s="278" t="s">
        <v>743</v>
      </c>
      <c r="FO184" s="86"/>
      <c r="FP184" s="86"/>
      <c r="FQ184" s="279"/>
      <c r="FR184" s="86">
        <f t="shared" si="472"/>
        <v>0</v>
      </c>
      <c r="FS184" s="277">
        <f t="shared" si="382"/>
        <v>0</v>
      </c>
      <c r="FT184" s="277">
        <f t="shared" si="383"/>
        <v>0</v>
      </c>
      <c r="FU184" s="278" t="str">
        <f t="shared" si="384"/>
        <v>NO OFERTADO</v>
      </c>
      <c r="FV184" s="278">
        <v>0</v>
      </c>
      <c r="FW184" s="278" t="s">
        <v>743</v>
      </c>
      <c r="FX184" s="86"/>
      <c r="FY184" s="86"/>
      <c r="FZ184" s="279"/>
      <c r="GA184" s="86"/>
      <c r="GB184" s="277">
        <f t="shared" si="385"/>
        <v>0</v>
      </c>
      <c r="GC184" s="277">
        <f t="shared" si="386"/>
        <v>0</v>
      </c>
      <c r="GD184" s="278" t="str">
        <f t="shared" si="387"/>
        <v>NO OFERTADO</v>
      </c>
      <c r="GE184" s="278"/>
      <c r="GF184" s="278" t="s">
        <v>743</v>
      </c>
      <c r="GG184" s="25"/>
    </row>
    <row r="185" spans="1:189" s="19" customFormat="1" x14ac:dyDescent="0.2">
      <c r="A185" s="290">
        <v>176</v>
      </c>
      <c r="B185" s="78" t="s">
        <v>223</v>
      </c>
      <c r="C185" s="77" t="s">
        <v>555</v>
      </c>
      <c r="D185" s="123">
        <v>1</v>
      </c>
      <c r="E185" s="309" t="s">
        <v>32</v>
      </c>
      <c r="F185" s="315">
        <v>145121.69</v>
      </c>
      <c r="G185" s="123">
        <v>1</v>
      </c>
      <c r="H185" s="86">
        <f t="shared" si="388"/>
        <v>145121.69</v>
      </c>
      <c r="I185" s="86"/>
      <c r="J185" s="86"/>
      <c r="K185" s="279">
        <f t="shared" si="442"/>
        <v>0</v>
      </c>
      <c r="L185" s="86">
        <f t="shared" si="389"/>
        <v>0</v>
      </c>
      <c r="M185" s="277">
        <f t="shared" si="341"/>
        <v>0</v>
      </c>
      <c r="N185" s="277">
        <f t="shared" si="390"/>
        <v>0</v>
      </c>
      <c r="O185" s="278" t="str">
        <f t="shared" si="342"/>
        <v>NO OFERTADO</v>
      </c>
      <c r="P185" s="278"/>
      <c r="Q185" s="278" t="s">
        <v>743</v>
      </c>
      <c r="R185" s="278"/>
      <c r="S185" s="284"/>
      <c r="T185" s="279"/>
      <c r="U185" s="86"/>
      <c r="V185" s="277">
        <f t="shared" si="343"/>
        <v>0</v>
      </c>
      <c r="W185" s="277">
        <f t="shared" si="391"/>
        <v>0</v>
      </c>
      <c r="X185" s="278" t="str">
        <f t="shared" si="344"/>
        <v>NO OFERTADO</v>
      </c>
      <c r="Y185" s="278">
        <v>0</v>
      </c>
      <c r="Z185" s="314" t="s">
        <v>743</v>
      </c>
      <c r="AA185" s="311"/>
      <c r="AB185" s="86"/>
      <c r="AC185" s="276"/>
      <c r="AD185" s="86">
        <f t="shared" si="401"/>
        <v>0</v>
      </c>
      <c r="AE185" s="277">
        <f t="shared" si="452"/>
        <v>0</v>
      </c>
      <c r="AF185" s="277">
        <f t="shared" si="345"/>
        <v>0</v>
      </c>
      <c r="AG185" s="278" t="str">
        <f t="shared" si="346"/>
        <v>NO OFERTADO</v>
      </c>
      <c r="AH185" s="278"/>
      <c r="AI185" s="278" t="s">
        <v>743</v>
      </c>
      <c r="AJ185" s="86"/>
      <c r="AK185" s="86"/>
      <c r="AL185" s="279"/>
      <c r="AM185" s="86">
        <f t="shared" si="392"/>
        <v>0</v>
      </c>
      <c r="AN185" s="277">
        <f t="shared" si="347"/>
        <v>0</v>
      </c>
      <c r="AO185" s="277">
        <f t="shared" si="348"/>
        <v>0</v>
      </c>
      <c r="AP185" s="278" t="str">
        <f t="shared" si="349"/>
        <v>NO OFERTADO</v>
      </c>
      <c r="AQ185" s="278"/>
      <c r="AR185" s="278" t="s">
        <v>743</v>
      </c>
      <c r="AS185" s="86"/>
      <c r="AT185" s="86"/>
      <c r="AU185" s="276"/>
      <c r="AV185" s="86">
        <f t="shared" si="464"/>
        <v>0</v>
      </c>
      <c r="AW185" s="277">
        <f t="shared" si="350"/>
        <v>0</v>
      </c>
      <c r="AX185" s="277">
        <f t="shared" si="402"/>
        <v>0</v>
      </c>
      <c r="AY185" s="278" t="str">
        <f t="shared" si="351"/>
        <v>NO OFERTADO</v>
      </c>
      <c r="AZ185" s="278"/>
      <c r="BA185" s="278" t="s">
        <v>743</v>
      </c>
      <c r="BB185" s="86"/>
      <c r="BC185" s="86"/>
      <c r="BD185" s="279"/>
      <c r="BE185" s="86">
        <f t="shared" si="393"/>
        <v>0</v>
      </c>
      <c r="BF185" s="277">
        <f t="shared" si="352"/>
        <v>0</v>
      </c>
      <c r="BG185" s="277">
        <f t="shared" si="394"/>
        <v>0</v>
      </c>
      <c r="BH185" s="278" t="str">
        <f t="shared" si="353"/>
        <v>NO OFERTADO</v>
      </c>
      <c r="BI185" s="278">
        <v>0</v>
      </c>
      <c r="BJ185" s="278" t="s">
        <v>743</v>
      </c>
      <c r="BK185" s="86"/>
      <c r="BL185" s="86"/>
      <c r="BM185" s="276"/>
      <c r="BN185" s="280">
        <f t="shared" si="465"/>
        <v>0</v>
      </c>
      <c r="BO185" s="281">
        <f t="shared" si="354"/>
        <v>0</v>
      </c>
      <c r="BP185" s="281">
        <f t="shared" si="355"/>
        <v>0</v>
      </c>
      <c r="BQ185" s="278" t="str">
        <f t="shared" si="331"/>
        <v>NO OFERTADO</v>
      </c>
      <c r="BR185" s="278">
        <f>VLOOKUP(B185,'[1]ANEXO TECNICO'!$B$3:$P$334,15,0)</f>
        <v>0</v>
      </c>
      <c r="BS185" s="278" t="s">
        <v>743</v>
      </c>
      <c r="BT185" s="280"/>
      <c r="BU185" s="280"/>
      <c r="BV185" s="282"/>
      <c r="BW185" s="280"/>
      <c r="BX185" s="277">
        <v>0</v>
      </c>
      <c r="BY185" s="277">
        <f t="shared" si="356"/>
        <v>0</v>
      </c>
      <c r="BZ185" s="278" t="str">
        <f t="shared" si="357"/>
        <v>NO OFERTADO</v>
      </c>
      <c r="CA185" s="278"/>
      <c r="CB185" s="278" t="s">
        <v>743</v>
      </c>
      <c r="CC185" s="283"/>
      <c r="CD185" s="283"/>
      <c r="CE185" s="276"/>
      <c r="CF185" s="86">
        <f t="shared" si="466"/>
        <v>0</v>
      </c>
      <c r="CG185" s="277">
        <f t="shared" si="395"/>
        <v>0</v>
      </c>
      <c r="CH185" s="277">
        <f t="shared" si="358"/>
        <v>0</v>
      </c>
      <c r="CI185" s="278" t="str">
        <f t="shared" si="359"/>
        <v>NO OFERTADO</v>
      </c>
      <c r="CJ185" s="278"/>
      <c r="CK185" s="278" t="s">
        <v>743</v>
      </c>
      <c r="CL185" s="86"/>
      <c r="CM185" s="86"/>
      <c r="CN185" s="276"/>
      <c r="CO185" s="86">
        <f t="shared" si="467"/>
        <v>0</v>
      </c>
      <c r="CP185" s="277">
        <f t="shared" si="360"/>
        <v>0</v>
      </c>
      <c r="CQ185" s="277">
        <f t="shared" si="361"/>
        <v>0</v>
      </c>
      <c r="CR185" s="278" t="str">
        <f t="shared" si="362"/>
        <v>NO OFERTADO</v>
      </c>
      <c r="CS185" s="278"/>
      <c r="CT185" s="278" t="s">
        <v>743</v>
      </c>
      <c r="CU185" s="86"/>
      <c r="CV185" s="280"/>
      <c r="CW185" s="282"/>
      <c r="CX185" s="280">
        <f t="shared" si="468"/>
        <v>0</v>
      </c>
      <c r="CY185" s="281">
        <f t="shared" si="363"/>
        <v>0</v>
      </c>
      <c r="CZ185" s="281">
        <f t="shared" si="364"/>
        <v>0</v>
      </c>
      <c r="DA185" s="278" t="str">
        <f t="shared" si="365"/>
        <v>NO OFERTADO</v>
      </c>
      <c r="DB185" s="278"/>
      <c r="DC185" s="278" t="s">
        <v>743</v>
      </c>
      <c r="DD185" s="86"/>
      <c r="DE185" s="86"/>
      <c r="DF185" s="276"/>
      <c r="DG185" s="86">
        <f t="shared" si="469"/>
        <v>0</v>
      </c>
      <c r="DH185" s="277">
        <f t="shared" si="366"/>
        <v>0</v>
      </c>
      <c r="DI185" s="277">
        <f t="shared" si="396"/>
        <v>0</v>
      </c>
      <c r="DJ185" s="278" t="str">
        <f t="shared" si="397"/>
        <v>NO OFERTADO</v>
      </c>
      <c r="DK185" s="278"/>
      <c r="DL185" s="278" t="s">
        <v>743</v>
      </c>
      <c r="DM185" s="86"/>
      <c r="DN185" s="86"/>
      <c r="DO185" s="276"/>
      <c r="DP185" s="86">
        <v>0</v>
      </c>
      <c r="DQ185" s="277">
        <f t="shared" si="367"/>
        <v>0</v>
      </c>
      <c r="DR185" s="277">
        <f t="shared" si="368"/>
        <v>0</v>
      </c>
      <c r="DS185" s="278" t="str">
        <f t="shared" si="369"/>
        <v>NO OFERTADO</v>
      </c>
      <c r="DT185" s="278"/>
      <c r="DU185" s="278" t="s">
        <v>743</v>
      </c>
      <c r="DV185" s="86"/>
      <c r="DW185" s="86"/>
      <c r="DX185" s="279"/>
      <c r="DY185" s="86">
        <f t="shared" si="470"/>
        <v>0</v>
      </c>
      <c r="DZ185" s="277">
        <f t="shared" si="370"/>
        <v>0</v>
      </c>
      <c r="EA185" s="277">
        <f t="shared" si="398"/>
        <v>0</v>
      </c>
      <c r="EB185" s="278" t="str">
        <f t="shared" si="371"/>
        <v>NO OFERTADO</v>
      </c>
      <c r="EC185" s="278"/>
      <c r="ED185" s="278" t="s">
        <v>743</v>
      </c>
      <c r="EE185" s="86" t="s">
        <v>953</v>
      </c>
      <c r="EF185" s="86">
        <v>0</v>
      </c>
      <c r="EG185" s="279">
        <v>0</v>
      </c>
      <c r="EH185" s="86">
        <f t="shared" si="471"/>
        <v>0</v>
      </c>
      <c r="EI185" s="277">
        <f t="shared" si="372"/>
        <v>0</v>
      </c>
      <c r="EJ185" s="277">
        <f t="shared" si="400"/>
        <v>0</v>
      </c>
      <c r="EK185" s="278" t="str">
        <f t="shared" si="373"/>
        <v>NO OFERTADO</v>
      </c>
      <c r="EL185" s="278" t="s">
        <v>978</v>
      </c>
      <c r="EM185" s="278" t="s">
        <v>743</v>
      </c>
      <c r="EN185" s="86" t="s">
        <v>791</v>
      </c>
      <c r="EO185" s="86">
        <v>119048</v>
      </c>
      <c r="EP185" s="276">
        <v>22619</v>
      </c>
      <c r="EQ185" s="86">
        <v>141667</v>
      </c>
      <c r="ER185" s="277">
        <f t="shared" si="374"/>
        <v>141667</v>
      </c>
      <c r="ES185" s="277">
        <f t="shared" si="375"/>
        <v>141667</v>
      </c>
      <c r="ET185" s="278" t="str">
        <f t="shared" si="376"/>
        <v>CUMPLE</v>
      </c>
      <c r="EU185" s="278" t="s">
        <v>829</v>
      </c>
      <c r="EV185" s="278" t="s">
        <v>743</v>
      </c>
      <c r="EW185" s="86">
        <v>0</v>
      </c>
      <c r="EX185" s="86">
        <v>0</v>
      </c>
      <c r="EY185" s="276">
        <v>0</v>
      </c>
      <c r="EZ185" s="86">
        <v>0</v>
      </c>
      <c r="FA185" s="277">
        <f t="shared" si="377"/>
        <v>0</v>
      </c>
      <c r="FB185" s="277">
        <f t="shared" si="378"/>
        <v>0</v>
      </c>
      <c r="FC185" s="278" t="str">
        <f t="shared" si="379"/>
        <v>NO OFERTADO</v>
      </c>
      <c r="FD185" s="278"/>
      <c r="FE185" s="278" t="s">
        <v>743</v>
      </c>
      <c r="FF185" s="86">
        <v>0</v>
      </c>
      <c r="FG185" s="86"/>
      <c r="FH185" s="279">
        <v>0</v>
      </c>
      <c r="FI185" s="86">
        <v>0</v>
      </c>
      <c r="FJ185" s="277">
        <f t="shared" si="380"/>
        <v>0</v>
      </c>
      <c r="FK185" s="277">
        <f t="shared" si="399"/>
        <v>0</v>
      </c>
      <c r="FL185" s="278" t="str">
        <f t="shared" si="381"/>
        <v>NO OFERTADO</v>
      </c>
      <c r="FM185" s="278"/>
      <c r="FN185" s="278" t="s">
        <v>743</v>
      </c>
      <c r="FO185" s="86"/>
      <c r="FP185" s="86"/>
      <c r="FQ185" s="279"/>
      <c r="FR185" s="86">
        <f t="shared" si="472"/>
        <v>0</v>
      </c>
      <c r="FS185" s="277">
        <f t="shared" si="382"/>
        <v>0</v>
      </c>
      <c r="FT185" s="277">
        <f t="shared" si="383"/>
        <v>0</v>
      </c>
      <c r="FU185" s="278" t="str">
        <f t="shared" si="384"/>
        <v>NO OFERTADO</v>
      </c>
      <c r="FV185" s="278">
        <v>0</v>
      </c>
      <c r="FW185" s="278" t="s">
        <v>743</v>
      </c>
      <c r="FX185" s="86"/>
      <c r="FY185" s="86"/>
      <c r="FZ185" s="279"/>
      <c r="GA185" s="86"/>
      <c r="GB185" s="277">
        <f t="shared" si="385"/>
        <v>0</v>
      </c>
      <c r="GC185" s="277">
        <f t="shared" si="386"/>
        <v>0</v>
      </c>
      <c r="GD185" s="278" t="str">
        <f t="shared" si="387"/>
        <v>NO OFERTADO</v>
      </c>
      <c r="GE185" s="278"/>
      <c r="GF185" s="278" t="s">
        <v>743</v>
      </c>
      <c r="GG185" s="25"/>
    </row>
    <row r="186" spans="1:189" s="19" customFormat="1" x14ac:dyDescent="0.2">
      <c r="A186" s="290">
        <v>177</v>
      </c>
      <c r="B186" s="78" t="s">
        <v>224</v>
      </c>
      <c r="C186" s="77" t="s">
        <v>556</v>
      </c>
      <c r="D186" s="123">
        <v>1</v>
      </c>
      <c r="E186" s="309" t="s">
        <v>32</v>
      </c>
      <c r="F186" s="315">
        <v>150825.35999999999</v>
      </c>
      <c r="G186" s="123">
        <v>1</v>
      </c>
      <c r="H186" s="86">
        <f t="shared" si="388"/>
        <v>150825.35999999999</v>
      </c>
      <c r="I186" s="86"/>
      <c r="J186" s="86"/>
      <c r="K186" s="279">
        <f t="shared" si="442"/>
        <v>0</v>
      </c>
      <c r="L186" s="86">
        <f t="shared" si="389"/>
        <v>0</v>
      </c>
      <c r="M186" s="277">
        <f t="shared" si="341"/>
        <v>0</v>
      </c>
      <c r="N186" s="277">
        <f t="shared" si="390"/>
        <v>0</v>
      </c>
      <c r="O186" s="278" t="str">
        <f t="shared" si="342"/>
        <v>NO OFERTADO</v>
      </c>
      <c r="P186" s="278"/>
      <c r="Q186" s="278" t="s">
        <v>743</v>
      </c>
      <c r="R186" s="278"/>
      <c r="S186" s="284"/>
      <c r="T186" s="279"/>
      <c r="U186" s="86"/>
      <c r="V186" s="277">
        <f t="shared" si="343"/>
        <v>0</v>
      </c>
      <c r="W186" s="277">
        <f t="shared" si="391"/>
        <v>0</v>
      </c>
      <c r="X186" s="278" t="str">
        <f t="shared" si="344"/>
        <v>NO OFERTADO</v>
      </c>
      <c r="Y186" s="278">
        <v>0</v>
      </c>
      <c r="Z186" s="314" t="s">
        <v>743</v>
      </c>
      <c r="AA186" s="311"/>
      <c r="AB186" s="86"/>
      <c r="AC186" s="276"/>
      <c r="AD186" s="86">
        <f t="shared" si="401"/>
        <v>0</v>
      </c>
      <c r="AE186" s="277">
        <f t="shared" si="452"/>
        <v>0</v>
      </c>
      <c r="AF186" s="277">
        <f t="shared" si="345"/>
        <v>0</v>
      </c>
      <c r="AG186" s="278" t="str">
        <f t="shared" si="346"/>
        <v>NO OFERTADO</v>
      </c>
      <c r="AH186" s="278"/>
      <c r="AI186" s="278" t="s">
        <v>743</v>
      </c>
      <c r="AJ186" s="86"/>
      <c r="AK186" s="86"/>
      <c r="AL186" s="279"/>
      <c r="AM186" s="86">
        <f t="shared" si="392"/>
        <v>0</v>
      </c>
      <c r="AN186" s="277">
        <f t="shared" si="347"/>
        <v>0</v>
      </c>
      <c r="AO186" s="277">
        <f t="shared" si="348"/>
        <v>0</v>
      </c>
      <c r="AP186" s="278" t="str">
        <f t="shared" si="349"/>
        <v>NO OFERTADO</v>
      </c>
      <c r="AQ186" s="278"/>
      <c r="AR186" s="278" t="s">
        <v>743</v>
      </c>
      <c r="AS186" s="86"/>
      <c r="AT186" s="86"/>
      <c r="AU186" s="276"/>
      <c r="AV186" s="86">
        <f t="shared" si="464"/>
        <v>0</v>
      </c>
      <c r="AW186" s="277">
        <f t="shared" si="350"/>
        <v>0</v>
      </c>
      <c r="AX186" s="277">
        <f t="shared" si="402"/>
        <v>0</v>
      </c>
      <c r="AY186" s="278" t="str">
        <f t="shared" si="351"/>
        <v>NO OFERTADO</v>
      </c>
      <c r="AZ186" s="278"/>
      <c r="BA186" s="278" t="s">
        <v>743</v>
      </c>
      <c r="BB186" s="86"/>
      <c r="BC186" s="86"/>
      <c r="BD186" s="279"/>
      <c r="BE186" s="86">
        <f t="shared" si="393"/>
        <v>0</v>
      </c>
      <c r="BF186" s="277">
        <f t="shared" si="352"/>
        <v>0</v>
      </c>
      <c r="BG186" s="277">
        <f t="shared" si="394"/>
        <v>0</v>
      </c>
      <c r="BH186" s="278" t="str">
        <f t="shared" si="353"/>
        <v>NO OFERTADO</v>
      </c>
      <c r="BI186" s="278">
        <v>0</v>
      </c>
      <c r="BJ186" s="278" t="s">
        <v>743</v>
      </c>
      <c r="BK186" s="86"/>
      <c r="BL186" s="86"/>
      <c r="BM186" s="276"/>
      <c r="BN186" s="280">
        <f t="shared" si="465"/>
        <v>0</v>
      </c>
      <c r="BO186" s="281">
        <f t="shared" si="354"/>
        <v>0</v>
      </c>
      <c r="BP186" s="281">
        <f t="shared" si="355"/>
        <v>0</v>
      </c>
      <c r="BQ186" s="278" t="str">
        <f t="shared" si="331"/>
        <v>NO OFERTADO</v>
      </c>
      <c r="BR186" s="278">
        <f>VLOOKUP(B186,'[1]ANEXO TECNICO'!$B$3:$P$334,15,0)</f>
        <v>0</v>
      </c>
      <c r="BS186" s="278" t="s">
        <v>743</v>
      </c>
      <c r="BT186" s="280"/>
      <c r="BU186" s="280"/>
      <c r="BV186" s="282"/>
      <c r="BW186" s="280"/>
      <c r="BX186" s="277">
        <v>0</v>
      </c>
      <c r="BY186" s="277">
        <f t="shared" si="356"/>
        <v>0</v>
      </c>
      <c r="BZ186" s="278" t="str">
        <f t="shared" si="357"/>
        <v>NO OFERTADO</v>
      </c>
      <c r="CA186" s="278"/>
      <c r="CB186" s="278" t="s">
        <v>743</v>
      </c>
      <c r="CC186" s="283"/>
      <c r="CD186" s="283"/>
      <c r="CE186" s="276"/>
      <c r="CF186" s="86">
        <f t="shared" si="466"/>
        <v>0</v>
      </c>
      <c r="CG186" s="277">
        <f t="shared" si="395"/>
        <v>0</v>
      </c>
      <c r="CH186" s="277">
        <f t="shared" si="358"/>
        <v>0</v>
      </c>
      <c r="CI186" s="278" t="str">
        <f t="shared" si="359"/>
        <v>NO OFERTADO</v>
      </c>
      <c r="CJ186" s="278"/>
      <c r="CK186" s="278" t="s">
        <v>743</v>
      </c>
      <c r="CL186" s="86"/>
      <c r="CM186" s="86"/>
      <c r="CN186" s="276"/>
      <c r="CO186" s="86">
        <f t="shared" si="467"/>
        <v>0</v>
      </c>
      <c r="CP186" s="277">
        <f t="shared" si="360"/>
        <v>0</v>
      </c>
      <c r="CQ186" s="277">
        <f t="shared" si="361"/>
        <v>0</v>
      </c>
      <c r="CR186" s="278" t="str">
        <f t="shared" si="362"/>
        <v>NO OFERTADO</v>
      </c>
      <c r="CS186" s="278"/>
      <c r="CT186" s="278" t="s">
        <v>743</v>
      </c>
      <c r="CU186" s="86"/>
      <c r="CV186" s="280"/>
      <c r="CW186" s="282"/>
      <c r="CX186" s="280">
        <f t="shared" si="468"/>
        <v>0</v>
      </c>
      <c r="CY186" s="281">
        <f t="shared" si="363"/>
        <v>0</v>
      </c>
      <c r="CZ186" s="281">
        <f t="shared" si="364"/>
        <v>0</v>
      </c>
      <c r="DA186" s="278" t="str">
        <f t="shared" si="365"/>
        <v>NO OFERTADO</v>
      </c>
      <c r="DB186" s="278"/>
      <c r="DC186" s="278" t="s">
        <v>743</v>
      </c>
      <c r="DD186" s="86"/>
      <c r="DE186" s="86"/>
      <c r="DF186" s="276"/>
      <c r="DG186" s="86">
        <f t="shared" si="469"/>
        <v>0</v>
      </c>
      <c r="DH186" s="277">
        <f t="shared" si="366"/>
        <v>0</v>
      </c>
      <c r="DI186" s="277">
        <f t="shared" si="396"/>
        <v>0</v>
      </c>
      <c r="DJ186" s="278" t="str">
        <f t="shared" si="397"/>
        <v>NO OFERTADO</v>
      </c>
      <c r="DK186" s="278"/>
      <c r="DL186" s="278" t="s">
        <v>743</v>
      </c>
      <c r="DM186" s="86"/>
      <c r="DN186" s="86"/>
      <c r="DO186" s="276"/>
      <c r="DP186" s="86">
        <v>0</v>
      </c>
      <c r="DQ186" s="277">
        <f t="shared" si="367"/>
        <v>0</v>
      </c>
      <c r="DR186" s="277">
        <f t="shared" si="368"/>
        <v>0</v>
      </c>
      <c r="DS186" s="278" t="str">
        <f t="shared" si="369"/>
        <v>NO OFERTADO</v>
      </c>
      <c r="DT186" s="278"/>
      <c r="DU186" s="278" t="s">
        <v>743</v>
      </c>
      <c r="DV186" s="86"/>
      <c r="DW186" s="86"/>
      <c r="DX186" s="279"/>
      <c r="DY186" s="86">
        <f t="shared" si="470"/>
        <v>0</v>
      </c>
      <c r="DZ186" s="277">
        <f t="shared" si="370"/>
        <v>0</v>
      </c>
      <c r="EA186" s="277">
        <f t="shared" si="398"/>
        <v>0</v>
      </c>
      <c r="EB186" s="278" t="str">
        <f t="shared" si="371"/>
        <v>NO OFERTADO</v>
      </c>
      <c r="EC186" s="278"/>
      <c r="ED186" s="278" t="s">
        <v>743</v>
      </c>
      <c r="EE186" s="86" t="s">
        <v>953</v>
      </c>
      <c r="EF186" s="86">
        <v>0</v>
      </c>
      <c r="EG186" s="279">
        <v>0</v>
      </c>
      <c r="EH186" s="86">
        <f t="shared" si="471"/>
        <v>0</v>
      </c>
      <c r="EI186" s="277">
        <f t="shared" si="372"/>
        <v>0</v>
      </c>
      <c r="EJ186" s="277">
        <f t="shared" si="400"/>
        <v>0</v>
      </c>
      <c r="EK186" s="278" t="str">
        <f t="shared" si="373"/>
        <v>NO OFERTADO</v>
      </c>
      <c r="EL186" s="278" t="s">
        <v>978</v>
      </c>
      <c r="EM186" s="278" t="s">
        <v>743</v>
      </c>
      <c r="EN186" s="86" t="s">
        <v>792</v>
      </c>
      <c r="EO186" s="86">
        <v>123077</v>
      </c>
      <c r="EP186" s="276">
        <v>23385</v>
      </c>
      <c r="EQ186" s="86">
        <v>146462</v>
      </c>
      <c r="ER186" s="277">
        <f t="shared" si="374"/>
        <v>146462</v>
      </c>
      <c r="ES186" s="277">
        <f t="shared" si="375"/>
        <v>146462</v>
      </c>
      <c r="ET186" s="278" t="str">
        <f t="shared" si="376"/>
        <v>CUMPLE</v>
      </c>
      <c r="EU186" s="278" t="s">
        <v>829</v>
      </c>
      <c r="EV186" s="278" t="s">
        <v>743</v>
      </c>
      <c r="EW186" s="86">
        <v>0</v>
      </c>
      <c r="EX186" s="86">
        <v>0</v>
      </c>
      <c r="EY186" s="276">
        <v>0</v>
      </c>
      <c r="EZ186" s="86">
        <v>0</v>
      </c>
      <c r="FA186" s="277">
        <f t="shared" si="377"/>
        <v>0</v>
      </c>
      <c r="FB186" s="277">
        <f t="shared" si="378"/>
        <v>0</v>
      </c>
      <c r="FC186" s="278" t="str">
        <f t="shared" si="379"/>
        <v>NO OFERTADO</v>
      </c>
      <c r="FD186" s="278"/>
      <c r="FE186" s="278" t="s">
        <v>743</v>
      </c>
      <c r="FF186" s="86">
        <v>0</v>
      </c>
      <c r="FG186" s="86"/>
      <c r="FH186" s="279">
        <v>0</v>
      </c>
      <c r="FI186" s="86">
        <v>0</v>
      </c>
      <c r="FJ186" s="277">
        <f t="shared" si="380"/>
        <v>0</v>
      </c>
      <c r="FK186" s="277">
        <f t="shared" si="399"/>
        <v>0</v>
      </c>
      <c r="FL186" s="278" t="str">
        <f t="shared" si="381"/>
        <v>NO OFERTADO</v>
      </c>
      <c r="FM186" s="278"/>
      <c r="FN186" s="278" t="s">
        <v>743</v>
      </c>
      <c r="FO186" s="86"/>
      <c r="FP186" s="86"/>
      <c r="FQ186" s="279"/>
      <c r="FR186" s="86">
        <f t="shared" si="472"/>
        <v>0</v>
      </c>
      <c r="FS186" s="277">
        <f t="shared" si="382"/>
        <v>0</v>
      </c>
      <c r="FT186" s="277">
        <f t="shared" si="383"/>
        <v>0</v>
      </c>
      <c r="FU186" s="278" t="str">
        <f t="shared" si="384"/>
        <v>NO OFERTADO</v>
      </c>
      <c r="FV186" s="278">
        <v>0</v>
      </c>
      <c r="FW186" s="278" t="s">
        <v>743</v>
      </c>
      <c r="FX186" s="86"/>
      <c r="FY186" s="86"/>
      <c r="FZ186" s="279"/>
      <c r="GA186" s="86"/>
      <c r="GB186" s="277">
        <f t="shared" si="385"/>
        <v>0</v>
      </c>
      <c r="GC186" s="277">
        <f t="shared" si="386"/>
        <v>0</v>
      </c>
      <c r="GD186" s="278" t="str">
        <f t="shared" si="387"/>
        <v>NO OFERTADO</v>
      </c>
      <c r="GE186" s="278"/>
      <c r="GF186" s="278" t="s">
        <v>743</v>
      </c>
      <c r="GG186" s="25"/>
    </row>
    <row r="187" spans="1:189" s="19" customFormat="1" x14ac:dyDescent="0.2">
      <c r="A187" s="290">
        <v>178</v>
      </c>
      <c r="B187" s="78" t="s">
        <v>225</v>
      </c>
      <c r="C187" s="77" t="s">
        <v>557</v>
      </c>
      <c r="D187" s="123">
        <v>1</v>
      </c>
      <c r="E187" s="309" t="s">
        <v>32</v>
      </c>
      <c r="F187" s="315">
        <v>1547000</v>
      </c>
      <c r="G187" s="123">
        <v>1</v>
      </c>
      <c r="H187" s="86">
        <f t="shared" si="388"/>
        <v>1547000</v>
      </c>
      <c r="I187" s="86"/>
      <c r="J187" s="86"/>
      <c r="K187" s="279">
        <f t="shared" si="442"/>
        <v>0</v>
      </c>
      <c r="L187" s="86">
        <f t="shared" si="389"/>
        <v>0</v>
      </c>
      <c r="M187" s="277">
        <f t="shared" si="341"/>
        <v>0</v>
      </c>
      <c r="N187" s="277">
        <f t="shared" si="390"/>
        <v>0</v>
      </c>
      <c r="O187" s="278" t="str">
        <f t="shared" si="342"/>
        <v>NO OFERTADO</v>
      </c>
      <c r="P187" s="278"/>
      <c r="Q187" s="278" t="s">
        <v>743</v>
      </c>
      <c r="R187" s="278"/>
      <c r="S187" s="284"/>
      <c r="T187" s="279"/>
      <c r="U187" s="86"/>
      <c r="V187" s="277">
        <f t="shared" si="343"/>
        <v>0</v>
      </c>
      <c r="W187" s="277">
        <f t="shared" si="391"/>
        <v>0</v>
      </c>
      <c r="X187" s="278" t="str">
        <f t="shared" si="344"/>
        <v>NO OFERTADO</v>
      </c>
      <c r="Y187" s="278">
        <v>0</v>
      </c>
      <c r="Z187" s="314" t="s">
        <v>743</v>
      </c>
      <c r="AA187" s="311"/>
      <c r="AB187" s="86"/>
      <c r="AC187" s="276"/>
      <c r="AD187" s="86">
        <f t="shared" si="401"/>
        <v>0</v>
      </c>
      <c r="AE187" s="277">
        <f t="shared" si="452"/>
        <v>0</v>
      </c>
      <c r="AF187" s="277">
        <f t="shared" si="345"/>
        <v>0</v>
      </c>
      <c r="AG187" s="278" t="str">
        <f t="shared" si="346"/>
        <v>NO OFERTADO</v>
      </c>
      <c r="AH187" s="278"/>
      <c r="AI187" s="278" t="s">
        <v>743</v>
      </c>
      <c r="AJ187" s="86"/>
      <c r="AK187" s="86"/>
      <c r="AL187" s="279"/>
      <c r="AM187" s="86">
        <f t="shared" si="392"/>
        <v>0</v>
      </c>
      <c r="AN187" s="277">
        <f t="shared" si="347"/>
        <v>0</v>
      </c>
      <c r="AO187" s="277">
        <f t="shared" si="348"/>
        <v>0</v>
      </c>
      <c r="AP187" s="278" t="str">
        <f t="shared" si="349"/>
        <v>NO OFERTADO</v>
      </c>
      <c r="AQ187" s="278"/>
      <c r="AR187" s="278" t="s">
        <v>743</v>
      </c>
      <c r="AS187" s="86"/>
      <c r="AT187" s="86"/>
      <c r="AU187" s="276"/>
      <c r="AV187" s="86">
        <f t="shared" si="464"/>
        <v>0</v>
      </c>
      <c r="AW187" s="277">
        <f t="shared" si="350"/>
        <v>0</v>
      </c>
      <c r="AX187" s="277">
        <f t="shared" si="402"/>
        <v>0</v>
      </c>
      <c r="AY187" s="278" t="str">
        <f t="shared" si="351"/>
        <v>NO OFERTADO</v>
      </c>
      <c r="AZ187" s="278"/>
      <c r="BA187" s="278" t="s">
        <v>743</v>
      </c>
      <c r="BB187" s="86"/>
      <c r="BC187" s="86"/>
      <c r="BD187" s="279"/>
      <c r="BE187" s="86">
        <f t="shared" si="393"/>
        <v>0</v>
      </c>
      <c r="BF187" s="277">
        <f t="shared" si="352"/>
        <v>0</v>
      </c>
      <c r="BG187" s="277">
        <f t="shared" si="394"/>
        <v>0</v>
      </c>
      <c r="BH187" s="278" t="str">
        <f t="shared" si="353"/>
        <v>NO OFERTADO</v>
      </c>
      <c r="BI187" s="278">
        <v>0</v>
      </c>
      <c r="BJ187" s="278" t="s">
        <v>743</v>
      </c>
      <c r="BK187" s="86"/>
      <c r="BL187" s="86"/>
      <c r="BM187" s="276"/>
      <c r="BN187" s="280">
        <f t="shared" si="465"/>
        <v>0</v>
      </c>
      <c r="BO187" s="281">
        <f t="shared" si="354"/>
        <v>0</v>
      </c>
      <c r="BP187" s="281">
        <f t="shared" si="355"/>
        <v>0</v>
      </c>
      <c r="BQ187" s="278" t="str">
        <f t="shared" si="331"/>
        <v>NO OFERTADO</v>
      </c>
      <c r="BR187" s="278">
        <f>VLOOKUP(B187,'[1]ANEXO TECNICO'!$B$3:$P$334,15,0)</f>
        <v>0</v>
      </c>
      <c r="BS187" s="278" t="s">
        <v>743</v>
      </c>
      <c r="BT187" s="280"/>
      <c r="BU187" s="280"/>
      <c r="BV187" s="282"/>
      <c r="BW187" s="280"/>
      <c r="BX187" s="277">
        <v>0</v>
      </c>
      <c r="BY187" s="277">
        <f t="shared" si="356"/>
        <v>0</v>
      </c>
      <c r="BZ187" s="278" t="str">
        <f t="shared" si="357"/>
        <v>NO OFERTADO</v>
      </c>
      <c r="CA187" s="278"/>
      <c r="CB187" s="278" t="s">
        <v>743</v>
      </c>
      <c r="CC187" s="283"/>
      <c r="CD187" s="283"/>
      <c r="CE187" s="276"/>
      <c r="CF187" s="86">
        <f t="shared" si="466"/>
        <v>0</v>
      </c>
      <c r="CG187" s="277">
        <f t="shared" si="395"/>
        <v>0</v>
      </c>
      <c r="CH187" s="277">
        <f t="shared" si="358"/>
        <v>0</v>
      </c>
      <c r="CI187" s="278" t="str">
        <f t="shared" si="359"/>
        <v>NO OFERTADO</v>
      </c>
      <c r="CJ187" s="278"/>
      <c r="CK187" s="278" t="s">
        <v>743</v>
      </c>
      <c r="CL187" s="86"/>
      <c r="CM187" s="86"/>
      <c r="CN187" s="276"/>
      <c r="CO187" s="86">
        <f t="shared" si="467"/>
        <v>0</v>
      </c>
      <c r="CP187" s="277">
        <f t="shared" si="360"/>
        <v>0</v>
      </c>
      <c r="CQ187" s="277">
        <f t="shared" si="361"/>
        <v>0</v>
      </c>
      <c r="CR187" s="278" t="str">
        <f t="shared" si="362"/>
        <v>NO OFERTADO</v>
      </c>
      <c r="CS187" s="278"/>
      <c r="CT187" s="278" t="s">
        <v>743</v>
      </c>
      <c r="CU187" s="86"/>
      <c r="CV187" s="280"/>
      <c r="CW187" s="282"/>
      <c r="CX187" s="280">
        <f t="shared" si="468"/>
        <v>0</v>
      </c>
      <c r="CY187" s="281">
        <f t="shared" si="363"/>
        <v>0</v>
      </c>
      <c r="CZ187" s="281">
        <f t="shared" si="364"/>
        <v>0</v>
      </c>
      <c r="DA187" s="278" t="str">
        <f t="shared" si="365"/>
        <v>NO OFERTADO</v>
      </c>
      <c r="DB187" s="278"/>
      <c r="DC187" s="278" t="s">
        <v>743</v>
      </c>
      <c r="DD187" s="86"/>
      <c r="DE187" s="86"/>
      <c r="DF187" s="276"/>
      <c r="DG187" s="86">
        <f t="shared" si="469"/>
        <v>0</v>
      </c>
      <c r="DH187" s="277">
        <f t="shared" si="366"/>
        <v>0</v>
      </c>
      <c r="DI187" s="277">
        <f t="shared" si="396"/>
        <v>0</v>
      </c>
      <c r="DJ187" s="278" t="str">
        <f t="shared" si="397"/>
        <v>NO OFERTADO</v>
      </c>
      <c r="DK187" s="278"/>
      <c r="DL187" s="278" t="s">
        <v>743</v>
      </c>
      <c r="DM187" s="86"/>
      <c r="DN187" s="86"/>
      <c r="DO187" s="276"/>
      <c r="DP187" s="86">
        <v>0</v>
      </c>
      <c r="DQ187" s="277">
        <f t="shared" si="367"/>
        <v>0</v>
      </c>
      <c r="DR187" s="277">
        <f t="shared" si="368"/>
        <v>0</v>
      </c>
      <c r="DS187" s="278" t="str">
        <f t="shared" si="369"/>
        <v>NO OFERTADO</v>
      </c>
      <c r="DT187" s="278"/>
      <c r="DU187" s="278" t="s">
        <v>743</v>
      </c>
      <c r="DV187" s="86"/>
      <c r="DW187" s="86"/>
      <c r="DX187" s="279"/>
      <c r="DY187" s="86">
        <f t="shared" si="470"/>
        <v>0</v>
      </c>
      <c r="DZ187" s="277">
        <f t="shared" si="370"/>
        <v>0</v>
      </c>
      <c r="EA187" s="277">
        <f t="shared" si="398"/>
        <v>0</v>
      </c>
      <c r="EB187" s="278" t="str">
        <f t="shared" si="371"/>
        <v>NO OFERTADO</v>
      </c>
      <c r="EC187" s="278"/>
      <c r="ED187" s="278" t="s">
        <v>743</v>
      </c>
      <c r="EE187" s="86" t="s">
        <v>953</v>
      </c>
      <c r="EF187" s="86">
        <v>0</v>
      </c>
      <c r="EG187" s="279">
        <v>0</v>
      </c>
      <c r="EH187" s="86">
        <f t="shared" si="471"/>
        <v>0</v>
      </c>
      <c r="EI187" s="277">
        <f t="shared" si="372"/>
        <v>0</v>
      </c>
      <c r="EJ187" s="277">
        <f t="shared" si="400"/>
        <v>0</v>
      </c>
      <c r="EK187" s="278" t="str">
        <f t="shared" si="373"/>
        <v>NO OFERTADO</v>
      </c>
      <c r="EL187" s="278" t="s">
        <v>978</v>
      </c>
      <c r="EM187" s="278" t="s">
        <v>743</v>
      </c>
      <c r="EN187" s="86"/>
      <c r="EO187" s="86"/>
      <c r="EP187" s="276"/>
      <c r="EQ187" s="86">
        <v>0</v>
      </c>
      <c r="ER187" s="277">
        <f t="shared" si="374"/>
        <v>0</v>
      </c>
      <c r="ES187" s="277">
        <f t="shared" si="375"/>
        <v>0</v>
      </c>
      <c r="ET187" s="278" t="str">
        <f t="shared" si="376"/>
        <v>NO OFERTADO</v>
      </c>
      <c r="EU187" s="278"/>
      <c r="EV187" s="278" t="s">
        <v>743</v>
      </c>
      <c r="EW187" s="86">
        <v>0</v>
      </c>
      <c r="EX187" s="86">
        <v>0</v>
      </c>
      <c r="EY187" s="276">
        <v>0</v>
      </c>
      <c r="EZ187" s="86">
        <v>0</v>
      </c>
      <c r="FA187" s="277">
        <f t="shared" si="377"/>
        <v>0</v>
      </c>
      <c r="FB187" s="277">
        <f t="shared" si="378"/>
        <v>0</v>
      </c>
      <c r="FC187" s="278" t="str">
        <f t="shared" si="379"/>
        <v>NO OFERTADO</v>
      </c>
      <c r="FD187" s="278"/>
      <c r="FE187" s="278" t="s">
        <v>743</v>
      </c>
      <c r="FF187" s="86">
        <v>0</v>
      </c>
      <c r="FG187" s="86"/>
      <c r="FH187" s="279">
        <v>0</v>
      </c>
      <c r="FI187" s="86">
        <v>0</v>
      </c>
      <c r="FJ187" s="277">
        <f t="shared" si="380"/>
        <v>0</v>
      </c>
      <c r="FK187" s="277">
        <f t="shared" si="399"/>
        <v>0</v>
      </c>
      <c r="FL187" s="278" t="str">
        <f t="shared" si="381"/>
        <v>NO OFERTADO</v>
      </c>
      <c r="FM187" s="278"/>
      <c r="FN187" s="278" t="s">
        <v>743</v>
      </c>
      <c r="FO187" s="86"/>
      <c r="FP187" s="86"/>
      <c r="FQ187" s="279"/>
      <c r="FR187" s="86">
        <f t="shared" si="472"/>
        <v>0</v>
      </c>
      <c r="FS187" s="277">
        <f t="shared" si="382"/>
        <v>0</v>
      </c>
      <c r="FT187" s="277">
        <f t="shared" si="383"/>
        <v>0</v>
      </c>
      <c r="FU187" s="278" t="str">
        <f t="shared" si="384"/>
        <v>NO OFERTADO</v>
      </c>
      <c r="FV187" s="278">
        <v>0</v>
      </c>
      <c r="FW187" s="278" t="s">
        <v>743</v>
      </c>
      <c r="FX187" s="86"/>
      <c r="FY187" s="86"/>
      <c r="FZ187" s="279"/>
      <c r="GA187" s="86"/>
      <c r="GB187" s="277">
        <f t="shared" si="385"/>
        <v>0</v>
      </c>
      <c r="GC187" s="277">
        <f t="shared" si="386"/>
        <v>0</v>
      </c>
      <c r="GD187" s="278" t="str">
        <f t="shared" si="387"/>
        <v>NO OFERTADO</v>
      </c>
      <c r="GE187" s="278"/>
      <c r="GF187" s="278" t="s">
        <v>743</v>
      </c>
      <c r="GG187" s="25"/>
    </row>
    <row r="188" spans="1:189" s="19" customFormat="1" ht="25.5" x14ac:dyDescent="0.2">
      <c r="A188" s="290">
        <v>179</v>
      </c>
      <c r="B188" s="78" t="s">
        <v>226</v>
      </c>
      <c r="C188" s="77" t="s">
        <v>558</v>
      </c>
      <c r="D188" s="123">
        <v>1</v>
      </c>
      <c r="E188" s="309" t="s">
        <v>32</v>
      </c>
      <c r="F188" s="315">
        <v>13574.2824</v>
      </c>
      <c r="G188" s="123">
        <v>1</v>
      </c>
      <c r="H188" s="86">
        <f t="shared" si="388"/>
        <v>13574.2824</v>
      </c>
      <c r="I188" s="86"/>
      <c r="J188" s="86"/>
      <c r="K188" s="279">
        <f t="shared" si="442"/>
        <v>0</v>
      </c>
      <c r="L188" s="86">
        <f t="shared" si="389"/>
        <v>0</v>
      </c>
      <c r="M188" s="277">
        <f t="shared" si="341"/>
        <v>0</v>
      </c>
      <c r="N188" s="277">
        <f t="shared" si="390"/>
        <v>0</v>
      </c>
      <c r="O188" s="278" t="str">
        <f t="shared" si="342"/>
        <v>NO OFERTADO</v>
      </c>
      <c r="P188" s="278"/>
      <c r="Q188" s="278" t="s">
        <v>743</v>
      </c>
      <c r="R188" s="278"/>
      <c r="S188" s="284"/>
      <c r="T188" s="279"/>
      <c r="U188" s="86"/>
      <c r="V188" s="277">
        <f t="shared" si="343"/>
        <v>0</v>
      </c>
      <c r="W188" s="277">
        <f t="shared" si="391"/>
        <v>0</v>
      </c>
      <c r="X188" s="278" t="str">
        <f t="shared" si="344"/>
        <v>NO OFERTADO</v>
      </c>
      <c r="Y188" s="278">
        <v>0</v>
      </c>
      <c r="Z188" s="314" t="s">
        <v>743</v>
      </c>
      <c r="AA188" s="311"/>
      <c r="AB188" s="86"/>
      <c r="AC188" s="276"/>
      <c r="AD188" s="86">
        <f t="shared" si="401"/>
        <v>0</v>
      </c>
      <c r="AE188" s="277">
        <f t="shared" si="452"/>
        <v>0</v>
      </c>
      <c r="AF188" s="277">
        <f t="shared" si="345"/>
        <v>0</v>
      </c>
      <c r="AG188" s="278" t="str">
        <f t="shared" si="346"/>
        <v>NO OFERTADO</v>
      </c>
      <c r="AH188" s="278"/>
      <c r="AI188" s="278" t="s">
        <v>743</v>
      </c>
      <c r="AJ188" s="86"/>
      <c r="AK188" s="86"/>
      <c r="AL188" s="279"/>
      <c r="AM188" s="86">
        <f t="shared" si="392"/>
        <v>0</v>
      </c>
      <c r="AN188" s="277">
        <f t="shared" si="347"/>
        <v>0</v>
      </c>
      <c r="AO188" s="277">
        <f t="shared" si="348"/>
        <v>0</v>
      </c>
      <c r="AP188" s="278" t="str">
        <f t="shared" si="349"/>
        <v>NO OFERTADO</v>
      </c>
      <c r="AQ188" s="278"/>
      <c r="AR188" s="278" t="s">
        <v>743</v>
      </c>
      <c r="AS188" s="86"/>
      <c r="AT188" s="86"/>
      <c r="AU188" s="276"/>
      <c r="AV188" s="86">
        <f t="shared" si="464"/>
        <v>0</v>
      </c>
      <c r="AW188" s="277">
        <f t="shared" si="350"/>
        <v>0</v>
      </c>
      <c r="AX188" s="277">
        <f t="shared" si="402"/>
        <v>0</v>
      </c>
      <c r="AY188" s="278" t="str">
        <f t="shared" si="351"/>
        <v>NO OFERTADO</v>
      </c>
      <c r="AZ188" s="278"/>
      <c r="BA188" s="278" t="s">
        <v>743</v>
      </c>
      <c r="BB188" s="86"/>
      <c r="BC188" s="86"/>
      <c r="BD188" s="279"/>
      <c r="BE188" s="86">
        <f t="shared" si="393"/>
        <v>0</v>
      </c>
      <c r="BF188" s="277">
        <f t="shared" si="352"/>
        <v>0</v>
      </c>
      <c r="BG188" s="277">
        <f t="shared" si="394"/>
        <v>0</v>
      </c>
      <c r="BH188" s="278" t="str">
        <f t="shared" si="353"/>
        <v>NO OFERTADO</v>
      </c>
      <c r="BI188" s="278">
        <v>0</v>
      </c>
      <c r="BJ188" s="278" t="s">
        <v>743</v>
      </c>
      <c r="BK188" s="86"/>
      <c r="BL188" s="86"/>
      <c r="BM188" s="276"/>
      <c r="BN188" s="280">
        <f t="shared" si="465"/>
        <v>0</v>
      </c>
      <c r="BO188" s="281">
        <f t="shared" si="354"/>
        <v>0</v>
      </c>
      <c r="BP188" s="281">
        <f t="shared" si="355"/>
        <v>0</v>
      </c>
      <c r="BQ188" s="278" t="str">
        <f t="shared" si="331"/>
        <v>NO OFERTADO</v>
      </c>
      <c r="BR188" s="278">
        <f>VLOOKUP(B188,'[1]ANEXO TECNICO'!$B$3:$P$334,15,0)</f>
        <v>0</v>
      </c>
      <c r="BS188" s="278" t="s">
        <v>743</v>
      </c>
      <c r="BT188" s="280"/>
      <c r="BU188" s="280"/>
      <c r="BV188" s="282"/>
      <c r="BW188" s="280"/>
      <c r="BX188" s="277">
        <v>0</v>
      </c>
      <c r="BY188" s="277">
        <f t="shared" si="356"/>
        <v>0</v>
      </c>
      <c r="BZ188" s="278" t="str">
        <f t="shared" si="357"/>
        <v>NO OFERTADO</v>
      </c>
      <c r="CA188" s="278"/>
      <c r="CB188" s="278" t="s">
        <v>743</v>
      </c>
      <c r="CC188" s="283"/>
      <c r="CD188" s="283"/>
      <c r="CE188" s="276"/>
      <c r="CF188" s="86">
        <f t="shared" si="466"/>
        <v>0</v>
      </c>
      <c r="CG188" s="277">
        <f t="shared" si="395"/>
        <v>0</v>
      </c>
      <c r="CH188" s="277">
        <f t="shared" si="358"/>
        <v>0</v>
      </c>
      <c r="CI188" s="278" t="str">
        <f t="shared" si="359"/>
        <v>NO OFERTADO</v>
      </c>
      <c r="CJ188" s="278"/>
      <c r="CK188" s="278" t="s">
        <v>743</v>
      </c>
      <c r="CL188" s="86"/>
      <c r="CM188" s="86"/>
      <c r="CN188" s="276"/>
      <c r="CO188" s="86">
        <f t="shared" si="467"/>
        <v>0</v>
      </c>
      <c r="CP188" s="277">
        <f t="shared" si="360"/>
        <v>0</v>
      </c>
      <c r="CQ188" s="277">
        <f t="shared" si="361"/>
        <v>0</v>
      </c>
      <c r="CR188" s="278" t="str">
        <f t="shared" si="362"/>
        <v>NO OFERTADO</v>
      </c>
      <c r="CS188" s="278"/>
      <c r="CT188" s="278" t="s">
        <v>743</v>
      </c>
      <c r="CU188" s="86"/>
      <c r="CV188" s="280"/>
      <c r="CW188" s="282"/>
      <c r="CX188" s="280">
        <f t="shared" si="468"/>
        <v>0</v>
      </c>
      <c r="CY188" s="281">
        <f t="shared" si="363"/>
        <v>0</v>
      </c>
      <c r="CZ188" s="281">
        <f t="shared" si="364"/>
        <v>0</v>
      </c>
      <c r="DA188" s="278" t="str">
        <f t="shared" si="365"/>
        <v>NO OFERTADO</v>
      </c>
      <c r="DB188" s="278"/>
      <c r="DC188" s="278" t="s">
        <v>743</v>
      </c>
      <c r="DD188" s="86"/>
      <c r="DE188" s="86"/>
      <c r="DF188" s="276"/>
      <c r="DG188" s="86">
        <f t="shared" si="469"/>
        <v>0</v>
      </c>
      <c r="DH188" s="277">
        <f t="shared" si="366"/>
        <v>0</v>
      </c>
      <c r="DI188" s="277">
        <f t="shared" si="396"/>
        <v>0</v>
      </c>
      <c r="DJ188" s="278" t="str">
        <f t="shared" si="397"/>
        <v>NO OFERTADO</v>
      </c>
      <c r="DK188" s="278"/>
      <c r="DL188" s="278" t="s">
        <v>743</v>
      </c>
      <c r="DM188" s="86"/>
      <c r="DN188" s="86"/>
      <c r="DO188" s="276"/>
      <c r="DP188" s="86">
        <v>0</v>
      </c>
      <c r="DQ188" s="277">
        <f t="shared" si="367"/>
        <v>0</v>
      </c>
      <c r="DR188" s="277">
        <f t="shared" si="368"/>
        <v>0</v>
      </c>
      <c r="DS188" s="278" t="str">
        <f t="shared" si="369"/>
        <v>NO OFERTADO</v>
      </c>
      <c r="DT188" s="278"/>
      <c r="DU188" s="278" t="s">
        <v>743</v>
      </c>
      <c r="DV188" s="86"/>
      <c r="DW188" s="86"/>
      <c r="DX188" s="279"/>
      <c r="DY188" s="86">
        <f t="shared" si="470"/>
        <v>0</v>
      </c>
      <c r="DZ188" s="277">
        <f t="shared" si="370"/>
        <v>0</v>
      </c>
      <c r="EA188" s="277">
        <f t="shared" si="398"/>
        <v>0</v>
      </c>
      <c r="EB188" s="278" t="str">
        <f t="shared" si="371"/>
        <v>NO OFERTADO</v>
      </c>
      <c r="EC188" s="278"/>
      <c r="ED188" s="278" t="s">
        <v>743</v>
      </c>
      <c r="EE188" s="86" t="s">
        <v>953</v>
      </c>
      <c r="EF188" s="86">
        <v>0</v>
      </c>
      <c r="EG188" s="279">
        <v>0</v>
      </c>
      <c r="EH188" s="86">
        <f t="shared" si="471"/>
        <v>0</v>
      </c>
      <c r="EI188" s="277">
        <f t="shared" si="372"/>
        <v>0</v>
      </c>
      <c r="EJ188" s="277">
        <f t="shared" si="400"/>
        <v>0</v>
      </c>
      <c r="EK188" s="278" t="str">
        <f t="shared" si="373"/>
        <v>NO OFERTADO</v>
      </c>
      <c r="EL188" s="278" t="s">
        <v>978</v>
      </c>
      <c r="EM188" s="278" t="s">
        <v>743</v>
      </c>
      <c r="EN188" s="86" t="s">
        <v>44</v>
      </c>
      <c r="EO188" s="86">
        <v>9000</v>
      </c>
      <c r="EP188" s="276">
        <v>1710</v>
      </c>
      <c r="EQ188" s="86">
        <v>10710</v>
      </c>
      <c r="ER188" s="277">
        <f t="shared" si="374"/>
        <v>10710</v>
      </c>
      <c r="ES188" s="277">
        <f t="shared" si="375"/>
        <v>10710</v>
      </c>
      <c r="ET188" s="278" t="str">
        <f t="shared" si="376"/>
        <v>CUMPLE</v>
      </c>
      <c r="EU188" s="278" t="s">
        <v>828</v>
      </c>
      <c r="EV188" s="278" t="s">
        <v>822</v>
      </c>
      <c r="EW188" s="86">
        <v>0</v>
      </c>
      <c r="EX188" s="86">
        <v>0</v>
      </c>
      <c r="EY188" s="276">
        <v>0</v>
      </c>
      <c r="EZ188" s="86">
        <v>0</v>
      </c>
      <c r="FA188" s="277">
        <f t="shared" si="377"/>
        <v>0</v>
      </c>
      <c r="FB188" s="277">
        <f t="shared" si="378"/>
        <v>0</v>
      </c>
      <c r="FC188" s="278" t="str">
        <f t="shared" si="379"/>
        <v>NO OFERTADO</v>
      </c>
      <c r="FD188" s="278"/>
      <c r="FE188" s="278" t="s">
        <v>743</v>
      </c>
      <c r="FF188" s="86">
        <v>0</v>
      </c>
      <c r="FG188" s="86"/>
      <c r="FH188" s="279">
        <v>0</v>
      </c>
      <c r="FI188" s="86">
        <v>0</v>
      </c>
      <c r="FJ188" s="277">
        <f t="shared" si="380"/>
        <v>0</v>
      </c>
      <c r="FK188" s="277">
        <f t="shared" si="399"/>
        <v>0</v>
      </c>
      <c r="FL188" s="278" t="str">
        <f t="shared" si="381"/>
        <v>NO OFERTADO</v>
      </c>
      <c r="FM188" s="278"/>
      <c r="FN188" s="278" t="s">
        <v>743</v>
      </c>
      <c r="FO188" s="86"/>
      <c r="FP188" s="86"/>
      <c r="FQ188" s="279"/>
      <c r="FR188" s="86">
        <f t="shared" si="472"/>
        <v>0</v>
      </c>
      <c r="FS188" s="277">
        <f t="shared" si="382"/>
        <v>0</v>
      </c>
      <c r="FT188" s="277">
        <f t="shared" si="383"/>
        <v>0</v>
      </c>
      <c r="FU188" s="278" t="str">
        <f t="shared" si="384"/>
        <v>NO OFERTADO</v>
      </c>
      <c r="FV188" s="278">
        <v>0</v>
      </c>
      <c r="FW188" s="278" t="s">
        <v>743</v>
      </c>
      <c r="FX188" s="86"/>
      <c r="FY188" s="86"/>
      <c r="FZ188" s="279"/>
      <c r="GA188" s="86"/>
      <c r="GB188" s="277">
        <f t="shared" si="385"/>
        <v>0</v>
      </c>
      <c r="GC188" s="277">
        <f t="shared" si="386"/>
        <v>0</v>
      </c>
      <c r="GD188" s="278" t="str">
        <f t="shared" si="387"/>
        <v>NO OFERTADO</v>
      </c>
      <c r="GE188" s="278"/>
      <c r="GF188" s="278" t="s">
        <v>743</v>
      </c>
      <c r="GG188" s="25"/>
    </row>
    <row r="189" spans="1:189" s="19" customFormat="1" ht="25.5" x14ac:dyDescent="0.2">
      <c r="A189" s="290">
        <v>180</v>
      </c>
      <c r="B189" s="78" t="s">
        <v>227</v>
      </c>
      <c r="C189" s="77" t="s">
        <v>559</v>
      </c>
      <c r="D189" s="123">
        <v>1</v>
      </c>
      <c r="E189" s="309" t="s">
        <v>32</v>
      </c>
      <c r="F189" s="315">
        <v>8292.8810439999997</v>
      </c>
      <c r="G189" s="123">
        <v>3</v>
      </c>
      <c r="H189" s="86">
        <f t="shared" si="388"/>
        <v>24878.643131999997</v>
      </c>
      <c r="I189" s="86"/>
      <c r="J189" s="86"/>
      <c r="K189" s="279">
        <f t="shared" si="442"/>
        <v>0</v>
      </c>
      <c r="L189" s="86">
        <f t="shared" si="389"/>
        <v>0</v>
      </c>
      <c r="M189" s="277">
        <f t="shared" si="341"/>
        <v>0</v>
      </c>
      <c r="N189" s="277">
        <f t="shared" si="390"/>
        <v>0</v>
      </c>
      <c r="O189" s="278" t="str">
        <f t="shared" si="342"/>
        <v>NO OFERTADO</v>
      </c>
      <c r="P189" s="278"/>
      <c r="Q189" s="278" t="s">
        <v>743</v>
      </c>
      <c r="R189" s="278"/>
      <c r="S189" s="284"/>
      <c r="T189" s="279"/>
      <c r="U189" s="86"/>
      <c r="V189" s="277">
        <f t="shared" si="343"/>
        <v>0</v>
      </c>
      <c r="W189" s="277">
        <f t="shared" si="391"/>
        <v>0</v>
      </c>
      <c r="X189" s="278" t="str">
        <f t="shared" si="344"/>
        <v>NO OFERTADO</v>
      </c>
      <c r="Y189" s="278">
        <v>0</v>
      </c>
      <c r="Z189" s="314" t="s">
        <v>743</v>
      </c>
      <c r="AA189" s="311"/>
      <c r="AB189" s="86"/>
      <c r="AC189" s="276"/>
      <c r="AD189" s="86">
        <f t="shared" si="401"/>
        <v>0</v>
      </c>
      <c r="AE189" s="277">
        <f t="shared" si="452"/>
        <v>0</v>
      </c>
      <c r="AF189" s="277">
        <f t="shared" si="345"/>
        <v>0</v>
      </c>
      <c r="AG189" s="278" t="str">
        <f t="shared" si="346"/>
        <v>NO OFERTADO</v>
      </c>
      <c r="AH189" s="278"/>
      <c r="AI189" s="278" t="s">
        <v>743</v>
      </c>
      <c r="AJ189" s="86"/>
      <c r="AK189" s="86"/>
      <c r="AL189" s="279"/>
      <c r="AM189" s="86">
        <f t="shared" si="392"/>
        <v>0</v>
      </c>
      <c r="AN189" s="277">
        <f t="shared" si="347"/>
        <v>0</v>
      </c>
      <c r="AO189" s="277">
        <f t="shared" si="348"/>
        <v>0</v>
      </c>
      <c r="AP189" s="278" t="str">
        <f t="shared" si="349"/>
        <v>NO OFERTADO</v>
      </c>
      <c r="AQ189" s="278"/>
      <c r="AR189" s="278" t="s">
        <v>743</v>
      </c>
      <c r="AS189" s="86"/>
      <c r="AT189" s="86"/>
      <c r="AU189" s="276"/>
      <c r="AV189" s="86">
        <f>+AT189+AU189</f>
        <v>0</v>
      </c>
      <c r="AW189" s="277">
        <f t="shared" si="350"/>
        <v>0</v>
      </c>
      <c r="AX189" s="277">
        <f t="shared" si="402"/>
        <v>0</v>
      </c>
      <c r="AY189" s="278" t="str">
        <f t="shared" si="351"/>
        <v>NO OFERTADO</v>
      </c>
      <c r="AZ189" s="278"/>
      <c r="BA189" s="278" t="s">
        <v>743</v>
      </c>
      <c r="BB189" s="86"/>
      <c r="BC189" s="86"/>
      <c r="BD189" s="279"/>
      <c r="BE189" s="86">
        <f t="shared" si="393"/>
        <v>0</v>
      </c>
      <c r="BF189" s="277">
        <f t="shared" si="352"/>
        <v>0</v>
      </c>
      <c r="BG189" s="277">
        <f t="shared" si="394"/>
        <v>0</v>
      </c>
      <c r="BH189" s="278" t="str">
        <f t="shared" si="353"/>
        <v>NO OFERTADO</v>
      </c>
      <c r="BI189" s="278">
        <v>0</v>
      </c>
      <c r="BJ189" s="278" t="s">
        <v>743</v>
      </c>
      <c r="BK189" s="86"/>
      <c r="BL189" s="86"/>
      <c r="BM189" s="279"/>
      <c r="BN189" s="280">
        <f>+BL189+BM189</f>
        <v>0</v>
      </c>
      <c r="BO189" s="281">
        <f t="shared" si="354"/>
        <v>0</v>
      </c>
      <c r="BP189" s="281">
        <f t="shared" si="355"/>
        <v>0</v>
      </c>
      <c r="BQ189" s="278" t="str">
        <f t="shared" si="331"/>
        <v>NO OFERTADO</v>
      </c>
      <c r="BR189" s="278">
        <f>VLOOKUP(B189,'[1]ANEXO TECNICO'!$B$3:$P$334,15,0)</f>
        <v>0</v>
      </c>
      <c r="BS189" s="278" t="s">
        <v>743</v>
      </c>
      <c r="BT189" s="280"/>
      <c r="BU189" s="280"/>
      <c r="BV189" s="288"/>
      <c r="BW189" s="280"/>
      <c r="BX189" s="277">
        <v>0</v>
      </c>
      <c r="BY189" s="277">
        <f t="shared" si="356"/>
        <v>0</v>
      </c>
      <c r="BZ189" s="278" t="str">
        <f t="shared" si="357"/>
        <v>NO OFERTADO</v>
      </c>
      <c r="CA189" s="278"/>
      <c r="CB189" s="278" t="s">
        <v>743</v>
      </c>
      <c r="CC189" s="283"/>
      <c r="CD189" s="283"/>
      <c r="CE189" s="279">
        <f>+CD189*0.19</f>
        <v>0</v>
      </c>
      <c r="CF189" s="86">
        <f>+CD189+CE189</f>
        <v>0</v>
      </c>
      <c r="CG189" s="277">
        <f t="shared" si="395"/>
        <v>0</v>
      </c>
      <c r="CH189" s="277">
        <f t="shared" si="358"/>
        <v>0</v>
      </c>
      <c r="CI189" s="278" t="str">
        <f t="shared" si="359"/>
        <v>NO OFERTADO</v>
      </c>
      <c r="CJ189" s="278"/>
      <c r="CK189" s="278" t="s">
        <v>743</v>
      </c>
      <c r="CL189" s="86"/>
      <c r="CM189" s="86"/>
      <c r="CN189" s="279"/>
      <c r="CO189" s="86">
        <f>+CM189+CN189</f>
        <v>0</v>
      </c>
      <c r="CP189" s="277">
        <f t="shared" si="360"/>
        <v>0</v>
      </c>
      <c r="CQ189" s="277">
        <f t="shared" si="361"/>
        <v>0</v>
      </c>
      <c r="CR189" s="278" t="str">
        <f t="shared" si="362"/>
        <v>NO OFERTADO</v>
      </c>
      <c r="CS189" s="278"/>
      <c r="CT189" s="278" t="s">
        <v>743</v>
      </c>
      <c r="CU189" s="86"/>
      <c r="CV189" s="280"/>
      <c r="CW189" s="288">
        <f>+CV189*0.19</f>
        <v>0</v>
      </c>
      <c r="CX189" s="280">
        <f>+CV189+CW189</f>
        <v>0</v>
      </c>
      <c r="CY189" s="281">
        <f t="shared" si="363"/>
        <v>0</v>
      </c>
      <c r="CZ189" s="281">
        <f t="shared" si="364"/>
        <v>0</v>
      </c>
      <c r="DA189" s="278" t="str">
        <f t="shared" si="365"/>
        <v>NO OFERTADO</v>
      </c>
      <c r="DB189" s="278"/>
      <c r="DC189" s="278" t="s">
        <v>743</v>
      </c>
      <c r="DD189" s="86"/>
      <c r="DE189" s="86"/>
      <c r="DF189" s="279"/>
      <c r="DG189" s="86">
        <f>+DE189+DF189</f>
        <v>0</v>
      </c>
      <c r="DH189" s="277">
        <f t="shared" si="366"/>
        <v>0</v>
      </c>
      <c r="DI189" s="277">
        <f t="shared" si="396"/>
        <v>0</v>
      </c>
      <c r="DJ189" s="278" t="str">
        <f t="shared" si="397"/>
        <v>NO OFERTADO</v>
      </c>
      <c r="DK189" s="278"/>
      <c r="DL189" s="278" t="s">
        <v>743</v>
      </c>
      <c r="DM189" s="86"/>
      <c r="DN189" s="86"/>
      <c r="DO189" s="279"/>
      <c r="DP189" s="86">
        <v>0</v>
      </c>
      <c r="DQ189" s="277">
        <f t="shared" si="367"/>
        <v>0</v>
      </c>
      <c r="DR189" s="277">
        <f t="shared" si="368"/>
        <v>0</v>
      </c>
      <c r="DS189" s="278" t="str">
        <f t="shared" si="369"/>
        <v>NO OFERTADO</v>
      </c>
      <c r="DT189" s="278"/>
      <c r="DU189" s="278" t="s">
        <v>743</v>
      </c>
      <c r="DV189" s="86"/>
      <c r="DW189" s="86"/>
      <c r="DX189" s="279"/>
      <c r="DY189" s="86">
        <f>+DW189+DX189</f>
        <v>0</v>
      </c>
      <c r="DZ189" s="277">
        <f t="shared" si="370"/>
        <v>0</v>
      </c>
      <c r="EA189" s="277">
        <f t="shared" si="398"/>
        <v>0</v>
      </c>
      <c r="EB189" s="278" t="str">
        <f t="shared" si="371"/>
        <v>NO OFERTADO</v>
      </c>
      <c r="EC189" s="278"/>
      <c r="ED189" s="278" t="s">
        <v>743</v>
      </c>
      <c r="EE189" s="86" t="s">
        <v>953</v>
      </c>
      <c r="EF189" s="86">
        <v>0</v>
      </c>
      <c r="EG189" s="279">
        <v>0</v>
      </c>
      <c r="EH189" s="86">
        <f>+EF189+EG189</f>
        <v>0</v>
      </c>
      <c r="EI189" s="277">
        <f t="shared" si="372"/>
        <v>0</v>
      </c>
      <c r="EJ189" s="277">
        <f t="shared" si="400"/>
        <v>0</v>
      </c>
      <c r="EK189" s="278" t="str">
        <f t="shared" si="373"/>
        <v>NO OFERTADO</v>
      </c>
      <c r="EL189" s="278" t="s">
        <v>978</v>
      </c>
      <c r="EM189" s="278" t="s">
        <v>743</v>
      </c>
      <c r="EN189" s="86"/>
      <c r="EO189" s="86"/>
      <c r="EP189" s="279"/>
      <c r="EQ189" s="86">
        <v>0</v>
      </c>
      <c r="ER189" s="277">
        <f t="shared" si="374"/>
        <v>0</v>
      </c>
      <c r="ES189" s="277">
        <f t="shared" si="375"/>
        <v>0</v>
      </c>
      <c r="ET189" s="278" t="str">
        <f t="shared" si="376"/>
        <v>NO OFERTADO</v>
      </c>
      <c r="EU189" s="278"/>
      <c r="EV189" s="278" t="s">
        <v>743</v>
      </c>
      <c r="EW189" s="86">
        <v>0</v>
      </c>
      <c r="EX189" s="86">
        <v>0</v>
      </c>
      <c r="EY189" s="279">
        <v>0</v>
      </c>
      <c r="EZ189" s="86">
        <v>0</v>
      </c>
      <c r="FA189" s="277">
        <f t="shared" si="377"/>
        <v>0</v>
      </c>
      <c r="FB189" s="277">
        <f t="shared" si="378"/>
        <v>0</v>
      </c>
      <c r="FC189" s="278" t="str">
        <f t="shared" si="379"/>
        <v>NO OFERTADO</v>
      </c>
      <c r="FD189" s="278"/>
      <c r="FE189" s="278" t="s">
        <v>743</v>
      </c>
      <c r="FF189" s="86">
        <v>0</v>
      </c>
      <c r="FG189" s="86"/>
      <c r="FH189" s="279">
        <v>0</v>
      </c>
      <c r="FI189" s="86">
        <v>0</v>
      </c>
      <c r="FJ189" s="277">
        <f t="shared" si="380"/>
        <v>0</v>
      </c>
      <c r="FK189" s="277">
        <f t="shared" si="399"/>
        <v>0</v>
      </c>
      <c r="FL189" s="278" t="str">
        <f t="shared" si="381"/>
        <v>NO OFERTADO</v>
      </c>
      <c r="FM189" s="278"/>
      <c r="FN189" s="278" t="s">
        <v>743</v>
      </c>
      <c r="FO189" s="86" t="s">
        <v>44</v>
      </c>
      <c r="FP189" s="86">
        <v>7900</v>
      </c>
      <c r="FQ189" s="279">
        <v>1501</v>
      </c>
      <c r="FR189" s="86">
        <f>+FP189+FQ189</f>
        <v>9401</v>
      </c>
      <c r="FS189" s="277">
        <f t="shared" si="382"/>
        <v>9401</v>
      </c>
      <c r="FT189" s="277">
        <f t="shared" si="383"/>
        <v>28203</v>
      </c>
      <c r="FU189" s="278" t="str">
        <f t="shared" si="384"/>
        <v>CUMPLE</v>
      </c>
      <c r="FV189" s="278" t="s">
        <v>828</v>
      </c>
      <c r="FW189" s="278" t="s">
        <v>822</v>
      </c>
      <c r="FX189" s="86"/>
      <c r="FY189" s="86"/>
      <c r="FZ189" s="279"/>
      <c r="GA189" s="86"/>
      <c r="GB189" s="277">
        <f t="shared" si="385"/>
        <v>0</v>
      </c>
      <c r="GC189" s="277">
        <f t="shared" si="386"/>
        <v>0</v>
      </c>
      <c r="GD189" s="278" t="str">
        <f t="shared" si="387"/>
        <v>NO OFERTADO</v>
      </c>
      <c r="GE189" s="278"/>
      <c r="GF189" s="278" t="s">
        <v>743</v>
      </c>
      <c r="GG189" s="25"/>
    </row>
    <row r="190" spans="1:189" s="19" customFormat="1" ht="25.5" x14ac:dyDescent="0.2">
      <c r="A190" s="290">
        <v>181</v>
      </c>
      <c r="B190" s="78" t="s">
        <v>228</v>
      </c>
      <c r="C190" s="77" t="s">
        <v>560</v>
      </c>
      <c r="D190" s="123">
        <v>1</v>
      </c>
      <c r="E190" s="309" t="s">
        <v>32</v>
      </c>
      <c r="F190" s="316">
        <v>115311</v>
      </c>
      <c r="G190" s="123">
        <v>13</v>
      </c>
      <c r="H190" s="86">
        <f t="shared" si="388"/>
        <v>1499043</v>
      </c>
      <c r="I190" s="86"/>
      <c r="J190" s="86"/>
      <c r="K190" s="279">
        <f>+J190*19%</f>
        <v>0</v>
      </c>
      <c r="L190" s="86">
        <f t="shared" si="389"/>
        <v>0</v>
      </c>
      <c r="M190" s="277">
        <f t="shared" si="341"/>
        <v>0</v>
      </c>
      <c r="N190" s="277">
        <f t="shared" si="390"/>
        <v>0</v>
      </c>
      <c r="O190" s="278" t="str">
        <f t="shared" si="342"/>
        <v>NO OFERTADO</v>
      </c>
      <c r="P190" s="278"/>
      <c r="Q190" s="278" t="s">
        <v>743</v>
      </c>
      <c r="R190" s="278"/>
      <c r="S190" s="86"/>
      <c r="T190" s="279"/>
      <c r="U190" s="86"/>
      <c r="V190" s="277">
        <f t="shared" si="343"/>
        <v>0</v>
      </c>
      <c r="W190" s="277">
        <f t="shared" si="391"/>
        <v>0</v>
      </c>
      <c r="X190" s="278" t="str">
        <f t="shared" si="344"/>
        <v>NO OFERTADO</v>
      </c>
      <c r="Y190" s="278">
        <v>0</v>
      </c>
      <c r="Z190" s="314" t="s">
        <v>743</v>
      </c>
      <c r="AA190" s="311"/>
      <c r="AB190" s="86"/>
      <c r="AC190" s="276"/>
      <c r="AD190" s="86">
        <f t="shared" si="401"/>
        <v>0</v>
      </c>
      <c r="AE190" s="277">
        <f t="shared" si="452"/>
        <v>0</v>
      </c>
      <c r="AF190" s="277">
        <f t="shared" si="345"/>
        <v>0</v>
      </c>
      <c r="AG190" s="278" t="str">
        <f t="shared" si="346"/>
        <v>NO OFERTADO</v>
      </c>
      <c r="AH190" s="278"/>
      <c r="AI190" s="278" t="s">
        <v>743</v>
      </c>
      <c r="AJ190" s="86"/>
      <c r="AK190" s="86"/>
      <c r="AL190" s="279"/>
      <c r="AM190" s="86">
        <f t="shared" si="392"/>
        <v>0</v>
      </c>
      <c r="AN190" s="277">
        <f t="shared" si="347"/>
        <v>0</v>
      </c>
      <c r="AO190" s="277">
        <f t="shared" si="348"/>
        <v>0</v>
      </c>
      <c r="AP190" s="278" t="str">
        <f t="shared" si="349"/>
        <v>NO OFERTADO</v>
      </c>
      <c r="AQ190" s="278"/>
      <c r="AR190" s="278" t="s">
        <v>743</v>
      </c>
      <c r="AS190" s="86"/>
      <c r="AT190" s="86"/>
      <c r="AU190" s="276"/>
      <c r="AV190" s="86">
        <f>AT190+AU190</f>
        <v>0</v>
      </c>
      <c r="AW190" s="277">
        <f t="shared" si="350"/>
        <v>0</v>
      </c>
      <c r="AX190" s="277">
        <f t="shared" si="402"/>
        <v>0</v>
      </c>
      <c r="AY190" s="278" t="str">
        <f t="shared" si="351"/>
        <v>NO OFERTADO</v>
      </c>
      <c r="AZ190" s="278"/>
      <c r="BA190" s="278" t="s">
        <v>743</v>
      </c>
      <c r="BB190" s="86"/>
      <c r="BC190" s="86"/>
      <c r="BD190" s="279"/>
      <c r="BE190" s="86">
        <f t="shared" si="393"/>
        <v>0</v>
      </c>
      <c r="BF190" s="277">
        <f t="shared" si="352"/>
        <v>0</v>
      </c>
      <c r="BG190" s="277">
        <f t="shared" si="394"/>
        <v>0</v>
      </c>
      <c r="BH190" s="278" t="str">
        <f t="shared" si="353"/>
        <v>NO OFERTADO</v>
      </c>
      <c r="BI190" s="278">
        <v>0</v>
      </c>
      <c r="BJ190" s="278" t="s">
        <v>743</v>
      </c>
      <c r="BK190" s="86"/>
      <c r="BL190" s="86"/>
      <c r="BM190" s="276"/>
      <c r="BN190" s="280">
        <f>BL190+BM190</f>
        <v>0</v>
      </c>
      <c r="BO190" s="281">
        <f t="shared" si="354"/>
        <v>0</v>
      </c>
      <c r="BP190" s="281">
        <f t="shared" si="355"/>
        <v>0</v>
      </c>
      <c r="BQ190" s="278" t="str">
        <f t="shared" si="331"/>
        <v>NO OFERTADO</v>
      </c>
      <c r="BR190" s="278">
        <f>VLOOKUP(B190,'[1]ANEXO TECNICO'!$B$3:$P$334,15,0)</f>
        <v>0</v>
      </c>
      <c r="BS190" s="278" t="s">
        <v>743</v>
      </c>
      <c r="BT190" s="280"/>
      <c r="BU190" s="280"/>
      <c r="BV190" s="282"/>
      <c r="BW190" s="280"/>
      <c r="BX190" s="277">
        <v>0</v>
      </c>
      <c r="BY190" s="277">
        <f t="shared" si="356"/>
        <v>0</v>
      </c>
      <c r="BZ190" s="278" t="str">
        <f t="shared" si="357"/>
        <v>NO OFERTADO</v>
      </c>
      <c r="CA190" s="278"/>
      <c r="CB190" s="278" t="s">
        <v>743</v>
      </c>
      <c r="CC190" s="283"/>
      <c r="CD190" s="283"/>
      <c r="CE190" s="276"/>
      <c r="CF190" s="86">
        <f>CD190+CE190</f>
        <v>0</v>
      </c>
      <c r="CG190" s="277">
        <f t="shared" si="395"/>
        <v>0</v>
      </c>
      <c r="CH190" s="277">
        <f t="shared" si="358"/>
        <v>0</v>
      </c>
      <c r="CI190" s="278" t="str">
        <f t="shared" si="359"/>
        <v>NO OFERTADO</v>
      </c>
      <c r="CJ190" s="278"/>
      <c r="CK190" s="278" t="s">
        <v>743</v>
      </c>
      <c r="CL190" s="86"/>
      <c r="CM190" s="86"/>
      <c r="CN190" s="276"/>
      <c r="CO190" s="86">
        <f>CM190+CN190</f>
        <v>0</v>
      </c>
      <c r="CP190" s="277">
        <f t="shared" si="360"/>
        <v>0</v>
      </c>
      <c r="CQ190" s="277">
        <f t="shared" si="361"/>
        <v>0</v>
      </c>
      <c r="CR190" s="278" t="str">
        <f t="shared" si="362"/>
        <v>NO OFERTADO</v>
      </c>
      <c r="CS190" s="278"/>
      <c r="CT190" s="278" t="s">
        <v>743</v>
      </c>
      <c r="CU190" s="86"/>
      <c r="CV190" s="280"/>
      <c r="CW190" s="282"/>
      <c r="CX190" s="280">
        <f>CV190+CW190</f>
        <v>0</v>
      </c>
      <c r="CY190" s="281">
        <f t="shared" si="363"/>
        <v>0</v>
      </c>
      <c r="CZ190" s="281">
        <f t="shared" si="364"/>
        <v>0</v>
      </c>
      <c r="DA190" s="278" t="str">
        <f t="shared" si="365"/>
        <v>NO OFERTADO</v>
      </c>
      <c r="DB190" s="278"/>
      <c r="DC190" s="278" t="s">
        <v>743</v>
      </c>
      <c r="DD190" s="86"/>
      <c r="DE190" s="86"/>
      <c r="DF190" s="276"/>
      <c r="DG190" s="86">
        <f>DE190+DF190</f>
        <v>0</v>
      </c>
      <c r="DH190" s="277">
        <f t="shared" si="366"/>
        <v>0</v>
      </c>
      <c r="DI190" s="277">
        <f t="shared" si="396"/>
        <v>0</v>
      </c>
      <c r="DJ190" s="278" t="str">
        <f t="shared" si="397"/>
        <v>NO OFERTADO</v>
      </c>
      <c r="DK190" s="278"/>
      <c r="DL190" s="278" t="s">
        <v>743</v>
      </c>
      <c r="DM190" s="86" t="s">
        <v>44</v>
      </c>
      <c r="DN190" s="86">
        <v>96700</v>
      </c>
      <c r="DO190" s="279">
        <v>18373</v>
      </c>
      <c r="DP190" s="86">
        <v>115073</v>
      </c>
      <c r="DQ190" s="277">
        <f t="shared" si="367"/>
        <v>115073</v>
      </c>
      <c r="DR190" s="277">
        <f t="shared" si="368"/>
        <v>1495949</v>
      </c>
      <c r="DS190" s="278" t="str">
        <f t="shared" si="369"/>
        <v>CUMPLE</v>
      </c>
      <c r="DT190" s="278" t="str">
        <f>VLOOKUP(B190,'[3]ANEXO TECNICO'!$B$3:$P$334,15,0)</f>
        <v>CUMPLE</v>
      </c>
      <c r="DU190" s="278" t="s">
        <v>822</v>
      </c>
      <c r="DV190" s="86" t="s">
        <v>44</v>
      </c>
      <c r="DW190" s="280">
        <v>222831</v>
      </c>
      <c r="DX190" s="288">
        <v>42337.89</v>
      </c>
      <c r="DY190" s="280">
        <f>DW190+DX190</f>
        <v>265168.89</v>
      </c>
      <c r="DZ190" s="281">
        <f t="shared" si="370"/>
        <v>265168.89</v>
      </c>
      <c r="EA190" s="281">
        <f t="shared" si="398"/>
        <v>3447195.5700000003</v>
      </c>
      <c r="EB190" s="278" t="str">
        <f t="shared" si="371"/>
        <v>NO CUMPLE</v>
      </c>
      <c r="EC190" s="278" t="s">
        <v>829</v>
      </c>
      <c r="ED190" s="278" t="s">
        <v>743</v>
      </c>
      <c r="EE190" s="86" t="s">
        <v>953</v>
      </c>
      <c r="EF190" s="86">
        <v>0</v>
      </c>
      <c r="EG190" s="279">
        <v>0</v>
      </c>
      <c r="EH190" s="86">
        <f>EF190+EG190</f>
        <v>0</v>
      </c>
      <c r="EI190" s="277">
        <f t="shared" si="372"/>
        <v>0</v>
      </c>
      <c r="EJ190" s="277">
        <f t="shared" si="400"/>
        <v>0</v>
      </c>
      <c r="EK190" s="278" t="str">
        <f t="shared" si="373"/>
        <v>NO OFERTADO</v>
      </c>
      <c r="EL190" s="278" t="s">
        <v>978</v>
      </c>
      <c r="EM190" s="278" t="s">
        <v>743</v>
      </c>
      <c r="EN190" s="86"/>
      <c r="EO190" s="86"/>
      <c r="EP190" s="276"/>
      <c r="EQ190" s="86">
        <v>0</v>
      </c>
      <c r="ER190" s="277">
        <f t="shared" si="374"/>
        <v>0</v>
      </c>
      <c r="ES190" s="277">
        <f t="shared" si="375"/>
        <v>0</v>
      </c>
      <c r="ET190" s="278" t="str">
        <f t="shared" si="376"/>
        <v>NO OFERTADO</v>
      </c>
      <c r="EU190" s="278"/>
      <c r="EV190" s="278" t="s">
        <v>743</v>
      </c>
      <c r="EW190" s="86">
        <v>0</v>
      </c>
      <c r="EX190" s="86">
        <v>0</v>
      </c>
      <c r="EY190" s="276">
        <v>0</v>
      </c>
      <c r="EZ190" s="86">
        <v>0</v>
      </c>
      <c r="FA190" s="277">
        <f t="shared" si="377"/>
        <v>0</v>
      </c>
      <c r="FB190" s="277">
        <f t="shared" si="378"/>
        <v>0</v>
      </c>
      <c r="FC190" s="278" t="str">
        <f t="shared" si="379"/>
        <v>NO OFERTADO</v>
      </c>
      <c r="FD190" s="278"/>
      <c r="FE190" s="278" t="s">
        <v>743</v>
      </c>
      <c r="FF190" s="86">
        <v>0</v>
      </c>
      <c r="FG190" s="86"/>
      <c r="FH190" s="279">
        <v>0</v>
      </c>
      <c r="FI190" s="86">
        <v>0</v>
      </c>
      <c r="FJ190" s="277">
        <f t="shared" si="380"/>
        <v>0</v>
      </c>
      <c r="FK190" s="277">
        <f t="shared" si="399"/>
        <v>0</v>
      </c>
      <c r="FL190" s="278" t="str">
        <f t="shared" si="381"/>
        <v>NO OFERTADO</v>
      </c>
      <c r="FM190" s="278"/>
      <c r="FN190" s="278" t="s">
        <v>743</v>
      </c>
      <c r="FO190" s="86" t="s">
        <v>44</v>
      </c>
      <c r="FP190" s="86">
        <v>26900</v>
      </c>
      <c r="FQ190" s="279">
        <v>5111</v>
      </c>
      <c r="FR190" s="86">
        <f>FP190+FQ190</f>
        <v>32011</v>
      </c>
      <c r="FS190" s="277">
        <f t="shared" si="382"/>
        <v>32011</v>
      </c>
      <c r="FT190" s="277">
        <f t="shared" si="383"/>
        <v>416143</v>
      </c>
      <c r="FU190" s="278" t="str">
        <f t="shared" si="384"/>
        <v>CUMPLE</v>
      </c>
      <c r="FV190" s="278" t="s">
        <v>829</v>
      </c>
      <c r="FW190" s="278" t="s">
        <v>743</v>
      </c>
      <c r="FX190" s="86"/>
      <c r="FY190" s="86"/>
      <c r="FZ190" s="279"/>
      <c r="GA190" s="86"/>
      <c r="GB190" s="277">
        <f t="shared" si="385"/>
        <v>0</v>
      </c>
      <c r="GC190" s="277">
        <f t="shared" si="386"/>
        <v>0</v>
      </c>
      <c r="GD190" s="278" t="str">
        <f t="shared" si="387"/>
        <v>NO OFERTADO</v>
      </c>
      <c r="GE190" s="278"/>
      <c r="GF190" s="278" t="s">
        <v>743</v>
      </c>
      <c r="GG190" s="25"/>
    </row>
    <row r="191" spans="1:189" s="19" customFormat="1" ht="25.5" x14ac:dyDescent="0.2">
      <c r="A191" s="290">
        <v>182</v>
      </c>
      <c r="B191" s="78" t="s">
        <v>229</v>
      </c>
      <c r="C191" s="77" t="s">
        <v>561</v>
      </c>
      <c r="D191" s="123">
        <v>1</v>
      </c>
      <c r="E191" s="309" t="s">
        <v>32</v>
      </c>
      <c r="F191" s="316">
        <v>103530</v>
      </c>
      <c r="G191" s="123">
        <v>2</v>
      </c>
      <c r="H191" s="86">
        <f t="shared" si="388"/>
        <v>207060</v>
      </c>
      <c r="I191" s="86"/>
      <c r="J191" s="86"/>
      <c r="K191" s="279">
        <f t="shared" ref="K191:K254" si="473">+J191*19%</f>
        <v>0</v>
      </c>
      <c r="L191" s="86">
        <f t="shared" si="389"/>
        <v>0</v>
      </c>
      <c r="M191" s="277">
        <f t="shared" si="341"/>
        <v>0</v>
      </c>
      <c r="N191" s="277">
        <f t="shared" si="390"/>
        <v>0</v>
      </c>
      <c r="O191" s="278" t="str">
        <f t="shared" si="342"/>
        <v>NO OFERTADO</v>
      </c>
      <c r="P191" s="278"/>
      <c r="Q191" s="278" t="s">
        <v>743</v>
      </c>
      <c r="R191" s="278"/>
      <c r="S191" s="86"/>
      <c r="T191" s="279"/>
      <c r="U191" s="86"/>
      <c r="V191" s="277">
        <f t="shared" si="343"/>
        <v>0</v>
      </c>
      <c r="W191" s="277">
        <f t="shared" si="391"/>
        <v>0</v>
      </c>
      <c r="X191" s="278" t="str">
        <f t="shared" si="344"/>
        <v>NO OFERTADO</v>
      </c>
      <c r="Y191" s="278">
        <v>0</v>
      </c>
      <c r="Z191" s="314" t="s">
        <v>743</v>
      </c>
      <c r="AA191" s="311"/>
      <c r="AB191" s="86"/>
      <c r="AC191" s="276"/>
      <c r="AD191" s="86">
        <f t="shared" si="401"/>
        <v>0</v>
      </c>
      <c r="AE191" s="277">
        <f t="shared" si="452"/>
        <v>0</v>
      </c>
      <c r="AF191" s="277">
        <f t="shared" si="345"/>
        <v>0</v>
      </c>
      <c r="AG191" s="278" t="str">
        <f t="shared" si="346"/>
        <v>NO OFERTADO</v>
      </c>
      <c r="AH191" s="278"/>
      <c r="AI191" s="278" t="s">
        <v>743</v>
      </c>
      <c r="AJ191" s="86"/>
      <c r="AK191" s="86"/>
      <c r="AL191" s="279"/>
      <c r="AM191" s="86">
        <f t="shared" si="392"/>
        <v>0</v>
      </c>
      <c r="AN191" s="277">
        <f t="shared" si="347"/>
        <v>0</v>
      </c>
      <c r="AO191" s="277">
        <f t="shared" si="348"/>
        <v>0</v>
      </c>
      <c r="AP191" s="278" t="str">
        <f t="shared" si="349"/>
        <v>NO OFERTADO</v>
      </c>
      <c r="AQ191" s="278"/>
      <c r="AR191" s="278" t="s">
        <v>743</v>
      </c>
      <c r="AS191" s="86"/>
      <c r="AT191" s="86"/>
      <c r="AU191" s="276"/>
      <c r="AV191" s="86">
        <f t="shared" ref="AV191:AV193" si="474">AT191+AU191</f>
        <v>0</v>
      </c>
      <c r="AW191" s="277">
        <f t="shared" si="350"/>
        <v>0</v>
      </c>
      <c r="AX191" s="277">
        <f t="shared" si="402"/>
        <v>0</v>
      </c>
      <c r="AY191" s="278" t="str">
        <f t="shared" si="351"/>
        <v>NO OFERTADO</v>
      </c>
      <c r="AZ191" s="278"/>
      <c r="BA191" s="278" t="s">
        <v>743</v>
      </c>
      <c r="BB191" s="86"/>
      <c r="BC191" s="86"/>
      <c r="BD191" s="279"/>
      <c r="BE191" s="86">
        <f t="shared" si="393"/>
        <v>0</v>
      </c>
      <c r="BF191" s="277">
        <f t="shared" si="352"/>
        <v>0</v>
      </c>
      <c r="BG191" s="277">
        <f t="shared" si="394"/>
        <v>0</v>
      </c>
      <c r="BH191" s="278" t="str">
        <f t="shared" si="353"/>
        <v>NO OFERTADO</v>
      </c>
      <c r="BI191" s="278">
        <v>0</v>
      </c>
      <c r="BJ191" s="278" t="s">
        <v>743</v>
      </c>
      <c r="BK191" s="86"/>
      <c r="BL191" s="86"/>
      <c r="BM191" s="276"/>
      <c r="BN191" s="280">
        <f t="shared" ref="BN191:BN193" si="475">BL191+BM191</f>
        <v>0</v>
      </c>
      <c r="BO191" s="281">
        <f t="shared" si="354"/>
        <v>0</v>
      </c>
      <c r="BP191" s="281">
        <f t="shared" si="355"/>
        <v>0</v>
      </c>
      <c r="BQ191" s="278" t="str">
        <f t="shared" si="331"/>
        <v>NO OFERTADO</v>
      </c>
      <c r="BR191" s="278">
        <f>VLOOKUP(B191,'[1]ANEXO TECNICO'!$B$3:$P$334,15,0)</f>
        <v>0</v>
      </c>
      <c r="BS191" s="278" t="s">
        <v>743</v>
      </c>
      <c r="BT191" s="280"/>
      <c r="BU191" s="280"/>
      <c r="BV191" s="282"/>
      <c r="BW191" s="280"/>
      <c r="BX191" s="277">
        <v>0</v>
      </c>
      <c r="BY191" s="277">
        <f t="shared" si="356"/>
        <v>0</v>
      </c>
      <c r="BZ191" s="278" t="str">
        <f t="shared" si="357"/>
        <v>NO OFERTADO</v>
      </c>
      <c r="CA191" s="278"/>
      <c r="CB191" s="278" t="s">
        <v>743</v>
      </c>
      <c r="CC191" s="283"/>
      <c r="CD191" s="283"/>
      <c r="CE191" s="276"/>
      <c r="CF191" s="86">
        <f t="shared" ref="CF191:CF193" si="476">CD191+CE191</f>
        <v>0</v>
      </c>
      <c r="CG191" s="277">
        <f t="shared" si="395"/>
        <v>0</v>
      </c>
      <c r="CH191" s="277">
        <f t="shared" si="358"/>
        <v>0</v>
      </c>
      <c r="CI191" s="278" t="str">
        <f t="shared" si="359"/>
        <v>NO OFERTADO</v>
      </c>
      <c r="CJ191" s="278"/>
      <c r="CK191" s="278" t="s">
        <v>743</v>
      </c>
      <c r="CL191" s="86"/>
      <c r="CM191" s="86"/>
      <c r="CN191" s="276"/>
      <c r="CO191" s="86">
        <f t="shared" ref="CO191:CO193" si="477">CM191+CN191</f>
        <v>0</v>
      </c>
      <c r="CP191" s="277">
        <f t="shared" si="360"/>
        <v>0</v>
      </c>
      <c r="CQ191" s="277">
        <f t="shared" si="361"/>
        <v>0</v>
      </c>
      <c r="CR191" s="278" t="str">
        <f t="shared" si="362"/>
        <v>NO OFERTADO</v>
      </c>
      <c r="CS191" s="278"/>
      <c r="CT191" s="278" t="s">
        <v>743</v>
      </c>
      <c r="CU191" s="86"/>
      <c r="CV191" s="280"/>
      <c r="CW191" s="282"/>
      <c r="CX191" s="280">
        <f t="shared" ref="CX191:CX193" si="478">CV191+CW191</f>
        <v>0</v>
      </c>
      <c r="CY191" s="281">
        <f t="shared" si="363"/>
        <v>0</v>
      </c>
      <c r="CZ191" s="281">
        <f t="shared" si="364"/>
        <v>0</v>
      </c>
      <c r="DA191" s="278" t="str">
        <f t="shared" si="365"/>
        <v>NO OFERTADO</v>
      </c>
      <c r="DB191" s="278"/>
      <c r="DC191" s="278" t="s">
        <v>743</v>
      </c>
      <c r="DD191" s="86"/>
      <c r="DE191" s="86"/>
      <c r="DF191" s="276"/>
      <c r="DG191" s="86">
        <f t="shared" ref="DG191:DG193" si="479">DE191+DF191</f>
        <v>0</v>
      </c>
      <c r="DH191" s="277">
        <f t="shared" si="366"/>
        <v>0</v>
      </c>
      <c r="DI191" s="277">
        <f t="shared" si="396"/>
        <v>0</v>
      </c>
      <c r="DJ191" s="278" t="str">
        <f t="shared" si="397"/>
        <v>NO OFERTADO</v>
      </c>
      <c r="DK191" s="278"/>
      <c r="DL191" s="278" t="s">
        <v>743</v>
      </c>
      <c r="DM191" s="86" t="s">
        <v>44</v>
      </c>
      <c r="DN191" s="86">
        <v>83500</v>
      </c>
      <c r="DO191" s="279">
        <v>15865</v>
      </c>
      <c r="DP191" s="86">
        <v>99365</v>
      </c>
      <c r="DQ191" s="277">
        <f t="shared" si="367"/>
        <v>99365</v>
      </c>
      <c r="DR191" s="277">
        <f t="shared" si="368"/>
        <v>198730</v>
      </c>
      <c r="DS191" s="278" t="str">
        <f t="shared" si="369"/>
        <v>CUMPLE</v>
      </c>
      <c r="DT191" s="278" t="str">
        <f>VLOOKUP(B191,'[3]ANEXO TECNICO'!$B$3:$P$334,15,0)</f>
        <v>CUMPLE</v>
      </c>
      <c r="DU191" s="278" t="s">
        <v>822</v>
      </c>
      <c r="DV191" s="86"/>
      <c r="DW191" s="86"/>
      <c r="DX191" s="279"/>
      <c r="DY191" s="86">
        <f t="shared" ref="DY191:DY193" si="480">DW191+DX191</f>
        <v>0</v>
      </c>
      <c r="DZ191" s="277">
        <f t="shared" si="370"/>
        <v>0</v>
      </c>
      <c r="EA191" s="277">
        <f t="shared" si="398"/>
        <v>0</v>
      </c>
      <c r="EB191" s="278" t="str">
        <f t="shared" si="371"/>
        <v>NO OFERTADO</v>
      </c>
      <c r="EC191" s="278"/>
      <c r="ED191" s="278" t="s">
        <v>743</v>
      </c>
      <c r="EE191" s="86" t="s">
        <v>953</v>
      </c>
      <c r="EF191" s="86">
        <v>0</v>
      </c>
      <c r="EG191" s="279">
        <v>0</v>
      </c>
      <c r="EH191" s="86">
        <f t="shared" ref="EH191:EH193" si="481">EF191+EG191</f>
        <v>0</v>
      </c>
      <c r="EI191" s="277">
        <f t="shared" si="372"/>
        <v>0</v>
      </c>
      <c r="EJ191" s="277">
        <f t="shared" si="400"/>
        <v>0</v>
      </c>
      <c r="EK191" s="278" t="str">
        <f t="shared" si="373"/>
        <v>NO OFERTADO</v>
      </c>
      <c r="EL191" s="278" t="s">
        <v>978</v>
      </c>
      <c r="EM191" s="278" t="s">
        <v>743</v>
      </c>
      <c r="EN191" s="86"/>
      <c r="EO191" s="86"/>
      <c r="EP191" s="276"/>
      <c r="EQ191" s="86">
        <v>0</v>
      </c>
      <c r="ER191" s="277">
        <f t="shared" si="374"/>
        <v>0</v>
      </c>
      <c r="ES191" s="277">
        <f t="shared" si="375"/>
        <v>0</v>
      </c>
      <c r="ET191" s="278" t="str">
        <f t="shared" si="376"/>
        <v>NO OFERTADO</v>
      </c>
      <c r="EU191" s="278"/>
      <c r="EV191" s="278" t="s">
        <v>743</v>
      </c>
      <c r="EW191" s="86">
        <v>0</v>
      </c>
      <c r="EX191" s="86">
        <v>0</v>
      </c>
      <c r="EY191" s="276">
        <v>0</v>
      </c>
      <c r="EZ191" s="86">
        <v>0</v>
      </c>
      <c r="FA191" s="277">
        <f t="shared" si="377"/>
        <v>0</v>
      </c>
      <c r="FB191" s="277">
        <f t="shared" si="378"/>
        <v>0</v>
      </c>
      <c r="FC191" s="278" t="str">
        <f t="shared" si="379"/>
        <v>NO OFERTADO</v>
      </c>
      <c r="FD191" s="278"/>
      <c r="FE191" s="278" t="s">
        <v>743</v>
      </c>
      <c r="FF191" s="86">
        <v>0</v>
      </c>
      <c r="FG191" s="86"/>
      <c r="FH191" s="279">
        <v>0</v>
      </c>
      <c r="FI191" s="86">
        <v>0</v>
      </c>
      <c r="FJ191" s="277">
        <f t="shared" si="380"/>
        <v>0</v>
      </c>
      <c r="FK191" s="277">
        <f t="shared" si="399"/>
        <v>0</v>
      </c>
      <c r="FL191" s="278" t="str">
        <f t="shared" si="381"/>
        <v>NO OFERTADO</v>
      </c>
      <c r="FM191" s="278"/>
      <c r="FN191" s="278" t="s">
        <v>743</v>
      </c>
      <c r="FO191" s="86" t="s">
        <v>44</v>
      </c>
      <c r="FP191" s="86">
        <v>22000</v>
      </c>
      <c r="FQ191" s="279">
        <v>4180</v>
      </c>
      <c r="FR191" s="86">
        <f t="shared" ref="FR191:FR193" si="482">FP191+FQ191</f>
        <v>26180</v>
      </c>
      <c r="FS191" s="277">
        <f t="shared" si="382"/>
        <v>26180</v>
      </c>
      <c r="FT191" s="277">
        <f t="shared" si="383"/>
        <v>52360</v>
      </c>
      <c r="FU191" s="278" t="str">
        <f t="shared" si="384"/>
        <v>CUMPLE</v>
      </c>
      <c r="FV191" s="278" t="s">
        <v>829</v>
      </c>
      <c r="FW191" s="278" t="s">
        <v>743</v>
      </c>
      <c r="FX191" s="86"/>
      <c r="FY191" s="86"/>
      <c r="FZ191" s="279"/>
      <c r="GA191" s="86"/>
      <c r="GB191" s="277">
        <f t="shared" si="385"/>
        <v>0</v>
      </c>
      <c r="GC191" s="277">
        <f t="shared" si="386"/>
        <v>0</v>
      </c>
      <c r="GD191" s="278" t="str">
        <f t="shared" si="387"/>
        <v>NO OFERTADO</v>
      </c>
      <c r="GE191" s="278"/>
      <c r="GF191" s="278" t="s">
        <v>743</v>
      </c>
      <c r="GG191" s="25"/>
    </row>
    <row r="192" spans="1:189" s="19" customFormat="1" ht="25.5" x14ac:dyDescent="0.2">
      <c r="A192" s="290">
        <v>183</v>
      </c>
      <c r="B192" s="78" t="s">
        <v>230</v>
      </c>
      <c r="C192" s="77" t="s">
        <v>562</v>
      </c>
      <c r="D192" s="123">
        <v>1</v>
      </c>
      <c r="E192" s="309" t="s">
        <v>32</v>
      </c>
      <c r="F192" s="316">
        <v>107992.5</v>
      </c>
      <c r="G192" s="123">
        <v>4</v>
      </c>
      <c r="H192" s="86">
        <f t="shared" si="388"/>
        <v>431970</v>
      </c>
      <c r="I192" s="86"/>
      <c r="J192" s="86"/>
      <c r="K192" s="279">
        <f t="shared" si="473"/>
        <v>0</v>
      </c>
      <c r="L192" s="86">
        <f t="shared" si="389"/>
        <v>0</v>
      </c>
      <c r="M192" s="277">
        <f t="shared" si="341"/>
        <v>0</v>
      </c>
      <c r="N192" s="277">
        <f t="shared" si="390"/>
        <v>0</v>
      </c>
      <c r="O192" s="278" t="str">
        <f t="shared" si="342"/>
        <v>NO OFERTADO</v>
      </c>
      <c r="P192" s="278"/>
      <c r="Q192" s="278" t="s">
        <v>743</v>
      </c>
      <c r="R192" s="278"/>
      <c r="S192" s="86"/>
      <c r="T192" s="279"/>
      <c r="U192" s="86"/>
      <c r="V192" s="277">
        <f t="shared" si="343"/>
        <v>0</v>
      </c>
      <c r="W192" s="277">
        <f t="shared" si="391"/>
        <v>0</v>
      </c>
      <c r="X192" s="278" t="str">
        <f t="shared" si="344"/>
        <v>NO OFERTADO</v>
      </c>
      <c r="Y192" s="278">
        <v>0</v>
      </c>
      <c r="Z192" s="314" t="s">
        <v>743</v>
      </c>
      <c r="AA192" s="311"/>
      <c r="AB192" s="86"/>
      <c r="AC192" s="276"/>
      <c r="AD192" s="86">
        <f t="shared" si="401"/>
        <v>0</v>
      </c>
      <c r="AE192" s="277">
        <f t="shared" si="452"/>
        <v>0</v>
      </c>
      <c r="AF192" s="277">
        <f t="shared" si="345"/>
        <v>0</v>
      </c>
      <c r="AG192" s="278" t="str">
        <f t="shared" si="346"/>
        <v>NO OFERTADO</v>
      </c>
      <c r="AH192" s="278"/>
      <c r="AI192" s="278" t="s">
        <v>743</v>
      </c>
      <c r="AJ192" s="86"/>
      <c r="AK192" s="86"/>
      <c r="AL192" s="279"/>
      <c r="AM192" s="86">
        <f t="shared" si="392"/>
        <v>0</v>
      </c>
      <c r="AN192" s="277">
        <f t="shared" si="347"/>
        <v>0</v>
      </c>
      <c r="AO192" s="277">
        <f t="shared" si="348"/>
        <v>0</v>
      </c>
      <c r="AP192" s="278" t="str">
        <f t="shared" si="349"/>
        <v>NO OFERTADO</v>
      </c>
      <c r="AQ192" s="278"/>
      <c r="AR192" s="278" t="s">
        <v>743</v>
      </c>
      <c r="AS192" s="86"/>
      <c r="AT192" s="86"/>
      <c r="AU192" s="276"/>
      <c r="AV192" s="86">
        <f t="shared" si="474"/>
        <v>0</v>
      </c>
      <c r="AW192" s="277">
        <f t="shared" si="350"/>
        <v>0</v>
      </c>
      <c r="AX192" s="277">
        <f t="shared" si="402"/>
        <v>0</v>
      </c>
      <c r="AY192" s="278" t="str">
        <f t="shared" si="351"/>
        <v>NO OFERTADO</v>
      </c>
      <c r="AZ192" s="278"/>
      <c r="BA192" s="278" t="s">
        <v>743</v>
      </c>
      <c r="BB192" s="86"/>
      <c r="BC192" s="86"/>
      <c r="BD192" s="279"/>
      <c r="BE192" s="86">
        <f t="shared" si="393"/>
        <v>0</v>
      </c>
      <c r="BF192" s="277">
        <f t="shared" si="352"/>
        <v>0</v>
      </c>
      <c r="BG192" s="277">
        <f t="shared" si="394"/>
        <v>0</v>
      </c>
      <c r="BH192" s="278" t="str">
        <f t="shared" si="353"/>
        <v>NO OFERTADO</v>
      </c>
      <c r="BI192" s="278">
        <v>0</v>
      </c>
      <c r="BJ192" s="278" t="s">
        <v>743</v>
      </c>
      <c r="BK192" s="86"/>
      <c r="BL192" s="86"/>
      <c r="BM192" s="276"/>
      <c r="BN192" s="280">
        <f t="shared" si="475"/>
        <v>0</v>
      </c>
      <c r="BO192" s="281">
        <f t="shared" si="354"/>
        <v>0</v>
      </c>
      <c r="BP192" s="281">
        <f t="shared" si="355"/>
        <v>0</v>
      </c>
      <c r="BQ192" s="278" t="str">
        <f t="shared" si="331"/>
        <v>NO OFERTADO</v>
      </c>
      <c r="BR192" s="278">
        <f>VLOOKUP(B192,'[1]ANEXO TECNICO'!$B$3:$P$334,15,0)</f>
        <v>0</v>
      </c>
      <c r="BS192" s="278" t="s">
        <v>743</v>
      </c>
      <c r="BT192" s="280"/>
      <c r="BU192" s="280"/>
      <c r="BV192" s="282"/>
      <c r="BW192" s="280"/>
      <c r="BX192" s="277">
        <v>0</v>
      </c>
      <c r="BY192" s="277">
        <f t="shared" si="356"/>
        <v>0</v>
      </c>
      <c r="BZ192" s="278" t="str">
        <f t="shared" si="357"/>
        <v>NO OFERTADO</v>
      </c>
      <c r="CA192" s="278"/>
      <c r="CB192" s="278" t="s">
        <v>743</v>
      </c>
      <c r="CC192" s="283"/>
      <c r="CD192" s="283"/>
      <c r="CE192" s="276"/>
      <c r="CF192" s="86">
        <f t="shared" si="476"/>
        <v>0</v>
      </c>
      <c r="CG192" s="277">
        <f t="shared" si="395"/>
        <v>0</v>
      </c>
      <c r="CH192" s="277">
        <f t="shared" si="358"/>
        <v>0</v>
      </c>
      <c r="CI192" s="278" t="str">
        <f t="shared" si="359"/>
        <v>NO OFERTADO</v>
      </c>
      <c r="CJ192" s="278"/>
      <c r="CK192" s="278" t="s">
        <v>743</v>
      </c>
      <c r="CL192" s="86"/>
      <c r="CM192" s="86"/>
      <c r="CN192" s="276"/>
      <c r="CO192" s="86">
        <f t="shared" si="477"/>
        <v>0</v>
      </c>
      <c r="CP192" s="277">
        <f t="shared" si="360"/>
        <v>0</v>
      </c>
      <c r="CQ192" s="277">
        <f t="shared" si="361"/>
        <v>0</v>
      </c>
      <c r="CR192" s="278" t="str">
        <f t="shared" si="362"/>
        <v>NO OFERTADO</v>
      </c>
      <c r="CS192" s="278"/>
      <c r="CT192" s="278" t="s">
        <v>743</v>
      </c>
      <c r="CU192" s="86"/>
      <c r="CV192" s="280"/>
      <c r="CW192" s="282"/>
      <c r="CX192" s="280">
        <f t="shared" si="478"/>
        <v>0</v>
      </c>
      <c r="CY192" s="281">
        <f t="shared" si="363"/>
        <v>0</v>
      </c>
      <c r="CZ192" s="281">
        <f t="shared" si="364"/>
        <v>0</v>
      </c>
      <c r="DA192" s="278" t="str">
        <f t="shared" si="365"/>
        <v>NO OFERTADO</v>
      </c>
      <c r="DB192" s="278"/>
      <c r="DC192" s="278" t="s">
        <v>743</v>
      </c>
      <c r="DD192" s="86"/>
      <c r="DE192" s="86"/>
      <c r="DF192" s="276"/>
      <c r="DG192" s="86">
        <f t="shared" si="479"/>
        <v>0</v>
      </c>
      <c r="DH192" s="277">
        <f t="shared" si="366"/>
        <v>0</v>
      </c>
      <c r="DI192" s="277">
        <f t="shared" si="396"/>
        <v>0</v>
      </c>
      <c r="DJ192" s="278" t="str">
        <f t="shared" si="397"/>
        <v>NO OFERTADO</v>
      </c>
      <c r="DK192" s="278"/>
      <c r="DL192" s="278" t="s">
        <v>743</v>
      </c>
      <c r="DM192" s="86" t="s">
        <v>44</v>
      </c>
      <c r="DN192" s="86">
        <v>90700</v>
      </c>
      <c r="DO192" s="279">
        <v>17233</v>
      </c>
      <c r="DP192" s="86">
        <v>107933</v>
      </c>
      <c r="DQ192" s="277">
        <f t="shared" si="367"/>
        <v>107933</v>
      </c>
      <c r="DR192" s="277">
        <f t="shared" si="368"/>
        <v>431732</v>
      </c>
      <c r="DS192" s="278" t="str">
        <f t="shared" si="369"/>
        <v>CUMPLE</v>
      </c>
      <c r="DT192" s="278" t="str">
        <f>VLOOKUP(B192,'[3]ANEXO TECNICO'!$B$3:$P$334,15,0)</f>
        <v>CUMPLE</v>
      </c>
      <c r="DU192" s="278" t="s">
        <v>822</v>
      </c>
      <c r="DV192" s="86" t="s">
        <v>44</v>
      </c>
      <c r="DW192" s="280">
        <v>96227</v>
      </c>
      <c r="DX192" s="288">
        <v>18283.13</v>
      </c>
      <c r="DY192" s="280">
        <f t="shared" si="480"/>
        <v>114510.13</v>
      </c>
      <c r="DZ192" s="281">
        <f t="shared" si="370"/>
        <v>114510.13</v>
      </c>
      <c r="EA192" s="281">
        <f t="shared" si="398"/>
        <v>458040.52</v>
      </c>
      <c r="EB192" s="278" t="str">
        <f t="shared" si="371"/>
        <v>CUMPLE</v>
      </c>
      <c r="EC192" s="278" t="s">
        <v>829</v>
      </c>
      <c r="ED192" s="278" t="s">
        <v>743</v>
      </c>
      <c r="EE192" s="86" t="s">
        <v>953</v>
      </c>
      <c r="EF192" s="86">
        <v>0</v>
      </c>
      <c r="EG192" s="279">
        <v>0</v>
      </c>
      <c r="EH192" s="86">
        <f t="shared" si="481"/>
        <v>0</v>
      </c>
      <c r="EI192" s="277">
        <f t="shared" si="372"/>
        <v>0</v>
      </c>
      <c r="EJ192" s="277">
        <f t="shared" si="400"/>
        <v>0</v>
      </c>
      <c r="EK192" s="278" t="str">
        <f t="shared" si="373"/>
        <v>NO OFERTADO</v>
      </c>
      <c r="EL192" s="278" t="s">
        <v>978</v>
      </c>
      <c r="EM192" s="278" t="s">
        <v>743</v>
      </c>
      <c r="EN192" s="86"/>
      <c r="EO192" s="86"/>
      <c r="EP192" s="276"/>
      <c r="EQ192" s="86">
        <v>0</v>
      </c>
      <c r="ER192" s="277">
        <f t="shared" si="374"/>
        <v>0</v>
      </c>
      <c r="ES192" s="277">
        <f t="shared" si="375"/>
        <v>0</v>
      </c>
      <c r="ET192" s="278" t="str">
        <f t="shared" si="376"/>
        <v>NO OFERTADO</v>
      </c>
      <c r="EU192" s="278"/>
      <c r="EV192" s="278" t="s">
        <v>743</v>
      </c>
      <c r="EW192" s="86">
        <v>0</v>
      </c>
      <c r="EX192" s="86">
        <v>0</v>
      </c>
      <c r="EY192" s="276">
        <v>0</v>
      </c>
      <c r="EZ192" s="86">
        <v>0</v>
      </c>
      <c r="FA192" s="277">
        <f t="shared" si="377"/>
        <v>0</v>
      </c>
      <c r="FB192" s="277">
        <f t="shared" si="378"/>
        <v>0</v>
      </c>
      <c r="FC192" s="278" t="str">
        <f t="shared" si="379"/>
        <v>NO OFERTADO</v>
      </c>
      <c r="FD192" s="278"/>
      <c r="FE192" s="278" t="s">
        <v>743</v>
      </c>
      <c r="FF192" s="86">
        <v>0</v>
      </c>
      <c r="FG192" s="86"/>
      <c r="FH192" s="279">
        <v>0</v>
      </c>
      <c r="FI192" s="86">
        <v>0</v>
      </c>
      <c r="FJ192" s="277">
        <f t="shared" si="380"/>
        <v>0</v>
      </c>
      <c r="FK192" s="277">
        <f t="shared" si="399"/>
        <v>0</v>
      </c>
      <c r="FL192" s="278" t="str">
        <f t="shared" si="381"/>
        <v>NO OFERTADO</v>
      </c>
      <c r="FM192" s="278"/>
      <c r="FN192" s="278" t="s">
        <v>743</v>
      </c>
      <c r="FO192" s="86" t="s">
        <v>44</v>
      </c>
      <c r="FP192" s="86">
        <v>23500</v>
      </c>
      <c r="FQ192" s="279">
        <v>4465</v>
      </c>
      <c r="FR192" s="86">
        <f t="shared" si="482"/>
        <v>27965</v>
      </c>
      <c r="FS192" s="277">
        <f t="shared" si="382"/>
        <v>27965</v>
      </c>
      <c r="FT192" s="277">
        <f t="shared" si="383"/>
        <v>111860</v>
      </c>
      <c r="FU192" s="278" t="str">
        <f t="shared" si="384"/>
        <v>CUMPLE</v>
      </c>
      <c r="FV192" s="278" t="s">
        <v>829</v>
      </c>
      <c r="FW192" s="278" t="s">
        <v>743</v>
      </c>
      <c r="FX192" s="86"/>
      <c r="FY192" s="86"/>
      <c r="FZ192" s="279"/>
      <c r="GA192" s="86"/>
      <c r="GB192" s="277">
        <f t="shared" si="385"/>
        <v>0</v>
      </c>
      <c r="GC192" s="277">
        <f t="shared" si="386"/>
        <v>0</v>
      </c>
      <c r="GD192" s="278" t="str">
        <f t="shared" si="387"/>
        <v>NO OFERTADO</v>
      </c>
      <c r="GE192" s="278"/>
      <c r="GF192" s="278" t="s">
        <v>743</v>
      </c>
      <c r="GG192" s="25"/>
    </row>
    <row r="193" spans="1:189" s="19" customFormat="1" ht="25.5" x14ac:dyDescent="0.2">
      <c r="A193" s="290">
        <v>184</v>
      </c>
      <c r="B193" s="78" t="s">
        <v>231</v>
      </c>
      <c r="C193" s="77" t="s">
        <v>563</v>
      </c>
      <c r="D193" s="123">
        <v>1</v>
      </c>
      <c r="E193" s="309" t="s">
        <v>32</v>
      </c>
      <c r="F193" s="316">
        <v>107992.5</v>
      </c>
      <c r="G193" s="123">
        <v>4</v>
      </c>
      <c r="H193" s="86">
        <f t="shared" si="388"/>
        <v>431970</v>
      </c>
      <c r="I193" s="86"/>
      <c r="J193" s="86"/>
      <c r="K193" s="279">
        <f t="shared" si="473"/>
        <v>0</v>
      </c>
      <c r="L193" s="86">
        <f t="shared" si="389"/>
        <v>0</v>
      </c>
      <c r="M193" s="277">
        <f t="shared" si="341"/>
        <v>0</v>
      </c>
      <c r="N193" s="277">
        <f t="shared" si="390"/>
        <v>0</v>
      </c>
      <c r="O193" s="278" t="str">
        <f t="shared" si="342"/>
        <v>NO OFERTADO</v>
      </c>
      <c r="P193" s="278"/>
      <c r="Q193" s="278" t="s">
        <v>743</v>
      </c>
      <c r="R193" s="278"/>
      <c r="S193" s="86"/>
      <c r="T193" s="279"/>
      <c r="U193" s="86"/>
      <c r="V193" s="277">
        <f t="shared" si="343"/>
        <v>0</v>
      </c>
      <c r="W193" s="277">
        <f t="shared" si="391"/>
        <v>0</v>
      </c>
      <c r="X193" s="278" t="str">
        <f t="shared" si="344"/>
        <v>NO OFERTADO</v>
      </c>
      <c r="Y193" s="278">
        <v>0</v>
      </c>
      <c r="Z193" s="314" t="s">
        <v>743</v>
      </c>
      <c r="AA193" s="311"/>
      <c r="AB193" s="86"/>
      <c r="AC193" s="276"/>
      <c r="AD193" s="86">
        <f t="shared" si="401"/>
        <v>0</v>
      </c>
      <c r="AE193" s="277">
        <f t="shared" si="452"/>
        <v>0</v>
      </c>
      <c r="AF193" s="277">
        <f t="shared" si="345"/>
        <v>0</v>
      </c>
      <c r="AG193" s="278" t="str">
        <f t="shared" si="346"/>
        <v>NO OFERTADO</v>
      </c>
      <c r="AH193" s="278"/>
      <c r="AI193" s="278" t="s">
        <v>743</v>
      </c>
      <c r="AJ193" s="86"/>
      <c r="AK193" s="86"/>
      <c r="AL193" s="279"/>
      <c r="AM193" s="86">
        <f t="shared" si="392"/>
        <v>0</v>
      </c>
      <c r="AN193" s="277">
        <f t="shared" si="347"/>
        <v>0</v>
      </c>
      <c r="AO193" s="277">
        <f t="shared" si="348"/>
        <v>0</v>
      </c>
      <c r="AP193" s="278" t="str">
        <f t="shared" si="349"/>
        <v>NO OFERTADO</v>
      </c>
      <c r="AQ193" s="278"/>
      <c r="AR193" s="278" t="s">
        <v>743</v>
      </c>
      <c r="AS193" s="86"/>
      <c r="AT193" s="86"/>
      <c r="AU193" s="276"/>
      <c r="AV193" s="86">
        <f t="shared" si="474"/>
        <v>0</v>
      </c>
      <c r="AW193" s="277">
        <f t="shared" si="350"/>
        <v>0</v>
      </c>
      <c r="AX193" s="277">
        <f t="shared" si="402"/>
        <v>0</v>
      </c>
      <c r="AY193" s="278" t="str">
        <f t="shared" si="351"/>
        <v>NO OFERTADO</v>
      </c>
      <c r="AZ193" s="278"/>
      <c r="BA193" s="278" t="s">
        <v>743</v>
      </c>
      <c r="BB193" s="86"/>
      <c r="BC193" s="86"/>
      <c r="BD193" s="279"/>
      <c r="BE193" s="86">
        <f t="shared" si="393"/>
        <v>0</v>
      </c>
      <c r="BF193" s="277">
        <f t="shared" si="352"/>
        <v>0</v>
      </c>
      <c r="BG193" s="277">
        <f t="shared" si="394"/>
        <v>0</v>
      </c>
      <c r="BH193" s="278" t="str">
        <f t="shared" si="353"/>
        <v>NO OFERTADO</v>
      </c>
      <c r="BI193" s="278">
        <v>0</v>
      </c>
      <c r="BJ193" s="278" t="s">
        <v>743</v>
      </c>
      <c r="BK193" s="86"/>
      <c r="BL193" s="86"/>
      <c r="BM193" s="276"/>
      <c r="BN193" s="280">
        <f t="shared" si="475"/>
        <v>0</v>
      </c>
      <c r="BO193" s="281">
        <f t="shared" si="354"/>
        <v>0</v>
      </c>
      <c r="BP193" s="281">
        <f t="shared" si="355"/>
        <v>0</v>
      </c>
      <c r="BQ193" s="278" t="str">
        <f t="shared" si="331"/>
        <v>NO OFERTADO</v>
      </c>
      <c r="BR193" s="278">
        <f>VLOOKUP(B193,'[1]ANEXO TECNICO'!$B$3:$P$334,15,0)</f>
        <v>0</v>
      </c>
      <c r="BS193" s="278" t="s">
        <v>743</v>
      </c>
      <c r="BT193" s="280"/>
      <c r="BU193" s="280"/>
      <c r="BV193" s="282"/>
      <c r="BW193" s="280"/>
      <c r="BX193" s="277">
        <v>0</v>
      </c>
      <c r="BY193" s="277">
        <f t="shared" si="356"/>
        <v>0</v>
      </c>
      <c r="BZ193" s="278" t="str">
        <f t="shared" si="357"/>
        <v>NO OFERTADO</v>
      </c>
      <c r="CA193" s="278"/>
      <c r="CB193" s="278" t="s">
        <v>743</v>
      </c>
      <c r="CC193" s="283"/>
      <c r="CD193" s="283"/>
      <c r="CE193" s="276"/>
      <c r="CF193" s="86">
        <f t="shared" si="476"/>
        <v>0</v>
      </c>
      <c r="CG193" s="277">
        <f t="shared" si="395"/>
        <v>0</v>
      </c>
      <c r="CH193" s="277">
        <f t="shared" si="358"/>
        <v>0</v>
      </c>
      <c r="CI193" s="278" t="str">
        <f t="shared" si="359"/>
        <v>NO OFERTADO</v>
      </c>
      <c r="CJ193" s="278"/>
      <c r="CK193" s="278" t="s">
        <v>743</v>
      </c>
      <c r="CL193" s="86"/>
      <c r="CM193" s="86"/>
      <c r="CN193" s="276"/>
      <c r="CO193" s="86">
        <f t="shared" si="477"/>
        <v>0</v>
      </c>
      <c r="CP193" s="277">
        <f t="shared" si="360"/>
        <v>0</v>
      </c>
      <c r="CQ193" s="277">
        <f t="shared" si="361"/>
        <v>0</v>
      </c>
      <c r="CR193" s="278" t="str">
        <f t="shared" si="362"/>
        <v>NO OFERTADO</v>
      </c>
      <c r="CS193" s="278"/>
      <c r="CT193" s="278" t="s">
        <v>743</v>
      </c>
      <c r="CU193" s="86"/>
      <c r="CV193" s="280"/>
      <c r="CW193" s="282"/>
      <c r="CX193" s="280">
        <f t="shared" si="478"/>
        <v>0</v>
      </c>
      <c r="CY193" s="281">
        <f t="shared" si="363"/>
        <v>0</v>
      </c>
      <c r="CZ193" s="281">
        <f t="shared" si="364"/>
        <v>0</v>
      </c>
      <c r="DA193" s="278" t="str">
        <f t="shared" si="365"/>
        <v>NO OFERTADO</v>
      </c>
      <c r="DB193" s="278"/>
      <c r="DC193" s="278" t="s">
        <v>743</v>
      </c>
      <c r="DD193" s="86"/>
      <c r="DE193" s="86"/>
      <c r="DF193" s="276"/>
      <c r="DG193" s="86">
        <f t="shared" si="479"/>
        <v>0</v>
      </c>
      <c r="DH193" s="277">
        <f t="shared" si="366"/>
        <v>0</v>
      </c>
      <c r="DI193" s="277">
        <f t="shared" si="396"/>
        <v>0</v>
      </c>
      <c r="DJ193" s="278" t="str">
        <f t="shared" si="397"/>
        <v>NO OFERTADO</v>
      </c>
      <c r="DK193" s="278"/>
      <c r="DL193" s="278" t="s">
        <v>743</v>
      </c>
      <c r="DM193" s="86" t="s">
        <v>44</v>
      </c>
      <c r="DN193" s="86">
        <v>92800</v>
      </c>
      <c r="DO193" s="279">
        <v>17632</v>
      </c>
      <c r="DP193" s="86">
        <v>110432</v>
      </c>
      <c r="DQ193" s="277">
        <f t="shared" si="367"/>
        <v>110432</v>
      </c>
      <c r="DR193" s="277">
        <f t="shared" si="368"/>
        <v>441728</v>
      </c>
      <c r="DS193" s="278" t="str">
        <f t="shared" si="369"/>
        <v>CUMPLE</v>
      </c>
      <c r="DT193" s="278" t="str">
        <f>VLOOKUP(B193,'[3]ANEXO TECNICO'!$B$3:$P$334,15,0)</f>
        <v>CUMPLE</v>
      </c>
      <c r="DU193" s="278" t="s">
        <v>822</v>
      </c>
      <c r="DV193" s="86"/>
      <c r="DW193" s="86"/>
      <c r="DX193" s="279"/>
      <c r="DY193" s="86">
        <f t="shared" si="480"/>
        <v>0</v>
      </c>
      <c r="DZ193" s="277">
        <f t="shared" si="370"/>
        <v>0</v>
      </c>
      <c r="EA193" s="277">
        <f t="shared" si="398"/>
        <v>0</v>
      </c>
      <c r="EB193" s="278" t="str">
        <f t="shared" si="371"/>
        <v>NO OFERTADO</v>
      </c>
      <c r="EC193" s="278"/>
      <c r="ED193" s="278" t="s">
        <v>743</v>
      </c>
      <c r="EE193" s="86" t="s">
        <v>953</v>
      </c>
      <c r="EF193" s="86">
        <v>0</v>
      </c>
      <c r="EG193" s="279">
        <v>0</v>
      </c>
      <c r="EH193" s="86">
        <f t="shared" si="481"/>
        <v>0</v>
      </c>
      <c r="EI193" s="277">
        <f t="shared" si="372"/>
        <v>0</v>
      </c>
      <c r="EJ193" s="277">
        <f t="shared" si="400"/>
        <v>0</v>
      </c>
      <c r="EK193" s="278" t="str">
        <f t="shared" si="373"/>
        <v>NO OFERTADO</v>
      </c>
      <c r="EL193" s="278" t="s">
        <v>978</v>
      </c>
      <c r="EM193" s="278" t="s">
        <v>743</v>
      </c>
      <c r="EN193" s="86"/>
      <c r="EO193" s="86"/>
      <c r="EP193" s="276"/>
      <c r="EQ193" s="86">
        <v>0</v>
      </c>
      <c r="ER193" s="277">
        <f t="shared" si="374"/>
        <v>0</v>
      </c>
      <c r="ES193" s="277">
        <f t="shared" si="375"/>
        <v>0</v>
      </c>
      <c r="ET193" s="278" t="str">
        <f t="shared" si="376"/>
        <v>NO OFERTADO</v>
      </c>
      <c r="EU193" s="278"/>
      <c r="EV193" s="278" t="s">
        <v>743</v>
      </c>
      <c r="EW193" s="86">
        <v>0</v>
      </c>
      <c r="EX193" s="86">
        <v>0</v>
      </c>
      <c r="EY193" s="276">
        <v>0</v>
      </c>
      <c r="EZ193" s="86">
        <v>0</v>
      </c>
      <c r="FA193" s="277">
        <f t="shared" si="377"/>
        <v>0</v>
      </c>
      <c r="FB193" s="277">
        <f t="shared" si="378"/>
        <v>0</v>
      </c>
      <c r="FC193" s="278" t="str">
        <f t="shared" si="379"/>
        <v>NO OFERTADO</v>
      </c>
      <c r="FD193" s="278"/>
      <c r="FE193" s="278" t="s">
        <v>743</v>
      </c>
      <c r="FF193" s="86">
        <v>0</v>
      </c>
      <c r="FG193" s="86"/>
      <c r="FH193" s="279">
        <v>0</v>
      </c>
      <c r="FI193" s="86">
        <v>0</v>
      </c>
      <c r="FJ193" s="277">
        <f t="shared" si="380"/>
        <v>0</v>
      </c>
      <c r="FK193" s="277">
        <f t="shared" si="399"/>
        <v>0</v>
      </c>
      <c r="FL193" s="278" t="str">
        <f t="shared" si="381"/>
        <v>NO OFERTADO</v>
      </c>
      <c r="FM193" s="278"/>
      <c r="FN193" s="278" t="s">
        <v>743</v>
      </c>
      <c r="FO193" s="86" t="s">
        <v>44</v>
      </c>
      <c r="FP193" s="86">
        <v>23500</v>
      </c>
      <c r="FQ193" s="279">
        <v>4465</v>
      </c>
      <c r="FR193" s="86">
        <f t="shared" si="482"/>
        <v>27965</v>
      </c>
      <c r="FS193" s="277">
        <f t="shared" si="382"/>
        <v>27965</v>
      </c>
      <c r="FT193" s="277">
        <f t="shared" si="383"/>
        <v>111860</v>
      </c>
      <c r="FU193" s="278" t="str">
        <f t="shared" si="384"/>
        <v>CUMPLE</v>
      </c>
      <c r="FV193" s="278" t="s">
        <v>829</v>
      </c>
      <c r="FW193" s="278" t="s">
        <v>743</v>
      </c>
      <c r="FX193" s="86"/>
      <c r="FY193" s="86"/>
      <c r="FZ193" s="279"/>
      <c r="GA193" s="86"/>
      <c r="GB193" s="277">
        <f t="shared" si="385"/>
        <v>0</v>
      </c>
      <c r="GC193" s="277">
        <f t="shared" si="386"/>
        <v>0</v>
      </c>
      <c r="GD193" s="278" t="str">
        <f t="shared" si="387"/>
        <v>NO OFERTADO</v>
      </c>
      <c r="GE193" s="278"/>
      <c r="GF193" s="278" t="s">
        <v>743</v>
      </c>
      <c r="GG193" s="25"/>
    </row>
    <row r="194" spans="1:189" s="19" customFormat="1" ht="25.5" x14ac:dyDescent="0.2">
      <c r="A194" s="290">
        <v>185</v>
      </c>
      <c r="B194" s="78" t="s">
        <v>232</v>
      </c>
      <c r="C194" s="77" t="s">
        <v>564</v>
      </c>
      <c r="D194" s="123">
        <v>1</v>
      </c>
      <c r="E194" s="309" t="s">
        <v>32</v>
      </c>
      <c r="F194" s="315">
        <v>115311</v>
      </c>
      <c r="G194" s="123">
        <v>15</v>
      </c>
      <c r="H194" s="86">
        <f t="shared" si="388"/>
        <v>1729665</v>
      </c>
      <c r="I194" s="86"/>
      <c r="J194" s="86"/>
      <c r="K194" s="279">
        <f t="shared" si="473"/>
        <v>0</v>
      </c>
      <c r="L194" s="86">
        <f t="shared" si="389"/>
        <v>0</v>
      </c>
      <c r="M194" s="277">
        <f t="shared" si="341"/>
        <v>0</v>
      </c>
      <c r="N194" s="277">
        <f t="shared" si="390"/>
        <v>0</v>
      </c>
      <c r="O194" s="278" t="str">
        <f t="shared" si="342"/>
        <v>NO OFERTADO</v>
      </c>
      <c r="P194" s="278"/>
      <c r="Q194" s="278" t="s">
        <v>743</v>
      </c>
      <c r="R194" s="278"/>
      <c r="S194" s="86"/>
      <c r="T194" s="279"/>
      <c r="U194" s="86"/>
      <c r="V194" s="277">
        <f t="shared" si="343"/>
        <v>0</v>
      </c>
      <c r="W194" s="277">
        <f t="shared" si="391"/>
        <v>0</v>
      </c>
      <c r="X194" s="278" t="str">
        <f t="shared" si="344"/>
        <v>NO OFERTADO</v>
      </c>
      <c r="Y194" s="278">
        <v>0</v>
      </c>
      <c r="Z194" s="314" t="s">
        <v>743</v>
      </c>
      <c r="AA194" s="311"/>
      <c r="AB194" s="86"/>
      <c r="AC194" s="276"/>
      <c r="AD194" s="86">
        <f t="shared" si="401"/>
        <v>0</v>
      </c>
      <c r="AE194" s="277">
        <f t="shared" si="452"/>
        <v>0</v>
      </c>
      <c r="AF194" s="277">
        <f t="shared" si="345"/>
        <v>0</v>
      </c>
      <c r="AG194" s="278" t="str">
        <f t="shared" si="346"/>
        <v>NO OFERTADO</v>
      </c>
      <c r="AH194" s="278"/>
      <c r="AI194" s="278" t="s">
        <v>743</v>
      </c>
      <c r="AJ194" s="86"/>
      <c r="AK194" s="86"/>
      <c r="AL194" s="279"/>
      <c r="AM194" s="86">
        <f t="shared" si="392"/>
        <v>0</v>
      </c>
      <c r="AN194" s="277">
        <f t="shared" si="347"/>
        <v>0</v>
      </c>
      <c r="AO194" s="277">
        <f t="shared" si="348"/>
        <v>0</v>
      </c>
      <c r="AP194" s="278" t="str">
        <f t="shared" si="349"/>
        <v>NO OFERTADO</v>
      </c>
      <c r="AQ194" s="278"/>
      <c r="AR194" s="278" t="s">
        <v>743</v>
      </c>
      <c r="AS194" s="86"/>
      <c r="AT194" s="86"/>
      <c r="AU194" s="276"/>
      <c r="AV194" s="86">
        <f>+AT194+AU194</f>
        <v>0</v>
      </c>
      <c r="AW194" s="277">
        <f t="shared" si="350"/>
        <v>0</v>
      </c>
      <c r="AX194" s="277">
        <f t="shared" si="402"/>
        <v>0</v>
      </c>
      <c r="AY194" s="278" t="str">
        <f t="shared" si="351"/>
        <v>NO OFERTADO</v>
      </c>
      <c r="AZ194" s="278"/>
      <c r="BA194" s="278" t="s">
        <v>743</v>
      </c>
      <c r="BB194" s="86"/>
      <c r="BC194" s="86"/>
      <c r="BD194" s="279"/>
      <c r="BE194" s="86">
        <f t="shared" si="393"/>
        <v>0</v>
      </c>
      <c r="BF194" s="277">
        <f t="shared" si="352"/>
        <v>0</v>
      </c>
      <c r="BG194" s="277">
        <f t="shared" si="394"/>
        <v>0</v>
      </c>
      <c r="BH194" s="278" t="str">
        <f t="shared" si="353"/>
        <v>NO OFERTADO</v>
      </c>
      <c r="BI194" s="278">
        <v>0</v>
      </c>
      <c r="BJ194" s="278" t="s">
        <v>743</v>
      </c>
      <c r="BK194" s="86"/>
      <c r="BL194" s="86"/>
      <c r="BM194" s="276"/>
      <c r="BN194" s="280">
        <f>+BL194+BM194</f>
        <v>0</v>
      </c>
      <c r="BO194" s="281">
        <f t="shared" si="354"/>
        <v>0</v>
      </c>
      <c r="BP194" s="281">
        <f t="shared" si="355"/>
        <v>0</v>
      </c>
      <c r="BQ194" s="278" t="str">
        <f t="shared" si="331"/>
        <v>NO OFERTADO</v>
      </c>
      <c r="BR194" s="278">
        <f>VLOOKUP(B194,'[1]ANEXO TECNICO'!$B$3:$P$334,15,0)</f>
        <v>0</v>
      </c>
      <c r="BS194" s="278" t="s">
        <v>743</v>
      </c>
      <c r="BT194" s="280"/>
      <c r="BU194" s="280"/>
      <c r="BV194" s="282"/>
      <c r="BW194" s="280"/>
      <c r="BX194" s="277">
        <v>0</v>
      </c>
      <c r="BY194" s="277">
        <f t="shared" si="356"/>
        <v>0</v>
      </c>
      <c r="BZ194" s="278" t="str">
        <f t="shared" si="357"/>
        <v>NO OFERTADO</v>
      </c>
      <c r="CA194" s="278"/>
      <c r="CB194" s="278" t="s">
        <v>743</v>
      </c>
      <c r="CC194" s="283"/>
      <c r="CD194" s="283"/>
      <c r="CE194" s="276">
        <f>+CD194*0.19</f>
        <v>0</v>
      </c>
      <c r="CF194" s="86">
        <f>+CD194+CE194</f>
        <v>0</v>
      </c>
      <c r="CG194" s="277">
        <f t="shared" si="395"/>
        <v>0</v>
      </c>
      <c r="CH194" s="277">
        <f t="shared" si="358"/>
        <v>0</v>
      </c>
      <c r="CI194" s="278" t="str">
        <f t="shared" si="359"/>
        <v>NO OFERTADO</v>
      </c>
      <c r="CJ194" s="278"/>
      <c r="CK194" s="278" t="s">
        <v>743</v>
      </c>
      <c r="CL194" s="86"/>
      <c r="CM194" s="86"/>
      <c r="CN194" s="276"/>
      <c r="CO194" s="86">
        <f>+CM194+CN194</f>
        <v>0</v>
      </c>
      <c r="CP194" s="277">
        <f t="shared" si="360"/>
        <v>0</v>
      </c>
      <c r="CQ194" s="277">
        <f t="shared" si="361"/>
        <v>0</v>
      </c>
      <c r="CR194" s="278" t="str">
        <f t="shared" si="362"/>
        <v>NO OFERTADO</v>
      </c>
      <c r="CS194" s="278"/>
      <c r="CT194" s="278" t="s">
        <v>743</v>
      </c>
      <c r="CU194" s="86"/>
      <c r="CV194" s="280"/>
      <c r="CW194" s="282">
        <f>+CV194*0.19</f>
        <v>0</v>
      </c>
      <c r="CX194" s="280">
        <f>+CV194+CW194</f>
        <v>0</v>
      </c>
      <c r="CY194" s="281">
        <f t="shared" si="363"/>
        <v>0</v>
      </c>
      <c r="CZ194" s="281">
        <f t="shared" si="364"/>
        <v>0</v>
      </c>
      <c r="DA194" s="278" t="str">
        <f t="shared" si="365"/>
        <v>NO OFERTADO</v>
      </c>
      <c r="DB194" s="278"/>
      <c r="DC194" s="278" t="s">
        <v>743</v>
      </c>
      <c r="DD194" s="86"/>
      <c r="DE194" s="86"/>
      <c r="DF194" s="276"/>
      <c r="DG194" s="86">
        <f>+DE194+DF194</f>
        <v>0</v>
      </c>
      <c r="DH194" s="277">
        <f t="shared" si="366"/>
        <v>0</v>
      </c>
      <c r="DI194" s="277">
        <f t="shared" si="396"/>
        <v>0</v>
      </c>
      <c r="DJ194" s="278" t="str">
        <f t="shared" si="397"/>
        <v>NO OFERTADO</v>
      </c>
      <c r="DK194" s="278"/>
      <c r="DL194" s="278" t="s">
        <v>743</v>
      </c>
      <c r="DM194" s="86" t="s">
        <v>44</v>
      </c>
      <c r="DN194" s="86">
        <v>90700</v>
      </c>
      <c r="DO194" s="279">
        <v>17233</v>
      </c>
      <c r="DP194" s="86">
        <v>107933</v>
      </c>
      <c r="DQ194" s="277">
        <f t="shared" si="367"/>
        <v>107933</v>
      </c>
      <c r="DR194" s="277">
        <f t="shared" si="368"/>
        <v>1618995</v>
      </c>
      <c r="DS194" s="278" t="str">
        <f t="shared" si="369"/>
        <v>CUMPLE</v>
      </c>
      <c r="DT194" s="278" t="str">
        <f>VLOOKUP(B194,'[3]ANEXO TECNICO'!$B$3:$P$334,15,0)</f>
        <v>CUMPLE</v>
      </c>
      <c r="DU194" s="278" t="s">
        <v>822</v>
      </c>
      <c r="DV194" s="86" t="s">
        <v>44</v>
      </c>
      <c r="DW194" s="280">
        <v>124814</v>
      </c>
      <c r="DX194" s="288">
        <v>23714.66</v>
      </c>
      <c r="DY194" s="280">
        <f>+DW194+DX194</f>
        <v>148528.66</v>
      </c>
      <c r="DZ194" s="281">
        <f t="shared" si="370"/>
        <v>148528.66</v>
      </c>
      <c r="EA194" s="281">
        <f t="shared" si="398"/>
        <v>2227929.9</v>
      </c>
      <c r="EB194" s="278" t="str">
        <f t="shared" si="371"/>
        <v>NO CUMPLE</v>
      </c>
      <c r="EC194" s="278" t="s">
        <v>829</v>
      </c>
      <c r="ED194" s="278" t="s">
        <v>743</v>
      </c>
      <c r="EE194" s="86" t="s">
        <v>953</v>
      </c>
      <c r="EF194" s="86">
        <v>0</v>
      </c>
      <c r="EG194" s="279">
        <v>0</v>
      </c>
      <c r="EH194" s="86">
        <f>+EF194+EG194</f>
        <v>0</v>
      </c>
      <c r="EI194" s="277">
        <f t="shared" si="372"/>
        <v>0</v>
      </c>
      <c r="EJ194" s="277">
        <f t="shared" si="400"/>
        <v>0</v>
      </c>
      <c r="EK194" s="278" t="str">
        <f t="shared" si="373"/>
        <v>NO OFERTADO</v>
      </c>
      <c r="EL194" s="278" t="s">
        <v>978</v>
      </c>
      <c r="EM194" s="278" t="s">
        <v>743</v>
      </c>
      <c r="EN194" s="86"/>
      <c r="EO194" s="86"/>
      <c r="EP194" s="276"/>
      <c r="EQ194" s="86">
        <v>0</v>
      </c>
      <c r="ER194" s="277">
        <f t="shared" si="374"/>
        <v>0</v>
      </c>
      <c r="ES194" s="277">
        <f t="shared" si="375"/>
        <v>0</v>
      </c>
      <c r="ET194" s="278" t="str">
        <f t="shared" si="376"/>
        <v>NO OFERTADO</v>
      </c>
      <c r="EU194" s="278"/>
      <c r="EV194" s="278" t="s">
        <v>743</v>
      </c>
      <c r="EW194" s="86">
        <v>0</v>
      </c>
      <c r="EX194" s="86">
        <v>0</v>
      </c>
      <c r="EY194" s="276">
        <v>0</v>
      </c>
      <c r="EZ194" s="86">
        <v>0</v>
      </c>
      <c r="FA194" s="277">
        <f t="shared" si="377"/>
        <v>0</v>
      </c>
      <c r="FB194" s="277">
        <f t="shared" si="378"/>
        <v>0</v>
      </c>
      <c r="FC194" s="278" t="str">
        <f t="shared" si="379"/>
        <v>NO OFERTADO</v>
      </c>
      <c r="FD194" s="278"/>
      <c r="FE194" s="278" t="s">
        <v>743</v>
      </c>
      <c r="FF194" s="86">
        <v>0</v>
      </c>
      <c r="FG194" s="86"/>
      <c r="FH194" s="279">
        <v>0</v>
      </c>
      <c r="FI194" s="86">
        <v>0</v>
      </c>
      <c r="FJ194" s="277">
        <f t="shared" si="380"/>
        <v>0</v>
      </c>
      <c r="FK194" s="277">
        <f t="shared" si="399"/>
        <v>0</v>
      </c>
      <c r="FL194" s="278" t="str">
        <f t="shared" si="381"/>
        <v>NO OFERTADO</v>
      </c>
      <c r="FM194" s="278"/>
      <c r="FN194" s="278" t="s">
        <v>743</v>
      </c>
      <c r="FO194" s="86" t="s">
        <v>44</v>
      </c>
      <c r="FP194" s="86">
        <v>27500</v>
      </c>
      <c r="FQ194" s="279">
        <v>5225</v>
      </c>
      <c r="FR194" s="86">
        <f>+FP194+FQ194</f>
        <v>32725</v>
      </c>
      <c r="FS194" s="277">
        <f t="shared" si="382"/>
        <v>32725</v>
      </c>
      <c r="FT194" s="277">
        <f t="shared" si="383"/>
        <v>490875</v>
      </c>
      <c r="FU194" s="278" t="str">
        <f t="shared" si="384"/>
        <v>CUMPLE</v>
      </c>
      <c r="FV194" s="278" t="s">
        <v>829</v>
      </c>
      <c r="FW194" s="278" t="s">
        <v>743</v>
      </c>
      <c r="FX194" s="86"/>
      <c r="FY194" s="86"/>
      <c r="FZ194" s="279"/>
      <c r="GA194" s="86"/>
      <c r="GB194" s="277">
        <f t="shared" si="385"/>
        <v>0</v>
      </c>
      <c r="GC194" s="277">
        <f t="shared" si="386"/>
        <v>0</v>
      </c>
      <c r="GD194" s="278" t="str">
        <f t="shared" si="387"/>
        <v>NO OFERTADO</v>
      </c>
      <c r="GE194" s="278"/>
      <c r="GF194" s="278" t="s">
        <v>743</v>
      </c>
      <c r="GG194" s="25"/>
    </row>
    <row r="195" spans="1:189" s="19" customFormat="1" x14ac:dyDescent="0.2">
      <c r="A195" s="290">
        <v>186</v>
      </c>
      <c r="B195" s="78" t="s">
        <v>233</v>
      </c>
      <c r="C195" s="77" t="s">
        <v>565</v>
      </c>
      <c r="D195" s="123">
        <v>1</v>
      </c>
      <c r="E195" s="309" t="s">
        <v>32</v>
      </c>
      <c r="F195" s="315">
        <v>107992.5</v>
      </c>
      <c r="G195" s="123">
        <v>1</v>
      </c>
      <c r="H195" s="86">
        <f t="shared" si="388"/>
        <v>107992.5</v>
      </c>
      <c r="I195" s="86"/>
      <c r="J195" s="86"/>
      <c r="K195" s="279">
        <f t="shared" si="473"/>
        <v>0</v>
      </c>
      <c r="L195" s="86">
        <f t="shared" si="389"/>
        <v>0</v>
      </c>
      <c r="M195" s="277">
        <f t="shared" si="341"/>
        <v>0</v>
      </c>
      <c r="N195" s="277">
        <f t="shared" si="390"/>
        <v>0</v>
      </c>
      <c r="O195" s="278" t="str">
        <f t="shared" si="342"/>
        <v>NO OFERTADO</v>
      </c>
      <c r="P195" s="278"/>
      <c r="Q195" s="278" t="s">
        <v>743</v>
      </c>
      <c r="R195" s="278"/>
      <c r="S195" s="284"/>
      <c r="T195" s="279"/>
      <c r="U195" s="86"/>
      <c r="V195" s="277">
        <f t="shared" si="343"/>
        <v>0</v>
      </c>
      <c r="W195" s="277">
        <f t="shared" si="391"/>
        <v>0</v>
      </c>
      <c r="X195" s="278" t="str">
        <f t="shared" si="344"/>
        <v>NO OFERTADO</v>
      </c>
      <c r="Y195" s="278">
        <v>0</v>
      </c>
      <c r="Z195" s="314" t="s">
        <v>743</v>
      </c>
      <c r="AA195" s="311"/>
      <c r="AB195" s="86"/>
      <c r="AC195" s="276"/>
      <c r="AD195" s="86">
        <f t="shared" si="401"/>
        <v>0</v>
      </c>
      <c r="AE195" s="277">
        <f t="shared" si="452"/>
        <v>0</v>
      </c>
      <c r="AF195" s="277">
        <f t="shared" si="345"/>
        <v>0</v>
      </c>
      <c r="AG195" s="278" t="str">
        <f t="shared" si="346"/>
        <v>NO OFERTADO</v>
      </c>
      <c r="AH195" s="278"/>
      <c r="AI195" s="278" t="s">
        <v>743</v>
      </c>
      <c r="AJ195" s="86"/>
      <c r="AK195" s="86"/>
      <c r="AL195" s="279"/>
      <c r="AM195" s="86">
        <f t="shared" si="392"/>
        <v>0</v>
      </c>
      <c r="AN195" s="277">
        <f t="shared" si="347"/>
        <v>0</v>
      </c>
      <c r="AO195" s="277">
        <f t="shared" si="348"/>
        <v>0</v>
      </c>
      <c r="AP195" s="278" t="str">
        <f t="shared" si="349"/>
        <v>NO OFERTADO</v>
      </c>
      <c r="AQ195" s="278"/>
      <c r="AR195" s="278" t="s">
        <v>743</v>
      </c>
      <c r="AS195" s="86"/>
      <c r="AT195" s="86"/>
      <c r="AU195" s="276"/>
      <c r="AV195" s="86">
        <f>+AT195+AU195</f>
        <v>0</v>
      </c>
      <c r="AW195" s="277">
        <f t="shared" si="350"/>
        <v>0</v>
      </c>
      <c r="AX195" s="277">
        <f t="shared" si="402"/>
        <v>0</v>
      </c>
      <c r="AY195" s="278" t="str">
        <f t="shared" si="351"/>
        <v>NO OFERTADO</v>
      </c>
      <c r="AZ195" s="278"/>
      <c r="BA195" s="278" t="s">
        <v>743</v>
      </c>
      <c r="BB195" s="86"/>
      <c r="BC195" s="86"/>
      <c r="BD195" s="279"/>
      <c r="BE195" s="86">
        <f t="shared" si="393"/>
        <v>0</v>
      </c>
      <c r="BF195" s="277">
        <f t="shared" si="352"/>
        <v>0</v>
      </c>
      <c r="BG195" s="277">
        <f t="shared" si="394"/>
        <v>0</v>
      </c>
      <c r="BH195" s="278" t="str">
        <f t="shared" si="353"/>
        <v>NO OFERTADO</v>
      </c>
      <c r="BI195" s="278">
        <v>0</v>
      </c>
      <c r="BJ195" s="278" t="s">
        <v>743</v>
      </c>
      <c r="BK195" s="86"/>
      <c r="BL195" s="86"/>
      <c r="BM195" s="276"/>
      <c r="BN195" s="280">
        <f>+BL195+BM195</f>
        <v>0</v>
      </c>
      <c r="BO195" s="281">
        <f t="shared" si="354"/>
        <v>0</v>
      </c>
      <c r="BP195" s="281">
        <f t="shared" si="355"/>
        <v>0</v>
      </c>
      <c r="BQ195" s="278" t="str">
        <f t="shared" si="331"/>
        <v>NO OFERTADO</v>
      </c>
      <c r="BR195" s="278">
        <f>VLOOKUP(B195,'[1]ANEXO TECNICO'!$B$3:$P$334,15,0)</f>
        <v>0</v>
      </c>
      <c r="BS195" s="278" t="s">
        <v>743</v>
      </c>
      <c r="BT195" s="280"/>
      <c r="BU195" s="280"/>
      <c r="BV195" s="282"/>
      <c r="BW195" s="280"/>
      <c r="BX195" s="277">
        <v>0</v>
      </c>
      <c r="BY195" s="277">
        <f t="shared" si="356"/>
        <v>0</v>
      </c>
      <c r="BZ195" s="278" t="str">
        <f t="shared" si="357"/>
        <v>NO OFERTADO</v>
      </c>
      <c r="CA195" s="278"/>
      <c r="CB195" s="278" t="s">
        <v>743</v>
      </c>
      <c r="CC195" s="283"/>
      <c r="CD195" s="283"/>
      <c r="CE195" s="276">
        <f>+CD195*0.19</f>
        <v>0</v>
      </c>
      <c r="CF195" s="86">
        <f>+CD195+CE195</f>
        <v>0</v>
      </c>
      <c r="CG195" s="277">
        <f t="shared" si="395"/>
        <v>0</v>
      </c>
      <c r="CH195" s="277">
        <f t="shared" si="358"/>
        <v>0</v>
      </c>
      <c r="CI195" s="278" t="str">
        <f t="shared" si="359"/>
        <v>NO OFERTADO</v>
      </c>
      <c r="CJ195" s="278"/>
      <c r="CK195" s="278" t="s">
        <v>743</v>
      </c>
      <c r="CL195" s="86"/>
      <c r="CM195" s="86"/>
      <c r="CN195" s="276"/>
      <c r="CO195" s="86">
        <f>+CM195+CN195</f>
        <v>0</v>
      </c>
      <c r="CP195" s="277">
        <f t="shared" si="360"/>
        <v>0</v>
      </c>
      <c r="CQ195" s="277">
        <f t="shared" si="361"/>
        <v>0</v>
      </c>
      <c r="CR195" s="278" t="str">
        <f t="shared" si="362"/>
        <v>NO OFERTADO</v>
      </c>
      <c r="CS195" s="278"/>
      <c r="CT195" s="278" t="s">
        <v>743</v>
      </c>
      <c r="CU195" s="86"/>
      <c r="CV195" s="280"/>
      <c r="CW195" s="282">
        <f>+CV195*0.19</f>
        <v>0</v>
      </c>
      <c r="CX195" s="280">
        <f>+CV195+CW195</f>
        <v>0</v>
      </c>
      <c r="CY195" s="281">
        <f t="shared" si="363"/>
        <v>0</v>
      </c>
      <c r="CZ195" s="281">
        <f t="shared" si="364"/>
        <v>0</v>
      </c>
      <c r="DA195" s="278" t="str">
        <f t="shared" si="365"/>
        <v>NO OFERTADO</v>
      </c>
      <c r="DB195" s="278"/>
      <c r="DC195" s="278" t="s">
        <v>743</v>
      </c>
      <c r="DD195" s="86"/>
      <c r="DE195" s="86"/>
      <c r="DF195" s="276"/>
      <c r="DG195" s="86">
        <f>+DE195+DF195</f>
        <v>0</v>
      </c>
      <c r="DH195" s="277">
        <f t="shared" si="366"/>
        <v>0</v>
      </c>
      <c r="DI195" s="277">
        <f t="shared" si="396"/>
        <v>0</v>
      </c>
      <c r="DJ195" s="278" t="str">
        <f t="shared" si="397"/>
        <v>NO OFERTADO</v>
      </c>
      <c r="DK195" s="278"/>
      <c r="DL195" s="278" t="s">
        <v>743</v>
      </c>
      <c r="DM195" s="86" t="s">
        <v>44</v>
      </c>
      <c r="DN195" s="86">
        <v>86800</v>
      </c>
      <c r="DO195" s="279">
        <v>16492</v>
      </c>
      <c r="DP195" s="86">
        <v>103292</v>
      </c>
      <c r="DQ195" s="277">
        <f t="shared" si="367"/>
        <v>103292</v>
      </c>
      <c r="DR195" s="277">
        <f t="shared" si="368"/>
        <v>103292</v>
      </c>
      <c r="DS195" s="278" t="str">
        <f t="shared" si="369"/>
        <v>CUMPLE</v>
      </c>
      <c r="DT195" s="278" t="str">
        <f>VLOOKUP(B195,'[3]ANEXO TECNICO'!$B$3:$P$334,15,0)</f>
        <v>CUMPLE</v>
      </c>
      <c r="DU195" s="278" t="s">
        <v>822</v>
      </c>
      <c r="DV195" s="86" t="s">
        <v>44</v>
      </c>
      <c r="DW195" s="280">
        <v>117234</v>
      </c>
      <c r="DX195" s="288">
        <v>22274.46</v>
      </c>
      <c r="DY195" s="280">
        <f>+DW195+DX195</f>
        <v>139508.46</v>
      </c>
      <c r="DZ195" s="281">
        <f t="shared" si="370"/>
        <v>139508.46</v>
      </c>
      <c r="EA195" s="281">
        <f t="shared" si="398"/>
        <v>139508.46</v>
      </c>
      <c r="EB195" s="278" t="str">
        <f t="shared" si="371"/>
        <v>NO CUMPLE</v>
      </c>
      <c r="EC195" s="278" t="s">
        <v>829</v>
      </c>
      <c r="ED195" s="278" t="s">
        <v>743</v>
      </c>
      <c r="EE195" s="86" t="s">
        <v>953</v>
      </c>
      <c r="EF195" s="86">
        <v>0</v>
      </c>
      <c r="EG195" s="279">
        <v>0</v>
      </c>
      <c r="EH195" s="86">
        <f>+EF195+EG195</f>
        <v>0</v>
      </c>
      <c r="EI195" s="277">
        <f t="shared" si="372"/>
        <v>0</v>
      </c>
      <c r="EJ195" s="277">
        <f t="shared" si="400"/>
        <v>0</v>
      </c>
      <c r="EK195" s="278" t="str">
        <f t="shared" si="373"/>
        <v>NO OFERTADO</v>
      </c>
      <c r="EL195" s="278" t="s">
        <v>978</v>
      </c>
      <c r="EM195" s="278" t="s">
        <v>743</v>
      </c>
      <c r="EN195" s="86"/>
      <c r="EO195" s="86"/>
      <c r="EP195" s="276"/>
      <c r="EQ195" s="86">
        <v>0</v>
      </c>
      <c r="ER195" s="277">
        <f t="shared" si="374"/>
        <v>0</v>
      </c>
      <c r="ES195" s="277">
        <f t="shared" si="375"/>
        <v>0</v>
      </c>
      <c r="ET195" s="278" t="str">
        <f t="shared" si="376"/>
        <v>NO OFERTADO</v>
      </c>
      <c r="EU195" s="278"/>
      <c r="EV195" s="278" t="s">
        <v>743</v>
      </c>
      <c r="EW195" s="86">
        <v>0</v>
      </c>
      <c r="EX195" s="86">
        <v>0</v>
      </c>
      <c r="EY195" s="276">
        <v>0</v>
      </c>
      <c r="EZ195" s="86">
        <v>0</v>
      </c>
      <c r="FA195" s="277">
        <f t="shared" si="377"/>
        <v>0</v>
      </c>
      <c r="FB195" s="277">
        <f t="shared" si="378"/>
        <v>0</v>
      </c>
      <c r="FC195" s="278" t="str">
        <f t="shared" si="379"/>
        <v>NO OFERTADO</v>
      </c>
      <c r="FD195" s="278"/>
      <c r="FE195" s="278" t="s">
        <v>743</v>
      </c>
      <c r="FF195" s="86">
        <v>0</v>
      </c>
      <c r="FG195" s="86"/>
      <c r="FH195" s="279">
        <v>0</v>
      </c>
      <c r="FI195" s="86">
        <v>0</v>
      </c>
      <c r="FJ195" s="277">
        <f t="shared" si="380"/>
        <v>0</v>
      </c>
      <c r="FK195" s="277">
        <f t="shared" si="399"/>
        <v>0</v>
      </c>
      <c r="FL195" s="278" t="str">
        <f t="shared" si="381"/>
        <v>NO OFERTADO</v>
      </c>
      <c r="FM195" s="278"/>
      <c r="FN195" s="278" t="s">
        <v>743</v>
      </c>
      <c r="FO195" s="86" t="s">
        <v>44</v>
      </c>
      <c r="FP195" s="86">
        <v>23800</v>
      </c>
      <c r="FQ195" s="279">
        <v>4522</v>
      </c>
      <c r="FR195" s="86">
        <f>+FP195+FQ195</f>
        <v>28322</v>
      </c>
      <c r="FS195" s="277">
        <f t="shared" si="382"/>
        <v>28322</v>
      </c>
      <c r="FT195" s="277">
        <f t="shared" si="383"/>
        <v>28322</v>
      </c>
      <c r="FU195" s="278" t="str">
        <f t="shared" si="384"/>
        <v>CUMPLE</v>
      </c>
      <c r="FV195" s="278" t="s">
        <v>829</v>
      </c>
      <c r="FW195" s="278" t="s">
        <v>743</v>
      </c>
      <c r="FX195" s="86"/>
      <c r="FY195" s="86"/>
      <c r="FZ195" s="279"/>
      <c r="GA195" s="86"/>
      <c r="GB195" s="277">
        <f t="shared" si="385"/>
        <v>0</v>
      </c>
      <c r="GC195" s="277">
        <f t="shared" si="386"/>
        <v>0</v>
      </c>
      <c r="GD195" s="278" t="str">
        <f t="shared" si="387"/>
        <v>NO OFERTADO</v>
      </c>
      <c r="GE195" s="278"/>
      <c r="GF195" s="278" t="s">
        <v>743</v>
      </c>
      <c r="GG195" s="25"/>
    </row>
    <row r="196" spans="1:189" s="19" customFormat="1" ht="63.75" x14ac:dyDescent="0.2">
      <c r="A196" s="290">
        <v>187</v>
      </c>
      <c r="B196" s="78" t="s">
        <v>234</v>
      </c>
      <c r="C196" s="77" t="s">
        <v>566</v>
      </c>
      <c r="D196" s="123">
        <v>1</v>
      </c>
      <c r="E196" s="309" t="s">
        <v>32</v>
      </c>
      <c r="F196" s="315">
        <v>211155.50399999999</v>
      </c>
      <c r="G196" s="123">
        <v>1</v>
      </c>
      <c r="H196" s="86">
        <f t="shared" si="388"/>
        <v>211155.50399999999</v>
      </c>
      <c r="I196" s="86"/>
      <c r="J196" s="86"/>
      <c r="K196" s="279">
        <f t="shared" si="473"/>
        <v>0</v>
      </c>
      <c r="L196" s="86">
        <f t="shared" si="389"/>
        <v>0</v>
      </c>
      <c r="M196" s="277">
        <f t="shared" si="341"/>
        <v>0</v>
      </c>
      <c r="N196" s="277">
        <f t="shared" si="390"/>
        <v>0</v>
      </c>
      <c r="O196" s="278" t="str">
        <f t="shared" si="342"/>
        <v>NO OFERTADO</v>
      </c>
      <c r="P196" s="278"/>
      <c r="Q196" s="278" t="s">
        <v>743</v>
      </c>
      <c r="R196" s="278"/>
      <c r="S196" s="284"/>
      <c r="T196" s="279"/>
      <c r="U196" s="86"/>
      <c r="V196" s="277">
        <f t="shared" si="343"/>
        <v>0</v>
      </c>
      <c r="W196" s="277">
        <f t="shared" si="391"/>
        <v>0</v>
      </c>
      <c r="X196" s="278" t="str">
        <f t="shared" si="344"/>
        <v>NO OFERTADO</v>
      </c>
      <c r="Y196" s="278">
        <v>0</v>
      </c>
      <c r="Z196" s="314" t="s">
        <v>743</v>
      </c>
      <c r="AA196" s="311"/>
      <c r="AB196" s="86"/>
      <c r="AC196" s="276"/>
      <c r="AD196" s="86">
        <f t="shared" si="401"/>
        <v>0</v>
      </c>
      <c r="AE196" s="277">
        <f t="shared" si="452"/>
        <v>0</v>
      </c>
      <c r="AF196" s="277">
        <f t="shared" si="345"/>
        <v>0</v>
      </c>
      <c r="AG196" s="278" t="str">
        <f t="shared" si="346"/>
        <v>NO OFERTADO</v>
      </c>
      <c r="AH196" s="278"/>
      <c r="AI196" s="278" t="s">
        <v>743</v>
      </c>
      <c r="AJ196" s="86"/>
      <c r="AK196" s="86"/>
      <c r="AL196" s="279"/>
      <c r="AM196" s="86">
        <f t="shared" si="392"/>
        <v>0</v>
      </c>
      <c r="AN196" s="277">
        <f t="shared" si="347"/>
        <v>0</v>
      </c>
      <c r="AO196" s="277">
        <f t="shared" si="348"/>
        <v>0</v>
      </c>
      <c r="AP196" s="278" t="str">
        <f t="shared" si="349"/>
        <v>NO OFERTADO</v>
      </c>
      <c r="AQ196" s="278"/>
      <c r="AR196" s="278" t="s">
        <v>743</v>
      </c>
      <c r="AS196" s="86"/>
      <c r="AT196" s="86"/>
      <c r="AU196" s="276"/>
      <c r="AV196" s="86">
        <f t="shared" ref="AV196:AV200" si="483">AT196+AU196</f>
        <v>0</v>
      </c>
      <c r="AW196" s="277">
        <f t="shared" si="350"/>
        <v>0</v>
      </c>
      <c r="AX196" s="277">
        <f t="shared" si="402"/>
        <v>0</v>
      </c>
      <c r="AY196" s="278" t="str">
        <f t="shared" si="351"/>
        <v>NO OFERTADO</v>
      </c>
      <c r="AZ196" s="278"/>
      <c r="BA196" s="278" t="s">
        <v>743</v>
      </c>
      <c r="BB196" s="86"/>
      <c r="BC196" s="86"/>
      <c r="BD196" s="279"/>
      <c r="BE196" s="86">
        <f t="shared" si="393"/>
        <v>0</v>
      </c>
      <c r="BF196" s="277">
        <f t="shared" si="352"/>
        <v>0</v>
      </c>
      <c r="BG196" s="277">
        <f t="shared" si="394"/>
        <v>0</v>
      </c>
      <c r="BH196" s="278" t="str">
        <f t="shared" si="353"/>
        <v>NO OFERTADO</v>
      </c>
      <c r="BI196" s="278">
        <v>0</v>
      </c>
      <c r="BJ196" s="278" t="s">
        <v>743</v>
      </c>
      <c r="BK196" s="86"/>
      <c r="BL196" s="86"/>
      <c r="BM196" s="276"/>
      <c r="BN196" s="280">
        <f t="shared" ref="BN196:BN200" si="484">BL196+BM196</f>
        <v>0</v>
      </c>
      <c r="BO196" s="281">
        <f t="shared" si="354"/>
        <v>0</v>
      </c>
      <c r="BP196" s="281">
        <f t="shared" si="355"/>
        <v>0</v>
      </c>
      <c r="BQ196" s="278" t="str">
        <f t="shared" si="331"/>
        <v>NO OFERTADO</v>
      </c>
      <c r="BR196" s="278">
        <f>VLOOKUP(B196,'[1]ANEXO TECNICO'!$B$3:$P$334,15,0)</f>
        <v>0</v>
      </c>
      <c r="BS196" s="278" t="s">
        <v>743</v>
      </c>
      <c r="BT196" s="280"/>
      <c r="BU196" s="280"/>
      <c r="BV196" s="282"/>
      <c r="BW196" s="280"/>
      <c r="BX196" s="277">
        <v>0</v>
      </c>
      <c r="BY196" s="277">
        <f t="shared" si="356"/>
        <v>0</v>
      </c>
      <c r="BZ196" s="278" t="str">
        <f t="shared" si="357"/>
        <v>NO OFERTADO</v>
      </c>
      <c r="CA196" s="278"/>
      <c r="CB196" s="278" t="s">
        <v>743</v>
      </c>
      <c r="CC196" s="283"/>
      <c r="CD196" s="283"/>
      <c r="CE196" s="276"/>
      <c r="CF196" s="86">
        <f t="shared" ref="CF196:CF200" si="485">CD196+CE196</f>
        <v>0</v>
      </c>
      <c r="CG196" s="277">
        <f t="shared" si="395"/>
        <v>0</v>
      </c>
      <c r="CH196" s="277">
        <f t="shared" si="358"/>
        <v>0</v>
      </c>
      <c r="CI196" s="278" t="str">
        <f t="shared" si="359"/>
        <v>NO OFERTADO</v>
      </c>
      <c r="CJ196" s="278"/>
      <c r="CK196" s="278" t="s">
        <v>743</v>
      </c>
      <c r="CL196" s="86"/>
      <c r="CM196" s="86"/>
      <c r="CN196" s="276"/>
      <c r="CO196" s="86">
        <f t="shared" ref="CO196:CO200" si="486">CM196+CN196</f>
        <v>0</v>
      </c>
      <c r="CP196" s="277">
        <f t="shared" si="360"/>
        <v>0</v>
      </c>
      <c r="CQ196" s="277">
        <f t="shared" si="361"/>
        <v>0</v>
      </c>
      <c r="CR196" s="278" t="str">
        <f t="shared" si="362"/>
        <v>NO OFERTADO</v>
      </c>
      <c r="CS196" s="278"/>
      <c r="CT196" s="278" t="s">
        <v>743</v>
      </c>
      <c r="CU196" s="86"/>
      <c r="CV196" s="280"/>
      <c r="CW196" s="282"/>
      <c r="CX196" s="280">
        <f t="shared" ref="CX196:CX200" si="487">CV196+CW196</f>
        <v>0</v>
      </c>
      <c r="CY196" s="281">
        <f t="shared" si="363"/>
        <v>0</v>
      </c>
      <c r="CZ196" s="281">
        <f t="shared" si="364"/>
        <v>0</v>
      </c>
      <c r="DA196" s="278" t="str">
        <f t="shared" si="365"/>
        <v>NO OFERTADO</v>
      </c>
      <c r="DB196" s="278"/>
      <c r="DC196" s="278" t="s">
        <v>743</v>
      </c>
      <c r="DD196" s="86"/>
      <c r="DE196" s="86"/>
      <c r="DF196" s="276"/>
      <c r="DG196" s="86">
        <f t="shared" ref="DG196:DG200" si="488">DE196+DF196</f>
        <v>0</v>
      </c>
      <c r="DH196" s="277">
        <f t="shared" si="366"/>
        <v>0</v>
      </c>
      <c r="DI196" s="277">
        <f t="shared" si="396"/>
        <v>0</v>
      </c>
      <c r="DJ196" s="278" t="str">
        <f t="shared" si="397"/>
        <v>NO OFERTADO</v>
      </c>
      <c r="DK196" s="278"/>
      <c r="DL196" s="278" t="s">
        <v>743</v>
      </c>
      <c r="DM196" s="86"/>
      <c r="DN196" s="86"/>
      <c r="DO196" s="276"/>
      <c r="DP196" s="86">
        <v>0</v>
      </c>
      <c r="DQ196" s="277">
        <f t="shared" si="367"/>
        <v>0</v>
      </c>
      <c r="DR196" s="277">
        <f t="shared" si="368"/>
        <v>0</v>
      </c>
      <c r="DS196" s="278" t="str">
        <f t="shared" si="369"/>
        <v>NO OFERTADO</v>
      </c>
      <c r="DT196" s="278"/>
      <c r="DU196" s="278" t="s">
        <v>743</v>
      </c>
      <c r="DV196" s="86" t="s">
        <v>44</v>
      </c>
      <c r="DW196" s="280">
        <v>817078</v>
      </c>
      <c r="DX196" s="288">
        <v>155244.82</v>
      </c>
      <c r="DY196" s="280">
        <f t="shared" ref="DY196:DY200" si="489">DW196+DX196</f>
        <v>972322.82000000007</v>
      </c>
      <c r="DZ196" s="281">
        <f t="shared" si="370"/>
        <v>972322.82000000007</v>
      </c>
      <c r="EA196" s="281">
        <f t="shared" si="398"/>
        <v>972322.82000000007</v>
      </c>
      <c r="EB196" s="278" t="str">
        <f t="shared" si="371"/>
        <v>NO CUMPLE</v>
      </c>
      <c r="EC196" s="278" t="s">
        <v>829</v>
      </c>
      <c r="ED196" s="278" t="s">
        <v>743</v>
      </c>
      <c r="EE196" s="86" t="s">
        <v>953</v>
      </c>
      <c r="EF196" s="86">
        <v>0</v>
      </c>
      <c r="EG196" s="279">
        <v>0</v>
      </c>
      <c r="EH196" s="86">
        <f t="shared" ref="EH196:EH200" si="490">EF196+EG196</f>
        <v>0</v>
      </c>
      <c r="EI196" s="277">
        <f t="shared" si="372"/>
        <v>0</v>
      </c>
      <c r="EJ196" s="277">
        <f t="shared" si="400"/>
        <v>0</v>
      </c>
      <c r="EK196" s="278" t="str">
        <f t="shared" si="373"/>
        <v>NO OFERTADO</v>
      </c>
      <c r="EL196" s="278" t="s">
        <v>978</v>
      </c>
      <c r="EM196" s="278" t="s">
        <v>743</v>
      </c>
      <c r="EN196" s="86"/>
      <c r="EO196" s="86"/>
      <c r="EP196" s="276"/>
      <c r="EQ196" s="86">
        <v>0</v>
      </c>
      <c r="ER196" s="277">
        <f t="shared" si="374"/>
        <v>0</v>
      </c>
      <c r="ES196" s="277">
        <f t="shared" si="375"/>
        <v>0</v>
      </c>
      <c r="ET196" s="278" t="str">
        <f t="shared" si="376"/>
        <v>NO OFERTADO</v>
      </c>
      <c r="EU196" s="278"/>
      <c r="EV196" s="278" t="s">
        <v>743</v>
      </c>
      <c r="EW196" s="86">
        <v>0</v>
      </c>
      <c r="EX196" s="86">
        <v>0</v>
      </c>
      <c r="EY196" s="276">
        <v>0</v>
      </c>
      <c r="EZ196" s="86">
        <v>0</v>
      </c>
      <c r="FA196" s="277">
        <f t="shared" si="377"/>
        <v>0</v>
      </c>
      <c r="FB196" s="277">
        <f t="shared" si="378"/>
        <v>0</v>
      </c>
      <c r="FC196" s="278" t="str">
        <f t="shared" si="379"/>
        <v>NO OFERTADO</v>
      </c>
      <c r="FD196" s="278"/>
      <c r="FE196" s="278" t="s">
        <v>743</v>
      </c>
      <c r="FF196" s="86">
        <v>0</v>
      </c>
      <c r="FG196" s="86"/>
      <c r="FH196" s="279">
        <v>0</v>
      </c>
      <c r="FI196" s="86">
        <v>0</v>
      </c>
      <c r="FJ196" s="277">
        <f t="shared" si="380"/>
        <v>0</v>
      </c>
      <c r="FK196" s="277">
        <f t="shared" si="399"/>
        <v>0</v>
      </c>
      <c r="FL196" s="278" t="str">
        <f t="shared" si="381"/>
        <v>NO OFERTADO</v>
      </c>
      <c r="FM196" s="278"/>
      <c r="FN196" s="278" t="s">
        <v>743</v>
      </c>
      <c r="FO196" s="86"/>
      <c r="FP196" s="86"/>
      <c r="FQ196" s="279"/>
      <c r="FR196" s="86">
        <f t="shared" ref="FR196:FR200" si="491">FP196+FQ196</f>
        <v>0</v>
      </c>
      <c r="FS196" s="277">
        <f t="shared" si="382"/>
        <v>0</v>
      </c>
      <c r="FT196" s="277">
        <f t="shared" si="383"/>
        <v>0</v>
      </c>
      <c r="FU196" s="278" t="str">
        <f t="shared" si="384"/>
        <v>NO OFERTADO</v>
      </c>
      <c r="FV196" s="278">
        <v>0</v>
      </c>
      <c r="FW196" s="278" t="s">
        <v>743</v>
      </c>
      <c r="FX196" s="86"/>
      <c r="FY196" s="86"/>
      <c r="FZ196" s="279"/>
      <c r="GA196" s="86"/>
      <c r="GB196" s="277">
        <f t="shared" si="385"/>
        <v>0</v>
      </c>
      <c r="GC196" s="277">
        <f t="shared" si="386"/>
        <v>0</v>
      </c>
      <c r="GD196" s="278" t="str">
        <f t="shared" si="387"/>
        <v>NO OFERTADO</v>
      </c>
      <c r="GE196" s="278"/>
      <c r="GF196" s="278" t="s">
        <v>743</v>
      </c>
      <c r="GG196" s="25"/>
    </row>
    <row r="197" spans="1:189" s="19" customFormat="1" ht="66" customHeight="1" x14ac:dyDescent="0.2">
      <c r="A197" s="290">
        <v>188</v>
      </c>
      <c r="B197" s="78" t="s">
        <v>235</v>
      </c>
      <c r="C197" s="77" t="s">
        <v>567</v>
      </c>
      <c r="D197" s="123">
        <v>1</v>
      </c>
      <c r="E197" s="309" t="s">
        <v>32</v>
      </c>
      <c r="F197" s="315">
        <v>320503.89</v>
      </c>
      <c r="G197" s="123">
        <v>1</v>
      </c>
      <c r="H197" s="86">
        <f t="shared" si="388"/>
        <v>320503.89</v>
      </c>
      <c r="I197" s="86"/>
      <c r="J197" s="86"/>
      <c r="K197" s="279">
        <f t="shared" si="473"/>
        <v>0</v>
      </c>
      <c r="L197" s="86">
        <f t="shared" si="389"/>
        <v>0</v>
      </c>
      <c r="M197" s="277">
        <f t="shared" si="341"/>
        <v>0</v>
      </c>
      <c r="N197" s="277">
        <f t="shared" si="390"/>
        <v>0</v>
      </c>
      <c r="O197" s="278" t="str">
        <f t="shared" si="342"/>
        <v>NO OFERTADO</v>
      </c>
      <c r="P197" s="278"/>
      <c r="Q197" s="278" t="s">
        <v>743</v>
      </c>
      <c r="R197" s="278"/>
      <c r="S197" s="284"/>
      <c r="T197" s="279"/>
      <c r="U197" s="86"/>
      <c r="V197" s="277">
        <f t="shared" si="343"/>
        <v>0</v>
      </c>
      <c r="W197" s="277">
        <f t="shared" si="391"/>
        <v>0</v>
      </c>
      <c r="X197" s="278" t="str">
        <f t="shared" si="344"/>
        <v>NO OFERTADO</v>
      </c>
      <c r="Y197" s="278">
        <v>0</v>
      </c>
      <c r="Z197" s="314" t="s">
        <v>743</v>
      </c>
      <c r="AA197" s="311"/>
      <c r="AB197" s="86"/>
      <c r="AC197" s="276"/>
      <c r="AD197" s="86">
        <f t="shared" si="401"/>
        <v>0</v>
      </c>
      <c r="AE197" s="277">
        <f t="shared" si="452"/>
        <v>0</v>
      </c>
      <c r="AF197" s="277">
        <f t="shared" si="345"/>
        <v>0</v>
      </c>
      <c r="AG197" s="278" t="str">
        <f t="shared" si="346"/>
        <v>NO OFERTADO</v>
      </c>
      <c r="AH197" s="278"/>
      <c r="AI197" s="278" t="s">
        <v>743</v>
      </c>
      <c r="AJ197" s="86"/>
      <c r="AK197" s="86"/>
      <c r="AL197" s="279"/>
      <c r="AM197" s="86">
        <f t="shared" si="392"/>
        <v>0</v>
      </c>
      <c r="AN197" s="277">
        <f t="shared" si="347"/>
        <v>0</v>
      </c>
      <c r="AO197" s="277">
        <f t="shared" si="348"/>
        <v>0</v>
      </c>
      <c r="AP197" s="278" t="str">
        <f t="shared" si="349"/>
        <v>NO OFERTADO</v>
      </c>
      <c r="AQ197" s="278"/>
      <c r="AR197" s="278" t="s">
        <v>743</v>
      </c>
      <c r="AS197" s="86"/>
      <c r="AT197" s="86"/>
      <c r="AU197" s="276"/>
      <c r="AV197" s="86">
        <f t="shared" si="483"/>
        <v>0</v>
      </c>
      <c r="AW197" s="277">
        <f t="shared" si="350"/>
        <v>0</v>
      </c>
      <c r="AX197" s="277">
        <f t="shared" si="402"/>
        <v>0</v>
      </c>
      <c r="AY197" s="278" t="str">
        <f t="shared" si="351"/>
        <v>NO OFERTADO</v>
      </c>
      <c r="AZ197" s="278"/>
      <c r="BA197" s="278" t="s">
        <v>743</v>
      </c>
      <c r="BB197" s="86"/>
      <c r="BC197" s="86"/>
      <c r="BD197" s="279"/>
      <c r="BE197" s="86">
        <f t="shared" si="393"/>
        <v>0</v>
      </c>
      <c r="BF197" s="277">
        <f t="shared" si="352"/>
        <v>0</v>
      </c>
      <c r="BG197" s="277">
        <f t="shared" si="394"/>
        <v>0</v>
      </c>
      <c r="BH197" s="278" t="str">
        <f t="shared" si="353"/>
        <v>NO OFERTADO</v>
      </c>
      <c r="BI197" s="278">
        <v>0</v>
      </c>
      <c r="BJ197" s="278" t="s">
        <v>743</v>
      </c>
      <c r="BK197" s="86"/>
      <c r="BL197" s="86"/>
      <c r="BM197" s="276"/>
      <c r="BN197" s="280">
        <f t="shared" si="484"/>
        <v>0</v>
      </c>
      <c r="BO197" s="281">
        <f t="shared" si="354"/>
        <v>0</v>
      </c>
      <c r="BP197" s="281">
        <f t="shared" si="355"/>
        <v>0</v>
      </c>
      <c r="BQ197" s="278" t="str">
        <f t="shared" si="331"/>
        <v>NO OFERTADO</v>
      </c>
      <c r="BR197" s="278">
        <f>VLOOKUP(B197,'[1]ANEXO TECNICO'!$B$3:$P$334,15,0)</f>
        <v>0</v>
      </c>
      <c r="BS197" s="278" t="s">
        <v>743</v>
      </c>
      <c r="BT197" s="280"/>
      <c r="BU197" s="280"/>
      <c r="BV197" s="282"/>
      <c r="BW197" s="280"/>
      <c r="BX197" s="277">
        <v>0</v>
      </c>
      <c r="BY197" s="277">
        <f t="shared" si="356"/>
        <v>0</v>
      </c>
      <c r="BZ197" s="278" t="str">
        <f t="shared" si="357"/>
        <v>NO OFERTADO</v>
      </c>
      <c r="CA197" s="278"/>
      <c r="CB197" s="278" t="s">
        <v>743</v>
      </c>
      <c r="CC197" s="283"/>
      <c r="CD197" s="283"/>
      <c r="CE197" s="276"/>
      <c r="CF197" s="86">
        <f t="shared" si="485"/>
        <v>0</v>
      </c>
      <c r="CG197" s="277">
        <f t="shared" si="395"/>
        <v>0</v>
      </c>
      <c r="CH197" s="277">
        <f t="shared" si="358"/>
        <v>0</v>
      </c>
      <c r="CI197" s="278" t="str">
        <f t="shared" si="359"/>
        <v>NO OFERTADO</v>
      </c>
      <c r="CJ197" s="278"/>
      <c r="CK197" s="278" t="s">
        <v>743</v>
      </c>
      <c r="CL197" s="86"/>
      <c r="CM197" s="86"/>
      <c r="CN197" s="276"/>
      <c r="CO197" s="86">
        <f t="shared" si="486"/>
        <v>0</v>
      </c>
      <c r="CP197" s="277">
        <f t="shared" si="360"/>
        <v>0</v>
      </c>
      <c r="CQ197" s="277">
        <f t="shared" si="361"/>
        <v>0</v>
      </c>
      <c r="CR197" s="278" t="str">
        <f t="shared" si="362"/>
        <v>NO OFERTADO</v>
      </c>
      <c r="CS197" s="278"/>
      <c r="CT197" s="278" t="s">
        <v>743</v>
      </c>
      <c r="CU197" s="86"/>
      <c r="CV197" s="280"/>
      <c r="CW197" s="282"/>
      <c r="CX197" s="280">
        <f t="shared" si="487"/>
        <v>0</v>
      </c>
      <c r="CY197" s="281">
        <f t="shared" si="363"/>
        <v>0</v>
      </c>
      <c r="CZ197" s="281">
        <f t="shared" si="364"/>
        <v>0</v>
      </c>
      <c r="DA197" s="278" t="str">
        <f t="shared" si="365"/>
        <v>NO OFERTADO</v>
      </c>
      <c r="DB197" s="278"/>
      <c r="DC197" s="278" t="s">
        <v>743</v>
      </c>
      <c r="DD197" s="86"/>
      <c r="DE197" s="86"/>
      <c r="DF197" s="276"/>
      <c r="DG197" s="86">
        <f t="shared" si="488"/>
        <v>0</v>
      </c>
      <c r="DH197" s="277">
        <f t="shared" si="366"/>
        <v>0</v>
      </c>
      <c r="DI197" s="277">
        <f t="shared" si="396"/>
        <v>0</v>
      </c>
      <c r="DJ197" s="278" t="str">
        <f t="shared" si="397"/>
        <v>NO OFERTADO</v>
      </c>
      <c r="DK197" s="278"/>
      <c r="DL197" s="278" t="s">
        <v>743</v>
      </c>
      <c r="DM197" s="86"/>
      <c r="DN197" s="86"/>
      <c r="DO197" s="276"/>
      <c r="DP197" s="86">
        <v>0</v>
      </c>
      <c r="DQ197" s="277">
        <f t="shared" si="367"/>
        <v>0</v>
      </c>
      <c r="DR197" s="277">
        <f t="shared" si="368"/>
        <v>0</v>
      </c>
      <c r="DS197" s="278" t="str">
        <f t="shared" si="369"/>
        <v>NO OFERTADO</v>
      </c>
      <c r="DT197" s="278"/>
      <c r="DU197" s="278" t="s">
        <v>743</v>
      </c>
      <c r="DV197" s="86" t="s">
        <v>44</v>
      </c>
      <c r="DW197" s="280">
        <v>932932</v>
      </c>
      <c r="DX197" s="288">
        <v>177257.08000000002</v>
      </c>
      <c r="DY197" s="280">
        <f t="shared" si="489"/>
        <v>1110189.08</v>
      </c>
      <c r="DZ197" s="281">
        <f t="shared" si="370"/>
        <v>1110189.08</v>
      </c>
      <c r="EA197" s="281">
        <f t="shared" si="398"/>
        <v>1110189.08</v>
      </c>
      <c r="EB197" s="278" t="str">
        <f t="shared" si="371"/>
        <v>NO CUMPLE</v>
      </c>
      <c r="EC197" s="278" t="s">
        <v>829</v>
      </c>
      <c r="ED197" s="278" t="s">
        <v>743</v>
      </c>
      <c r="EE197" s="86" t="s">
        <v>953</v>
      </c>
      <c r="EF197" s="86">
        <v>0</v>
      </c>
      <c r="EG197" s="279">
        <v>0</v>
      </c>
      <c r="EH197" s="86">
        <f t="shared" si="490"/>
        <v>0</v>
      </c>
      <c r="EI197" s="277">
        <f t="shared" si="372"/>
        <v>0</v>
      </c>
      <c r="EJ197" s="277">
        <f t="shared" si="400"/>
        <v>0</v>
      </c>
      <c r="EK197" s="278" t="str">
        <f t="shared" si="373"/>
        <v>NO OFERTADO</v>
      </c>
      <c r="EL197" s="278" t="s">
        <v>978</v>
      </c>
      <c r="EM197" s="278" t="s">
        <v>743</v>
      </c>
      <c r="EN197" s="86"/>
      <c r="EO197" s="86"/>
      <c r="EP197" s="276"/>
      <c r="EQ197" s="86">
        <v>0</v>
      </c>
      <c r="ER197" s="277">
        <f t="shared" si="374"/>
        <v>0</v>
      </c>
      <c r="ES197" s="277">
        <f t="shared" si="375"/>
        <v>0</v>
      </c>
      <c r="ET197" s="278" t="str">
        <f t="shared" si="376"/>
        <v>NO OFERTADO</v>
      </c>
      <c r="EU197" s="278"/>
      <c r="EV197" s="278" t="s">
        <v>743</v>
      </c>
      <c r="EW197" s="86">
        <v>0</v>
      </c>
      <c r="EX197" s="86">
        <v>0</v>
      </c>
      <c r="EY197" s="276">
        <v>0</v>
      </c>
      <c r="EZ197" s="86">
        <v>0</v>
      </c>
      <c r="FA197" s="277">
        <f t="shared" si="377"/>
        <v>0</v>
      </c>
      <c r="FB197" s="277">
        <f t="shared" si="378"/>
        <v>0</v>
      </c>
      <c r="FC197" s="278" t="str">
        <f t="shared" si="379"/>
        <v>NO OFERTADO</v>
      </c>
      <c r="FD197" s="278"/>
      <c r="FE197" s="278" t="s">
        <v>743</v>
      </c>
      <c r="FF197" s="86">
        <v>0</v>
      </c>
      <c r="FG197" s="86"/>
      <c r="FH197" s="279">
        <v>0</v>
      </c>
      <c r="FI197" s="86">
        <v>0</v>
      </c>
      <c r="FJ197" s="277">
        <f t="shared" si="380"/>
        <v>0</v>
      </c>
      <c r="FK197" s="277">
        <f t="shared" si="399"/>
        <v>0</v>
      </c>
      <c r="FL197" s="278" t="str">
        <f t="shared" si="381"/>
        <v>NO OFERTADO</v>
      </c>
      <c r="FM197" s="278"/>
      <c r="FN197" s="278" t="s">
        <v>743</v>
      </c>
      <c r="FO197" s="86"/>
      <c r="FP197" s="86"/>
      <c r="FQ197" s="279"/>
      <c r="FR197" s="86">
        <f t="shared" si="491"/>
        <v>0</v>
      </c>
      <c r="FS197" s="277">
        <f t="shared" si="382"/>
        <v>0</v>
      </c>
      <c r="FT197" s="277">
        <f t="shared" si="383"/>
        <v>0</v>
      </c>
      <c r="FU197" s="278" t="str">
        <f t="shared" si="384"/>
        <v>NO OFERTADO</v>
      </c>
      <c r="FV197" s="278">
        <v>0</v>
      </c>
      <c r="FW197" s="278" t="s">
        <v>743</v>
      </c>
      <c r="FX197" s="86"/>
      <c r="FY197" s="86"/>
      <c r="FZ197" s="279"/>
      <c r="GA197" s="86"/>
      <c r="GB197" s="277">
        <f t="shared" si="385"/>
        <v>0</v>
      </c>
      <c r="GC197" s="277">
        <f t="shared" si="386"/>
        <v>0</v>
      </c>
      <c r="GD197" s="278" t="str">
        <f t="shared" si="387"/>
        <v>NO OFERTADO</v>
      </c>
      <c r="GE197" s="278"/>
      <c r="GF197" s="278" t="s">
        <v>743</v>
      </c>
      <c r="GG197" s="25"/>
    </row>
    <row r="198" spans="1:189" s="19" customFormat="1" ht="25.5" x14ac:dyDescent="0.2">
      <c r="A198" s="290">
        <v>189</v>
      </c>
      <c r="B198" s="78" t="s">
        <v>236</v>
      </c>
      <c r="C198" s="77" t="s">
        <v>568</v>
      </c>
      <c r="D198" s="123">
        <v>1</v>
      </c>
      <c r="E198" s="309" t="s">
        <v>32</v>
      </c>
      <c r="F198" s="315">
        <v>314160</v>
      </c>
      <c r="G198" s="123">
        <v>1</v>
      </c>
      <c r="H198" s="86">
        <f t="shared" si="388"/>
        <v>314160</v>
      </c>
      <c r="I198" s="86"/>
      <c r="J198" s="86"/>
      <c r="K198" s="279">
        <f t="shared" si="473"/>
        <v>0</v>
      </c>
      <c r="L198" s="86">
        <f t="shared" si="389"/>
        <v>0</v>
      </c>
      <c r="M198" s="277">
        <f t="shared" si="341"/>
        <v>0</v>
      </c>
      <c r="N198" s="277">
        <f t="shared" si="390"/>
        <v>0</v>
      </c>
      <c r="O198" s="278" t="str">
        <f t="shared" si="342"/>
        <v>NO OFERTADO</v>
      </c>
      <c r="P198" s="278"/>
      <c r="Q198" s="278" t="s">
        <v>743</v>
      </c>
      <c r="R198" s="278"/>
      <c r="S198" s="284"/>
      <c r="T198" s="279"/>
      <c r="U198" s="86"/>
      <c r="V198" s="277">
        <f t="shared" si="343"/>
        <v>0</v>
      </c>
      <c r="W198" s="277">
        <f t="shared" si="391"/>
        <v>0</v>
      </c>
      <c r="X198" s="278" t="str">
        <f t="shared" si="344"/>
        <v>NO OFERTADO</v>
      </c>
      <c r="Y198" s="278">
        <v>0</v>
      </c>
      <c r="Z198" s="314" t="s">
        <v>743</v>
      </c>
      <c r="AA198" s="311"/>
      <c r="AB198" s="86"/>
      <c r="AC198" s="276"/>
      <c r="AD198" s="86">
        <f t="shared" si="401"/>
        <v>0</v>
      </c>
      <c r="AE198" s="277">
        <f t="shared" si="452"/>
        <v>0</v>
      </c>
      <c r="AF198" s="277">
        <f t="shared" si="345"/>
        <v>0</v>
      </c>
      <c r="AG198" s="278" t="str">
        <f t="shared" si="346"/>
        <v>NO OFERTADO</v>
      </c>
      <c r="AH198" s="278"/>
      <c r="AI198" s="278" t="s">
        <v>743</v>
      </c>
      <c r="AJ198" s="86"/>
      <c r="AK198" s="86"/>
      <c r="AL198" s="279"/>
      <c r="AM198" s="86">
        <f t="shared" si="392"/>
        <v>0</v>
      </c>
      <c r="AN198" s="277">
        <f t="shared" si="347"/>
        <v>0</v>
      </c>
      <c r="AO198" s="277">
        <f t="shared" si="348"/>
        <v>0</v>
      </c>
      <c r="AP198" s="278" t="str">
        <f t="shared" si="349"/>
        <v>NO OFERTADO</v>
      </c>
      <c r="AQ198" s="278"/>
      <c r="AR198" s="278" t="s">
        <v>743</v>
      </c>
      <c r="AS198" s="86"/>
      <c r="AT198" s="86"/>
      <c r="AU198" s="276"/>
      <c r="AV198" s="86">
        <f t="shared" si="483"/>
        <v>0</v>
      </c>
      <c r="AW198" s="277">
        <f t="shared" si="350"/>
        <v>0</v>
      </c>
      <c r="AX198" s="277">
        <f t="shared" si="402"/>
        <v>0</v>
      </c>
      <c r="AY198" s="278" t="str">
        <f t="shared" si="351"/>
        <v>NO OFERTADO</v>
      </c>
      <c r="AZ198" s="278"/>
      <c r="BA198" s="278" t="s">
        <v>743</v>
      </c>
      <c r="BB198" s="86"/>
      <c r="BC198" s="86"/>
      <c r="BD198" s="279"/>
      <c r="BE198" s="86">
        <f t="shared" si="393"/>
        <v>0</v>
      </c>
      <c r="BF198" s="277">
        <f t="shared" si="352"/>
        <v>0</v>
      </c>
      <c r="BG198" s="277">
        <f t="shared" si="394"/>
        <v>0</v>
      </c>
      <c r="BH198" s="278" t="str">
        <f t="shared" si="353"/>
        <v>NO OFERTADO</v>
      </c>
      <c r="BI198" s="278">
        <v>0</v>
      </c>
      <c r="BJ198" s="278" t="s">
        <v>743</v>
      </c>
      <c r="BK198" s="86"/>
      <c r="BL198" s="86"/>
      <c r="BM198" s="276"/>
      <c r="BN198" s="280">
        <f t="shared" si="484"/>
        <v>0</v>
      </c>
      <c r="BO198" s="281">
        <f t="shared" si="354"/>
        <v>0</v>
      </c>
      <c r="BP198" s="281">
        <f t="shared" si="355"/>
        <v>0</v>
      </c>
      <c r="BQ198" s="278" t="str">
        <f t="shared" ref="BQ198:BQ261" si="492">+IF(BN198=0,"NO OFERTADO",IF(BN198&lt;=($F198*(1+$KI$4)),"CUMPLE","NO CUMPLE"))</f>
        <v>NO OFERTADO</v>
      </c>
      <c r="BR198" s="278">
        <f>VLOOKUP(B198,'[1]ANEXO TECNICO'!$B$3:$P$334,15,0)</f>
        <v>0</v>
      </c>
      <c r="BS198" s="278" t="s">
        <v>743</v>
      </c>
      <c r="BT198" s="280"/>
      <c r="BU198" s="280"/>
      <c r="BV198" s="282"/>
      <c r="BW198" s="280"/>
      <c r="BX198" s="277">
        <v>0</v>
      </c>
      <c r="BY198" s="277">
        <f t="shared" si="356"/>
        <v>0</v>
      </c>
      <c r="BZ198" s="278" t="str">
        <f t="shared" si="357"/>
        <v>NO OFERTADO</v>
      </c>
      <c r="CA198" s="278"/>
      <c r="CB198" s="278" t="s">
        <v>743</v>
      </c>
      <c r="CC198" s="283"/>
      <c r="CD198" s="283"/>
      <c r="CE198" s="276"/>
      <c r="CF198" s="86">
        <f t="shared" si="485"/>
        <v>0</v>
      </c>
      <c r="CG198" s="277">
        <f t="shared" si="395"/>
        <v>0</v>
      </c>
      <c r="CH198" s="277">
        <f t="shared" si="358"/>
        <v>0</v>
      </c>
      <c r="CI198" s="278" t="str">
        <f t="shared" si="359"/>
        <v>NO OFERTADO</v>
      </c>
      <c r="CJ198" s="278"/>
      <c r="CK198" s="278" t="s">
        <v>743</v>
      </c>
      <c r="CL198" s="86"/>
      <c r="CM198" s="86"/>
      <c r="CN198" s="276"/>
      <c r="CO198" s="86">
        <f t="shared" si="486"/>
        <v>0</v>
      </c>
      <c r="CP198" s="277">
        <f t="shared" si="360"/>
        <v>0</v>
      </c>
      <c r="CQ198" s="277">
        <f t="shared" si="361"/>
        <v>0</v>
      </c>
      <c r="CR198" s="278" t="str">
        <f t="shared" si="362"/>
        <v>NO OFERTADO</v>
      </c>
      <c r="CS198" s="278"/>
      <c r="CT198" s="278" t="s">
        <v>743</v>
      </c>
      <c r="CU198" s="86"/>
      <c r="CV198" s="280"/>
      <c r="CW198" s="282"/>
      <c r="CX198" s="280">
        <f t="shared" si="487"/>
        <v>0</v>
      </c>
      <c r="CY198" s="281">
        <f t="shared" si="363"/>
        <v>0</v>
      </c>
      <c r="CZ198" s="281">
        <f t="shared" si="364"/>
        <v>0</v>
      </c>
      <c r="DA198" s="278" t="str">
        <f t="shared" si="365"/>
        <v>NO OFERTADO</v>
      </c>
      <c r="DB198" s="278"/>
      <c r="DC198" s="278" t="s">
        <v>743</v>
      </c>
      <c r="DD198" s="86"/>
      <c r="DE198" s="86"/>
      <c r="DF198" s="276"/>
      <c r="DG198" s="86">
        <f t="shared" si="488"/>
        <v>0</v>
      </c>
      <c r="DH198" s="277">
        <f t="shared" si="366"/>
        <v>0</v>
      </c>
      <c r="DI198" s="277">
        <f t="shared" si="396"/>
        <v>0</v>
      </c>
      <c r="DJ198" s="278" t="str">
        <f t="shared" si="397"/>
        <v>NO OFERTADO</v>
      </c>
      <c r="DK198" s="278"/>
      <c r="DL198" s="278" t="s">
        <v>743</v>
      </c>
      <c r="DM198" s="86"/>
      <c r="DN198" s="86"/>
      <c r="DO198" s="276"/>
      <c r="DP198" s="86">
        <v>0</v>
      </c>
      <c r="DQ198" s="277">
        <f t="shared" si="367"/>
        <v>0</v>
      </c>
      <c r="DR198" s="277">
        <f t="shared" si="368"/>
        <v>0</v>
      </c>
      <c r="DS198" s="278" t="str">
        <f t="shared" si="369"/>
        <v>NO OFERTADO</v>
      </c>
      <c r="DT198" s="278"/>
      <c r="DU198" s="278" t="s">
        <v>743</v>
      </c>
      <c r="DV198" s="86"/>
      <c r="DW198" s="86"/>
      <c r="DX198" s="279"/>
      <c r="DY198" s="86">
        <f t="shared" si="489"/>
        <v>0</v>
      </c>
      <c r="DZ198" s="277">
        <f t="shared" si="370"/>
        <v>0</v>
      </c>
      <c r="EA198" s="277">
        <f t="shared" si="398"/>
        <v>0</v>
      </c>
      <c r="EB198" s="278" t="str">
        <f t="shared" si="371"/>
        <v>NO OFERTADO</v>
      </c>
      <c r="EC198" s="278"/>
      <c r="ED198" s="278" t="s">
        <v>743</v>
      </c>
      <c r="EE198" s="86" t="s">
        <v>953</v>
      </c>
      <c r="EF198" s="86">
        <v>0</v>
      </c>
      <c r="EG198" s="279">
        <v>0</v>
      </c>
      <c r="EH198" s="86">
        <f t="shared" si="490"/>
        <v>0</v>
      </c>
      <c r="EI198" s="277">
        <f t="shared" si="372"/>
        <v>0</v>
      </c>
      <c r="EJ198" s="277">
        <f t="shared" si="400"/>
        <v>0</v>
      </c>
      <c r="EK198" s="278" t="str">
        <f t="shared" si="373"/>
        <v>NO OFERTADO</v>
      </c>
      <c r="EL198" s="278" t="s">
        <v>978</v>
      </c>
      <c r="EM198" s="278" t="s">
        <v>743</v>
      </c>
      <c r="EN198" s="86"/>
      <c r="EO198" s="86"/>
      <c r="EP198" s="276"/>
      <c r="EQ198" s="86">
        <v>0</v>
      </c>
      <c r="ER198" s="277">
        <f t="shared" si="374"/>
        <v>0</v>
      </c>
      <c r="ES198" s="277">
        <f t="shared" si="375"/>
        <v>0</v>
      </c>
      <c r="ET198" s="278" t="str">
        <f t="shared" si="376"/>
        <v>NO OFERTADO</v>
      </c>
      <c r="EU198" s="278"/>
      <c r="EV198" s="278" t="s">
        <v>743</v>
      </c>
      <c r="EW198" s="86">
        <v>0</v>
      </c>
      <c r="EX198" s="86">
        <v>0</v>
      </c>
      <c r="EY198" s="276">
        <v>0</v>
      </c>
      <c r="EZ198" s="86">
        <v>0</v>
      </c>
      <c r="FA198" s="277">
        <f t="shared" si="377"/>
        <v>0</v>
      </c>
      <c r="FB198" s="277">
        <f t="shared" si="378"/>
        <v>0</v>
      </c>
      <c r="FC198" s="278" t="str">
        <f t="shared" si="379"/>
        <v>NO OFERTADO</v>
      </c>
      <c r="FD198" s="278"/>
      <c r="FE198" s="278" t="s">
        <v>743</v>
      </c>
      <c r="FF198" s="86">
        <v>0</v>
      </c>
      <c r="FG198" s="86"/>
      <c r="FH198" s="279">
        <v>0</v>
      </c>
      <c r="FI198" s="86">
        <v>0</v>
      </c>
      <c r="FJ198" s="277">
        <f t="shared" si="380"/>
        <v>0</v>
      </c>
      <c r="FK198" s="277">
        <f t="shared" si="399"/>
        <v>0</v>
      </c>
      <c r="FL198" s="278" t="str">
        <f t="shared" si="381"/>
        <v>NO OFERTADO</v>
      </c>
      <c r="FM198" s="278"/>
      <c r="FN198" s="278" t="s">
        <v>743</v>
      </c>
      <c r="FO198" s="86"/>
      <c r="FP198" s="86"/>
      <c r="FQ198" s="279"/>
      <c r="FR198" s="86">
        <f t="shared" si="491"/>
        <v>0</v>
      </c>
      <c r="FS198" s="277">
        <f t="shared" si="382"/>
        <v>0</v>
      </c>
      <c r="FT198" s="277">
        <f t="shared" si="383"/>
        <v>0</v>
      </c>
      <c r="FU198" s="278" t="str">
        <f t="shared" si="384"/>
        <v>NO OFERTADO</v>
      </c>
      <c r="FV198" s="278">
        <v>0</v>
      </c>
      <c r="FW198" s="278" t="s">
        <v>743</v>
      </c>
      <c r="FX198" s="86"/>
      <c r="FY198" s="86"/>
      <c r="FZ198" s="279"/>
      <c r="GA198" s="86"/>
      <c r="GB198" s="277">
        <f t="shared" si="385"/>
        <v>0</v>
      </c>
      <c r="GC198" s="277">
        <f t="shared" si="386"/>
        <v>0</v>
      </c>
      <c r="GD198" s="278" t="str">
        <f t="shared" si="387"/>
        <v>NO OFERTADO</v>
      </c>
      <c r="GE198" s="278"/>
      <c r="GF198" s="278" t="s">
        <v>743</v>
      </c>
      <c r="GG198" s="25"/>
    </row>
    <row r="199" spans="1:189" s="19" customFormat="1" ht="25.5" x14ac:dyDescent="0.2">
      <c r="A199" s="290">
        <v>190</v>
      </c>
      <c r="B199" s="78" t="s">
        <v>237</v>
      </c>
      <c r="C199" s="77" t="s">
        <v>569</v>
      </c>
      <c r="D199" s="123">
        <v>1</v>
      </c>
      <c r="E199" s="309" t="s">
        <v>32</v>
      </c>
      <c r="F199" s="315">
        <v>182247.31</v>
      </c>
      <c r="G199" s="123">
        <v>1</v>
      </c>
      <c r="H199" s="86">
        <f t="shared" si="388"/>
        <v>182247.31</v>
      </c>
      <c r="I199" s="86"/>
      <c r="J199" s="86"/>
      <c r="K199" s="279">
        <f t="shared" si="473"/>
        <v>0</v>
      </c>
      <c r="L199" s="86">
        <f t="shared" si="389"/>
        <v>0</v>
      </c>
      <c r="M199" s="277">
        <f t="shared" si="341"/>
        <v>0</v>
      </c>
      <c r="N199" s="277">
        <f t="shared" si="390"/>
        <v>0</v>
      </c>
      <c r="O199" s="278" t="str">
        <f t="shared" si="342"/>
        <v>NO OFERTADO</v>
      </c>
      <c r="P199" s="278"/>
      <c r="Q199" s="278" t="s">
        <v>743</v>
      </c>
      <c r="R199" s="278"/>
      <c r="S199" s="284"/>
      <c r="T199" s="279"/>
      <c r="U199" s="86"/>
      <c r="V199" s="277">
        <f t="shared" si="343"/>
        <v>0</v>
      </c>
      <c r="W199" s="277">
        <f t="shared" si="391"/>
        <v>0</v>
      </c>
      <c r="X199" s="278" t="str">
        <f t="shared" si="344"/>
        <v>NO OFERTADO</v>
      </c>
      <c r="Y199" s="278">
        <v>0</v>
      </c>
      <c r="Z199" s="314" t="s">
        <v>743</v>
      </c>
      <c r="AA199" s="311"/>
      <c r="AB199" s="86"/>
      <c r="AC199" s="276"/>
      <c r="AD199" s="86">
        <f t="shared" si="401"/>
        <v>0</v>
      </c>
      <c r="AE199" s="277">
        <f t="shared" si="452"/>
        <v>0</v>
      </c>
      <c r="AF199" s="277">
        <f t="shared" si="345"/>
        <v>0</v>
      </c>
      <c r="AG199" s="278" t="str">
        <f t="shared" si="346"/>
        <v>NO OFERTADO</v>
      </c>
      <c r="AH199" s="278"/>
      <c r="AI199" s="278" t="s">
        <v>743</v>
      </c>
      <c r="AJ199" s="86"/>
      <c r="AK199" s="86"/>
      <c r="AL199" s="279"/>
      <c r="AM199" s="86">
        <f t="shared" si="392"/>
        <v>0</v>
      </c>
      <c r="AN199" s="277">
        <f t="shared" si="347"/>
        <v>0</v>
      </c>
      <c r="AO199" s="277">
        <f t="shared" si="348"/>
        <v>0</v>
      </c>
      <c r="AP199" s="278" t="str">
        <f t="shared" si="349"/>
        <v>NO OFERTADO</v>
      </c>
      <c r="AQ199" s="278"/>
      <c r="AR199" s="278" t="s">
        <v>743</v>
      </c>
      <c r="AS199" s="86"/>
      <c r="AT199" s="86"/>
      <c r="AU199" s="276"/>
      <c r="AV199" s="86">
        <f t="shared" si="483"/>
        <v>0</v>
      </c>
      <c r="AW199" s="277">
        <f t="shared" si="350"/>
        <v>0</v>
      </c>
      <c r="AX199" s="277">
        <f t="shared" si="402"/>
        <v>0</v>
      </c>
      <c r="AY199" s="278" t="str">
        <f t="shared" si="351"/>
        <v>NO OFERTADO</v>
      </c>
      <c r="AZ199" s="278"/>
      <c r="BA199" s="278" t="s">
        <v>743</v>
      </c>
      <c r="BB199" s="86"/>
      <c r="BC199" s="86"/>
      <c r="BD199" s="279"/>
      <c r="BE199" s="86">
        <f t="shared" si="393"/>
        <v>0</v>
      </c>
      <c r="BF199" s="277">
        <f t="shared" si="352"/>
        <v>0</v>
      </c>
      <c r="BG199" s="277">
        <f t="shared" si="394"/>
        <v>0</v>
      </c>
      <c r="BH199" s="278" t="str">
        <f t="shared" si="353"/>
        <v>NO OFERTADO</v>
      </c>
      <c r="BI199" s="278">
        <v>0</v>
      </c>
      <c r="BJ199" s="278" t="s">
        <v>743</v>
      </c>
      <c r="BK199" s="86"/>
      <c r="BL199" s="86"/>
      <c r="BM199" s="276"/>
      <c r="BN199" s="280">
        <f t="shared" si="484"/>
        <v>0</v>
      </c>
      <c r="BO199" s="281">
        <f t="shared" si="354"/>
        <v>0</v>
      </c>
      <c r="BP199" s="281">
        <f t="shared" si="355"/>
        <v>0</v>
      </c>
      <c r="BQ199" s="278" t="str">
        <f t="shared" si="492"/>
        <v>NO OFERTADO</v>
      </c>
      <c r="BR199" s="278">
        <f>VLOOKUP(B199,'[1]ANEXO TECNICO'!$B$3:$P$334,15,0)</f>
        <v>0</v>
      </c>
      <c r="BS199" s="278" t="s">
        <v>743</v>
      </c>
      <c r="BT199" s="280"/>
      <c r="BU199" s="280"/>
      <c r="BV199" s="282"/>
      <c r="BW199" s="280"/>
      <c r="BX199" s="277">
        <v>0</v>
      </c>
      <c r="BY199" s="277">
        <f t="shared" si="356"/>
        <v>0</v>
      </c>
      <c r="BZ199" s="278" t="str">
        <f t="shared" si="357"/>
        <v>NO OFERTADO</v>
      </c>
      <c r="CA199" s="278"/>
      <c r="CB199" s="278" t="s">
        <v>743</v>
      </c>
      <c r="CC199" s="283"/>
      <c r="CD199" s="283"/>
      <c r="CE199" s="276"/>
      <c r="CF199" s="86">
        <f t="shared" si="485"/>
        <v>0</v>
      </c>
      <c r="CG199" s="277">
        <f t="shared" si="395"/>
        <v>0</v>
      </c>
      <c r="CH199" s="277">
        <f t="shared" si="358"/>
        <v>0</v>
      </c>
      <c r="CI199" s="278" t="str">
        <f t="shared" si="359"/>
        <v>NO OFERTADO</v>
      </c>
      <c r="CJ199" s="278"/>
      <c r="CK199" s="278" t="s">
        <v>743</v>
      </c>
      <c r="CL199" s="86"/>
      <c r="CM199" s="86"/>
      <c r="CN199" s="276"/>
      <c r="CO199" s="86">
        <f t="shared" si="486"/>
        <v>0</v>
      </c>
      <c r="CP199" s="277">
        <f t="shared" si="360"/>
        <v>0</v>
      </c>
      <c r="CQ199" s="277">
        <f t="shared" si="361"/>
        <v>0</v>
      </c>
      <c r="CR199" s="278" t="str">
        <f t="shared" si="362"/>
        <v>NO OFERTADO</v>
      </c>
      <c r="CS199" s="278"/>
      <c r="CT199" s="278" t="s">
        <v>743</v>
      </c>
      <c r="CU199" s="86"/>
      <c r="CV199" s="280"/>
      <c r="CW199" s="282"/>
      <c r="CX199" s="280">
        <f t="shared" si="487"/>
        <v>0</v>
      </c>
      <c r="CY199" s="281">
        <f t="shared" si="363"/>
        <v>0</v>
      </c>
      <c r="CZ199" s="281">
        <f t="shared" si="364"/>
        <v>0</v>
      </c>
      <c r="DA199" s="278" t="str">
        <f t="shared" si="365"/>
        <v>NO OFERTADO</v>
      </c>
      <c r="DB199" s="278"/>
      <c r="DC199" s="278" t="s">
        <v>743</v>
      </c>
      <c r="DD199" s="86"/>
      <c r="DE199" s="86"/>
      <c r="DF199" s="276"/>
      <c r="DG199" s="86">
        <f t="shared" si="488"/>
        <v>0</v>
      </c>
      <c r="DH199" s="277">
        <f t="shared" si="366"/>
        <v>0</v>
      </c>
      <c r="DI199" s="277">
        <f t="shared" si="396"/>
        <v>0</v>
      </c>
      <c r="DJ199" s="278" t="str">
        <f t="shared" si="397"/>
        <v>NO OFERTADO</v>
      </c>
      <c r="DK199" s="278"/>
      <c r="DL199" s="278" t="s">
        <v>743</v>
      </c>
      <c r="DM199" s="86"/>
      <c r="DN199" s="86"/>
      <c r="DO199" s="276"/>
      <c r="DP199" s="86">
        <v>0</v>
      </c>
      <c r="DQ199" s="277">
        <f t="shared" si="367"/>
        <v>0</v>
      </c>
      <c r="DR199" s="277">
        <f t="shared" si="368"/>
        <v>0</v>
      </c>
      <c r="DS199" s="278" t="str">
        <f t="shared" si="369"/>
        <v>NO OFERTADO</v>
      </c>
      <c r="DT199" s="278"/>
      <c r="DU199" s="278" t="s">
        <v>743</v>
      </c>
      <c r="DV199" s="86"/>
      <c r="DW199" s="86"/>
      <c r="DX199" s="279"/>
      <c r="DY199" s="86">
        <f t="shared" si="489"/>
        <v>0</v>
      </c>
      <c r="DZ199" s="277">
        <f t="shared" si="370"/>
        <v>0</v>
      </c>
      <c r="EA199" s="277">
        <f t="shared" si="398"/>
        <v>0</v>
      </c>
      <c r="EB199" s="278" t="str">
        <f t="shared" si="371"/>
        <v>NO OFERTADO</v>
      </c>
      <c r="EC199" s="278"/>
      <c r="ED199" s="278" t="s">
        <v>743</v>
      </c>
      <c r="EE199" s="86" t="s">
        <v>953</v>
      </c>
      <c r="EF199" s="86">
        <v>0</v>
      </c>
      <c r="EG199" s="279">
        <v>0</v>
      </c>
      <c r="EH199" s="86">
        <f t="shared" si="490"/>
        <v>0</v>
      </c>
      <c r="EI199" s="277">
        <f t="shared" si="372"/>
        <v>0</v>
      </c>
      <c r="EJ199" s="277">
        <f t="shared" si="400"/>
        <v>0</v>
      </c>
      <c r="EK199" s="278" t="str">
        <f t="shared" si="373"/>
        <v>NO OFERTADO</v>
      </c>
      <c r="EL199" s="278" t="s">
        <v>978</v>
      </c>
      <c r="EM199" s="278" t="s">
        <v>743</v>
      </c>
      <c r="EN199" s="86"/>
      <c r="EO199" s="86"/>
      <c r="EP199" s="276"/>
      <c r="EQ199" s="86">
        <v>0</v>
      </c>
      <c r="ER199" s="277">
        <f t="shared" si="374"/>
        <v>0</v>
      </c>
      <c r="ES199" s="277">
        <f t="shared" si="375"/>
        <v>0</v>
      </c>
      <c r="ET199" s="278" t="str">
        <f t="shared" si="376"/>
        <v>NO OFERTADO</v>
      </c>
      <c r="EU199" s="278"/>
      <c r="EV199" s="278" t="s">
        <v>743</v>
      </c>
      <c r="EW199" s="86">
        <v>0</v>
      </c>
      <c r="EX199" s="86">
        <v>0</v>
      </c>
      <c r="EY199" s="276">
        <v>0</v>
      </c>
      <c r="EZ199" s="86">
        <v>0</v>
      </c>
      <c r="FA199" s="277">
        <f t="shared" si="377"/>
        <v>0</v>
      </c>
      <c r="FB199" s="277">
        <f t="shared" si="378"/>
        <v>0</v>
      </c>
      <c r="FC199" s="278" t="str">
        <f t="shared" si="379"/>
        <v>NO OFERTADO</v>
      </c>
      <c r="FD199" s="278"/>
      <c r="FE199" s="278" t="s">
        <v>743</v>
      </c>
      <c r="FF199" s="86">
        <v>0</v>
      </c>
      <c r="FG199" s="86"/>
      <c r="FH199" s="279">
        <v>0</v>
      </c>
      <c r="FI199" s="86">
        <v>0</v>
      </c>
      <c r="FJ199" s="277">
        <f t="shared" si="380"/>
        <v>0</v>
      </c>
      <c r="FK199" s="277">
        <f t="shared" si="399"/>
        <v>0</v>
      </c>
      <c r="FL199" s="278" t="str">
        <f t="shared" si="381"/>
        <v>NO OFERTADO</v>
      </c>
      <c r="FM199" s="278"/>
      <c r="FN199" s="278" t="s">
        <v>743</v>
      </c>
      <c r="FO199" s="86"/>
      <c r="FP199" s="86"/>
      <c r="FQ199" s="279"/>
      <c r="FR199" s="86">
        <f t="shared" si="491"/>
        <v>0</v>
      </c>
      <c r="FS199" s="277">
        <f t="shared" si="382"/>
        <v>0</v>
      </c>
      <c r="FT199" s="277">
        <f t="shared" si="383"/>
        <v>0</v>
      </c>
      <c r="FU199" s="278" t="str">
        <f t="shared" si="384"/>
        <v>NO OFERTADO</v>
      </c>
      <c r="FV199" s="278">
        <v>0</v>
      </c>
      <c r="FW199" s="278" t="s">
        <v>743</v>
      </c>
      <c r="FX199" s="86"/>
      <c r="FY199" s="86"/>
      <c r="FZ199" s="279"/>
      <c r="GA199" s="86"/>
      <c r="GB199" s="277">
        <f t="shared" si="385"/>
        <v>0</v>
      </c>
      <c r="GC199" s="277">
        <f t="shared" si="386"/>
        <v>0</v>
      </c>
      <c r="GD199" s="278" t="str">
        <f t="shared" si="387"/>
        <v>NO OFERTADO</v>
      </c>
      <c r="GE199" s="278"/>
      <c r="GF199" s="278" t="s">
        <v>743</v>
      </c>
      <c r="GG199" s="25"/>
    </row>
    <row r="200" spans="1:189" s="19" customFormat="1" ht="51" x14ac:dyDescent="0.2">
      <c r="A200" s="290">
        <v>191</v>
      </c>
      <c r="B200" s="78" t="s">
        <v>238</v>
      </c>
      <c r="C200" s="77" t="s">
        <v>570</v>
      </c>
      <c r="D200" s="123">
        <v>1</v>
      </c>
      <c r="E200" s="309" t="s">
        <v>32</v>
      </c>
      <c r="F200" s="315">
        <v>173449.16399999999</v>
      </c>
      <c r="G200" s="123">
        <v>1</v>
      </c>
      <c r="H200" s="86">
        <f t="shared" si="388"/>
        <v>173449.16399999999</v>
      </c>
      <c r="I200" s="86"/>
      <c r="J200" s="86"/>
      <c r="K200" s="279">
        <f t="shared" si="473"/>
        <v>0</v>
      </c>
      <c r="L200" s="86">
        <f t="shared" si="389"/>
        <v>0</v>
      </c>
      <c r="M200" s="277">
        <f t="shared" si="341"/>
        <v>0</v>
      </c>
      <c r="N200" s="277">
        <f t="shared" si="390"/>
        <v>0</v>
      </c>
      <c r="O200" s="278" t="str">
        <f t="shared" si="342"/>
        <v>NO OFERTADO</v>
      </c>
      <c r="P200" s="278"/>
      <c r="Q200" s="278" t="s">
        <v>743</v>
      </c>
      <c r="R200" s="278"/>
      <c r="S200" s="284"/>
      <c r="T200" s="279"/>
      <c r="U200" s="86"/>
      <c r="V200" s="277">
        <f t="shared" si="343"/>
        <v>0</v>
      </c>
      <c r="W200" s="277">
        <f t="shared" si="391"/>
        <v>0</v>
      </c>
      <c r="X200" s="278" t="str">
        <f t="shared" si="344"/>
        <v>NO OFERTADO</v>
      </c>
      <c r="Y200" s="278">
        <v>0</v>
      </c>
      <c r="Z200" s="314" t="s">
        <v>743</v>
      </c>
      <c r="AA200" s="311"/>
      <c r="AB200" s="86"/>
      <c r="AC200" s="276"/>
      <c r="AD200" s="86">
        <f t="shared" si="401"/>
        <v>0</v>
      </c>
      <c r="AE200" s="277">
        <f t="shared" si="452"/>
        <v>0</v>
      </c>
      <c r="AF200" s="277">
        <f t="shared" si="345"/>
        <v>0</v>
      </c>
      <c r="AG200" s="278" t="str">
        <f t="shared" si="346"/>
        <v>NO OFERTADO</v>
      </c>
      <c r="AH200" s="278"/>
      <c r="AI200" s="278" t="s">
        <v>743</v>
      </c>
      <c r="AJ200" s="86"/>
      <c r="AK200" s="86"/>
      <c r="AL200" s="279"/>
      <c r="AM200" s="86">
        <f t="shared" si="392"/>
        <v>0</v>
      </c>
      <c r="AN200" s="277">
        <f t="shared" si="347"/>
        <v>0</v>
      </c>
      <c r="AO200" s="277">
        <f t="shared" si="348"/>
        <v>0</v>
      </c>
      <c r="AP200" s="278" t="str">
        <f t="shared" si="349"/>
        <v>NO OFERTADO</v>
      </c>
      <c r="AQ200" s="278"/>
      <c r="AR200" s="278" t="s">
        <v>743</v>
      </c>
      <c r="AS200" s="86"/>
      <c r="AT200" s="86"/>
      <c r="AU200" s="276"/>
      <c r="AV200" s="86">
        <f t="shared" si="483"/>
        <v>0</v>
      </c>
      <c r="AW200" s="277">
        <f t="shared" si="350"/>
        <v>0</v>
      </c>
      <c r="AX200" s="277">
        <f t="shared" si="402"/>
        <v>0</v>
      </c>
      <c r="AY200" s="278" t="str">
        <f t="shared" si="351"/>
        <v>NO OFERTADO</v>
      </c>
      <c r="AZ200" s="278"/>
      <c r="BA200" s="278" t="s">
        <v>743</v>
      </c>
      <c r="BB200" s="86"/>
      <c r="BC200" s="86"/>
      <c r="BD200" s="279"/>
      <c r="BE200" s="86">
        <f t="shared" si="393"/>
        <v>0</v>
      </c>
      <c r="BF200" s="277">
        <f t="shared" si="352"/>
        <v>0</v>
      </c>
      <c r="BG200" s="277">
        <f t="shared" si="394"/>
        <v>0</v>
      </c>
      <c r="BH200" s="278" t="str">
        <f t="shared" si="353"/>
        <v>NO OFERTADO</v>
      </c>
      <c r="BI200" s="278">
        <v>0</v>
      </c>
      <c r="BJ200" s="278" t="s">
        <v>743</v>
      </c>
      <c r="BK200" s="86"/>
      <c r="BL200" s="86"/>
      <c r="BM200" s="276"/>
      <c r="BN200" s="280">
        <f t="shared" si="484"/>
        <v>0</v>
      </c>
      <c r="BO200" s="281">
        <f t="shared" si="354"/>
        <v>0</v>
      </c>
      <c r="BP200" s="281">
        <f t="shared" si="355"/>
        <v>0</v>
      </c>
      <c r="BQ200" s="278" t="str">
        <f t="shared" si="492"/>
        <v>NO OFERTADO</v>
      </c>
      <c r="BR200" s="278">
        <f>VLOOKUP(B200,'[1]ANEXO TECNICO'!$B$3:$P$334,15,0)</f>
        <v>0</v>
      </c>
      <c r="BS200" s="278" t="s">
        <v>743</v>
      </c>
      <c r="BT200" s="280"/>
      <c r="BU200" s="280"/>
      <c r="BV200" s="282"/>
      <c r="BW200" s="280"/>
      <c r="BX200" s="277">
        <v>0</v>
      </c>
      <c r="BY200" s="277">
        <f t="shared" si="356"/>
        <v>0</v>
      </c>
      <c r="BZ200" s="278" t="str">
        <f t="shared" si="357"/>
        <v>NO OFERTADO</v>
      </c>
      <c r="CA200" s="278"/>
      <c r="CB200" s="278" t="s">
        <v>743</v>
      </c>
      <c r="CC200" s="283"/>
      <c r="CD200" s="283"/>
      <c r="CE200" s="276"/>
      <c r="CF200" s="86">
        <f t="shared" si="485"/>
        <v>0</v>
      </c>
      <c r="CG200" s="277">
        <f t="shared" si="395"/>
        <v>0</v>
      </c>
      <c r="CH200" s="277">
        <f t="shared" si="358"/>
        <v>0</v>
      </c>
      <c r="CI200" s="278" t="str">
        <f t="shared" si="359"/>
        <v>NO OFERTADO</v>
      </c>
      <c r="CJ200" s="278"/>
      <c r="CK200" s="278" t="s">
        <v>743</v>
      </c>
      <c r="CL200" s="86"/>
      <c r="CM200" s="86"/>
      <c r="CN200" s="276"/>
      <c r="CO200" s="86">
        <f t="shared" si="486"/>
        <v>0</v>
      </c>
      <c r="CP200" s="277">
        <f t="shared" si="360"/>
        <v>0</v>
      </c>
      <c r="CQ200" s="277">
        <f t="shared" si="361"/>
        <v>0</v>
      </c>
      <c r="CR200" s="278" t="str">
        <f t="shared" si="362"/>
        <v>NO OFERTADO</v>
      </c>
      <c r="CS200" s="278"/>
      <c r="CT200" s="278" t="s">
        <v>743</v>
      </c>
      <c r="CU200" s="86"/>
      <c r="CV200" s="280"/>
      <c r="CW200" s="282"/>
      <c r="CX200" s="280">
        <f t="shared" si="487"/>
        <v>0</v>
      </c>
      <c r="CY200" s="281">
        <f t="shared" si="363"/>
        <v>0</v>
      </c>
      <c r="CZ200" s="281">
        <f t="shared" si="364"/>
        <v>0</v>
      </c>
      <c r="DA200" s="278" t="str">
        <f t="shared" si="365"/>
        <v>NO OFERTADO</v>
      </c>
      <c r="DB200" s="278"/>
      <c r="DC200" s="278" t="s">
        <v>743</v>
      </c>
      <c r="DD200" s="86"/>
      <c r="DE200" s="86"/>
      <c r="DF200" s="276"/>
      <c r="DG200" s="86">
        <f t="shared" si="488"/>
        <v>0</v>
      </c>
      <c r="DH200" s="277">
        <f t="shared" si="366"/>
        <v>0</v>
      </c>
      <c r="DI200" s="277">
        <f t="shared" si="396"/>
        <v>0</v>
      </c>
      <c r="DJ200" s="278" t="str">
        <f t="shared" si="397"/>
        <v>NO OFERTADO</v>
      </c>
      <c r="DK200" s="278"/>
      <c r="DL200" s="278" t="s">
        <v>743</v>
      </c>
      <c r="DM200" s="86"/>
      <c r="DN200" s="86"/>
      <c r="DO200" s="276"/>
      <c r="DP200" s="86">
        <v>0</v>
      </c>
      <c r="DQ200" s="277">
        <f t="shared" si="367"/>
        <v>0</v>
      </c>
      <c r="DR200" s="277">
        <f t="shared" si="368"/>
        <v>0</v>
      </c>
      <c r="DS200" s="278" t="str">
        <f t="shared" si="369"/>
        <v>NO OFERTADO</v>
      </c>
      <c r="DT200" s="278"/>
      <c r="DU200" s="278" t="s">
        <v>743</v>
      </c>
      <c r="DV200" s="86"/>
      <c r="DW200" s="86"/>
      <c r="DX200" s="279"/>
      <c r="DY200" s="86">
        <f t="shared" si="489"/>
        <v>0</v>
      </c>
      <c r="DZ200" s="277">
        <f t="shared" si="370"/>
        <v>0</v>
      </c>
      <c r="EA200" s="277">
        <f t="shared" si="398"/>
        <v>0</v>
      </c>
      <c r="EB200" s="278" t="str">
        <f t="shared" si="371"/>
        <v>NO OFERTADO</v>
      </c>
      <c r="EC200" s="278"/>
      <c r="ED200" s="278" t="s">
        <v>743</v>
      </c>
      <c r="EE200" s="86" t="s">
        <v>953</v>
      </c>
      <c r="EF200" s="86">
        <v>0</v>
      </c>
      <c r="EG200" s="279">
        <v>0</v>
      </c>
      <c r="EH200" s="86">
        <f t="shared" si="490"/>
        <v>0</v>
      </c>
      <c r="EI200" s="277">
        <f t="shared" si="372"/>
        <v>0</v>
      </c>
      <c r="EJ200" s="277">
        <f t="shared" si="400"/>
        <v>0</v>
      </c>
      <c r="EK200" s="278" t="str">
        <f t="shared" si="373"/>
        <v>NO OFERTADO</v>
      </c>
      <c r="EL200" s="278" t="s">
        <v>978</v>
      </c>
      <c r="EM200" s="278" t="s">
        <v>743</v>
      </c>
      <c r="EN200" s="86"/>
      <c r="EO200" s="86"/>
      <c r="EP200" s="276"/>
      <c r="EQ200" s="86">
        <v>0</v>
      </c>
      <c r="ER200" s="277">
        <f t="shared" si="374"/>
        <v>0</v>
      </c>
      <c r="ES200" s="277">
        <f t="shared" si="375"/>
        <v>0</v>
      </c>
      <c r="ET200" s="278" t="str">
        <f t="shared" si="376"/>
        <v>NO OFERTADO</v>
      </c>
      <c r="EU200" s="278"/>
      <c r="EV200" s="278" t="s">
        <v>743</v>
      </c>
      <c r="EW200" s="86">
        <v>0</v>
      </c>
      <c r="EX200" s="86">
        <v>0</v>
      </c>
      <c r="EY200" s="276">
        <v>0</v>
      </c>
      <c r="EZ200" s="86">
        <v>0</v>
      </c>
      <c r="FA200" s="277">
        <f t="shared" si="377"/>
        <v>0</v>
      </c>
      <c r="FB200" s="277">
        <f t="shared" si="378"/>
        <v>0</v>
      </c>
      <c r="FC200" s="278" t="str">
        <f t="shared" si="379"/>
        <v>NO OFERTADO</v>
      </c>
      <c r="FD200" s="278"/>
      <c r="FE200" s="278" t="s">
        <v>743</v>
      </c>
      <c r="FF200" s="86">
        <v>0</v>
      </c>
      <c r="FG200" s="86"/>
      <c r="FH200" s="279">
        <v>0</v>
      </c>
      <c r="FI200" s="86">
        <v>0</v>
      </c>
      <c r="FJ200" s="277">
        <f t="shared" si="380"/>
        <v>0</v>
      </c>
      <c r="FK200" s="277">
        <f t="shared" si="399"/>
        <v>0</v>
      </c>
      <c r="FL200" s="278" t="str">
        <f t="shared" si="381"/>
        <v>NO OFERTADO</v>
      </c>
      <c r="FM200" s="278"/>
      <c r="FN200" s="278" t="s">
        <v>743</v>
      </c>
      <c r="FO200" s="86" t="s">
        <v>44</v>
      </c>
      <c r="FP200" s="86">
        <v>168000</v>
      </c>
      <c r="FQ200" s="279">
        <v>31920</v>
      </c>
      <c r="FR200" s="86">
        <f t="shared" si="491"/>
        <v>199920</v>
      </c>
      <c r="FS200" s="277">
        <f t="shared" si="382"/>
        <v>199920</v>
      </c>
      <c r="FT200" s="277">
        <f t="shared" si="383"/>
        <v>199920</v>
      </c>
      <c r="FU200" s="278" t="str">
        <f t="shared" si="384"/>
        <v>CUMPLE</v>
      </c>
      <c r="FV200" s="278" t="s">
        <v>829</v>
      </c>
      <c r="FW200" s="278" t="s">
        <v>743</v>
      </c>
      <c r="FX200" s="86"/>
      <c r="FY200" s="86"/>
      <c r="FZ200" s="279"/>
      <c r="GA200" s="86"/>
      <c r="GB200" s="277">
        <f t="shared" si="385"/>
        <v>0</v>
      </c>
      <c r="GC200" s="277">
        <f t="shared" si="386"/>
        <v>0</v>
      </c>
      <c r="GD200" s="278" t="str">
        <f t="shared" si="387"/>
        <v>NO OFERTADO</v>
      </c>
      <c r="GE200" s="278"/>
      <c r="GF200" s="278" t="s">
        <v>743</v>
      </c>
      <c r="GG200" s="25"/>
    </row>
    <row r="201" spans="1:189" s="19" customFormat="1" ht="25.5" x14ac:dyDescent="0.2">
      <c r="A201" s="290">
        <v>192</v>
      </c>
      <c r="B201" s="78" t="s">
        <v>239</v>
      </c>
      <c r="C201" s="77" t="s">
        <v>571</v>
      </c>
      <c r="D201" s="123">
        <v>1</v>
      </c>
      <c r="E201" s="309" t="s">
        <v>32</v>
      </c>
      <c r="F201" s="315">
        <v>364140</v>
      </c>
      <c r="G201" s="123">
        <v>1</v>
      </c>
      <c r="H201" s="86">
        <f t="shared" si="388"/>
        <v>364140</v>
      </c>
      <c r="I201" s="86"/>
      <c r="J201" s="86"/>
      <c r="K201" s="279">
        <f t="shared" si="473"/>
        <v>0</v>
      </c>
      <c r="L201" s="86">
        <f t="shared" si="389"/>
        <v>0</v>
      </c>
      <c r="M201" s="277">
        <f t="shared" si="341"/>
        <v>0</v>
      </c>
      <c r="N201" s="277">
        <f t="shared" si="390"/>
        <v>0</v>
      </c>
      <c r="O201" s="278" t="str">
        <f t="shared" si="342"/>
        <v>NO OFERTADO</v>
      </c>
      <c r="P201" s="278"/>
      <c r="Q201" s="278" t="s">
        <v>743</v>
      </c>
      <c r="R201" s="278"/>
      <c r="S201" s="284"/>
      <c r="T201" s="279"/>
      <c r="U201" s="86"/>
      <c r="V201" s="277">
        <f t="shared" si="343"/>
        <v>0</v>
      </c>
      <c r="W201" s="277">
        <f t="shared" si="391"/>
        <v>0</v>
      </c>
      <c r="X201" s="278" t="str">
        <f t="shared" si="344"/>
        <v>NO OFERTADO</v>
      </c>
      <c r="Y201" s="278">
        <v>0</v>
      </c>
      <c r="Z201" s="314" t="s">
        <v>743</v>
      </c>
      <c r="AA201" s="311"/>
      <c r="AB201" s="86"/>
      <c r="AC201" s="276"/>
      <c r="AD201" s="86">
        <f t="shared" si="401"/>
        <v>0</v>
      </c>
      <c r="AE201" s="277">
        <f t="shared" si="452"/>
        <v>0</v>
      </c>
      <c r="AF201" s="277">
        <f t="shared" si="345"/>
        <v>0</v>
      </c>
      <c r="AG201" s="278" t="str">
        <f t="shared" si="346"/>
        <v>NO OFERTADO</v>
      </c>
      <c r="AH201" s="278"/>
      <c r="AI201" s="278" t="s">
        <v>743</v>
      </c>
      <c r="AJ201" s="86"/>
      <c r="AK201" s="86"/>
      <c r="AL201" s="279"/>
      <c r="AM201" s="86">
        <f t="shared" si="392"/>
        <v>0</v>
      </c>
      <c r="AN201" s="277">
        <f t="shared" si="347"/>
        <v>0</v>
      </c>
      <c r="AO201" s="277">
        <f t="shared" si="348"/>
        <v>0</v>
      </c>
      <c r="AP201" s="278" t="str">
        <f t="shared" si="349"/>
        <v>NO OFERTADO</v>
      </c>
      <c r="AQ201" s="278"/>
      <c r="AR201" s="278" t="s">
        <v>743</v>
      </c>
      <c r="AS201" s="86"/>
      <c r="AT201" s="86"/>
      <c r="AU201" s="276"/>
      <c r="AV201" s="86">
        <f>+AT201+AU201</f>
        <v>0</v>
      </c>
      <c r="AW201" s="277">
        <f t="shared" si="350"/>
        <v>0</v>
      </c>
      <c r="AX201" s="277">
        <f t="shared" si="402"/>
        <v>0</v>
      </c>
      <c r="AY201" s="278" t="str">
        <f t="shared" si="351"/>
        <v>NO OFERTADO</v>
      </c>
      <c r="AZ201" s="278"/>
      <c r="BA201" s="278" t="s">
        <v>743</v>
      </c>
      <c r="BB201" s="86"/>
      <c r="BC201" s="86"/>
      <c r="BD201" s="279"/>
      <c r="BE201" s="86">
        <f t="shared" si="393"/>
        <v>0</v>
      </c>
      <c r="BF201" s="277">
        <f t="shared" si="352"/>
        <v>0</v>
      </c>
      <c r="BG201" s="277">
        <f t="shared" si="394"/>
        <v>0</v>
      </c>
      <c r="BH201" s="278" t="str">
        <f t="shared" si="353"/>
        <v>NO OFERTADO</v>
      </c>
      <c r="BI201" s="278">
        <v>0</v>
      </c>
      <c r="BJ201" s="278" t="s">
        <v>743</v>
      </c>
      <c r="BK201" s="86"/>
      <c r="BL201" s="86"/>
      <c r="BM201" s="276"/>
      <c r="BN201" s="280">
        <f>+BL201+BM201</f>
        <v>0</v>
      </c>
      <c r="BO201" s="281">
        <f t="shared" si="354"/>
        <v>0</v>
      </c>
      <c r="BP201" s="281">
        <f t="shared" si="355"/>
        <v>0</v>
      </c>
      <c r="BQ201" s="278" t="str">
        <f t="shared" si="492"/>
        <v>NO OFERTADO</v>
      </c>
      <c r="BR201" s="278">
        <f>VLOOKUP(B201,'[1]ANEXO TECNICO'!$B$3:$P$334,15,0)</f>
        <v>0</v>
      </c>
      <c r="BS201" s="278" t="s">
        <v>743</v>
      </c>
      <c r="BT201" s="280"/>
      <c r="BU201" s="280"/>
      <c r="BV201" s="282"/>
      <c r="BW201" s="280"/>
      <c r="BX201" s="277">
        <v>0</v>
      </c>
      <c r="BY201" s="277">
        <f t="shared" si="356"/>
        <v>0</v>
      </c>
      <c r="BZ201" s="278" t="str">
        <f t="shared" si="357"/>
        <v>NO OFERTADO</v>
      </c>
      <c r="CA201" s="278"/>
      <c r="CB201" s="278" t="s">
        <v>743</v>
      </c>
      <c r="CC201" s="283"/>
      <c r="CD201" s="283"/>
      <c r="CE201" s="276">
        <f>+CD201*0.19</f>
        <v>0</v>
      </c>
      <c r="CF201" s="86">
        <f>+CD201+CE201</f>
        <v>0</v>
      </c>
      <c r="CG201" s="277">
        <f t="shared" si="395"/>
        <v>0</v>
      </c>
      <c r="CH201" s="277">
        <f t="shared" si="358"/>
        <v>0</v>
      </c>
      <c r="CI201" s="278" t="str">
        <f t="shared" si="359"/>
        <v>NO OFERTADO</v>
      </c>
      <c r="CJ201" s="278"/>
      <c r="CK201" s="278" t="s">
        <v>743</v>
      </c>
      <c r="CL201" s="86"/>
      <c r="CM201" s="86"/>
      <c r="CN201" s="276"/>
      <c r="CO201" s="86">
        <f>+CM201+CN201</f>
        <v>0</v>
      </c>
      <c r="CP201" s="277">
        <f t="shared" si="360"/>
        <v>0</v>
      </c>
      <c r="CQ201" s="277">
        <f t="shared" si="361"/>
        <v>0</v>
      </c>
      <c r="CR201" s="278" t="str">
        <f t="shared" si="362"/>
        <v>NO OFERTADO</v>
      </c>
      <c r="CS201" s="278"/>
      <c r="CT201" s="278" t="s">
        <v>743</v>
      </c>
      <c r="CU201" s="86"/>
      <c r="CV201" s="280"/>
      <c r="CW201" s="282">
        <f>+CV201*0.19</f>
        <v>0</v>
      </c>
      <c r="CX201" s="280">
        <f>+CV201+CW201</f>
        <v>0</v>
      </c>
      <c r="CY201" s="281">
        <f t="shared" si="363"/>
        <v>0</v>
      </c>
      <c r="CZ201" s="281">
        <f t="shared" si="364"/>
        <v>0</v>
      </c>
      <c r="DA201" s="278" t="str">
        <f t="shared" si="365"/>
        <v>NO OFERTADO</v>
      </c>
      <c r="DB201" s="278"/>
      <c r="DC201" s="278" t="s">
        <v>743</v>
      </c>
      <c r="DD201" s="86"/>
      <c r="DE201" s="86"/>
      <c r="DF201" s="276"/>
      <c r="DG201" s="86">
        <f>+DE201+DF201</f>
        <v>0</v>
      </c>
      <c r="DH201" s="277">
        <f t="shared" si="366"/>
        <v>0</v>
      </c>
      <c r="DI201" s="277">
        <f t="shared" si="396"/>
        <v>0</v>
      </c>
      <c r="DJ201" s="278" t="str">
        <f t="shared" si="397"/>
        <v>NO OFERTADO</v>
      </c>
      <c r="DK201" s="278"/>
      <c r="DL201" s="278" t="s">
        <v>743</v>
      </c>
      <c r="DM201" s="86" t="s">
        <v>44</v>
      </c>
      <c r="DN201" s="86">
        <v>279400</v>
      </c>
      <c r="DO201" s="279">
        <v>53086</v>
      </c>
      <c r="DP201" s="86">
        <v>332486</v>
      </c>
      <c r="DQ201" s="277">
        <f t="shared" si="367"/>
        <v>332486</v>
      </c>
      <c r="DR201" s="277">
        <f t="shared" si="368"/>
        <v>332486</v>
      </c>
      <c r="DS201" s="278" t="str">
        <f t="shared" si="369"/>
        <v>CUMPLE</v>
      </c>
      <c r="DT201" s="278" t="str">
        <f>VLOOKUP(B201,'[3]ANEXO TECNICO'!$B$3:$P$334,15,0)</f>
        <v>CUMPLE</v>
      </c>
      <c r="DU201" s="278" t="s">
        <v>822</v>
      </c>
      <c r="DV201" s="86"/>
      <c r="DW201" s="86"/>
      <c r="DX201" s="279"/>
      <c r="DY201" s="86">
        <f>+DW201+DX201</f>
        <v>0</v>
      </c>
      <c r="DZ201" s="277">
        <f t="shared" si="370"/>
        <v>0</v>
      </c>
      <c r="EA201" s="277">
        <f t="shared" si="398"/>
        <v>0</v>
      </c>
      <c r="EB201" s="278" t="str">
        <f t="shared" si="371"/>
        <v>NO OFERTADO</v>
      </c>
      <c r="EC201" s="278"/>
      <c r="ED201" s="278" t="s">
        <v>743</v>
      </c>
      <c r="EE201" s="86" t="s">
        <v>953</v>
      </c>
      <c r="EF201" s="86">
        <v>271089.07563025213</v>
      </c>
      <c r="EG201" s="279">
        <v>51506.924369747903</v>
      </c>
      <c r="EH201" s="86">
        <f>+EF201+EG201</f>
        <v>322596.00000000006</v>
      </c>
      <c r="EI201" s="277">
        <f t="shared" si="372"/>
        <v>322596.00000000006</v>
      </c>
      <c r="EJ201" s="277">
        <f t="shared" si="400"/>
        <v>322596.00000000006</v>
      </c>
      <c r="EK201" s="278" t="str">
        <f t="shared" si="373"/>
        <v>CUMPLE</v>
      </c>
      <c r="EL201" s="278" t="s">
        <v>828</v>
      </c>
      <c r="EM201" s="278" t="s">
        <v>822</v>
      </c>
      <c r="EN201" s="86"/>
      <c r="EO201" s="86"/>
      <c r="EP201" s="276"/>
      <c r="EQ201" s="86">
        <v>0</v>
      </c>
      <c r="ER201" s="277">
        <f t="shared" si="374"/>
        <v>0</v>
      </c>
      <c r="ES201" s="277">
        <f t="shared" si="375"/>
        <v>0</v>
      </c>
      <c r="ET201" s="278" t="str">
        <f t="shared" si="376"/>
        <v>NO OFERTADO</v>
      </c>
      <c r="EU201" s="278"/>
      <c r="EV201" s="278" t="s">
        <v>743</v>
      </c>
      <c r="EW201" s="86">
        <v>0</v>
      </c>
      <c r="EX201" s="86">
        <v>0</v>
      </c>
      <c r="EY201" s="276">
        <v>0</v>
      </c>
      <c r="EZ201" s="86">
        <v>0</v>
      </c>
      <c r="FA201" s="277">
        <f t="shared" si="377"/>
        <v>0</v>
      </c>
      <c r="FB201" s="277">
        <f t="shared" si="378"/>
        <v>0</v>
      </c>
      <c r="FC201" s="278" t="str">
        <f t="shared" si="379"/>
        <v>NO OFERTADO</v>
      </c>
      <c r="FD201" s="278"/>
      <c r="FE201" s="278" t="s">
        <v>743</v>
      </c>
      <c r="FF201" s="86">
        <v>0</v>
      </c>
      <c r="FG201" s="86"/>
      <c r="FH201" s="279">
        <v>0</v>
      </c>
      <c r="FI201" s="86">
        <v>0</v>
      </c>
      <c r="FJ201" s="277">
        <f t="shared" si="380"/>
        <v>0</v>
      </c>
      <c r="FK201" s="277">
        <f t="shared" si="399"/>
        <v>0</v>
      </c>
      <c r="FL201" s="278" t="str">
        <f t="shared" si="381"/>
        <v>NO OFERTADO</v>
      </c>
      <c r="FM201" s="278"/>
      <c r="FN201" s="278" t="s">
        <v>743</v>
      </c>
      <c r="FO201" s="86" t="s">
        <v>44</v>
      </c>
      <c r="FP201" s="86">
        <v>118000</v>
      </c>
      <c r="FQ201" s="279">
        <v>22420</v>
      </c>
      <c r="FR201" s="86">
        <f>+FP201+FQ201</f>
        <v>140420</v>
      </c>
      <c r="FS201" s="277">
        <f t="shared" si="382"/>
        <v>140420</v>
      </c>
      <c r="FT201" s="277">
        <f t="shared" si="383"/>
        <v>140420</v>
      </c>
      <c r="FU201" s="278" t="str">
        <f t="shared" si="384"/>
        <v>CUMPLE</v>
      </c>
      <c r="FV201" s="278" t="s">
        <v>829</v>
      </c>
      <c r="FW201" s="278" t="s">
        <v>743</v>
      </c>
      <c r="FX201" s="86"/>
      <c r="FY201" s="86"/>
      <c r="FZ201" s="279"/>
      <c r="GA201" s="86"/>
      <c r="GB201" s="277">
        <f t="shared" si="385"/>
        <v>0</v>
      </c>
      <c r="GC201" s="277">
        <f t="shared" si="386"/>
        <v>0</v>
      </c>
      <c r="GD201" s="278" t="str">
        <f t="shared" si="387"/>
        <v>NO OFERTADO</v>
      </c>
      <c r="GE201" s="278"/>
      <c r="GF201" s="278" t="s">
        <v>743</v>
      </c>
      <c r="GG201" s="25"/>
    </row>
    <row r="202" spans="1:189" s="19" customFormat="1" x14ac:dyDescent="0.2">
      <c r="A202" s="290">
        <v>193</v>
      </c>
      <c r="B202" s="78" t="s">
        <v>240</v>
      </c>
      <c r="C202" s="77" t="s">
        <v>572</v>
      </c>
      <c r="D202" s="123">
        <v>1</v>
      </c>
      <c r="E202" s="309" t="s">
        <v>32</v>
      </c>
      <c r="F202" s="315">
        <v>35192.584000000003</v>
      </c>
      <c r="G202" s="123">
        <v>1</v>
      </c>
      <c r="H202" s="86">
        <f t="shared" si="388"/>
        <v>35192.584000000003</v>
      </c>
      <c r="I202" s="86"/>
      <c r="J202" s="86"/>
      <c r="K202" s="279">
        <f t="shared" si="473"/>
        <v>0</v>
      </c>
      <c r="L202" s="86">
        <f t="shared" si="389"/>
        <v>0</v>
      </c>
      <c r="M202" s="277">
        <f t="shared" ref="M202:M265" si="493">L202*$D202</f>
        <v>0</v>
      </c>
      <c r="N202" s="277">
        <f t="shared" si="390"/>
        <v>0</v>
      </c>
      <c r="O202" s="278" t="str">
        <f t="shared" ref="O202:O265" si="494">+IF(L202=0,"NO OFERTADO",IF(L202&lt;=($F202*(1+$GE$4)),"CUMPLE","NO CUMPLE"))</f>
        <v>NO OFERTADO</v>
      </c>
      <c r="P202" s="278"/>
      <c r="Q202" s="278" t="s">
        <v>743</v>
      </c>
      <c r="R202" s="278"/>
      <c r="S202" s="284"/>
      <c r="T202" s="279"/>
      <c r="U202" s="86"/>
      <c r="V202" s="277">
        <f t="shared" ref="V202:V265" si="495">U202*$D202</f>
        <v>0</v>
      </c>
      <c r="W202" s="277">
        <f t="shared" si="391"/>
        <v>0</v>
      </c>
      <c r="X202" s="278" t="str">
        <f t="shared" ref="X202:X265" si="496">+IF(U202=0,"NO OFERTADO",IF(U202&lt;=($F202*(1+$GE$4)),"CUMPLE","NO CUMPLE"))</f>
        <v>NO OFERTADO</v>
      </c>
      <c r="Y202" s="278">
        <v>0</v>
      </c>
      <c r="Z202" s="314" t="s">
        <v>743</v>
      </c>
      <c r="AA202" s="311"/>
      <c r="AB202" s="86"/>
      <c r="AC202" s="276"/>
      <c r="AD202" s="86">
        <f t="shared" si="401"/>
        <v>0</v>
      </c>
      <c r="AE202" s="277">
        <f t="shared" si="452"/>
        <v>0</v>
      </c>
      <c r="AF202" s="277">
        <f t="shared" ref="AF202:AF265" si="497">+AE202*G202</f>
        <v>0</v>
      </c>
      <c r="AG202" s="278" t="str">
        <f t="shared" ref="AG202:AG265" si="498">+IF(AD202=0,"NO OFERTADO",IF(AD202&lt;=($F202*(1+$GE$4)),"CUMPLE","NO CUMPLE"))</f>
        <v>NO OFERTADO</v>
      </c>
      <c r="AH202" s="278"/>
      <c r="AI202" s="278" t="s">
        <v>743</v>
      </c>
      <c r="AJ202" s="86"/>
      <c r="AK202" s="86"/>
      <c r="AL202" s="279"/>
      <c r="AM202" s="86">
        <f t="shared" si="392"/>
        <v>0</v>
      </c>
      <c r="AN202" s="277">
        <f t="shared" ref="AN202:AN265" si="499">AM202*$D202</f>
        <v>0</v>
      </c>
      <c r="AO202" s="277">
        <f t="shared" ref="AO202:AO265" si="500">+AN202*G202</f>
        <v>0</v>
      </c>
      <c r="AP202" s="278" t="str">
        <f t="shared" ref="AP202:AP265" si="501">+IF(AM202=0,"NO OFERTADO",IF(AM202&lt;=($F202*(1+$GE$4)),"CUMPLE","NO CUMPLE"))</f>
        <v>NO OFERTADO</v>
      </c>
      <c r="AQ202" s="278"/>
      <c r="AR202" s="278" t="s">
        <v>743</v>
      </c>
      <c r="AS202" s="86"/>
      <c r="AT202" s="86"/>
      <c r="AU202" s="276"/>
      <c r="AV202" s="86">
        <f>+AT202+AU202</f>
        <v>0</v>
      </c>
      <c r="AW202" s="277">
        <f t="shared" ref="AW202:AW265" si="502">AV202*$D202</f>
        <v>0</v>
      </c>
      <c r="AX202" s="277">
        <f t="shared" si="402"/>
        <v>0</v>
      </c>
      <c r="AY202" s="278" t="str">
        <f t="shared" ref="AY202:AY265" si="503">+IF(AV202=0,"NO OFERTADO",IF(AV202&lt;=($F202*(1+$GE$4)),"CUMPLE","NO CUMPLE"))</f>
        <v>NO OFERTADO</v>
      </c>
      <c r="AZ202" s="278"/>
      <c r="BA202" s="278" t="s">
        <v>743</v>
      </c>
      <c r="BB202" s="86"/>
      <c r="BC202" s="86"/>
      <c r="BD202" s="279"/>
      <c r="BE202" s="86">
        <f t="shared" si="393"/>
        <v>0</v>
      </c>
      <c r="BF202" s="277">
        <f t="shared" ref="BF202:BF265" si="504">BE202*$D202</f>
        <v>0</v>
      </c>
      <c r="BG202" s="277">
        <f t="shared" si="394"/>
        <v>0</v>
      </c>
      <c r="BH202" s="278" t="str">
        <f t="shared" ref="BH202:BH265" si="505">+IF(BE202=0,"NO OFERTADO",IF(BE202&lt;=($F202*(1+$GE$4)),"CUMPLE","NO CUMPLE"))</f>
        <v>NO OFERTADO</v>
      </c>
      <c r="BI202" s="278">
        <v>0</v>
      </c>
      <c r="BJ202" s="278" t="s">
        <v>743</v>
      </c>
      <c r="BK202" s="86"/>
      <c r="BL202" s="86"/>
      <c r="BM202" s="276"/>
      <c r="BN202" s="280">
        <f>+BL202+BM202</f>
        <v>0</v>
      </c>
      <c r="BO202" s="281">
        <f t="shared" ref="BO202:BO265" si="506">BN202*$D202</f>
        <v>0</v>
      </c>
      <c r="BP202" s="281">
        <f t="shared" ref="BP202:BP265" si="507">+BO202*G202</f>
        <v>0</v>
      </c>
      <c r="BQ202" s="278" t="str">
        <f t="shared" si="492"/>
        <v>NO OFERTADO</v>
      </c>
      <c r="BR202" s="278">
        <f>VLOOKUP(B202,'[1]ANEXO TECNICO'!$B$3:$P$334,15,0)</f>
        <v>0</v>
      </c>
      <c r="BS202" s="278" t="s">
        <v>743</v>
      </c>
      <c r="BT202" s="280"/>
      <c r="BU202" s="280"/>
      <c r="BV202" s="282"/>
      <c r="BW202" s="280"/>
      <c r="BX202" s="277">
        <v>0</v>
      </c>
      <c r="BY202" s="277">
        <f t="shared" ref="BY202:BY265" si="508">+BX202*G202</f>
        <v>0</v>
      </c>
      <c r="BZ202" s="278" t="str">
        <f t="shared" ref="BZ202:CA265" si="509">+IF(BW202=0,"NO OFERTADO",IF(BW202&lt;=($F202*(1+$GE$4)),"CUMPLE","NO CUMPLE"))</f>
        <v>NO OFERTADO</v>
      </c>
      <c r="CA202" s="278"/>
      <c r="CB202" s="278" t="s">
        <v>743</v>
      </c>
      <c r="CC202" s="283"/>
      <c r="CD202" s="283"/>
      <c r="CE202" s="276">
        <f>+CD202*0.19</f>
        <v>0</v>
      </c>
      <c r="CF202" s="86">
        <f>+CD202+CE202</f>
        <v>0</v>
      </c>
      <c r="CG202" s="277">
        <f t="shared" si="395"/>
        <v>0</v>
      </c>
      <c r="CH202" s="277">
        <f t="shared" ref="CH202:CH265" si="510">+CG202*G202</f>
        <v>0</v>
      </c>
      <c r="CI202" s="278" t="str">
        <f t="shared" ref="CI202:CI265" si="511">+IF(CF202=0,"NO OFERTADO",IF(CF202&lt;=($F202*(1+$GE$4)),"CUMPLE","NO CUMPLE"))</f>
        <v>NO OFERTADO</v>
      </c>
      <c r="CJ202" s="278"/>
      <c r="CK202" s="278" t="s">
        <v>743</v>
      </c>
      <c r="CL202" s="86"/>
      <c r="CM202" s="86"/>
      <c r="CN202" s="276"/>
      <c r="CO202" s="86">
        <f>+CM202+CN202</f>
        <v>0</v>
      </c>
      <c r="CP202" s="277">
        <f t="shared" ref="CP202:CP265" si="512">CO202*$D202</f>
        <v>0</v>
      </c>
      <c r="CQ202" s="277">
        <f t="shared" ref="CQ202:CQ265" si="513">+CP202*G202</f>
        <v>0</v>
      </c>
      <c r="CR202" s="278" t="str">
        <f t="shared" ref="CR202:CR265" si="514">+IF(CO202=0,"NO OFERTADO",IF(CO202&lt;=($F202*(1+$GE$4)),"CUMPLE","NO CUMPLE"))</f>
        <v>NO OFERTADO</v>
      </c>
      <c r="CS202" s="278"/>
      <c r="CT202" s="278" t="s">
        <v>743</v>
      </c>
      <c r="CU202" s="86"/>
      <c r="CV202" s="280"/>
      <c r="CW202" s="282">
        <f>+CV202*0.19</f>
        <v>0</v>
      </c>
      <c r="CX202" s="280">
        <f>+CV202+CW202</f>
        <v>0</v>
      </c>
      <c r="CY202" s="281">
        <f t="shared" ref="CY202:CY265" si="515">CX202*$D202</f>
        <v>0</v>
      </c>
      <c r="CZ202" s="281">
        <f t="shared" ref="CZ202:CZ265" si="516">+CY202*G202</f>
        <v>0</v>
      </c>
      <c r="DA202" s="278" t="str">
        <f t="shared" ref="DA202:DA265" si="517">+IF(CX202=0,"NO OFERTADO",IF(CX202&lt;=($F202*(1+$GE$4)),"CUMPLE","NO CUMPLE"))</f>
        <v>NO OFERTADO</v>
      </c>
      <c r="DB202" s="278"/>
      <c r="DC202" s="278" t="s">
        <v>743</v>
      </c>
      <c r="DD202" s="86"/>
      <c r="DE202" s="86"/>
      <c r="DF202" s="276"/>
      <c r="DG202" s="86">
        <f>+DE202+DF202</f>
        <v>0</v>
      </c>
      <c r="DH202" s="277">
        <f t="shared" ref="DH202:DH265" si="518">DG202*$D202</f>
        <v>0</v>
      </c>
      <c r="DI202" s="277">
        <f t="shared" si="396"/>
        <v>0</v>
      </c>
      <c r="DJ202" s="278" t="str">
        <f t="shared" si="397"/>
        <v>NO OFERTADO</v>
      </c>
      <c r="DK202" s="278"/>
      <c r="DL202" s="278" t="s">
        <v>743</v>
      </c>
      <c r="DM202" s="86"/>
      <c r="DN202" s="86"/>
      <c r="DO202" s="276"/>
      <c r="DP202" s="86">
        <v>0</v>
      </c>
      <c r="DQ202" s="277">
        <f t="shared" ref="DQ202:DQ265" si="519">+DP202*D202</f>
        <v>0</v>
      </c>
      <c r="DR202" s="277">
        <f t="shared" ref="DR202:DR265" si="520">+DQ202*G202</f>
        <v>0</v>
      </c>
      <c r="DS202" s="278" t="str">
        <f t="shared" ref="DS202:DS265" si="521">+IF(DP202=0,"NO OFERTADO",IF(DP202&lt;=($F202*(1+$GE$4)),"CUMPLE","NO CUMPLE"))</f>
        <v>NO OFERTADO</v>
      </c>
      <c r="DT202" s="278"/>
      <c r="DU202" s="278" t="s">
        <v>743</v>
      </c>
      <c r="DV202" s="86"/>
      <c r="DW202" s="86"/>
      <c r="DX202" s="279"/>
      <c r="DY202" s="86">
        <f>+DW202+DX202</f>
        <v>0</v>
      </c>
      <c r="DZ202" s="277">
        <f t="shared" ref="DZ202:DZ265" si="522">DY202*$D202</f>
        <v>0</v>
      </c>
      <c r="EA202" s="277">
        <f t="shared" si="398"/>
        <v>0</v>
      </c>
      <c r="EB202" s="278" t="str">
        <f t="shared" ref="EB202:EB265" si="523">+IF(DY202=0,"NO OFERTADO",IF(DY202&lt;=($F202*(1+$GE$4)),"CUMPLE","NO CUMPLE"))</f>
        <v>NO OFERTADO</v>
      </c>
      <c r="EC202" s="278"/>
      <c r="ED202" s="278" t="s">
        <v>743</v>
      </c>
      <c r="EE202" s="86" t="s">
        <v>953</v>
      </c>
      <c r="EF202" s="86">
        <v>0</v>
      </c>
      <c r="EG202" s="279">
        <v>0</v>
      </c>
      <c r="EH202" s="86">
        <f>+EF202+EG202</f>
        <v>0</v>
      </c>
      <c r="EI202" s="277">
        <f t="shared" ref="EI202:EI265" si="524">EH202*$D202</f>
        <v>0</v>
      </c>
      <c r="EJ202" s="277">
        <f t="shared" si="400"/>
        <v>0</v>
      </c>
      <c r="EK202" s="278" t="str">
        <f t="shared" ref="EK202:EK265" si="525">+IF(EH202=0,"NO OFERTADO",IF(EH202&lt;=($F202*(1+$GE$4)),"CUMPLE","NO CUMPLE"))</f>
        <v>NO OFERTADO</v>
      </c>
      <c r="EL202" s="278" t="s">
        <v>978</v>
      </c>
      <c r="EM202" s="278" t="s">
        <v>743</v>
      </c>
      <c r="EN202" s="86"/>
      <c r="EO202" s="86"/>
      <c r="EP202" s="276"/>
      <c r="EQ202" s="86">
        <v>0</v>
      </c>
      <c r="ER202" s="277">
        <f t="shared" ref="ER202:ER265" si="526">EQ202*$D202</f>
        <v>0</v>
      </c>
      <c r="ES202" s="277">
        <f t="shared" ref="ES202:ES265" si="527">+ER202*G202</f>
        <v>0</v>
      </c>
      <c r="ET202" s="278" t="str">
        <f t="shared" ref="ET202:ET265" si="528">+IF(EQ202=0,"NO OFERTADO",IF(EQ202&lt;=($F202*(1+$GE$4)),"CUMPLE","NO CUMPLE"))</f>
        <v>NO OFERTADO</v>
      </c>
      <c r="EU202" s="278"/>
      <c r="EV202" s="278" t="s">
        <v>743</v>
      </c>
      <c r="EW202" s="86">
        <v>0</v>
      </c>
      <c r="EX202" s="86">
        <v>0</v>
      </c>
      <c r="EY202" s="276">
        <v>0</v>
      </c>
      <c r="EZ202" s="86">
        <v>0</v>
      </c>
      <c r="FA202" s="277">
        <f t="shared" ref="FA202:FA265" si="529">EZ202*$D202</f>
        <v>0</v>
      </c>
      <c r="FB202" s="277">
        <f t="shared" ref="FB202:FB265" si="530">+FA202*G202</f>
        <v>0</v>
      </c>
      <c r="FC202" s="278" t="str">
        <f t="shared" ref="FC202:FC265" si="531">+IF(EZ202=0,"NO OFERTADO",IF(EZ202&lt;=($F202*(1+$GE$4)),"CUMPLE","NO CUMPLE"))</f>
        <v>NO OFERTADO</v>
      </c>
      <c r="FD202" s="278"/>
      <c r="FE202" s="278" t="s">
        <v>743</v>
      </c>
      <c r="FF202" s="86">
        <v>0</v>
      </c>
      <c r="FG202" s="86"/>
      <c r="FH202" s="279">
        <v>0</v>
      </c>
      <c r="FI202" s="86">
        <v>0</v>
      </c>
      <c r="FJ202" s="277">
        <f t="shared" ref="FJ202:FJ265" si="532">FI202*$D202</f>
        <v>0</v>
      </c>
      <c r="FK202" s="277">
        <f t="shared" si="399"/>
        <v>0</v>
      </c>
      <c r="FL202" s="278" t="str">
        <f t="shared" ref="FL202:FL265" si="533">+IF(FI202=0,"NO OFERTADO",IF(FI202&lt;=($F202*(1+$GE$4)),"CUMPLE","NO CUMPLE"))</f>
        <v>NO OFERTADO</v>
      </c>
      <c r="FM202" s="278"/>
      <c r="FN202" s="278" t="s">
        <v>743</v>
      </c>
      <c r="FO202" s="86" t="s">
        <v>44</v>
      </c>
      <c r="FP202" s="86">
        <v>30000</v>
      </c>
      <c r="FQ202" s="279">
        <v>5700</v>
      </c>
      <c r="FR202" s="86">
        <f>+FP202+FQ202</f>
        <v>35700</v>
      </c>
      <c r="FS202" s="277">
        <f t="shared" ref="FS202:FS265" si="534">FR202*$D202</f>
        <v>35700</v>
      </c>
      <c r="FT202" s="277">
        <f t="shared" ref="FT202:FT265" si="535">+FS202*G202</f>
        <v>35700</v>
      </c>
      <c r="FU202" s="278" t="str">
        <f t="shared" ref="FU202:FU265" si="536">+IF(FR202=0,"NO OFERTADO",IF(FR202&lt;=($F202*(1+$GE$4)),"CUMPLE","NO CUMPLE"))</f>
        <v>CUMPLE</v>
      </c>
      <c r="FV202" s="278" t="s">
        <v>829</v>
      </c>
      <c r="FW202" s="278" t="s">
        <v>743</v>
      </c>
      <c r="FX202" s="86"/>
      <c r="FY202" s="86"/>
      <c r="FZ202" s="279"/>
      <c r="GA202" s="86"/>
      <c r="GB202" s="277">
        <f t="shared" ref="GB202:GB265" si="537">GA202*$D202</f>
        <v>0</v>
      </c>
      <c r="GC202" s="277">
        <f t="shared" ref="GC202:GC265" si="538">+GB202*G202</f>
        <v>0</v>
      </c>
      <c r="GD202" s="278" t="str">
        <f t="shared" ref="GD202:GD265" si="539">+IF(GA202=0,"NO OFERTADO",IF(GA202&lt;=($F202*(1+$GE$4)),"CUMPLE","NO CUMPLE"))</f>
        <v>NO OFERTADO</v>
      </c>
      <c r="GE202" s="278"/>
      <c r="GF202" s="278" t="s">
        <v>743</v>
      </c>
      <c r="GG202" s="25"/>
    </row>
    <row r="203" spans="1:189" s="19" customFormat="1" ht="38.25" x14ac:dyDescent="0.2">
      <c r="A203" s="290">
        <v>194</v>
      </c>
      <c r="B203" s="78" t="s">
        <v>241</v>
      </c>
      <c r="C203" s="77" t="s">
        <v>573</v>
      </c>
      <c r="D203" s="123">
        <v>1</v>
      </c>
      <c r="E203" s="309" t="s">
        <v>32</v>
      </c>
      <c r="F203" s="315">
        <v>15836.6628</v>
      </c>
      <c r="G203" s="123">
        <v>1</v>
      </c>
      <c r="H203" s="86">
        <f t="shared" ref="H203:H266" si="540">+F203*G203</f>
        <v>15836.6628</v>
      </c>
      <c r="I203" s="86"/>
      <c r="J203" s="86"/>
      <c r="K203" s="279">
        <f t="shared" si="473"/>
        <v>0</v>
      </c>
      <c r="L203" s="86">
        <f t="shared" ref="L203:L266" si="541">+J203+K203</f>
        <v>0</v>
      </c>
      <c r="M203" s="277">
        <f t="shared" si="493"/>
        <v>0</v>
      </c>
      <c r="N203" s="277">
        <f t="shared" ref="N203:N266" si="542">+M203*G203</f>
        <v>0</v>
      </c>
      <c r="O203" s="278" t="str">
        <f t="shared" si="494"/>
        <v>NO OFERTADO</v>
      </c>
      <c r="P203" s="278"/>
      <c r="Q203" s="278" t="s">
        <v>743</v>
      </c>
      <c r="R203" s="278"/>
      <c r="S203" s="284"/>
      <c r="T203" s="279"/>
      <c r="U203" s="86"/>
      <c r="V203" s="277">
        <f t="shared" si="495"/>
        <v>0</v>
      </c>
      <c r="W203" s="277">
        <f t="shared" ref="W203:W266" si="543">+V203*G203</f>
        <v>0</v>
      </c>
      <c r="X203" s="278" t="str">
        <f t="shared" si="496"/>
        <v>NO OFERTADO</v>
      </c>
      <c r="Y203" s="278">
        <v>0</v>
      </c>
      <c r="Z203" s="314" t="s">
        <v>743</v>
      </c>
      <c r="AA203" s="311"/>
      <c r="AB203" s="86"/>
      <c r="AC203" s="276"/>
      <c r="AD203" s="86">
        <f t="shared" si="401"/>
        <v>0</v>
      </c>
      <c r="AE203" s="277">
        <f t="shared" si="452"/>
        <v>0</v>
      </c>
      <c r="AF203" s="277">
        <f t="shared" si="497"/>
        <v>0</v>
      </c>
      <c r="AG203" s="278" t="str">
        <f t="shared" si="498"/>
        <v>NO OFERTADO</v>
      </c>
      <c r="AH203" s="278"/>
      <c r="AI203" s="278" t="s">
        <v>743</v>
      </c>
      <c r="AJ203" s="86"/>
      <c r="AK203" s="86"/>
      <c r="AL203" s="279"/>
      <c r="AM203" s="86">
        <f t="shared" ref="AM203:AM266" si="544">+AK203+AL203</f>
        <v>0</v>
      </c>
      <c r="AN203" s="277">
        <f t="shared" si="499"/>
        <v>0</v>
      </c>
      <c r="AO203" s="277">
        <f t="shared" si="500"/>
        <v>0</v>
      </c>
      <c r="AP203" s="278" t="str">
        <f t="shared" si="501"/>
        <v>NO OFERTADO</v>
      </c>
      <c r="AQ203" s="278"/>
      <c r="AR203" s="278" t="s">
        <v>743</v>
      </c>
      <c r="AS203" s="86"/>
      <c r="AT203" s="86"/>
      <c r="AU203" s="276"/>
      <c r="AV203" s="86">
        <f t="shared" ref="AV203:AV266" si="545">AT203+AU203</f>
        <v>0</v>
      </c>
      <c r="AW203" s="277">
        <f t="shared" si="502"/>
        <v>0</v>
      </c>
      <c r="AX203" s="277">
        <f t="shared" si="402"/>
        <v>0</v>
      </c>
      <c r="AY203" s="278" t="str">
        <f t="shared" si="503"/>
        <v>NO OFERTADO</v>
      </c>
      <c r="AZ203" s="278"/>
      <c r="BA203" s="278" t="s">
        <v>743</v>
      </c>
      <c r="BB203" s="86"/>
      <c r="BC203" s="86"/>
      <c r="BD203" s="279"/>
      <c r="BE203" s="86">
        <f t="shared" ref="BE203:BE266" si="546">BC203+BD203</f>
        <v>0</v>
      </c>
      <c r="BF203" s="277">
        <f t="shared" si="504"/>
        <v>0</v>
      </c>
      <c r="BG203" s="277">
        <f t="shared" ref="BG203:BG266" si="547">+BF203*G203</f>
        <v>0</v>
      </c>
      <c r="BH203" s="278" t="str">
        <f t="shared" si="505"/>
        <v>NO OFERTADO</v>
      </c>
      <c r="BI203" s="278">
        <v>0</v>
      </c>
      <c r="BJ203" s="278" t="s">
        <v>743</v>
      </c>
      <c r="BK203" s="86"/>
      <c r="BL203" s="86"/>
      <c r="BM203" s="276"/>
      <c r="BN203" s="280">
        <f t="shared" ref="BN203:BN266" si="548">BL203+BM203</f>
        <v>0</v>
      </c>
      <c r="BO203" s="281">
        <f t="shared" si="506"/>
        <v>0</v>
      </c>
      <c r="BP203" s="281">
        <f t="shared" si="507"/>
        <v>0</v>
      </c>
      <c r="BQ203" s="278" t="str">
        <f t="shared" si="492"/>
        <v>NO OFERTADO</v>
      </c>
      <c r="BR203" s="278">
        <f>VLOOKUP(B203,'[1]ANEXO TECNICO'!$B$3:$P$334,15,0)</f>
        <v>0</v>
      </c>
      <c r="BS203" s="278" t="s">
        <v>743</v>
      </c>
      <c r="BT203" s="280"/>
      <c r="BU203" s="280"/>
      <c r="BV203" s="282"/>
      <c r="BW203" s="280"/>
      <c r="BX203" s="277">
        <v>0</v>
      </c>
      <c r="BY203" s="277">
        <f t="shared" si="508"/>
        <v>0</v>
      </c>
      <c r="BZ203" s="278" t="str">
        <f t="shared" si="509"/>
        <v>NO OFERTADO</v>
      </c>
      <c r="CA203" s="278"/>
      <c r="CB203" s="278" t="s">
        <v>743</v>
      </c>
      <c r="CC203" s="283"/>
      <c r="CD203" s="283"/>
      <c r="CE203" s="276"/>
      <c r="CF203" s="86">
        <f t="shared" ref="CF203:CF266" si="549">CD203+CE203</f>
        <v>0</v>
      </c>
      <c r="CG203" s="277">
        <f t="shared" ref="CG203:CG266" si="550">CF203*$D203</f>
        <v>0</v>
      </c>
      <c r="CH203" s="277">
        <f t="shared" si="510"/>
        <v>0</v>
      </c>
      <c r="CI203" s="278" t="str">
        <f t="shared" si="511"/>
        <v>NO OFERTADO</v>
      </c>
      <c r="CJ203" s="278"/>
      <c r="CK203" s="278" t="s">
        <v>743</v>
      </c>
      <c r="CL203" s="86"/>
      <c r="CM203" s="86"/>
      <c r="CN203" s="276"/>
      <c r="CO203" s="86">
        <f t="shared" ref="CO203:CO266" si="551">CM203+CN203</f>
        <v>0</v>
      </c>
      <c r="CP203" s="277">
        <f t="shared" si="512"/>
        <v>0</v>
      </c>
      <c r="CQ203" s="277">
        <f t="shared" si="513"/>
        <v>0</v>
      </c>
      <c r="CR203" s="278" t="str">
        <f t="shared" si="514"/>
        <v>NO OFERTADO</v>
      </c>
      <c r="CS203" s="278"/>
      <c r="CT203" s="278" t="s">
        <v>743</v>
      </c>
      <c r="CU203" s="86"/>
      <c r="CV203" s="280"/>
      <c r="CW203" s="282"/>
      <c r="CX203" s="280">
        <f t="shared" ref="CX203:CX266" si="552">CV203+CW203</f>
        <v>0</v>
      </c>
      <c r="CY203" s="281">
        <f t="shared" si="515"/>
        <v>0</v>
      </c>
      <c r="CZ203" s="281">
        <f t="shared" si="516"/>
        <v>0</v>
      </c>
      <c r="DA203" s="278" t="str">
        <f t="shared" si="517"/>
        <v>NO OFERTADO</v>
      </c>
      <c r="DB203" s="278"/>
      <c r="DC203" s="278" t="s">
        <v>743</v>
      </c>
      <c r="DD203" s="86"/>
      <c r="DE203" s="86"/>
      <c r="DF203" s="276"/>
      <c r="DG203" s="86">
        <f t="shared" ref="DG203:DG266" si="553">DE203+DF203</f>
        <v>0</v>
      </c>
      <c r="DH203" s="277">
        <f t="shared" si="518"/>
        <v>0</v>
      </c>
      <c r="DI203" s="277">
        <f t="shared" ref="DI203:DI266" si="554">+DH203*G203</f>
        <v>0</v>
      </c>
      <c r="DJ203" s="278" t="str">
        <f t="shared" ref="DJ203:DJ266" si="555">+IF(DG203=0,"NO OFERTADO",IF(DG203&lt;=($F203*(1+$GE$4)),"CUMPLE","NO CUMPLE"))</f>
        <v>NO OFERTADO</v>
      </c>
      <c r="DK203" s="278"/>
      <c r="DL203" s="278" t="s">
        <v>743</v>
      </c>
      <c r="DM203" s="86"/>
      <c r="DN203" s="86"/>
      <c r="DO203" s="276"/>
      <c r="DP203" s="86">
        <v>0</v>
      </c>
      <c r="DQ203" s="277">
        <f t="shared" si="519"/>
        <v>0</v>
      </c>
      <c r="DR203" s="277">
        <f t="shared" si="520"/>
        <v>0</v>
      </c>
      <c r="DS203" s="278" t="str">
        <f t="shared" si="521"/>
        <v>NO OFERTADO</v>
      </c>
      <c r="DT203" s="278"/>
      <c r="DU203" s="278" t="s">
        <v>743</v>
      </c>
      <c r="DV203" s="86" t="s">
        <v>44</v>
      </c>
      <c r="DW203" s="280">
        <v>35166</v>
      </c>
      <c r="DX203" s="288">
        <v>6681.54</v>
      </c>
      <c r="DY203" s="280">
        <f t="shared" ref="DY203:DY266" si="556">DW203+DX203</f>
        <v>41847.54</v>
      </c>
      <c r="DZ203" s="281">
        <f t="shared" si="522"/>
        <v>41847.54</v>
      </c>
      <c r="EA203" s="281">
        <f t="shared" ref="EA203:EA266" si="557">+DZ203*G203</f>
        <v>41847.54</v>
      </c>
      <c r="EB203" s="278" t="str">
        <f t="shared" si="523"/>
        <v>NO CUMPLE</v>
      </c>
      <c r="EC203" s="278" t="s">
        <v>829</v>
      </c>
      <c r="ED203" s="278" t="s">
        <v>743</v>
      </c>
      <c r="EE203" s="86" t="s">
        <v>953</v>
      </c>
      <c r="EF203" s="86">
        <v>0</v>
      </c>
      <c r="EG203" s="279">
        <v>0</v>
      </c>
      <c r="EH203" s="86">
        <f t="shared" ref="EH203:EH266" si="558">EF203+EG203</f>
        <v>0</v>
      </c>
      <c r="EI203" s="277">
        <f t="shared" si="524"/>
        <v>0</v>
      </c>
      <c r="EJ203" s="277">
        <f t="shared" si="400"/>
        <v>0</v>
      </c>
      <c r="EK203" s="278" t="str">
        <f t="shared" si="525"/>
        <v>NO OFERTADO</v>
      </c>
      <c r="EL203" s="278" t="s">
        <v>978</v>
      </c>
      <c r="EM203" s="278" t="s">
        <v>743</v>
      </c>
      <c r="EN203" s="86"/>
      <c r="EO203" s="86"/>
      <c r="EP203" s="276"/>
      <c r="EQ203" s="86">
        <v>0</v>
      </c>
      <c r="ER203" s="277">
        <f t="shared" si="526"/>
        <v>0</v>
      </c>
      <c r="ES203" s="277">
        <f t="shared" si="527"/>
        <v>0</v>
      </c>
      <c r="ET203" s="278" t="str">
        <f t="shared" si="528"/>
        <v>NO OFERTADO</v>
      </c>
      <c r="EU203" s="278"/>
      <c r="EV203" s="278" t="s">
        <v>743</v>
      </c>
      <c r="EW203" s="86">
        <v>0</v>
      </c>
      <c r="EX203" s="86">
        <v>0</v>
      </c>
      <c r="EY203" s="276">
        <v>0</v>
      </c>
      <c r="EZ203" s="86">
        <v>0</v>
      </c>
      <c r="FA203" s="277">
        <f t="shared" si="529"/>
        <v>0</v>
      </c>
      <c r="FB203" s="277">
        <f t="shared" si="530"/>
        <v>0</v>
      </c>
      <c r="FC203" s="278" t="str">
        <f t="shared" si="531"/>
        <v>NO OFERTADO</v>
      </c>
      <c r="FD203" s="278"/>
      <c r="FE203" s="278" t="s">
        <v>743</v>
      </c>
      <c r="FF203" s="86">
        <v>0</v>
      </c>
      <c r="FG203" s="86"/>
      <c r="FH203" s="279">
        <v>0</v>
      </c>
      <c r="FI203" s="86">
        <v>0</v>
      </c>
      <c r="FJ203" s="277">
        <f t="shared" si="532"/>
        <v>0</v>
      </c>
      <c r="FK203" s="277">
        <f t="shared" ref="FK203:FK266" si="559">+FJ203*G203</f>
        <v>0</v>
      </c>
      <c r="FL203" s="278" t="str">
        <f t="shared" si="533"/>
        <v>NO OFERTADO</v>
      </c>
      <c r="FM203" s="278"/>
      <c r="FN203" s="278" t="s">
        <v>743</v>
      </c>
      <c r="FO203" s="86" t="s">
        <v>44</v>
      </c>
      <c r="FP203" s="86">
        <v>11900</v>
      </c>
      <c r="FQ203" s="279">
        <v>2261</v>
      </c>
      <c r="FR203" s="86">
        <f t="shared" ref="FR203:FR266" si="560">FP203+FQ203</f>
        <v>14161</v>
      </c>
      <c r="FS203" s="277">
        <f t="shared" si="534"/>
        <v>14161</v>
      </c>
      <c r="FT203" s="277">
        <f t="shared" si="535"/>
        <v>14161</v>
      </c>
      <c r="FU203" s="278" t="str">
        <f t="shared" si="536"/>
        <v>CUMPLE</v>
      </c>
      <c r="FV203" s="278" t="s">
        <v>829</v>
      </c>
      <c r="FW203" s="278" t="s">
        <v>743</v>
      </c>
      <c r="FX203" s="86"/>
      <c r="FY203" s="86"/>
      <c r="FZ203" s="279"/>
      <c r="GA203" s="86"/>
      <c r="GB203" s="277">
        <f t="shared" si="537"/>
        <v>0</v>
      </c>
      <c r="GC203" s="277">
        <f t="shared" si="538"/>
        <v>0</v>
      </c>
      <c r="GD203" s="278" t="str">
        <f t="shared" si="539"/>
        <v>NO OFERTADO</v>
      </c>
      <c r="GE203" s="278"/>
      <c r="GF203" s="278" t="s">
        <v>743</v>
      </c>
      <c r="GG203" s="25"/>
    </row>
    <row r="204" spans="1:189" s="19" customFormat="1" ht="25.5" x14ac:dyDescent="0.2">
      <c r="A204" s="290">
        <v>195</v>
      </c>
      <c r="B204" s="78" t="s">
        <v>242</v>
      </c>
      <c r="C204" s="77" t="s">
        <v>574</v>
      </c>
      <c r="D204" s="123">
        <v>1</v>
      </c>
      <c r="E204" s="309" t="s">
        <v>32</v>
      </c>
      <c r="F204" s="315">
        <v>7415.5801999999994</v>
      </c>
      <c r="G204" s="123">
        <v>10</v>
      </c>
      <c r="H204" s="86">
        <f t="shared" si="540"/>
        <v>74155.801999999996</v>
      </c>
      <c r="I204" s="86"/>
      <c r="J204" s="86"/>
      <c r="K204" s="279">
        <f t="shared" si="473"/>
        <v>0</v>
      </c>
      <c r="L204" s="86">
        <f t="shared" si="541"/>
        <v>0</v>
      </c>
      <c r="M204" s="277">
        <f t="shared" si="493"/>
        <v>0</v>
      </c>
      <c r="N204" s="277">
        <f t="shared" si="542"/>
        <v>0</v>
      </c>
      <c r="O204" s="278" t="str">
        <f t="shared" si="494"/>
        <v>NO OFERTADO</v>
      </c>
      <c r="P204" s="278"/>
      <c r="Q204" s="278" t="s">
        <v>743</v>
      </c>
      <c r="R204" s="278"/>
      <c r="S204" s="284"/>
      <c r="T204" s="279"/>
      <c r="U204" s="86"/>
      <c r="V204" s="277">
        <f t="shared" si="495"/>
        <v>0</v>
      </c>
      <c r="W204" s="277">
        <f t="shared" si="543"/>
        <v>0</v>
      </c>
      <c r="X204" s="278" t="str">
        <f t="shared" si="496"/>
        <v>NO OFERTADO</v>
      </c>
      <c r="Y204" s="278">
        <v>0</v>
      </c>
      <c r="Z204" s="314" t="s">
        <v>743</v>
      </c>
      <c r="AA204" s="311"/>
      <c r="AB204" s="86"/>
      <c r="AC204" s="276"/>
      <c r="AD204" s="86">
        <f t="shared" si="401"/>
        <v>0</v>
      </c>
      <c r="AE204" s="277">
        <f t="shared" si="452"/>
        <v>0</v>
      </c>
      <c r="AF204" s="277">
        <f t="shared" si="497"/>
        <v>0</v>
      </c>
      <c r="AG204" s="278" t="str">
        <f t="shared" si="498"/>
        <v>NO OFERTADO</v>
      </c>
      <c r="AH204" s="278"/>
      <c r="AI204" s="278" t="s">
        <v>743</v>
      </c>
      <c r="AJ204" s="86"/>
      <c r="AK204" s="86"/>
      <c r="AL204" s="279"/>
      <c r="AM204" s="86">
        <f t="shared" si="544"/>
        <v>0</v>
      </c>
      <c r="AN204" s="277">
        <f t="shared" si="499"/>
        <v>0</v>
      </c>
      <c r="AO204" s="277">
        <f t="shared" si="500"/>
        <v>0</v>
      </c>
      <c r="AP204" s="278" t="str">
        <f t="shared" si="501"/>
        <v>NO OFERTADO</v>
      </c>
      <c r="AQ204" s="278"/>
      <c r="AR204" s="278" t="s">
        <v>743</v>
      </c>
      <c r="AS204" s="86"/>
      <c r="AT204" s="86"/>
      <c r="AU204" s="276"/>
      <c r="AV204" s="86">
        <f t="shared" si="545"/>
        <v>0</v>
      </c>
      <c r="AW204" s="277">
        <f t="shared" si="502"/>
        <v>0</v>
      </c>
      <c r="AX204" s="277">
        <f t="shared" si="402"/>
        <v>0</v>
      </c>
      <c r="AY204" s="278" t="str">
        <f t="shared" si="503"/>
        <v>NO OFERTADO</v>
      </c>
      <c r="AZ204" s="278"/>
      <c r="BA204" s="278" t="s">
        <v>743</v>
      </c>
      <c r="BB204" s="86"/>
      <c r="BC204" s="86"/>
      <c r="BD204" s="279"/>
      <c r="BE204" s="86">
        <f t="shared" si="546"/>
        <v>0</v>
      </c>
      <c r="BF204" s="277">
        <f t="shared" si="504"/>
        <v>0</v>
      </c>
      <c r="BG204" s="277">
        <f t="shared" si="547"/>
        <v>0</v>
      </c>
      <c r="BH204" s="278" t="str">
        <f t="shared" si="505"/>
        <v>NO OFERTADO</v>
      </c>
      <c r="BI204" s="278">
        <v>0</v>
      </c>
      <c r="BJ204" s="278" t="s">
        <v>743</v>
      </c>
      <c r="BK204" s="86"/>
      <c r="BL204" s="86"/>
      <c r="BM204" s="276"/>
      <c r="BN204" s="280">
        <f t="shared" si="548"/>
        <v>0</v>
      </c>
      <c r="BO204" s="281">
        <f t="shared" si="506"/>
        <v>0</v>
      </c>
      <c r="BP204" s="281">
        <f t="shared" si="507"/>
        <v>0</v>
      </c>
      <c r="BQ204" s="278" t="str">
        <f t="shared" si="492"/>
        <v>NO OFERTADO</v>
      </c>
      <c r="BR204" s="278">
        <f>VLOOKUP(B204,'[1]ANEXO TECNICO'!$B$3:$P$334,15,0)</f>
        <v>0</v>
      </c>
      <c r="BS204" s="278" t="s">
        <v>743</v>
      </c>
      <c r="BT204" s="280"/>
      <c r="BU204" s="280"/>
      <c r="BV204" s="282"/>
      <c r="BW204" s="280"/>
      <c r="BX204" s="277">
        <v>0</v>
      </c>
      <c r="BY204" s="277">
        <f t="shared" si="508"/>
        <v>0</v>
      </c>
      <c r="BZ204" s="278" t="str">
        <f t="shared" si="509"/>
        <v>NO OFERTADO</v>
      </c>
      <c r="CA204" s="278"/>
      <c r="CB204" s="278" t="s">
        <v>743</v>
      </c>
      <c r="CC204" s="283"/>
      <c r="CD204" s="283"/>
      <c r="CE204" s="276"/>
      <c r="CF204" s="86">
        <f t="shared" si="549"/>
        <v>0</v>
      </c>
      <c r="CG204" s="277">
        <f t="shared" si="550"/>
        <v>0</v>
      </c>
      <c r="CH204" s="277">
        <f t="shared" si="510"/>
        <v>0</v>
      </c>
      <c r="CI204" s="278" t="str">
        <f t="shared" si="511"/>
        <v>NO OFERTADO</v>
      </c>
      <c r="CJ204" s="278"/>
      <c r="CK204" s="278" t="s">
        <v>743</v>
      </c>
      <c r="CL204" s="86"/>
      <c r="CM204" s="86"/>
      <c r="CN204" s="276"/>
      <c r="CO204" s="86">
        <f t="shared" si="551"/>
        <v>0</v>
      </c>
      <c r="CP204" s="277">
        <f t="shared" si="512"/>
        <v>0</v>
      </c>
      <c r="CQ204" s="277">
        <f t="shared" si="513"/>
        <v>0</v>
      </c>
      <c r="CR204" s="278" t="str">
        <f t="shared" si="514"/>
        <v>NO OFERTADO</v>
      </c>
      <c r="CS204" s="278"/>
      <c r="CT204" s="278" t="s">
        <v>743</v>
      </c>
      <c r="CU204" s="86"/>
      <c r="CV204" s="280"/>
      <c r="CW204" s="282"/>
      <c r="CX204" s="280">
        <f t="shared" si="552"/>
        <v>0</v>
      </c>
      <c r="CY204" s="281">
        <f t="shared" si="515"/>
        <v>0</v>
      </c>
      <c r="CZ204" s="281">
        <f t="shared" si="516"/>
        <v>0</v>
      </c>
      <c r="DA204" s="278" t="str">
        <f t="shared" si="517"/>
        <v>NO OFERTADO</v>
      </c>
      <c r="DB204" s="278"/>
      <c r="DC204" s="278" t="s">
        <v>743</v>
      </c>
      <c r="DD204" s="86"/>
      <c r="DE204" s="86"/>
      <c r="DF204" s="276"/>
      <c r="DG204" s="86">
        <f t="shared" si="553"/>
        <v>0</v>
      </c>
      <c r="DH204" s="277">
        <f t="shared" si="518"/>
        <v>0</v>
      </c>
      <c r="DI204" s="277">
        <f t="shared" si="554"/>
        <v>0</v>
      </c>
      <c r="DJ204" s="278" t="str">
        <f t="shared" si="555"/>
        <v>NO OFERTADO</v>
      </c>
      <c r="DK204" s="278"/>
      <c r="DL204" s="278" t="s">
        <v>743</v>
      </c>
      <c r="DM204" s="86"/>
      <c r="DN204" s="86"/>
      <c r="DO204" s="276"/>
      <c r="DP204" s="86">
        <v>0</v>
      </c>
      <c r="DQ204" s="277">
        <f t="shared" si="519"/>
        <v>0</v>
      </c>
      <c r="DR204" s="277">
        <f t="shared" si="520"/>
        <v>0</v>
      </c>
      <c r="DS204" s="278" t="str">
        <f t="shared" si="521"/>
        <v>NO OFERTADO</v>
      </c>
      <c r="DT204" s="278"/>
      <c r="DU204" s="278" t="s">
        <v>743</v>
      </c>
      <c r="DV204" s="86"/>
      <c r="DW204" s="86"/>
      <c r="DX204" s="279"/>
      <c r="DY204" s="86">
        <f t="shared" si="556"/>
        <v>0</v>
      </c>
      <c r="DZ204" s="277">
        <f t="shared" si="522"/>
        <v>0</v>
      </c>
      <c r="EA204" s="277">
        <f t="shared" si="557"/>
        <v>0</v>
      </c>
      <c r="EB204" s="278" t="str">
        <f t="shared" si="523"/>
        <v>NO OFERTADO</v>
      </c>
      <c r="EC204" s="278"/>
      <c r="ED204" s="278" t="s">
        <v>743</v>
      </c>
      <c r="EE204" s="86" t="s">
        <v>953</v>
      </c>
      <c r="EF204" s="86">
        <v>0</v>
      </c>
      <c r="EG204" s="279">
        <v>0</v>
      </c>
      <c r="EH204" s="86">
        <f t="shared" si="558"/>
        <v>0</v>
      </c>
      <c r="EI204" s="277">
        <f t="shared" si="524"/>
        <v>0</v>
      </c>
      <c r="EJ204" s="277">
        <f t="shared" ref="EJ204:EJ267" si="561">+EI204*G204</f>
        <v>0</v>
      </c>
      <c r="EK204" s="278" t="str">
        <f t="shared" si="525"/>
        <v>NO OFERTADO</v>
      </c>
      <c r="EL204" s="278" t="s">
        <v>978</v>
      </c>
      <c r="EM204" s="278" t="s">
        <v>743</v>
      </c>
      <c r="EN204" s="86"/>
      <c r="EO204" s="86"/>
      <c r="EP204" s="276"/>
      <c r="EQ204" s="86">
        <v>0</v>
      </c>
      <c r="ER204" s="277">
        <f t="shared" si="526"/>
        <v>0</v>
      </c>
      <c r="ES204" s="277">
        <f t="shared" si="527"/>
        <v>0</v>
      </c>
      <c r="ET204" s="278" t="str">
        <f t="shared" si="528"/>
        <v>NO OFERTADO</v>
      </c>
      <c r="EU204" s="278"/>
      <c r="EV204" s="278" t="s">
        <v>743</v>
      </c>
      <c r="EW204" s="86">
        <v>0</v>
      </c>
      <c r="EX204" s="86">
        <v>0</v>
      </c>
      <c r="EY204" s="276">
        <v>0</v>
      </c>
      <c r="EZ204" s="86">
        <v>0</v>
      </c>
      <c r="FA204" s="277">
        <f t="shared" si="529"/>
        <v>0</v>
      </c>
      <c r="FB204" s="277">
        <f t="shared" si="530"/>
        <v>0</v>
      </c>
      <c r="FC204" s="278" t="str">
        <f t="shared" si="531"/>
        <v>NO OFERTADO</v>
      </c>
      <c r="FD204" s="278"/>
      <c r="FE204" s="278" t="s">
        <v>743</v>
      </c>
      <c r="FF204" s="86">
        <v>0</v>
      </c>
      <c r="FG204" s="86"/>
      <c r="FH204" s="279">
        <v>0</v>
      </c>
      <c r="FI204" s="86">
        <v>0</v>
      </c>
      <c r="FJ204" s="277">
        <f t="shared" si="532"/>
        <v>0</v>
      </c>
      <c r="FK204" s="277">
        <f t="shared" si="559"/>
        <v>0</v>
      </c>
      <c r="FL204" s="278" t="str">
        <f t="shared" si="533"/>
        <v>NO OFERTADO</v>
      </c>
      <c r="FM204" s="278"/>
      <c r="FN204" s="278" t="s">
        <v>743</v>
      </c>
      <c r="FO204" s="86" t="s">
        <v>44</v>
      </c>
      <c r="FP204" s="86">
        <v>10900</v>
      </c>
      <c r="FQ204" s="279">
        <v>2071</v>
      </c>
      <c r="FR204" s="86">
        <f t="shared" si="560"/>
        <v>12971</v>
      </c>
      <c r="FS204" s="277">
        <f t="shared" si="534"/>
        <v>12971</v>
      </c>
      <c r="FT204" s="277">
        <f t="shared" si="535"/>
        <v>129710</v>
      </c>
      <c r="FU204" s="278" t="str">
        <f t="shared" si="536"/>
        <v>NO CUMPLE</v>
      </c>
      <c r="FV204" s="278" t="s">
        <v>829</v>
      </c>
      <c r="FW204" s="278" t="s">
        <v>743</v>
      </c>
      <c r="FX204" s="86"/>
      <c r="FY204" s="86"/>
      <c r="FZ204" s="279"/>
      <c r="GA204" s="86"/>
      <c r="GB204" s="277">
        <f t="shared" si="537"/>
        <v>0</v>
      </c>
      <c r="GC204" s="277">
        <f t="shared" si="538"/>
        <v>0</v>
      </c>
      <c r="GD204" s="278" t="str">
        <f t="shared" si="539"/>
        <v>NO OFERTADO</v>
      </c>
      <c r="GE204" s="278"/>
      <c r="GF204" s="278" t="s">
        <v>743</v>
      </c>
      <c r="GG204" s="25"/>
    </row>
    <row r="205" spans="1:189" s="19" customFormat="1" ht="25.5" x14ac:dyDescent="0.2">
      <c r="A205" s="290">
        <v>196</v>
      </c>
      <c r="B205" s="78" t="s">
        <v>243</v>
      </c>
      <c r="C205" s="77" t="s">
        <v>575</v>
      </c>
      <c r="D205" s="123">
        <v>1</v>
      </c>
      <c r="E205" s="309" t="s">
        <v>32</v>
      </c>
      <c r="F205" s="315">
        <v>14579.784799999999</v>
      </c>
      <c r="G205" s="123">
        <v>10</v>
      </c>
      <c r="H205" s="86">
        <f t="shared" si="540"/>
        <v>145797.848</v>
      </c>
      <c r="I205" s="86"/>
      <c r="J205" s="86"/>
      <c r="K205" s="279">
        <f t="shared" si="473"/>
        <v>0</v>
      </c>
      <c r="L205" s="86">
        <f t="shared" si="541"/>
        <v>0</v>
      </c>
      <c r="M205" s="277">
        <f t="shared" si="493"/>
        <v>0</v>
      </c>
      <c r="N205" s="277">
        <f t="shared" si="542"/>
        <v>0</v>
      </c>
      <c r="O205" s="278" t="str">
        <f t="shared" si="494"/>
        <v>NO OFERTADO</v>
      </c>
      <c r="P205" s="278"/>
      <c r="Q205" s="278" t="s">
        <v>743</v>
      </c>
      <c r="R205" s="278"/>
      <c r="S205" s="284"/>
      <c r="T205" s="279"/>
      <c r="U205" s="86"/>
      <c r="V205" s="277">
        <f t="shared" si="495"/>
        <v>0</v>
      </c>
      <c r="W205" s="277">
        <f t="shared" si="543"/>
        <v>0</v>
      </c>
      <c r="X205" s="278" t="str">
        <f t="shared" si="496"/>
        <v>NO OFERTADO</v>
      </c>
      <c r="Y205" s="278">
        <v>0</v>
      </c>
      <c r="Z205" s="314" t="s">
        <v>743</v>
      </c>
      <c r="AA205" s="311"/>
      <c r="AB205" s="86"/>
      <c r="AC205" s="276"/>
      <c r="AD205" s="86">
        <f t="shared" ref="AD205:AD268" si="562">+AB205+AC205</f>
        <v>0</v>
      </c>
      <c r="AE205" s="277">
        <f t="shared" si="452"/>
        <v>0</v>
      </c>
      <c r="AF205" s="277">
        <f t="shared" si="497"/>
        <v>0</v>
      </c>
      <c r="AG205" s="278" t="str">
        <f t="shared" si="498"/>
        <v>NO OFERTADO</v>
      </c>
      <c r="AH205" s="278"/>
      <c r="AI205" s="278" t="s">
        <v>743</v>
      </c>
      <c r="AJ205" s="86"/>
      <c r="AK205" s="86"/>
      <c r="AL205" s="279"/>
      <c r="AM205" s="86">
        <f t="shared" si="544"/>
        <v>0</v>
      </c>
      <c r="AN205" s="277">
        <f t="shared" si="499"/>
        <v>0</v>
      </c>
      <c r="AO205" s="277">
        <f t="shared" si="500"/>
        <v>0</v>
      </c>
      <c r="AP205" s="278" t="str">
        <f t="shared" si="501"/>
        <v>NO OFERTADO</v>
      </c>
      <c r="AQ205" s="278"/>
      <c r="AR205" s="278" t="s">
        <v>743</v>
      </c>
      <c r="AS205" s="86"/>
      <c r="AT205" s="86"/>
      <c r="AU205" s="276"/>
      <c r="AV205" s="86">
        <f t="shared" si="545"/>
        <v>0</v>
      </c>
      <c r="AW205" s="277">
        <f t="shared" si="502"/>
        <v>0</v>
      </c>
      <c r="AX205" s="277">
        <f t="shared" ref="AX205:AX268" si="563">+AW205*G205</f>
        <v>0</v>
      </c>
      <c r="AY205" s="278" t="str">
        <f t="shared" si="503"/>
        <v>NO OFERTADO</v>
      </c>
      <c r="AZ205" s="278"/>
      <c r="BA205" s="278" t="s">
        <v>743</v>
      </c>
      <c r="BB205" s="86"/>
      <c r="BC205" s="86"/>
      <c r="BD205" s="279"/>
      <c r="BE205" s="86">
        <f t="shared" si="546"/>
        <v>0</v>
      </c>
      <c r="BF205" s="277">
        <f t="shared" si="504"/>
        <v>0</v>
      </c>
      <c r="BG205" s="277">
        <f t="shared" si="547"/>
        <v>0</v>
      </c>
      <c r="BH205" s="278" t="str">
        <f t="shared" si="505"/>
        <v>NO OFERTADO</v>
      </c>
      <c r="BI205" s="278">
        <v>0</v>
      </c>
      <c r="BJ205" s="278" t="s">
        <v>743</v>
      </c>
      <c r="BK205" s="86"/>
      <c r="BL205" s="86"/>
      <c r="BM205" s="276"/>
      <c r="BN205" s="280">
        <f t="shared" si="548"/>
        <v>0</v>
      </c>
      <c r="BO205" s="281">
        <f t="shared" si="506"/>
        <v>0</v>
      </c>
      <c r="BP205" s="281">
        <f t="shared" si="507"/>
        <v>0</v>
      </c>
      <c r="BQ205" s="278" t="str">
        <f t="shared" si="492"/>
        <v>NO OFERTADO</v>
      </c>
      <c r="BR205" s="278">
        <f>VLOOKUP(B205,'[1]ANEXO TECNICO'!$B$3:$P$334,15,0)</f>
        <v>0</v>
      </c>
      <c r="BS205" s="278" t="s">
        <v>743</v>
      </c>
      <c r="BT205" s="280"/>
      <c r="BU205" s="280"/>
      <c r="BV205" s="282"/>
      <c r="BW205" s="280"/>
      <c r="BX205" s="277">
        <v>0</v>
      </c>
      <c r="BY205" s="277">
        <f t="shared" si="508"/>
        <v>0</v>
      </c>
      <c r="BZ205" s="278" t="str">
        <f t="shared" si="509"/>
        <v>NO OFERTADO</v>
      </c>
      <c r="CA205" s="278"/>
      <c r="CB205" s="278" t="s">
        <v>743</v>
      </c>
      <c r="CC205" s="283"/>
      <c r="CD205" s="283"/>
      <c r="CE205" s="276"/>
      <c r="CF205" s="86">
        <f t="shared" si="549"/>
        <v>0</v>
      </c>
      <c r="CG205" s="277">
        <f t="shared" si="550"/>
        <v>0</v>
      </c>
      <c r="CH205" s="277">
        <f t="shared" si="510"/>
        <v>0</v>
      </c>
      <c r="CI205" s="278" t="str">
        <f t="shared" si="511"/>
        <v>NO OFERTADO</v>
      </c>
      <c r="CJ205" s="278"/>
      <c r="CK205" s="278" t="s">
        <v>743</v>
      </c>
      <c r="CL205" s="86"/>
      <c r="CM205" s="86"/>
      <c r="CN205" s="276"/>
      <c r="CO205" s="86">
        <f t="shared" si="551"/>
        <v>0</v>
      </c>
      <c r="CP205" s="277">
        <f t="shared" si="512"/>
        <v>0</v>
      </c>
      <c r="CQ205" s="277">
        <f t="shared" si="513"/>
        <v>0</v>
      </c>
      <c r="CR205" s="278" t="str">
        <f t="shared" si="514"/>
        <v>NO OFERTADO</v>
      </c>
      <c r="CS205" s="278"/>
      <c r="CT205" s="278" t="s">
        <v>743</v>
      </c>
      <c r="CU205" s="86"/>
      <c r="CV205" s="280"/>
      <c r="CW205" s="282"/>
      <c r="CX205" s="280">
        <f t="shared" si="552"/>
        <v>0</v>
      </c>
      <c r="CY205" s="281">
        <f t="shared" si="515"/>
        <v>0</v>
      </c>
      <c r="CZ205" s="281">
        <f t="shared" si="516"/>
        <v>0</v>
      </c>
      <c r="DA205" s="278" t="str">
        <f t="shared" si="517"/>
        <v>NO OFERTADO</v>
      </c>
      <c r="DB205" s="278"/>
      <c r="DC205" s="278" t="s">
        <v>743</v>
      </c>
      <c r="DD205" s="86"/>
      <c r="DE205" s="86"/>
      <c r="DF205" s="276"/>
      <c r="DG205" s="86">
        <f t="shared" si="553"/>
        <v>0</v>
      </c>
      <c r="DH205" s="277">
        <f t="shared" si="518"/>
        <v>0</v>
      </c>
      <c r="DI205" s="277">
        <f t="shared" si="554"/>
        <v>0</v>
      </c>
      <c r="DJ205" s="278" t="str">
        <f t="shared" si="555"/>
        <v>NO OFERTADO</v>
      </c>
      <c r="DK205" s="278"/>
      <c r="DL205" s="278" t="s">
        <v>743</v>
      </c>
      <c r="DM205" s="86"/>
      <c r="DN205" s="86"/>
      <c r="DO205" s="276"/>
      <c r="DP205" s="86">
        <v>0</v>
      </c>
      <c r="DQ205" s="277">
        <f t="shared" si="519"/>
        <v>0</v>
      </c>
      <c r="DR205" s="277">
        <f t="shared" si="520"/>
        <v>0</v>
      </c>
      <c r="DS205" s="278" t="str">
        <f t="shared" si="521"/>
        <v>NO OFERTADO</v>
      </c>
      <c r="DT205" s="278"/>
      <c r="DU205" s="278" t="s">
        <v>743</v>
      </c>
      <c r="DV205" s="86" t="s">
        <v>1054</v>
      </c>
      <c r="DW205" s="280">
        <v>20.850793650793651</v>
      </c>
      <c r="DX205" s="288">
        <v>3.9616507936507936</v>
      </c>
      <c r="DY205" s="280">
        <f t="shared" si="556"/>
        <v>24.812444444444445</v>
      </c>
      <c r="DZ205" s="281">
        <f t="shared" si="522"/>
        <v>24.812444444444445</v>
      </c>
      <c r="EA205" s="281">
        <f t="shared" si="557"/>
        <v>248.12444444444446</v>
      </c>
      <c r="EB205" s="278" t="str">
        <f t="shared" si="523"/>
        <v>CUMPLE</v>
      </c>
      <c r="EC205" s="278" t="s">
        <v>829</v>
      </c>
      <c r="ED205" s="278" t="s">
        <v>743</v>
      </c>
      <c r="EE205" s="86" t="s">
        <v>953</v>
      </c>
      <c r="EF205" s="86">
        <v>0</v>
      </c>
      <c r="EG205" s="279">
        <v>0</v>
      </c>
      <c r="EH205" s="86">
        <f t="shared" si="558"/>
        <v>0</v>
      </c>
      <c r="EI205" s="277">
        <f t="shared" si="524"/>
        <v>0</v>
      </c>
      <c r="EJ205" s="277">
        <f t="shared" si="561"/>
        <v>0</v>
      </c>
      <c r="EK205" s="278" t="str">
        <f t="shared" si="525"/>
        <v>NO OFERTADO</v>
      </c>
      <c r="EL205" s="278" t="s">
        <v>978</v>
      </c>
      <c r="EM205" s="278" t="s">
        <v>743</v>
      </c>
      <c r="EN205" s="86"/>
      <c r="EO205" s="86"/>
      <c r="EP205" s="276"/>
      <c r="EQ205" s="86">
        <v>0</v>
      </c>
      <c r="ER205" s="277">
        <f t="shared" si="526"/>
        <v>0</v>
      </c>
      <c r="ES205" s="277">
        <f t="shared" si="527"/>
        <v>0</v>
      </c>
      <c r="ET205" s="278" t="str">
        <f t="shared" si="528"/>
        <v>NO OFERTADO</v>
      </c>
      <c r="EU205" s="278"/>
      <c r="EV205" s="278" t="s">
        <v>743</v>
      </c>
      <c r="EW205" s="86">
        <v>0</v>
      </c>
      <c r="EX205" s="86">
        <v>0</v>
      </c>
      <c r="EY205" s="276">
        <v>0</v>
      </c>
      <c r="EZ205" s="86">
        <v>0</v>
      </c>
      <c r="FA205" s="277">
        <f t="shared" si="529"/>
        <v>0</v>
      </c>
      <c r="FB205" s="277">
        <f t="shared" si="530"/>
        <v>0</v>
      </c>
      <c r="FC205" s="278" t="str">
        <f t="shared" si="531"/>
        <v>NO OFERTADO</v>
      </c>
      <c r="FD205" s="278"/>
      <c r="FE205" s="278" t="s">
        <v>743</v>
      </c>
      <c r="FF205" s="86">
        <v>0</v>
      </c>
      <c r="FG205" s="86"/>
      <c r="FH205" s="279">
        <v>0</v>
      </c>
      <c r="FI205" s="86">
        <v>0</v>
      </c>
      <c r="FJ205" s="277">
        <f t="shared" si="532"/>
        <v>0</v>
      </c>
      <c r="FK205" s="277">
        <f t="shared" si="559"/>
        <v>0</v>
      </c>
      <c r="FL205" s="278" t="str">
        <f t="shared" si="533"/>
        <v>NO OFERTADO</v>
      </c>
      <c r="FM205" s="278"/>
      <c r="FN205" s="278" t="s">
        <v>743</v>
      </c>
      <c r="FO205" s="86" t="s">
        <v>44</v>
      </c>
      <c r="FP205" s="86">
        <v>10900</v>
      </c>
      <c r="FQ205" s="279">
        <v>2071</v>
      </c>
      <c r="FR205" s="86">
        <f t="shared" si="560"/>
        <v>12971</v>
      </c>
      <c r="FS205" s="277">
        <f t="shared" si="534"/>
        <v>12971</v>
      </c>
      <c r="FT205" s="277">
        <f t="shared" si="535"/>
        <v>129710</v>
      </c>
      <c r="FU205" s="278" t="str">
        <f t="shared" si="536"/>
        <v>CUMPLE</v>
      </c>
      <c r="FV205" s="278" t="s">
        <v>829</v>
      </c>
      <c r="FW205" s="278" t="s">
        <v>743</v>
      </c>
      <c r="FX205" s="86"/>
      <c r="FY205" s="86"/>
      <c r="FZ205" s="279"/>
      <c r="GA205" s="86"/>
      <c r="GB205" s="277">
        <f t="shared" si="537"/>
        <v>0</v>
      </c>
      <c r="GC205" s="277">
        <f t="shared" si="538"/>
        <v>0</v>
      </c>
      <c r="GD205" s="278" t="str">
        <f t="shared" si="539"/>
        <v>NO OFERTADO</v>
      </c>
      <c r="GE205" s="278"/>
      <c r="GF205" s="278" t="s">
        <v>743</v>
      </c>
      <c r="GG205" s="25"/>
    </row>
    <row r="206" spans="1:189" s="19" customFormat="1" ht="25.5" x14ac:dyDescent="0.2">
      <c r="A206" s="290">
        <v>197</v>
      </c>
      <c r="B206" s="78" t="s">
        <v>244</v>
      </c>
      <c r="C206" s="77" t="s">
        <v>576</v>
      </c>
      <c r="D206" s="123">
        <v>1</v>
      </c>
      <c r="E206" s="309" t="s">
        <v>32</v>
      </c>
      <c r="F206" s="315">
        <v>10585.908197725075</v>
      </c>
      <c r="G206" s="123">
        <v>10</v>
      </c>
      <c r="H206" s="86">
        <f t="shared" si="540"/>
        <v>105859.08197725075</v>
      </c>
      <c r="I206" s="86"/>
      <c r="J206" s="86"/>
      <c r="K206" s="279">
        <f t="shared" si="473"/>
        <v>0</v>
      </c>
      <c r="L206" s="86">
        <f t="shared" si="541"/>
        <v>0</v>
      </c>
      <c r="M206" s="277">
        <f t="shared" si="493"/>
        <v>0</v>
      </c>
      <c r="N206" s="277">
        <f t="shared" si="542"/>
        <v>0</v>
      </c>
      <c r="O206" s="278" t="str">
        <f t="shared" si="494"/>
        <v>NO OFERTADO</v>
      </c>
      <c r="P206" s="278"/>
      <c r="Q206" s="278" t="s">
        <v>743</v>
      </c>
      <c r="R206" s="278"/>
      <c r="S206" s="284"/>
      <c r="T206" s="279"/>
      <c r="U206" s="86"/>
      <c r="V206" s="277">
        <f t="shared" si="495"/>
        <v>0</v>
      </c>
      <c r="W206" s="277">
        <f t="shared" si="543"/>
        <v>0</v>
      </c>
      <c r="X206" s="278" t="str">
        <f t="shared" si="496"/>
        <v>NO OFERTADO</v>
      </c>
      <c r="Y206" s="278">
        <v>0</v>
      </c>
      <c r="Z206" s="314" t="s">
        <v>743</v>
      </c>
      <c r="AA206" s="311"/>
      <c r="AB206" s="86"/>
      <c r="AC206" s="276"/>
      <c r="AD206" s="86">
        <f t="shared" si="562"/>
        <v>0</v>
      </c>
      <c r="AE206" s="277">
        <f t="shared" si="452"/>
        <v>0</v>
      </c>
      <c r="AF206" s="277">
        <f t="shared" si="497"/>
        <v>0</v>
      </c>
      <c r="AG206" s="278" t="str">
        <f t="shared" si="498"/>
        <v>NO OFERTADO</v>
      </c>
      <c r="AH206" s="278"/>
      <c r="AI206" s="278" t="s">
        <v>743</v>
      </c>
      <c r="AJ206" s="86"/>
      <c r="AK206" s="86"/>
      <c r="AL206" s="279"/>
      <c r="AM206" s="86">
        <f t="shared" si="544"/>
        <v>0</v>
      </c>
      <c r="AN206" s="277">
        <f t="shared" si="499"/>
        <v>0</v>
      </c>
      <c r="AO206" s="277">
        <f t="shared" si="500"/>
        <v>0</v>
      </c>
      <c r="AP206" s="278" t="str">
        <f t="shared" si="501"/>
        <v>NO OFERTADO</v>
      </c>
      <c r="AQ206" s="278"/>
      <c r="AR206" s="278" t="s">
        <v>743</v>
      </c>
      <c r="AS206" s="86"/>
      <c r="AT206" s="86"/>
      <c r="AU206" s="276"/>
      <c r="AV206" s="86">
        <f t="shared" si="545"/>
        <v>0</v>
      </c>
      <c r="AW206" s="277">
        <f t="shared" si="502"/>
        <v>0</v>
      </c>
      <c r="AX206" s="277">
        <f t="shared" si="563"/>
        <v>0</v>
      </c>
      <c r="AY206" s="278" t="str">
        <f t="shared" si="503"/>
        <v>NO OFERTADO</v>
      </c>
      <c r="AZ206" s="278"/>
      <c r="BA206" s="278" t="s">
        <v>743</v>
      </c>
      <c r="BB206" s="86"/>
      <c r="BC206" s="86"/>
      <c r="BD206" s="279"/>
      <c r="BE206" s="86">
        <f t="shared" si="546"/>
        <v>0</v>
      </c>
      <c r="BF206" s="277">
        <f t="shared" si="504"/>
        <v>0</v>
      </c>
      <c r="BG206" s="277">
        <f t="shared" si="547"/>
        <v>0</v>
      </c>
      <c r="BH206" s="278" t="str">
        <f t="shared" si="505"/>
        <v>NO OFERTADO</v>
      </c>
      <c r="BI206" s="278">
        <v>0</v>
      </c>
      <c r="BJ206" s="278" t="s">
        <v>743</v>
      </c>
      <c r="BK206" s="86"/>
      <c r="BL206" s="86"/>
      <c r="BM206" s="276"/>
      <c r="BN206" s="280">
        <f t="shared" si="548"/>
        <v>0</v>
      </c>
      <c r="BO206" s="281">
        <f t="shared" si="506"/>
        <v>0</v>
      </c>
      <c r="BP206" s="281">
        <f t="shared" si="507"/>
        <v>0</v>
      </c>
      <c r="BQ206" s="278" t="str">
        <f t="shared" si="492"/>
        <v>NO OFERTADO</v>
      </c>
      <c r="BR206" s="278">
        <f>VLOOKUP(B206,'[1]ANEXO TECNICO'!$B$3:$P$334,15,0)</f>
        <v>0</v>
      </c>
      <c r="BS206" s="278" t="s">
        <v>743</v>
      </c>
      <c r="BT206" s="280"/>
      <c r="BU206" s="280"/>
      <c r="BV206" s="282"/>
      <c r="BW206" s="280"/>
      <c r="BX206" s="277">
        <v>0</v>
      </c>
      <c r="BY206" s="277">
        <f t="shared" si="508"/>
        <v>0</v>
      </c>
      <c r="BZ206" s="278" t="str">
        <f t="shared" si="509"/>
        <v>NO OFERTADO</v>
      </c>
      <c r="CA206" s="278"/>
      <c r="CB206" s="278" t="s">
        <v>743</v>
      </c>
      <c r="CC206" s="283"/>
      <c r="CD206" s="283"/>
      <c r="CE206" s="276"/>
      <c r="CF206" s="86">
        <f t="shared" si="549"/>
        <v>0</v>
      </c>
      <c r="CG206" s="277">
        <f t="shared" si="550"/>
        <v>0</v>
      </c>
      <c r="CH206" s="277">
        <f t="shared" si="510"/>
        <v>0</v>
      </c>
      <c r="CI206" s="278" t="str">
        <f t="shared" si="511"/>
        <v>NO OFERTADO</v>
      </c>
      <c r="CJ206" s="278"/>
      <c r="CK206" s="278" t="s">
        <v>743</v>
      </c>
      <c r="CL206" s="86"/>
      <c r="CM206" s="86"/>
      <c r="CN206" s="276"/>
      <c r="CO206" s="86">
        <f t="shared" si="551"/>
        <v>0</v>
      </c>
      <c r="CP206" s="277">
        <f t="shared" si="512"/>
        <v>0</v>
      </c>
      <c r="CQ206" s="277">
        <f t="shared" si="513"/>
        <v>0</v>
      </c>
      <c r="CR206" s="278" t="str">
        <f t="shared" si="514"/>
        <v>NO OFERTADO</v>
      </c>
      <c r="CS206" s="278"/>
      <c r="CT206" s="278" t="s">
        <v>743</v>
      </c>
      <c r="CU206" s="86"/>
      <c r="CV206" s="280"/>
      <c r="CW206" s="282"/>
      <c r="CX206" s="280">
        <f t="shared" si="552"/>
        <v>0</v>
      </c>
      <c r="CY206" s="281">
        <f t="shared" si="515"/>
        <v>0</v>
      </c>
      <c r="CZ206" s="281">
        <f t="shared" si="516"/>
        <v>0</v>
      </c>
      <c r="DA206" s="278" t="str">
        <f t="shared" si="517"/>
        <v>NO OFERTADO</v>
      </c>
      <c r="DB206" s="278"/>
      <c r="DC206" s="278" t="s">
        <v>743</v>
      </c>
      <c r="DD206" s="86"/>
      <c r="DE206" s="86"/>
      <c r="DF206" s="276"/>
      <c r="DG206" s="86">
        <f t="shared" si="553"/>
        <v>0</v>
      </c>
      <c r="DH206" s="277">
        <f t="shared" si="518"/>
        <v>0</v>
      </c>
      <c r="DI206" s="277">
        <f t="shared" si="554"/>
        <v>0</v>
      </c>
      <c r="DJ206" s="278" t="str">
        <f t="shared" si="555"/>
        <v>NO OFERTADO</v>
      </c>
      <c r="DK206" s="278"/>
      <c r="DL206" s="278" t="s">
        <v>743</v>
      </c>
      <c r="DM206" s="86"/>
      <c r="DN206" s="86"/>
      <c r="DO206" s="276"/>
      <c r="DP206" s="86">
        <v>0</v>
      </c>
      <c r="DQ206" s="277">
        <f t="shared" si="519"/>
        <v>0</v>
      </c>
      <c r="DR206" s="277">
        <f t="shared" si="520"/>
        <v>0</v>
      </c>
      <c r="DS206" s="278" t="str">
        <f t="shared" si="521"/>
        <v>NO OFERTADO</v>
      </c>
      <c r="DT206" s="278"/>
      <c r="DU206" s="278" t="s">
        <v>743</v>
      </c>
      <c r="DV206" s="86" t="s">
        <v>1054</v>
      </c>
      <c r="DW206" s="280">
        <v>20.850793650793651</v>
      </c>
      <c r="DX206" s="288">
        <v>3.9616507936507936</v>
      </c>
      <c r="DY206" s="280">
        <f t="shared" si="556"/>
        <v>24.812444444444445</v>
      </c>
      <c r="DZ206" s="281">
        <f t="shared" si="522"/>
        <v>24.812444444444445</v>
      </c>
      <c r="EA206" s="281">
        <f t="shared" si="557"/>
        <v>248.12444444444446</v>
      </c>
      <c r="EB206" s="278" t="str">
        <f t="shared" si="523"/>
        <v>CUMPLE</v>
      </c>
      <c r="EC206" s="278" t="s">
        <v>829</v>
      </c>
      <c r="ED206" s="278" t="s">
        <v>743</v>
      </c>
      <c r="EE206" s="86" t="s">
        <v>953</v>
      </c>
      <c r="EF206" s="86">
        <v>0</v>
      </c>
      <c r="EG206" s="279">
        <v>0</v>
      </c>
      <c r="EH206" s="86">
        <f t="shared" si="558"/>
        <v>0</v>
      </c>
      <c r="EI206" s="277">
        <f t="shared" si="524"/>
        <v>0</v>
      </c>
      <c r="EJ206" s="277">
        <f t="shared" si="561"/>
        <v>0</v>
      </c>
      <c r="EK206" s="278" t="str">
        <f t="shared" si="525"/>
        <v>NO OFERTADO</v>
      </c>
      <c r="EL206" s="278" t="s">
        <v>978</v>
      </c>
      <c r="EM206" s="278" t="s">
        <v>743</v>
      </c>
      <c r="EN206" s="86"/>
      <c r="EO206" s="86"/>
      <c r="EP206" s="276"/>
      <c r="EQ206" s="86">
        <v>0</v>
      </c>
      <c r="ER206" s="277">
        <f t="shared" si="526"/>
        <v>0</v>
      </c>
      <c r="ES206" s="277">
        <f t="shared" si="527"/>
        <v>0</v>
      </c>
      <c r="ET206" s="278" t="str">
        <f t="shared" si="528"/>
        <v>NO OFERTADO</v>
      </c>
      <c r="EU206" s="278"/>
      <c r="EV206" s="278" t="s">
        <v>743</v>
      </c>
      <c r="EW206" s="86">
        <v>0</v>
      </c>
      <c r="EX206" s="86">
        <v>0</v>
      </c>
      <c r="EY206" s="276">
        <v>0</v>
      </c>
      <c r="EZ206" s="86">
        <v>0</v>
      </c>
      <c r="FA206" s="277">
        <f t="shared" si="529"/>
        <v>0</v>
      </c>
      <c r="FB206" s="277">
        <f t="shared" si="530"/>
        <v>0</v>
      </c>
      <c r="FC206" s="278" t="str">
        <f t="shared" si="531"/>
        <v>NO OFERTADO</v>
      </c>
      <c r="FD206" s="278"/>
      <c r="FE206" s="278" t="s">
        <v>743</v>
      </c>
      <c r="FF206" s="86">
        <v>0</v>
      </c>
      <c r="FG206" s="86"/>
      <c r="FH206" s="279">
        <v>0</v>
      </c>
      <c r="FI206" s="86">
        <v>0</v>
      </c>
      <c r="FJ206" s="277">
        <f t="shared" si="532"/>
        <v>0</v>
      </c>
      <c r="FK206" s="277">
        <f t="shared" si="559"/>
        <v>0</v>
      </c>
      <c r="FL206" s="278" t="str">
        <f t="shared" si="533"/>
        <v>NO OFERTADO</v>
      </c>
      <c r="FM206" s="278"/>
      <c r="FN206" s="278" t="s">
        <v>743</v>
      </c>
      <c r="FO206" s="86" t="s">
        <v>44</v>
      </c>
      <c r="FP206" s="86">
        <v>15300</v>
      </c>
      <c r="FQ206" s="279">
        <v>2907</v>
      </c>
      <c r="FR206" s="86">
        <f t="shared" si="560"/>
        <v>18207</v>
      </c>
      <c r="FS206" s="277">
        <f t="shared" si="534"/>
        <v>18207</v>
      </c>
      <c r="FT206" s="277">
        <f t="shared" si="535"/>
        <v>182070</v>
      </c>
      <c r="FU206" s="278" t="str">
        <f t="shared" si="536"/>
        <v>NO CUMPLE</v>
      </c>
      <c r="FV206" s="278" t="s">
        <v>829</v>
      </c>
      <c r="FW206" s="278" t="s">
        <v>743</v>
      </c>
      <c r="FX206" s="86" t="s">
        <v>756</v>
      </c>
      <c r="FY206" s="86">
        <f>+GA206/1.19</f>
        <v>9715.9663865546227</v>
      </c>
      <c r="FZ206" s="279">
        <f>+FY206*0.19</f>
        <v>1846.0336134453783</v>
      </c>
      <c r="GA206" s="86">
        <v>11562</v>
      </c>
      <c r="GB206" s="277">
        <f t="shared" si="537"/>
        <v>11562</v>
      </c>
      <c r="GC206" s="277">
        <f t="shared" si="538"/>
        <v>115620</v>
      </c>
      <c r="GD206" s="278" t="str">
        <f t="shared" si="539"/>
        <v>CUMPLE</v>
      </c>
      <c r="GE206" s="278" t="s">
        <v>828</v>
      </c>
      <c r="GF206" s="278" t="s">
        <v>822</v>
      </c>
      <c r="GG206" s="25"/>
    </row>
    <row r="207" spans="1:189" s="19" customFormat="1" ht="25.5" x14ac:dyDescent="0.2">
      <c r="A207" s="290">
        <v>198</v>
      </c>
      <c r="B207" s="78" t="s">
        <v>245</v>
      </c>
      <c r="C207" s="77" t="s">
        <v>577</v>
      </c>
      <c r="D207" s="123">
        <v>1</v>
      </c>
      <c r="E207" s="309" t="s">
        <v>32</v>
      </c>
      <c r="F207" s="315">
        <v>16967.852999999999</v>
      </c>
      <c r="G207" s="123">
        <v>8</v>
      </c>
      <c r="H207" s="86">
        <f t="shared" si="540"/>
        <v>135742.82399999999</v>
      </c>
      <c r="I207" s="86"/>
      <c r="J207" s="86"/>
      <c r="K207" s="279">
        <f t="shared" si="473"/>
        <v>0</v>
      </c>
      <c r="L207" s="86">
        <f t="shared" si="541"/>
        <v>0</v>
      </c>
      <c r="M207" s="277">
        <f t="shared" si="493"/>
        <v>0</v>
      </c>
      <c r="N207" s="277">
        <f t="shared" si="542"/>
        <v>0</v>
      </c>
      <c r="O207" s="278" t="str">
        <f t="shared" si="494"/>
        <v>NO OFERTADO</v>
      </c>
      <c r="P207" s="278"/>
      <c r="Q207" s="278" t="s">
        <v>743</v>
      </c>
      <c r="R207" s="278"/>
      <c r="S207" s="284"/>
      <c r="T207" s="279"/>
      <c r="U207" s="86"/>
      <c r="V207" s="277">
        <f t="shared" si="495"/>
        <v>0</v>
      </c>
      <c r="W207" s="277">
        <f t="shared" si="543"/>
        <v>0</v>
      </c>
      <c r="X207" s="278" t="str">
        <f t="shared" si="496"/>
        <v>NO OFERTADO</v>
      </c>
      <c r="Y207" s="278">
        <v>0</v>
      </c>
      <c r="Z207" s="314" t="s">
        <v>743</v>
      </c>
      <c r="AA207" s="311"/>
      <c r="AB207" s="86"/>
      <c r="AC207" s="276"/>
      <c r="AD207" s="86">
        <f t="shared" si="562"/>
        <v>0</v>
      </c>
      <c r="AE207" s="277">
        <f t="shared" si="452"/>
        <v>0</v>
      </c>
      <c r="AF207" s="277">
        <f t="shared" si="497"/>
        <v>0</v>
      </c>
      <c r="AG207" s="278" t="str">
        <f t="shared" si="498"/>
        <v>NO OFERTADO</v>
      </c>
      <c r="AH207" s="278"/>
      <c r="AI207" s="278" t="s">
        <v>743</v>
      </c>
      <c r="AJ207" s="86"/>
      <c r="AK207" s="86"/>
      <c r="AL207" s="279"/>
      <c r="AM207" s="86">
        <f t="shared" si="544"/>
        <v>0</v>
      </c>
      <c r="AN207" s="277">
        <f t="shared" si="499"/>
        <v>0</v>
      </c>
      <c r="AO207" s="277">
        <f t="shared" si="500"/>
        <v>0</v>
      </c>
      <c r="AP207" s="278" t="str">
        <f t="shared" si="501"/>
        <v>NO OFERTADO</v>
      </c>
      <c r="AQ207" s="278"/>
      <c r="AR207" s="278" t="s">
        <v>743</v>
      </c>
      <c r="AS207" s="86"/>
      <c r="AT207" s="86"/>
      <c r="AU207" s="276"/>
      <c r="AV207" s="86">
        <f t="shared" si="545"/>
        <v>0</v>
      </c>
      <c r="AW207" s="277">
        <f t="shared" si="502"/>
        <v>0</v>
      </c>
      <c r="AX207" s="277">
        <f t="shared" si="563"/>
        <v>0</v>
      </c>
      <c r="AY207" s="278" t="str">
        <f t="shared" si="503"/>
        <v>NO OFERTADO</v>
      </c>
      <c r="AZ207" s="278"/>
      <c r="BA207" s="278" t="s">
        <v>743</v>
      </c>
      <c r="BB207" s="86"/>
      <c r="BC207" s="86"/>
      <c r="BD207" s="279"/>
      <c r="BE207" s="86">
        <f t="shared" si="546"/>
        <v>0</v>
      </c>
      <c r="BF207" s="277">
        <f t="shared" si="504"/>
        <v>0</v>
      </c>
      <c r="BG207" s="277">
        <f t="shared" si="547"/>
        <v>0</v>
      </c>
      <c r="BH207" s="278" t="str">
        <f t="shared" si="505"/>
        <v>NO OFERTADO</v>
      </c>
      <c r="BI207" s="278">
        <v>0</v>
      </c>
      <c r="BJ207" s="278" t="s">
        <v>743</v>
      </c>
      <c r="BK207" s="86"/>
      <c r="BL207" s="86"/>
      <c r="BM207" s="276"/>
      <c r="BN207" s="280">
        <f t="shared" si="548"/>
        <v>0</v>
      </c>
      <c r="BO207" s="281">
        <f t="shared" si="506"/>
        <v>0</v>
      </c>
      <c r="BP207" s="281">
        <f t="shared" si="507"/>
        <v>0</v>
      </c>
      <c r="BQ207" s="278" t="str">
        <f t="shared" si="492"/>
        <v>NO OFERTADO</v>
      </c>
      <c r="BR207" s="278">
        <f>VLOOKUP(B207,'[1]ANEXO TECNICO'!$B$3:$P$334,15,0)</f>
        <v>0</v>
      </c>
      <c r="BS207" s="278" t="s">
        <v>743</v>
      </c>
      <c r="BT207" s="280"/>
      <c r="BU207" s="280"/>
      <c r="BV207" s="282"/>
      <c r="BW207" s="280"/>
      <c r="BX207" s="277">
        <v>0</v>
      </c>
      <c r="BY207" s="277">
        <f t="shared" si="508"/>
        <v>0</v>
      </c>
      <c r="BZ207" s="278" t="str">
        <f t="shared" si="509"/>
        <v>NO OFERTADO</v>
      </c>
      <c r="CA207" s="278"/>
      <c r="CB207" s="278" t="s">
        <v>743</v>
      </c>
      <c r="CC207" s="283"/>
      <c r="CD207" s="283"/>
      <c r="CE207" s="276"/>
      <c r="CF207" s="86">
        <f t="shared" si="549"/>
        <v>0</v>
      </c>
      <c r="CG207" s="277">
        <f t="shared" si="550"/>
        <v>0</v>
      </c>
      <c r="CH207" s="277">
        <f t="shared" si="510"/>
        <v>0</v>
      </c>
      <c r="CI207" s="278" t="str">
        <f t="shared" si="511"/>
        <v>NO OFERTADO</v>
      </c>
      <c r="CJ207" s="278"/>
      <c r="CK207" s="278" t="s">
        <v>743</v>
      </c>
      <c r="CL207" s="86"/>
      <c r="CM207" s="86"/>
      <c r="CN207" s="276"/>
      <c r="CO207" s="86">
        <f t="shared" si="551"/>
        <v>0</v>
      </c>
      <c r="CP207" s="277">
        <f t="shared" si="512"/>
        <v>0</v>
      </c>
      <c r="CQ207" s="277">
        <f t="shared" si="513"/>
        <v>0</v>
      </c>
      <c r="CR207" s="278" t="str">
        <f t="shared" si="514"/>
        <v>NO OFERTADO</v>
      </c>
      <c r="CS207" s="278"/>
      <c r="CT207" s="278" t="s">
        <v>743</v>
      </c>
      <c r="CU207" s="86"/>
      <c r="CV207" s="280"/>
      <c r="CW207" s="282"/>
      <c r="CX207" s="280">
        <f t="shared" si="552"/>
        <v>0</v>
      </c>
      <c r="CY207" s="281">
        <f t="shared" si="515"/>
        <v>0</v>
      </c>
      <c r="CZ207" s="281">
        <f t="shared" si="516"/>
        <v>0</v>
      </c>
      <c r="DA207" s="278" t="str">
        <f t="shared" si="517"/>
        <v>NO OFERTADO</v>
      </c>
      <c r="DB207" s="278"/>
      <c r="DC207" s="278" t="s">
        <v>743</v>
      </c>
      <c r="DD207" s="86"/>
      <c r="DE207" s="86"/>
      <c r="DF207" s="276"/>
      <c r="DG207" s="86">
        <f t="shared" si="553"/>
        <v>0</v>
      </c>
      <c r="DH207" s="277">
        <f t="shared" si="518"/>
        <v>0</v>
      </c>
      <c r="DI207" s="277">
        <f t="shared" si="554"/>
        <v>0</v>
      </c>
      <c r="DJ207" s="278" t="str">
        <f t="shared" si="555"/>
        <v>NO OFERTADO</v>
      </c>
      <c r="DK207" s="278"/>
      <c r="DL207" s="278" t="s">
        <v>743</v>
      </c>
      <c r="DM207" s="86"/>
      <c r="DN207" s="86"/>
      <c r="DO207" s="276"/>
      <c r="DP207" s="86">
        <v>0</v>
      </c>
      <c r="DQ207" s="277">
        <f t="shared" si="519"/>
        <v>0</v>
      </c>
      <c r="DR207" s="277">
        <f t="shared" si="520"/>
        <v>0</v>
      </c>
      <c r="DS207" s="278" t="str">
        <f t="shared" si="521"/>
        <v>NO OFERTADO</v>
      </c>
      <c r="DT207" s="278"/>
      <c r="DU207" s="278" t="s">
        <v>743</v>
      </c>
      <c r="DV207" s="86"/>
      <c r="DW207" s="86"/>
      <c r="DX207" s="279"/>
      <c r="DY207" s="86">
        <f t="shared" si="556"/>
        <v>0</v>
      </c>
      <c r="DZ207" s="277">
        <f t="shared" si="522"/>
        <v>0</v>
      </c>
      <c r="EA207" s="277">
        <f t="shared" si="557"/>
        <v>0</v>
      </c>
      <c r="EB207" s="278" t="str">
        <f t="shared" si="523"/>
        <v>NO OFERTADO</v>
      </c>
      <c r="EC207" s="278"/>
      <c r="ED207" s="278" t="s">
        <v>743</v>
      </c>
      <c r="EE207" s="86" t="s">
        <v>969</v>
      </c>
      <c r="EF207" s="86">
        <v>9011.7647058823532</v>
      </c>
      <c r="EG207" s="279">
        <v>1712.2352941176471</v>
      </c>
      <c r="EH207" s="86">
        <f t="shared" si="558"/>
        <v>10724</v>
      </c>
      <c r="EI207" s="277">
        <f t="shared" si="524"/>
        <v>10724</v>
      </c>
      <c r="EJ207" s="277">
        <f t="shared" si="561"/>
        <v>85792</v>
      </c>
      <c r="EK207" s="278" t="str">
        <f t="shared" si="525"/>
        <v>CUMPLE</v>
      </c>
      <c r="EL207" s="278" t="s">
        <v>828</v>
      </c>
      <c r="EM207" s="278" t="s">
        <v>743</v>
      </c>
      <c r="EN207" s="86"/>
      <c r="EO207" s="86"/>
      <c r="EP207" s="276"/>
      <c r="EQ207" s="86">
        <v>0</v>
      </c>
      <c r="ER207" s="277">
        <f t="shared" si="526"/>
        <v>0</v>
      </c>
      <c r="ES207" s="277">
        <f t="shared" si="527"/>
        <v>0</v>
      </c>
      <c r="ET207" s="278" t="str">
        <f t="shared" si="528"/>
        <v>NO OFERTADO</v>
      </c>
      <c r="EU207" s="278"/>
      <c r="EV207" s="278" t="s">
        <v>743</v>
      </c>
      <c r="EW207" s="86">
        <v>0</v>
      </c>
      <c r="EX207" s="86">
        <v>0</v>
      </c>
      <c r="EY207" s="276">
        <v>0</v>
      </c>
      <c r="EZ207" s="86">
        <v>0</v>
      </c>
      <c r="FA207" s="277">
        <f t="shared" si="529"/>
        <v>0</v>
      </c>
      <c r="FB207" s="277">
        <f t="shared" si="530"/>
        <v>0</v>
      </c>
      <c r="FC207" s="278" t="str">
        <f t="shared" si="531"/>
        <v>NO OFERTADO</v>
      </c>
      <c r="FD207" s="278"/>
      <c r="FE207" s="278" t="s">
        <v>743</v>
      </c>
      <c r="FF207" s="86">
        <v>0</v>
      </c>
      <c r="FG207" s="86"/>
      <c r="FH207" s="279">
        <v>0</v>
      </c>
      <c r="FI207" s="86">
        <v>0</v>
      </c>
      <c r="FJ207" s="277">
        <f t="shared" si="532"/>
        <v>0</v>
      </c>
      <c r="FK207" s="277">
        <f t="shared" si="559"/>
        <v>0</v>
      </c>
      <c r="FL207" s="278" t="str">
        <f t="shared" si="533"/>
        <v>NO OFERTADO</v>
      </c>
      <c r="FM207" s="278"/>
      <c r="FN207" s="278" t="s">
        <v>743</v>
      </c>
      <c r="FO207" s="86" t="s">
        <v>44</v>
      </c>
      <c r="FP207" s="86">
        <v>5900</v>
      </c>
      <c r="FQ207" s="279">
        <v>1121</v>
      </c>
      <c r="FR207" s="86">
        <f t="shared" si="560"/>
        <v>7021</v>
      </c>
      <c r="FS207" s="277">
        <f t="shared" si="534"/>
        <v>7021</v>
      </c>
      <c r="FT207" s="277">
        <f t="shared" si="535"/>
        <v>56168</v>
      </c>
      <c r="FU207" s="278" t="str">
        <f t="shared" si="536"/>
        <v>CUMPLE</v>
      </c>
      <c r="FV207" s="278" t="s">
        <v>828</v>
      </c>
      <c r="FW207" s="278" t="s">
        <v>822</v>
      </c>
      <c r="FX207" s="86"/>
      <c r="FY207" s="86"/>
      <c r="FZ207" s="279"/>
      <c r="GA207" s="86"/>
      <c r="GB207" s="277">
        <f t="shared" si="537"/>
        <v>0</v>
      </c>
      <c r="GC207" s="277">
        <f t="shared" si="538"/>
        <v>0</v>
      </c>
      <c r="GD207" s="278" t="str">
        <f t="shared" si="539"/>
        <v>NO OFERTADO</v>
      </c>
      <c r="GE207" s="278"/>
      <c r="GF207" s="278" t="s">
        <v>743</v>
      </c>
      <c r="GG207" s="25"/>
    </row>
    <row r="208" spans="1:189" s="19" customFormat="1" ht="25.5" x14ac:dyDescent="0.2">
      <c r="A208" s="290">
        <v>199</v>
      </c>
      <c r="B208" s="78" t="s">
        <v>246</v>
      </c>
      <c r="C208" s="77" t="s">
        <v>578</v>
      </c>
      <c r="D208" s="123">
        <v>1</v>
      </c>
      <c r="E208" s="309" t="s">
        <v>32</v>
      </c>
      <c r="F208" s="315">
        <v>18224.731</v>
      </c>
      <c r="G208" s="123">
        <v>2</v>
      </c>
      <c r="H208" s="86">
        <f t="shared" si="540"/>
        <v>36449.462</v>
      </c>
      <c r="I208" s="86"/>
      <c r="J208" s="86"/>
      <c r="K208" s="279">
        <f t="shared" si="473"/>
        <v>0</v>
      </c>
      <c r="L208" s="86">
        <f t="shared" si="541"/>
        <v>0</v>
      </c>
      <c r="M208" s="277">
        <f t="shared" si="493"/>
        <v>0</v>
      </c>
      <c r="N208" s="277">
        <f t="shared" si="542"/>
        <v>0</v>
      </c>
      <c r="O208" s="278" t="str">
        <f t="shared" si="494"/>
        <v>NO OFERTADO</v>
      </c>
      <c r="P208" s="278"/>
      <c r="Q208" s="278" t="s">
        <v>743</v>
      </c>
      <c r="R208" s="278"/>
      <c r="S208" s="284"/>
      <c r="T208" s="279"/>
      <c r="U208" s="86"/>
      <c r="V208" s="277">
        <f t="shared" si="495"/>
        <v>0</v>
      </c>
      <c r="W208" s="277">
        <f t="shared" si="543"/>
        <v>0</v>
      </c>
      <c r="X208" s="278" t="str">
        <f t="shared" si="496"/>
        <v>NO OFERTADO</v>
      </c>
      <c r="Y208" s="278">
        <v>0</v>
      </c>
      <c r="Z208" s="314" t="s">
        <v>743</v>
      </c>
      <c r="AA208" s="311"/>
      <c r="AB208" s="86"/>
      <c r="AC208" s="276"/>
      <c r="AD208" s="86">
        <f t="shared" si="562"/>
        <v>0</v>
      </c>
      <c r="AE208" s="277">
        <f t="shared" si="452"/>
        <v>0</v>
      </c>
      <c r="AF208" s="277">
        <f t="shared" si="497"/>
        <v>0</v>
      </c>
      <c r="AG208" s="278" t="str">
        <f t="shared" si="498"/>
        <v>NO OFERTADO</v>
      </c>
      <c r="AH208" s="278"/>
      <c r="AI208" s="278" t="s">
        <v>743</v>
      </c>
      <c r="AJ208" s="86"/>
      <c r="AK208" s="86"/>
      <c r="AL208" s="279"/>
      <c r="AM208" s="86">
        <f t="shared" si="544"/>
        <v>0</v>
      </c>
      <c r="AN208" s="277">
        <f t="shared" si="499"/>
        <v>0</v>
      </c>
      <c r="AO208" s="277">
        <f t="shared" si="500"/>
        <v>0</v>
      </c>
      <c r="AP208" s="278" t="str">
        <f t="shared" si="501"/>
        <v>NO OFERTADO</v>
      </c>
      <c r="AQ208" s="278"/>
      <c r="AR208" s="278" t="s">
        <v>743</v>
      </c>
      <c r="AS208" s="86"/>
      <c r="AT208" s="86"/>
      <c r="AU208" s="276"/>
      <c r="AV208" s="86">
        <f t="shared" si="545"/>
        <v>0</v>
      </c>
      <c r="AW208" s="277">
        <f t="shared" si="502"/>
        <v>0</v>
      </c>
      <c r="AX208" s="277">
        <f t="shared" si="563"/>
        <v>0</v>
      </c>
      <c r="AY208" s="278" t="str">
        <f t="shared" si="503"/>
        <v>NO OFERTADO</v>
      </c>
      <c r="AZ208" s="278"/>
      <c r="BA208" s="278" t="s">
        <v>743</v>
      </c>
      <c r="BB208" s="86"/>
      <c r="BC208" s="86"/>
      <c r="BD208" s="279"/>
      <c r="BE208" s="86">
        <f t="shared" si="546"/>
        <v>0</v>
      </c>
      <c r="BF208" s="277">
        <f t="shared" si="504"/>
        <v>0</v>
      </c>
      <c r="BG208" s="277">
        <f t="shared" si="547"/>
        <v>0</v>
      </c>
      <c r="BH208" s="278" t="str">
        <f t="shared" si="505"/>
        <v>NO OFERTADO</v>
      </c>
      <c r="BI208" s="278">
        <v>0</v>
      </c>
      <c r="BJ208" s="278" t="s">
        <v>743</v>
      </c>
      <c r="BK208" s="86"/>
      <c r="BL208" s="86"/>
      <c r="BM208" s="276"/>
      <c r="BN208" s="280">
        <f t="shared" si="548"/>
        <v>0</v>
      </c>
      <c r="BO208" s="281">
        <f t="shared" si="506"/>
        <v>0</v>
      </c>
      <c r="BP208" s="281">
        <f t="shared" si="507"/>
        <v>0</v>
      </c>
      <c r="BQ208" s="278" t="str">
        <f t="shared" si="492"/>
        <v>NO OFERTADO</v>
      </c>
      <c r="BR208" s="278">
        <f>VLOOKUP(B208,'[1]ANEXO TECNICO'!$B$3:$P$334,15,0)</f>
        <v>0</v>
      </c>
      <c r="BS208" s="278" t="s">
        <v>743</v>
      </c>
      <c r="BT208" s="280"/>
      <c r="BU208" s="280"/>
      <c r="BV208" s="282"/>
      <c r="BW208" s="280"/>
      <c r="BX208" s="277">
        <v>0</v>
      </c>
      <c r="BY208" s="277">
        <f t="shared" si="508"/>
        <v>0</v>
      </c>
      <c r="BZ208" s="278" t="str">
        <f t="shared" si="509"/>
        <v>NO OFERTADO</v>
      </c>
      <c r="CA208" s="278"/>
      <c r="CB208" s="278" t="s">
        <v>743</v>
      </c>
      <c r="CC208" s="283"/>
      <c r="CD208" s="283"/>
      <c r="CE208" s="276"/>
      <c r="CF208" s="86">
        <f t="shared" si="549"/>
        <v>0</v>
      </c>
      <c r="CG208" s="277">
        <f t="shared" si="550"/>
        <v>0</v>
      </c>
      <c r="CH208" s="277">
        <f t="shared" si="510"/>
        <v>0</v>
      </c>
      <c r="CI208" s="278" t="str">
        <f t="shared" si="511"/>
        <v>NO OFERTADO</v>
      </c>
      <c r="CJ208" s="278"/>
      <c r="CK208" s="278" t="s">
        <v>743</v>
      </c>
      <c r="CL208" s="86"/>
      <c r="CM208" s="86"/>
      <c r="CN208" s="276"/>
      <c r="CO208" s="86">
        <f t="shared" si="551"/>
        <v>0</v>
      </c>
      <c r="CP208" s="277">
        <f t="shared" si="512"/>
        <v>0</v>
      </c>
      <c r="CQ208" s="277">
        <f t="shared" si="513"/>
        <v>0</v>
      </c>
      <c r="CR208" s="278" t="str">
        <f t="shared" si="514"/>
        <v>NO OFERTADO</v>
      </c>
      <c r="CS208" s="278"/>
      <c r="CT208" s="278" t="s">
        <v>743</v>
      </c>
      <c r="CU208" s="86"/>
      <c r="CV208" s="280"/>
      <c r="CW208" s="282"/>
      <c r="CX208" s="280">
        <f t="shared" si="552"/>
        <v>0</v>
      </c>
      <c r="CY208" s="281">
        <f t="shared" si="515"/>
        <v>0</v>
      </c>
      <c r="CZ208" s="281">
        <f t="shared" si="516"/>
        <v>0</v>
      </c>
      <c r="DA208" s="278" t="str">
        <f t="shared" si="517"/>
        <v>NO OFERTADO</v>
      </c>
      <c r="DB208" s="278"/>
      <c r="DC208" s="278" t="s">
        <v>743</v>
      </c>
      <c r="DD208" s="86"/>
      <c r="DE208" s="86"/>
      <c r="DF208" s="276"/>
      <c r="DG208" s="86">
        <f t="shared" si="553"/>
        <v>0</v>
      </c>
      <c r="DH208" s="277">
        <f t="shared" si="518"/>
        <v>0</v>
      </c>
      <c r="DI208" s="277">
        <f t="shared" si="554"/>
        <v>0</v>
      </c>
      <c r="DJ208" s="278" t="str">
        <f t="shared" si="555"/>
        <v>NO OFERTADO</v>
      </c>
      <c r="DK208" s="278"/>
      <c r="DL208" s="278" t="s">
        <v>743</v>
      </c>
      <c r="DM208" s="86"/>
      <c r="DN208" s="86"/>
      <c r="DO208" s="276"/>
      <c r="DP208" s="86">
        <v>0</v>
      </c>
      <c r="DQ208" s="277">
        <f t="shared" si="519"/>
        <v>0</v>
      </c>
      <c r="DR208" s="277">
        <f t="shared" si="520"/>
        <v>0</v>
      </c>
      <c r="DS208" s="278" t="str">
        <f t="shared" si="521"/>
        <v>NO OFERTADO</v>
      </c>
      <c r="DT208" s="278"/>
      <c r="DU208" s="278" t="s">
        <v>743</v>
      </c>
      <c r="DV208" s="86"/>
      <c r="DW208" s="86"/>
      <c r="DX208" s="279"/>
      <c r="DY208" s="86">
        <f t="shared" si="556"/>
        <v>0</v>
      </c>
      <c r="DZ208" s="277">
        <f t="shared" si="522"/>
        <v>0</v>
      </c>
      <c r="EA208" s="277">
        <f t="shared" si="557"/>
        <v>0</v>
      </c>
      <c r="EB208" s="278" t="str">
        <f t="shared" si="523"/>
        <v>NO OFERTADO</v>
      </c>
      <c r="EC208" s="278"/>
      <c r="ED208" s="278" t="s">
        <v>743</v>
      </c>
      <c r="EE208" s="86" t="s">
        <v>953</v>
      </c>
      <c r="EF208" s="86">
        <v>0</v>
      </c>
      <c r="EG208" s="279">
        <v>0</v>
      </c>
      <c r="EH208" s="86">
        <f t="shared" si="558"/>
        <v>0</v>
      </c>
      <c r="EI208" s="277">
        <f t="shared" si="524"/>
        <v>0</v>
      </c>
      <c r="EJ208" s="277">
        <f t="shared" si="561"/>
        <v>0</v>
      </c>
      <c r="EK208" s="278" t="str">
        <f t="shared" si="525"/>
        <v>NO OFERTADO</v>
      </c>
      <c r="EL208" s="278" t="s">
        <v>978</v>
      </c>
      <c r="EM208" s="278" t="s">
        <v>743</v>
      </c>
      <c r="EN208" s="86"/>
      <c r="EO208" s="86"/>
      <c r="EP208" s="276"/>
      <c r="EQ208" s="86">
        <v>0</v>
      </c>
      <c r="ER208" s="277">
        <f t="shared" si="526"/>
        <v>0</v>
      </c>
      <c r="ES208" s="277">
        <f t="shared" si="527"/>
        <v>0</v>
      </c>
      <c r="ET208" s="278" t="str">
        <f t="shared" si="528"/>
        <v>NO OFERTADO</v>
      </c>
      <c r="EU208" s="278"/>
      <c r="EV208" s="278" t="s">
        <v>743</v>
      </c>
      <c r="EW208" s="86">
        <v>0</v>
      </c>
      <c r="EX208" s="86">
        <v>0</v>
      </c>
      <c r="EY208" s="276">
        <v>0</v>
      </c>
      <c r="EZ208" s="86">
        <v>0</v>
      </c>
      <c r="FA208" s="277">
        <f t="shared" si="529"/>
        <v>0</v>
      </c>
      <c r="FB208" s="277">
        <f t="shared" si="530"/>
        <v>0</v>
      </c>
      <c r="FC208" s="278" t="str">
        <f t="shared" si="531"/>
        <v>NO OFERTADO</v>
      </c>
      <c r="FD208" s="278"/>
      <c r="FE208" s="278" t="s">
        <v>743</v>
      </c>
      <c r="FF208" s="86">
        <v>0</v>
      </c>
      <c r="FG208" s="86"/>
      <c r="FH208" s="279">
        <v>0</v>
      </c>
      <c r="FI208" s="86">
        <v>0</v>
      </c>
      <c r="FJ208" s="277">
        <f t="shared" si="532"/>
        <v>0</v>
      </c>
      <c r="FK208" s="277">
        <f t="shared" si="559"/>
        <v>0</v>
      </c>
      <c r="FL208" s="278" t="str">
        <f t="shared" si="533"/>
        <v>NO OFERTADO</v>
      </c>
      <c r="FM208" s="278"/>
      <c r="FN208" s="278" t="s">
        <v>743</v>
      </c>
      <c r="FO208" s="86" t="s">
        <v>44</v>
      </c>
      <c r="FP208" s="86">
        <v>15000</v>
      </c>
      <c r="FQ208" s="279">
        <v>2850</v>
      </c>
      <c r="FR208" s="86">
        <f t="shared" si="560"/>
        <v>17850</v>
      </c>
      <c r="FS208" s="277">
        <f t="shared" si="534"/>
        <v>17850</v>
      </c>
      <c r="FT208" s="277">
        <f t="shared" si="535"/>
        <v>35700</v>
      </c>
      <c r="FU208" s="278" t="str">
        <f t="shared" si="536"/>
        <v>CUMPLE</v>
      </c>
      <c r="FV208" s="278" t="s">
        <v>828</v>
      </c>
      <c r="FW208" s="278" t="s">
        <v>822</v>
      </c>
      <c r="FX208" s="86"/>
      <c r="FY208" s="86"/>
      <c r="FZ208" s="279"/>
      <c r="GA208" s="86"/>
      <c r="GB208" s="277">
        <f t="shared" si="537"/>
        <v>0</v>
      </c>
      <c r="GC208" s="277">
        <f t="shared" si="538"/>
        <v>0</v>
      </c>
      <c r="GD208" s="278" t="str">
        <f t="shared" si="539"/>
        <v>NO OFERTADO</v>
      </c>
      <c r="GE208" s="278"/>
      <c r="GF208" s="278" t="s">
        <v>743</v>
      </c>
      <c r="GG208" s="25"/>
    </row>
    <row r="209" spans="1:189" s="19" customFormat="1" x14ac:dyDescent="0.2">
      <c r="A209" s="290">
        <v>200</v>
      </c>
      <c r="B209" s="78" t="s">
        <v>247</v>
      </c>
      <c r="C209" s="77" t="s">
        <v>579</v>
      </c>
      <c r="D209" s="123">
        <v>1</v>
      </c>
      <c r="E209" s="309" t="s">
        <v>32</v>
      </c>
      <c r="F209" s="315">
        <v>8546.7703999999994</v>
      </c>
      <c r="G209" s="123">
        <v>2</v>
      </c>
      <c r="H209" s="86">
        <f t="shared" si="540"/>
        <v>17093.540799999999</v>
      </c>
      <c r="I209" s="86"/>
      <c r="J209" s="86"/>
      <c r="K209" s="279">
        <f t="shared" si="473"/>
        <v>0</v>
      </c>
      <c r="L209" s="86">
        <f t="shared" si="541"/>
        <v>0</v>
      </c>
      <c r="M209" s="277">
        <f t="shared" si="493"/>
        <v>0</v>
      </c>
      <c r="N209" s="277">
        <f t="shared" si="542"/>
        <v>0</v>
      </c>
      <c r="O209" s="278" t="str">
        <f t="shared" si="494"/>
        <v>NO OFERTADO</v>
      </c>
      <c r="P209" s="278"/>
      <c r="Q209" s="278" t="s">
        <v>743</v>
      </c>
      <c r="R209" s="278"/>
      <c r="S209" s="284"/>
      <c r="T209" s="279"/>
      <c r="U209" s="86"/>
      <c r="V209" s="277">
        <f t="shared" si="495"/>
        <v>0</v>
      </c>
      <c r="W209" s="277">
        <f t="shared" si="543"/>
        <v>0</v>
      </c>
      <c r="X209" s="278" t="str">
        <f t="shared" si="496"/>
        <v>NO OFERTADO</v>
      </c>
      <c r="Y209" s="278">
        <v>0</v>
      </c>
      <c r="Z209" s="314" t="s">
        <v>743</v>
      </c>
      <c r="AA209" s="311"/>
      <c r="AB209" s="86"/>
      <c r="AC209" s="276"/>
      <c r="AD209" s="86">
        <f t="shared" si="562"/>
        <v>0</v>
      </c>
      <c r="AE209" s="277">
        <f t="shared" ref="AE209:AE272" si="564">AD209*$D209</f>
        <v>0</v>
      </c>
      <c r="AF209" s="277">
        <f t="shared" si="497"/>
        <v>0</v>
      </c>
      <c r="AG209" s="278" t="str">
        <f t="shared" si="498"/>
        <v>NO OFERTADO</v>
      </c>
      <c r="AH209" s="278"/>
      <c r="AI209" s="278" t="s">
        <v>743</v>
      </c>
      <c r="AJ209" s="86"/>
      <c r="AK209" s="86"/>
      <c r="AL209" s="279"/>
      <c r="AM209" s="86">
        <f t="shared" si="544"/>
        <v>0</v>
      </c>
      <c r="AN209" s="277">
        <f t="shared" si="499"/>
        <v>0</v>
      </c>
      <c r="AO209" s="277">
        <f t="shared" si="500"/>
        <v>0</v>
      </c>
      <c r="AP209" s="278" t="str">
        <f t="shared" si="501"/>
        <v>NO OFERTADO</v>
      </c>
      <c r="AQ209" s="278"/>
      <c r="AR209" s="278" t="s">
        <v>743</v>
      </c>
      <c r="AS209" s="86"/>
      <c r="AT209" s="86"/>
      <c r="AU209" s="276"/>
      <c r="AV209" s="86">
        <f t="shared" si="545"/>
        <v>0</v>
      </c>
      <c r="AW209" s="277">
        <f t="shared" si="502"/>
        <v>0</v>
      </c>
      <c r="AX209" s="277">
        <f t="shared" si="563"/>
        <v>0</v>
      </c>
      <c r="AY209" s="278" t="str">
        <f t="shared" si="503"/>
        <v>NO OFERTADO</v>
      </c>
      <c r="AZ209" s="278"/>
      <c r="BA209" s="278" t="s">
        <v>743</v>
      </c>
      <c r="BB209" s="86"/>
      <c r="BC209" s="86"/>
      <c r="BD209" s="279"/>
      <c r="BE209" s="86">
        <f t="shared" si="546"/>
        <v>0</v>
      </c>
      <c r="BF209" s="277">
        <f t="shared" si="504"/>
        <v>0</v>
      </c>
      <c r="BG209" s="277">
        <f t="shared" si="547"/>
        <v>0</v>
      </c>
      <c r="BH209" s="278" t="str">
        <f t="shared" si="505"/>
        <v>NO OFERTADO</v>
      </c>
      <c r="BI209" s="278">
        <v>0</v>
      </c>
      <c r="BJ209" s="278" t="s">
        <v>743</v>
      </c>
      <c r="BK209" s="86"/>
      <c r="BL209" s="86"/>
      <c r="BM209" s="276"/>
      <c r="BN209" s="280">
        <f t="shared" si="548"/>
        <v>0</v>
      </c>
      <c r="BO209" s="281">
        <f t="shared" si="506"/>
        <v>0</v>
      </c>
      <c r="BP209" s="281">
        <f t="shared" si="507"/>
        <v>0</v>
      </c>
      <c r="BQ209" s="278" t="str">
        <f t="shared" si="492"/>
        <v>NO OFERTADO</v>
      </c>
      <c r="BR209" s="278">
        <f>VLOOKUP(B209,'[1]ANEXO TECNICO'!$B$3:$P$334,15,0)</f>
        <v>0</v>
      </c>
      <c r="BS209" s="278" t="s">
        <v>743</v>
      </c>
      <c r="BT209" s="280"/>
      <c r="BU209" s="280"/>
      <c r="BV209" s="282"/>
      <c r="BW209" s="280"/>
      <c r="BX209" s="277">
        <v>0</v>
      </c>
      <c r="BY209" s="277">
        <f t="shared" si="508"/>
        <v>0</v>
      </c>
      <c r="BZ209" s="278" t="str">
        <f t="shared" si="509"/>
        <v>NO OFERTADO</v>
      </c>
      <c r="CA209" s="278"/>
      <c r="CB209" s="278" t="s">
        <v>743</v>
      </c>
      <c r="CC209" s="283"/>
      <c r="CD209" s="283"/>
      <c r="CE209" s="276"/>
      <c r="CF209" s="86">
        <f t="shared" si="549"/>
        <v>0</v>
      </c>
      <c r="CG209" s="277">
        <f t="shared" si="550"/>
        <v>0</v>
      </c>
      <c r="CH209" s="277">
        <f t="shared" si="510"/>
        <v>0</v>
      </c>
      <c r="CI209" s="278" t="str">
        <f t="shared" si="511"/>
        <v>NO OFERTADO</v>
      </c>
      <c r="CJ209" s="278"/>
      <c r="CK209" s="278" t="s">
        <v>743</v>
      </c>
      <c r="CL209" s="86"/>
      <c r="CM209" s="86"/>
      <c r="CN209" s="276"/>
      <c r="CO209" s="86">
        <f t="shared" si="551"/>
        <v>0</v>
      </c>
      <c r="CP209" s="277">
        <f t="shared" si="512"/>
        <v>0</v>
      </c>
      <c r="CQ209" s="277">
        <f t="shared" si="513"/>
        <v>0</v>
      </c>
      <c r="CR209" s="278" t="str">
        <f t="shared" si="514"/>
        <v>NO OFERTADO</v>
      </c>
      <c r="CS209" s="278"/>
      <c r="CT209" s="278" t="s">
        <v>743</v>
      </c>
      <c r="CU209" s="86" t="s">
        <v>747</v>
      </c>
      <c r="CV209" s="280">
        <v>6100</v>
      </c>
      <c r="CW209" s="288">
        <f>+CV209*0.19</f>
        <v>1159</v>
      </c>
      <c r="CX209" s="280">
        <f t="shared" si="552"/>
        <v>7259</v>
      </c>
      <c r="CY209" s="281">
        <f t="shared" si="515"/>
        <v>7259</v>
      </c>
      <c r="CZ209" s="281">
        <f t="shared" si="516"/>
        <v>14518</v>
      </c>
      <c r="DA209" s="278" t="str">
        <f t="shared" si="517"/>
        <v>CUMPLE</v>
      </c>
      <c r="DB209" s="278" t="s">
        <v>828</v>
      </c>
      <c r="DC209" s="278" t="s">
        <v>822</v>
      </c>
      <c r="DD209" s="86"/>
      <c r="DE209" s="86"/>
      <c r="DF209" s="276"/>
      <c r="DG209" s="86">
        <f t="shared" si="553"/>
        <v>0</v>
      </c>
      <c r="DH209" s="277">
        <f t="shared" si="518"/>
        <v>0</v>
      </c>
      <c r="DI209" s="277">
        <f t="shared" si="554"/>
        <v>0</v>
      </c>
      <c r="DJ209" s="278" t="str">
        <f t="shared" si="555"/>
        <v>NO OFERTADO</v>
      </c>
      <c r="DK209" s="278"/>
      <c r="DL209" s="278" t="s">
        <v>743</v>
      </c>
      <c r="DM209" s="86"/>
      <c r="DN209" s="86"/>
      <c r="DO209" s="276"/>
      <c r="DP209" s="86">
        <v>0</v>
      </c>
      <c r="DQ209" s="277">
        <f t="shared" si="519"/>
        <v>0</v>
      </c>
      <c r="DR209" s="277">
        <f t="shared" si="520"/>
        <v>0</v>
      </c>
      <c r="DS209" s="278" t="str">
        <f t="shared" si="521"/>
        <v>NO OFERTADO</v>
      </c>
      <c r="DT209" s="278"/>
      <c r="DU209" s="278" t="s">
        <v>743</v>
      </c>
      <c r="DV209" s="86"/>
      <c r="DW209" s="86"/>
      <c r="DX209" s="279"/>
      <c r="DY209" s="86">
        <f t="shared" si="556"/>
        <v>0</v>
      </c>
      <c r="DZ209" s="277">
        <f t="shared" si="522"/>
        <v>0</v>
      </c>
      <c r="EA209" s="277">
        <f t="shared" si="557"/>
        <v>0</v>
      </c>
      <c r="EB209" s="278" t="str">
        <f t="shared" si="523"/>
        <v>NO OFERTADO</v>
      </c>
      <c r="EC209" s="278"/>
      <c r="ED209" s="278" t="s">
        <v>743</v>
      </c>
      <c r="EE209" s="86" t="s">
        <v>953</v>
      </c>
      <c r="EF209" s="86">
        <v>7305.042016806723</v>
      </c>
      <c r="EG209" s="279">
        <v>1387.9579831932774</v>
      </c>
      <c r="EH209" s="86">
        <f t="shared" si="558"/>
        <v>8693</v>
      </c>
      <c r="EI209" s="277">
        <f t="shared" si="524"/>
        <v>8693</v>
      </c>
      <c r="EJ209" s="277">
        <f t="shared" si="561"/>
        <v>17386</v>
      </c>
      <c r="EK209" s="278" t="str">
        <f t="shared" si="525"/>
        <v>CUMPLE</v>
      </c>
      <c r="EL209" s="278" t="s">
        <v>828</v>
      </c>
      <c r="EM209" s="278" t="s">
        <v>822</v>
      </c>
      <c r="EN209" s="86"/>
      <c r="EO209" s="86"/>
      <c r="EP209" s="276"/>
      <c r="EQ209" s="86">
        <v>0</v>
      </c>
      <c r="ER209" s="277">
        <f t="shared" si="526"/>
        <v>0</v>
      </c>
      <c r="ES209" s="277">
        <f t="shared" si="527"/>
        <v>0</v>
      </c>
      <c r="ET209" s="278" t="str">
        <f t="shared" si="528"/>
        <v>NO OFERTADO</v>
      </c>
      <c r="EU209" s="278"/>
      <c r="EV209" s="278" t="s">
        <v>743</v>
      </c>
      <c r="EW209" s="86">
        <v>0</v>
      </c>
      <c r="EX209" s="86">
        <v>0</v>
      </c>
      <c r="EY209" s="276">
        <v>0</v>
      </c>
      <c r="EZ209" s="86">
        <v>0</v>
      </c>
      <c r="FA209" s="277">
        <f t="shared" si="529"/>
        <v>0</v>
      </c>
      <c r="FB209" s="277">
        <f t="shared" si="530"/>
        <v>0</v>
      </c>
      <c r="FC209" s="278" t="str">
        <f t="shared" si="531"/>
        <v>NO OFERTADO</v>
      </c>
      <c r="FD209" s="278"/>
      <c r="FE209" s="278" t="s">
        <v>743</v>
      </c>
      <c r="FF209" s="86">
        <v>0</v>
      </c>
      <c r="FG209" s="86"/>
      <c r="FH209" s="279">
        <v>0</v>
      </c>
      <c r="FI209" s="86">
        <v>0</v>
      </c>
      <c r="FJ209" s="277">
        <f t="shared" si="532"/>
        <v>0</v>
      </c>
      <c r="FK209" s="277">
        <f t="shared" si="559"/>
        <v>0</v>
      </c>
      <c r="FL209" s="278" t="str">
        <f t="shared" si="533"/>
        <v>NO OFERTADO</v>
      </c>
      <c r="FM209" s="278"/>
      <c r="FN209" s="278" t="s">
        <v>743</v>
      </c>
      <c r="FO209" s="86" t="s">
        <v>44</v>
      </c>
      <c r="FP209" s="86">
        <v>15000</v>
      </c>
      <c r="FQ209" s="279">
        <v>2850</v>
      </c>
      <c r="FR209" s="86">
        <f t="shared" si="560"/>
        <v>17850</v>
      </c>
      <c r="FS209" s="277">
        <f t="shared" si="534"/>
        <v>17850</v>
      </c>
      <c r="FT209" s="277">
        <f t="shared" si="535"/>
        <v>35700</v>
      </c>
      <c r="FU209" s="278" t="str">
        <f t="shared" si="536"/>
        <v>NO CUMPLE</v>
      </c>
      <c r="FV209" s="278" t="s">
        <v>828</v>
      </c>
      <c r="FW209" s="278" t="s">
        <v>743</v>
      </c>
      <c r="FX209" s="86"/>
      <c r="FY209" s="86"/>
      <c r="FZ209" s="279"/>
      <c r="GA209" s="86"/>
      <c r="GB209" s="277">
        <f t="shared" si="537"/>
        <v>0</v>
      </c>
      <c r="GC209" s="277">
        <f t="shared" si="538"/>
        <v>0</v>
      </c>
      <c r="GD209" s="278" t="str">
        <f t="shared" si="539"/>
        <v>NO OFERTADO</v>
      </c>
      <c r="GE209" s="278"/>
      <c r="GF209" s="278" t="s">
        <v>743</v>
      </c>
      <c r="GG209" s="25"/>
    </row>
    <row r="210" spans="1:189" s="19" customFormat="1" x14ac:dyDescent="0.2">
      <c r="A210" s="290">
        <v>201</v>
      </c>
      <c r="B210" s="78" t="s">
        <v>248</v>
      </c>
      <c r="C210" s="77" t="s">
        <v>580</v>
      </c>
      <c r="D210" s="123">
        <v>1</v>
      </c>
      <c r="E210" s="309" t="s">
        <v>32</v>
      </c>
      <c r="F210" s="315">
        <v>8821.7710843373497</v>
      </c>
      <c r="G210" s="123">
        <v>11</v>
      </c>
      <c r="H210" s="86">
        <f t="shared" si="540"/>
        <v>97039.481927710847</v>
      </c>
      <c r="I210" s="86"/>
      <c r="J210" s="86"/>
      <c r="K210" s="279">
        <f t="shared" si="473"/>
        <v>0</v>
      </c>
      <c r="L210" s="86">
        <f t="shared" si="541"/>
        <v>0</v>
      </c>
      <c r="M210" s="277">
        <f t="shared" si="493"/>
        <v>0</v>
      </c>
      <c r="N210" s="277">
        <f t="shared" si="542"/>
        <v>0</v>
      </c>
      <c r="O210" s="278" t="str">
        <f t="shared" si="494"/>
        <v>NO OFERTADO</v>
      </c>
      <c r="P210" s="278"/>
      <c r="Q210" s="278" t="s">
        <v>743</v>
      </c>
      <c r="R210" s="278"/>
      <c r="S210" s="284"/>
      <c r="T210" s="279"/>
      <c r="U210" s="86"/>
      <c r="V210" s="277">
        <f t="shared" si="495"/>
        <v>0</v>
      </c>
      <c r="W210" s="277">
        <f t="shared" si="543"/>
        <v>0</v>
      </c>
      <c r="X210" s="278" t="str">
        <f t="shared" si="496"/>
        <v>NO OFERTADO</v>
      </c>
      <c r="Y210" s="278">
        <v>0</v>
      </c>
      <c r="Z210" s="314" t="s">
        <v>743</v>
      </c>
      <c r="AA210" s="311"/>
      <c r="AB210" s="86"/>
      <c r="AC210" s="276"/>
      <c r="AD210" s="86">
        <f t="shared" si="562"/>
        <v>0</v>
      </c>
      <c r="AE210" s="277">
        <f t="shared" si="564"/>
        <v>0</v>
      </c>
      <c r="AF210" s="277">
        <f t="shared" si="497"/>
        <v>0</v>
      </c>
      <c r="AG210" s="278" t="str">
        <f t="shared" si="498"/>
        <v>NO OFERTADO</v>
      </c>
      <c r="AH210" s="278"/>
      <c r="AI210" s="278" t="s">
        <v>743</v>
      </c>
      <c r="AJ210" s="86"/>
      <c r="AK210" s="86"/>
      <c r="AL210" s="279"/>
      <c r="AM210" s="86">
        <f t="shared" si="544"/>
        <v>0</v>
      </c>
      <c r="AN210" s="277">
        <f t="shared" si="499"/>
        <v>0</v>
      </c>
      <c r="AO210" s="277">
        <f t="shared" si="500"/>
        <v>0</v>
      </c>
      <c r="AP210" s="278" t="str">
        <f t="shared" si="501"/>
        <v>NO OFERTADO</v>
      </c>
      <c r="AQ210" s="278"/>
      <c r="AR210" s="278" t="s">
        <v>743</v>
      </c>
      <c r="AS210" s="86"/>
      <c r="AT210" s="86"/>
      <c r="AU210" s="276"/>
      <c r="AV210" s="86">
        <f t="shared" si="545"/>
        <v>0</v>
      </c>
      <c r="AW210" s="277">
        <f t="shared" si="502"/>
        <v>0</v>
      </c>
      <c r="AX210" s="277">
        <f t="shared" si="563"/>
        <v>0</v>
      </c>
      <c r="AY210" s="278" t="str">
        <f t="shared" si="503"/>
        <v>NO OFERTADO</v>
      </c>
      <c r="AZ210" s="278"/>
      <c r="BA210" s="278" t="s">
        <v>743</v>
      </c>
      <c r="BB210" s="86"/>
      <c r="BC210" s="86"/>
      <c r="BD210" s="279"/>
      <c r="BE210" s="86">
        <f t="shared" si="546"/>
        <v>0</v>
      </c>
      <c r="BF210" s="277">
        <f t="shared" si="504"/>
        <v>0</v>
      </c>
      <c r="BG210" s="277">
        <f t="shared" si="547"/>
        <v>0</v>
      </c>
      <c r="BH210" s="278" t="str">
        <f t="shared" si="505"/>
        <v>NO OFERTADO</v>
      </c>
      <c r="BI210" s="278">
        <v>0</v>
      </c>
      <c r="BJ210" s="278" t="s">
        <v>743</v>
      </c>
      <c r="BK210" s="86"/>
      <c r="BL210" s="86"/>
      <c r="BM210" s="276"/>
      <c r="BN210" s="280">
        <f t="shared" si="548"/>
        <v>0</v>
      </c>
      <c r="BO210" s="281">
        <f t="shared" si="506"/>
        <v>0</v>
      </c>
      <c r="BP210" s="281">
        <f t="shared" si="507"/>
        <v>0</v>
      </c>
      <c r="BQ210" s="278" t="str">
        <f t="shared" si="492"/>
        <v>NO OFERTADO</v>
      </c>
      <c r="BR210" s="278">
        <f>VLOOKUP(B210,'[1]ANEXO TECNICO'!$B$3:$P$334,15,0)</f>
        <v>0</v>
      </c>
      <c r="BS210" s="278" t="s">
        <v>743</v>
      </c>
      <c r="BT210" s="280"/>
      <c r="BU210" s="280"/>
      <c r="BV210" s="282"/>
      <c r="BW210" s="280"/>
      <c r="BX210" s="277">
        <v>0</v>
      </c>
      <c r="BY210" s="277">
        <f t="shared" si="508"/>
        <v>0</v>
      </c>
      <c r="BZ210" s="278" t="str">
        <f t="shared" si="509"/>
        <v>NO OFERTADO</v>
      </c>
      <c r="CA210" s="278"/>
      <c r="CB210" s="278" t="s">
        <v>743</v>
      </c>
      <c r="CC210" s="283"/>
      <c r="CD210" s="283"/>
      <c r="CE210" s="276"/>
      <c r="CF210" s="86">
        <f t="shared" si="549"/>
        <v>0</v>
      </c>
      <c r="CG210" s="277">
        <f t="shared" si="550"/>
        <v>0</v>
      </c>
      <c r="CH210" s="277">
        <f t="shared" si="510"/>
        <v>0</v>
      </c>
      <c r="CI210" s="278" t="str">
        <f t="shared" si="511"/>
        <v>NO OFERTADO</v>
      </c>
      <c r="CJ210" s="278"/>
      <c r="CK210" s="278" t="s">
        <v>743</v>
      </c>
      <c r="CL210" s="86"/>
      <c r="CM210" s="86"/>
      <c r="CN210" s="276"/>
      <c r="CO210" s="86">
        <f t="shared" si="551"/>
        <v>0</v>
      </c>
      <c r="CP210" s="277">
        <f t="shared" si="512"/>
        <v>0</v>
      </c>
      <c r="CQ210" s="277">
        <f t="shared" si="513"/>
        <v>0</v>
      </c>
      <c r="CR210" s="278" t="str">
        <f t="shared" si="514"/>
        <v>NO OFERTADO</v>
      </c>
      <c r="CS210" s="278"/>
      <c r="CT210" s="278" t="s">
        <v>743</v>
      </c>
      <c r="CU210" s="86"/>
      <c r="CV210" s="280"/>
      <c r="CW210" s="282"/>
      <c r="CX210" s="280">
        <f t="shared" si="552"/>
        <v>0</v>
      </c>
      <c r="CY210" s="281">
        <f t="shared" si="515"/>
        <v>0</v>
      </c>
      <c r="CZ210" s="281">
        <f t="shared" si="516"/>
        <v>0</v>
      </c>
      <c r="DA210" s="278" t="str">
        <f t="shared" si="517"/>
        <v>NO OFERTADO</v>
      </c>
      <c r="DB210" s="278"/>
      <c r="DC210" s="278" t="s">
        <v>743</v>
      </c>
      <c r="DD210" s="86"/>
      <c r="DE210" s="86"/>
      <c r="DF210" s="276"/>
      <c r="DG210" s="86">
        <f t="shared" si="553"/>
        <v>0</v>
      </c>
      <c r="DH210" s="277">
        <f t="shared" si="518"/>
        <v>0</v>
      </c>
      <c r="DI210" s="277">
        <f t="shared" si="554"/>
        <v>0</v>
      </c>
      <c r="DJ210" s="278" t="str">
        <f t="shared" si="555"/>
        <v>NO OFERTADO</v>
      </c>
      <c r="DK210" s="278"/>
      <c r="DL210" s="278" t="s">
        <v>743</v>
      </c>
      <c r="DM210" s="86"/>
      <c r="DN210" s="86"/>
      <c r="DO210" s="276"/>
      <c r="DP210" s="86">
        <v>0</v>
      </c>
      <c r="DQ210" s="277">
        <f t="shared" si="519"/>
        <v>0</v>
      </c>
      <c r="DR210" s="277">
        <f t="shared" si="520"/>
        <v>0</v>
      </c>
      <c r="DS210" s="278" t="str">
        <f t="shared" si="521"/>
        <v>NO OFERTADO</v>
      </c>
      <c r="DT210" s="278"/>
      <c r="DU210" s="278" t="s">
        <v>743</v>
      </c>
      <c r="DV210" s="86"/>
      <c r="DW210" s="86"/>
      <c r="DX210" s="279"/>
      <c r="DY210" s="86">
        <f t="shared" si="556"/>
        <v>0</v>
      </c>
      <c r="DZ210" s="277">
        <f t="shared" si="522"/>
        <v>0</v>
      </c>
      <c r="EA210" s="277">
        <f t="shared" si="557"/>
        <v>0</v>
      </c>
      <c r="EB210" s="278" t="str">
        <f t="shared" si="523"/>
        <v>NO OFERTADO</v>
      </c>
      <c r="EC210" s="278"/>
      <c r="ED210" s="278" t="s">
        <v>743</v>
      </c>
      <c r="EE210" s="86" t="s">
        <v>953</v>
      </c>
      <c r="EF210" s="86">
        <v>0</v>
      </c>
      <c r="EG210" s="279">
        <v>0</v>
      </c>
      <c r="EH210" s="86">
        <f t="shared" si="558"/>
        <v>0</v>
      </c>
      <c r="EI210" s="277">
        <f t="shared" si="524"/>
        <v>0</v>
      </c>
      <c r="EJ210" s="277">
        <f t="shared" si="561"/>
        <v>0</v>
      </c>
      <c r="EK210" s="278" t="str">
        <f t="shared" si="525"/>
        <v>NO OFERTADO</v>
      </c>
      <c r="EL210" s="278" t="s">
        <v>978</v>
      </c>
      <c r="EM210" s="278" t="s">
        <v>743</v>
      </c>
      <c r="EN210" s="86"/>
      <c r="EO210" s="86"/>
      <c r="EP210" s="276"/>
      <c r="EQ210" s="86">
        <v>0</v>
      </c>
      <c r="ER210" s="277">
        <f t="shared" si="526"/>
        <v>0</v>
      </c>
      <c r="ES210" s="277">
        <f t="shared" si="527"/>
        <v>0</v>
      </c>
      <c r="ET210" s="278" t="str">
        <f t="shared" si="528"/>
        <v>NO OFERTADO</v>
      </c>
      <c r="EU210" s="278"/>
      <c r="EV210" s="278" t="s">
        <v>743</v>
      </c>
      <c r="EW210" s="86">
        <v>0</v>
      </c>
      <c r="EX210" s="86">
        <v>0</v>
      </c>
      <c r="EY210" s="276">
        <v>0</v>
      </c>
      <c r="EZ210" s="86">
        <v>0</v>
      </c>
      <c r="FA210" s="277">
        <f t="shared" si="529"/>
        <v>0</v>
      </c>
      <c r="FB210" s="277">
        <f t="shared" si="530"/>
        <v>0</v>
      </c>
      <c r="FC210" s="278" t="str">
        <f t="shared" si="531"/>
        <v>NO OFERTADO</v>
      </c>
      <c r="FD210" s="278"/>
      <c r="FE210" s="278" t="s">
        <v>743</v>
      </c>
      <c r="FF210" s="86">
        <v>0</v>
      </c>
      <c r="FG210" s="86"/>
      <c r="FH210" s="279">
        <v>0</v>
      </c>
      <c r="FI210" s="86">
        <v>0</v>
      </c>
      <c r="FJ210" s="277">
        <f t="shared" si="532"/>
        <v>0</v>
      </c>
      <c r="FK210" s="277">
        <f t="shared" si="559"/>
        <v>0</v>
      </c>
      <c r="FL210" s="278" t="str">
        <f t="shared" si="533"/>
        <v>NO OFERTADO</v>
      </c>
      <c r="FM210" s="278"/>
      <c r="FN210" s="278" t="s">
        <v>743</v>
      </c>
      <c r="FO210" s="86" t="s">
        <v>44</v>
      </c>
      <c r="FP210" s="86">
        <v>14000</v>
      </c>
      <c r="FQ210" s="279">
        <v>2660</v>
      </c>
      <c r="FR210" s="86">
        <f t="shared" si="560"/>
        <v>16660</v>
      </c>
      <c r="FS210" s="277">
        <f t="shared" si="534"/>
        <v>16660</v>
      </c>
      <c r="FT210" s="277">
        <f t="shared" si="535"/>
        <v>183260</v>
      </c>
      <c r="FU210" s="278" t="str">
        <f t="shared" si="536"/>
        <v>NO CUMPLE</v>
      </c>
      <c r="FV210" s="278" t="s">
        <v>828</v>
      </c>
      <c r="FW210" s="278" t="s">
        <v>743</v>
      </c>
      <c r="FX210" s="86" t="s">
        <v>815</v>
      </c>
      <c r="FY210" s="86">
        <f>+GA210/1.19</f>
        <v>8097.4789915966394</v>
      </c>
      <c r="FZ210" s="279">
        <f>+FY210*0.19</f>
        <v>1538.5210084033615</v>
      </c>
      <c r="GA210" s="86">
        <v>9636</v>
      </c>
      <c r="GB210" s="277">
        <f t="shared" si="537"/>
        <v>9636</v>
      </c>
      <c r="GC210" s="277">
        <f t="shared" si="538"/>
        <v>105996</v>
      </c>
      <c r="GD210" s="278" t="str">
        <f t="shared" si="539"/>
        <v>CUMPLE</v>
      </c>
      <c r="GE210" s="278" t="s">
        <v>828</v>
      </c>
      <c r="GF210" s="278" t="s">
        <v>822</v>
      </c>
      <c r="GG210" s="25"/>
    </row>
    <row r="211" spans="1:189" s="19" customFormat="1" ht="25.5" x14ac:dyDescent="0.2">
      <c r="A211" s="290">
        <v>202</v>
      </c>
      <c r="B211" s="78" t="s">
        <v>249</v>
      </c>
      <c r="C211" s="77" t="s">
        <v>581</v>
      </c>
      <c r="D211" s="123">
        <v>1</v>
      </c>
      <c r="E211" s="309" t="s">
        <v>32</v>
      </c>
      <c r="F211" s="315">
        <v>173449.16399999999</v>
      </c>
      <c r="G211" s="123">
        <v>1</v>
      </c>
      <c r="H211" s="86">
        <f t="shared" si="540"/>
        <v>173449.16399999999</v>
      </c>
      <c r="I211" s="86"/>
      <c r="J211" s="86"/>
      <c r="K211" s="279">
        <f t="shared" si="473"/>
        <v>0</v>
      </c>
      <c r="L211" s="86">
        <f t="shared" si="541"/>
        <v>0</v>
      </c>
      <c r="M211" s="277">
        <f t="shared" si="493"/>
        <v>0</v>
      </c>
      <c r="N211" s="277">
        <f t="shared" si="542"/>
        <v>0</v>
      </c>
      <c r="O211" s="278" t="str">
        <f t="shared" si="494"/>
        <v>NO OFERTADO</v>
      </c>
      <c r="P211" s="278"/>
      <c r="Q211" s="278" t="s">
        <v>743</v>
      </c>
      <c r="R211" s="278"/>
      <c r="S211" s="284"/>
      <c r="T211" s="279"/>
      <c r="U211" s="86"/>
      <c r="V211" s="277">
        <f t="shared" si="495"/>
        <v>0</v>
      </c>
      <c r="W211" s="277">
        <f t="shared" si="543"/>
        <v>0</v>
      </c>
      <c r="X211" s="278" t="str">
        <f t="shared" si="496"/>
        <v>NO OFERTADO</v>
      </c>
      <c r="Y211" s="278">
        <v>0</v>
      </c>
      <c r="Z211" s="314" t="s">
        <v>743</v>
      </c>
      <c r="AA211" s="311"/>
      <c r="AB211" s="86"/>
      <c r="AC211" s="276"/>
      <c r="AD211" s="86">
        <f t="shared" si="562"/>
        <v>0</v>
      </c>
      <c r="AE211" s="277">
        <f t="shared" si="564"/>
        <v>0</v>
      </c>
      <c r="AF211" s="277">
        <f t="shared" si="497"/>
        <v>0</v>
      </c>
      <c r="AG211" s="278" t="str">
        <f t="shared" si="498"/>
        <v>NO OFERTADO</v>
      </c>
      <c r="AH211" s="278"/>
      <c r="AI211" s="278" t="s">
        <v>743</v>
      </c>
      <c r="AJ211" s="86"/>
      <c r="AK211" s="86"/>
      <c r="AL211" s="279"/>
      <c r="AM211" s="86">
        <f t="shared" si="544"/>
        <v>0</v>
      </c>
      <c r="AN211" s="277">
        <f t="shared" si="499"/>
        <v>0</v>
      </c>
      <c r="AO211" s="277">
        <f t="shared" si="500"/>
        <v>0</v>
      </c>
      <c r="AP211" s="278" t="str">
        <f t="shared" si="501"/>
        <v>NO OFERTADO</v>
      </c>
      <c r="AQ211" s="278"/>
      <c r="AR211" s="278" t="s">
        <v>743</v>
      </c>
      <c r="AS211" s="86"/>
      <c r="AT211" s="86"/>
      <c r="AU211" s="276"/>
      <c r="AV211" s="86">
        <f t="shared" si="545"/>
        <v>0</v>
      </c>
      <c r="AW211" s="277">
        <f t="shared" si="502"/>
        <v>0</v>
      </c>
      <c r="AX211" s="277">
        <f t="shared" si="563"/>
        <v>0</v>
      </c>
      <c r="AY211" s="278" t="str">
        <f t="shared" si="503"/>
        <v>NO OFERTADO</v>
      </c>
      <c r="AZ211" s="278"/>
      <c r="BA211" s="278" t="s">
        <v>743</v>
      </c>
      <c r="BB211" s="86"/>
      <c r="BC211" s="86"/>
      <c r="BD211" s="279"/>
      <c r="BE211" s="86">
        <f t="shared" si="546"/>
        <v>0</v>
      </c>
      <c r="BF211" s="277">
        <f t="shared" si="504"/>
        <v>0</v>
      </c>
      <c r="BG211" s="277">
        <f t="shared" si="547"/>
        <v>0</v>
      </c>
      <c r="BH211" s="278" t="str">
        <f t="shared" si="505"/>
        <v>NO OFERTADO</v>
      </c>
      <c r="BI211" s="278">
        <v>0</v>
      </c>
      <c r="BJ211" s="278" t="s">
        <v>743</v>
      </c>
      <c r="BK211" s="86"/>
      <c r="BL211" s="86"/>
      <c r="BM211" s="276"/>
      <c r="BN211" s="280">
        <f t="shared" si="548"/>
        <v>0</v>
      </c>
      <c r="BO211" s="281">
        <f t="shared" si="506"/>
        <v>0</v>
      </c>
      <c r="BP211" s="281">
        <f t="shared" si="507"/>
        <v>0</v>
      </c>
      <c r="BQ211" s="278" t="str">
        <f t="shared" si="492"/>
        <v>NO OFERTADO</v>
      </c>
      <c r="BR211" s="278">
        <f>VLOOKUP(B211,'[1]ANEXO TECNICO'!$B$3:$P$334,15,0)</f>
        <v>0</v>
      </c>
      <c r="BS211" s="278" t="s">
        <v>743</v>
      </c>
      <c r="BT211" s="280"/>
      <c r="BU211" s="280"/>
      <c r="BV211" s="282"/>
      <c r="BW211" s="280"/>
      <c r="BX211" s="277">
        <v>0</v>
      </c>
      <c r="BY211" s="277">
        <f t="shared" si="508"/>
        <v>0</v>
      </c>
      <c r="BZ211" s="278" t="str">
        <f t="shared" si="509"/>
        <v>NO OFERTADO</v>
      </c>
      <c r="CA211" s="278"/>
      <c r="CB211" s="278" t="s">
        <v>743</v>
      </c>
      <c r="CC211" s="283"/>
      <c r="CD211" s="283"/>
      <c r="CE211" s="276"/>
      <c r="CF211" s="86">
        <f t="shared" si="549"/>
        <v>0</v>
      </c>
      <c r="CG211" s="277">
        <f t="shared" si="550"/>
        <v>0</v>
      </c>
      <c r="CH211" s="277">
        <f t="shared" si="510"/>
        <v>0</v>
      </c>
      <c r="CI211" s="278" t="str">
        <f t="shared" si="511"/>
        <v>NO OFERTADO</v>
      </c>
      <c r="CJ211" s="278"/>
      <c r="CK211" s="278" t="s">
        <v>743</v>
      </c>
      <c r="CL211" s="86"/>
      <c r="CM211" s="86"/>
      <c r="CN211" s="276"/>
      <c r="CO211" s="86">
        <f t="shared" si="551"/>
        <v>0</v>
      </c>
      <c r="CP211" s="277">
        <f t="shared" si="512"/>
        <v>0</v>
      </c>
      <c r="CQ211" s="277">
        <f t="shared" si="513"/>
        <v>0</v>
      </c>
      <c r="CR211" s="278" t="str">
        <f t="shared" si="514"/>
        <v>NO OFERTADO</v>
      </c>
      <c r="CS211" s="278"/>
      <c r="CT211" s="278" t="s">
        <v>743</v>
      </c>
      <c r="CU211" s="86"/>
      <c r="CV211" s="280"/>
      <c r="CW211" s="282"/>
      <c r="CX211" s="280">
        <f t="shared" si="552"/>
        <v>0</v>
      </c>
      <c r="CY211" s="281">
        <f t="shared" si="515"/>
        <v>0</v>
      </c>
      <c r="CZ211" s="281">
        <f t="shared" si="516"/>
        <v>0</v>
      </c>
      <c r="DA211" s="278" t="str">
        <f t="shared" si="517"/>
        <v>NO OFERTADO</v>
      </c>
      <c r="DB211" s="278"/>
      <c r="DC211" s="278" t="s">
        <v>743</v>
      </c>
      <c r="DD211" s="86"/>
      <c r="DE211" s="86"/>
      <c r="DF211" s="276"/>
      <c r="DG211" s="86">
        <f t="shared" si="553"/>
        <v>0</v>
      </c>
      <c r="DH211" s="277">
        <f t="shared" si="518"/>
        <v>0</v>
      </c>
      <c r="DI211" s="277">
        <f t="shared" si="554"/>
        <v>0</v>
      </c>
      <c r="DJ211" s="278" t="str">
        <f t="shared" si="555"/>
        <v>NO OFERTADO</v>
      </c>
      <c r="DK211" s="278"/>
      <c r="DL211" s="278" t="s">
        <v>743</v>
      </c>
      <c r="DM211" s="86"/>
      <c r="DN211" s="86"/>
      <c r="DO211" s="276"/>
      <c r="DP211" s="86">
        <v>0</v>
      </c>
      <c r="DQ211" s="277">
        <f t="shared" si="519"/>
        <v>0</v>
      </c>
      <c r="DR211" s="277">
        <f t="shared" si="520"/>
        <v>0</v>
      </c>
      <c r="DS211" s="278" t="str">
        <f t="shared" si="521"/>
        <v>NO OFERTADO</v>
      </c>
      <c r="DT211" s="278"/>
      <c r="DU211" s="278" t="s">
        <v>743</v>
      </c>
      <c r="DV211" s="86"/>
      <c r="DW211" s="86"/>
      <c r="DX211" s="279"/>
      <c r="DY211" s="86">
        <f t="shared" si="556"/>
        <v>0</v>
      </c>
      <c r="DZ211" s="277">
        <f t="shared" si="522"/>
        <v>0</v>
      </c>
      <c r="EA211" s="277">
        <f t="shared" si="557"/>
        <v>0</v>
      </c>
      <c r="EB211" s="278" t="str">
        <f t="shared" si="523"/>
        <v>NO OFERTADO</v>
      </c>
      <c r="EC211" s="278"/>
      <c r="ED211" s="278" t="s">
        <v>743</v>
      </c>
      <c r="EE211" s="86" t="s">
        <v>953</v>
      </c>
      <c r="EF211" s="86">
        <v>0</v>
      </c>
      <c r="EG211" s="279">
        <v>0</v>
      </c>
      <c r="EH211" s="86">
        <f t="shared" si="558"/>
        <v>0</v>
      </c>
      <c r="EI211" s="277">
        <f t="shared" si="524"/>
        <v>0</v>
      </c>
      <c r="EJ211" s="277">
        <f t="shared" si="561"/>
        <v>0</v>
      </c>
      <c r="EK211" s="278" t="str">
        <f t="shared" si="525"/>
        <v>NO OFERTADO</v>
      </c>
      <c r="EL211" s="278" t="s">
        <v>978</v>
      </c>
      <c r="EM211" s="278" t="s">
        <v>743</v>
      </c>
      <c r="EN211" s="86"/>
      <c r="EO211" s="86"/>
      <c r="EP211" s="276"/>
      <c r="EQ211" s="86">
        <v>0</v>
      </c>
      <c r="ER211" s="277">
        <f t="shared" si="526"/>
        <v>0</v>
      </c>
      <c r="ES211" s="277">
        <f t="shared" si="527"/>
        <v>0</v>
      </c>
      <c r="ET211" s="278" t="str">
        <f t="shared" si="528"/>
        <v>NO OFERTADO</v>
      </c>
      <c r="EU211" s="278"/>
      <c r="EV211" s="278" t="s">
        <v>743</v>
      </c>
      <c r="EW211" s="86">
        <v>0</v>
      </c>
      <c r="EX211" s="86">
        <v>0</v>
      </c>
      <c r="EY211" s="276">
        <v>0</v>
      </c>
      <c r="EZ211" s="86">
        <v>0</v>
      </c>
      <c r="FA211" s="277">
        <f t="shared" si="529"/>
        <v>0</v>
      </c>
      <c r="FB211" s="277">
        <f t="shared" si="530"/>
        <v>0</v>
      </c>
      <c r="FC211" s="278" t="str">
        <f t="shared" si="531"/>
        <v>NO OFERTADO</v>
      </c>
      <c r="FD211" s="278"/>
      <c r="FE211" s="278" t="s">
        <v>743</v>
      </c>
      <c r="FF211" s="86">
        <v>0</v>
      </c>
      <c r="FG211" s="86"/>
      <c r="FH211" s="279">
        <v>0</v>
      </c>
      <c r="FI211" s="86">
        <v>0</v>
      </c>
      <c r="FJ211" s="277">
        <f t="shared" si="532"/>
        <v>0</v>
      </c>
      <c r="FK211" s="277">
        <f t="shared" si="559"/>
        <v>0</v>
      </c>
      <c r="FL211" s="278" t="str">
        <f t="shared" si="533"/>
        <v>NO OFERTADO</v>
      </c>
      <c r="FM211" s="278"/>
      <c r="FN211" s="278" t="s">
        <v>743</v>
      </c>
      <c r="FO211" s="86" t="s">
        <v>44</v>
      </c>
      <c r="FP211" s="86">
        <v>138000</v>
      </c>
      <c r="FQ211" s="279">
        <v>26220</v>
      </c>
      <c r="FR211" s="86">
        <f t="shared" si="560"/>
        <v>164220</v>
      </c>
      <c r="FS211" s="277">
        <f t="shared" si="534"/>
        <v>164220</v>
      </c>
      <c r="FT211" s="277">
        <f t="shared" si="535"/>
        <v>164220</v>
      </c>
      <c r="FU211" s="278" t="str">
        <f t="shared" si="536"/>
        <v>CUMPLE</v>
      </c>
      <c r="FV211" s="278" t="s">
        <v>828</v>
      </c>
      <c r="FW211" s="278" t="s">
        <v>822</v>
      </c>
      <c r="FX211" s="86"/>
      <c r="FY211" s="86"/>
      <c r="FZ211" s="279"/>
      <c r="GA211" s="86"/>
      <c r="GB211" s="277">
        <f t="shared" si="537"/>
        <v>0</v>
      </c>
      <c r="GC211" s="277">
        <f t="shared" si="538"/>
        <v>0</v>
      </c>
      <c r="GD211" s="278" t="str">
        <f t="shared" si="539"/>
        <v>NO OFERTADO</v>
      </c>
      <c r="GE211" s="278"/>
      <c r="GF211" s="278" t="s">
        <v>743</v>
      </c>
      <c r="GG211" s="25"/>
    </row>
    <row r="212" spans="1:189" s="19" customFormat="1" ht="38.25" x14ac:dyDescent="0.2">
      <c r="A212" s="290">
        <v>203</v>
      </c>
      <c r="B212" s="78" t="s">
        <v>250</v>
      </c>
      <c r="C212" s="77" t="s">
        <v>582</v>
      </c>
      <c r="D212" s="123">
        <v>1</v>
      </c>
      <c r="E212" s="309" t="s">
        <v>32</v>
      </c>
      <c r="F212" s="315">
        <v>320503.89</v>
      </c>
      <c r="G212" s="123">
        <v>1</v>
      </c>
      <c r="H212" s="86">
        <f t="shared" si="540"/>
        <v>320503.89</v>
      </c>
      <c r="I212" s="86"/>
      <c r="J212" s="86"/>
      <c r="K212" s="279">
        <f t="shared" si="473"/>
        <v>0</v>
      </c>
      <c r="L212" s="86">
        <f t="shared" si="541"/>
        <v>0</v>
      </c>
      <c r="M212" s="277">
        <f t="shared" si="493"/>
        <v>0</v>
      </c>
      <c r="N212" s="277">
        <f t="shared" si="542"/>
        <v>0</v>
      </c>
      <c r="O212" s="278" t="str">
        <f t="shared" si="494"/>
        <v>NO OFERTADO</v>
      </c>
      <c r="P212" s="278"/>
      <c r="Q212" s="278" t="s">
        <v>743</v>
      </c>
      <c r="R212" s="278"/>
      <c r="S212" s="284"/>
      <c r="T212" s="279"/>
      <c r="U212" s="86"/>
      <c r="V212" s="277">
        <f t="shared" si="495"/>
        <v>0</v>
      </c>
      <c r="W212" s="277">
        <f t="shared" si="543"/>
        <v>0</v>
      </c>
      <c r="X212" s="278" t="str">
        <f t="shared" si="496"/>
        <v>NO OFERTADO</v>
      </c>
      <c r="Y212" s="278">
        <v>0</v>
      </c>
      <c r="Z212" s="314" t="s">
        <v>743</v>
      </c>
      <c r="AA212" s="311"/>
      <c r="AB212" s="86"/>
      <c r="AC212" s="276"/>
      <c r="AD212" s="86">
        <f t="shared" si="562"/>
        <v>0</v>
      </c>
      <c r="AE212" s="277">
        <f t="shared" si="564"/>
        <v>0</v>
      </c>
      <c r="AF212" s="277">
        <f t="shared" si="497"/>
        <v>0</v>
      </c>
      <c r="AG212" s="278" t="str">
        <f t="shared" si="498"/>
        <v>NO OFERTADO</v>
      </c>
      <c r="AH212" s="278"/>
      <c r="AI212" s="278" t="s">
        <v>743</v>
      </c>
      <c r="AJ212" s="86"/>
      <c r="AK212" s="86"/>
      <c r="AL212" s="279"/>
      <c r="AM212" s="86">
        <f t="shared" si="544"/>
        <v>0</v>
      </c>
      <c r="AN212" s="277">
        <f t="shared" si="499"/>
        <v>0</v>
      </c>
      <c r="AO212" s="277">
        <f t="shared" si="500"/>
        <v>0</v>
      </c>
      <c r="AP212" s="278" t="str">
        <f t="shared" si="501"/>
        <v>NO OFERTADO</v>
      </c>
      <c r="AQ212" s="278"/>
      <c r="AR212" s="278" t="s">
        <v>743</v>
      </c>
      <c r="AS212" s="86"/>
      <c r="AT212" s="86"/>
      <c r="AU212" s="276"/>
      <c r="AV212" s="86">
        <f t="shared" si="545"/>
        <v>0</v>
      </c>
      <c r="AW212" s="277">
        <f t="shared" si="502"/>
        <v>0</v>
      </c>
      <c r="AX212" s="277">
        <f t="shared" si="563"/>
        <v>0</v>
      </c>
      <c r="AY212" s="278" t="str">
        <f t="shared" si="503"/>
        <v>NO OFERTADO</v>
      </c>
      <c r="AZ212" s="278"/>
      <c r="BA212" s="278" t="s">
        <v>743</v>
      </c>
      <c r="BB212" s="86"/>
      <c r="BC212" s="86"/>
      <c r="BD212" s="279"/>
      <c r="BE212" s="86">
        <f t="shared" si="546"/>
        <v>0</v>
      </c>
      <c r="BF212" s="277">
        <f t="shared" si="504"/>
        <v>0</v>
      </c>
      <c r="BG212" s="277">
        <f t="shared" si="547"/>
        <v>0</v>
      </c>
      <c r="BH212" s="278" t="str">
        <f t="shared" si="505"/>
        <v>NO OFERTADO</v>
      </c>
      <c r="BI212" s="278">
        <v>0</v>
      </c>
      <c r="BJ212" s="278" t="s">
        <v>743</v>
      </c>
      <c r="BK212" s="86"/>
      <c r="BL212" s="86"/>
      <c r="BM212" s="276"/>
      <c r="BN212" s="280">
        <f t="shared" si="548"/>
        <v>0</v>
      </c>
      <c r="BO212" s="281">
        <f t="shared" si="506"/>
        <v>0</v>
      </c>
      <c r="BP212" s="281">
        <f t="shared" si="507"/>
        <v>0</v>
      </c>
      <c r="BQ212" s="278" t="str">
        <f t="shared" si="492"/>
        <v>NO OFERTADO</v>
      </c>
      <c r="BR212" s="278">
        <f>VLOOKUP(B212,'[1]ANEXO TECNICO'!$B$3:$P$334,15,0)</f>
        <v>0</v>
      </c>
      <c r="BS212" s="278" t="s">
        <v>743</v>
      </c>
      <c r="BT212" s="280"/>
      <c r="BU212" s="280"/>
      <c r="BV212" s="282"/>
      <c r="BW212" s="280"/>
      <c r="BX212" s="277">
        <v>0</v>
      </c>
      <c r="BY212" s="277">
        <f t="shared" si="508"/>
        <v>0</v>
      </c>
      <c r="BZ212" s="278" t="str">
        <f t="shared" si="509"/>
        <v>NO OFERTADO</v>
      </c>
      <c r="CA212" s="278"/>
      <c r="CB212" s="278" t="s">
        <v>743</v>
      </c>
      <c r="CC212" s="283"/>
      <c r="CD212" s="283"/>
      <c r="CE212" s="276"/>
      <c r="CF212" s="86">
        <f t="shared" si="549"/>
        <v>0</v>
      </c>
      <c r="CG212" s="277">
        <f t="shared" si="550"/>
        <v>0</v>
      </c>
      <c r="CH212" s="277">
        <f t="shared" si="510"/>
        <v>0</v>
      </c>
      <c r="CI212" s="278" t="str">
        <f t="shared" si="511"/>
        <v>NO OFERTADO</v>
      </c>
      <c r="CJ212" s="278"/>
      <c r="CK212" s="278" t="s">
        <v>743</v>
      </c>
      <c r="CL212" s="86"/>
      <c r="CM212" s="86"/>
      <c r="CN212" s="276"/>
      <c r="CO212" s="86">
        <f t="shared" si="551"/>
        <v>0</v>
      </c>
      <c r="CP212" s="277">
        <f t="shared" si="512"/>
        <v>0</v>
      </c>
      <c r="CQ212" s="277">
        <f t="shared" si="513"/>
        <v>0</v>
      </c>
      <c r="CR212" s="278" t="str">
        <f t="shared" si="514"/>
        <v>NO OFERTADO</v>
      </c>
      <c r="CS212" s="278"/>
      <c r="CT212" s="278" t="s">
        <v>743</v>
      </c>
      <c r="CU212" s="86"/>
      <c r="CV212" s="280"/>
      <c r="CW212" s="282"/>
      <c r="CX212" s="280">
        <f t="shared" si="552"/>
        <v>0</v>
      </c>
      <c r="CY212" s="281">
        <f t="shared" si="515"/>
        <v>0</v>
      </c>
      <c r="CZ212" s="281">
        <f t="shared" si="516"/>
        <v>0</v>
      </c>
      <c r="DA212" s="278" t="str">
        <f t="shared" si="517"/>
        <v>NO OFERTADO</v>
      </c>
      <c r="DB212" s="278"/>
      <c r="DC212" s="278" t="s">
        <v>743</v>
      </c>
      <c r="DD212" s="86"/>
      <c r="DE212" s="86"/>
      <c r="DF212" s="276"/>
      <c r="DG212" s="86">
        <f t="shared" si="553"/>
        <v>0</v>
      </c>
      <c r="DH212" s="277">
        <f t="shared" si="518"/>
        <v>0</v>
      </c>
      <c r="DI212" s="277">
        <f t="shared" si="554"/>
        <v>0</v>
      </c>
      <c r="DJ212" s="278" t="str">
        <f t="shared" si="555"/>
        <v>NO OFERTADO</v>
      </c>
      <c r="DK212" s="278"/>
      <c r="DL212" s="278" t="s">
        <v>743</v>
      </c>
      <c r="DM212" s="86"/>
      <c r="DN212" s="86"/>
      <c r="DO212" s="276"/>
      <c r="DP212" s="86">
        <v>0</v>
      </c>
      <c r="DQ212" s="277">
        <f t="shared" si="519"/>
        <v>0</v>
      </c>
      <c r="DR212" s="277">
        <f t="shared" si="520"/>
        <v>0</v>
      </c>
      <c r="DS212" s="278" t="str">
        <f t="shared" si="521"/>
        <v>NO OFERTADO</v>
      </c>
      <c r="DT212" s="278"/>
      <c r="DU212" s="278" t="s">
        <v>743</v>
      </c>
      <c r="DV212" s="86"/>
      <c r="DW212" s="86"/>
      <c r="DX212" s="279"/>
      <c r="DY212" s="86">
        <f t="shared" si="556"/>
        <v>0</v>
      </c>
      <c r="DZ212" s="277">
        <f t="shared" si="522"/>
        <v>0</v>
      </c>
      <c r="EA212" s="277">
        <f t="shared" si="557"/>
        <v>0</v>
      </c>
      <c r="EB212" s="278" t="str">
        <f t="shared" si="523"/>
        <v>NO OFERTADO</v>
      </c>
      <c r="EC212" s="278"/>
      <c r="ED212" s="278" t="s">
        <v>743</v>
      </c>
      <c r="EE212" s="86" t="s">
        <v>953</v>
      </c>
      <c r="EF212" s="86">
        <v>0</v>
      </c>
      <c r="EG212" s="279">
        <v>0</v>
      </c>
      <c r="EH212" s="86">
        <f t="shared" si="558"/>
        <v>0</v>
      </c>
      <c r="EI212" s="277">
        <f t="shared" si="524"/>
        <v>0</v>
      </c>
      <c r="EJ212" s="277">
        <f t="shared" si="561"/>
        <v>0</v>
      </c>
      <c r="EK212" s="278" t="str">
        <f t="shared" si="525"/>
        <v>NO OFERTADO</v>
      </c>
      <c r="EL212" s="278" t="s">
        <v>978</v>
      </c>
      <c r="EM212" s="278" t="s">
        <v>743</v>
      </c>
      <c r="EN212" s="86"/>
      <c r="EO212" s="86"/>
      <c r="EP212" s="276"/>
      <c r="EQ212" s="86">
        <v>0</v>
      </c>
      <c r="ER212" s="277">
        <f t="shared" si="526"/>
        <v>0</v>
      </c>
      <c r="ES212" s="277">
        <f t="shared" si="527"/>
        <v>0</v>
      </c>
      <c r="ET212" s="278" t="str">
        <f t="shared" si="528"/>
        <v>NO OFERTADO</v>
      </c>
      <c r="EU212" s="278"/>
      <c r="EV212" s="278" t="s">
        <v>743</v>
      </c>
      <c r="EW212" s="86">
        <v>0</v>
      </c>
      <c r="EX212" s="86">
        <v>0</v>
      </c>
      <c r="EY212" s="276">
        <v>0</v>
      </c>
      <c r="EZ212" s="86">
        <v>0</v>
      </c>
      <c r="FA212" s="277">
        <f t="shared" si="529"/>
        <v>0</v>
      </c>
      <c r="FB212" s="277">
        <f t="shared" si="530"/>
        <v>0</v>
      </c>
      <c r="FC212" s="278" t="str">
        <f t="shared" si="531"/>
        <v>NO OFERTADO</v>
      </c>
      <c r="FD212" s="278"/>
      <c r="FE212" s="278" t="s">
        <v>743</v>
      </c>
      <c r="FF212" s="86">
        <v>0</v>
      </c>
      <c r="FG212" s="86"/>
      <c r="FH212" s="279">
        <v>0</v>
      </c>
      <c r="FI212" s="86">
        <v>0</v>
      </c>
      <c r="FJ212" s="277">
        <f t="shared" si="532"/>
        <v>0</v>
      </c>
      <c r="FK212" s="277">
        <f t="shared" si="559"/>
        <v>0</v>
      </c>
      <c r="FL212" s="278" t="str">
        <f t="shared" si="533"/>
        <v>NO OFERTADO</v>
      </c>
      <c r="FM212" s="278"/>
      <c r="FN212" s="278" t="s">
        <v>743</v>
      </c>
      <c r="FO212" s="86" t="s">
        <v>44</v>
      </c>
      <c r="FP212" s="86">
        <v>138000</v>
      </c>
      <c r="FQ212" s="279">
        <v>26220</v>
      </c>
      <c r="FR212" s="86">
        <f t="shared" si="560"/>
        <v>164220</v>
      </c>
      <c r="FS212" s="277">
        <f t="shared" si="534"/>
        <v>164220</v>
      </c>
      <c r="FT212" s="277">
        <f t="shared" si="535"/>
        <v>164220</v>
      </c>
      <c r="FU212" s="278" t="str">
        <f t="shared" si="536"/>
        <v>CUMPLE</v>
      </c>
      <c r="FV212" s="278" t="s">
        <v>828</v>
      </c>
      <c r="FW212" s="278" t="s">
        <v>822</v>
      </c>
      <c r="FX212" s="86"/>
      <c r="FY212" s="86"/>
      <c r="FZ212" s="279"/>
      <c r="GA212" s="86"/>
      <c r="GB212" s="277">
        <f t="shared" si="537"/>
        <v>0</v>
      </c>
      <c r="GC212" s="277">
        <f t="shared" si="538"/>
        <v>0</v>
      </c>
      <c r="GD212" s="278" t="str">
        <f t="shared" si="539"/>
        <v>NO OFERTADO</v>
      </c>
      <c r="GE212" s="278"/>
      <c r="GF212" s="278" t="s">
        <v>743</v>
      </c>
      <c r="GG212" s="25"/>
    </row>
    <row r="213" spans="1:189" s="19" customFormat="1" ht="25.5" x14ac:dyDescent="0.2">
      <c r="A213" s="290">
        <v>204</v>
      </c>
      <c r="B213" s="78" t="s">
        <v>251</v>
      </c>
      <c r="C213" s="77" t="s">
        <v>583</v>
      </c>
      <c r="D213" s="123">
        <v>1</v>
      </c>
      <c r="E213" s="309" t="s">
        <v>32</v>
      </c>
      <c r="F213" s="315">
        <v>173449.16399999999</v>
      </c>
      <c r="G213" s="123">
        <v>1</v>
      </c>
      <c r="H213" s="86">
        <f t="shared" si="540"/>
        <v>173449.16399999999</v>
      </c>
      <c r="I213" s="86"/>
      <c r="J213" s="86"/>
      <c r="K213" s="279">
        <f t="shared" si="473"/>
        <v>0</v>
      </c>
      <c r="L213" s="86">
        <f t="shared" si="541"/>
        <v>0</v>
      </c>
      <c r="M213" s="277">
        <f t="shared" si="493"/>
        <v>0</v>
      </c>
      <c r="N213" s="277">
        <f t="shared" si="542"/>
        <v>0</v>
      </c>
      <c r="O213" s="278" t="str">
        <f t="shared" si="494"/>
        <v>NO OFERTADO</v>
      </c>
      <c r="P213" s="278"/>
      <c r="Q213" s="278" t="s">
        <v>743</v>
      </c>
      <c r="R213" s="278"/>
      <c r="S213" s="284"/>
      <c r="T213" s="279"/>
      <c r="U213" s="86"/>
      <c r="V213" s="277">
        <f t="shared" si="495"/>
        <v>0</v>
      </c>
      <c r="W213" s="277">
        <f t="shared" si="543"/>
        <v>0</v>
      </c>
      <c r="X213" s="278" t="str">
        <f t="shared" si="496"/>
        <v>NO OFERTADO</v>
      </c>
      <c r="Y213" s="278">
        <v>0</v>
      </c>
      <c r="Z213" s="314" t="s">
        <v>743</v>
      </c>
      <c r="AA213" s="311"/>
      <c r="AB213" s="86"/>
      <c r="AC213" s="276"/>
      <c r="AD213" s="86">
        <f t="shared" si="562"/>
        <v>0</v>
      </c>
      <c r="AE213" s="277">
        <f t="shared" si="564"/>
        <v>0</v>
      </c>
      <c r="AF213" s="277">
        <f t="shared" si="497"/>
        <v>0</v>
      </c>
      <c r="AG213" s="278" t="str">
        <f t="shared" si="498"/>
        <v>NO OFERTADO</v>
      </c>
      <c r="AH213" s="278"/>
      <c r="AI213" s="278" t="s">
        <v>743</v>
      </c>
      <c r="AJ213" s="86"/>
      <c r="AK213" s="86"/>
      <c r="AL213" s="279"/>
      <c r="AM213" s="86">
        <f t="shared" si="544"/>
        <v>0</v>
      </c>
      <c r="AN213" s="277">
        <f t="shared" si="499"/>
        <v>0</v>
      </c>
      <c r="AO213" s="277">
        <f t="shared" si="500"/>
        <v>0</v>
      </c>
      <c r="AP213" s="278" t="str">
        <f t="shared" si="501"/>
        <v>NO OFERTADO</v>
      </c>
      <c r="AQ213" s="278"/>
      <c r="AR213" s="278" t="s">
        <v>743</v>
      </c>
      <c r="AS213" s="86"/>
      <c r="AT213" s="86"/>
      <c r="AU213" s="276"/>
      <c r="AV213" s="86">
        <f t="shared" si="545"/>
        <v>0</v>
      </c>
      <c r="AW213" s="277">
        <f t="shared" si="502"/>
        <v>0</v>
      </c>
      <c r="AX213" s="277">
        <f t="shared" si="563"/>
        <v>0</v>
      </c>
      <c r="AY213" s="278" t="str">
        <f t="shared" si="503"/>
        <v>NO OFERTADO</v>
      </c>
      <c r="AZ213" s="278"/>
      <c r="BA213" s="278" t="s">
        <v>743</v>
      </c>
      <c r="BB213" s="86"/>
      <c r="BC213" s="86"/>
      <c r="BD213" s="279"/>
      <c r="BE213" s="86">
        <f t="shared" si="546"/>
        <v>0</v>
      </c>
      <c r="BF213" s="277">
        <f t="shared" si="504"/>
        <v>0</v>
      </c>
      <c r="BG213" s="277">
        <f t="shared" si="547"/>
        <v>0</v>
      </c>
      <c r="BH213" s="278" t="str">
        <f t="shared" si="505"/>
        <v>NO OFERTADO</v>
      </c>
      <c r="BI213" s="278">
        <v>0</v>
      </c>
      <c r="BJ213" s="278" t="s">
        <v>743</v>
      </c>
      <c r="BK213" s="86"/>
      <c r="BL213" s="86"/>
      <c r="BM213" s="276"/>
      <c r="BN213" s="280">
        <f t="shared" si="548"/>
        <v>0</v>
      </c>
      <c r="BO213" s="281">
        <f t="shared" si="506"/>
        <v>0</v>
      </c>
      <c r="BP213" s="281">
        <f t="shared" si="507"/>
        <v>0</v>
      </c>
      <c r="BQ213" s="278" t="str">
        <f t="shared" si="492"/>
        <v>NO OFERTADO</v>
      </c>
      <c r="BR213" s="278">
        <f>VLOOKUP(B213,'[1]ANEXO TECNICO'!$B$3:$P$334,15,0)</f>
        <v>0</v>
      </c>
      <c r="BS213" s="278" t="s">
        <v>743</v>
      </c>
      <c r="BT213" s="280"/>
      <c r="BU213" s="280"/>
      <c r="BV213" s="282"/>
      <c r="BW213" s="280"/>
      <c r="BX213" s="277">
        <v>0</v>
      </c>
      <c r="BY213" s="277">
        <f t="shared" si="508"/>
        <v>0</v>
      </c>
      <c r="BZ213" s="278" t="str">
        <f t="shared" si="509"/>
        <v>NO OFERTADO</v>
      </c>
      <c r="CA213" s="278"/>
      <c r="CB213" s="278" t="s">
        <v>743</v>
      </c>
      <c r="CC213" s="283"/>
      <c r="CD213" s="283"/>
      <c r="CE213" s="276"/>
      <c r="CF213" s="86">
        <f t="shared" si="549"/>
        <v>0</v>
      </c>
      <c r="CG213" s="277">
        <f t="shared" si="550"/>
        <v>0</v>
      </c>
      <c r="CH213" s="277">
        <f t="shared" si="510"/>
        <v>0</v>
      </c>
      <c r="CI213" s="278" t="str">
        <f t="shared" si="511"/>
        <v>NO OFERTADO</v>
      </c>
      <c r="CJ213" s="278"/>
      <c r="CK213" s="278" t="s">
        <v>743</v>
      </c>
      <c r="CL213" s="86"/>
      <c r="CM213" s="86"/>
      <c r="CN213" s="276"/>
      <c r="CO213" s="86">
        <f t="shared" si="551"/>
        <v>0</v>
      </c>
      <c r="CP213" s="277">
        <f t="shared" si="512"/>
        <v>0</v>
      </c>
      <c r="CQ213" s="277">
        <f t="shared" si="513"/>
        <v>0</v>
      </c>
      <c r="CR213" s="278" t="str">
        <f t="shared" si="514"/>
        <v>NO OFERTADO</v>
      </c>
      <c r="CS213" s="278"/>
      <c r="CT213" s="278" t="s">
        <v>743</v>
      </c>
      <c r="CU213" s="86"/>
      <c r="CV213" s="280"/>
      <c r="CW213" s="282"/>
      <c r="CX213" s="280">
        <f t="shared" si="552"/>
        <v>0</v>
      </c>
      <c r="CY213" s="281">
        <f t="shared" si="515"/>
        <v>0</v>
      </c>
      <c r="CZ213" s="281">
        <f t="shared" si="516"/>
        <v>0</v>
      </c>
      <c r="DA213" s="278" t="str">
        <f t="shared" si="517"/>
        <v>NO OFERTADO</v>
      </c>
      <c r="DB213" s="278"/>
      <c r="DC213" s="278" t="s">
        <v>743</v>
      </c>
      <c r="DD213" s="86"/>
      <c r="DE213" s="86"/>
      <c r="DF213" s="276"/>
      <c r="DG213" s="86">
        <f t="shared" si="553"/>
        <v>0</v>
      </c>
      <c r="DH213" s="277">
        <f t="shared" si="518"/>
        <v>0</v>
      </c>
      <c r="DI213" s="277">
        <f t="shared" si="554"/>
        <v>0</v>
      </c>
      <c r="DJ213" s="278" t="str">
        <f t="shared" si="555"/>
        <v>NO OFERTADO</v>
      </c>
      <c r="DK213" s="278"/>
      <c r="DL213" s="278" t="s">
        <v>743</v>
      </c>
      <c r="DM213" s="86"/>
      <c r="DN213" s="86"/>
      <c r="DO213" s="276"/>
      <c r="DP213" s="86">
        <v>0</v>
      </c>
      <c r="DQ213" s="277">
        <f t="shared" si="519"/>
        <v>0</v>
      </c>
      <c r="DR213" s="277">
        <f t="shared" si="520"/>
        <v>0</v>
      </c>
      <c r="DS213" s="278" t="str">
        <f t="shared" si="521"/>
        <v>NO OFERTADO</v>
      </c>
      <c r="DT213" s="278"/>
      <c r="DU213" s="278" t="s">
        <v>743</v>
      </c>
      <c r="DV213" s="86"/>
      <c r="DW213" s="86"/>
      <c r="DX213" s="279"/>
      <c r="DY213" s="86">
        <f t="shared" si="556"/>
        <v>0</v>
      </c>
      <c r="DZ213" s="277">
        <f t="shared" si="522"/>
        <v>0</v>
      </c>
      <c r="EA213" s="277">
        <f t="shared" si="557"/>
        <v>0</v>
      </c>
      <c r="EB213" s="278" t="str">
        <f t="shared" si="523"/>
        <v>NO OFERTADO</v>
      </c>
      <c r="EC213" s="278"/>
      <c r="ED213" s="278" t="s">
        <v>743</v>
      </c>
      <c r="EE213" s="86" t="s">
        <v>953</v>
      </c>
      <c r="EF213" s="86">
        <v>0</v>
      </c>
      <c r="EG213" s="279">
        <v>0</v>
      </c>
      <c r="EH213" s="86">
        <f t="shared" si="558"/>
        <v>0</v>
      </c>
      <c r="EI213" s="277">
        <f t="shared" si="524"/>
        <v>0</v>
      </c>
      <c r="EJ213" s="277">
        <f t="shared" si="561"/>
        <v>0</v>
      </c>
      <c r="EK213" s="278" t="str">
        <f t="shared" si="525"/>
        <v>NO OFERTADO</v>
      </c>
      <c r="EL213" s="278" t="s">
        <v>978</v>
      </c>
      <c r="EM213" s="278" t="s">
        <v>743</v>
      </c>
      <c r="EN213" s="86"/>
      <c r="EO213" s="86"/>
      <c r="EP213" s="276"/>
      <c r="EQ213" s="86">
        <v>0</v>
      </c>
      <c r="ER213" s="277">
        <f t="shared" si="526"/>
        <v>0</v>
      </c>
      <c r="ES213" s="277">
        <f t="shared" si="527"/>
        <v>0</v>
      </c>
      <c r="ET213" s="278" t="str">
        <f t="shared" si="528"/>
        <v>NO OFERTADO</v>
      </c>
      <c r="EU213" s="278"/>
      <c r="EV213" s="278" t="s">
        <v>743</v>
      </c>
      <c r="EW213" s="86">
        <v>0</v>
      </c>
      <c r="EX213" s="86">
        <v>0</v>
      </c>
      <c r="EY213" s="276">
        <v>0</v>
      </c>
      <c r="EZ213" s="86">
        <v>0</v>
      </c>
      <c r="FA213" s="277">
        <f t="shared" si="529"/>
        <v>0</v>
      </c>
      <c r="FB213" s="277">
        <f t="shared" si="530"/>
        <v>0</v>
      </c>
      <c r="FC213" s="278" t="str">
        <f t="shared" si="531"/>
        <v>NO OFERTADO</v>
      </c>
      <c r="FD213" s="278"/>
      <c r="FE213" s="278" t="s">
        <v>743</v>
      </c>
      <c r="FF213" s="86">
        <v>0</v>
      </c>
      <c r="FG213" s="86"/>
      <c r="FH213" s="279">
        <v>0</v>
      </c>
      <c r="FI213" s="86">
        <v>0</v>
      </c>
      <c r="FJ213" s="277">
        <f t="shared" si="532"/>
        <v>0</v>
      </c>
      <c r="FK213" s="277">
        <f t="shared" si="559"/>
        <v>0</v>
      </c>
      <c r="FL213" s="278" t="str">
        <f t="shared" si="533"/>
        <v>NO OFERTADO</v>
      </c>
      <c r="FM213" s="278"/>
      <c r="FN213" s="278" t="s">
        <v>743</v>
      </c>
      <c r="FO213" s="86"/>
      <c r="FP213" s="86"/>
      <c r="FQ213" s="279"/>
      <c r="FR213" s="86">
        <f t="shared" si="560"/>
        <v>0</v>
      </c>
      <c r="FS213" s="277">
        <f t="shared" si="534"/>
        <v>0</v>
      </c>
      <c r="FT213" s="277">
        <f t="shared" si="535"/>
        <v>0</v>
      </c>
      <c r="FU213" s="278" t="str">
        <f t="shared" si="536"/>
        <v>NO OFERTADO</v>
      </c>
      <c r="FV213" s="278">
        <v>0</v>
      </c>
      <c r="FW213" s="278" t="s">
        <v>743</v>
      </c>
      <c r="FX213" s="86"/>
      <c r="FY213" s="86"/>
      <c r="FZ213" s="279"/>
      <c r="GA213" s="86"/>
      <c r="GB213" s="277">
        <f t="shared" si="537"/>
        <v>0</v>
      </c>
      <c r="GC213" s="277">
        <f t="shared" si="538"/>
        <v>0</v>
      </c>
      <c r="GD213" s="278" t="str">
        <f t="shared" si="539"/>
        <v>NO OFERTADO</v>
      </c>
      <c r="GE213" s="278"/>
      <c r="GF213" s="278" t="s">
        <v>743</v>
      </c>
      <c r="GG213" s="25"/>
    </row>
    <row r="214" spans="1:189" s="19" customFormat="1" ht="25.5" x14ac:dyDescent="0.2">
      <c r="A214" s="290">
        <v>205</v>
      </c>
      <c r="B214" s="78" t="s">
        <v>252</v>
      </c>
      <c r="C214" s="77" t="s">
        <v>584</v>
      </c>
      <c r="D214" s="123">
        <v>1</v>
      </c>
      <c r="E214" s="309" t="s">
        <v>32</v>
      </c>
      <c r="F214" s="315">
        <v>30793.510999999999</v>
      </c>
      <c r="G214" s="123">
        <v>5</v>
      </c>
      <c r="H214" s="86">
        <f t="shared" si="540"/>
        <v>153967.55499999999</v>
      </c>
      <c r="I214" s="86"/>
      <c r="J214" s="86"/>
      <c r="K214" s="279">
        <f t="shared" si="473"/>
        <v>0</v>
      </c>
      <c r="L214" s="86">
        <f t="shared" si="541"/>
        <v>0</v>
      </c>
      <c r="M214" s="277">
        <f t="shared" si="493"/>
        <v>0</v>
      </c>
      <c r="N214" s="277">
        <f t="shared" si="542"/>
        <v>0</v>
      </c>
      <c r="O214" s="278" t="str">
        <f t="shared" si="494"/>
        <v>NO OFERTADO</v>
      </c>
      <c r="P214" s="278"/>
      <c r="Q214" s="278" t="s">
        <v>743</v>
      </c>
      <c r="R214" s="278"/>
      <c r="S214" s="284"/>
      <c r="T214" s="279"/>
      <c r="U214" s="86"/>
      <c r="V214" s="277">
        <f t="shared" si="495"/>
        <v>0</v>
      </c>
      <c r="W214" s="277">
        <f t="shared" si="543"/>
        <v>0</v>
      </c>
      <c r="X214" s="278" t="str">
        <f t="shared" si="496"/>
        <v>NO OFERTADO</v>
      </c>
      <c r="Y214" s="278">
        <v>0</v>
      </c>
      <c r="Z214" s="314" t="s">
        <v>743</v>
      </c>
      <c r="AA214" s="311"/>
      <c r="AB214" s="86"/>
      <c r="AC214" s="276"/>
      <c r="AD214" s="86">
        <f t="shared" si="562"/>
        <v>0</v>
      </c>
      <c r="AE214" s="277">
        <f t="shared" si="564"/>
        <v>0</v>
      </c>
      <c r="AF214" s="277">
        <f t="shared" si="497"/>
        <v>0</v>
      </c>
      <c r="AG214" s="278" t="str">
        <f t="shared" si="498"/>
        <v>NO OFERTADO</v>
      </c>
      <c r="AH214" s="278"/>
      <c r="AI214" s="278" t="s">
        <v>743</v>
      </c>
      <c r="AJ214" s="86"/>
      <c r="AK214" s="86"/>
      <c r="AL214" s="279"/>
      <c r="AM214" s="86">
        <f t="shared" si="544"/>
        <v>0</v>
      </c>
      <c r="AN214" s="277">
        <f t="shared" si="499"/>
        <v>0</v>
      </c>
      <c r="AO214" s="277">
        <f t="shared" si="500"/>
        <v>0</v>
      </c>
      <c r="AP214" s="278" t="str">
        <f t="shared" si="501"/>
        <v>NO OFERTADO</v>
      </c>
      <c r="AQ214" s="278"/>
      <c r="AR214" s="278" t="s">
        <v>743</v>
      </c>
      <c r="AS214" s="86"/>
      <c r="AT214" s="86"/>
      <c r="AU214" s="276"/>
      <c r="AV214" s="86">
        <f t="shared" si="545"/>
        <v>0</v>
      </c>
      <c r="AW214" s="277">
        <f t="shared" si="502"/>
        <v>0</v>
      </c>
      <c r="AX214" s="277">
        <f t="shared" si="563"/>
        <v>0</v>
      </c>
      <c r="AY214" s="278" t="str">
        <f t="shared" si="503"/>
        <v>NO OFERTADO</v>
      </c>
      <c r="AZ214" s="278"/>
      <c r="BA214" s="278" t="s">
        <v>743</v>
      </c>
      <c r="BB214" s="86"/>
      <c r="BC214" s="86"/>
      <c r="BD214" s="279"/>
      <c r="BE214" s="86">
        <f t="shared" si="546"/>
        <v>0</v>
      </c>
      <c r="BF214" s="277">
        <f t="shared" si="504"/>
        <v>0</v>
      </c>
      <c r="BG214" s="277">
        <f t="shared" si="547"/>
        <v>0</v>
      </c>
      <c r="BH214" s="278" t="str">
        <f t="shared" si="505"/>
        <v>NO OFERTADO</v>
      </c>
      <c r="BI214" s="278">
        <v>0</v>
      </c>
      <c r="BJ214" s="278" t="s">
        <v>743</v>
      </c>
      <c r="BK214" s="86"/>
      <c r="BL214" s="86"/>
      <c r="BM214" s="276"/>
      <c r="BN214" s="280">
        <f t="shared" si="548"/>
        <v>0</v>
      </c>
      <c r="BO214" s="281">
        <f t="shared" si="506"/>
        <v>0</v>
      </c>
      <c r="BP214" s="281">
        <f t="shared" si="507"/>
        <v>0</v>
      </c>
      <c r="BQ214" s="278" t="str">
        <f t="shared" si="492"/>
        <v>NO OFERTADO</v>
      </c>
      <c r="BR214" s="278">
        <f>VLOOKUP(B214,'[1]ANEXO TECNICO'!$B$3:$P$334,15,0)</f>
        <v>0</v>
      </c>
      <c r="BS214" s="278" t="s">
        <v>743</v>
      </c>
      <c r="BT214" s="280"/>
      <c r="BU214" s="280"/>
      <c r="BV214" s="282"/>
      <c r="BW214" s="280"/>
      <c r="BX214" s="277">
        <v>0</v>
      </c>
      <c r="BY214" s="277">
        <f t="shared" si="508"/>
        <v>0</v>
      </c>
      <c r="BZ214" s="278" t="str">
        <f t="shared" si="509"/>
        <v>NO OFERTADO</v>
      </c>
      <c r="CA214" s="278"/>
      <c r="CB214" s="278" t="s">
        <v>743</v>
      </c>
      <c r="CC214" s="283"/>
      <c r="CD214" s="283"/>
      <c r="CE214" s="276"/>
      <c r="CF214" s="86">
        <f t="shared" si="549"/>
        <v>0</v>
      </c>
      <c r="CG214" s="277">
        <f t="shared" si="550"/>
        <v>0</v>
      </c>
      <c r="CH214" s="277">
        <f t="shared" si="510"/>
        <v>0</v>
      </c>
      <c r="CI214" s="278" t="str">
        <f t="shared" si="511"/>
        <v>NO OFERTADO</v>
      </c>
      <c r="CJ214" s="278"/>
      <c r="CK214" s="278" t="s">
        <v>743</v>
      </c>
      <c r="CL214" s="86"/>
      <c r="CM214" s="86"/>
      <c r="CN214" s="276"/>
      <c r="CO214" s="86">
        <f t="shared" si="551"/>
        <v>0</v>
      </c>
      <c r="CP214" s="277">
        <f t="shared" si="512"/>
        <v>0</v>
      </c>
      <c r="CQ214" s="277">
        <f t="shared" si="513"/>
        <v>0</v>
      </c>
      <c r="CR214" s="278" t="str">
        <f t="shared" si="514"/>
        <v>NO OFERTADO</v>
      </c>
      <c r="CS214" s="278"/>
      <c r="CT214" s="278" t="s">
        <v>743</v>
      </c>
      <c r="CU214" s="86"/>
      <c r="CV214" s="280"/>
      <c r="CW214" s="282"/>
      <c r="CX214" s="280">
        <f t="shared" si="552"/>
        <v>0</v>
      </c>
      <c r="CY214" s="281">
        <f t="shared" si="515"/>
        <v>0</v>
      </c>
      <c r="CZ214" s="281">
        <f t="shared" si="516"/>
        <v>0</v>
      </c>
      <c r="DA214" s="278" t="str">
        <f t="shared" si="517"/>
        <v>NO OFERTADO</v>
      </c>
      <c r="DB214" s="278"/>
      <c r="DC214" s="278" t="s">
        <v>743</v>
      </c>
      <c r="DD214" s="86"/>
      <c r="DE214" s="86"/>
      <c r="DF214" s="276"/>
      <c r="DG214" s="86">
        <f t="shared" si="553"/>
        <v>0</v>
      </c>
      <c r="DH214" s="277">
        <f t="shared" si="518"/>
        <v>0</v>
      </c>
      <c r="DI214" s="277">
        <f t="shared" si="554"/>
        <v>0</v>
      </c>
      <c r="DJ214" s="278" t="str">
        <f t="shared" si="555"/>
        <v>NO OFERTADO</v>
      </c>
      <c r="DK214" s="278"/>
      <c r="DL214" s="278" t="s">
        <v>743</v>
      </c>
      <c r="DM214" s="86"/>
      <c r="DN214" s="86"/>
      <c r="DO214" s="276"/>
      <c r="DP214" s="86">
        <v>0</v>
      </c>
      <c r="DQ214" s="277">
        <f t="shared" si="519"/>
        <v>0</v>
      </c>
      <c r="DR214" s="277">
        <f t="shared" si="520"/>
        <v>0</v>
      </c>
      <c r="DS214" s="278" t="str">
        <f t="shared" si="521"/>
        <v>NO OFERTADO</v>
      </c>
      <c r="DT214" s="278"/>
      <c r="DU214" s="278" t="s">
        <v>743</v>
      </c>
      <c r="DV214" s="86"/>
      <c r="DW214" s="86"/>
      <c r="DX214" s="279"/>
      <c r="DY214" s="86">
        <f t="shared" si="556"/>
        <v>0</v>
      </c>
      <c r="DZ214" s="277">
        <f t="shared" si="522"/>
        <v>0</v>
      </c>
      <c r="EA214" s="277">
        <f t="shared" si="557"/>
        <v>0</v>
      </c>
      <c r="EB214" s="278" t="str">
        <f t="shared" si="523"/>
        <v>NO OFERTADO</v>
      </c>
      <c r="EC214" s="278"/>
      <c r="ED214" s="278" t="s">
        <v>743</v>
      </c>
      <c r="EE214" s="86" t="s">
        <v>953</v>
      </c>
      <c r="EF214" s="86">
        <v>0</v>
      </c>
      <c r="EG214" s="279">
        <v>0</v>
      </c>
      <c r="EH214" s="86">
        <f t="shared" si="558"/>
        <v>0</v>
      </c>
      <c r="EI214" s="277">
        <f t="shared" si="524"/>
        <v>0</v>
      </c>
      <c r="EJ214" s="277">
        <f t="shared" si="561"/>
        <v>0</v>
      </c>
      <c r="EK214" s="278" t="str">
        <f t="shared" si="525"/>
        <v>NO OFERTADO</v>
      </c>
      <c r="EL214" s="278" t="s">
        <v>978</v>
      </c>
      <c r="EM214" s="278" t="s">
        <v>743</v>
      </c>
      <c r="EN214" s="86"/>
      <c r="EO214" s="86"/>
      <c r="EP214" s="276"/>
      <c r="EQ214" s="86">
        <v>0</v>
      </c>
      <c r="ER214" s="277">
        <f t="shared" si="526"/>
        <v>0</v>
      </c>
      <c r="ES214" s="277">
        <f t="shared" si="527"/>
        <v>0</v>
      </c>
      <c r="ET214" s="278" t="str">
        <f t="shared" si="528"/>
        <v>NO OFERTADO</v>
      </c>
      <c r="EU214" s="278"/>
      <c r="EV214" s="278" t="s">
        <v>743</v>
      </c>
      <c r="EW214" s="86">
        <v>0</v>
      </c>
      <c r="EX214" s="86">
        <v>0</v>
      </c>
      <c r="EY214" s="276">
        <v>0</v>
      </c>
      <c r="EZ214" s="86">
        <v>0</v>
      </c>
      <c r="FA214" s="277">
        <f t="shared" si="529"/>
        <v>0</v>
      </c>
      <c r="FB214" s="277">
        <f t="shared" si="530"/>
        <v>0</v>
      </c>
      <c r="FC214" s="278" t="str">
        <f t="shared" si="531"/>
        <v>NO OFERTADO</v>
      </c>
      <c r="FD214" s="278"/>
      <c r="FE214" s="278" t="s">
        <v>743</v>
      </c>
      <c r="FF214" s="86">
        <v>0</v>
      </c>
      <c r="FG214" s="86"/>
      <c r="FH214" s="279">
        <v>0</v>
      </c>
      <c r="FI214" s="86">
        <v>0</v>
      </c>
      <c r="FJ214" s="277">
        <f t="shared" si="532"/>
        <v>0</v>
      </c>
      <c r="FK214" s="277">
        <f t="shared" si="559"/>
        <v>0</v>
      </c>
      <c r="FL214" s="278" t="str">
        <f t="shared" si="533"/>
        <v>NO OFERTADO</v>
      </c>
      <c r="FM214" s="278"/>
      <c r="FN214" s="278" t="s">
        <v>743</v>
      </c>
      <c r="FO214" s="86" t="s">
        <v>44</v>
      </c>
      <c r="FP214" s="86">
        <v>26900</v>
      </c>
      <c r="FQ214" s="279">
        <v>5111</v>
      </c>
      <c r="FR214" s="86">
        <f t="shared" si="560"/>
        <v>32011</v>
      </c>
      <c r="FS214" s="277">
        <f t="shared" si="534"/>
        <v>32011</v>
      </c>
      <c r="FT214" s="277">
        <f t="shared" si="535"/>
        <v>160055</v>
      </c>
      <c r="FU214" s="278" t="str">
        <f t="shared" si="536"/>
        <v>CUMPLE</v>
      </c>
      <c r="FV214" s="278" t="s">
        <v>828</v>
      </c>
      <c r="FW214" s="278" t="s">
        <v>822</v>
      </c>
      <c r="FX214" s="86"/>
      <c r="FY214" s="86"/>
      <c r="FZ214" s="279"/>
      <c r="GA214" s="86"/>
      <c r="GB214" s="277">
        <f t="shared" si="537"/>
        <v>0</v>
      </c>
      <c r="GC214" s="277">
        <f t="shared" si="538"/>
        <v>0</v>
      </c>
      <c r="GD214" s="278" t="str">
        <f t="shared" si="539"/>
        <v>NO OFERTADO</v>
      </c>
      <c r="GE214" s="278"/>
      <c r="GF214" s="278" t="s">
        <v>743</v>
      </c>
      <c r="GG214" s="25"/>
    </row>
    <row r="215" spans="1:189" s="19" customFormat="1" ht="25.5" x14ac:dyDescent="0.2">
      <c r="A215" s="290">
        <v>206</v>
      </c>
      <c r="B215" s="78" t="s">
        <v>253</v>
      </c>
      <c r="C215" s="77" t="s">
        <v>585</v>
      </c>
      <c r="D215" s="123">
        <v>1</v>
      </c>
      <c r="E215" s="309" t="s">
        <v>32</v>
      </c>
      <c r="F215" s="315">
        <v>154700</v>
      </c>
      <c r="G215" s="123">
        <v>5</v>
      </c>
      <c r="H215" s="86">
        <f t="shared" si="540"/>
        <v>773500</v>
      </c>
      <c r="I215" s="86"/>
      <c r="J215" s="86"/>
      <c r="K215" s="279">
        <f t="shared" si="473"/>
        <v>0</v>
      </c>
      <c r="L215" s="86">
        <f t="shared" si="541"/>
        <v>0</v>
      </c>
      <c r="M215" s="277">
        <f t="shared" si="493"/>
        <v>0</v>
      </c>
      <c r="N215" s="277">
        <f t="shared" si="542"/>
        <v>0</v>
      </c>
      <c r="O215" s="278" t="str">
        <f t="shared" si="494"/>
        <v>NO OFERTADO</v>
      </c>
      <c r="P215" s="278"/>
      <c r="Q215" s="278" t="s">
        <v>743</v>
      </c>
      <c r="R215" s="278"/>
      <c r="S215" s="284"/>
      <c r="T215" s="279"/>
      <c r="U215" s="86"/>
      <c r="V215" s="277">
        <f t="shared" si="495"/>
        <v>0</v>
      </c>
      <c r="W215" s="277">
        <f t="shared" si="543"/>
        <v>0</v>
      </c>
      <c r="X215" s="278" t="str">
        <f t="shared" si="496"/>
        <v>NO OFERTADO</v>
      </c>
      <c r="Y215" s="278">
        <v>0</v>
      </c>
      <c r="Z215" s="314" t="s">
        <v>743</v>
      </c>
      <c r="AA215" s="311"/>
      <c r="AB215" s="86"/>
      <c r="AC215" s="276"/>
      <c r="AD215" s="86">
        <f t="shared" si="562"/>
        <v>0</v>
      </c>
      <c r="AE215" s="277">
        <f t="shared" si="564"/>
        <v>0</v>
      </c>
      <c r="AF215" s="277">
        <f t="shared" si="497"/>
        <v>0</v>
      </c>
      <c r="AG215" s="278" t="str">
        <f t="shared" si="498"/>
        <v>NO OFERTADO</v>
      </c>
      <c r="AH215" s="278"/>
      <c r="AI215" s="278" t="s">
        <v>743</v>
      </c>
      <c r="AJ215" s="86"/>
      <c r="AK215" s="86"/>
      <c r="AL215" s="279"/>
      <c r="AM215" s="86">
        <f t="shared" si="544"/>
        <v>0</v>
      </c>
      <c r="AN215" s="277">
        <f t="shared" si="499"/>
        <v>0</v>
      </c>
      <c r="AO215" s="277">
        <f t="shared" si="500"/>
        <v>0</v>
      </c>
      <c r="AP215" s="278" t="str">
        <f t="shared" si="501"/>
        <v>NO OFERTADO</v>
      </c>
      <c r="AQ215" s="278"/>
      <c r="AR215" s="278" t="s">
        <v>743</v>
      </c>
      <c r="AS215" s="86"/>
      <c r="AT215" s="86"/>
      <c r="AU215" s="276"/>
      <c r="AV215" s="86">
        <f t="shared" si="545"/>
        <v>0</v>
      </c>
      <c r="AW215" s="277">
        <f t="shared" si="502"/>
        <v>0</v>
      </c>
      <c r="AX215" s="277">
        <f t="shared" si="563"/>
        <v>0</v>
      </c>
      <c r="AY215" s="278" t="str">
        <f t="shared" si="503"/>
        <v>NO OFERTADO</v>
      </c>
      <c r="AZ215" s="278"/>
      <c r="BA215" s="278" t="s">
        <v>743</v>
      </c>
      <c r="BB215" s="86"/>
      <c r="BC215" s="86"/>
      <c r="BD215" s="279"/>
      <c r="BE215" s="86">
        <f t="shared" si="546"/>
        <v>0</v>
      </c>
      <c r="BF215" s="277">
        <f t="shared" si="504"/>
        <v>0</v>
      </c>
      <c r="BG215" s="277">
        <f t="shared" si="547"/>
        <v>0</v>
      </c>
      <c r="BH215" s="278" t="str">
        <f t="shared" si="505"/>
        <v>NO OFERTADO</v>
      </c>
      <c r="BI215" s="278">
        <v>0</v>
      </c>
      <c r="BJ215" s="278" t="s">
        <v>743</v>
      </c>
      <c r="BK215" s="86"/>
      <c r="BL215" s="86"/>
      <c r="BM215" s="276"/>
      <c r="BN215" s="280">
        <f t="shared" si="548"/>
        <v>0</v>
      </c>
      <c r="BO215" s="281">
        <f t="shared" si="506"/>
        <v>0</v>
      </c>
      <c r="BP215" s="281">
        <f t="shared" si="507"/>
        <v>0</v>
      </c>
      <c r="BQ215" s="278" t="str">
        <f t="shared" si="492"/>
        <v>NO OFERTADO</v>
      </c>
      <c r="BR215" s="278">
        <f>VLOOKUP(B215,'[1]ANEXO TECNICO'!$B$3:$P$334,15,0)</f>
        <v>0</v>
      </c>
      <c r="BS215" s="278" t="s">
        <v>743</v>
      </c>
      <c r="BT215" s="280"/>
      <c r="BU215" s="280"/>
      <c r="BV215" s="282"/>
      <c r="BW215" s="280"/>
      <c r="BX215" s="277">
        <v>0</v>
      </c>
      <c r="BY215" s="277">
        <f t="shared" si="508"/>
        <v>0</v>
      </c>
      <c r="BZ215" s="278" t="str">
        <f t="shared" si="509"/>
        <v>NO OFERTADO</v>
      </c>
      <c r="CA215" s="278"/>
      <c r="CB215" s="278" t="s">
        <v>743</v>
      </c>
      <c r="CC215" s="283"/>
      <c r="CD215" s="283"/>
      <c r="CE215" s="276"/>
      <c r="CF215" s="86">
        <f t="shared" si="549"/>
        <v>0</v>
      </c>
      <c r="CG215" s="277">
        <f t="shared" si="550"/>
        <v>0</v>
      </c>
      <c r="CH215" s="277">
        <f t="shared" si="510"/>
        <v>0</v>
      </c>
      <c r="CI215" s="278" t="str">
        <f t="shared" si="511"/>
        <v>NO OFERTADO</v>
      </c>
      <c r="CJ215" s="278"/>
      <c r="CK215" s="278" t="s">
        <v>743</v>
      </c>
      <c r="CL215" s="86"/>
      <c r="CM215" s="86"/>
      <c r="CN215" s="276"/>
      <c r="CO215" s="86">
        <f t="shared" si="551"/>
        <v>0</v>
      </c>
      <c r="CP215" s="277">
        <f t="shared" si="512"/>
        <v>0</v>
      </c>
      <c r="CQ215" s="277">
        <f t="shared" si="513"/>
        <v>0</v>
      </c>
      <c r="CR215" s="278" t="str">
        <f t="shared" si="514"/>
        <v>NO OFERTADO</v>
      </c>
      <c r="CS215" s="278"/>
      <c r="CT215" s="278" t="s">
        <v>743</v>
      </c>
      <c r="CU215" s="86"/>
      <c r="CV215" s="280"/>
      <c r="CW215" s="282"/>
      <c r="CX215" s="280">
        <f t="shared" si="552"/>
        <v>0</v>
      </c>
      <c r="CY215" s="281">
        <f t="shared" si="515"/>
        <v>0</v>
      </c>
      <c r="CZ215" s="281">
        <f t="shared" si="516"/>
        <v>0</v>
      </c>
      <c r="DA215" s="278" t="str">
        <f t="shared" si="517"/>
        <v>NO OFERTADO</v>
      </c>
      <c r="DB215" s="278"/>
      <c r="DC215" s="278" t="s">
        <v>743</v>
      </c>
      <c r="DD215" s="86"/>
      <c r="DE215" s="86"/>
      <c r="DF215" s="276"/>
      <c r="DG215" s="86">
        <f t="shared" si="553"/>
        <v>0</v>
      </c>
      <c r="DH215" s="277">
        <f t="shared" si="518"/>
        <v>0</v>
      </c>
      <c r="DI215" s="277">
        <f t="shared" si="554"/>
        <v>0</v>
      </c>
      <c r="DJ215" s="278" t="str">
        <f t="shared" si="555"/>
        <v>NO OFERTADO</v>
      </c>
      <c r="DK215" s="278"/>
      <c r="DL215" s="278" t="s">
        <v>743</v>
      </c>
      <c r="DM215" s="86" t="s">
        <v>44</v>
      </c>
      <c r="DN215" s="86">
        <v>123200</v>
      </c>
      <c r="DO215" s="279">
        <v>23408</v>
      </c>
      <c r="DP215" s="86">
        <v>146608</v>
      </c>
      <c r="DQ215" s="277">
        <f t="shared" si="519"/>
        <v>146608</v>
      </c>
      <c r="DR215" s="277">
        <f t="shared" si="520"/>
        <v>733040</v>
      </c>
      <c r="DS215" s="278" t="str">
        <f t="shared" si="521"/>
        <v>CUMPLE</v>
      </c>
      <c r="DT215" s="278" t="str">
        <f>VLOOKUP(B215,'[3]ANEXO TECNICO'!$B$3:$P$334,15,0)</f>
        <v>CUMPLE</v>
      </c>
      <c r="DU215" s="278" t="s">
        <v>822</v>
      </c>
      <c r="DV215" s="86"/>
      <c r="DW215" s="86"/>
      <c r="DX215" s="279"/>
      <c r="DY215" s="86">
        <f t="shared" si="556"/>
        <v>0</v>
      </c>
      <c r="DZ215" s="277">
        <f t="shared" si="522"/>
        <v>0</v>
      </c>
      <c r="EA215" s="277">
        <f t="shared" si="557"/>
        <v>0</v>
      </c>
      <c r="EB215" s="278" t="str">
        <f t="shared" si="523"/>
        <v>NO OFERTADO</v>
      </c>
      <c r="EC215" s="278"/>
      <c r="ED215" s="278" t="s">
        <v>743</v>
      </c>
      <c r="EE215" s="86" t="s">
        <v>953</v>
      </c>
      <c r="EF215" s="86">
        <v>0</v>
      </c>
      <c r="EG215" s="279">
        <v>0</v>
      </c>
      <c r="EH215" s="86">
        <f t="shared" si="558"/>
        <v>0</v>
      </c>
      <c r="EI215" s="277">
        <f t="shared" si="524"/>
        <v>0</v>
      </c>
      <c r="EJ215" s="277">
        <f t="shared" si="561"/>
        <v>0</v>
      </c>
      <c r="EK215" s="278" t="str">
        <f t="shared" si="525"/>
        <v>NO OFERTADO</v>
      </c>
      <c r="EL215" s="278" t="s">
        <v>978</v>
      </c>
      <c r="EM215" s="278" t="s">
        <v>743</v>
      </c>
      <c r="EN215" s="86"/>
      <c r="EO215" s="86"/>
      <c r="EP215" s="276"/>
      <c r="EQ215" s="86">
        <v>0</v>
      </c>
      <c r="ER215" s="277">
        <f t="shared" si="526"/>
        <v>0</v>
      </c>
      <c r="ES215" s="277">
        <f t="shared" si="527"/>
        <v>0</v>
      </c>
      <c r="ET215" s="278" t="str">
        <f t="shared" si="528"/>
        <v>NO OFERTADO</v>
      </c>
      <c r="EU215" s="278"/>
      <c r="EV215" s="278" t="s">
        <v>743</v>
      </c>
      <c r="EW215" s="86">
        <v>0</v>
      </c>
      <c r="EX215" s="86">
        <v>0</v>
      </c>
      <c r="EY215" s="276">
        <v>0</v>
      </c>
      <c r="EZ215" s="86">
        <v>0</v>
      </c>
      <c r="FA215" s="277">
        <f t="shared" si="529"/>
        <v>0</v>
      </c>
      <c r="FB215" s="277">
        <f t="shared" si="530"/>
        <v>0</v>
      </c>
      <c r="FC215" s="278" t="str">
        <f t="shared" si="531"/>
        <v>NO OFERTADO</v>
      </c>
      <c r="FD215" s="278"/>
      <c r="FE215" s="278" t="s">
        <v>743</v>
      </c>
      <c r="FF215" s="86">
        <v>0</v>
      </c>
      <c r="FG215" s="86"/>
      <c r="FH215" s="279">
        <v>0</v>
      </c>
      <c r="FI215" s="86">
        <v>0</v>
      </c>
      <c r="FJ215" s="277">
        <f t="shared" si="532"/>
        <v>0</v>
      </c>
      <c r="FK215" s="277">
        <f t="shared" si="559"/>
        <v>0</v>
      </c>
      <c r="FL215" s="278" t="str">
        <f t="shared" si="533"/>
        <v>NO OFERTADO</v>
      </c>
      <c r="FM215" s="278"/>
      <c r="FN215" s="278" t="s">
        <v>743</v>
      </c>
      <c r="FO215" s="86" t="s">
        <v>44</v>
      </c>
      <c r="FP215" s="86">
        <v>62000</v>
      </c>
      <c r="FQ215" s="279">
        <v>11780</v>
      </c>
      <c r="FR215" s="86">
        <f t="shared" si="560"/>
        <v>73780</v>
      </c>
      <c r="FS215" s="277">
        <f t="shared" si="534"/>
        <v>73780</v>
      </c>
      <c r="FT215" s="277">
        <f t="shared" si="535"/>
        <v>368900</v>
      </c>
      <c r="FU215" s="278" t="str">
        <f t="shared" si="536"/>
        <v>CUMPLE</v>
      </c>
      <c r="FV215" s="278" t="s">
        <v>828</v>
      </c>
      <c r="FW215" s="278" t="s">
        <v>822</v>
      </c>
      <c r="FX215" s="86"/>
      <c r="FY215" s="86"/>
      <c r="FZ215" s="279"/>
      <c r="GA215" s="86"/>
      <c r="GB215" s="277">
        <f t="shared" si="537"/>
        <v>0</v>
      </c>
      <c r="GC215" s="277">
        <f t="shared" si="538"/>
        <v>0</v>
      </c>
      <c r="GD215" s="278" t="str">
        <f t="shared" si="539"/>
        <v>NO OFERTADO</v>
      </c>
      <c r="GE215" s="278"/>
      <c r="GF215" s="278" t="s">
        <v>743</v>
      </c>
      <c r="GG215" s="25"/>
    </row>
    <row r="216" spans="1:189" s="19" customFormat="1" ht="25.5" x14ac:dyDescent="0.2">
      <c r="A216" s="290">
        <v>207</v>
      </c>
      <c r="B216" s="78" t="s">
        <v>254</v>
      </c>
      <c r="C216" s="77" t="s">
        <v>586</v>
      </c>
      <c r="D216" s="123">
        <v>1</v>
      </c>
      <c r="E216" s="309" t="s">
        <v>32</v>
      </c>
      <c r="F216" s="315">
        <v>154700</v>
      </c>
      <c r="G216" s="123">
        <v>1</v>
      </c>
      <c r="H216" s="86">
        <f t="shared" si="540"/>
        <v>154700</v>
      </c>
      <c r="I216" s="86"/>
      <c r="J216" s="86"/>
      <c r="K216" s="279">
        <f t="shared" si="473"/>
        <v>0</v>
      </c>
      <c r="L216" s="86">
        <f t="shared" si="541"/>
        <v>0</v>
      </c>
      <c r="M216" s="277">
        <f t="shared" si="493"/>
        <v>0</v>
      </c>
      <c r="N216" s="277">
        <f t="shared" si="542"/>
        <v>0</v>
      </c>
      <c r="O216" s="278" t="str">
        <f t="shared" si="494"/>
        <v>NO OFERTADO</v>
      </c>
      <c r="P216" s="278"/>
      <c r="Q216" s="278" t="s">
        <v>743</v>
      </c>
      <c r="R216" s="278"/>
      <c r="S216" s="284"/>
      <c r="T216" s="279"/>
      <c r="U216" s="86"/>
      <c r="V216" s="277">
        <f t="shared" si="495"/>
        <v>0</v>
      </c>
      <c r="W216" s="277">
        <f t="shared" si="543"/>
        <v>0</v>
      </c>
      <c r="X216" s="278" t="str">
        <f t="shared" si="496"/>
        <v>NO OFERTADO</v>
      </c>
      <c r="Y216" s="278">
        <v>0</v>
      </c>
      <c r="Z216" s="314" t="s">
        <v>743</v>
      </c>
      <c r="AA216" s="311"/>
      <c r="AB216" s="86"/>
      <c r="AC216" s="276"/>
      <c r="AD216" s="86">
        <f t="shared" si="562"/>
        <v>0</v>
      </c>
      <c r="AE216" s="277">
        <f t="shared" si="564"/>
        <v>0</v>
      </c>
      <c r="AF216" s="277">
        <f t="shared" si="497"/>
        <v>0</v>
      </c>
      <c r="AG216" s="278" t="str">
        <f t="shared" si="498"/>
        <v>NO OFERTADO</v>
      </c>
      <c r="AH216" s="278"/>
      <c r="AI216" s="278" t="s">
        <v>743</v>
      </c>
      <c r="AJ216" s="86"/>
      <c r="AK216" s="86"/>
      <c r="AL216" s="279"/>
      <c r="AM216" s="86">
        <f t="shared" si="544"/>
        <v>0</v>
      </c>
      <c r="AN216" s="277">
        <f t="shared" si="499"/>
        <v>0</v>
      </c>
      <c r="AO216" s="277">
        <f t="shared" si="500"/>
        <v>0</v>
      </c>
      <c r="AP216" s="278" t="str">
        <f t="shared" si="501"/>
        <v>NO OFERTADO</v>
      </c>
      <c r="AQ216" s="278"/>
      <c r="AR216" s="278" t="s">
        <v>743</v>
      </c>
      <c r="AS216" s="86"/>
      <c r="AT216" s="86"/>
      <c r="AU216" s="276"/>
      <c r="AV216" s="86">
        <f t="shared" si="545"/>
        <v>0</v>
      </c>
      <c r="AW216" s="277">
        <f t="shared" si="502"/>
        <v>0</v>
      </c>
      <c r="AX216" s="277">
        <f t="shared" si="563"/>
        <v>0</v>
      </c>
      <c r="AY216" s="278" t="str">
        <f t="shared" si="503"/>
        <v>NO OFERTADO</v>
      </c>
      <c r="AZ216" s="278"/>
      <c r="BA216" s="278" t="s">
        <v>743</v>
      </c>
      <c r="BB216" s="86"/>
      <c r="BC216" s="86"/>
      <c r="BD216" s="279"/>
      <c r="BE216" s="86">
        <f t="shared" si="546"/>
        <v>0</v>
      </c>
      <c r="BF216" s="277">
        <f t="shared" si="504"/>
        <v>0</v>
      </c>
      <c r="BG216" s="277">
        <f t="shared" si="547"/>
        <v>0</v>
      </c>
      <c r="BH216" s="278" t="str">
        <f t="shared" si="505"/>
        <v>NO OFERTADO</v>
      </c>
      <c r="BI216" s="278">
        <v>0</v>
      </c>
      <c r="BJ216" s="278" t="s">
        <v>743</v>
      </c>
      <c r="BK216" s="86"/>
      <c r="BL216" s="86"/>
      <c r="BM216" s="276"/>
      <c r="BN216" s="280">
        <f t="shared" si="548"/>
        <v>0</v>
      </c>
      <c r="BO216" s="281">
        <f t="shared" si="506"/>
        <v>0</v>
      </c>
      <c r="BP216" s="281">
        <f t="shared" si="507"/>
        <v>0</v>
      </c>
      <c r="BQ216" s="278" t="str">
        <f t="shared" si="492"/>
        <v>NO OFERTADO</v>
      </c>
      <c r="BR216" s="278">
        <f>VLOOKUP(B216,'[1]ANEXO TECNICO'!$B$3:$P$334,15,0)</f>
        <v>0</v>
      </c>
      <c r="BS216" s="278" t="s">
        <v>743</v>
      </c>
      <c r="BT216" s="280"/>
      <c r="BU216" s="280"/>
      <c r="BV216" s="282"/>
      <c r="BW216" s="280"/>
      <c r="BX216" s="277">
        <v>0</v>
      </c>
      <c r="BY216" s="277">
        <f t="shared" si="508"/>
        <v>0</v>
      </c>
      <c r="BZ216" s="278" t="str">
        <f t="shared" si="509"/>
        <v>NO OFERTADO</v>
      </c>
      <c r="CA216" s="278"/>
      <c r="CB216" s="278" t="s">
        <v>743</v>
      </c>
      <c r="CC216" s="283"/>
      <c r="CD216" s="283"/>
      <c r="CE216" s="276"/>
      <c r="CF216" s="86">
        <f t="shared" si="549"/>
        <v>0</v>
      </c>
      <c r="CG216" s="277">
        <f t="shared" si="550"/>
        <v>0</v>
      </c>
      <c r="CH216" s="277">
        <f t="shared" si="510"/>
        <v>0</v>
      </c>
      <c r="CI216" s="278" t="str">
        <f t="shared" si="511"/>
        <v>NO OFERTADO</v>
      </c>
      <c r="CJ216" s="278"/>
      <c r="CK216" s="278" t="s">
        <v>743</v>
      </c>
      <c r="CL216" s="86"/>
      <c r="CM216" s="86"/>
      <c r="CN216" s="276"/>
      <c r="CO216" s="86">
        <f t="shared" si="551"/>
        <v>0</v>
      </c>
      <c r="CP216" s="277">
        <f t="shared" si="512"/>
        <v>0</v>
      </c>
      <c r="CQ216" s="277">
        <f t="shared" si="513"/>
        <v>0</v>
      </c>
      <c r="CR216" s="278" t="str">
        <f t="shared" si="514"/>
        <v>NO OFERTADO</v>
      </c>
      <c r="CS216" s="278"/>
      <c r="CT216" s="278" t="s">
        <v>743</v>
      </c>
      <c r="CU216" s="86"/>
      <c r="CV216" s="280"/>
      <c r="CW216" s="282"/>
      <c r="CX216" s="280">
        <f t="shared" si="552"/>
        <v>0</v>
      </c>
      <c r="CY216" s="281">
        <f t="shared" si="515"/>
        <v>0</v>
      </c>
      <c r="CZ216" s="281">
        <f t="shared" si="516"/>
        <v>0</v>
      </c>
      <c r="DA216" s="278" t="str">
        <f t="shared" si="517"/>
        <v>NO OFERTADO</v>
      </c>
      <c r="DB216" s="278"/>
      <c r="DC216" s="278" t="s">
        <v>743</v>
      </c>
      <c r="DD216" s="86"/>
      <c r="DE216" s="86"/>
      <c r="DF216" s="276"/>
      <c r="DG216" s="86">
        <f t="shared" si="553"/>
        <v>0</v>
      </c>
      <c r="DH216" s="277">
        <f t="shared" si="518"/>
        <v>0</v>
      </c>
      <c r="DI216" s="277">
        <f t="shared" si="554"/>
        <v>0</v>
      </c>
      <c r="DJ216" s="278" t="str">
        <f t="shared" si="555"/>
        <v>NO OFERTADO</v>
      </c>
      <c r="DK216" s="278"/>
      <c r="DL216" s="278" t="s">
        <v>743</v>
      </c>
      <c r="DM216" s="86" t="s">
        <v>44</v>
      </c>
      <c r="DN216" s="86">
        <v>123200</v>
      </c>
      <c r="DO216" s="279">
        <v>23408</v>
      </c>
      <c r="DP216" s="86">
        <v>146608</v>
      </c>
      <c r="DQ216" s="277">
        <f t="shared" si="519"/>
        <v>146608</v>
      </c>
      <c r="DR216" s="277">
        <f t="shared" si="520"/>
        <v>146608</v>
      </c>
      <c r="DS216" s="278" t="str">
        <f t="shared" si="521"/>
        <v>CUMPLE</v>
      </c>
      <c r="DT216" s="278" t="str">
        <f>VLOOKUP(B216,'[3]ANEXO TECNICO'!$B$3:$P$334,15,0)</f>
        <v>CUMPLE</v>
      </c>
      <c r="DU216" s="278" t="s">
        <v>822</v>
      </c>
      <c r="DV216" s="86"/>
      <c r="DW216" s="86"/>
      <c r="DX216" s="279"/>
      <c r="DY216" s="86">
        <f t="shared" si="556"/>
        <v>0</v>
      </c>
      <c r="DZ216" s="277">
        <f t="shared" si="522"/>
        <v>0</v>
      </c>
      <c r="EA216" s="277">
        <f t="shared" si="557"/>
        <v>0</v>
      </c>
      <c r="EB216" s="278" t="str">
        <f t="shared" si="523"/>
        <v>NO OFERTADO</v>
      </c>
      <c r="EC216" s="278"/>
      <c r="ED216" s="278" t="s">
        <v>743</v>
      </c>
      <c r="EE216" s="86" t="s">
        <v>953</v>
      </c>
      <c r="EF216" s="86">
        <v>0</v>
      </c>
      <c r="EG216" s="279">
        <v>0</v>
      </c>
      <c r="EH216" s="86">
        <f t="shared" si="558"/>
        <v>0</v>
      </c>
      <c r="EI216" s="277">
        <f t="shared" si="524"/>
        <v>0</v>
      </c>
      <c r="EJ216" s="277">
        <f t="shared" si="561"/>
        <v>0</v>
      </c>
      <c r="EK216" s="278" t="str">
        <f t="shared" si="525"/>
        <v>NO OFERTADO</v>
      </c>
      <c r="EL216" s="278" t="s">
        <v>978</v>
      </c>
      <c r="EM216" s="278" t="s">
        <v>743</v>
      </c>
      <c r="EN216" s="86"/>
      <c r="EO216" s="86"/>
      <c r="EP216" s="276"/>
      <c r="EQ216" s="86">
        <v>0</v>
      </c>
      <c r="ER216" s="277">
        <f t="shared" si="526"/>
        <v>0</v>
      </c>
      <c r="ES216" s="277">
        <f t="shared" si="527"/>
        <v>0</v>
      </c>
      <c r="ET216" s="278" t="str">
        <f t="shared" si="528"/>
        <v>NO OFERTADO</v>
      </c>
      <c r="EU216" s="278"/>
      <c r="EV216" s="278" t="s">
        <v>743</v>
      </c>
      <c r="EW216" s="86">
        <v>0</v>
      </c>
      <c r="EX216" s="86">
        <v>0</v>
      </c>
      <c r="EY216" s="276">
        <v>0</v>
      </c>
      <c r="EZ216" s="86">
        <v>0</v>
      </c>
      <c r="FA216" s="277">
        <f t="shared" si="529"/>
        <v>0</v>
      </c>
      <c r="FB216" s="277">
        <f t="shared" si="530"/>
        <v>0</v>
      </c>
      <c r="FC216" s="278" t="str">
        <f t="shared" si="531"/>
        <v>NO OFERTADO</v>
      </c>
      <c r="FD216" s="278"/>
      <c r="FE216" s="278" t="s">
        <v>743</v>
      </c>
      <c r="FF216" s="86">
        <v>0</v>
      </c>
      <c r="FG216" s="86"/>
      <c r="FH216" s="279">
        <v>0</v>
      </c>
      <c r="FI216" s="86">
        <v>0</v>
      </c>
      <c r="FJ216" s="277">
        <f t="shared" si="532"/>
        <v>0</v>
      </c>
      <c r="FK216" s="277">
        <f t="shared" si="559"/>
        <v>0</v>
      </c>
      <c r="FL216" s="278" t="str">
        <f t="shared" si="533"/>
        <v>NO OFERTADO</v>
      </c>
      <c r="FM216" s="278"/>
      <c r="FN216" s="278" t="s">
        <v>743</v>
      </c>
      <c r="FO216" s="86" t="s">
        <v>44</v>
      </c>
      <c r="FP216" s="86">
        <v>85000</v>
      </c>
      <c r="FQ216" s="279">
        <v>16150</v>
      </c>
      <c r="FR216" s="86">
        <f t="shared" si="560"/>
        <v>101150</v>
      </c>
      <c r="FS216" s="277">
        <f t="shared" si="534"/>
        <v>101150</v>
      </c>
      <c r="FT216" s="277">
        <f t="shared" si="535"/>
        <v>101150</v>
      </c>
      <c r="FU216" s="278" t="str">
        <f t="shared" si="536"/>
        <v>CUMPLE</v>
      </c>
      <c r="FV216" s="278" t="s">
        <v>828</v>
      </c>
      <c r="FW216" s="278" t="s">
        <v>822</v>
      </c>
      <c r="FX216" s="86"/>
      <c r="FY216" s="86"/>
      <c r="FZ216" s="279"/>
      <c r="GA216" s="86"/>
      <c r="GB216" s="277">
        <f t="shared" si="537"/>
        <v>0</v>
      </c>
      <c r="GC216" s="277">
        <f t="shared" si="538"/>
        <v>0</v>
      </c>
      <c r="GD216" s="278" t="str">
        <f t="shared" si="539"/>
        <v>NO OFERTADO</v>
      </c>
      <c r="GE216" s="278"/>
      <c r="GF216" s="278" t="s">
        <v>743</v>
      </c>
      <c r="GG216" s="25"/>
    </row>
    <row r="217" spans="1:189" s="19" customFormat="1" ht="51" x14ac:dyDescent="0.2">
      <c r="A217" s="290">
        <v>208</v>
      </c>
      <c r="B217" s="78" t="s">
        <v>255</v>
      </c>
      <c r="C217" s="77" t="s">
        <v>587</v>
      </c>
      <c r="D217" s="123">
        <v>1</v>
      </c>
      <c r="E217" s="309" t="s">
        <v>32</v>
      </c>
      <c r="F217" s="315">
        <v>27899</v>
      </c>
      <c r="G217" s="123">
        <v>2</v>
      </c>
      <c r="H217" s="86">
        <f t="shared" si="540"/>
        <v>55798</v>
      </c>
      <c r="I217" s="86"/>
      <c r="J217" s="86"/>
      <c r="K217" s="279">
        <f t="shared" si="473"/>
        <v>0</v>
      </c>
      <c r="L217" s="86">
        <f t="shared" si="541"/>
        <v>0</v>
      </c>
      <c r="M217" s="277">
        <f t="shared" si="493"/>
        <v>0</v>
      </c>
      <c r="N217" s="277">
        <f t="shared" si="542"/>
        <v>0</v>
      </c>
      <c r="O217" s="278" t="str">
        <f t="shared" si="494"/>
        <v>NO OFERTADO</v>
      </c>
      <c r="P217" s="278"/>
      <c r="Q217" s="278" t="s">
        <v>743</v>
      </c>
      <c r="R217" s="278"/>
      <c r="S217" s="284"/>
      <c r="T217" s="279"/>
      <c r="U217" s="86"/>
      <c r="V217" s="277">
        <f t="shared" si="495"/>
        <v>0</v>
      </c>
      <c r="W217" s="277">
        <f t="shared" si="543"/>
        <v>0</v>
      </c>
      <c r="X217" s="278" t="str">
        <f t="shared" si="496"/>
        <v>NO OFERTADO</v>
      </c>
      <c r="Y217" s="278">
        <v>0</v>
      </c>
      <c r="Z217" s="314" t="s">
        <v>743</v>
      </c>
      <c r="AA217" s="311" t="s">
        <v>935</v>
      </c>
      <c r="AB217" s="86">
        <v>74886</v>
      </c>
      <c r="AC217" s="279">
        <v>0</v>
      </c>
      <c r="AD217" s="285">
        <f t="shared" si="562"/>
        <v>74886</v>
      </c>
      <c r="AE217" s="277">
        <f t="shared" si="564"/>
        <v>74886</v>
      </c>
      <c r="AF217" s="277">
        <f t="shared" si="497"/>
        <v>149772</v>
      </c>
      <c r="AG217" s="278" t="str">
        <f t="shared" si="498"/>
        <v>NO CUMPLE</v>
      </c>
      <c r="AH217" s="278" t="s">
        <v>828</v>
      </c>
      <c r="AI217" s="278" t="s">
        <v>743</v>
      </c>
      <c r="AJ217" s="86"/>
      <c r="AK217" s="86"/>
      <c r="AL217" s="279"/>
      <c r="AM217" s="86">
        <f t="shared" si="544"/>
        <v>0</v>
      </c>
      <c r="AN217" s="277">
        <f t="shared" si="499"/>
        <v>0</v>
      </c>
      <c r="AO217" s="277">
        <f t="shared" si="500"/>
        <v>0</v>
      </c>
      <c r="AP217" s="278" t="str">
        <f t="shared" si="501"/>
        <v>NO OFERTADO</v>
      </c>
      <c r="AQ217" s="278"/>
      <c r="AR217" s="278" t="s">
        <v>743</v>
      </c>
      <c r="AS217" s="86"/>
      <c r="AT217" s="86"/>
      <c r="AU217" s="276"/>
      <c r="AV217" s="86">
        <f t="shared" si="545"/>
        <v>0</v>
      </c>
      <c r="AW217" s="277">
        <f t="shared" si="502"/>
        <v>0</v>
      </c>
      <c r="AX217" s="277">
        <f t="shared" si="563"/>
        <v>0</v>
      </c>
      <c r="AY217" s="278" t="str">
        <f t="shared" si="503"/>
        <v>NO OFERTADO</v>
      </c>
      <c r="AZ217" s="278"/>
      <c r="BA217" s="278" t="s">
        <v>743</v>
      </c>
      <c r="BB217" s="86"/>
      <c r="BC217" s="86"/>
      <c r="BD217" s="279"/>
      <c r="BE217" s="86">
        <f t="shared" si="546"/>
        <v>0</v>
      </c>
      <c r="BF217" s="277">
        <f t="shared" si="504"/>
        <v>0</v>
      </c>
      <c r="BG217" s="277">
        <f t="shared" si="547"/>
        <v>0</v>
      </c>
      <c r="BH217" s="278" t="str">
        <f t="shared" si="505"/>
        <v>NO OFERTADO</v>
      </c>
      <c r="BI217" s="278">
        <v>0</v>
      </c>
      <c r="BJ217" s="278" t="s">
        <v>743</v>
      </c>
      <c r="BK217" s="86"/>
      <c r="BL217" s="86"/>
      <c r="BM217" s="276"/>
      <c r="BN217" s="280">
        <f t="shared" si="548"/>
        <v>0</v>
      </c>
      <c r="BO217" s="281">
        <f t="shared" si="506"/>
        <v>0</v>
      </c>
      <c r="BP217" s="281">
        <f t="shared" si="507"/>
        <v>0</v>
      </c>
      <c r="BQ217" s="278" t="str">
        <f t="shared" si="492"/>
        <v>NO OFERTADO</v>
      </c>
      <c r="BR217" s="278">
        <f>VLOOKUP(B217,'[1]ANEXO TECNICO'!$B$3:$P$334,15,0)</f>
        <v>0</v>
      </c>
      <c r="BS217" s="278" t="s">
        <v>743</v>
      </c>
      <c r="BT217" s="280"/>
      <c r="BU217" s="280"/>
      <c r="BV217" s="282"/>
      <c r="BW217" s="280"/>
      <c r="BX217" s="277">
        <v>0</v>
      </c>
      <c r="BY217" s="277">
        <f t="shared" si="508"/>
        <v>0</v>
      </c>
      <c r="BZ217" s="278" t="str">
        <f t="shared" si="509"/>
        <v>NO OFERTADO</v>
      </c>
      <c r="CA217" s="278"/>
      <c r="CB217" s="278" t="s">
        <v>743</v>
      </c>
      <c r="CC217" s="283"/>
      <c r="CD217" s="283"/>
      <c r="CE217" s="276"/>
      <c r="CF217" s="86">
        <f t="shared" si="549"/>
        <v>0</v>
      </c>
      <c r="CG217" s="277">
        <f t="shared" si="550"/>
        <v>0</v>
      </c>
      <c r="CH217" s="277">
        <f t="shared" si="510"/>
        <v>0</v>
      </c>
      <c r="CI217" s="278" t="str">
        <f t="shared" si="511"/>
        <v>NO OFERTADO</v>
      </c>
      <c r="CJ217" s="278"/>
      <c r="CK217" s="278" t="s">
        <v>743</v>
      </c>
      <c r="CL217" s="86"/>
      <c r="CM217" s="86"/>
      <c r="CN217" s="276"/>
      <c r="CO217" s="86">
        <f t="shared" si="551"/>
        <v>0</v>
      </c>
      <c r="CP217" s="277">
        <f t="shared" si="512"/>
        <v>0</v>
      </c>
      <c r="CQ217" s="277">
        <f t="shared" si="513"/>
        <v>0</v>
      </c>
      <c r="CR217" s="278" t="str">
        <f t="shared" si="514"/>
        <v>NO OFERTADO</v>
      </c>
      <c r="CS217" s="278"/>
      <c r="CT217" s="278" t="s">
        <v>743</v>
      </c>
      <c r="CU217" s="86"/>
      <c r="CV217" s="280"/>
      <c r="CW217" s="282"/>
      <c r="CX217" s="280">
        <f t="shared" si="552"/>
        <v>0</v>
      </c>
      <c r="CY217" s="281">
        <f t="shared" si="515"/>
        <v>0</v>
      </c>
      <c r="CZ217" s="281">
        <f t="shared" si="516"/>
        <v>0</v>
      </c>
      <c r="DA217" s="278" t="str">
        <f t="shared" si="517"/>
        <v>NO OFERTADO</v>
      </c>
      <c r="DB217" s="278"/>
      <c r="DC217" s="278" t="s">
        <v>743</v>
      </c>
      <c r="DD217" s="86" t="s">
        <v>1044</v>
      </c>
      <c r="DE217" s="86">
        <v>24122</v>
      </c>
      <c r="DF217" s="276">
        <v>0</v>
      </c>
      <c r="DG217" s="86">
        <f t="shared" si="553"/>
        <v>24122</v>
      </c>
      <c r="DH217" s="277">
        <f t="shared" si="518"/>
        <v>24122</v>
      </c>
      <c r="DI217" s="277">
        <f t="shared" si="554"/>
        <v>48244</v>
      </c>
      <c r="DJ217" s="278" t="str">
        <f t="shared" si="555"/>
        <v>CUMPLE</v>
      </c>
      <c r="DK217" s="278" t="s">
        <v>828</v>
      </c>
      <c r="DL217" s="278" t="s">
        <v>822</v>
      </c>
      <c r="DM217" s="86"/>
      <c r="DN217" s="86"/>
      <c r="DO217" s="276"/>
      <c r="DP217" s="86">
        <v>0</v>
      </c>
      <c r="DQ217" s="277">
        <f t="shared" si="519"/>
        <v>0</v>
      </c>
      <c r="DR217" s="277">
        <f t="shared" si="520"/>
        <v>0</v>
      </c>
      <c r="DS217" s="278" t="str">
        <f t="shared" si="521"/>
        <v>NO OFERTADO</v>
      </c>
      <c r="DT217" s="278"/>
      <c r="DU217" s="278" t="s">
        <v>743</v>
      </c>
      <c r="DV217" s="86"/>
      <c r="DW217" s="86"/>
      <c r="DX217" s="279"/>
      <c r="DY217" s="86">
        <f t="shared" si="556"/>
        <v>0</v>
      </c>
      <c r="DZ217" s="277">
        <f t="shared" si="522"/>
        <v>0</v>
      </c>
      <c r="EA217" s="277">
        <f t="shared" si="557"/>
        <v>0</v>
      </c>
      <c r="EB217" s="278" t="str">
        <f t="shared" si="523"/>
        <v>NO OFERTADO</v>
      </c>
      <c r="EC217" s="278"/>
      <c r="ED217" s="278" t="s">
        <v>743</v>
      </c>
      <c r="EE217" s="86" t="s">
        <v>960</v>
      </c>
      <c r="EF217" s="86">
        <v>16961</v>
      </c>
      <c r="EG217" s="279">
        <v>0</v>
      </c>
      <c r="EH217" s="86">
        <f t="shared" si="558"/>
        <v>16961</v>
      </c>
      <c r="EI217" s="277">
        <f t="shared" si="524"/>
        <v>16961</v>
      </c>
      <c r="EJ217" s="277">
        <f t="shared" si="561"/>
        <v>33922</v>
      </c>
      <c r="EK217" s="278" t="str">
        <f t="shared" si="525"/>
        <v>CUMPLE</v>
      </c>
      <c r="EL217" s="278" t="s">
        <v>828</v>
      </c>
      <c r="EM217" s="278" t="s">
        <v>743</v>
      </c>
      <c r="EN217" s="86"/>
      <c r="EO217" s="86"/>
      <c r="EP217" s="276"/>
      <c r="EQ217" s="86">
        <v>0</v>
      </c>
      <c r="ER217" s="277">
        <f t="shared" si="526"/>
        <v>0</v>
      </c>
      <c r="ES217" s="277">
        <f t="shared" si="527"/>
        <v>0</v>
      </c>
      <c r="ET217" s="278" t="str">
        <f t="shared" si="528"/>
        <v>NO OFERTADO</v>
      </c>
      <c r="EU217" s="278"/>
      <c r="EV217" s="278" t="s">
        <v>743</v>
      </c>
      <c r="EW217" s="86">
        <v>0</v>
      </c>
      <c r="EX217" s="86">
        <v>0</v>
      </c>
      <c r="EY217" s="276">
        <v>0</v>
      </c>
      <c r="EZ217" s="86">
        <v>0</v>
      </c>
      <c r="FA217" s="277">
        <f t="shared" si="529"/>
        <v>0</v>
      </c>
      <c r="FB217" s="277">
        <f t="shared" si="530"/>
        <v>0</v>
      </c>
      <c r="FC217" s="278" t="str">
        <f t="shared" si="531"/>
        <v>NO OFERTADO</v>
      </c>
      <c r="FD217" s="278"/>
      <c r="FE217" s="278" t="s">
        <v>743</v>
      </c>
      <c r="FF217" s="86">
        <v>0</v>
      </c>
      <c r="FG217" s="86"/>
      <c r="FH217" s="279">
        <v>0</v>
      </c>
      <c r="FI217" s="86">
        <v>0</v>
      </c>
      <c r="FJ217" s="277">
        <f t="shared" si="532"/>
        <v>0</v>
      </c>
      <c r="FK217" s="277">
        <f t="shared" si="559"/>
        <v>0</v>
      </c>
      <c r="FL217" s="278" t="str">
        <f t="shared" si="533"/>
        <v>NO OFERTADO</v>
      </c>
      <c r="FM217" s="278"/>
      <c r="FN217" s="278" t="s">
        <v>743</v>
      </c>
      <c r="FO217" s="86"/>
      <c r="FP217" s="86"/>
      <c r="FQ217" s="279"/>
      <c r="FR217" s="86">
        <f t="shared" si="560"/>
        <v>0</v>
      </c>
      <c r="FS217" s="277">
        <f t="shared" si="534"/>
        <v>0</v>
      </c>
      <c r="FT217" s="277">
        <f t="shared" si="535"/>
        <v>0</v>
      </c>
      <c r="FU217" s="278" t="str">
        <f t="shared" si="536"/>
        <v>NO OFERTADO</v>
      </c>
      <c r="FV217" s="278">
        <v>0</v>
      </c>
      <c r="FW217" s="278" t="s">
        <v>743</v>
      </c>
      <c r="FX217" s="86"/>
      <c r="FY217" s="86"/>
      <c r="FZ217" s="279"/>
      <c r="GA217" s="86"/>
      <c r="GB217" s="277">
        <f t="shared" si="537"/>
        <v>0</v>
      </c>
      <c r="GC217" s="277">
        <f t="shared" si="538"/>
        <v>0</v>
      </c>
      <c r="GD217" s="278" t="str">
        <f t="shared" si="539"/>
        <v>NO OFERTADO</v>
      </c>
      <c r="GE217" s="278"/>
      <c r="GF217" s="278" t="s">
        <v>743</v>
      </c>
      <c r="GG217" s="25"/>
    </row>
    <row r="218" spans="1:189" s="19" customFormat="1" x14ac:dyDescent="0.2">
      <c r="A218" s="290">
        <v>209</v>
      </c>
      <c r="B218" s="78" t="s">
        <v>256</v>
      </c>
      <c r="C218" s="77" t="s">
        <v>588</v>
      </c>
      <c r="D218" s="123">
        <v>1</v>
      </c>
      <c r="E218" s="309" t="s">
        <v>32</v>
      </c>
      <c r="F218" s="315">
        <v>10817</v>
      </c>
      <c r="G218" s="123">
        <v>2</v>
      </c>
      <c r="H218" s="86">
        <f t="shared" si="540"/>
        <v>21634</v>
      </c>
      <c r="I218" s="86"/>
      <c r="J218" s="86"/>
      <c r="K218" s="279">
        <f t="shared" si="473"/>
        <v>0</v>
      </c>
      <c r="L218" s="86">
        <f t="shared" si="541"/>
        <v>0</v>
      </c>
      <c r="M218" s="277">
        <f t="shared" si="493"/>
        <v>0</v>
      </c>
      <c r="N218" s="277">
        <f t="shared" si="542"/>
        <v>0</v>
      </c>
      <c r="O218" s="278" t="str">
        <f t="shared" si="494"/>
        <v>NO OFERTADO</v>
      </c>
      <c r="P218" s="278"/>
      <c r="Q218" s="278" t="s">
        <v>743</v>
      </c>
      <c r="R218" s="278"/>
      <c r="S218" s="284"/>
      <c r="T218" s="279"/>
      <c r="U218" s="86"/>
      <c r="V218" s="277">
        <f t="shared" si="495"/>
        <v>0</v>
      </c>
      <c r="W218" s="277">
        <f t="shared" si="543"/>
        <v>0</v>
      </c>
      <c r="X218" s="278" t="str">
        <f t="shared" si="496"/>
        <v>NO OFERTADO</v>
      </c>
      <c r="Y218" s="278">
        <v>0</v>
      </c>
      <c r="Z218" s="314" t="s">
        <v>743</v>
      </c>
      <c r="AA218" s="311" t="s">
        <v>935</v>
      </c>
      <c r="AB218" s="86">
        <v>73574</v>
      </c>
      <c r="AC218" s="279">
        <v>0</v>
      </c>
      <c r="AD218" s="285">
        <f t="shared" si="562"/>
        <v>73574</v>
      </c>
      <c r="AE218" s="277">
        <f t="shared" si="564"/>
        <v>73574</v>
      </c>
      <c r="AF218" s="277">
        <f t="shared" si="497"/>
        <v>147148</v>
      </c>
      <c r="AG218" s="278" t="str">
        <f t="shared" si="498"/>
        <v>NO CUMPLE</v>
      </c>
      <c r="AH218" s="278" t="s">
        <v>828</v>
      </c>
      <c r="AI218" s="278" t="s">
        <v>743</v>
      </c>
      <c r="AJ218" s="86"/>
      <c r="AK218" s="86"/>
      <c r="AL218" s="279"/>
      <c r="AM218" s="86">
        <f t="shared" si="544"/>
        <v>0</v>
      </c>
      <c r="AN218" s="277">
        <f t="shared" si="499"/>
        <v>0</v>
      </c>
      <c r="AO218" s="277">
        <f t="shared" si="500"/>
        <v>0</v>
      </c>
      <c r="AP218" s="278" t="str">
        <f t="shared" si="501"/>
        <v>NO OFERTADO</v>
      </c>
      <c r="AQ218" s="278"/>
      <c r="AR218" s="278" t="s">
        <v>743</v>
      </c>
      <c r="AS218" s="86"/>
      <c r="AT218" s="86"/>
      <c r="AU218" s="276"/>
      <c r="AV218" s="86">
        <f t="shared" si="545"/>
        <v>0</v>
      </c>
      <c r="AW218" s="277">
        <f t="shared" si="502"/>
        <v>0</v>
      </c>
      <c r="AX218" s="277">
        <f t="shared" si="563"/>
        <v>0</v>
      </c>
      <c r="AY218" s="278" t="str">
        <f t="shared" si="503"/>
        <v>NO OFERTADO</v>
      </c>
      <c r="AZ218" s="278"/>
      <c r="BA218" s="278" t="s">
        <v>743</v>
      </c>
      <c r="BB218" s="86"/>
      <c r="BC218" s="86"/>
      <c r="BD218" s="279"/>
      <c r="BE218" s="86">
        <f t="shared" si="546"/>
        <v>0</v>
      </c>
      <c r="BF218" s="277">
        <f t="shared" si="504"/>
        <v>0</v>
      </c>
      <c r="BG218" s="277">
        <f t="shared" si="547"/>
        <v>0</v>
      </c>
      <c r="BH218" s="278" t="str">
        <f t="shared" si="505"/>
        <v>NO OFERTADO</v>
      </c>
      <c r="BI218" s="278">
        <v>0</v>
      </c>
      <c r="BJ218" s="278" t="s">
        <v>743</v>
      </c>
      <c r="BK218" s="86"/>
      <c r="BL218" s="86"/>
      <c r="BM218" s="276"/>
      <c r="BN218" s="280">
        <f t="shared" si="548"/>
        <v>0</v>
      </c>
      <c r="BO218" s="281">
        <f t="shared" si="506"/>
        <v>0</v>
      </c>
      <c r="BP218" s="281">
        <f t="shared" si="507"/>
        <v>0</v>
      </c>
      <c r="BQ218" s="278" t="str">
        <f t="shared" si="492"/>
        <v>NO OFERTADO</v>
      </c>
      <c r="BR218" s="278">
        <f>VLOOKUP(B218,'[1]ANEXO TECNICO'!$B$3:$P$334,15,0)</f>
        <v>0</v>
      </c>
      <c r="BS218" s="278" t="s">
        <v>743</v>
      </c>
      <c r="BT218" s="280" t="s">
        <v>745</v>
      </c>
      <c r="BU218" s="280">
        <v>26265.383999999998</v>
      </c>
      <c r="BV218" s="288">
        <v>0</v>
      </c>
      <c r="BW218" s="289">
        <f>+BU218+BV218</f>
        <v>26265.383999999998</v>
      </c>
      <c r="BX218" s="277">
        <f>+BW218*D218</f>
        <v>26265.383999999998</v>
      </c>
      <c r="BY218" s="277">
        <f t="shared" si="508"/>
        <v>52530.767999999996</v>
      </c>
      <c r="BZ218" s="278" t="str">
        <f t="shared" si="509"/>
        <v>NO CUMPLE</v>
      </c>
      <c r="CA218" s="278" t="s">
        <v>829</v>
      </c>
      <c r="CB218" s="278" t="s">
        <v>743</v>
      </c>
      <c r="CC218" s="283"/>
      <c r="CD218" s="283"/>
      <c r="CE218" s="276"/>
      <c r="CF218" s="86">
        <f t="shared" si="549"/>
        <v>0</v>
      </c>
      <c r="CG218" s="277">
        <f t="shared" si="550"/>
        <v>0</v>
      </c>
      <c r="CH218" s="277">
        <f t="shared" si="510"/>
        <v>0</v>
      </c>
      <c r="CI218" s="278" t="str">
        <f t="shared" si="511"/>
        <v>NO OFERTADO</v>
      </c>
      <c r="CJ218" s="278"/>
      <c r="CK218" s="278" t="s">
        <v>743</v>
      </c>
      <c r="CL218" s="86"/>
      <c r="CM218" s="86"/>
      <c r="CN218" s="276"/>
      <c r="CO218" s="86">
        <f t="shared" si="551"/>
        <v>0</v>
      </c>
      <c r="CP218" s="277">
        <f t="shared" si="512"/>
        <v>0</v>
      </c>
      <c r="CQ218" s="277">
        <f t="shared" si="513"/>
        <v>0</v>
      </c>
      <c r="CR218" s="278" t="str">
        <f t="shared" si="514"/>
        <v>NO OFERTADO</v>
      </c>
      <c r="CS218" s="278"/>
      <c r="CT218" s="278" t="s">
        <v>743</v>
      </c>
      <c r="CU218" s="86"/>
      <c r="CV218" s="280"/>
      <c r="CW218" s="282"/>
      <c r="CX218" s="280">
        <f t="shared" si="552"/>
        <v>0</v>
      </c>
      <c r="CY218" s="281">
        <f t="shared" si="515"/>
        <v>0</v>
      </c>
      <c r="CZ218" s="281">
        <f t="shared" si="516"/>
        <v>0</v>
      </c>
      <c r="DA218" s="278" t="str">
        <f t="shared" si="517"/>
        <v>NO OFERTADO</v>
      </c>
      <c r="DB218" s="278"/>
      <c r="DC218" s="278" t="s">
        <v>743</v>
      </c>
      <c r="DD218" s="285" t="s">
        <v>1046</v>
      </c>
      <c r="DE218" s="285">
        <v>64448</v>
      </c>
      <c r="DF218" s="292">
        <v>0</v>
      </c>
      <c r="DG218" s="285">
        <f t="shared" si="553"/>
        <v>64448</v>
      </c>
      <c r="DH218" s="287">
        <f t="shared" si="518"/>
        <v>64448</v>
      </c>
      <c r="DI218" s="277">
        <f t="shared" si="554"/>
        <v>128896</v>
      </c>
      <c r="DJ218" s="278" t="str">
        <f t="shared" si="555"/>
        <v>NO CUMPLE</v>
      </c>
      <c r="DK218" s="278" t="s">
        <v>829</v>
      </c>
      <c r="DL218" s="278" t="s">
        <v>743</v>
      </c>
      <c r="DM218" s="86"/>
      <c r="DN218" s="86"/>
      <c r="DO218" s="276"/>
      <c r="DP218" s="86">
        <v>0</v>
      </c>
      <c r="DQ218" s="277">
        <f t="shared" si="519"/>
        <v>0</v>
      </c>
      <c r="DR218" s="277">
        <f t="shared" si="520"/>
        <v>0</v>
      </c>
      <c r="DS218" s="278" t="str">
        <f t="shared" si="521"/>
        <v>NO OFERTADO</v>
      </c>
      <c r="DT218" s="278"/>
      <c r="DU218" s="278" t="s">
        <v>743</v>
      </c>
      <c r="DV218" s="86"/>
      <c r="DW218" s="86"/>
      <c r="DX218" s="279"/>
      <c r="DY218" s="86">
        <f t="shared" si="556"/>
        <v>0</v>
      </c>
      <c r="DZ218" s="277">
        <f t="shared" si="522"/>
        <v>0</v>
      </c>
      <c r="EA218" s="277">
        <f t="shared" si="557"/>
        <v>0</v>
      </c>
      <c r="EB218" s="278" t="str">
        <f t="shared" si="523"/>
        <v>NO OFERTADO</v>
      </c>
      <c r="EC218" s="278"/>
      <c r="ED218" s="278" t="s">
        <v>743</v>
      </c>
      <c r="EE218" s="86" t="s">
        <v>953</v>
      </c>
      <c r="EF218" s="86">
        <v>0</v>
      </c>
      <c r="EG218" s="279">
        <v>0</v>
      </c>
      <c r="EH218" s="86">
        <f t="shared" si="558"/>
        <v>0</v>
      </c>
      <c r="EI218" s="277">
        <f t="shared" si="524"/>
        <v>0</v>
      </c>
      <c r="EJ218" s="277">
        <f t="shared" si="561"/>
        <v>0</v>
      </c>
      <c r="EK218" s="278" t="str">
        <f t="shared" si="525"/>
        <v>NO OFERTADO</v>
      </c>
      <c r="EL218" s="278" t="s">
        <v>978</v>
      </c>
      <c r="EM218" s="278" t="s">
        <v>743</v>
      </c>
      <c r="EN218" s="86"/>
      <c r="EO218" s="86"/>
      <c r="EP218" s="276"/>
      <c r="EQ218" s="86">
        <v>0</v>
      </c>
      <c r="ER218" s="277">
        <f t="shared" si="526"/>
        <v>0</v>
      </c>
      <c r="ES218" s="277">
        <f t="shared" si="527"/>
        <v>0</v>
      </c>
      <c r="ET218" s="278" t="str">
        <f t="shared" si="528"/>
        <v>NO OFERTADO</v>
      </c>
      <c r="EU218" s="278"/>
      <c r="EV218" s="278" t="s">
        <v>743</v>
      </c>
      <c r="EW218" s="86">
        <v>0</v>
      </c>
      <c r="EX218" s="86">
        <v>0</v>
      </c>
      <c r="EY218" s="276">
        <v>0</v>
      </c>
      <c r="EZ218" s="86">
        <v>0</v>
      </c>
      <c r="FA218" s="277">
        <f t="shared" si="529"/>
        <v>0</v>
      </c>
      <c r="FB218" s="277">
        <f t="shared" si="530"/>
        <v>0</v>
      </c>
      <c r="FC218" s="278" t="str">
        <f t="shared" si="531"/>
        <v>NO OFERTADO</v>
      </c>
      <c r="FD218" s="278"/>
      <c r="FE218" s="278" t="s">
        <v>743</v>
      </c>
      <c r="FF218" s="86">
        <v>0</v>
      </c>
      <c r="FG218" s="86"/>
      <c r="FH218" s="279">
        <v>0</v>
      </c>
      <c r="FI218" s="86">
        <v>0</v>
      </c>
      <c r="FJ218" s="277">
        <f t="shared" si="532"/>
        <v>0</v>
      </c>
      <c r="FK218" s="277">
        <f t="shared" si="559"/>
        <v>0</v>
      </c>
      <c r="FL218" s="278" t="str">
        <f t="shared" si="533"/>
        <v>NO OFERTADO</v>
      </c>
      <c r="FM218" s="278"/>
      <c r="FN218" s="278" t="s">
        <v>743</v>
      </c>
      <c r="FO218" s="86"/>
      <c r="FP218" s="86"/>
      <c r="FQ218" s="279"/>
      <c r="FR218" s="86">
        <f t="shared" si="560"/>
        <v>0</v>
      </c>
      <c r="FS218" s="277">
        <f t="shared" si="534"/>
        <v>0</v>
      </c>
      <c r="FT218" s="277">
        <f t="shared" si="535"/>
        <v>0</v>
      </c>
      <c r="FU218" s="278" t="str">
        <f t="shared" si="536"/>
        <v>NO OFERTADO</v>
      </c>
      <c r="FV218" s="278">
        <v>0</v>
      </c>
      <c r="FW218" s="278" t="s">
        <v>743</v>
      </c>
      <c r="FX218" s="86"/>
      <c r="FY218" s="86"/>
      <c r="FZ218" s="279"/>
      <c r="GA218" s="86"/>
      <c r="GB218" s="277">
        <f t="shared" si="537"/>
        <v>0</v>
      </c>
      <c r="GC218" s="277">
        <f t="shared" si="538"/>
        <v>0</v>
      </c>
      <c r="GD218" s="278" t="str">
        <f t="shared" si="539"/>
        <v>NO OFERTADO</v>
      </c>
      <c r="GE218" s="278"/>
      <c r="GF218" s="278" t="s">
        <v>743</v>
      </c>
      <c r="GG218" s="25"/>
    </row>
    <row r="219" spans="1:189" s="19" customFormat="1" ht="38.25" x14ac:dyDescent="0.2">
      <c r="A219" s="290">
        <v>210</v>
      </c>
      <c r="B219" s="78" t="s">
        <v>257</v>
      </c>
      <c r="C219" s="77" t="s">
        <v>589</v>
      </c>
      <c r="D219" s="123">
        <v>1</v>
      </c>
      <c r="E219" s="309" t="s">
        <v>32</v>
      </c>
      <c r="F219" s="315">
        <v>33000</v>
      </c>
      <c r="G219" s="123">
        <v>6</v>
      </c>
      <c r="H219" s="86">
        <f t="shared" si="540"/>
        <v>198000</v>
      </c>
      <c r="I219" s="86"/>
      <c r="J219" s="86"/>
      <c r="K219" s="279">
        <f t="shared" si="473"/>
        <v>0</v>
      </c>
      <c r="L219" s="86">
        <f t="shared" si="541"/>
        <v>0</v>
      </c>
      <c r="M219" s="277">
        <f t="shared" si="493"/>
        <v>0</v>
      </c>
      <c r="N219" s="277">
        <f t="shared" si="542"/>
        <v>0</v>
      </c>
      <c r="O219" s="278" t="str">
        <f t="shared" si="494"/>
        <v>NO OFERTADO</v>
      </c>
      <c r="P219" s="278"/>
      <c r="Q219" s="278" t="s">
        <v>743</v>
      </c>
      <c r="R219" s="278"/>
      <c r="S219" s="284"/>
      <c r="T219" s="279"/>
      <c r="U219" s="86"/>
      <c r="V219" s="277">
        <f t="shared" si="495"/>
        <v>0</v>
      </c>
      <c r="W219" s="277">
        <f t="shared" si="543"/>
        <v>0</v>
      </c>
      <c r="X219" s="278" t="str">
        <f t="shared" si="496"/>
        <v>NO OFERTADO</v>
      </c>
      <c r="Y219" s="278">
        <v>0</v>
      </c>
      <c r="Z219" s="314" t="s">
        <v>743</v>
      </c>
      <c r="AA219" s="311" t="s">
        <v>935</v>
      </c>
      <c r="AB219" s="86">
        <v>112505</v>
      </c>
      <c r="AC219" s="279">
        <v>0</v>
      </c>
      <c r="AD219" s="285">
        <f t="shared" si="562"/>
        <v>112505</v>
      </c>
      <c r="AE219" s="277">
        <f t="shared" si="564"/>
        <v>112505</v>
      </c>
      <c r="AF219" s="277">
        <f t="shared" si="497"/>
        <v>675030</v>
      </c>
      <c r="AG219" s="278" t="str">
        <f t="shared" si="498"/>
        <v>NO CUMPLE</v>
      </c>
      <c r="AH219" s="278" t="s">
        <v>828</v>
      </c>
      <c r="AI219" s="278" t="s">
        <v>743</v>
      </c>
      <c r="AJ219" s="86"/>
      <c r="AK219" s="86"/>
      <c r="AL219" s="279"/>
      <c r="AM219" s="86">
        <f t="shared" si="544"/>
        <v>0</v>
      </c>
      <c r="AN219" s="277">
        <f t="shared" si="499"/>
        <v>0</v>
      </c>
      <c r="AO219" s="277">
        <f t="shared" si="500"/>
        <v>0</v>
      </c>
      <c r="AP219" s="278" t="str">
        <f t="shared" si="501"/>
        <v>NO OFERTADO</v>
      </c>
      <c r="AQ219" s="278"/>
      <c r="AR219" s="278" t="s">
        <v>743</v>
      </c>
      <c r="AS219" s="86"/>
      <c r="AT219" s="86"/>
      <c r="AU219" s="276"/>
      <c r="AV219" s="86">
        <f t="shared" si="545"/>
        <v>0</v>
      </c>
      <c r="AW219" s="277">
        <f t="shared" si="502"/>
        <v>0</v>
      </c>
      <c r="AX219" s="277">
        <f t="shared" si="563"/>
        <v>0</v>
      </c>
      <c r="AY219" s="278" t="str">
        <f t="shared" si="503"/>
        <v>NO OFERTADO</v>
      </c>
      <c r="AZ219" s="278"/>
      <c r="BA219" s="278" t="s">
        <v>743</v>
      </c>
      <c r="BB219" s="86"/>
      <c r="BC219" s="86"/>
      <c r="BD219" s="279"/>
      <c r="BE219" s="86">
        <f t="shared" si="546"/>
        <v>0</v>
      </c>
      <c r="BF219" s="277">
        <f t="shared" si="504"/>
        <v>0</v>
      </c>
      <c r="BG219" s="277">
        <f t="shared" si="547"/>
        <v>0</v>
      </c>
      <c r="BH219" s="278" t="str">
        <f t="shared" si="505"/>
        <v>NO OFERTADO</v>
      </c>
      <c r="BI219" s="278">
        <v>0</v>
      </c>
      <c r="BJ219" s="278" t="s">
        <v>743</v>
      </c>
      <c r="BK219" s="86"/>
      <c r="BL219" s="86"/>
      <c r="BM219" s="276"/>
      <c r="BN219" s="280">
        <f t="shared" si="548"/>
        <v>0</v>
      </c>
      <c r="BO219" s="281">
        <f t="shared" si="506"/>
        <v>0</v>
      </c>
      <c r="BP219" s="281">
        <f t="shared" si="507"/>
        <v>0</v>
      </c>
      <c r="BQ219" s="278" t="str">
        <f t="shared" si="492"/>
        <v>NO OFERTADO</v>
      </c>
      <c r="BR219" s="278">
        <f>VLOOKUP(B219,'[1]ANEXO TECNICO'!$B$3:$P$334,15,0)</f>
        <v>0</v>
      </c>
      <c r="BS219" s="278" t="s">
        <v>743</v>
      </c>
      <c r="BT219" s="280"/>
      <c r="BU219" s="280"/>
      <c r="BV219" s="282"/>
      <c r="BW219" s="280"/>
      <c r="BX219" s="277">
        <v>0</v>
      </c>
      <c r="BY219" s="277">
        <f t="shared" si="508"/>
        <v>0</v>
      </c>
      <c r="BZ219" s="278" t="str">
        <f t="shared" si="509"/>
        <v>NO OFERTADO</v>
      </c>
      <c r="CA219" s="278"/>
      <c r="CB219" s="278" t="s">
        <v>743</v>
      </c>
      <c r="CC219" s="283"/>
      <c r="CD219" s="283"/>
      <c r="CE219" s="276"/>
      <c r="CF219" s="86">
        <f t="shared" si="549"/>
        <v>0</v>
      </c>
      <c r="CG219" s="277">
        <f t="shared" si="550"/>
        <v>0</v>
      </c>
      <c r="CH219" s="277">
        <f t="shared" si="510"/>
        <v>0</v>
      </c>
      <c r="CI219" s="278" t="str">
        <f t="shared" si="511"/>
        <v>NO OFERTADO</v>
      </c>
      <c r="CJ219" s="278"/>
      <c r="CK219" s="278" t="s">
        <v>743</v>
      </c>
      <c r="CL219" s="86"/>
      <c r="CM219" s="86"/>
      <c r="CN219" s="276"/>
      <c r="CO219" s="86">
        <f t="shared" si="551"/>
        <v>0</v>
      </c>
      <c r="CP219" s="277">
        <f t="shared" si="512"/>
        <v>0</v>
      </c>
      <c r="CQ219" s="277">
        <f t="shared" si="513"/>
        <v>0</v>
      </c>
      <c r="CR219" s="278" t="str">
        <f t="shared" si="514"/>
        <v>NO OFERTADO</v>
      </c>
      <c r="CS219" s="278"/>
      <c r="CT219" s="278" t="s">
        <v>743</v>
      </c>
      <c r="CU219" s="86"/>
      <c r="CV219" s="280"/>
      <c r="CW219" s="282"/>
      <c r="CX219" s="280">
        <f t="shared" si="552"/>
        <v>0</v>
      </c>
      <c r="CY219" s="281">
        <f t="shared" si="515"/>
        <v>0</v>
      </c>
      <c r="CZ219" s="281">
        <f t="shared" si="516"/>
        <v>0</v>
      </c>
      <c r="DA219" s="278" t="str">
        <f t="shared" si="517"/>
        <v>NO OFERTADO</v>
      </c>
      <c r="DB219" s="278"/>
      <c r="DC219" s="278" t="s">
        <v>743</v>
      </c>
      <c r="DD219" s="86" t="s">
        <v>1044</v>
      </c>
      <c r="DE219" s="86">
        <v>32350</v>
      </c>
      <c r="DF219" s="276">
        <v>0</v>
      </c>
      <c r="DG219" s="86">
        <f t="shared" si="553"/>
        <v>32350</v>
      </c>
      <c r="DH219" s="277">
        <f t="shared" si="518"/>
        <v>32350</v>
      </c>
      <c r="DI219" s="277">
        <f t="shared" si="554"/>
        <v>194100</v>
      </c>
      <c r="DJ219" s="278" t="str">
        <f t="shared" si="555"/>
        <v>CUMPLE</v>
      </c>
      <c r="DK219" s="278" t="s">
        <v>829</v>
      </c>
      <c r="DL219" s="278" t="s">
        <v>743</v>
      </c>
      <c r="DM219" s="86"/>
      <c r="DN219" s="86"/>
      <c r="DO219" s="276"/>
      <c r="DP219" s="86">
        <v>0</v>
      </c>
      <c r="DQ219" s="277">
        <f t="shared" si="519"/>
        <v>0</v>
      </c>
      <c r="DR219" s="277">
        <f t="shared" si="520"/>
        <v>0</v>
      </c>
      <c r="DS219" s="278" t="str">
        <f t="shared" si="521"/>
        <v>NO OFERTADO</v>
      </c>
      <c r="DT219" s="278"/>
      <c r="DU219" s="278" t="s">
        <v>743</v>
      </c>
      <c r="DV219" s="86"/>
      <c r="DW219" s="86"/>
      <c r="DX219" s="279"/>
      <c r="DY219" s="86">
        <f t="shared" si="556"/>
        <v>0</v>
      </c>
      <c r="DZ219" s="277">
        <f t="shared" si="522"/>
        <v>0</v>
      </c>
      <c r="EA219" s="277">
        <f t="shared" si="557"/>
        <v>0</v>
      </c>
      <c r="EB219" s="278" t="str">
        <f t="shared" si="523"/>
        <v>NO OFERTADO</v>
      </c>
      <c r="EC219" s="278"/>
      <c r="ED219" s="278" t="s">
        <v>743</v>
      </c>
      <c r="EE219" s="86" t="s">
        <v>953</v>
      </c>
      <c r="EF219" s="86">
        <v>0</v>
      </c>
      <c r="EG219" s="279">
        <v>0</v>
      </c>
      <c r="EH219" s="86">
        <f t="shared" si="558"/>
        <v>0</v>
      </c>
      <c r="EI219" s="277">
        <f t="shared" si="524"/>
        <v>0</v>
      </c>
      <c r="EJ219" s="277">
        <f t="shared" si="561"/>
        <v>0</v>
      </c>
      <c r="EK219" s="278" t="str">
        <f t="shared" si="525"/>
        <v>NO OFERTADO</v>
      </c>
      <c r="EL219" s="278" t="s">
        <v>978</v>
      </c>
      <c r="EM219" s="278" t="s">
        <v>743</v>
      </c>
      <c r="EN219" s="86"/>
      <c r="EO219" s="86"/>
      <c r="EP219" s="276"/>
      <c r="EQ219" s="86">
        <v>0</v>
      </c>
      <c r="ER219" s="277">
        <f t="shared" si="526"/>
        <v>0</v>
      </c>
      <c r="ES219" s="277">
        <f t="shared" si="527"/>
        <v>0</v>
      </c>
      <c r="ET219" s="278" t="str">
        <f t="shared" si="528"/>
        <v>NO OFERTADO</v>
      </c>
      <c r="EU219" s="278"/>
      <c r="EV219" s="278" t="s">
        <v>743</v>
      </c>
      <c r="EW219" s="86">
        <v>0</v>
      </c>
      <c r="EX219" s="86">
        <v>0</v>
      </c>
      <c r="EY219" s="276">
        <v>0</v>
      </c>
      <c r="EZ219" s="86">
        <v>0</v>
      </c>
      <c r="FA219" s="277">
        <f t="shared" si="529"/>
        <v>0</v>
      </c>
      <c r="FB219" s="277">
        <f t="shared" si="530"/>
        <v>0</v>
      </c>
      <c r="FC219" s="278" t="str">
        <f t="shared" si="531"/>
        <v>NO OFERTADO</v>
      </c>
      <c r="FD219" s="278"/>
      <c r="FE219" s="278" t="s">
        <v>743</v>
      </c>
      <c r="FF219" s="86">
        <v>0</v>
      </c>
      <c r="FG219" s="86"/>
      <c r="FH219" s="279">
        <v>0</v>
      </c>
      <c r="FI219" s="86">
        <v>0</v>
      </c>
      <c r="FJ219" s="277">
        <f t="shared" si="532"/>
        <v>0</v>
      </c>
      <c r="FK219" s="277">
        <f t="shared" si="559"/>
        <v>0</v>
      </c>
      <c r="FL219" s="278" t="str">
        <f t="shared" si="533"/>
        <v>NO OFERTADO</v>
      </c>
      <c r="FM219" s="278"/>
      <c r="FN219" s="278" t="s">
        <v>743</v>
      </c>
      <c r="FO219" s="86"/>
      <c r="FP219" s="86"/>
      <c r="FQ219" s="279"/>
      <c r="FR219" s="86">
        <f t="shared" si="560"/>
        <v>0</v>
      </c>
      <c r="FS219" s="277">
        <f t="shared" si="534"/>
        <v>0</v>
      </c>
      <c r="FT219" s="277">
        <f t="shared" si="535"/>
        <v>0</v>
      </c>
      <c r="FU219" s="278" t="str">
        <f t="shared" si="536"/>
        <v>NO OFERTADO</v>
      </c>
      <c r="FV219" s="278">
        <v>0</v>
      </c>
      <c r="FW219" s="278" t="s">
        <v>743</v>
      </c>
      <c r="FX219" s="86"/>
      <c r="FY219" s="86"/>
      <c r="FZ219" s="279"/>
      <c r="GA219" s="86"/>
      <c r="GB219" s="277">
        <f t="shared" si="537"/>
        <v>0</v>
      </c>
      <c r="GC219" s="277">
        <f t="shared" si="538"/>
        <v>0</v>
      </c>
      <c r="GD219" s="278" t="str">
        <f t="shared" si="539"/>
        <v>NO OFERTADO</v>
      </c>
      <c r="GE219" s="278"/>
      <c r="GF219" s="278" t="s">
        <v>743</v>
      </c>
      <c r="GG219" s="25"/>
    </row>
    <row r="220" spans="1:189" s="19" customFormat="1" ht="38.25" x14ac:dyDescent="0.2">
      <c r="A220" s="275">
        <v>211</v>
      </c>
      <c r="B220" s="78" t="s">
        <v>258</v>
      </c>
      <c r="C220" s="77" t="s">
        <v>590</v>
      </c>
      <c r="D220" s="123">
        <v>1</v>
      </c>
      <c r="E220" s="309" t="s">
        <v>32</v>
      </c>
      <c r="F220" s="315">
        <v>186000</v>
      </c>
      <c r="G220" s="123">
        <v>1</v>
      </c>
      <c r="H220" s="86">
        <f t="shared" si="540"/>
        <v>186000</v>
      </c>
      <c r="I220" s="86"/>
      <c r="J220" s="86"/>
      <c r="K220" s="279">
        <f t="shared" si="473"/>
        <v>0</v>
      </c>
      <c r="L220" s="86">
        <f t="shared" si="541"/>
        <v>0</v>
      </c>
      <c r="M220" s="277">
        <f t="shared" si="493"/>
        <v>0</v>
      </c>
      <c r="N220" s="277">
        <f t="shared" si="542"/>
        <v>0</v>
      </c>
      <c r="O220" s="278" t="str">
        <f t="shared" si="494"/>
        <v>NO OFERTADO</v>
      </c>
      <c r="P220" s="278"/>
      <c r="Q220" s="278" t="s">
        <v>743</v>
      </c>
      <c r="R220" s="278"/>
      <c r="S220" s="284"/>
      <c r="T220" s="279"/>
      <c r="U220" s="86"/>
      <c r="V220" s="277">
        <f t="shared" si="495"/>
        <v>0</v>
      </c>
      <c r="W220" s="277">
        <f t="shared" si="543"/>
        <v>0</v>
      </c>
      <c r="X220" s="278" t="str">
        <f t="shared" si="496"/>
        <v>NO OFERTADO</v>
      </c>
      <c r="Y220" s="278">
        <v>0</v>
      </c>
      <c r="Z220" s="314" t="s">
        <v>743</v>
      </c>
      <c r="AA220" s="311" t="s">
        <v>935</v>
      </c>
      <c r="AB220" s="86">
        <v>216113</v>
      </c>
      <c r="AC220" s="276">
        <v>0</v>
      </c>
      <c r="AD220" s="86">
        <f t="shared" si="562"/>
        <v>216113</v>
      </c>
      <c r="AE220" s="277">
        <f t="shared" si="564"/>
        <v>216113</v>
      </c>
      <c r="AF220" s="277">
        <f t="shared" si="497"/>
        <v>216113</v>
      </c>
      <c r="AG220" s="278" t="str">
        <f t="shared" si="498"/>
        <v>CUMPLE</v>
      </c>
      <c r="AH220" s="278" t="s">
        <v>828</v>
      </c>
      <c r="AI220" s="278" t="s">
        <v>822</v>
      </c>
      <c r="AJ220" s="86"/>
      <c r="AK220" s="86"/>
      <c r="AL220" s="279"/>
      <c r="AM220" s="86">
        <f t="shared" si="544"/>
        <v>0</v>
      </c>
      <c r="AN220" s="277">
        <f t="shared" si="499"/>
        <v>0</v>
      </c>
      <c r="AO220" s="277">
        <f t="shared" si="500"/>
        <v>0</v>
      </c>
      <c r="AP220" s="278" t="str">
        <f t="shared" si="501"/>
        <v>NO OFERTADO</v>
      </c>
      <c r="AQ220" s="278"/>
      <c r="AR220" s="278" t="s">
        <v>743</v>
      </c>
      <c r="AS220" s="86"/>
      <c r="AT220" s="86"/>
      <c r="AU220" s="276"/>
      <c r="AV220" s="86">
        <f t="shared" si="545"/>
        <v>0</v>
      </c>
      <c r="AW220" s="277">
        <f t="shared" si="502"/>
        <v>0</v>
      </c>
      <c r="AX220" s="277">
        <f t="shared" si="563"/>
        <v>0</v>
      </c>
      <c r="AY220" s="278" t="str">
        <f t="shared" si="503"/>
        <v>NO OFERTADO</v>
      </c>
      <c r="AZ220" s="278"/>
      <c r="BA220" s="278" t="s">
        <v>743</v>
      </c>
      <c r="BB220" s="86"/>
      <c r="BC220" s="86"/>
      <c r="BD220" s="279"/>
      <c r="BE220" s="86">
        <f t="shared" si="546"/>
        <v>0</v>
      </c>
      <c r="BF220" s="277">
        <f t="shared" si="504"/>
        <v>0</v>
      </c>
      <c r="BG220" s="277">
        <f t="shared" si="547"/>
        <v>0</v>
      </c>
      <c r="BH220" s="278" t="str">
        <f t="shared" si="505"/>
        <v>NO OFERTADO</v>
      </c>
      <c r="BI220" s="278">
        <v>0</v>
      </c>
      <c r="BJ220" s="278" t="s">
        <v>743</v>
      </c>
      <c r="BK220" s="86"/>
      <c r="BL220" s="86"/>
      <c r="BM220" s="276"/>
      <c r="BN220" s="280">
        <f t="shared" si="548"/>
        <v>0</v>
      </c>
      <c r="BO220" s="281">
        <f t="shared" si="506"/>
        <v>0</v>
      </c>
      <c r="BP220" s="281">
        <f t="shared" si="507"/>
        <v>0</v>
      </c>
      <c r="BQ220" s="278" t="str">
        <f t="shared" si="492"/>
        <v>NO OFERTADO</v>
      </c>
      <c r="BR220" s="278">
        <f>VLOOKUP(B220,'[1]ANEXO TECNICO'!$B$3:$P$334,15,0)</f>
        <v>0</v>
      </c>
      <c r="BS220" s="278" t="s">
        <v>743</v>
      </c>
      <c r="BT220" s="280"/>
      <c r="BU220" s="280"/>
      <c r="BV220" s="282"/>
      <c r="BW220" s="280"/>
      <c r="BX220" s="277">
        <v>0</v>
      </c>
      <c r="BY220" s="277">
        <f t="shared" si="508"/>
        <v>0</v>
      </c>
      <c r="BZ220" s="278" t="str">
        <f t="shared" si="509"/>
        <v>NO OFERTADO</v>
      </c>
      <c r="CA220" s="278"/>
      <c r="CB220" s="278" t="s">
        <v>743</v>
      </c>
      <c r="CC220" s="283"/>
      <c r="CD220" s="283"/>
      <c r="CE220" s="276"/>
      <c r="CF220" s="86">
        <f t="shared" si="549"/>
        <v>0</v>
      </c>
      <c r="CG220" s="277">
        <f t="shared" si="550"/>
        <v>0</v>
      </c>
      <c r="CH220" s="277">
        <f t="shared" si="510"/>
        <v>0</v>
      </c>
      <c r="CI220" s="278" t="str">
        <f t="shared" si="511"/>
        <v>NO OFERTADO</v>
      </c>
      <c r="CJ220" s="278"/>
      <c r="CK220" s="278" t="s">
        <v>743</v>
      </c>
      <c r="CL220" s="86"/>
      <c r="CM220" s="86"/>
      <c r="CN220" s="276"/>
      <c r="CO220" s="86">
        <f t="shared" si="551"/>
        <v>0</v>
      </c>
      <c r="CP220" s="277">
        <f t="shared" si="512"/>
        <v>0</v>
      </c>
      <c r="CQ220" s="277">
        <f t="shared" si="513"/>
        <v>0</v>
      </c>
      <c r="CR220" s="278" t="str">
        <f t="shared" si="514"/>
        <v>NO OFERTADO</v>
      </c>
      <c r="CS220" s="278"/>
      <c r="CT220" s="278" t="s">
        <v>743</v>
      </c>
      <c r="CU220" s="86"/>
      <c r="CV220" s="280"/>
      <c r="CW220" s="282"/>
      <c r="CX220" s="280">
        <f t="shared" si="552"/>
        <v>0</v>
      </c>
      <c r="CY220" s="281">
        <f t="shared" si="515"/>
        <v>0</v>
      </c>
      <c r="CZ220" s="281">
        <f t="shared" si="516"/>
        <v>0</v>
      </c>
      <c r="DA220" s="278" t="str">
        <f t="shared" si="517"/>
        <v>NO OFERTADO</v>
      </c>
      <c r="DB220" s="278"/>
      <c r="DC220" s="278" t="s">
        <v>743</v>
      </c>
      <c r="DD220" s="86"/>
      <c r="DE220" s="86"/>
      <c r="DF220" s="276"/>
      <c r="DG220" s="86">
        <f t="shared" si="553"/>
        <v>0</v>
      </c>
      <c r="DH220" s="277">
        <f t="shared" si="518"/>
        <v>0</v>
      </c>
      <c r="DI220" s="277">
        <f t="shared" si="554"/>
        <v>0</v>
      </c>
      <c r="DJ220" s="278" t="str">
        <f t="shared" si="555"/>
        <v>NO OFERTADO</v>
      </c>
      <c r="DK220" s="278"/>
      <c r="DL220" s="278" t="s">
        <v>743</v>
      </c>
      <c r="DM220" s="86"/>
      <c r="DN220" s="86"/>
      <c r="DO220" s="276"/>
      <c r="DP220" s="86">
        <v>0</v>
      </c>
      <c r="DQ220" s="277">
        <f t="shared" si="519"/>
        <v>0</v>
      </c>
      <c r="DR220" s="277">
        <f t="shared" si="520"/>
        <v>0</v>
      </c>
      <c r="DS220" s="278" t="str">
        <f t="shared" si="521"/>
        <v>NO OFERTADO</v>
      </c>
      <c r="DT220" s="278"/>
      <c r="DU220" s="278" t="s">
        <v>743</v>
      </c>
      <c r="DV220" s="86"/>
      <c r="DW220" s="86"/>
      <c r="DX220" s="279"/>
      <c r="DY220" s="86">
        <f t="shared" si="556"/>
        <v>0</v>
      </c>
      <c r="DZ220" s="277">
        <f t="shared" si="522"/>
        <v>0</v>
      </c>
      <c r="EA220" s="277">
        <f t="shared" si="557"/>
        <v>0</v>
      </c>
      <c r="EB220" s="278" t="str">
        <f t="shared" si="523"/>
        <v>NO OFERTADO</v>
      </c>
      <c r="EC220" s="278"/>
      <c r="ED220" s="278" t="s">
        <v>743</v>
      </c>
      <c r="EE220" s="86" t="s">
        <v>953</v>
      </c>
      <c r="EF220" s="86">
        <v>0</v>
      </c>
      <c r="EG220" s="279">
        <v>0</v>
      </c>
      <c r="EH220" s="86">
        <f t="shared" si="558"/>
        <v>0</v>
      </c>
      <c r="EI220" s="277">
        <f t="shared" si="524"/>
        <v>0</v>
      </c>
      <c r="EJ220" s="277">
        <f t="shared" si="561"/>
        <v>0</v>
      </c>
      <c r="EK220" s="278" t="str">
        <f t="shared" si="525"/>
        <v>NO OFERTADO</v>
      </c>
      <c r="EL220" s="278" t="s">
        <v>978</v>
      </c>
      <c r="EM220" s="278" t="s">
        <v>743</v>
      </c>
      <c r="EN220" s="86"/>
      <c r="EO220" s="86"/>
      <c r="EP220" s="276"/>
      <c r="EQ220" s="86">
        <v>0</v>
      </c>
      <c r="ER220" s="277">
        <f t="shared" si="526"/>
        <v>0</v>
      </c>
      <c r="ES220" s="277">
        <f t="shared" si="527"/>
        <v>0</v>
      </c>
      <c r="ET220" s="278" t="str">
        <f t="shared" si="528"/>
        <v>NO OFERTADO</v>
      </c>
      <c r="EU220" s="278"/>
      <c r="EV220" s="278" t="s">
        <v>743</v>
      </c>
      <c r="EW220" s="86">
        <v>0</v>
      </c>
      <c r="EX220" s="86">
        <v>0</v>
      </c>
      <c r="EY220" s="276">
        <v>0</v>
      </c>
      <c r="EZ220" s="86">
        <v>0</v>
      </c>
      <c r="FA220" s="277">
        <f t="shared" si="529"/>
        <v>0</v>
      </c>
      <c r="FB220" s="277">
        <f t="shared" si="530"/>
        <v>0</v>
      </c>
      <c r="FC220" s="278" t="str">
        <f t="shared" si="531"/>
        <v>NO OFERTADO</v>
      </c>
      <c r="FD220" s="278"/>
      <c r="FE220" s="278" t="s">
        <v>743</v>
      </c>
      <c r="FF220" s="86">
        <v>0</v>
      </c>
      <c r="FG220" s="86"/>
      <c r="FH220" s="279">
        <v>0</v>
      </c>
      <c r="FI220" s="86">
        <v>0</v>
      </c>
      <c r="FJ220" s="277">
        <f t="shared" si="532"/>
        <v>0</v>
      </c>
      <c r="FK220" s="277">
        <f t="shared" si="559"/>
        <v>0</v>
      </c>
      <c r="FL220" s="278" t="str">
        <f t="shared" si="533"/>
        <v>NO OFERTADO</v>
      </c>
      <c r="FM220" s="278"/>
      <c r="FN220" s="278" t="s">
        <v>743</v>
      </c>
      <c r="FO220" s="86"/>
      <c r="FP220" s="86"/>
      <c r="FQ220" s="279"/>
      <c r="FR220" s="86">
        <f t="shared" si="560"/>
        <v>0</v>
      </c>
      <c r="FS220" s="277">
        <f t="shared" si="534"/>
        <v>0</v>
      </c>
      <c r="FT220" s="277">
        <f t="shared" si="535"/>
        <v>0</v>
      </c>
      <c r="FU220" s="278" t="str">
        <f t="shared" si="536"/>
        <v>NO OFERTADO</v>
      </c>
      <c r="FV220" s="278">
        <v>0</v>
      </c>
      <c r="FW220" s="278" t="s">
        <v>743</v>
      </c>
      <c r="FX220" s="86"/>
      <c r="FY220" s="86"/>
      <c r="FZ220" s="279"/>
      <c r="GA220" s="86"/>
      <c r="GB220" s="277">
        <f t="shared" si="537"/>
        <v>0</v>
      </c>
      <c r="GC220" s="277">
        <f t="shared" si="538"/>
        <v>0</v>
      </c>
      <c r="GD220" s="278" t="str">
        <f t="shared" si="539"/>
        <v>NO OFERTADO</v>
      </c>
      <c r="GE220" s="278"/>
      <c r="GF220" s="278" t="s">
        <v>743</v>
      </c>
      <c r="GG220" s="25"/>
    </row>
    <row r="221" spans="1:189" s="19" customFormat="1" ht="25.5" x14ac:dyDescent="0.2">
      <c r="A221" s="290">
        <v>212</v>
      </c>
      <c r="B221" s="78" t="s">
        <v>259</v>
      </c>
      <c r="C221" s="77" t="s">
        <v>591</v>
      </c>
      <c r="D221" s="123">
        <v>1</v>
      </c>
      <c r="E221" s="309" t="s">
        <v>32</v>
      </c>
      <c r="F221" s="315">
        <v>168992.27461199998</v>
      </c>
      <c r="G221" s="123">
        <v>1</v>
      </c>
      <c r="H221" s="86">
        <f t="shared" si="540"/>
        <v>168992.27461199998</v>
      </c>
      <c r="I221" s="86"/>
      <c r="J221" s="86"/>
      <c r="K221" s="279">
        <f t="shared" si="473"/>
        <v>0</v>
      </c>
      <c r="L221" s="86">
        <f t="shared" si="541"/>
        <v>0</v>
      </c>
      <c r="M221" s="277">
        <f t="shared" si="493"/>
        <v>0</v>
      </c>
      <c r="N221" s="277">
        <f t="shared" si="542"/>
        <v>0</v>
      </c>
      <c r="O221" s="278" t="str">
        <f t="shared" si="494"/>
        <v>NO OFERTADO</v>
      </c>
      <c r="P221" s="278"/>
      <c r="Q221" s="278" t="s">
        <v>743</v>
      </c>
      <c r="R221" s="278"/>
      <c r="S221" s="284"/>
      <c r="T221" s="279"/>
      <c r="U221" s="86"/>
      <c r="V221" s="277">
        <f t="shared" si="495"/>
        <v>0</v>
      </c>
      <c r="W221" s="277">
        <f t="shared" si="543"/>
        <v>0</v>
      </c>
      <c r="X221" s="278" t="str">
        <f t="shared" si="496"/>
        <v>NO OFERTADO</v>
      </c>
      <c r="Y221" s="278">
        <v>0</v>
      </c>
      <c r="Z221" s="314" t="s">
        <v>743</v>
      </c>
      <c r="AA221" s="311"/>
      <c r="AB221" s="86"/>
      <c r="AC221" s="276"/>
      <c r="AD221" s="86">
        <f t="shared" si="562"/>
        <v>0</v>
      </c>
      <c r="AE221" s="277">
        <f t="shared" si="564"/>
        <v>0</v>
      </c>
      <c r="AF221" s="277">
        <f t="shared" si="497"/>
        <v>0</v>
      </c>
      <c r="AG221" s="278" t="str">
        <f t="shared" si="498"/>
        <v>NO OFERTADO</v>
      </c>
      <c r="AH221" s="278"/>
      <c r="AI221" s="278" t="s">
        <v>743</v>
      </c>
      <c r="AJ221" s="86"/>
      <c r="AK221" s="86"/>
      <c r="AL221" s="279"/>
      <c r="AM221" s="86">
        <f t="shared" si="544"/>
        <v>0</v>
      </c>
      <c r="AN221" s="277">
        <f t="shared" si="499"/>
        <v>0</v>
      </c>
      <c r="AO221" s="277">
        <f t="shared" si="500"/>
        <v>0</v>
      </c>
      <c r="AP221" s="278" t="str">
        <f t="shared" si="501"/>
        <v>NO OFERTADO</v>
      </c>
      <c r="AQ221" s="278"/>
      <c r="AR221" s="278" t="s">
        <v>743</v>
      </c>
      <c r="AS221" s="86"/>
      <c r="AT221" s="86"/>
      <c r="AU221" s="276"/>
      <c r="AV221" s="86">
        <f t="shared" si="545"/>
        <v>0</v>
      </c>
      <c r="AW221" s="277">
        <f t="shared" si="502"/>
        <v>0</v>
      </c>
      <c r="AX221" s="277">
        <f t="shared" si="563"/>
        <v>0</v>
      </c>
      <c r="AY221" s="278" t="str">
        <f t="shared" si="503"/>
        <v>NO OFERTADO</v>
      </c>
      <c r="AZ221" s="278"/>
      <c r="BA221" s="278" t="s">
        <v>743</v>
      </c>
      <c r="BB221" s="86"/>
      <c r="BC221" s="86"/>
      <c r="BD221" s="279"/>
      <c r="BE221" s="86">
        <f t="shared" si="546"/>
        <v>0</v>
      </c>
      <c r="BF221" s="277">
        <f t="shared" si="504"/>
        <v>0</v>
      </c>
      <c r="BG221" s="277">
        <f t="shared" si="547"/>
        <v>0</v>
      </c>
      <c r="BH221" s="278" t="str">
        <f t="shared" si="505"/>
        <v>NO OFERTADO</v>
      </c>
      <c r="BI221" s="278">
        <v>0</v>
      </c>
      <c r="BJ221" s="278" t="s">
        <v>743</v>
      </c>
      <c r="BK221" s="86"/>
      <c r="BL221" s="86"/>
      <c r="BM221" s="276"/>
      <c r="BN221" s="280">
        <f t="shared" si="548"/>
        <v>0</v>
      </c>
      <c r="BO221" s="281">
        <f t="shared" si="506"/>
        <v>0</v>
      </c>
      <c r="BP221" s="281">
        <f t="shared" si="507"/>
        <v>0</v>
      </c>
      <c r="BQ221" s="278" t="str">
        <f t="shared" si="492"/>
        <v>NO OFERTADO</v>
      </c>
      <c r="BR221" s="278">
        <f>VLOOKUP(B221,'[1]ANEXO TECNICO'!$B$3:$P$334,15,0)</f>
        <v>0</v>
      </c>
      <c r="BS221" s="278" t="s">
        <v>743</v>
      </c>
      <c r="BT221" s="280"/>
      <c r="BU221" s="280"/>
      <c r="BV221" s="282"/>
      <c r="BW221" s="280"/>
      <c r="BX221" s="277">
        <v>0</v>
      </c>
      <c r="BY221" s="277">
        <f t="shared" si="508"/>
        <v>0</v>
      </c>
      <c r="BZ221" s="278" t="str">
        <f t="shared" si="509"/>
        <v>NO OFERTADO</v>
      </c>
      <c r="CA221" s="278"/>
      <c r="CB221" s="278" t="s">
        <v>743</v>
      </c>
      <c r="CC221" s="283"/>
      <c r="CD221" s="283"/>
      <c r="CE221" s="276"/>
      <c r="CF221" s="86">
        <f t="shared" si="549"/>
        <v>0</v>
      </c>
      <c r="CG221" s="277">
        <f t="shared" si="550"/>
        <v>0</v>
      </c>
      <c r="CH221" s="277">
        <f t="shared" si="510"/>
        <v>0</v>
      </c>
      <c r="CI221" s="278" t="str">
        <f t="shared" si="511"/>
        <v>NO OFERTADO</v>
      </c>
      <c r="CJ221" s="278"/>
      <c r="CK221" s="278" t="s">
        <v>743</v>
      </c>
      <c r="CL221" s="86"/>
      <c r="CM221" s="86"/>
      <c r="CN221" s="276"/>
      <c r="CO221" s="86">
        <f t="shared" si="551"/>
        <v>0</v>
      </c>
      <c r="CP221" s="277">
        <f t="shared" si="512"/>
        <v>0</v>
      </c>
      <c r="CQ221" s="277">
        <f t="shared" si="513"/>
        <v>0</v>
      </c>
      <c r="CR221" s="278" t="str">
        <f t="shared" si="514"/>
        <v>NO OFERTADO</v>
      </c>
      <c r="CS221" s="278"/>
      <c r="CT221" s="278" t="s">
        <v>743</v>
      </c>
      <c r="CU221" s="86"/>
      <c r="CV221" s="280"/>
      <c r="CW221" s="282"/>
      <c r="CX221" s="280">
        <f t="shared" si="552"/>
        <v>0</v>
      </c>
      <c r="CY221" s="281">
        <f t="shared" si="515"/>
        <v>0</v>
      </c>
      <c r="CZ221" s="281">
        <f t="shared" si="516"/>
        <v>0</v>
      </c>
      <c r="DA221" s="278" t="str">
        <f t="shared" si="517"/>
        <v>NO OFERTADO</v>
      </c>
      <c r="DB221" s="278"/>
      <c r="DC221" s="278" t="s">
        <v>743</v>
      </c>
      <c r="DD221" s="86"/>
      <c r="DE221" s="86"/>
      <c r="DF221" s="276"/>
      <c r="DG221" s="86">
        <f t="shared" si="553"/>
        <v>0</v>
      </c>
      <c r="DH221" s="277">
        <f t="shared" si="518"/>
        <v>0</v>
      </c>
      <c r="DI221" s="277">
        <f t="shared" si="554"/>
        <v>0</v>
      </c>
      <c r="DJ221" s="278" t="str">
        <f t="shared" si="555"/>
        <v>NO OFERTADO</v>
      </c>
      <c r="DK221" s="278"/>
      <c r="DL221" s="278" t="s">
        <v>743</v>
      </c>
      <c r="DM221" s="86"/>
      <c r="DN221" s="86"/>
      <c r="DO221" s="276"/>
      <c r="DP221" s="86">
        <v>0</v>
      </c>
      <c r="DQ221" s="277">
        <f t="shared" si="519"/>
        <v>0</v>
      </c>
      <c r="DR221" s="277">
        <f t="shared" si="520"/>
        <v>0</v>
      </c>
      <c r="DS221" s="278" t="str">
        <f t="shared" si="521"/>
        <v>NO OFERTADO</v>
      </c>
      <c r="DT221" s="278"/>
      <c r="DU221" s="278" t="s">
        <v>743</v>
      </c>
      <c r="DV221" s="86"/>
      <c r="DW221" s="86"/>
      <c r="DX221" s="279"/>
      <c r="DY221" s="86">
        <f t="shared" si="556"/>
        <v>0</v>
      </c>
      <c r="DZ221" s="277">
        <f t="shared" si="522"/>
        <v>0</v>
      </c>
      <c r="EA221" s="277">
        <f t="shared" si="557"/>
        <v>0</v>
      </c>
      <c r="EB221" s="278" t="str">
        <f t="shared" si="523"/>
        <v>NO OFERTADO</v>
      </c>
      <c r="EC221" s="278"/>
      <c r="ED221" s="278" t="s">
        <v>743</v>
      </c>
      <c r="EE221" s="86" t="s">
        <v>953</v>
      </c>
      <c r="EF221" s="86">
        <v>0</v>
      </c>
      <c r="EG221" s="279">
        <v>0</v>
      </c>
      <c r="EH221" s="86">
        <f t="shared" si="558"/>
        <v>0</v>
      </c>
      <c r="EI221" s="277">
        <f t="shared" si="524"/>
        <v>0</v>
      </c>
      <c r="EJ221" s="277">
        <f t="shared" si="561"/>
        <v>0</v>
      </c>
      <c r="EK221" s="278" t="str">
        <f t="shared" si="525"/>
        <v>NO OFERTADO</v>
      </c>
      <c r="EL221" s="278" t="s">
        <v>978</v>
      </c>
      <c r="EM221" s="278" t="s">
        <v>743</v>
      </c>
      <c r="EN221" s="86"/>
      <c r="EO221" s="86"/>
      <c r="EP221" s="276"/>
      <c r="EQ221" s="86">
        <v>0</v>
      </c>
      <c r="ER221" s="277">
        <f t="shared" si="526"/>
        <v>0</v>
      </c>
      <c r="ES221" s="277">
        <f t="shared" si="527"/>
        <v>0</v>
      </c>
      <c r="ET221" s="278" t="str">
        <f t="shared" si="528"/>
        <v>NO OFERTADO</v>
      </c>
      <c r="EU221" s="278"/>
      <c r="EV221" s="278" t="s">
        <v>743</v>
      </c>
      <c r="EW221" s="86">
        <v>0</v>
      </c>
      <c r="EX221" s="86">
        <v>0</v>
      </c>
      <c r="EY221" s="276">
        <v>0</v>
      </c>
      <c r="EZ221" s="86">
        <v>0</v>
      </c>
      <c r="FA221" s="277">
        <f t="shared" si="529"/>
        <v>0</v>
      </c>
      <c r="FB221" s="277">
        <f t="shared" si="530"/>
        <v>0</v>
      </c>
      <c r="FC221" s="278" t="str">
        <f t="shared" si="531"/>
        <v>NO OFERTADO</v>
      </c>
      <c r="FD221" s="278"/>
      <c r="FE221" s="278" t="s">
        <v>743</v>
      </c>
      <c r="FF221" s="86">
        <v>0</v>
      </c>
      <c r="FG221" s="86"/>
      <c r="FH221" s="279">
        <v>0</v>
      </c>
      <c r="FI221" s="86">
        <v>0</v>
      </c>
      <c r="FJ221" s="277">
        <f t="shared" si="532"/>
        <v>0</v>
      </c>
      <c r="FK221" s="277">
        <f t="shared" si="559"/>
        <v>0</v>
      </c>
      <c r="FL221" s="278" t="str">
        <f t="shared" si="533"/>
        <v>NO OFERTADO</v>
      </c>
      <c r="FM221" s="278"/>
      <c r="FN221" s="278" t="s">
        <v>743</v>
      </c>
      <c r="FO221" s="86"/>
      <c r="FP221" s="86"/>
      <c r="FQ221" s="279"/>
      <c r="FR221" s="86">
        <f t="shared" si="560"/>
        <v>0</v>
      </c>
      <c r="FS221" s="277">
        <f t="shared" si="534"/>
        <v>0</v>
      </c>
      <c r="FT221" s="277">
        <f t="shared" si="535"/>
        <v>0</v>
      </c>
      <c r="FU221" s="278" t="str">
        <f t="shared" si="536"/>
        <v>NO OFERTADO</v>
      </c>
      <c r="FV221" s="278">
        <v>0</v>
      </c>
      <c r="FW221" s="278" t="s">
        <v>743</v>
      </c>
      <c r="FX221" s="86"/>
      <c r="FY221" s="86"/>
      <c r="FZ221" s="279"/>
      <c r="GA221" s="86"/>
      <c r="GB221" s="277">
        <f t="shared" si="537"/>
        <v>0</v>
      </c>
      <c r="GC221" s="277">
        <f t="shared" si="538"/>
        <v>0</v>
      </c>
      <c r="GD221" s="278" t="str">
        <f t="shared" si="539"/>
        <v>NO OFERTADO</v>
      </c>
      <c r="GE221" s="278"/>
      <c r="GF221" s="278" t="s">
        <v>743</v>
      </c>
      <c r="GG221" s="25"/>
    </row>
    <row r="222" spans="1:189" s="19" customFormat="1" ht="51" x14ac:dyDescent="0.2">
      <c r="A222" s="290">
        <v>213</v>
      </c>
      <c r="B222" s="78" t="s">
        <v>260</v>
      </c>
      <c r="C222" s="77" t="s">
        <v>592</v>
      </c>
      <c r="D222" s="123">
        <v>1</v>
      </c>
      <c r="E222" s="309" t="s">
        <v>32</v>
      </c>
      <c r="F222" s="315">
        <v>807992.82044599997</v>
      </c>
      <c r="G222" s="123">
        <v>1</v>
      </c>
      <c r="H222" s="86">
        <f t="shared" si="540"/>
        <v>807992.82044599997</v>
      </c>
      <c r="I222" s="86"/>
      <c r="J222" s="86"/>
      <c r="K222" s="279">
        <f t="shared" si="473"/>
        <v>0</v>
      </c>
      <c r="L222" s="86">
        <f t="shared" si="541"/>
        <v>0</v>
      </c>
      <c r="M222" s="277">
        <f t="shared" si="493"/>
        <v>0</v>
      </c>
      <c r="N222" s="277">
        <f t="shared" si="542"/>
        <v>0</v>
      </c>
      <c r="O222" s="278" t="str">
        <f t="shared" si="494"/>
        <v>NO OFERTADO</v>
      </c>
      <c r="P222" s="278"/>
      <c r="Q222" s="278" t="s">
        <v>743</v>
      </c>
      <c r="R222" s="278"/>
      <c r="S222" s="284"/>
      <c r="T222" s="279"/>
      <c r="U222" s="86"/>
      <c r="V222" s="277">
        <f t="shared" si="495"/>
        <v>0</v>
      </c>
      <c r="W222" s="277">
        <f t="shared" si="543"/>
        <v>0</v>
      </c>
      <c r="X222" s="278" t="str">
        <f t="shared" si="496"/>
        <v>NO OFERTADO</v>
      </c>
      <c r="Y222" s="278">
        <v>0</v>
      </c>
      <c r="Z222" s="314" t="s">
        <v>743</v>
      </c>
      <c r="AA222" s="311"/>
      <c r="AB222" s="86"/>
      <c r="AC222" s="276"/>
      <c r="AD222" s="86">
        <f t="shared" si="562"/>
        <v>0</v>
      </c>
      <c r="AE222" s="277">
        <f t="shared" si="564"/>
        <v>0</v>
      </c>
      <c r="AF222" s="277">
        <f t="shared" si="497"/>
        <v>0</v>
      </c>
      <c r="AG222" s="278" t="str">
        <f t="shared" si="498"/>
        <v>NO OFERTADO</v>
      </c>
      <c r="AH222" s="278"/>
      <c r="AI222" s="278" t="s">
        <v>743</v>
      </c>
      <c r="AJ222" s="86"/>
      <c r="AK222" s="86"/>
      <c r="AL222" s="279"/>
      <c r="AM222" s="86">
        <f t="shared" si="544"/>
        <v>0</v>
      </c>
      <c r="AN222" s="277">
        <f t="shared" si="499"/>
        <v>0</v>
      </c>
      <c r="AO222" s="277">
        <f t="shared" si="500"/>
        <v>0</v>
      </c>
      <c r="AP222" s="278" t="str">
        <f t="shared" si="501"/>
        <v>NO OFERTADO</v>
      </c>
      <c r="AQ222" s="278"/>
      <c r="AR222" s="278" t="s">
        <v>743</v>
      </c>
      <c r="AS222" s="86"/>
      <c r="AT222" s="86"/>
      <c r="AU222" s="276"/>
      <c r="AV222" s="86">
        <f t="shared" si="545"/>
        <v>0</v>
      </c>
      <c r="AW222" s="277">
        <f t="shared" si="502"/>
        <v>0</v>
      </c>
      <c r="AX222" s="277">
        <f t="shared" si="563"/>
        <v>0</v>
      </c>
      <c r="AY222" s="278" t="str">
        <f t="shared" si="503"/>
        <v>NO OFERTADO</v>
      </c>
      <c r="AZ222" s="278"/>
      <c r="BA222" s="278" t="s">
        <v>743</v>
      </c>
      <c r="BB222" s="86"/>
      <c r="BC222" s="86"/>
      <c r="BD222" s="279"/>
      <c r="BE222" s="86">
        <f t="shared" si="546"/>
        <v>0</v>
      </c>
      <c r="BF222" s="277">
        <f t="shared" si="504"/>
        <v>0</v>
      </c>
      <c r="BG222" s="277">
        <f t="shared" si="547"/>
        <v>0</v>
      </c>
      <c r="BH222" s="278" t="str">
        <f t="shared" si="505"/>
        <v>NO OFERTADO</v>
      </c>
      <c r="BI222" s="278">
        <v>0</v>
      </c>
      <c r="BJ222" s="278" t="s">
        <v>743</v>
      </c>
      <c r="BK222" s="86"/>
      <c r="BL222" s="86"/>
      <c r="BM222" s="276"/>
      <c r="BN222" s="280">
        <f t="shared" si="548"/>
        <v>0</v>
      </c>
      <c r="BO222" s="281">
        <f t="shared" si="506"/>
        <v>0</v>
      </c>
      <c r="BP222" s="281">
        <f t="shared" si="507"/>
        <v>0</v>
      </c>
      <c r="BQ222" s="278" t="str">
        <f t="shared" si="492"/>
        <v>NO OFERTADO</v>
      </c>
      <c r="BR222" s="278">
        <f>VLOOKUP(B222,'[1]ANEXO TECNICO'!$B$3:$P$334,15,0)</f>
        <v>0</v>
      </c>
      <c r="BS222" s="278" t="s">
        <v>743</v>
      </c>
      <c r="BT222" s="280"/>
      <c r="BU222" s="280"/>
      <c r="BV222" s="282"/>
      <c r="BW222" s="280"/>
      <c r="BX222" s="277">
        <v>0</v>
      </c>
      <c r="BY222" s="277">
        <f t="shared" si="508"/>
        <v>0</v>
      </c>
      <c r="BZ222" s="278" t="str">
        <f t="shared" si="509"/>
        <v>NO OFERTADO</v>
      </c>
      <c r="CA222" s="278"/>
      <c r="CB222" s="278" t="s">
        <v>743</v>
      </c>
      <c r="CC222" s="283"/>
      <c r="CD222" s="283"/>
      <c r="CE222" s="276"/>
      <c r="CF222" s="86">
        <f t="shared" si="549"/>
        <v>0</v>
      </c>
      <c r="CG222" s="277">
        <f t="shared" si="550"/>
        <v>0</v>
      </c>
      <c r="CH222" s="277">
        <f t="shared" si="510"/>
        <v>0</v>
      </c>
      <c r="CI222" s="278" t="str">
        <f t="shared" si="511"/>
        <v>NO OFERTADO</v>
      </c>
      <c r="CJ222" s="278"/>
      <c r="CK222" s="278" t="s">
        <v>743</v>
      </c>
      <c r="CL222" s="86"/>
      <c r="CM222" s="86"/>
      <c r="CN222" s="276"/>
      <c r="CO222" s="86">
        <f t="shared" si="551"/>
        <v>0</v>
      </c>
      <c r="CP222" s="277">
        <f t="shared" si="512"/>
        <v>0</v>
      </c>
      <c r="CQ222" s="277">
        <f t="shared" si="513"/>
        <v>0</v>
      </c>
      <c r="CR222" s="278" t="str">
        <f t="shared" si="514"/>
        <v>NO OFERTADO</v>
      </c>
      <c r="CS222" s="278"/>
      <c r="CT222" s="278" t="s">
        <v>743</v>
      </c>
      <c r="CU222" s="86"/>
      <c r="CV222" s="280"/>
      <c r="CW222" s="282"/>
      <c r="CX222" s="280">
        <f t="shared" si="552"/>
        <v>0</v>
      </c>
      <c r="CY222" s="281">
        <f t="shared" si="515"/>
        <v>0</v>
      </c>
      <c r="CZ222" s="281">
        <f t="shared" si="516"/>
        <v>0</v>
      </c>
      <c r="DA222" s="278" t="str">
        <f t="shared" si="517"/>
        <v>NO OFERTADO</v>
      </c>
      <c r="DB222" s="278"/>
      <c r="DC222" s="278" t="s">
        <v>743</v>
      </c>
      <c r="DD222" s="86"/>
      <c r="DE222" s="86"/>
      <c r="DF222" s="276"/>
      <c r="DG222" s="86">
        <f t="shared" si="553"/>
        <v>0</v>
      </c>
      <c r="DH222" s="277">
        <f t="shared" si="518"/>
        <v>0</v>
      </c>
      <c r="DI222" s="277">
        <f t="shared" si="554"/>
        <v>0</v>
      </c>
      <c r="DJ222" s="278" t="str">
        <f t="shared" si="555"/>
        <v>NO OFERTADO</v>
      </c>
      <c r="DK222" s="278"/>
      <c r="DL222" s="278" t="s">
        <v>743</v>
      </c>
      <c r="DM222" s="86"/>
      <c r="DN222" s="86"/>
      <c r="DO222" s="276"/>
      <c r="DP222" s="86">
        <v>0</v>
      </c>
      <c r="DQ222" s="277">
        <f t="shared" si="519"/>
        <v>0</v>
      </c>
      <c r="DR222" s="277">
        <f t="shared" si="520"/>
        <v>0</v>
      </c>
      <c r="DS222" s="278" t="str">
        <f t="shared" si="521"/>
        <v>NO OFERTADO</v>
      </c>
      <c r="DT222" s="278"/>
      <c r="DU222" s="278" t="s">
        <v>743</v>
      </c>
      <c r="DV222" s="86"/>
      <c r="DW222" s="86"/>
      <c r="DX222" s="279"/>
      <c r="DY222" s="86">
        <f t="shared" si="556"/>
        <v>0</v>
      </c>
      <c r="DZ222" s="277">
        <f t="shared" si="522"/>
        <v>0</v>
      </c>
      <c r="EA222" s="277">
        <f t="shared" si="557"/>
        <v>0</v>
      </c>
      <c r="EB222" s="278" t="str">
        <f t="shared" si="523"/>
        <v>NO OFERTADO</v>
      </c>
      <c r="EC222" s="278"/>
      <c r="ED222" s="278" t="s">
        <v>743</v>
      </c>
      <c r="EE222" s="86" t="s">
        <v>953</v>
      </c>
      <c r="EF222" s="86">
        <v>0</v>
      </c>
      <c r="EG222" s="279">
        <v>0</v>
      </c>
      <c r="EH222" s="86">
        <f t="shared" si="558"/>
        <v>0</v>
      </c>
      <c r="EI222" s="277">
        <f t="shared" si="524"/>
        <v>0</v>
      </c>
      <c r="EJ222" s="277">
        <f t="shared" si="561"/>
        <v>0</v>
      </c>
      <c r="EK222" s="278" t="str">
        <f t="shared" si="525"/>
        <v>NO OFERTADO</v>
      </c>
      <c r="EL222" s="278" t="s">
        <v>978</v>
      </c>
      <c r="EM222" s="278" t="s">
        <v>743</v>
      </c>
      <c r="EN222" s="86"/>
      <c r="EO222" s="86"/>
      <c r="EP222" s="276"/>
      <c r="EQ222" s="86">
        <v>0</v>
      </c>
      <c r="ER222" s="277">
        <f t="shared" si="526"/>
        <v>0</v>
      </c>
      <c r="ES222" s="277">
        <f t="shared" si="527"/>
        <v>0</v>
      </c>
      <c r="ET222" s="278" t="str">
        <f t="shared" si="528"/>
        <v>NO OFERTADO</v>
      </c>
      <c r="EU222" s="278"/>
      <c r="EV222" s="278" t="s">
        <v>743</v>
      </c>
      <c r="EW222" s="86">
        <v>0</v>
      </c>
      <c r="EX222" s="86">
        <v>0</v>
      </c>
      <c r="EY222" s="276">
        <v>0</v>
      </c>
      <c r="EZ222" s="86">
        <v>0</v>
      </c>
      <c r="FA222" s="277">
        <f t="shared" si="529"/>
        <v>0</v>
      </c>
      <c r="FB222" s="277">
        <f t="shared" si="530"/>
        <v>0</v>
      </c>
      <c r="FC222" s="278" t="str">
        <f t="shared" si="531"/>
        <v>NO OFERTADO</v>
      </c>
      <c r="FD222" s="278"/>
      <c r="FE222" s="278" t="s">
        <v>743</v>
      </c>
      <c r="FF222" s="86">
        <v>0</v>
      </c>
      <c r="FG222" s="86"/>
      <c r="FH222" s="279">
        <v>0</v>
      </c>
      <c r="FI222" s="86">
        <v>0</v>
      </c>
      <c r="FJ222" s="277">
        <f t="shared" si="532"/>
        <v>0</v>
      </c>
      <c r="FK222" s="277">
        <f t="shared" si="559"/>
        <v>0</v>
      </c>
      <c r="FL222" s="278" t="str">
        <f t="shared" si="533"/>
        <v>NO OFERTADO</v>
      </c>
      <c r="FM222" s="278"/>
      <c r="FN222" s="278" t="s">
        <v>743</v>
      </c>
      <c r="FO222" s="86"/>
      <c r="FP222" s="86"/>
      <c r="FQ222" s="279"/>
      <c r="FR222" s="86">
        <f t="shared" si="560"/>
        <v>0</v>
      </c>
      <c r="FS222" s="277">
        <f t="shared" si="534"/>
        <v>0</v>
      </c>
      <c r="FT222" s="277">
        <f t="shared" si="535"/>
        <v>0</v>
      </c>
      <c r="FU222" s="278" t="str">
        <f t="shared" si="536"/>
        <v>NO OFERTADO</v>
      </c>
      <c r="FV222" s="278">
        <v>0</v>
      </c>
      <c r="FW222" s="278" t="s">
        <v>743</v>
      </c>
      <c r="FX222" s="86"/>
      <c r="FY222" s="86"/>
      <c r="FZ222" s="279"/>
      <c r="GA222" s="86"/>
      <c r="GB222" s="277">
        <f t="shared" si="537"/>
        <v>0</v>
      </c>
      <c r="GC222" s="277">
        <f t="shared" si="538"/>
        <v>0</v>
      </c>
      <c r="GD222" s="278" t="str">
        <f t="shared" si="539"/>
        <v>NO OFERTADO</v>
      </c>
      <c r="GE222" s="278"/>
      <c r="GF222" s="278" t="s">
        <v>743</v>
      </c>
      <c r="GG222" s="25"/>
    </row>
    <row r="223" spans="1:189" s="19" customFormat="1" ht="63.75" x14ac:dyDescent="0.2">
      <c r="A223" s="290">
        <v>214</v>
      </c>
      <c r="B223" s="78" t="s">
        <v>261</v>
      </c>
      <c r="C223" s="77" t="s">
        <v>593</v>
      </c>
      <c r="D223" s="123">
        <v>1</v>
      </c>
      <c r="E223" s="309" t="s">
        <v>32</v>
      </c>
      <c r="F223" s="315">
        <v>34000</v>
      </c>
      <c r="G223" s="123">
        <v>60</v>
      </c>
      <c r="H223" s="86">
        <f t="shared" si="540"/>
        <v>2040000</v>
      </c>
      <c r="I223" s="86" t="s">
        <v>952</v>
      </c>
      <c r="J223" s="86">
        <v>112100</v>
      </c>
      <c r="K223" s="279">
        <v>0</v>
      </c>
      <c r="L223" s="86">
        <f t="shared" si="541"/>
        <v>112100</v>
      </c>
      <c r="M223" s="277">
        <f>+L223</f>
        <v>112100</v>
      </c>
      <c r="N223" s="277">
        <f t="shared" si="542"/>
        <v>6726000</v>
      </c>
      <c r="O223" s="278" t="str">
        <f t="shared" si="494"/>
        <v>NO CUMPLE</v>
      </c>
      <c r="P223" s="343" t="s">
        <v>829</v>
      </c>
      <c r="Q223" s="278" t="s">
        <v>743</v>
      </c>
      <c r="R223" s="278"/>
      <c r="S223" s="284"/>
      <c r="T223" s="279"/>
      <c r="U223" s="86"/>
      <c r="V223" s="277">
        <f t="shared" si="495"/>
        <v>0</v>
      </c>
      <c r="W223" s="277">
        <f t="shared" si="543"/>
        <v>0</v>
      </c>
      <c r="X223" s="278" t="str">
        <f t="shared" si="496"/>
        <v>NO OFERTADO</v>
      </c>
      <c r="Y223" s="278">
        <v>0</v>
      </c>
      <c r="Z223" s="314" t="s">
        <v>743</v>
      </c>
      <c r="AA223" s="311" t="s">
        <v>935</v>
      </c>
      <c r="AB223" s="86">
        <v>72694</v>
      </c>
      <c r="AC223" s="279">
        <v>0</v>
      </c>
      <c r="AD223" s="285">
        <f t="shared" si="562"/>
        <v>72694</v>
      </c>
      <c r="AE223" s="277">
        <f t="shared" si="564"/>
        <v>72694</v>
      </c>
      <c r="AF223" s="277">
        <f t="shared" si="497"/>
        <v>4361640</v>
      </c>
      <c r="AG223" s="278" t="str">
        <f t="shared" si="498"/>
        <v>NO CUMPLE</v>
      </c>
      <c r="AH223" s="278" t="s">
        <v>828</v>
      </c>
      <c r="AI223" s="278" t="s">
        <v>743</v>
      </c>
      <c r="AJ223" s="86"/>
      <c r="AK223" s="86"/>
      <c r="AL223" s="279"/>
      <c r="AM223" s="86">
        <f t="shared" si="544"/>
        <v>0</v>
      </c>
      <c r="AN223" s="277">
        <f t="shared" si="499"/>
        <v>0</v>
      </c>
      <c r="AO223" s="277">
        <f t="shared" si="500"/>
        <v>0</v>
      </c>
      <c r="AP223" s="278" t="str">
        <f t="shared" si="501"/>
        <v>NO OFERTADO</v>
      </c>
      <c r="AQ223" s="278"/>
      <c r="AR223" s="278" t="s">
        <v>743</v>
      </c>
      <c r="AS223" s="86"/>
      <c r="AT223" s="86"/>
      <c r="AU223" s="276"/>
      <c r="AV223" s="86">
        <f t="shared" si="545"/>
        <v>0</v>
      </c>
      <c r="AW223" s="277">
        <f t="shared" si="502"/>
        <v>0</v>
      </c>
      <c r="AX223" s="277">
        <f t="shared" si="563"/>
        <v>0</v>
      </c>
      <c r="AY223" s="278" t="str">
        <f t="shared" si="503"/>
        <v>NO OFERTADO</v>
      </c>
      <c r="AZ223" s="278"/>
      <c r="BA223" s="278" t="s">
        <v>743</v>
      </c>
      <c r="BB223" s="86"/>
      <c r="BC223" s="86"/>
      <c r="BD223" s="279"/>
      <c r="BE223" s="86">
        <f t="shared" si="546"/>
        <v>0</v>
      </c>
      <c r="BF223" s="277">
        <f t="shared" si="504"/>
        <v>0</v>
      </c>
      <c r="BG223" s="277">
        <f t="shared" si="547"/>
        <v>0</v>
      </c>
      <c r="BH223" s="278" t="str">
        <f t="shared" si="505"/>
        <v>NO OFERTADO</v>
      </c>
      <c r="BI223" s="278">
        <v>0</v>
      </c>
      <c r="BJ223" s="278" t="s">
        <v>743</v>
      </c>
      <c r="BK223" s="86"/>
      <c r="BL223" s="86"/>
      <c r="BM223" s="276"/>
      <c r="BN223" s="280">
        <f t="shared" si="548"/>
        <v>0</v>
      </c>
      <c r="BO223" s="281">
        <f t="shared" si="506"/>
        <v>0</v>
      </c>
      <c r="BP223" s="281">
        <f t="shared" si="507"/>
        <v>0</v>
      </c>
      <c r="BQ223" s="278" t="str">
        <f t="shared" si="492"/>
        <v>NO OFERTADO</v>
      </c>
      <c r="BR223" s="278">
        <f>VLOOKUP(B223,'[1]ANEXO TECNICO'!$B$3:$P$334,15,0)</f>
        <v>0</v>
      </c>
      <c r="BS223" s="278" t="s">
        <v>743</v>
      </c>
      <c r="BT223" s="280"/>
      <c r="BU223" s="280"/>
      <c r="BV223" s="282"/>
      <c r="BW223" s="280"/>
      <c r="BX223" s="277">
        <v>0</v>
      </c>
      <c r="BY223" s="277">
        <f t="shared" si="508"/>
        <v>0</v>
      </c>
      <c r="BZ223" s="278" t="str">
        <f t="shared" si="509"/>
        <v>NO OFERTADO</v>
      </c>
      <c r="CA223" s="278"/>
      <c r="CB223" s="278" t="s">
        <v>743</v>
      </c>
      <c r="CC223" s="283"/>
      <c r="CD223" s="283"/>
      <c r="CE223" s="276"/>
      <c r="CF223" s="86">
        <f t="shared" si="549"/>
        <v>0</v>
      </c>
      <c r="CG223" s="277">
        <f t="shared" si="550"/>
        <v>0</v>
      </c>
      <c r="CH223" s="277">
        <f t="shared" si="510"/>
        <v>0</v>
      </c>
      <c r="CI223" s="278" t="str">
        <f t="shared" si="511"/>
        <v>NO OFERTADO</v>
      </c>
      <c r="CJ223" s="278"/>
      <c r="CK223" s="278" t="s">
        <v>743</v>
      </c>
      <c r="CL223" s="86"/>
      <c r="CM223" s="86"/>
      <c r="CN223" s="276"/>
      <c r="CO223" s="86">
        <f t="shared" si="551"/>
        <v>0</v>
      </c>
      <c r="CP223" s="277">
        <f t="shared" si="512"/>
        <v>0</v>
      </c>
      <c r="CQ223" s="277">
        <f t="shared" si="513"/>
        <v>0</v>
      </c>
      <c r="CR223" s="278" t="str">
        <f t="shared" si="514"/>
        <v>NO OFERTADO</v>
      </c>
      <c r="CS223" s="278"/>
      <c r="CT223" s="278" t="s">
        <v>743</v>
      </c>
      <c r="CU223" s="86"/>
      <c r="CV223" s="280"/>
      <c r="CW223" s="282"/>
      <c r="CX223" s="280">
        <f t="shared" si="552"/>
        <v>0</v>
      </c>
      <c r="CY223" s="281">
        <f t="shared" si="515"/>
        <v>0</v>
      </c>
      <c r="CZ223" s="281">
        <f t="shared" si="516"/>
        <v>0</v>
      </c>
      <c r="DA223" s="278" t="str">
        <f t="shared" si="517"/>
        <v>NO OFERTADO</v>
      </c>
      <c r="DB223" s="278"/>
      <c r="DC223" s="278" t="s">
        <v>743</v>
      </c>
      <c r="DD223" s="86" t="s">
        <v>1044</v>
      </c>
      <c r="DE223" s="86">
        <v>33501</v>
      </c>
      <c r="DF223" s="276">
        <v>0</v>
      </c>
      <c r="DG223" s="86">
        <f t="shared" si="553"/>
        <v>33501</v>
      </c>
      <c r="DH223" s="277">
        <f t="shared" si="518"/>
        <v>33501</v>
      </c>
      <c r="DI223" s="277">
        <f t="shared" si="554"/>
        <v>2010060</v>
      </c>
      <c r="DJ223" s="278" t="str">
        <f t="shared" si="555"/>
        <v>CUMPLE</v>
      </c>
      <c r="DK223" s="278" t="s">
        <v>828</v>
      </c>
      <c r="DL223" s="278" t="s">
        <v>822</v>
      </c>
      <c r="DM223" s="86"/>
      <c r="DN223" s="86"/>
      <c r="DO223" s="276"/>
      <c r="DP223" s="86">
        <v>0</v>
      </c>
      <c r="DQ223" s="277">
        <f t="shared" si="519"/>
        <v>0</v>
      </c>
      <c r="DR223" s="277">
        <f t="shared" si="520"/>
        <v>0</v>
      </c>
      <c r="DS223" s="278" t="str">
        <f t="shared" si="521"/>
        <v>NO OFERTADO</v>
      </c>
      <c r="DT223" s="278"/>
      <c r="DU223" s="278" t="s">
        <v>743</v>
      </c>
      <c r="DV223" s="86"/>
      <c r="DW223" s="86"/>
      <c r="DX223" s="279"/>
      <c r="DY223" s="86">
        <f t="shared" si="556"/>
        <v>0</v>
      </c>
      <c r="DZ223" s="277">
        <f t="shared" si="522"/>
        <v>0</v>
      </c>
      <c r="EA223" s="277">
        <f t="shared" si="557"/>
        <v>0</v>
      </c>
      <c r="EB223" s="278" t="str">
        <f t="shared" si="523"/>
        <v>NO OFERTADO</v>
      </c>
      <c r="EC223" s="278"/>
      <c r="ED223" s="278" t="s">
        <v>743</v>
      </c>
      <c r="EE223" s="86" t="s">
        <v>968</v>
      </c>
      <c r="EF223" s="86">
        <v>84680</v>
      </c>
      <c r="EG223" s="279">
        <v>0</v>
      </c>
      <c r="EH223" s="86">
        <f t="shared" si="558"/>
        <v>84680</v>
      </c>
      <c r="EI223" s="277">
        <f t="shared" si="524"/>
        <v>84680</v>
      </c>
      <c r="EJ223" s="277">
        <f t="shared" si="561"/>
        <v>5080800</v>
      </c>
      <c r="EK223" s="278" t="str">
        <f t="shared" si="525"/>
        <v>NO CUMPLE</v>
      </c>
      <c r="EL223" s="278" t="s">
        <v>828</v>
      </c>
      <c r="EM223" s="278" t="s">
        <v>743</v>
      </c>
      <c r="EN223" s="86"/>
      <c r="EO223" s="86"/>
      <c r="EP223" s="276"/>
      <c r="EQ223" s="86">
        <v>0</v>
      </c>
      <c r="ER223" s="277">
        <f t="shared" si="526"/>
        <v>0</v>
      </c>
      <c r="ES223" s="277">
        <f t="shared" si="527"/>
        <v>0</v>
      </c>
      <c r="ET223" s="278" t="str">
        <f t="shared" si="528"/>
        <v>NO OFERTADO</v>
      </c>
      <c r="EU223" s="278"/>
      <c r="EV223" s="278" t="s">
        <v>743</v>
      </c>
      <c r="EW223" s="86">
        <v>0</v>
      </c>
      <c r="EX223" s="86">
        <v>0</v>
      </c>
      <c r="EY223" s="276">
        <v>0</v>
      </c>
      <c r="EZ223" s="86">
        <v>0</v>
      </c>
      <c r="FA223" s="277">
        <f t="shared" si="529"/>
        <v>0</v>
      </c>
      <c r="FB223" s="277">
        <f t="shared" si="530"/>
        <v>0</v>
      </c>
      <c r="FC223" s="278" t="str">
        <f t="shared" si="531"/>
        <v>NO OFERTADO</v>
      </c>
      <c r="FD223" s="278"/>
      <c r="FE223" s="278" t="s">
        <v>743</v>
      </c>
      <c r="FF223" s="86">
        <v>0</v>
      </c>
      <c r="FG223" s="86"/>
      <c r="FH223" s="279">
        <v>0</v>
      </c>
      <c r="FI223" s="86">
        <v>0</v>
      </c>
      <c r="FJ223" s="277">
        <f t="shared" si="532"/>
        <v>0</v>
      </c>
      <c r="FK223" s="277">
        <f t="shared" si="559"/>
        <v>0</v>
      </c>
      <c r="FL223" s="278" t="str">
        <f t="shared" si="533"/>
        <v>NO OFERTADO</v>
      </c>
      <c r="FM223" s="278"/>
      <c r="FN223" s="278" t="s">
        <v>743</v>
      </c>
      <c r="FO223" s="86"/>
      <c r="FP223" s="86"/>
      <c r="FQ223" s="279"/>
      <c r="FR223" s="86">
        <f t="shared" si="560"/>
        <v>0</v>
      </c>
      <c r="FS223" s="277">
        <f t="shared" si="534"/>
        <v>0</v>
      </c>
      <c r="FT223" s="277">
        <f t="shared" si="535"/>
        <v>0</v>
      </c>
      <c r="FU223" s="278" t="str">
        <f t="shared" si="536"/>
        <v>NO OFERTADO</v>
      </c>
      <c r="FV223" s="278">
        <v>0</v>
      </c>
      <c r="FW223" s="278" t="s">
        <v>743</v>
      </c>
      <c r="FX223" s="86"/>
      <c r="FY223" s="86"/>
      <c r="FZ223" s="279"/>
      <c r="GA223" s="86"/>
      <c r="GB223" s="277">
        <f t="shared" si="537"/>
        <v>0</v>
      </c>
      <c r="GC223" s="277">
        <f t="shared" si="538"/>
        <v>0</v>
      </c>
      <c r="GD223" s="278" t="str">
        <f t="shared" si="539"/>
        <v>NO OFERTADO</v>
      </c>
      <c r="GE223" s="278"/>
      <c r="GF223" s="278" t="s">
        <v>743</v>
      </c>
      <c r="GG223" s="25"/>
    </row>
    <row r="224" spans="1:189" s="19" customFormat="1" x14ac:dyDescent="0.2">
      <c r="A224" s="290">
        <v>215</v>
      </c>
      <c r="B224" s="78" t="s">
        <v>262</v>
      </c>
      <c r="C224" s="77" t="s">
        <v>594</v>
      </c>
      <c r="D224" s="123">
        <v>1</v>
      </c>
      <c r="E224" s="309" t="s">
        <v>32</v>
      </c>
      <c r="F224" s="315">
        <v>7749</v>
      </c>
      <c r="G224" s="123">
        <v>18</v>
      </c>
      <c r="H224" s="86">
        <f t="shared" si="540"/>
        <v>139482</v>
      </c>
      <c r="I224" s="86"/>
      <c r="J224" s="86"/>
      <c r="K224" s="279">
        <f t="shared" si="473"/>
        <v>0</v>
      </c>
      <c r="L224" s="86">
        <f t="shared" si="541"/>
        <v>0</v>
      </c>
      <c r="M224" s="277">
        <f t="shared" si="493"/>
        <v>0</v>
      </c>
      <c r="N224" s="277">
        <f t="shared" si="542"/>
        <v>0</v>
      </c>
      <c r="O224" s="278" t="str">
        <f t="shared" si="494"/>
        <v>NO OFERTADO</v>
      </c>
      <c r="P224" s="278"/>
      <c r="Q224" s="278" t="s">
        <v>743</v>
      </c>
      <c r="R224" s="278"/>
      <c r="S224" s="284"/>
      <c r="T224" s="279"/>
      <c r="U224" s="86"/>
      <c r="V224" s="277">
        <f t="shared" si="495"/>
        <v>0</v>
      </c>
      <c r="W224" s="277">
        <f t="shared" si="543"/>
        <v>0</v>
      </c>
      <c r="X224" s="278" t="str">
        <f t="shared" si="496"/>
        <v>NO OFERTADO</v>
      </c>
      <c r="Y224" s="278">
        <v>0</v>
      </c>
      <c r="Z224" s="314" t="s">
        <v>743</v>
      </c>
      <c r="AA224" s="311" t="s">
        <v>935</v>
      </c>
      <c r="AB224" s="86">
        <v>13090</v>
      </c>
      <c r="AC224" s="279">
        <v>0</v>
      </c>
      <c r="AD224" s="285">
        <f t="shared" si="562"/>
        <v>13090</v>
      </c>
      <c r="AE224" s="277">
        <f t="shared" si="564"/>
        <v>13090</v>
      </c>
      <c r="AF224" s="277">
        <f t="shared" si="497"/>
        <v>235620</v>
      </c>
      <c r="AG224" s="278" t="str">
        <f t="shared" si="498"/>
        <v>NO CUMPLE</v>
      </c>
      <c r="AH224" s="278" t="s">
        <v>828</v>
      </c>
      <c r="AI224" s="278" t="s">
        <v>743</v>
      </c>
      <c r="AJ224" s="86"/>
      <c r="AK224" s="86"/>
      <c r="AL224" s="279"/>
      <c r="AM224" s="86">
        <f t="shared" si="544"/>
        <v>0</v>
      </c>
      <c r="AN224" s="277">
        <f t="shared" si="499"/>
        <v>0</v>
      </c>
      <c r="AO224" s="277">
        <f t="shared" si="500"/>
        <v>0</v>
      </c>
      <c r="AP224" s="278" t="str">
        <f t="shared" si="501"/>
        <v>NO OFERTADO</v>
      </c>
      <c r="AQ224" s="278"/>
      <c r="AR224" s="278" t="s">
        <v>743</v>
      </c>
      <c r="AS224" s="86"/>
      <c r="AT224" s="86"/>
      <c r="AU224" s="276"/>
      <c r="AV224" s="86">
        <f t="shared" si="545"/>
        <v>0</v>
      </c>
      <c r="AW224" s="277">
        <f t="shared" si="502"/>
        <v>0</v>
      </c>
      <c r="AX224" s="277">
        <f t="shared" si="563"/>
        <v>0</v>
      </c>
      <c r="AY224" s="278" t="str">
        <f t="shared" si="503"/>
        <v>NO OFERTADO</v>
      </c>
      <c r="AZ224" s="278"/>
      <c r="BA224" s="278" t="s">
        <v>743</v>
      </c>
      <c r="BB224" s="86"/>
      <c r="BC224" s="86"/>
      <c r="BD224" s="279"/>
      <c r="BE224" s="86">
        <f t="shared" si="546"/>
        <v>0</v>
      </c>
      <c r="BF224" s="277">
        <f t="shared" si="504"/>
        <v>0</v>
      </c>
      <c r="BG224" s="277">
        <f t="shared" si="547"/>
        <v>0</v>
      </c>
      <c r="BH224" s="278" t="str">
        <f t="shared" si="505"/>
        <v>NO OFERTADO</v>
      </c>
      <c r="BI224" s="278">
        <v>0</v>
      </c>
      <c r="BJ224" s="278" t="s">
        <v>743</v>
      </c>
      <c r="BK224" s="86"/>
      <c r="BL224" s="86"/>
      <c r="BM224" s="276"/>
      <c r="BN224" s="280">
        <f t="shared" si="548"/>
        <v>0</v>
      </c>
      <c r="BO224" s="281">
        <f t="shared" si="506"/>
        <v>0</v>
      </c>
      <c r="BP224" s="281">
        <f t="shared" si="507"/>
        <v>0</v>
      </c>
      <c r="BQ224" s="278" t="str">
        <f t="shared" si="492"/>
        <v>NO OFERTADO</v>
      </c>
      <c r="BR224" s="278">
        <f>VLOOKUP(B224,'[1]ANEXO TECNICO'!$B$3:$P$334,15,0)</f>
        <v>0</v>
      </c>
      <c r="BS224" s="278" t="s">
        <v>743</v>
      </c>
      <c r="BT224" s="280" t="s">
        <v>769</v>
      </c>
      <c r="BU224" s="280">
        <v>7654.5000000000009</v>
      </c>
      <c r="BV224" s="282">
        <v>0</v>
      </c>
      <c r="BW224" s="289">
        <f>+BU224+BV224</f>
        <v>7654.5000000000009</v>
      </c>
      <c r="BX224" s="277">
        <f>+BW224*D224</f>
        <v>7654.5000000000009</v>
      </c>
      <c r="BY224" s="277">
        <f t="shared" si="508"/>
        <v>137781.00000000003</v>
      </c>
      <c r="BZ224" s="278" t="str">
        <f t="shared" si="509"/>
        <v>CUMPLE</v>
      </c>
      <c r="CA224" s="278" t="s">
        <v>829</v>
      </c>
      <c r="CB224" s="278" t="s">
        <v>743</v>
      </c>
      <c r="CC224" s="283"/>
      <c r="CD224" s="283"/>
      <c r="CE224" s="276"/>
      <c r="CF224" s="86">
        <f t="shared" si="549"/>
        <v>0</v>
      </c>
      <c r="CG224" s="277">
        <f t="shared" si="550"/>
        <v>0</v>
      </c>
      <c r="CH224" s="277">
        <f t="shared" si="510"/>
        <v>0</v>
      </c>
      <c r="CI224" s="278" t="str">
        <f t="shared" si="511"/>
        <v>NO OFERTADO</v>
      </c>
      <c r="CJ224" s="278"/>
      <c r="CK224" s="278" t="s">
        <v>743</v>
      </c>
      <c r="CL224" s="86"/>
      <c r="CM224" s="86"/>
      <c r="CN224" s="276"/>
      <c r="CO224" s="86">
        <f t="shared" si="551"/>
        <v>0</v>
      </c>
      <c r="CP224" s="277">
        <f t="shared" si="512"/>
        <v>0</v>
      </c>
      <c r="CQ224" s="277">
        <f t="shared" si="513"/>
        <v>0</v>
      </c>
      <c r="CR224" s="278" t="str">
        <f t="shared" si="514"/>
        <v>NO OFERTADO</v>
      </c>
      <c r="CS224" s="278"/>
      <c r="CT224" s="278" t="s">
        <v>743</v>
      </c>
      <c r="CU224" s="86" t="s">
        <v>44</v>
      </c>
      <c r="CV224" s="280">
        <v>7740</v>
      </c>
      <c r="CW224" s="288"/>
      <c r="CX224" s="280">
        <f t="shared" si="552"/>
        <v>7740</v>
      </c>
      <c r="CY224" s="281">
        <f t="shared" si="515"/>
        <v>7740</v>
      </c>
      <c r="CZ224" s="281">
        <f t="shared" si="516"/>
        <v>139320</v>
      </c>
      <c r="DA224" s="278" t="str">
        <f t="shared" si="517"/>
        <v>CUMPLE</v>
      </c>
      <c r="DB224" s="278" t="s">
        <v>828</v>
      </c>
      <c r="DC224" s="278" t="s">
        <v>822</v>
      </c>
      <c r="DD224" s="86"/>
      <c r="DE224" s="86"/>
      <c r="DF224" s="276"/>
      <c r="DG224" s="86">
        <f t="shared" si="553"/>
        <v>0</v>
      </c>
      <c r="DH224" s="277">
        <f t="shared" si="518"/>
        <v>0</v>
      </c>
      <c r="DI224" s="277">
        <f t="shared" si="554"/>
        <v>0</v>
      </c>
      <c r="DJ224" s="278" t="str">
        <f t="shared" si="555"/>
        <v>NO OFERTADO</v>
      </c>
      <c r="DK224" s="278"/>
      <c r="DL224" s="278" t="s">
        <v>743</v>
      </c>
      <c r="DM224" s="86"/>
      <c r="DN224" s="86"/>
      <c r="DO224" s="276"/>
      <c r="DP224" s="86">
        <v>0</v>
      </c>
      <c r="DQ224" s="277">
        <f t="shared" si="519"/>
        <v>0</v>
      </c>
      <c r="DR224" s="277">
        <f t="shared" si="520"/>
        <v>0</v>
      </c>
      <c r="DS224" s="278" t="str">
        <f t="shared" si="521"/>
        <v>NO OFERTADO</v>
      </c>
      <c r="DT224" s="278"/>
      <c r="DU224" s="278" t="s">
        <v>743</v>
      </c>
      <c r="DV224" s="86"/>
      <c r="DW224" s="86"/>
      <c r="DX224" s="279"/>
      <c r="DY224" s="86">
        <f t="shared" si="556"/>
        <v>0</v>
      </c>
      <c r="DZ224" s="277">
        <f t="shared" si="522"/>
        <v>0</v>
      </c>
      <c r="EA224" s="277">
        <f t="shared" si="557"/>
        <v>0</v>
      </c>
      <c r="EB224" s="278" t="str">
        <f t="shared" si="523"/>
        <v>NO OFERTADO</v>
      </c>
      <c r="EC224" s="278"/>
      <c r="ED224" s="278" t="s">
        <v>743</v>
      </c>
      <c r="EE224" s="86" t="s">
        <v>960</v>
      </c>
      <c r="EF224" s="86">
        <v>10648</v>
      </c>
      <c r="EG224" s="279">
        <v>0</v>
      </c>
      <c r="EH224" s="86">
        <f t="shared" si="558"/>
        <v>10648</v>
      </c>
      <c r="EI224" s="277">
        <f t="shared" si="524"/>
        <v>10648</v>
      </c>
      <c r="EJ224" s="277">
        <f t="shared" si="561"/>
        <v>191664</v>
      </c>
      <c r="EK224" s="278" t="str">
        <f t="shared" si="525"/>
        <v>NO CUMPLE</v>
      </c>
      <c r="EL224" s="278" t="s">
        <v>829</v>
      </c>
      <c r="EM224" s="278" t="s">
        <v>743</v>
      </c>
      <c r="EN224" s="86"/>
      <c r="EO224" s="86"/>
      <c r="EP224" s="276"/>
      <c r="EQ224" s="86">
        <v>0</v>
      </c>
      <c r="ER224" s="277">
        <f t="shared" si="526"/>
        <v>0</v>
      </c>
      <c r="ES224" s="277">
        <f t="shared" si="527"/>
        <v>0</v>
      </c>
      <c r="ET224" s="278" t="str">
        <f t="shared" si="528"/>
        <v>NO OFERTADO</v>
      </c>
      <c r="EU224" s="278"/>
      <c r="EV224" s="278" t="s">
        <v>743</v>
      </c>
      <c r="EW224" s="86">
        <v>0</v>
      </c>
      <c r="EX224" s="86">
        <v>0</v>
      </c>
      <c r="EY224" s="276">
        <v>0</v>
      </c>
      <c r="EZ224" s="86">
        <v>0</v>
      </c>
      <c r="FA224" s="277">
        <f t="shared" si="529"/>
        <v>0</v>
      </c>
      <c r="FB224" s="277">
        <f t="shared" si="530"/>
        <v>0</v>
      </c>
      <c r="FC224" s="278" t="str">
        <f t="shared" si="531"/>
        <v>NO OFERTADO</v>
      </c>
      <c r="FD224" s="278"/>
      <c r="FE224" s="278" t="s">
        <v>743</v>
      </c>
      <c r="FF224" s="86">
        <v>0</v>
      </c>
      <c r="FG224" s="86"/>
      <c r="FH224" s="279">
        <v>0</v>
      </c>
      <c r="FI224" s="86">
        <v>0</v>
      </c>
      <c r="FJ224" s="277">
        <f t="shared" si="532"/>
        <v>0</v>
      </c>
      <c r="FK224" s="277">
        <f t="shared" si="559"/>
        <v>0</v>
      </c>
      <c r="FL224" s="278" t="str">
        <f t="shared" si="533"/>
        <v>NO OFERTADO</v>
      </c>
      <c r="FM224" s="278"/>
      <c r="FN224" s="278" t="s">
        <v>743</v>
      </c>
      <c r="FO224" s="86"/>
      <c r="FP224" s="86"/>
      <c r="FQ224" s="279"/>
      <c r="FR224" s="86">
        <f t="shared" si="560"/>
        <v>0</v>
      </c>
      <c r="FS224" s="277">
        <f t="shared" si="534"/>
        <v>0</v>
      </c>
      <c r="FT224" s="277">
        <f t="shared" si="535"/>
        <v>0</v>
      </c>
      <c r="FU224" s="278" t="str">
        <f t="shared" si="536"/>
        <v>NO OFERTADO</v>
      </c>
      <c r="FV224" s="278">
        <v>0</v>
      </c>
      <c r="FW224" s="278" t="s">
        <v>743</v>
      </c>
      <c r="FX224" s="86" t="s">
        <v>808</v>
      </c>
      <c r="FY224" s="86">
        <v>8654</v>
      </c>
      <c r="FZ224" s="279">
        <v>0</v>
      </c>
      <c r="GA224" s="86">
        <v>8654</v>
      </c>
      <c r="GB224" s="277">
        <f t="shared" si="537"/>
        <v>8654</v>
      </c>
      <c r="GC224" s="277">
        <f t="shared" si="538"/>
        <v>155772</v>
      </c>
      <c r="GD224" s="278" t="str">
        <f t="shared" si="539"/>
        <v>CUMPLE</v>
      </c>
      <c r="GE224" s="278" t="s">
        <v>828</v>
      </c>
      <c r="GF224" s="278" t="s">
        <v>822</v>
      </c>
      <c r="GG224" s="25"/>
    </row>
    <row r="225" spans="1:189" s="19" customFormat="1" x14ac:dyDescent="0.2">
      <c r="A225" s="275">
        <v>216</v>
      </c>
      <c r="B225" s="78" t="s">
        <v>263</v>
      </c>
      <c r="C225" s="77" t="s">
        <v>595</v>
      </c>
      <c r="D225" s="123">
        <v>1</v>
      </c>
      <c r="E225" s="309" t="s">
        <v>32</v>
      </c>
      <c r="F225" s="315">
        <v>3062980</v>
      </c>
      <c r="G225" s="123">
        <v>1</v>
      </c>
      <c r="H225" s="86">
        <f t="shared" si="540"/>
        <v>3062980</v>
      </c>
      <c r="I225" s="86"/>
      <c r="J225" s="86"/>
      <c r="K225" s="279">
        <f t="shared" si="473"/>
        <v>0</v>
      </c>
      <c r="L225" s="86">
        <f t="shared" si="541"/>
        <v>0</v>
      </c>
      <c r="M225" s="277">
        <f t="shared" si="493"/>
        <v>0</v>
      </c>
      <c r="N225" s="277">
        <f t="shared" si="542"/>
        <v>0</v>
      </c>
      <c r="O225" s="278" t="str">
        <f t="shared" si="494"/>
        <v>NO OFERTADO</v>
      </c>
      <c r="P225" s="278"/>
      <c r="Q225" s="278" t="s">
        <v>743</v>
      </c>
      <c r="R225" s="278"/>
      <c r="S225" s="284"/>
      <c r="T225" s="279"/>
      <c r="U225" s="86"/>
      <c r="V225" s="277">
        <f t="shared" si="495"/>
        <v>0</v>
      </c>
      <c r="W225" s="277">
        <f t="shared" si="543"/>
        <v>0</v>
      </c>
      <c r="X225" s="278" t="str">
        <f t="shared" si="496"/>
        <v>NO OFERTADO</v>
      </c>
      <c r="Y225" s="278">
        <v>0</v>
      </c>
      <c r="Z225" s="314" t="s">
        <v>743</v>
      </c>
      <c r="AA225" s="311"/>
      <c r="AB225" s="86"/>
      <c r="AC225" s="276"/>
      <c r="AD225" s="86">
        <f t="shared" si="562"/>
        <v>0</v>
      </c>
      <c r="AE225" s="277">
        <f t="shared" si="564"/>
        <v>0</v>
      </c>
      <c r="AF225" s="277">
        <f t="shared" si="497"/>
        <v>0</v>
      </c>
      <c r="AG225" s="278" t="str">
        <f t="shared" si="498"/>
        <v>NO OFERTADO</v>
      </c>
      <c r="AH225" s="278"/>
      <c r="AI225" s="278" t="s">
        <v>743</v>
      </c>
      <c r="AJ225" s="86"/>
      <c r="AK225" s="86"/>
      <c r="AL225" s="279"/>
      <c r="AM225" s="86">
        <f t="shared" si="544"/>
        <v>0</v>
      </c>
      <c r="AN225" s="277">
        <f t="shared" si="499"/>
        <v>0</v>
      </c>
      <c r="AO225" s="277">
        <f t="shared" si="500"/>
        <v>0</v>
      </c>
      <c r="AP225" s="278" t="str">
        <f t="shared" si="501"/>
        <v>NO OFERTADO</v>
      </c>
      <c r="AQ225" s="278"/>
      <c r="AR225" s="278" t="s">
        <v>743</v>
      </c>
      <c r="AS225" s="86"/>
      <c r="AT225" s="86"/>
      <c r="AU225" s="276"/>
      <c r="AV225" s="86">
        <f t="shared" si="545"/>
        <v>0</v>
      </c>
      <c r="AW225" s="277">
        <f t="shared" si="502"/>
        <v>0</v>
      </c>
      <c r="AX225" s="277">
        <f t="shared" si="563"/>
        <v>0</v>
      </c>
      <c r="AY225" s="278" t="str">
        <f t="shared" si="503"/>
        <v>NO OFERTADO</v>
      </c>
      <c r="AZ225" s="278"/>
      <c r="BA225" s="278" t="s">
        <v>743</v>
      </c>
      <c r="BB225" s="86"/>
      <c r="BC225" s="86"/>
      <c r="BD225" s="279"/>
      <c r="BE225" s="86">
        <f t="shared" si="546"/>
        <v>0</v>
      </c>
      <c r="BF225" s="277">
        <f t="shared" si="504"/>
        <v>0</v>
      </c>
      <c r="BG225" s="277">
        <f t="shared" si="547"/>
        <v>0</v>
      </c>
      <c r="BH225" s="278" t="str">
        <f t="shared" si="505"/>
        <v>NO OFERTADO</v>
      </c>
      <c r="BI225" s="278">
        <v>0</v>
      </c>
      <c r="BJ225" s="278" t="s">
        <v>743</v>
      </c>
      <c r="BK225" s="86"/>
      <c r="BL225" s="86"/>
      <c r="BM225" s="276"/>
      <c r="BN225" s="280">
        <f t="shared" si="548"/>
        <v>0</v>
      </c>
      <c r="BO225" s="281">
        <f t="shared" si="506"/>
        <v>0</v>
      </c>
      <c r="BP225" s="281">
        <f t="shared" si="507"/>
        <v>0</v>
      </c>
      <c r="BQ225" s="278" t="str">
        <f t="shared" si="492"/>
        <v>NO OFERTADO</v>
      </c>
      <c r="BR225" s="278">
        <f>VLOOKUP(B225,'[1]ANEXO TECNICO'!$B$3:$P$334,15,0)</f>
        <v>0</v>
      </c>
      <c r="BS225" s="278" t="s">
        <v>743</v>
      </c>
      <c r="BT225" s="280"/>
      <c r="BU225" s="280"/>
      <c r="BV225" s="282"/>
      <c r="BW225" s="280"/>
      <c r="BX225" s="277">
        <v>0</v>
      </c>
      <c r="BY225" s="277">
        <f t="shared" si="508"/>
        <v>0</v>
      </c>
      <c r="BZ225" s="278" t="str">
        <f t="shared" si="509"/>
        <v>NO OFERTADO</v>
      </c>
      <c r="CA225" s="278"/>
      <c r="CB225" s="278" t="s">
        <v>743</v>
      </c>
      <c r="CC225" s="283"/>
      <c r="CD225" s="283"/>
      <c r="CE225" s="276"/>
      <c r="CF225" s="86">
        <f t="shared" si="549"/>
        <v>0</v>
      </c>
      <c r="CG225" s="277">
        <f t="shared" si="550"/>
        <v>0</v>
      </c>
      <c r="CH225" s="277">
        <f t="shared" si="510"/>
        <v>0</v>
      </c>
      <c r="CI225" s="278" t="str">
        <f t="shared" si="511"/>
        <v>NO OFERTADO</v>
      </c>
      <c r="CJ225" s="278"/>
      <c r="CK225" s="278" t="s">
        <v>743</v>
      </c>
      <c r="CL225" s="86"/>
      <c r="CM225" s="86"/>
      <c r="CN225" s="276"/>
      <c r="CO225" s="86">
        <f t="shared" si="551"/>
        <v>0</v>
      </c>
      <c r="CP225" s="277">
        <f t="shared" si="512"/>
        <v>0</v>
      </c>
      <c r="CQ225" s="277">
        <f t="shared" si="513"/>
        <v>0</v>
      </c>
      <c r="CR225" s="278" t="str">
        <f t="shared" si="514"/>
        <v>NO OFERTADO</v>
      </c>
      <c r="CS225" s="278"/>
      <c r="CT225" s="278" t="s">
        <v>743</v>
      </c>
      <c r="CU225" s="86"/>
      <c r="CV225" s="280"/>
      <c r="CW225" s="282"/>
      <c r="CX225" s="280">
        <f t="shared" si="552"/>
        <v>0</v>
      </c>
      <c r="CY225" s="281">
        <f t="shared" si="515"/>
        <v>0</v>
      </c>
      <c r="CZ225" s="281">
        <f t="shared" si="516"/>
        <v>0</v>
      </c>
      <c r="DA225" s="278" t="str">
        <f t="shared" si="517"/>
        <v>NO OFERTADO</v>
      </c>
      <c r="DB225" s="278"/>
      <c r="DC225" s="278" t="s">
        <v>743</v>
      </c>
      <c r="DD225" s="86"/>
      <c r="DE225" s="86"/>
      <c r="DF225" s="276"/>
      <c r="DG225" s="86">
        <f t="shared" si="553"/>
        <v>0</v>
      </c>
      <c r="DH225" s="277">
        <f t="shared" si="518"/>
        <v>0</v>
      </c>
      <c r="DI225" s="277">
        <f t="shared" si="554"/>
        <v>0</v>
      </c>
      <c r="DJ225" s="278" t="str">
        <f t="shared" si="555"/>
        <v>NO OFERTADO</v>
      </c>
      <c r="DK225" s="278"/>
      <c r="DL225" s="278" t="s">
        <v>743</v>
      </c>
      <c r="DM225" s="86"/>
      <c r="DN225" s="86"/>
      <c r="DO225" s="276"/>
      <c r="DP225" s="86">
        <v>0</v>
      </c>
      <c r="DQ225" s="277">
        <f t="shared" si="519"/>
        <v>0</v>
      </c>
      <c r="DR225" s="277">
        <f t="shared" si="520"/>
        <v>0</v>
      </c>
      <c r="DS225" s="278" t="str">
        <f t="shared" si="521"/>
        <v>NO OFERTADO</v>
      </c>
      <c r="DT225" s="278"/>
      <c r="DU225" s="278" t="s">
        <v>743</v>
      </c>
      <c r="DV225" s="86"/>
      <c r="DW225" s="86"/>
      <c r="DX225" s="279"/>
      <c r="DY225" s="86">
        <f t="shared" si="556"/>
        <v>0</v>
      </c>
      <c r="DZ225" s="277">
        <f t="shared" si="522"/>
        <v>0</v>
      </c>
      <c r="EA225" s="277">
        <f t="shared" si="557"/>
        <v>0</v>
      </c>
      <c r="EB225" s="278" t="str">
        <f t="shared" si="523"/>
        <v>NO OFERTADO</v>
      </c>
      <c r="EC225" s="278"/>
      <c r="ED225" s="278" t="s">
        <v>743</v>
      </c>
      <c r="EE225" s="86" t="s">
        <v>953</v>
      </c>
      <c r="EF225" s="86">
        <v>4234091</v>
      </c>
      <c r="EG225" s="279">
        <v>0</v>
      </c>
      <c r="EH225" s="86">
        <f t="shared" si="558"/>
        <v>4234091</v>
      </c>
      <c r="EI225" s="277">
        <f t="shared" si="524"/>
        <v>4234091</v>
      </c>
      <c r="EJ225" s="277">
        <f t="shared" si="561"/>
        <v>4234091</v>
      </c>
      <c r="EK225" s="278" t="str">
        <f t="shared" si="525"/>
        <v>NO CUMPLE</v>
      </c>
      <c r="EL225" s="278" t="s">
        <v>828</v>
      </c>
      <c r="EM225" s="278" t="s">
        <v>743</v>
      </c>
      <c r="EN225" s="86"/>
      <c r="EO225" s="86"/>
      <c r="EP225" s="276"/>
      <c r="EQ225" s="86">
        <v>0</v>
      </c>
      <c r="ER225" s="277">
        <f t="shared" si="526"/>
        <v>0</v>
      </c>
      <c r="ES225" s="277">
        <f t="shared" si="527"/>
        <v>0</v>
      </c>
      <c r="ET225" s="278" t="str">
        <f t="shared" si="528"/>
        <v>NO OFERTADO</v>
      </c>
      <c r="EU225" s="278"/>
      <c r="EV225" s="278" t="s">
        <v>743</v>
      </c>
      <c r="EW225" s="86">
        <v>0</v>
      </c>
      <c r="EX225" s="86">
        <v>0</v>
      </c>
      <c r="EY225" s="276">
        <v>0</v>
      </c>
      <c r="EZ225" s="86">
        <v>0</v>
      </c>
      <c r="FA225" s="277">
        <f t="shared" si="529"/>
        <v>0</v>
      </c>
      <c r="FB225" s="277">
        <f t="shared" si="530"/>
        <v>0</v>
      </c>
      <c r="FC225" s="278" t="str">
        <f t="shared" si="531"/>
        <v>NO OFERTADO</v>
      </c>
      <c r="FD225" s="278"/>
      <c r="FE225" s="278" t="s">
        <v>743</v>
      </c>
      <c r="FF225" s="86">
        <v>0</v>
      </c>
      <c r="FG225" s="86"/>
      <c r="FH225" s="279">
        <v>0</v>
      </c>
      <c r="FI225" s="86">
        <v>0</v>
      </c>
      <c r="FJ225" s="277">
        <f t="shared" si="532"/>
        <v>0</v>
      </c>
      <c r="FK225" s="277">
        <f t="shared" si="559"/>
        <v>0</v>
      </c>
      <c r="FL225" s="278" t="str">
        <f t="shared" si="533"/>
        <v>NO OFERTADO</v>
      </c>
      <c r="FM225" s="278"/>
      <c r="FN225" s="278" t="s">
        <v>743</v>
      </c>
      <c r="FO225" s="86"/>
      <c r="FP225" s="86"/>
      <c r="FQ225" s="279"/>
      <c r="FR225" s="86">
        <f t="shared" si="560"/>
        <v>0</v>
      </c>
      <c r="FS225" s="277">
        <f t="shared" si="534"/>
        <v>0</v>
      </c>
      <c r="FT225" s="277">
        <f t="shared" si="535"/>
        <v>0</v>
      </c>
      <c r="FU225" s="278" t="str">
        <f t="shared" si="536"/>
        <v>NO OFERTADO</v>
      </c>
      <c r="FV225" s="278">
        <v>0</v>
      </c>
      <c r="FW225" s="278" t="s">
        <v>743</v>
      </c>
      <c r="FX225" s="86"/>
      <c r="FY225" s="86"/>
      <c r="FZ225" s="279"/>
      <c r="GA225" s="86"/>
      <c r="GB225" s="277">
        <f t="shared" si="537"/>
        <v>0</v>
      </c>
      <c r="GC225" s="277">
        <f t="shared" si="538"/>
        <v>0</v>
      </c>
      <c r="GD225" s="278" t="str">
        <f t="shared" si="539"/>
        <v>NO OFERTADO</v>
      </c>
      <c r="GE225" s="278"/>
      <c r="GF225" s="278" t="s">
        <v>743</v>
      </c>
      <c r="GG225" s="25"/>
    </row>
    <row r="226" spans="1:189" s="19" customFormat="1" x14ac:dyDescent="0.2">
      <c r="A226" s="290">
        <v>217</v>
      </c>
      <c r="B226" s="78" t="s">
        <v>264</v>
      </c>
      <c r="C226" s="77" t="s">
        <v>596</v>
      </c>
      <c r="D226" s="123">
        <v>1</v>
      </c>
      <c r="E226" s="309" t="s">
        <v>32</v>
      </c>
      <c r="F226" s="315">
        <v>2901.2200000000003</v>
      </c>
      <c r="G226" s="123">
        <v>3</v>
      </c>
      <c r="H226" s="86">
        <f t="shared" si="540"/>
        <v>8703.66</v>
      </c>
      <c r="I226" s="86"/>
      <c r="J226" s="86"/>
      <c r="K226" s="279">
        <f t="shared" si="473"/>
        <v>0</v>
      </c>
      <c r="L226" s="86">
        <f t="shared" si="541"/>
        <v>0</v>
      </c>
      <c r="M226" s="277">
        <f t="shared" si="493"/>
        <v>0</v>
      </c>
      <c r="N226" s="277">
        <f t="shared" si="542"/>
        <v>0</v>
      </c>
      <c r="O226" s="278" t="str">
        <f t="shared" si="494"/>
        <v>NO OFERTADO</v>
      </c>
      <c r="P226" s="278"/>
      <c r="Q226" s="278" t="s">
        <v>743</v>
      </c>
      <c r="R226" s="278"/>
      <c r="S226" s="284"/>
      <c r="T226" s="279"/>
      <c r="U226" s="86"/>
      <c r="V226" s="277">
        <f t="shared" si="495"/>
        <v>0</v>
      </c>
      <c r="W226" s="277">
        <f t="shared" si="543"/>
        <v>0</v>
      </c>
      <c r="X226" s="278" t="str">
        <f t="shared" si="496"/>
        <v>NO OFERTADO</v>
      </c>
      <c r="Y226" s="278">
        <v>0</v>
      </c>
      <c r="Z226" s="314" t="s">
        <v>743</v>
      </c>
      <c r="AA226" s="311"/>
      <c r="AB226" s="86"/>
      <c r="AC226" s="276"/>
      <c r="AD226" s="86">
        <f t="shared" si="562"/>
        <v>0</v>
      </c>
      <c r="AE226" s="277">
        <f t="shared" si="564"/>
        <v>0</v>
      </c>
      <c r="AF226" s="277">
        <f t="shared" si="497"/>
        <v>0</v>
      </c>
      <c r="AG226" s="278" t="str">
        <f t="shared" si="498"/>
        <v>NO OFERTADO</v>
      </c>
      <c r="AH226" s="278"/>
      <c r="AI226" s="278" t="s">
        <v>743</v>
      </c>
      <c r="AJ226" s="86"/>
      <c r="AK226" s="86"/>
      <c r="AL226" s="279"/>
      <c r="AM226" s="86">
        <f t="shared" si="544"/>
        <v>0</v>
      </c>
      <c r="AN226" s="277">
        <f t="shared" si="499"/>
        <v>0</v>
      </c>
      <c r="AO226" s="277">
        <f t="shared" si="500"/>
        <v>0</v>
      </c>
      <c r="AP226" s="278" t="str">
        <f t="shared" si="501"/>
        <v>NO OFERTADO</v>
      </c>
      <c r="AQ226" s="278"/>
      <c r="AR226" s="278" t="s">
        <v>743</v>
      </c>
      <c r="AS226" s="86"/>
      <c r="AT226" s="86"/>
      <c r="AU226" s="276"/>
      <c r="AV226" s="86">
        <f t="shared" si="545"/>
        <v>0</v>
      </c>
      <c r="AW226" s="277">
        <f t="shared" si="502"/>
        <v>0</v>
      </c>
      <c r="AX226" s="277">
        <f t="shared" si="563"/>
        <v>0</v>
      </c>
      <c r="AY226" s="278" t="str">
        <f t="shared" si="503"/>
        <v>NO OFERTADO</v>
      </c>
      <c r="AZ226" s="278"/>
      <c r="BA226" s="278" t="s">
        <v>743</v>
      </c>
      <c r="BB226" s="86"/>
      <c r="BC226" s="86"/>
      <c r="BD226" s="279"/>
      <c r="BE226" s="86">
        <f t="shared" si="546"/>
        <v>0</v>
      </c>
      <c r="BF226" s="277">
        <f t="shared" si="504"/>
        <v>0</v>
      </c>
      <c r="BG226" s="277">
        <f t="shared" si="547"/>
        <v>0</v>
      </c>
      <c r="BH226" s="278" t="str">
        <f t="shared" si="505"/>
        <v>NO OFERTADO</v>
      </c>
      <c r="BI226" s="278">
        <v>0</v>
      </c>
      <c r="BJ226" s="278" t="s">
        <v>743</v>
      </c>
      <c r="BK226" s="86"/>
      <c r="BL226" s="86"/>
      <c r="BM226" s="276"/>
      <c r="BN226" s="280">
        <f t="shared" si="548"/>
        <v>0</v>
      </c>
      <c r="BO226" s="281">
        <f t="shared" si="506"/>
        <v>0</v>
      </c>
      <c r="BP226" s="281">
        <f t="shared" si="507"/>
        <v>0</v>
      </c>
      <c r="BQ226" s="278" t="str">
        <f t="shared" si="492"/>
        <v>NO OFERTADO</v>
      </c>
      <c r="BR226" s="278">
        <f>VLOOKUP(B226,'[1]ANEXO TECNICO'!$B$3:$P$334,15,0)</f>
        <v>0</v>
      </c>
      <c r="BS226" s="278" t="s">
        <v>743</v>
      </c>
      <c r="BT226" s="280"/>
      <c r="BU226" s="280"/>
      <c r="BV226" s="282"/>
      <c r="BW226" s="280"/>
      <c r="BX226" s="277">
        <v>0</v>
      </c>
      <c r="BY226" s="277">
        <f t="shared" si="508"/>
        <v>0</v>
      </c>
      <c r="BZ226" s="278" t="str">
        <f t="shared" si="509"/>
        <v>NO OFERTADO</v>
      </c>
      <c r="CA226" s="278"/>
      <c r="CB226" s="278" t="s">
        <v>743</v>
      </c>
      <c r="CC226" s="283"/>
      <c r="CD226" s="283"/>
      <c r="CE226" s="276"/>
      <c r="CF226" s="86">
        <f t="shared" si="549"/>
        <v>0</v>
      </c>
      <c r="CG226" s="277">
        <f t="shared" si="550"/>
        <v>0</v>
      </c>
      <c r="CH226" s="277">
        <f t="shared" si="510"/>
        <v>0</v>
      </c>
      <c r="CI226" s="278" t="str">
        <f t="shared" si="511"/>
        <v>NO OFERTADO</v>
      </c>
      <c r="CJ226" s="278"/>
      <c r="CK226" s="278" t="s">
        <v>743</v>
      </c>
      <c r="CL226" s="86"/>
      <c r="CM226" s="86"/>
      <c r="CN226" s="276"/>
      <c r="CO226" s="86">
        <f t="shared" si="551"/>
        <v>0</v>
      </c>
      <c r="CP226" s="277">
        <f t="shared" si="512"/>
        <v>0</v>
      </c>
      <c r="CQ226" s="277">
        <f t="shared" si="513"/>
        <v>0</v>
      </c>
      <c r="CR226" s="278" t="str">
        <f t="shared" si="514"/>
        <v>NO OFERTADO</v>
      </c>
      <c r="CS226" s="278"/>
      <c r="CT226" s="278" t="s">
        <v>743</v>
      </c>
      <c r="CU226" s="86"/>
      <c r="CV226" s="280"/>
      <c r="CW226" s="282"/>
      <c r="CX226" s="280">
        <f t="shared" si="552"/>
        <v>0</v>
      </c>
      <c r="CY226" s="281">
        <f t="shared" si="515"/>
        <v>0</v>
      </c>
      <c r="CZ226" s="281">
        <f t="shared" si="516"/>
        <v>0</v>
      </c>
      <c r="DA226" s="278" t="str">
        <f t="shared" si="517"/>
        <v>NO OFERTADO</v>
      </c>
      <c r="DB226" s="278"/>
      <c r="DC226" s="278" t="s">
        <v>743</v>
      </c>
      <c r="DD226" s="86"/>
      <c r="DE226" s="86"/>
      <c r="DF226" s="276"/>
      <c r="DG226" s="86">
        <f t="shared" si="553"/>
        <v>0</v>
      </c>
      <c r="DH226" s="277">
        <f t="shared" si="518"/>
        <v>0</v>
      </c>
      <c r="DI226" s="277">
        <f t="shared" si="554"/>
        <v>0</v>
      </c>
      <c r="DJ226" s="278" t="str">
        <f t="shared" si="555"/>
        <v>NO OFERTADO</v>
      </c>
      <c r="DK226" s="278"/>
      <c r="DL226" s="278" t="s">
        <v>743</v>
      </c>
      <c r="DM226" s="86"/>
      <c r="DN226" s="86"/>
      <c r="DO226" s="276"/>
      <c r="DP226" s="86">
        <v>0</v>
      </c>
      <c r="DQ226" s="277">
        <f t="shared" si="519"/>
        <v>0</v>
      </c>
      <c r="DR226" s="277">
        <f t="shared" si="520"/>
        <v>0</v>
      </c>
      <c r="DS226" s="278" t="str">
        <f t="shared" si="521"/>
        <v>NO OFERTADO</v>
      </c>
      <c r="DT226" s="278"/>
      <c r="DU226" s="278" t="s">
        <v>743</v>
      </c>
      <c r="DV226" s="86"/>
      <c r="DW226" s="86"/>
      <c r="DX226" s="279"/>
      <c r="DY226" s="86">
        <f t="shared" si="556"/>
        <v>0</v>
      </c>
      <c r="DZ226" s="277">
        <f t="shared" si="522"/>
        <v>0</v>
      </c>
      <c r="EA226" s="277">
        <f t="shared" si="557"/>
        <v>0</v>
      </c>
      <c r="EB226" s="278" t="str">
        <f t="shared" si="523"/>
        <v>NO OFERTADO</v>
      </c>
      <c r="EC226" s="278"/>
      <c r="ED226" s="278" t="s">
        <v>743</v>
      </c>
      <c r="EE226" s="86" t="s">
        <v>953</v>
      </c>
      <c r="EF226" s="86">
        <v>0</v>
      </c>
      <c r="EG226" s="279">
        <v>0</v>
      </c>
      <c r="EH226" s="86">
        <f t="shared" si="558"/>
        <v>0</v>
      </c>
      <c r="EI226" s="277">
        <f t="shared" si="524"/>
        <v>0</v>
      </c>
      <c r="EJ226" s="277">
        <f t="shared" si="561"/>
        <v>0</v>
      </c>
      <c r="EK226" s="278" t="str">
        <f t="shared" si="525"/>
        <v>NO OFERTADO</v>
      </c>
      <c r="EL226" s="278" t="s">
        <v>978</v>
      </c>
      <c r="EM226" s="278" t="s">
        <v>743</v>
      </c>
      <c r="EN226" s="86"/>
      <c r="EO226" s="86"/>
      <c r="EP226" s="276"/>
      <c r="EQ226" s="86">
        <v>0</v>
      </c>
      <c r="ER226" s="277">
        <f t="shared" si="526"/>
        <v>0</v>
      </c>
      <c r="ES226" s="277">
        <f t="shared" si="527"/>
        <v>0</v>
      </c>
      <c r="ET226" s="278" t="str">
        <f t="shared" si="528"/>
        <v>NO OFERTADO</v>
      </c>
      <c r="EU226" s="278"/>
      <c r="EV226" s="278" t="s">
        <v>743</v>
      </c>
      <c r="EW226" s="86">
        <v>0</v>
      </c>
      <c r="EX226" s="86">
        <v>0</v>
      </c>
      <c r="EY226" s="276">
        <v>0</v>
      </c>
      <c r="EZ226" s="86">
        <v>0</v>
      </c>
      <c r="FA226" s="277">
        <f t="shared" si="529"/>
        <v>0</v>
      </c>
      <c r="FB226" s="277">
        <f t="shared" si="530"/>
        <v>0</v>
      </c>
      <c r="FC226" s="278" t="str">
        <f t="shared" si="531"/>
        <v>NO OFERTADO</v>
      </c>
      <c r="FD226" s="278"/>
      <c r="FE226" s="278" t="s">
        <v>743</v>
      </c>
      <c r="FF226" s="86">
        <v>0</v>
      </c>
      <c r="FG226" s="86"/>
      <c r="FH226" s="279">
        <v>0</v>
      </c>
      <c r="FI226" s="86">
        <v>0</v>
      </c>
      <c r="FJ226" s="277">
        <f t="shared" si="532"/>
        <v>0</v>
      </c>
      <c r="FK226" s="277">
        <f t="shared" si="559"/>
        <v>0</v>
      </c>
      <c r="FL226" s="278" t="str">
        <f t="shared" si="533"/>
        <v>NO OFERTADO</v>
      </c>
      <c r="FM226" s="278"/>
      <c r="FN226" s="278" t="s">
        <v>743</v>
      </c>
      <c r="FO226" s="86"/>
      <c r="FP226" s="86"/>
      <c r="FQ226" s="279"/>
      <c r="FR226" s="86">
        <f t="shared" si="560"/>
        <v>0</v>
      </c>
      <c r="FS226" s="277">
        <f t="shared" si="534"/>
        <v>0</v>
      </c>
      <c r="FT226" s="277">
        <f t="shared" si="535"/>
        <v>0</v>
      </c>
      <c r="FU226" s="278" t="str">
        <f t="shared" si="536"/>
        <v>NO OFERTADO</v>
      </c>
      <c r="FV226" s="278">
        <v>0</v>
      </c>
      <c r="FW226" s="278" t="s">
        <v>743</v>
      </c>
      <c r="FX226" s="86"/>
      <c r="FY226" s="86"/>
      <c r="FZ226" s="279"/>
      <c r="GA226" s="86"/>
      <c r="GB226" s="277">
        <f t="shared" si="537"/>
        <v>0</v>
      </c>
      <c r="GC226" s="277">
        <f t="shared" si="538"/>
        <v>0</v>
      </c>
      <c r="GD226" s="278" t="str">
        <f t="shared" si="539"/>
        <v>NO OFERTADO</v>
      </c>
      <c r="GE226" s="278"/>
      <c r="GF226" s="278" t="s">
        <v>743</v>
      </c>
      <c r="GG226" s="25"/>
    </row>
    <row r="227" spans="1:189" s="19" customFormat="1" x14ac:dyDescent="0.2">
      <c r="A227" s="290">
        <v>218</v>
      </c>
      <c r="B227" s="78" t="s">
        <v>265</v>
      </c>
      <c r="C227" s="77" t="s">
        <v>597</v>
      </c>
      <c r="D227" s="123">
        <v>1</v>
      </c>
      <c r="E227" s="309" t="s">
        <v>32</v>
      </c>
      <c r="F227" s="315">
        <v>6222.8915662650606</v>
      </c>
      <c r="G227" s="123">
        <v>24</v>
      </c>
      <c r="H227" s="86">
        <f t="shared" si="540"/>
        <v>149349.39759036145</v>
      </c>
      <c r="I227" s="86"/>
      <c r="J227" s="86"/>
      <c r="K227" s="279">
        <f t="shared" si="473"/>
        <v>0</v>
      </c>
      <c r="L227" s="86">
        <f t="shared" si="541"/>
        <v>0</v>
      </c>
      <c r="M227" s="277">
        <f t="shared" si="493"/>
        <v>0</v>
      </c>
      <c r="N227" s="277">
        <f t="shared" si="542"/>
        <v>0</v>
      </c>
      <c r="O227" s="278" t="str">
        <f t="shared" si="494"/>
        <v>NO OFERTADO</v>
      </c>
      <c r="P227" s="278"/>
      <c r="Q227" s="278" t="s">
        <v>743</v>
      </c>
      <c r="R227" s="278"/>
      <c r="S227" s="284"/>
      <c r="T227" s="279"/>
      <c r="U227" s="86"/>
      <c r="V227" s="277">
        <f t="shared" si="495"/>
        <v>0</v>
      </c>
      <c r="W227" s="277">
        <f t="shared" si="543"/>
        <v>0</v>
      </c>
      <c r="X227" s="278" t="str">
        <f t="shared" si="496"/>
        <v>NO OFERTADO</v>
      </c>
      <c r="Y227" s="278">
        <v>0</v>
      </c>
      <c r="Z227" s="314" t="s">
        <v>743</v>
      </c>
      <c r="AA227" s="311"/>
      <c r="AB227" s="86"/>
      <c r="AC227" s="276"/>
      <c r="AD227" s="86">
        <f t="shared" si="562"/>
        <v>0</v>
      </c>
      <c r="AE227" s="277">
        <f t="shared" si="564"/>
        <v>0</v>
      </c>
      <c r="AF227" s="277">
        <f t="shared" si="497"/>
        <v>0</v>
      </c>
      <c r="AG227" s="278" t="str">
        <f t="shared" si="498"/>
        <v>NO OFERTADO</v>
      </c>
      <c r="AH227" s="278"/>
      <c r="AI227" s="278" t="s">
        <v>743</v>
      </c>
      <c r="AJ227" s="86"/>
      <c r="AK227" s="86"/>
      <c r="AL227" s="279"/>
      <c r="AM227" s="86">
        <f t="shared" si="544"/>
        <v>0</v>
      </c>
      <c r="AN227" s="277">
        <f t="shared" si="499"/>
        <v>0</v>
      </c>
      <c r="AO227" s="277">
        <f t="shared" si="500"/>
        <v>0</v>
      </c>
      <c r="AP227" s="278" t="str">
        <f t="shared" si="501"/>
        <v>NO OFERTADO</v>
      </c>
      <c r="AQ227" s="278"/>
      <c r="AR227" s="278" t="s">
        <v>743</v>
      </c>
      <c r="AS227" s="86"/>
      <c r="AT227" s="86"/>
      <c r="AU227" s="276"/>
      <c r="AV227" s="86">
        <f t="shared" si="545"/>
        <v>0</v>
      </c>
      <c r="AW227" s="277">
        <f t="shared" si="502"/>
        <v>0</v>
      </c>
      <c r="AX227" s="277">
        <f t="shared" si="563"/>
        <v>0</v>
      </c>
      <c r="AY227" s="278" t="str">
        <f t="shared" si="503"/>
        <v>NO OFERTADO</v>
      </c>
      <c r="AZ227" s="278"/>
      <c r="BA227" s="278" t="s">
        <v>743</v>
      </c>
      <c r="BB227" s="86"/>
      <c r="BC227" s="86"/>
      <c r="BD227" s="279"/>
      <c r="BE227" s="86">
        <f t="shared" si="546"/>
        <v>0</v>
      </c>
      <c r="BF227" s="277">
        <f t="shared" si="504"/>
        <v>0</v>
      </c>
      <c r="BG227" s="277">
        <f t="shared" si="547"/>
        <v>0</v>
      </c>
      <c r="BH227" s="278" t="str">
        <f t="shared" si="505"/>
        <v>NO OFERTADO</v>
      </c>
      <c r="BI227" s="278">
        <v>0</v>
      </c>
      <c r="BJ227" s="278" t="s">
        <v>743</v>
      </c>
      <c r="BK227" s="86"/>
      <c r="BL227" s="86"/>
      <c r="BM227" s="276"/>
      <c r="BN227" s="280">
        <f t="shared" si="548"/>
        <v>0</v>
      </c>
      <c r="BO227" s="281">
        <f t="shared" si="506"/>
        <v>0</v>
      </c>
      <c r="BP227" s="281">
        <f t="shared" si="507"/>
        <v>0</v>
      </c>
      <c r="BQ227" s="278" t="str">
        <f t="shared" si="492"/>
        <v>NO OFERTADO</v>
      </c>
      <c r="BR227" s="278">
        <f>VLOOKUP(B227,'[1]ANEXO TECNICO'!$B$3:$P$334,15,0)</f>
        <v>0</v>
      </c>
      <c r="BS227" s="278" t="s">
        <v>743</v>
      </c>
      <c r="BT227" s="280"/>
      <c r="BU227" s="280"/>
      <c r="BV227" s="282"/>
      <c r="BW227" s="280"/>
      <c r="BX227" s="277">
        <v>0</v>
      </c>
      <c r="BY227" s="277">
        <f t="shared" si="508"/>
        <v>0</v>
      </c>
      <c r="BZ227" s="278" t="str">
        <f t="shared" si="509"/>
        <v>NO OFERTADO</v>
      </c>
      <c r="CA227" s="278"/>
      <c r="CB227" s="278" t="s">
        <v>743</v>
      </c>
      <c r="CC227" s="283" t="s">
        <v>772</v>
      </c>
      <c r="CD227" s="283">
        <v>7000</v>
      </c>
      <c r="CE227" s="279">
        <v>0</v>
      </c>
      <c r="CF227" s="86">
        <f t="shared" si="549"/>
        <v>7000</v>
      </c>
      <c r="CG227" s="277">
        <f t="shared" si="550"/>
        <v>7000</v>
      </c>
      <c r="CH227" s="277">
        <f t="shared" si="510"/>
        <v>168000</v>
      </c>
      <c r="CI227" s="278" t="str">
        <f t="shared" si="511"/>
        <v>CUMPLE</v>
      </c>
      <c r="CJ227" s="278" t="s">
        <v>828</v>
      </c>
      <c r="CK227" s="278" t="s">
        <v>822</v>
      </c>
      <c r="CL227" s="86"/>
      <c r="CM227" s="86"/>
      <c r="CN227" s="276"/>
      <c r="CO227" s="86">
        <f t="shared" si="551"/>
        <v>0</v>
      </c>
      <c r="CP227" s="277">
        <f t="shared" si="512"/>
        <v>0</v>
      </c>
      <c r="CQ227" s="277">
        <f t="shared" si="513"/>
        <v>0</v>
      </c>
      <c r="CR227" s="278" t="str">
        <f t="shared" si="514"/>
        <v>NO OFERTADO</v>
      </c>
      <c r="CS227" s="278"/>
      <c r="CT227" s="278" t="s">
        <v>743</v>
      </c>
      <c r="CU227" s="86"/>
      <c r="CV227" s="280"/>
      <c r="CW227" s="282"/>
      <c r="CX227" s="280">
        <f t="shared" si="552"/>
        <v>0</v>
      </c>
      <c r="CY227" s="281">
        <f t="shared" si="515"/>
        <v>0</v>
      </c>
      <c r="CZ227" s="281">
        <f t="shared" si="516"/>
        <v>0</v>
      </c>
      <c r="DA227" s="278" t="str">
        <f t="shared" si="517"/>
        <v>NO OFERTADO</v>
      </c>
      <c r="DB227" s="278"/>
      <c r="DC227" s="278" t="s">
        <v>743</v>
      </c>
      <c r="DD227" s="86"/>
      <c r="DE227" s="86"/>
      <c r="DF227" s="276"/>
      <c r="DG227" s="86">
        <f t="shared" si="553"/>
        <v>0</v>
      </c>
      <c r="DH227" s="277">
        <f t="shared" si="518"/>
        <v>0</v>
      </c>
      <c r="DI227" s="277">
        <f t="shared" si="554"/>
        <v>0</v>
      </c>
      <c r="DJ227" s="278" t="str">
        <f t="shared" si="555"/>
        <v>NO OFERTADO</v>
      </c>
      <c r="DK227" s="278"/>
      <c r="DL227" s="278" t="s">
        <v>743</v>
      </c>
      <c r="DM227" s="86"/>
      <c r="DN227" s="86"/>
      <c r="DO227" s="276"/>
      <c r="DP227" s="86">
        <v>0</v>
      </c>
      <c r="DQ227" s="277">
        <f t="shared" si="519"/>
        <v>0</v>
      </c>
      <c r="DR227" s="277">
        <f t="shared" si="520"/>
        <v>0</v>
      </c>
      <c r="DS227" s="278" t="str">
        <f t="shared" si="521"/>
        <v>NO OFERTADO</v>
      </c>
      <c r="DT227" s="278"/>
      <c r="DU227" s="278" t="s">
        <v>743</v>
      </c>
      <c r="DV227" s="86"/>
      <c r="DW227" s="86"/>
      <c r="DX227" s="279"/>
      <c r="DY227" s="86">
        <f t="shared" si="556"/>
        <v>0</v>
      </c>
      <c r="DZ227" s="277">
        <f t="shared" si="522"/>
        <v>0</v>
      </c>
      <c r="EA227" s="277">
        <f t="shared" si="557"/>
        <v>0</v>
      </c>
      <c r="EB227" s="278" t="str">
        <f t="shared" si="523"/>
        <v>NO OFERTADO</v>
      </c>
      <c r="EC227" s="278"/>
      <c r="ED227" s="278" t="s">
        <v>743</v>
      </c>
      <c r="EE227" s="86" t="s">
        <v>964</v>
      </c>
      <c r="EF227" s="86">
        <v>6378</v>
      </c>
      <c r="EG227" s="279">
        <v>0</v>
      </c>
      <c r="EH227" s="86">
        <f t="shared" si="558"/>
        <v>6378</v>
      </c>
      <c r="EI227" s="277">
        <f t="shared" si="524"/>
        <v>6378</v>
      </c>
      <c r="EJ227" s="277">
        <f t="shared" si="561"/>
        <v>153072</v>
      </c>
      <c r="EK227" s="278" t="str">
        <f t="shared" si="525"/>
        <v>CUMPLE</v>
      </c>
      <c r="EL227" s="278" t="s">
        <v>828</v>
      </c>
      <c r="EM227" s="278" t="s">
        <v>822</v>
      </c>
      <c r="EN227" s="86"/>
      <c r="EO227" s="86"/>
      <c r="EP227" s="276"/>
      <c r="EQ227" s="86">
        <v>0</v>
      </c>
      <c r="ER227" s="277">
        <f t="shared" si="526"/>
        <v>0</v>
      </c>
      <c r="ES227" s="277">
        <f t="shared" si="527"/>
        <v>0</v>
      </c>
      <c r="ET227" s="278" t="str">
        <f t="shared" si="528"/>
        <v>NO OFERTADO</v>
      </c>
      <c r="EU227" s="278"/>
      <c r="EV227" s="278" t="s">
        <v>743</v>
      </c>
      <c r="EW227" s="86">
        <v>0</v>
      </c>
      <c r="EX227" s="86">
        <v>0</v>
      </c>
      <c r="EY227" s="276">
        <v>0</v>
      </c>
      <c r="EZ227" s="86">
        <v>0</v>
      </c>
      <c r="FA227" s="277">
        <f t="shared" si="529"/>
        <v>0</v>
      </c>
      <c r="FB227" s="277">
        <f t="shared" si="530"/>
        <v>0</v>
      </c>
      <c r="FC227" s="278" t="str">
        <f t="shared" si="531"/>
        <v>NO OFERTADO</v>
      </c>
      <c r="FD227" s="278"/>
      <c r="FE227" s="278" t="s">
        <v>743</v>
      </c>
      <c r="FF227" s="86">
        <v>0</v>
      </c>
      <c r="FG227" s="86"/>
      <c r="FH227" s="279">
        <v>0</v>
      </c>
      <c r="FI227" s="86">
        <v>0</v>
      </c>
      <c r="FJ227" s="277">
        <f t="shared" si="532"/>
        <v>0</v>
      </c>
      <c r="FK227" s="277">
        <f t="shared" si="559"/>
        <v>0</v>
      </c>
      <c r="FL227" s="278" t="str">
        <f t="shared" si="533"/>
        <v>NO OFERTADO</v>
      </c>
      <c r="FM227" s="278"/>
      <c r="FN227" s="278" t="s">
        <v>743</v>
      </c>
      <c r="FO227" s="86"/>
      <c r="FP227" s="86"/>
      <c r="FQ227" s="279"/>
      <c r="FR227" s="86">
        <f t="shared" si="560"/>
        <v>0</v>
      </c>
      <c r="FS227" s="277">
        <f t="shared" si="534"/>
        <v>0</v>
      </c>
      <c r="FT227" s="277">
        <f t="shared" si="535"/>
        <v>0</v>
      </c>
      <c r="FU227" s="278" t="str">
        <f t="shared" si="536"/>
        <v>NO OFERTADO</v>
      </c>
      <c r="FV227" s="278">
        <v>0</v>
      </c>
      <c r="FW227" s="278" t="s">
        <v>743</v>
      </c>
      <c r="FX227" s="86" t="s">
        <v>810</v>
      </c>
      <c r="FY227" s="86">
        <v>6622</v>
      </c>
      <c r="FZ227" s="279">
        <v>0</v>
      </c>
      <c r="GA227" s="86">
        <v>6622</v>
      </c>
      <c r="GB227" s="277">
        <f t="shared" si="537"/>
        <v>6622</v>
      </c>
      <c r="GC227" s="277">
        <f t="shared" si="538"/>
        <v>158928</v>
      </c>
      <c r="GD227" s="278" t="str">
        <f t="shared" si="539"/>
        <v>CUMPLE</v>
      </c>
      <c r="GE227" s="278" t="s">
        <v>828</v>
      </c>
      <c r="GF227" s="278" t="s">
        <v>822</v>
      </c>
      <c r="GG227" s="25"/>
    </row>
    <row r="228" spans="1:189" s="19" customFormat="1" ht="25.5" x14ac:dyDescent="0.2">
      <c r="A228" s="290">
        <v>219</v>
      </c>
      <c r="B228" s="78" t="s">
        <v>266</v>
      </c>
      <c r="C228" s="77" t="s">
        <v>598</v>
      </c>
      <c r="D228" s="123">
        <v>1</v>
      </c>
      <c r="E228" s="309" t="s">
        <v>32</v>
      </c>
      <c r="F228" s="315">
        <v>3820.9091199999998</v>
      </c>
      <c r="G228" s="123">
        <v>1</v>
      </c>
      <c r="H228" s="86">
        <f t="shared" si="540"/>
        <v>3820.9091199999998</v>
      </c>
      <c r="I228" s="86"/>
      <c r="J228" s="86"/>
      <c r="K228" s="279">
        <f t="shared" si="473"/>
        <v>0</v>
      </c>
      <c r="L228" s="86">
        <f t="shared" si="541"/>
        <v>0</v>
      </c>
      <c r="M228" s="277">
        <f t="shared" si="493"/>
        <v>0</v>
      </c>
      <c r="N228" s="277">
        <f t="shared" si="542"/>
        <v>0</v>
      </c>
      <c r="O228" s="278" t="str">
        <f t="shared" si="494"/>
        <v>NO OFERTADO</v>
      </c>
      <c r="P228" s="278"/>
      <c r="Q228" s="278" t="s">
        <v>743</v>
      </c>
      <c r="R228" s="278"/>
      <c r="S228" s="284"/>
      <c r="T228" s="279"/>
      <c r="U228" s="86"/>
      <c r="V228" s="277">
        <f t="shared" si="495"/>
        <v>0</v>
      </c>
      <c r="W228" s="277">
        <f t="shared" si="543"/>
        <v>0</v>
      </c>
      <c r="X228" s="278" t="str">
        <f t="shared" si="496"/>
        <v>NO OFERTADO</v>
      </c>
      <c r="Y228" s="278">
        <v>0</v>
      </c>
      <c r="Z228" s="314" t="s">
        <v>743</v>
      </c>
      <c r="AA228" s="311"/>
      <c r="AB228" s="86"/>
      <c r="AC228" s="276"/>
      <c r="AD228" s="86">
        <f t="shared" si="562"/>
        <v>0</v>
      </c>
      <c r="AE228" s="277">
        <f t="shared" si="564"/>
        <v>0</v>
      </c>
      <c r="AF228" s="277">
        <f t="shared" si="497"/>
        <v>0</v>
      </c>
      <c r="AG228" s="278" t="str">
        <f t="shared" si="498"/>
        <v>NO OFERTADO</v>
      </c>
      <c r="AH228" s="278"/>
      <c r="AI228" s="278" t="s">
        <v>743</v>
      </c>
      <c r="AJ228" s="86"/>
      <c r="AK228" s="86"/>
      <c r="AL228" s="279"/>
      <c r="AM228" s="86">
        <f t="shared" si="544"/>
        <v>0</v>
      </c>
      <c r="AN228" s="277">
        <f t="shared" si="499"/>
        <v>0</v>
      </c>
      <c r="AO228" s="277">
        <f t="shared" si="500"/>
        <v>0</v>
      </c>
      <c r="AP228" s="278" t="str">
        <f t="shared" si="501"/>
        <v>NO OFERTADO</v>
      </c>
      <c r="AQ228" s="278"/>
      <c r="AR228" s="278" t="s">
        <v>743</v>
      </c>
      <c r="AS228" s="86"/>
      <c r="AT228" s="86"/>
      <c r="AU228" s="276"/>
      <c r="AV228" s="86">
        <f t="shared" si="545"/>
        <v>0</v>
      </c>
      <c r="AW228" s="277">
        <f t="shared" si="502"/>
        <v>0</v>
      </c>
      <c r="AX228" s="277">
        <f t="shared" si="563"/>
        <v>0</v>
      </c>
      <c r="AY228" s="278" t="str">
        <f t="shared" si="503"/>
        <v>NO OFERTADO</v>
      </c>
      <c r="AZ228" s="278"/>
      <c r="BA228" s="278" t="s">
        <v>743</v>
      </c>
      <c r="BB228" s="86"/>
      <c r="BC228" s="86"/>
      <c r="BD228" s="279"/>
      <c r="BE228" s="86">
        <f t="shared" si="546"/>
        <v>0</v>
      </c>
      <c r="BF228" s="277">
        <f t="shared" si="504"/>
        <v>0</v>
      </c>
      <c r="BG228" s="277">
        <f t="shared" si="547"/>
        <v>0</v>
      </c>
      <c r="BH228" s="278" t="str">
        <f t="shared" si="505"/>
        <v>NO OFERTADO</v>
      </c>
      <c r="BI228" s="278">
        <v>0</v>
      </c>
      <c r="BJ228" s="278" t="s">
        <v>743</v>
      </c>
      <c r="BK228" s="86"/>
      <c r="BL228" s="86"/>
      <c r="BM228" s="276"/>
      <c r="BN228" s="280">
        <f t="shared" si="548"/>
        <v>0</v>
      </c>
      <c r="BO228" s="281">
        <f t="shared" si="506"/>
        <v>0</v>
      </c>
      <c r="BP228" s="281">
        <f t="shared" si="507"/>
        <v>0</v>
      </c>
      <c r="BQ228" s="278" t="str">
        <f t="shared" si="492"/>
        <v>NO OFERTADO</v>
      </c>
      <c r="BR228" s="278">
        <f>VLOOKUP(B228,'[1]ANEXO TECNICO'!$B$3:$P$334,15,0)</f>
        <v>0</v>
      </c>
      <c r="BS228" s="278" t="s">
        <v>743</v>
      </c>
      <c r="BT228" s="280"/>
      <c r="BU228" s="280"/>
      <c r="BV228" s="282"/>
      <c r="BW228" s="280"/>
      <c r="BX228" s="277">
        <v>0</v>
      </c>
      <c r="BY228" s="277">
        <f t="shared" si="508"/>
        <v>0</v>
      </c>
      <c r="BZ228" s="278" t="str">
        <f t="shared" si="509"/>
        <v>NO OFERTADO</v>
      </c>
      <c r="CA228" s="278"/>
      <c r="CB228" s="278" t="s">
        <v>743</v>
      </c>
      <c r="CC228" s="283"/>
      <c r="CD228" s="283"/>
      <c r="CE228" s="276"/>
      <c r="CF228" s="86">
        <f t="shared" si="549"/>
        <v>0</v>
      </c>
      <c r="CG228" s="277">
        <f t="shared" si="550"/>
        <v>0</v>
      </c>
      <c r="CH228" s="277">
        <f t="shared" si="510"/>
        <v>0</v>
      </c>
      <c r="CI228" s="278" t="str">
        <f t="shared" si="511"/>
        <v>NO OFERTADO</v>
      </c>
      <c r="CJ228" s="278"/>
      <c r="CK228" s="278" t="s">
        <v>743</v>
      </c>
      <c r="CL228" s="86"/>
      <c r="CM228" s="86"/>
      <c r="CN228" s="276"/>
      <c r="CO228" s="86">
        <f t="shared" si="551"/>
        <v>0</v>
      </c>
      <c r="CP228" s="277">
        <f t="shared" si="512"/>
        <v>0</v>
      </c>
      <c r="CQ228" s="277">
        <f t="shared" si="513"/>
        <v>0</v>
      </c>
      <c r="CR228" s="278" t="str">
        <f t="shared" si="514"/>
        <v>NO OFERTADO</v>
      </c>
      <c r="CS228" s="278"/>
      <c r="CT228" s="278" t="s">
        <v>743</v>
      </c>
      <c r="CU228" s="86"/>
      <c r="CV228" s="280"/>
      <c r="CW228" s="282"/>
      <c r="CX228" s="280">
        <f t="shared" si="552"/>
        <v>0</v>
      </c>
      <c r="CY228" s="281">
        <f t="shared" si="515"/>
        <v>0</v>
      </c>
      <c r="CZ228" s="281">
        <f t="shared" si="516"/>
        <v>0</v>
      </c>
      <c r="DA228" s="278" t="str">
        <f t="shared" si="517"/>
        <v>NO OFERTADO</v>
      </c>
      <c r="DB228" s="278"/>
      <c r="DC228" s="278" t="s">
        <v>743</v>
      </c>
      <c r="DD228" s="86"/>
      <c r="DE228" s="86"/>
      <c r="DF228" s="276"/>
      <c r="DG228" s="86">
        <f t="shared" si="553"/>
        <v>0</v>
      </c>
      <c r="DH228" s="277">
        <f t="shared" si="518"/>
        <v>0</v>
      </c>
      <c r="DI228" s="277">
        <f t="shared" si="554"/>
        <v>0</v>
      </c>
      <c r="DJ228" s="278" t="str">
        <f t="shared" si="555"/>
        <v>NO OFERTADO</v>
      </c>
      <c r="DK228" s="278"/>
      <c r="DL228" s="278" t="s">
        <v>743</v>
      </c>
      <c r="DM228" s="86"/>
      <c r="DN228" s="86"/>
      <c r="DO228" s="276"/>
      <c r="DP228" s="86">
        <v>0</v>
      </c>
      <c r="DQ228" s="277">
        <f t="shared" si="519"/>
        <v>0</v>
      </c>
      <c r="DR228" s="277">
        <f t="shared" si="520"/>
        <v>0</v>
      </c>
      <c r="DS228" s="278" t="str">
        <f t="shared" si="521"/>
        <v>NO OFERTADO</v>
      </c>
      <c r="DT228" s="278"/>
      <c r="DU228" s="278" t="s">
        <v>743</v>
      </c>
      <c r="DV228" s="86"/>
      <c r="DW228" s="86"/>
      <c r="DX228" s="279"/>
      <c r="DY228" s="86">
        <f t="shared" si="556"/>
        <v>0</v>
      </c>
      <c r="DZ228" s="277">
        <f t="shared" si="522"/>
        <v>0</v>
      </c>
      <c r="EA228" s="277">
        <f t="shared" si="557"/>
        <v>0</v>
      </c>
      <c r="EB228" s="278" t="str">
        <f t="shared" si="523"/>
        <v>NO OFERTADO</v>
      </c>
      <c r="EC228" s="278"/>
      <c r="ED228" s="278" t="s">
        <v>743</v>
      </c>
      <c r="EE228" s="86" t="s">
        <v>953</v>
      </c>
      <c r="EF228" s="86">
        <v>3961.3445378151264</v>
      </c>
      <c r="EG228" s="279">
        <v>752.65546218487407</v>
      </c>
      <c r="EH228" s="86">
        <f t="shared" si="558"/>
        <v>4714</v>
      </c>
      <c r="EI228" s="277">
        <f t="shared" si="524"/>
        <v>4714</v>
      </c>
      <c r="EJ228" s="277">
        <f t="shared" si="561"/>
        <v>4714</v>
      </c>
      <c r="EK228" s="278" t="str">
        <f t="shared" si="525"/>
        <v>NO CUMPLE</v>
      </c>
      <c r="EL228" s="278" t="s">
        <v>828</v>
      </c>
      <c r="EM228" s="278" t="s">
        <v>743</v>
      </c>
      <c r="EN228" s="86"/>
      <c r="EO228" s="86"/>
      <c r="EP228" s="276"/>
      <c r="EQ228" s="86">
        <v>0</v>
      </c>
      <c r="ER228" s="277">
        <f t="shared" si="526"/>
        <v>0</v>
      </c>
      <c r="ES228" s="277">
        <f t="shared" si="527"/>
        <v>0</v>
      </c>
      <c r="ET228" s="278" t="str">
        <f t="shared" si="528"/>
        <v>NO OFERTADO</v>
      </c>
      <c r="EU228" s="278"/>
      <c r="EV228" s="278" t="s">
        <v>743</v>
      </c>
      <c r="EW228" s="86">
        <v>0</v>
      </c>
      <c r="EX228" s="86">
        <v>0</v>
      </c>
      <c r="EY228" s="276">
        <v>0</v>
      </c>
      <c r="EZ228" s="86">
        <v>0</v>
      </c>
      <c r="FA228" s="277">
        <f t="shared" si="529"/>
        <v>0</v>
      </c>
      <c r="FB228" s="277">
        <f t="shared" si="530"/>
        <v>0</v>
      </c>
      <c r="FC228" s="278" t="str">
        <f t="shared" si="531"/>
        <v>NO OFERTADO</v>
      </c>
      <c r="FD228" s="278"/>
      <c r="FE228" s="278" t="s">
        <v>743</v>
      </c>
      <c r="FF228" s="86">
        <v>0</v>
      </c>
      <c r="FG228" s="86"/>
      <c r="FH228" s="279">
        <v>0</v>
      </c>
      <c r="FI228" s="86">
        <v>0</v>
      </c>
      <c r="FJ228" s="277">
        <f t="shared" si="532"/>
        <v>0</v>
      </c>
      <c r="FK228" s="277">
        <f t="shared" si="559"/>
        <v>0</v>
      </c>
      <c r="FL228" s="278" t="str">
        <f t="shared" si="533"/>
        <v>NO OFERTADO</v>
      </c>
      <c r="FM228" s="278"/>
      <c r="FN228" s="278" t="s">
        <v>743</v>
      </c>
      <c r="FO228" s="86"/>
      <c r="FP228" s="86"/>
      <c r="FQ228" s="279"/>
      <c r="FR228" s="86">
        <f t="shared" si="560"/>
        <v>0</v>
      </c>
      <c r="FS228" s="277">
        <f t="shared" si="534"/>
        <v>0</v>
      </c>
      <c r="FT228" s="277">
        <f t="shared" si="535"/>
        <v>0</v>
      </c>
      <c r="FU228" s="278" t="str">
        <f t="shared" si="536"/>
        <v>NO OFERTADO</v>
      </c>
      <c r="FV228" s="278">
        <v>0</v>
      </c>
      <c r="FW228" s="278" t="s">
        <v>743</v>
      </c>
      <c r="FX228" s="86"/>
      <c r="FY228" s="86"/>
      <c r="FZ228" s="279"/>
      <c r="GA228" s="86"/>
      <c r="GB228" s="277">
        <f t="shared" si="537"/>
        <v>0</v>
      </c>
      <c r="GC228" s="277">
        <f t="shared" si="538"/>
        <v>0</v>
      </c>
      <c r="GD228" s="278" t="str">
        <f t="shared" si="539"/>
        <v>NO OFERTADO</v>
      </c>
      <c r="GE228" s="278"/>
      <c r="GF228" s="278" t="s">
        <v>743</v>
      </c>
      <c r="GG228" s="25"/>
    </row>
    <row r="229" spans="1:189" s="19" customFormat="1" ht="25.5" x14ac:dyDescent="0.2">
      <c r="A229" s="290">
        <v>220</v>
      </c>
      <c r="B229" s="78" t="s">
        <v>267</v>
      </c>
      <c r="C229" s="77" t="s">
        <v>599</v>
      </c>
      <c r="D229" s="123">
        <v>1</v>
      </c>
      <c r="E229" s="309" t="s">
        <v>32</v>
      </c>
      <c r="F229" s="315">
        <v>12711</v>
      </c>
      <c r="G229" s="123">
        <v>9</v>
      </c>
      <c r="H229" s="86">
        <f t="shared" si="540"/>
        <v>114399</v>
      </c>
      <c r="I229" s="86"/>
      <c r="J229" s="86"/>
      <c r="K229" s="279">
        <f t="shared" si="473"/>
        <v>0</v>
      </c>
      <c r="L229" s="86">
        <f t="shared" si="541"/>
        <v>0</v>
      </c>
      <c r="M229" s="277">
        <f t="shared" si="493"/>
        <v>0</v>
      </c>
      <c r="N229" s="277">
        <f t="shared" si="542"/>
        <v>0</v>
      </c>
      <c r="O229" s="278" t="str">
        <f t="shared" si="494"/>
        <v>NO OFERTADO</v>
      </c>
      <c r="P229" s="278"/>
      <c r="Q229" s="278" t="s">
        <v>743</v>
      </c>
      <c r="R229" s="278"/>
      <c r="S229" s="284"/>
      <c r="T229" s="279"/>
      <c r="U229" s="86"/>
      <c r="V229" s="277">
        <f t="shared" si="495"/>
        <v>0</v>
      </c>
      <c r="W229" s="277">
        <f t="shared" si="543"/>
        <v>0</v>
      </c>
      <c r="X229" s="278" t="str">
        <f t="shared" si="496"/>
        <v>NO OFERTADO</v>
      </c>
      <c r="Y229" s="278">
        <v>0</v>
      </c>
      <c r="Z229" s="314" t="s">
        <v>743</v>
      </c>
      <c r="AA229" s="311"/>
      <c r="AB229" s="86"/>
      <c r="AC229" s="276"/>
      <c r="AD229" s="86">
        <f t="shared" si="562"/>
        <v>0</v>
      </c>
      <c r="AE229" s="277">
        <f t="shared" si="564"/>
        <v>0</v>
      </c>
      <c r="AF229" s="277">
        <f t="shared" si="497"/>
        <v>0</v>
      </c>
      <c r="AG229" s="278" t="str">
        <f t="shared" si="498"/>
        <v>NO OFERTADO</v>
      </c>
      <c r="AH229" s="278"/>
      <c r="AI229" s="278" t="s">
        <v>743</v>
      </c>
      <c r="AJ229" s="86"/>
      <c r="AK229" s="86"/>
      <c r="AL229" s="279"/>
      <c r="AM229" s="86">
        <f t="shared" si="544"/>
        <v>0</v>
      </c>
      <c r="AN229" s="277">
        <f t="shared" si="499"/>
        <v>0</v>
      </c>
      <c r="AO229" s="277">
        <f t="shared" si="500"/>
        <v>0</v>
      </c>
      <c r="AP229" s="278" t="str">
        <f t="shared" si="501"/>
        <v>NO OFERTADO</v>
      </c>
      <c r="AQ229" s="278"/>
      <c r="AR229" s="278" t="s">
        <v>743</v>
      </c>
      <c r="AS229" s="86"/>
      <c r="AT229" s="86"/>
      <c r="AU229" s="276"/>
      <c r="AV229" s="86">
        <f t="shared" si="545"/>
        <v>0</v>
      </c>
      <c r="AW229" s="277">
        <f t="shared" si="502"/>
        <v>0</v>
      </c>
      <c r="AX229" s="277">
        <f t="shared" si="563"/>
        <v>0</v>
      </c>
      <c r="AY229" s="278" t="str">
        <f t="shared" si="503"/>
        <v>NO OFERTADO</v>
      </c>
      <c r="AZ229" s="278"/>
      <c r="BA229" s="278" t="s">
        <v>743</v>
      </c>
      <c r="BB229" s="86"/>
      <c r="BC229" s="86"/>
      <c r="BD229" s="279"/>
      <c r="BE229" s="86">
        <f t="shared" si="546"/>
        <v>0</v>
      </c>
      <c r="BF229" s="277">
        <f t="shared" si="504"/>
        <v>0</v>
      </c>
      <c r="BG229" s="277">
        <f t="shared" si="547"/>
        <v>0</v>
      </c>
      <c r="BH229" s="278" t="str">
        <f t="shared" si="505"/>
        <v>NO OFERTADO</v>
      </c>
      <c r="BI229" s="278">
        <v>0</v>
      </c>
      <c r="BJ229" s="278" t="s">
        <v>743</v>
      </c>
      <c r="BK229" s="86"/>
      <c r="BL229" s="86"/>
      <c r="BM229" s="276"/>
      <c r="BN229" s="280">
        <f t="shared" si="548"/>
        <v>0</v>
      </c>
      <c r="BO229" s="281">
        <f t="shared" si="506"/>
        <v>0</v>
      </c>
      <c r="BP229" s="281">
        <f t="shared" si="507"/>
        <v>0</v>
      </c>
      <c r="BQ229" s="278" t="str">
        <f t="shared" si="492"/>
        <v>NO OFERTADO</v>
      </c>
      <c r="BR229" s="278">
        <f>VLOOKUP(B229,'[1]ANEXO TECNICO'!$B$3:$P$334,15,0)</f>
        <v>0</v>
      </c>
      <c r="BS229" s="278" t="s">
        <v>743</v>
      </c>
      <c r="BT229" s="280"/>
      <c r="BU229" s="280"/>
      <c r="BV229" s="282"/>
      <c r="BW229" s="280"/>
      <c r="BX229" s="277">
        <v>0</v>
      </c>
      <c r="BY229" s="277">
        <f t="shared" si="508"/>
        <v>0</v>
      </c>
      <c r="BZ229" s="278" t="str">
        <f t="shared" si="509"/>
        <v>NO OFERTADO</v>
      </c>
      <c r="CA229" s="278"/>
      <c r="CB229" s="278" t="s">
        <v>743</v>
      </c>
      <c r="CC229" s="283"/>
      <c r="CD229" s="283"/>
      <c r="CE229" s="276"/>
      <c r="CF229" s="86">
        <f t="shared" si="549"/>
        <v>0</v>
      </c>
      <c r="CG229" s="277">
        <f t="shared" si="550"/>
        <v>0</v>
      </c>
      <c r="CH229" s="277">
        <f t="shared" si="510"/>
        <v>0</v>
      </c>
      <c r="CI229" s="278" t="str">
        <f t="shared" si="511"/>
        <v>NO OFERTADO</v>
      </c>
      <c r="CJ229" s="278"/>
      <c r="CK229" s="278" t="s">
        <v>743</v>
      </c>
      <c r="CL229" s="86"/>
      <c r="CM229" s="86"/>
      <c r="CN229" s="276"/>
      <c r="CO229" s="86">
        <f t="shared" si="551"/>
        <v>0</v>
      </c>
      <c r="CP229" s="277">
        <f t="shared" si="512"/>
        <v>0</v>
      </c>
      <c r="CQ229" s="277">
        <f t="shared" si="513"/>
        <v>0</v>
      </c>
      <c r="CR229" s="278" t="str">
        <f t="shared" si="514"/>
        <v>NO OFERTADO</v>
      </c>
      <c r="CS229" s="278"/>
      <c r="CT229" s="278" t="s">
        <v>743</v>
      </c>
      <c r="CU229" s="86"/>
      <c r="CV229" s="280"/>
      <c r="CW229" s="282"/>
      <c r="CX229" s="280">
        <f t="shared" si="552"/>
        <v>0</v>
      </c>
      <c r="CY229" s="281">
        <f t="shared" si="515"/>
        <v>0</v>
      </c>
      <c r="CZ229" s="281">
        <f t="shared" si="516"/>
        <v>0</v>
      </c>
      <c r="DA229" s="278" t="str">
        <f t="shared" si="517"/>
        <v>NO OFERTADO</v>
      </c>
      <c r="DB229" s="278"/>
      <c r="DC229" s="278" t="s">
        <v>743</v>
      </c>
      <c r="DD229" s="86"/>
      <c r="DE229" s="86"/>
      <c r="DF229" s="276"/>
      <c r="DG229" s="86">
        <f t="shared" si="553"/>
        <v>0</v>
      </c>
      <c r="DH229" s="277">
        <f t="shared" si="518"/>
        <v>0</v>
      </c>
      <c r="DI229" s="277">
        <f t="shared" si="554"/>
        <v>0</v>
      </c>
      <c r="DJ229" s="278" t="str">
        <f t="shared" si="555"/>
        <v>NO OFERTADO</v>
      </c>
      <c r="DK229" s="278"/>
      <c r="DL229" s="278" t="s">
        <v>743</v>
      </c>
      <c r="DM229" s="86"/>
      <c r="DN229" s="86"/>
      <c r="DO229" s="276"/>
      <c r="DP229" s="86">
        <v>0</v>
      </c>
      <c r="DQ229" s="277">
        <f t="shared" si="519"/>
        <v>0</v>
      </c>
      <c r="DR229" s="277">
        <f t="shared" si="520"/>
        <v>0</v>
      </c>
      <c r="DS229" s="278" t="str">
        <f t="shared" si="521"/>
        <v>NO OFERTADO</v>
      </c>
      <c r="DT229" s="278"/>
      <c r="DU229" s="278" t="s">
        <v>743</v>
      </c>
      <c r="DV229" s="86"/>
      <c r="DW229" s="86"/>
      <c r="DX229" s="279"/>
      <c r="DY229" s="86">
        <f t="shared" si="556"/>
        <v>0</v>
      </c>
      <c r="DZ229" s="277">
        <f t="shared" si="522"/>
        <v>0</v>
      </c>
      <c r="EA229" s="277">
        <f t="shared" si="557"/>
        <v>0</v>
      </c>
      <c r="EB229" s="278" t="str">
        <f t="shared" si="523"/>
        <v>NO OFERTADO</v>
      </c>
      <c r="EC229" s="278"/>
      <c r="ED229" s="278" t="s">
        <v>743</v>
      </c>
      <c r="EE229" s="86" t="s">
        <v>953</v>
      </c>
      <c r="EF229" s="86">
        <v>0</v>
      </c>
      <c r="EG229" s="279">
        <v>0</v>
      </c>
      <c r="EH229" s="86">
        <f t="shared" si="558"/>
        <v>0</v>
      </c>
      <c r="EI229" s="277">
        <f t="shared" si="524"/>
        <v>0</v>
      </c>
      <c r="EJ229" s="277">
        <f t="shared" si="561"/>
        <v>0</v>
      </c>
      <c r="EK229" s="278" t="str">
        <f t="shared" si="525"/>
        <v>NO OFERTADO</v>
      </c>
      <c r="EL229" s="278" t="s">
        <v>978</v>
      </c>
      <c r="EM229" s="278" t="s">
        <v>743</v>
      </c>
      <c r="EN229" s="86" t="s">
        <v>44</v>
      </c>
      <c r="EO229" s="86">
        <v>12262</v>
      </c>
      <c r="EP229" s="276">
        <v>0</v>
      </c>
      <c r="EQ229" s="86">
        <v>12262</v>
      </c>
      <c r="ER229" s="277">
        <f t="shared" si="526"/>
        <v>12262</v>
      </c>
      <c r="ES229" s="277">
        <f t="shared" si="527"/>
        <v>110358</v>
      </c>
      <c r="ET229" s="278" t="str">
        <f t="shared" si="528"/>
        <v>CUMPLE</v>
      </c>
      <c r="EU229" s="278" t="s">
        <v>828</v>
      </c>
      <c r="EV229" s="278" t="s">
        <v>822</v>
      </c>
      <c r="EW229" s="86">
        <v>0</v>
      </c>
      <c r="EX229" s="86">
        <v>0</v>
      </c>
      <c r="EY229" s="276">
        <v>0</v>
      </c>
      <c r="EZ229" s="86">
        <v>0</v>
      </c>
      <c r="FA229" s="277">
        <f t="shared" si="529"/>
        <v>0</v>
      </c>
      <c r="FB229" s="277">
        <f t="shared" si="530"/>
        <v>0</v>
      </c>
      <c r="FC229" s="278" t="str">
        <f t="shared" si="531"/>
        <v>NO OFERTADO</v>
      </c>
      <c r="FD229" s="278"/>
      <c r="FE229" s="278" t="s">
        <v>743</v>
      </c>
      <c r="FF229" s="86">
        <v>0</v>
      </c>
      <c r="FG229" s="86"/>
      <c r="FH229" s="279">
        <v>0</v>
      </c>
      <c r="FI229" s="86">
        <v>0</v>
      </c>
      <c r="FJ229" s="277">
        <f t="shared" si="532"/>
        <v>0</v>
      </c>
      <c r="FK229" s="277">
        <f t="shared" si="559"/>
        <v>0</v>
      </c>
      <c r="FL229" s="278" t="str">
        <f t="shared" si="533"/>
        <v>NO OFERTADO</v>
      </c>
      <c r="FM229" s="278"/>
      <c r="FN229" s="278" t="s">
        <v>743</v>
      </c>
      <c r="FO229" s="86"/>
      <c r="FP229" s="86"/>
      <c r="FQ229" s="279"/>
      <c r="FR229" s="86">
        <f t="shared" si="560"/>
        <v>0</v>
      </c>
      <c r="FS229" s="277">
        <f t="shared" si="534"/>
        <v>0</v>
      </c>
      <c r="FT229" s="277">
        <f t="shared" si="535"/>
        <v>0</v>
      </c>
      <c r="FU229" s="278" t="str">
        <f t="shared" si="536"/>
        <v>NO OFERTADO</v>
      </c>
      <c r="FV229" s="278">
        <v>0</v>
      </c>
      <c r="FW229" s="278" t="s">
        <v>743</v>
      </c>
      <c r="FX229" s="86"/>
      <c r="FY229" s="86"/>
      <c r="FZ229" s="279"/>
      <c r="GA229" s="86"/>
      <c r="GB229" s="277">
        <f t="shared" si="537"/>
        <v>0</v>
      </c>
      <c r="GC229" s="277">
        <f t="shared" si="538"/>
        <v>0</v>
      </c>
      <c r="GD229" s="278" t="str">
        <f t="shared" si="539"/>
        <v>NO OFERTADO</v>
      </c>
      <c r="GE229" s="278"/>
      <c r="GF229" s="278" t="s">
        <v>743</v>
      </c>
      <c r="GG229" s="25"/>
    </row>
    <row r="230" spans="1:189" s="19" customFormat="1" ht="38.25" x14ac:dyDescent="0.2">
      <c r="A230" s="290">
        <v>221</v>
      </c>
      <c r="B230" s="78" t="s">
        <v>268</v>
      </c>
      <c r="C230" s="77" t="s">
        <v>600</v>
      </c>
      <c r="D230" s="123">
        <v>1</v>
      </c>
      <c r="E230" s="309" t="s">
        <v>32</v>
      </c>
      <c r="F230" s="315">
        <v>1848.3500000000001</v>
      </c>
      <c r="G230" s="123">
        <v>1</v>
      </c>
      <c r="H230" s="86">
        <f t="shared" si="540"/>
        <v>1848.3500000000001</v>
      </c>
      <c r="I230" s="86"/>
      <c r="J230" s="86"/>
      <c r="K230" s="279">
        <f t="shared" si="473"/>
        <v>0</v>
      </c>
      <c r="L230" s="86">
        <f t="shared" si="541"/>
        <v>0</v>
      </c>
      <c r="M230" s="277">
        <f t="shared" si="493"/>
        <v>0</v>
      </c>
      <c r="N230" s="277">
        <f t="shared" si="542"/>
        <v>0</v>
      </c>
      <c r="O230" s="278" t="str">
        <f t="shared" si="494"/>
        <v>NO OFERTADO</v>
      </c>
      <c r="P230" s="278"/>
      <c r="Q230" s="278" t="s">
        <v>743</v>
      </c>
      <c r="R230" s="278"/>
      <c r="S230" s="284"/>
      <c r="T230" s="279"/>
      <c r="U230" s="86"/>
      <c r="V230" s="277">
        <f t="shared" si="495"/>
        <v>0</v>
      </c>
      <c r="W230" s="277">
        <f t="shared" si="543"/>
        <v>0</v>
      </c>
      <c r="X230" s="278" t="str">
        <f t="shared" si="496"/>
        <v>NO OFERTADO</v>
      </c>
      <c r="Y230" s="278">
        <v>0</v>
      </c>
      <c r="Z230" s="314" t="s">
        <v>743</v>
      </c>
      <c r="AA230" s="311"/>
      <c r="AB230" s="86"/>
      <c r="AC230" s="276"/>
      <c r="AD230" s="86">
        <f t="shared" si="562"/>
        <v>0</v>
      </c>
      <c r="AE230" s="277">
        <f t="shared" si="564"/>
        <v>0</v>
      </c>
      <c r="AF230" s="277">
        <f t="shared" si="497"/>
        <v>0</v>
      </c>
      <c r="AG230" s="278" t="str">
        <f t="shared" si="498"/>
        <v>NO OFERTADO</v>
      </c>
      <c r="AH230" s="278"/>
      <c r="AI230" s="278" t="s">
        <v>743</v>
      </c>
      <c r="AJ230" s="86"/>
      <c r="AK230" s="86"/>
      <c r="AL230" s="279"/>
      <c r="AM230" s="86">
        <f t="shared" si="544"/>
        <v>0</v>
      </c>
      <c r="AN230" s="277">
        <f t="shared" si="499"/>
        <v>0</v>
      </c>
      <c r="AO230" s="277">
        <f t="shared" si="500"/>
        <v>0</v>
      </c>
      <c r="AP230" s="278" t="str">
        <f t="shared" si="501"/>
        <v>NO OFERTADO</v>
      </c>
      <c r="AQ230" s="278"/>
      <c r="AR230" s="278" t="s">
        <v>743</v>
      </c>
      <c r="AS230" s="86"/>
      <c r="AT230" s="86"/>
      <c r="AU230" s="276"/>
      <c r="AV230" s="86">
        <f t="shared" si="545"/>
        <v>0</v>
      </c>
      <c r="AW230" s="277">
        <f t="shared" si="502"/>
        <v>0</v>
      </c>
      <c r="AX230" s="277">
        <f t="shared" si="563"/>
        <v>0</v>
      </c>
      <c r="AY230" s="278" t="str">
        <f t="shared" si="503"/>
        <v>NO OFERTADO</v>
      </c>
      <c r="AZ230" s="278"/>
      <c r="BA230" s="278" t="s">
        <v>743</v>
      </c>
      <c r="BB230" s="86"/>
      <c r="BC230" s="86"/>
      <c r="BD230" s="279"/>
      <c r="BE230" s="86">
        <f t="shared" si="546"/>
        <v>0</v>
      </c>
      <c r="BF230" s="277">
        <f t="shared" si="504"/>
        <v>0</v>
      </c>
      <c r="BG230" s="277">
        <f t="shared" si="547"/>
        <v>0</v>
      </c>
      <c r="BH230" s="278" t="str">
        <f t="shared" si="505"/>
        <v>NO OFERTADO</v>
      </c>
      <c r="BI230" s="278">
        <v>0</v>
      </c>
      <c r="BJ230" s="278" t="s">
        <v>743</v>
      </c>
      <c r="BK230" s="86"/>
      <c r="BL230" s="86"/>
      <c r="BM230" s="276"/>
      <c r="BN230" s="280">
        <f t="shared" si="548"/>
        <v>0</v>
      </c>
      <c r="BO230" s="281">
        <f t="shared" si="506"/>
        <v>0</v>
      </c>
      <c r="BP230" s="281">
        <f t="shared" si="507"/>
        <v>0</v>
      </c>
      <c r="BQ230" s="278" t="str">
        <f t="shared" si="492"/>
        <v>NO OFERTADO</v>
      </c>
      <c r="BR230" s="278">
        <f>VLOOKUP(B230,'[1]ANEXO TECNICO'!$B$3:$P$334,15,0)</f>
        <v>0</v>
      </c>
      <c r="BS230" s="278" t="s">
        <v>743</v>
      </c>
      <c r="BT230" s="280"/>
      <c r="BU230" s="280"/>
      <c r="BV230" s="282"/>
      <c r="BW230" s="280"/>
      <c r="BX230" s="277">
        <v>0</v>
      </c>
      <c r="BY230" s="277">
        <f t="shared" si="508"/>
        <v>0</v>
      </c>
      <c r="BZ230" s="278" t="str">
        <f t="shared" si="509"/>
        <v>NO OFERTADO</v>
      </c>
      <c r="CA230" s="278"/>
      <c r="CB230" s="278" t="s">
        <v>743</v>
      </c>
      <c r="CC230" s="283"/>
      <c r="CD230" s="283"/>
      <c r="CE230" s="276"/>
      <c r="CF230" s="86">
        <f t="shared" si="549"/>
        <v>0</v>
      </c>
      <c r="CG230" s="277">
        <f t="shared" si="550"/>
        <v>0</v>
      </c>
      <c r="CH230" s="277">
        <f t="shared" si="510"/>
        <v>0</v>
      </c>
      <c r="CI230" s="278" t="str">
        <f t="shared" si="511"/>
        <v>NO OFERTADO</v>
      </c>
      <c r="CJ230" s="278"/>
      <c r="CK230" s="278" t="s">
        <v>743</v>
      </c>
      <c r="CL230" s="86"/>
      <c r="CM230" s="86"/>
      <c r="CN230" s="276"/>
      <c r="CO230" s="86">
        <f t="shared" si="551"/>
        <v>0</v>
      </c>
      <c r="CP230" s="277">
        <f t="shared" si="512"/>
        <v>0</v>
      </c>
      <c r="CQ230" s="277">
        <f t="shared" si="513"/>
        <v>0</v>
      </c>
      <c r="CR230" s="278" t="str">
        <f t="shared" si="514"/>
        <v>NO OFERTADO</v>
      </c>
      <c r="CS230" s="278"/>
      <c r="CT230" s="278" t="s">
        <v>743</v>
      </c>
      <c r="CU230" s="86"/>
      <c r="CV230" s="280"/>
      <c r="CW230" s="282"/>
      <c r="CX230" s="280">
        <f t="shared" si="552"/>
        <v>0</v>
      </c>
      <c r="CY230" s="281">
        <f t="shared" si="515"/>
        <v>0</v>
      </c>
      <c r="CZ230" s="281">
        <f t="shared" si="516"/>
        <v>0</v>
      </c>
      <c r="DA230" s="278" t="str">
        <f t="shared" si="517"/>
        <v>NO OFERTADO</v>
      </c>
      <c r="DB230" s="278"/>
      <c r="DC230" s="278" t="s">
        <v>743</v>
      </c>
      <c r="DD230" s="86"/>
      <c r="DE230" s="86"/>
      <c r="DF230" s="276"/>
      <c r="DG230" s="86">
        <f t="shared" si="553"/>
        <v>0</v>
      </c>
      <c r="DH230" s="277">
        <f t="shared" si="518"/>
        <v>0</v>
      </c>
      <c r="DI230" s="277">
        <f t="shared" si="554"/>
        <v>0</v>
      </c>
      <c r="DJ230" s="278" t="str">
        <f t="shared" si="555"/>
        <v>NO OFERTADO</v>
      </c>
      <c r="DK230" s="278"/>
      <c r="DL230" s="278" t="s">
        <v>743</v>
      </c>
      <c r="DM230" s="86"/>
      <c r="DN230" s="86"/>
      <c r="DO230" s="276"/>
      <c r="DP230" s="86">
        <v>0</v>
      </c>
      <c r="DQ230" s="277">
        <f t="shared" si="519"/>
        <v>0</v>
      </c>
      <c r="DR230" s="277">
        <f t="shared" si="520"/>
        <v>0</v>
      </c>
      <c r="DS230" s="278" t="str">
        <f t="shared" si="521"/>
        <v>NO OFERTADO</v>
      </c>
      <c r="DT230" s="278"/>
      <c r="DU230" s="278" t="s">
        <v>743</v>
      </c>
      <c r="DV230" s="86"/>
      <c r="DW230" s="86"/>
      <c r="DX230" s="279"/>
      <c r="DY230" s="86">
        <f t="shared" si="556"/>
        <v>0</v>
      </c>
      <c r="DZ230" s="277">
        <f t="shared" si="522"/>
        <v>0</v>
      </c>
      <c r="EA230" s="277">
        <f t="shared" si="557"/>
        <v>0</v>
      </c>
      <c r="EB230" s="278" t="str">
        <f t="shared" si="523"/>
        <v>NO OFERTADO</v>
      </c>
      <c r="EC230" s="278"/>
      <c r="ED230" s="278" t="s">
        <v>743</v>
      </c>
      <c r="EE230" s="86" t="s">
        <v>970</v>
      </c>
      <c r="EF230" s="86">
        <v>2625</v>
      </c>
      <c r="EG230" s="279">
        <v>0</v>
      </c>
      <c r="EH230" s="86">
        <f t="shared" si="558"/>
        <v>2625</v>
      </c>
      <c r="EI230" s="277">
        <f t="shared" si="524"/>
        <v>2625</v>
      </c>
      <c r="EJ230" s="277">
        <f t="shared" si="561"/>
        <v>2625</v>
      </c>
      <c r="EK230" s="278" t="str">
        <f t="shared" si="525"/>
        <v>NO CUMPLE</v>
      </c>
      <c r="EL230" s="278" t="s">
        <v>828</v>
      </c>
      <c r="EM230" s="278" t="s">
        <v>743</v>
      </c>
      <c r="EN230" s="86"/>
      <c r="EO230" s="86"/>
      <c r="EP230" s="276"/>
      <c r="EQ230" s="86">
        <v>0</v>
      </c>
      <c r="ER230" s="277">
        <f t="shared" si="526"/>
        <v>0</v>
      </c>
      <c r="ES230" s="277">
        <f t="shared" si="527"/>
        <v>0</v>
      </c>
      <c r="ET230" s="278" t="str">
        <f t="shared" si="528"/>
        <v>NO OFERTADO</v>
      </c>
      <c r="EU230" s="278"/>
      <c r="EV230" s="278" t="s">
        <v>743</v>
      </c>
      <c r="EW230" s="86">
        <v>0</v>
      </c>
      <c r="EX230" s="86">
        <v>0</v>
      </c>
      <c r="EY230" s="276">
        <v>0</v>
      </c>
      <c r="EZ230" s="86">
        <v>0</v>
      </c>
      <c r="FA230" s="277">
        <f t="shared" si="529"/>
        <v>0</v>
      </c>
      <c r="FB230" s="277">
        <f t="shared" si="530"/>
        <v>0</v>
      </c>
      <c r="FC230" s="278" t="str">
        <f t="shared" si="531"/>
        <v>NO OFERTADO</v>
      </c>
      <c r="FD230" s="278"/>
      <c r="FE230" s="278" t="s">
        <v>743</v>
      </c>
      <c r="FF230" s="86">
        <v>0</v>
      </c>
      <c r="FG230" s="86"/>
      <c r="FH230" s="279">
        <v>0</v>
      </c>
      <c r="FI230" s="86">
        <v>0</v>
      </c>
      <c r="FJ230" s="277">
        <f t="shared" si="532"/>
        <v>0</v>
      </c>
      <c r="FK230" s="277">
        <f t="shared" si="559"/>
        <v>0</v>
      </c>
      <c r="FL230" s="278" t="str">
        <f t="shared" si="533"/>
        <v>NO OFERTADO</v>
      </c>
      <c r="FM230" s="278"/>
      <c r="FN230" s="278" t="s">
        <v>743</v>
      </c>
      <c r="FO230" s="86"/>
      <c r="FP230" s="86"/>
      <c r="FQ230" s="279"/>
      <c r="FR230" s="86">
        <f t="shared" si="560"/>
        <v>0</v>
      </c>
      <c r="FS230" s="277">
        <f t="shared" si="534"/>
        <v>0</v>
      </c>
      <c r="FT230" s="277">
        <f t="shared" si="535"/>
        <v>0</v>
      </c>
      <c r="FU230" s="278" t="str">
        <f t="shared" si="536"/>
        <v>NO OFERTADO</v>
      </c>
      <c r="FV230" s="278">
        <v>0</v>
      </c>
      <c r="FW230" s="278" t="s">
        <v>743</v>
      </c>
      <c r="FX230" s="86"/>
      <c r="FY230" s="86"/>
      <c r="FZ230" s="279"/>
      <c r="GA230" s="86"/>
      <c r="GB230" s="277">
        <f t="shared" si="537"/>
        <v>0</v>
      </c>
      <c r="GC230" s="277">
        <f t="shared" si="538"/>
        <v>0</v>
      </c>
      <c r="GD230" s="278" t="str">
        <f t="shared" si="539"/>
        <v>NO OFERTADO</v>
      </c>
      <c r="GE230" s="278"/>
      <c r="GF230" s="278" t="s">
        <v>743</v>
      </c>
      <c r="GG230" s="25"/>
    </row>
    <row r="231" spans="1:189" s="19" customFormat="1" ht="25.5" x14ac:dyDescent="0.2">
      <c r="A231" s="290">
        <v>222</v>
      </c>
      <c r="B231" s="78" t="s">
        <v>269</v>
      </c>
      <c r="C231" s="77" t="s">
        <v>601</v>
      </c>
      <c r="D231" s="123">
        <v>1</v>
      </c>
      <c r="E231" s="309" t="s">
        <v>32</v>
      </c>
      <c r="F231" s="315">
        <v>2677500</v>
      </c>
      <c r="G231" s="123">
        <v>2</v>
      </c>
      <c r="H231" s="86">
        <f t="shared" si="540"/>
        <v>5355000</v>
      </c>
      <c r="I231" s="86"/>
      <c r="J231" s="86"/>
      <c r="K231" s="279">
        <f t="shared" si="473"/>
        <v>0</v>
      </c>
      <c r="L231" s="86">
        <f t="shared" si="541"/>
        <v>0</v>
      </c>
      <c r="M231" s="277">
        <f t="shared" si="493"/>
        <v>0</v>
      </c>
      <c r="N231" s="277">
        <f t="shared" si="542"/>
        <v>0</v>
      </c>
      <c r="O231" s="278" t="str">
        <f t="shared" si="494"/>
        <v>NO OFERTADO</v>
      </c>
      <c r="P231" s="278"/>
      <c r="Q231" s="278" t="s">
        <v>743</v>
      </c>
      <c r="R231" s="278"/>
      <c r="S231" s="284"/>
      <c r="T231" s="279"/>
      <c r="U231" s="86"/>
      <c r="V231" s="277">
        <f t="shared" si="495"/>
        <v>0</v>
      </c>
      <c r="W231" s="277">
        <f t="shared" si="543"/>
        <v>0</v>
      </c>
      <c r="X231" s="278" t="str">
        <f t="shared" si="496"/>
        <v>NO OFERTADO</v>
      </c>
      <c r="Y231" s="278">
        <v>0</v>
      </c>
      <c r="Z231" s="314" t="s">
        <v>743</v>
      </c>
      <c r="AA231" s="311"/>
      <c r="AB231" s="86"/>
      <c r="AC231" s="276"/>
      <c r="AD231" s="86">
        <f t="shared" si="562"/>
        <v>0</v>
      </c>
      <c r="AE231" s="277">
        <f t="shared" si="564"/>
        <v>0</v>
      </c>
      <c r="AF231" s="277">
        <f t="shared" si="497"/>
        <v>0</v>
      </c>
      <c r="AG231" s="278" t="str">
        <f t="shared" si="498"/>
        <v>NO OFERTADO</v>
      </c>
      <c r="AH231" s="278"/>
      <c r="AI231" s="278" t="s">
        <v>743</v>
      </c>
      <c r="AJ231" s="86"/>
      <c r="AK231" s="86"/>
      <c r="AL231" s="279"/>
      <c r="AM231" s="86">
        <f t="shared" si="544"/>
        <v>0</v>
      </c>
      <c r="AN231" s="277">
        <f t="shared" si="499"/>
        <v>0</v>
      </c>
      <c r="AO231" s="277">
        <f t="shared" si="500"/>
        <v>0</v>
      </c>
      <c r="AP231" s="278" t="str">
        <f t="shared" si="501"/>
        <v>NO OFERTADO</v>
      </c>
      <c r="AQ231" s="278"/>
      <c r="AR231" s="278" t="s">
        <v>743</v>
      </c>
      <c r="AS231" s="86"/>
      <c r="AT231" s="86"/>
      <c r="AU231" s="276"/>
      <c r="AV231" s="86">
        <f t="shared" si="545"/>
        <v>0</v>
      </c>
      <c r="AW231" s="277">
        <f t="shared" si="502"/>
        <v>0</v>
      </c>
      <c r="AX231" s="277">
        <f t="shared" si="563"/>
        <v>0</v>
      </c>
      <c r="AY231" s="278" t="str">
        <f t="shared" si="503"/>
        <v>NO OFERTADO</v>
      </c>
      <c r="AZ231" s="278"/>
      <c r="BA231" s="278" t="s">
        <v>743</v>
      </c>
      <c r="BB231" s="86"/>
      <c r="BC231" s="86"/>
      <c r="BD231" s="279"/>
      <c r="BE231" s="86">
        <f t="shared" si="546"/>
        <v>0</v>
      </c>
      <c r="BF231" s="277">
        <f t="shared" si="504"/>
        <v>0</v>
      </c>
      <c r="BG231" s="277">
        <f t="shared" si="547"/>
        <v>0</v>
      </c>
      <c r="BH231" s="278" t="str">
        <f t="shared" si="505"/>
        <v>NO OFERTADO</v>
      </c>
      <c r="BI231" s="278">
        <v>0</v>
      </c>
      <c r="BJ231" s="278" t="s">
        <v>743</v>
      </c>
      <c r="BK231" s="86"/>
      <c r="BL231" s="86"/>
      <c r="BM231" s="276"/>
      <c r="BN231" s="280">
        <f t="shared" si="548"/>
        <v>0</v>
      </c>
      <c r="BO231" s="281">
        <f t="shared" si="506"/>
        <v>0</v>
      </c>
      <c r="BP231" s="281">
        <f t="shared" si="507"/>
        <v>0</v>
      </c>
      <c r="BQ231" s="278" t="str">
        <f t="shared" si="492"/>
        <v>NO OFERTADO</v>
      </c>
      <c r="BR231" s="278">
        <f>VLOOKUP(B231,'[1]ANEXO TECNICO'!$B$3:$P$334,15,0)</f>
        <v>0</v>
      </c>
      <c r="BS231" s="278" t="s">
        <v>743</v>
      </c>
      <c r="BT231" s="280"/>
      <c r="BU231" s="280"/>
      <c r="BV231" s="282"/>
      <c r="BW231" s="280"/>
      <c r="BX231" s="277">
        <v>0</v>
      </c>
      <c r="BY231" s="277">
        <f t="shared" si="508"/>
        <v>0</v>
      </c>
      <c r="BZ231" s="278" t="str">
        <f t="shared" si="509"/>
        <v>NO OFERTADO</v>
      </c>
      <c r="CA231" s="278"/>
      <c r="CB231" s="278" t="s">
        <v>743</v>
      </c>
      <c r="CC231" s="283"/>
      <c r="CD231" s="283"/>
      <c r="CE231" s="276"/>
      <c r="CF231" s="86">
        <f t="shared" si="549"/>
        <v>0</v>
      </c>
      <c r="CG231" s="277">
        <f t="shared" si="550"/>
        <v>0</v>
      </c>
      <c r="CH231" s="277">
        <f t="shared" si="510"/>
        <v>0</v>
      </c>
      <c r="CI231" s="278" t="str">
        <f t="shared" si="511"/>
        <v>NO OFERTADO</v>
      </c>
      <c r="CJ231" s="278"/>
      <c r="CK231" s="278" t="s">
        <v>743</v>
      </c>
      <c r="CL231" s="86"/>
      <c r="CM231" s="86"/>
      <c r="CN231" s="276"/>
      <c r="CO231" s="86">
        <f t="shared" si="551"/>
        <v>0</v>
      </c>
      <c r="CP231" s="277">
        <f t="shared" si="512"/>
        <v>0</v>
      </c>
      <c r="CQ231" s="277">
        <f t="shared" si="513"/>
        <v>0</v>
      </c>
      <c r="CR231" s="278" t="str">
        <f t="shared" si="514"/>
        <v>NO OFERTADO</v>
      </c>
      <c r="CS231" s="278"/>
      <c r="CT231" s="278" t="s">
        <v>743</v>
      </c>
      <c r="CU231" s="86"/>
      <c r="CV231" s="280"/>
      <c r="CW231" s="282"/>
      <c r="CX231" s="280">
        <f t="shared" si="552"/>
        <v>0</v>
      </c>
      <c r="CY231" s="281">
        <f t="shared" si="515"/>
        <v>0</v>
      </c>
      <c r="CZ231" s="281">
        <f t="shared" si="516"/>
        <v>0</v>
      </c>
      <c r="DA231" s="278" t="str">
        <f t="shared" si="517"/>
        <v>NO OFERTADO</v>
      </c>
      <c r="DB231" s="278"/>
      <c r="DC231" s="278" t="s">
        <v>743</v>
      </c>
      <c r="DD231" s="86"/>
      <c r="DE231" s="86"/>
      <c r="DF231" s="276"/>
      <c r="DG231" s="86">
        <f t="shared" si="553"/>
        <v>0</v>
      </c>
      <c r="DH231" s="277">
        <f t="shared" si="518"/>
        <v>0</v>
      </c>
      <c r="DI231" s="277">
        <f t="shared" si="554"/>
        <v>0</v>
      </c>
      <c r="DJ231" s="278" t="str">
        <f t="shared" si="555"/>
        <v>NO OFERTADO</v>
      </c>
      <c r="DK231" s="278"/>
      <c r="DL231" s="278" t="s">
        <v>743</v>
      </c>
      <c r="DM231" s="86"/>
      <c r="DN231" s="86"/>
      <c r="DO231" s="276"/>
      <c r="DP231" s="86">
        <v>0</v>
      </c>
      <c r="DQ231" s="277">
        <f t="shared" si="519"/>
        <v>0</v>
      </c>
      <c r="DR231" s="277">
        <f t="shared" si="520"/>
        <v>0</v>
      </c>
      <c r="DS231" s="278" t="str">
        <f t="shared" si="521"/>
        <v>NO OFERTADO</v>
      </c>
      <c r="DT231" s="278"/>
      <c r="DU231" s="278" t="s">
        <v>743</v>
      </c>
      <c r="DV231" s="285"/>
      <c r="DW231" s="285"/>
      <c r="DX231" s="286"/>
      <c r="DY231" s="285">
        <f t="shared" si="556"/>
        <v>0</v>
      </c>
      <c r="DZ231" s="287">
        <f t="shared" si="522"/>
        <v>0</v>
      </c>
      <c r="EA231" s="277">
        <f t="shared" si="557"/>
        <v>0</v>
      </c>
      <c r="EB231" s="278" t="str">
        <f t="shared" si="523"/>
        <v>NO OFERTADO</v>
      </c>
      <c r="EC231" s="278"/>
      <c r="ED231" s="278" t="s">
        <v>743</v>
      </c>
      <c r="EE231" s="285" t="s">
        <v>968</v>
      </c>
      <c r="EF231" s="285">
        <v>393909.24369747902</v>
      </c>
      <c r="EG231" s="286">
        <v>74842.756302521011</v>
      </c>
      <c r="EH231" s="285">
        <f t="shared" si="558"/>
        <v>468752</v>
      </c>
      <c r="EI231" s="287">
        <f t="shared" si="524"/>
        <v>468752</v>
      </c>
      <c r="EJ231" s="277">
        <f t="shared" si="561"/>
        <v>937504</v>
      </c>
      <c r="EK231" s="278" t="str">
        <f t="shared" si="525"/>
        <v>CUMPLE</v>
      </c>
      <c r="EL231" s="278" t="s">
        <v>828</v>
      </c>
      <c r="EM231" s="278" t="s">
        <v>743</v>
      </c>
      <c r="EN231" s="86"/>
      <c r="EO231" s="86"/>
      <c r="EP231" s="276"/>
      <c r="EQ231" s="86">
        <v>0</v>
      </c>
      <c r="ER231" s="277">
        <f t="shared" si="526"/>
        <v>0</v>
      </c>
      <c r="ES231" s="277">
        <f t="shared" si="527"/>
        <v>0</v>
      </c>
      <c r="ET231" s="278" t="str">
        <f t="shared" si="528"/>
        <v>NO OFERTADO</v>
      </c>
      <c r="EU231" s="278"/>
      <c r="EV231" s="278" t="s">
        <v>743</v>
      </c>
      <c r="EW231" s="86">
        <v>0</v>
      </c>
      <c r="EX231" s="86">
        <v>0</v>
      </c>
      <c r="EY231" s="276">
        <v>0</v>
      </c>
      <c r="EZ231" s="86">
        <v>0</v>
      </c>
      <c r="FA231" s="277">
        <f t="shared" si="529"/>
        <v>0</v>
      </c>
      <c r="FB231" s="277">
        <f t="shared" si="530"/>
        <v>0</v>
      </c>
      <c r="FC231" s="278" t="str">
        <f t="shared" si="531"/>
        <v>NO OFERTADO</v>
      </c>
      <c r="FD231" s="278"/>
      <c r="FE231" s="278" t="s">
        <v>743</v>
      </c>
      <c r="FF231" s="86">
        <v>0</v>
      </c>
      <c r="FG231" s="86"/>
      <c r="FH231" s="279">
        <v>0</v>
      </c>
      <c r="FI231" s="86">
        <v>0</v>
      </c>
      <c r="FJ231" s="277">
        <f t="shared" si="532"/>
        <v>0</v>
      </c>
      <c r="FK231" s="277">
        <f t="shared" si="559"/>
        <v>0</v>
      </c>
      <c r="FL231" s="278" t="str">
        <f t="shared" si="533"/>
        <v>NO OFERTADO</v>
      </c>
      <c r="FM231" s="278"/>
      <c r="FN231" s="278" t="s">
        <v>743</v>
      </c>
      <c r="FO231" s="86"/>
      <c r="FP231" s="86"/>
      <c r="FQ231" s="279"/>
      <c r="FR231" s="86">
        <f t="shared" si="560"/>
        <v>0</v>
      </c>
      <c r="FS231" s="277">
        <f t="shared" si="534"/>
        <v>0</v>
      </c>
      <c r="FT231" s="277">
        <f t="shared" si="535"/>
        <v>0</v>
      </c>
      <c r="FU231" s="278" t="str">
        <f t="shared" si="536"/>
        <v>NO OFERTADO</v>
      </c>
      <c r="FV231" s="278">
        <v>0</v>
      </c>
      <c r="FW231" s="278" t="s">
        <v>743</v>
      </c>
      <c r="FX231" s="86"/>
      <c r="FY231" s="86"/>
      <c r="FZ231" s="279"/>
      <c r="GA231" s="86"/>
      <c r="GB231" s="277">
        <f t="shared" si="537"/>
        <v>0</v>
      </c>
      <c r="GC231" s="277">
        <f t="shared" si="538"/>
        <v>0</v>
      </c>
      <c r="GD231" s="278" t="str">
        <f t="shared" si="539"/>
        <v>NO OFERTADO</v>
      </c>
      <c r="GE231" s="278"/>
      <c r="GF231" s="278" t="s">
        <v>743</v>
      </c>
      <c r="GG231" s="25"/>
    </row>
    <row r="232" spans="1:189" s="19" customFormat="1" x14ac:dyDescent="0.2">
      <c r="A232" s="290">
        <v>223</v>
      </c>
      <c r="B232" s="78" t="s">
        <v>270</v>
      </c>
      <c r="C232" s="77" t="s">
        <v>602</v>
      </c>
      <c r="D232" s="123">
        <v>1</v>
      </c>
      <c r="E232" s="309" t="s">
        <v>32</v>
      </c>
      <c r="F232" s="315">
        <v>19436.1924</v>
      </c>
      <c r="G232" s="123">
        <v>60</v>
      </c>
      <c r="H232" s="86">
        <f t="shared" si="540"/>
        <v>1166171.544</v>
      </c>
      <c r="I232" s="86"/>
      <c r="J232" s="86"/>
      <c r="K232" s="279">
        <f t="shared" si="473"/>
        <v>0</v>
      </c>
      <c r="L232" s="86">
        <f t="shared" si="541"/>
        <v>0</v>
      </c>
      <c r="M232" s="277">
        <f t="shared" si="493"/>
        <v>0</v>
      </c>
      <c r="N232" s="277">
        <f t="shared" si="542"/>
        <v>0</v>
      </c>
      <c r="O232" s="278" t="str">
        <f t="shared" si="494"/>
        <v>NO OFERTADO</v>
      </c>
      <c r="P232" s="278"/>
      <c r="Q232" s="278" t="s">
        <v>743</v>
      </c>
      <c r="R232" s="278"/>
      <c r="S232" s="284"/>
      <c r="T232" s="279"/>
      <c r="U232" s="86"/>
      <c r="V232" s="277">
        <f t="shared" si="495"/>
        <v>0</v>
      </c>
      <c r="W232" s="277">
        <f t="shared" si="543"/>
        <v>0</v>
      </c>
      <c r="X232" s="278" t="str">
        <f t="shared" si="496"/>
        <v>NO OFERTADO</v>
      </c>
      <c r="Y232" s="278">
        <v>0</v>
      </c>
      <c r="Z232" s="314" t="s">
        <v>743</v>
      </c>
      <c r="AA232" s="311"/>
      <c r="AB232" s="86"/>
      <c r="AC232" s="276"/>
      <c r="AD232" s="86">
        <f t="shared" si="562"/>
        <v>0</v>
      </c>
      <c r="AE232" s="277">
        <f t="shared" si="564"/>
        <v>0</v>
      </c>
      <c r="AF232" s="277">
        <f t="shared" si="497"/>
        <v>0</v>
      </c>
      <c r="AG232" s="278" t="str">
        <f t="shared" si="498"/>
        <v>NO OFERTADO</v>
      </c>
      <c r="AH232" s="278"/>
      <c r="AI232" s="278" t="s">
        <v>743</v>
      </c>
      <c r="AJ232" s="86"/>
      <c r="AK232" s="86"/>
      <c r="AL232" s="279"/>
      <c r="AM232" s="86">
        <f t="shared" si="544"/>
        <v>0</v>
      </c>
      <c r="AN232" s="277">
        <f t="shared" si="499"/>
        <v>0</v>
      </c>
      <c r="AO232" s="277">
        <f t="shared" si="500"/>
        <v>0</v>
      </c>
      <c r="AP232" s="278" t="str">
        <f t="shared" si="501"/>
        <v>NO OFERTADO</v>
      </c>
      <c r="AQ232" s="278"/>
      <c r="AR232" s="278" t="s">
        <v>743</v>
      </c>
      <c r="AS232" s="86"/>
      <c r="AT232" s="86"/>
      <c r="AU232" s="276"/>
      <c r="AV232" s="86">
        <f t="shared" si="545"/>
        <v>0</v>
      </c>
      <c r="AW232" s="277">
        <f t="shared" si="502"/>
        <v>0</v>
      </c>
      <c r="AX232" s="277">
        <f t="shared" si="563"/>
        <v>0</v>
      </c>
      <c r="AY232" s="278" t="str">
        <f t="shared" si="503"/>
        <v>NO OFERTADO</v>
      </c>
      <c r="AZ232" s="278"/>
      <c r="BA232" s="278" t="s">
        <v>743</v>
      </c>
      <c r="BB232" s="86"/>
      <c r="BC232" s="86"/>
      <c r="BD232" s="279"/>
      <c r="BE232" s="86">
        <f t="shared" si="546"/>
        <v>0</v>
      </c>
      <c r="BF232" s="277">
        <f t="shared" si="504"/>
        <v>0</v>
      </c>
      <c r="BG232" s="277">
        <f t="shared" si="547"/>
        <v>0</v>
      </c>
      <c r="BH232" s="278" t="str">
        <f t="shared" si="505"/>
        <v>NO OFERTADO</v>
      </c>
      <c r="BI232" s="278">
        <v>0</v>
      </c>
      <c r="BJ232" s="278" t="s">
        <v>743</v>
      </c>
      <c r="BK232" s="86"/>
      <c r="BL232" s="86"/>
      <c r="BM232" s="276"/>
      <c r="BN232" s="280">
        <f t="shared" si="548"/>
        <v>0</v>
      </c>
      <c r="BO232" s="281">
        <f t="shared" si="506"/>
        <v>0</v>
      </c>
      <c r="BP232" s="281">
        <f t="shared" si="507"/>
        <v>0</v>
      </c>
      <c r="BQ232" s="278" t="str">
        <f t="shared" si="492"/>
        <v>NO OFERTADO</v>
      </c>
      <c r="BR232" s="278">
        <f>VLOOKUP(B232,'[1]ANEXO TECNICO'!$B$3:$P$334,15,0)</f>
        <v>0</v>
      </c>
      <c r="BS232" s="278" t="s">
        <v>743</v>
      </c>
      <c r="BT232" s="280"/>
      <c r="BU232" s="280"/>
      <c r="BV232" s="282"/>
      <c r="BW232" s="280"/>
      <c r="BX232" s="277">
        <v>0</v>
      </c>
      <c r="BY232" s="277">
        <f t="shared" si="508"/>
        <v>0</v>
      </c>
      <c r="BZ232" s="278" t="str">
        <f t="shared" si="509"/>
        <v>NO OFERTADO</v>
      </c>
      <c r="CA232" s="278"/>
      <c r="CB232" s="278" t="s">
        <v>743</v>
      </c>
      <c r="CC232" s="283"/>
      <c r="CD232" s="283"/>
      <c r="CE232" s="276"/>
      <c r="CF232" s="86">
        <f t="shared" si="549"/>
        <v>0</v>
      </c>
      <c r="CG232" s="277">
        <f t="shared" si="550"/>
        <v>0</v>
      </c>
      <c r="CH232" s="277">
        <f t="shared" si="510"/>
        <v>0</v>
      </c>
      <c r="CI232" s="278" t="str">
        <f t="shared" si="511"/>
        <v>NO OFERTADO</v>
      </c>
      <c r="CJ232" s="278"/>
      <c r="CK232" s="278" t="s">
        <v>743</v>
      </c>
      <c r="CL232" s="86"/>
      <c r="CM232" s="86"/>
      <c r="CN232" s="276"/>
      <c r="CO232" s="86">
        <f t="shared" si="551"/>
        <v>0</v>
      </c>
      <c r="CP232" s="277">
        <f t="shared" si="512"/>
        <v>0</v>
      </c>
      <c r="CQ232" s="277">
        <f t="shared" si="513"/>
        <v>0</v>
      </c>
      <c r="CR232" s="278" t="str">
        <f t="shared" si="514"/>
        <v>NO OFERTADO</v>
      </c>
      <c r="CS232" s="278"/>
      <c r="CT232" s="278" t="s">
        <v>743</v>
      </c>
      <c r="CU232" s="86"/>
      <c r="CV232" s="280"/>
      <c r="CW232" s="282"/>
      <c r="CX232" s="280">
        <f t="shared" si="552"/>
        <v>0</v>
      </c>
      <c r="CY232" s="281">
        <f t="shared" si="515"/>
        <v>0</v>
      </c>
      <c r="CZ232" s="281">
        <f t="shared" si="516"/>
        <v>0</v>
      </c>
      <c r="DA232" s="278" t="str">
        <f t="shared" si="517"/>
        <v>NO OFERTADO</v>
      </c>
      <c r="DB232" s="278"/>
      <c r="DC232" s="278" t="s">
        <v>743</v>
      </c>
      <c r="DD232" s="86"/>
      <c r="DE232" s="86"/>
      <c r="DF232" s="276"/>
      <c r="DG232" s="86">
        <f t="shared" si="553"/>
        <v>0</v>
      </c>
      <c r="DH232" s="277">
        <f t="shared" si="518"/>
        <v>0</v>
      </c>
      <c r="DI232" s="277">
        <f t="shared" si="554"/>
        <v>0</v>
      </c>
      <c r="DJ232" s="278" t="str">
        <f t="shared" si="555"/>
        <v>NO OFERTADO</v>
      </c>
      <c r="DK232" s="278"/>
      <c r="DL232" s="278" t="s">
        <v>743</v>
      </c>
      <c r="DM232" s="86"/>
      <c r="DN232" s="86"/>
      <c r="DO232" s="276"/>
      <c r="DP232" s="86">
        <v>0</v>
      </c>
      <c r="DQ232" s="277">
        <f t="shared" si="519"/>
        <v>0</v>
      </c>
      <c r="DR232" s="277">
        <f t="shared" si="520"/>
        <v>0</v>
      </c>
      <c r="DS232" s="278" t="str">
        <f t="shared" si="521"/>
        <v>NO OFERTADO</v>
      </c>
      <c r="DT232" s="278"/>
      <c r="DU232" s="278" t="s">
        <v>743</v>
      </c>
      <c r="DV232" s="86"/>
      <c r="DW232" s="86"/>
      <c r="DX232" s="279"/>
      <c r="DY232" s="86">
        <f t="shared" si="556"/>
        <v>0</v>
      </c>
      <c r="DZ232" s="277">
        <f t="shared" si="522"/>
        <v>0</v>
      </c>
      <c r="EA232" s="277">
        <f t="shared" si="557"/>
        <v>0</v>
      </c>
      <c r="EB232" s="278" t="str">
        <f t="shared" si="523"/>
        <v>NO OFERTADO</v>
      </c>
      <c r="EC232" s="278"/>
      <c r="ED232" s="278" t="s">
        <v>743</v>
      </c>
      <c r="EE232" s="86" t="s">
        <v>953</v>
      </c>
      <c r="EF232" s="86">
        <v>0</v>
      </c>
      <c r="EG232" s="279">
        <v>0</v>
      </c>
      <c r="EH232" s="86">
        <f t="shared" si="558"/>
        <v>0</v>
      </c>
      <c r="EI232" s="277">
        <f t="shared" si="524"/>
        <v>0</v>
      </c>
      <c r="EJ232" s="277">
        <f t="shared" si="561"/>
        <v>0</v>
      </c>
      <c r="EK232" s="278" t="str">
        <f t="shared" si="525"/>
        <v>NO OFERTADO</v>
      </c>
      <c r="EL232" s="278" t="s">
        <v>978</v>
      </c>
      <c r="EM232" s="278" t="s">
        <v>743</v>
      </c>
      <c r="EN232" s="86"/>
      <c r="EO232" s="86"/>
      <c r="EP232" s="276"/>
      <c r="EQ232" s="86">
        <v>0</v>
      </c>
      <c r="ER232" s="277">
        <f t="shared" si="526"/>
        <v>0</v>
      </c>
      <c r="ES232" s="277">
        <f t="shared" si="527"/>
        <v>0</v>
      </c>
      <c r="ET232" s="278" t="str">
        <f t="shared" si="528"/>
        <v>NO OFERTADO</v>
      </c>
      <c r="EU232" s="278"/>
      <c r="EV232" s="278" t="s">
        <v>743</v>
      </c>
      <c r="EW232" s="86">
        <v>0</v>
      </c>
      <c r="EX232" s="86">
        <v>0</v>
      </c>
      <c r="EY232" s="276">
        <v>0</v>
      </c>
      <c r="EZ232" s="86">
        <v>0</v>
      </c>
      <c r="FA232" s="277">
        <f t="shared" si="529"/>
        <v>0</v>
      </c>
      <c r="FB232" s="277">
        <f t="shared" si="530"/>
        <v>0</v>
      </c>
      <c r="FC232" s="278" t="str">
        <f t="shared" si="531"/>
        <v>NO OFERTADO</v>
      </c>
      <c r="FD232" s="278"/>
      <c r="FE232" s="278" t="s">
        <v>743</v>
      </c>
      <c r="FF232" s="86">
        <v>0</v>
      </c>
      <c r="FG232" s="86"/>
      <c r="FH232" s="279">
        <v>0</v>
      </c>
      <c r="FI232" s="86">
        <v>0</v>
      </c>
      <c r="FJ232" s="277">
        <f t="shared" si="532"/>
        <v>0</v>
      </c>
      <c r="FK232" s="277">
        <f t="shared" si="559"/>
        <v>0</v>
      </c>
      <c r="FL232" s="278" t="str">
        <f t="shared" si="533"/>
        <v>NO OFERTADO</v>
      </c>
      <c r="FM232" s="278"/>
      <c r="FN232" s="278" t="s">
        <v>743</v>
      </c>
      <c r="FO232" s="86"/>
      <c r="FP232" s="86"/>
      <c r="FQ232" s="279"/>
      <c r="FR232" s="86">
        <f t="shared" si="560"/>
        <v>0</v>
      </c>
      <c r="FS232" s="277">
        <f t="shared" si="534"/>
        <v>0</v>
      </c>
      <c r="FT232" s="277">
        <f t="shared" si="535"/>
        <v>0</v>
      </c>
      <c r="FU232" s="278" t="str">
        <f t="shared" si="536"/>
        <v>NO OFERTADO</v>
      </c>
      <c r="FV232" s="278">
        <v>0</v>
      </c>
      <c r="FW232" s="278" t="s">
        <v>743</v>
      </c>
      <c r="FX232" s="86"/>
      <c r="FY232" s="86"/>
      <c r="FZ232" s="279"/>
      <c r="GA232" s="86"/>
      <c r="GB232" s="277">
        <f t="shared" si="537"/>
        <v>0</v>
      </c>
      <c r="GC232" s="277">
        <f t="shared" si="538"/>
        <v>0</v>
      </c>
      <c r="GD232" s="278" t="str">
        <f t="shared" si="539"/>
        <v>NO OFERTADO</v>
      </c>
      <c r="GE232" s="278"/>
      <c r="GF232" s="278" t="s">
        <v>743</v>
      </c>
      <c r="GG232" s="25"/>
    </row>
    <row r="233" spans="1:189" s="19" customFormat="1" ht="38.25" x14ac:dyDescent="0.2">
      <c r="A233" s="290">
        <v>224</v>
      </c>
      <c r="B233" s="78" t="s">
        <v>271</v>
      </c>
      <c r="C233" s="77" t="s">
        <v>603</v>
      </c>
      <c r="D233" s="123">
        <v>1</v>
      </c>
      <c r="E233" s="309" t="s">
        <v>32</v>
      </c>
      <c r="F233" s="315">
        <v>11185.157999999999</v>
      </c>
      <c r="G233" s="123">
        <v>50</v>
      </c>
      <c r="H233" s="86">
        <f t="shared" si="540"/>
        <v>559257.9</v>
      </c>
      <c r="I233" s="86"/>
      <c r="J233" s="86"/>
      <c r="K233" s="279">
        <f t="shared" si="473"/>
        <v>0</v>
      </c>
      <c r="L233" s="86">
        <f t="shared" si="541"/>
        <v>0</v>
      </c>
      <c r="M233" s="277">
        <f t="shared" si="493"/>
        <v>0</v>
      </c>
      <c r="N233" s="277">
        <f t="shared" si="542"/>
        <v>0</v>
      </c>
      <c r="O233" s="278" t="str">
        <f t="shared" si="494"/>
        <v>NO OFERTADO</v>
      </c>
      <c r="P233" s="278"/>
      <c r="Q233" s="278" t="s">
        <v>743</v>
      </c>
      <c r="R233" s="278"/>
      <c r="S233" s="284"/>
      <c r="T233" s="279"/>
      <c r="U233" s="86"/>
      <c r="V233" s="277">
        <f t="shared" si="495"/>
        <v>0</v>
      </c>
      <c r="W233" s="277">
        <f t="shared" si="543"/>
        <v>0</v>
      </c>
      <c r="X233" s="278" t="str">
        <f t="shared" si="496"/>
        <v>NO OFERTADO</v>
      </c>
      <c r="Y233" s="278">
        <v>0</v>
      </c>
      <c r="Z233" s="314" t="s">
        <v>743</v>
      </c>
      <c r="AA233" s="311"/>
      <c r="AB233" s="86"/>
      <c r="AC233" s="276"/>
      <c r="AD233" s="86">
        <f t="shared" si="562"/>
        <v>0</v>
      </c>
      <c r="AE233" s="277">
        <f t="shared" si="564"/>
        <v>0</v>
      </c>
      <c r="AF233" s="277">
        <f t="shared" si="497"/>
        <v>0</v>
      </c>
      <c r="AG233" s="278" t="str">
        <f t="shared" si="498"/>
        <v>NO OFERTADO</v>
      </c>
      <c r="AH233" s="278"/>
      <c r="AI233" s="278" t="s">
        <v>743</v>
      </c>
      <c r="AJ233" s="86"/>
      <c r="AK233" s="86"/>
      <c r="AL233" s="279"/>
      <c r="AM233" s="86">
        <f t="shared" si="544"/>
        <v>0</v>
      </c>
      <c r="AN233" s="277">
        <f t="shared" si="499"/>
        <v>0</v>
      </c>
      <c r="AO233" s="277">
        <f t="shared" si="500"/>
        <v>0</v>
      </c>
      <c r="AP233" s="278" t="str">
        <f t="shared" si="501"/>
        <v>NO OFERTADO</v>
      </c>
      <c r="AQ233" s="278"/>
      <c r="AR233" s="278" t="s">
        <v>743</v>
      </c>
      <c r="AS233" s="86"/>
      <c r="AT233" s="86"/>
      <c r="AU233" s="276"/>
      <c r="AV233" s="86">
        <f t="shared" si="545"/>
        <v>0</v>
      </c>
      <c r="AW233" s="277">
        <f t="shared" si="502"/>
        <v>0</v>
      </c>
      <c r="AX233" s="277">
        <f t="shared" si="563"/>
        <v>0</v>
      </c>
      <c r="AY233" s="278" t="str">
        <f t="shared" si="503"/>
        <v>NO OFERTADO</v>
      </c>
      <c r="AZ233" s="278"/>
      <c r="BA233" s="278" t="s">
        <v>743</v>
      </c>
      <c r="BB233" s="86"/>
      <c r="BC233" s="86"/>
      <c r="BD233" s="279"/>
      <c r="BE233" s="86">
        <f t="shared" si="546"/>
        <v>0</v>
      </c>
      <c r="BF233" s="277">
        <f t="shared" si="504"/>
        <v>0</v>
      </c>
      <c r="BG233" s="277">
        <f t="shared" si="547"/>
        <v>0</v>
      </c>
      <c r="BH233" s="278" t="str">
        <f t="shared" si="505"/>
        <v>NO OFERTADO</v>
      </c>
      <c r="BI233" s="278">
        <v>0</v>
      </c>
      <c r="BJ233" s="278" t="s">
        <v>743</v>
      </c>
      <c r="BK233" s="86"/>
      <c r="BL233" s="86"/>
      <c r="BM233" s="276"/>
      <c r="BN233" s="280">
        <f t="shared" si="548"/>
        <v>0</v>
      </c>
      <c r="BO233" s="281">
        <f t="shared" si="506"/>
        <v>0</v>
      </c>
      <c r="BP233" s="281">
        <f t="shared" si="507"/>
        <v>0</v>
      </c>
      <c r="BQ233" s="278" t="str">
        <f t="shared" si="492"/>
        <v>NO OFERTADO</v>
      </c>
      <c r="BR233" s="278">
        <f>VLOOKUP(B233,'[1]ANEXO TECNICO'!$B$3:$P$334,15,0)</f>
        <v>0</v>
      </c>
      <c r="BS233" s="278" t="s">
        <v>743</v>
      </c>
      <c r="BT233" s="280"/>
      <c r="BU233" s="280"/>
      <c r="BV233" s="282"/>
      <c r="BW233" s="280"/>
      <c r="BX233" s="277">
        <v>0</v>
      </c>
      <c r="BY233" s="277">
        <f t="shared" si="508"/>
        <v>0</v>
      </c>
      <c r="BZ233" s="278" t="str">
        <f t="shared" si="509"/>
        <v>NO OFERTADO</v>
      </c>
      <c r="CA233" s="278"/>
      <c r="CB233" s="278" t="s">
        <v>743</v>
      </c>
      <c r="CC233" s="283"/>
      <c r="CD233" s="283"/>
      <c r="CE233" s="276"/>
      <c r="CF233" s="86">
        <f t="shared" si="549"/>
        <v>0</v>
      </c>
      <c r="CG233" s="277">
        <f t="shared" si="550"/>
        <v>0</v>
      </c>
      <c r="CH233" s="277">
        <f t="shared" si="510"/>
        <v>0</v>
      </c>
      <c r="CI233" s="278" t="str">
        <f t="shared" si="511"/>
        <v>NO OFERTADO</v>
      </c>
      <c r="CJ233" s="278"/>
      <c r="CK233" s="278" t="s">
        <v>743</v>
      </c>
      <c r="CL233" s="86"/>
      <c r="CM233" s="86"/>
      <c r="CN233" s="276"/>
      <c r="CO233" s="86">
        <f t="shared" si="551"/>
        <v>0</v>
      </c>
      <c r="CP233" s="277">
        <f t="shared" si="512"/>
        <v>0</v>
      </c>
      <c r="CQ233" s="277">
        <f t="shared" si="513"/>
        <v>0</v>
      </c>
      <c r="CR233" s="278" t="str">
        <f t="shared" si="514"/>
        <v>NO OFERTADO</v>
      </c>
      <c r="CS233" s="278"/>
      <c r="CT233" s="278" t="s">
        <v>743</v>
      </c>
      <c r="CU233" s="86"/>
      <c r="CV233" s="280"/>
      <c r="CW233" s="282"/>
      <c r="CX233" s="280">
        <f t="shared" si="552"/>
        <v>0</v>
      </c>
      <c r="CY233" s="281">
        <f t="shared" si="515"/>
        <v>0</v>
      </c>
      <c r="CZ233" s="281">
        <f t="shared" si="516"/>
        <v>0</v>
      </c>
      <c r="DA233" s="278" t="str">
        <f t="shared" si="517"/>
        <v>NO OFERTADO</v>
      </c>
      <c r="DB233" s="278"/>
      <c r="DC233" s="278" t="s">
        <v>743</v>
      </c>
      <c r="DD233" s="86"/>
      <c r="DE233" s="86"/>
      <c r="DF233" s="276"/>
      <c r="DG233" s="86">
        <f t="shared" si="553"/>
        <v>0</v>
      </c>
      <c r="DH233" s="277">
        <f t="shared" si="518"/>
        <v>0</v>
      </c>
      <c r="DI233" s="277">
        <f t="shared" si="554"/>
        <v>0</v>
      </c>
      <c r="DJ233" s="278" t="str">
        <f t="shared" si="555"/>
        <v>NO OFERTADO</v>
      </c>
      <c r="DK233" s="278"/>
      <c r="DL233" s="278" t="s">
        <v>743</v>
      </c>
      <c r="DM233" s="86"/>
      <c r="DN233" s="86"/>
      <c r="DO233" s="276"/>
      <c r="DP233" s="86">
        <v>0</v>
      </c>
      <c r="DQ233" s="277">
        <f t="shared" si="519"/>
        <v>0</v>
      </c>
      <c r="DR233" s="277">
        <f t="shared" si="520"/>
        <v>0</v>
      </c>
      <c r="DS233" s="278" t="str">
        <f t="shared" si="521"/>
        <v>NO OFERTADO</v>
      </c>
      <c r="DT233" s="278"/>
      <c r="DU233" s="278" t="s">
        <v>743</v>
      </c>
      <c r="DV233" s="86"/>
      <c r="DW233" s="86"/>
      <c r="DX233" s="279"/>
      <c r="DY233" s="86">
        <f t="shared" si="556"/>
        <v>0</v>
      </c>
      <c r="DZ233" s="277">
        <f t="shared" si="522"/>
        <v>0</v>
      </c>
      <c r="EA233" s="277">
        <f t="shared" si="557"/>
        <v>0</v>
      </c>
      <c r="EB233" s="278" t="str">
        <f t="shared" si="523"/>
        <v>NO OFERTADO</v>
      </c>
      <c r="EC233" s="278"/>
      <c r="ED233" s="278" t="s">
        <v>743</v>
      </c>
      <c r="EE233" s="86" t="s">
        <v>971</v>
      </c>
      <c r="EF233" s="86">
        <v>22727</v>
      </c>
      <c r="EG233" s="279">
        <v>0</v>
      </c>
      <c r="EH233" s="86">
        <f t="shared" si="558"/>
        <v>22727</v>
      </c>
      <c r="EI233" s="277">
        <f t="shared" si="524"/>
        <v>22727</v>
      </c>
      <c r="EJ233" s="277">
        <f t="shared" si="561"/>
        <v>1136350</v>
      </c>
      <c r="EK233" s="278" t="str">
        <f t="shared" si="525"/>
        <v>NO CUMPLE</v>
      </c>
      <c r="EL233" s="278" t="s">
        <v>828</v>
      </c>
      <c r="EM233" s="278" t="s">
        <v>743</v>
      </c>
      <c r="EN233" s="86"/>
      <c r="EO233" s="86"/>
      <c r="EP233" s="276"/>
      <c r="EQ233" s="86">
        <v>0</v>
      </c>
      <c r="ER233" s="277">
        <f t="shared" si="526"/>
        <v>0</v>
      </c>
      <c r="ES233" s="277">
        <f t="shared" si="527"/>
        <v>0</v>
      </c>
      <c r="ET233" s="278" t="str">
        <f t="shared" si="528"/>
        <v>NO OFERTADO</v>
      </c>
      <c r="EU233" s="278"/>
      <c r="EV233" s="278" t="s">
        <v>743</v>
      </c>
      <c r="EW233" s="86">
        <v>0</v>
      </c>
      <c r="EX233" s="86">
        <v>0</v>
      </c>
      <c r="EY233" s="276">
        <v>0</v>
      </c>
      <c r="EZ233" s="86">
        <v>0</v>
      </c>
      <c r="FA233" s="277">
        <f t="shared" si="529"/>
        <v>0</v>
      </c>
      <c r="FB233" s="277">
        <f t="shared" si="530"/>
        <v>0</v>
      </c>
      <c r="FC233" s="278" t="str">
        <f t="shared" si="531"/>
        <v>NO OFERTADO</v>
      </c>
      <c r="FD233" s="278"/>
      <c r="FE233" s="278" t="s">
        <v>743</v>
      </c>
      <c r="FF233" s="86">
        <v>0</v>
      </c>
      <c r="FG233" s="86"/>
      <c r="FH233" s="279">
        <v>0</v>
      </c>
      <c r="FI233" s="86">
        <v>0</v>
      </c>
      <c r="FJ233" s="277">
        <f t="shared" si="532"/>
        <v>0</v>
      </c>
      <c r="FK233" s="277">
        <f t="shared" si="559"/>
        <v>0</v>
      </c>
      <c r="FL233" s="278" t="str">
        <f t="shared" si="533"/>
        <v>NO OFERTADO</v>
      </c>
      <c r="FM233" s="278"/>
      <c r="FN233" s="278" t="s">
        <v>743</v>
      </c>
      <c r="FO233" s="86" t="s">
        <v>44</v>
      </c>
      <c r="FP233" s="86">
        <v>4600</v>
      </c>
      <c r="FQ233" s="279">
        <v>874</v>
      </c>
      <c r="FR233" s="86">
        <f t="shared" si="560"/>
        <v>5474</v>
      </c>
      <c r="FS233" s="277">
        <f t="shared" si="534"/>
        <v>5474</v>
      </c>
      <c r="FT233" s="277">
        <f t="shared" si="535"/>
        <v>273700</v>
      </c>
      <c r="FU233" s="278" t="str">
        <f t="shared" si="536"/>
        <v>CUMPLE</v>
      </c>
      <c r="FV233" s="278" t="s">
        <v>829</v>
      </c>
      <c r="FW233" s="278" t="s">
        <v>743</v>
      </c>
      <c r="FX233" s="86"/>
      <c r="FY233" s="86"/>
      <c r="FZ233" s="279"/>
      <c r="GA233" s="86"/>
      <c r="GB233" s="277">
        <f t="shared" si="537"/>
        <v>0</v>
      </c>
      <c r="GC233" s="277">
        <f t="shared" si="538"/>
        <v>0</v>
      </c>
      <c r="GD233" s="278" t="str">
        <f t="shared" si="539"/>
        <v>NO OFERTADO</v>
      </c>
      <c r="GE233" s="278"/>
      <c r="GF233" s="278" t="s">
        <v>743</v>
      </c>
      <c r="GG233" s="25"/>
    </row>
    <row r="234" spans="1:189" s="19" customFormat="1" ht="25.5" x14ac:dyDescent="0.2">
      <c r="A234" s="290">
        <v>225</v>
      </c>
      <c r="B234" s="78" t="s">
        <v>272</v>
      </c>
      <c r="C234" s="77" t="s">
        <v>604</v>
      </c>
      <c r="D234" s="123">
        <v>1</v>
      </c>
      <c r="E234" s="309" t="s">
        <v>32</v>
      </c>
      <c r="F234" s="315">
        <v>25765.999</v>
      </c>
      <c r="G234" s="123">
        <v>1</v>
      </c>
      <c r="H234" s="86">
        <f t="shared" si="540"/>
        <v>25765.999</v>
      </c>
      <c r="I234" s="86"/>
      <c r="J234" s="86"/>
      <c r="K234" s="279">
        <f t="shared" si="473"/>
        <v>0</v>
      </c>
      <c r="L234" s="86">
        <f t="shared" si="541"/>
        <v>0</v>
      </c>
      <c r="M234" s="277">
        <f t="shared" si="493"/>
        <v>0</v>
      </c>
      <c r="N234" s="277">
        <f t="shared" si="542"/>
        <v>0</v>
      </c>
      <c r="O234" s="278" t="str">
        <f t="shared" si="494"/>
        <v>NO OFERTADO</v>
      </c>
      <c r="P234" s="278"/>
      <c r="Q234" s="278" t="s">
        <v>743</v>
      </c>
      <c r="R234" s="278"/>
      <c r="S234" s="284"/>
      <c r="T234" s="279"/>
      <c r="U234" s="86"/>
      <c r="V234" s="277">
        <f t="shared" si="495"/>
        <v>0</v>
      </c>
      <c r="W234" s="277">
        <f t="shared" si="543"/>
        <v>0</v>
      </c>
      <c r="X234" s="278" t="str">
        <f t="shared" si="496"/>
        <v>NO OFERTADO</v>
      </c>
      <c r="Y234" s="278">
        <v>0</v>
      </c>
      <c r="Z234" s="314" t="s">
        <v>743</v>
      </c>
      <c r="AA234" s="311"/>
      <c r="AB234" s="86"/>
      <c r="AC234" s="276"/>
      <c r="AD234" s="86">
        <f t="shared" si="562"/>
        <v>0</v>
      </c>
      <c r="AE234" s="277">
        <f t="shared" si="564"/>
        <v>0</v>
      </c>
      <c r="AF234" s="277">
        <f t="shared" si="497"/>
        <v>0</v>
      </c>
      <c r="AG234" s="278" t="str">
        <f t="shared" si="498"/>
        <v>NO OFERTADO</v>
      </c>
      <c r="AH234" s="278"/>
      <c r="AI234" s="278" t="s">
        <v>743</v>
      </c>
      <c r="AJ234" s="86"/>
      <c r="AK234" s="86"/>
      <c r="AL234" s="279"/>
      <c r="AM234" s="86">
        <f t="shared" si="544"/>
        <v>0</v>
      </c>
      <c r="AN234" s="277">
        <f t="shared" si="499"/>
        <v>0</v>
      </c>
      <c r="AO234" s="277">
        <f t="shared" si="500"/>
        <v>0</v>
      </c>
      <c r="AP234" s="278" t="str">
        <f t="shared" si="501"/>
        <v>NO OFERTADO</v>
      </c>
      <c r="AQ234" s="278"/>
      <c r="AR234" s="278" t="s">
        <v>743</v>
      </c>
      <c r="AS234" s="86"/>
      <c r="AT234" s="86"/>
      <c r="AU234" s="276"/>
      <c r="AV234" s="86">
        <f t="shared" si="545"/>
        <v>0</v>
      </c>
      <c r="AW234" s="277">
        <f t="shared" si="502"/>
        <v>0</v>
      </c>
      <c r="AX234" s="277">
        <f t="shared" si="563"/>
        <v>0</v>
      </c>
      <c r="AY234" s="278" t="str">
        <f t="shared" si="503"/>
        <v>NO OFERTADO</v>
      </c>
      <c r="AZ234" s="278"/>
      <c r="BA234" s="278" t="s">
        <v>743</v>
      </c>
      <c r="BB234" s="86"/>
      <c r="BC234" s="86"/>
      <c r="BD234" s="279"/>
      <c r="BE234" s="86">
        <f t="shared" si="546"/>
        <v>0</v>
      </c>
      <c r="BF234" s="277">
        <f t="shared" si="504"/>
        <v>0</v>
      </c>
      <c r="BG234" s="277">
        <f t="shared" si="547"/>
        <v>0</v>
      </c>
      <c r="BH234" s="278" t="str">
        <f t="shared" si="505"/>
        <v>NO OFERTADO</v>
      </c>
      <c r="BI234" s="278">
        <v>0</v>
      </c>
      <c r="BJ234" s="278" t="s">
        <v>743</v>
      </c>
      <c r="BK234" s="86"/>
      <c r="BL234" s="86"/>
      <c r="BM234" s="276"/>
      <c r="BN234" s="280">
        <f t="shared" si="548"/>
        <v>0</v>
      </c>
      <c r="BO234" s="281">
        <f t="shared" si="506"/>
        <v>0</v>
      </c>
      <c r="BP234" s="281">
        <f t="shared" si="507"/>
        <v>0</v>
      </c>
      <c r="BQ234" s="278" t="str">
        <f t="shared" si="492"/>
        <v>NO OFERTADO</v>
      </c>
      <c r="BR234" s="278">
        <f>VLOOKUP(B234,'[1]ANEXO TECNICO'!$B$3:$P$334,15,0)</f>
        <v>0</v>
      </c>
      <c r="BS234" s="278" t="s">
        <v>743</v>
      </c>
      <c r="BT234" s="280"/>
      <c r="BU234" s="280"/>
      <c r="BV234" s="282"/>
      <c r="BW234" s="280"/>
      <c r="BX234" s="277">
        <v>0</v>
      </c>
      <c r="BY234" s="277">
        <f t="shared" si="508"/>
        <v>0</v>
      </c>
      <c r="BZ234" s="278" t="str">
        <f t="shared" si="509"/>
        <v>NO OFERTADO</v>
      </c>
      <c r="CA234" s="278"/>
      <c r="CB234" s="278" t="s">
        <v>743</v>
      </c>
      <c r="CC234" s="283"/>
      <c r="CD234" s="283"/>
      <c r="CE234" s="276"/>
      <c r="CF234" s="86">
        <f t="shared" si="549"/>
        <v>0</v>
      </c>
      <c r="CG234" s="277">
        <f t="shared" si="550"/>
        <v>0</v>
      </c>
      <c r="CH234" s="277">
        <f t="shared" si="510"/>
        <v>0</v>
      </c>
      <c r="CI234" s="278" t="str">
        <f t="shared" si="511"/>
        <v>NO OFERTADO</v>
      </c>
      <c r="CJ234" s="278"/>
      <c r="CK234" s="278" t="s">
        <v>743</v>
      </c>
      <c r="CL234" s="285" t="s">
        <v>44</v>
      </c>
      <c r="CM234" s="299">
        <v>216000</v>
      </c>
      <c r="CN234" s="286">
        <v>41040</v>
      </c>
      <c r="CO234" s="299">
        <f t="shared" si="551"/>
        <v>257040</v>
      </c>
      <c r="CP234" s="300">
        <f t="shared" si="512"/>
        <v>257040</v>
      </c>
      <c r="CQ234" s="277">
        <f t="shared" si="513"/>
        <v>257040</v>
      </c>
      <c r="CR234" s="278" t="str">
        <f t="shared" si="514"/>
        <v>NO CUMPLE</v>
      </c>
      <c r="CS234" s="278" t="s">
        <v>828</v>
      </c>
      <c r="CT234" s="278" t="s">
        <v>743</v>
      </c>
      <c r="CU234" s="86"/>
      <c r="CV234" s="280"/>
      <c r="CW234" s="282"/>
      <c r="CX234" s="280">
        <f t="shared" si="552"/>
        <v>0</v>
      </c>
      <c r="CY234" s="281">
        <f t="shared" si="515"/>
        <v>0</v>
      </c>
      <c r="CZ234" s="281">
        <f t="shared" si="516"/>
        <v>0</v>
      </c>
      <c r="DA234" s="278" t="str">
        <f t="shared" si="517"/>
        <v>NO OFERTADO</v>
      </c>
      <c r="DB234" s="278"/>
      <c r="DC234" s="278" t="s">
        <v>743</v>
      </c>
      <c r="DD234" s="86"/>
      <c r="DE234" s="86"/>
      <c r="DF234" s="276"/>
      <c r="DG234" s="86">
        <f t="shared" si="553"/>
        <v>0</v>
      </c>
      <c r="DH234" s="277">
        <f t="shared" si="518"/>
        <v>0</v>
      </c>
      <c r="DI234" s="277">
        <f t="shared" si="554"/>
        <v>0</v>
      </c>
      <c r="DJ234" s="278" t="str">
        <f t="shared" si="555"/>
        <v>NO OFERTADO</v>
      </c>
      <c r="DK234" s="278"/>
      <c r="DL234" s="278" t="s">
        <v>743</v>
      </c>
      <c r="DM234" s="86"/>
      <c r="DN234" s="86"/>
      <c r="DO234" s="276"/>
      <c r="DP234" s="86">
        <v>0</v>
      </c>
      <c r="DQ234" s="277">
        <f t="shared" si="519"/>
        <v>0</v>
      </c>
      <c r="DR234" s="277">
        <f t="shared" si="520"/>
        <v>0</v>
      </c>
      <c r="DS234" s="278" t="str">
        <f t="shared" si="521"/>
        <v>NO OFERTADO</v>
      </c>
      <c r="DT234" s="278"/>
      <c r="DU234" s="278" t="s">
        <v>743</v>
      </c>
      <c r="DV234" s="86"/>
      <c r="DW234" s="86"/>
      <c r="DX234" s="279"/>
      <c r="DY234" s="86">
        <f t="shared" si="556"/>
        <v>0</v>
      </c>
      <c r="DZ234" s="277">
        <f t="shared" si="522"/>
        <v>0</v>
      </c>
      <c r="EA234" s="277">
        <f t="shared" si="557"/>
        <v>0</v>
      </c>
      <c r="EB234" s="278" t="str">
        <f t="shared" si="523"/>
        <v>NO OFERTADO</v>
      </c>
      <c r="EC234" s="278"/>
      <c r="ED234" s="278" t="s">
        <v>743</v>
      </c>
      <c r="EE234" s="86" t="s">
        <v>953</v>
      </c>
      <c r="EF234" s="86">
        <v>0</v>
      </c>
      <c r="EG234" s="279">
        <v>0</v>
      </c>
      <c r="EH234" s="86">
        <f t="shared" si="558"/>
        <v>0</v>
      </c>
      <c r="EI234" s="277">
        <f t="shared" si="524"/>
        <v>0</v>
      </c>
      <c r="EJ234" s="277">
        <f t="shared" si="561"/>
        <v>0</v>
      </c>
      <c r="EK234" s="278" t="str">
        <f t="shared" si="525"/>
        <v>NO OFERTADO</v>
      </c>
      <c r="EL234" s="278" t="s">
        <v>978</v>
      </c>
      <c r="EM234" s="278" t="s">
        <v>743</v>
      </c>
      <c r="EN234" s="86"/>
      <c r="EO234" s="86"/>
      <c r="EP234" s="276"/>
      <c r="EQ234" s="86">
        <v>0</v>
      </c>
      <c r="ER234" s="277">
        <f t="shared" si="526"/>
        <v>0</v>
      </c>
      <c r="ES234" s="277">
        <f t="shared" si="527"/>
        <v>0</v>
      </c>
      <c r="ET234" s="278" t="str">
        <f t="shared" si="528"/>
        <v>NO OFERTADO</v>
      </c>
      <c r="EU234" s="278"/>
      <c r="EV234" s="278" t="s">
        <v>743</v>
      </c>
      <c r="EW234" s="86">
        <v>0</v>
      </c>
      <c r="EX234" s="86">
        <v>0</v>
      </c>
      <c r="EY234" s="276">
        <v>0</v>
      </c>
      <c r="EZ234" s="86">
        <v>0</v>
      </c>
      <c r="FA234" s="277">
        <f t="shared" si="529"/>
        <v>0</v>
      </c>
      <c r="FB234" s="277">
        <f t="shared" si="530"/>
        <v>0</v>
      </c>
      <c r="FC234" s="278" t="str">
        <f t="shared" si="531"/>
        <v>NO OFERTADO</v>
      </c>
      <c r="FD234" s="278"/>
      <c r="FE234" s="278" t="s">
        <v>743</v>
      </c>
      <c r="FF234" s="86">
        <v>0</v>
      </c>
      <c r="FG234" s="86"/>
      <c r="FH234" s="279">
        <v>0</v>
      </c>
      <c r="FI234" s="86">
        <v>0</v>
      </c>
      <c r="FJ234" s="277">
        <f t="shared" si="532"/>
        <v>0</v>
      </c>
      <c r="FK234" s="277">
        <f t="shared" si="559"/>
        <v>0</v>
      </c>
      <c r="FL234" s="278" t="str">
        <f t="shared" si="533"/>
        <v>NO OFERTADO</v>
      </c>
      <c r="FM234" s="278"/>
      <c r="FN234" s="278" t="s">
        <v>743</v>
      </c>
      <c r="FO234" s="86"/>
      <c r="FP234" s="86"/>
      <c r="FQ234" s="279"/>
      <c r="FR234" s="86">
        <f t="shared" si="560"/>
        <v>0</v>
      </c>
      <c r="FS234" s="277">
        <f t="shared" si="534"/>
        <v>0</v>
      </c>
      <c r="FT234" s="277">
        <f t="shared" si="535"/>
        <v>0</v>
      </c>
      <c r="FU234" s="278" t="str">
        <f t="shared" si="536"/>
        <v>NO OFERTADO</v>
      </c>
      <c r="FV234" s="278">
        <v>0</v>
      </c>
      <c r="FW234" s="278" t="s">
        <v>743</v>
      </c>
      <c r="FX234" s="86"/>
      <c r="FY234" s="86"/>
      <c r="FZ234" s="279"/>
      <c r="GA234" s="86"/>
      <c r="GB234" s="277">
        <f t="shared" si="537"/>
        <v>0</v>
      </c>
      <c r="GC234" s="277">
        <f t="shared" si="538"/>
        <v>0</v>
      </c>
      <c r="GD234" s="278" t="str">
        <f t="shared" si="539"/>
        <v>NO OFERTADO</v>
      </c>
      <c r="GE234" s="278"/>
      <c r="GF234" s="278" t="s">
        <v>743</v>
      </c>
      <c r="GG234" s="25"/>
    </row>
    <row r="235" spans="1:189" s="19" customFormat="1" ht="25.5" x14ac:dyDescent="0.2">
      <c r="A235" s="290">
        <v>226</v>
      </c>
      <c r="B235" s="78" t="s">
        <v>273</v>
      </c>
      <c r="C235" s="77" t="s">
        <v>605</v>
      </c>
      <c r="D235" s="123">
        <v>1</v>
      </c>
      <c r="E235" s="309" t="s">
        <v>32</v>
      </c>
      <c r="F235" s="315">
        <v>390</v>
      </c>
      <c r="G235" s="123">
        <v>50</v>
      </c>
      <c r="H235" s="86">
        <f t="shared" si="540"/>
        <v>19500</v>
      </c>
      <c r="I235" s="86"/>
      <c r="J235" s="86"/>
      <c r="K235" s="279">
        <f t="shared" si="473"/>
        <v>0</v>
      </c>
      <c r="L235" s="86">
        <f t="shared" si="541"/>
        <v>0</v>
      </c>
      <c r="M235" s="277">
        <f t="shared" si="493"/>
        <v>0</v>
      </c>
      <c r="N235" s="277">
        <f t="shared" si="542"/>
        <v>0</v>
      </c>
      <c r="O235" s="278" t="str">
        <f t="shared" si="494"/>
        <v>NO OFERTADO</v>
      </c>
      <c r="P235" s="278"/>
      <c r="Q235" s="278" t="s">
        <v>743</v>
      </c>
      <c r="R235" s="278" t="s">
        <v>1005</v>
      </c>
      <c r="S235" s="284">
        <v>330</v>
      </c>
      <c r="T235" s="279">
        <v>0</v>
      </c>
      <c r="U235" s="86">
        <v>330</v>
      </c>
      <c r="V235" s="277">
        <f t="shared" si="495"/>
        <v>330</v>
      </c>
      <c r="W235" s="277">
        <f t="shared" si="543"/>
        <v>16500</v>
      </c>
      <c r="X235" s="278" t="str">
        <f t="shared" si="496"/>
        <v>CUMPLE</v>
      </c>
      <c r="Y235" s="278" t="s">
        <v>828</v>
      </c>
      <c r="Z235" s="314" t="s">
        <v>822</v>
      </c>
      <c r="AA235" s="311"/>
      <c r="AB235" s="86"/>
      <c r="AC235" s="276"/>
      <c r="AD235" s="86">
        <f t="shared" si="562"/>
        <v>0</v>
      </c>
      <c r="AE235" s="277">
        <f t="shared" si="564"/>
        <v>0</v>
      </c>
      <c r="AF235" s="277">
        <f t="shared" si="497"/>
        <v>0</v>
      </c>
      <c r="AG235" s="278" t="str">
        <f t="shared" si="498"/>
        <v>NO OFERTADO</v>
      </c>
      <c r="AH235" s="278"/>
      <c r="AI235" s="278" t="s">
        <v>743</v>
      </c>
      <c r="AJ235" s="86"/>
      <c r="AK235" s="86"/>
      <c r="AL235" s="279"/>
      <c r="AM235" s="86">
        <f t="shared" si="544"/>
        <v>0</v>
      </c>
      <c r="AN235" s="277">
        <f t="shared" si="499"/>
        <v>0</v>
      </c>
      <c r="AO235" s="277">
        <f t="shared" si="500"/>
        <v>0</v>
      </c>
      <c r="AP235" s="278" t="str">
        <f t="shared" si="501"/>
        <v>NO OFERTADO</v>
      </c>
      <c r="AQ235" s="278"/>
      <c r="AR235" s="278" t="s">
        <v>743</v>
      </c>
      <c r="AS235" s="86"/>
      <c r="AT235" s="86"/>
      <c r="AU235" s="276"/>
      <c r="AV235" s="86">
        <f t="shared" si="545"/>
        <v>0</v>
      </c>
      <c r="AW235" s="277">
        <f t="shared" si="502"/>
        <v>0</v>
      </c>
      <c r="AX235" s="277">
        <f t="shared" si="563"/>
        <v>0</v>
      </c>
      <c r="AY235" s="278" t="str">
        <f t="shared" si="503"/>
        <v>NO OFERTADO</v>
      </c>
      <c r="AZ235" s="278"/>
      <c r="BA235" s="278" t="s">
        <v>743</v>
      </c>
      <c r="BB235" s="285" t="s">
        <v>993</v>
      </c>
      <c r="BC235" s="285">
        <v>11320</v>
      </c>
      <c r="BD235" s="286">
        <v>0</v>
      </c>
      <c r="BE235" s="285">
        <f t="shared" si="546"/>
        <v>11320</v>
      </c>
      <c r="BF235" s="287">
        <f t="shared" si="504"/>
        <v>11320</v>
      </c>
      <c r="BG235" s="277">
        <f t="shared" si="547"/>
        <v>566000</v>
      </c>
      <c r="BH235" s="278" t="str">
        <f t="shared" si="505"/>
        <v>NO CUMPLE</v>
      </c>
      <c r="BI235" s="278" t="s">
        <v>828</v>
      </c>
      <c r="BJ235" s="278" t="s">
        <v>743</v>
      </c>
      <c r="BK235" s="86"/>
      <c r="BL235" s="86"/>
      <c r="BM235" s="276"/>
      <c r="BN235" s="280">
        <f t="shared" si="548"/>
        <v>0</v>
      </c>
      <c r="BO235" s="281">
        <f t="shared" si="506"/>
        <v>0</v>
      </c>
      <c r="BP235" s="281">
        <f t="shared" si="507"/>
        <v>0</v>
      </c>
      <c r="BQ235" s="278" t="str">
        <f t="shared" si="492"/>
        <v>NO OFERTADO</v>
      </c>
      <c r="BR235" s="278">
        <f>VLOOKUP(B235,'[1]ANEXO TECNICO'!$B$3:$P$334,15,0)</f>
        <v>0</v>
      </c>
      <c r="BS235" s="278" t="s">
        <v>743</v>
      </c>
      <c r="BT235" s="293"/>
      <c r="BU235" s="293">
        <v>18703.8315</v>
      </c>
      <c r="BV235" s="297">
        <v>0</v>
      </c>
      <c r="BW235" s="298">
        <f>+BU235+BV235</f>
        <v>18703.8315</v>
      </c>
      <c r="BX235" s="287">
        <f>+BW235*D235</f>
        <v>18703.8315</v>
      </c>
      <c r="BY235" s="277">
        <f t="shared" si="508"/>
        <v>935191.57499999995</v>
      </c>
      <c r="BZ235" s="278" t="str">
        <f t="shared" si="509"/>
        <v>NO CUMPLE</v>
      </c>
      <c r="CA235" s="278" t="str">
        <f t="shared" si="509"/>
        <v>NO CUMPLE</v>
      </c>
      <c r="CB235" s="278" t="s">
        <v>743</v>
      </c>
      <c r="CC235" s="283"/>
      <c r="CD235" s="283"/>
      <c r="CE235" s="276"/>
      <c r="CF235" s="86">
        <f t="shared" si="549"/>
        <v>0</v>
      </c>
      <c r="CG235" s="277">
        <f t="shared" si="550"/>
        <v>0</v>
      </c>
      <c r="CH235" s="277">
        <f t="shared" si="510"/>
        <v>0</v>
      </c>
      <c r="CI235" s="278" t="str">
        <f t="shared" si="511"/>
        <v>NO OFERTADO</v>
      </c>
      <c r="CJ235" s="278"/>
      <c r="CK235" s="278" t="s">
        <v>743</v>
      </c>
      <c r="CL235" s="86"/>
      <c r="CM235" s="86"/>
      <c r="CN235" s="276"/>
      <c r="CO235" s="86">
        <f t="shared" si="551"/>
        <v>0</v>
      </c>
      <c r="CP235" s="277">
        <f t="shared" si="512"/>
        <v>0</v>
      </c>
      <c r="CQ235" s="277">
        <f t="shared" si="513"/>
        <v>0</v>
      </c>
      <c r="CR235" s="278" t="str">
        <f t="shared" si="514"/>
        <v>NO OFERTADO</v>
      </c>
      <c r="CS235" s="278"/>
      <c r="CT235" s="278" t="s">
        <v>743</v>
      </c>
      <c r="CU235" s="86" t="s">
        <v>782</v>
      </c>
      <c r="CV235" s="280">
        <v>78</v>
      </c>
      <c r="CW235" s="288"/>
      <c r="CX235" s="280">
        <f t="shared" si="552"/>
        <v>78</v>
      </c>
      <c r="CY235" s="281">
        <f t="shared" si="515"/>
        <v>78</v>
      </c>
      <c r="CZ235" s="281">
        <f t="shared" si="516"/>
        <v>3900</v>
      </c>
      <c r="DA235" s="278" t="str">
        <f t="shared" si="517"/>
        <v>CUMPLE</v>
      </c>
      <c r="DB235" s="278" t="s">
        <v>828</v>
      </c>
      <c r="DC235" s="278" t="s">
        <v>822</v>
      </c>
      <c r="DD235" s="86"/>
      <c r="DE235" s="86"/>
      <c r="DF235" s="276"/>
      <c r="DG235" s="86">
        <f t="shared" si="553"/>
        <v>0</v>
      </c>
      <c r="DH235" s="277">
        <f t="shared" si="518"/>
        <v>0</v>
      </c>
      <c r="DI235" s="277">
        <f t="shared" si="554"/>
        <v>0</v>
      </c>
      <c r="DJ235" s="278" t="str">
        <f t="shared" si="555"/>
        <v>NO OFERTADO</v>
      </c>
      <c r="DK235" s="278"/>
      <c r="DL235" s="278" t="s">
        <v>743</v>
      </c>
      <c r="DM235" s="86"/>
      <c r="DN235" s="86"/>
      <c r="DO235" s="276"/>
      <c r="DP235" s="86">
        <v>0</v>
      </c>
      <c r="DQ235" s="277">
        <f t="shared" si="519"/>
        <v>0</v>
      </c>
      <c r="DR235" s="277">
        <f t="shared" si="520"/>
        <v>0</v>
      </c>
      <c r="DS235" s="278" t="str">
        <f t="shared" si="521"/>
        <v>NO OFERTADO</v>
      </c>
      <c r="DT235" s="278"/>
      <c r="DU235" s="278" t="s">
        <v>743</v>
      </c>
      <c r="DV235" s="86"/>
      <c r="DW235" s="86"/>
      <c r="DX235" s="279"/>
      <c r="DY235" s="86">
        <f t="shared" si="556"/>
        <v>0</v>
      </c>
      <c r="DZ235" s="277">
        <f t="shared" si="522"/>
        <v>0</v>
      </c>
      <c r="EA235" s="277">
        <f t="shared" si="557"/>
        <v>0</v>
      </c>
      <c r="EB235" s="278" t="str">
        <f t="shared" si="523"/>
        <v>NO OFERTADO</v>
      </c>
      <c r="EC235" s="278"/>
      <c r="ED235" s="278" t="s">
        <v>743</v>
      </c>
      <c r="EE235" s="86" t="s">
        <v>972</v>
      </c>
      <c r="EF235" s="86">
        <v>378</v>
      </c>
      <c r="EG235" s="279">
        <v>0</v>
      </c>
      <c r="EH235" s="86">
        <f t="shared" si="558"/>
        <v>378</v>
      </c>
      <c r="EI235" s="277">
        <f t="shared" si="524"/>
        <v>378</v>
      </c>
      <c r="EJ235" s="277">
        <f t="shared" si="561"/>
        <v>18900</v>
      </c>
      <c r="EK235" s="278" t="str">
        <f t="shared" si="525"/>
        <v>CUMPLE</v>
      </c>
      <c r="EL235" s="278" t="s">
        <v>828</v>
      </c>
      <c r="EM235" s="278" t="s">
        <v>822</v>
      </c>
      <c r="EN235" s="86" t="s">
        <v>793</v>
      </c>
      <c r="EO235" s="86">
        <v>366</v>
      </c>
      <c r="EP235" s="276">
        <v>0</v>
      </c>
      <c r="EQ235" s="86">
        <v>366</v>
      </c>
      <c r="ER235" s="277">
        <f t="shared" si="526"/>
        <v>366</v>
      </c>
      <c r="ES235" s="277">
        <f t="shared" si="527"/>
        <v>18300</v>
      </c>
      <c r="ET235" s="278" t="str">
        <f t="shared" si="528"/>
        <v>CUMPLE</v>
      </c>
      <c r="EU235" s="278" t="s">
        <v>828</v>
      </c>
      <c r="EV235" s="278" t="s">
        <v>822</v>
      </c>
      <c r="EW235" s="86" t="s">
        <v>803</v>
      </c>
      <c r="EX235" s="86">
        <v>38</v>
      </c>
      <c r="EY235" s="276">
        <v>0</v>
      </c>
      <c r="EZ235" s="86">
        <v>38</v>
      </c>
      <c r="FA235" s="277">
        <f t="shared" si="529"/>
        <v>38</v>
      </c>
      <c r="FB235" s="277">
        <f t="shared" si="530"/>
        <v>1900</v>
      </c>
      <c r="FC235" s="278" t="str">
        <f t="shared" si="531"/>
        <v>CUMPLE</v>
      </c>
      <c r="FD235" s="278" t="s">
        <v>828</v>
      </c>
      <c r="FE235" s="278" t="s">
        <v>822</v>
      </c>
      <c r="FF235" s="86">
        <v>0</v>
      </c>
      <c r="FG235" s="86"/>
      <c r="FH235" s="279">
        <v>0</v>
      </c>
      <c r="FI235" s="86">
        <v>0</v>
      </c>
      <c r="FJ235" s="277">
        <f t="shared" si="532"/>
        <v>0</v>
      </c>
      <c r="FK235" s="277">
        <f t="shared" si="559"/>
        <v>0</v>
      </c>
      <c r="FL235" s="278" t="str">
        <f t="shared" si="533"/>
        <v>NO OFERTADO</v>
      </c>
      <c r="FM235" s="278"/>
      <c r="FN235" s="278" t="s">
        <v>743</v>
      </c>
      <c r="FO235" s="86"/>
      <c r="FP235" s="86"/>
      <c r="FQ235" s="279"/>
      <c r="FR235" s="86">
        <f t="shared" si="560"/>
        <v>0</v>
      </c>
      <c r="FS235" s="277">
        <f t="shared" si="534"/>
        <v>0</v>
      </c>
      <c r="FT235" s="277">
        <f t="shared" si="535"/>
        <v>0</v>
      </c>
      <c r="FU235" s="278" t="str">
        <f t="shared" si="536"/>
        <v>NO OFERTADO</v>
      </c>
      <c r="FV235" s="278">
        <v>0</v>
      </c>
      <c r="FW235" s="278" t="s">
        <v>743</v>
      </c>
      <c r="FX235" s="86"/>
      <c r="FY235" s="86"/>
      <c r="FZ235" s="279"/>
      <c r="GA235" s="86"/>
      <c r="GB235" s="277">
        <f t="shared" si="537"/>
        <v>0</v>
      </c>
      <c r="GC235" s="277">
        <f t="shared" si="538"/>
        <v>0</v>
      </c>
      <c r="GD235" s="278" t="str">
        <f t="shared" si="539"/>
        <v>NO OFERTADO</v>
      </c>
      <c r="GE235" s="278"/>
      <c r="GF235" s="278" t="s">
        <v>743</v>
      </c>
      <c r="GG235" s="25"/>
    </row>
    <row r="236" spans="1:189" s="19" customFormat="1" x14ac:dyDescent="0.2">
      <c r="A236" s="290">
        <v>227</v>
      </c>
      <c r="B236" s="78" t="s">
        <v>274</v>
      </c>
      <c r="C236" s="77" t="s">
        <v>606</v>
      </c>
      <c r="D236" s="123">
        <v>1</v>
      </c>
      <c r="E236" s="309" t="s">
        <v>32</v>
      </c>
      <c r="F236" s="315">
        <v>14047.95</v>
      </c>
      <c r="G236" s="123">
        <v>17</v>
      </c>
      <c r="H236" s="86">
        <f t="shared" si="540"/>
        <v>238815.15000000002</v>
      </c>
      <c r="I236" s="86"/>
      <c r="J236" s="86"/>
      <c r="K236" s="279">
        <f t="shared" si="473"/>
        <v>0</v>
      </c>
      <c r="L236" s="86">
        <f t="shared" si="541"/>
        <v>0</v>
      </c>
      <c r="M236" s="277">
        <f t="shared" si="493"/>
        <v>0</v>
      </c>
      <c r="N236" s="277">
        <f t="shared" si="542"/>
        <v>0</v>
      </c>
      <c r="O236" s="278" t="str">
        <f t="shared" si="494"/>
        <v>NO OFERTADO</v>
      </c>
      <c r="P236" s="278"/>
      <c r="Q236" s="278" t="s">
        <v>743</v>
      </c>
      <c r="R236" s="278"/>
      <c r="S236" s="284"/>
      <c r="T236" s="279"/>
      <c r="U236" s="86"/>
      <c r="V236" s="277">
        <f t="shared" si="495"/>
        <v>0</v>
      </c>
      <c r="W236" s="277">
        <f t="shared" si="543"/>
        <v>0</v>
      </c>
      <c r="X236" s="278" t="str">
        <f t="shared" si="496"/>
        <v>NO OFERTADO</v>
      </c>
      <c r="Y236" s="278">
        <v>0</v>
      </c>
      <c r="Z236" s="314" t="s">
        <v>743</v>
      </c>
      <c r="AA236" s="311" t="s">
        <v>935</v>
      </c>
      <c r="AB236" s="86">
        <v>24632</v>
      </c>
      <c r="AC236" s="279">
        <v>4680</v>
      </c>
      <c r="AD236" s="285">
        <f t="shared" si="562"/>
        <v>29312</v>
      </c>
      <c r="AE236" s="277">
        <f t="shared" si="564"/>
        <v>29312</v>
      </c>
      <c r="AF236" s="277">
        <f t="shared" si="497"/>
        <v>498304</v>
      </c>
      <c r="AG236" s="278" t="str">
        <f t="shared" si="498"/>
        <v>NO CUMPLE</v>
      </c>
      <c r="AH236" s="278" t="s">
        <v>828</v>
      </c>
      <c r="AI236" s="278" t="s">
        <v>743</v>
      </c>
      <c r="AJ236" s="86"/>
      <c r="AK236" s="86"/>
      <c r="AL236" s="279"/>
      <c r="AM236" s="86">
        <f t="shared" si="544"/>
        <v>0</v>
      </c>
      <c r="AN236" s="277">
        <f t="shared" si="499"/>
        <v>0</v>
      </c>
      <c r="AO236" s="277">
        <f t="shared" si="500"/>
        <v>0</v>
      </c>
      <c r="AP236" s="278" t="str">
        <f t="shared" si="501"/>
        <v>NO OFERTADO</v>
      </c>
      <c r="AQ236" s="278"/>
      <c r="AR236" s="278" t="s">
        <v>743</v>
      </c>
      <c r="AS236" s="86"/>
      <c r="AT236" s="86"/>
      <c r="AU236" s="276"/>
      <c r="AV236" s="86">
        <f t="shared" si="545"/>
        <v>0</v>
      </c>
      <c r="AW236" s="277">
        <f t="shared" si="502"/>
        <v>0</v>
      </c>
      <c r="AX236" s="277">
        <f t="shared" si="563"/>
        <v>0</v>
      </c>
      <c r="AY236" s="278" t="str">
        <f t="shared" si="503"/>
        <v>NO OFERTADO</v>
      </c>
      <c r="AZ236" s="278"/>
      <c r="BA236" s="278" t="s">
        <v>743</v>
      </c>
      <c r="BB236" s="86"/>
      <c r="BC236" s="86"/>
      <c r="BD236" s="279"/>
      <c r="BE236" s="86">
        <f t="shared" si="546"/>
        <v>0</v>
      </c>
      <c r="BF236" s="277">
        <f t="shared" si="504"/>
        <v>0</v>
      </c>
      <c r="BG236" s="277">
        <f t="shared" si="547"/>
        <v>0</v>
      </c>
      <c r="BH236" s="278" t="str">
        <f t="shared" si="505"/>
        <v>NO OFERTADO</v>
      </c>
      <c r="BI236" s="278">
        <v>0</v>
      </c>
      <c r="BJ236" s="278" t="s">
        <v>743</v>
      </c>
      <c r="BK236" s="86"/>
      <c r="BL236" s="86"/>
      <c r="BM236" s="276"/>
      <c r="BN236" s="280">
        <f t="shared" si="548"/>
        <v>0</v>
      </c>
      <c r="BO236" s="281">
        <f t="shared" si="506"/>
        <v>0</v>
      </c>
      <c r="BP236" s="281">
        <f t="shared" si="507"/>
        <v>0</v>
      </c>
      <c r="BQ236" s="278" t="str">
        <f t="shared" si="492"/>
        <v>NO OFERTADO</v>
      </c>
      <c r="BR236" s="278">
        <f>VLOOKUP(B236,'[1]ANEXO TECNICO'!$B$3:$P$334,15,0)</f>
        <v>0</v>
      </c>
      <c r="BS236" s="278" t="s">
        <v>743</v>
      </c>
      <c r="BT236" s="280"/>
      <c r="BU236" s="280"/>
      <c r="BV236" s="282"/>
      <c r="BW236" s="280"/>
      <c r="BX236" s="277">
        <v>0</v>
      </c>
      <c r="BY236" s="277">
        <f t="shared" si="508"/>
        <v>0</v>
      </c>
      <c r="BZ236" s="278" t="str">
        <f t="shared" si="509"/>
        <v>NO OFERTADO</v>
      </c>
      <c r="CA236" s="278"/>
      <c r="CB236" s="278" t="s">
        <v>743</v>
      </c>
      <c r="CC236" s="283"/>
      <c r="CD236" s="283"/>
      <c r="CE236" s="276"/>
      <c r="CF236" s="86">
        <f t="shared" si="549"/>
        <v>0</v>
      </c>
      <c r="CG236" s="277">
        <f t="shared" si="550"/>
        <v>0</v>
      </c>
      <c r="CH236" s="277">
        <f t="shared" si="510"/>
        <v>0</v>
      </c>
      <c r="CI236" s="278" t="str">
        <f t="shared" si="511"/>
        <v>NO OFERTADO</v>
      </c>
      <c r="CJ236" s="278"/>
      <c r="CK236" s="278" t="s">
        <v>743</v>
      </c>
      <c r="CL236" s="86"/>
      <c r="CM236" s="86"/>
      <c r="CN236" s="276"/>
      <c r="CO236" s="86">
        <f t="shared" si="551"/>
        <v>0</v>
      </c>
      <c r="CP236" s="277">
        <f t="shared" si="512"/>
        <v>0</v>
      </c>
      <c r="CQ236" s="277">
        <f t="shared" si="513"/>
        <v>0</v>
      </c>
      <c r="CR236" s="278" t="str">
        <f t="shared" si="514"/>
        <v>NO OFERTADO</v>
      </c>
      <c r="CS236" s="278"/>
      <c r="CT236" s="278" t="s">
        <v>743</v>
      </c>
      <c r="CU236" s="86"/>
      <c r="CV236" s="280"/>
      <c r="CW236" s="282"/>
      <c r="CX236" s="280">
        <f t="shared" si="552"/>
        <v>0</v>
      </c>
      <c r="CY236" s="281">
        <f t="shared" si="515"/>
        <v>0</v>
      </c>
      <c r="CZ236" s="281">
        <f t="shared" si="516"/>
        <v>0</v>
      </c>
      <c r="DA236" s="278" t="str">
        <f t="shared" si="517"/>
        <v>NO OFERTADO</v>
      </c>
      <c r="DB236" s="278"/>
      <c r="DC236" s="278" t="s">
        <v>743</v>
      </c>
      <c r="DD236" s="86"/>
      <c r="DE236" s="86"/>
      <c r="DF236" s="276"/>
      <c r="DG236" s="86">
        <f t="shared" si="553"/>
        <v>0</v>
      </c>
      <c r="DH236" s="277">
        <f t="shared" si="518"/>
        <v>0</v>
      </c>
      <c r="DI236" s="277">
        <f t="shared" si="554"/>
        <v>0</v>
      </c>
      <c r="DJ236" s="278" t="str">
        <f t="shared" si="555"/>
        <v>NO OFERTADO</v>
      </c>
      <c r="DK236" s="278"/>
      <c r="DL236" s="278" t="s">
        <v>743</v>
      </c>
      <c r="DM236" s="86"/>
      <c r="DN236" s="86"/>
      <c r="DO236" s="276"/>
      <c r="DP236" s="86">
        <v>0</v>
      </c>
      <c r="DQ236" s="277">
        <f t="shared" si="519"/>
        <v>0</v>
      </c>
      <c r="DR236" s="277">
        <f t="shared" si="520"/>
        <v>0</v>
      </c>
      <c r="DS236" s="278" t="str">
        <f t="shared" si="521"/>
        <v>NO OFERTADO</v>
      </c>
      <c r="DT236" s="278"/>
      <c r="DU236" s="278" t="s">
        <v>743</v>
      </c>
      <c r="DV236" s="86" t="s">
        <v>44</v>
      </c>
      <c r="DW236" s="280">
        <v>6593</v>
      </c>
      <c r="DX236" s="288">
        <v>1252.67</v>
      </c>
      <c r="DY236" s="280">
        <f t="shared" si="556"/>
        <v>7845.67</v>
      </c>
      <c r="DZ236" s="281">
        <f t="shared" si="522"/>
        <v>7845.67</v>
      </c>
      <c r="EA236" s="281">
        <f t="shared" si="557"/>
        <v>133376.39000000001</v>
      </c>
      <c r="EB236" s="278" t="str">
        <f t="shared" si="523"/>
        <v>CUMPLE</v>
      </c>
      <c r="EC236" s="278" t="s">
        <v>829</v>
      </c>
      <c r="ED236" s="278" t="s">
        <v>743</v>
      </c>
      <c r="EE236" s="86" t="s">
        <v>953</v>
      </c>
      <c r="EF236" s="86">
        <v>8195.7983193277323</v>
      </c>
      <c r="EG236" s="279">
        <v>1557.201680672269</v>
      </c>
      <c r="EH236" s="86">
        <f t="shared" si="558"/>
        <v>9753.0000000000018</v>
      </c>
      <c r="EI236" s="277">
        <f t="shared" si="524"/>
        <v>9753.0000000000018</v>
      </c>
      <c r="EJ236" s="277">
        <f t="shared" si="561"/>
        <v>165801.00000000003</v>
      </c>
      <c r="EK236" s="278" t="str">
        <f t="shared" si="525"/>
        <v>CUMPLE</v>
      </c>
      <c r="EL236" s="278" t="s">
        <v>828</v>
      </c>
      <c r="EM236" s="278" t="s">
        <v>743</v>
      </c>
      <c r="EN236" s="86"/>
      <c r="EO236" s="86"/>
      <c r="EP236" s="276"/>
      <c r="EQ236" s="86">
        <v>0</v>
      </c>
      <c r="ER236" s="277">
        <f t="shared" si="526"/>
        <v>0</v>
      </c>
      <c r="ES236" s="277">
        <f t="shared" si="527"/>
        <v>0</v>
      </c>
      <c r="ET236" s="278" t="str">
        <f t="shared" si="528"/>
        <v>NO OFERTADO</v>
      </c>
      <c r="EU236" s="278"/>
      <c r="EV236" s="278" t="s">
        <v>743</v>
      </c>
      <c r="EW236" s="86">
        <v>0</v>
      </c>
      <c r="EX236" s="86">
        <v>0</v>
      </c>
      <c r="EY236" s="276">
        <v>0</v>
      </c>
      <c r="EZ236" s="86">
        <v>0</v>
      </c>
      <c r="FA236" s="277">
        <f t="shared" si="529"/>
        <v>0</v>
      </c>
      <c r="FB236" s="277">
        <f t="shared" si="530"/>
        <v>0</v>
      </c>
      <c r="FC236" s="278" t="str">
        <f t="shared" si="531"/>
        <v>NO OFERTADO</v>
      </c>
      <c r="FD236" s="278"/>
      <c r="FE236" s="278" t="s">
        <v>743</v>
      </c>
      <c r="FF236" s="86">
        <v>0</v>
      </c>
      <c r="FG236" s="86"/>
      <c r="FH236" s="279">
        <v>0</v>
      </c>
      <c r="FI236" s="86">
        <v>0</v>
      </c>
      <c r="FJ236" s="277">
        <f t="shared" si="532"/>
        <v>0</v>
      </c>
      <c r="FK236" s="277">
        <f t="shared" si="559"/>
        <v>0</v>
      </c>
      <c r="FL236" s="278" t="str">
        <f t="shared" si="533"/>
        <v>NO OFERTADO</v>
      </c>
      <c r="FM236" s="278"/>
      <c r="FN236" s="278" t="s">
        <v>743</v>
      </c>
      <c r="FO236" s="86"/>
      <c r="FP236" s="86"/>
      <c r="FQ236" s="279"/>
      <c r="FR236" s="86">
        <f t="shared" si="560"/>
        <v>0</v>
      </c>
      <c r="FS236" s="277">
        <f t="shared" si="534"/>
        <v>0</v>
      </c>
      <c r="FT236" s="277">
        <f t="shared" si="535"/>
        <v>0</v>
      </c>
      <c r="FU236" s="278" t="str">
        <f t="shared" si="536"/>
        <v>NO OFERTADO</v>
      </c>
      <c r="FV236" s="278">
        <v>0</v>
      </c>
      <c r="FW236" s="278" t="s">
        <v>743</v>
      </c>
      <c r="FX236" s="86"/>
      <c r="FY236" s="86"/>
      <c r="FZ236" s="279"/>
      <c r="GA236" s="86"/>
      <c r="GB236" s="277">
        <f t="shared" si="537"/>
        <v>0</v>
      </c>
      <c r="GC236" s="277">
        <f t="shared" si="538"/>
        <v>0</v>
      </c>
      <c r="GD236" s="278" t="str">
        <f t="shared" si="539"/>
        <v>NO OFERTADO</v>
      </c>
      <c r="GE236" s="278"/>
      <c r="GF236" s="278" t="s">
        <v>743</v>
      </c>
      <c r="GG236" s="25"/>
    </row>
    <row r="237" spans="1:189" s="19" customFormat="1" ht="25.5" x14ac:dyDescent="0.2">
      <c r="A237" s="275">
        <v>228</v>
      </c>
      <c r="B237" s="78" t="s">
        <v>275</v>
      </c>
      <c r="C237" s="77" t="s">
        <v>607</v>
      </c>
      <c r="D237" s="123">
        <v>1</v>
      </c>
      <c r="E237" s="309" t="s">
        <v>32</v>
      </c>
      <c r="F237" s="315">
        <v>4396</v>
      </c>
      <c r="G237" s="123">
        <v>36</v>
      </c>
      <c r="H237" s="86">
        <f t="shared" si="540"/>
        <v>158256</v>
      </c>
      <c r="I237" s="86"/>
      <c r="J237" s="86"/>
      <c r="K237" s="279">
        <f t="shared" si="473"/>
        <v>0</v>
      </c>
      <c r="L237" s="86">
        <f t="shared" si="541"/>
        <v>0</v>
      </c>
      <c r="M237" s="277">
        <f t="shared" si="493"/>
        <v>0</v>
      </c>
      <c r="N237" s="277">
        <f t="shared" si="542"/>
        <v>0</v>
      </c>
      <c r="O237" s="278" t="str">
        <f t="shared" si="494"/>
        <v>NO OFERTADO</v>
      </c>
      <c r="P237" s="278"/>
      <c r="Q237" s="278" t="s">
        <v>743</v>
      </c>
      <c r="R237" s="278"/>
      <c r="S237" s="284"/>
      <c r="T237" s="279"/>
      <c r="U237" s="86"/>
      <c r="V237" s="277">
        <f t="shared" si="495"/>
        <v>0</v>
      </c>
      <c r="W237" s="277">
        <f t="shared" si="543"/>
        <v>0</v>
      </c>
      <c r="X237" s="278" t="str">
        <f t="shared" si="496"/>
        <v>NO OFERTADO</v>
      </c>
      <c r="Y237" s="278">
        <v>0</v>
      </c>
      <c r="Z237" s="314" t="s">
        <v>743</v>
      </c>
      <c r="AA237" s="311"/>
      <c r="AB237" s="86"/>
      <c r="AC237" s="276"/>
      <c r="AD237" s="86">
        <f t="shared" si="562"/>
        <v>0</v>
      </c>
      <c r="AE237" s="277">
        <f t="shared" si="564"/>
        <v>0</v>
      </c>
      <c r="AF237" s="277">
        <f t="shared" si="497"/>
        <v>0</v>
      </c>
      <c r="AG237" s="278" t="str">
        <f t="shared" si="498"/>
        <v>NO OFERTADO</v>
      </c>
      <c r="AH237" s="278"/>
      <c r="AI237" s="278" t="s">
        <v>743</v>
      </c>
      <c r="AJ237" s="86"/>
      <c r="AK237" s="86"/>
      <c r="AL237" s="279"/>
      <c r="AM237" s="86">
        <f t="shared" si="544"/>
        <v>0</v>
      </c>
      <c r="AN237" s="277">
        <f t="shared" si="499"/>
        <v>0</v>
      </c>
      <c r="AO237" s="277">
        <f t="shared" si="500"/>
        <v>0</v>
      </c>
      <c r="AP237" s="278" t="str">
        <f t="shared" si="501"/>
        <v>NO OFERTADO</v>
      </c>
      <c r="AQ237" s="278"/>
      <c r="AR237" s="278" t="s">
        <v>743</v>
      </c>
      <c r="AS237" s="86"/>
      <c r="AT237" s="86"/>
      <c r="AU237" s="276"/>
      <c r="AV237" s="86">
        <f t="shared" si="545"/>
        <v>0</v>
      </c>
      <c r="AW237" s="277">
        <f t="shared" si="502"/>
        <v>0</v>
      </c>
      <c r="AX237" s="277">
        <f t="shared" si="563"/>
        <v>0</v>
      </c>
      <c r="AY237" s="278" t="str">
        <f t="shared" si="503"/>
        <v>NO OFERTADO</v>
      </c>
      <c r="AZ237" s="278"/>
      <c r="BA237" s="278" t="s">
        <v>743</v>
      </c>
      <c r="BB237" s="86"/>
      <c r="BC237" s="86"/>
      <c r="BD237" s="279"/>
      <c r="BE237" s="86">
        <f t="shared" si="546"/>
        <v>0</v>
      </c>
      <c r="BF237" s="277">
        <f t="shared" si="504"/>
        <v>0</v>
      </c>
      <c r="BG237" s="277">
        <f t="shared" si="547"/>
        <v>0</v>
      </c>
      <c r="BH237" s="278" t="str">
        <f t="shared" si="505"/>
        <v>NO OFERTADO</v>
      </c>
      <c r="BI237" s="278">
        <v>0</v>
      </c>
      <c r="BJ237" s="278" t="s">
        <v>743</v>
      </c>
      <c r="BK237" s="86"/>
      <c r="BL237" s="86"/>
      <c r="BM237" s="276"/>
      <c r="BN237" s="280">
        <f t="shared" si="548"/>
        <v>0</v>
      </c>
      <c r="BO237" s="281">
        <f t="shared" si="506"/>
        <v>0</v>
      </c>
      <c r="BP237" s="281">
        <f t="shared" si="507"/>
        <v>0</v>
      </c>
      <c r="BQ237" s="278" t="str">
        <f t="shared" si="492"/>
        <v>NO OFERTADO</v>
      </c>
      <c r="BR237" s="278">
        <f>VLOOKUP(B237,'[1]ANEXO TECNICO'!$B$3:$P$334,15,0)</f>
        <v>0</v>
      </c>
      <c r="BS237" s="278" t="s">
        <v>743</v>
      </c>
      <c r="BT237" s="280"/>
      <c r="BU237" s="280"/>
      <c r="BV237" s="282"/>
      <c r="BW237" s="280"/>
      <c r="BX237" s="277">
        <v>0</v>
      </c>
      <c r="BY237" s="277">
        <f t="shared" si="508"/>
        <v>0</v>
      </c>
      <c r="BZ237" s="278" t="str">
        <f t="shared" si="509"/>
        <v>NO OFERTADO</v>
      </c>
      <c r="CA237" s="278"/>
      <c r="CB237" s="278" t="s">
        <v>743</v>
      </c>
      <c r="CC237" s="283"/>
      <c r="CD237" s="283"/>
      <c r="CE237" s="276"/>
      <c r="CF237" s="86">
        <f t="shared" si="549"/>
        <v>0</v>
      </c>
      <c r="CG237" s="277">
        <f t="shared" si="550"/>
        <v>0</v>
      </c>
      <c r="CH237" s="277">
        <f t="shared" si="510"/>
        <v>0</v>
      </c>
      <c r="CI237" s="278" t="str">
        <f t="shared" si="511"/>
        <v>NO OFERTADO</v>
      </c>
      <c r="CJ237" s="278"/>
      <c r="CK237" s="278" t="s">
        <v>743</v>
      </c>
      <c r="CL237" s="86"/>
      <c r="CM237" s="86"/>
      <c r="CN237" s="276"/>
      <c r="CO237" s="86">
        <f t="shared" si="551"/>
        <v>0</v>
      </c>
      <c r="CP237" s="277">
        <f t="shared" si="512"/>
        <v>0</v>
      </c>
      <c r="CQ237" s="277">
        <f t="shared" si="513"/>
        <v>0</v>
      </c>
      <c r="CR237" s="278" t="str">
        <f t="shared" si="514"/>
        <v>NO OFERTADO</v>
      </c>
      <c r="CS237" s="278"/>
      <c r="CT237" s="278" t="s">
        <v>743</v>
      </c>
      <c r="CU237" s="86"/>
      <c r="CV237" s="280"/>
      <c r="CW237" s="282"/>
      <c r="CX237" s="280">
        <f t="shared" si="552"/>
        <v>0</v>
      </c>
      <c r="CY237" s="281">
        <f t="shared" si="515"/>
        <v>0</v>
      </c>
      <c r="CZ237" s="281">
        <f t="shared" si="516"/>
        <v>0</v>
      </c>
      <c r="DA237" s="278" t="str">
        <f t="shared" si="517"/>
        <v>NO OFERTADO</v>
      </c>
      <c r="DB237" s="278"/>
      <c r="DC237" s="278" t="s">
        <v>743</v>
      </c>
      <c r="DD237" s="86"/>
      <c r="DE237" s="86"/>
      <c r="DF237" s="276"/>
      <c r="DG237" s="86">
        <f t="shared" si="553"/>
        <v>0</v>
      </c>
      <c r="DH237" s="277">
        <f t="shared" si="518"/>
        <v>0</v>
      </c>
      <c r="DI237" s="277">
        <f t="shared" si="554"/>
        <v>0</v>
      </c>
      <c r="DJ237" s="278" t="str">
        <f t="shared" si="555"/>
        <v>NO OFERTADO</v>
      </c>
      <c r="DK237" s="278"/>
      <c r="DL237" s="278" t="s">
        <v>743</v>
      </c>
      <c r="DM237" s="86"/>
      <c r="DN237" s="86"/>
      <c r="DO237" s="276"/>
      <c r="DP237" s="86">
        <v>0</v>
      </c>
      <c r="DQ237" s="277">
        <f t="shared" si="519"/>
        <v>0</v>
      </c>
      <c r="DR237" s="277">
        <f t="shared" si="520"/>
        <v>0</v>
      </c>
      <c r="DS237" s="278" t="str">
        <f t="shared" si="521"/>
        <v>NO OFERTADO</v>
      </c>
      <c r="DT237" s="278"/>
      <c r="DU237" s="278" t="s">
        <v>743</v>
      </c>
      <c r="DV237" s="86"/>
      <c r="DW237" s="86"/>
      <c r="DX237" s="279"/>
      <c r="DY237" s="86">
        <f t="shared" si="556"/>
        <v>0</v>
      </c>
      <c r="DZ237" s="277">
        <f t="shared" si="522"/>
        <v>0</v>
      </c>
      <c r="EA237" s="277">
        <f t="shared" si="557"/>
        <v>0</v>
      </c>
      <c r="EB237" s="278" t="str">
        <f t="shared" si="523"/>
        <v>NO OFERTADO</v>
      </c>
      <c r="EC237" s="278"/>
      <c r="ED237" s="278" t="s">
        <v>743</v>
      </c>
      <c r="EE237" s="86" t="s">
        <v>973</v>
      </c>
      <c r="EF237" s="86">
        <v>3174</v>
      </c>
      <c r="EG237" s="279">
        <v>0</v>
      </c>
      <c r="EH237" s="86">
        <f t="shared" si="558"/>
        <v>3174</v>
      </c>
      <c r="EI237" s="277">
        <f t="shared" si="524"/>
        <v>3174</v>
      </c>
      <c r="EJ237" s="277">
        <f t="shared" si="561"/>
        <v>114264</v>
      </c>
      <c r="EK237" s="278" t="str">
        <f t="shared" si="525"/>
        <v>CUMPLE</v>
      </c>
      <c r="EL237" s="278" t="s">
        <v>828</v>
      </c>
      <c r="EM237" s="278" t="s">
        <v>743</v>
      </c>
      <c r="EN237" s="86" t="s">
        <v>794</v>
      </c>
      <c r="EO237" s="86">
        <v>4241</v>
      </c>
      <c r="EP237" s="276">
        <v>0</v>
      </c>
      <c r="EQ237" s="86">
        <v>4241</v>
      </c>
      <c r="ER237" s="277">
        <f t="shared" si="526"/>
        <v>4241</v>
      </c>
      <c r="ES237" s="277">
        <f t="shared" si="527"/>
        <v>152676</v>
      </c>
      <c r="ET237" s="278" t="str">
        <f t="shared" si="528"/>
        <v>CUMPLE</v>
      </c>
      <c r="EU237" s="278" t="s">
        <v>828</v>
      </c>
      <c r="EV237" s="278" t="s">
        <v>822</v>
      </c>
      <c r="EW237" s="86">
        <v>0</v>
      </c>
      <c r="EX237" s="86">
        <v>0</v>
      </c>
      <c r="EY237" s="276">
        <v>0</v>
      </c>
      <c r="EZ237" s="86">
        <v>0</v>
      </c>
      <c r="FA237" s="277">
        <f t="shared" si="529"/>
        <v>0</v>
      </c>
      <c r="FB237" s="277">
        <f t="shared" si="530"/>
        <v>0</v>
      </c>
      <c r="FC237" s="278" t="str">
        <f t="shared" si="531"/>
        <v>NO OFERTADO</v>
      </c>
      <c r="FD237" s="278"/>
      <c r="FE237" s="278" t="s">
        <v>743</v>
      </c>
      <c r="FF237" s="86">
        <v>0</v>
      </c>
      <c r="FG237" s="86"/>
      <c r="FH237" s="279">
        <v>0</v>
      </c>
      <c r="FI237" s="86">
        <v>0</v>
      </c>
      <c r="FJ237" s="277">
        <f t="shared" si="532"/>
        <v>0</v>
      </c>
      <c r="FK237" s="277">
        <f t="shared" si="559"/>
        <v>0</v>
      </c>
      <c r="FL237" s="278" t="str">
        <f t="shared" si="533"/>
        <v>NO OFERTADO</v>
      </c>
      <c r="FM237" s="278"/>
      <c r="FN237" s="278" t="s">
        <v>743</v>
      </c>
      <c r="FO237" s="86"/>
      <c r="FP237" s="86"/>
      <c r="FQ237" s="279"/>
      <c r="FR237" s="86">
        <f t="shared" si="560"/>
        <v>0</v>
      </c>
      <c r="FS237" s="277">
        <f t="shared" si="534"/>
        <v>0</v>
      </c>
      <c r="FT237" s="277">
        <f t="shared" si="535"/>
        <v>0</v>
      </c>
      <c r="FU237" s="278" t="str">
        <f t="shared" si="536"/>
        <v>NO OFERTADO</v>
      </c>
      <c r="FV237" s="278">
        <v>0</v>
      </c>
      <c r="FW237" s="278" t="s">
        <v>743</v>
      </c>
      <c r="FX237" s="86"/>
      <c r="FY237" s="86"/>
      <c r="FZ237" s="279"/>
      <c r="GA237" s="86"/>
      <c r="GB237" s="277">
        <f t="shared" si="537"/>
        <v>0</v>
      </c>
      <c r="GC237" s="277">
        <f t="shared" si="538"/>
        <v>0</v>
      </c>
      <c r="GD237" s="278" t="str">
        <f t="shared" si="539"/>
        <v>NO OFERTADO</v>
      </c>
      <c r="GE237" s="278"/>
      <c r="GF237" s="278" t="s">
        <v>743</v>
      </c>
      <c r="GG237" s="25"/>
    </row>
    <row r="238" spans="1:189" s="19" customFormat="1" ht="25.5" x14ac:dyDescent="0.2">
      <c r="A238" s="290">
        <v>229</v>
      </c>
      <c r="B238" s="78" t="s">
        <v>276</v>
      </c>
      <c r="C238" s="77" t="s">
        <v>608</v>
      </c>
      <c r="D238" s="123">
        <v>1</v>
      </c>
      <c r="E238" s="309" t="s">
        <v>32</v>
      </c>
      <c r="F238" s="315">
        <v>3518125</v>
      </c>
      <c r="G238" s="123">
        <v>10</v>
      </c>
      <c r="H238" s="86">
        <f t="shared" si="540"/>
        <v>35181250</v>
      </c>
      <c r="I238" s="86"/>
      <c r="J238" s="86"/>
      <c r="K238" s="279">
        <f t="shared" si="473"/>
        <v>0</v>
      </c>
      <c r="L238" s="86">
        <f t="shared" si="541"/>
        <v>0</v>
      </c>
      <c r="M238" s="277">
        <f t="shared" si="493"/>
        <v>0</v>
      </c>
      <c r="N238" s="277">
        <f t="shared" si="542"/>
        <v>0</v>
      </c>
      <c r="O238" s="278" t="str">
        <f t="shared" si="494"/>
        <v>NO OFERTADO</v>
      </c>
      <c r="P238" s="278"/>
      <c r="Q238" s="278" t="s">
        <v>743</v>
      </c>
      <c r="R238" s="278"/>
      <c r="S238" s="284"/>
      <c r="T238" s="279"/>
      <c r="U238" s="86"/>
      <c r="V238" s="277">
        <f t="shared" si="495"/>
        <v>0</v>
      </c>
      <c r="W238" s="277">
        <f t="shared" si="543"/>
        <v>0</v>
      </c>
      <c r="X238" s="278" t="str">
        <f t="shared" si="496"/>
        <v>NO OFERTADO</v>
      </c>
      <c r="Y238" s="278">
        <v>0</v>
      </c>
      <c r="Z238" s="314" t="s">
        <v>743</v>
      </c>
      <c r="AA238" s="311"/>
      <c r="AB238" s="86"/>
      <c r="AC238" s="276"/>
      <c r="AD238" s="86">
        <f t="shared" si="562"/>
        <v>0</v>
      </c>
      <c r="AE238" s="277">
        <f t="shared" si="564"/>
        <v>0</v>
      </c>
      <c r="AF238" s="277">
        <f t="shared" si="497"/>
        <v>0</v>
      </c>
      <c r="AG238" s="278" t="str">
        <f t="shared" si="498"/>
        <v>NO OFERTADO</v>
      </c>
      <c r="AH238" s="278"/>
      <c r="AI238" s="278" t="s">
        <v>743</v>
      </c>
      <c r="AJ238" s="86"/>
      <c r="AK238" s="86"/>
      <c r="AL238" s="279"/>
      <c r="AM238" s="86">
        <f t="shared" si="544"/>
        <v>0</v>
      </c>
      <c r="AN238" s="277">
        <f t="shared" si="499"/>
        <v>0</v>
      </c>
      <c r="AO238" s="277">
        <f t="shared" si="500"/>
        <v>0</v>
      </c>
      <c r="AP238" s="278" t="str">
        <f t="shared" si="501"/>
        <v>NO OFERTADO</v>
      </c>
      <c r="AQ238" s="278"/>
      <c r="AR238" s="278" t="s">
        <v>743</v>
      </c>
      <c r="AS238" s="86"/>
      <c r="AT238" s="86"/>
      <c r="AU238" s="276"/>
      <c r="AV238" s="86">
        <f t="shared" si="545"/>
        <v>0</v>
      </c>
      <c r="AW238" s="277">
        <f t="shared" si="502"/>
        <v>0</v>
      </c>
      <c r="AX238" s="277">
        <f t="shared" si="563"/>
        <v>0</v>
      </c>
      <c r="AY238" s="278" t="str">
        <f t="shared" si="503"/>
        <v>NO OFERTADO</v>
      </c>
      <c r="AZ238" s="278"/>
      <c r="BA238" s="278" t="s">
        <v>743</v>
      </c>
      <c r="BB238" s="86"/>
      <c r="BC238" s="86"/>
      <c r="BD238" s="279"/>
      <c r="BE238" s="86">
        <f t="shared" si="546"/>
        <v>0</v>
      </c>
      <c r="BF238" s="277">
        <f t="shared" si="504"/>
        <v>0</v>
      </c>
      <c r="BG238" s="277">
        <f t="shared" si="547"/>
        <v>0</v>
      </c>
      <c r="BH238" s="278" t="str">
        <f t="shared" si="505"/>
        <v>NO OFERTADO</v>
      </c>
      <c r="BI238" s="278">
        <v>0</v>
      </c>
      <c r="BJ238" s="278" t="s">
        <v>743</v>
      </c>
      <c r="BK238" s="86"/>
      <c r="BL238" s="86"/>
      <c r="BM238" s="276"/>
      <c r="BN238" s="280">
        <f t="shared" si="548"/>
        <v>0</v>
      </c>
      <c r="BO238" s="281">
        <f t="shared" si="506"/>
        <v>0</v>
      </c>
      <c r="BP238" s="281">
        <f t="shared" si="507"/>
        <v>0</v>
      </c>
      <c r="BQ238" s="278" t="str">
        <f t="shared" si="492"/>
        <v>NO OFERTADO</v>
      </c>
      <c r="BR238" s="278">
        <f>VLOOKUP(B238,'[1]ANEXO TECNICO'!$B$3:$P$334,15,0)</f>
        <v>0</v>
      </c>
      <c r="BS238" s="278" t="s">
        <v>743</v>
      </c>
      <c r="BT238" s="280"/>
      <c r="BU238" s="280"/>
      <c r="BV238" s="282"/>
      <c r="BW238" s="280"/>
      <c r="BX238" s="277">
        <v>0</v>
      </c>
      <c r="BY238" s="277">
        <f t="shared" si="508"/>
        <v>0</v>
      </c>
      <c r="BZ238" s="278" t="str">
        <f t="shared" si="509"/>
        <v>NO OFERTADO</v>
      </c>
      <c r="CA238" s="278"/>
      <c r="CB238" s="278" t="s">
        <v>743</v>
      </c>
      <c r="CC238" s="283"/>
      <c r="CD238" s="283"/>
      <c r="CE238" s="276"/>
      <c r="CF238" s="86">
        <f t="shared" si="549"/>
        <v>0</v>
      </c>
      <c r="CG238" s="277">
        <f t="shared" si="550"/>
        <v>0</v>
      </c>
      <c r="CH238" s="277">
        <f t="shared" si="510"/>
        <v>0</v>
      </c>
      <c r="CI238" s="278" t="str">
        <f t="shared" si="511"/>
        <v>NO OFERTADO</v>
      </c>
      <c r="CJ238" s="278"/>
      <c r="CK238" s="278" t="s">
        <v>743</v>
      </c>
      <c r="CL238" s="86" t="s">
        <v>44</v>
      </c>
      <c r="CM238" s="295">
        <v>2045000</v>
      </c>
      <c r="CN238" s="279">
        <v>0</v>
      </c>
      <c r="CO238" s="295">
        <f t="shared" si="551"/>
        <v>2045000</v>
      </c>
      <c r="CP238" s="296">
        <f t="shared" si="512"/>
        <v>2045000</v>
      </c>
      <c r="CQ238" s="277">
        <f t="shared" si="513"/>
        <v>20450000</v>
      </c>
      <c r="CR238" s="278" t="str">
        <f t="shared" si="514"/>
        <v>CUMPLE</v>
      </c>
      <c r="CS238" s="278" t="s">
        <v>828</v>
      </c>
      <c r="CT238" s="278" t="s">
        <v>822</v>
      </c>
      <c r="CU238" s="86"/>
      <c r="CV238" s="280"/>
      <c r="CW238" s="282"/>
      <c r="CX238" s="280">
        <f t="shared" si="552"/>
        <v>0</v>
      </c>
      <c r="CY238" s="281">
        <f t="shared" si="515"/>
        <v>0</v>
      </c>
      <c r="CZ238" s="281">
        <f t="shared" si="516"/>
        <v>0</v>
      </c>
      <c r="DA238" s="278" t="str">
        <f t="shared" si="517"/>
        <v>NO OFERTADO</v>
      </c>
      <c r="DB238" s="278"/>
      <c r="DC238" s="278" t="s">
        <v>743</v>
      </c>
      <c r="DD238" s="86"/>
      <c r="DE238" s="86"/>
      <c r="DF238" s="276"/>
      <c r="DG238" s="86">
        <f t="shared" si="553"/>
        <v>0</v>
      </c>
      <c r="DH238" s="277">
        <f t="shared" si="518"/>
        <v>0</v>
      </c>
      <c r="DI238" s="277">
        <f t="shared" si="554"/>
        <v>0</v>
      </c>
      <c r="DJ238" s="278" t="str">
        <f t="shared" si="555"/>
        <v>NO OFERTADO</v>
      </c>
      <c r="DK238" s="278"/>
      <c r="DL238" s="278" t="s">
        <v>743</v>
      </c>
      <c r="DM238" s="86"/>
      <c r="DN238" s="86"/>
      <c r="DO238" s="276"/>
      <c r="DP238" s="86">
        <v>0</v>
      </c>
      <c r="DQ238" s="277">
        <f t="shared" si="519"/>
        <v>0</v>
      </c>
      <c r="DR238" s="277">
        <f t="shared" si="520"/>
        <v>0</v>
      </c>
      <c r="DS238" s="278" t="str">
        <f t="shared" si="521"/>
        <v>NO OFERTADO</v>
      </c>
      <c r="DT238" s="278"/>
      <c r="DU238" s="278" t="s">
        <v>743</v>
      </c>
      <c r="DV238" s="86"/>
      <c r="DW238" s="86"/>
      <c r="DX238" s="279"/>
      <c r="DY238" s="86">
        <f t="shared" si="556"/>
        <v>0</v>
      </c>
      <c r="DZ238" s="277">
        <f t="shared" si="522"/>
        <v>0</v>
      </c>
      <c r="EA238" s="277">
        <f t="shared" si="557"/>
        <v>0</v>
      </c>
      <c r="EB238" s="278" t="str">
        <f t="shared" si="523"/>
        <v>NO OFERTADO</v>
      </c>
      <c r="EC238" s="278"/>
      <c r="ED238" s="278" t="s">
        <v>743</v>
      </c>
      <c r="EE238" s="86" t="s">
        <v>959</v>
      </c>
      <c r="EF238" s="86">
        <v>8446875</v>
      </c>
      <c r="EG238" s="279">
        <v>0</v>
      </c>
      <c r="EH238" s="86">
        <f t="shared" si="558"/>
        <v>8446875</v>
      </c>
      <c r="EI238" s="277">
        <f t="shared" si="524"/>
        <v>8446875</v>
      </c>
      <c r="EJ238" s="277">
        <f t="shared" si="561"/>
        <v>84468750</v>
      </c>
      <c r="EK238" s="278" t="str">
        <f t="shared" si="525"/>
        <v>NO CUMPLE</v>
      </c>
      <c r="EL238" s="278" t="s">
        <v>829</v>
      </c>
      <c r="EM238" s="278" t="s">
        <v>743</v>
      </c>
      <c r="EN238" s="86"/>
      <c r="EO238" s="86"/>
      <c r="EP238" s="276"/>
      <c r="EQ238" s="86">
        <v>0</v>
      </c>
      <c r="ER238" s="277">
        <f t="shared" si="526"/>
        <v>0</v>
      </c>
      <c r="ES238" s="277">
        <f t="shared" si="527"/>
        <v>0</v>
      </c>
      <c r="ET238" s="278" t="str">
        <f t="shared" si="528"/>
        <v>NO OFERTADO</v>
      </c>
      <c r="EU238" s="278"/>
      <c r="EV238" s="278" t="s">
        <v>743</v>
      </c>
      <c r="EW238" s="86">
        <v>0</v>
      </c>
      <c r="EX238" s="86">
        <v>0</v>
      </c>
      <c r="EY238" s="276">
        <v>0</v>
      </c>
      <c r="EZ238" s="86">
        <v>0</v>
      </c>
      <c r="FA238" s="277">
        <f t="shared" si="529"/>
        <v>0</v>
      </c>
      <c r="FB238" s="277">
        <f t="shared" si="530"/>
        <v>0</v>
      </c>
      <c r="FC238" s="278" t="str">
        <f t="shared" si="531"/>
        <v>NO OFERTADO</v>
      </c>
      <c r="FD238" s="278"/>
      <c r="FE238" s="278" t="s">
        <v>743</v>
      </c>
      <c r="FF238" s="86">
        <v>0</v>
      </c>
      <c r="FG238" s="86"/>
      <c r="FH238" s="279">
        <v>0</v>
      </c>
      <c r="FI238" s="86">
        <v>0</v>
      </c>
      <c r="FJ238" s="277">
        <f t="shared" si="532"/>
        <v>0</v>
      </c>
      <c r="FK238" s="277">
        <f t="shared" si="559"/>
        <v>0</v>
      </c>
      <c r="FL238" s="278" t="str">
        <f t="shared" si="533"/>
        <v>NO OFERTADO</v>
      </c>
      <c r="FM238" s="278"/>
      <c r="FN238" s="278" t="s">
        <v>743</v>
      </c>
      <c r="FO238" s="86"/>
      <c r="FP238" s="86"/>
      <c r="FQ238" s="279"/>
      <c r="FR238" s="86">
        <f t="shared" si="560"/>
        <v>0</v>
      </c>
      <c r="FS238" s="277">
        <f t="shared" si="534"/>
        <v>0</v>
      </c>
      <c r="FT238" s="277">
        <f t="shared" si="535"/>
        <v>0</v>
      </c>
      <c r="FU238" s="278" t="str">
        <f t="shared" si="536"/>
        <v>NO OFERTADO</v>
      </c>
      <c r="FV238" s="278">
        <v>0</v>
      </c>
      <c r="FW238" s="278" t="s">
        <v>743</v>
      </c>
      <c r="FX238" s="86" t="s">
        <v>44</v>
      </c>
      <c r="FY238" s="86">
        <v>3655195</v>
      </c>
      <c r="FZ238" s="279">
        <v>0</v>
      </c>
      <c r="GA238" s="86">
        <v>3655195</v>
      </c>
      <c r="GB238" s="277">
        <f t="shared" si="537"/>
        <v>3655195</v>
      </c>
      <c r="GC238" s="277">
        <f t="shared" si="538"/>
        <v>36551950</v>
      </c>
      <c r="GD238" s="278" t="str">
        <f t="shared" si="539"/>
        <v>CUMPLE</v>
      </c>
      <c r="GE238" s="278" t="s">
        <v>829</v>
      </c>
      <c r="GF238" s="278" t="s">
        <v>743</v>
      </c>
      <c r="GG238" s="25"/>
    </row>
    <row r="239" spans="1:189" s="19" customFormat="1" ht="51" x14ac:dyDescent="0.2">
      <c r="A239" s="290">
        <v>230</v>
      </c>
      <c r="B239" s="78" t="s">
        <v>277</v>
      </c>
      <c r="C239" s="77" t="s">
        <v>609</v>
      </c>
      <c r="D239" s="123">
        <v>1</v>
      </c>
      <c r="E239" s="309" t="s">
        <v>32</v>
      </c>
      <c r="F239" s="315">
        <v>1319721.8999999999</v>
      </c>
      <c r="G239" s="123">
        <v>1</v>
      </c>
      <c r="H239" s="86">
        <f t="shared" si="540"/>
        <v>1319721.8999999999</v>
      </c>
      <c r="I239" s="86"/>
      <c r="J239" s="86"/>
      <c r="K239" s="279">
        <f t="shared" si="473"/>
        <v>0</v>
      </c>
      <c r="L239" s="86">
        <f t="shared" si="541"/>
        <v>0</v>
      </c>
      <c r="M239" s="277">
        <f t="shared" si="493"/>
        <v>0</v>
      </c>
      <c r="N239" s="277">
        <f t="shared" si="542"/>
        <v>0</v>
      </c>
      <c r="O239" s="278" t="str">
        <f t="shared" si="494"/>
        <v>NO OFERTADO</v>
      </c>
      <c r="P239" s="278"/>
      <c r="Q239" s="278" t="s">
        <v>743</v>
      </c>
      <c r="R239" s="278"/>
      <c r="S239" s="284"/>
      <c r="T239" s="279"/>
      <c r="U239" s="86"/>
      <c r="V239" s="277">
        <f t="shared" si="495"/>
        <v>0</v>
      </c>
      <c r="W239" s="277">
        <f t="shared" si="543"/>
        <v>0</v>
      </c>
      <c r="X239" s="278" t="str">
        <f t="shared" si="496"/>
        <v>NO OFERTADO</v>
      </c>
      <c r="Y239" s="278">
        <v>0</v>
      </c>
      <c r="Z239" s="314" t="s">
        <v>743</v>
      </c>
      <c r="AA239" s="311"/>
      <c r="AB239" s="86"/>
      <c r="AC239" s="276"/>
      <c r="AD239" s="86">
        <f t="shared" si="562"/>
        <v>0</v>
      </c>
      <c r="AE239" s="277">
        <f t="shared" si="564"/>
        <v>0</v>
      </c>
      <c r="AF239" s="277">
        <f t="shared" si="497"/>
        <v>0</v>
      </c>
      <c r="AG239" s="278" t="str">
        <f t="shared" si="498"/>
        <v>NO OFERTADO</v>
      </c>
      <c r="AH239" s="278"/>
      <c r="AI239" s="278" t="s">
        <v>743</v>
      </c>
      <c r="AJ239" s="86"/>
      <c r="AK239" s="86"/>
      <c r="AL239" s="279"/>
      <c r="AM239" s="86">
        <f t="shared" si="544"/>
        <v>0</v>
      </c>
      <c r="AN239" s="277">
        <f t="shared" si="499"/>
        <v>0</v>
      </c>
      <c r="AO239" s="277">
        <f t="shared" si="500"/>
        <v>0</v>
      </c>
      <c r="AP239" s="278" t="str">
        <f t="shared" si="501"/>
        <v>NO OFERTADO</v>
      </c>
      <c r="AQ239" s="278"/>
      <c r="AR239" s="278" t="s">
        <v>743</v>
      </c>
      <c r="AS239" s="86"/>
      <c r="AT239" s="86"/>
      <c r="AU239" s="276"/>
      <c r="AV239" s="86">
        <f t="shared" si="545"/>
        <v>0</v>
      </c>
      <c r="AW239" s="277">
        <f t="shared" si="502"/>
        <v>0</v>
      </c>
      <c r="AX239" s="277">
        <f t="shared" si="563"/>
        <v>0</v>
      </c>
      <c r="AY239" s="278" t="str">
        <f t="shared" si="503"/>
        <v>NO OFERTADO</v>
      </c>
      <c r="AZ239" s="278"/>
      <c r="BA239" s="278" t="s">
        <v>743</v>
      </c>
      <c r="BB239" s="86"/>
      <c r="BC239" s="86"/>
      <c r="BD239" s="279"/>
      <c r="BE239" s="86">
        <f t="shared" si="546"/>
        <v>0</v>
      </c>
      <c r="BF239" s="277">
        <f t="shared" si="504"/>
        <v>0</v>
      </c>
      <c r="BG239" s="277">
        <f t="shared" si="547"/>
        <v>0</v>
      </c>
      <c r="BH239" s="278" t="str">
        <f t="shared" si="505"/>
        <v>NO OFERTADO</v>
      </c>
      <c r="BI239" s="278">
        <v>0</v>
      </c>
      <c r="BJ239" s="278" t="s">
        <v>743</v>
      </c>
      <c r="BK239" s="86"/>
      <c r="BL239" s="86"/>
      <c r="BM239" s="276"/>
      <c r="BN239" s="280">
        <f t="shared" si="548"/>
        <v>0</v>
      </c>
      <c r="BO239" s="281">
        <f t="shared" si="506"/>
        <v>0</v>
      </c>
      <c r="BP239" s="281">
        <f t="shared" si="507"/>
        <v>0</v>
      </c>
      <c r="BQ239" s="278" t="str">
        <f t="shared" si="492"/>
        <v>NO OFERTADO</v>
      </c>
      <c r="BR239" s="278">
        <f>VLOOKUP(B239,'[1]ANEXO TECNICO'!$B$3:$P$334,15,0)</f>
        <v>0</v>
      </c>
      <c r="BS239" s="278" t="s">
        <v>743</v>
      </c>
      <c r="BT239" s="280"/>
      <c r="BU239" s="280"/>
      <c r="BV239" s="282"/>
      <c r="BW239" s="280"/>
      <c r="BX239" s="277">
        <v>0</v>
      </c>
      <c r="BY239" s="277">
        <f t="shared" si="508"/>
        <v>0</v>
      </c>
      <c r="BZ239" s="278" t="str">
        <f t="shared" si="509"/>
        <v>NO OFERTADO</v>
      </c>
      <c r="CA239" s="278"/>
      <c r="CB239" s="278" t="s">
        <v>743</v>
      </c>
      <c r="CC239" s="283"/>
      <c r="CD239" s="283"/>
      <c r="CE239" s="276"/>
      <c r="CF239" s="86">
        <f t="shared" si="549"/>
        <v>0</v>
      </c>
      <c r="CG239" s="277">
        <f t="shared" si="550"/>
        <v>0</v>
      </c>
      <c r="CH239" s="277">
        <f t="shared" si="510"/>
        <v>0</v>
      </c>
      <c r="CI239" s="278" t="str">
        <f t="shared" si="511"/>
        <v>NO OFERTADO</v>
      </c>
      <c r="CJ239" s="278"/>
      <c r="CK239" s="278" t="s">
        <v>743</v>
      </c>
      <c r="CL239" s="86"/>
      <c r="CM239" s="86"/>
      <c r="CN239" s="276"/>
      <c r="CO239" s="86">
        <f t="shared" si="551"/>
        <v>0</v>
      </c>
      <c r="CP239" s="277">
        <f t="shared" si="512"/>
        <v>0</v>
      </c>
      <c r="CQ239" s="277">
        <f t="shared" si="513"/>
        <v>0</v>
      </c>
      <c r="CR239" s="278" t="str">
        <f t="shared" si="514"/>
        <v>NO OFERTADO</v>
      </c>
      <c r="CS239" s="278"/>
      <c r="CT239" s="278" t="s">
        <v>743</v>
      </c>
      <c r="CU239" s="86"/>
      <c r="CV239" s="280"/>
      <c r="CW239" s="282"/>
      <c r="CX239" s="280">
        <f t="shared" si="552"/>
        <v>0</v>
      </c>
      <c r="CY239" s="281">
        <f t="shared" si="515"/>
        <v>0</v>
      </c>
      <c r="CZ239" s="281">
        <f t="shared" si="516"/>
        <v>0</v>
      </c>
      <c r="DA239" s="278" t="str">
        <f t="shared" si="517"/>
        <v>NO OFERTADO</v>
      </c>
      <c r="DB239" s="278"/>
      <c r="DC239" s="278" t="s">
        <v>743</v>
      </c>
      <c r="DD239" s="86"/>
      <c r="DE239" s="86"/>
      <c r="DF239" s="276"/>
      <c r="DG239" s="86">
        <f t="shared" si="553"/>
        <v>0</v>
      </c>
      <c r="DH239" s="277">
        <f t="shared" si="518"/>
        <v>0</v>
      </c>
      <c r="DI239" s="277">
        <f t="shared" si="554"/>
        <v>0</v>
      </c>
      <c r="DJ239" s="278" t="str">
        <f t="shared" si="555"/>
        <v>NO OFERTADO</v>
      </c>
      <c r="DK239" s="278"/>
      <c r="DL239" s="278" t="s">
        <v>743</v>
      </c>
      <c r="DM239" s="86"/>
      <c r="DN239" s="86"/>
      <c r="DO239" s="276"/>
      <c r="DP239" s="86">
        <v>0</v>
      </c>
      <c r="DQ239" s="277">
        <f t="shared" si="519"/>
        <v>0</v>
      </c>
      <c r="DR239" s="277">
        <f t="shared" si="520"/>
        <v>0</v>
      </c>
      <c r="DS239" s="278" t="str">
        <f t="shared" si="521"/>
        <v>NO OFERTADO</v>
      </c>
      <c r="DT239" s="278"/>
      <c r="DU239" s="278" t="s">
        <v>743</v>
      </c>
      <c r="DV239" s="86"/>
      <c r="DW239" s="86"/>
      <c r="DX239" s="279"/>
      <c r="DY239" s="86">
        <f t="shared" si="556"/>
        <v>0</v>
      </c>
      <c r="DZ239" s="277">
        <f t="shared" si="522"/>
        <v>0</v>
      </c>
      <c r="EA239" s="277">
        <f t="shared" si="557"/>
        <v>0</v>
      </c>
      <c r="EB239" s="278" t="str">
        <f t="shared" si="523"/>
        <v>NO OFERTADO</v>
      </c>
      <c r="EC239" s="278"/>
      <c r="ED239" s="278" t="s">
        <v>743</v>
      </c>
      <c r="EE239" s="86" t="s">
        <v>953</v>
      </c>
      <c r="EF239" s="86">
        <v>0</v>
      </c>
      <c r="EG239" s="279">
        <v>0</v>
      </c>
      <c r="EH239" s="86">
        <f t="shared" si="558"/>
        <v>0</v>
      </c>
      <c r="EI239" s="277">
        <f t="shared" si="524"/>
        <v>0</v>
      </c>
      <c r="EJ239" s="277">
        <f t="shared" si="561"/>
        <v>0</v>
      </c>
      <c r="EK239" s="278" t="str">
        <f t="shared" si="525"/>
        <v>NO OFERTADO</v>
      </c>
      <c r="EL239" s="278" t="s">
        <v>978</v>
      </c>
      <c r="EM239" s="278" t="s">
        <v>743</v>
      </c>
      <c r="EN239" s="86"/>
      <c r="EO239" s="86"/>
      <c r="EP239" s="276"/>
      <c r="EQ239" s="86">
        <v>0</v>
      </c>
      <c r="ER239" s="277">
        <f t="shared" si="526"/>
        <v>0</v>
      </c>
      <c r="ES239" s="277">
        <f t="shared" si="527"/>
        <v>0</v>
      </c>
      <c r="ET239" s="278" t="str">
        <f t="shared" si="528"/>
        <v>NO OFERTADO</v>
      </c>
      <c r="EU239" s="278"/>
      <c r="EV239" s="278" t="s">
        <v>743</v>
      </c>
      <c r="EW239" s="86">
        <v>0</v>
      </c>
      <c r="EX239" s="86">
        <v>0</v>
      </c>
      <c r="EY239" s="276">
        <v>0</v>
      </c>
      <c r="EZ239" s="86">
        <v>0</v>
      </c>
      <c r="FA239" s="277">
        <f t="shared" si="529"/>
        <v>0</v>
      </c>
      <c r="FB239" s="277">
        <f t="shared" si="530"/>
        <v>0</v>
      </c>
      <c r="FC239" s="278" t="str">
        <f t="shared" si="531"/>
        <v>NO OFERTADO</v>
      </c>
      <c r="FD239" s="278"/>
      <c r="FE239" s="278" t="s">
        <v>743</v>
      </c>
      <c r="FF239" s="86">
        <v>0</v>
      </c>
      <c r="FG239" s="86"/>
      <c r="FH239" s="279">
        <v>0</v>
      </c>
      <c r="FI239" s="86">
        <v>0</v>
      </c>
      <c r="FJ239" s="277">
        <f t="shared" si="532"/>
        <v>0</v>
      </c>
      <c r="FK239" s="277">
        <f t="shared" si="559"/>
        <v>0</v>
      </c>
      <c r="FL239" s="278" t="str">
        <f t="shared" si="533"/>
        <v>NO OFERTADO</v>
      </c>
      <c r="FM239" s="278"/>
      <c r="FN239" s="278" t="s">
        <v>743</v>
      </c>
      <c r="FO239" s="86"/>
      <c r="FP239" s="86"/>
      <c r="FQ239" s="279"/>
      <c r="FR239" s="86">
        <f t="shared" si="560"/>
        <v>0</v>
      </c>
      <c r="FS239" s="277">
        <f t="shared" si="534"/>
        <v>0</v>
      </c>
      <c r="FT239" s="277">
        <f t="shared" si="535"/>
        <v>0</v>
      </c>
      <c r="FU239" s="278" t="str">
        <f t="shared" si="536"/>
        <v>NO OFERTADO</v>
      </c>
      <c r="FV239" s="278">
        <v>0</v>
      </c>
      <c r="FW239" s="278" t="s">
        <v>743</v>
      </c>
      <c r="FX239" s="86"/>
      <c r="FY239" s="86"/>
      <c r="FZ239" s="279"/>
      <c r="GA239" s="86"/>
      <c r="GB239" s="277">
        <f t="shared" si="537"/>
        <v>0</v>
      </c>
      <c r="GC239" s="277">
        <f t="shared" si="538"/>
        <v>0</v>
      </c>
      <c r="GD239" s="278" t="str">
        <f t="shared" si="539"/>
        <v>NO OFERTADO</v>
      </c>
      <c r="GE239" s="278"/>
      <c r="GF239" s="278" t="s">
        <v>743</v>
      </c>
      <c r="GG239" s="25"/>
    </row>
    <row r="240" spans="1:189" s="19" customFormat="1" ht="38.25" x14ac:dyDescent="0.2">
      <c r="A240" s="290">
        <v>231</v>
      </c>
      <c r="B240" s="78" t="s">
        <v>278</v>
      </c>
      <c r="C240" s="77" t="s">
        <v>610</v>
      </c>
      <c r="D240" s="123">
        <v>1</v>
      </c>
      <c r="E240" s="309" t="s">
        <v>32</v>
      </c>
      <c r="F240" s="315">
        <v>345847.32</v>
      </c>
      <c r="G240" s="123">
        <v>1</v>
      </c>
      <c r="H240" s="86">
        <f t="shared" si="540"/>
        <v>345847.32</v>
      </c>
      <c r="I240" s="86"/>
      <c r="J240" s="86"/>
      <c r="K240" s="279">
        <f t="shared" si="473"/>
        <v>0</v>
      </c>
      <c r="L240" s="86">
        <f t="shared" si="541"/>
        <v>0</v>
      </c>
      <c r="M240" s="277">
        <f t="shared" si="493"/>
        <v>0</v>
      </c>
      <c r="N240" s="277">
        <f t="shared" si="542"/>
        <v>0</v>
      </c>
      <c r="O240" s="278" t="str">
        <f t="shared" si="494"/>
        <v>NO OFERTADO</v>
      </c>
      <c r="P240" s="278"/>
      <c r="Q240" s="278" t="s">
        <v>743</v>
      </c>
      <c r="R240" s="278"/>
      <c r="S240" s="284"/>
      <c r="T240" s="279"/>
      <c r="U240" s="86"/>
      <c r="V240" s="277">
        <f t="shared" si="495"/>
        <v>0</v>
      </c>
      <c r="W240" s="277">
        <f t="shared" si="543"/>
        <v>0</v>
      </c>
      <c r="X240" s="278" t="str">
        <f t="shared" si="496"/>
        <v>NO OFERTADO</v>
      </c>
      <c r="Y240" s="278">
        <v>0</v>
      </c>
      <c r="Z240" s="314" t="s">
        <v>743</v>
      </c>
      <c r="AA240" s="311"/>
      <c r="AB240" s="86"/>
      <c r="AC240" s="276"/>
      <c r="AD240" s="86">
        <f t="shared" si="562"/>
        <v>0</v>
      </c>
      <c r="AE240" s="277">
        <f t="shared" si="564"/>
        <v>0</v>
      </c>
      <c r="AF240" s="277">
        <f t="shared" si="497"/>
        <v>0</v>
      </c>
      <c r="AG240" s="278" t="str">
        <f t="shared" si="498"/>
        <v>NO OFERTADO</v>
      </c>
      <c r="AH240" s="278"/>
      <c r="AI240" s="278" t="s">
        <v>743</v>
      </c>
      <c r="AJ240" s="86"/>
      <c r="AK240" s="86"/>
      <c r="AL240" s="279"/>
      <c r="AM240" s="86">
        <f t="shared" si="544"/>
        <v>0</v>
      </c>
      <c r="AN240" s="277">
        <f t="shared" si="499"/>
        <v>0</v>
      </c>
      <c r="AO240" s="277">
        <f t="shared" si="500"/>
        <v>0</v>
      </c>
      <c r="AP240" s="278" t="str">
        <f t="shared" si="501"/>
        <v>NO OFERTADO</v>
      </c>
      <c r="AQ240" s="278"/>
      <c r="AR240" s="278" t="s">
        <v>743</v>
      </c>
      <c r="AS240" s="86"/>
      <c r="AT240" s="86"/>
      <c r="AU240" s="276"/>
      <c r="AV240" s="86">
        <f t="shared" si="545"/>
        <v>0</v>
      </c>
      <c r="AW240" s="277">
        <f t="shared" si="502"/>
        <v>0</v>
      </c>
      <c r="AX240" s="277">
        <f t="shared" si="563"/>
        <v>0</v>
      </c>
      <c r="AY240" s="278" t="str">
        <f t="shared" si="503"/>
        <v>NO OFERTADO</v>
      </c>
      <c r="AZ240" s="278"/>
      <c r="BA240" s="278" t="s">
        <v>743</v>
      </c>
      <c r="BB240" s="86"/>
      <c r="BC240" s="86"/>
      <c r="BD240" s="279"/>
      <c r="BE240" s="86">
        <f t="shared" si="546"/>
        <v>0</v>
      </c>
      <c r="BF240" s="277">
        <f t="shared" si="504"/>
        <v>0</v>
      </c>
      <c r="BG240" s="277">
        <f t="shared" si="547"/>
        <v>0</v>
      </c>
      <c r="BH240" s="278" t="str">
        <f t="shared" si="505"/>
        <v>NO OFERTADO</v>
      </c>
      <c r="BI240" s="278">
        <v>0</v>
      </c>
      <c r="BJ240" s="278" t="s">
        <v>743</v>
      </c>
      <c r="BK240" s="86"/>
      <c r="BL240" s="86"/>
      <c r="BM240" s="276"/>
      <c r="BN240" s="280">
        <f t="shared" si="548"/>
        <v>0</v>
      </c>
      <c r="BO240" s="281">
        <f t="shared" si="506"/>
        <v>0</v>
      </c>
      <c r="BP240" s="281">
        <f t="shared" si="507"/>
        <v>0</v>
      </c>
      <c r="BQ240" s="278" t="str">
        <f t="shared" si="492"/>
        <v>NO OFERTADO</v>
      </c>
      <c r="BR240" s="278">
        <f>VLOOKUP(B240,'[1]ANEXO TECNICO'!$B$3:$P$334,15,0)</f>
        <v>0</v>
      </c>
      <c r="BS240" s="278" t="s">
        <v>743</v>
      </c>
      <c r="BT240" s="280"/>
      <c r="BU240" s="280"/>
      <c r="BV240" s="282"/>
      <c r="BW240" s="280"/>
      <c r="BX240" s="277">
        <v>0</v>
      </c>
      <c r="BY240" s="277">
        <f t="shared" si="508"/>
        <v>0</v>
      </c>
      <c r="BZ240" s="278" t="str">
        <f t="shared" si="509"/>
        <v>NO OFERTADO</v>
      </c>
      <c r="CA240" s="278"/>
      <c r="CB240" s="278" t="s">
        <v>743</v>
      </c>
      <c r="CC240" s="283" t="s">
        <v>772</v>
      </c>
      <c r="CD240" s="283">
        <v>137000</v>
      </c>
      <c r="CE240" s="279">
        <f>+CD240*0.19</f>
        <v>26030</v>
      </c>
      <c r="CF240" s="86">
        <f t="shared" si="549"/>
        <v>163030</v>
      </c>
      <c r="CG240" s="277">
        <f t="shared" si="550"/>
        <v>163030</v>
      </c>
      <c r="CH240" s="277">
        <f t="shared" si="510"/>
        <v>163030</v>
      </c>
      <c r="CI240" s="278" t="str">
        <f t="shared" si="511"/>
        <v>CUMPLE</v>
      </c>
      <c r="CJ240" s="278" t="s">
        <v>828</v>
      </c>
      <c r="CK240" s="278" t="s">
        <v>822</v>
      </c>
      <c r="CL240" s="86"/>
      <c r="CM240" s="86"/>
      <c r="CN240" s="276"/>
      <c r="CO240" s="86">
        <f t="shared" si="551"/>
        <v>0</v>
      </c>
      <c r="CP240" s="277">
        <f t="shared" si="512"/>
        <v>0</v>
      </c>
      <c r="CQ240" s="277">
        <f t="shared" si="513"/>
        <v>0</v>
      </c>
      <c r="CR240" s="278" t="str">
        <f t="shared" si="514"/>
        <v>NO OFERTADO</v>
      </c>
      <c r="CS240" s="278"/>
      <c r="CT240" s="278" t="s">
        <v>743</v>
      </c>
      <c r="CU240" s="86"/>
      <c r="CV240" s="280"/>
      <c r="CW240" s="282"/>
      <c r="CX240" s="280">
        <f t="shared" si="552"/>
        <v>0</v>
      </c>
      <c r="CY240" s="281">
        <f t="shared" si="515"/>
        <v>0</v>
      </c>
      <c r="CZ240" s="281">
        <f t="shared" si="516"/>
        <v>0</v>
      </c>
      <c r="DA240" s="278" t="str">
        <f t="shared" si="517"/>
        <v>NO OFERTADO</v>
      </c>
      <c r="DB240" s="278"/>
      <c r="DC240" s="278" t="s">
        <v>743</v>
      </c>
      <c r="DD240" s="86"/>
      <c r="DE240" s="86"/>
      <c r="DF240" s="276"/>
      <c r="DG240" s="86">
        <f t="shared" si="553"/>
        <v>0</v>
      </c>
      <c r="DH240" s="277">
        <f t="shared" si="518"/>
        <v>0</v>
      </c>
      <c r="DI240" s="277">
        <f t="shared" si="554"/>
        <v>0</v>
      </c>
      <c r="DJ240" s="278" t="str">
        <f t="shared" si="555"/>
        <v>NO OFERTADO</v>
      </c>
      <c r="DK240" s="278"/>
      <c r="DL240" s="278" t="s">
        <v>743</v>
      </c>
      <c r="DM240" s="86"/>
      <c r="DN240" s="86"/>
      <c r="DO240" s="276"/>
      <c r="DP240" s="86">
        <v>0</v>
      </c>
      <c r="DQ240" s="277">
        <f t="shared" si="519"/>
        <v>0</v>
      </c>
      <c r="DR240" s="277">
        <f t="shared" si="520"/>
        <v>0</v>
      </c>
      <c r="DS240" s="278" t="str">
        <f t="shared" si="521"/>
        <v>NO OFERTADO</v>
      </c>
      <c r="DT240" s="278"/>
      <c r="DU240" s="278" t="s">
        <v>743</v>
      </c>
      <c r="DV240" s="86"/>
      <c r="DW240" s="86"/>
      <c r="DX240" s="279"/>
      <c r="DY240" s="86">
        <f t="shared" si="556"/>
        <v>0</v>
      </c>
      <c r="DZ240" s="277">
        <f t="shared" si="522"/>
        <v>0</v>
      </c>
      <c r="EA240" s="277">
        <f t="shared" si="557"/>
        <v>0</v>
      </c>
      <c r="EB240" s="278" t="str">
        <f t="shared" si="523"/>
        <v>NO OFERTADO</v>
      </c>
      <c r="EC240" s="278"/>
      <c r="ED240" s="278" t="s">
        <v>743</v>
      </c>
      <c r="EE240" s="86" t="s">
        <v>953</v>
      </c>
      <c r="EF240" s="86">
        <v>0</v>
      </c>
      <c r="EG240" s="279">
        <v>0</v>
      </c>
      <c r="EH240" s="86">
        <f t="shared" si="558"/>
        <v>0</v>
      </c>
      <c r="EI240" s="277">
        <f t="shared" si="524"/>
        <v>0</v>
      </c>
      <c r="EJ240" s="277">
        <f t="shared" si="561"/>
        <v>0</v>
      </c>
      <c r="EK240" s="278" t="str">
        <f t="shared" si="525"/>
        <v>NO OFERTADO</v>
      </c>
      <c r="EL240" s="278" t="s">
        <v>978</v>
      </c>
      <c r="EM240" s="278" t="s">
        <v>743</v>
      </c>
      <c r="EN240" s="86"/>
      <c r="EO240" s="86"/>
      <c r="EP240" s="276"/>
      <c r="EQ240" s="86">
        <v>0</v>
      </c>
      <c r="ER240" s="277">
        <f t="shared" si="526"/>
        <v>0</v>
      </c>
      <c r="ES240" s="277">
        <f t="shared" si="527"/>
        <v>0</v>
      </c>
      <c r="ET240" s="278" t="str">
        <f t="shared" si="528"/>
        <v>NO OFERTADO</v>
      </c>
      <c r="EU240" s="278"/>
      <c r="EV240" s="278" t="s">
        <v>743</v>
      </c>
      <c r="EW240" s="86">
        <v>0</v>
      </c>
      <c r="EX240" s="86">
        <v>0</v>
      </c>
      <c r="EY240" s="276">
        <v>0</v>
      </c>
      <c r="EZ240" s="86">
        <v>0</v>
      </c>
      <c r="FA240" s="277">
        <f t="shared" si="529"/>
        <v>0</v>
      </c>
      <c r="FB240" s="277">
        <f t="shared" si="530"/>
        <v>0</v>
      </c>
      <c r="FC240" s="278" t="str">
        <f t="shared" si="531"/>
        <v>NO OFERTADO</v>
      </c>
      <c r="FD240" s="278"/>
      <c r="FE240" s="278" t="s">
        <v>743</v>
      </c>
      <c r="FF240" s="86">
        <v>0</v>
      </c>
      <c r="FG240" s="86"/>
      <c r="FH240" s="279">
        <v>0</v>
      </c>
      <c r="FI240" s="86">
        <v>0</v>
      </c>
      <c r="FJ240" s="277">
        <f t="shared" si="532"/>
        <v>0</v>
      </c>
      <c r="FK240" s="277">
        <f t="shared" si="559"/>
        <v>0</v>
      </c>
      <c r="FL240" s="278" t="str">
        <f t="shared" si="533"/>
        <v>NO OFERTADO</v>
      </c>
      <c r="FM240" s="278"/>
      <c r="FN240" s="278" t="s">
        <v>743</v>
      </c>
      <c r="FO240" s="86"/>
      <c r="FP240" s="86"/>
      <c r="FQ240" s="279"/>
      <c r="FR240" s="86">
        <f t="shared" si="560"/>
        <v>0</v>
      </c>
      <c r="FS240" s="277">
        <f t="shared" si="534"/>
        <v>0</v>
      </c>
      <c r="FT240" s="277">
        <f t="shared" si="535"/>
        <v>0</v>
      </c>
      <c r="FU240" s="278" t="str">
        <f t="shared" si="536"/>
        <v>NO OFERTADO</v>
      </c>
      <c r="FV240" s="278">
        <v>0</v>
      </c>
      <c r="FW240" s="278" t="s">
        <v>743</v>
      </c>
      <c r="FX240" s="86"/>
      <c r="FY240" s="86"/>
      <c r="FZ240" s="279"/>
      <c r="GA240" s="86"/>
      <c r="GB240" s="277">
        <f t="shared" si="537"/>
        <v>0</v>
      </c>
      <c r="GC240" s="277">
        <f t="shared" si="538"/>
        <v>0</v>
      </c>
      <c r="GD240" s="278" t="str">
        <f t="shared" si="539"/>
        <v>NO OFERTADO</v>
      </c>
      <c r="GE240" s="278"/>
      <c r="GF240" s="278" t="s">
        <v>743</v>
      </c>
      <c r="GG240" s="25"/>
    </row>
    <row r="241" spans="1:189" s="19" customFormat="1" ht="51" x14ac:dyDescent="0.2">
      <c r="A241" s="290">
        <v>232</v>
      </c>
      <c r="B241" s="78" t="s">
        <v>279</v>
      </c>
      <c r="C241" s="77" t="s">
        <v>611</v>
      </c>
      <c r="D241" s="123">
        <v>1</v>
      </c>
      <c r="E241" s="309" t="s">
        <v>32</v>
      </c>
      <c r="F241" s="315">
        <v>58486.12</v>
      </c>
      <c r="G241" s="123">
        <v>27</v>
      </c>
      <c r="H241" s="86">
        <f t="shared" si="540"/>
        <v>1579125.24</v>
      </c>
      <c r="I241" s="86"/>
      <c r="J241" s="86"/>
      <c r="K241" s="279">
        <f t="shared" si="473"/>
        <v>0</v>
      </c>
      <c r="L241" s="86">
        <f t="shared" si="541"/>
        <v>0</v>
      </c>
      <c r="M241" s="277">
        <f t="shared" si="493"/>
        <v>0</v>
      </c>
      <c r="N241" s="277">
        <f t="shared" si="542"/>
        <v>0</v>
      </c>
      <c r="O241" s="278" t="str">
        <f t="shared" si="494"/>
        <v>NO OFERTADO</v>
      </c>
      <c r="P241" s="278"/>
      <c r="Q241" s="278" t="s">
        <v>743</v>
      </c>
      <c r="R241" s="278"/>
      <c r="S241" s="284"/>
      <c r="T241" s="279"/>
      <c r="U241" s="86"/>
      <c r="V241" s="277">
        <f t="shared" si="495"/>
        <v>0</v>
      </c>
      <c r="W241" s="277">
        <f t="shared" si="543"/>
        <v>0</v>
      </c>
      <c r="X241" s="278" t="str">
        <f t="shared" si="496"/>
        <v>NO OFERTADO</v>
      </c>
      <c r="Y241" s="278">
        <v>0</v>
      </c>
      <c r="Z241" s="314" t="s">
        <v>743</v>
      </c>
      <c r="AA241" s="311" t="s">
        <v>935</v>
      </c>
      <c r="AB241" s="86">
        <v>49148</v>
      </c>
      <c r="AC241" s="276">
        <v>9338</v>
      </c>
      <c r="AD241" s="86">
        <f t="shared" si="562"/>
        <v>58486</v>
      </c>
      <c r="AE241" s="277">
        <f t="shared" si="564"/>
        <v>58486</v>
      </c>
      <c r="AF241" s="277">
        <f t="shared" si="497"/>
        <v>1579122</v>
      </c>
      <c r="AG241" s="278" t="str">
        <f t="shared" si="498"/>
        <v>CUMPLE</v>
      </c>
      <c r="AH241" s="278" t="s">
        <v>828</v>
      </c>
      <c r="AI241" s="278" t="s">
        <v>822</v>
      </c>
      <c r="AJ241" s="86"/>
      <c r="AK241" s="86"/>
      <c r="AL241" s="279"/>
      <c r="AM241" s="86">
        <f t="shared" si="544"/>
        <v>0</v>
      </c>
      <c r="AN241" s="277">
        <f t="shared" si="499"/>
        <v>0</v>
      </c>
      <c r="AO241" s="277">
        <f t="shared" si="500"/>
        <v>0</v>
      </c>
      <c r="AP241" s="278" t="str">
        <f t="shared" si="501"/>
        <v>NO OFERTADO</v>
      </c>
      <c r="AQ241" s="278"/>
      <c r="AR241" s="278" t="s">
        <v>743</v>
      </c>
      <c r="AS241" s="86"/>
      <c r="AT241" s="86"/>
      <c r="AU241" s="276"/>
      <c r="AV241" s="86">
        <f t="shared" si="545"/>
        <v>0</v>
      </c>
      <c r="AW241" s="277">
        <f t="shared" si="502"/>
        <v>0</v>
      </c>
      <c r="AX241" s="277">
        <f t="shared" si="563"/>
        <v>0</v>
      </c>
      <c r="AY241" s="278" t="str">
        <f t="shared" si="503"/>
        <v>NO OFERTADO</v>
      </c>
      <c r="AZ241" s="278"/>
      <c r="BA241" s="278" t="s">
        <v>743</v>
      </c>
      <c r="BB241" s="86"/>
      <c r="BC241" s="86"/>
      <c r="BD241" s="279"/>
      <c r="BE241" s="86">
        <f t="shared" si="546"/>
        <v>0</v>
      </c>
      <c r="BF241" s="277">
        <f t="shared" si="504"/>
        <v>0</v>
      </c>
      <c r="BG241" s="277">
        <f t="shared" si="547"/>
        <v>0</v>
      </c>
      <c r="BH241" s="278" t="str">
        <f t="shared" si="505"/>
        <v>NO OFERTADO</v>
      </c>
      <c r="BI241" s="278">
        <v>0</v>
      </c>
      <c r="BJ241" s="278" t="s">
        <v>743</v>
      </c>
      <c r="BK241" s="86"/>
      <c r="BL241" s="86"/>
      <c r="BM241" s="276"/>
      <c r="BN241" s="280">
        <f t="shared" si="548"/>
        <v>0</v>
      </c>
      <c r="BO241" s="281">
        <f t="shared" si="506"/>
        <v>0</v>
      </c>
      <c r="BP241" s="281">
        <f t="shared" si="507"/>
        <v>0</v>
      </c>
      <c r="BQ241" s="278" t="str">
        <f t="shared" si="492"/>
        <v>NO OFERTADO</v>
      </c>
      <c r="BR241" s="278">
        <f>VLOOKUP(B241,'[1]ANEXO TECNICO'!$B$3:$P$334,15,0)</f>
        <v>0</v>
      </c>
      <c r="BS241" s="278" t="s">
        <v>743</v>
      </c>
      <c r="BT241" s="280"/>
      <c r="BU241" s="280"/>
      <c r="BV241" s="282"/>
      <c r="BW241" s="280"/>
      <c r="BX241" s="277">
        <v>0</v>
      </c>
      <c r="BY241" s="277">
        <f t="shared" si="508"/>
        <v>0</v>
      </c>
      <c r="BZ241" s="278" t="str">
        <f t="shared" si="509"/>
        <v>NO OFERTADO</v>
      </c>
      <c r="CA241" s="278"/>
      <c r="CB241" s="278" t="s">
        <v>743</v>
      </c>
      <c r="CC241" s="283"/>
      <c r="CD241" s="283"/>
      <c r="CE241" s="276"/>
      <c r="CF241" s="86">
        <f t="shared" si="549"/>
        <v>0</v>
      </c>
      <c r="CG241" s="277">
        <f t="shared" si="550"/>
        <v>0</v>
      </c>
      <c r="CH241" s="277">
        <f t="shared" si="510"/>
        <v>0</v>
      </c>
      <c r="CI241" s="278" t="str">
        <f t="shared" si="511"/>
        <v>NO OFERTADO</v>
      </c>
      <c r="CJ241" s="278"/>
      <c r="CK241" s="278" t="s">
        <v>743</v>
      </c>
      <c r="CL241" s="86"/>
      <c r="CM241" s="86"/>
      <c r="CN241" s="276"/>
      <c r="CO241" s="86">
        <f t="shared" si="551"/>
        <v>0</v>
      </c>
      <c r="CP241" s="277">
        <f t="shared" si="512"/>
        <v>0</v>
      </c>
      <c r="CQ241" s="277">
        <f t="shared" si="513"/>
        <v>0</v>
      </c>
      <c r="CR241" s="278" t="str">
        <f t="shared" si="514"/>
        <v>NO OFERTADO</v>
      </c>
      <c r="CS241" s="278"/>
      <c r="CT241" s="278" t="s">
        <v>743</v>
      </c>
      <c r="CU241" s="86"/>
      <c r="CV241" s="280"/>
      <c r="CW241" s="282"/>
      <c r="CX241" s="280">
        <f t="shared" si="552"/>
        <v>0</v>
      </c>
      <c r="CY241" s="281">
        <f t="shared" si="515"/>
        <v>0</v>
      </c>
      <c r="CZ241" s="281">
        <f t="shared" si="516"/>
        <v>0</v>
      </c>
      <c r="DA241" s="278" t="str">
        <f t="shared" si="517"/>
        <v>NO OFERTADO</v>
      </c>
      <c r="DB241" s="278"/>
      <c r="DC241" s="278" t="s">
        <v>743</v>
      </c>
      <c r="DD241" s="86"/>
      <c r="DE241" s="86"/>
      <c r="DF241" s="276"/>
      <c r="DG241" s="86">
        <f t="shared" si="553"/>
        <v>0</v>
      </c>
      <c r="DH241" s="277">
        <f t="shared" si="518"/>
        <v>0</v>
      </c>
      <c r="DI241" s="277">
        <f t="shared" si="554"/>
        <v>0</v>
      </c>
      <c r="DJ241" s="278" t="str">
        <f t="shared" si="555"/>
        <v>NO OFERTADO</v>
      </c>
      <c r="DK241" s="278"/>
      <c r="DL241" s="278" t="s">
        <v>743</v>
      </c>
      <c r="DM241" s="86"/>
      <c r="DN241" s="86"/>
      <c r="DO241" s="276"/>
      <c r="DP241" s="86">
        <v>0</v>
      </c>
      <c r="DQ241" s="277">
        <f t="shared" si="519"/>
        <v>0</v>
      </c>
      <c r="DR241" s="277">
        <f t="shared" si="520"/>
        <v>0</v>
      </c>
      <c r="DS241" s="278" t="str">
        <f t="shared" si="521"/>
        <v>NO OFERTADO</v>
      </c>
      <c r="DT241" s="278"/>
      <c r="DU241" s="278" t="s">
        <v>743</v>
      </c>
      <c r="DV241" s="86" t="s">
        <v>44</v>
      </c>
      <c r="DW241" s="280">
        <v>51794</v>
      </c>
      <c r="DX241" s="288">
        <v>9840.86</v>
      </c>
      <c r="DY241" s="280">
        <f t="shared" si="556"/>
        <v>61634.86</v>
      </c>
      <c r="DZ241" s="281">
        <f t="shared" si="522"/>
        <v>61634.86</v>
      </c>
      <c r="EA241" s="281">
        <f t="shared" si="557"/>
        <v>1664141.22</v>
      </c>
      <c r="EB241" s="278" t="str">
        <f t="shared" si="523"/>
        <v>CUMPLE</v>
      </c>
      <c r="EC241" s="278" t="s">
        <v>829</v>
      </c>
      <c r="ED241" s="278" t="s">
        <v>743</v>
      </c>
      <c r="EE241" s="86" t="s">
        <v>953</v>
      </c>
      <c r="EF241" s="86">
        <v>60623.529411764706</v>
      </c>
      <c r="EG241" s="279">
        <v>11518.470588235294</v>
      </c>
      <c r="EH241" s="86">
        <f t="shared" si="558"/>
        <v>72142</v>
      </c>
      <c r="EI241" s="277">
        <f t="shared" si="524"/>
        <v>72142</v>
      </c>
      <c r="EJ241" s="277">
        <f t="shared" si="561"/>
        <v>1947834</v>
      </c>
      <c r="EK241" s="278" t="str">
        <f t="shared" si="525"/>
        <v>NO CUMPLE</v>
      </c>
      <c r="EL241" s="278" t="s">
        <v>828</v>
      </c>
      <c r="EM241" s="278" t="s">
        <v>743</v>
      </c>
      <c r="EN241" s="86"/>
      <c r="EO241" s="86"/>
      <c r="EP241" s="276"/>
      <c r="EQ241" s="86">
        <v>0</v>
      </c>
      <c r="ER241" s="277">
        <f t="shared" si="526"/>
        <v>0</v>
      </c>
      <c r="ES241" s="277">
        <f t="shared" si="527"/>
        <v>0</v>
      </c>
      <c r="ET241" s="278" t="str">
        <f t="shared" si="528"/>
        <v>NO OFERTADO</v>
      </c>
      <c r="EU241" s="278"/>
      <c r="EV241" s="278" t="s">
        <v>743</v>
      </c>
      <c r="EW241" s="86">
        <v>0</v>
      </c>
      <c r="EX241" s="86">
        <v>0</v>
      </c>
      <c r="EY241" s="276">
        <v>0</v>
      </c>
      <c r="EZ241" s="86">
        <v>0</v>
      </c>
      <c r="FA241" s="277">
        <f t="shared" si="529"/>
        <v>0</v>
      </c>
      <c r="FB241" s="277">
        <f t="shared" si="530"/>
        <v>0</v>
      </c>
      <c r="FC241" s="278" t="str">
        <f t="shared" si="531"/>
        <v>NO OFERTADO</v>
      </c>
      <c r="FD241" s="278"/>
      <c r="FE241" s="278" t="s">
        <v>743</v>
      </c>
      <c r="FF241" s="86">
        <v>0</v>
      </c>
      <c r="FG241" s="86"/>
      <c r="FH241" s="279">
        <v>0</v>
      </c>
      <c r="FI241" s="86">
        <v>0</v>
      </c>
      <c r="FJ241" s="277">
        <f t="shared" si="532"/>
        <v>0</v>
      </c>
      <c r="FK241" s="277">
        <f t="shared" si="559"/>
        <v>0</v>
      </c>
      <c r="FL241" s="278" t="str">
        <f t="shared" si="533"/>
        <v>NO OFERTADO</v>
      </c>
      <c r="FM241" s="278"/>
      <c r="FN241" s="278" t="s">
        <v>743</v>
      </c>
      <c r="FO241" s="86"/>
      <c r="FP241" s="86"/>
      <c r="FQ241" s="279"/>
      <c r="FR241" s="86">
        <f t="shared" si="560"/>
        <v>0</v>
      </c>
      <c r="FS241" s="277">
        <f t="shared" si="534"/>
        <v>0</v>
      </c>
      <c r="FT241" s="277">
        <f t="shared" si="535"/>
        <v>0</v>
      </c>
      <c r="FU241" s="278" t="str">
        <f t="shared" si="536"/>
        <v>NO OFERTADO</v>
      </c>
      <c r="FV241" s="278">
        <v>0</v>
      </c>
      <c r="FW241" s="278" t="s">
        <v>743</v>
      </c>
      <c r="FX241" s="86"/>
      <c r="FY241" s="86"/>
      <c r="FZ241" s="279"/>
      <c r="GA241" s="86"/>
      <c r="GB241" s="277">
        <f t="shared" si="537"/>
        <v>0</v>
      </c>
      <c r="GC241" s="277">
        <f t="shared" si="538"/>
        <v>0</v>
      </c>
      <c r="GD241" s="278" t="str">
        <f t="shared" si="539"/>
        <v>NO OFERTADO</v>
      </c>
      <c r="GE241" s="278"/>
      <c r="GF241" s="278" t="s">
        <v>743</v>
      </c>
      <c r="GG241" s="25"/>
    </row>
    <row r="242" spans="1:189" s="19" customFormat="1" ht="25.5" x14ac:dyDescent="0.2">
      <c r="A242" s="290">
        <v>233</v>
      </c>
      <c r="B242" s="78" t="s">
        <v>280</v>
      </c>
      <c r="C242" s="77" t="s">
        <v>612</v>
      </c>
      <c r="D242" s="123">
        <v>1</v>
      </c>
      <c r="E242" s="309" t="s">
        <v>32</v>
      </c>
      <c r="F242" s="315">
        <v>7259</v>
      </c>
      <c r="G242" s="123">
        <v>171</v>
      </c>
      <c r="H242" s="86">
        <f t="shared" si="540"/>
        <v>1241289</v>
      </c>
      <c r="I242" s="86"/>
      <c r="J242" s="86"/>
      <c r="K242" s="279">
        <f t="shared" si="473"/>
        <v>0</v>
      </c>
      <c r="L242" s="86">
        <f t="shared" si="541"/>
        <v>0</v>
      </c>
      <c r="M242" s="277">
        <f t="shared" si="493"/>
        <v>0</v>
      </c>
      <c r="N242" s="277">
        <f t="shared" si="542"/>
        <v>0</v>
      </c>
      <c r="O242" s="278" t="str">
        <f t="shared" si="494"/>
        <v>NO OFERTADO</v>
      </c>
      <c r="P242" s="278"/>
      <c r="Q242" s="278" t="s">
        <v>743</v>
      </c>
      <c r="R242" s="278"/>
      <c r="S242" s="284"/>
      <c r="T242" s="279"/>
      <c r="U242" s="86"/>
      <c r="V242" s="277">
        <f t="shared" si="495"/>
        <v>0</v>
      </c>
      <c r="W242" s="277">
        <f t="shared" si="543"/>
        <v>0</v>
      </c>
      <c r="X242" s="278" t="str">
        <f t="shared" si="496"/>
        <v>NO OFERTADO</v>
      </c>
      <c r="Y242" s="278">
        <v>0</v>
      </c>
      <c r="Z242" s="314" t="s">
        <v>743</v>
      </c>
      <c r="AA242" s="311"/>
      <c r="AB242" s="86"/>
      <c r="AC242" s="276"/>
      <c r="AD242" s="86">
        <f t="shared" si="562"/>
        <v>0</v>
      </c>
      <c r="AE242" s="277">
        <f t="shared" si="564"/>
        <v>0</v>
      </c>
      <c r="AF242" s="277">
        <f t="shared" si="497"/>
        <v>0</v>
      </c>
      <c r="AG242" s="278" t="str">
        <f t="shared" si="498"/>
        <v>NO OFERTADO</v>
      </c>
      <c r="AH242" s="278"/>
      <c r="AI242" s="278" t="s">
        <v>743</v>
      </c>
      <c r="AJ242" s="86"/>
      <c r="AK242" s="86"/>
      <c r="AL242" s="279"/>
      <c r="AM242" s="86">
        <f t="shared" si="544"/>
        <v>0</v>
      </c>
      <c r="AN242" s="277">
        <f t="shared" si="499"/>
        <v>0</v>
      </c>
      <c r="AO242" s="277">
        <f t="shared" si="500"/>
        <v>0</v>
      </c>
      <c r="AP242" s="278" t="str">
        <f t="shared" si="501"/>
        <v>NO OFERTADO</v>
      </c>
      <c r="AQ242" s="278"/>
      <c r="AR242" s="278" t="s">
        <v>743</v>
      </c>
      <c r="AS242" s="86"/>
      <c r="AT242" s="86"/>
      <c r="AU242" s="276"/>
      <c r="AV242" s="86">
        <f t="shared" si="545"/>
        <v>0</v>
      </c>
      <c r="AW242" s="277">
        <f t="shared" si="502"/>
        <v>0</v>
      </c>
      <c r="AX242" s="277">
        <f t="shared" si="563"/>
        <v>0</v>
      </c>
      <c r="AY242" s="278" t="str">
        <f t="shared" si="503"/>
        <v>NO OFERTADO</v>
      </c>
      <c r="AZ242" s="278"/>
      <c r="BA242" s="278" t="s">
        <v>743</v>
      </c>
      <c r="BB242" s="86"/>
      <c r="BC242" s="86"/>
      <c r="BD242" s="279"/>
      <c r="BE242" s="86">
        <f t="shared" si="546"/>
        <v>0</v>
      </c>
      <c r="BF242" s="277">
        <f t="shared" si="504"/>
        <v>0</v>
      </c>
      <c r="BG242" s="277">
        <f t="shared" si="547"/>
        <v>0</v>
      </c>
      <c r="BH242" s="278" t="str">
        <f t="shared" si="505"/>
        <v>NO OFERTADO</v>
      </c>
      <c r="BI242" s="278">
        <v>0</v>
      </c>
      <c r="BJ242" s="278" t="s">
        <v>743</v>
      </c>
      <c r="BK242" s="86"/>
      <c r="BL242" s="86"/>
      <c r="BM242" s="276"/>
      <c r="BN242" s="280">
        <f t="shared" si="548"/>
        <v>0</v>
      </c>
      <c r="BO242" s="281">
        <f t="shared" si="506"/>
        <v>0</v>
      </c>
      <c r="BP242" s="281">
        <f t="shared" si="507"/>
        <v>0</v>
      </c>
      <c r="BQ242" s="278" t="str">
        <f t="shared" si="492"/>
        <v>NO OFERTADO</v>
      </c>
      <c r="BR242" s="278">
        <f>VLOOKUP(B242,'[1]ANEXO TECNICO'!$B$3:$P$334,15,0)</f>
        <v>0</v>
      </c>
      <c r="BS242" s="278" t="s">
        <v>743</v>
      </c>
      <c r="BT242" s="280"/>
      <c r="BU242" s="280"/>
      <c r="BV242" s="282"/>
      <c r="BW242" s="280"/>
      <c r="BX242" s="277">
        <v>0</v>
      </c>
      <c r="BY242" s="277">
        <f t="shared" si="508"/>
        <v>0</v>
      </c>
      <c r="BZ242" s="278" t="str">
        <f t="shared" si="509"/>
        <v>NO OFERTADO</v>
      </c>
      <c r="CA242" s="278"/>
      <c r="CB242" s="278" t="s">
        <v>743</v>
      </c>
      <c r="CC242" s="283"/>
      <c r="CD242" s="283"/>
      <c r="CE242" s="276"/>
      <c r="CF242" s="86">
        <f t="shared" si="549"/>
        <v>0</v>
      </c>
      <c r="CG242" s="277">
        <f t="shared" si="550"/>
        <v>0</v>
      </c>
      <c r="CH242" s="277">
        <f t="shared" si="510"/>
        <v>0</v>
      </c>
      <c r="CI242" s="278" t="str">
        <f t="shared" si="511"/>
        <v>NO OFERTADO</v>
      </c>
      <c r="CJ242" s="278"/>
      <c r="CK242" s="278" t="s">
        <v>743</v>
      </c>
      <c r="CL242" s="86"/>
      <c r="CM242" s="86"/>
      <c r="CN242" s="276"/>
      <c r="CO242" s="86">
        <f t="shared" si="551"/>
        <v>0</v>
      </c>
      <c r="CP242" s="277">
        <f t="shared" si="512"/>
        <v>0</v>
      </c>
      <c r="CQ242" s="277">
        <f t="shared" si="513"/>
        <v>0</v>
      </c>
      <c r="CR242" s="278" t="str">
        <f t="shared" si="514"/>
        <v>NO OFERTADO</v>
      </c>
      <c r="CS242" s="278"/>
      <c r="CT242" s="278" t="s">
        <v>743</v>
      </c>
      <c r="CU242" s="86"/>
      <c r="CV242" s="280"/>
      <c r="CW242" s="282"/>
      <c r="CX242" s="280">
        <f t="shared" si="552"/>
        <v>0</v>
      </c>
      <c r="CY242" s="281">
        <f t="shared" si="515"/>
        <v>0</v>
      </c>
      <c r="CZ242" s="281">
        <f t="shared" si="516"/>
        <v>0</v>
      </c>
      <c r="DA242" s="278" t="str">
        <f t="shared" si="517"/>
        <v>NO OFERTADO</v>
      </c>
      <c r="DB242" s="278"/>
      <c r="DC242" s="278" t="s">
        <v>743</v>
      </c>
      <c r="DD242" s="86"/>
      <c r="DE242" s="86"/>
      <c r="DF242" s="276"/>
      <c r="DG242" s="86">
        <f t="shared" si="553"/>
        <v>0</v>
      </c>
      <c r="DH242" s="277">
        <f t="shared" si="518"/>
        <v>0</v>
      </c>
      <c r="DI242" s="277">
        <f t="shared" si="554"/>
        <v>0</v>
      </c>
      <c r="DJ242" s="278" t="str">
        <f t="shared" si="555"/>
        <v>NO OFERTADO</v>
      </c>
      <c r="DK242" s="278"/>
      <c r="DL242" s="278" t="s">
        <v>743</v>
      </c>
      <c r="DM242" s="86"/>
      <c r="DN242" s="86"/>
      <c r="DO242" s="276"/>
      <c r="DP242" s="86">
        <v>0</v>
      </c>
      <c r="DQ242" s="277">
        <f t="shared" si="519"/>
        <v>0</v>
      </c>
      <c r="DR242" s="277">
        <f t="shared" si="520"/>
        <v>0</v>
      </c>
      <c r="DS242" s="278" t="str">
        <f t="shared" si="521"/>
        <v>NO OFERTADO</v>
      </c>
      <c r="DT242" s="278"/>
      <c r="DU242" s="278" t="s">
        <v>743</v>
      </c>
      <c r="DV242" s="86"/>
      <c r="DW242" s="86"/>
      <c r="DX242" s="279"/>
      <c r="DY242" s="86">
        <f t="shared" si="556"/>
        <v>0</v>
      </c>
      <c r="DZ242" s="277">
        <f t="shared" si="522"/>
        <v>0</v>
      </c>
      <c r="EA242" s="277">
        <f t="shared" si="557"/>
        <v>0</v>
      </c>
      <c r="EB242" s="278" t="str">
        <f t="shared" si="523"/>
        <v>NO OFERTADO</v>
      </c>
      <c r="EC242" s="278"/>
      <c r="ED242" s="278" t="s">
        <v>743</v>
      </c>
      <c r="EE242" s="86" t="s">
        <v>953</v>
      </c>
      <c r="EF242" s="86">
        <v>0</v>
      </c>
      <c r="EG242" s="279">
        <v>0</v>
      </c>
      <c r="EH242" s="86">
        <f t="shared" si="558"/>
        <v>0</v>
      </c>
      <c r="EI242" s="277">
        <f t="shared" si="524"/>
        <v>0</v>
      </c>
      <c r="EJ242" s="277">
        <f t="shared" si="561"/>
        <v>0</v>
      </c>
      <c r="EK242" s="278" t="str">
        <f t="shared" si="525"/>
        <v>NO OFERTADO</v>
      </c>
      <c r="EL242" s="278" t="s">
        <v>978</v>
      </c>
      <c r="EM242" s="278" t="s">
        <v>743</v>
      </c>
      <c r="EN242" s="86" t="s">
        <v>44</v>
      </c>
      <c r="EO242" s="86">
        <v>6089</v>
      </c>
      <c r="EP242" s="276">
        <v>1157</v>
      </c>
      <c r="EQ242" s="86">
        <v>7246</v>
      </c>
      <c r="ER242" s="277">
        <f t="shared" si="526"/>
        <v>7246</v>
      </c>
      <c r="ES242" s="277">
        <f t="shared" si="527"/>
        <v>1239066</v>
      </c>
      <c r="ET242" s="278" t="str">
        <f t="shared" si="528"/>
        <v>CUMPLE</v>
      </c>
      <c r="EU242" s="278" t="s">
        <v>829</v>
      </c>
      <c r="EV242" s="278" t="s">
        <v>743</v>
      </c>
      <c r="EW242" s="86">
        <v>0</v>
      </c>
      <c r="EX242" s="86">
        <v>0</v>
      </c>
      <c r="EY242" s="276">
        <v>0</v>
      </c>
      <c r="EZ242" s="86">
        <v>0</v>
      </c>
      <c r="FA242" s="277">
        <f t="shared" si="529"/>
        <v>0</v>
      </c>
      <c r="FB242" s="277">
        <f t="shared" si="530"/>
        <v>0</v>
      </c>
      <c r="FC242" s="278" t="str">
        <f t="shared" si="531"/>
        <v>NO OFERTADO</v>
      </c>
      <c r="FD242" s="278"/>
      <c r="FE242" s="278" t="s">
        <v>743</v>
      </c>
      <c r="FF242" s="86">
        <v>0</v>
      </c>
      <c r="FG242" s="86"/>
      <c r="FH242" s="279">
        <v>0</v>
      </c>
      <c r="FI242" s="86">
        <v>0</v>
      </c>
      <c r="FJ242" s="277">
        <f t="shared" si="532"/>
        <v>0</v>
      </c>
      <c r="FK242" s="277">
        <f t="shared" si="559"/>
        <v>0</v>
      </c>
      <c r="FL242" s="278" t="str">
        <f t="shared" si="533"/>
        <v>NO OFERTADO</v>
      </c>
      <c r="FM242" s="278"/>
      <c r="FN242" s="278" t="s">
        <v>743</v>
      </c>
      <c r="FO242" s="86"/>
      <c r="FP242" s="86"/>
      <c r="FQ242" s="279"/>
      <c r="FR242" s="86">
        <f t="shared" si="560"/>
        <v>0</v>
      </c>
      <c r="FS242" s="277">
        <f t="shared" si="534"/>
        <v>0</v>
      </c>
      <c r="FT242" s="277">
        <f t="shared" si="535"/>
        <v>0</v>
      </c>
      <c r="FU242" s="278" t="str">
        <f t="shared" si="536"/>
        <v>NO OFERTADO</v>
      </c>
      <c r="FV242" s="278">
        <v>0</v>
      </c>
      <c r="FW242" s="278" t="s">
        <v>743</v>
      </c>
      <c r="FX242" s="86" t="s">
        <v>44</v>
      </c>
      <c r="FY242" s="86">
        <f>+GA242/1.19</f>
        <v>8921.0084033613457</v>
      </c>
      <c r="FZ242" s="279">
        <f>+FY242*0.19</f>
        <v>1694.9915966386557</v>
      </c>
      <c r="GA242" s="86">
        <v>10616</v>
      </c>
      <c r="GB242" s="277">
        <f t="shared" si="537"/>
        <v>10616</v>
      </c>
      <c r="GC242" s="277">
        <f t="shared" si="538"/>
        <v>1815336</v>
      </c>
      <c r="GD242" s="278" t="str">
        <f t="shared" si="539"/>
        <v>NO CUMPLE</v>
      </c>
      <c r="GE242" s="278" t="s">
        <v>828</v>
      </c>
      <c r="GF242" s="278" t="s">
        <v>743</v>
      </c>
      <c r="GG242" s="25"/>
    </row>
    <row r="243" spans="1:189" s="19" customFormat="1" ht="25.5" x14ac:dyDescent="0.2">
      <c r="A243" s="290">
        <v>234</v>
      </c>
      <c r="B243" s="78" t="s">
        <v>281</v>
      </c>
      <c r="C243" s="77" t="s">
        <v>613</v>
      </c>
      <c r="D243" s="123">
        <v>1</v>
      </c>
      <c r="E243" s="309" t="s">
        <v>32</v>
      </c>
      <c r="F243" s="315">
        <v>125903.61445783133</v>
      </c>
      <c r="G243" s="123">
        <v>1</v>
      </c>
      <c r="H243" s="86">
        <f t="shared" si="540"/>
        <v>125903.61445783133</v>
      </c>
      <c r="I243" s="86"/>
      <c r="J243" s="86"/>
      <c r="K243" s="279">
        <f t="shared" si="473"/>
        <v>0</v>
      </c>
      <c r="L243" s="86">
        <f t="shared" si="541"/>
        <v>0</v>
      </c>
      <c r="M243" s="277">
        <f t="shared" si="493"/>
        <v>0</v>
      </c>
      <c r="N243" s="277">
        <f t="shared" si="542"/>
        <v>0</v>
      </c>
      <c r="O243" s="278" t="str">
        <f t="shared" si="494"/>
        <v>NO OFERTADO</v>
      </c>
      <c r="P243" s="278"/>
      <c r="Q243" s="278" t="s">
        <v>743</v>
      </c>
      <c r="R243" s="278"/>
      <c r="S243" s="284"/>
      <c r="T243" s="279"/>
      <c r="U243" s="86"/>
      <c r="V243" s="277">
        <f t="shared" si="495"/>
        <v>0</v>
      </c>
      <c r="W243" s="277">
        <f t="shared" si="543"/>
        <v>0</v>
      </c>
      <c r="X243" s="278" t="str">
        <f t="shared" si="496"/>
        <v>NO OFERTADO</v>
      </c>
      <c r="Y243" s="278">
        <v>0</v>
      </c>
      <c r="Z243" s="314" t="s">
        <v>743</v>
      </c>
      <c r="AA243" s="311"/>
      <c r="AB243" s="86"/>
      <c r="AC243" s="276"/>
      <c r="AD243" s="86">
        <f t="shared" si="562"/>
        <v>0</v>
      </c>
      <c r="AE243" s="277">
        <f t="shared" si="564"/>
        <v>0</v>
      </c>
      <c r="AF243" s="277">
        <f t="shared" si="497"/>
        <v>0</v>
      </c>
      <c r="AG243" s="278" t="str">
        <f t="shared" si="498"/>
        <v>NO OFERTADO</v>
      </c>
      <c r="AH243" s="278"/>
      <c r="AI243" s="278" t="s">
        <v>743</v>
      </c>
      <c r="AJ243" s="86"/>
      <c r="AK243" s="86"/>
      <c r="AL243" s="279"/>
      <c r="AM243" s="86">
        <f t="shared" si="544"/>
        <v>0</v>
      </c>
      <c r="AN243" s="277">
        <f t="shared" si="499"/>
        <v>0</v>
      </c>
      <c r="AO243" s="277">
        <f t="shared" si="500"/>
        <v>0</v>
      </c>
      <c r="AP243" s="278" t="str">
        <f t="shared" si="501"/>
        <v>NO OFERTADO</v>
      </c>
      <c r="AQ243" s="278"/>
      <c r="AR243" s="278" t="s">
        <v>743</v>
      </c>
      <c r="AS243" s="86"/>
      <c r="AT243" s="86"/>
      <c r="AU243" s="276"/>
      <c r="AV243" s="86">
        <f t="shared" si="545"/>
        <v>0</v>
      </c>
      <c r="AW243" s="277">
        <f t="shared" si="502"/>
        <v>0</v>
      </c>
      <c r="AX243" s="277">
        <f t="shared" si="563"/>
        <v>0</v>
      </c>
      <c r="AY243" s="278" t="str">
        <f t="shared" si="503"/>
        <v>NO OFERTADO</v>
      </c>
      <c r="AZ243" s="278"/>
      <c r="BA243" s="278" t="s">
        <v>743</v>
      </c>
      <c r="BB243" s="86"/>
      <c r="BC243" s="86"/>
      <c r="BD243" s="279"/>
      <c r="BE243" s="86">
        <f t="shared" si="546"/>
        <v>0</v>
      </c>
      <c r="BF243" s="277">
        <f t="shared" si="504"/>
        <v>0</v>
      </c>
      <c r="BG243" s="277">
        <f t="shared" si="547"/>
        <v>0</v>
      </c>
      <c r="BH243" s="278" t="str">
        <f t="shared" si="505"/>
        <v>NO OFERTADO</v>
      </c>
      <c r="BI243" s="278">
        <v>0</v>
      </c>
      <c r="BJ243" s="278" t="s">
        <v>743</v>
      </c>
      <c r="BK243" s="86"/>
      <c r="BL243" s="86"/>
      <c r="BM243" s="276"/>
      <c r="BN243" s="280">
        <f t="shared" si="548"/>
        <v>0</v>
      </c>
      <c r="BO243" s="281">
        <f t="shared" si="506"/>
        <v>0</v>
      </c>
      <c r="BP243" s="281">
        <f t="shared" si="507"/>
        <v>0</v>
      </c>
      <c r="BQ243" s="278" t="str">
        <f t="shared" si="492"/>
        <v>NO OFERTADO</v>
      </c>
      <c r="BR243" s="278">
        <f>VLOOKUP(B243,'[1]ANEXO TECNICO'!$B$3:$P$334,15,0)</f>
        <v>0</v>
      </c>
      <c r="BS243" s="278" t="s">
        <v>743</v>
      </c>
      <c r="BT243" s="280"/>
      <c r="BU243" s="280"/>
      <c r="BV243" s="282"/>
      <c r="BW243" s="280"/>
      <c r="BX243" s="277">
        <v>0</v>
      </c>
      <c r="BY243" s="277">
        <f t="shared" si="508"/>
        <v>0</v>
      </c>
      <c r="BZ243" s="278" t="str">
        <f t="shared" si="509"/>
        <v>NO OFERTADO</v>
      </c>
      <c r="CA243" s="278"/>
      <c r="CB243" s="278" t="s">
        <v>743</v>
      </c>
      <c r="CC243" s="283"/>
      <c r="CD243" s="283"/>
      <c r="CE243" s="276"/>
      <c r="CF243" s="86">
        <f t="shared" si="549"/>
        <v>0</v>
      </c>
      <c r="CG243" s="277">
        <f t="shared" si="550"/>
        <v>0</v>
      </c>
      <c r="CH243" s="277">
        <f t="shared" si="510"/>
        <v>0</v>
      </c>
      <c r="CI243" s="278" t="str">
        <f t="shared" si="511"/>
        <v>NO OFERTADO</v>
      </c>
      <c r="CJ243" s="278"/>
      <c r="CK243" s="278" t="s">
        <v>743</v>
      </c>
      <c r="CL243" s="86"/>
      <c r="CM243" s="86"/>
      <c r="CN243" s="276"/>
      <c r="CO243" s="86">
        <f t="shared" si="551"/>
        <v>0</v>
      </c>
      <c r="CP243" s="277">
        <f t="shared" si="512"/>
        <v>0</v>
      </c>
      <c r="CQ243" s="277">
        <f t="shared" si="513"/>
        <v>0</v>
      </c>
      <c r="CR243" s="278" t="str">
        <f t="shared" si="514"/>
        <v>NO OFERTADO</v>
      </c>
      <c r="CS243" s="278"/>
      <c r="CT243" s="278" t="s">
        <v>743</v>
      </c>
      <c r="CU243" s="86"/>
      <c r="CV243" s="280"/>
      <c r="CW243" s="282"/>
      <c r="CX243" s="280">
        <f t="shared" si="552"/>
        <v>0</v>
      </c>
      <c r="CY243" s="281">
        <f t="shared" si="515"/>
        <v>0</v>
      </c>
      <c r="CZ243" s="281">
        <f t="shared" si="516"/>
        <v>0</v>
      </c>
      <c r="DA243" s="278" t="str">
        <f t="shared" si="517"/>
        <v>NO OFERTADO</v>
      </c>
      <c r="DB243" s="278"/>
      <c r="DC243" s="278" t="s">
        <v>743</v>
      </c>
      <c r="DD243" s="86"/>
      <c r="DE243" s="86"/>
      <c r="DF243" s="276"/>
      <c r="DG243" s="86">
        <f t="shared" si="553"/>
        <v>0</v>
      </c>
      <c r="DH243" s="277">
        <f t="shared" si="518"/>
        <v>0</v>
      </c>
      <c r="DI243" s="277">
        <f t="shared" si="554"/>
        <v>0</v>
      </c>
      <c r="DJ243" s="278" t="str">
        <f t="shared" si="555"/>
        <v>NO OFERTADO</v>
      </c>
      <c r="DK243" s="278"/>
      <c r="DL243" s="278" t="s">
        <v>743</v>
      </c>
      <c r="DM243" s="86"/>
      <c r="DN243" s="86"/>
      <c r="DO243" s="276"/>
      <c r="DP243" s="86">
        <v>0</v>
      </c>
      <c r="DQ243" s="277">
        <f t="shared" si="519"/>
        <v>0</v>
      </c>
      <c r="DR243" s="277">
        <f t="shared" si="520"/>
        <v>0</v>
      </c>
      <c r="DS243" s="278" t="str">
        <f t="shared" si="521"/>
        <v>NO OFERTADO</v>
      </c>
      <c r="DT243" s="278"/>
      <c r="DU243" s="278" t="s">
        <v>743</v>
      </c>
      <c r="DV243" s="86"/>
      <c r="DW243" s="86"/>
      <c r="DX243" s="279"/>
      <c r="DY243" s="86">
        <f t="shared" si="556"/>
        <v>0</v>
      </c>
      <c r="DZ243" s="277">
        <f t="shared" si="522"/>
        <v>0</v>
      </c>
      <c r="EA243" s="277">
        <f t="shared" si="557"/>
        <v>0</v>
      </c>
      <c r="EB243" s="278" t="str">
        <f t="shared" si="523"/>
        <v>NO OFERTADO</v>
      </c>
      <c r="EC243" s="278"/>
      <c r="ED243" s="278" t="s">
        <v>743</v>
      </c>
      <c r="EE243" s="86" t="s">
        <v>956</v>
      </c>
      <c r="EF243" s="86">
        <v>152243</v>
      </c>
      <c r="EG243" s="279">
        <v>0</v>
      </c>
      <c r="EH243" s="86">
        <f t="shared" si="558"/>
        <v>152243</v>
      </c>
      <c r="EI243" s="277">
        <f t="shared" si="524"/>
        <v>152243</v>
      </c>
      <c r="EJ243" s="277">
        <f t="shared" si="561"/>
        <v>152243</v>
      </c>
      <c r="EK243" s="278" t="str">
        <f t="shared" si="525"/>
        <v>NO CUMPLE</v>
      </c>
      <c r="EL243" s="278" t="s">
        <v>828</v>
      </c>
      <c r="EM243" s="278" t="s">
        <v>743</v>
      </c>
      <c r="EN243" s="86"/>
      <c r="EO243" s="86"/>
      <c r="EP243" s="276"/>
      <c r="EQ243" s="86">
        <v>0</v>
      </c>
      <c r="ER243" s="277">
        <f t="shared" si="526"/>
        <v>0</v>
      </c>
      <c r="ES243" s="277">
        <f t="shared" si="527"/>
        <v>0</v>
      </c>
      <c r="ET243" s="278" t="str">
        <f t="shared" si="528"/>
        <v>NO OFERTADO</v>
      </c>
      <c r="EU243" s="278"/>
      <c r="EV243" s="278" t="s">
        <v>743</v>
      </c>
      <c r="EW243" s="86">
        <v>0</v>
      </c>
      <c r="EX243" s="86">
        <v>0</v>
      </c>
      <c r="EY243" s="276">
        <v>0</v>
      </c>
      <c r="EZ243" s="86">
        <v>0</v>
      </c>
      <c r="FA243" s="277">
        <f t="shared" si="529"/>
        <v>0</v>
      </c>
      <c r="FB243" s="277">
        <f t="shared" si="530"/>
        <v>0</v>
      </c>
      <c r="FC243" s="278" t="str">
        <f t="shared" si="531"/>
        <v>NO OFERTADO</v>
      </c>
      <c r="FD243" s="278"/>
      <c r="FE243" s="278" t="s">
        <v>743</v>
      </c>
      <c r="FF243" s="86">
        <v>0</v>
      </c>
      <c r="FG243" s="86"/>
      <c r="FH243" s="279">
        <v>0</v>
      </c>
      <c r="FI243" s="86">
        <v>0</v>
      </c>
      <c r="FJ243" s="277">
        <f t="shared" si="532"/>
        <v>0</v>
      </c>
      <c r="FK243" s="277">
        <f t="shared" si="559"/>
        <v>0</v>
      </c>
      <c r="FL243" s="278" t="str">
        <f t="shared" si="533"/>
        <v>NO OFERTADO</v>
      </c>
      <c r="FM243" s="278"/>
      <c r="FN243" s="278" t="s">
        <v>743</v>
      </c>
      <c r="FO243" s="86"/>
      <c r="FP243" s="86"/>
      <c r="FQ243" s="279"/>
      <c r="FR243" s="86">
        <f t="shared" si="560"/>
        <v>0</v>
      </c>
      <c r="FS243" s="277">
        <f t="shared" si="534"/>
        <v>0</v>
      </c>
      <c r="FT243" s="277">
        <f t="shared" si="535"/>
        <v>0</v>
      </c>
      <c r="FU243" s="278" t="str">
        <f t="shared" si="536"/>
        <v>NO OFERTADO</v>
      </c>
      <c r="FV243" s="278">
        <v>0</v>
      </c>
      <c r="FW243" s="278" t="s">
        <v>743</v>
      </c>
      <c r="FX243" s="86" t="s">
        <v>817</v>
      </c>
      <c r="FY243" s="86">
        <v>132439</v>
      </c>
      <c r="FZ243" s="279">
        <v>0</v>
      </c>
      <c r="GA243" s="86">
        <v>132439</v>
      </c>
      <c r="GB243" s="277">
        <f t="shared" si="537"/>
        <v>132439</v>
      </c>
      <c r="GC243" s="277">
        <f t="shared" si="538"/>
        <v>132439</v>
      </c>
      <c r="GD243" s="278" t="str">
        <f t="shared" si="539"/>
        <v>CUMPLE</v>
      </c>
      <c r="GE243" s="278" t="s">
        <v>828</v>
      </c>
      <c r="GF243" s="278" t="s">
        <v>822</v>
      </c>
      <c r="GG243" s="25"/>
    </row>
    <row r="244" spans="1:189" s="19" customFormat="1" ht="51" x14ac:dyDescent="0.2">
      <c r="A244" s="290">
        <v>235</v>
      </c>
      <c r="B244" s="78" t="s">
        <v>282</v>
      </c>
      <c r="C244" s="77" t="s">
        <v>614</v>
      </c>
      <c r="D244" s="123">
        <v>1</v>
      </c>
      <c r="E244" s="309" t="s">
        <v>32</v>
      </c>
      <c r="F244" s="315">
        <v>21652.100000000002</v>
      </c>
      <c r="G244" s="123">
        <v>1</v>
      </c>
      <c r="H244" s="86">
        <f t="shared" si="540"/>
        <v>21652.100000000002</v>
      </c>
      <c r="I244" s="86"/>
      <c r="J244" s="86"/>
      <c r="K244" s="279">
        <f t="shared" si="473"/>
        <v>0</v>
      </c>
      <c r="L244" s="86">
        <f t="shared" si="541"/>
        <v>0</v>
      </c>
      <c r="M244" s="277">
        <f t="shared" si="493"/>
        <v>0</v>
      </c>
      <c r="N244" s="277">
        <f t="shared" si="542"/>
        <v>0</v>
      </c>
      <c r="O244" s="278" t="str">
        <f t="shared" si="494"/>
        <v>NO OFERTADO</v>
      </c>
      <c r="P244" s="278"/>
      <c r="Q244" s="278" t="s">
        <v>743</v>
      </c>
      <c r="R244" s="278"/>
      <c r="S244" s="284"/>
      <c r="T244" s="279"/>
      <c r="U244" s="86"/>
      <c r="V244" s="277">
        <f t="shared" si="495"/>
        <v>0</v>
      </c>
      <c r="W244" s="277">
        <f t="shared" si="543"/>
        <v>0</v>
      </c>
      <c r="X244" s="278" t="str">
        <f t="shared" si="496"/>
        <v>NO OFERTADO</v>
      </c>
      <c r="Y244" s="278">
        <v>0</v>
      </c>
      <c r="Z244" s="314" t="s">
        <v>743</v>
      </c>
      <c r="AA244" s="311"/>
      <c r="AB244" s="86"/>
      <c r="AC244" s="276"/>
      <c r="AD244" s="86">
        <f t="shared" si="562"/>
        <v>0</v>
      </c>
      <c r="AE244" s="277">
        <f t="shared" si="564"/>
        <v>0</v>
      </c>
      <c r="AF244" s="277">
        <f t="shared" si="497"/>
        <v>0</v>
      </c>
      <c r="AG244" s="278" t="str">
        <f t="shared" si="498"/>
        <v>NO OFERTADO</v>
      </c>
      <c r="AH244" s="278"/>
      <c r="AI244" s="278" t="s">
        <v>743</v>
      </c>
      <c r="AJ244" s="86"/>
      <c r="AK244" s="86"/>
      <c r="AL244" s="279"/>
      <c r="AM244" s="86">
        <f t="shared" si="544"/>
        <v>0</v>
      </c>
      <c r="AN244" s="277">
        <f t="shared" si="499"/>
        <v>0</v>
      </c>
      <c r="AO244" s="277">
        <f t="shared" si="500"/>
        <v>0</v>
      </c>
      <c r="AP244" s="278" t="str">
        <f t="shared" si="501"/>
        <v>NO OFERTADO</v>
      </c>
      <c r="AQ244" s="278"/>
      <c r="AR244" s="278" t="s">
        <v>743</v>
      </c>
      <c r="AS244" s="86"/>
      <c r="AT244" s="86"/>
      <c r="AU244" s="276"/>
      <c r="AV244" s="86">
        <f t="shared" si="545"/>
        <v>0</v>
      </c>
      <c r="AW244" s="277">
        <f t="shared" si="502"/>
        <v>0</v>
      </c>
      <c r="AX244" s="277">
        <f t="shared" si="563"/>
        <v>0</v>
      </c>
      <c r="AY244" s="278" t="str">
        <f t="shared" si="503"/>
        <v>NO OFERTADO</v>
      </c>
      <c r="AZ244" s="278"/>
      <c r="BA244" s="278" t="s">
        <v>743</v>
      </c>
      <c r="BB244" s="86"/>
      <c r="BC244" s="86"/>
      <c r="BD244" s="279"/>
      <c r="BE244" s="86">
        <f t="shared" si="546"/>
        <v>0</v>
      </c>
      <c r="BF244" s="277">
        <f t="shared" si="504"/>
        <v>0</v>
      </c>
      <c r="BG244" s="277">
        <f t="shared" si="547"/>
        <v>0</v>
      </c>
      <c r="BH244" s="278" t="str">
        <f t="shared" si="505"/>
        <v>NO OFERTADO</v>
      </c>
      <c r="BI244" s="278">
        <v>0</v>
      </c>
      <c r="BJ244" s="278" t="s">
        <v>743</v>
      </c>
      <c r="BK244" s="86"/>
      <c r="BL244" s="86"/>
      <c r="BM244" s="276"/>
      <c r="BN244" s="280">
        <f t="shared" si="548"/>
        <v>0</v>
      </c>
      <c r="BO244" s="281">
        <f t="shared" si="506"/>
        <v>0</v>
      </c>
      <c r="BP244" s="281">
        <f t="shared" si="507"/>
        <v>0</v>
      </c>
      <c r="BQ244" s="278" t="str">
        <f t="shared" si="492"/>
        <v>NO OFERTADO</v>
      </c>
      <c r="BR244" s="278">
        <f>VLOOKUP(B244,'[1]ANEXO TECNICO'!$B$3:$P$334,15,0)</f>
        <v>0</v>
      </c>
      <c r="BS244" s="278" t="s">
        <v>743</v>
      </c>
      <c r="BT244" s="280"/>
      <c r="BU244" s="280"/>
      <c r="BV244" s="282"/>
      <c r="BW244" s="280"/>
      <c r="BX244" s="277">
        <v>0</v>
      </c>
      <c r="BY244" s="277">
        <f t="shared" si="508"/>
        <v>0</v>
      </c>
      <c r="BZ244" s="278" t="str">
        <f t="shared" si="509"/>
        <v>NO OFERTADO</v>
      </c>
      <c r="CA244" s="278"/>
      <c r="CB244" s="278" t="s">
        <v>743</v>
      </c>
      <c r="CC244" s="283"/>
      <c r="CD244" s="283"/>
      <c r="CE244" s="276"/>
      <c r="CF244" s="86">
        <f t="shared" si="549"/>
        <v>0</v>
      </c>
      <c r="CG244" s="277">
        <f t="shared" si="550"/>
        <v>0</v>
      </c>
      <c r="CH244" s="277">
        <f t="shared" si="510"/>
        <v>0</v>
      </c>
      <c r="CI244" s="278" t="str">
        <f t="shared" si="511"/>
        <v>NO OFERTADO</v>
      </c>
      <c r="CJ244" s="278"/>
      <c r="CK244" s="278" t="s">
        <v>743</v>
      </c>
      <c r="CL244" s="86"/>
      <c r="CM244" s="86"/>
      <c r="CN244" s="276"/>
      <c r="CO244" s="86">
        <f t="shared" si="551"/>
        <v>0</v>
      </c>
      <c r="CP244" s="277">
        <f t="shared" si="512"/>
        <v>0</v>
      </c>
      <c r="CQ244" s="277">
        <f t="shared" si="513"/>
        <v>0</v>
      </c>
      <c r="CR244" s="278" t="str">
        <f t="shared" si="514"/>
        <v>NO OFERTADO</v>
      </c>
      <c r="CS244" s="278"/>
      <c r="CT244" s="278" t="s">
        <v>743</v>
      </c>
      <c r="CU244" s="86"/>
      <c r="CV244" s="280"/>
      <c r="CW244" s="282"/>
      <c r="CX244" s="280">
        <f t="shared" si="552"/>
        <v>0</v>
      </c>
      <c r="CY244" s="281">
        <f t="shared" si="515"/>
        <v>0</v>
      </c>
      <c r="CZ244" s="281">
        <f t="shared" si="516"/>
        <v>0</v>
      </c>
      <c r="DA244" s="278" t="str">
        <f t="shared" si="517"/>
        <v>NO OFERTADO</v>
      </c>
      <c r="DB244" s="278"/>
      <c r="DC244" s="278" t="s">
        <v>743</v>
      </c>
      <c r="DD244" s="86"/>
      <c r="DE244" s="86"/>
      <c r="DF244" s="276"/>
      <c r="DG244" s="86">
        <f t="shared" si="553"/>
        <v>0</v>
      </c>
      <c r="DH244" s="277">
        <f t="shared" si="518"/>
        <v>0</v>
      </c>
      <c r="DI244" s="277">
        <f t="shared" si="554"/>
        <v>0</v>
      </c>
      <c r="DJ244" s="278" t="str">
        <f t="shared" si="555"/>
        <v>NO OFERTADO</v>
      </c>
      <c r="DK244" s="278"/>
      <c r="DL244" s="278" t="s">
        <v>743</v>
      </c>
      <c r="DM244" s="86"/>
      <c r="DN244" s="86"/>
      <c r="DO244" s="276"/>
      <c r="DP244" s="86">
        <v>0</v>
      </c>
      <c r="DQ244" s="277">
        <f t="shared" si="519"/>
        <v>0</v>
      </c>
      <c r="DR244" s="277">
        <f t="shared" si="520"/>
        <v>0</v>
      </c>
      <c r="DS244" s="278" t="str">
        <f t="shared" si="521"/>
        <v>NO OFERTADO</v>
      </c>
      <c r="DT244" s="278"/>
      <c r="DU244" s="278" t="s">
        <v>743</v>
      </c>
      <c r="DV244" s="86"/>
      <c r="DW244" s="86"/>
      <c r="DX244" s="279"/>
      <c r="DY244" s="86">
        <f t="shared" si="556"/>
        <v>0</v>
      </c>
      <c r="DZ244" s="277">
        <f t="shared" si="522"/>
        <v>0</v>
      </c>
      <c r="EA244" s="277">
        <f t="shared" si="557"/>
        <v>0</v>
      </c>
      <c r="EB244" s="278" t="str">
        <f t="shared" si="523"/>
        <v>NO OFERTADO</v>
      </c>
      <c r="EC244" s="278"/>
      <c r="ED244" s="278" t="s">
        <v>743</v>
      </c>
      <c r="EE244" s="86" t="s">
        <v>953</v>
      </c>
      <c r="EF244" s="86">
        <v>0</v>
      </c>
      <c r="EG244" s="279">
        <v>0</v>
      </c>
      <c r="EH244" s="86">
        <f t="shared" si="558"/>
        <v>0</v>
      </c>
      <c r="EI244" s="277">
        <f t="shared" si="524"/>
        <v>0</v>
      </c>
      <c r="EJ244" s="277">
        <f t="shared" si="561"/>
        <v>0</v>
      </c>
      <c r="EK244" s="278" t="str">
        <f t="shared" si="525"/>
        <v>NO OFERTADO</v>
      </c>
      <c r="EL244" s="278" t="s">
        <v>978</v>
      </c>
      <c r="EM244" s="278" t="s">
        <v>743</v>
      </c>
      <c r="EN244" s="86"/>
      <c r="EO244" s="86"/>
      <c r="EP244" s="276"/>
      <c r="EQ244" s="86">
        <v>0</v>
      </c>
      <c r="ER244" s="277">
        <f t="shared" si="526"/>
        <v>0</v>
      </c>
      <c r="ES244" s="277">
        <f t="shared" si="527"/>
        <v>0</v>
      </c>
      <c r="ET244" s="278" t="str">
        <f t="shared" si="528"/>
        <v>NO OFERTADO</v>
      </c>
      <c r="EU244" s="278"/>
      <c r="EV244" s="278" t="s">
        <v>743</v>
      </c>
      <c r="EW244" s="86">
        <v>0</v>
      </c>
      <c r="EX244" s="86">
        <v>0</v>
      </c>
      <c r="EY244" s="276">
        <v>0</v>
      </c>
      <c r="EZ244" s="86">
        <v>0</v>
      </c>
      <c r="FA244" s="277">
        <f t="shared" si="529"/>
        <v>0</v>
      </c>
      <c r="FB244" s="277">
        <f t="shared" si="530"/>
        <v>0</v>
      </c>
      <c r="FC244" s="278" t="str">
        <f t="shared" si="531"/>
        <v>NO OFERTADO</v>
      </c>
      <c r="FD244" s="278"/>
      <c r="FE244" s="278" t="s">
        <v>743</v>
      </c>
      <c r="FF244" s="86">
        <v>0</v>
      </c>
      <c r="FG244" s="86"/>
      <c r="FH244" s="279">
        <v>0</v>
      </c>
      <c r="FI244" s="86">
        <v>0</v>
      </c>
      <c r="FJ244" s="277">
        <f t="shared" si="532"/>
        <v>0</v>
      </c>
      <c r="FK244" s="277">
        <f t="shared" si="559"/>
        <v>0</v>
      </c>
      <c r="FL244" s="278" t="str">
        <f t="shared" si="533"/>
        <v>NO OFERTADO</v>
      </c>
      <c r="FM244" s="278"/>
      <c r="FN244" s="278" t="s">
        <v>743</v>
      </c>
      <c r="FO244" s="86"/>
      <c r="FP244" s="86"/>
      <c r="FQ244" s="279"/>
      <c r="FR244" s="86">
        <f t="shared" si="560"/>
        <v>0</v>
      </c>
      <c r="FS244" s="277">
        <f t="shared" si="534"/>
        <v>0</v>
      </c>
      <c r="FT244" s="277">
        <f t="shared" si="535"/>
        <v>0</v>
      </c>
      <c r="FU244" s="278" t="str">
        <f t="shared" si="536"/>
        <v>NO OFERTADO</v>
      </c>
      <c r="FV244" s="278">
        <v>0</v>
      </c>
      <c r="FW244" s="278" t="s">
        <v>743</v>
      </c>
      <c r="FX244" s="86"/>
      <c r="FY244" s="86"/>
      <c r="FZ244" s="279"/>
      <c r="GA244" s="86"/>
      <c r="GB244" s="277">
        <f t="shared" si="537"/>
        <v>0</v>
      </c>
      <c r="GC244" s="277">
        <f t="shared" si="538"/>
        <v>0</v>
      </c>
      <c r="GD244" s="278" t="str">
        <f t="shared" si="539"/>
        <v>NO OFERTADO</v>
      </c>
      <c r="GE244" s="278"/>
      <c r="GF244" s="278" t="s">
        <v>743</v>
      </c>
      <c r="GG244" s="25"/>
    </row>
    <row r="245" spans="1:189" s="19" customFormat="1" ht="25.5" x14ac:dyDescent="0.2">
      <c r="A245" s="290">
        <v>236</v>
      </c>
      <c r="B245" s="78" t="s">
        <v>283</v>
      </c>
      <c r="C245" s="77" t="s">
        <v>615</v>
      </c>
      <c r="D245" s="123">
        <v>1</v>
      </c>
      <c r="E245" s="309" t="s">
        <v>32</v>
      </c>
      <c r="F245" s="315">
        <v>1427</v>
      </c>
      <c r="G245" s="123">
        <v>50</v>
      </c>
      <c r="H245" s="86">
        <f t="shared" si="540"/>
        <v>71350</v>
      </c>
      <c r="I245" s="86"/>
      <c r="J245" s="86"/>
      <c r="K245" s="279">
        <f t="shared" si="473"/>
        <v>0</v>
      </c>
      <c r="L245" s="86">
        <f t="shared" si="541"/>
        <v>0</v>
      </c>
      <c r="M245" s="277">
        <f t="shared" si="493"/>
        <v>0</v>
      </c>
      <c r="N245" s="277">
        <f t="shared" si="542"/>
        <v>0</v>
      </c>
      <c r="O245" s="278" t="str">
        <f t="shared" si="494"/>
        <v>NO OFERTADO</v>
      </c>
      <c r="P245" s="278"/>
      <c r="Q245" s="278" t="s">
        <v>743</v>
      </c>
      <c r="R245" s="278"/>
      <c r="S245" s="284"/>
      <c r="T245" s="279"/>
      <c r="U245" s="86"/>
      <c r="V245" s="277">
        <f t="shared" si="495"/>
        <v>0</v>
      </c>
      <c r="W245" s="277">
        <f t="shared" si="543"/>
        <v>0</v>
      </c>
      <c r="X245" s="278" t="str">
        <f t="shared" si="496"/>
        <v>NO OFERTADO</v>
      </c>
      <c r="Y245" s="278">
        <v>0</v>
      </c>
      <c r="Z245" s="314" t="s">
        <v>743</v>
      </c>
      <c r="AA245" s="311" t="s">
        <v>935</v>
      </c>
      <c r="AB245" s="86">
        <v>39643</v>
      </c>
      <c r="AC245" s="279">
        <v>0</v>
      </c>
      <c r="AD245" s="86">
        <f t="shared" si="562"/>
        <v>39643</v>
      </c>
      <c r="AE245" s="277">
        <f t="shared" si="564"/>
        <v>39643</v>
      </c>
      <c r="AF245" s="277">
        <f t="shared" si="497"/>
        <v>1982150</v>
      </c>
      <c r="AG245" s="278" t="str">
        <f t="shared" si="498"/>
        <v>NO CUMPLE</v>
      </c>
      <c r="AH245" s="278" t="s">
        <v>829</v>
      </c>
      <c r="AI245" s="278" t="s">
        <v>743</v>
      </c>
      <c r="AJ245" s="86"/>
      <c r="AK245" s="86"/>
      <c r="AL245" s="279"/>
      <c r="AM245" s="86">
        <f t="shared" si="544"/>
        <v>0</v>
      </c>
      <c r="AN245" s="277">
        <f t="shared" si="499"/>
        <v>0</v>
      </c>
      <c r="AO245" s="277">
        <f t="shared" si="500"/>
        <v>0</v>
      </c>
      <c r="AP245" s="278" t="str">
        <f t="shared" si="501"/>
        <v>NO OFERTADO</v>
      </c>
      <c r="AQ245" s="278"/>
      <c r="AR245" s="278" t="s">
        <v>743</v>
      </c>
      <c r="AS245" s="86"/>
      <c r="AT245" s="86"/>
      <c r="AU245" s="276"/>
      <c r="AV245" s="86">
        <f t="shared" si="545"/>
        <v>0</v>
      </c>
      <c r="AW245" s="277">
        <f t="shared" si="502"/>
        <v>0</v>
      </c>
      <c r="AX245" s="277">
        <f t="shared" si="563"/>
        <v>0</v>
      </c>
      <c r="AY245" s="278" t="str">
        <f t="shared" si="503"/>
        <v>NO OFERTADO</v>
      </c>
      <c r="AZ245" s="278"/>
      <c r="BA245" s="278" t="s">
        <v>743</v>
      </c>
      <c r="BB245" s="86"/>
      <c r="BC245" s="86"/>
      <c r="BD245" s="279"/>
      <c r="BE245" s="86">
        <f t="shared" si="546"/>
        <v>0</v>
      </c>
      <c r="BF245" s="277">
        <f t="shared" si="504"/>
        <v>0</v>
      </c>
      <c r="BG245" s="277">
        <f t="shared" si="547"/>
        <v>0</v>
      </c>
      <c r="BH245" s="278" t="str">
        <f t="shared" si="505"/>
        <v>NO OFERTADO</v>
      </c>
      <c r="BI245" s="278">
        <v>0</v>
      </c>
      <c r="BJ245" s="278" t="s">
        <v>743</v>
      </c>
      <c r="BK245" s="86"/>
      <c r="BL245" s="86"/>
      <c r="BM245" s="276"/>
      <c r="BN245" s="280">
        <f t="shared" si="548"/>
        <v>0</v>
      </c>
      <c r="BO245" s="281">
        <f t="shared" si="506"/>
        <v>0</v>
      </c>
      <c r="BP245" s="281">
        <f t="shared" si="507"/>
        <v>0</v>
      </c>
      <c r="BQ245" s="278" t="str">
        <f t="shared" si="492"/>
        <v>NO OFERTADO</v>
      </c>
      <c r="BR245" s="278">
        <f>VLOOKUP(B245,'[1]ANEXO TECNICO'!$B$3:$P$334,15,0)</f>
        <v>0</v>
      </c>
      <c r="BS245" s="278" t="s">
        <v>743</v>
      </c>
      <c r="BT245" s="293" t="s">
        <v>770</v>
      </c>
      <c r="BU245" s="293">
        <v>10133.3025</v>
      </c>
      <c r="BV245" s="297">
        <v>0</v>
      </c>
      <c r="BW245" s="298">
        <f t="shared" ref="BW245:BW246" si="565">+BU245+BV245</f>
        <v>10133.3025</v>
      </c>
      <c r="BX245" s="287">
        <f>+BW245*D245</f>
        <v>10133.3025</v>
      </c>
      <c r="BY245" s="277">
        <f t="shared" si="508"/>
        <v>506665.125</v>
      </c>
      <c r="BZ245" s="278" t="str">
        <f t="shared" si="509"/>
        <v>NO CUMPLE</v>
      </c>
      <c r="CA245" s="278" t="s">
        <v>829</v>
      </c>
      <c r="CB245" s="278" t="s">
        <v>743</v>
      </c>
      <c r="CC245" s="283"/>
      <c r="CD245" s="283"/>
      <c r="CE245" s="276"/>
      <c r="CF245" s="86">
        <f t="shared" si="549"/>
        <v>0</v>
      </c>
      <c r="CG245" s="277">
        <f t="shared" si="550"/>
        <v>0</v>
      </c>
      <c r="CH245" s="277">
        <f t="shared" si="510"/>
        <v>0</v>
      </c>
      <c r="CI245" s="278" t="str">
        <f t="shared" si="511"/>
        <v>NO OFERTADO</v>
      </c>
      <c r="CJ245" s="278"/>
      <c r="CK245" s="278" t="s">
        <v>743</v>
      </c>
      <c r="CL245" s="86"/>
      <c r="CM245" s="86"/>
      <c r="CN245" s="276"/>
      <c r="CO245" s="86">
        <f t="shared" si="551"/>
        <v>0</v>
      </c>
      <c r="CP245" s="277">
        <f t="shared" si="512"/>
        <v>0</v>
      </c>
      <c r="CQ245" s="277">
        <f t="shared" si="513"/>
        <v>0</v>
      </c>
      <c r="CR245" s="278" t="str">
        <f t="shared" si="514"/>
        <v>NO OFERTADO</v>
      </c>
      <c r="CS245" s="278"/>
      <c r="CT245" s="278" t="s">
        <v>743</v>
      </c>
      <c r="CU245" s="86"/>
      <c r="CV245" s="280"/>
      <c r="CW245" s="282"/>
      <c r="CX245" s="280">
        <f t="shared" si="552"/>
        <v>0</v>
      </c>
      <c r="CY245" s="281">
        <f t="shared" si="515"/>
        <v>0</v>
      </c>
      <c r="CZ245" s="281">
        <f t="shared" si="516"/>
        <v>0</v>
      </c>
      <c r="DA245" s="278" t="str">
        <f t="shared" si="517"/>
        <v>NO OFERTADO</v>
      </c>
      <c r="DB245" s="278"/>
      <c r="DC245" s="278" t="s">
        <v>743</v>
      </c>
      <c r="DD245" s="86"/>
      <c r="DE245" s="86"/>
      <c r="DF245" s="276"/>
      <c r="DG245" s="86">
        <f t="shared" si="553"/>
        <v>0</v>
      </c>
      <c r="DH245" s="277">
        <f t="shared" si="518"/>
        <v>0</v>
      </c>
      <c r="DI245" s="277">
        <f t="shared" si="554"/>
        <v>0</v>
      </c>
      <c r="DJ245" s="278" t="str">
        <f t="shared" si="555"/>
        <v>NO OFERTADO</v>
      </c>
      <c r="DK245" s="278"/>
      <c r="DL245" s="278" t="s">
        <v>743</v>
      </c>
      <c r="DM245" s="86"/>
      <c r="DN245" s="86"/>
      <c r="DO245" s="276"/>
      <c r="DP245" s="86">
        <v>0</v>
      </c>
      <c r="DQ245" s="277">
        <f t="shared" si="519"/>
        <v>0</v>
      </c>
      <c r="DR245" s="277">
        <f t="shared" si="520"/>
        <v>0</v>
      </c>
      <c r="DS245" s="278" t="str">
        <f t="shared" si="521"/>
        <v>NO OFERTADO</v>
      </c>
      <c r="DT245" s="278"/>
      <c r="DU245" s="278" t="s">
        <v>743</v>
      </c>
      <c r="DV245" s="86" t="s">
        <v>44</v>
      </c>
      <c r="DW245" s="280">
        <v>1358</v>
      </c>
      <c r="DX245" s="288">
        <v>0</v>
      </c>
      <c r="DY245" s="280">
        <f t="shared" si="556"/>
        <v>1358</v>
      </c>
      <c r="DZ245" s="281">
        <f t="shared" si="522"/>
        <v>1358</v>
      </c>
      <c r="EA245" s="281">
        <f t="shared" si="557"/>
        <v>67900</v>
      </c>
      <c r="EB245" s="278" t="str">
        <f t="shared" si="523"/>
        <v>CUMPLE</v>
      </c>
      <c r="EC245" s="278" t="s">
        <v>829</v>
      </c>
      <c r="ED245" s="278" t="s">
        <v>743</v>
      </c>
      <c r="EE245" s="86" t="s">
        <v>953</v>
      </c>
      <c r="EF245" s="86">
        <v>0</v>
      </c>
      <c r="EG245" s="279">
        <v>0</v>
      </c>
      <c r="EH245" s="86">
        <f t="shared" si="558"/>
        <v>0</v>
      </c>
      <c r="EI245" s="277">
        <f t="shared" si="524"/>
        <v>0</v>
      </c>
      <c r="EJ245" s="277">
        <f t="shared" si="561"/>
        <v>0</v>
      </c>
      <c r="EK245" s="278" t="str">
        <f t="shared" si="525"/>
        <v>NO OFERTADO</v>
      </c>
      <c r="EL245" s="278" t="s">
        <v>978</v>
      </c>
      <c r="EM245" s="278" t="s">
        <v>743</v>
      </c>
      <c r="EN245" s="86" t="s">
        <v>44</v>
      </c>
      <c r="EO245" s="86">
        <v>1376</v>
      </c>
      <c r="EP245" s="276">
        <v>0</v>
      </c>
      <c r="EQ245" s="86">
        <v>1376</v>
      </c>
      <c r="ER245" s="277">
        <f t="shared" si="526"/>
        <v>1376</v>
      </c>
      <c r="ES245" s="277">
        <f t="shared" si="527"/>
        <v>68800</v>
      </c>
      <c r="ET245" s="278" t="str">
        <f t="shared" si="528"/>
        <v>CUMPLE</v>
      </c>
      <c r="EU245" s="278" t="s">
        <v>829</v>
      </c>
      <c r="EV245" s="278" t="s">
        <v>743</v>
      </c>
      <c r="EW245" s="86">
        <v>0</v>
      </c>
      <c r="EX245" s="86">
        <v>0</v>
      </c>
      <c r="EY245" s="276">
        <v>0</v>
      </c>
      <c r="EZ245" s="86">
        <v>0</v>
      </c>
      <c r="FA245" s="277">
        <f t="shared" si="529"/>
        <v>0</v>
      </c>
      <c r="FB245" s="277">
        <f t="shared" si="530"/>
        <v>0</v>
      </c>
      <c r="FC245" s="278" t="str">
        <f t="shared" si="531"/>
        <v>NO OFERTADO</v>
      </c>
      <c r="FD245" s="278"/>
      <c r="FE245" s="278" t="s">
        <v>743</v>
      </c>
      <c r="FF245" s="86">
        <v>0</v>
      </c>
      <c r="FG245" s="86"/>
      <c r="FH245" s="279">
        <v>0</v>
      </c>
      <c r="FI245" s="86">
        <v>0</v>
      </c>
      <c r="FJ245" s="277">
        <f t="shared" si="532"/>
        <v>0</v>
      </c>
      <c r="FK245" s="277">
        <f t="shared" si="559"/>
        <v>0</v>
      </c>
      <c r="FL245" s="278" t="str">
        <f t="shared" si="533"/>
        <v>NO OFERTADO</v>
      </c>
      <c r="FM245" s="278"/>
      <c r="FN245" s="278" t="s">
        <v>743</v>
      </c>
      <c r="FO245" s="86"/>
      <c r="FP245" s="86"/>
      <c r="FQ245" s="279"/>
      <c r="FR245" s="86">
        <f t="shared" si="560"/>
        <v>0</v>
      </c>
      <c r="FS245" s="277">
        <f t="shared" si="534"/>
        <v>0</v>
      </c>
      <c r="FT245" s="277">
        <f t="shared" si="535"/>
        <v>0</v>
      </c>
      <c r="FU245" s="278" t="str">
        <f t="shared" si="536"/>
        <v>NO OFERTADO</v>
      </c>
      <c r="FV245" s="278">
        <v>0</v>
      </c>
      <c r="FW245" s="278" t="s">
        <v>743</v>
      </c>
      <c r="FX245" s="86"/>
      <c r="FY245" s="86"/>
      <c r="FZ245" s="279"/>
      <c r="GA245" s="86"/>
      <c r="GB245" s="277">
        <f t="shared" si="537"/>
        <v>0</v>
      </c>
      <c r="GC245" s="277">
        <f t="shared" si="538"/>
        <v>0</v>
      </c>
      <c r="GD245" s="278" t="str">
        <f t="shared" si="539"/>
        <v>NO OFERTADO</v>
      </c>
      <c r="GE245" s="278"/>
      <c r="GF245" s="278" t="s">
        <v>743</v>
      </c>
      <c r="GG245" s="25"/>
    </row>
    <row r="246" spans="1:189" s="19" customFormat="1" ht="25.5" x14ac:dyDescent="0.2">
      <c r="A246" s="290">
        <v>237</v>
      </c>
      <c r="B246" s="78" t="s">
        <v>284</v>
      </c>
      <c r="C246" s="77" t="s">
        <v>616</v>
      </c>
      <c r="D246" s="123">
        <v>1</v>
      </c>
      <c r="E246" s="309" t="s">
        <v>32</v>
      </c>
      <c r="F246" s="315">
        <v>1807</v>
      </c>
      <c r="G246" s="123">
        <v>50</v>
      </c>
      <c r="H246" s="86">
        <f t="shared" si="540"/>
        <v>90350</v>
      </c>
      <c r="I246" s="86"/>
      <c r="J246" s="86"/>
      <c r="K246" s="279">
        <f t="shared" si="473"/>
        <v>0</v>
      </c>
      <c r="L246" s="86">
        <f t="shared" si="541"/>
        <v>0</v>
      </c>
      <c r="M246" s="277">
        <f t="shared" si="493"/>
        <v>0</v>
      </c>
      <c r="N246" s="277">
        <f t="shared" si="542"/>
        <v>0</v>
      </c>
      <c r="O246" s="278" t="str">
        <f t="shared" si="494"/>
        <v>NO OFERTADO</v>
      </c>
      <c r="P246" s="278"/>
      <c r="Q246" s="278" t="s">
        <v>743</v>
      </c>
      <c r="R246" s="278"/>
      <c r="S246" s="284"/>
      <c r="T246" s="279"/>
      <c r="U246" s="86"/>
      <c r="V246" s="277">
        <f t="shared" si="495"/>
        <v>0</v>
      </c>
      <c r="W246" s="277">
        <f t="shared" si="543"/>
        <v>0</v>
      </c>
      <c r="X246" s="278" t="str">
        <f t="shared" si="496"/>
        <v>NO OFERTADO</v>
      </c>
      <c r="Y246" s="278">
        <v>0</v>
      </c>
      <c r="Z246" s="314" t="s">
        <v>743</v>
      </c>
      <c r="AA246" s="311" t="s">
        <v>935</v>
      </c>
      <c r="AB246" s="86">
        <v>41142</v>
      </c>
      <c r="AC246" s="279">
        <v>0</v>
      </c>
      <c r="AD246" s="86">
        <f t="shared" si="562"/>
        <v>41142</v>
      </c>
      <c r="AE246" s="277">
        <f t="shared" si="564"/>
        <v>41142</v>
      </c>
      <c r="AF246" s="277">
        <f t="shared" si="497"/>
        <v>2057100</v>
      </c>
      <c r="AG246" s="278" t="str">
        <f t="shared" si="498"/>
        <v>NO CUMPLE</v>
      </c>
      <c r="AH246" s="278" t="s">
        <v>829</v>
      </c>
      <c r="AI246" s="278" t="s">
        <v>743</v>
      </c>
      <c r="AJ246" s="86"/>
      <c r="AK246" s="86"/>
      <c r="AL246" s="279"/>
      <c r="AM246" s="86">
        <f t="shared" si="544"/>
        <v>0</v>
      </c>
      <c r="AN246" s="277">
        <f t="shared" si="499"/>
        <v>0</v>
      </c>
      <c r="AO246" s="277">
        <f t="shared" si="500"/>
        <v>0</v>
      </c>
      <c r="AP246" s="278" t="str">
        <f t="shared" si="501"/>
        <v>NO OFERTADO</v>
      </c>
      <c r="AQ246" s="278"/>
      <c r="AR246" s="278" t="s">
        <v>743</v>
      </c>
      <c r="AS246" s="86"/>
      <c r="AT246" s="86"/>
      <c r="AU246" s="276"/>
      <c r="AV246" s="86">
        <f t="shared" si="545"/>
        <v>0</v>
      </c>
      <c r="AW246" s="277">
        <f t="shared" si="502"/>
        <v>0</v>
      </c>
      <c r="AX246" s="277">
        <f t="shared" si="563"/>
        <v>0</v>
      </c>
      <c r="AY246" s="278" t="str">
        <f t="shared" si="503"/>
        <v>NO OFERTADO</v>
      </c>
      <c r="AZ246" s="278"/>
      <c r="BA246" s="278" t="s">
        <v>743</v>
      </c>
      <c r="BB246" s="86"/>
      <c r="BC246" s="86"/>
      <c r="BD246" s="279"/>
      <c r="BE246" s="86">
        <f t="shared" si="546"/>
        <v>0</v>
      </c>
      <c r="BF246" s="277">
        <f t="shared" si="504"/>
        <v>0</v>
      </c>
      <c r="BG246" s="277">
        <f t="shared" si="547"/>
        <v>0</v>
      </c>
      <c r="BH246" s="278" t="str">
        <f t="shared" si="505"/>
        <v>NO OFERTADO</v>
      </c>
      <c r="BI246" s="278">
        <v>0</v>
      </c>
      <c r="BJ246" s="278" t="s">
        <v>743</v>
      </c>
      <c r="BK246" s="86"/>
      <c r="BL246" s="86"/>
      <c r="BM246" s="276"/>
      <c r="BN246" s="280">
        <f t="shared" si="548"/>
        <v>0</v>
      </c>
      <c r="BO246" s="281">
        <f t="shared" si="506"/>
        <v>0</v>
      </c>
      <c r="BP246" s="281">
        <f t="shared" si="507"/>
        <v>0</v>
      </c>
      <c r="BQ246" s="278" t="str">
        <f t="shared" si="492"/>
        <v>NO OFERTADO</v>
      </c>
      <c r="BR246" s="278">
        <f>VLOOKUP(B246,'[1]ANEXO TECNICO'!$B$3:$P$334,15,0)</f>
        <v>0</v>
      </c>
      <c r="BS246" s="278" t="s">
        <v>743</v>
      </c>
      <c r="BT246" s="293" t="s">
        <v>770</v>
      </c>
      <c r="BU246" s="293">
        <v>16572.600000000002</v>
      </c>
      <c r="BV246" s="297">
        <v>0</v>
      </c>
      <c r="BW246" s="298">
        <f t="shared" si="565"/>
        <v>16572.600000000002</v>
      </c>
      <c r="BX246" s="287">
        <f>+BW246*D246</f>
        <v>16572.600000000002</v>
      </c>
      <c r="BY246" s="277">
        <f t="shared" si="508"/>
        <v>828630.00000000012</v>
      </c>
      <c r="BZ246" s="278" t="str">
        <f t="shared" si="509"/>
        <v>NO CUMPLE</v>
      </c>
      <c r="CA246" s="278" t="s">
        <v>829</v>
      </c>
      <c r="CB246" s="278" t="s">
        <v>743</v>
      </c>
      <c r="CC246" s="283"/>
      <c r="CD246" s="283"/>
      <c r="CE246" s="276"/>
      <c r="CF246" s="86">
        <f t="shared" si="549"/>
        <v>0</v>
      </c>
      <c r="CG246" s="277">
        <f t="shared" si="550"/>
        <v>0</v>
      </c>
      <c r="CH246" s="277">
        <f t="shared" si="510"/>
        <v>0</v>
      </c>
      <c r="CI246" s="278" t="str">
        <f t="shared" si="511"/>
        <v>NO OFERTADO</v>
      </c>
      <c r="CJ246" s="278"/>
      <c r="CK246" s="278" t="s">
        <v>743</v>
      </c>
      <c r="CL246" s="86"/>
      <c r="CM246" s="86"/>
      <c r="CN246" s="276"/>
      <c r="CO246" s="86">
        <f t="shared" si="551"/>
        <v>0</v>
      </c>
      <c r="CP246" s="277">
        <f t="shared" si="512"/>
        <v>0</v>
      </c>
      <c r="CQ246" s="277">
        <f t="shared" si="513"/>
        <v>0</v>
      </c>
      <c r="CR246" s="278" t="str">
        <f t="shared" si="514"/>
        <v>NO OFERTADO</v>
      </c>
      <c r="CS246" s="278"/>
      <c r="CT246" s="278" t="s">
        <v>743</v>
      </c>
      <c r="CU246" s="86"/>
      <c r="CV246" s="280"/>
      <c r="CW246" s="282"/>
      <c r="CX246" s="280">
        <f t="shared" si="552"/>
        <v>0</v>
      </c>
      <c r="CY246" s="281">
        <f t="shared" si="515"/>
        <v>0</v>
      </c>
      <c r="CZ246" s="281">
        <f t="shared" si="516"/>
        <v>0</v>
      </c>
      <c r="DA246" s="278" t="str">
        <f t="shared" si="517"/>
        <v>NO OFERTADO</v>
      </c>
      <c r="DB246" s="278"/>
      <c r="DC246" s="278" t="s">
        <v>743</v>
      </c>
      <c r="DD246" s="86"/>
      <c r="DE246" s="86"/>
      <c r="DF246" s="276"/>
      <c r="DG246" s="86">
        <f t="shared" si="553"/>
        <v>0</v>
      </c>
      <c r="DH246" s="277">
        <f t="shared" si="518"/>
        <v>0</v>
      </c>
      <c r="DI246" s="277">
        <f t="shared" si="554"/>
        <v>0</v>
      </c>
      <c r="DJ246" s="278" t="str">
        <f t="shared" si="555"/>
        <v>NO OFERTADO</v>
      </c>
      <c r="DK246" s="278"/>
      <c r="DL246" s="278" t="s">
        <v>743</v>
      </c>
      <c r="DM246" s="86"/>
      <c r="DN246" s="86"/>
      <c r="DO246" s="276"/>
      <c r="DP246" s="86">
        <v>0</v>
      </c>
      <c r="DQ246" s="277">
        <f t="shared" si="519"/>
        <v>0</v>
      </c>
      <c r="DR246" s="277">
        <f t="shared" si="520"/>
        <v>0</v>
      </c>
      <c r="DS246" s="278" t="str">
        <f t="shared" si="521"/>
        <v>NO OFERTADO</v>
      </c>
      <c r="DT246" s="278"/>
      <c r="DU246" s="278" t="s">
        <v>743</v>
      </c>
      <c r="DV246" s="86" t="s">
        <v>44</v>
      </c>
      <c r="DW246" s="280">
        <v>1819</v>
      </c>
      <c r="DX246" s="288">
        <v>0</v>
      </c>
      <c r="DY246" s="280">
        <f t="shared" si="556"/>
        <v>1819</v>
      </c>
      <c r="DZ246" s="281">
        <f t="shared" si="522"/>
        <v>1819</v>
      </c>
      <c r="EA246" s="281">
        <f t="shared" si="557"/>
        <v>90950</v>
      </c>
      <c r="EB246" s="278" t="str">
        <f t="shared" si="523"/>
        <v>CUMPLE</v>
      </c>
      <c r="EC246" s="278" t="s">
        <v>829</v>
      </c>
      <c r="ED246" s="278" t="s">
        <v>743</v>
      </c>
      <c r="EE246" s="86" t="s">
        <v>953</v>
      </c>
      <c r="EF246" s="86">
        <v>0</v>
      </c>
      <c r="EG246" s="279">
        <v>0</v>
      </c>
      <c r="EH246" s="86">
        <f t="shared" si="558"/>
        <v>0</v>
      </c>
      <c r="EI246" s="277">
        <f t="shared" si="524"/>
        <v>0</v>
      </c>
      <c r="EJ246" s="277">
        <f t="shared" si="561"/>
        <v>0</v>
      </c>
      <c r="EK246" s="278" t="str">
        <f t="shared" si="525"/>
        <v>NO OFERTADO</v>
      </c>
      <c r="EL246" s="278" t="s">
        <v>978</v>
      </c>
      <c r="EM246" s="278" t="s">
        <v>743</v>
      </c>
      <c r="EN246" s="86" t="s">
        <v>44</v>
      </c>
      <c r="EO246" s="86">
        <v>1744</v>
      </c>
      <c r="EP246" s="276">
        <v>0</v>
      </c>
      <c r="EQ246" s="86">
        <v>1744</v>
      </c>
      <c r="ER246" s="277">
        <f t="shared" si="526"/>
        <v>1744</v>
      </c>
      <c r="ES246" s="277">
        <f t="shared" si="527"/>
        <v>87200</v>
      </c>
      <c r="ET246" s="278" t="str">
        <f t="shared" si="528"/>
        <v>CUMPLE</v>
      </c>
      <c r="EU246" s="278" t="s">
        <v>829</v>
      </c>
      <c r="EV246" s="278" t="s">
        <v>743</v>
      </c>
      <c r="EW246" s="86">
        <v>0</v>
      </c>
      <c r="EX246" s="86">
        <v>0</v>
      </c>
      <c r="EY246" s="276">
        <v>0</v>
      </c>
      <c r="EZ246" s="86">
        <v>0</v>
      </c>
      <c r="FA246" s="277">
        <f t="shared" si="529"/>
        <v>0</v>
      </c>
      <c r="FB246" s="277">
        <f t="shared" si="530"/>
        <v>0</v>
      </c>
      <c r="FC246" s="278" t="str">
        <f t="shared" si="531"/>
        <v>NO OFERTADO</v>
      </c>
      <c r="FD246" s="278"/>
      <c r="FE246" s="278" t="s">
        <v>743</v>
      </c>
      <c r="FF246" s="86">
        <v>0</v>
      </c>
      <c r="FG246" s="86"/>
      <c r="FH246" s="279">
        <v>0</v>
      </c>
      <c r="FI246" s="86">
        <v>0</v>
      </c>
      <c r="FJ246" s="277">
        <f t="shared" si="532"/>
        <v>0</v>
      </c>
      <c r="FK246" s="277">
        <f t="shared" si="559"/>
        <v>0</v>
      </c>
      <c r="FL246" s="278" t="str">
        <f t="shared" si="533"/>
        <v>NO OFERTADO</v>
      </c>
      <c r="FM246" s="278"/>
      <c r="FN246" s="278" t="s">
        <v>743</v>
      </c>
      <c r="FO246" s="86"/>
      <c r="FP246" s="86"/>
      <c r="FQ246" s="279"/>
      <c r="FR246" s="86">
        <f t="shared" si="560"/>
        <v>0</v>
      </c>
      <c r="FS246" s="277">
        <f t="shared" si="534"/>
        <v>0</v>
      </c>
      <c r="FT246" s="277">
        <f t="shared" si="535"/>
        <v>0</v>
      </c>
      <c r="FU246" s="278" t="str">
        <f t="shared" si="536"/>
        <v>NO OFERTADO</v>
      </c>
      <c r="FV246" s="278">
        <v>0</v>
      </c>
      <c r="FW246" s="278" t="s">
        <v>743</v>
      </c>
      <c r="FX246" s="86"/>
      <c r="FY246" s="86"/>
      <c r="FZ246" s="279"/>
      <c r="GA246" s="86"/>
      <c r="GB246" s="277">
        <f t="shared" si="537"/>
        <v>0</v>
      </c>
      <c r="GC246" s="277">
        <f t="shared" si="538"/>
        <v>0</v>
      </c>
      <c r="GD246" s="278" t="str">
        <f t="shared" si="539"/>
        <v>NO OFERTADO</v>
      </c>
      <c r="GE246" s="278"/>
      <c r="GF246" s="278" t="s">
        <v>743</v>
      </c>
      <c r="GG246" s="25"/>
    </row>
    <row r="247" spans="1:189" s="19" customFormat="1" x14ac:dyDescent="0.2">
      <c r="A247" s="290">
        <v>238</v>
      </c>
      <c r="B247" s="78" t="s">
        <v>285</v>
      </c>
      <c r="C247" s="77" t="s">
        <v>617</v>
      </c>
      <c r="D247" s="123">
        <v>1</v>
      </c>
      <c r="E247" s="309" t="s">
        <v>32</v>
      </c>
      <c r="F247" s="315">
        <v>298.90460000000002</v>
      </c>
      <c r="G247" s="123">
        <v>3000</v>
      </c>
      <c r="H247" s="86">
        <f t="shared" si="540"/>
        <v>896713.8</v>
      </c>
      <c r="I247" s="86"/>
      <c r="J247" s="86"/>
      <c r="K247" s="279">
        <f t="shared" si="473"/>
        <v>0</v>
      </c>
      <c r="L247" s="86">
        <f t="shared" si="541"/>
        <v>0</v>
      </c>
      <c r="M247" s="277">
        <f t="shared" si="493"/>
        <v>0</v>
      </c>
      <c r="N247" s="277">
        <f t="shared" si="542"/>
        <v>0</v>
      </c>
      <c r="O247" s="278" t="str">
        <f t="shared" si="494"/>
        <v>NO OFERTADO</v>
      </c>
      <c r="P247" s="278"/>
      <c r="Q247" s="278" t="s">
        <v>743</v>
      </c>
      <c r="R247" s="278"/>
      <c r="S247" s="284"/>
      <c r="T247" s="279"/>
      <c r="U247" s="86"/>
      <c r="V247" s="277">
        <f t="shared" si="495"/>
        <v>0</v>
      </c>
      <c r="W247" s="277">
        <f t="shared" si="543"/>
        <v>0</v>
      </c>
      <c r="X247" s="278" t="str">
        <f t="shared" si="496"/>
        <v>NO OFERTADO</v>
      </c>
      <c r="Y247" s="278">
        <v>0</v>
      </c>
      <c r="Z247" s="314" t="s">
        <v>743</v>
      </c>
      <c r="AA247" s="311"/>
      <c r="AB247" s="86"/>
      <c r="AC247" s="276"/>
      <c r="AD247" s="86">
        <f t="shared" si="562"/>
        <v>0</v>
      </c>
      <c r="AE247" s="277">
        <f t="shared" si="564"/>
        <v>0</v>
      </c>
      <c r="AF247" s="277">
        <f t="shared" si="497"/>
        <v>0</v>
      </c>
      <c r="AG247" s="278" t="str">
        <f t="shared" si="498"/>
        <v>NO OFERTADO</v>
      </c>
      <c r="AH247" s="278"/>
      <c r="AI247" s="278" t="s">
        <v>743</v>
      </c>
      <c r="AJ247" s="86"/>
      <c r="AK247" s="86"/>
      <c r="AL247" s="279"/>
      <c r="AM247" s="86">
        <f t="shared" si="544"/>
        <v>0</v>
      </c>
      <c r="AN247" s="277">
        <f t="shared" si="499"/>
        <v>0</v>
      </c>
      <c r="AO247" s="277">
        <f t="shared" si="500"/>
        <v>0</v>
      </c>
      <c r="AP247" s="278" t="str">
        <f t="shared" si="501"/>
        <v>NO OFERTADO</v>
      </c>
      <c r="AQ247" s="278"/>
      <c r="AR247" s="278" t="s">
        <v>743</v>
      </c>
      <c r="AS247" s="86"/>
      <c r="AT247" s="86"/>
      <c r="AU247" s="276"/>
      <c r="AV247" s="86">
        <f t="shared" si="545"/>
        <v>0</v>
      </c>
      <c r="AW247" s="277">
        <f t="shared" si="502"/>
        <v>0</v>
      </c>
      <c r="AX247" s="277">
        <f t="shared" si="563"/>
        <v>0</v>
      </c>
      <c r="AY247" s="278" t="str">
        <f t="shared" si="503"/>
        <v>NO OFERTADO</v>
      </c>
      <c r="AZ247" s="278"/>
      <c r="BA247" s="278" t="s">
        <v>743</v>
      </c>
      <c r="BB247" s="86"/>
      <c r="BC247" s="86"/>
      <c r="BD247" s="279"/>
      <c r="BE247" s="86">
        <f t="shared" si="546"/>
        <v>0</v>
      </c>
      <c r="BF247" s="277">
        <f t="shared" si="504"/>
        <v>0</v>
      </c>
      <c r="BG247" s="277">
        <f t="shared" si="547"/>
        <v>0</v>
      </c>
      <c r="BH247" s="278" t="str">
        <f t="shared" si="505"/>
        <v>NO OFERTADO</v>
      </c>
      <c r="BI247" s="278">
        <v>0</v>
      </c>
      <c r="BJ247" s="278" t="s">
        <v>743</v>
      </c>
      <c r="BK247" s="86"/>
      <c r="BL247" s="86"/>
      <c r="BM247" s="276"/>
      <c r="BN247" s="280">
        <f t="shared" si="548"/>
        <v>0</v>
      </c>
      <c r="BO247" s="281">
        <f t="shared" si="506"/>
        <v>0</v>
      </c>
      <c r="BP247" s="281">
        <f t="shared" si="507"/>
        <v>0</v>
      </c>
      <c r="BQ247" s="278" t="str">
        <f t="shared" si="492"/>
        <v>NO OFERTADO</v>
      </c>
      <c r="BR247" s="278">
        <f>VLOOKUP(B247,'[1]ANEXO TECNICO'!$B$3:$P$334,15,0)</f>
        <v>0</v>
      </c>
      <c r="BS247" s="278" t="s">
        <v>743</v>
      </c>
      <c r="BT247" s="280"/>
      <c r="BU247" s="280"/>
      <c r="BV247" s="282"/>
      <c r="BW247" s="280"/>
      <c r="BX247" s="277">
        <v>0</v>
      </c>
      <c r="BY247" s="277">
        <f t="shared" si="508"/>
        <v>0</v>
      </c>
      <c r="BZ247" s="278" t="str">
        <f t="shared" si="509"/>
        <v>NO OFERTADO</v>
      </c>
      <c r="CA247" s="278"/>
      <c r="CB247" s="278" t="s">
        <v>743</v>
      </c>
      <c r="CC247" s="283"/>
      <c r="CD247" s="283"/>
      <c r="CE247" s="276"/>
      <c r="CF247" s="86">
        <f t="shared" si="549"/>
        <v>0</v>
      </c>
      <c r="CG247" s="277">
        <f t="shared" si="550"/>
        <v>0</v>
      </c>
      <c r="CH247" s="277">
        <f t="shared" si="510"/>
        <v>0</v>
      </c>
      <c r="CI247" s="278" t="str">
        <f t="shared" si="511"/>
        <v>NO OFERTADO</v>
      </c>
      <c r="CJ247" s="278"/>
      <c r="CK247" s="278" t="s">
        <v>743</v>
      </c>
      <c r="CL247" s="86"/>
      <c r="CM247" s="86"/>
      <c r="CN247" s="276"/>
      <c r="CO247" s="86">
        <f t="shared" si="551"/>
        <v>0</v>
      </c>
      <c r="CP247" s="277">
        <f t="shared" si="512"/>
        <v>0</v>
      </c>
      <c r="CQ247" s="277">
        <f t="shared" si="513"/>
        <v>0</v>
      </c>
      <c r="CR247" s="278" t="str">
        <f t="shared" si="514"/>
        <v>NO OFERTADO</v>
      </c>
      <c r="CS247" s="278"/>
      <c r="CT247" s="278" t="s">
        <v>743</v>
      </c>
      <c r="CU247" s="86"/>
      <c r="CV247" s="280"/>
      <c r="CW247" s="282"/>
      <c r="CX247" s="280">
        <f t="shared" si="552"/>
        <v>0</v>
      </c>
      <c r="CY247" s="281">
        <f t="shared" si="515"/>
        <v>0</v>
      </c>
      <c r="CZ247" s="281">
        <f t="shared" si="516"/>
        <v>0</v>
      </c>
      <c r="DA247" s="278" t="str">
        <f t="shared" si="517"/>
        <v>NO OFERTADO</v>
      </c>
      <c r="DB247" s="278"/>
      <c r="DC247" s="278" t="s">
        <v>743</v>
      </c>
      <c r="DD247" s="86"/>
      <c r="DE247" s="86"/>
      <c r="DF247" s="276"/>
      <c r="DG247" s="86">
        <f t="shared" si="553"/>
        <v>0</v>
      </c>
      <c r="DH247" s="277">
        <f t="shared" si="518"/>
        <v>0</v>
      </c>
      <c r="DI247" s="277">
        <f t="shared" si="554"/>
        <v>0</v>
      </c>
      <c r="DJ247" s="278" t="str">
        <f t="shared" si="555"/>
        <v>NO OFERTADO</v>
      </c>
      <c r="DK247" s="278"/>
      <c r="DL247" s="278" t="s">
        <v>743</v>
      </c>
      <c r="DM247" s="86"/>
      <c r="DN247" s="86"/>
      <c r="DO247" s="276"/>
      <c r="DP247" s="86">
        <v>0</v>
      </c>
      <c r="DQ247" s="277">
        <f t="shared" si="519"/>
        <v>0</v>
      </c>
      <c r="DR247" s="277">
        <f t="shared" si="520"/>
        <v>0</v>
      </c>
      <c r="DS247" s="278" t="str">
        <f t="shared" si="521"/>
        <v>NO OFERTADO</v>
      </c>
      <c r="DT247" s="278"/>
      <c r="DU247" s="278" t="s">
        <v>743</v>
      </c>
      <c r="DV247" s="86"/>
      <c r="DW247" s="86"/>
      <c r="DX247" s="279"/>
      <c r="DY247" s="86">
        <f t="shared" si="556"/>
        <v>0</v>
      </c>
      <c r="DZ247" s="277">
        <f t="shared" si="522"/>
        <v>0</v>
      </c>
      <c r="EA247" s="277">
        <f t="shared" si="557"/>
        <v>0</v>
      </c>
      <c r="EB247" s="278" t="str">
        <f t="shared" si="523"/>
        <v>NO OFERTADO</v>
      </c>
      <c r="EC247" s="278"/>
      <c r="ED247" s="278" t="s">
        <v>743</v>
      </c>
      <c r="EE247" s="86" t="s">
        <v>953</v>
      </c>
      <c r="EF247" s="86">
        <v>0</v>
      </c>
      <c r="EG247" s="279">
        <v>0</v>
      </c>
      <c r="EH247" s="86">
        <f t="shared" si="558"/>
        <v>0</v>
      </c>
      <c r="EI247" s="277">
        <f t="shared" si="524"/>
        <v>0</v>
      </c>
      <c r="EJ247" s="277">
        <f t="shared" si="561"/>
        <v>0</v>
      </c>
      <c r="EK247" s="278" t="str">
        <f t="shared" si="525"/>
        <v>NO OFERTADO</v>
      </c>
      <c r="EL247" s="278" t="s">
        <v>978</v>
      </c>
      <c r="EM247" s="278" t="s">
        <v>743</v>
      </c>
      <c r="EN247" s="86"/>
      <c r="EO247" s="86"/>
      <c r="EP247" s="276"/>
      <c r="EQ247" s="86">
        <v>0</v>
      </c>
      <c r="ER247" s="277">
        <f t="shared" si="526"/>
        <v>0</v>
      </c>
      <c r="ES247" s="277">
        <f t="shared" si="527"/>
        <v>0</v>
      </c>
      <c r="ET247" s="278" t="str">
        <f t="shared" si="528"/>
        <v>NO OFERTADO</v>
      </c>
      <c r="EU247" s="278"/>
      <c r="EV247" s="278" t="s">
        <v>743</v>
      </c>
      <c r="EW247" s="86">
        <v>0</v>
      </c>
      <c r="EX247" s="86">
        <v>0</v>
      </c>
      <c r="EY247" s="276">
        <v>0</v>
      </c>
      <c r="EZ247" s="86">
        <v>0</v>
      </c>
      <c r="FA247" s="277">
        <f t="shared" si="529"/>
        <v>0</v>
      </c>
      <c r="FB247" s="277">
        <f t="shared" si="530"/>
        <v>0</v>
      </c>
      <c r="FC247" s="278" t="str">
        <f t="shared" si="531"/>
        <v>NO OFERTADO</v>
      </c>
      <c r="FD247" s="278"/>
      <c r="FE247" s="278" t="s">
        <v>743</v>
      </c>
      <c r="FF247" s="86">
        <v>0</v>
      </c>
      <c r="FG247" s="86"/>
      <c r="FH247" s="279">
        <v>0</v>
      </c>
      <c r="FI247" s="86">
        <v>0</v>
      </c>
      <c r="FJ247" s="277">
        <f t="shared" si="532"/>
        <v>0</v>
      </c>
      <c r="FK247" s="277">
        <f t="shared" si="559"/>
        <v>0</v>
      </c>
      <c r="FL247" s="278" t="str">
        <f t="shared" si="533"/>
        <v>NO OFERTADO</v>
      </c>
      <c r="FM247" s="278"/>
      <c r="FN247" s="278" t="s">
        <v>743</v>
      </c>
      <c r="FO247" s="86"/>
      <c r="FP247" s="86"/>
      <c r="FQ247" s="279"/>
      <c r="FR247" s="86">
        <f t="shared" si="560"/>
        <v>0</v>
      </c>
      <c r="FS247" s="277">
        <f t="shared" si="534"/>
        <v>0</v>
      </c>
      <c r="FT247" s="277">
        <f t="shared" si="535"/>
        <v>0</v>
      </c>
      <c r="FU247" s="278" t="str">
        <f t="shared" si="536"/>
        <v>NO OFERTADO</v>
      </c>
      <c r="FV247" s="278">
        <v>0</v>
      </c>
      <c r="FW247" s="278" t="s">
        <v>743</v>
      </c>
      <c r="FX247" s="86"/>
      <c r="FY247" s="86"/>
      <c r="FZ247" s="279"/>
      <c r="GA247" s="86"/>
      <c r="GB247" s="277">
        <f t="shared" si="537"/>
        <v>0</v>
      </c>
      <c r="GC247" s="277">
        <f t="shared" si="538"/>
        <v>0</v>
      </c>
      <c r="GD247" s="278" t="str">
        <f t="shared" si="539"/>
        <v>NO OFERTADO</v>
      </c>
      <c r="GE247" s="278"/>
      <c r="GF247" s="278" t="s">
        <v>743</v>
      </c>
      <c r="GG247" s="25"/>
    </row>
    <row r="248" spans="1:189" s="19" customFormat="1" x14ac:dyDescent="0.2">
      <c r="A248" s="290">
        <v>239</v>
      </c>
      <c r="B248" s="78" t="s">
        <v>286</v>
      </c>
      <c r="C248" s="77" t="s">
        <v>618</v>
      </c>
      <c r="D248" s="123">
        <v>1</v>
      </c>
      <c r="E248" s="309" t="s">
        <v>32</v>
      </c>
      <c r="F248" s="315">
        <v>98585.707999999999</v>
      </c>
      <c r="G248" s="123">
        <v>1</v>
      </c>
      <c r="H248" s="86">
        <f t="shared" si="540"/>
        <v>98585.707999999999</v>
      </c>
      <c r="I248" s="86"/>
      <c r="J248" s="86"/>
      <c r="K248" s="279">
        <f t="shared" si="473"/>
        <v>0</v>
      </c>
      <c r="L248" s="86">
        <f t="shared" si="541"/>
        <v>0</v>
      </c>
      <c r="M248" s="277">
        <f t="shared" si="493"/>
        <v>0</v>
      </c>
      <c r="N248" s="277">
        <f t="shared" si="542"/>
        <v>0</v>
      </c>
      <c r="O248" s="278" t="str">
        <f t="shared" si="494"/>
        <v>NO OFERTADO</v>
      </c>
      <c r="P248" s="278"/>
      <c r="Q248" s="278" t="s">
        <v>743</v>
      </c>
      <c r="R248" s="278"/>
      <c r="S248" s="284"/>
      <c r="T248" s="279"/>
      <c r="U248" s="86"/>
      <c r="V248" s="277">
        <f t="shared" si="495"/>
        <v>0</v>
      </c>
      <c r="W248" s="277">
        <f t="shared" si="543"/>
        <v>0</v>
      </c>
      <c r="X248" s="278" t="str">
        <f t="shared" si="496"/>
        <v>NO OFERTADO</v>
      </c>
      <c r="Y248" s="278">
        <v>0</v>
      </c>
      <c r="Z248" s="314" t="s">
        <v>743</v>
      </c>
      <c r="AA248" s="311"/>
      <c r="AB248" s="86"/>
      <c r="AC248" s="276"/>
      <c r="AD248" s="86">
        <f t="shared" si="562"/>
        <v>0</v>
      </c>
      <c r="AE248" s="277">
        <f t="shared" si="564"/>
        <v>0</v>
      </c>
      <c r="AF248" s="277">
        <f t="shared" si="497"/>
        <v>0</v>
      </c>
      <c r="AG248" s="278" t="str">
        <f t="shared" si="498"/>
        <v>NO OFERTADO</v>
      </c>
      <c r="AH248" s="278"/>
      <c r="AI248" s="278" t="s">
        <v>743</v>
      </c>
      <c r="AJ248" s="86"/>
      <c r="AK248" s="86"/>
      <c r="AL248" s="279"/>
      <c r="AM248" s="86">
        <f t="shared" si="544"/>
        <v>0</v>
      </c>
      <c r="AN248" s="277">
        <f t="shared" si="499"/>
        <v>0</v>
      </c>
      <c r="AO248" s="277">
        <f t="shared" si="500"/>
        <v>0</v>
      </c>
      <c r="AP248" s="278" t="str">
        <f t="shared" si="501"/>
        <v>NO OFERTADO</v>
      </c>
      <c r="AQ248" s="278"/>
      <c r="AR248" s="278" t="s">
        <v>743</v>
      </c>
      <c r="AS248" s="86"/>
      <c r="AT248" s="86"/>
      <c r="AU248" s="276"/>
      <c r="AV248" s="86">
        <f t="shared" si="545"/>
        <v>0</v>
      </c>
      <c r="AW248" s="277">
        <f t="shared" si="502"/>
        <v>0</v>
      </c>
      <c r="AX248" s="277">
        <f t="shared" si="563"/>
        <v>0</v>
      </c>
      <c r="AY248" s="278" t="str">
        <f t="shared" si="503"/>
        <v>NO OFERTADO</v>
      </c>
      <c r="AZ248" s="278"/>
      <c r="BA248" s="278" t="s">
        <v>743</v>
      </c>
      <c r="BB248" s="86"/>
      <c r="BC248" s="86"/>
      <c r="BD248" s="279"/>
      <c r="BE248" s="86">
        <f t="shared" si="546"/>
        <v>0</v>
      </c>
      <c r="BF248" s="277">
        <f t="shared" si="504"/>
        <v>0</v>
      </c>
      <c r="BG248" s="277">
        <f t="shared" si="547"/>
        <v>0</v>
      </c>
      <c r="BH248" s="278" t="str">
        <f t="shared" si="505"/>
        <v>NO OFERTADO</v>
      </c>
      <c r="BI248" s="278">
        <v>0</v>
      </c>
      <c r="BJ248" s="278" t="s">
        <v>743</v>
      </c>
      <c r="BK248" s="86"/>
      <c r="BL248" s="86"/>
      <c r="BM248" s="276"/>
      <c r="BN248" s="280">
        <f t="shared" si="548"/>
        <v>0</v>
      </c>
      <c r="BO248" s="281">
        <f t="shared" si="506"/>
        <v>0</v>
      </c>
      <c r="BP248" s="281">
        <f t="shared" si="507"/>
        <v>0</v>
      </c>
      <c r="BQ248" s="278" t="str">
        <f t="shared" si="492"/>
        <v>NO OFERTADO</v>
      </c>
      <c r="BR248" s="278">
        <f>VLOOKUP(B248,'[1]ANEXO TECNICO'!$B$3:$P$334,15,0)</f>
        <v>0</v>
      </c>
      <c r="BS248" s="278" t="s">
        <v>743</v>
      </c>
      <c r="BT248" s="280"/>
      <c r="BU248" s="280"/>
      <c r="BV248" s="282"/>
      <c r="BW248" s="280"/>
      <c r="BX248" s="277">
        <v>0</v>
      </c>
      <c r="BY248" s="277">
        <f t="shared" si="508"/>
        <v>0</v>
      </c>
      <c r="BZ248" s="278" t="str">
        <f t="shared" si="509"/>
        <v>NO OFERTADO</v>
      </c>
      <c r="CA248" s="278"/>
      <c r="CB248" s="278" t="s">
        <v>743</v>
      </c>
      <c r="CC248" s="283"/>
      <c r="CD248" s="283"/>
      <c r="CE248" s="276"/>
      <c r="CF248" s="86">
        <f t="shared" si="549"/>
        <v>0</v>
      </c>
      <c r="CG248" s="277">
        <f t="shared" si="550"/>
        <v>0</v>
      </c>
      <c r="CH248" s="277">
        <f t="shared" si="510"/>
        <v>0</v>
      </c>
      <c r="CI248" s="278" t="str">
        <f t="shared" si="511"/>
        <v>NO OFERTADO</v>
      </c>
      <c r="CJ248" s="278"/>
      <c r="CK248" s="278" t="s">
        <v>743</v>
      </c>
      <c r="CL248" s="86"/>
      <c r="CM248" s="86"/>
      <c r="CN248" s="276"/>
      <c r="CO248" s="86">
        <f t="shared" si="551"/>
        <v>0</v>
      </c>
      <c r="CP248" s="277">
        <f t="shared" si="512"/>
        <v>0</v>
      </c>
      <c r="CQ248" s="277">
        <f t="shared" si="513"/>
        <v>0</v>
      </c>
      <c r="CR248" s="278" t="str">
        <f t="shared" si="514"/>
        <v>NO OFERTADO</v>
      </c>
      <c r="CS248" s="278"/>
      <c r="CT248" s="278" t="s">
        <v>743</v>
      </c>
      <c r="CU248" s="86"/>
      <c r="CV248" s="280"/>
      <c r="CW248" s="282"/>
      <c r="CX248" s="280">
        <f t="shared" si="552"/>
        <v>0</v>
      </c>
      <c r="CY248" s="281">
        <f t="shared" si="515"/>
        <v>0</v>
      </c>
      <c r="CZ248" s="281">
        <f t="shared" si="516"/>
        <v>0</v>
      </c>
      <c r="DA248" s="278" t="str">
        <f t="shared" si="517"/>
        <v>NO OFERTADO</v>
      </c>
      <c r="DB248" s="278"/>
      <c r="DC248" s="278" t="s">
        <v>743</v>
      </c>
      <c r="DD248" s="86"/>
      <c r="DE248" s="86"/>
      <c r="DF248" s="276"/>
      <c r="DG248" s="86">
        <f t="shared" si="553"/>
        <v>0</v>
      </c>
      <c r="DH248" s="277">
        <f t="shared" si="518"/>
        <v>0</v>
      </c>
      <c r="DI248" s="277">
        <f t="shared" si="554"/>
        <v>0</v>
      </c>
      <c r="DJ248" s="278" t="str">
        <f t="shared" si="555"/>
        <v>NO OFERTADO</v>
      </c>
      <c r="DK248" s="278"/>
      <c r="DL248" s="278" t="s">
        <v>743</v>
      </c>
      <c r="DM248" s="86"/>
      <c r="DN248" s="86"/>
      <c r="DO248" s="276"/>
      <c r="DP248" s="86">
        <v>0</v>
      </c>
      <c r="DQ248" s="277">
        <f t="shared" si="519"/>
        <v>0</v>
      </c>
      <c r="DR248" s="277">
        <f t="shared" si="520"/>
        <v>0</v>
      </c>
      <c r="DS248" s="278" t="str">
        <f t="shared" si="521"/>
        <v>NO OFERTADO</v>
      </c>
      <c r="DT248" s="278"/>
      <c r="DU248" s="278" t="s">
        <v>743</v>
      </c>
      <c r="DV248" s="86"/>
      <c r="DW248" s="86"/>
      <c r="DX248" s="279"/>
      <c r="DY248" s="86">
        <f t="shared" si="556"/>
        <v>0</v>
      </c>
      <c r="DZ248" s="277">
        <f t="shared" si="522"/>
        <v>0</v>
      </c>
      <c r="EA248" s="277">
        <f t="shared" si="557"/>
        <v>0</v>
      </c>
      <c r="EB248" s="278" t="str">
        <f t="shared" si="523"/>
        <v>NO OFERTADO</v>
      </c>
      <c r="EC248" s="278"/>
      <c r="ED248" s="278" t="s">
        <v>743</v>
      </c>
      <c r="EE248" s="86" t="s">
        <v>953</v>
      </c>
      <c r="EF248" s="86">
        <v>0</v>
      </c>
      <c r="EG248" s="279">
        <v>0</v>
      </c>
      <c r="EH248" s="86">
        <f t="shared" si="558"/>
        <v>0</v>
      </c>
      <c r="EI248" s="277">
        <f t="shared" si="524"/>
        <v>0</v>
      </c>
      <c r="EJ248" s="277">
        <f t="shared" si="561"/>
        <v>0</v>
      </c>
      <c r="EK248" s="278" t="str">
        <f t="shared" si="525"/>
        <v>NO OFERTADO</v>
      </c>
      <c r="EL248" s="278" t="s">
        <v>978</v>
      </c>
      <c r="EM248" s="278" t="s">
        <v>743</v>
      </c>
      <c r="EN248" s="86"/>
      <c r="EO248" s="86"/>
      <c r="EP248" s="276"/>
      <c r="EQ248" s="86">
        <v>0</v>
      </c>
      <c r="ER248" s="277">
        <f t="shared" si="526"/>
        <v>0</v>
      </c>
      <c r="ES248" s="277">
        <f t="shared" si="527"/>
        <v>0</v>
      </c>
      <c r="ET248" s="278" t="str">
        <f t="shared" si="528"/>
        <v>NO OFERTADO</v>
      </c>
      <c r="EU248" s="278"/>
      <c r="EV248" s="278" t="s">
        <v>743</v>
      </c>
      <c r="EW248" s="86">
        <v>0</v>
      </c>
      <c r="EX248" s="86">
        <v>0</v>
      </c>
      <c r="EY248" s="276">
        <v>0</v>
      </c>
      <c r="EZ248" s="86">
        <v>0</v>
      </c>
      <c r="FA248" s="277">
        <f t="shared" si="529"/>
        <v>0</v>
      </c>
      <c r="FB248" s="277">
        <f t="shared" si="530"/>
        <v>0</v>
      </c>
      <c r="FC248" s="278" t="str">
        <f t="shared" si="531"/>
        <v>NO OFERTADO</v>
      </c>
      <c r="FD248" s="278"/>
      <c r="FE248" s="278" t="s">
        <v>743</v>
      </c>
      <c r="FF248" s="86">
        <v>0</v>
      </c>
      <c r="FG248" s="86"/>
      <c r="FH248" s="279">
        <v>0</v>
      </c>
      <c r="FI248" s="86">
        <v>0</v>
      </c>
      <c r="FJ248" s="277">
        <f t="shared" si="532"/>
        <v>0</v>
      </c>
      <c r="FK248" s="277">
        <f t="shared" si="559"/>
        <v>0</v>
      </c>
      <c r="FL248" s="278" t="str">
        <f t="shared" si="533"/>
        <v>NO OFERTADO</v>
      </c>
      <c r="FM248" s="278"/>
      <c r="FN248" s="278" t="s">
        <v>743</v>
      </c>
      <c r="FO248" s="86"/>
      <c r="FP248" s="86"/>
      <c r="FQ248" s="279"/>
      <c r="FR248" s="86">
        <f t="shared" si="560"/>
        <v>0</v>
      </c>
      <c r="FS248" s="277">
        <f t="shared" si="534"/>
        <v>0</v>
      </c>
      <c r="FT248" s="277">
        <f t="shared" si="535"/>
        <v>0</v>
      </c>
      <c r="FU248" s="278" t="str">
        <f t="shared" si="536"/>
        <v>NO OFERTADO</v>
      </c>
      <c r="FV248" s="278">
        <v>0</v>
      </c>
      <c r="FW248" s="278" t="s">
        <v>743</v>
      </c>
      <c r="FX248" s="86"/>
      <c r="FY248" s="86"/>
      <c r="FZ248" s="279"/>
      <c r="GA248" s="86"/>
      <c r="GB248" s="277">
        <f t="shared" si="537"/>
        <v>0</v>
      </c>
      <c r="GC248" s="277">
        <f t="shared" si="538"/>
        <v>0</v>
      </c>
      <c r="GD248" s="278" t="str">
        <f t="shared" si="539"/>
        <v>NO OFERTADO</v>
      </c>
      <c r="GE248" s="278"/>
      <c r="GF248" s="278" t="s">
        <v>743</v>
      </c>
      <c r="GG248" s="25"/>
    </row>
    <row r="249" spans="1:189" s="19" customFormat="1" x14ac:dyDescent="0.2">
      <c r="A249" s="290">
        <v>240</v>
      </c>
      <c r="B249" s="78" t="s">
        <v>287</v>
      </c>
      <c r="C249" s="77" t="s">
        <v>619</v>
      </c>
      <c r="D249" s="123">
        <v>1</v>
      </c>
      <c r="E249" s="309" t="s">
        <v>32</v>
      </c>
      <c r="F249" s="315">
        <v>157796.28</v>
      </c>
      <c r="G249" s="123">
        <v>1</v>
      </c>
      <c r="H249" s="86">
        <f t="shared" si="540"/>
        <v>157796.28</v>
      </c>
      <c r="I249" s="86"/>
      <c r="J249" s="86"/>
      <c r="K249" s="279">
        <f t="shared" si="473"/>
        <v>0</v>
      </c>
      <c r="L249" s="86">
        <f t="shared" si="541"/>
        <v>0</v>
      </c>
      <c r="M249" s="277">
        <f t="shared" si="493"/>
        <v>0</v>
      </c>
      <c r="N249" s="277">
        <f t="shared" si="542"/>
        <v>0</v>
      </c>
      <c r="O249" s="278" t="str">
        <f t="shared" si="494"/>
        <v>NO OFERTADO</v>
      </c>
      <c r="P249" s="278"/>
      <c r="Q249" s="278" t="s">
        <v>743</v>
      </c>
      <c r="R249" s="278"/>
      <c r="S249" s="284"/>
      <c r="T249" s="279"/>
      <c r="U249" s="86"/>
      <c r="V249" s="277">
        <f t="shared" si="495"/>
        <v>0</v>
      </c>
      <c r="W249" s="277">
        <f t="shared" si="543"/>
        <v>0</v>
      </c>
      <c r="X249" s="278" t="str">
        <f t="shared" si="496"/>
        <v>NO OFERTADO</v>
      </c>
      <c r="Y249" s="278">
        <v>0</v>
      </c>
      <c r="Z249" s="314" t="s">
        <v>743</v>
      </c>
      <c r="AA249" s="311"/>
      <c r="AB249" s="86"/>
      <c r="AC249" s="276"/>
      <c r="AD249" s="86">
        <f t="shared" si="562"/>
        <v>0</v>
      </c>
      <c r="AE249" s="277">
        <f t="shared" si="564"/>
        <v>0</v>
      </c>
      <c r="AF249" s="277">
        <f t="shared" si="497"/>
        <v>0</v>
      </c>
      <c r="AG249" s="278" t="str">
        <f t="shared" si="498"/>
        <v>NO OFERTADO</v>
      </c>
      <c r="AH249" s="278"/>
      <c r="AI249" s="278" t="s">
        <v>743</v>
      </c>
      <c r="AJ249" s="86"/>
      <c r="AK249" s="86"/>
      <c r="AL249" s="279"/>
      <c r="AM249" s="86">
        <f t="shared" si="544"/>
        <v>0</v>
      </c>
      <c r="AN249" s="277">
        <f t="shared" si="499"/>
        <v>0</v>
      </c>
      <c r="AO249" s="277">
        <f t="shared" si="500"/>
        <v>0</v>
      </c>
      <c r="AP249" s="278" t="str">
        <f t="shared" si="501"/>
        <v>NO OFERTADO</v>
      </c>
      <c r="AQ249" s="278"/>
      <c r="AR249" s="278" t="s">
        <v>743</v>
      </c>
      <c r="AS249" s="86"/>
      <c r="AT249" s="86"/>
      <c r="AU249" s="276"/>
      <c r="AV249" s="86">
        <f t="shared" si="545"/>
        <v>0</v>
      </c>
      <c r="AW249" s="277">
        <f t="shared" si="502"/>
        <v>0</v>
      </c>
      <c r="AX249" s="277">
        <f t="shared" si="563"/>
        <v>0</v>
      </c>
      <c r="AY249" s="278" t="str">
        <f t="shared" si="503"/>
        <v>NO OFERTADO</v>
      </c>
      <c r="AZ249" s="278"/>
      <c r="BA249" s="278" t="s">
        <v>743</v>
      </c>
      <c r="BB249" s="86"/>
      <c r="BC249" s="86"/>
      <c r="BD249" s="279"/>
      <c r="BE249" s="86">
        <f t="shared" si="546"/>
        <v>0</v>
      </c>
      <c r="BF249" s="277">
        <f t="shared" si="504"/>
        <v>0</v>
      </c>
      <c r="BG249" s="277">
        <f t="shared" si="547"/>
        <v>0</v>
      </c>
      <c r="BH249" s="278" t="str">
        <f t="shared" si="505"/>
        <v>NO OFERTADO</v>
      </c>
      <c r="BI249" s="278">
        <v>0</v>
      </c>
      <c r="BJ249" s="278" t="s">
        <v>743</v>
      </c>
      <c r="BK249" s="86"/>
      <c r="BL249" s="86"/>
      <c r="BM249" s="276"/>
      <c r="BN249" s="280">
        <f t="shared" si="548"/>
        <v>0</v>
      </c>
      <c r="BO249" s="281">
        <f t="shared" si="506"/>
        <v>0</v>
      </c>
      <c r="BP249" s="281">
        <f t="shared" si="507"/>
        <v>0</v>
      </c>
      <c r="BQ249" s="278" t="str">
        <f t="shared" si="492"/>
        <v>NO OFERTADO</v>
      </c>
      <c r="BR249" s="278">
        <f>VLOOKUP(B249,'[1]ANEXO TECNICO'!$B$3:$P$334,15,0)</f>
        <v>0</v>
      </c>
      <c r="BS249" s="278" t="s">
        <v>743</v>
      </c>
      <c r="BT249" s="280"/>
      <c r="BU249" s="280"/>
      <c r="BV249" s="282"/>
      <c r="BW249" s="280"/>
      <c r="BX249" s="277">
        <v>0</v>
      </c>
      <c r="BY249" s="277">
        <f t="shared" si="508"/>
        <v>0</v>
      </c>
      <c r="BZ249" s="278" t="str">
        <f t="shared" si="509"/>
        <v>NO OFERTADO</v>
      </c>
      <c r="CA249" s="278"/>
      <c r="CB249" s="278" t="s">
        <v>743</v>
      </c>
      <c r="CC249" s="283"/>
      <c r="CD249" s="283"/>
      <c r="CE249" s="276"/>
      <c r="CF249" s="86">
        <f t="shared" si="549"/>
        <v>0</v>
      </c>
      <c r="CG249" s="277">
        <f t="shared" si="550"/>
        <v>0</v>
      </c>
      <c r="CH249" s="277">
        <f t="shared" si="510"/>
        <v>0</v>
      </c>
      <c r="CI249" s="278" t="str">
        <f t="shared" si="511"/>
        <v>NO OFERTADO</v>
      </c>
      <c r="CJ249" s="278"/>
      <c r="CK249" s="278" t="s">
        <v>743</v>
      </c>
      <c r="CL249" s="86"/>
      <c r="CM249" s="86"/>
      <c r="CN249" s="276"/>
      <c r="CO249" s="86">
        <f t="shared" si="551"/>
        <v>0</v>
      </c>
      <c r="CP249" s="277">
        <f t="shared" si="512"/>
        <v>0</v>
      </c>
      <c r="CQ249" s="277">
        <f t="shared" si="513"/>
        <v>0</v>
      </c>
      <c r="CR249" s="278" t="str">
        <f t="shared" si="514"/>
        <v>NO OFERTADO</v>
      </c>
      <c r="CS249" s="278"/>
      <c r="CT249" s="278" t="s">
        <v>743</v>
      </c>
      <c r="CU249" s="86"/>
      <c r="CV249" s="280"/>
      <c r="CW249" s="282"/>
      <c r="CX249" s="280">
        <f t="shared" si="552"/>
        <v>0</v>
      </c>
      <c r="CY249" s="281">
        <f t="shared" si="515"/>
        <v>0</v>
      </c>
      <c r="CZ249" s="281">
        <f t="shared" si="516"/>
        <v>0</v>
      </c>
      <c r="DA249" s="278" t="str">
        <f t="shared" si="517"/>
        <v>NO OFERTADO</v>
      </c>
      <c r="DB249" s="278"/>
      <c r="DC249" s="278" t="s">
        <v>743</v>
      </c>
      <c r="DD249" s="86"/>
      <c r="DE249" s="86"/>
      <c r="DF249" s="276"/>
      <c r="DG249" s="86">
        <f t="shared" si="553"/>
        <v>0</v>
      </c>
      <c r="DH249" s="277">
        <f t="shared" si="518"/>
        <v>0</v>
      </c>
      <c r="DI249" s="277">
        <f t="shared" si="554"/>
        <v>0</v>
      </c>
      <c r="DJ249" s="278" t="str">
        <f t="shared" si="555"/>
        <v>NO OFERTADO</v>
      </c>
      <c r="DK249" s="278"/>
      <c r="DL249" s="278" t="s">
        <v>743</v>
      </c>
      <c r="DM249" s="86"/>
      <c r="DN249" s="86"/>
      <c r="DO249" s="276"/>
      <c r="DP249" s="86">
        <v>0</v>
      </c>
      <c r="DQ249" s="277">
        <f t="shared" si="519"/>
        <v>0</v>
      </c>
      <c r="DR249" s="277">
        <f t="shared" si="520"/>
        <v>0</v>
      </c>
      <c r="DS249" s="278" t="str">
        <f t="shared" si="521"/>
        <v>NO OFERTADO</v>
      </c>
      <c r="DT249" s="278"/>
      <c r="DU249" s="278" t="s">
        <v>743</v>
      </c>
      <c r="DV249" s="86"/>
      <c r="DW249" s="86"/>
      <c r="DX249" s="279"/>
      <c r="DY249" s="86">
        <f t="shared" si="556"/>
        <v>0</v>
      </c>
      <c r="DZ249" s="277">
        <f t="shared" si="522"/>
        <v>0</v>
      </c>
      <c r="EA249" s="277">
        <f t="shared" si="557"/>
        <v>0</v>
      </c>
      <c r="EB249" s="278" t="str">
        <f t="shared" si="523"/>
        <v>NO OFERTADO</v>
      </c>
      <c r="EC249" s="278"/>
      <c r="ED249" s="278" t="s">
        <v>743</v>
      </c>
      <c r="EE249" s="86" t="s">
        <v>953</v>
      </c>
      <c r="EF249" s="86">
        <v>0</v>
      </c>
      <c r="EG249" s="279">
        <v>0</v>
      </c>
      <c r="EH249" s="86">
        <f t="shared" si="558"/>
        <v>0</v>
      </c>
      <c r="EI249" s="277">
        <f t="shared" si="524"/>
        <v>0</v>
      </c>
      <c r="EJ249" s="277">
        <f t="shared" si="561"/>
        <v>0</v>
      </c>
      <c r="EK249" s="278" t="str">
        <f t="shared" si="525"/>
        <v>NO OFERTADO</v>
      </c>
      <c r="EL249" s="278" t="s">
        <v>978</v>
      </c>
      <c r="EM249" s="278" t="s">
        <v>743</v>
      </c>
      <c r="EN249" s="86"/>
      <c r="EO249" s="86"/>
      <c r="EP249" s="276"/>
      <c r="EQ249" s="86">
        <v>0</v>
      </c>
      <c r="ER249" s="277">
        <f t="shared" si="526"/>
        <v>0</v>
      </c>
      <c r="ES249" s="277">
        <f t="shared" si="527"/>
        <v>0</v>
      </c>
      <c r="ET249" s="278" t="str">
        <f t="shared" si="528"/>
        <v>NO OFERTADO</v>
      </c>
      <c r="EU249" s="278"/>
      <c r="EV249" s="278" t="s">
        <v>743</v>
      </c>
      <c r="EW249" s="86">
        <v>0</v>
      </c>
      <c r="EX249" s="86">
        <v>0</v>
      </c>
      <c r="EY249" s="276">
        <v>0</v>
      </c>
      <c r="EZ249" s="86">
        <v>0</v>
      </c>
      <c r="FA249" s="277">
        <f t="shared" si="529"/>
        <v>0</v>
      </c>
      <c r="FB249" s="277">
        <f t="shared" si="530"/>
        <v>0</v>
      </c>
      <c r="FC249" s="278" t="str">
        <f t="shared" si="531"/>
        <v>NO OFERTADO</v>
      </c>
      <c r="FD249" s="278"/>
      <c r="FE249" s="278" t="s">
        <v>743</v>
      </c>
      <c r="FF249" s="86">
        <v>0</v>
      </c>
      <c r="FG249" s="86"/>
      <c r="FH249" s="279">
        <v>0</v>
      </c>
      <c r="FI249" s="86">
        <v>0</v>
      </c>
      <c r="FJ249" s="277">
        <f t="shared" si="532"/>
        <v>0</v>
      </c>
      <c r="FK249" s="277">
        <f t="shared" si="559"/>
        <v>0</v>
      </c>
      <c r="FL249" s="278" t="str">
        <f t="shared" si="533"/>
        <v>NO OFERTADO</v>
      </c>
      <c r="FM249" s="278"/>
      <c r="FN249" s="278" t="s">
        <v>743</v>
      </c>
      <c r="FO249" s="86"/>
      <c r="FP249" s="86"/>
      <c r="FQ249" s="279"/>
      <c r="FR249" s="86">
        <f t="shared" si="560"/>
        <v>0</v>
      </c>
      <c r="FS249" s="277">
        <f t="shared" si="534"/>
        <v>0</v>
      </c>
      <c r="FT249" s="277">
        <f t="shared" si="535"/>
        <v>0</v>
      </c>
      <c r="FU249" s="278" t="str">
        <f t="shared" si="536"/>
        <v>NO OFERTADO</v>
      </c>
      <c r="FV249" s="278">
        <v>0</v>
      </c>
      <c r="FW249" s="278" t="s">
        <v>743</v>
      </c>
      <c r="FX249" s="86"/>
      <c r="FY249" s="86"/>
      <c r="FZ249" s="279"/>
      <c r="GA249" s="86"/>
      <c r="GB249" s="277">
        <f t="shared" si="537"/>
        <v>0</v>
      </c>
      <c r="GC249" s="277">
        <f t="shared" si="538"/>
        <v>0</v>
      </c>
      <c r="GD249" s="278" t="str">
        <f t="shared" si="539"/>
        <v>NO OFERTADO</v>
      </c>
      <c r="GE249" s="278"/>
      <c r="GF249" s="278" t="s">
        <v>743</v>
      </c>
      <c r="GG249" s="25"/>
    </row>
    <row r="250" spans="1:189" s="19" customFormat="1" ht="25.5" x14ac:dyDescent="0.2">
      <c r="A250" s="290">
        <v>241</v>
      </c>
      <c r="B250" s="78" t="s">
        <v>288</v>
      </c>
      <c r="C250" s="77" t="s">
        <v>620</v>
      </c>
      <c r="D250" s="123">
        <v>1</v>
      </c>
      <c r="E250" s="309" t="s">
        <v>32</v>
      </c>
      <c r="F250" s="315">
        <v>818217.01600000006</v>
      </c>
      <c r="G250" s="123">
        <v>1</v>
      </c>
      <c r="H250" s="86">
        <f t="shared" si="540"/>
        <v>818217.01600000006</v>
      </c>
      <c r="I250" s="86"/>
      <c r="J250" s="86"/>
      <c r="K250" s="279">
        <f t="shared" si="473"/>
        <v>0</v>
      </c>
      <c r="L250" s="86">
        <f t="shared" si="541"/>
        <v>0</v>
      </c>
      <c r="M250" s="277">
        <f t="shared" si="493"/>
        <v>0</v>
      </c>
      <c r="N250" s="277">
        <f t="shared" si="542"/>
        <v>0</v>
      </c>
      <c r="O250" s="278" t="str">
        <f t="shared" si="494"/>
        <v>NO OFERTADO</v>
      </c>
      <c r="P250" s="278"/>
      <c r="Q250" s="278" t="s">
        <v>743</v>
      </c>
      <c r="R250" s="278"/>
      <c r="S250" s="284"/>
      <c r="T250" s="279"/>
      <c r="U250" s="86"/>
      <c r="V250" s="277">
        <f t="shared" si="495"/>
        <v>0</v>
      </c>
      <c r="W250" s="277">
        <f t="shared" si="543"/>
        <v>0</v>
      </c>
      <c r="X250" s="278" t="str">
        <f t="shared" si="496"/>
        <v>NO OFERTADO</v>
      </c>
      <c r="Y250" s="278">
        <v>0</v>
      </c>
      <c r="Z250" s="314" t="s">
        <v>743</v>
      </c>
      <c r="AA250" s="311"/>
      <c r="AB250" s="86"/>
      <c r="AC250" s="276"/>
      <c r="AD250" s="86">
        <f t="shared" si="562"/>
        <v>0</v>
      </c>
      <c r="AE250" s="277">
        <f t="shared" si="564"/>
        <v>0</v>
      </c>
      <c r="AF250" s="277">
        <f t="shared" si="497"/>
        <v>0</v>
      </c>
      <c r="AG250" s="278" t="str">
        <f t="shared" si="498"/>
        <v>NO OFERTADO</v>
      </c>
      <c r="AH250" s="278"/>
      <c r="AI250" s="278" t="s">
        <v>743</v>
      </c>
      <c r="AJ250" s="86"/>
      <c r="AK250" s="86"/>
      <c r="AL250" s="279"/>
      <c r="AM250" s="86">
        <f t="shared" si="544"/>
        <v>0</v>
      </c>
      <c r="AN250" s="277">
        <f t="shared" si="499"/>
        <v>0</v>
      </c>
      <c r="AO250" s="277">
        <f t="shared" si="500"/>
        <v>0</v>
      </c>
      <c r="AP250" s="278" t="str">
        <f t="shared" si="501"/>
        <v>NO OFERTADO</v>
      </c>
      <c r="AQ250" s="278"/>
      <c r="AR250" s="278" t="s">
        <v>743</v>
      </c>
      <c r="AS250" s="86"/>
      <c r="AT250" s="86"/>
      <c r="AU250" s="276"/>
      <c r="AV250" s="86">
        <f t="shared" si="545"/>
        <v>0</v>
      </c>
      <c r="AW250" s="277">
        <f t="shared" si="502"/>
        <v>0</v>
      </c>
      <c r="AX250" s="277">
        <f t="shared" si="563"/>
        <v>0</v>
      </c>
      <c r="AY250" s="278" t="str">
        <f t="shared" si="503"/>
        <v>NO OFERTADO</v>
      </c>
      <c r="AZ250" s="278"/>
      <c r="BA250" s="278" t="s">
        <v>743</v>
      </c>
      <c r="BB250" s="86"/>
      <c r="BC250" s="86"/>
      <c r="BD250" s="279"/>
      <c r="BE250" s="86">
        <f t="shared" si="546"/>
        <v>0</v>
      </c>
      <c r="BF250" s="277">
        <f t="shared" si="504"/>
        <v>0</v>
      </c>
      <c r="BG250" s="277">
        <f t="shared" si="547"/>
        <v>0</v>
      </c>
      <c r="BH250" s="278" t="str">
        <f t="shared" si="505"/>
        <v>NO OFERTADO</v>
      </c>
      <c r="BI250" s="278">
        <v>0</v>
      </c>
      <c r="BJ250" s="278" t="s">
        <v>743</v>
      </c>
      <c r="BK250" s="86"/>
      <c r="BL250" s="86"/>
      <c r="BM250" s="276"/>
      <c r="BN250" s="280">
        <f t="shared" si="548"/>
        <v>0</v>
      </c>
      <c r="BO250" s="281">
        <f t="shared" si="506"/>
        <v>0</v>
      </c>
      <c r="BP250" s="281">
        <f t="shared" si="507"/>
        <v>0</v>
      </c>
      <c r="BQ250" s="278" t="str">
        <f t="shared" si="492"/>
        <v>NO OFERTADO</v>
      </c>
      <c r="BR250" s="278">
        <f>VLOOKUP(B250,'[1]ANEXO TECNICO'!$B$3:$P$334,15,0)</f>
        <v>0</v>
      </c>
      <c r="BS250" s="278" t="s">
        <v>743</v>
      </c>
      <c r="BT250" s="280"/>
      <c r="BU250" s="280"/>
      <c r="BV250" s="282"/>
      <c r="BW250" s="280"/>
      <c r="BX250" s="277">
        <v>0</v>
      </c>
      <c r="BY250" s="277">
        <f t="shared" si="508"/>
        <v>0</v>
      </c>
      <c r="BZ250" s="278" t="str">
        <f t="shared" si="509"/>
        <v>NO OFERTADO</v>
      </c>
      <c r="CA250" s="278"/>
      <c r="CB250" s="278" t="s">
        <v>743</v>
      </c>
      <c r="CC250" s="283"/>
      <c r="CD250" s="283"/>
      <c r="CE250" s="276"/>
      <c r="CF250" s="86">
        <f t="shared" si="549"/>
        <v>0</v>
      </c>
      <c r="CG250" s="277">
        <f t="shared" si="550"/>
        <v>0</v>
      </c>
      <c r="CH250" s="277">
        <f t="shared" si="510"/>
        <v>0</v>
      </c>
      <c r="CI250" s="278" t="str">
        <f t="shared" si="511"/>
        <v>NO OFERTADO</v>
      </c>
      <c r="CJ250" s="278"/>
      <c r="CK250" s="278" t="s">
        <v>743</v>
      </c>
      <c r="CL250" s="86"/>
      <c r="CM250" s="86"/>
      <c r="CN250" s="276"/>
      <c r="CO250" s="86">
        <f t="shared" si="551"/>
        <v>0</v>
      </c>
      <c r="CP250" s="277">
        <f t="shared" si="512"/>
        <v>0</v>
      </c>
      <c r="CQ250" s="277">
        <f t="shared" si="513"/>
        <v>0</v>
      </c>
      <c r="CR250" s="278" t="str">
        <f t="shared" si="514"/>
        <v>NO OFERTADO</v>
      </c>
      <c r="CS250" s="278"/>
      <c r="CT250" s="278" t="s">
        <v>743</v>
      </c>
      <c r="CU250" s="86"/>
      <c r="CV250" s="280"/>
      <c r="CW250" s="282"/>
      <c r="CX250" s="280">
        <f t="shared" si="552"/>
        <v>0</v>
      </c>
      <c r="CY250" s="281">
        <f t="shared" si="515"/>
        <v>0</v>
      </c>
      <c r="CZ250" s="281">
        <f t="shared" si="516"/>
        <v>0</v>
      </c>
      <c r="DA250" s="278" t="str">
        <f t="shared" si="517"/>
        <v>NO OFERTADO</v>
      </c>
      <c r="DB250" s="278"/>
      <c r="DC250" s="278" t="s">
        <v>743</v>
      </c>
      <c r="DD250" s="86"/>
      <c r="DE250" s="86"/>
      <c r="DF250" s="276"/>
      <c r="DG250" s="86">
        <f t="shared" si="553"/>
        <v>0</v>
      </c>
      <c r="DH250" s="277">
        <f t="shared" si="518"/>
        <v>0</v>
      </c>
      <c r="DI250" s="277">
        <f t="shared" si="554"/>
        <v>0</v>
      </c>
      <c r="DJ250" s="278" t="str">
        <f t="shared" si="555"/>
        <v>NO OFERTADO</v>
      </c>
      <c r="DK250" s="278"/>
      <c r="DL250" s="278" t="s">
        <v>743</v>
      </c>
      <c r="DM250" s="86"/>
      <c r="DN250" s="86"/>
      <c r="DO250" s="276"/>
      <c r="DP250" s="86">
        <v>0</v>
      </c>
      <c r="DQ250" s="277">
        <f t="shared" si="519"/>
        <v>0</v>
      </c>
      <c r="DR250" s="277">
        <f t="shared" si="520"/>
        <v>0</v>
      </c>
      <c r="DS250" s="278" t="str">
        <f t="shared" si="521"/>
        <v>NO OFERTADO</v>
      </c>
      <c r="DT250" s="278"/>
      <c r="DU250" s="278" t="s">
        <v>743</v>
      </c>
      <c r="DV250" s="86"/>
      <c r="DW250" s="86"/>
      <c r="DX250" s="279"/>
      <c r="DY250" s="86">
        <f t="shared" si="556"/>
        <v>0</v>
      </c>
      <c r="DZ250" s="277">
        <f t="shared" si="522"/>
        <v>0</v>
      </c>
      <c r="EA250" s="277">
        <f t="shared" si="557"/>
        <v>0</v>
      </c>
      <c r="EB250" s="278" t="str">
        <f t="shared" si="523"/>
        <v>NO OFERTADO</v>
      </c>
      <c r="EC250" s="278"/>
      <c r="ED250" s="278" t="s">
        <v>743</v>
      </c>
      <c r="EE250" s="86" t="s">
        <v>953</v>
      </c>
      <c r="EF250" s="86">
        <v>0</v>
      </c>
      <c r="EG250" s="279">
        <v>0</v>
      </c>
      <c r="EH250" s="86">
        <f t="shared" si="558"/>
        <v>0</v>
      </c>
      <c r="EI250" s="277">
        <f t="shared" si="524"/>
        <v>0</v>
      </c>
      <c r="EJ250" s="277">
        <f t="shared" si="561"/>
        <v>0</v>
      </c>
      <c r="EK250" s="278" t="str">
        <f t="shared" si="525"/>
        <v>NO OFERTADO</v>
      </c>
      <c r="EL250" s="278" t="s">
        <v>978</v>
      </c>
      <c r="EM250" s="278" t="s">
        <v>743</v>
      </c>
      <c r="EN250" s="86"/>
      <c r="EO250" s="86"/>
      <c r="EP250" s="276"/>
      <c r="EQ250" s="86">
        <v>0</v>
      </c>
      <c r="ER250" s="277">
        <f t="shared" si="526"/>
        <v>0</v>
      </c>
      <c r="ES250" s="277">
        <f t="shared" si="527"/>
        <v>0</v>
      </c>
      <c r="ET250" s="278" t="str">
        <f t="shared" si="528"/>
        <v>NO OFERTADO</v>
      </c>
      <c r="EU250" s="278"/>
      <c r="EV250" s="278" t="s">
        <v>743</v>
      </c>
      <c r="EW250" s="86">
        <v>0</v>
      </c>
      <c r="EX250" s="86">
        <v>0</v>
      </c>
      <c r="EY250" s="276">
        <v>0</v>
      </c>
      <c r="EZ250" s="86">
        <v>0</v>
      </c>
      <c r="FA250" s="277">
        <f t="shared" si="529"/>
        <v>0</v>
      </c>
      <c r="FB250" s="277">
        <f t="shared" si="530"/>
        <v>0</v>
      </c>
      <c r="FC250" s="278" t="str">
        <f t="shared" si="531"/>
        <v>NO OFERTADO</v>
      </c>
      <c r="FD250" s="278"/>
      <c r="FE250" s="278" t="s">
        <v>743</v>
      </c>
      <c r="FF250" s="86">
        <v>0</v>
      </c>
      <c r="FG250" s="86"/>
      <c r="FH250" s="279">
        <v>0</v>
      </c>
      <c r="FI250" s="86">
        <v>0</v>
      </c>
      <c r="FJ250" s="277">
        <f t="shared" si="532"/>
        <v>0</v>
      </c>
      <c r="FK250" s="277">
        <f t="shared" si="559"/>
        <v>0</v>
      </c>
      <c r="FL250" s="278" t="str">
        <f t="shared" si="533"/>
        <v>NO OFERTADO</v>
      </c>
      <c r="FM250" s="278"/>
      <c r="FN250" s="278" t="s">
        <v>743</v>
      </c>
      <c r="FO250" s="86"/>
      <c r="FP250" s="86"/>
      <c r="FQ250" s="279"/>
      <c r="FR250" s="86">
        <f t="shared" si="560"/>
        <v>0</v>
      </c>
      <c r="FS250" s="277">
        <f t="shared" si="534"/>
        <v>0</v>
      </c>
      <c r="FT250" s="277">
        <f t="shared" si="535"/>
        <v>0</v>
      </c>
      <c r="FU250" s="278" t="str">
        <f t="shared" si="536"/>
        <v>NO OFERTADO</v>
      </c>
      <c r="FV250" s="278">
        <v>0</v>
      </c>
      <c r="FW250" s="278" t="s">
        <v>743</v>
      </c>
      <c r="FX250" s="86"/>
      <c r="FY250" s="86"/>
      <c r="FZ250" s="279"/>
      <c r="GA250" s="86"/>
      <c r="GB250" s="277">
        <f t="shared" si="537"/>
        <v>0</v>
      </c>
      <c r="GC250" s="277">
        <f t="shared" si="538"/>
        <v>0</v>
      </c>
      <c r="GD250" s="278" t="str">
        <f t="shared" si="539"/>
        <v>NO OFERTADO</v>
      </c>
      <c r="GE250" s="278"/>
      <c r="GF250" s="278" t="s">
        <v>743</v>
      </c>
      <c r="GG250" s="25"/>
    </row>
    <row r="251" spans="1:189" s="19" customFormat="1" x14ac:dyDescent="0.2">
      <c r="A251" s="290">
        <v>242</v>
      </c>
      <c r="B251" s="78" t="s">
        <v>289</v>
      </c>
      <c r="C251" s="77" t="s">
        <v>621</v>
      </c>
      <c r="D251" s="123">
        <v>1</v>
      </c>
      <c r="E251" s="309" t="s">
        <v>32</v>
      </c>
      <c r="F251" s="315">
        <v>21670.055400000001</v>
      </c>
      <c r="G251" s="123">
        <v>4</v>
      </c>
      <c r="H251" s="86">
        <f t="shared" si="540"/>
        <v>86680.221600000004</v>
      </c>
      <c r="I251" s="86"/>
      <c r="J251" s="86"/>
      <c r="K251" s="279">
        <f t="shared" si="473"/>
        <v>0</v>
      </c>
      <c r="L251" s="86">
        <f t="shared" si="541"/>
        <v>0</v>
      </c>
      <c r="M251" s="277">
        <f t="shared" si="493"/>
        <v>0</v>
      </c>
      <c r="N251" s="277">
        <f t="shared" si="542"/>
        <v>0</v>
      </c>
      <c r="O251" s="278" t="str">
        <f t="shared" si="494"/>
        <v>NO OFERTADO</v>
      </c>
      <c r="P251" s="278"/>
      <c r="Q251" s="278" t="s">
        <v>743</v>
      </c>
      <c r="R251" s="278"/>
      <c r="S251" s="284"/>
      <c r="T251" s="279"/>
      <c r="U251" s="86"/>
      <c r="V251" s="277">
        <f t="shared" si="495"/>
        <v>0</v>
      </c>
      <c r="W251" s="277">
        <f t="shared" si="543"/>
        <v>0</v>
      </c>
      <c r="X251" s="278" t="str">
        <f t="shared" si="496"/>
        <v>NO OFERTADO</v>
      </c>
      <c r="Y251" s="278">
        <v>0</v>
      </c>
      <c r="Z251" s="314" t="s">
        <v>743</v>
      </c>
      <c r="AA251" s="311"/>
      <c r="AB251" s="86"/>
      <c r="AC251" s="276"/>
      <c r="AD251" s="86">
        <f t="shared" si="562"/>
        <v>0</v>
      </c>
      <c r="AE251" s="277">
        <f t="shared" si="564"/>
        <v>0</v>
      </c>
      <c r="AF251" s="277">
        <f t="shared" si="497"/>
        <v>0</v>
      </c>
      <c r="AG251" s="278" t="str">
        <f t="shared" si="498"/>
        <v>NO OFERTADO</v>
      </c>
      <c r="AH251" s="278"/>
      <c r="AI251" s="278" t="s">
        <v>743</v>
      </c>
      <c r="AJ251" s="86"/>
      <c r="AK251" s="86"/>
      <c r="AL251" s="279"/>
      <c r="AM251" s="86">
        <f t="shared" si="544"/>
        <v>0</v>
      </c>
      <c r="AN251" s="277">
        <f t="shared" si="499"/>
        <v>0</v>
      </c>
      <c r="AO251" s="277">
        <f t="shared" si="500"/>
        <v>0</v>
      </c>
      <c r="AP251" s="278" t="str">
        <f t="shared" si="501"/>
        <v>NO OFERTADO</v>
      </c>
      <c r="AQ251" s="278"/>
      <c r="AR251" s="278" t="s">
        <v>743</v>
      </c>
      <c r="AS251" s="86"/>
      <c r="AT251" s="86"/>
      <c r="AU251" s="276"/>
      <c r="AV251" s="86">
        <f t="shared" si="545"/>
        <v>0</v>
      </c>
      <c r="AW251" s="277">
        <f t="shared" si="502"/>
        <v>0</v>
      </c>
      <c r="AX251" s="277">
        <f t="shared" si="563"/>
        <v>0</v>
      </c>
      <c r="AY251" s="278" t="str">
        <f t="shared" si="503"/>
        <v>NO OFERTADO</v>
      </c>
      <c r="AZ251" s="278"/>
      <c r="BA251" s="278" t="s">
        <v>743</v>
      </c>
      <c r="BB251" s="86"/>
      <c r="BC251" s="86"/>
      <c r="BD251" s="279"/>
      <c r="BE251" s="86">
        <f t="shared" si="546"/>
        <v>0</v>
      </c>
      <c r="BF251" s="277">
        <f t="shared" si="504"/>
        <v>0</v>
      </c>
      <c r="BG251" s="277">
        <f t="shared" si="547"/>
        <v>0</v>
      </c>
      <c r="BH251" s="278" t="str">
        <f t="shared" si="505"/>
        <v>NO OFERTADO</v>
      </c>
      <c r="BI251" s="278">
        <v>0</v>
      </c>
      <c r="BJ251" s="278" t="s">
        <v>743</v>
      </c>
      <c r="BK251" s="86"/>
      <c r="BL251" s="86"/>
      <c r="BM251" s="276"/>
      <c r="BN251" s="280">
        <f t="shared" si="548"/>
        <v>0</v>
      </c>
      <c r="BO251" s="281">
        <f t="shared" si="506"/>
        <v>0</v>
      </c>
      <c r="BP251" s="281">
        <f t="shared" si="507"/>
        <v>0</v>
      </c>
      <c r="BQ251" s="278" t="str">
        <f t="shared" si="492"/>
        <v>NO OFERTADO</v>
      </c>
      <c r="BR251" s="278">
        <f>VLOOKUP(B251,'[1]ANEXO TECNICO'!$B$3:$P$334,15,0)</f>
        <v>0</v>
      </c>
      <c r="BS251" s="278" t="s">
        <v>743</v>
      </c>
      <c r="BT251" s="280"/>
      <c r="BU251" s="280"/>
      <c r="BV251" s="282"/>
      <c r="BW251" s="280"/>
      <c r="BX251" s="277">
        <v>0</v>
      </c>
      <c r="BY251" s="277">
        <f t="shared" si="508"/>
        <v>0</v>
      </c>
      <c r="BZ251" s="278" t="str">
        <f t="shared" si="509"/>
        <v>NO OFERTADO</v>
      </c>
      <c r="CA251" s="278"/>
      <c r="CB251" s="278" t="s">
        <v>743</v>
      </c>
      <c r="CC251" s="283"/>
      <c r="CD251" s="283"/>
      <c r="CE251" s="276"/>
      <c r="CF251" s="86">
        <f t="shared" si="549"/>
        <v>0</v>
      </c>
      <c r="CG251" s="277">
        <f t="shared" si="550"/>
        <v>0</v>
      </c>
      <c r="CH251" s="277">
        <f t="shared" si="510"/>
        <v>0</v>
      </c>
      <c r="CI251" s="278" t="str">
        <f t="shared" si="511"/>
        <v>NO OFERTADO</v>
      </c>
      <c r="CJ251" s="278"/>
      <c r="CK251" s="278" t="s">
        <v>743</v>
      </c>
      <c r="CL251" s="86"/>
      <c r="CM251" s="86"/>
      <c r="CN251" s="276"/>
      <c r="CO251" s="86">
        <f t="shared" si="551"/>
        <v>0</v>
      </c>
      <c r="CP251" s="277">
        <f t="shared" si="512"/>
        <v>0</v>
      </c>
      <c r="CQ251" s="277">
        <f t="shared" si="513"/>
        <v>0</v>
      </c>
      <c r="CR251" s="278" t="str">
        <f t="shared" si="514"/>
        <v>NO OFERTADO</v>
      </c>
      <c r="CS251" s="278"/>
      <c r="CT251" s="278" t="s">
        <v>743</v>
      </c>
      <c r="CU251" s="86"/>
      <c r="CV251" s="280"/>
      <c r="CW251" s="282"/>
      <c r="CX251" s="280">
        <f t="shared" si="552"/>
        <v>0</v>
      </c>
      <c r="CY251" s="281">
        <f t="shared" si="515"/>
        <v>0</v>
      </c>
      <c r="CZ251" s="281">
        <f t="shared" si="516"/>
        <v>0</v>
      </c>
      <c r="DA251" s="278" t="str">
        <f t="shared" si="517"/>
        <v>NO OFERTADO</v>
      </c>
      <c r="DB251" s="278"/>
      <c r="DC251" s="278" t="s">
        <v>743</v>
      </c>
      <c r="DD251" s="86"/>
      <c r="DE251" s="86"/>
      <c r="DF251" s="276"/>
      <c r="DG251" s="86">
        <f t="shared" si="553"/>
        <v>0</v>
      </c>
      <c r="DH251" s="277">
        <f t="shared" si="518"/>
        <v>0</v>
      </c>
      <c r="DI251" s="277">
        <f t="shared" si="554"/>
        <v>0</v>
      </c>
      <c r="DJ251" s="278" t="str">
        <f t="shared" si="555"/>
        <v>NO OFERTADO</v>
      </c>
      <c r="DK251" s="278"/>
      <c r="DL251" s="278" t="s">
        <v>743</v>
      </c>
      <c r="DM251" s="86"/>
      <c r="DN251" s="86"/>
      <c r="DO251" s="276"/>
      <c r="DP251" s="86">
        <v>0</v>
      </c>
      <c r="DQ251" s="277">
        <f t="shared" si="519"/>
        <v>0</v>
      </c>
      <c r="DR251" s="277">
        <f t="shared" si="520"/>
        <v>0</v>
      </c>
      <c r="DS251" s="278" t="str">
        <f t="shared" si="521"/>
        <v>NO OFERTADO</v>
      </c>
      <c r="DT251" s="278"/>
      <c r="DU251" s="278" t="s">
        <v>743</v>
      </c>
      <c r="DV251" s="86"/>
      <c r="DW251" s="86"/>
      <c r="DX251" s="279"/>
      <c r="DY251" s="86">
        <f t="shared" si="556"/>
        <v>0</v>
      </c>
      <c r="DZ251" s="277">
        <f t="shared" si="522"/>
        <v>0</v>
      </c>
      <c r="EA251" s="277">
        <f t="shared" si="557"/>
        <v>0</v>
      </c>
      <c r="EB251" s="278" t="str">
        <f t="shared" si="523"/>
        <v>NO OFERTADO</v>
      </c>
      <c r="EC251" s="278"/>
      <c r="ED251" s="278" t="s">
        <v>743</v>
      </c>
      <c r="EE251" s="86" t="s">
        <v>953</v>
      </c>
      <c r="EF251" s="86">
        <v>0</v>
      </c>
      <c r="EG251" s="279">
        <v>0</v>
      </c>
      <c r="EH251" s="86">
        <f t="shared" si="558"/>
        <v>0</v>
      </c>
      <c r="EI251" s="277">
        <f t="shared" si="524"/>
        <v>0</v>
      </c>
      <c r="EJ251" s="277">
        <f t="shared" si="561"/>
        <v>0</v>
      </c>
      <c r="EK251" s="278" t="str">
        <f t="shared" si="525"/>
        <v>NO OFERTADO</v>
      </c>
      <c r="EL251" s="278" t="s">
        <v>978</v>
      </c>
      <c r="EM251" s="278" t="s">
        <v>743</v>
      </c>
      <c r="EN251" s="86"/>
      <c r="EO251" s="86"/>
      <c r="EP251" s="276"/>
      <c r="EQ251" s="86">
        <v>0</v>
      </c>
      <c r="ER251" s="277">
        <f t="shared" si="526"/>
        <v>0</v>
      </c>
      <c r="ES251" s="277">
        <f t="shared" si="527"/>
        <v>0</v>
      </c>
      <c r="ET251" s="278" t="str">
        <f t="shared" si="528"/>
        <v>NO OFERTADO</v>
      </c>
      <c r="EU251" s="278"/>
      <c r="EV251" s="278" t="s">
        <v>743</v>
      </c>
      <c r="EW251" s="86">
        <v>0</v>
      </c>
      <c r="EX251" s="86">
        <v>0</v>
      </c>
      <c r="EY251" s="276">
        <v>0</v>
      </c>
      <c r="EZ251" s="86">
        <v>0</v>
      </c>
      <c r="FA251" s="277">
        <f t="shared" si="529"/>
        <v>0</v>
      </c>
      <c r="FB251" s="277">
        <f t="shared" si="530"/>
        <v>0</v>
      </c>
      <c r="FC251" s="278" t="str">
        <f t="shared" si="531"/>
        <v>NO OFERTADO</v>
      </c>
      <c r="FD251" s="278"/>
      <c r="FE251" s="278" t="s">
        <v>743</v>
      </c>
      <c r="FF251" s="86">
        <v>0</v>
      </c>
      <c r="FG251" s="86"/>
      <c r="FH251" s="279">
        <v>0</v>
      </c>
      <c r="FI251" s="86">
        <v>0</v>
      </c>
      <c r="FJ251" s="277">
        <f t="shared" si="532"/>
        <v>0</v>
      </c>
      <c r="FK251" s="277">
        <f t="shared" si="559"/>
        <v>0</v>
      </c>
      <c r="FL251" s="278" t="str">
        <f t="shared" si="533"/>
        <v>NO OFERTADO</v>
      </c>
      <c r="FM251" s="278"/>
      <c r="FN251" s="278" t="s">
        <v>743</v>
      </c>
      <c r="FO251" s="86"/>
      <c r="FP251" s="86"/>
      <c r="FQ251" s="279"/>
      <c r="FR251" s="86">
        <f t="shared" si="560"/>
        <v>0</v>
      </c>
      <c r="FS251" s="277">
        <f t="shared" si="534"/>
        <v>0</v>
      </c>
      <c r="FT251" s="277">
        <f t="shared" si="535"/>
        <v>0</v>
      </c>
      <c r="FU251" s="278" t="str">
        <f t="shared" si="536"/>
        <v>NO OFERTADO</v>
      </c>
      <c r="FV251" s="278">
        <v>0</v>
      </c>
      <c r="FW251" s="278" t="s">
        <v>743</v>
      </c>
      <c r="FX251" s="86"/>
      <c r="FY251" s="86"/>
      <c r="FZ251" s="279"/>
      <c r="GA251" s="86"/>
      <c r="GB251" s="277">
        <f t="shared" si="537"/>
        <v>0</v>
      </c>
      <c r="GC251" s="277">
        <f t="shared" si="538"/>
        <v>0</v>
      </c>
      <c r="GD251" s="278" t="str">
        <f t="shared" si="539"/>
        <v>NO OFERTADO</v>
      </c>
      <c r="GE251" s="278"/>
      <c r="GF251" s="278" t="s">
        <v>743</v>
      </c>
      <c r="GG251" s="25"/>
    </row>
    <row r="252" spans="1:189" s="19" customFormat="1" ht="25.5" x14ac:dyDescent="0.2">
      <c r="A252" s="290">
        <v>243</v>
      </c>
      <c r="B252" s="78" t="s">
        <v>290</v>
      </c>
      <c r="C252" s="77" t="s">
        <v>622</v>
      </c>
      <c r="D252" s="123">
        <v>1</v>
      </c>
      <c r="E252" s="309" t="s">
        <v>32</v>
      </c>
      <c r="F252" s="315">
        <v>5302</v>
      </c>
      <c r="G252" s="123">
        <v>24</v>
      </c>
      <c r="H252" s="86">
        <f t="shared" si="540"/>
        <v>127248</v>
      </c>
      <c r="I252" s="86"/>
      <c r="J252" s="86"/>
      <c r="K252" s="279">
        <f t="shared" si="473"/>
        <v>0</v>
      </c>
      <c r="L252" s="86">
        <f t="shared" si="541"/>
        <v>0</v>
      </c>
      <c r="M252" s="277">
        <f t="shared" si="493"/>
        <v>0</v>
      </c>
      <c r="N252" s="277">
        <f t="shared" si="542"/>
        <v>0</v>
      </c>
      <c r="O252" s="278" t="str">
        <f t="shared" si="494"/>
        <v>NO OFERTADO</v>
      </c>
      <c r="P252" s="278"/>
      <c r="Q252" s="278" t="s">
        <v>743</v>
      </c>
      <c r="R252" s="278"/>
      <c r="S252" s="284"/>
      <c r="T252" s="279"/>
      <c r="U252" s="86"/>
      <c r="V252" s="277">
        <f t="shared" si="495"/>
        <v>0</v>
      </c>
      <c r="W252" s="277">
        <f t="shared" si="543"/>
        <v>0</v>
      </c>
      <c r="X252" s="278" t="str">
        <f t="shared" si="496"/>
        <v>NO OFERTADO</v>
      </c>
      <c r="Y252" s="278">
        <v>0</v>
      </c>
      <c r="Z252" s="314" t="s">
        <v>743</v>
      </c>
      <c r="AA252" s="311" t="s">
        <v>935</v>
      </c>
      <c r="AB252" s="86">
        <v>6384</v>
      </c>
      <c r="AC252" s="279">
        <v>0</v>
      </c>
      <c r="AD252" s="86">
        <f t="shared" si="562"/>
        <v>6384</v>
      </c>
      <c r="AE252" s="277">
        <f t="shared" si="564"/>
        <v>6384</v>
      </c>
      <c r="AF252" s="277">
        <f t="shared" si="497"/>
        <v>153216</v>
      </c>
      <c r="AG252" s="278" t="str">
        <f t="shared" si="498"/>
        <v>NO CUMPLE</v>
      </c>
      <c r="AH252" s="278" t="s">
        <v>828</v>
      </c>
      <c r="AI252" s="278" t="s">
        <v>743</v>
      </c>
      <c r="AJ252" s="86"/>
      <c r="AK252" s="86"/>
      <c r="AL252" s="279"/>
      <c r="AM252" s="86">
        <f t="shared" si="544"/>
        <v>0</v>
      </c>
      <c r="AN252" s="277">
        <f t="shared" si="499"/>
        <v>0</v>
      </c>
      <c r="AO252" s="277">
        <f t="shared" si="500"/>
        <v>0</v>
      </c>
      <c r="AP252" s="278" t="str">
        <f t="shared" si="501"/>
        <v>NO OFERTADO</v>
      </c>
      <c r="AQ252" s="278"/>
      <c r="AR252" s="278" t="s">
        <v>743</v>
      </c>
      <c r="AS252" s="86"/>
      <c r="AT252" s="86"/>
      <c r="AU252" s="276"/>
      <c r="AV252" s="86">
        <f t="shared" si="545"/>
        <v>0</v>
      </c>
      <c r="AW252" s="277">
        <f t="shared" si="502"/>
        <v>0</v>
      </c>
      <c r="AX252" s="277">
        <f t="shared" si="563"/>
        <v>0</v>
      </c>
      <c r="AY252" s="278" t="str">
        <f t="shared" si="503"/>
        <v>NO OFERTADO</v>
      </c>
      <c r="AZ252" s="278"/>
      <c r="BA252" s="278" t="s">
        <v>743</v>
      </c>
      <c r="BB252" s="86"/>
      <c r="BC252" s="86"/>
      <c r="BD252" s="279"/>
      <c r="BE252" s="86">
        <f t="shared" si="546"/>
        <v>0</v>
      </c>
      <c r="BF252" s="277">
        <f t="shared" si="504"/>
        <v>0</v>
      </c>
      <c r="BG252" s="277">
        <f t="shared" si="547"/>
        <v>0</v>
      </c>
      <c r="BH252" s="278" t="str">
        <f t="shared" si="505"/>
        <v>NO OFERTADO</v>
      </c>
      <c r="BI252" s="278">
        <v>0</v>
      </c>
      <c r="BJ252" s="278" t="s">
        <v>743</v>
      </c>
      <c r="BK252" s="86"/>
      <c r="BL252" s="86"/>
      <c r="BM252" s="276"/>
      <c r="BN252" s="280">
        <f t="shared" si="548"/>
        <v>0</v>
      </c>
      <c r="BO252" s="281">
        <f t="shared" si="506"/>
        <v>0</v>
      </c>
      <c r="BP252" s="281">
        <f t="shared" si="507"/>
        <v>0</v>
      </c>
      <c r="BQ252" s="278" t="str">
        <f t="shared" si="492"/>
        <v>NO OFERTADO</v>
      </c>
      <c r="BR252" s="278">
        <f>VLOOKUP(B252,'[1]ANEXO TECNICO'!$B$3:$P$334,15,0)</f>
        <v>0</v>
      </c>
      <c r="BS252" s="278" t="s">
        <v>743</v>
      </c>
      <c r="BT252" s="280" t="s">
        <v>765</v>
      </c>
      <c r="BU252" s="280">
        <v>7507.4850000000006</v>
      </c>
      <c r="BV252" s="288">
        <v>0</v>
      </c>
      <c r="BW252" s="289">
        <f>+BU252+BV252</f>
        <v>7507.4850000000006</v>
      </c>
      <c r="BX252" s="277">
        <f>+BW252*D252</f>
        <v>7507.4850000000006</v>
      </c>
      <c r="BY252" s="277">
        <f t="shared" si="508"/>
        <v>180179.64</v>
      </c>
      <c r="BZ252" s="278" t="str">
        <f t="shared" si="509"/>
        <v>NO CUMPLE</v>
      </c>
      <c r="CA252" s="278" t="s">
        <v>828</v>
      </c>
      <c r="CB252" s="278" t="s">
        <v>743</v>
      </c>
      <c r="CC252" s="283"/>
      <c r="CD252" s="283"/>
      <c r="CE252" s="276"/>
      <c r="CF252" s="86">
        <f t="shared" si="549"/>
        <v>0</v>
      </c>
      <c r="CG252" s="277">
        <f t="shared" si="550"/>
        <v>0</v>
      </c>
      <c r="CH252" s="277">
        <f t="shared" si="510"/>
        <v>0</v>
      </c>
      <c r="CI252" s="278" t="str">
        <f t="shared" si="511"/>
        <v>NO OFERTADO</v>
      </c>
      <c r="CJ252" s="278"/>
      <c r="CK252" s="278" t="s">
        <v>743</v>
      </c>
      <c r="CL252" s="86"/>
      <c r="CM252" s="86"/>
      <c r="CN252" s="276"/>
      <c r="CO252" s="86">
        <f t="shared" si="551"/>
        <v>0</v>
      </c>
      <c r="CP252" s="277">
        <f t="shared" si="512"/>
        <v>0</v>
      </c>
      <c r="CQ252" s="277">
        <f t="shared" si="513"/>
        <v>0</v>
      </c>
      <c r="CR252" s="278" t="str">
        <f t="shared" si="514"/>
        <v>NO OFERTADO</v>
      </c>
      <c r="CS252" s="278"/>
      <c r="CT252" s="278" t="s">
        <v>743</v>
      </c>
      <c r="CU252" s="86" t="s">
        <v>747</v>
      </c>
      <c r="CV252" s="280">
        <v>5145</v>
      </c>
      <c r="CW252" s="288"/>
      <c r="CX252" s="280">
        <f t="shared" si="552"/>
        <v>5145</v>
      </c>
      <c r="CY252" s="281">
        <f t="shared" si="515"/>
        <v>5145</v>
      </c>
      <c r="CZ252" s="281">
        <f t="shared" si="516"/>
        <v>123480</v>
      </c>
      <c r="DA252" s="278" t="str">
        <f t="shared" si="517"/>
        <v>CUMPLE</v>
      </c>
      <c r="DB252" s="278" t="s">
        <v>828</v>
      </c>
      <c r="DC252" s="278" t="s">
        <v>822</v>
      </c>
      <c r="DD252" s="86"/>
      <c r="DE252" s="86"/>
      <c r="DF252" s="276"/>
      <c r="DG252" s="86">
        <f t="shared" si="553"/>
        <v>0</v>
      </c>
      <c r="DH252" s="277">
        <f t="shared" si="518"/>
        <v>0</v>
      </c>
      <c r="DI252" s="277">
        <f t="shared" si="554"/>
        <v>0</v>
      </c>
      <c r="DJ252" s="278" t="str">
        <f t="shared" si="555"/>
        <v>NO OFERTADO</v>
      </c>
      <c r="DK252" s="278"/>
      <c r="DL252" s="278" t="s">
        <v>743</v>
      </c>
      <c r="DM252" s="86"/>
      <c r="DN252" s="86"/>
      <c r="DO252" s="276"/>
      <c r="DP252" s="86">
        <v>0</v>
      </c>
      <c r="DQ252" s="277">
        <f t="shared" si="519"/>
        <v>0</v>
      </c>
      <c r="DR252" s="277">
        <f t="shared" si="520"/>
        <v>0</v>
      </c>
      <c r="DS252" s="278" t="str">
        <f t="shared" si="521"/>
        <v>NO OFERTADO</v>
      </c>
      <c r="DT252" s="278"/>
      <c r="DU252" s="278" t="s">
        <v>743</v>
      </c>
      <c r="DV252" s="86" t="s">
        <v>44</v>
      </c>
      <c r="DW252" s="280">
        <v>9088</v>
      </c>
      <c r="DX252" s="288">
        <v>0</v>
      </c>
      <c r="DY252" s="280">
        <f t="shared" si="556"/>
        <v>9088</v>
      </c>
      <c r="DZ252" s="281">
        <f t="shared" si="522"/>
        <v>9088</v>
      </c>
      <c r="EA252" s="281">
        <f t="shared" si="557"/>
        <v>218112</v>
      </c>
      <c r="EB252" s="278" t="str">
        <f t="shared" si="523"/>
        <v>NO CUMPLE</v>
      </c>
      <c r="EC252" s="278" t="s">
        <v>829</v>
      </c>
      <c r="ED252" s="278" t="s">
        <v>743</v>
      </c>
      <c r="EE252" s="86" t="s">
        <v>956</v>
      </c>
      <c r="EF252" s="86">
        <v>5368</v>
      </c>
      <c r="EG252" s="279">
        <v>0</v>
      </c>
      <c r="EH252" s="86">
        <f t="shared" si="558"/>
        <v>5368</v>
      </c>
      <c r="EI252" s="277">
        <f t="shared" si="524"/>
        <v>5368</v>
      </c>
      <c r="EJ252" s="277">
        <f t="shared" si="561"/>
        <v>128832</v>
      </c>
      <c r="EK252" s="278" t="str">
        <f t="shared" si="525"/>
        <v>CUMPLE</v>
      </c>
      <c r="EL252" s="278" t="s">
        <v>828</v>
      </c>
      <c r="EM252" s="278" t="s">
        <v>822</v>
      </c>
      <c r="EN252" s="86" t="s">
        <v>44</v>
      </c>
      <c r="EO252" s="86">
        <v>5115</v>
      </c>
      <c r="EP252" s="276">
        <v>0</v>
      </c>
      <c r="EQ252" s="86">
        <v>5115</v>
      </c>
      <c r="ER252" s="277">
        <f t="shared" si="526"/>
        <v>5115</v>
      </c>
      <c r="ES252" s="277">
        <f t="shared" si="527"/>
        <v>122760</v>
      </c>
      <c r="ET252" s="278" t="str">
        <f t="shared" si="528"/>
        <v>CUMPLE</v>
      </c>
      <c r="EU252" s="278" t="s">
        <v>828</v>
      </c>
      <c r="EV252" s="278" t="s">
        <v>822</v>
      </c>
      <c r="EW252" s="86" t="s">
        <v>804</v>
      </c>
      <c r="EX252" s="86">
        <v>5445</v>
      </c>
      <c r="EY252" s="276">
        <v>0</v>
      </c>
      <c r="EZ252" s="86">
        <v>5445</v>
      </c>
      <c r="FA252" s="277">
        <f t="shared" si="529"/>
        <v>5445</v>
      </c>
      <c r="FB252" s="277">
        <f t="shared" si="530"/>
        <v>130680</v>
      </c>
      <c r="FC252" s="278" t="str">
        <f t="shared" si="531"/>
        <v>CUMPLE</v>
      </c>
      <c r="FD252" s="278" t="s">
        <v>828</v>
      </c>
      <c r="FE252" s="278" t="s">
        <v>822</v>
      </c>
      <c r="FF252" s="86">
        <v>0</v>
      </c>
      <c r="FG252" s="86"/>
      <c r="FH252" s="279">
        <v>0</v>
      </c>
      <c r="FI252" s="86">
        <v>0</v>
      </c>
      <c r="FJ252" s="277">
        <f t="shared" si="532"/>
        <v>0</v>
      </c>
      <c r="FK252" s="277">
        <f t="shared" si="559"/>
        <v>0</v>
      </c>
      <c r="FL252" s="278" t="str">
        <f t="shared" si="533"/>
        <v>NO OFERTADO</v>
      </c>
      <c r="FM252" s="278"/>
      <c r="FN252" s="278" t="s">
        <v>743</v>
      </c>
      <c r="FO252" s="86"/>
      <c r="FP252" s="86"/>
      <c r="FQ252" s="279"/>
      <c r="FR252" s="86">
        <f t="shared" si="560"/>
        <v>0</v>
      </c>
      <c r="FS252" s="277">
        <f t="shared" si="534"/>
        <v>0</v>
      </c>
      <c r="FT252" s="277">
        <f t="shared" si="535"/>
        <v>0</v>
      </c>
      <c r="FU252" s="278" t="str">
        <f t="shared" si="536"/>
        <v>NO OFERTADO</v>
      </c>
      <c r="FV252" s="278">
        <v>0</v>
      </c>
      <c r="FW252" s="278" t="s">
        <v>743</v>
      </c>
      <c r="FX252" s="86" t="s">
        <v>810</v>
      </c>
      <c r="FY252" s="86">
        <v>7112</v>
      </c>
      <c r="FZ252" s="279">
        <v>0</v>
      </c>
      <c r="GA252" s="86">
        <v>7112</v>
      </c>
      <c r="GB252" s="277">
        <f t="shared" si="537"/>
        <v>7112</v>
      </c>
      <c r="GC252" s="277">
        <f t="shared" si="538"/>
        <v>170688</v>
      </c>
      <c r="GD252" s="278" t="str">
        <f t="shared" si="539"/>
        <v>NO CUMPLE</v>
      </c>
      <c r="GE252" s="278" t="s">
        <v>828</v>
      </c>
      <c r="GF252" s="278" t="s">
        <v>743</v>
      </c>
      <c r="GG252" s="25"/>
    </row>
    <row r="253" spans="1:189" s="19" customFormat="1" x14ac:dyDescent="0.2">
      <c r="A253" s="290">
        <v>244</v>
      </c>
      <c r="B253" s="78" t="s">
        <v>291</v>
      </c>
      <c r="C253" s="77" t="s">
        <v>623</v>
      </c>
      <c r="D253" s="123">
        <v>1</v>
      </c>
      <c r="E253" s="309" t="s">
        <v>32</v>
      </c>
      <c r="F253" s="315">
        <v>109756</v>
      </c>
      <c r="G253" s="123">
        <v>1</v>
      </c>
      <c r="H253" s="86">
        <f t="shared" si="540"/>
        <v>109756</v>
      </c>
      <c r="I253" s="86"/>
      <c r="J253" s="86"/>
      <c r="K253" s="279">
        <f t="shared" si="473"/>
        <v>0</v>
      </c>
      <c r="L253" s="86">
        <f t="shared" si="541"/>
        <v>0</v>
      </c>
      <c r="M253" s="277">
        <f t="shared" si="493"/>
        <v>0</v>
      </c>
      <c r="N253" s="277">
        <f t="shared" si="542"/>
        <v>0</v>
      </c>
      <c r="O253" s="278" t="str">
        <f t="shared" si="494"/>
        <v>NO OFERTADO</v>
      </c>
      <c r="P253" s="278"/>
      <c r="Q253" s="278" t="s">
        <v>743</v>
      </c>
      <c r="R253" s="278"/>
      <c r="S253" s="284"/>
      <c r="T253" s="279"/>
      <c r="U253" s="86"/>
      <c r="V253" s="277">
        <f t="shared" si="495"/>
        <v>0</v>
      </c>
      <c r="W253" s="277">
        <f t="shared" si="543"/>
        <v>0</v>
      </c>
      <c r="X253" s="278" t="str">
        <f t="shared" si="496"/>
        <v>NO OFERTADO</v>
      </c>
      <c r="Y253" s="278">
        <v>0</v>
      </c>
      <c r="Z253" s="314" t="s">
        <v>743</v>
      </c>
      <c r="AA253" s="311"/>
      <c r="AB253" s="86"/>
      <c r="AC253" s="276"/>
      <c r="AD253" s="86">
        <f t="shared" si="562"/>
        <v>0</v>
      </c>
      <c r="AE253" s="277">
        <f t="shared" si="564"/>
        <v>0</v>
      </c>
      <c r="AF253" s="277">
        <f t="shared" si="497"/>
        <v>0</v>
      </c>
      <c r="AG253" s="278" t="str">
        <f t="shared" si="498"/>
        <v>NO OFERTADO</v>
      </c>
      <c r="AH253" s="278"/>
      <c r="AI253" s="278" t="s">
        <v>743</v>
      </c>
      <c r="AJ253" s="86"/>
      <c r="AK253" s="86"/>
      <c r="AL253" s="279"/>
      <c r="AM253" s="86">
        <f t="shared" si="544"/>
        <v>0</v>
      </c>
      <c r="AN253" s="277">
        <f t="shared" si="499"/>
        <v>0</v>
      </c>
      <c r="AO253" s="277">
        <f t="shared" si="500"/>
        <v>0</v>
      </c>
      <c r="AP253" s="278" t="str">
        <f t="shared" si="501"/>
        <v>NO OFERTADO</v>
      </c>
      <c r="AQ253" s="278"/>
      <c r="AR253" s="278" t="s">
        <v>743</v>
      </c>
      <c r="AS253" s="86"/>
      <c r="AT253" s="86"/>
      <c r="AU253" s="276"/>
      <c r="AV253" s="86">
        <f t="shared" si="545"/>
        <v>0</v>
      </c>
      <c r="AW253" s="277">
        <f t="shared" si="502"/>
        <v>0</v>
      </c>
      <c r="AX253" s="277">
        <f t="shared" si="563"/>
        <v>0</v>
      </c>
      <c r="AY253" s="278" t="str">
        <f t="shared" si="503"/>
        <v>NO OFERTADO</v>
      </c>
      <c r="AZ253" s="278"/>
      <c r="BA253" s="278" t="s">
        <v>743</v>
      </c>
      <c r="BB253" s="86"/>
      <c r="BC253" s="86"/>
      <c r="BD253" s="279"/>
      <c r="BE253" s="86">
        <f t="shared" si="546"/>
        <v>0</v>
      </c>
      <c r="BF253" s="277">
        <f t="shared" si="504"/>
        <v>0</v>
      </c>
      <c r="BG253" s="277">
        <f t="shared" si="547"/>
        <v>0</v>
      </c>
      <c r="BH253" s="278" t="str">
        <f t="shared" si="505"/>
        <v>NO OFERTADO</v>
      </c>
      <c r="BI253" s="278">
        <v>0</v>
      </c>
      <c r="BJ253" s="278" t="s">
        <v>743</v>
      </c>
      <c r="BK253" s="86"/>
      <c r="BL253" s="86"/>
      <c r="BM253" s="276"/>
      <c r="BN253" s="280">
        <f t="shared" si="548"/>
        <v>0</v>
      </c>
      <c r="BO253" s="281">
        <f t="shared" si="506"/>
        <v>0</v>
      </c>
      <c r="BP253" s="281">
        <f t="shared" si="507"/>
        <v>0</v>
      </c>
      <c r="BQ253" s="278" t="str">
        <f t="shared" si="492"/>
        <v>NO OFERTADO</v>
      </c>
      <c r="BR253" s="278">
        <f>VLOOKUP(B253,'[1]ANEXO TECNICO'!$B$3:$P$334,15,0)</f>
        <v>0</v>
      </c>
      <c r="BS253" s="278" t="s">
        <v>743</v>
      </c>
      <c r="BT253" s="280"/>
      <c r="BU253" s="280"/>
      <c r="BV253" s="282"/>
      <c r="BW253" s="280"/>
      <c r="BX253" s="277">
        <v>0</v>
      </c>
      <c r="BY253" s="277">
        <f t="shared" si="508"/>
        <v>0</v>
      </c>
      <c r="BZ253" s="278" t="str">
        <f t="shared" si="509"/>
        <v>NO OFERTADO</v>
      </c>
      <c r="CA253" s="278"/>
      <c r="CB253" s="278" t="s">
        <v>743</v>
      </c>
      <c r="CC253" s="283"/>
      <c r="CD253" s="283"/>
      <c r="CE253" s="276"/>
      <c r="CF253" s="86">
        <f t="shared" si="549"/>
        <v>0</v>
      </c>
      <c r="CG253" s="277">
        <f t="shared" si="550"/>
        <v>0</v>
      </c>
      <c r="CH253" s="277">
        <f t="shared" si="510"/>
        <v>0</v>
      </c>
      <c r="CI253" s="278" t="str">
        <f t="shared" si="511"/>
        <v>NO OFERTADO</v>
      </c>
      <c r="CJ253" s="278"/>
      <c r="CK253" s="278" t="s">
        <v>743</v>
      </c>
      <c r="CL253" s="86"/>
      <c r="CM253" s="86"/>
      <c r="CN253" s="276"/>
      <c r="CO253" s="86">
        <f t="shared" si="551"/>
        <v>0</v>
      </c>
      <c r="CP253" s="277">
        <f t="shared" si="512"/>
        <v>0</v>
      </c>
      <c r="CQ253" s="277">
        <f t="shared" si="513"/>
        <v>0</v>
      </c>
      <c r="CR253" s="278" t="str">
        <f t="shared" si="514"/>
        <v>NO OFERTADO</v>
      </c>
      <c r="CS253" s="278"/>
      <c r="CT253" s="278" t="s">
        <v>743</v>
      </c>
      <c r="CU253" s="86"/>
      <c r="CV253" s="280"/>
      <c r="CW253" s="282"/>
      <c r="CX253" s="280">
        <f t="shared" si="552"/>
        <v>0</v>
      </c>
      <c r="CY253" s="281">
        <f t="shared" si="515"/>
        <v>0</v>
      </c>
      <c r="CZ253" s="281">
        <f t="shared" si="516"/>
        <v>0</v>
      </c>
      <c r="DA253" s="278" t="str">
        <f t="shared" si="517"/>
        <v>NO OFERTADO</v>
      </c>
      <c r="DB253" s="278"/>
      <c r="DC253" s="278" t="s">
        <v>743</v>
      </c>
      <c r="DD253" s="86"/>
      <c r="DE253" s="86"/>
      <c r="DF253" s="276"/>
      <c r="DG253" s="86">
        <f t="shared" si="553"/>
        <v>0</v>
      </c>
      <c r="DH253" s="277">
        <f t="shared" si="518"/>
        <v>0</v>
      </c>
      <c r="DI253" s="277">
        <f t="shared" si="554"/>
        <v>0</v>
      </c>
      <c r="DJ253" s="278" t="str">
        <f t="shared" si="555"/>
        <v>NO OFERTADO</v>
      </c>
      <c r="DK253" s="278"/>
      <c r="DL253" s="278" t="s">
        <v>743</v>
      </c>
      <c r="DM253" s="86"/>
      <c r="DN253" s="86"/>
      <c r="DO253" s="276"/>
      <c r="DP253" s="86">
        <v>0</v>
      </c>
      <c r="DQ253" s="277">
        <f t="shared" si="519"/>
        <v>0</v>
      </c>
      <c r="DR253" s="277">
        <f t="shared" si="520"/>
        <v>0</v>
      </c>
      <c r="DS253" s="278" t="str">
        <f t="shared" si="521"/>
        <v>NO OFERTADO</v>
      </c>
      <c r="DT253" s="278"/>
      <c r="DU253" s="278" t="s">
        <v>743</v>
      </c>
      <c r="DV253" s="86"/>
      <c r="DW253" s="86"/>
      <c r="DX253" s="279"/>
      <c r="DY253" s="86">
        <f t="shared" si="556"/>
        <v>0</v>
      </c>
      <c r="DZ253" s="277">
        <f t="shared" si="522"/>
        <v>0</v>
      </c>
      <c r="EA253" s="277">
        <f t="shared" si="557"/>
        <v>0</v>
      </c>
      <c r="EB253" s="278" t="str">
        <f t="shared" si="523"/>
        <v>NO OFERTADO</v>
      </c>
      <c r="EC253" s="278"/>
      <c r="ED253" s="278" t="s">
        <v>743</v>
      </c>
      <c r="EE253" s="86" t="s">
        <v>953</v>
      </c>
      <c r="EF253" s="86">
        <v>0</v>
      </c>
      <c r="EG253" s="279">
        <v>0</v>
      </c>
      <c r="EH253" s="86">
        <f t="shared" si="558"/>
        <v>0</v>
      </c>
      <c r="EI253" s="277">
        <f t="shared" si="524"/>
        <v>0</v>
      </c>
      <c r="EJ253" s="277">
        <f t="shared" si="561"/>
        <v>0</v>
      </c>
      <c r="EK253" s="278" t="str">
        <f t="shared" si="525"/>
        <v>NO OFERTADO</v>
      </c>
      <c r="EL253" s="278" t="s">
        <v>978</v>
      </c>
      <c r="EM253" s="278" t="s">
        <v>743</v>
      </c>
      <c r="EN253" s="86" t="s">
        <v>795</v>
      </c>
      <c r="EO253" s="86">
        <v>107143</v>
      </c>
      <c r="EP253" s="276">
        <v>0</v>
      </c>
      <c r="EQ253" s="86">
        <v>107143</v>
      </c>
      <c r="ER253" s="277">
        <f t="shared" si="526"/>
        <v>107143</v>
      </c>
      <c r="ES253" s="277">
        <f t="shared" si="527"/>
        <v>107143</v>
      </c>
      <c r="ET253" s="278" t="str">
        <f t="shared" si="528"/>
        <v>CUMPLE</v>
      </c>
      <c r="EU253" s="278" t="s">
        <v>828</v>
      </c>
      <c r="EV253" s="278" t="s">
        <v>822</v>
      </c>
      <c r="EW253" s="86">
        <v>0</v>
      </c>
      <c r="EX253" s="86">
        <v>0</v>
      </c>
      <c r="EY253" s="276">
        <v>0</v>
      </c>
      <c r="EZ253" s="86">
        <v>0</v>
      </c>
      <c r="FA253" s="277">
        <f t="shared" si="529"/>
        <v>0</v>
      </c>
      <c r="FB253" s="277">
        <f t="shared" si="530"/>
        <v>0</v>
      </c>
      <c r="FC253" s="278" t="str">
        <f t="shared" si="531"/>
        <v>NO OFERTADO</v>
      </c>
      <c r="FD253" s="278"/>
      <c r="FE253" s="278" t="s">
        <v>743</v>
      </c>
      <c r="FF253" s="86">
        <v>0</v>
      </c>
      <c r="FG253" s="86"/>
      <c r="FH253" s="279">
        <v>0</v>
      </c>
      <c r="FI253" s="86">
        <v>0</v>
      </c>
      <c r="FJ253" s="277">
        <f t="shared" si="532"/>
        <v>0</v>
      </c>
      <c r="FK253" s="277">
        <f t="shared" si="559"/>
        <v>0</v>
      </c>
      <c r="FL253" s="278" t="str">
        <f t="shared" si="533"/>
        <v>NO OFERTADO</v>
      </c>
      <c r="FM253" s="278"/>
      <c r="FN253" s="278" t="s">
        <v>743</v>
      </c>
      <c r="FO253" s="86"/>
      <c r="FP253" s="86"/>
      <c r="FQ253" s="279"/>
      <c r="FR253" s="86">
        <f t="shared" si="560"/>
        <v>0</v>
      </c>
      <c r="FS253" s="277">
        <f t="shared" si="534"/>
        <v>0</v>
      </c>
      <c r="FT253" s="277">
        <f t="shared" si="535"/>
        <v>0</v>
      </c>
      <c r="FU253" s="278" t="str">
        <f t="shared" si="536"/>
        <v>NO OFERTADO</v>
      </c>
      <c r="FV253" s="278">
        <v>0</v>
      </c>
      <c r="FW253" s="278" t="s">
        <v>743</v>
      </c>
      <c r="FX253" s="86"/>
      <c r="FY253" s="86"/>
      <c r="FZ253" s="279"/>
      <c r="GA253" s="86"/>
      <c r="GB253" s="277">
        <f t="shared" si="537"/>
        <v>0</v>
      </c>
      <c r="GC253" s="277">
        <f t="shared" si="538"/>
        <v>0</v>
      </c>
      <c r="GD253" s="278" t="str">
        <f t="shared" si="539"/>
        <v>NO OFERTADO</v>
      </c>
      <c r="GE253" s="278"/>
      <c r="GF253" s="278" t="s">
        <v>743</v>
      </c>
      <c r="GG253" s="25"/>
    </row>
    <row r="254" spans="1:189" s="19" customFormat="1" x14ac:dyDescent="0.2">
      <c r="A254" s="290">
        <v>245</v>
      </c>
      <c r="B254" s="78" t="s">
        <v>292</v>
      </c>
      <c r="C254" s="77" t="s">
        <v>624</v>
      </c>
      <c r="D254" s="123">
        <v>1</v>
      </c>
      <c r="E254" s="309" t="s">
        <v>32</v>
      </c>
      <c r="F254" s="315">
        <v>190.11600000000001</v>
      </c>
      <c r="G254" s="123">
        <v>333</v>
      </c>
      <c r="H254" s="86">
        <f t="shared" si="540"/>
        <v>63308.628000000004</v>
      </c>
      <c r="I254" s="86"/>
      <c r="J254" s="86"/>
      <c r="K254" s="279">
        <f t="shared" si="473"/>
        <v>0</v>
      </c>
      <c r="L254" s="86">
        <f t="shared" si="541"/>
        <v>0</v>
      </c>
      <c r="M254" s="277">
        <f t="shared" si="493"/>
        <v>0</v>
      </c>
      <c r="N254" s="277">
        <f t="shared" si="542"/>
        <v>0</v>
      </c>
      <c r="O254" s="278" t="str">
        <f t="shared" si="494"/>
        <v>NO OFERTADO</v>
      </c>
      <c r="P254" s="278"/>
      <c r="Q254" s="278" t="s">
        <v>743</v>
      </c>
      <c r="R254" s="278"/>
      <c r="S254" s="284"/>
      <c r="T254" s="279"/>
      <c r="U254" s="86"/>
      <c r="V254" s="277">
        <f t="shared" si="495"/>
        <v>0</v>
      </c>
      <c r="W254" s="277">
        <f t="shared" si="543"/>
        <v>0</v>
      </c>
      <c r="X254" s="278" t="str">
        <f t="shared" si="496"/>
        <v>NO OFERTADO</v>
      </c>
      <c r="Y254" s="278">
        <v>0</v>
      </c>
      <c r="Z254" s="314" t="s">
        <v>743</v>
      </c>
      <c r="AA254" s="311"/>
      <c r="AB254" s="86"/>
      <c r="AC254" s="276"/>
      <c r="AD254" s="86">
        <f t="shared" si="562"/>
        <v>0</v>
      </c>
      <c r="AE254" s="277">
        <f t="shared" si="564"/>
        <v>0</v>
      </c>
      <c r="AF254" s="277">
        <f t="shared" si="497"/>
        <v>0</v>
      </c>
      <c r="AG254" s="278" t="str">
        <f t="shared" si="498"/>
        <v>NO OFERTADO</v>
      </c>
      <c r="AH254" s="278"/>
      <c r="AI254" s="278" t="s">
        <v>743</v>
      </c>
      <c r="AJ254" s="86"/>
      <c r="AK254" s="86"/>
      <c r="AL254" s="279"/>
      <c r="AM254" s="86">
        <f t="shared" si="544"/>
        <v>0</v>
      </c>
      <c r="AN254" s="277">
        <f t="shared" si="499"/>
        <v>0</v>
      </c>
      <c r="AO254" s="277">
        <f t="shared" si="500"/>
        <v>0</v>
      </c>
      <c r="AP254" s="278" t="str">
        <f t="shared" si="501"/>
        <v>NO OFERTADO</v>
      </c>
      <c r="AQ254" s="278"/>
      <c r="AR254" s="278" t="s">
        <v>743</v>
      </c>
      <c r="AS254" s="86"/>
      <c r="AT254" s="86"/>
      <c r="AU254" s="276"/>
      <c r="AV254" s="86">
        <f t="shared" si="545"/>
        <v>0</v>
      </c>
      <c r="AW254" s="277">
        <f t="shared" si="502"/>
        <v>0</v>
      </c>
      <c r="AX254" s="277">
        <f t="shared" si="563"/>
        <v>0</v>
      </c>
      <c r="AY254" s="278" t="str">
        <f t="shared" si="503"/>
        <v>NO OFERTADO</v>
      </c>
      <c r="AZ254" s="278"/>
      <c r="BA254" s="278" t="s">
        <v>743</v>
      </c>
      <c r="BB254" s="86"/>
      <c r="BC254" s="86"/>
      <c r="BD254" s="279"/>
      <c r="BE254" s="86">
        <f t="shared" si="546"/>
        <v>0</v>
      </c>
      <c r="BF254" s="277">
        <f t="shared" si="504"/>
        <v>0</v>
      </c>
      <c r="BG254" s="277">
        <f t="shared" si="547"/>
        <v>0</v>
      </c>
      <c r="BH254" s="278" t="str">
        <f t="shared" si="505"/>
        <v>NO OFERTADO</v>
      </c>
      <c r="BI254" s="278">
        <v>0</v>
      </c>
      <c r="BJ254" s="278" t="s">
        <v>743</v>
      </c>
      <c r="BK254" s="86"/>
      <c r="BL254" s="86"/>
      <c r="BM254" s="276"/>
      <c r="BN254" s="280">
        <f t="shared" si="548"/>
        <v>0</v>
      </c>
      <c r="BO254" s="281">
        <f t="shared" si="506"/>
        <v>0</v>
      </c>
      <c r="BP254" s="281">
        <f t="shared" si="507"/>
        <v>0</v>
      </c>
      <c r="BQ254" s="278" t="str">
        <f t="shared" si="492"/>
        <v>NO OFERTADO</v>
      </c>
      <c r="BR254" s="278">
        <f>VLOOKUP(B254,'[1]ANEXO TECNICO'!$B$3:$P$334,15,0)</f>
        <v>0</v>
      </c>
      <c r="BS254" s="278" t="s">
        <v>743</v>
      </c>
      <c r="BT254" s="280"/>
      <c r="BU254" s="280"/>
      <c r="BV254" s="282"/>
      <c r="BW254" s="280"/>
      <c r="BX254" s="277">
        <v>0</v>
      </c>
      <c r="BY254" s="277">
        <f t="shared" si="508"/>
        <v>0</v>
      </c>
      <c r="BZ254" s="278" t="str">
        <f t="shared" si="509"/>
        <v>NO OFERTADO</v>
      </c>
      <c r="CA254" s="278"/>
      <c r="CB254" s="278" t="s">
        <v>743</v>
      </c>
      <c r="CC254" s="283"/>
      <c r="CD254" s="283"/>
      <c r="CE254" s="276"/>
      <c r="CF254" s="86">
        <f t="shared" si="549"/>
        <v>0</v>
      </c>
      <c r="CG254" s="277">
        <f t="shared" si="550"/>
        <v>0</v>
      </c>
      <c r="CH254" s="277">
        <f t="shared" si="510"/>
        <v>0</v>
      </c>
      <c r="CI254" s="278" t="str">
        <f t="shared" si="511"/>
        <v>NO OFERTADO</v>
      </c>
      <c r="CJ254" s="278"/>
      <c r="CK254" s="278" t="s">
        <v>743</v>
      </c>
      <c r="CL254" s="86"/>
      <c r="CM254" s="86"/>
      <c r="CN254" s="276"/>
      <c r="CO254" s="86">
        <f t="shared" si="551"/>
        <v>0</v>
      </c>
      <c r="CP254" s="277">
        <f t="shared" si="512"/>
        <v>0</v>
      </c>
      <c r="CQ254" s="277">
        <f t="shared" si="513"/>
        <v>0</v>
      </c>
      <c r="CR254" s="278" t="str">
        <f t="shared" si="514"/>
        <v>NO OFERTADO</v>
      </c>
      <c r="CS254" s="278"/>
      <c r="CT254" s="278" t="s">
        <v>743</v>
      </c>
      <c r="CU254" s="86"/>
      <c r="CV254" s="280"/>
      <c r="CW254" s="282"/>
      <c r="CX254" s="280">
        <f t="shared" si="552"/>
        <v>0</v>
      </c>
      <c r="CY254" s="281">
        <f t="shared" si="515"/>
        <v>0</v>
      </c>
      <c r="CZ254" s="281">
        <f t="shared" si="516"/>
        <v>0</v>
      </c>
      <c r="DA254" s="278" t="str">
        <f t="shared" si="517"/>
        <v>NO OFERTADO</v>
      </c>
      <c r="DB254" s="278"/>
      <c r="DC254" s="278" t="s">
        <v>743</v>
      </c>
      <c r="DD254" s="86"/>
      <c r="DE254" s="86"/>
      <c r="DF254" s="276"/>
      <c r="DG254" s="86">
        <f t="shared" si="553"/>
        <v>0</v>
      </c>
      <c r="DH254" s="277">
        <f t="shared" si="518"/>
        <v>0</v>
      </c>
      <c r="DI254" s="277">
        <f t="shared" si="554"/>
        <v>0</v>
      </c>
      <c r="DJ254" s="278" t="str">
        <f t="shared" si="555"/>
        <v>NO OFERTADO</v>
      </c>
      <c r="DK254" s="278"/>
      <c r="DL254" s="278" t="s">
        <v>743</v>
      </c>
      <c r="DM254" s="86"/>
      <c r="DN254" s="86"/>
      <c r="DO254" s="276"/>
      <c r="DP254" s="86">
        <v>0</v>
      </c>
      <c r="DQ254" s="277">
        <f t="shared" si="519"/>
        <v>0</v>
      </c>
      <c r="DR254" s="277">
        <f t="shared" si="520"/>
        <v>0</v>
      </c>
      <c r="DS254" s="278" t="str">
        <f t="shared" si="521"/>
        <v>NO OFERTADO</v>
      </c>
      <c r="DT254" s="278"/>
      <c r="DU254" s="278" t="s">
        <v>743</v>
      </c>
      <c r="DV254" s="86"/>
      <c r="DW254" s="86"/>
      <c r="DX254" s="279"/>
      <c r="DY254" s="86">
        <f t="shared" si="556"/>
        <v>0</v>
      </c>
      <c r="DZ254" s="277">
        <f t="shared" si="522"/>
        <v>0</v>
      </c>
      <c r="EA254" s="277">
        <f t="shared" si="557"/>
        <v>0</v>
      </c>
      <c r="EB254" s="278" t="str">
        <f t="shared" si="523"/>
        <v>NO OFERTADO</v>
      </c>
      <c r="EC254" s="278"/>
      <c r="ED254" s="278" t="s">
        <v>743</v>
      </c>
      <c r="EE254" s="86" t="s">
        <v>953</v>
      </c>
      <c r="EF254" s="86">
        <v>0</v>
      </c>
      <c r="EG254" s="279">
        <v>0</v>
      </c>
      <c r="EH254" s="86">
        <f t="shared" si="558"/>
        <v>0</v>
      </c>
      <c r="EI254" s="277">
        <f t="shared" si="524"/>
        <v>0</v>
      </c>
      <c r="EJ254" s="277">
        <f t="shared" si="561"/>
        <v>0</v>
      </c>
      <c r="EK254" s="278" t="str">
        <f t="shared" si="525"/>
        <v>NO OFERTADO</v>
      </c>
      <c r="EL254" s="278" t="s">
        <v>978</v>
      </c>
      <c r="EM254" s="278" t="s">
        <v>743</v>
      </c>
      <c r="EN254" s="86"/>
      <c r="EO254" s="86"/>
      <c r="EP254" s="276"/>
      <c r="EQ254" s="86">
        <v>0</v>
      </c>
      <c r="ER254" s="277">
        <f t="shared" si="526"/>
        <v>0</v>
      </c>
      <c r="ES254" s="277">
        <f t="shared" si="527"/>
        <v>0</v>
      </c>
      <c r="ET254" s="278" t="str">
        <f t="shared" si="528"/>
        <v>NO OFERTADO</v>
      </c>
      <c r="EU254" s="278"/>
      <c r="EV254" s="278" t="s">
        <v>743</v>
      </c>
      <c r="EW254" s="86">
        <v>0</v>
      </c>
      <c r="EX254" s="86">
        <v>0</v>
      </c>
      <c r="EY254" s="276">
        <v>0</v>
      </c>
      <c r="EZ254" s="86">
        <v>0</v>
      </c>
      <c r="FA254" s="277">
        <f t="shared" si="529"/>
        <v>0</v>
      </c>
      <c r="FB254" s="277">
        <f t="shared" si="530"/>
        <v>0</v>
      </c>
      <c r="FC254" s="278" t="str">
        <f t="shared" si="531"/>
        <v>NO OFERTADO</v>
      </c>
      <c r="FD254" s="278"/>
      <c r="FE254" s="278" t="s">
        <v>743</v>
      </c>
      <c r="FF254" s="86">
        <v>0</v>
      </c>
      <c r="FG254" s="86"/>
      <c r="FH254" s="279">
        <v>0</v>
      </c>
      <c r="FI254" s="86">
        <v>0</v>
      </c>
      <c r="FJ254" s="277">
        <f t="shared" si="532"/>
        <v>0</v>
      </c>
      <c r="FK254" s="277">
        <f t="shared" si="559"/>
        <v>0</v>
      </c>
      <c r="FL254" s="278" t="str">
        <f t="shared" si="533"/>
        <v>NO OFERTADO</v>
      </c>
      <c r="FM254" s="278"/>
      <c r="FN254" s="278" t="s">
        <v>743</v>
      </c>
      <c r="FO254" s="86"/>
      <c r="FP254" s="86"/>
      <c r="FQ254" s="279"/>
      <c r="FR254" s="86">
        <f t="shared" si="560"/>
        <v>0</v>
      </c>
      <c r="FS254" s="277">
        <f t="shared" si="534"/>
        <v>0</v>
      </c>
      <c r="FT254" s="277">
        <f t="shared" si="535"/>
        <v>0</v>
      </c>
      <c r="FU254" s="278" t="str">
        <f t="shared" si="536"/>
        <v>NO OFERTADO</v>
      </c>
      <c r="FV254" s="278">
        <v>0</v>
      </c>
      <c r="FW254" s="278" t="s">
        <v>743</v>
      </c>
      <c r="FX254" s="86"/>
      <c r="FY254" s="86"/>
      <c r="FZ254" s="279"/>
      <c r="GA254" s="86"/>
      <c r="GB254" s="277">
        <f t="shared" si="537"/>
        <v>0</v>
      </c>
      <c r="GC254" s="277">
        <f t="shared" si="538"/>
        <v>0</v>
      </c>
      <c r="GD254" s="278" t="str">
        <f t="shared" si="539"/>
        <v>NO OFERTADO</v>
      </c>
      <c r="GE254" s="278"/>
      <c r="GF254" s="278" t="s">
        <v>743</v>
      </c>
      <c r="GG254" s="25"/>
    </row>
    <row r="255" spans="1:189" s="19" customFormat="1" ht="25.5" x14ac:dyDescent="0.2">
      <c r="A255" s="290">
        <v>246</v>
      </c>
      <c r="B255" s="78" t="s">
        <v>293</v>
      </c>
      <c r="C255" s="77" t="s">
        <v>625</v>
      </c>
      <c r="D255" s="123">
        <v>1</v>
      </c>
      <c r="E255" s="309" t="s">
        <v>32</v>
      </c>
      <c r="F255" s="315">
        <v>39295.033792000002</v>
      </c>
      <c r="G255" s="123">
        <v>5</v>
      </c>
      <c r="H255" s="86">
        <f t="shared" si="540"/>
        <v>196475.16896000001</v>
      </c>
      <c r="I255" s="86"/>
      <c r="J255" s="86"/>
      <c r="K255" s="279">
        <f t="shared" ref="K255:K318" si="566">+J255*19%</f>
        <v>0</v>
      </c>
      <c r="L255" s="86">
        <f t="shared" si="541"/>
        <v>0</v>
      </c>
      <c r="M255" s="277">
        <f t="shared" si="493"/>
        <v>0</v>
      </c>
      <c r="N255" s="277">
        <f t="shared" si="542"/>
        <v>0</v>
      </c>
      <c r="O255" s="278" t="str">
        <f t="shared" si="494"/>
        <v>NO OFERTADO</v>
      </c>
      <c r="P255" s="278"/>
      <c r="Q255" s="278" t="s">
        <v>743</v>
      </c>
      <c r="R255" s="278"/>
      <c r="S255" s="284"/>
      <c r="T255" s="279"/>
      <c r="U255" s="86"/>
      <c r="V255" s="277">
        <f t="shared" si="495"/>
        <v>0</v>
      </c>
      <c r="W255" s="277">
        <f t="shared" si="543"/>
        <v>0</v>
      </c>
      <c r="X255" s="278" t="str">
        <f t="shared" si="496"/>
        <v>NO OFERTADO</v>
      </c>
      <c r="Y255" s="278">
        <v>0</v>
      </c>
      <c r="Z255" s="314" t="s">
        <v>743</v>
      </c>
      <c r="AA255" s="311"/>
      <c r="AB255" s="86"/>
      <c r="AC255" s="276"/>
      <c r="AD255" s="86">
        <f t="shared" si="562"/>
        <v>0</v>
      </c>
      <c r="AE255" s="277">
        <f t="shared" si="564"/>
        <v>0</v>
      </c>
      <c r="AF255" s="277">
        <f t="shared" si="497"/>
        <v>0</v>
      </c>
      <c r="AG255" s="278" t="str">
        <f t="shared" si="498"/>
        <v>NO OFERTADO</v>
      </c>
      <c r="AH255" s="278"/>
      <c r="AI255" s="278" t="s">
        <v>743</v>
      </c>
      <c r="AJ255" s="86"/>
      <c r="AK255" s="86"/>
      <c r="AL255" s="279"/>
      <c r="AM255" s="86">
        <f t="shared" si="544"/>
        <v>0</v>
      </c>
      <c r="AN255" s="277">
        <f t="shared" si="499"/>
        <v>0</v>
      </c>
      <c r="AO255" s="277">
        <f t="shared" si="500"/>
        <v>0</v>
      </c>
      <c r="AP255" s="278" t="str">
        <f t="shared" si="501"/>
        <v>NO OFERTADO</v>
      </c>
      <c r="AQ255" s="278"/>
      <c r="AR255" s="278" t="s">
        <v>743</v>
      </c>
      <c r="AS255" s="86"/>
      <c r="AT255" s="86"/>
      <c r="AU255" s="276"/>
      <c r="AV255" s="86">
        <f t="shared" si="545"/>
        <v>0</v>
      </c>
      <c r="AW255" s="277">
        <f t="shared" si="502"/>
        <v>0</v>
      </c>
      <c r="AX255" s="277">
        <f t="shared" si="563"/>
        <v>0</v>
      </c>
      <c r="AY255" s="278" t="str">
        <f t="shared" si="503"/>
        <v>NO OFERTADO</v>
      </c>
      <c r="AZ255" s="278"/>
      <c r="BA255" s="278" t="s">
        <v>743</v>
      </c>
      <c r="BB255" s="86"/>
      <c r="BC255" s="86"/>
      <c r="BD255" s="279"/>
      <c r="BE255" s="86">
        <f t="shared" si="546"/>
        <v>0</v>
      </c>
      <c r="BF255" s="277">
        <f t="shared" si="504"/>
        <v>0</v>
      </c>
      <c r="BG255" s="277">
        <f t="shared" si="547"/>
        <v>0</v>
      </c>
      <c r="BH255" s="278" t="str">
        <f t="shared" si="505"/>
        <v>NO OFERTADO</v>
      </c>
      <c r="BI255" s="278">
        <v>0</v>
      </c>
      <c r="BJ255" s="278" t="s">
        <v>743</v>
      </c>
      <c r="BK255" s="86"/>
      <c r="BL255" s="86"/>
      <c r="BM255" s="276"/>
      <c r="BN255" s="280">
        <f t="shared" si="548"/>
        <v>0</v>
      </c>
      <c r="BO255" s="281">
        <f t="shared" si="506"/>
        <v>0</v>
      </c>
      <c r="BP255" s="281">
        <f t="shared" si="507"/>
        <v>0</v>
      </c>
      <c r="BQ255" s="278" t="str">
        <f t="shared" si="492"/>
        <v>NO OFERTADO</v>
      </c>
      <c r="BR255" s="278">
        <f>VLOOKUP(B255,'[1]ANEXO TECNICO'!$B$3:$P$334,15,0)</f>
        <v>0</v>
      </c>
      <c r="BS255" s="278" t="s">
        <v>743</v>
      </c>
      <c r="BT255" s="280"/>
      <c r="BU255" s="280"/>
      <c r="BV255" s="282"/>
      <c r="BW255" s="280"/>
      <c r="BX255" s="277">
        <v>0</v>
      </c>
      <c r="BY255" s="277">
        <f t="shared" si="508"/>
        <v>0</v>
      </c>
      <c r="BZ255" s="278" t="str">
        <f t="shared" si="509"/>
        <v>NO OFERTADO</v>
      </c>
      <c r="CA255" s="278"/>
      <c r="CB255" s="278" t="s">
        <v>743</v>
      </c>
      <c r="CC255" s="283"/>
      <c r="CD255" s="283"/>
      <c r="CE255" s="276"/>
      <c r="CF255" s="86">
        <f t="shared" si="549"/>
        <v>0</v>
      </c>
      <c r="CG255" s="277">
        <f t="shared" si="550"/>
        <v>0</v>
      </c>
      <c r="CH255" s="277">
        <f t="shared" si="510"/>
        <v>0</v>
      </c>
      <c r="CI255" s="278" t="str">
        <f t="shared" si="511"/>
        <v>NO OFERTADO</v>
      </c>
      <c r="CJ255" s="278"/>
      <c r="CK255" s="278" t="s">
        <v>743</v>
      </c>
      <c r="CL255" s="86"/>
      <c r="CM255" s="86"/>
      <c r="CN255" s="276"/>
      <c r="CO255" s="86">
        <f t="shared" si="551"/>
        <v>0</v>
      </c>
      <c r="CP255" s="277">
        <f t="shared" si="512"/>
        <v>0</v>
      </c>
      <c r="CQ255" s="277">
        <f t="shared" si="513"/>
        <v>0</v>
      </c>
      <c r="CR255" s="278" t="str">
        <f t="shared" si="514"/>
        <v>NO OFERTADO</v>
      </c>
      <c r="CS255" s="278"/>
      <c r="CT255" s="278" t="s">
        <v>743</v>
      </c>
      <c r="CU255" s="86"/>
      <c r="CV255" s="280"/>
      <c r="CW255" s="282"/>
      <c r="CX255" s="280">
        <f t="shared" si="552"/>
        <v>0</v>
      </c>
      <c r="CY255" s="281">
        <f t="shared" si="515"/>
        <v>0</v>
      </c>
      <c r="CZ255" s="281">
        <f t="shared" si="516"/>
        <v>0</v>
      </c>
      <c r="DA255" s="278" t="str">
        <f t="shared" si="517"/>
        <v>NO OFERTADO</v>
      </c>
      <c r="DB255" s="278"/>
      <c r="DC255" s="278" t="s">
        <v>743</v>
      </c>
      <c r="DD255" s="86"/>
      <c r="DE255" s="86"/>
      <c r="DF255" s="276"/>
      <c r="DG255" s="86">
        <f t="shared" si="553"/>
        <v>0</v>
      </c>
      <c r="DH255" s="277">
        <f t="shared" si="518"/>
        <v>0</v>
      </c>
      <c r="DI255" s="277">
        <f t="shared" si="554"/>
        <v>0</v>
      </c>
      <c r="DJ255" s="278" t="str">
        <f t="shared" si="555"/>
        <v>NO OFERTADO</v>
      </c>
      <c r="DK255" s="278"/>
      <c r="DL255" s="278" t="s">
        <v>743</v>
      </c>
      <c r="DM255" s="86"/>
      <c r="DN255" s="86"/>
      <c r="DO255" s="276"/>
      <c r="DP255" s="86">
        <v>0</v>
      </c>
      <c r="DQ255" s="277">
        <f t="shared" si="519"/>
        <v>0</v>
      </c>
      <c r="DR255" s="277">
        <f t="shared" si="520"/>
        <v>0</v>
      </c>
      <c r="DS255" s="278" t="str">
        <f t="shared" si="521"/>
        <v>NO OFERTADO</v>
      </c>
      <c r="DT255" s="278"/>
      <c r="DU255" s="278" t="s">
        <v>743</v>
      </c>
      <c r="DV255" s="86"/>
      <c r="DW255" s="86"/>
      <c r="DX255" s="279"/>
      <c r="DY255" s="86">
        <f t="shared" si="556"/>
        <v>0</v>
      </c>
      <c r="DZ255" s="277">
        <f t="shared" si="522"/>
        <v>0</v>
      </c>
      <c r="EA255" s="277">
        <f t="shared" si="557"/>
        <v>0</v>
      </c>
      <c r="EB255" s="278" t="str">
        <f t="shared" si="523"/>
        <v>NO OFERTADO</v>
      </c>
      <c r="EC255" s="278"/>
      <c r="ED255" s="278" t="s">
        <v>743</v>
      </c>
      <c r="EE255" s="86" t="s">
        <v>953</v>
      </c>
      <c r="EF255" s="86">
        <v>0</v>
      </c>
      <c r="EG255" s="279">
        <v>0</v>
      </c>
      <c r="EH255" s="86">
        <f t="shared" si="558"/>
        <v>0</v>
      </c>
      <c r="EI255" s="277">
        <f t="shared" si="524"/>
        <v>0</v>
      </c>
      <c r="EJ255" s="277">
        <f t="shared" si="561"/>
        <v>0</v>
      </c>
      <c r="EK255" s="278" t="str">
        <f t="shared" si="525"/>
        <v>NO OFERTADO</v>
      </c>
      <c r="EL255" s="278" t="s">
        <v>978</v>
      </c>
      <c r="EM255" s="278" t="s">
        <v>743</v>
      </c>
      <c r="EN255" s="86"/>
      <c r="EO255" s="86"/>
      <c r="EP255" s="276"/>
      <c r="EQ255" s="86">
        <v>0</v>
      </c>
      <c r="ER255" s="277">
        <f t="shared" si="526"/>
        <v>0</v>
      </c>
      <c r="ES255" s="277">
        <f t="shared" si="527"/>
        <v>0</v>
      </c>
      <c r="ET255" s="278" t="str">
        <f t="shared" si="528"/>
        <v>NO OFERTADO</v>
      </c>
      <c r="EU255" s="278"/>
      <c r="EV255" s="278" t="s">
        <v>743</v>
      </c>
      <c r="EW255" s="86">
        <v>0</v>
      </c>
      <c r="EX255" s="86">
        <v>0</v>
      </c>
      <c r="EY255" s="276">
        <v>0</v>
      </c>
      <c r="EZ255" s="86">
        <v>0</v>
      </c>
      <c r="FA255" s="277">
        <f t="shared" si="529"/>
        <v>0</v>
      </c>
      <c r="FB255" s="277">
        <f t="shared" si="530"/>
        <v>0</v>
      </c>
      <c r="FC255" s="278" t="str">
        <f t="shared" si="531"/>
        <v>NO OFERTADO</v>
      </c>
      <c r="FD255" s="278"/>
      <c r="FE255" s="278" t="s">
        <v>743</v>
      </c>
      <c r="FF255" s="86">
        <v>0</v>
      </c>
      <c r="FG255" s="86"/>
      <c r="FH255" s="279">
        <v>0</v>
      </c>
      <c r="FI255" s="86">
        <v>0</v>
      </c>
      <c r="FJ255" s="277">
        <f t="shared" si="532"/>
        <v>0</v>
      </c>
      <c r="FK255" s="277">
        <f t="shared" si="559"/>
        <v>0</v>
      </c>
      <c r="FL255" s="278" t="str">
        <f t="shared" si="533"/>
        <v>NO OFERTADO</v>
      </c>
      <c r="FM255" s="278"/>
      <c r="FN255" s="278" t="s">
        <v>743</v>
      </c>
      <c r="FO255" s="86"/>
      <c r="FP255" s="86"/>
      <c r="FQ255" s="279"/>
      <c r="FR255" s="86">
        <f t="shared" si="560"/>
        <v>0</v>
      </c>
      <c r="FS255" s="277">
        <f t="shared" si="534"/>
        <v>0</v>
      </c>
      <c r="FT255" s="277">
        <f t="shared" si="535"/>
        <v>0</v>
      </c>
      <c r="FU255" s="278" t="str">
        <f t="shared" si="536"/>
        <v>NO OFERTADO</v>
      </c>
      <c r="FV255" s="278">
        <v>0</v>
      </c>
      <c r="FW255" s="278" t="s">
        <v>743</v>
      </c>
      <c r="FX255" s="86"/>
      <c r="FY255" s="86"/>
      <c r="FZ255" s="279"/>
      <c r="GA255" s="86"/>
      <c r="GB255" s="277">
        <f t="shared" si="537"/>
        <v>0</v>
      </c>
      <c r="GC255" s="277">
        <f t="shared" si="538"/>
        <v>0</v>
      </c>
      <c r="GD255" s="278" t="str">
        <f t="shared" si="539"/>
        <v>NO OFERTADO</v>
      </c>
      <c r="GE255" s="278"/>
      <c r="GF255" s="278" t="s">
        <v>743</v>
      </c>
      <c r="GG255" s="25"/>
    </row>
    <row r="256" spans="1:189" s="19" customFormat="1" ht="25.5" x14ac:dyDescent="0.2">
      <c r="A256" s="290">
        <v>247</v>
      </c>
      <c r="B256" s="78" t="s">
        <v>294</v>
      </c>
      <c r="C256" s="77" t="s">
        <v>626</v>
      </c>
      <c r="D256" s="123">
        <v>1</v>
      </c>
      <c r="E256" s="309" t="s">
        <v>32</v>
      </c>
      <c r="F256" s="315">
        <v>39295.033792000002</v>
      </c>
      <c r="G256" s="123">
        <v>5</v>
      </c>
      <c r="H256" s="86">
        <f t="shared" si="540"/>
        <v>196475.16896000001</v>
      </c>
      <c r="I256" s="86"/>
      <c r="J256" s="86"/>
      <c r="K256" s="279">
        <f t="shared" si="566"/>
        <v>0</v>
      </c>
      <c r="L256" s="86">
        <f t="shared" si="541"/>
        <v>0</v>
      </c>
      <c r="M256" s="277">
        <f t="shared" si="493"/>
        <v>0</v>
      </c>
      <c r="N256" s="277">
        <f t="shared" si="542"/>
        <v>0</v>
      </c>
      <c r="O256" s="278" t="str">
        <f t="shared" si="494"/>
        <v>NO OFERTADO</v>
      </c>
      <c r="P256" s="278"/>
      <c r="Q256" s="278" t="s">
        <v>743</v>
      </c>
      <c r="R256" s="278"/>
      <c r="S256" s="284"/>
      <c r="T256" s="279"/>
      <c r="U256" s="86"/>
      <c r="V256" s="277">
        <f t="shared" si="495"/>
        <v>0</v>
      </c>
      <c r="W256" s="277">
        <f t="shared" si="543"/>
        <v>0</v>
      </c>
      <c r="X256" s="278" t="str">
        <f t="shared" si="496"/>
        <v>NO OFERTADO</v>
      </c>
      <c r="Y256" s="278">
        <v>0</v>
      </c>
      <c r="Z256" s="314" t="s">
        <v>743</v>
      </c>
      <c r="AA256" s="311"/>
      <c r="AB256" s="86"/>
      <c r="AC256" s="276"/>
      <c r="AD256" s="86">
        <f t="shared" si="562"/>
        <v>0</v>
      </c>
      <c r="AE256" s="277">
        <f t="shared" si="564"/>
        <v>0</v>
      </c>
      <c r="AF256" s="277">
        <f t="shared" si="497"/>
        <v>0</v>
      </c>
      <c r="AG256" s="278" t="str">
        <f t="shared" si="498"/>
        <v>NO OFERTADO</v>
      </c>
      <c r="AH256" s="278"/>
      <c r="AI256" s="278" t="s">
        <v>743</v>
      </c>
      <c r="AJ256" s="86"/>
      <c r="AK256" s="86"/>
      <c r="AL256" s="279"/>
      <c r="AM256" s="86">
        <f t="shared" si="544"/>
        <v>0</v>
      </c>
      <c r="AN256" s="277">
        <f t="shared" si="499"/>
        <v>0</v>
      </c>
      <c r="AO256" s="277">
        <f t="shared" si="500"/>
        <v>0</v>
      </c>
      <c r="AP256" s="278" t="str">
        <f t="shared" si="501"/>
        <v>NO OFERTADO</v>
      </c>
      <c r="AQ256" s="278"/>
      <c r="AR256" s="278" t="s">
        <v>743</v>
      </c>
      <c r="AS256" s="86"/>
      <c r="AT256" s="86"/>
      <c r="AU256" s="276"/>
      <c r="AV256" s="86">
        <f t="shared" si="545"/>
        <v>0</v>
      </c>
      <c r="AW256" s="277">
        <f t="shared" si="502"/>
        <v>0</v>
      </c>
      <c r="AX256" s="277">
        <f t="shared" si="563"/>
        <v>0</v>
      </c>
      <c r="AY256" s="278" t="str">
        <f t="shared" si="503"/>
        <v>NO OFERTADO</v>
      </c>
      <c r="AZ256" s="278"/>
      <c r="BA256" s="278" t="s">
        <v>743</v>
      </c>
      <c r="BB256" s="86"/>
      <c r="BC256" s="86"/>
      <c r="BD256" s="279"/>
      <c r="BE256" s="86">
        <f t="shared" si="546"/>
        <v>0</v>
      </c>
      <c r="BF256" s="277">
        <f t="shared" si="504"/>
        <v>0</v>
      </c>
      <c r="BG256" s="277">
        <f t="shared" si="547"/>
        <v>0</v>
      </c>
      <c r="BH256" s="278" t="str">
        <f t="shared" si="505"/>
        <v>NO OFERTADO</v>
      </c>
      <c r="BI256" s="278">
        <v>0</v>
      </c>
      <c r="BJ256" s="278" t="s">
        <v>743</v>
      </c>
      <c r="BK256" s="86"/>
      <c r="BL256" s="86"/>
      <c r="BM256" s="276"/>
      <c r="BN256" s="280">
        <f t="shared" si="548"/>
        <v>0</v>
      </c>
      <c r="BO256" s="281">
        <f t="shared" si="506"/>
        <v>0</v>
      </c>
      <c r="BP256" s="281">
        <f t="shared" si="507"/>
        <v>0</v>
      </c>
      <c r="BQ256" s="278" t="str">
        <f t="shared" si="492"/>
        <v>NO OFERTADO</v>
      </c>
      <c r="BR256" s="278">
        <f>VLOOKUP(B256,'[1]ANEXO TECNICO'!$B$3:$P$334,15,0)</f>
        <v>0</v>
      </c>
      <c r="BS256" s="278" t="s">
        <v>743</v>
      </c>
      <c r="BT256" s="280"/>
      <c r="BU256" s="280"/>
      <c r="BV256" s="282"/>
      <c r="BW256" s="280"/>
      <c r="BX256" s="277">
        <v>0</v>
      </c>
      <c r="BY256" s="277">
        <f t="shared" si="508"/>
        <v>0</v>
      </c>
      <c r="BZ256" s="278" t="str">
        <f t="shared" si="509"/>
        <v>NO OFERTADO</v>
      </c>
      <c r="CA256" s="278"/>
      <c r="CB256" s="278" t="s">
        <v>743</v>
      </c>
      <c r="CC256" s="283"/>
      <c r="CD256" s="283"/>
      <c r="CE256" s="276"/>
      <c r="CF256" s="86">
        <f t="shared" si="549"/>
        <v>0</v>
      </c>
      <c r="CG256" s="277">
        <f t="shared" si="550"/>
        <v>0</v>
      </c>
      <c r="CH256" s="277">
        <f t="shared" si="510"/>
        <v>0</v>
      </c>
      <c r="CI256" s="278" t="str">
        <f t="shared" si="511"/>
        <v>NO OFERTADO</v>
      </c>
      <c r="CJ256" s="278"/>
      <c r="CK256" s="278" t="s">
        <v>743</v>
      </c>
      <c r="CL256" s="86"/>
      <c r="CM256" s="86"/>
      <c r="CN256" s="276"/>
      <c r="CO256" s="86">
        <f t="shared" si="551"/>
        <v>0</v>
      </c>
      <c r="CP256" s="277">
        <f t="shared" si="512"/>
        <v>0</v>
      </c>
      <c r="CQ256" s="277">
        <f t="shared" si="513"/>
        <v>0</v>
      </c>
      <c r="CR256" s="278" t="str">
        <f t="shared" si="514"/>
        <v>NO OFERTADO</v>
      </c>
      <c r="CS256" s="278"/>
      <c r="CT256" s="278" t="s">
        <v>743</v>
      </c>
      <c r="CU256" s="86"/>
      <c r="CV256" s="280"/>
      <c r="CW256" s="282"/>
      <c r="CX256" s="280">
        <f t="shared" si="552"/>
        <v>0</v>
      </c>
      <c r="CY256" s="281">
        <f t="shared" si="515"/>
        <v>0</v>
      </c>
      <c r="CZ256" s="281">
        <f t="shared" si="516"/>
        <v>0</v>
      </c>
      <c r="DA256" s="278" t="str">
        <f t="shared" si="517"/>
        <v>NO OFERTADO</v>
      </c>
      <c r="DB256" s="278"/>
      <c r="DC256" s="278" t="s">
        <v>743</v>
      </c>
      <c r="DD256" s="86"/>
      <c r="DE256" s="86"/>
      <c r="DF256" s="276"/>
      <c r="DG256" s="86">
        <f t="shared" si="553"/>
        <v>0</v>
      </c>
      <c r="DH256" s="277">
        <f t="shared" si="518"/>
        <v>0</v>
      </c>
      <c r="DI256" s="277">
        <f t="shared" si="554"/>
        <v>0</v>
      </c>
      <c r="DJ256" s="278" t="str">
        <f t="shared" si="555"/>
        <v>NO OFERTADO</v>
      </c>
      <c r="DK256" s="278"/>
      <c r="DL256" s="278" t="s">
        <v>743</v>
      </c>
      <c r="DM256" s="86"/>
      <c r="DN256" s="86"/>
      <c r="DO256" s="276"/>
      <c r="DP256" s="86">
        <v>0</v>
      </c>
      <c r="DQ256" s="277">
        <f t="shared" si="519"/>
        <v>0</v>
      </c>
      <c r="DR256" s="277">
        <f t="shared" si="520"/>
        <v>0</v>
      </c>
      <c r="DS256" s="278" t="str">
        <f t="shared" si="521"/>
        <v>NO OFERTADO</v>
      </c>
      <c r="DT256" s="278"/>
      <c r="DU256" s="278" t="s">
        <v>743</v>
      </c>
      <c r="DV256" s="86"/>
      <c r="DW256" s="86"/>
      <c r="DX256" s="279"/>
      <c r="DY256" s="86">
        <f t="shared" si="556"/>
        <v>0</v>
      </c>
      <c r="DZ256" s="277">
        <f t="shared" si="522"/>
        <v>0</v>
      </c>
      <c r="EA256" s="277">
        <f t="shared" si="557"/>
        <v>0</v>
      </c>
      <c r="EB256" s="278" t="str">
        <f t="shared" si="523"/>
        <v>NO OFERTADO</v>
      </c>
      <c r="EC256" s="278"/>
      <c r="ED256" s="278" t="s">
        <v>743</v>
      </c>
      <c r="EE256" s="86" t="s">
        <v>953</v>
      </c>
      <c r="EF256" s="86">
        <v>0</v>
      </c>
      <c r="EG256" s="279">
        <v>0</v>
      </c>
      <c r="EH256" s="86">
        <f t="shared" si="558"/>
        <v>0</v>
      </c>
      <c r="EI256" s="277">
        <f t="shared" si="524"/>
        <v>0</v>
      </c>
      <c r="EJ256" s="277">
        <f t="shared" si="561"/>
        <v>0</v>
      </c>
      <c r="EK256" s="278" t="str">
        <f t="shared" si="525"/>
        <v>NO OFERTADO</v>
      </c>
      <c r="EL256" s="278" t="s">
        <v>978</v>
      </c>
      <c r="EM256" s="278" t="s">
        <v>743</v>
      </c>
      <c r="EN256" s="86"/>
      <c r="EO256" s="86"/>
      <c r="EP256" s="276"/>
      <c r="EQ256" s="86">
        <v>0</v>
      </c>
      <c r="ER256" s="277">
        <f t="shared" si="526"/>
        <v>0</v>
      </c>
      <c r="ES256" s="277">
        <f t="shared" si="527"/>
        <v>0</v>
      </c>
      <c r="ET256" s="278" t="str">
        <f t="shared" si="528"/>
        <v>NO OFERTADO</v>
      </c>
      <c r="EU256" s="278"/>
      <c r="EV256" s="278" t="s">
        <v>743</v>
      </c>
      <c r="EW256" s="86">
        <v>0</v>
      </c>
      <c r="EX256" s="86">
        <v>0</v>
      </c>
      <c r="EY256" s="276">
        <v>0</v>
      </c>
      <c r="EZ256" s="86">
        <v>0</v>
      </c>
      <c r="FA256" s="277">
        <f t="shared" si="529"/>
        <v>0</v>
      </c>
      <c r="FB256" s="277">
        <f t="shared" si="530"/>
        <v>0</v>
      </c>
      <c r="FC256" s="278" t="str">
        <f t="shared" si="531"/>
        <v>NO OFERTADO</v>
      </c>
      <c r="FD256" s="278"/>
      <c r="FE256" s="278" t="s">
        <v>743</v>
      </c>
      <c r="FF256" s="86">
        <v>0</v>
      </c>
      <c r="FG256" s="86"/>
      <c r="FH256" s="279">
        <v>0</v>
      </c>
      <c r="FI256" s="86">
        <v>0</v>
      </c>
      <c r="FJ256" s="277">
        <f t="shared" si="532"/>
        <v>0</v>
      </c>
      <c r="FK256" s="277">
        <f t="shared" si="559"/>
        <v>0</v>
      </c>
      <c r="FL256" s="278" t="str">
        <f t="shared" si="533"/>
        <v>NO OFERTADO</v>
      </c>
      <c r="FM256" s="278"/>
      <c r="FN256" s="278" t="s">
        <v>743</v>
      </c>
      <c r="FO256" s="86"/>
      <c r="FP256" s="86"/>
      <c r="FQ256" s="279"/>
      <c r="FR256" s="86">
        <f t="shared" si="560"/>
        <v>0</v>
      </c>
      <c r="FS256" s="277">
        <f t="shared" si="534"/>
        <v>0</v>
      </c>
      <c r="FT256" s="277">
        <f t="shared" si="535"/>
        <v>0</v>
      </c>
      <c r="FU256" s="278" t="str">
        <f t="shared" si="536"/>
        <v>NO OFERTADO</v>
      </c>
      <c r="FV256" s="278">
        <v>0</v>
      </c>
      <c r="FW256" s="278" t="s">
        <v>743</v>
      </c>
      <c r="FX256" s="86"/>
      <c r="FY256" s="86"/>
      <c r="FZ256" s="279"/>
      <c r="GA256" s="86"/>
      <c r="GB256" s="277">
        <f t="shared" si="537"/>
        <v>0</v>
      </c>
      <c r="GC256" s="277">
        <f t="shared" si="538"/>
        <v>0</v>
      </c>
      <c r="GD256" s="278" t="str">
        <f t="shared" si="539"/>
        <v>NO OFERTADO</v>
      </c>
      <c r="GE256" s="278"/>
      <c r="GF256" s="278" t="s">
        <v>743</v>
      </c>
      <c r="GG256" s="25"/>
    </row>
    <row r="257" spans="1:191" s="19" customFormat="1" ht="25.5" x14ac:dyDescent="0.2">
      <c r="A257" s="290">
        <v>248</v>
      </c>
      <c r="B257" s="78" t="s">
        <v>295</v>
      </c>
      <c r="C257" s="77" t="s">
        <v>627</v>
      </c>
      <c r="D257" s="123">
        <v>1</v>
      </c>
      <c r="E257" s="309" t="s">
        <v>32</v>
      </c>
      <c r="F257" s="315">
        <v>39295.033792000002</v>
      </c>
      <c r="G257" s="123">
        <v>5</v>
      </c>
      <c r="H257" s="86">
        <f t="shared" si="540"/>
        <v>196475.16896000001</v>
      </c>
      <c r="I257" s="86"/>
      <c r="J257" s="86"/>
      <c r="K257" s="279">
        <f t="shared" si="566"/>
        <v>0</v>
      </c>
      <c r="L257" s="86">
        <f t="shared" si="541"/>
        <v>0</v>
      </c>
      <c r="M257" s="277">
        <f t="shared" si="493"/>
        <v>0</v>
      </c>
      <c r="N257" s="277">
        <f t="shared" si="542"/>
        <v>0</v>
      </c>
      <c r="O257" s="278" t="str">
        <f t="shared" si="494"/>
        <v>NO OFERTADO</v>
      </c>
      <c r="P257" s="278"/>
      <c r="Q257" s="278" t="s">
        <v>743</v>
      </c>
      <c r="R257" s="278"/>
      <c r="S257" s="284"/>
      <c r="T257" s="279"/>
      <c r="U257" s="86"/>
      <c r="V257" s="277">
        <f t="shared" si="495"/>
        <v>0</v>
      </c>
      <c r="W257" s="277">
        <f t="shared" si="543"/>
        <v>0</v>
      </c>
      <c r="X257" s="278" t="str">
        <f t="shared" si="496"/>
        <v>NO OFERTADO</v>
      </c>
      <c r="Y257" s="278">
        <v>0</v>
      </c>
      <c r="Z257" s="314" t="s">
        <v>743</v>
      </c>
      <c r="AA257" s="311"/>
      <c r="AB257" s="86"/>
      <c r="AC257" s="276"/>
      <c r="AD257" s="86">
        <f t="shared" si="562"/>
        <v>0</v>
      </c>
      <c r="AE257" s="277">
        <f t="shared" si="564"/>
        <v>0</v>
      </c>
      <c r="AF257" s="277">
        <f t="shared" si="497"/>
        <v>0</v>
      </c>
      <c r="AG257" s="278" t="str">
        <f t="shared" si="498"/>
        <v>NO OFERTADO</v>
      </c>
      <c r="AH257" s="278"/>
      <c r="AI257" s="278" t="s">
        <v>743</v>
      </c>
      <c r="AJ257" s="86"/>
      <c r="AK257" s="86"/>
      <c r="AL257" s="279"/>
      <c r="AM257" s="86">
        <f t="shared" si="544"/>
        <v>0</v>
      </c>
      <c r="AN257" s="277">
        <f t="shared" si="499"/>
        <v>0</v>
      </c>
      <c r="AO257" s="277">
        <f t="shared" si="500"/>
        <v>0</v>
      </c>
      <c r="AP257" s="278" t="str">
        <f t="shared" si="501"/>
        <v>NO OFERTADO</v>
      </c>
      <c r="AQ257" s="278"/>
      <c r="AR257" s="278" t="s">
        <v>743</v>
      </c>
      <c r="AS257" s="86"/>
      <c r="AT257" s="86"/>
      <c r="AU257" s="276"/>
      <c r="AV257" s="86">
        <f t="shared" si="545"/>
        <v>0</v>
      </c>
      <c r="AW257" s="277">
        <f t="shared" si="502"/>
        <v>0</v>
      </c>
      <c r="AX257" s="277">
        <f t="shared" si="563"/>
        <v>0</v>
      </c>
      <c r="AY257" s="278" t="str">
        <f t="shared" si="503"/>
        <v>NO OFERTADO</v>
      </c>
      <c r="AZ257" s="278"/>
      <c r="BA257" s="278" t="s">
        <v>743</v>
      </c>
      <c r="BB257" s="86"/>
      <c r="BC257" s="86"/>
      <c r="BD257" s="279"/>
      <c r="BE257" s="86">
        <f t="shared" si="546"/>
        <v>0</v>
      </c>
      <c r="BF257" s="277">
        <f t="shared" si="504"/>
        <v>0</v>
      </c>
      <c r="BG257" s="277">
        <f t="shared" si="547"/>
        <v>0</v>
      </c>
      <c r="BH257" s="278" t="str">
        <f t="shared" si="505"/>
        <v>NO OFERTADO</v>
      </c>
      <c r="BI257" s="278">
        <v>0</v>
      </c>
      <c r="BJ257" s="278" t="s">
        <v>743</v>
      </c>
      <c r="BK257" s="86"/>
      <c r="BL257" s="86"/>
      <c r="BM257" s="276"/>
      <c r="BN257" s="280">
        <f t="shared" si="548"/>
        <v>0</v>
      </c>
      <c r="BO257" s="281">
        <f t="shared" si="506"/>
        <v>0</v>
      </c>
      <c r="BP257" s="281">
        <f t="shared" si="507"/>
        <v>0</v>
      </c>
      <c r="BQ257" s="278" t="str">
        <f t="shared" si="492"/>
        <v>NO OFERTADO</v>
      </c>
      <c r="BR257" s="278">
        <f>VLOOKUP(B257,'[1]ANEXO TECNICO'!$B$3:$P$334,15,0)</f>
        <v>0</v>
      </c>
      <c r="BS257" s="278" t="s">
        <v>743</v>
      </c>
      <c r="BT257" s="280"/>
      <c r="BU257" s="280"/>
      <c r="BV257" s="282"/>
      <c r="BW257" s="280"/>
      <c r="BX257" s="277">
        <v>0</v>
      </c>
      <c r="BY257" s="277">
        <f t="shared" si="508"/>
        <v>0</v>
      </c>
      <c r="BZ257" s="278" t="str">
        <f t="shared" si="509"/>
        <v>NO OFERTADO</v>
      </c>
      <c r="CA257" s="278"/>
      <c r="CB257" s="278" t="s">
        <v>743</v>
      </c>
      <c r="CC257" s="283"/>
      <c r="CD257" s="283"/>
      <c r="CE257" s="276"/>
      <c r="CF257" s="86">
        <f t="shared" si="549"/>
        <v>0</v>
      </c>
      <c r="CG257" s="277">
        <f t="shared" si="550"/>
        <v>0</v>
      </c>
      <c r="CH257" s="277">
        <f t="shared" si="510"/>
        <v>0</v>
      </c>
      <c r="CI257" s="278" t="str">
        <f t="shared" si="511"/>
        <v>NO OFERTADO</v>
      </c>
      <c r="CJ257" s="278"/>
      <c r="CK257" s="278" t="s">
        <v>743</v>
      </c>
      <c r="CL257" s="86"/>
      <c r="CM257" s="86"/>
      <c r="CN257" s="276"/>
      <c r="CO257" s="86">
        <f t="shared" si="551"/>
        <v>0</v>
      </c>
      <c r="CP257" s="277">
        <f t="shared" si="512"/>
        <v>0</v>
      </c>
      <c r="CQ257" s="277">
        <f t="shared" si="513"/>
        <v>0</v>
      </c>
      <c r="CR257" s="278" t="str">
        <f t="shared" si="514"/>
        <v>NO OFERTADO</v>
      </c>
      <c r="CS257" s="278"/>
      <c r="CT257" s="278" t="s">
        <v>743</v>
      </c>
      <c r="CU257" s="86"/>
      <c r="CV257" s="280"/>
      <c r="CW257" s="282"/>
      <c r="CX257" s="280">
        <f t="shared" si="552"/>
        <v>0</v>
      </c>
      <c r="CY257" s="281">
        <f t="shared" si="515"/>
        <v>0</v>
      </c>
      <c r="CZ257" s="281">
        <f t="shared" si="516"/>
        <v>0</v>
      </c>
      <c r="DA257" s="278" t="str">
        <f t="shared" si="517"/>
        <v>NO OFERTADO</v>
      </c>
      <c r="DB257" s="278"/>
      <c r="DC257" s="278" t="s">
        <v>743</v>
      </c>
      <c r="DD257" s="86"/>
      <c r="DE257" s="86"/>
      <c r="DF257" s="276"/>
      <c r="DG257" s="86">
        <f t="shared" si="553"/>
        <v>0</v>
      </c>
      <c r="DH257" s="277">
        <f t="shared" si="518"/>
        <v>0</v>
      </c>
      <c r="DI257" s="277">
        <f t="shared" si="554"/>
        <v>0</v>
      </c>
      <c r="DJ257" s="278" t="str">
        <f t="shared" si="555"/>
        <v>NO OFERTADO</v>
      </c>
      <c r="DK257" s="278"/>
      <c r="DL257" s="278" t="s">
        <v>743</v>
      </c>
      <c r="DM257" s="86"/>
      <c r="DN257" s="86"/>
      <c r="DO257" s="276"/>
      <c r="DP257" s="86">
        <v>0</v>
      </c>
      <c r="DQ257" s="277">
        <f t="shared" si="519"/>
        <v>0</v>
      </c>
      <c r="DR257" s="277">
        <f t="shared" si="520"/>
        <v>0</v>
      </c>
      <c r="DS257" s="278" t="str">
        <f t="shared" si="521"/>
        <v>NO OFERTADO</v>
      </c>
      <c r="DT257" s="278"/>
      <c r="DU257" s="278" t="s">
        <v>743</v>
      </c>
      <c r="DV257" s="86"/>
      <c r="DW257" s="86"/>
      <c r="DX257" s="279"/>
      <c r="DY257" s="86">
        <f t="shared" si="556"/>
        <v>0</v>
      </c>
      <c r="DZ257" s="277">
        <f t="shared" si="522"/>
        <v>0</v>
      </c>
      <c r="EA257" s="277">
        <f t="shared" si="557"/>
        <v>0</v>
      </c>
      <c r="EB257" s="278" t="str">
        <f t="shared" si="523"/>
        <v>NO OFERTADO</v>
      </c>
      <c r="EC257" s="278"/>
      <c r="ED257" s="278" t="s">
        <v>743</v>
      </c>
      <c r="EE257" s="86" t="s">
        <v>953</v>
      </c>
      <c r="EF257" s="86">
        <v>0</v>
      </c>
      <c r="EG257" s="279">
        <v>0</v>
      </c>
      <c r="EH257" s="86">
        <f t="shared" si="558"/>
        <v>0</v>
      </c>
      <c r="EI257" s="277">
        <f t="shared" si="524"/>
        <v>0</v>
      </c>
      <c r="EJ257" s="277">
        <f t="shared" si="561"/>
        <v>0</v>
      </c>
      <c r="EK257" s="278" t="str">
        <f t="shared" si="525"/>
        <v>NO OFERTADO</v>
      </c>
      <c r="EL257" s="278" t="s">
        <v>978</v>
      </c>
      <c r="EM257" s="278" t="s">
        <v>743</v>
      </c>
      <c r="EN257" s="86"/>
      <c r="EO257" s="86"/>
      <c r="EP257" s="276"/>
      <c r="EQ257" s="86">
        <v>0</v>
      </c>
      <c r="ER257" s="277">
        <f t="shared" si="526"/>
        <v>0</v>
      </c>
      <c r="ES257" s="277">
        <f t="shared" si="527"/>
        <v>0</v>
      </c>
      <c r="ET257" s="278" t="str">
        <f t="shared" si="528"/>
        <v>NO OFERTADO</v>
      </c>
      <c r="EU257" s="278"/>
      <c r="EV257" s="278" t="s">
        <v>743</v>
      </c>
      <c r="EW257" s="86">
        <v>0</v>
      </c>
      <c r="EX257" s="86">
        <v>0</v>
      </c>
      <c r="EY257" s="276">
        <v>0</v>
      </c>
      <c r="EZ257" s="86">
        <v>0</v>
      </c>
      <c r="FA257" s="277">
        <f t="shared" si="529"/>
        <v>0</v>
      </c>
      <c r="FB257" s="277">
        <f t="shared" si="530"/>
        <v>0</v>
      </c>
      <c r="FC257" s="278" t="str">
        <f t="shared" si="531"/>
        <v>NO OFERTADO</v>
      </c>
      <c r="FD257" s="278"/>
      <c r="FE257" s="278" t="s">
        <v>743</v>
      </c>
      <c r="FF257" s="86">
        <v>0</v>
      </c>
      <c r="FG257" s="86"/>
      <c r="FH257" s="279">
        <v>0</v>
      </c>
      <c r="FI257" s="86">
        <v>0</v>
      </c>
      <c r="FJ257" s="277">
        <f t="shared" si="532"/>
        <v>0</v>
      </c>
      <c r="FK257" s="277">
        <f t="shared" si="559"/>
        <v>0</v>
      </c>
      <c r="FL257" s="278" t="str">
        <f t="shared" si="533"/>
        <v>NO OFERTADO</v>
      </c>
      <c r="FM257" s="278"/>
      <c r="FN257" s="278" t="s">
        <v>743</v>
      </c>
      <c r="FO257" s="86"/>
      <c r="FP257" s="86"/>
      <c r="FQ257" s="279"/>
      <c r="FR257" s="86">
        <f t="shared" si="560"/>
        <v>0</v>
      </c>
      <c r="FS257" s="277">
        <f t="shared" si="534"/>
        <v>0</v>
      </c>
      <c r="FT257" s="277">
        <f t="shared" si="535"/>
        <v>0</v>
      </c>
      <c r="FU257" s="278" t="str">
        <f t="shared" si="536"/>
        <v>NO OFERTADO</v>
      </c>
      <c r="FV257" s="278">
        <v>0</v>
      </c>
      <c r="FW257" s="278" t="s">
        <v>743</v>
      </c>
      <c r="FX257" s="86"/>
      <c r="FY257" s="86"/>
      <c r="FZ257" s="279"/>
      <c r="GA257" s="86"/>
      <c r="GB257" s="277">
        <f t="shared" si="537"/>
        <v>0</v>
      </c>
      <c r="GC257" s="277">
        <f t="shared" si="538"/>
        <v>0</v>
      </c>
      <c r="GD257" s="278" t="str">
        <f t="shared" si="539"/>
        <v>NO OFERTADO</v>
      </c>
      <c r="GE257" s="278"/>
      <c r="GF257" s="278" t="s">
        <v>743</v>
      </c>
      <c r="GG257" s="25"/>
    </row>
    <row r="258" spans="1:191" s="19" customFormat="1" ht="25.5" x14ac:dyDescent="0.2">
      <c r="A258" s="290">
        <v>249</v>
      </c>
      <c r="B258" s="78" t="s">
        <v>296</v>
      </c>
      <c r="C258" s="77" t="s">
        <v>628</v>
      </c>
      <c r="D258" s="123">
        <v>1</v>
      </c>
      <c r="E258" s="309" t="s">
        <v>32</v>
      </c>
      <c r="F258" s="315">
        <v>39295.033792000002</v>
      </c>
      <c r="G258" s="123">
        <v>5</v>
      </c>
      <c r="H258" s="86">
        <f t="shared" si="540"/>
        <v>196475.16896000001</v>
      </c>
      <c r="I258" s="86"/>
      <c r="J258" s="86"/>
      <c r="K258" s="279">
        <f t="shared" si="566"/>
        <v>0</v>
      </c>
      <c r="L258" s="86">
        <f t="shared" si="541"/>
        <v>0</v>
      </c>
      <c r="M258" s="277">
        <f t="shared" si="493"/>
        <v>0</v>
      </c>
      <c r="N258" s="277">
        <f t="shared" si="542"/>
        <v>0</v>
      </c>
      <c r="O258" s="278" t="str">
        <f t="shared" si="494"/>
        <v>NO OFERTADO</v>
      </c>
      <c r="P258" s="278"/>
      <c r="Q258" s="278" t="s">
        <v>743</v>
      </c>
      <c r="R258" s="278"/>
      <c r="S258" s="284"/>
      <c r="T258" s="279"/>
      <c r="U258" s="86"/>
      <c r="V258" s="277">
        <f t="shared" si="495"/>
        <v>0</v>
      </c>
      <c r="W258" s="277">
        <f t="shared" si="543"/>
        <v>0</v>
      </c>
      <c r="X258" s="278" t="str">
        <f t="shared" si="496"/>
        <v>NO OFERTADO</v>
      </c>
      <c r="Y258" s="278">
        <v>0</v>
      </c>
      <c r="Z258" s="314" t="s">
        <v>743</v>
      </c>
      <c r="AA258" s="311"/>
      <c r="AB258" s="86"/>
      <c r="AC258" s="276"/>
      <c r="AD258" s="86">
        <f t="shared" si="562"/>
        <v>0</v>
      </c>
      <c r="AE258" s="277">
        <f t="shared" si="564"/>
        <v>0</v>
      </c>
      <c r="AF258" s="277">
        <f t="shared" si="497"/>
        <v>0</v>
      </c>
      <c r="AG258" s="278" t="str">
        <f t="shared" si="498"/>
        <v>NO OFERTADO</v>
      </c>
      <c r="AH258" s="278"/>
      <c r="AI258" s="278" t="s">
        <v>743</v>
      </c>
      <c r="AJ258" s="86"/>
      <c r="AK258" s="86"/>
      <c r="AL258" s="279"/>
      <c r="AM258" s="86">
        <f t="shared" si="544"/>
        <v>0</v>
      </c>
      <c r="AN258" s="277">
        <f t="shared" si="499"/>
        <v>0</v>
      </c>
      <c r="AO258" s="277">
        <f t="shared" si="500"/>
        <v>0</v>
      </c>
      <c r="AP258" s="278" t="str">
        <f t="shared" si="501"/>
        <v>NO OFERTADO</v>
      </c>
      <c r="AQ258" s="278"/>
      <c r="AR258" s="278" t="s">
        <v>743</v>
      </c>
      <c r="AS258" s="86"/>
      <c r="AT258" s="86"/>
      <c r="AU258" s="276"/>
      <c r="AV258" s="86">
        <f t="shared" si="545"/>
        <v>0</v>
      </c>
      <c r="AW258" s="277">
        <f t="shared" si="502"/>
        <v>0</v>
      </c>
      <c r="AX258" s="277">
        <f t="shared" si="563"/>
        <v>0</v>
      </c>
      <c r="AY258" s="278" t="str">
        <f t="shared" si="503"/>
        <v>NO OFERTADO</v>
      </c>
      <c r="AZ258" s="278"/>
      <c r="BA258" s="278" t="s">
        <v>743</v>
      </c>
      <c r="BB258" s="86"/>
      <c r="BC258" s="86"/>
      <c r="BD258" s="279"/>
      <c r="BE258" s="86">
        <f t="shared" si="546"/>
        <v>0</v>
      </c>
      <c r="BF258" s="277">
        <f t="shared" si="504"/>
        <v>0</v>
      </c>
      <c r="BG258" s="277">
        <f t="shared" si="547"/>
        <v>0</v>
      </c>
      <c r="BH258" s="278" t="str">
        <f t="shared" si="505"/>
        <v>NO OFERTADO</v>
      </c>
      <c r="BI258" s="278">
        <v>0</v>
      </c>
      <c r="BJ258" s="278" t="s">
        <v>743</v>
      </c>
      <c r="BK258" s="86"/>
      <c r="BL258" s="86"/>
      <c r="BM258" s="276"/>
      <c r="BN258" s="280">
        <f t="shared" si="548"/>
        <v>0</v>
      </c>
      <c r="BO258" s="281">
        <f t="shared" si="506"/>
        <v>0</v>
      </c>
      <c r="BP258" s="281">
        <f t="shared" si="507"/>
        <v>0</v>
      </c>
      <c r="BQ258" s="278" t="str">
        <f t="shared" si="492"/>
        <v>NO OFERTADO</v>
      </c>
      <c r="BR258" s="278">
        <f>VLOOKUP(B258,'[1]ANEXO TECNICO'!$B$3:$P$334,15,0)</f>
        <v>0</v>
      </c>
      <c r="BS258" s="278" t="s">
        <v>743</v>
      </c>
      <c r="BT258" s="280"/>
      <c r="BU258" s="280"/>
      <c r="BV258" s="282"/>
      <c r="BW258" s="280"/>
      <c r="BX258" s="277">
        <v>0</v>
      </c>
      <c r="BY258" s="277">
        <f t="shared" si="508"/>
        <v>0</v>
      </c>
      <c r="BZ258" s="278" t="str">
        <f t="shared" si="509"/>
        <v>NO OFERTADO</v>
      </c>
      <c r="CA258" s="278"/>
      <c r="CB258" s="278" t="s">
        <v>743</v>
      </c>
      <c r="CC258" s="283"/>
      <c r="CD258" s="283"/>
      <c r="CE258" s="276"/>
      <c r="CF258" s="86">
        <f t="shared" si="549"/>
        <v>0</v>
      </c>
      <c r="CG258" s="277">
        <f t="shared" si="550"/>
        <v>0</v>
      </c>
      <c r="CH258" s="277">
        <f t="shared" si="510"/>
        <v>0</v>
      </c>
      <c r="CI258" s="278" t="str">
        <f t="shared" si="511"/>
        <v>NO OFERTADO</v>
      </c>
      <c r="CJ258" s="278"/>
      <c r="CK258" s="278" t="s">
        <v>743</v>
      </c>
      <c r="CL258" s="86"/>
      <c r="CM258" s="86"/>
      <c r="CN258" s="276"/>
      <c r="CO258" s="86">
        <f t="shared" si="551"/>
        <v>0</v>
      </c>
      <c r="CP258" s="277">
        <f t="shared" si="512"/>
        <v>0</v>
      </c>
      <c r="CQ258" s="277">
        <f t="shared" si="513"/>
        <v>0</v>
      </c>
      <c r="CR258" s="278" t="str">
        <f t="shared" si="514"/>
        <v>NO OFERTADO</v>
      </c>
      <c r="CS258" s="278"/>
      <c r="CT258" s="278" t="s">
        <v>743</v>
      </c>
      <c r="CU258" s="86"/>
      <c r="CV258" s="280"/>
      <c r="CW258" s="282"/>
      <c r="CX258" s="280">
        <f t="shared" si="552"/>
        <v>0</v>
      </c>
      <c r="CY258" s="281">
        <f t="shared" si="515"/>
        <v>0</v>
      </c>
      <c r="CZ258" s="281">
        <f t="shared" si="516"/>
        <v>0</v>
      </c>
      <c r="DA258" s="278" t="str">
        <f t="shared" si="517"/>
        <v>NO OFERTADO</v>
      </c>
      <c r="DB258" s="278"/>
      <c r="DC258" s="278" t="s">
        <v>743</v>
      </c>
      <c r="DD258" s="86"/>
      <c r="DE258" s="86"/>
      <c r="DF258" s="276"/>
      <c r="DG258" s="86">
        <f t="shared" si="553"/>
        <v>0</v>
      </c>
      <c r="DH258" s="277">
        <f t="shared" si="518"/>
        <v>0</v>
      </c>
      <c r="DI258" s="277">
        <f t="shared" si="554"/>
        <v>0</v>
      </c>
      <c r="DJ258" s="278" t="str">
        <f t="shared" si="555"/>
        <v>NO OFERTADO</v>
      </c>
      <c r="DK258" s="278"/>
      <c r="DL258" s="278" t="s">
        <v>743</v>
      </c>
      <c r="DM258" s="86"/>
      <c r="DN258" s="86"/>
      <c r="DO258" s="276"/>
      <c r="DP258" s="86">
        <v>0</v>
      </c>
      <c r="DQ258" s="277">
        <f t="shared" si="519"/>
        <v>0</v>
      </c>
      <c r="DR258" s="277">
        <f t="shared" si="520"/>
        <v>0</v>
      </c>
      <c r="DS258" s="278" t="str">
        <f t="shared" si="521"/>
        <v>NO OFERTADO</v>
      </c>
      <c r="DT258" s="278"/>
      <c r="DU258" s="278" t="s">
        <v>743</v>
      </c>
      <c r="DV258" s="86"/>
      <c r="DW258" s="86"/>
      <c r="DX258" s="279"/>
      <c r="DY258" s="86">
        <f t="shared" si="556"/>
        <v>0</v>
      </c>
      <c r="DZ258" s="277">
        <f t="shared" si="522"/>
        <v>0</v>
      </c>
      <c r="EA258" s="277">
        <f t="shared" si="557"/>
        <v>0</v>
      </c>
      <c r="EB258" s="278" t="str">
        <f t="shared" si="523"/>
        <v>NO OFERTADO</v>
      </c>
      <c r="EC258" s="278"/>
      <c r="ED258" s="278" t="s">
        <v>743</v>
      </c>
      <c r="EE258" s="86" t="s">
        <v>953</v>
      </c>
      <c r="EF258" s="86">
        <v>0</v>
      </c>
      <c r="EG258" s="279">
        <v>0</v>
      </c>
      <c r="EH258" s="86">
        <f t="shared" si="558"/>
        <v>0</v>
      </c>
      <c r="EI258" s="277">
        <f t="shared" si="524"/>
        <v>0</v>
      </c>
      <c r="EJ258" s="277">
        <f t="shared" si="561"/>
        <v>0</v>
      </c>
      <c r="EK258" s="278" t="str">
        <f t="shared" si="525"/>
        <v>NO OFERTADO</v>
      </c>
      <c r="EL258" s="278" t="s">
        <v>978</v>
      </c>
      <c r="EM258" s="278" t="s">
        <v>743</v>
      </c>
      <c r="EN258" s="86"/>
      <c r="EO258" s="86"/>
      <c r="EP258" s="276"/>
      <c r="EQ258" s="86">
        <v>0</v>
      </c>
      <c r="ER258" s="277">
        <f t="shared" si="526"/>
        <v>0</v>
      </c>
      <c r="ES258" s="277">
        <f t="shared" si="527"/>
        <v>0</v>
      </c>
      <c r="ET258" s="278" t="str">
        <f t="shared" si="528"/>
        <v>NO OFERTADO</v>
      </c>
      <c r="EU258" s="278"/>
      <c r="EV258" s="278" t="s">
        <v>743</v>
      </c>
      <c r="EW258" s="86">
        <v>0</v>
      </c>
      <c r="EX258" s="86">
        <v>0</v>
      </c>
      <c r="EY258" s="276">
        <v>0</v>
      </c>
      <c r="EZ258" s="86">
        <v>0</v>
      </c>
      <c r="FA258" s="277">
        <f t="shared" si="529"/>
        <v>0</v>
      </c>
      <c r="FB258" s="277">
        <f t="shared" si="530"/>
        <v>0</v>
      </c>
      <c r="FC258" s="278" t="str">
        <f t="shared" si="531"/>
        <v>NO OFERTADO</v>
      </c>
      <c r="FD258" s="278"/>
      <c r="FE258" s="278" t="s">
        <v>743</v>
      </c>
      <c r="FF258" s="86">
        <v>0</v>
      </c>
      <c r="FG258" s="86"/>
      <c r="FH258" s="279">
        <v>0</v>
      </c>
      <c r="FI258" s="86">
        <v>0</v>
      </c>
      <c r="FJ258" s="277">
        <f t="shared" si="532"/>
        <v>0</v>
      </c>
      <c r="FK258" s="277">
        <f t="shared" si="559"/>
        <v>0</v>
      </c>
      <c r="FL258" s="278" t="str">
        <f t="shared" si="533"/>
        <v>NO OFERTADO</v>
      </c>
      <c r="FM258" s="278"/>
      <c r="FN258" s="278" t="s">
        <v>743</v>
      </c>
      <c r="FO258" s="86"/>
      <c r="FP258" s="86"/>
      <c r="FQ258" s="279"/>
      <c r="FR258" s="86">
        <f t="shared" si="560"/>
        <v>0</v>
      </c>
      <c r="FS258" s="277">
        <f t="shared" si="534"/>
        <v>0</v>
      </c>
      <c r="FT258" s="277">
        <f t="shared" si="535"/>
        <v>0</v>
      </c>
      <c r="FU258" s="278" t="str">
        <f t="shared" si="536"/>
        <v>NO OFERTADO</v>
      </c>
      <c r="FV258" s="278">
        <v>0</v>
      </c>
      <c r="FW258" s="278" t="s">
        <v>743</v>
      </c>
      <c r="FX258" s="86"/>
      <c r="FY258" s="86"/>
      <c r="FZ258" s="279"/>
      <c r="GA258" s="86"/>
      <c r="GB258" s="277">
        <f t="shared" si="537"/>
        <v>0</v>
      </c>
      <c r="GC258" s="277">
        <f t="shared" si="538"/>
        <v>0</v>
      </c>
      <c r="GD258" s="278" t="str">
        <f t="shared" si="539"/>
        <v>NO OFERTADO</v>
      </c>
      <c r="GE258" s="278"/>
      <c r="GF258" s="278" t="s">
        <v>743</v>
      </c>
      <c r="GG258" s="25"/>
    </row>
    <row r="259" spans="1:191" s="19" customFormat="1" x14ac:dyDescent="0.2">
      <c r="A259" s="290">
        <v>250</v>
      </c>
      <c r="B259" s="78" t="s">
        <v>297</v>
      </c>
      <c r="C259" s="77" t="s">
        <v>629</v>
      </c>
      <c r="D259" s="123">
        <v>1</v>
      </c>
      <c r="E259" s="309" t="s">
        <v>32</v>
      </c>
      <c r="F259" s="315">
        <v>251.37560000000002</v>
      </c>
      <c r="G259" s="123">
        <v>1333</v>
      </c>
      <c r="H259" s="86">
        <f t="shared" si="540"/>
        <v>335083.67480000004</v>
      </c>
      <c r="I259" s="86"/>
      <c r="J259" s="86"/>
      <c r="K259" s="279">
        <f t="shared" si="566"/>
        <v>0</v>
      </c>
      <c r="L259" s="86">
        <f t="shared" si="541"/>
        <v>0</v>
      </c>
      <c r="M259" s="277">
        <f t="shared" si="493"/>
        <v>0</v>
      </c>
      <c r="N259" s="277">
        <f t="shared" si="542"/>
        <v>0</v>
      </c>
      <c r="O259" s="278" t="str">
        <f t="shared" si="494"/>
        <v>NO OFERTADO</v>
      </c>
      <c r="P259" s="278"/>
      <c r="Q259" s="278" t="s">
        <v>743</v>
      </c>
      <c r="R259" s="278"/>
      <c r="S259" s="284"/>
      <c r="T259" s="279"/>
      <c r="U259" s="86"/>
      <c r="V259" s="277">
        <f t="shared" si="495"/>
        <v>0</v>
      </c>
      <c r="W259" s="277">
        <f t="shared" si="543"/>
        <v>0</v>
      </c>
      <c r="X259" s="278" t="str">
        <f t="shared" si="496"/>
        <v>NO OFERTADO</v>
      </c>
      <c r="Y259" s="278">
        <v>0</v>
      </c>
      <c r="Z259" s="314" t="s">
        <v>743</v>
      </c>
      <c r="AA259" s="311"/>
      <c r="AB259" s="86"/>
      <c r="AC259" s="276"/>
      <c r="AD259" s="86">
        <f t="shared" si="562"/>
        <v>0</v>
      </c>
      <c r="AE259" s="277">
        <f t="shared" si="564"/>
        <v>0</v>
      </c>
      <c r="AF259" s="277">
        <f t="shared" si="497"/>
        <v>0</v>
      </c>
      <c r="AG259" s="278" t="str">
        <f t="shared" si="498"/>
        <v>NO OFERTADO</v>
      </c>
      <c r="AH259" s="278"/>
      <c r="AI259" s="278" t="s">
        <v>743</v>
      </c>
      <c r="AJ259" s="86"/>
      <c r="AK259" s="86"/>
      <c r="AL259" s="279"/>
      <c r="AM259" s="86">
        <f t="shared" si="544"/>
        <v>0</v>
      </c>
      <c r="AN259" s="277">
        <f t="shared" si="499"/>
        <v>0</v>
      </c>
      <c r="AO259" s="277">
        <f t="shared" si="500"/>
        <v>0</v>
      </c>
      <c r="AP259" s="278" t="str">
        <f t="shared" si="501"/>
        <v>NO OFERTADO</v>
      </c>
      <c r="AQ259" s="278"/>
      <c r="AR259" s="278" t="s">
        <v>743</v>
      </c>
      <c r="AS259" s="86"/>
      <c r="AT259" s="86"/>
      <c r="AU259" s="276"/>
      <c r="AV259" s="86">
        <f t="shared" si="545"/>
        <v>0</v>
      </c>
      <c r="AW259" s="277">
        <f t="shared" si="502"/>
        <v>0</v>
      </c>
      <c r="AX259" s="277">
        <f t="shared" si="563"/>
        <v>0</v>
      </c>
      <c r="AY259" s="278" t="str">
        <f t="shared" si="503"/>
        <v>NO OFERTADO</v>
      </c>
      <c r="AZ259" s="278"/>
      <c r="BA259" s="278" t="s">
        <v>743</v>
      </c>
      <c r="BB259" s="86"/>
      <c r="BC259" s="86"/>
      <c r="BD259" s="279"/>
      <c r="BE259" s="86">
        <f t="shared" si="546"/>
        <v>0</v>
      </c>
      <c r="BF259" s="277">
        <f t="shared" si="504"/>
        <v>0</v>
      </c>
      <c r="BG259" s="277">
        <f t="shared" si="547"/>
        <v>0</v>
      </c>
      <c r="BH259" s="278" t="str">
        <f t="shared" si="505"/>
        <v>NO OFERTADO</v>
      </c>
      <c r="BI259" s="278">
        <v>0</v>
      </c>
      <c r="BJ259" s="278" t="s">
        <v>743</v>
      </c>
      <c r="BK259" s="86"/>
      <c r="BL259" s="86"/>
      <c r="BM259" s="276"/>
      <c r="BN259" s="280">
        <f t="shared" si="548"/>
        <v>0</v>
      </c>
      <c r="BO259" s="281">
        <f t="shared" si="506"/>
        <v>0</v>
      </c>
      <c r="BP259" s="281">
        <f t="shared" si="507"/>
        <v>0</v>
      </c>
      <c r="BQ259" s="278" t="str">
        <f t="shared" si="492"/>
        <v>NO OFERTADO</v>
      </c>
      <c r="BR259" s="278">
        <f>VLOOKUP(B259,'[1]ANEXO TECNICO'!$B$3:$P$334,15,0)</f>
        <v>0</v>
      </c>
      <c r="BS259" s="278" t="s">
        <v>743</v>
      </c>
      <c r="BT259" s="280"/>
      <c r="BU259" s="280"/>
      <c r="BV259" s="282"/>
      <c r="BW259" s="280"/>
      <c r="BX259" s="277">
        <v>0</v>
      </c>
      <c r="BY259" s="277">
        <f t="shared" si="508"/>
        <v>0</v>
      </c>
      <c r="BZ259" s="278" t="str">
        <f t="shared" si="509"/>
        <v>NO OFERTADO</v>
      </c>
      <c r="CA259" s="278"/>
      <c r="CB259" s="278" t="s">
        <v>743</v>
      </c>
      <c r="CC259" s="283"/>
      <c r="CD259" s="283"/>
      <c r="CE259" s="276"/>
      <c r="CF259" s="86">
        <f t="shared" si="549"/>
        <v>0</v>
      </c>
      <c r="CG259" s="277">
        <f t="shared" si="550"/>
        <v>0</v>
      </c>
      <c r="CH259" s="277">
        <f t="shared" si="510"/>
        <v>0</v>
      </c>
      <c r="CI259" s="278" t="str">
        <f t="shared" si="511"/>
        <v>NO OFERTADO</v>
      </c>
      <c r="CJ259" s="278"/>
      <c r="CK259" s="278" t="s">
        <v>743</v>
      </c>
      <c r="CL259" s="86"/>
      <c r="CM259" s="86"/>
      <c r="CN259" s="276"/>
      <c r="CO259" s="86">
        <f t="shared" si="551"/>
        <v>0</v>
      </c>
      <c r="CP259" s="277">
        <f t="shared" si="512"/>
        <v>0</v>
      </c>
      <c r="CQ259" s="277">
        <f t="shared" si="513"/>
        <v>0</v>
      </c>
      <c r="CR259" s="278" t="str">
        <f t="shared" si="514"/>
        <v>NO OFERTADO</v>
      </c>
      <c r="CS259" s="278"/>
      <c r="CT259" s="278" t="s">
        <v>743</v>
      </c>
      <c r="CU259" s="86"/>
      <c r="CV259" s="280"/>
      <c r="CW259" s="282"/>
      <c r="CX259" s="280">
        <f t="shared" si="552"/>
        <v>0</v>
      </c>
      <c r="CY259" s="281">
        <f t="shared" si="515"/>
        <v>0</v>
      </c>
      <c r="CZ259" s="281">
        <f t="shared" si="516"/>
        <v>0</v>
      </c>
      <c r="DA259" s="278" t="str">
        <f t="shared" si="517"/>
        <v>NO OFERTADO</v>
      </c>
      <c r="DB259" s="278"/>
      <c r="DC259" s="278" t="s">
        <v>743</v>
      </c>
      <c r="DD259" s="86"/>
      <c r="DE259" s="86"/>
      <c r="DF259" s="276"/>
      <c r="DG259" s="86">
        <f t="shared" si="553"/>
        <v>0</v>
      </c>
      <c r="DH259" s="277">
        <f t="shared" si="518"/>
        <v>0</v>
      </c>
      <c r="DI259" s="277">
        <f t="shared" si="554"/>
        <v>0</v>
      </c>
      <c r="DJ259" s="278" t="str">
        <f t="shared" si="555"/>
        <v>NO OFERTADO</v>
      </c>
      <c r="DK259" s="278"/>
      <c r="DL259" s="278" t="s">
        <v>743</v>
      </c>
      <c r="DM259" s="86"/>
      <c r="DN259" s="86"/>
      <c r="DO259" s="276"/>
      <c r="DP259" s="86">
        <v>0</v>
      </c>
      <c r="DQ259" s="277">
        <f t="shared" si="519"/>
        <v>0</v>
      </c>
      <c r="DR259" s="277">
        <f t="shared" si="520"/>
        <v>0</v>
      </c>
      <c r="DS259" s="278" t="str">
        <f t="shared" si="521"/>
        <v>NO OFERTADO</v>
      </c>
      <c r="DT259" s="278"/>
      <c r="DU259" s="278" t="s">
        <v>743</v>
      </c>
      <c r="DV259" s="86"/>
      <c r="DW259" s="86"/>
      <c r="DX259" s="279"/>
      <c r="DY259" s="86">
        <f t="shared" si="556"/>
        <v>0</v>
      </c>
      <c r="DZ259" s="277">
        <f t="shared" si="522"/>
        <v>0</v>
      </c>
      <c r="EA259" s="277">
        <f t="shared" si="557"/>
        <v>0</v>
      </c>
      <c r="EB259" s="278" t="str">
        <f t="shared" si="523"/>
        <v>NO OFERTADO</v>
      </c>
      <c r="EC259" s="278"/>
      <c r="ED259" s="278" t="s">
        <v>743</v>
      </c>
      <c r="EE259" s="86" t="s">
        <v>953</v>
      </c>
      <c r="EF259" s="86">
        <v>0</v>
      </c>
      <c r="EG259" s="279">
        <v>0</v>
      </c>
      <c r="EH259" s="86">
        <f t="shared" si="558"/>
        <v>0</v>
      </c>
      <c r="EI259" s="277">
        <f t="shared" si="524"/>
        <v>0</v>
      </c>
      <c r="EJ259" s="277">
        <f t="shared" si="561"/>
        <v>0</v>
      </c>
      <c r="EK259" s="278" t="str">
        <f t="shared" si="525"/>
        <v>NO OFERTADO</v>
      </c>
      <c r="EL259" s="278" t="s">
        <v>978</v>
      </c>
      <c r="EM259" s="278" t="s">
        <v>743</v>
      </c>
      <c r="EN259" s="86"/>
      <c r="EO259" s="86"/>
      <c r="EP259" s="276"/>
      <c r="EQ259" s="86">
        <v>0</v>
      </c>
      <c r="ER259" s="277">
        <f t="shared" si="526"/>
        <v>0</v>
      </c>
      <c r="ES259" s="277">
        <f t="shared" si="527"/>
        <v>0</v>
      </c>
      <c r="ET259" s="278" t="str">
        <f t="shared" si="528"/>
        <v>NO OFERTADO</v>
      </c>
      <c r="EU259" s="278"/>
      <c r="EV259" s="278" t="s">
        <v>743</v>
      </c>
      <c r="EW259" s="86">
        <v>0</v>
      </c>
      <c r="EX259" s="86">
        <v>0</v>
      </c>
      <c r="EY259" s="276">
        <v>0</v>
      </c>
      <c r="EZ259" s="86">
        <v>0</v>
      </c>
      <c r="FA259" s="277">
        <f t="shared" si="529"/>
        <v>0</v>
      </c>
      <c r="FB259" s="277">
        <f t="shared" si="530"/>
        <v>0</v>
      </c>
      <c r="FC259" s="278" t="str">
        <f t="shared" si="531"/>
        <v>NO OFERTADO</v>
      </c>
      <c r="FD259" s="278"/>
      <c r="FE259" s="278" t="s">
        <v>743</v>
      </c>
      <c r="FF259" s="86">
        <v>0</v>
      </c>
      <c r="FG259" s="86"/>
      <c r="FH259" s="279">
        <v>0</v>
      </c>
      <c r="FI259" s="86">
        <v>0</v>
      </c>
      <c r="FJ259" s="277">
        <f t="shared" si="532"/>
        <v>0</v>
      </c>
      <c r="FK259" s="277">
        <f t="shared" si="559"/>
        <v>0</v>
      </c>
      <c r="FL259" s="278" t="str">
        <f t="shared" si="533"/>
        <v>NO OFERTADO</v>
      </c>
      <c r="FM259" s="278"/>
      <c r="FN259" s="278" t="s">
        <v>743</v>
      </c>
      <c r="FO259" s="86"/>
      <c r="FP259" s="86"/>
      <c r="FQ259" s="279"/>
      <c r="FR259" s="86">
        <f t="shared" si="560"/>
        <v>0</v>
      </c>
      <c r="FS259" s="277">
        <f t="shared" si="534"/>
        <v>0</v>
      </c>
      <c r="FT259" s="277">
        <f t="shared" si="535"/>
        <v>0</v>
      </c>
      <c r="FU259" s="278" t="str">
        <f t="shared" si="536"/>
        <v>NO OFERTADO</v>
      </c>
      <c r="FV259" s="278">
        <v>0</v>
      </c>
      <c r="FW259" s="278" t="s">
        <v>743</v>
      </c>
      <c r="FX259" s="86"/>
      <c r="FY259" s="86"/>
      <c r="FZ259" s="279"/>
      <c r="GA259" s="86"/>
      <c r="GB259" s="277">
        <f t="shared" si="537"/>
        <v>0</v>
      </c>
      <c r="GC259" s="277">
        <f t="shared" si="538"/>
        <v>0</v>
      </c>
      <c r="GD259" s="278" t="str">
        <f t="shared" si="539"/>
        <v>NO OFERTADO</v>
      </c>
      <c r="GE259" s="278"/>
      <c r="GF259" s="278" t="s">
        <v>743</v>
      </c>
      <c r="GG259" s="25"/>
    </row>
    <row r="260" spans="1:191" s="19" customFormat="1" x14ac:dyDescent="0.2">
      <c r="A260" s="290">
        <v>251</v>
      </c>
      <c r="B260" s="78" t="s">
        <v>298</v>
      </c>
      <c r="C260" s="77" t="s">
        <v>630</v>
      </c>
      <c r="D260" s="123">
        <v>1</v>
      </c>
      <c r="E260" s="309" t="s">
        <v>32</v>
      </c>
      <c r="F260" s="315">
        <v>81068.631000000008</v>
      </c>
      <c r="G260" s="123">
        <v>2</v>
      </c>
      <c r="H260" s="86">
        <f t="shared" si="540"/>
        <v>162137.26200000002</v>
      </c>
      <c r="I260" s="86"/>
      <c r="J260" s="86"/>
      <c r="K260" s="279">
        <f t="shared" si="566"/>
        <v>0</v>
      </c>
      <c r="L260" s="86">
        <f t="shared" si="541"/>
        <v>0</v>
      </c>
      <c r="M260" s="277">
        <f t="shared" si="493"/>
        <v>0</v>
      </c>
      <c r="N260" s="277">
        <f t="shared" si="542"/>
        <v>0</v>
      </c>
      <c r="O260" s="278" t="str">
        <f t="shared" si="494"/>
        <v>NO OFERTADO</v>
      </c>
      <c r="P260" s="278"/>
      <c r="Q260" s="278" t="s">
        <v>743</v>
      </c>
      <c r="R260" s="278"/>
      <c r="S260" s="284"/>
      <c r="T260" s="279"/>
      <c r="U260" s="86"/>
      <c r="V260" s="277">
        <f t="shared" si="495"/>
        <v>0</v>
      </c>
      <c r="W260" s="277">
        <f t="shared" si="543"/>
        <v>0</v>
      </c>
      <c r="X260" s="278" t="str">
        <f t="shared" si="496"/>
        <v>NO OFERTADO</v>
      </c>
      <c r="Y260" s="278">
        <v>0</v>
      </c>
      <c r="Z260" s="314" t="s">
        <v>743</v>
      </c>
      <c r="AA260" s="311"/>
      <c r="AB260" s="86"/>
      <c r="AC260" s="276"/>
      <c r="AD260" s="86">
        <f t="shared" si="562"/>
        <v>0</v>
      </c>
      <c r="AE260" s="277">
        <f t="shared" si="564"/>
        <v>0</v>
      </c>
      <c r="AF260" s="277">
        <f t="shared" si="497"/>
        <v>0</v>
      </c>
      <c r="AG260" s="278" t="str">
        <f t="shared" si="498"/>
        <v>NO OFERTADO</v>
      </c>
      <c r="AH260" s="278"/>
      <c r="AI260" s="278" t="s">
        <v>743</v>
      </c>
      <c r="AJ260" s="86"/>
      <c r="AK260" s="86"/>
      <c r="AL260" s="279"/>
      <c r="AM260" s="86">
        <f t="shared" si="544"/>
        <v>0</v>
      </c>
      <c r="AN260" s="277">
        <f t="shared" si="499"/>
        <v>0</v>
      </c>
      <c r="AO260" s="277">
        <f t="shared" si="500"/>
        <v>0</v>
      </c>
      <c r="AP260" s="278" t="str">
        <f t="shared" si="501"/>
        <v>NO OFERTADO</v>
      </c>
      <c r="AQ260" s="278"/>
      <c r="AR260" s="278" t="s">
        <v>743</v>
      </c>
      <c r="AS260" s="86"/>
      <c r="AT260" s="86"/>
      <c r="AU260" s="276"/>
      <c r="AV260" s="86">
        <f t="shared" si="545"/>
        <v>0</v>
      </c>
      <c r="AW260" s="277">
        <f t="shared" si="502"/>
        <v>0</v>
      </c>
      <c r="AX260" s="277">
        <f t="shared" si="563"/>
        <v>0</v>
      </c>
      <c r="AY260" s="278" t="str">
        <f t="shared" si="503"/>
        <v>NO OFERTADO</v>
      </c>
      <c r="AZ260" s="278"/>
      <c r="BA260" s="278" t="s">
        <v>743</v>
      </c>
      <c r="BB260" s="86"/>
      <c r="BC260" s="86"/>
      <c r="BD260" s="279"/>
      <c r="BE260" s="86">
        <f t="shared" si="546"/>
        <v>0</v>
      </c>
      <c r="BF260" s="277">
        <f t="shared" si="504"/>
        <v>0</v>
      </c>
      <c r="BG260" s="277">
        <f t="shared" si="547"/>
        <v>0</v>
      </c>
      <c r="BH260" s="278" t="str">
        <f t="shared" si="505"/>
        <v>NO OFERTADO</v>
      </c>
      <c r="BI260" s="278">
        <v>0</v>
      </c>
      <c r="BJ260" s="278" t="s">
        <v>743</v>
      </c>
      <c r="BK260" s="86"/>
      <c r="BL260" s="86"/>
      <c r="BM260" s="276"/>
      <c r="BN260" s="280">
        <f t="shared" si="548"/>
        <v>0</v>
      </c>
      <c r="BO260" s="281">
        <f t="shared" si="506"/>
        <v>0</v>
      </c>
      <c r="BP260" s="281">
        <f t="shared" si="507"/>
        <v>0</v>
      </c>
      <c r="BQ260" s="278" t="str">
        <f t="shared" si="492"/>
        <v>NO OFERTADO</v>
      </c>
      <c r="BR260" s="278">
        <f>VLOOKUP(B260,'[1]ANEXO TECNICO'!$B$3:$P$334,15,0)</f>
        <v>0</v>
      </c>
      <c r="BS260" s="278" t="s">
        <v>743</v>
      </c>
      <c r="BT260" s="280"/>
      <c r="BU260" s="280"/>
      <c r="BV260" s="282"/>
      <c r="BW260" s="280"/>
      <c r="BX260" s="277">
        <v>0</v>
      </c>
      <c r="BY260" s="277">
        <f t="shared" si="508"/>
        <v>0</v>
      </c>
      <c r="BZ260" s="278" t="str">
        <f t="shared" si="509"/>
        <v>NO OFERTADO</v>
      </c>
      <c r="CA260" s="278"/>
      <c r="CB260" s="278" t="s">
        <v>743</v>
      </c>
      <c r="CC260" s="283"/>
      <c r="CD260" s="283"/>
      <c r="CE260" s="276"/>
      <c r="CF260" s="86">
        <f t="shared" si="549"/>
        <v>0</v>
      </c>
      <c r="CG260" s="277">
        <f t="shared" si="550"/>
        <v>0</v>
      </c>
      <c r="CH260" s="277">
        <f t="shared" si="510"/>
        <v>0</v>
      </c>
      <c r="CI260" s="278" t="str">
        <f t="shared" si="511"/>
        <v>NO OFERTADO</v>
      </c>
      <c r="CJ260" s="278"/>
      <c r="CK260" s="278" t="s">
        <v>743</v>
      </c>
      <c r="CL260" s="86"/>
      <c r="CM260" s="86"/>
      <c r="CN260" s="276"/>
      <c r="CO260" s="86">
        <f t="shared" si="551"/>
        <v>0</v>
      </c>
      <c r="CP260" s="277">
        <f t="shared" si="512"/>
        <v>0</v>
      </c>
      <c r="CQ260" s="277">
        <f t="shared" si="513"/>
        <v>0</v>
      </c>
      <c r="CR260" s="278" t="str">
        <f t="shared" si="514"/>
        <v>NO OFERTADO</v>
      </c>
      <c r="CS260" s="278"/>
      <c r="CT260" s="278" t="s">
        <v>743</v>
      </c>
      <c r="CU260" s="86"/>
      <c r="CV260" s="280"/>
      <c r="CW260" s="282"/>
      <c r="CX260" s="280">
        <f t="shared" si="552"/>
        <v>0</v>
      </c>
      <c r="CY260" s="281">
        <f t="shared" si="515"/>
        <v>0</v>
      </c>
      <c r="CZ260" s="281">
        <f t="shared" si="516"/>
        <v>0</v>
      </c>
      <c r="DA260" s="278" t="str">
        <f t="shared" si="517"/>
        <v>NO OFERTADO</v>
      </c>
      <c r="DB260" s="278"/>
      <c r="DC260" s="278" t="s">
        <v>743</v>
      </c>
      <c r="DD260" s="86"/>
      <c r="DE260" s="86"/>
      <c r="DF260" s="276"/>
      <c r="DG260" s="86">
        <f t="shared" si="553"/>
        <v>0</v>
      </c>
      <c r="DH260" s="277">
        <f t="shared" si="518"/>
        <v>0</v>
      </c>
      <c r="DI260" s="277">
        <f t="shared" si="554"/>
        <v>0</v>
      </c>
      <c r="DJ260" s="278" t="str">
        <f t="shared" si="555"/>
        <v>NO OFERTADO</v>
      </c>
      <c r="DK260" s="278"/>
      <c r="DL260" s="278" t="s">
        <v>743</v>
      </c>
      <c r="DM260" s="86"/>
      <c r="DN260" s="86"/>
      <c r="DO260" s="276"/>
      <c r="DP260" s="86">
        <v>0</v>
      </c>
      <c r="DQ260" s="277">
        <f t="shared" si="519"/>
        <v>0</v>
      </c>
      <c r="DR260" s="277">
        <f t="shared" si="520"/>
        <v>0</v>
      </c>
      <c r="DS260" s="278" t="str">
        <f t="shared" si="521"/>
        <v>NO OFERTADO</v>
      </c>
      <c r="DT260" s="278"/>
      <c r="DU260" s="278" t="s">
        <v>743</v>
      </c>
      <c r="DV260" s="86"/>
      <c r="DW260" s="86"/>
      <c r="DX260" s="279"/>
      <c r="DY260" s="86">
        <f t="shared" si="556"/>
        <v>0</v>
      </c>
      <c r="DZ260" s="277">
        <f t="shared" si="522"/>
        <v>0</v>
      </c>
      <c r="EA260" s="277">
        <f t="shared" si="557"/>
        <v>0</v>
      </c>
      <c r="EB260" s="278" t="str">
        <f t="shared" si="523"/>
        <v>NO OFERTADO</v>
      </c>
      <c r="EC260" s="278"/>
      <c r="ED260" s="278" t="s">
        <v>743</v>
      </c>
      <c r="EE260" s="86" t="s">
        <v>953</v>
      </c>
      <c r="EF260" s="86">
        <v>0</v>
      </c>
      <c r="EG260" s="279">
        <v>0</v>
      </c>
      <c r="EH260" s="86">
        <f t="shared" si="558"/>
        <v>0</v>
      </c>
      <c r="EI260" s="277">
        <f t="shared" si="524"/>
        <v>0</v>
      </c>
      <c r="EJ260" s="277">
        <f t="shared" si="561"/>
        <v>0</v>
      </c>
      <c r="EK260" s="278" t="str">
        <f t="shared" si="525"/>
        <v>NO OFERTADO</v>
      </c>
      <c r="EL260" s="278" t="s">
        <v>978</v>
      </c>
      <c r="EM260" s="278" t="s">
        <v>743</v>
      </c>
      <c r="EN260" s="86"/>
      <c r="EO260" s="86"/>
      <c r="EP260" s="276"/>
      <c r="EQ260" s="86">
        <v>0</v>
      </c>
      <c r="ER260" s="277">
        <f t="shared" si="526"/>
        <v>0</v>
      </c>
      <c r="ES260" s="277">
        <f t="shared" si="527"/>
        <v>0</v>
      </c>
      <c r="ET260" s="278" t="str">
        <f t="shared" si="528"/>
        <v>NO OFERTADO</v>
      </c>
      <c r="EU260" s="278"/>
      <c r="EV260" s="278" t="s">
        <v>743</v>
      </c>
      <c r="EW260" s="86">
        <v>0</v>
      </c>
      <c r="EX260" s="86">
        <v>0</v>
      </c>
      <c r="EY260" s="276">
        <v>0</v>
      </c>
      <c r="EZ260" s="86">
        <v>0</v>
      </c>
      <c r="FA260" s="277">
        <f t="shared" si="529"/>
        <v>0</v>
      </c>
      <c r="FB260" s="277">
        <f t="shared" si="530"/>
        <v>0</v>
      </c>
      <c r="FC260" s="278" t="str">
        <f t="shared" si="531"/>
        <v>NO OFERTADO</v>
      </c>
      <c r="FD260" s="278"/>
      <c r="FE260" s="278" t="s">
        <v>743</v>
      </c>
      <c r="FF260" s="86">
        <v>0</v>
      </c>
      <c r="FG260" s="86"/>
      <c r="FH260" s="279">
        <v>0</v>
      </c>
      <c r="FI260" s="86">
        <v>0</v>
      </c>
      <c r="FJ260" s="277">
        <f t="shared" si="532"/>
        <v>0</v>
      </c>
      <c r="FK260" s="277">
        <f t="shared" si="559"/>
        <v>0</v>
      </c>
      <c r="FL260" s="278" t="str">
        <f t="shared" si="533"/>
        <v>NO OFERTADO</v>
      </c>
      <c r="FM260" s="278"/>
      <c r="FN260" s="278" t="s">
        <v>743</v>
      </c>
      <c r="FO260" s="86"/>
      <c r="FP260" s="86"/>
      <c r="FQ260" s="279"/>
      <c r="FR260" s="86">
        <f t="shared" si="560"/>
        <v>0</v>
      </c>
      <c r="FS260" s="277">
        <f t="shared" si="534"/>
        <v>0</v>
      </c>
      <c r="FT260" s="277">
        <f t="shared" si="535"/>
        <v>0</v>
      </c>
      <c r="FU260" s="278" t="str">
        <f t="shared" si="536"/>
        <v>NO OFERTADO</v>
      </c>
      <c r="FV260" s="278">
        <v>0</v>
      </c>
      <c r="FW260" s="278" t="s">
        <v>743</v>
      </c>
      <c r="FX260" s="86"/>
      <c r="FY260" s="86"/>
      <c r="FZ260" s="279"/>
      <c r="GA260" s="86"/>
      <c r="GB260" s="277">
        <f t="shared" si="537"/>
        <v>0</v>
      </c>
      <c r="GC260" s="277">
        <f t="shared" si="538"/>
        <v>0</v>
      </c>
      <c r="GD260" s="278" t="str">
        <f t="shared" si="539"/>
        <v>NO OFERTADO</v>
      </c>
      <c r="GE260" s="278"/>
      <c r="GF260" s="278" t="s">
        <v>743</v>
      </c>
      <c r="GG260" s="25"/>
    </row>
    <row r="261" spans="1:191" s="19" customFormat="1" x14ac:dyDescent="0.2">
      <c r="A261" s="290">
        <v>252</v>
      </c>
      <c r="B261" s="78" t="s">
        <v>299</v>
      </c>
      <c r="C261" s="77" t="s">
        <v>631</v>
      </c>
      <c r="D261" s="123">
        <v>1</v>
      </c>
      <c r="E261" s="309" t="s">
        <v>32</v>
      </c>
      <c r="F261" s="315">
        <v>268217.76520000002</v>
      </c>
      <c r="G261" s="123">
        <v>1</v>
      </c>
      <c r="H261" s="86">
        <f t="shared" si="540"/>
        <v>268217.76520000002</v>
      </c>
      <c r="I261" s="86"/>
      <c r="J261" s="86"/>
      <c r="K261" s="279">
        <f t="shared" si="566"/>
        <v>0</v>
      </c>
      <c r="L261" s="86">
        <f t="shared" si="541"/>
        <v>0</v>
      </c>
      <c r="M261" s="277">
        <f t="shared" si="493"/>
        <v>0</v>
      </c>
      <c r="N261" s="277">
        <f t="shared" si="542"/>
        <v>0</v>
      </c>
      <c r="O261" s="278" t="str">
        <f t="shared" si="494"/>
        <v>NO OFERTADO</v>
      </c>
      <c r="P261" s="278"/>
      <c r="Q261" s="278" t="s">
        <v>743</v>
      </c>
      <c r="R261" s="278"/>
      <c r="S261" s="284"/>
      <c r="T261" s="279"/>
      <c r="U261" s="86"/>
      <c r="V261" s="277">
        <f t="shared" si="495"/>
        <v>0</v>
      </c>
      <c r="W261" s="277">
        <f t="shared" si="543"/>
        <v>0</v>
      </c>
      <c r="X261" s="278" t="str">
        <f t="shared" si="496"/>
        <v>NO OFERTADO</v>
      </c>
      <c r="Y261" s="278">
        <v>0</v>
      </c>
      <c r="Z261" s="314" t="s">
        <v>743</v>
      </c>
      <c r="AA261" s="311"/>
      <c r="AB261" s="86"/>
      <c r="AC261" s="276"/>
      <c r="AD261" s="86">
        <f t="shared" si="562"/>
        <v>0</v>
      </c>
      <c r="AE261" s="277">
        <f t="shared" si="564"/>
        <v>0</v>
      </c>
      <c r="AF261" s="277">
        <f t="shared" si="497"/>
        <v>0</v>
      </c>
      <c r="AG261" s="278" t="str">
        <f t="shared" si="498"/>
        <v>NO OFERTADO</v>
      </c>
      <c r="AH261" s="278"/>
      <c r="AI261" s="278" t="s">
        <v>743</v>
      </c>
      <c r="AJ261" s="86"/>
      <c r="AK261" s="86"/>
      <c r="AL261" s="279"/>
      <c r="AM261" s="86">
        <f t="shared" si="544"/>
        <v>0</v>
      </c>
      <c r="AN261" s="277">
        <f t="shared" si="499"/>
        <v>0</v>
      </c>
      <c r="AO261" s="277">
        <f t="shared" si="500"/>
        <v>0</v>
      </c>
      <c r="AP261" s="278" t="str">
        <f t="shared" si="501"/>
        <v>NO OFERTADO</v>
      </c>
      <c r="AQ261" s="278"/>
      <c r="AR261" s="278" t="s">
        <v>743</v>
      </c>
      <c r="AS261" s="86"/>
      <c r="AT261" s="86"/>
      <c r="AU261" s="276"/>
      <c r="AV261" s="86">
        <f t="shared" si="545"/>
        <v>0</v>
      </c>
      <c r="AW261" s="277">
        <f t="shared" si="502"/>
        <v>0</v>
      </c>
      <c r="AX261" s="277">
        <f t="shared" si="563"/>
        <v>0</v>
      </c>
      <c r="AY261" s="278" t="str">
        <f t="shared" si="503"/>
        <v>NO OFERTADO</v>
      </c>
      <c r="AZ261" s="278"/>
      <c r="BA261" s="278" t="s">
        <v>743</v>
      </c>
      <c r="BB261" s="86"/>
      <c r="BC261" s="86"/>
      <c r="BD261" s="279"/>
      <c r="BE261" s="86">
        <f t="shared" si="546"/>
        <v>0</v>
      </c>
      <c r="BF261" s="277">
        <f t="shared" si="504"/>
        <v>0</v>
      </c>
      <c r="BG261" s="277">
        <f t="shared" si="547"/>
        <v>0</v>
      </c>
      <c r="BH261" s="278" t="str">
        <f t="shared" si="505"/>
        <v>NO OFERTADO</v>
      </c>
      <c r="BI261" s="278">
        <v>0</v>
      </c>
      <c r="BJ261" s="278" t="s">
        <v>743</v>
      </c>
      <c r="BK261" s="86"/>
      <c r="BL261" s="86"/>
      <c r="BM261" s="276"/>
      <c r="BN261" s="280">
        <f t="shared" si="548"/>
        <v>0</v>
      </c>
      <c r="BO261" s="281">
        <f t="shared" si="506"/>
        <v>0</v>
      </c>
      <c r="BP261" s="281">
        <f t="shared" si="507"/>
        <v>0</v>
      </c>
      <c r="BQ261" s="278" t="str">
        <f t="shared" si="492"/>
        <v>NO OFERTADO</v>
      </c>
      <c r="BR261" s="278">
        <f>VLOOKUP(B261,'[1]ANEXO TECNICO'!$B$3:$P$334,15,0)</f>
        <v>0</v>
      </c>
      <c r="BS261" s="278" t="s">
        <v>743</v>
      </c>
      <c r="BT261" s="280"/>
      <c r="BU261" s="280"/>
      <c r="BV261" s="282"/>
      <c r="BW261" s="280"/>
      <c r="BX261" s="277">
        <v>0</v>
      </c>
      <c r="BY261" s="277">
        <f t="shared" si="508"/>
        <v>0</v>
      </c>
      <c r="BZ261" s="278" t="str">
        <f t="shared" si="509"/>
        <v>NO OFERTADO</v>
      </c>
      <c r="CA261" s="278"/>
      <c r="CB261" s="278" t="s">
        <v>743</v>
      </c>
      <c r="CC261" s="283"/>
      <c r="CD261" s="283"/>
      <c r="CE261" s="276"/>
      <c r="CF261" s="86">
        <f t="shared" si="549"/>
        <v>0</v>
      </c>
      <c r="CG261" s="277">
        <f t="shared" si="550"/>
        <v>0</v>
      </c>
      <c r="CH261" s="277">
        <f t="shared" si="510"/>
        <v>0</v>
      </c>
      <c r="CI261" s="278" t="str">
        <f t="shared" si="511"/>
        <v>NO OFERTADO</v>
      </c>
      <c r="CJ261" s="278"/>
      <c r="CK261" s="278" t="s">
        <v>743</v>
      </c>
      <c r="CL261" s="86"/>
      <c r="CM261" s="86"/>
      <c r="CN261" s="276"/>
      <c r="CO261" s="86">
        <f t="shared" si="551"/>
        <v>0</v>
      </c>
      <c r="CP261" s="277">
        <f t="shared" si="512"/>
        <v>0</v>
      </c>
      <c r="CQ261" s="277">
        <f t="shared" si="513"/>
        <v>0</v>
      </c>
      <c r="CR261" s="278" t="str">
        <f t="shared" si="514"/>
        <v>NO OFERTADO</v>
      </c>
      <c r="CS261" s="278"/>
      <c r="CT261" s="278" t="s">
        <v>743</v>
      </c>
      <c r="CU261" s="86"/>
      <c r="CV261" s="280"/>
      <c r="CW261" s="282"/>
      <c r="CX261" s="280">
        <f t="shared" si="552"/>
        <v>0</v>
      </c>
      <c r="CY261" s="281">
        <f t="shared" si="515"/>
        <v>0</v>
      </c>
      <c r="CZ261" s="281">
        <f t="shared" si="516"/>
        <v>0</v>
      </c>
      <c r="DA261" s="278" t="str">
        <f t="shared" si="517"/>
        <v>NO OFERTADO</v>
      </c>
      <c r="DB261" s="278"/>
      <c r="DC261" s="278" t="s">
        <v>743</v>
      </c>
      <c r="DD261" s="86"/>
      <c r="DE261" s="86"/>
      <c r="DF261" s="276"/>
      <c r="DG261" s="86">
        <f t="shared" si="553"/>
        <v>0</v>
      </c>
      <c r="DH261" s="277">
        <f t="shared" si="518"/>
        <v>0</v>
      </c>
      <c r="DI261" s="277">
        <f t="shared" si="554"/>
        <v>0</v>
      </c>
      <c r="DJ261" s="278" t="str">
        <f t="shared" si="555"/>
        <v>NO OFERTADO</v>
      </c>
      <c r="DK261" s="278"/>
      <c r="DL261" s="278" t="s">
        <v>743</v>
      </c>
      <c r="DM261" s="86"/>
      <c r="DN261" s="86"/>
      <c r="DO261" s="276"/>
      <c r="DP261" s="86">
        <v>0</v>
      </c>
      <c r="DQ261" s="277">
        <f t="shared" si="519"/>
        <v>0</v>
      </c>
      <c r="DR261" s="277">
        <f t="shared" si="520"/>
        <v>0</v>
      </c>
      <c r="DS261" s="278" t="str">
        <f t="shared" si="521"/>
        <v>NO OFERTADO</v>
      </c>
      <c r="DT261" s="278"/>
      <c r="DU261" s="278" t="s">
        <v>743</v>
      </c>
      <c r="DV261" s="86"/>
      <c r="DW261" s="86"/>
      <c r="DX261" s="279"/>
      <c r="DY261" s="86">
        <f t="shared" si="556"/>
        <v>0</v>
      </c>
      <c r="DZ261" s="277">
        <f t="shared" si="522"/>
        <v>0</v>
      </c>
      <c r="EA261" s="277">
        <f t="shared" si="557"/>
        <v>0</v>
      </c>
      <c r="EB261" s="278" t="str">
        <f t="shared" si="523"/>
        <v>NO OFERTADO</v>
      </c>
      <c r="EC261" s="278"/>
      <c r="ED261" s="278" t="s">
        <v>743</v>
      </c>
      <c r="EE261" s="86" t="s">
        <v>953</v>
      </c>
      <c r="EF261" s="86">
        <v>0</v>
      </c>
      <c r="EG261" s="279">
        <v>0</v>
      </c>
      <c r="EH261" s="86">
        <f t="shared" si="558"/>
        <v>0</v>
      </c>
      <c r="EI261" s="277">
        <f t="shared" si="524"/>
        <v>0</v>
      </c>
      <c r="EJ261" s="277">
        <f t="shared" si="561"/>
        <v>0</v>
      </c>
      <c r="EK261" s="278" t="str">
        <f t="shared" si="525"/>
        <v>NO OFERTADO</v>
      </c>
      <c r="EL261" s="278" t="s">
        <v>978</v>
      </c>
      <c r="EM261" s="278" t="s">
        <v>743</v>
      </c>
      <c r="EN261" s="86"/>
      <c r="EO261" s="86"/>
      <c r="EP261" s="276"/>
      <c r="EQ261" s="86">
        <v>0</v>
      </c>
      <c r="ER261" s="277">
        <f t="shared" si="526"/>
        <v>0</v>
      </c>
      <c r="ES261" s="277">
        <f t="shared" si="527"/>
        <v>0</v>
      </c>
      <c r="ET261" s="278" t="str">
        <f t="shared" si="528"/>
        <v>NO OFERTADO</v>
      </c>
      <c r="EU261" s="278"/>
      <c r="EV261" s="278" t="s">
        <v>743</v>
      </c>
      <c r="EW261" s="86">
        <v>0</v>
      </c>
      <c r="EX261" s="86">
        <v>0</v>
      </c>
      <c r="EY261" s="276">
        <v>0</v>
      </c>
      <c r="EZ261" s="86">
        <v>0</v>
      </c>
      <c r="FA261" s="277">
        <f t="shared" si="529"/>
        <v>0</v>
      </c>
      <c r="FB261" s="277">
        <f t="shared" si="530"/>
        <v>0</v>
      </c>
      <c r="FC261" s="278" t="str">
        <f t="shared" si="531"/>
        <v>NO OFERTADO</v>
      </c>
      <c r="FD261" s="278"/>
      <c r="FE261" s="278" t="s">
        <v>743</v>
      </c>
      <c r="FF261" s="86">
        <v>0</v>
      </c>
      <c r="FG261" s="86"/>
      <c r="FH261" s="279">
        <v>0</v>
      </c>
      <c r="FI261" s="86">
        <v>0</v>
      </c>
      <c r="FJ261" s="277">
        <f t="shared" si="532"/>
        <v>0</v>
      </c>
      <c r="FK261" s="277">
        <f t="shared" si="559"/>
        <v>0</v>
      </c>
      <c r="FL261" s="278" t="str">
        <f t="shared" si="533"/>
        <v>NO OFERTADO</v>
      </c>
      <c r="FM261" s="278"/>
      <c r="FN261" s="278" t="s">
        <v>743</v>
      </c>
      <c r="FO261" s="86" t="s">
        <v>44</v>
      </c>
      <c r="FP261" s="86">
        <v>128000</v>
      </c>
      <c r="FQ261" s="279">
        <v>24320</v>
      </c>
      <c r="FR261" s="86">
        <f t="shared" si="560"/>
        <v>152320</v>
      </c>
      <c r="FS261" s="277">
        <f t="shared" si="534"/>
        <v>152320</v>
      </c>
      <c r="FT261" s="277">
        <f t="shared" si="535"/>
        <v>152320</v>
      </c>
      <c r="FU261" s="278" t="str">
        <f t="shared" si="536"/>
        <v>CUMPLE</v>
      </c>
      <c r="FV261" s="278" t="s">
        <v>828</v>
      </c>
      <c r="FW261" s="278" t="s">
        <v>822</v>
      </c>
      <c r="FX261" s="86"/>
      <c r="FY261" s="86"/>
      <c r="FZ261" s="279"/>
      <c r="GA261" s="86"/>
      <c r="GB261" s="277">
        <f t="shared" si="537"/>
        <v>0</v>
      </c>
      <c r="GC261" s="277">
        <f t="shared" si="538"/>
        <v>0</v>
      </c>
      <c r="GD261" s="278" t="str">
        <f t="shared" si="539"/>
        <v>NO OFERTADO</v>
      </c>
      <c r="GE261" s="278"/>
      <c r="GF261" s="278" t="s">
        <v>743</v>
      </c>
      <c r="GG261" s="25"/>
    </row>
    <row r="262" spans="1:191" s="19" customFormat="1" ht="38.25" x14ac:dyDescent="0.2">
      <c r="A262" s="290">
        <v>253</v>
      </c>
      <c r="B262" s="78" t="s">
        <v>300</v>
      </c>
      <c r="C262" s="77" t="s">
        <v>632</v>
      </c>
      <c r="D262" s="123">
        <v>1</v>
      </c>
      <c r="E262" s="309" t="s">
        <v>32</v>
      </c>
      <c r="F262" s="315">
        <v>265329.53999999998</v>
      </c>
      <c r="G262" s="123">
        <v>2</v>
      </c>
      <c r="H262" s="86">
        <f t="shared" si="540"/>
        <v>530659.07999999996</v>
      </c>
      <c r="I262" s="86"/>
      <c r="J262" s="86"/>
      <c r="K262" s="279">
        <f t="shared" si="566"/>
        <v>0</v>
      </c>
      <c r="L262" s="86">
        <f t="shared" si="541"/>
        <v>0</v>
      </c>
      <c r="M262" s="277">
        <f t="shared" si="493"/>
        <v>0</v>
      </c>
      <c r="N262" s="277">
        <f t="shared" si="542"/>
        <v>0</v>
      </c>
      <c r="O262" s="278" t="str">
        <f t="shared" si="494"/>
        <v>NO OFERTADO</v>
      </c>
      <c r="P262" s="278"/>
      <c r="Q262" s="278" t="s">
        <v>743</v>
      </c>
      <c r="R262" s="278"/>
      <c r="S262" s="284"/>
      <c r="T262" s="279"/>
      <c r="U262" s="86"/>
      <c r="V262" s="277">
        <f t="shared" si="495"/>
        <v>0</v>
      </c>
      <c r="W262" s="277">
        <f t="shared" si="543"/>
        <v>0</v>
      </c>
      <c r="X262" s="278" t="str">
        <f t="shared" si="496"/>
        <v>NO OFERTADO</v>
      </c>
      <c r="Y262" s="278">
        <v>0</v>
      </c>
      <c r="Z262" s="314" t="s">
        <v>743</v>
      </c>
      <c r="AA262" s="311" t="s">
        <v>935</v>
      </c>
      <c r="AB262" s="86">
        <v>222966</v>
      </c>
      <c r="AC262" s="276">
        <v>42364</v>
      </c>
      <c r="AD262" s="86">
        <f t="shared" si="562"/>
        <v>265330</v>
      </c>
      <c r="AE262" s="277">
        <f t="shared" si="564"/>
        <v>265330</v>
      </c>
      <c r="AF262" s="277">
        <f t="shared" si="497"/>
        <v>530660</v>
      </c>
      <c r="AG262" s="278" t="str">
        <f t="shared" si="498"/>
        <v>CUMPLE</v>
      </c>
      <c r="AH262" s="278" t="s">
        <v>828</v>
      </c>
      <c r="AI262" s="278" t="s">
        <v>822</v>
      </c>
      <c r="AJ262" s="86"/>
      <c r="AK262" s="86"/>
      <c r="AL262" s="279"/>
      <c r="AM262" s="86">
        <f t="shared" si="544"/>
        <v>0</v>
      </c>
      <c r="AN262" s="277">
        <f t="shared" si="499"/>
        <v>0</v>
      </c>
      <c r="AO262" s="277">
        <f t="shared" si="500"/>
        <v>0</v>
      </c>
      <c r="AP262" s="278" t="str">
        <f t="shared" si="501"/>
        <v>NO OFERTADO</v>
      </c>
      <c r="AQ262" s="278"/>
      <c r="AR262" s="278" t="s">
        <v>743</v>
      </c>
      <c r="AS262" s="86"/>
      <c r="AT262" s="86"/>
      <c r="AU262" s="276"/>
      <c r="AV262" s="86">
        <f t="shared" si="545"/>
        <v>0</v>
      </c>
      <c r="AW262" s="277">
        <f t="shared" si="502"/>
        <v>0</v>
      </c>
      <c r="AX262" s="277">
        <f t="shared" si="563"/>
        <v>0</v>
      </c>
      <c r="AY262" s="278" t="str">
        <f t="shared" si="503"/>
        <v>NO OFERTADO</v>
      </c>
      <c r="AZ262" s="278"/>
      <c r="BA262" s="278" t="s">
        <v>743</v>
      </c>
      <c r="BB262" s="86"/>
      <c r="BC262" s="86"/>
      <c r="BD262" s="279"/>
      <c r="BE262" s="86">
        <f t="shared" si="546"/>
        <v>0</v>
      </c>
      <c r="BF262" s="277">
        <f t="shared" si="504"/>
        <v>0</v>
      </c>
      <c r="BG262" s="277">
        <f t="shared" si="547"/>
        <v>0</v>
      </c>
      <c r="BH262" s="278" t="str">
        <f t="shared" si="505"/>
        <v>NO OFERTADO</v>
      </c>
      <c r="BI262" s="278">
        <v>0</v>
      </c>
      <c r="BJ262" s="278" t="s">
        <v>743</v>
      </c>
      <c r="BK262" s="86"/>
      <c r="BL262" s="86"/>
      <c r="BM262" s="276"/>
      <c r="BN262" s="280">
        <f t="shared" si="548"/>
        <v>0</v>
      </c>
      <c r="BO262" s="281">
        <f t="shared" si="506"/>
        <v>0</v>
      </c>
      <c r="BP262" s="281">
        <f t="shared" si="507"/>
        <v>0</v>
      </c>
      <c r="BQ262" s="278" t="str">
        <f t="shared" ref="BQ262:BQ325" si="567">+IF(BN262=0,"NO OFERTADO",IF(BN262&lt;=($F262*(1+$KI$4)),"CUMPLE","NO CUMPLE"))</f>
        <v>NO OFERTADO</v>
      </c>
      <c r="BR262" s="278">
        <f>VLOOKUP(B262,'[1]ANEXO TECNICO'!$B$3:$P$334,15,0)</f>
        <v>0</v>
      </c>
      <c r="BS262" s="278" t="s">
        <v>743</v>
      </c>
      <c r="BT262" s="280"/>
      <c r="BU262" s="280"/>
      <c r="BV262" s="282"/>
      <c r="BW262" s="280"/>
      <c r="BX262" s="277">
        <v>0</v>
      </c>
      <c r="BY262" s="277">
        <f t="shared" si="508"/>
        <v>0</v>
      </c>
      <c r="BZ262" s="278" t="str">
        <f t="shared" si="509"/>
        <v>NO OFERTADO</v>
      </c>
      <c r="CA262" s="278"/>
      <c r="CB262" s="278" t="s">
        <v>743</v>
      </c>
      <c r="CC262" s="283"/>
      <c r="CD262" s="283"/>
      <c r="CE262" s="276"/>
      <c r="CF262" s="86">
        <f t="shared" si="549"/>
        <v>0</v>
      </c>
      <c r="CG262" s="277">
        <f t="shared" si="550"/>
        <v>0</v>
      </c>
      <c r="CH262" s="277">
        <f t="shared" si="510"/>
        <v>0</v>
      </c>
      <c r="CI262" s="278" t="str">
        <f t="shared" si="511"/>
        <v>NO OFERTADO</v>
      </c>
      <c r="CJ262" s="278"/>
      <c r="CK262" s="278" t="s">
        <v>743</v>
      </c>
      <c r="CL262" s="86"/>
      <c r="CM262" s="86"/>
      <c r="CN262" s="276"/>
      <c r="CO262" s="86">
        <f t="shared" si="551"/>
        <v>0</v>
      </c>
      <c r="CP262" s="277">
        <f t="shared" si="512"/>
        <v>0</v>
      </c>
      <c r="CQ262" s="277">
        <f t="shared" si="513"/>
        <v>0</v>
      </c>
      <c r="CR262" s="278" t="str">
        <f t="shared" si="514"/>
        <v>NO OFERTADO</v>
      </c>
      <c r="CS262" s="278"/>
      <c r="CT262" s="278" t="s">
        <v>743</v>
      </c>
      <c r="CU262" s="86"/>
      <c r="CV262" s="280"/>
      <c r="CW262" s="282"/>
      <c r="CX262" s="280">
        <f t="shared" si="552"/>
        <v>0</v>
      </c>
      <c r="CY262" s="281">
        <f t="shared" si="515"/>
        <v>0</v>
      </c>
      <c r="CZ262" s="281">
        <f t="shared" si="516"/>
        <v>0</v>
      </c>
      <c r="DA262" s="278" t="str">
        <f t="shared" si="517"/>
        <v>NO OFERTADO</v>
      </c>
      <c r="DB262" s="278"/>
      <c r="DC262" s="278" t="s">
        <v>743</v>
      </c>
      <c r="DD262" s="86"/>
      <c r="DE262" s="86"/>
      <c r="DF262" s="276"/>
      <c r="DG262" s="86">
        <f t="shared" si="553"/>
        <v>0</v>
      </c>
      <c r="DH262" s="277">
        <f t="shared" si="518"/>
        <v>0</v>
      </c>
      <c r="DI262" s="277">
        <f t="shared" si="554"/>
        <v>0</v>
      </c>
      <c r="DJ262" s="278" t="str">
        <f t="shared" si="555"/>
        <v>NO OFERTADO</v>
      </c>
      <c r="DK262" s="278"/>
      <c r="DL262" s="278" t="s">
        <v>743</v>
      </c>
      <c r="DM262" s="86"/>
      <c r="DN262" s="86"/>
      <c r="DO262" s="276"/>
      <c r="DP262" s="86">
        <v>0</v>
      </c>
      <c r="DQ262" s="277">
        <f t="shared" si="519"/>
        <v>0</v>
      </c>
      <c r="DR262" s="277">
        <f t="shared" si="520"/>
        <v>0</v>
      </c>
      <c r="DS262" s="278" t="str">
        <f t="shared" si="521"/>
        <v>NO OFERTADO</v>
      </c>
      <c r="DT262" s="278"/>
      <c r="DU262" s="278" t="s">
        <v>743</v>
      </c>
      <c r="DV262" s="86"/>
      <c r="DW262" s="86"/>
      <c r="DX262" s="279"/>
      <c r="DY262" s="86">
        <f t="shared" si="556"/>
        <v>0</v>
      </c>
      <c r="DZ262" s="277">
        <f t="shared" si="522"/>
        <v>0</v>
      </c>
      <c r="EA262" s="277">
        <f t="shared" si="557"/>
        <v>0</v>
      </c>
      <c r="EB262" s="278" t="str">
        <f t="shared" si="523"/>
        <v>NO OFERTADO</v>
      </c>
      <c r="EC262" s="278"/>
      <c r="ED262" s="278" t="s">
        <v>743</v>
      </c>
      <c r="EE262" s="86" t="s">
        <v>953</v>
      </c>
      <c r="EF262" s="86">
        <v>0</v>
      </c>
      <c r="EG262" s="279">
        <v>0</v>
      </c>
      <c r="EH262" s="86">
        <f t="shared" si="558"/>
        <v>0</v>
      </c>
      <c r="EI262" s="277">
        <f t="shared" si="524"/>
        <v>0</v>
      </c>
      <c r="EJ262" s="277">
        <f t="shared" si="561"/>
        <v>0</v>
      </c>
      <c r="EK262" s="278" t="str">
        <f t="shared" si="525"/>
        <v>NO OFERTADO</v>
      </c>
      <c r="EL262" s="278" t="s">
        <v>978</v>
      </c>
      <c r="EM262" s="278" t="s">
        <v>743</v>
      </c>
      <c r="EN262" s="86" t="s">
        <v>44</v>
      </c>
      <c r="EO262" s="86">
        <v>218140</v>
      </c>
      <c r="EP262" s="276">
        <v>41447</v>
      </c>
      <c r="EQ262" s="86">
        <v>259587</v>
      </c>
      <c r="ER262" s="277">
        <f t="shared" si="526"/>
        <v>259587</v>
      </c>
      <c r="ES262" s="277">
        <f t="shared" si="527"/>
        <v>519174</v>
      </c>
      <c r="ET262" s="278" t="str">
        <f t="shared" si="528"/>
        <v>CUMPLE</v>
      </c>
      <c r="EU262" s="278" t="s">
        <v>828</v>
      </c>
      <c r="EV262" s="278" t="s">
        <v>822</v>
      </c>
      <c r="EW262" s="86">
        <v>0</v>
      </c>
      <c r="EX262" s="86">
        <v>0</v>
      </c>
      <c r="EY262" s="276">
        <v>0</v>
      </c>
      <c r="EZ262" s="86">
        <v>0</v>
      </c>
      <c r="FA262" s="277">
        <f t="shared" si="529"/>
        <v>0</v>
      </c>
      <c r="FB262" s="277">
        <f t="shared" si="530"/>
        <v>0</v>
      </c>
      <c r="FC262" s="278" t="str">
        <f t="shared" si="531"/>
        <v>NO OFERTADO</v>
      </c>
      <c r="FD262" s="278"/>
      <c r="FE262" s="278" t="s">
        <v>743</v>
      </c>
      <c r="FF262" s="86">
        <v>0</v>
      </c>
      <c r="FG262" s="86"/>
      <c r="FH262" s="279">
        <v>0</v>
      </c>
      <c r="FI262" s="86">
        <v>0</v>
      </c>
      <c r="FJ262" s="277">
        <f t="shared" si="532"/>
        <v>0</v>
      </c>
      <c r="FK262" s="277">
        <f t="shared" si="559"/>
        <v>0</v>
      </c>
      <c r="FL262" s="278" t="str">
        <f t="shared" si="533"/>
        <v>NO OFERTADO</v>
      </c>
      <c r="FM262" s="278"/>
      <c r="FN262" s="278" t="s">
        <v>743</v>
      </c>
      <c r="FO262" s="86"/>
      <c r="FP262" s="86"/>
      <c r="FQ262" s="279"/>
      <c r="FR262" s="86">
        <f t="shared" si="560"/>
        <v>0</v>
      </c>
      <c r="FS262" s="277">
        <f t="shared" si="534"/>
        <v>0</v>
      </c>
      <c r="FT262" s="277">
        <f t="shared" si="535"/>
        <v>0</v>
      </c>
      <c r="FU262" s="278" t="str">
        <f t="shared" si="536"/>
        <v>NO OFERTADO</v>
      </c>
      <c r="FV262" s="278">
        <v>0</v>
      </c>
      <c r="FW262" s="278" t="s">
        <v>743</v>
      </c>
      <c r="FX262" s="86"/>
      <c r="FY262" s="86"/>
      <c r="FZ262" s="279"/>
      <c r="GA262" s="86"/>
      <c r="GB262" s="277">
        <f t="shared" si="537"/>
        <v>0</v>
      </c>
      <c r="GC262" s="277">
        <f t="shared" si="538"/>
        <v>0</v>
      </c>
      <c r="GD262" s="278" t="str">
        <f t="shared" si="539"/>
        <v>NO OFERTADO</v>
      </c>
      <c r="GE262" s="278"/>
      <c r="GF262" s="278" t="s">
        <v>743</v>
      </c>
      <c r="GG262" s="25"/>
    </row>
    <row r="263" spans="1:191" s="19" customFormat="1" ht="38.25" x14ac:dyDescent="0.2">
      <c r="A263" s="290">
        <v>254</v>
      </c>
      <c r="B263" s="78" t="s">
        <v>301</v>
      </c>
      <c r="C263" s="77" t="s">
        <v>633</v>
      </c>
      <c r="D263" s="123">
        <v>1</v>
      </c>
      <c r="E263" s="309" t="s">
        <v>32</v>
      </c>
      <c r="F263" s="315">
        <v>367.55760000000004</v>
      </c>
      <c r="G263" s="123">
        <v>9300</v>
      </c>
      <c r="H263" s="86">
        <f t="shared" si="540"/>
        <v>3418285.68</v>
      </c>
      <c r="I263" s="86"/>
      <c r="J263" s="86"/>
      <c r="K263" s="279">
        <f t="shared" si="566"/>
        <v>0</v>
      </c>
      <c r="L263" s="86">
        <f t="shared" si="541"/>
        <v>0</v>
      </c>
      <c r="M263" s="277">
        <f t="shared" si="493"/>
        <v>0</v>
      </c>
      <c r="N263" s="277">
        <f t="shared" si="542"/>
        <v>0</v>
      </c>
      <c r="O263" s="278" t="str">
        <f t="shared" si="494"/>
        <v>NO OFERTADO</v>
      </c>
      <c r="P263" s="278"/>
      <c r="Q263" s="278" t="s">
        <v>743</v>
      </c>
      <c r="R263" s="278"/>
      <c r="S263" s="284"/>
      <c r="T263" s="279"/>
      <c r="U263" s="86"/>
      <c r="V263" s="277">
        <f t="shared" si="495"/>
        <v>0</v>
      </c>
      <c r="W263" s="277">
        <f t="shared" si="543"/>
        <v>0</v>
      </c>
      <c r="X263" s="278" t="str">
        <f t="shared" si="496"/>
        <v>NO OFERTADO</v>
      </c>
      <c r="Y263" s="278">
        <v>0</v>
      </c>
      <c r="Z263" s="314" t="s">
        <v>743</v>
      </c>
      <c r="AA263" s="311"/>
      <c r="AB263" s="86"/>
      <c r="AC263" s="276"/>
      <c r="AD263" s="86">
        <f t="shared" si="562"/>
        <v>0</v>
      </c>
      <c r="AE263" s="277">
        <f t="shared" si="564"/>
        <v>0</v>
      </c>
      <c r="AF263" s="277">
        <f t="shared" si="497"/>
        <v>0</v>
      </c>
      <c r="AG263" s="278" t="str">
        <f t="shared" si="498"/>
        <v>NO OFERTADO</v>
      </c>
      <c r="AH263" s="278"/>
      <c r="AI263" s="278" t="s">
        <v>743</v>
      </c>
      <c r="AJ263" s="86"/>
      <c r="AK263" s="86"/>
      <c r="AL263" s="279"/>
      <c r="AM263" s="86">
        <f t="shared" si="544"/>
        <v>0</v>
      </c>
      <c r="AN263" s="277">
        <f t="shared" si="499"/>
        <v>0</v>
      </c>
      <c r="AO263" s="277">
        <f t="shared" si="500"/>
        <v>0</v>
      </c>
      <c r="AP263" s="278" t="str">
        <f t="shared" si="501"/>
        <v>NO OFERTADO</v>
      </c>
      <c r="AQ263" s="278"/>
      <c r="AR263" s="278" t="s">
        <v>743</v>
      </c>
      <c r="AS263" s="86"/>
      <c r="AT263" s="86"/>
      <c r="AU263" s="276"/>
      <c r="AV263" s="86">
        <f t="shared" si="545"/>
        <v>0</v>
      </c>
      <c r="AW263" s="277">
        <f t="shared" si="502"/>
        <v>0</v>
      </c>
      <c r="AX263" s="277">
        <f t="shared" si="563"/>
        <v>0</v>
      </c>
      <c r="AY263" s="278" t="str">
        <f t="shared" si="503"/>
        <v>NO OFERTADO</v>
      </c>
      <c r="AZ263" s="278"/>
      <c r="BA263" s="278" t="s">
        <v>743</v>
      </c>
      <c r="BB263" s="86"/>
      <c r="BC263" s="86"/>
      <c r="BD263" s="279"/>
      <c r="BE263" s="86">
        <f t="shared" si="546"/>
        <v>0</v>
      </c>
      <c r="BF263" s="277">
        <f t="shared" si="504"/>
        <v>0</v>
      </c>
      <c r="BG263" s="277">
        <f t="shared" si="547"/>
        <v>0</v>
      </c>
      <c r="BH263" s="278" t="str">
        <f t="shared" si="505"/>
        <v>NO OFERTADO</v>
      </c>
      <c r="BI263" s="278">
        <v>0</v>
      </c>
      <c r="BJ263" s="278" t="s">
        <v>743</v>
      </c>
      <c r="BK263" s="86"/>
      <c r="BL263" s="86"/>
      <c r="BM263" s="276"/>
      <c r="BN263" s="280">
        <f t="shared" si="548"/>
        <v>0</v>
      </c>
      <c r="BO263" s="281">
        <f t="shared" si="506"/>
        <v>0</v>
      </c>
      <c r="BP263" s="281">
        <f t="shared" si="507"/>
        <v>0</v>
      </c>
      <c r="BQ263" s="278" t="str">
        <f t="shared" si="567"/>
        <v>NO OFERTADO</v>
      </c>
      <c r="BR263" s="278">
        <f>VLOOKUP(B263,'[1]ANEXO TECNICO'!$B$3:$P$334,15,0)</f>
        <v>0</v>
      </c>
      <c r="BS263" s="278" t="s">
        <v>743</v>
      </c>
      <c r="BT263" s="280"/>
      <c r="BU263" s="280"/>
      <c r="BV263" s="282"/>
      <c r="BW263" s="280"/>
      <c r="BX263" s="277">
        <v>0</v>
      </c>
      <c r="BY263" s="277">
        <f t="shared" si="508"/>
        <v>0</v>
      </c>
      <c r="BZ263" s="278" t="str">
        <f t="shared" si="509"/>
        <v>NO OFERTADO</v>
      </c>
      <c r="CA263" s="278"/>
      <c r="CB263" s="278" t="s">
        <v>743</v>
      </c>
      <c r="CC263" s="283"/>
      <c r="CD263" s="283"/>
      <c r="CE263" s="276"/>
      <c r="CF263" s="86">
        <f t="shared" si="549"/>
        <v>0</v>
      </c>
      <c r="CG263" s="277">
        <f t="shared" si="550"/>
        <v>0</v>
      </c>
      <c r="CH263" s="277">
        <f t="shared" si="510"/>
        <v>0</v>
      </c>
      <c r="CI263" s="278" t="str">
        <f t="shared" si="511"/>
        <v>NO OFERTADO</v>
      </c>
      <c r="CJ263" s="278"/>
      <c r="CK263" s="278" t="s">
        <v>743</v>
      </c>
      <c r="CL263" s="86"/>
      <c r="CM263" s="86"/>
      <c r="CN263" s="276"/>
      <c r="CO263" s="86">
        <f t="shared" si="551"/>
        <v>0</v>
      </c>
      <c r="CP263" s="277">
        <f t="shared" si="512"/>
        <v>0</v>
      </c>
      <c r="CQ263" s="277">
        <f t="shared" si="513"/>
        <v>0</v>
      </c>
      <c r="CR263" s="278" t="str">
        <f t="shared" si="514"/>
        <v>NO OFERTADO</v>
      </c>
      <c r="CS263" s="278"/>
      <c r="CT263" s="278" t="s">
        <v>743</v>
      </c>
      <c r="CU263" s="86" t="s">
        <v>44</v>
      </c>
      <c r="CV263" s="280">
        <v>290</v>
      </c>
      <c r="CW263" s="288">
        <f>+CV263*0.19</f>
        <v>55.1</v>
      </c>
      <c r="CX263" s="280">
        <f t="shared" si="552"/>
        <v>345.1</v>
      </c>
      <c r="CY263" s="281">
        <f t="shared" si="515"/>
        <v>345.1</v>
      </c>
      <c r="CZ263" s="281">
        <f t="shared" si="516"/>
        <v>3209430</v>
      </c>
      <c r="DA263" s="278" t="str">
        <f t="shared" si="517"/>
        <v>CUMPLE</v>
      </c>
      <c r="DB263" s="278" t="s">
        <v>828</v>
      </c>
      <c r="DC263" s="278" t="s">
        <v>822</v>
      </c>
      <c r="DD263" s="86"/>
      <c r="DE263" s="86"/>
      <c r="DF263" s="276"/>
      <c r="DG263" s="86">
        <f t="shared" si="553"/>
        <v>0</v>
      </c>
      <c r="DH263" s="277">
        <f t="shared" si="518"/>
        <v>0</v>
      </c>
      <c r="DI263" s="277">
        <f t="shared" si="554"/>
        <v>0</v>
      </c>
      <c r="DJ263" s="278" t="str">
        <f t="shared" si="555"/>
        <v>NO OFERTADO</v>
      </c>
      <c r="DK263" s="278"/>
      <c r="DL263" s="278" t="s">
        <v>743</v>
      </c>
      <c r="DM263" s="86"/>
      <c r="DN263" s="86"/>
      <c r="DO263" s="276"/>
      <c r="DP263" s="86">
        <v>0</v>
      </c>
      <c r="DQ263" s="277">
        <f t="shared" si="519"/>
        <v>0</v>
      </c>
      <c r="DR263" s="277">
        <f t="shared" si="520"/>
        <v>0</v>
      </c>
      <c r="DS263" s="278" t="str">
        <f t="shared" si="521"/>
        <v>NO OFERTADO</v>
      </c>
      <c r="DT263" s="278"/>
      <c r="DU263" s="278" t="s">
        <v>743</v>
      </c>
      <c r="DV263" s="86"/>
      <c r="DW263" s="86"/>
      <c r="DX263" s="279"/>
      <c r="DY263" s="86">
        <f t="shared" si="556"/>
        <v>0</v>
      </c>
      <c r="DZ263" s="277">
        <f t="shared" si="522"/>
        <v>0</v>
      </c>
      <c r="EA263" s="277">
        <f t="shared" si="557"/>
        <v>0</v>
      </c>
      <c r="EB263" s="278" t="str">
        <f t="shared" si="523"/>
        <v>NO OFERTADO</v>
      </c>
      <c r="EC263" s="278"/>
      <c r="ED263" s="278" t="s">
        <v>743</v>
      </c>
      <c r="EE263" s="86" t="s">
        <v>953</v>
      </c>
      <c r="EF263" s="86">
        <v>0</v>
      </c>
      <c r="EG263" s="279">
        <v>0</v>
      </c>
      <c r="EH263" s="86">
        <f t="shared" si="558"/>
        <v>0</v>
      </c>
      <c r="EI263" s="277">
        <f t="shared" si="524"/>
        <v>0</v>
      </c>
      <c r="EJ263" s="277">
        <f t="shared" si="561"/>
        <v>0</v>
      </c>
      <c r="EK263" s="278" t="str">
        <f t="shared" si="525"/>
        <v>NO OFERTADO</v>
      </c>
      <c r="EL263" s="278" t="s">
        <v>978</v>
      </c>
      <c r="EM263" s="278" t="s">
        <v>743</v>
      </c>
      <c r="EN263" s="86"/>
      <c r="EO263" s="86"/>
      <c r="EP263" s="276"/>
      <c r="EQ263" s="86">
        <v>0</v>
      </c>
      <c r="ER263" s="277">
        <f t="shared" si="526"/>
        <v>0</v>
      </c>
      <c r="ES263" s="277">
        <f t="shared" si="527"/>
        <v>0</v>
      </c>
      <c r="ET263" s="278" t="str">
        <f t="shared" si="528"/>
        <v>NO OFERTADO</v>
      </c>
      <c r="EU263" s="278"/>
      <c r="EV263" s="278" t="s">
        <v>743</v>
      </c>
      <c r="EW263" s="86">
        <v>0</v>
      </c>
      <c r="EX263" s="86">
        <v>0</v>
      </c>
      <c r="EY263" s="276">
        <v>0</v>
      </c>
      <c r="EZ263" s="86">
        <v>0</v>
      </c>
      <c r="FA263" s="277">
        <f t="shared" si="529"/>
        <v>0</v>
      </c>
      <c r="FB263" s="277">
        <f t="shared" si="530"/>
        <v>0</v>
      </c>
      <c r="FC263" s="278" t="str">
        <f t="shared" si="531"/>
        <v>NO OFERTADO</v>
      </c>
      <c r="FD263" s="278"/>
      <c r="FE263" s="278" t="s">
        <v>743</v>
      </c>
      <c r="FF263" s="86">
        <v>0</v>
      </c>
      <c r="FG263" s="86"/>
      <c r="FH263" s="279">
        <v>0</v>
      </c>
      <c r="FI263" s="86">
        <v>0</v>
      </c>
      <c r="FJ263" s="277">
        <f t="shared" si="532"/>
        <v>0</v>
      </c>
      <c r="FK263" s="277">
        <f t="shared" si="559"/>
        <v>0</v>
      </c>
      <c r="FL263" s="278" t="str">
        <f t="shared" si="533"/>
        <v>NO OFERTADO</v>
      </c>
      <c r="FM263" s="278"/>
      <c r="FN263" s="278" t="s">
        <v>743</v>
      </c>
      <c r="FO263" s="86"/>
      <c r="FP263" s="86"/>
      <c r="FQ263" s="279"/>
      <c r="FR263" s="86">
        <f t="shared" si="560"/>
        <v>0</v>
      </c>
      <c r="FS263" s="277">
        <f t="shared" si="534"/>
        <v>0</v>
      </c>
      <c r="FT263" s="277">
        <f t="shared" si="535"/>
        <v>0</v>
      </c>
      <c r="FU263" s="278" t="str">
        <f t="shared" si="536"/>
        <v>NO OFERTADO</v>
      </c>
      <c r="FV263" s="278">
        <v>0</v>
      </c>
      <c r="FW263" s="278" t="s">
        <v>743</v>
      </c>
      <c r="FX263" s="86"/>
      <c r="FY263" s="86"/>
      <c r="FZ263" s="279"/>
      <c r="GA263" s="86"/>
      <c r="GB263" s="277">
        <f t="shared" si="537"/>
        <v>0</v>
      </c>
      <c r="GC263" s="277">
        <f t="shared" si="538"/>
        <v>0</v>
      </c>
      <c r="GD263" s="278" t="str">
        <f t="shared" si="539"/>
        <v>NO OFERTADO</v>
      </c>
      <c r="GE263" s="278"/>
      <c r="GF263" s="278" t="s">
        <v>743</v>
      </c>
      <c r="GG263" s="25"/>
    </row>
    <row r="264" spans="1:191" s="19" customFormat="1" ht="38.25" x14ac:dyDescent="0.2">
      <c r="A264" s="290">
        <v>255</v>
      </c>
      <c r="B264" s="78" t="s">
        <v>302</v>
      </c>
      <c r="C264" s="77" t="s">
        <v>634</v>
      </c>
      <c r="D264" s="123">
        <v>1</v>
      </c>
      <c r="E264" s="309" t="s">
        <v>32</v>
      </c>
      <c r="F264" s="315">
        <v>367.55760000000004</v>
      </c>
      <c r="G264" s="123">
        <v>3317</v>
      </c>
      <c r="H264" s="86">
        <f t="shared" si="540"/>
        <v>1219188.5592</v>
      </c>
      <c r="I264" s="86"/>
      <c r="J264" s="86"/>
      <c r="K264" s="279">
        <f t="shared" si="566"/>
        <v>0</v>
      </c>
      <c r="L264" s="86">
        <f t="shared" si="541"/>
        <v>0</v>
      </c>
      <c r="M264" s="277">
        <f t="shared" si="493"/>
        <v>0</v>
      </c>
      <c r="N264" s="277">
        <f t="shared" si="542"/>
        <v>0</v>
      </c>
      <c r="O264" s="278" t="str">
        <f t="shared" si="494"/>
        <v>NO OFERTADO</v>
      </c>
      <c r="P264" s="278"/>
      <c r="Q264" s="278" t="s">
        <v>743</v>
      </c>
      <c r="R264" s="278"/>
      <c r="S264" s="284"/>
      <c r="T264" s="279"/>
      <c r="U264" s="86"/>
      <c r="V264" s="277">
        <f t="shared" si="495"/>
        <v>0</v>
      </c>
      <c r="W264" s="277">
        <f t="shared" si="543"/>
        <v>0</v>
      </c>
      <c r="X264" s="278" t="str">
        <f t="shared" si="496"/>
        <v>NO OFERTADO</v>
      </c>
      <c r="Y264" s="278">
        <v>0</v>
      </c>
      <c r="Z264" s="314" t="s">
        <v>743</v>
      </c>
      <c r="AA264" s="311"/>
      <c r="AB264" s="86"/>
      <c r="AC264" s="276"/>
      <c r="AD264" s="86">
        <f t="shared" si="562"/>
        <v>0</v>
      </c>
      <c r="AE264" s="277">
        <f t="shared" si="564"/>
        <v>0</v>
      </c>
      <c r="AF264" s="277">
        <f t="shared" si="497"/>
        <v>0</v>
      </c>
      <c r="AG264" s="278" t="str">
        <f t="shared" si="498"/>
        <v>NO OFERTADO</v>
      </c>
      <c r="AH264" s="278"/>
      <c r="AI264" s="278" t="s">
        <v>743</v>
      </c>
      <c r="AJ264" s="86"/>
      <c r="AK264" s="86"/>
      <c r="AL264" s="279"/>
      <c r="AM264" s="86">
        <f t="shared" si="544"/>
        <v>0</v>
      </c>
      <c r="AN264" s="277">
        <f t="shared" si="499"/>
        <v>0</v>
      </c>
      <c r="AO264" s="277">
        <f t="shared" si="500"/>
        <v>0</v>
      </c>
      <c r="AP264" s="278" t="str">
        <f t="shared" si="501"/>
        <v>NO OFERTADO</v>
      </c>
      <c r="AQ264" s="278"/>
      <c r="AR264" s="278" t="s">
        <v>743</v>
      </c>
      <c r="AS264" s="86"/>
      <c r="AT264" s="86"/>
      <c r="AU264" s="276"/>
      <c r="AV264" s="86">
        <f t="shared" si="545"/>
        <v>0</v>
      </c>
      <c r="AW264" s="277">
        <f t="shared" si="502"/>
        <v>0</v>
      </c>
      <c r="AX264" s="277">
        <f t="shared" si="563"/>
        <v>0</v>
      </c>
      <c r="AY264" s="278" t="str">
        <f t="shared" si="503"/>
        <v>NO OFERTADO</v>
      </c>
      <c r="AZ264" s="278"/>
      <c r="BA264" s="278" t="s">
        <v>743</v>
      </c>
      <c r="BB264" s="86"/>
      <c r="BC264" s="86"/>
      <c r="BD264" s="279"/>
      <c r="BE264" s="86">
        <f t="shared" si="546"/>
        <v>0</v>
      </c>
      <c r="BF264" s="277">
        <f t="shared" si="504"/>
        <v>0</v>
      </c>
      <c r="BG264" s="277">
        <f t="shared" si="547"/>
        <v>0</v>
      </c>
      <c r="BH264" s="278" t="str">
        <f t="shared" si="505"/>
        <v>NO OFERTADO</v>
      </c>
      <c r="BI264" s="278">
        <v>0</v>
      </c>
      <c r="BJ264" s="278" t="s">
        <v>743</v>
      </c>
      <c r="BK264" s="86"/>
      <c r="BL264" s="86"/>
      <c r="BM264" s="276"/>
      <c r="BN264" s="280">
        <f t="shared" si="548"/>
        <v>0</v>
      </c>
      <c r="BO264" s="281">
        <f t="shared" si="506"/>
        <v>0</v>
      </c>
      <c r="BP264" s="281">
        <f t="shared" si="507"/>
        <v>0</v>
      </c>
      <c r="BQ264" s="278" t="str">
        <f t="shared" si="567"/>
        <v>NO OFERTADO</v>
      </c>
      <c r="BR264" s="278">
        <f>VLOOKUP(B264,'[1]ANEXO TECNICO'!$B$3:$P$334,15,0)</f>
        <v>0</v>
      </c>
      <c r="BS264" s="278" t="s">
        <v>743</v>
      </c>
      <c r="BT264" s="280"/>
      <c r="BU264" s="280"/>
      <c r="BV264" s="282"/>
      <c r="BW264" s="280"/>
      <c r="BX264" s="277">
        <v>0</v>
      </c>
      <c r="BY264" s="277">
        <f t="shared" si="508"/>
        <v>0</v>
      </c>
      <c r="BZ264" s="278" t="str">
        <f t="shared" si="509"/>
        <v>NO OFERTADO</v>
      </c>
      <c r="CA264" s="278"/>
      <c r="CB264" s="278" t="s">
        <v>743</v>
      </c>
      <c r="CC264" s="283"/>
      <c r="CD264" s="283"/>
      <c r="CE264" s="276"/>
      <c r="CF264" s="86">
        <f t="shared" si="549"/>
        <v>0</v>
      </c>
      <c r="CG264" s="277">
        <f t="shared" si="550"/>
        <v>0</v>
      </c>
      <c r="CH264" s="277">
        <f t="shared" si="510"/>
        <v>0</v>
      </c>
      <c r="CI264" s="278" t="str">
        <f t="shared" si="511"/>
        <v>NO OFERTADO</v>
      </c>
      <c r="CJ264" s="278"/>
      <c r="CK264" s="278" t="s">
        <v>743</v>
      </c>
      <c r="CL264" s="86"/>
      <c r="CM264" s="86"/>
      <c r="CN264" s="276"/>
      <c r="CO264" s="86">
        <f t="shared" si="551"/>
        <v>0</v>
      </c>
      <c r="CP264" s="277">
        <f t="shared" si="512"/>
        <v>0</v>
      </c>
      <c r="CQ264" s="277">
        <f t="shared" si="513"/>
        <v>0</v>
      </c>
      <c r="CR264" s="278" t="str">
        <f t="shared" si="514"/>
        <v>NO OFERTADO</v>
      </c>
      <c r="CS264" s="278"/>
      <c r="CT264" s="278" t="s">
        <v>743</v>
      </c>
      <c r="CU264" s="86" t="s">
        <v>44</v>
      </c>
      <c r="CV264" s="280">
        <v>290</v>
      </c>
      <c r="CW264" s="288">
        <f t="shared" ref="CW264" si="568">+CV264*0.19</f>
        <v>55.1</v>
      </c>
      <c r="CX264" s="280">
        <f t="shared" si="552"/>
        <v>345.1</v>
      </c>
      <c r="CY264" s="281">
        <f t="shared" si="515"/>
        <v>345.1</v>
      </c>
      <c r="CZ264" s="281">
        <f t="shared" si="516"/>
        <v>1144696.7000000002</v>
      </c>
      <c r="DA264" s="278" t="str">
        <f t="shared" si="517"/>
        <v>CUMPLE</v>
      </c>
      <c r="DB264" s="278" t="s">
        <v>828</v>
      </c>
      <c r="DC264" s="278" t="s">
        <v>822</v>
      </c>
      <c r="DD264" s="86"/>
      <c r="DE264" s="86"/>
      <c r="DF264" s="276"/>
      <c r="DG264" s="86">
        <f t="shared" si="553"/>
        <v>0</v>
      </c>
      <c r="DH264" s="277">
        <f t="shared" si="518"/>
        <v>0</v>
      </c>
      <c r="DI264" s="277">
        <f t="shared" si="554"/>
        <v>0</v>
      </c>
      <c r="DJ264" s="278" t="str">
        <f t="shared" si="555"/>
        <v>NO OFERTADO</v>
      </c>
      <c r="DK264" s="278"/>
      <c r="DL264" s="278" t="s">
        <v>743</v>
      </c>
      <c r="DM264" s="86"/>
      <c r="DN264" s="86"/>
      <c r="DO264" s="276"/>
      <c r="DP264" s="86">
        <v>0</v>
      </c>
      <c r="DQ264" s="277">
        <f t="shared" si="519"/>
        <v>0</v>
      </c>
      <c r="DR264" s="277">
        <f t="shared" si="520"/>
        <v>0</v>
      </c>
      <c r="DS264" s="278" t="str">
        <f t="shared" si="521"/>
        <v>NO OFERTADO</v>
      </c>
      <c r="DT264" s="278"/>
      <c r="DU264" s="278" t="s">
        <v>743</v>
      </c>
      <c r="DV264" s="86"/>
      <c r="DW264" s="86"/>
      <c r="DX264" s="279"/>
      <c r="DY264" s="86">
        <f t="shared" si="556"/>
        <v>0</v>
      </c>
      <c r="DZ264" s="277">
        <f t="shared" si="522"/>
        <v>0</v>
      </c>
      <c r="EA264" s="277">
        <f t="shared" si="557"/>
        <v>0</v>
      </c>
      <c r="EB264" s="278" t="str">
        <f t="shared" si="523"/>
        <v>NO OFERTADO</v>
      </c>
      <c r="EC264" s="278"/>
      <c r="ED264" s="278" t="s">
        <v>743</v>
      </c>
      <c r="EE264" s="86" t="s">
        <v>953</v>
      </c>
      <c r="EF264" s="86">
        <v>0</v>
      </c>
      <c r="EG264" s="279">
        <v>0</v>
      </c>
      <c r="EH264" s="86">
        <f t="shared" si="558"/>
        <v>0</v>
      </c>
      <c r="EI264" s="277">
        <f t="shared" si="524"/>
        <v>0</v>
      </c>
      <c r="EJ264" s="277">
        <f t="shared" si="561"/>
        <v>0</v>
      </c>
      <c r="EK264" s="278" t="str">
        <f t="shared" si="525"/>
        <v>NO OFERTADO</v>
      </c>
      <c r="EL264" s="278" t="s">
        <v>978</v>
      </c>
      <c r="EM264" s="278" t="s">
        <v>743</v>
      </c>
      <c r="EN264" s="86"/>
      <c r="EO264" s="86"/>
      <c r="EP264" s="276"/>
      <c r="EQ264" s="86">
        <v>0</v>
      </c>
      <c r="ER264" s="277">
        <f t="shared" si="526"/>
        <v>0</v>
      </c>
      <c r="ES264" s="277">
        <f t="shared" si="527"/>
        <v>0</v>
      </c>
      <c r="ET264" s="278" t="str">
        <f t="shared" si="528"/>
        <v>NO OFERTADO</v>
      </c>
      <c r="EU264" s="278"/>
      <c r="EV264" s="278" t="s">
        <v>743</v>
      </c>
      <c r="EW264" s="86">
        <v>0</v>
      </c>
      <c r="EX264" s="86">
        <v>0</v>
      </c>
      <c r="EY264" s="276">
        <v>0</v>
      </c>
      <c r="EZ264" s="86">
        <v>0</v>
      </c>
      <c r="FA264" s="277">
        <f t="shared" si="529"/>
        <v>0</v>
      </c>
      <c r="FB264" s="277">
        <f t="shared" si="530"/>
        <v>0</v>
      </c>
      <c r="FC264" s="278" t="str">
        <f t="shared" si="531"/>
        <v>NO OFERTADO</v>
      </c>
      <c r="FD264" s="278"/>
      <c r="FE264" s="278" t="s">
        <v>743</v>
      </c>
      <c r="FF264" s="86">
        <v>0</v>
      </c>
      <c r="FG264" s="86"/>
      <c r="FH264" s="279">
        <v>0</v>
      </c>
      <c r="FI264" s="86">
        <v>0</v>
      </c>
      <c r="FJ264" s="277">
        <f t="shared" si="532"/>
        <v>0</v>
      </c>
      <c r="FK264" s="277">
        <f t="shared" si="559"/>
        <v>0</v>
      </c>
      <c r="FL264" s="278" t="str">
        <f t="shared" si="533"/>
        <v>NO OFERTADO</v>
      </c>
      <c r="FM264" s="278"/>
      <c r="FN264" s="278" t="s">
        <v>743</v>
      </c>
      <c r="FO264" s="86"/>
      <c r="FP264" s="86"/>
      <c r="FQ264" s="279"/>
      <c r="FR264" s="86">
        <f t="shared" si="560"/>
        <v>0</v>
      </c>
      <c r="FS264" s="277">
        <f t="shared" si="534"/>
        <v>0</v>
      </c>
      <c r="FT264" s="277">
        <f t="shared" si="535"/>
        <v>0</v>
      </c>
      <c r="FU264" s="278" t="str">
        <f t="shared" si="536"/>
        <v>NO OFERTADO</v>
      </c>
      <c r="FV264" s="278">
        <v>0</v>
      </c>
      <c r="FW264" s="278" t="s">
        <v>743</v>
      </c>
      <c r="FX264" s="86"/>
      <c r="FY264" s="86"/>
      <c r="FZ264" s="279"/>
      <c r="GA264" s="86"/>
      <c r="GB264" s="277">
        <f t="shared" si="537"/>
        <v>0</v>
      </c>
      <c r="GC264" s="277">
        <f t="shared" si="538"/>
        <v>0</v>
      </c>
      <c r="GD264" s="278" t="str">
        <f t="shared" si="539"/>
        <v>NO OFERTADO</v>
      </c>
      <c r="GE264" s="278"/>
      <c r="GF264" s="278" t="s">
        <v>743</v>
      </c>
      <c r="GG264" s="25"/>
    </row>
    <row r="265" spans="1:191" s="19" customFormat="1" x14ac:dyDescent="0.2">
      <c r="A265" s="290">
        <v>256</v>
      </c>
      <c r="B265" s="78" t="s">
        <v>303</v>
      </c>
      <c r="C265" s="77" t="s">
        <v>635</v>
      </c>
      <c r="D265" s="123">
        <v>1</v>
      </c>
      <c r="E265" s="309" t="s">
        <v>32</v>
      </c>
      <c r="F265" s="315">
        <v>122519.2</v>
      </c>
      <c r="G265" s="123">
        <v>1</v>
      </c>
      <c r="H265" s="86">
        <f t="shared" si="540"/>
        <v>122519.2</v>
      </c>
      <c r="I265" s="86"/>
      <c r="J265" s="86"/>
      <c r="K265" s="279">
        <f t="shared" si="566"/>
        <v>0</v>
      </c>
      <c r="L265" s="86">
        <f t="shared" si="541"/>
        <v>0</v>
      </c>
      <c r="M265" s="277">
        <f t="shared" si="493"/>
        <v>0</v>
      </c>
      <c r="N265" s="277">
        <f t="shared" si="542"/>
        <v>0</v>
      </c>
      <c r="O265" s="278" t="str">
        <f t="shared" si="494"/>
        <v>NO OFERTADO</v>
      </c>
      <c r="P265" s="278"/>
      <c r="Q265" s="278" t="s">
        <v>743</v>
      </c>
      <c r="R265" s="278"/>
      <c r="S265" s="284"/>
      <c r="T265" s="279"/>
      <c r="U265" s="86"/>
      <c r="V265" s="277">
        <f t="shared" si="495"/>
        <v>0</v>
      </c>
      <c r="W265" s="277">
        <f t="shared" si="543"/>
        <v>0</v>
      </c>
      <c r="X265" s="278" t="str">
        <f t="shared" si="496"/>
        <v>NO OFERTADO</v>
      </c>
      <c r="Y265" s="278">
        <v>0</v>
      </c>
      <c r="Z265" s="314" t="s">
        <v>743</v>
      </c>
      <c r="AA265" s="311"/>
      <c r="AB265" s="86"/>
      <c r="AC265" s="276"/>
      <c r="AD265" s="86">
        <f t="shared" si="562"/>
        <v>0</v>
      </c>
      <c r="AE265" s="277">
        <f t="shared" si="564"/>
        <v>0</v>
      </c>
      <c r="AF265" s="277">
        <f t="shared" si="497"/>
        <v>0</v>
      </c>
      <c r="AG265" s="278" t="str">
        <f t="shared" si="498"/>
        <v>NO OFERTADO</v>
      </c>
      <c r="AH265" s="278"/>
      <c r="AI265" s="278" t="s">
        <v>743</v>
      </c>
      <c r="AJ265" s="86"/>
      <c r="AK265" s="86"/>
      <c r="AL265" s="279"/>
      <c r="AM265" s="86">
        <f t="shared" si="544"/>
        <v>0</v>
      </c>
      <c r="AN265" s="277">
        <f t="shared" si="499"/>
        <v>0</v>
      </c>
      <c r="AO265" s="277">
        <f t="shared" si="500"/>
        <v>0</v>
      </c>
      <c r="AP265" s="278" t="str">
        <f t="shared" si="501"/>
        <v>NO OFERTADO</v>
      </c>
      <c r="AQ265" s="278"/>
      <c r="AR265" s="278" t="s">
        <v>743</v>
      </c>
      <c r="AS265" s="86"/>
      <c r="AT265" s="86"/>
      <c r="AU265" s="276"/>
      <c r="AV265" s="86">
        <f t="shared" si="545"/>
        <v>0</v>
      </c>
      <c r="AW265" s="277">
        <f t="shared" si="502"/>
        <v>0</v>
      </c>
      <c r="AX265" s="277">
        <f t="shared" si="563"/>
        <v>0</v>
      </c>
      <c r="AY265" s="278" t="str">
        <f t="shared" si="503"/>
        <v>NO OFERTADO</v>
      </c>
      <c r="AZ265" s="278"/>
      <c r="BA265" s="278" t="s">
        <v>743</v>
      </c>
      <c r="BB265" s="86"/>
      <c r="BC265" s="86"/>
      <c r="BD265" s="279"/>
      <c r="BE265" s="86">
        <f t="shared" si="546"/>
        <v>0</v>
      </c>
      <c r="BF265" s="277">
        <f t="shared" si="504"/>
        <v>0</v>
      </c>
      <c r="BG265" s="277">
        <f t="shared" si="547"/>
        <v>0</v>
      </c>
      <c r="BH265" s="278" t="str">
        <f t="shared" si="505"/>
        <v>NO OFERTADO</v>
      </c>
      <c r="BI265" s="278">
        <v>0</v>
      </c>
      <c r="BJ265" s="278" t="s">
        <v>743</v>
      </c>
      <c r="BK265" s="86"/>
      <c r="BL265" s="86"/>
      <c r="BM265" s="276"/>
      <c r="BN265" s="280">
        <f t="shared" si="548"/>
        <v>0</v>
      </c>
      <c r="BO265" s="281">
        <f t="shared" si="506"/>
        <v>0</v>
      </c>
      <c r="BP265" s="281">
        <f t="shared" si="507"/>
        <v>0</v>
      </c>
      <c r="BQ265" s="278" t="str">
        <f t="shared" si="567"/>
        <v>NO OFERTADO</v>
      </c>
      <c r="BR265" s="278">
        <f>VLOOKUP(B265,'[1]ANEXO TECNICO'!$B$3:$P$334,15,0)</f>
        <v>0</v>
      </c>
      <c r="BS265" s="278" t="s">
        <v>743</v>
      </c>
      <c r="BT265" s="280"/>
      <c r="BU265" s="280"/>
      <c r="BV265" s="282"/>
      <c r="BW265" s="280"/>
      <c r="BX265" s="277">
        <v>0</v>
      </c>
      <c r="BY265" s="277">
        <f t="shared" si="508"/>
        <v>0</v>
      </c>
      <c r="BZ265" s="278" t="str">
        <f t="shared" si="509"/>
        <v>NO OFERTADO</v>
      </c>
      <c r="CA265" s="278"/>
      <c r="CB265" s="278" t="s">
        <v>743</v>
      </c>
      <c r="CC265" s="283"/>
      <c r="CD265" s="283"/>
      <c r="CE265" s="276"/>
      <c r="CF265" s="86">
        <f t="shared" si="549"/>
        <v>0</v>
      </c>
      <c r="CG265" s="277">
        <f t="shared" si="550"/>
        <v>0</v>
      </c>
      <c r="CH265" s="277">
        <f t="shared" si="510"/>
        <v>0</v>
      </c>
      <c r="CI265" s="278" t="str">
        <f t="shared" si="511"/>
        <v>NO OFERTADO</v>
      </c>
      <c r="CJ265" s="278"/>
      <c r="CK265" s="278" t="s">
        <v>743</v>
      </c>
      <c r="CL265" s="86"/>
      <c r="CM265" s="86"/>
      <c r="CN265" s="276"/>
      <c r="CO265" s="86">
        <f t="shared" si="551"/>
        <v>0</v>
      </c>
      <c r="CP265" s="277">
        <f t="shared" si="512"/>
        <v>0</v>
      </c>
      <c r="CQ265" s="277">
        <f t="shared" si="513"/>
        <v>0</v>
      </c>
      <c r="CR265" s="278" t="str">
        <f t="shared" si="514"/>
        <v>NO OFERTADO</v>
      </c>
      <c r="CS265" s="278"/>
      <c r="CT265" s="278" t="s">
        <v>743</v>
      </c>
      <c r="CU265" s="86"/>
      <c r="CV265" s="280"/>
      <c r="CW265" s="282"/>
      <c r="CX265" s="280">
        <f t="shared" si="552"/>
        <v>0</v>
      </c>
      <c r="CY265" s="281">
        <f t="shared" si="515"/>
        <v>0</v>
      </c>
      <c r="CZ265" s="281">
        <f t="shared" si="516"/>
        <v>0</v>
      </c>
      <c r="DA265" s="278" t="str">
        <f t="shared" si="517"/>
        <v>NO OFERTADO</v>
      </c>
      <c r="DB265" s="278"/>
      <c r="DC265" s="278" t="s">
        <v>743</v>
      </c>
      <c r="DD265" s="86"/>
      <c r="DE265" s="86"/>
      <c r="DF265" s="276"/>
      <c r="DG265" s="86">
        <f t="shared" si="553"/>
        <v>0</v>
      </c>
      <c r="DH265" s="277">
        <f t="shared" si="518"/>
        <v>0</v>
      </c>
      <c r="DI265" s="277">
        <f t="shared" si="554"/>
        <v>0</v>
      </c>
      <c r="DJ265" s="278" t="str">
        <f t="shared" si="555"/>
        <v>NO OFERTADO</v>
      </c>
      <c r="DK265" s="278"/>
      <c r="DL265" s="278" t="s">
        <v>743</v>
      </c>
      <c r="DM265" s="86"/>
      <c r="DN265" s="86"/>
      <c r="DO265" s="276"/>
      <c r="DP265" s="86">
        <v>0</v>
      </c>
      <c r="DQ265" s="277">
        <f t="shared" si="519"/>
        <v>0</v>
      </c>
      <c r="DR265" s="277">
        <f t="shared" si="520"/>
        <v>0</v>
      </c>
      <c r="DS265" s="278" t="str">
        <f t="shared" si="521"/>
        <v>NO OFERTADO</v>
      </c>
      <c r="DT265" s="278"/>
      <c r="DU265" s="278" t="s">
        <v>743</v>
      </c>
      <c r="DV265" s="86"/>
      <c r="DW265" s="86"/>
      <c r="DX265" s="279"/>
      <c r="DY265" s="86">
        <f t="shared" si="556"/>
        <v>0</v>
      </c>
      <c r="DZ265" s="277">
        <f t="shared" si="522"/>
        <v>0</v>
      </c>
      <c r="EA265" s="277">
        <f t="shared" si="557"/>
        <v>0</v>
      </c>
      <c r="EB265" s="278" t="str">
        <f t="shared" si="523"/>
        <v>NO OFERTADO</v>
      </c>
      <c r="EC265" s="278"/>
      <c r="ED265" s="278" t="s">
        <v>743</v>
      </c>
      <c r="EE265" s="86" t="s">
        <v>953</v>
      </c>
      <c r="EF265" s="86">
        <v>0</v>
      </c>
      <c r="EG265" s="279">
        <v>0</v>
      </c>
      <c r="EH265" s="86">
        <f t="shared" si="558"/>
        <v>0</v>
      </c>
      <c r="EI265" s="277">
        <f t="shared" si="524"/>
        <v>0</v>
      </c>
      <c r="EJ265" s="277">
        <f t="shared" si="561"/>
        <v>0</v>
      </c>
      <c r="EK265" s="278" t="str">
        <f t="shared" si="525"/>
        <v>NO OFERTADO</v>
      </c>
      <c r="EL265" s="278" t="s">
        <v>978</v>
      </c>
      <c r="EM265" s="278" t="s">
        <v>743</v>
      </c>
      <c r="EN265" s="86"/>
      <c r="EO265" s="86"/>
      <c r="EP265" s="276"/>
      <c r="EQ265" s="86">
        <v>0</v>
      </c>
      <c r="ER265" s="277">
        <f t="shared" si="526"/>
        <v>0</v>
      </c>
      <c r="ES265" s="277">
        <f t="shared" si="527"/>
        <v>0</v>
      </c>
      <c r="ET265" s="278" t="str">
        <f t="shared" si="528"/>
        <v>NO OFERTADO</v>
      </c>
      <c r="EU265" s="278"/>
      <c r="EV265" s="278" t="s">
        <v>743</v>
      </c>
      <c r="EW265" s="86">
        <v>0</v>
      </c>
      <c r="EX265" s="86">
        <v>0</v>
      </c>
      <c r="EY265" s="276">
        <v>0</v>
      </c>
      <c r="EZ265" s="86">
        <v>0</v>
      </c>
      <c r="FA265" s="277">
        <f t="shared" si="529"/>
        <v>0</v>
      </c>
      <c r="FB265" s="277">
        <f t="shared" si="530"/>
        <v>0</v>
      </c>
      <c r="FC265" s="278" t="str">
        <f t="shared" si="531"/>
        <v>NO OFERTADO</v>
      </c>
      <c r="FD265" s="278"/>
      <c r="FE265" s="278" t="s">
        <v>743</v>
      </c>
      <c r="FF265" s="86">
        <v>0</v>
      </c>
      <c r="FG265" s="86"/>
      <c r="FH265" s="279">
        <v>0</v>
      </c>
      <c r="FI265" s="86">
        <v>0</v>
      </c>
      <c r="FJ265" s="277">
        <f t="shared" si="532"/>
        <v>0</v>
      </c>
      <c r="FK265" s="277">
        <f t="shared" si="559"/>
        <v>0</v>
      </c>
      <c r="FL265" s="278" t="str">
        <f t="shared" si="533"/>
        <v>NO OFERTADO</v>
      </c>
      <c r="FM265" s="278"/>
      <c r="FN265" s="278" t="s">
        <v>743</v>
      </c>
      <c r="FO265" s="86"/>
      <c r="FP265" s="86"/>
      <c r="FQ265" s="279"/>
      <c r="FR265" s="86">
        <f t="shared" si="560"/>
        <v>0</v>
      </c>
      <c r="FS265" s="277">
        <f t="shared" si="534"/>
        <v>0</v>
      </c>
      <c r="FT265" s="277">
        <f t="shared" si="535"/>
        <v>0</v>
      </c>
      <c r="FU265" s="278" t="str">
        <f t="shared" si="536"/>
        <v>NO OFERTADO</v>
      </c>
      <c r="FV265" s="278">
        <v>0</v>
      </c>
      <c r="FW265" s="278" t="s">
        <v>743</v>
      </c>
      <c r="FX265" s="86"/>
      <c r="FY265" s="86"/>
      <c r="FZ265" s="279"/>
      <c r="GA265" s="86"/>
      <c r="GB265" s="277">
        <f t="shared" si="537"/>
        <v>0</v>
      </c>
      <c r="GC265" s="277">
        <f t="shared" si="538"/>
        <v>0</v>
      </c>
      <c r="GD265" s="278" t="str">
        <f t="shared" si="539"/>
        <v>NO OFERTADO</v>
      </c>
      <c r="GE265" s="278"/>
      <c r="GF265" s="278" t="s">
        <v>743</v>
      </c>
      <c r="GG265" s="25"/>
    </row>
    <row r="266" spans="1:191" s="19" customFormat="1" x14ac:dyDescent="0.2">
      <c r="A266" s="290">
        <v>257</v>
      </c>
      <c r="B266" s="78" t="s">
        <v>304</v>
      </c>
      <c r="C266" s="77" t="s">
        <v>636</v>
      </c>
      <c r="D266" s="123">
        <v>1</v>
      </c>
      <c r="E266" s="309" t="s">
        <v>32</v>
      </c>
      <c r="F266" s="315">
        <v>126.14</v>
      </c>
      <c r="G266" s="123">
        <v>1459</v>
      </c>
      <c r="H266" s="86">
        <f t="shared" si="540"/>
        <v>184038.26</v>
      </c>
      <c r="I266" s="86"/>
      <c r="J266" s="86"/>
      <c r="K266" s="279">
        <f t="shared" si="566"/>
        <v>0</v>
      </c>
      <c r="L266" s="86">
        <f t="shared" si="541"/>
        <v>0</v>
      </c>
      <c r="M266" s="277">
        <f t="shared" ref="M266:M329" si="569">L266*$D266</f>
        <v>0</v>
      </c>
      <c r="N266" s="277">
        <f t="shared" si="542"/>
        <v>0</v>
      </c>
      <c r="O266" s="278" t="str">
        <f t="shared" ref="O266:O329" si="570">+IF(L266=0,"NO OFERTADO",IF(L266&lt;=($F266*(1+$GE$4)),"CUMPLE","NO CUMPLE"))</f>
        <v>NO OFERTADO</v>
      </c>
      <c r="P266" s="278"/>
      <c r="Q266" s="278" t="s">
        <v>743</v>
      </c>
      <c r="R266" s="278"/>
      <c r="S266" s="284"/>
      <c r="T266" s="279"/>
      <c r="U266" s="86"/>
      <c r="V266" s="277">
        <f t="shared" ref="V266:V329" si="571">U266*$D266</f>
        <v>0</v>
      </c>
      <c r="W266" s="277">
        <f t="shared" si="543"/>
        <v>0</v>
      </c>
      <c r="X266" s="278" t="str">
        <f t="shared" ref="X266:X329" si="572">+IF(U266=0,"NO OFERTADO",IF(U266&lt;=($F266*(1+$GE$4)),"CUMPLE","NO CUMPLE"))</f>
        <v>NO OFERTADO</v>
      </c>
      <c r="Y266" s="278">
        <v>0</v>
      </c>
      <c r="Z266" s="314" t="s">
        <v>743</v>
      </c>
      <c r="AA266" s="311" t="s">
        <v>935</v>
      </c>
      <c r="AB266" s="86">
        <v>106</v>
      </c>
      <c r="AC266" s="276">
        <v>20</v>
      </c>
      <c r="AD266" s="86">
        <f t="shared" si="562"/>
        <v>126</v>
      </c>
      <c r="AE266" s="277">
        <f t="shared" si="564"/>
        <v>126</v>
      </c>
      <c r="AF266" s="277">
        <f t="shared" ref="AF266:AF329" si="573">+AE266*G266</f>
        <v>183834</v>
      </c>
      <c r="AG266" s="278" t="str">
        <f t="shared" ref="AG266:AG329" si="574">+IF(AD266=0,"NO OFERTADO",IF(AD266&lt;=($F266*(1+$GE$4)),"CUMPLE","NO CUMPLE"))</f>
        <v>CUMPLE</v>
      </c>
      <c r="AH266" s="278" t="s">
        <v>828</v>
      </c>
      <c r="AI266" s="278" t="s">
        <v>822</v>
      </c>
      <c r="AJ266" s="86"/>
      <c r="AK266" s="86"/>
      <c r="AL266" s="279"/>
      <c r="AM266" s="86">
        <f t="shared" si="544"/>
        <v>0</v>
      </c>
      <c r="AN266" s="277">
        <f t="shared" ref="AN266:AN329" si="575">AM266*$D266</f>
        <v>0</v>
      </c>
      <c r="AO266" s="277">
        <f t="shared" ref="AO266:AO329" si="576">+AN266*G266</f>
        <v>0</v>
      </c>
      <c r="AP266" s="278" t="str">
        <f t="shared" ref="AP266:AP329" si="577">+IF(AM266=0,"NO OFERTADO",IF(AM266&lt;=($F266*(1+$GE$4)),"CUMPLE","NO CUMPLE"))</f>
        <v>NO OFERTADO</v>
      </c>
      <c r="AQ266" s="278"/>
      <c r="AR266" s="278" t="s">
        <v>743</v>
      </c>
      <c r="AS266" s="86"/>
      <c r="AT266" s="86"/>
      <c r="AU266" s="276"/>
      <c r="AV266" s="86">
        <f t="shared" si="545"/>
        <v>0</v>
      </c>
      <c r="AW266" s="277">
        <f t="shared" ref="AW266:AW329" si="578">AV266*$D266</f>
        <v>0</v>
      </c>
      <c r="AX266" s="277">
        <f t="shared" si="563"/>
        <v>0</v>
      </c>
      <c r="AY266" s="278" t="str">
        <f t="shared" ref="AY266:AY329" si="579">+IF(AV266=0,"NO OFERTADO",IF(AV266&lt;=($F266*(1+$GE$4)),"CUMPLE","NO CUMPLE"))</f>
        <v>NO OFERTADO</v>
      </c>
      <c r="AZ266" s="278"/>
      <c r="BA266" s="278" t="s">
        <v>743</v>
      </c>
      <c r="BB266" s="86"/>
      <c r="BC266" s="86"/>
      <c r="BD266" s="279"/>
      <c r="BE266" s="86">
        <f t="shared" si="546"/>
        <v>0</v>
      </c>
      <c r="BF266" s="277">
        <f t="shared" ref="BF266:BF329" si="580">BE266*$D266</f>
        <v>0</v>
      </c>
      <c r="BG266" s="277">
        <f t="shared" si="547"/>
        <v>0</v>
      </c>
      <c r="BH266" s="278" t="str">
        <f t="shared" ref="BH266:BH329" si="581">+IF(BE266=0,"NO OFERTADO",IF(BE266&lt;=($F266*(1+$GE$4)),"CUMPLE","NO CUMPLE"))</f>
        <v>NO OFERTADO</v>
      </c>
      <c r="BI266" s="278">
        <v>0</v>
      </c>
      <c r="BJ266" s="278" t="s">
        <v>743</v>
      </c>
      <c r="BK266" s="86"/>
      <c r="BL266" s="86"/>
      <c r="BM266" s="276"/>
      <c r="BN266" s="280">
        <f t="shared" si="548"/>
        <v>0</v>
      </c>
      <c r="BO266" s="281">
        <f t="shared" ref="BO266:BO329" si="582">BN266*$D266</f>
        <v>0</v>
      </c>
      <c r="BP266" s="281">
        <f t="shared" ref="BP266:BP329" si="583">+BO266*G266</f>
        <v>0</v>
      </c>
      <c r="BQ266" s="278" t="str">
        <f t="shared" si="567"/>
        <v>NO OFERTADO</v>
      </c>
      <c r="BR266" s="278">
        <f>VLOOKUP(B266,'[1]ANEXO TECNICO'!$B$3:$P$334,15,0)</f>
        <v>0</v>
      </c>
      <c r="BS266" s="278" t="s">
        <v>743</v>
      </c>
      <c r="BT266" s="280"/>
      <c r="BU266" s="280"/>
      <c r="BV266" s="282"/>
      <c r="BW266" s="280"/>
      <c r="BX266" s="277">
        <v>0</v>
      </c>
      <c r="BY266" s="277">
        <f t="shared" ref="BY266:BY329" si="584">+BX266*G266</f>
        <v>0</v>
      </c>
      <c r="BZ266" s="278" t="str">
        <f t="shared" ref="BZ266:BZ329" si="585">+IF(BW266=0,"NO OFERTADO",IF(BW266&lt;=($F266*(1+$GE$4)),"CUMPLE","NO CUMPLE"))</f>
        <v>NO OFERTADO</v>
      </c>
      <c r="CA266" s="278"/>
      <c r="CB266" s="278" t="s">
        <v>743</v>
      </c>
      <c r="CC266" s="283"/>
      <c r="CD266" s="283"/>
      <c r="CE266" s="276"/>
      <c r="CF266" s="86">
        <f t="shared" si="549"/>
        <v>0</v>
      </c>
      <c r="CG266" s="277">
        <f t="shared" si="550"/>
        <v>0</v>
      </c>
      <c r="CH266" s="277">
        <f t="shared" ref="CH266:CH329" si="586">+CG266*G266</f>
        <v>0</v>
      </c>
      <c r="CI266" s="278" t="str">
        <f t="shared" ref="CI266:CI329" si="587">+IF(CF266=0,"NO OFERTADO",IF(CF266&lt;=($F266*(1+$GE$4)),"CUMPLE","NO CUMPLE"))</f>
        <v>NO OFERTADO</v>
      </c>
      <c r="CJ266" s="278"/>
      <c r="CK266" s="278" t="s">
        <v>743</v>
      </c>
      <c r="CL266" s="86"/>
      <c r="CM266" s="86"/>
      <c r="CN266" s="276"/>
      <c r="CO266" s="86">
        <f t="shared" si="551"/>
        <v>0</v>
      </c>
      <c r="CP266" s="277">
        <f t="shared" ref="CP266:CP329" si="588">CO266*$D266</f>
        <v>0</v>
      </c>
      <c r="CQ266" s="277">
        <f t="shared" ref="CQ266:CQ329" si="589">+CP266*G266</f>
        <v>0</v>
      </c>
      <c r="CR266" s="278" t="str">
        <f t="shared" ref="CR266:CR329" si="590">+IF(CO266=0,"NO OFERTADO",IF(CO266&lt;=($F266*(1+$GE$4)),"CUMPLE","NO CUMPLE"))</f>
        <v>NO OFERTADO</v>
      </c>
      <c r="CS266" s="278"/>
      <c r="CT266" s="278" t="s">
        <v>743</v>
      </c>
      <c r="CU266" s="86" t="s">
        <v>783</v>
      </c>
      <c r="CV266" s="280">
        <v>104</v>
      </c>
      <c r="CW266" s="288">
        <f>+CV266*0.19</f>
        <v>19.760000000000002</v>
      </c>
      <c r="CX266" s="280">
        <f t="shared" si="552"/>
        <v>123.76</v>
      </c>
      <c r="CY266" s="281">
        <f t="shared" ref="CY266:CY329" si="591">CX266*$D266</f>
        <v>123.76</v>
      </c>
      <c r="CZ266" s="281">
        <f t="shared" ref="CZ266:CZ329" si="592">+CY266*G266</f>
        <v>180565.84</v>
      </c>
      <c r="DA266" s="278" t="str">
        <f t="shared" ref="DA266:DA329" si="593">+IF(CX266=0,"NO OFERTADO",IF(CX266&lt;=($F266*(1+$GE$4)),"CUMPLE","NO CUMPLE"))</f>
        <v>CUMPLE</v>
      </c>
      <c r="DB266" s="278" t="s">
        <v>828</v>
      </c>
      <c r="DC266" s="278" t="s">
        <v>822</v>
      </c>
      <c r="DD266" s="86"/>
      <c r="DE266" s="86"/>
      <c r="DF266" s="276"/>
      <c r="DG266" s="86">
        <f t="shared" si="553"/>
        <v>0</v>
      </c>
      <c r="DH266" s="277">
        <f t="shared" ref="DH266:DH329" si="594">DG266*$D266</f>
        <v>0</v>
      </c>
      <c r="DI266" s="277">
        <f t="shared" si="554"/>
        <v>0</v>
      </c>
      <c r="DJ266" s="278" t="str">
        <f t="shared" si="555"/>
        <v>NO OFERTADO</v>
      </c>
      <c r="DK266" s="278"/>
      <c r="DL266" s="278" t="s">
        <v>743</v>
      </c>
      <c r="DM266" s="86"/>
      <c r="DN266" s="86"/>
      <c r="DO266" s="276"/>
      <c r="DP266" s="86">
        <v>0</v>
      </c>
      <c r="DQ266" s="277">
        <f t="shared" ref="DQ266:DQ329" si="595">+DP266*D266</f>
        <v>0</v>
      </c>
      <c r="DR266" s="277">
        <f t="shared" ref="DR266:DR329" si="596">+DQ266*G266</f>
        <v>0</v>
      </c>
      <c r="DS266" s="278" t="str">
        <f t="shared" ref="DS266:DS329" si="597">+IF(DP266=0,"NO OFERTADO",IF(DP266&lt;=($F266*(1+$GE$4)),"CUMPLE","NO CUMPLE"))</f>
        <v>NO OFERTADO</v>
      </c>
      <c r="DT266" s="278"/>
      <c r="DU266" s="278" t="s">
        <v>743</v>
      </c>
      <c r="DV266" s="86" t="s">
        <v>1055</v>
      </c>
      <c r="DW266" s="280">
        <v>157.44117647058823</v>
      </c>
      <c r="DX266" s="288">
        <v>29.913823529411765</v>
      </c>
      <c r="DY266" s="280">
        <f t="shared" si="556"/>
        <v>187.35499999999999</v>
      </c>
      <c r="DZ266" s="281">
        <f t="shared" ref="DZ266:DZ329" si="598">DY266*$D266</f>
        <v>187.35499999999999</v>
      </c>
      <c r="EA266" s="281">
        <f t="shared" si="557"/>
        <v>273350.94500000001</v>
      </c>
      <c r="EB266" s="278" t="str">
        <f t="shared" ref="EB266:EB329" si="599">+IF(DY266=0,"NO OFERTADO",IF(DY266&lt;=($F266*(1+$GE$4)),"CUMPLE","NO CUMPLE"))</f>
        <v>NO CUMPLE</v>
      </c>
      <c r="EC266" s="278" t="s">
        <v>829</v>
      </c>
      <c r="ED266" s="278" t="s">
        <v>743</v>
      </c>
      <c r="EE266" s="86" t="s">
        <v>953</v>
      </c>
      <c r="EF266" s="86">
        <v>185.71428571428572</v>
      </c>
      <c r="EG266" s="279">
        <v>35.285714285714285</v>
      </c>
      <c r="EH266" s="86">
        <f t="shared" si="558"/>
        <v>221</v>
      </c>
      <c r="EI266" s="277">
        <f t="shared" ref="EI266:EI329" si="600">EH266*$D266</f>
        <v>221</v>
      </c>
      <c r="EJ266" s="277">
        <f t="shared" si="561"/>
        <v>322439</v>
      </c>
      <c r="EK266" s="278" t="str">
        <f t="shared" ref="EK266:EK329" si="601">+IF(EH266=0,"NO OFERTADO",IF(EH266&lt;=($F266*(1+$GE$4)),"CUMPLE","NO CUMPLE"))</f>
        <v>NO CUMPLE</v>
      </c>
      <c r="EL266" s="278" t="s">
        <v>828</v>
      </c>
      <c r="EM266" s="278" t="s">
        <v>743</v>
      </c>
      <c r="EN266" s="86"/>
      <c r="EO266" s="86"/>
      <c r="EP266" s="276"/>
      <c r="EQ266" s="86">
        <v>0</v>
      </c>
      <c r="ER266" s="277">
        <f t="shared" ref="ER266:ER329" si="602">EQ266*$D266</f>
        <v>0</v>
      </c>
      <c r="ES266" s="277">
        <f t="shared" ref="ES266:ES329" si="603">+ER266*G266</f>
        <v>0</v>
      </c>
      <c r="ET266" s="278" t="str">
        <f t="shared" ref="ET266:ET329" si="604">+IF(EQ266=0,"NO OFERTADO",IF(EQ266&lt;=($F266*(1+$GE$4)),"CUMPLE","NO CUMPLE"))</f>
        <v>NO OFERTADO</v>
      </c>
      <c r="EU266" s="278"/>
      <c r="EV266" s="278" t="s">
        <v>743</v>
      </c>
      <c r="EW266" s="86">
        <v>0</v>
      </c>
      <c r="EX266" s="86">
        <v>0</v>
      </c>
      <c r="EY266" s="276">
        <v>0</v>
      </c>
      <c r="EZ266" s="86">
        <v>0</v>
      </c>
      <c r="FA266" s="277">
        <f t="shared" ref="FA266:FA329" si="605">EZ266*$D266</f>
        <v>0</v>
      </c>
      <c r="FB266" s="277">
        <f t="shared" ref="FB266:FB329" si="606">+FA266*G266</f>
        <v>0</v>
      </c>
      <c r="FC266" s="278" t="str">
        <f t="shared" ref="FC266:FC329" si="607">+IF(EZ266=0,"NO OFERTADO",IF(EZ266&lt;=($F266*(1+$GE$4)),"CUMPLE","NO CUMPLE"))</f>
        <v>NO OFERTADO</v>
      </c>
      <c r="FD266" s="278"/>
      <c r="FE266" s="278" t="s">
        <v>743</v>
      </c>
      <c r="FF266" s="86">
        <v>0</v>
      </c>
      <c r="FG266" s="86"/>
      <c r="FH266" s="279">
        <v>0</v>
      </c>
      <c r="FI266" s="86">
        <v>0</v>
      </c>
      <c r="FJ266" s="277">
        <f t="shared" ref="FJ266:FJ329" si="608">FI266*$D266</f>
        <v>0</v>
      </c>
      <c r="FK266" s="277">
        <f t="shared" si="559"/>
        <v>0</v>
      </c>
      <c r="FL266" s="278" t="str">
        <f t="shared" ref="FL266:FL329" si="609">+IF(FI266=0,"NO OFERTADO",IF(FI266&lt;=($F266*(1+$GE$4)),"CUMPLE","NO CUMPLE"))</f>
        <v>NO OFERTADO</v>
      </c>
      <c r="FM266" s="278"/>
      <c r="FN266" s="278" t="s">
        <v>743</v>
      </c>
      <c r="FO266" s="86"/>
      <c r="FP266" s="86"/>
      <c r="FQ266" s="279"/>
      <c r="FR266" s="86">
        <f t="shared" si="560"/>
        <v>0</v>
      </c>
      <c r="FS266" s="277">
        <f t="shared" ref="FS266:FS329" si="610">FR266*$D266</f>
        <v>0</v>
      </c>
      <c r="FT266" s="277">
        <f t="shared" ref="FT266:FT329" si="611">+FS266*G266</f>
        <v>0</v>
      </c>
      <c r="FU266" s="278" t="str">
        <f t="shared" ref="FU266:FU329" si="612">+IF(FR266=0,"NO OFERTADO",IF(FR266&lt;=($F266*(1+$GE$4)),"CUMPLE","NO CUMPLE"))</f>
        <v>NO OFERTADO</v>
      </c>
      <c r="FV266" s="278">
        <v>0</v>
      </c>
      <c r="FW266" s="278" t="s">
        <v>743</v>
      </c>
      <c r="FX266" s="86"/>
      <c r="FY266" s="86"/>
      <c r="FZ266" s="279"/>
      <c r="GA266" s="86"/>
      <c r="GB266" s="277">
        <f t="shared" ref="GB266:GB329" si="613">GA266*$D266</f>
        <v>0</v>
      </c>
      <c r="GC266" s="277">
        <f t="shared" ref="GC266:GC329" si="614">+GB266*G266</f>
        <v>0</v>
      </c>
      <c r="GD266" s="278" t="str">
        <f t="shared" ref="GD266:GD329" si="615">+IF(GA266=0,"NO OFERTADO",IF(GA266&lt;=($F266*(1+$GE$4)),"CUMPLE","NO CUMPLE"))</f>
        <v>NO OFERTADO</v>
      </c>
      <c r="GE266" s="278"/>
      <c r="GF266" s="278" t="s">
        <v>743</v>
      </c>
      <c r="GG266" s="25"/>
    </row>
    <row r="267" spans="1:191" s="19" customFormat="1" ht="25.5" x14ac:dyDescent="0.2">
      <c r="A267" s="290">
        <v>258</v>
      </c>
      <c r="B267" s="78" t="s">
        <v>305</v>
      </c>
      <c r="C267" s="77" t="s">
        <v>637</v>
      </c>
      <c r="D267" s="123">
        <v>1</v>
      </c>
      <c r="E267" s="309" t="s">
        <v>32</v>
      </c>
      <c r="F267" s="315">
        <v>37030</v>
      </c>
      <c r="G267" s="123">
        <v>7</v>
      </c>
      <c r="H267" s="86">
        <f t="shared" ref="H267:H330" si="616">+F267*G267</f>
        <v>259210</v>
      </c>
      <c r="I267" s="86"/>
      <c r="J267" s="86"/>
      <c r="K267" s="279">
        <f t="shared" si="566"/>
        <v>0</v>
      </c>
      <c r="L267" s="86">
        <f t="shared" ref="L267:L330" si="617">+J267+K267</f>
        <v>0</v>
      </c>
      <c r="M267" s="277">
        <f t="shared" si="569"/>
        <v>0</v>
      </c>
      <c r="N267" s="277">
        <f t="shared" ref="N267:N330" si="618">+M267*G267</f>
        <v>0</v>
      </c>
      <c r="O267" s="278" t="str">
        <f t="shared" si="570"/>
        <v>NO OFERTADO</v>
      </c>
      <c r="P267" s="278"/>
      <c r="Q267" s="278" t="s">
        <v>743</v>
      </c>
      <c r="R267" s="278"/>
      <c r="S267" s="284"/>
      <c r="T267" s="279"/>
      <c r="U267" s="86"/>
      <c r="V267" s="277">
        <f t="shared" si="571"/>
        <v>0</v>
      </c>
      <c r="W267" s="277">
        <f t="shared" ref="W267:W330" si="619">+V267*G267</f>
        <v>0</v>
      </c>
      <c r="X267" s="278" t="str">
        <f t="shared" si="572"/>
        <v>NO OFERTADO</v>
      </c>
      <c r="Y267" s="278">
        <v>0</v>
      </c>
      <c r="Z267" s="314" t="s">
        <v>743</v>
      </c>
      <c r="AA267" s="311"/>
      <c r="AB267" s="86"/>
      <c r="AC267" s="276"/>
      <c r="AD267" s="86">
        <f t="shared" si="562"/>
        <v>0</v>
      </c>
      <c r="AE267" s="277">
        <f t="shared" si="564"/>
        <v>0</v>
      </c>
      <c r="AF267" s="277">
        <f t="shared" si="573"/>
        <v>0</v>
      </c>
      <c r="AG267" s="278" t="str">
        <f t="shared" si="574"/>
        <v>NO OFERTADO</v>
      </c>
      <c r="AH267" s="278"/>
      <c r="AI267" s="278" t="s">
        <v>743</v>
      </c>
      <c r="AJ267" s="86"/>
      <c r="AK267" s="86"/>
      <c r="AL267" s="279"/>
      <c r="AM267" s="86">
        <f t="shared" ref="AM267:AM330" si="620">+AK267+AL267</f>
        <v>0</v>
      </c>
      <c r="AN267" s="277">
        <f t="shared" si="575"/>
        <v>0</v>
      </c>
      <c r="AO267" s="277">
        <f t="shared" si="576"/>
        <v>0</v>
      </c>
      <c r="AP267" s="278" t="str">
        <f t="shared" si="577"/>
        <v>NO OFERTADO</v>
      </c>
      <c r="AQ267" s="278"/>
      <c r="AR267" s="278" t="s">
        <v>743</v>
      </c>
      <c r="AS267" s="86"/>
      <c r="AT267" s="86"/>
      <c r="AU267" s="276"/>
      <c r="AV267" s="86">
        <f t="shared" ref="AV267:AV323" si="621">AT267+AU267</f>
        <v>0</v>
      </c>
      <c r="AW267" s="277">
        <f t="shared" si="578"/>
        <v>0</v>
      </c>
      <c r="AX267" s="277">
        <f t="shared" si="563"/>
        <v>0</v>
      </c>
      <c r="AY267" s="278" t="str">
        <f t="shared" si="579"/>
        <v>NO OFERTADO</v>
      </c>
      <c r="AZ267" s="278"/>
      <c r="BA267" s="278" t="s">
        <v>743</v>
      </c>
      <c r="BB267" s="86"/>
      <c r="BC267" s="86"/>
      <c r="BD267" s="279"/>
      <c r="BE267" s="86">
        <f t="shared" ref="BE267:BE330" si="622">BC267+BD267</f>
        <v>0</v>
      </c>
      <c r="BF267" s="277">
        <f t="shared" si="580"/>
        <v>0</v>
      </c>
      <c r="BG267" s="277">
        <f t="shared" ref="BG267:BG330" si="623">+BF267*G267</f>
        <v>0</v>
      </c>
      <c r="BH267" s="278" t="str">
        <f t="shared" si="581"/>
        <v>NO OFERTADO</v>
      </c>
      <c r="BI267" s="278">
        <v>0</v>
      </c>
      <c r="BJ267" s="278" t="s">
        <v>743</v>
      </c>
      <c r="BK267" s="86"/>
      <c r="BL267" s="86"/>
      <c r="BM267" s="276"/>
      <c r="BN267" s="280">
        <f t="shared" ref="BN267:BN323" si="624">BL267+BM267</f>
        <v>0</v>
      </c>
      <c r="BO267" s="281">
        <f t="shared" si="582"/>
        <v>0</v>
      </c>
      <c r="BP267" s="281">
        <f t="shared" si="583"/>
        <v>0</v>
      </c>
      <c r="BQ267" s="278" t="str">
        <f t="shared" si="567"/>
        <v>NO OFERTADO</v>
      </c>
      <c r="BR267" s="278">
        <f>VLOOKUP(B267,'[1]ANEXO TECNICO'!$B$3:$P$334,15,0)</f>
        <v>0</v>
      </c>
      <c r="BS267" s="278" t="s">
        <v>743</v>
      </c>
      <c r="BT267" s="280"/>
      <c r="BU267" s="280"/>
      <c r="BV267" s="282"/>
      <c r="BW267" s="280"/>
      <c r="BX267" s="277">
        <v>0</v>
      </c>
      <c r="BY267" s="277">
        <f t="shared" si="584"/>
        <v>0</v>
      </c>
      <c r="BZ267" s="278" t="str">
        <f t="shared" si="585"/>
        <v>NO OFERTADO</v>
      </c>
      <c r="CA267" s="278"/>
      <c r="CB267" s="278" t="s">
        <v>743</v>
      </c>
      <c r="CC267" s="283" t="s">
        <v>775</v>
      </c>
      <c r="CD267" s="283">
        <v>31395</v>
      </c>
      <c r="CE267" s="279">
        <v>0</v>
      </c>
      <c r="CF267" s="86">
        <f t="shared" ref="CF267:CF323" si="625">CD267+CE267</f>
        <v>31395</v>
      </c>
      <c r="CG267" s="277">
        <f t="shared" ref="CG267:CG330" si="626">CF267*$D267</f>
        <v>31395</v>
      </c>
      <c r="CH267" s="277">
        <f t="shared" si="586"/>
        <v>219765</v>
      </c>
      <c r="CI267" s="278" t="str">
        <f t="shared" si="587"/>
        <v>CUMPLE</v>
      </c>
      <c r="CJ267" s="278" t="s">
        <v>828</v>
      </c>
      <c r="CK267" s="278" t="s">
        <v>822</v>
      </c>
      <c r="CL267" s="86"/>
      <c r="CM267" s="86"/>
      <c r="CN267" s="276"/>
      <c r="CO267" s="86">
        <f t="shared" ref="CO267:CO323" si="627">CM267+CN267</f>
        <v>0</v>
      </c>
      <c r="CP267" s="277">
        <f t="shared" si="588"/>
        <v>0</v>
      </c>
      <c r="CQ267" s="277">
        <f t="shared" si="589"/>
        <v>0</v>
      </c>
      <c r="CR267" s="278" t="str">
        <f t="shared" si="590"/>
        <v>NO OFERTADO</v>
      </c>
      <c r="CS267" s="278"/>
      <c r="CT267" s="278" t="s">
        <v>743</v>
      </c>
      <c r="CU267" s="86"/>
      <c r="CV267" s="280"/>
      <c r="CW267" s="282"/>
      <c r="CX267" s="280">
        <f t="shared" ref="CX267:CX323" si="628">CV267+CW267</f>
        <v>0</v>
      </c>
      <c r="CY267" s="281">
        <f t="shared" si="591"/>
        <v>0</v>
      </c>
      <c r="CZ267" s="281">
        <f t="shared" si="592"/>
        <v>0</v>
      </c>
      <c r="DA267" s="278" t="str">
        <f t="shared" si="593"/>
        <v>NO OFERTADO</v>
      </c>
      <c r="DB267" s="278"/>
      <c r="DC267" s="278" t="s">
        <v>743</v>
      </c>
      <c r="DD267" s="86"/>
      <c r="DE267" s="86"/>
      <c r="DF267" s="276"/>
      <c r="DG267" s="86">
        <f t="shared" ref="DG267:DG323" si="629">DE267+DF267</f>
        <v>0</v>
      </c>
      <c r="DH267" s="277">
        <f t="shared" si="594"/>
        <v>0</v>
      </c>
      <c r="DI267" s="277">
        <f t="shared" ref="DI267:DI330" si="630">+DH267*G267</f>
        <v>0</v>
      </c>
      <c r="DJ267" s="278" t="str">
        <f t="shared" ref="DJ267:DJ330" si="631">+IF(DG267=0,"NO OFERTADO",IF(DG267&lt;=($F267*(1+$GE$4)),"CUMPLE","NO CUMPLE"))</f>
        <v>NO OFERTADO</v>
      </c>
      <c r="DK267" s="278"/>
      <c r="DL267" s="278" t="s">
        <v>743</v>
      </c>
      <c r="DM267" s="86"/>
      <c r="DN267" s="86"/>
      <c r="DO267" s="276"/>
      <c r="DP267" s="86">
        <v>0</v>
      </c>
      <c r="DQ267" s="277">
        <f t="shared" si="595"/>
        <v>0</v>
      </c>
      <c r="DR267" s="277">
        <f t="shared" si="596"/>
        <v>0</v>
      </c>
      <c r="DS267" s="278" t="str">
        <f t="shared" si="597"/>
        <v>NO OFERTADO</v>
      </c>
      <c r="DT267" s="278"/>
      <c r="DU267" s="278" t="s">
        <v>743</v>
      </c>
      <c r="DV267" s="86"/>
      <c r="DW267" s="86"/>
      <c r="DX267" s="279"/>
      <c r="DY267" s="86">
        <f t="shared" ref="DY267:DY323" si="632">DW267+DX267</f>
        <v>0</v>
      </c>
      <c r="DZ267" s="277">
        <f t="shared" si="598"/>
        <v>0</v>
      </c>
      <c r="EA267" s="277">
        <f t="shared" ref="EA267:EA330" si="633">+DZ267*G267</f>
        <v>0</v>
      </c>
      <c r="EB267" s="278" t="str">
        <f t="shared" si="599"/>
        <v>NO OFERTADO</v>
      </c>
      <c r="EC267" s="278"/>
      <c r="ED267" s="278" t="s">
        <v>743</v>
      </c>
      <c r="EE267" s="86" t="s">
        <v>953</v>
      </c>
      <c r="EF267" s="86">
        <v>0</v>
      </c>
      <c r="EG267" s="279">
        <v>0</v>
      </c>
      <c r="EH267" s="86">
        <f t="shared" ref="EH267:EH323" si="634">EF267+EG267</f>
        <v>0</v>
      </c>
      <c r="EI267" s="277">
        <f t="shared" si="600"/>
        <v>0</v>
      </c>
      <c r="EJ267" s="277">
        <f t="shared" si="561"/>
        <v>0</v>
      </c>
      <c r="EK267" s="278" t="str">
        <f t="shared" si="601"/>
        <v>NO OFERTADO</v>
      </c>
      <c r="EL267" s="278" t="s">
        <v>978</v>
      </c>
      <c r="EM267" s="278" t="s">
        <v>743</v>
      </c>
      <c r="EN267" s="86"/>
      <c r="EO267" s="86"/>
      <c r="EP267" s="276"/>
      <c r="EQ267" s="86">
        <v>0</v>
      </c>
      <c r="ER267" s="277">
        <f t="shared" si="602"/>
        <v>0</v>
      </c>
      <c r="ES267" s="277">
        <f t="shared" si="603"/>
        <v>0</v>
      </c>
      <c r="ET267" s="278" t="str">
        <f t="shared" si="604"/>
        <v>NO OFERTADO</v>
      </c>
      <c r="EU267" s="278"/>
      <c r="EV267" s="278" t="s">
        <v>743</v>
      </c>
      <c r="EW267" s="86">
        <v>0</v>
      </c>
      <c r="EX267" s="86">
        <v>0</v>
      </c>
      <c r="EY267" s="276">
        <v>0</v>
      </c>
      <c r="EZ267" s="86">
        <v>0</v>
      </c>
      <c r="FA267" s="277">
        <f t="shared" si="605"/>
        <v>0</v>
      </c>
      <c r="FB267" s="277">
        <f t="shared" si="606"/>
        <v>0</v>
      </c>
      <c r="FC267" s="278" t="str">
        <f t="shared" si="607"/>
        <v>NO OFERTADO</v>
      </c>
      <c r="FD267" s="278"/>
      <c r="FE267" s="278" t="s">
        <v>743</v>
      </c>
      <c r="FF267" s="86">
        <v>0</v>
      </c>
      <c r="FG267" s="86"/>
      <c r="FH267" s="279">
        <v>0</v>
      </c>
      <c r="FI267" s="86">
        <v>0</v>
      </c>
      <c r="FJ267" s="277">
        <f t="shared" si="608"/>
        <v>0</v>
      </c>
      <c r="FK267" s="277">
        <f t="shared" ref="FK267:FK330" si="635">+FJ267*G267</f>
        <v>0</v>
      </c>
      <c r="FL267" s="278" t="str">
        <f t="shared" si="609"/>
        <v>NO OFERTADO</v>
      </c>
      <c r="FM267" s="278"/>
      <c r="FN267" s="278" t="s">
        <v>743</v>
      </c>
      <c r="FO267" s="86"/>
      <c r="FP267" s="86"/>
      <c r="FQ267" s="279"/>
      <c r="FR267" s="86">
        <f t="shared" ref="FR267:FR323" si="636">FP267+FQ267</f>
        <v>0</v>
      </c>
      <c r="FS267" s="277">
        <f t="shared" si="610"/>
        <v>0</v>
      </c>
      <c r="FT267" s="277">
        <f t="shared" si="611"/>
        <v>0</v>
      </c>
      <c r="FU267" s="278" t="str">
        <f t="shared" si="612"/>
        <v>NO OFERTADO</v>
      </c>
      <c r="FV267" s="278">
        <v>0</v>
      </c>
      <c r="FW267" s="278" t="s">
        <v>743</v>
      </c>
      <c r="FX267" s="86"/>
      <c r="FY267" s="86"/>
      <c r="FZ267" s="279"/>
      <c r="GA267" s="86"/>
      <c r="GB267" s="277">
        <f t="shared" si="613"/>
        <v>0</v>
      </c>
      <c r="GC267" s="277">
        <f t="shared" si="614"/>
        <v>0</v>
      </c>
      <c r="GD267" s="278" t="str">
        <f t="shared" si="615"/>
        <v>NO OFERTADO</v>
      </c>
      <c r="GE267" s="278"/>
      <c r="GF267" s="278" t="s">
        <v>743</v>
      </c>
      <c r="GG267" s="25"/>
    </row>
    <row r="268" spans="1:191" s="19" customFormat="1" x14ac:dyDescent="0.2">
      <c r="A268" s="290">
        <v>259</v>
      </c>
      <c r="B268" s="78" t="s">
        <v>306</v>
      </c>
      <c r="C268" s="77" t="s">
        <v>638</v>
      </c>
      <c r="D268" s="123">
        <v>1</v>
      </c>
      <c r="E268" s="309" t="s">
        <v>32</v>
      </c>
      <c r="F268" s="315">
        <v>2351.44</v>
      </c>
      <c r="G268" s="123">
        <v>71</v>
      </c>
      <c r="H268" s="86">
        <f t="shared" si="616"/>
        <v>166952.24</v>
      </c>
      <c r="I268" s="86"/>
      <c r="J268" s="86"/>
      <c r="K268" s="279">
        <f t="shared" si="566"/>
        <v>0</v>
      </c>
      <c r="L268" s="86">
        <f t="shared" si="617"/>
        <v>0</v>
      </c>
      <c r="M268" s="277">
        <f t="shared" si="569"/>
        <v>0</v>
      </c>
      <c r="N268" s="277">
        <f t="shared" si="618"/>
        <v>0</v>
      </c>
      <c r="O268" s="278" t="str">
        <f t="shared" si="570"/>
        <v>NO OFERTADO</v>
      </c>
      <c r="P268" s="278"/>
      <c r="Q268" s="278" t="s">
        <v>743</v>
      </c>
      <c r="R268" s="278" t="s">
        <v>1006</v>
      </c>
      <c r="S268" s="284">
        <v>2297</v>
      </c>
      <c r="T268" s="279">
        <v>436.43</v>
      </c>
      <c r="U268" s="86">
        <v>2733.43</v>
      </c>
      <c r="V268" s="277">
        <f t="shared" si="571"/>
        <v>2733.43</v>
      </c>
      <c r="W268" s="277">
        <f t="shared" si="619"/>
        <v>194073.53</v>
      </c>
      <c r="X268" s="278" t="str">
        <f t="shared" si="572"/>
        <v>CUMPLE</v>
      </c>
      <c r="Y268" s="278" t="s">
        <v>828</v>
      </c>
      <c r="Z268" s="314" t="s">
        <v>822</v>
      </c>
      <c r="AA268" s="311"/>
      <c r="AB268" s="86"/>
      <c r="AC268" s="276"/>
      <c r="AD268" s="86">
        <f t="shared" si="562"/>
        <v>0</v>
      </c>
      <c r="AE268" s="277">
        <f t="shared" si="564"/>
        <v>0</v>
      </c>
      <c r="AF268" s="277">
        <f t="shared" si="573"/>
        <v>0</v>
      </c>
      <c r="AG268" s="278" t="str">
        <f t="shared" si="574"/>
        <v>NO OFERTADO</v>
      </c>
      <c r="AH268" s="278"/>
      <c r="AI268" s="278" t="s">
        <v>743</v>
      </c>
      <c r="AJ268" s="86"/>
      <c r="AK268" s="86"/>
      <c r="AL268" s="279"/>
      <c r="AM268" s="86">
        <f t="shared" si="620"/>
        <v>0</v>
      </c>
      <c r="AN268" s="277">
        <f t="shared" si="575"/>
        <v>0</v>
      </c>
      <c r="AO268" s="277">
        <f t="shared" si="576"/>
        <v>0</v>
      </c>
      <c r="AP268" s="278" t="str">
        <f t="shared" si="577"/>
        <v>NO OFERTADO</v>
      </c>
      <c r="AQ268" s="278"/>
      <c r="AR268" s="278" t="s">
        <v>743</v>
      </c>
      <c r="AS268" s="86"/>
      <c r="AT268" s="86"/>
      <c r="AU268" s="276"/>
      <c r="AV268" s="86">
        <f t="shared" si="621"/>
        <v>0</v>
      </c>
      <c r="AW268" s="277">
        <f t="shared" si="578"/>
        <v>0</v>
      </c>
      <c r="AX268" s="277">
        <f t="shared" si="563"/>
        <v>0</v>
      </c>
      <c r="AY268" s="278" t="str">
        <f t="shared" si="579"/>
        <v>NO OFERTADO</v>
      </c>
      <c r="AZ268" s="278"/>
      <c r="BA268" s="278" t="s">
        <v>743</v>
      </c>
      <c r="BB268" s="86"/>
      <c r="BC268" s="86"/>
      <c r="BD268" s="279"/>
      <c r="BE268" s="86">
        <f t="shared" si="622"/>
        <v>0</v>
      </c>
      <c r="BF268" s="277">
        <f t="shared" si="580"/>
        <v>0</v>
      </c>
      <c r="BG268" s="277">
        <f t="shared" si="623"/>
        <v>0</v>
      </c>
      <c r="BH268" s="278" t="str">
        <f t="shared" si="581"/>
        <v>NO OFERTADO</v>
      </c>
      <c r="BI268" s="278">
        <v>0</v>
      </c>
      <c r="BJ268" s="278" t="s">
        <v>743</v>
      </c>
      <c r="BK268" s="86"/>
      <c r="BL268" s="86"/>
      <c r="BM268" s="276"/>
      <c r="BN268" s="280">
        <f t="shared" si="624"/>
        <v>0</v>
      </c>
      <c r="BO268" s="281">
        <f t="shared" si="582"/>
        <v>0</v>
      </c>
      <c r="BP268" s="281">
        <f t="shared" si="583"/>
        <v>0</v>
      </c>
      <c r="BQ268" s="278" t="str">
        <f t="shared" si="567"/>
        <v>NO OFERTADO</v>
      </c>
      <c r="BR268" s="278">
        <f>VLOOKUP(B268,'[1]ANEXO TECNICO'!$B$3:$P$334,15,0)</f>
        <v>0</v>
      </c>
      <c r="BS268" s="278" t="s">
        <v>743</v>
      </c>
      <c r="BT268" s="280"/>
      <c r="BU268" s="280"/>
      <c r="BV268" s="282"/>
      <c r="BW268" s="280"/>
      <c r="BX268" s="277">
        <v>0</v>
      </c>
      <c r="BY268" s="277">
        <f t="shared" si="584"/>
        <v>0</v>
      </c>
      <c r="BZ268" s="278" t="str">
        <f t="shared" si="585"/>
        <v>NO OFERTADO</v>
      </c>
      <c r="CA268" s="278"/>
      <c r="CB268" s="278" t="s">
        <v>743</v>
      </c>
      <c r="CC268" s="283"/>
      <c r="CD268" s="283"/>
      <c r="CE268" s="276"/>
      <c r="CF268" s="86">
        <f t="shared" si="625"/>
        <v>0</v>
      </c>
      <c r="CG268" s="277">
        <f t="shared" si="626"/>
        <v>0</v>
      </c>
      <c r="CH268" s="277">
        <f t="shared" si="586"/>
        <v>0</v>
      </c>
      <c r="CI268" s="278" t="str">
        <f t="shared" si="587"/>
        <v>NO OFERTADO</v>
      </c>
      <c r="CJ268" s="278"/>
      <c r="CK268" s="278" t="s">
        <v>743</v>
      </c>
      <c r="CL268" s="86"/>
      <c r="CM268" s="86"/>
      <c r="CN268" s="276"/>
      <c r="CO268" s="86">
        <f t="shared" si="627"/>
        <v>0</v>
      </c>
      <c r="CP268" s="277">
        <f t="shared" si="588"/>
        <v>0</v>
      </c>
      <c r="CQ268" s="277">
        <f t="shared" si="589"/>
        <v>0</v>
      </c>
      <c r="CR268" s="278" t="str">
        <f t="shared" si="590"/>
        <v>NO OFERTADO</v>
      </c>
      <c r="CS268" s="278"/>
      <c r="CT268" s="278" t="s">
        <v>743</v>
      </c>
      <c r="CU268" s="86" t="s">
        <v>44</v>
      </c>
      <c r="CV268" s="280">
        <v>2075</v>
      </c>
      <c r="CW268" s="288">
        <f>+CV268*0.19</f>
        <v>394.25</v>
      </c>
      <c r="CX268" s="280">
        <f t="shared" si="628"/>
        <v>2469.25</v>
      </c>
      <c r="CY268" s="281">
        <f t="shared" si="591"/>
        <v>2469.25</v>
      </c>
      <c r="CZ268" s="281">
        <f t="shared" si="592"/>
        <v>175316.75</v>
      </c>
      <c r="DA268" s="278" t="str">
        <f t="shared" si="593"/>
        <v>CUMPLE</v>
      </c>
      <c r="DB268" s="278" t="s">
        <v>828</v>
      </c>
      <c r="DC268" s="278" t="s">
        <v>822</v>
      </c>
      <c r="DD268" s="86"/>
      <c r="DE268" s="86"/>
      <c r="DF268" s="276"/>
      <c r="DG268" s="86">
        <f t="shared" si="629"/>
        <v>0</v>
      </c>
      <c r="DH268" s="277">
        <f t="shared" si="594"/>
        <v>0</v>
      </c>
      <c r="DI268" s="277">
        <f t="shared" si="630"/>
        <v>0</v>
      </c>
      <c r="DJ268" s="278" t="str">
        <f t="shared" si="631"/>
        <v>NO OFERTADO</v>
      </c>
      <c r="DK268" s="278"/>
      <c r="DL268" s="278" t="s">
        <v>743</v>
      </c>
      <c r="DM268" s="86"/>
      <c r="DN268" s="86"/>
      <c r="DO268" s="276"/>
      <c r="DP268" s="86">
        <v>0</v>
      </c>
      <c r="DQ268" s="277">
        <f t="shared" si="595"/>
        <v>0</v>
      </c>
      <c r="DR268" s="277">
        <f t="shared" si="596"/>
        <v>0</v>
      </c>
      <c r="DS268" s="278" t="str">
        <f t="shared" si="597"/>
        <v>NO OFERTADO</v>
      </c>
      <c r="DT268" s="278"/>
      <c r="DU268" s="278" t="s">
        <v>743</v>
      </c>
      <c r="DV268" s="86"/>
      <c r="DW268" s="86"/>
      <c r="DX268" s="279"/>
      <c r="DY268" s="86">
        <f t="shared" si="632"/>
        <v>0</v>
      </c>
      <c r="DZ268" s="277">
        <f t="shared" si="598"/>
        <v>0</v>
      </c>
      <c r="EA268" s="277">
        <f t="shared" si="633"/>
        <v>0</v>
      </c>
      <c r="EB268" s="278" t="str">
        <f t="shared" si="599"/>
        <v>NO OFERTADO</v>
      </c>
      <c r="EC268" s="278"/>
      <c r="ED268" s="278" t="s">
        <v>743</v>
      </c>
      <c r="EE268" s="86" t="s">
        <v>953</v>
      </c>
      <c r="EF268" s="86">
        <v>0</v>
      </c>
      <c r="EG268" s="279">
        <v>0</v>
      </c>
      <c r="EH268" s="86">
        <f t="shared" si="634"/>
        <v>0</v>
      </c>
      <c r="EI268" s="277">
        <f t="shared" si="600"/>
        <v>0</v>
      </c>
      <c r="EJ268" s="277">
        <f t="shared" ref="EJ268:EJ331" si="637">+EI268*G268</f>
        <v>0</v>
      </c>
      <c r="EK268" s="278" t="str">
        <f t="shared" si="601"/>
        <v>NO OFERTADO</v>
      </c>
      <c r="EL268" s="278" t="s">
        <v>978</v>
      </c>
      <c r="EM268" s="278" t="s">
        <v>743</v>
      </c>
      <c r="EN268" s="86"/>
      <c r="EO268" s="86"/>
      <c r="EP268" s="276"/>
      <c r="EQ268" s="86">
        <v>0</v>
      </c>
      <c r="ER268" s="277">
        <f t="shared" si="602"/>
        <v>0</v>
      </c>
      <c r="ES268" s="277">
        <f t="shared" si="603"/>
        <v>0</v>
      </c>
      <c r="ET268" s="278" t="str">
        <f t="shared" si="604"/>
        <v>NO OFERTADO</v>
      </c>
      <c r="EU268" s="278"/>
      <c r="EV268" s="278" t="s">
        <v>743</v>
      </c>
      <c r="EW268" s="86">
        <v>0</v>
      </c>
      <c r="EX268" s="86">
        <v>0</v>
      </c>
      <c r="EY268" s="276">
        <v>0</v>
      </c>
      <c r="EZ268" s="86">
        <v>0</v>
      </c>
      <c r="FA268" s="277">
        <f t="shared" si="605"/>
        <v>0</v>
      </c>
      <c r="FB268" s="277">
        <f t="shared" si="606"/>
        <v>0</v>
      </c>
      <c r="FC268" s="278" t="str">
        <f t="shared" si="607"/>
        <v>NO OFERTADO</v>
      </c>
      <c r="FD268" s="278"/>
      <c r="FE268" s="278" t="s">
        <v>743</v>
      </c>
      <c r="FF268" s="86">
        <v>0</v>
      </c>
      <c r="FG268" s="86"/>
      <c r="FH268" s="279">
        <v>0</v>
      </c>
      <c r="FI268" s="86">
        <v>0</v>
      </c>
      <c r="FJ268" s="277">
        <f t="shared" si="608"/>
        <v>0</v>
      </c>
      <c r="FK268" s="277">
        <f t="shared" si="635"/>
        <v>0</v>
      </c>
      <c r="FL268" s="278" t="str">
        <f t="shared" si="609"/>
        <v>NO OFERTADO</v>
      </c>
      <c r="FM268" s="278"/>
      <c r="FN268" s="278" t="s">
        <v>743</v>
      </c>
      <c r="FO268" s="86"/>
      <c r="FP268" s="86"/>
      <c r="FQ268" s="279"/>
      <c r="FR268" s="86">
        <f t="shared" si="636"/>
        <v>0</v>
      </c>
      <c r="FS268" s="277">
        <f t="shared" si="610"/>
        <v>0</v>
      </c>
      <c r="FT268" s="277">
        <f t="shared" si="611"/>
        <v>0</v>
      </c>
      <c r="FU268" s="278" t="str">
        <f t="shared" si="612"/>
        <v>NO OFERTADO</v>
      </c>
      <c r="FV268" s="278">
        <v>0</v>
      </c>
      <c r="FW268" s="278" t="s">
        <v>743</v>
      </c>
      <c r="FX268" s="86"/>
      <c r="FY268" s="86"/>
      <c r="FZ268" s="279"/>
      <c r="GA268" s="86"/>
      <c r="GB268" s="277">
        <f t="shared" si="613"/>
        <v>0</v>
      </c>
      <c r="GC268" s="277">
        <f t="shared" si="614"/>
        <v>0</v>
      </c>
      <c r="GD268" s="278" t="str">
        <f t="shared" si="615"/>
        <v>NO OFERTADO</v>
      </c>
      <c r="GE268" s="278"/>
      <c r="GF268" s="278" t="s">
        <v>743</v>
      </c>
      <c r="GG268" s="25"/>
    </row>
    <row r="269" spans="1:191" s="19" customFormat="1" x14ac:dyDescent="0.2">
      <c r="A269" s="290">
        <v>260</v>
      </c>
      <c r="B269" s="78" t="s">
        <v>307</v>
      </c>
      <c r="C269" s="77" t="s">
        <v>639</v>
      </c>
      <c r="D269" s="123">
        <v>1</v>
      </c>
      <c r="E269" s="309" t="s">
        <v>32</v>
      </c>
      <c r="F269" s="315">
        <v>118345.09760000001</v>
      </c>
      <c r="G269" s="123">
        <v>22</v>
      </c>
      <c r="H269" s="86">
        <f t="shared" si="616"/>
        <v>2603592.1472</v>
      </c>
      <c r="I269" s="86"/>
      <c r="J269" s="86"/>
      <c r="K269" s="279">
        <f t="shared" si="566"/>
        <v>0</v>
      </c>
      <c r="L269" s="86">
        <f t="shared" si="617"/>
        <v>0</v>
      </c>
      <c r="M269" s="277">
        <f t="shared" si="569"/>
        <v>0</v>
      </c>
      <c r="N269" s="277">
        <f t="shared" si="618"/>
        <v>0</v>
      </c>
      <c r="O269" s="278" t="str">
        <f t="shared" si="570"/>
        <v>NO OFERTADO</v>
      </c>
      <c r="P269" s="278"/>
      <c r="Q269" s="278" t="s">
        <v>743</v>
      </c>
      <c r="R269" s="278"/>
      <c r="S269" s="284"/>
      <c r="T269" s="279"/>
      <c r="U269" s="86"/>
      <c r="V269" s="277">
        <f t="shared" si="571"/>
        <v>0</v>
      </c>
      <c r="W269" s="277">
        <f t="shared" si="619"/>
        <v>0</v>
      </c>
      <c r="X269" s="278" t="str">
        <f t="shared" si="572"/>
        <v>NO OFERTADO</v>
      </c>
      <c r="Y269" s="278">
        <v>0</v>
      </c>
      <c r="Z269" s="314" t="s">
        <v>743</v>
      </c>
      <c r="AA269" s="311"/>
      <c r="AB269" s="86"/>
      <c r="AC269" s="276"/>
      <c r="AD269" s="86">
        <f t="shared" ref="AD269:AD332" si="638">+AB269+AC269</f>
        <v>0</v>
      </c>
      <c r="AE269" s="277">
        <f t="shared" si="564"/>
        <v>0</v>
      </c>
      <c r="AF269" s="277">
        <f t="shared" si="573"/>
        <v>0</v>
      </c>
      <c r="AG269" s="278" t="str">
        <f t="shared" si="574"/>
        <v>NO OFERTADO</v>
      </c>
      <c r="AH269" s="278"/>
      <c r="AI269" s="278" t="s">
        <v>743</v>
      </c>
      <c r="AJ269" s="86"/>
      <c r="AK269" s="86"/>
      <c r="AL269" s="279"/>
      <c r="AM269" s="86">
        <f t="shared" si="620"/>
        <v>0</v>
      </c>
      <c r="AN269" s="277">
        <f t="shared" si="575"/>
        <v>0</v>
      </c>
      <c r="AO269" s="277">
        <f t="shared" si="576"/>
        <v>0</v>
      </c>
      <c r="AP269" s="278" t="str">
        <f t="shared" si="577"/>
        <v>NO OFERTADO</v>
      </c>
      <c r="AQ269" s="278"/>
      <c r="AR269" s="278" t="s">
        <v>743</v>
      </c>
      <c r="AS269" s="86"/>
      <c r="AT269" s="86"/>
      <c r="AU269" s="276"/>
      <c r="AV269" s="86">
        <f t="shared" si="621"/>
        <v>0</v>
      </c>
      <c r="AW269" s="277">
        <f t="shared" si="578"/>
        <v>0</v>
      </c>
      <c r="AX269" s="277">
        <f t="shared" ref="AX269:AX332" si="639">+AW269*G269</f>
        <v>0</v>
      </c>
      <c r="AY269" s="278" t="str">
        <f t="shared" si="579"/>
        <v>NO OFERTADO</v>
      </c>
      <c r="AZ269" s="278"/>
      <c r="BA269" s="278" t="s">
        <v>743</v>
      </c>
      <c r="BB269" s="86"/>
      <c r="BC269" s="86"/>
      <c r="BD269" s="279"/>
      <c r="BE269" s="86">
        <f t="shared" si="622"/>
        <v>0</v>
      </c>
      <c r="BF269" s="277">
        <f t="shared" si="580"/>
        <v>0</v>
      </c>
      <c r="BG269" s="277">
        <f t="shared" si="623"/>
        <v>0</v>
      </c>
      <c r="BH269" s="278" t="str">
        <f t="shared" si="581"/>
        <v>NO OFERTADO</v>
      </c>
      <c r="BI269" s="278">
        <v>0</v>
      </c>
      <c r="BJ269" s="278" t="s">
        <v>743</v>
      </c>
      <c r="BK269" s="86"/>
      <c r="BL269" s="86"/>
      <c r="BM269" s="276"/>
      <c r="BN269" s="280">
        <f t="shared" si="624"/>
        <v>0</v>
      </c>
      <c r="BO269" s="281">
        <f t="shared" si="582"/>
        <v>0</v>
      </c>
      <c r="BP269" s="281">
        <f t="shared" si="583"/>
        <v>0</v>
      </c>
      <c r="BQ269" s="278" t="str">
        <f t="shared" si="567"/>
        <v>NO OFERTADO</v>
      </c>
      <c r="BR269" s="278">
        <f>VLOOKUP(B269,'[1]ANEXO TECNICO'!$B$3:$P$334,15,0)</f>
        <v>0</v>
      </c>
      <c r="BS269" s="278" t="s">
        <v>743</v>
      </c>
      <c r="BT269" s="280"/>
      <c r="BU269" s="280"/>
      <c r="BV269" s="282"/>
      <c r="BW269" s="280"/>
      <c r="BX269" s="277">
        <v>0</v>
      </c>
      <c r="BY269" s="277">
        <f t="shared" si="584"/>
        <v>0</v>
      </c>
      <c r="BZ269" s="278" t="str">
        <f t="shared" si="585"/>
        <v>NO OFERTADO</v>
      </c>
      <c r="CA269" s="278"/>
      <c r="CB269" s="278" t="s">
        <v>743</v>
      </c>
      <c r="CC269" s="283"/>
      <c r="CD269" s="283"/>
      <c r="CE269" s="276"/>
      <c r="CF269" s="86">
        <f t="shared" si="625"/>
        <v>0</v>
      </c>
      <c r="CG269" s="277">
        <f t="shared" si="626"/>
        <v>0</v>
      </c>
      <c r="CH269" s="277">
        <f t="shared" si="586"/>
        <v>0</v>
      </c>
      <c r="CI269" s="278" t="str">
        <f t="shared" si="587"/>
        <v>NO OFERTADO</v>
      </c>
      <c r="CJ269" s="278"/>
      <c r="CK269" s="278" t="s">
        <v>743</v>
      </c>
      <c r="CL269" s="86"/>
      <c r="CM269" s="86"/>
      <c r="CN269" s="276"/>
      <c r="CO269" s="86">
        <f t="shared" si="627"/>
        <v>0</v>
      </c>
      <c r="CP269" s="277">
        <f t="shared" si="588"/>
        <v>0</v>
      </c>
      <c r="CQ269" s="277">
        <f t="shared" si="589"/>
        <v>0</v>
      </c>
      <c r="CR269" s="278" t="str">
        <f t="shared" si="590"/>
        <v>NO OFERTADO</v>
      </c>
      <c r="CS269" s="278"/>
      <c r="CT269" s="278" t="s">
        <v>743</v>
      </c>
      <c r="CU269" s="86"/>
      <c r="CV269" s="280"/>
      <c r="CW269" s="282"/>
      <c r="CX269" s="280">
        <f t="shared" si="628"/>
        <v>0</v>
      </c>
      <c r="CY269" s="281">
        <f t="shared" si="591"/>
        <v>0</v>
      </c>
      <c r="CZ269" s="281">
        <f t="shared" si="592"/>
        <v>0</v>
      </c>
      <c r="DA269" s="278" t="str">
        <f t="shared" si="593"/>
        <v>NO OFERTADO</v>
      </c>
      <c r="DB269" s="278"/>
      <c r="DC269" s="278" t="s">
        <v>743</v>
      </c>
      <c r="DD269" s="86"/>
      <c r="DE269" s="86"/>
      <c r="DF269" s="276"/>
      <c r="DG269" s="86">
        <f t="shared" si="629"/>
        <v>0</v>
      </c>
      <c r="DH269" s="277">
        <f t="shared" si="594"/>
        <v>0</v>
      </c>
      <c r="DI269" s="277">
        <f t="shared" si="630"/>
        <v>0</v>
      </c>
      <c r="DJ269" s="278" t="str">
        <f t="shared" si="631"/>
        <v>NO OFERTADO</v>
      </c>
      <c r="DK269" s="278"/>
      <c r="DL269" s="278" t="s">
        <v>743</v>
      </c>
      <c r="DM269" s="86"/>
      <c r="DN269" s="86"/>
      <c r="DO269" s="276"/>
      <c r="DP269" s="86">
        <v>0</v>
      </c>
      <c r="DQ269" s="277">
        <f t="shared" si="595"/>
        <v>0</v>
      </c>
      <c r="DR269" s="277">
        <f t="shared" si="596"/>
        <v>0</v>
      </c>
      <c r="DS269" s="278" t="str">
        <f t="shared" si="597"/>
        <v>NO OFERTADO</v>
      </c>
      <c r="DT269" s="278"/>
      <c r="DU269" s="278" t="s">
        <v>743</v>
      </c>
      <c r="DV269" s="86" t="s">
        <v>44</v>
      </c>
      <c r="DW269" s="280">
        <v>88000</v>
      </c>
      <c r="DX269" s="288">
        <v>16720</v>
      </c>
      <c r="DY269" s="280">
        <f t="shared" si="632"/>
        <v>104720</v>
      </c>
      <c r="DZ269" s="281">
        <f t="shared" si="598"/>
        <v>104720</v>
      </c>
      <c r="EA269" s="281">
        <f t="shared" si="633"/>
        <v>2303840</v>
      </c>
      <c r="EB269" s="278" t="str">
        <f t="shared" si="599"/>
        <v>CUMPLE</v>
      </c>
      <c r="EC269" s="278" t="s">
        <v>829</v>
      </c>
      <c r="ED269" s="278" t="s">
        <v>743</v>
      </c>
      <c r="EE269" s="86" t="s">
        <v>953</v>
      </c>
      <c r="EF269" s="86">
        <v>109412.60504201682</v>
      </c>
      <c r="EG269" s="279">
        <v>20788.394957983197</v>
      </c>
      <c r="EH269" s="86">
        <f t="shared" si="634"/>
        <v>130201.00000000001</v>
      </c>
      <c r="EI269" s="277">
        <f t="shared" si="600"/>
        <v>130201.00000000001</v>
      </c>
      <c r="EJ269" s="277">
        <f t="shared" si="637"/>
        <v>2864422.0000000005</v>
      </c>
      <c r="EK269" s="278" t="str">
        <f t="shared" si="601"/>
        <v>CUMPLE</v>
      </c>
      <c r="EL269" s="278" t="s">
        <v>828</v>
      </c>
      <c r="EM269" s="278" t="s">
        <v>822</v>
      </c>
      <c r="EN269" s="86" t="s">
        <v>44</v>
      </c>
      <c r="EO269" s="86">
        <v>115000</v>
      </c>
      <c r="EP269" s="276">
        <v>0</v>
      </c>
      <c r="EQ269" s="86">
        <v>115000</v>
      </c>
      <c r="ER269" s="277">
        <f t="shared" si="602"/>
        <v>115000</v>
      </c>
      <c r="ES269" s="277">
        <f t="shared" si="603"/>
        <v>2530000</v>
      </c>
      <c r="ET269" s="278" t="str">
        <f t="shared" si="604"/>
        <v>CUMPLE</v>
      </c>
      <c r="EU269" s="278" t="s">
        <v>829</v>
      </c>
      <c r="EV269" s="278" t="s">
        <v>743</v>
      </c>
      <c r="EW269" s="86">
        <v>0</v>
      </c>
      <c r="EX269" s="86">
        <v>0</v>
      </c>
      <c r="EY269" s="276">
        <v>0</v>
      </c>
      <c r="EZ269" s="86">
        <v>0</v>
      </c>
      <c r="FA269" s="277">
        <f t="shared" si="605"/>
        <v>0</v>
      </c>
      <c r="FB269" s="277">
        <f t="shared" si="606"/>
        <v>0</v>
      </c>
      <c r="FC269" s="278" t="str">
        <f t="shared" si="607"/>
        <v>NO OFERTADO</v>
      </c>
      <c r="FD269" s="278"/>
      <c r="FE269" s="278" t="s">
        <v>743</v>
      </c>
      <c r="FF269" s="86">
        <v>0</v>
      </c>
      <c r="FG269" s="86"/>
      <c r="FH269" s="279">
        <v>0</v>
      </c>
      <c r="FI269" s="86">
        <v>0</v>
      </c>
      <c r="FJ269" s="277">
        <f t="shared" si="608"/>
        <v>0</v>
      </c>
      <c r="FK269" s="277">
        <f t="shared" si="635"/>
        <v>0</v>
      </c>
      <c r="FL269" s="278" t="str">
        <f t="shared" si="609"/>
        <v>NO OFERTADO</v>
      </c>
      <c r="FM269" s="278"/>
      <c r="FN269" s="278" t="s">
        <v>743</v>
      </c>
      <c r="FO269" s="86"/>
      <c r="FP269" s="86"/>
      <c r="FQ269" s="279"/>
      <c r="FR269" s="86">
        <f t="shared" si="636"/>
        <v>0</v>
      </c>
      <c r="FS269" s="277">
        <f t="shared" si="610"/>
        <v>0</v>
      </c>
      <c r="FT269" s="277">
        <f t="shared" si="611"/>
        <v>0</v>
      </c>
      <c r="FU269" s="278" t="str">
        <f t="shared" si="612"/>
        <v>NO OFERTADO</v>
      </c>
      <c r="FV269" s="278">
        <v>0</v>
      </c>
      <c r="FW269" s="278" t="s">
        <v>743</v>
      </c>
      <c r="FX269" s="86"/>
      <c r="FY269" s="86"/>
      <c r="FZ269" s="279"/>
      <c r="GA269" s="86"/>
      <c r="GB269" s="277">
        <f t="shared" si="613"/>
        <v>0</v>
      </c>
      <c r="GC269" s="277">
        <f t="shared" si="614"/>
        <v>0</v>
      </c>
      <c r="GD269" s="278" t="str">
        <f t="shared" si="615"/>
        <v>NO OFERTADO</v>
      </c>
      <c r="GE269" s="278"/>
      <c r="GF269" s="278" t="s">
        <v>743</v>
      </c>
      <c r="GG269" s="25"/>
    </row>
    <row r="270" spans="1:191" s="19" customFormat="1" ht="25.5" x14ac:dyDescent="0.2">
      <c r="A270" s="290">
        <v>261</v>
      </c>
      <c r="B270" s="78" t="s">
        <v>308</v>
      </c>
      <c r="C270" s="77" t="s">
        <v>640</v>
      </c>
      <c r="D270" s="123">
        <v>1</v>
      </c>
      <c r="E270" s="309" t="s">
        <v>32</v>
      </c>
      <c r="F270" s="315">
        <v>126.14</v>
      </c>
      <c r="G270" s="123">
        <v>929</v>
      </c>
      <c r="H270" s="86">
        <f t="shared" si="616"/>
        <v>117184.06</v>
      </c>
      <c r="I270" s="86"/>
      <c r="J270" s="86"/>
      <c r="K270" s="279">
        <f t="shared" si="566"/>
        <v>0</v>
      </c>
      <c r="L270" s="86">
        <f t="shared" si="617"/>
        <v>0</v>
      </c>
      <c r="M270" s="277">
        <f t="shared" si="569"/>
        <v>0</v>
      </c>
      <c r="N270" s="277">
        <f t="shared" si="618"/>
        <v>0</v>
      </c>
      <c r="O270" s="278" t="str">
        <f t="shared" si="570"/>
        <v>NO OFERTADO</v>
      </c>
      <c r="P270" s="278"/>
      <c r="Q270" s="278" t="s">
        <v>743</v>
      </c>
      <c r="R270" s="278"/>
      <c r="S270" s="284"/>
      <c r="T270" s="279"/>
      <c r="U270" s="86"/>
      <c r="V270" s="277">
        <f t="shared" si="571"/>
        <v>0</v>
      </c>
      <c r="W270" s="277">
        <f t="shared" si="619"/>
        <v>0</v>
      </c>
      <c r="X270" s="278" t="str">
        <f t="shared" si="572"/>
        <v>NO OFERTADO</v>
      </c>
      <c r="Y270" s="278">
        <v>0</v>
      </c>
      <c r="Z270" s="314" t="s">
        <v>743</v>
      </c>
      <c r="AA270" s="311" t="s">
        <v>935</v>
      </c>
      <c r="AB270" s="86">
        <v>106</v>
      </c>
      <c r="AC270" s="276">
        <v>20</v>
      </c>
      <c r="AD270" s="86">
        <f t="shared" si="638"/>
        <v>126</v>
      </c>
      <c r="AE270" s="277">
        <f t="shared" si="564"/>
        <v>126</v>
      </c>
      <c r="AF270" s="277">
        <f t="shared" si="573"/>
        <v>117054</v>
      </c>
      <c r="AG270" s="278" t="str">
        <f t="shared" si="574"/>
        <v>CUMPLE</v>
      </c>
      <c r="AH270" s="278" t="s">
        <v>828</v>
      </c>
      <c r="AI270" s="278" t="s">
        <v>822</v>
      </c>
      <c r="AJ270" s="86"/>
      <c r="AK270" s="86"/>
      <c r="AL270" s="279"/>
      <c r="AM270" s="86">
        <f t="shared" si="620"/>
        <v>0</v>
      </c>
      <c r="AN270" s="277">
        <f t="shared" si="575"/>
        <v>0</v>
      </c>
      <c r="AO270" s="277">
        <f t="shared" si="576"/>
        <v>0</v>
      </c>
      <c r="AP270" s="278" t="str">
        <f t="shared" si="577"/>
        <v>NO OFERTADO</v>
      </c>
      <c r="AQ270" s="278"/>
      <c r="AR270" s="278" t="s">
        <v>743</v>
      </c>
      <c r="AS270" s="86"/>
      <c r="AT270" s="86"/>
      <c r="AU270" s="276"/>
      <c r="AV270" s="86">
        <f t="shared" si="621"/>
        <v>0</v>
      </c>
      <c r="AW270" s="277">
        <f t="shared" si="578"/>
        <v>0</v>
      </c>
      <c r="AX270" s="277">
        <f t="shared" si="639"/>
        <v>0</v>
      </c>
      <c r="AY270" s="278" t="str">
        <f t="shared" si="579"/>
        <v>NO OFERTADO</v>
      </c>
      <c r="AZ270" s="278"/>
      <c r="BA270" s="278" t="s">
        <v>743</v>
      </c>
      <c r="BB270" s="86"/>
      <c r="BC270" s="86"/>
      <c r="BD270" s="279"/>
      <c r="BE270" s="86">
        <f t="shared" si="622"/>
        <v>0</v>
      </c>
      <c r="BF270" s="277">
        <f t="shared" si="580"/>
        <v>0</v>
      </c>
      <c r="BG270" s="277">
        <f t="shared" si="623"/>
        <v>0</v>
      </c>
      <c r="BH270" s="278" t="str">
        <f t="shared" si="581"/>
        <v>NO OFERTADO</v>
      </c>
      <c r="BI270" s="278">
        <v>0</v>
      </c>
      <c r="BJ270" s="278" t="s">
        <v>743</v>
      </c>
      <c r="BK270" s="86"/>
      <c r="BL270" s="86"/>
      <c r="BM270" s="276"/>
      <c r="BN270" s="280">
        <f t="shared" si="624"/>
        <v>0</v>
      </c>
      <c r="BO270" s="281">
        <f t="shared" si="582"/>
        <v>0</v>
      </c>
      <c r="BP270" s="281">
        <f t="shared" si="583"/>
        <v>0</v>
      </c>
      <c r="BQ270" s="278" t="str">
        <f t="shared" si="567"/>
        <v>NO OFERTADO</v>
      </c>
      <c r="BR270" s="278">
        <f>VLOOKUP(B270,'[1]ANEXO TECNICO'!$B$3:$P$334,15,0)</f>
        <v>0</v>
      </c>
      <c r="BS270" s="278" t="s">
        <v>743</v>
      </c>
      <c r="BT270" s="280"/>
      <c r="BU270" s="280"/>
      <c r="BV270" s="282"/>
      <c r="BW270" s="280"/>
      <c r="BX270" s="277">
        <v>0</v>
      </c>
      <c r="BY270" s="277">
        <f t="shared" si="584"/>
        <v>0</v>
      </c>
      <c r="BZ270" s="278" t="str">
        <f t="shared" si="585"/>
        <v>NO OFERTADO</v>
      </c>
      <c r="CA270" s="278"/>
      <c r="CB270" s="278" t="s">
        <v>743</v>
      </c>
      <c r="CC270" s="283"/>
      <c r="CD270" s="283"/>
      <c r="CE270" s="276"/>
      <c r="CF270" s="86">
        <f t="shared" si="625"/>
        <v>0</v>
      </c>
      <c r="CG270" s="277">
        <f t="shared" si="626"/>
        <v>0</v>
      </c>
      <c r="CH270" s="277">
        <f t="shared" si="586"/>
        <v>0</v>
      </c>
      <c r="CI270" s="278" t="str">
        <f t="shared" si="587"/>
        <v>NO OFERTADO</v>
      </c>
      <c r="CJ270" s="278"/>
      <c r="CK270" s="278" t="s">
        <v>743</v>
      </c>
      <c r="CL270" s="86"/>
      <c r="CM270" s="86"/>
      <c r="CN270" s="276"/>
      <c r="CO270" s="86">
        <f t="shared" si="627"/>
        <v>0</v>
      </c>
      <c r="CP270" s="277">
        <f t="shared" si="588"/>
        <v>0</v>
      </c>
      <c r="CQ270" s="277">
        <f t="shared" si="589"/>
        <v>0</v>
      </c>
      <c r="CR270" s="278" t="str">
        <f t="shared" si="590"/>
        <v>NO OFERTADO</v>
      </c>
      <c r="CS270" s="278"/>
      <c r="CT270" s="278" t="s">
        <v>743</v>
      </c>
      <c r="CU270" s="86" t="s">
        <v>783</v>
      </c>
      <c r="CV270" s="280">
        <v>104</v>
      </c>
      <c r="CW270" s="288">
        <f>+CV270*0.19</f>
        <v>19.760000000000002</v>
      </c>
      <c r="CX270" s="280">
        <f t="shared" si="628"/>
        <v>123.76</v>
      </c>
      <c r="CY270" s="281">
        <f t="shared" si="591"/>
        <v>123.76</v>
      </c>
      <c r="CZ270" s="281">
        <f t="shared" si="592"/>
        <v>114973.04000000001</v>
      </c>
      <c r="DA270" s="278" t="str">
        <f t="shared" si="593"/>
        <v>CUMPLE</v>
      </c>
      <c r="DB270" s="278" t="s">
        <v>828</v>
      </c>
      <c r="DC270" s="278" t="s">
        <v>822</v>
      </c>
      <c r="DD270" s="86"/>
      <c r="DE270" s="86"/>
      <c r="DF270" s="276"/>
      <c r="DG270" s="86">
        <f t="shared" si="629"/>
        <v>0</v>
      </c>
      <c r="DH270" s="277">
        <f t="shared" si="594"/>
        <v>0</v>
      </c>
      <c r="DI270" s="277">
        <f t="shared" si="630"/>
        <v>0</v>
      </c>
      <c r="DJ270" s="278" t="str">
        <f t="shared" si="631"/>
        <v>NO OFERTADO</v>
      </c>
      <c r="DK270" s="278"/>
      <c r="DL270" s="278" t="s">
        <v>743</v>
      </c>
      <c r="DM270" s="285" t="s">
        <v>789</v>
      </c>
      <c r="DN270" s="285">
        <v>162200</v>
      </c>
      <c r="DO270" s="286">
        <v>30818</v>
      </c>
      <c r="DP270" s="285">
        <v>193018</v>
      </c>
      <c r="DQ270" s="287">
        <f t="shared" si="595"/>
        <v>193018</v>
      </c>
      <c r="DR270" s="277">
        <f t="shared" si="596"/>
        <v>179313722</v>
      </c>
      <c r="DS270" s="278" t="str">
        <f t="shared" si="597"/>
        <v>NO CUMPLE</v>
      </c>
      <c r="DT270" s="278" t="str">
        <f>VLOOKUP(B270,'[3]ANEXO TECNICO'!$B$3:$P$334,15,0)</f>
        <v>CUMPLE</v>
      </c>
      <c r="DU270" s="278" t="s">
        <v>743</v>
      </c>
      <c r="DV270" s="86" t="s">
        <v>1055</v>
      </c>
      <c r="DW270" s="280">
        <v>151.55882352941177</v>
      </c>
      <c r="DX270" s="288">
        <v>28.796176470588236</v>
      </c>
      <c r="DY270" s="280">
        <f t="shared" si="632"/>
        <v>180.35500000000002</v>
      </c>
      <c r="DZ270" s="281">
        <f t="shared" si="598"/>
        <v>180.35500000000002</v>
      </c>
      <c r="EA270" s="281">
        <f t="shared" si="633"/>
        <v>167549.79500000001</v>
      </c>
      <c r="EB270" s="278" t="str">
        <f t="shared" si="599"/>
        <v>NO CUMPLE</v>
      </c>
      <c r="EC270" s="278" t="s">
        <v>829</v>
      </c>
      <c r="ED270" s="278" t="s">
        <v>743</v>
      </c>
      <c r="EE270" s="86" t="s">
        <v>953</v>
      </c>
      <c r="EF270" s="86">
        <v>178.1512605042017</v>
      </c>
      <c r="EG270" s="279">
        <v>33.848739495798327</v>
      </c>
      <c r="EH270" s="86">
        <f t="shared" si="634"/>
        <v>212.00000000000003</v>
      </c>
      <c r="EI270" s="277">
        <f t="shared" si="600"/>
        <v>212.00000000000003</v>
      </c>
      <c r="EJ270" s="277">
        <f t="shared" si="637"/>
        <v>196948.00000000003</v>
      </c>
      <c r="EK270" s="278" t="str">
        <f t="shared" si="601"/>
        <v>NO CUMPLE</v>
      </c>
      <c r="EL270" s="278" t="s">
        <v>828</v>
      </c>
      <c r="EM270" s="278" t="s">
        <v>743</v>
      </c>
      <c r="EN270" s="86"/>
      <c r="EO270" s="86"/>
      <c r="EP270" s="276"/>
      <c r="EQ270" s="86">
        <v>0</v>
      </c>
      <c r="ER270" s="277">
        <f t="shared" si="602"/>
        <v>0</v>
      </c>
      <c r="ES270" s="277">
        <f t="shared" si="603"/>
        <v>0</v>
      </c>
      <c r="ET270" s="278" t="str">
        <f t="shared" si="604"/>
        <v>NO OFERTADO</v>
      </c>
      <c r="EU270" s="278"/>
      <c r="EV270" s="278" t="s">
        <v>743</v>
      </c>
      <c r="EW270" s="86">
        <v>0</v>
      </c>
      <c r="EX270" s="86">
        <v>0</v>
      </c>
      <c r="EY270" s="276">
        <v>0</v>
      </c>
      <c r="EZ270" s="86">
        <v>0</v>
      </c>
      <c r="FA270" s="277">
        <f t="shared" si="605"/>
        <v>0</v>
      </c>
      <c r="FB270" s="277">
        <f t="shared" si="606"/>
        <v>0</v>
      </c>
      <c r="FC270" s="278" t="str">
        <f t="shared" si="607"/>
        <v>NO OFERTADO</v>
      </c>
      <c r="FD270" s="278"/>
      <c r="FE270" s="278" t="s">
        <v>743</v>
      </c>
      <c r="FF270" s="86">
        <v>0</v>
      </c>
      <c r="FG270" s="86"/>
      <c r="FH270" s="279">
        <v>0</v>
      </c>
      <c r="FI270" s="86">
        <v>0</v>
      </c>
      <c r="FJ270" s="277">
        <f t="shared" si="608"/>
        <v>0</v>
      </c>
      <c r="FK270" s="277">
        <f t="shared" si="635"/>
        <v>0</v>
      </c>
      <c r="FL270" s="278" t="str">
        <f t="shared" si="609"/>
        <v>NO OFERTADO</v>
      </c>
      <c r="FM270" s="278"/>
      <c r="FN270" s="278" t="s">
        <v>743</v>
      </c>
      <c r="FO270" s="86"/>
      <c r="FP270" s="86"/>
      <c r="FQ270" s="279"/>
      <c r="FR270" s="86">
        <f t="shared" si="636"/>
        <v>0</v>
      </c>
      <c r="FS270" s="277">
        <f t="shared" si="610"/>
        <v>0</v>
      </c>
      <c r="FT270" s="277">
        <f t="shared" si="611"/>
        <v>0</v>
      </c>
      <c r="FU270" s="278" t="str">
        <f t="shared" si="612"/>
        <v>NO OFERTADO</v>
      </c>
      <c r="FV270" s="278">
        <v>0</v>
      </c>
      <c r="FW270" s="278" t="s">
        <v>743</v>
      </c>
      <c r="FX270" s="86"/>
      <c r="FY270" s="86"/>
      <c r="FZ270" s="279"/>
      <c r="GA270" s="86"/>
      <c r="GB270" s="277">
        <f t="shared" si="613"/>
        <v>0</v>
      </c>
      <c r="GC270" s="277">
        <f t="shared" si="614"/>
        <v>0</v>
      </c>
      <c r="GD270" s="278" t="str">
        <f t="shared" si="615"/>
        <v>NO OFERTADO</v>
      </c>
      <c r="GE270" s="278"/>
      <c r="GF270" s="278" t="s">
        <v>743</v>
      </c>
      <c r="GG270" s="25"/>
      <c r="GI270" s="162"/>
    </row>
    <row r="271" spans="1:191" s="19" customFormat="1" ht="38.25" x14ac:dyDescent="0.2">
      <c r="A271" s="290">
        <v>262</v>
      </c>
      <c r="B271" s="78" t="s">
        <v>309</v>
      </c>
      <c r="C271" s="77" t="s">
        <v>641</v>
      </c>
      <c r="D271" s="123">
        <v>1</v>
      </c>
      <c r="E271" s="309" t="s">
        <v>32</v>
      </c>
      <c r="F271" s="315">
        <v>81560.070297999991</v>
      </c>
      <c r="G271" s="123">
        <v>1</v>
      </c>
      <c r="H271" s="86">
        <f t="shared" si="616"/>
        <v>81560.070297999991</v>
      </c>
      <c r="I271" s="86"/>
      <c r="J271" s="86"/>
      <c r="K271" s="279">
        <f t="shared" si="566"/>
        <v>0</v>
      </c>
      <c r="L271" s="86">
        <f t="shared" si="617"/>
        <v>0</v>
      </c>
      <c r="M271" s="277">
        <f t="shared" si="569"/>
        <v>0</v>
      </c>
      <c r="N271" s="277">
        <f t="shared" si="618"/>
        <v>0</v>
      </c>
      <c r="O271" s="278" t="str">
        <f t="shared" si="570"/>
        <v>NO OFERTADO</v>
      </c>
      <c r="P271" s="278"/>
      <c r="Q271" s="278" t="s">
        <v>743</v>
      </c>
      <c r="R271" s="278"/>
      <c r="S271" s="284"/>
      <c r="T271" s="279"/>
      <c r="U271" s="86"/>
      <c r="V271" s="277">
        <f t="shared" si="571"/>
        <v>0</v>
      </c>
      <c r="W271" s="277">
        <f t="shared" si="619"/>
        <v>0</v>
      </c>
      <c r="X271" s="278" t="str">
        <f t="shared" si="572"/>
        <v>NO OFERTADO</v>
      </c>
      <c r="Y271" s="278">
        <v>0</v>
      </c>
      <c r="Z271" s="314" t="s">
        <v>743</v>
      </c>
      <c r="AA271" s="311"/>
      <c r="AB271" s="86"/>
      <c r="AC271" s="276"/>
      <c r="AD271" s="86">
        <f t="shared" si="638"/>
        <v>0</v>
      </c>
      <c r="AE271" s="277">
        <f t="shared" si="564"/>
        <v>0</v>
      </c>
      <c r="AF271" s="277">
        <f t="shared" si="573"/>
        <v>0</v>
      </c>
      <c r="AG271" s="278" t="str">
        <f t="shared" si="574"/>
        <v>NO OFERTADO</v>
      </c>
      <c r="AH271" s="278"/>
      <c r="AI271" s="278" t="s">
        <v>743</v>
      </c>
      <c r="AJ271" s="86"/>
      <c r="AK271" s="86"/>
      <c r="AL271" s="279"/>
      <c r="AM271" s="86">
        <f t="shared" si="620"/>
        <v>0</v>
      </c>
      <c r="AN271" s="277">
        <f t="shared" si="575"/>
        <v>0</v>
      </c>
      <c r="AO271" s="277">
        <f t="shared" si="576"/>
        <v>0</v>
      </c>
      <c r="AP271" s="278" t="str">
        <f t="shared" si="577"/>
        <v>NO OFERTADO</v>
      </c>
      <c r="AQ271" s="278"/>
      <c r="AR271" s="278" t="s">
        <v>743</v>
      </c>
      <c r="AS271" s="86"/>
      <c r="AT271" s="86"/>
      <c r="AU271" s="276"/>
      <c r="AV271" s="86">
        <f t="shared" si="621"/>
        <v>0</v>
      </c>
      <c r="AW271" s="277">
        <f t="shared" si="578"/>
        <v>0</v>
      </c>
      <c r="AX271" s="277">
        <f t="shared" si="639"/>
        <v>0</v>
      </c>
      <c r="AY271" s="278" t="str">
        <f t="shared" si="579"/>
        <v>NO OFERTADO</v>
      </c>
      <c r="AZ271" s="278"/>
      <c r="BA271" s="278" t="s">
        <v>743</v>
      </c>
      <c r="BB271" s="86"/>
      <c r="BC271" s="86"/>
      <c r="BD271" s="279"/>
      <c r="BE271" s="86">
        <f t="shared" si="622"/>
        <v>0</v>
      </c>
      <c r="BF271" s="277">
        <f t="shared" si="580"/>
        <v>0</v>
      </c>
      <c r="BG271" s="277">
        <f t="shared" si="623"/>
        <v>0</v>
      </c>
      <c r="BH271" s="278" t="str">
        <f t="shared" si="581"/>
        <v>NO OFERTADO</v>
      </c>
      <c r="BI271" s="278">
        <v>0</v>
      </c>
      <c r="BJ271" s="278" t="s">
        <v>743</v>
      </c>
      <c r="BK271" s="86"/>
      <c r="BL271" s="86"/>
      <c r="BM271" s="276"/>
      <c r="BN271" s="280">
        <f t="shared" si="624"/>
        <v>0</v>
      </c>
      <c r="BO271" s="281">
        <f t="shared" si="582"/>
        <v>0</v>
      </c>
      <c r="BP271" s="281">
        <f t="shared" si="583"/>
        <v>0</v>
      </c>
      <c r="BQ271" s="278" t="str">
        <f t="shared" si="567"/>
        <v>NO OFERTADO</v>
      </c>
      <c r="BR271" s="278">
        <f>VLOOKUP(B271,'[1]ANEXO TECNICO'!$B$3:$P$334,15,0)</f>
        <v>0</v>
      </c>
      <c r="BS271" s="278" t="s">
        <v>743</v>
      </c>
      <c r="BT271" s="280"/>
      <c r="BU271" s="280"/>
      <c r="BV271" s="282"/>
      <c r="BW271" s="280"/>
      <c r="BX271" s="277">
        <v>0</v>
      </c>
      <c r="BY271" s="277">
        <f t="shared" si="584"/>
        <v>0</v>
      </c>
      <c r="BZ271" s="278" t="str">
        <f t="shared" si="585"/>
        <v>NO OFERTADO</v>
      </c>
      <c r="CA271" s="278"/>
      <c r="CB271" s="278" t="s">
        <v>743</v>
      </c>
      <c r="CC271" s="283"/>
      <c r="CD271" s="283"/>
      <c r="CE271" s="276"/>
      <c r="CF271" s="86">
        <f t="shared" si="625"/>
        <v>0</v>
      </c>
      <c r="CG271" s="277">
        <f t="shared" si="626"/>
        <v>0</v>
      </c>
      <c r="CH271" s="277">
        <f t="shared" si="586"/>
        <v>0</v>
      </c>
      <c r="CI271" s="278" t="str">
        <f t="shared" si="587"/>
        <v>NO OFERTADO</v>
      </c>
      <c r="CJ271" s="278"/>
      <c r="CK271" s="278" t="s">
        <v>743</v>
      </c>
      <c r="CL271" s="86"/>
      <c r="CM271" s="86"/>
      <c r="CN271" s="276"/>
      <c r="CO271" s="86">
        <f t="shared" si="627"/>
        <v>0</v>
      </c>
      <c r="CP271" s="277">
        <f t="shared" si="588"/>
        <v>0</v>
      </c>
      <c r="CQ271" s="277">
        <f t="shared" si="589"/>
        <v>0</v>
      </c>
      <c r="CR271" s="278" t="str">
        <f t="shared" si="590"/>
        <v>NO OFERTADO</v>
      </c>
      <c r="CS271" s="278"/>
      <c r="CT271" s="278" t="s">
        <v>743</v>
      </c>
      <c r="CU271" s="86"/>
      <c r="CV271" s="280"/>
      <c r="CW271" s="282"/>
      <c r="CX271" s="280">
        <f t="shared" si="628"/>
        <v>0</v>
      </c>
      <c r="CY271" s="281">
        <f t="shared" si="591"/>
        <v>0</v>
      </c>
      <c r="CZ271" s="281">
        <f t="shared" si="592"/>
        <v>0</v>
      </c>
      <c r="DA271" s="278" t="str">
        <f t="shared" si="593"/>
        <v>NO OFERTADO</v>
      </c>
      <c r="DB271" s="278"/>
      <c r="DC271" s="278" t="s">
        <v>743</v>
      </c>
      <c r="DD271" s="86"/>
      <c r="DE271" s="86"/>
      <c r="DF271" s="276"/>
      <c r="DG271" s="86">
        <f t="shared" si="629"/>
        <v>0</v>
      </c>
      <c r="DH271" s="277">
        <f t="shared" si="594"/>
        <v>0</v>
      </c>
      <c r="DI271" s="277">
        <f t="shared" si="630"/>
        <v>0</v>
      </c>
      <c r="DJ271" s="278" t="str">
        <f t="shared" si="631"/>
        <v>NO OFERTADO</v>
      </c>
      <c r="DK271" s="278"/>
      <c r="DL271" s="278" t="s">
        <v>743</v>
      </c>
      <c r="DM271" s="86"/>
      <c r="DN271" s="86"/>
      <c r="DO271" s="276"/>
      <c r="DP271" s="86">
        <v>0</v>
      </c>
      <c r="DQ271" s="277">
        <f t="shared" si="595"/>
        <v>0</v>
      </c>
      <c r="DR271" s="277">
        <f t="shared" si="596"/>
        <v>0</v>
      </c>
      <c r="DS271" s="278" t="str">
        <f t="shared" si="597"/>
        <v>NO OFERTADO</v>
      </c>
      <c r="DT271" s="278"/>
      <c r="DU271" s="278" t="s">
        <v>743</v>
      </c>
      <c r="DV271" s="86"/>
      <c r="DW271" s="86"/>
      <c r="DX271" s="279"/>
      <c r="DY271" s="86">
        <f t="shared" si="632"/>
        <v>0</v>
      </c>
      <c r="DZ271" s="277">
        <f t="shared" si="598"/>
        <v>0</v>
      </c>
      <c r="EA271" s="277">
        <f t="shared" si="633"/>
        <v>0</v>
      </c>
      <c r="EB271" s="278" t="str">
        <f t="shared" si="599"/>
        <v>NO OFERTADO</v>
      </c>
      <c r="EC271" s="278"/>
      <c r="ED271" s="278" t="s">
        <v>743</v>
      </c>
      <c r="EE271" s="86" t="s">
        <v>953</v>
      </c>
      <c r="EF271" s="86">
        <v>0</v>
      </c>
      <c r="EG271" s="279">
        <v>0</v>
      </c>
      <c r="EH271" s="86">
        <f t="shared" si="634"/>
        <v>0</v>
      </c>
      <c r="EI271" s="277">
        <f t="shared" si="600"/>
        <v>0</v>
      </c>
      <c r="EJ271" s="277">
        <f t="shared" si="637"/>
        <v>0</v>
      </c>
      <c r="EK271" s="278" t="str">
        <f t="shared" si="601"/>
        <v>NO OFERTADO</v>
      </c>
      <c r="EL271" s="278" t="s">
        <v>978</v>
      </c>
      <c r="EM271" s="278" t="s">
        <v>743</v>
      </c>
      <c r="EN271" s="86"/>
      <c r="EO271" s="86"/>
      <c r="EP271" s="276"/>
      <c r="EQ271" s="86">
        <v>0</v>
      </c>
      <c r="ER271" s="277">
        <f t="shared" si="602"/>
        <v>0</v>
      </c>
      <c r="ES271" s="277">
        <f t="shared" si="603"/>
        <v>0</v>
      </c>
      <c r="ET271" s="278" t="str">
        <f t="shared" si="604"/>
        <v>NO OFERTADO</v>
      </c>
      <c r="EU271" s="278"/>
      <c r="EV271" s="278" t="s">
        <v>743</v>
      </c>
      <c r="EW271" s="86">
        <v>0</v>
      </c>
      <c r="EX271" s="86">
        <v>0</v>
      </c>
      <c r="EY271" s="276">
        <v>0</v>
      </c>
      <c r="EZ271" s="86">
        <v>0</v>
      </c>
      <c r="FA271" s="277">
        <f t="shared" si="605"/>
        <v>0</v>
      </c>
      <c r="FB271" s="277">
        <f t="shared" si="606"/>
        <v>0</v>
      </c>
      <c r="FC271" s="278" t="str">
        <f t="shared" si="607"/>
        <v>NO OFERTADO</v>
      </c>
      <c r="FD271" s="278"/>
      <c r="FE271" s="278" t="s">
        <v>743</v>
      </c>
      <c r="FF271" s="86">
        <v>0</v>
      </c>
      <c r="FG271" s="86"/>
      <c r="FH271" s="279">
        <v>0</v>
      </c>
      <c r="FI271" s="86">
        <v>0</v>
      </c>
      <c r="FJ271" s="277">
        <f t="shared" si="608"/>
        <v>0</v>
      </c>
      <c r="FK271" s="277">
        <f t="shared" si="635"/>
        <v>0</v>
      </c>
      <c r="FL271" s="278" t="str">
        <f t="shared" si="609"/>
        <v>NO OFERTADO</v>
      </c>
      <c r="FM271" s="278"/>
      <c r="FN271" s="278" t="s">
        <v>743</v>
      </c>
      <c r="FO271" s="86"/>
      <c r="FP271" s="86"/>
      <c r="FQ271" s="279"/>
      <c r="FR271" s="86">
        <f t="shared" si="636"/>
        <v>0</v>
      </c>
      <c r="FS271" s="277">
        <f t="shared" si="610"/>
        <v>0</v>
      </c>
      <c r="FT271" s="277">
        <f t="shared" si="611"/>
        <v>0</v>
      </c>
      <c r="FU271" s="278" t="str">
        <f t="shared" si="612"/>
        <v>NO OFERTADO</v>
      </c>
      <c r="FV271" s="278">
        <v>0</v>
      </c>
      <c r="FW271" s="278" t="s">
        <v>743</v>
      </c>
      <c r="FX271" s="86"/>
      <c r="FY271" s="86"/>
      <c r="FZ271" s="279"/>
      <c r="GA271" s="86"/>
      <c r="GB271" s="277">
        <f t="shared" si="613"/>
        <v>0</v>
      </c>
      <c r="GC271" s="277">
        <f t="shared" si="614"/>
        <v>0</v>
      </c>
      <c r="GD271" s="278" t="str">
        <f t="shared" si="615"/>
        <v>NO OFERTADO</v>
      </c>
      <c r="GE271" s="278"/>
      <c r="GF271" s="278" t="s">
        <v>743</v>
      </c>
      <c r="GG271" s="25"/>
    </row>
    <row r="272" spans="1:191" s="19" customFormat="1" x14ac:dyDescent="0.2">
      <c r="A272" s="290">
        <v>263</v>
      </c>
      <c r="B272" s="78" t="s">
        <v>310</v>
      </c>
      <c r="C272" s="77" t="s">
        <v>642</v>
      </c>
      <c r="D272" s="123">
        <v>1</v>
      </c>
      <c r="E272" s="309" t="s">
        <v>32</v>
      </c>
      <c r="F272" s="315">
        <v>39750</v>
      </c>
      <c r="G272" s="123">
        <v>1</v>
      </c>
      <c r="H272" s="86">
        <f t="shared" si="616"/>
        <v>39750</v>
      </c>
      <c r="I272" s="86"/>
      <c r="J272" s="86"/>
      <c r="K272" s="279">
        <f t="shared" si="566"/>
        <v>0</v>
      </c>
      <c r="L272" s="86">
        <f t="shared" si="617"/>
        <v>0</v>
      </c>
      <c r="M272" s="277">
        <f t="shared" si="569"/>
        <v>0</v>
      </c>
      <c r="N272" s="277">
        <f t="shared" si="618"/>
        <v>0</v>
      </c>
      <c r="O272" s="278" t="str">
        <f t="shared" si="570"/>
        <v>NO OFERTADO</v>
      </c>
      <c r="P272" s="278"/>
      <c r="Q272" s="278" t="s">
        <v>743</v>
      </c>
      <c r="R272" s="278"/>
      <c r="S272" s="284"/>
      <c r="T272" s="279"/>
      <c r="U272" s="86"/>
      <c r="V272" s="277">
        <f t="shared" si="571"/>
        <v>0</v>
      </c>
      <c r="W272" s="277">
        <f t="shared" si="619"/>
        <v>0</v>
      </c>
      <c r="X272" s="278" t="str">
        <f t="shared" si="572"/>
        <v>NO OFERTADO</v>
      </c>
      <c r="Y272" s="278">
        <v>0</v>
      </c>
      <c r="Z272" s="314" t="s">
        <v>743</v>
      </c>
      <c r="AA272" s="311" t="s">
        <v>935</v>
      </c>
      <c r="AB272" s="86">
        <v>39750</v>
      </c>
      <c r="AC272" s="276">
        <v>0</v>
      </c>
      <c r="AD272" s="86">
        <f t="shared" si="638"/>
        <v>39750</v>
      </c>
      <c r="AE272" s="277">
        <f t="shared" si="564"/>
        <v>39750</v>
      </c>
      <c r="AF272" s="277">
        <f t="shared" si="573"/>
        <v>39750</v>
      </c>
      <c r="AG272" s="278" t="str">
        <f t="shared" si="574"/>
        <v>CUMPLE</v>
      </c>
      <c r="AH272" s="278" t="s">
        <v>828</v>
      </c>
      <c r="AI272" s="278" t="s">
        <v>822</v>
      </c>
      <c r="AJ272" s="86"/>
      <c r="AK272" s="86"/>
      <c r="AL272" s="279"/>
      <c r="AM272" s="86">
        <f t="shared" si="620"/>
        <v>0</v>
      </c>
      <c r="AN272" s="277">
        <f t="shared" si="575"/>
        <v>0</v>
      </c>
      <c r="AO272" s="277">
        <f t="shared" si="576"/>
        <v>0</v>
      </c>
      <c r="AP272" s="278" t="str">
        <f t="shared" si="577"/>
        <v>NO OFERTADO</v>
      </c>
      <c r="AQ272" s="278"/>
      <c r="AR272" s="278" t="s">
        <v>743</v>
      </c>
      <c r="AS272" s="86"/>
      <c r="AT272" s="86"/>
      <c r="AU272" s="276"/>
      <c r="AV272" s="86">
        <f t="shared" si="621"/>
        <v>0</v>
      </c>
      <c r="AW272" s="277">
        <f t="shared" si="578"/>
        <v>0</v>
      </c>
      <c r="AX272" s="277">
        <f t="shared" si="639"/>
        <v>0</v>
      </c>
      <c r="AY272" s="278" t="str">
        <f t="shared" si="579"/>
        <v>NO OFERTADO</v>
      </c>
      <c r="AZ272" s="278"/>
      <c r="BA272" s="278" t="s">
        <v>743</v>
      </c>
      <c r="BB272" s="86"/>
      <c r="BC272" s="86"/>
      <c r="BD272" s="279"/>
      <c r="BE272" s="86">
        <f t="shared" si="622"/>
        <v>0</v>
      </c>
      <c r="BF272" s="277">
        <f t="shared" si="580"/>
        <v>0</v>
      </c>
      <c r="BG272" s="277">
        <f t="shared" si="623"/>
        <v>0</v>
      </c>
      <c r="BH272" s="278" t="str">
        <f t="shared" si="581"/>
        <v>NO OFERTADO</v>
      </c>
      <c r="BI272" s="278">
        <v>0</v>
      </c>
      <c r="BJ272" s="278" t="s">
        <v>743</v>
      </c>
      <c r="BK272" s="86"/>
      <c r="BL272" s="86"/>
      <c r="BM272" s="276"/>
      <c r="BN272" s="280">
        <f t="shared" si="624"/>
        <v>0</v>
      </c>
      <c r="BO272" s="281">
        <f t="shared" si="582"/>
        <v>0</v>
      </c>
      <c r="BP272" s="281">
        <f t="shared" si="583"/>
        <v>0</v>
      </c>
      <c r="BQ272" s="278" t="str">
        <f t="shared" si="567"/>
        <v>NO OFERTADO</v>
      </c>
      <c r="BR272" s="278">
        <f>VLOOKUP(B272,'[1]ANEXO TECNICO'!$B$3:$P$334,15,0)</f>
        <v>0</v>
      </c>
      <c r="BS272" s="278" t="s">
        <v>743</v>
      </c>
      <c r="BT272" s="280"/>
      <c r="BU272" s="280"/>
      <c r="BV272" s="282"/>
      <c r="BW272" s="280"/>
      <c r="BX272" s="277">
        <v>0</v>
      </c>
      <c r="BY272" s="277">
        <f t="shared" si="584"/>
        <v>0</v>
      </c>
      <c r="BZ272" s="278" t="str">
        <f t="shared" si="585"/>
        <v>NO OFERTADO</v>
      </c>
      <c r="CA272" s="278"/>
      <c r="CB272" s="278" t="s">
        <v>743</v>
      </c>
      <c r="CC272" s="283"/>
      <c r="CD272" s="283"/>
      <c r="CE272" s="276"/>
      <c r="CF272" s="86">
        <f t="shared" si="625"/>
        <v>0</v>
      </c>
      <c r="CG272" s="277">
        <f t="shared" si="626"/>
        <v>0</v>
      </c>
      <c r="CH272" s="277">
        <f t="shared" si="586"/>
        <v>0</v>
      </c>
      <c r="CI272" s="278" t="str">
        <f t="shared" si="587"/>
        <v>NO OFERTADO</v>
      </c>
      <c r="CJ272" s="278"/>
      <c r="CK272" s="278" t="s">
        <v>743</v>
      </c>
      <c r="CL272" s="86"/>
      <c r="CM272" s="86"/>
      <c r="CN272" s="276"/>
      <c r="CO272" s="86">
        <f t="shared" si="627"/>
        <v>0</v>
      </c>
      <c r="CP272" s="277">
        <f t="shared" si="588"/>
        <v>0</v>
      </c>
      <c r="CQ272" s="277">
        <f t="shared" si="589"/>
        <v>0</v>
      </c>
      <c r="CR272" s="278" t="str">
        <f t="shared" si="590"/>
        <v>NO OFERTADO</v>
      </c>
      <c r="CS272" s="278"/>
      <c r="CT272" s="278" t="s">
        <v>743</v>
      </c>
      <c r="CU272" s="86" t="s">
        <v>44</v>
      </c>
      <c r="CV272" s="280">
        <v>29450</v>
      </c>
      <c r="CW272" s="288"/>
      <c r="CX272" s="280">
        <f t="shared" si="628"/>
        <v>29450</v>
      </c>
      <c r="CY272" s="281">
        <f t="shared" si="591"/>
        <v>29450</v>
      </c>
      <c r="CZ272" s="281">
        <f t="shared" si="592"/>
        <v>29450</v>
      </c>
      <c r="DA272" s="278" t="str">
        <f t="shared" si="593"/>
        <v>CUMPLE</v>
      </c>
      <c r="DB272" s="278" t="s">
        <v>828</v>
      </c>
      <c r="DC272" s="278" t="s">
        <v>822</v>
      </c>
      <c r="DD272" s="86"/>
      <c r="DE272" s="86"/>
      <c r="DF272" s="276"/>
      <c r="DG272" s="86">
        <f t="shared" si="629"/>
        <v>0</v>
      </c>
      <c r="DH272" s="277">
        <f t="shared" si="594"/>
        <v>0</v>
      </c>
      <c r="DI272" s="277">
        <f t="shared" si="630"/>
        <v>0</v>
      </c>
      <c r="DJ272" s="278" t="str">
        <f t="shared" si="631"/>
        <v>NO OFERTADO</v>
      </c>
      <c r="DK272" s="278"/>
      <c r="DL272" s="278" t="s">
        <v>743</v>
      </c>
      <c r="DM272" s="86"/>
      <c r="DN272" s="86"/>
      <c r="DO272" s="276"/>
      <c r="DP272" s="86">
        <v>0</v>
      </c>
      <c r="DQ272" s="277">
        <f t="shared" si="595"/>
        <v>0</v>
      </c>
      <c r="DR272" s="277">
        <f t="shared" si="596"/>
        <v>0</v>
      </c>
      <c r="DS272" s="278" t="str">
        <f t="shared" si="597"/>
        <v>NO OFERTADO</v>
      </c>
      <c r="DT272" s="278"/>
      <c r="DU272" s="278" t="s">
        <v>743</v>
      </c>
      <c r="DV272" s="86"/>
      <c r="DW272" s="86"/>
      <c r="DX272" s="279"/>
      <c r="DY272" s="86">
        <f t="shared" si="632"/>
        <v>0</v>
      </c>
      <c r="DZ272" s="277">
        <f t="shared" si="598"/>
        <v>0</v>
      </c>
      <c r="EA272" s="277">
        <f t="shared" si="633"/>
        <v>0</v>
      </c>
      <c r="EB272" s="278" t="str">
        <f t="shared" si="599"/>
        <v>NO OFERTADO</v>
      </c>
      <c r="EC272" s="278"/>
      <c r="ED272" s="278" t="s">
        <v>743</v>
      </c>
      <c r="EE272" s="86" t="s">
        <v>953</v>
      </c>
      <c r="EF272" s="86">
        <v>0</v>
      </c>
      <c r="EG272" s="279">
        <v>0</v>
      </c>
      <c r="EH272" s="86">
        <f t="shared" si="634"/>
        <v>0</v>
      </c>
      <c r="EI272" s="277">
        <f t="shared" si="600"/>
        <v>0</v>
      </c>
      <c r="EJ272" s="277">
        <f t="shared" si="637"/>
        <v>0</v>
      </c>
      <c r="EK272" s="278" t="str">
        <f t="shared" si="601"/>
        <v>NO OFERTADO</v>
      </c>
      <c r="EL272" s="278" t="s">
        <v>978</v>
      </c>
      <c r="EM272" s="278" t="s">
        <v>743</v>
      </c>
      <c r="EN272" s="86"/>
      <c r="EO272" s="86"/>
      <c r="EP272" s="276"/>
      <c r="EQ272" s="86">
        <v>0</v>
      </c>
      <c r="ER272" s="277">
        <f t="shared" si="602"/>
        <v>0</v>
      </c>
      <c r="ES272" s="277">
        <f t="shared" si="603"/>
        <v>0</v>
      </c>
      <c r="ET272" s="278" t="str">
        <f t="shared" si="604"/>
        <v>NO OFERTADO</v>
      </c>
      <c r="EU272" s="278"/>
      <c r="EV272" s="278" t="s">
        <v>743</v>
      </c>
      <c r="EW272" s="86">
        <v>0</v>
      </c>
      <c r="EX272" s="86">
        <v>0</v>
      </c>
      <c r="EY272" s="276">
        <v>0</v>
      </c>
      <c r="EZ272" s="86">
        <v>0</v>
      </c>
      <c r="FA272" s="277">
        <f t="shared" si="605"/>
        <v>0</v>
      </c>
      <c r="FB272" s="277">
        <f t="shared" si="606"/>
        <v>0</v>
      </c>
      <c r="FC272" s="278" t="str">
        <f t="shared" si="607"/>
        <v>NO OFERTADO</v>
      </c>
      <c r="FD272" s="278"/>
      <c r="FE272" s="278" t="s">
        <v>743</v>
      </c>
      <c r="FF272" s="86">
        <v>0</v>
      </c>
      <c r="FG272" s="86"/>
      <c r="FH272" s="279">
        <v>0</v>
      </c>
      <c r="FI272" s="86">
        <v>0</v>
      </c>
      <c r="FJ272" s="277">
        <f t="shared" si="608"/>
        <v>0</v>
      </c>
      <c r="FK272" s="277">
        <f t="shared" si="635"/>
        <v>0</v>
      </c>
      <c r="FL272" s="278" t="str">
        <f t="shared" si="609"/>
        <v>NO OFERTADO</v>
      </c>
      <c r="FM272" s="278"/>
      <c r="FN272" s="278" t="s">
        <v>743</v>
      </c>
      <c r="FO272" s="86"/>
      <c r="FP272" s="86"/>
      <c r="FQ272" s="279"/>
      <c r="FR272" s="86">
        <f t="shared" si="636"/>
        <v>0</v>
      </c>
      <c r="FS272" s="277">
        <f t="shared" si="610"/>
        <v>0</v>
      </c>
      <c r="FT272" s="277">
        <f t="shared" si="611"/>
        <v>0</v>
      </c>
      <c r="FU272" s="278" t="str">
        <f t="shared" si="612"/>
        <v>NO OFERTADO</v>
      </c>
      <c r="FV272" s="278">
        <v>0</v>
      </c>
      <c r="FW272" s="278" t="s">
        <v>743</v>
      </c>
      <c r="FX272" s="86"/>
      <c r="FY272" s="86"/>
      <c r="FZ272" s="279"/>
      <c r="GA272" s="86"/>
      <c r="GB272" s="277">
        <f t="shared" si="613"/>
        <v>0</v>
      </c>
      <c r="GC272" s="277">
        <f t="shared" si="614"/>
        <v>0</v>
      </c>
      <c r="GD272" s="278" t="str">
        <f t="shared" si="615"/>
        <v>NO OFERTADO</v>
      </c>
      <c r="GE272" s="278"/>
      <c r="GF272" s="278" t="s">
        <v>743</v>
      </c>
      <c r="GG272" s="25"/>
    </row>
    <row r="273" spans="1:189" s="19" customFormat="1" x14ac:dyDescent="0.2">
      <c r="A273" s="290">
        <v>264</v>
      </c>
      <c r="B273" s="78" t="s">
        <v>311</v>
      </c>
      <c r="C273" s="77" t="s">
        <v>643</v>
      </c>
      <c r="D273" s="123">
        <v>1</v>
      </c>
      <c r="E273" s="309" t="s">
        <v>32</v>
      </c>
      <c r="F273" s="315">
        <v>6163.6265060240976</v>
      </c>
      <c r="G273" s="123">
        <v>1</v>
      </c>
      <c r="H273" s="86">
        <f t="shared" si="616"/>
        <v>6163.6265060240976</v>
      </c>
      <c r="I273" s="86"/>
      <c r="J273" s="86"/>
      <c r="K273" s="279">
        <f t="shared" si="566"/>
        <v>0</v>
      </c>
      <c r="L273" s="86">
        <f t="shared" si="617"/>
        <v>0</v>
      </c>
      <c r="M273" s="277">
        <f t="shared" si="569"/>
        <v>0</v>
      </c>
      <c r="N273" s="277">
        <f t="shared" si="618"/>
        <v>0</v>
      </c>
      <c r="O273" s="278" t="str">
        <f t="shared" si="570"/>
        <v>NO OFERTADO</v>
      </c>
      <c r="P273" s="278"/>
      <c r="Q273" s="278" t="s">
        <v>743</v>
      </c>
      <c r="R273" s="278"/>
      <c r="S273" s="284"/>
      <c r="T273" s="279"/>
      <c r="U273" s="86"/>
      <c r="V273" s="277">
        <f t="shared" si="571"/>
        <v>0</v>
      </c>
      <c r="W273" s="277">
        <f t="shared" si="619"/>
        <v>0</v>
      </c>
      <c r="X273" s="278" t="str">
        <f t="shared" si="572"/>
        <v>NO OFERTADO</v>
      </c>
      <c r="Y273" s="278">
        <v>0</v>
      </c>
      <c r="Z273" s="314" t="s">
        <v>743</v>
      </c>
      <c r="AA273" s="311"/>
      <c r="AB273" s="86"/>
      <c r="AC273" s="276"/>
      <c r="AD273" s="86">
        <f t="shared" si="638"/>
        <v>0</v>
      </c>
      <c r="AE273" s="277">
        <f t="shared" ref="AE273:AE278" si="640">AD273*$D273</f>
        <v>0</v>
      </c>
      <c r="AF273" s="277">
        <f t="shared" si="573"/>
        <v>0</v>
      </c>
      <c r="AG273" s="278" t="str">
        <f t="shared" si="574"/>
        <v>NO OFERTADO</v>
      </c>
      <c r="AH273" s="278"/>
      <c r="AI273" s="278" t="s">
        <v>743</v>
      </c>
      <c r="AJ273" s="86"/>
      <c r="AK273" s="86"/>
      <c r="AL273" s="279"/>
      <c r="AM273" s="86">
        <f t="shared" si="620"/>
        <v>0</v>
      </c>
      <c r="AN273" s="277">
        <f t="shared" si="575"/>
        <v>0</v>
      </c>
      <c r="AO273" s="277">
        <f t="shared" si="576"/>
        <v>0</v>
      </c>
      <c r="AP273" s="278" t="str">
        <f t="shared" si="577"/>
        <v>NO OFERTADO</v>
      </c>
      <c r="AQ273" s="278"/>
      <c r="AR273" s="278" t="s">
        <v>743</v>
      </c>
      <c r="AS273" s="86"/>
      <c r="AT273" s="86"/>
      <c r="AU273" s="276"/>
      <c r="AV273" s="86">
        <f t="shared" si="621"/>
        <v>0</v>
      </c>
      <c r="AW273" s="277">
        <f t="shared" si="578"/>
        <v>0</v>
      </c>
      <c r="AX273" s="277">
        <f t="shared" si="639"/>
        <v>0</v>
      </c>
      <c r="AY273" s="278" t="str">
        <f t="shared" si="579"/>
        <v>NO OFERTADO</v>
      </c>
      <c r="AZ273" s="278"/>
      <c r="BA273" s="278" t="s">
        <v>743</v>
      </c>
      <c r="BB273" s="86"/>
      <c r="BC273" s="86"/>
      <c r="BD273" s="279"/>
      <c r="BE273" s="86">
        <f t="shared" si="622"/>
        <v>0</v>
      </c>
      <c r="BF273" s="277">
        <f t="shared" si="580"/>
        <v>0</v>
      </c>
      <c r="BG273" s="277">
        <f t="shared" si="623"/>
        <v>0</v>
      </c>
      <c r="BH273" s="278" t="str">
        <f t="shared" si="581"/>
        <v>NO OFERTADO</v>
      </c>
      <c r="BI273" s="278">
        <v>0</v>
      </c>
      <c r="BJ273" s="278" t="s">
        <v>743</v>
      </c>
      <c r="BK273" s="86"/>
      <c r="BL273" s="86"/>
      <c r="BM273" s="276"/>
      <c r="BN273" s="280">
        <f t="shared" si="624"/>
        <v>0</v>
      </c>
      <c r="BO273" s="281">
        <f t="shared" si="582"/>
        <v>0</v>
      </c>
      <c r="BP273" s="281">
        <f t="shared" si="583"/>
        <v>0</v>
      </c>
      <c r="BQ273" s="278" t="str">
        <f t="shared" si="567"/>
        <v>NO OFERTADO</v>
      </c>
      <c r="BR273" s="278">
        <f>VLOOKUP(B273,'[1]ANEXO TECNICO'!$B$3:$P$334,15,0)</f>
        <v>0</v>
      </c>
      <c r="BS273" s="278" t="s">
        <v>743</v>
      </c>
      <c r="BT273" s="280"/>
      <c r="BU273" s="280"/>
      <c r="BV273" s="282"/>
      <c r="BW273" s="280"/>
      <c r="BX273" s="277">
        <v>0</v>
      </c>
      <c r="BY273" s="277">
        <f t="shared" si="584"/>
        <v>0</v>
      </c>
      <c r="BZ273" s="278" t="str">
        <f t="shared" si="585"/>
        <v>NO OFERTADO</v>
      </c>
      <c r="CA273" s="278"/>
      <c r="CB273" s="278" t="s">
        <v>743</v>
      </c>
      <c r="CC273" s="283"/>
      <c r="CD273" s="283"/>
      <c r="CE273" s="276"/>
      <c r="CF273" s="86">
        <f t="shared" si="625"/>
        <v>0</v>
      </c>
      <c r="CG273" s="277">
        <f t="shared" si="626"/>
        <v>0</v>
      </c>
      <c r="CH273" s="277">
        <f t="shared" si="586"/>
        <v>0</v>
      </c>
      <c r="CI273" s="278" t="str">
        <f t="shared" si="587"/>
        <v>NO OFERTADO</v>
      </c>
      <c r="CJ273" s="278"/>
      <c r="CK273" s="278" t="s">
        <v>743</v>
      </c>
      <c r="CL273" s="86"/>
      <c r="CM273" s="86"/>
      <c r="CN273" s="276"/>
      <c r="CO273" s="86">
        <f t="shared" si="627"/>
        <v>0</v>
      </c>
      <c r="CP273" s="277">
        <f t="shared" si="588"/>
        <v>0</v>
      </c>
      <c r="CQ273" s="277">
        <f t="shared" si="589"/>
        <v>0</v>
      </c>
      <c r="CR273" s="278" t="str">
        <f t="shared" si="590"/>
        <v>NO OFERTADO</v>
      </c>
      <c r="CS273" s="278"/>
      <c r="CT273" s="278" t="s">
        <v>743</v>
      </c>
      <c r="CU273" s="86"/>
      <c r="CV273" s="280"/>
      <c r="CW273" s="282"/>
      <c r="CX273" s="280">
        <f t="shared" si="628"/>
        <v>0</v>
      </c>
      <c r="CY273" s="281">
        <f t="shared" si="591"/>
        <v>0</v>
      </c>
      <c r="CZ273" s="281">
        <f t="shared" si="592"/>
        <v>0</v>
      </c>
      <c r="DA273" s="278" t="str">
        <f t="shared" si="593"/>
        <v>NO OFERTADO</v>
      </c>
      <c r="DB273" s="278"/>
      <c r="DC273" s="278" t="s">
        <v>743</v>
      </c>
      <c r="DD273" s="86"/>
      <c r="DE273" s="86"/>
      <c r="DF273" s="276"/>
      <c r="DG273" s="86">
        <f t="shared" si="629"/>
        <v>0</v>
      </c>
      <c r="DH273" s="277">
        <f t="shared" si="594"/>
        <v>0</v>
      </c>
      <c r="DI273" s="277">
        <f t="shared" si="630"/>
        <v>0</v>
      </c>
      <c r="DJ273" s="278" t="str">
        <f t="shared" si="631"/>
        <v>NO OFERTADO</v>
      </c>
      <c r="DK273" s="278"/>
      <c r="DL273" s="278" t="s">
        <v>743</v>
      </c>
      <c r="DM273" s="86"/>
      <c r="DN273" s="86"/>
      <c r="DO273" s="276"/>
      <c r="DP273" s="86">
        <v>0</v>
      </c>
      <c r="DQ273" s="277">
        <f t="shared" si="595"/>
        <v>0</v>
      </c>
      <c r="DR273" s="277">
        <f t="shared" si="596"/>
        <v>0</v>
      </c>
      <c r="DS273" s="278" t="str">
        <f t="shared" si="597"/>
        <v>NO OFERTADO</v>
      </c>
      <c r="DT273" s="278"/>
      <c r="DU273" s="278" t="s">
        <v>743</v>
      </c>
      <c r="DV273" s="86" t="s">
        <v>44</v>
      </c>
      <c r="DW273" s="280">
        <v>5959</v>
      </c>
      <c r="DX273" s="288">
        <v>1132.21</v>
      </c>
      <c r="DY273" s="280">
        <f t="shared" si="632"/>
        <v>7091.21</v>
      </c>
      <c r="DZ273" s="281">
        <f t="shared" si="598"/>
        <v>7091.21</v>
      </c>
      <c r="EA273" s="281">
        <f t="shared" si="633"/>
        <v>7091.21</v>
      </c>
      <c r="EB273" s="278" t="str">
        <f t="shared" si="599"/>
        <v>CUMPLE</v>
      </c>
      <c r="EC273" s="278" t="s">
        <v>829</v>
      </c>
      <c r="ED273" s="278" t="s">
        <v>743</v>
      </c>
      <c r="EE273" s="86" t="s">
        <v>953</v>
      </c>
      <c r="EF273" s="86">
        <v>0</v>
      </c>
      <c r="EG273" s="279">
        <v>0</v>
      </c>
      <c r="EH273" s="86">
        <f t="shared" si="634"/>
        <v>0</v>
      </c>
      <c r="EI273" s="277">
        <f t="shared" si="600"/>
        <v>0</v>
      </c>
      <c r="EJ273" s="277">
        <f t="shared" si="637"/>
        <v>0</v>
      </c>
      <c r="EK273" s="278" t="str">
        <f t="shared" si="601"/>
        <v>NO OFERTADO</v>
      </c>
      <c r="EL273" s="278" t="s">
        <v>978</v>
      </c>
      <c r="EM273" s="278" t="s">
        <v>743</v>
      </c>
      <c r="EN273" s="86"/>
      <c r="EO273" s="86"/>
      <c r="EP273" s="276"/>
      <c r="EQ273" s="86">
        <v>0</v>
      </c>
      <c r="ER273" s="277">
        <f t="shared" si="602"/>
        <v>0</v>
      </c>
      <c r="ES273" s="277">
        <f t="shared" si="603"/>
        <v>0</v>
      </c>
      <c r="ET273" s="278" t="str">
        <f t="shared" si="604"/>
        <v>NO OFERTADO</v>
      </c>
      <c r="EU273" s="278"/>
      <c r="EV273" s="278" t="s">
        <v>743</v>
      </c>
      <c r="EW273" s="86">
        <v>0</v>
      </c>
      <c r="EX273" s="86">
        <v>0</v>
      </c>
      <c r="EY273" s="276">
        <v>0</v>
      </c>
      <c r="EZ273" s="86">
        <v>0</v>
      </c>
      <c r="FA273" s="277">
        <f t="shared" si="605"/>
        <v>0</v>
      </c>
      <c r="FB273" s="277">
        <f t="shared" si="606"/>
        <v>0</v>
      </c>
      <c r="FC273" s="278" t="str">
        <f t="shared" si="607"/>
        <v>NO OFERTADO</v>
      </c>
      <c r="FD273" s="278"/>
      <c r="FE273" s="278" t="s">
        <v>743</v>
      </c>
      <c r="FF273" s="86">
        <v>0</v>
      </c>
      <c r="FG273" s="86"/>
      <c r="FH273" s="279">
        <v>0</v>
      </c>
      <c r="FI273" s="86">
        <v>0</v>
      </c>
      <c r="FJ273" s="277">
        <f t="shared" si="608"/>
        <v>0</v>
      </c>
      <c r="FK273" s="277">
        <f t="shared" si="635"/>
        <v>0</v>
      </c>
      <c r="FL273" s="278" t="str">
        <f t="shared" si="609"/>
        <v>NO OFERTADO</v>
      </c>
      <c r="FM273" s="278"/>
      <c r="FN273" s="278" t="s">
        <v>743</v>
      </c>
      <c r="FO273" s="86"/>
      <c r="FP273" s="86"/>
      <c r="FQ273" s="279"/>
      <c r="FR273" s="86">
        <f t="shared" si="636"/>
        <v>0</v>
      </c>
      <c r="FS273" s="277">
        <f t="shared" si="610"/>
        <v>0</v>
      </c>
      <c r="FT273" s="277">
        <f t="shared" si="611"/>
        <v>0</v>
      </c>
      <c r="FU273" s="278" t="str">
        <f t="shared" si="612"/>
        <v>NO OFERTADO</v>
      </c>
      <c r="FV273" s="278">
        <v>0</v>
      </c>
      <c r="FW273" s="278" t="s">
        <v>743</v>
      </c>
      <c r="FX273" s="86" t="s">
        <v>812</v>
      </c>
      <c r="FY273" s="86">
        <f t="shared" ref="FY273:FY277" si="641">+GA273/1.19</f>
        <v>5512.6050420168067</v>
      </c>
      <c r="FZ273" s="279">
        <f t="shared" ref="FZ273:FZ277" si="642">+FY273*0.19</f>
        <v>1047.3949579831933</v>
      </c>
      <c r="GA273" s="86">
        <v>6560</v>
      </c>
      <c r="GB273" s="277">
        <f t="shared" si="613"/>
        <v>6560</v>
      </c>
      <c r="GC273" s="277">
        <f t="shared" si="614"/>
        <v>6560</v>
      </c>
      <c r="GD273" s="278" t="str">
        <f t="shared" si="615"/>
        <v>CUMPLE</v>
      </c>
      <c r="GE273" s="278" t="s">
        <v>828</v>
      </c>
      <c r="GF273" s="278" t="s">
        <v>822</v>
      </c>
      <c r="GG273" s="25"/>
    </row>
    <row r="274" spans="1:189" s="19" customFormat="1" x14ac:dyDescent="0.2">
      <c r="A274" s="290">
        <v>265</v>
      </c>
      <c r="B274" s="78" t="s">
        <v>312</v>
      </c>
      <c r="C274" s="77" t="s">
        <v>644</v>
      </c>
      <c r="D274" s="123">
        <v>1</v>
      </c>
      <c r="E274" s="309" t="s">
        <v>32</v>
      </c>
      <c r="F274" s="315">
        <v>6163.6265060240976</v>
      </c>
      <c r="G274" s="123">
        <v>1</v>
      </c>
      <c r="H274" s="86">
        <f t="shared" si="616"/>
        <v>6163.6265060240976</v>
      </c>
      <c r="I274" s="86"/>
      <c r="J274" s="86"/>
      <c r="K274" s="279">
        <f t="shared" si="566"/>
        <v>0</v>
      </c>
      <c r="L274" s="86">
        <f t="shared" si="617"/>
        <v>0</v>
      </c>
      <c r="M274" s="277">
        <f t="shared" si="569"/>
        <v>0</v>
      </c>
      <c r="N274" s="277">
        <f t="shared" si="618"/>
        <v>0</v>
      </c>
      <c r="O274" s="278" t="str">
        <f t="shared" si="570"/>
        <v>NO OFERTADO</v>
      </c>
      <c r="P274" s="278"/>
      <c r="Q274" s="278" t="s">
        <v>743</v>
      </c>
      <c r="R274" s="278"/>
      <c r="S274" s="284"/>
      <c r="T274" s="279"/>
      <c r="U274" s="86"/>
      <c r="V274" s="277">
        <f t="shared" si="571"/>
        <v>0</v>
      </c>
      <c r="W274" s="277">
        <f t="shared" si="619"/>
        <v>0</v>
      </c>
      <c r="X274" s="278" t="str">
        <f t="shared" si="572"/>
        <v>NO OFERTADO</v>
      </c>
      <c r="Y274" s="278">
        <v>0</v>
      </c>
      <c r="Z274" s="314" t="s">
        <v>743</v>
      </c>
      <c r="AA274" s="311"/>
      <c r="AB274" s="86"/>
      <c r="AC274" s="276"/>
      <c r="AD274" s="86">
        <f t="shared" si="638"/>
        <v>0</v>
      </c>
      <c r="AE274" s="277">
        <f t="shared" si="640"/>
        <v>0</v>
      </c>
      <c r="AF274" s="277">
        <f t="shared" si="573"/>
        <v>0</v>
      </c>
      <c r="AG274" s="278" t="str">
        <f t="shared" si="574"/>
        <v>NO OFERTADO</v>
      </c>
      <c r="AH274" s="278"/>
      <c r="AI274" s="278" t="s">
        <v>743</v>
      </c>
      <c r="AJ274" s="86"/>
      <c r="AK274" s="86"/>
      <c r="AL274" s="279"/>
      <c r="AM274" s="86">
        <f t="shared" si="620"/>
        <v>0</v>
      </c>
      <c r="AN274" s="277">
        <f t="shared" si="575"/>
        <v>0</v>
      </c>
      <c r="AO274" s="277">
        <f t="shared" si="576"/>
        <v>0</v>
      </c>
      <c r="AP274" s="278" t="str">
        <f t="shared" si="577"/>
        <v>NO OFERTADO</v>
      </c>
      <c r="AQ274" s="278"/>
      <c r="AR274" s="278" t="s">
        <v>743</v>
      </c>
      <c r="AS274" s="86"/>
      <c r="AT274" s="86"/>
      <c r="AU274" s="276"/>
      <c r="AV274" s="86">
        <f t="shared" si="621"/>
        <v>0</v>
      </c>
      <c r="AW274" s="277">
        <f t="shared" si="578"/>
        <v>0</v>
      </c>
      <c r="AX274" s="277">
        <f t="shared" si="639"/>
        <v>0</v>
      </c>
      <c r="AY274" s="278" t="str">
        <f t="shared" si="579"/>
        <v>NO OFERTADO</v>
      </c>
      <c r="AZ274" s="278"/>
      <c r="BA274" s="278" t="s">
        <v>743</v>
      </c>
      <c r="BB274" s="86"/>
      <c r="BC274" s="86"/>
      <c r="BD274" s="279"/>
      <c r="BE274" s="86">
        <f t="shared" si="622"/>
        <v>0</v>
      </c>
      <c r="BF274" s="277">
        <f t="shared" si="580"/>
        <v>0</v>
      </c>
      <c r="BG274" s="277">
        <f t="shared" si="623"/>
        <v>0</v>
      </c>
      <c r="BH274" s="278" t="str">
        <f t="shared" si="581"/>
        <v>NO OFERTADO</v>
      </c>
      <c r="BI274" s="278">
        <v>0</v>
      </c>
      <c r="BJ274" s="278" t="s">
        <v>743</v>
      </c>
      <c r="BK274" s="86"/>
      <c r="BL274" s="86"/>
      <c r="BM274" s="276"/>
      <c r="BN274" s="280">
        <f t="shared" si="624"/>
        <v>0</v>
      </c>
      <c r="BO274" s="281">
        <f t="shared" si="582"/>
        <v>0</v>
      </c>
      <c r="BP274" s="281">
        <f t="shared" si="583"/>
        <v>0</v>
      </c>
      <c r="BQ274" s="278" t="str">
        <f t="shared" si="567"/>
        <v>NO OFERTADO</v>
      </c>
      <c r="BR274" s="278">
        <f>VLOOKUP(B274,'[1]ANEXO TECNICO'!$B$3:$P$334,15,0)</f>
        <v>0</v>
      </c>
      <c r="BS274" s="278" t="s">
        <v>743</v>
      </c>
      <c r="BT274" s="280"/>
      <c r="BU274" s="280"/>
      <c r="BV274" s="282"/>
      <c r="BW274" s="280"/>
      <c r="BX274" s="277">
        <v>0</v>
      </c>
      <c r="BY274" s="277">
        <f t="shared" si="584"/>
        <v>0</v>
      </c>
      <c r="BZ274" s="278" t="str">
        <f t="shared" si="585"/>
        <v>NO OFERTADO</v>
      </c>
      <c r="CA274" s="278"/>
      <c r="CB274" s="278" t="s">
        <v>743</v>
      </c>
      <c r="CC274" s="283"/>
      <c r="CD274" s="283"/>
      <c r="CE274" s="276"/>
      <c r="CF274" s="86">
        <f t="shared" si="625"/>
        <v>0</v>
      </c>
      <c r="CG274" s="277">
        <f t="shared" si="626"/>
        <v>0</v>
      </c>
      <c r="CH274" s="277">
        <f t="shared" si="586"/>
        <v>0</v>
      </c>
      <c r="CI274" s="278" t="str">
        <f t="shared" si="587"/>
        <v>NO OFERTADO</v>
      </c>
      <c r="CJ274" s="278"/>
      <c r="CK274" s="278" t="s">
        <v>743</v>
      </c>
      <c r="CL274" s="86"/>
      <c r="CM274" s="86"/>
      <c r="CN274" s="276"/>
      <c r="CO274" s="86">
        <f t="shared" si="627"/>
        <v>0</v>
      </c>
      <c r="CP274" s="277">
        <f t="shared" si="588"/>
        <v>0</v>
      </c>
      <c r="CQ274" s="277">
        <f t="shared" si="589"/>
        <v>0</v>
      </c>
      <c r="CR274" s="278" t="str">
        <f t="shared" si="590"/>
        <v>NO OFERTADO</v>
      </c>
      <c r="CS274" s="278"/>
      <c r="CT274" s="278" t="s">
        <v>743</v>
      </c>
      <c r="CU274" s="86"/>
      <c r="CV274" s="280"/>
      <c r="CW274" s="282"/>
      <c r="CX274" s="280">
        <f t="shared" si="628"/>
        <v>0</v>
      </c>
      <c r="CY274" s="281">
        <f t="shared" si="591"/>
        <v>0</v>
      </c>
      <c r="CZ274" s="281">
        <f t="shared" si="592"/>
        <v>0</v>
      </c>
      <c r="DA274" s="278" t="str">
        <f t="shared" si="593"/>
        <v>NO OFERTADO</v>
      </c>
      <c r="DB274" s="278"/>
      <c r="DC274" s="278" t="s">
        <v>743</v>
      </c>
      <c r="DD274" s="86"/>
      <c r="DE274" s="86"/>
      <c r="DF274" s="276"/>
      <c r="DG274" s="86">
        <f t="shared" si="629"/>
        <v>0</v>
      </c>
      <c r="DH274" s="277">
        <f t="shared" si="594"/>
        <v>0</v>
      </c>
      <c r="DI274" s="277">
        <f t="shared" si="630"/>
        <v>0</v>
      </c>
      <c r="DJ274" s="278" t="str">
        <f t="shared" si="631"/>
        <v>NO OFERTADO</v>
      </c>
      <c r="DK274" s="278"/>
      <c r="DL274" s="278" t="s">
        <v>743</v>
      </c>
      <c r="DM274" s="86"/>
      <c r="DN274" s="86"/>
      <c r="DO274" s="276"/>
      <c r="DP274" s="86">
        <v>0</v>
      </c>
      <c r="DQ274" s="277">
        <f t="shared" si="595"/>
        <v>0</v>
      </c>
      <c r="DR274" s="277">
        <f t="shared" si="596"/>
        <v>0</v>
      </c>
      <c r="DS274" s="278" t="str">
        <f t="shared" si="597"/>
        <v>NO OFERTADO</v>
      </c>
      <c r="DT274" s="278"/>
      <c r="DU274" s="278" t="s">
        <v>743</v>
      </c>
      <c r="DV274" s="86" t="s">
        <v>44</v>
      </c>
      <c r="DW274" s="280">
        <v>5959</v>
      </c>
      <c r="DX274" s="288">
        <v>1132.21</v>
      </c>
      <c r="DY274" s="280">
        <f t="shared" si="632"/>
        <v>7091.21</v>
      </c>
      <c r="DZ274" s="281">
        <f t="shared" si="598"/>
        <v>7091.21</v>
      </c>
      <c r="EA274" s="281">
        <f t="shared" si="633"/>
        <v>7091.21</v>
      </c>
      <c r="EB274" s="278" t="str">
        <f t="shared" si="599"/>
        <v>CUMPLE</v>
      </c>
      <c r="EC274" s="278" t="s">
        <v>829</v>
      </c>
      <c r="ED274" s="278" t="s">
        <v>743</v>
      </c>
      <c r="EE274" s="86" t="s">
        <v>960</v>
      </c>
      <c r="EF274" s="86">
        <v>7048.7394957983197</v>
      </c>
      <c r="EG274" s="279">
        <v>1339.2605042016808</v>
      </c>
      <c r="EH274" s="86">
        <f t="shared" si="634"/>
        <v>8388</v>
      </c>
      <c r="EI274" s="277">
        <f t="shared" si="600"/>
        <v>8388</v>
      </c>
      <c r="EJ274" s="277">
        <f t="shared" si="637"/>
        <v>8388</v>
      </c>
      <c r="EK274" s="278" t="str">
        <f t="shared" si="601"/>
        <v>NO CUMPLE</v>
      </c>
      <c r="EL274" s="278" t="s">
        <v>828</v>
      </c>
      <c r="EM274" s="278" t="s">
        <v>743</v>
      </c>
      <c r="EN274" s="86"/>
      <c r="EO274" s="86"/>
      <c r="EP274" s="276"/>
      <c r="EQ274" s="86">
        <v>0</v>
      </c>
      <c r="ER274" s="277">
        <f t="shared" si="602"/>
        <v>0</v>
      </c>
      <c r="ES274" s="277">
        <f t="shared" si="603"/>
        <v>0</v>
      </c>
      <c r="ET274" s="278" t="str">
        <f t="shared" si="604"/>
        <v>NO OFERTADO</v>
      </c>
      <c r="EU274" s="278"/>
      <c r="EV274" s="278" t="s">
        <v>743</v>
      </c>
      <c r="EW274" s="86">
        <v>0</v>
      </c>
      <c r="EX274" s="86">
        <v>0</v>
      </c>
      <c r="EY274" s="276">
        <v>0</v>
      </c>
      <c r="EZ274" s="86">
        <v>0</v>
      </c>
      <c r="FA274" s="277">
        <f t="shared" si="605"/>
        <v>0</v>
      </c>
      <c r="FB274" s="277">
        <f t="shared" si="606"/>
        <v>0</v>
      </c>
      <c r="FC274" s="278" t="str">
        <f t="shared" si="607"/>
        <v>NO OFERTADO</v>
      </c>
      <c r="FD274" s="278"/>
      <c r="FE274" s="278" t="s">
        <v>743</v>
      </c>
      <c r="FF274" s="86">
        <v>0</v>
      </c>
      <c r="FG274" s="86"/>
      <c r="FH274" s="279">
        <v>0</v>
      </c>
      <c r="FI274" s="86">
        <v>0</v>
      </c>
      <c r="FJ274" s="277">
        <f t="shared" si="608"/>
        <v>0</v>
      </c>
      <c r="FK274" s="277">
        <f t="shared" si="635"/>
        <v>0</v>
      </c>
      <c r="FL274" s="278" t="str">
        <f t="shared" si="609"/>
        <v>NO OFERTADO</v>
      </c>
      <c r="FM274" s="278"/>
      <c r="FN274" s="278" t="s">
        <v>743</v>
      </c>
      <c r="FO274" s="86"/>
      <c r="FP274" s="86"/>
      <c r="FQ274" s="279"/>
      <c r="FR274" s="86">
        <f t="shared" si="636"/>
        <v>0</v>
      </c>
      <c r="FS274" s="277">
        <f t="shared" si="610"/>
        <v>0</v>
      </c>
      <c r="FT274" s="277">
        <f t="shared" si="611"/>
        <v>0</v>
      </c>
      <c r="FU274" s="278" t="str">
        <f t="shared" si="612"/>
        <v>NO OFERTADO</v>
      </c>
      <c r="FV274" s="278">
        <v>0</v>
      </c>
      <c r="FW274" s="278" t="s">
        <v>743</v>
      </c>
      <c r="FX274" s="86" t="s">
        <v>812</v>
      </c>
      <c r="FY274" s="86">
        <f t="shared" si="641"/>
        <v>5512.6050420168067</v>
      </c>
      <c r="FZ274" s="279">
        <f t="shared" si="642"/>
        <v>1047.3949579831933</v>
      </c>
      <c r="GA274" s="86">
        <v>6560</v>
      </c>
      <c r="GB274" s="277">
        <f t="shared" si="613"/>
        <v>6560</v>
      </c>
      <c r="GC274" s="277">
        <f t="shared" si="614"/>
        <v>6560</v>
      </c>
      <c r="GD274" s="278" t="str">
        <f t="shared" si="615"/>
        <v>CUMPLE</v>
      </c>
      <c r="GE274" s="278" t="s">
        <v>828</v>
      </c>
      <c r="GF274" s="278" t="s">
        <v>822</v>
      </c>
      <c r="GG274" s="25"/>
    </row>
    <row r="275" spans="1:189" s="19" customFormat="1" x14ac:dyDescent="0.2">
      <c r="A275" s="290">
        <v>266</v>
      </c>
      <c r="B275" s="78" t="s">
        <v>313</v>
      </c>
      <c r="C275" s="77" t="s">
        <v>645</v>
      </c>
      <c r="D275" s="123">
        <v>1</v>
      </c>
      <c r="E275" s="309" t="s">
        <v>32</v>
      </c>
      <c r="F275" s="315">
        <v>6163.6265060240976</v>
      </c>
      <c r="G275" s="123">
        <v>1</v>
      </c>
      <c r="H275" s="86">
        <f t="shared" si="616"/>
        <v>6163.6265060240976</v>
      </c>
      <c r="I275" s="86"/>
      <c r="J275" s="86"/>
      <c r="K275" s="279">
        <f t="shared" si="566"/>
        <v>0</v>
      </c>
      <c r="L275" s="86">
        <f t="shared" si="617"/>
        <v>0</v>
      </c>
      <c r="M275" s="277">
        <f t="shared" si="569"/>
        <v>0</v>
      </c>
      <c r="N275" s="277">
        <f t="shared" si="618"/>
        <v>0</v>
      </c>
      <c r="O275" s="278" t="str">
        <f t="shared" si="570"/>
        <v>NO OFERTADO</v>
      </c>
      <c r="P275" s="278"/>
      <c r="Q275" s="278" t="s">
        <v>743</v>
      </c>
      <c r="R275" s="278"/>
      <c r="S275" s="284"/>
      <c r="T275" s="279"/>
      <c r="U275" s="86"/>
      <c r="V275" s="277">
        <f t="shared" si="571"/>
        <v>0</v>
      </c>
      <c r="W275" s="277">
        <f t="shared" si="619"/>
        <v>0</v>
      </c>
      <c r="X275" s="278" t="str">
        <f t="shared" si="572"/>
        <v>NO OFERTADO</v>
      </c>
      <c r="Y275" s="278">
        <v>0</v>
      </c>
      <c r="Z275" s="314" t="s">
        <v>743</v>
      </c>
      <c r="AA275" s="311"/>
      <c r="AB275" s="86"/>
      <c r="AC275" s="276"/>
      <c r="AD275" s="86">
        <f t="shared" si="638"/>
        <v>0</v>
      </c>
      <c r="AE275" s="277">
        <f t="shared" si="640"/>
        <v>0</v>
      </c>
      <c r="AF275" s="277">
        <f t="shared" si="573"/>
        <v>0</v>
      </c>
      <c r="AG275" s="278" t="str">
        <f t="shared" si="574"/>
        <v>NO OFERTADO</v>
      </c>
      <c r="AH275" s="278"/>
      <c r="AI275" s="278" t="s">
        <v>743</v>
      </c>
      <c r="AJ275" s="86"/>
      <c r="AK275" s="86"/>
      <c r="AL275" s="279"/>
      <c r="AM275" s="86">
        <f t="shared" si="620"/>
        <v>0</v>
      </c>
      <c r="AN275" s="277">
        <f t="shared" si="575"/>
        <v>0</v>
      </c>
      <c r="AO275" s="277">
        <f t="shared" si="576"/>
        <v>0</v>
      </c>
      <c r="AP275" s="278" t="str">
        <f t="shared" si="577"/>
        <v>NO OFERTADO</v>
      </c>
      <c r="AQ275" s="278"/>
      <c r="AR275" s="278" t="s">
        <v>743</v>
      </c>
      <c r="AS275" s="86"/>
      <c r="AT275" s="86"/>
      <c r="AU275" s="276"/>
      <c r="AV275" s="86">
        <f t="shared" si="621"/>
        <v>0</v>
      </c>
      <c r="AW275" s="277">
        <f t="shared" si="578"/>
        <v>0</v>
      </c>
      <c r="AX275" s="277">
        <f t="shared" si="639"/>
        <v>0</v>
      </c>
      <c r="AY275" s="278" t="str">
        <f t="shared" si="579"/>
        <v>NO OFERTADO</v>
      </c>
      <c r="AZ275" s="278"/>
      <c r="BA275" s="278" t="s">
        <v>743</v>
      </c>
      <c r="BB275" s="86"/>
      <c r="BC275" s="86"/>
      <c r="BD275" s="279"/>
      <c r="BE275" s="86">
        <f t="shared" si="622"/>
        <v>0</v>
      </c>
      <c r="BF275" s="277">
        <f t="shared" si="580"/>
        <v>0</v>
      </c>
      <c r="BG275" s="277">
        <f t="shared" si="623"/>
        <v>0</v>
      </c>
      <c r="BH275" s="278" t="str">
        <f t="shared" si="581"/>
        <v>NO OFERTADO</v>
      </c>
      <c r="BI275" s="278">
        <v>0</v>
      </c>
      <c r="BJ275" s="278" t="s">
        <v>743</v>
      </c>
      <c r="BK275" s="86"/>
      <c r="BL275" s="86"/>
      <c r="BM275" s="276"/>
      <c r="BN275" s="280">
        <f t="shared" si="624"/>
        <v>0</v>
      </c>
      <c r="BO275" s="281">
        <f t="shared" si="582"/>
        <v>0</v>
      </c>
      <c r="BP275" s="281">
        <f t="shared" si="583"/>
        <v>0</v>
      </c>
      <c r="BQ275" s="278" t="str">
        <f t="shared" si="567"/>
        <v>NO OFERTADO</v>
      </c>
      <c r="BR275" s="278">
        <f>VLOOKUP(B275,'[1]ANEXO TECNICO'!$B$3:$P$334,15,0)</f>
        <v>0</v>
      </c>
      <c r="BS275" s="278" t="s">
        <v>743</v>
      </c>
      <c r="BT275" s="280"/>
      <c r="BU275" s="280"/>
      <c r="BV275" s="282"/>
      <c r="BW275" s="280"/>
      <c r="BX275" s="277">
        <v>0</v>
      </c>
      <c r="BY275" s="277">
        <f t="shared" si="584"/>
        <v>0</v>
      </c>
      <c r="BZ275" s="278" t="str">
        <f t="shared" si="585"/>
        <v>NO OFERTADO</v>
      </c>
      <c r="CA275" s="278"/>
      <c r="CB275" s="278" t="s">
        <v>743</v>
      </c>
      <c r="CC275" s="283"/>
      <c r="CD275" s="283"/>
      <c r="CE275" s="276"/>
      <c r="CF275" s="86">
        <f t="shared" si="625"/>
        <v>0</v>
      </c>
      <c r="CG275" s="277">
        <f t="shared" si="626"/>
        <v>0</v>
      </c>
      <c r="CH275" s="277">
        <f t="shared" si="586"/>
        <v>0</v>
      </c>
      <c r="CI275" s="278" t="str">
        <f t="shared" si="587"/>
        <v>NO OFERTADO</v>
      </c>
      <c r="CJ275" s="278"/>
      <c r="CK275" s="278" t="s">
        <v>743</v>
      </c>
      <c r="CL275" s="86"/>
      <c r="CM275" s="86"/>
      <c r="CN275" s="276"/>
      <c r="CO275" s="86">
        <f t="shared" si="627"/>
        <v>0</v>
      </c>
      <c r="CP275" s="277">
        <f t="shared" si="588"/>
        <v>0</v>
      </c>
      <c r="CQ275" s="277">
        <f t="shared" si="589"/>
        <v>0</v>
      </c>
      <c r="CR275" s="278" t="str">
        <f t="shared" si="590"/>
        <v>NO OFERTADO</v>
      </c>
      <c r="CS275" s="278"/>
      <c r="CT275" s="278" t="s">
        <v>743</v>
      </c>
      <c r="CU275" s="86"/>
      <c r="CV275" s="280"/>
      <c r="CW275" s="282"/>
      <c r="CX275" s="280">
        <f t="shared" si="628"/>
        <v>0</v>
      </c>
      <c r="CY275" s="281">
        <f t="shared" si="591"/>
        <v>0</v>
      </c>
      <c r="CZ275" s="281">
        <f t="shared" si="592"/>
        <v>0</v>
      </c>
      <c r="DA275" s="278" t="str">
        <f t="shared" si="593"/>
        <v>NO OFERTADO</v>
      </c>
      <c r="DB275" s="278"/>
      <c r="DC275" s="278" t="s">
        <v>743</v>
      </c>
      <c r="DD275" s="86"/>
      <c r="DE275" s="86"/>
      <c r="DF275" s="276"/>
      <c r="DG275" s="86">
        <f t="shared" si="629"/>
        <v>0</v>
      </c>
      <c r="DH275" s="277">
        <f t="shared" si="594"/>
        <v>0</v>
      </c>
      <c r="DI275" s="277">
        <f t="shared" si="630"/>
        <v>0</v>
      </c>
      <c r="DJ275" s="278" t="str">
        <f t="shared" si="631"/>
        <v>NO OFERTADO</v>
      </c>
      <c r="DK275" s="278"/>
      <c r="DL275" s="278" t="s">
        <v>743</v>
      </c>
      <c r="DM275" s="86"/>
      <c r="DN275" s="86"/>
      <c r="DO275" s="276"/>
      <c r="DP275" s="86">
        <v>0</v>
      </c>
      <c r="DQ275" s="277">
        <f t="shared" si="595"/>
        <v>0</v>
      </c>
      <c r="DR275" s="277">
        <f t="shared" si="596"/>
        <v>0</v>
      </c>
      <c r="DS275" s="278" t="str">
        <f t="shared" si="597"/>
        <v>NO OFERTADO</v>
      </c>
      <c r="DT275" s="278"/>
      <c r="DU275" s="278" t="s">
        <v>743</v>
      </c>
      <c r="DV275" s="86" t="s">
        <v>44</v>
      </c>
      <c r="DW275" s="280">
        <v>5959</v>
      </c>
      <c r="DX275" s="288">
        <v>1132.21</v>
      </c>
      <c r="DY275" s="280">
        <f t="shared" si="632"/>
        <v>7091.21</v>
      </c>
      <c r="DZ275" s="281">
        <f t="shared" si="598"/>
        <v>7091.21</v>
      </c>
      <c r="EA275" s="281">
        <f t="shared" si="633"/>
        <v>7091.21</v>
      </c>
      <c r="EB275" s="278" t="str">
        <f t="shared" si="599"/>
        <v>CUMPLE</v>
      </c>
      <c r="EC275" s="278" t="s">
        <v>828</v>
      </c>
      <c r="ED275" s="278" t="s">
        <v>822</v>
      </c>
      <c r="EE275" s="86" t="s">
        <v>953</v>
      </c>
      <c r="EF275" s="86">
        <v>7048.7394957983197</v>
      </c>
      <c r="EG275" s="279">
        <v>1339.2605042016808</v>
      </c>
      <c r="EH275" s="86">
        <f t="shared" si="634"/>
        <v>8388</v>
      </c>
      <c r="EI275" s="277">
        <f t="shared" si="600"/>
        <v>8388</v>
      </c>
      <c r="EJ275" s="277">
        <f t="shared" si="637"/>
        <v>8388</v>
      </c>
      <c r="EK275" s="278" t="str">
        <f t="shared" si="601"/>
        <v>NO CUMPLE</v>
      </c>
      <c r="EL275" s="278" t="s">
        <v>828</v>
      </c>
      <c r="EM275" s="278" t="s">
        <v>743</v>
      </c>
      <c r="EN275" s="86"/>
      <c r="EO275" s="86"/>
      <c r="EP275" s="276"/>
      <c r="EQ275" s="86">
        <v>0</v>
      </c>
      <c r="ER275" s="277">
        <f t="shared" si="602"/>
        <v>0</v>
      </c>
      <c r="ES275" s="277">
        <f t="shared" si="603"/>
        <v>0</v>
      </c>
      <c r="ET275" s="278" t="str">
        <f t="shared" si="604"/>
        <v>NO OFERTADO</v>
      </c>
      <c r="EU275" s="278"/>
      <c r="EV275" s="278" t="s">
        <v>743</v>
      </c>
      <c r="EW275" s="86">
        <v>0</v>
      </c>
      <c r="EX275" s="86">
        <v>0</v>
      </c>
      <c r="EY275" s="276">
        <v>0</v>
      </c>
      <c r="EZ275" s="86">
        <v>0</v>
      </c>
      <c r="FA275" s="277">
        <f t="shared" si="605"/>
        <v>0</v>
      </c>
      <c r="FB275" s="277">
        <f t="shared" si="606"/>
        <v>0</v>
      </c>
      <c r="FC275" s="278" t="str">
        <f t="shared" si="607"/>
        <v>NO OFERTADO</v>
      </c>
      <c r="FD275" s="278"/>
      <c r="FE275" s="278" t="s">
        <v>743</v>
      </c>
      <c r="FF275" s="86">
        <v>0</v>
      </c>
      <c r="FG275" s="86"/>
      <c r="FH275" s="279">
        <v>0</v>
      </c>
      <c r="FI275" s="86">
        <v>0</v>
      </c>
      <c r="FJ275" s="277">
        <f t="shared" si="608"/>
        <v>0</v>
      </c>
      <c r="FK275" s="277">
        <f t="shared" si="635"/>
        <v>0</v>
      </c>
      <c r="FL275" s="278" t="str">
        <f t="shared" si="609"/>
        <v>NO OFERTADO</v>
      </c>
      <c r="FM275" s="278"/>
      <c r="FN275" s="278" t="s">
        <v>743</v>
      </c>
      <c r="FO275" s="86"/>
      <c r="FP275" s="86"/>
      <c r="FQ275" s="279"/>
      <c r="FR275" s="86">
        <f t="shared" si="636"/>
        <v>0</v>
      </c>
      <c r="FS275" s="277">
        <f t="shared" si="610"/>
        <v>0</v>
      </c>
      <c r="FT275" s="277">
        <f t="shared" si="611"/>
        <v>0</v>
      </c>
      <c r="FU275" s="278" t="str">
        <f t="shared" si="612"/>
        <v>NO OFERTADO</v>
      </c>
      <c r="FV275" s="278">
        <v>0</v>
      </c>
      <c r="FW275" s="278" t="s">
        <v>743</v>
      </c>
      <c r="FX275" s="86" t="s">
        <v>812</v>
      </c>
      <c r="FY275" s="86">
        <f t="shared" si="641"/>
        <v>5512.6050420168067</v>
      </c>
      <c r="FZ275" s="279">
        <f t="shared" si="642"/>
        <v>1047.3949579831933</v>
      </c>
      <c r="GA275" s="86">
        <v>6560</v>
      </c>
      <c r="GB275" s="277">
        <f t="shared" si="613"/>
        <v>6560</v>
      </c>
      <c r="GC275" s="277">
        <f t="shared" si="614"/>
        <v>6560</v>
      </c>
      <c r="GD275" s="278" t="str">
        <f t="shared" si="615"/>
        <v>CUMPLE</v>
      </c>
      <c r="GE275" s="278" t="s">
        <v>828</v>
      </c>
      <c r="GF275" s="278" t="s">
        <v>822</v>
      </c>
      <c r="GG275" s="25"/>
    </row>
    <row r="276" spans="1:189" s="19" customFormat="1" x14ac:dyDescent="0.2">
      <c r="A276" s="290">
        <v>267</v>
      </c>
      <c r="B276" s="78" t="s">
        <v>314</v>
      </c>
      <c r="C276" s="77" t="s">
        <v>646</v>
      </c>
      <c r="D276" s="123">
        <v>1</v>
      </c>
      <c r="E276" s="309" t="s">
        <v>32</v>
      </c>
      <c r="F276" s="315">
        <v>6163.6265060240976</v>
      </c>
      <c r="G276" s="123">
        <v>1</v>
      </c>
      <c r="H276" s="86">
        <f t="shared" si="616"/>
        <v>6163.6265060240976</v>
      </c>
      <c r="I276" s="86"/>
      <c r="J276" s="86"/>
      <c r="K276" s="279">
        <f t="shared" si="566"/>
        <v>0</v>
      </c>
      <c r="L276" s="86">
        <f t="shared" si="617"/>
        <v>0</v>
      </c>
      <c r="M276" s="277">
        <f t="shared" si="569"/>
        <v>0</v>
      </c>
      <c r="N276" s="277">
        <f t="shared" si="618"/>
        <v>0</v>
      </c>
      <c r="O276" s="278" t="str">
        <f t="shared" si="570"/>
        <v>NO OFERTADO</v>
      </c>
      <c r="P276" s="278"/>
      <c r="Q276" s="278" t="s">
        <v>743</v>
      </c>
      <c r="R276" s="278"/>
      <c r="S276" s="284"/>
      <c r="T276" s="279"/>
      <c r="U276" s="86"/>
      <c r="V276" s="277">
        <f t="shared" si="571"/>
        <v>0</v>
      </c>
      <c r="W276" s="277">
        <f t="shared" si="619"/>
        <v>0</v>
      </c>
      <c r="X276" s="278" t="str">
        <f t="shared" si="572"/>
        <v>NO OFERTADO</v>
      </c>
      <c r="Y276" s="278">
        <v>0</v>
      </c>
      <c r="Z276" s="314" t="s">
        <v>743</v>
      </c>
      <c r="AA276" s="311"/>
      <c r="AB276" s="86"/>
      <c r="AC276" s="276"/>
      <c r="AD276" s="86">
        <f t="shared" si="638"/>
        <v>0</v>
      </c>
      <c r="AE276" s="277">
        <f t="shared" si="640"/>
        <v>0</v>
      </c>
      <c r="AF276" s="277">
        <f t="shared" si="573"/>
        <v>0</v>
      </c>
      <c r="AG276" s="278" t="str">
        <f t="shared" si="574"/>
        <v>NO OFERTADO</v>
      </c>
      <c r="AH276" s="278"/>
      <c r="AI276" s="278" t="s">
        <v>743</v>
      </c>
      <c r="AJ276" s="86"/>
      <c r="AK276" s="86"/>
      <c r="AL276" s="279"/>
      <c r="AM276" s="86">
        <f t="shared" si="620"/>
        <v>0</v>
      </c>
      <c r="AN276" s="277">
        <f t="shared" si="575"/>
        <v>0</v>
      </c>
      <c r="AO276" s="277">
        <f t="shared" si="576"/>
        <v>0</v>
      </c>
      <c r="AP276" s="278" t="str">
        <f t="shared" si="577"/>
        <v>NO OFERTADO</v>
      </c>
      <c r="AQ276" s="278"/>
      <c r="AR276" s="278" t="s">
        <v>743</v>
      </c>
      <c r="AS276" s="86"/>
      <c r="AT276" s="86"/>
      <c r="AU276" s="276"/>
      <c r="AV276" s="86">
        <f t="shared" si="621"/>
        <v>0</v>
      </c>
      <c r="AW276" s="277">
        <f t="shared" si="578"/>
        <v>0</v>
      </c>
      <c r="AX276" s="277">
        <f t="shared" si="639"/>
        <v>0</v>
      </c>
      <c r="AY276" s="278" t="str">
        <f t="shared" si="579"/>
        <v>NO OFERTADO</v>
      </c>
      <c r="AZ276" s="278"/>
      <c r="BA276" s="278" t="s">
        <v>743</v>
      </c>
      <c r="BB276" s="86"/>
      <c r="BC276" s="86"/>
      <c r="BD276" s="279"/>
      <c r="BE276" s="86">
        <f t="shared" si="622"/>
        <v>0</v>
      </c>
      <c r="BF276" s="277">
        <f t="shared" si="580"/>
        <v>0</v>
      </c>
      <c r="BG276" s="277">
        <f t="shared" si="623"/>
        <v>0</v>
      </c>
      <c r="BH276" s="278" t="str">
        <f t="shared" si="581"/>
        <v>NO OFERTADO</v>
      </c>
      <c r="BI276" s="278">
        <v>0</v>
      </c>
      <c r="BJ276" s="278" t="s">
        <v>743</v>
      </c>
      <c r="BK276" s="86"/>
      <c r="BL276" s="86"/>
      <c r="BM276" s="276"/>
      <c r="BN276" s="280">
        <f t="shared" si="624"/>
        <v>0</v>
      </c>
      <c r="BO276" s="281">
        <f t="shared" si="582"/>
        <v>0</v>
      </c>
      <c r="BP276" s="281">
        <f t="shared" si="583"/>
        <v>0</v>
      </c>
      <c r="BQ276" s="278" t="str">
        <f t="shared" si="567"/>
        <v>NO OFERTADO</v>
      </c>
      <c r="BR276" s="278">
        <f>VLOOKUP(B276,'[1]ANEXO TECNICO'!$B$3:$P$334,15,0)</f>
        <v>0</v>
      </c>
      <c r="BS276" s="278" t="s">
        <v>743</v>
      </c>
      <c r="BT276" s="280"/>
      <c r="BU276" s="280"/>
      <c r="BV276" s="282"/>
      <c r="BW276" s="280"/>
      <c r="BX276" s="277">
        <v>0</v>
      </c>
      <c r="BY276" s="277">
        <f t="shared" si="584"/>
        <v>0</v>
      </c>
      <c r="BZ276" s="278" t="str">
        <f t="shared" si="585"/>
        <v>NO OFERTADO</v>
      </c>
      <c r="CA276" s="278"/>
      <c r="CB276" s="278" t="s">
        <v>743</v>
      </c>
      <c r="CC276" s="283"/>
      <c r="CD276" s="283"/>
      <c r="CE276" s="276"/>
      <c r="CF276" s="86">
        <f t="shared" si="625"/>
        <v>0</v>
      </c>
      <c r="CG276" s="277">
        <f t="shared" si="626"/>
        <v>0</v>
      </c>
      <c r="CH276" s="277">
        <f t="shared" si="586"/>
        <v>0</v>
      </c>
      <c r="CI276" s="278" t="str">
        <f t="shared" si="587"/>
        <v>NO OFERTADO</v>
      </c>
      <c r="CJ276" s="278"/>
      <c r="CK276" s="278" t="s">
        <v>743</v>
      </c>
      <c r="CL276" s="86"/>
      <c r="CM276" s="86"/>
      <c r="CN276" s="276"/>
      <c r="CO276" s="86">
        <f t="shared" si="627"/>
        <v>0</v>
      </c>
      <c r="CP276" s="277">
        <f t="shared" si="588"/>
        <v>0</v>
      </c>
      <c r="CQ276" s="277">
        <f t="shared" si="589"/>
        <v>0</v>
      </c>
      <c r="CR276" s="278" t="str">
        <f t="shared" si="590"/>
        <v>NO OFERTADO</v>
      </c>
      <c r="CS276" s="278"/>
      <c r="CT276" s="278" t="s">
        <v>743</v>
      </c>
      <c r="CU276" s="86"/>
      <c r="CV276" s="280"/>
      <c r="CW276" s="282"/>
      <c r="CX276" s="280">
        <f t="shared" si="628"/>
        <v>0</v>
      </c>
      <c r="CY276" s="281">
        <f t="shared" si="591"/>
        <v>0</v>
      </c>
      <c r="CZ276" s="281">
        <f t="shared" si="592"/>
        <v>0</v>
      </c>
      <c r="DA276" s="278" t="str">
        <f t="shared" si="593"/>
        <v>NO OFERTADO</v>
      </c>
      <c r="DB276" s="278"/>
      <c r="DC276" s="278" t="s">
        <v>743</v>
      </c>
      <c r="DD276" s="86"/>
      <c r="DE276" s="86"/>
      <c r="DF276" s="276"/>
      <c r="DG276" s="86">
        <f t="shared" si="629"/>
        <v>0</v>
      </c>
      <c r="DH276" s="277">
        <f t="shared" si="594"/>
        <v>0</v>
      </c>
      <c r="DI276" s="277">
        <f t="shared" si="630"/>
        <v>0</v>
      </c>
      <c r="DJ276" s="278" t="str">
        <f t="shared" si="631"/>
        <v>NO OFERTADO</v>
      </c>
      <c r="DK276" s="278"/>
      <c r="DL276" s="278" t="s">
        <v>743</v>
      </c>
      <c r="DM276" s="86"/>
      <c r="DN276" s="86"/>
      <c r="DO276" s="276"/>
      <c r="DP276" s="86">
        <v>0</v>
      </c>
      <c r="DQ276" s="277">
        <f t="shared" si="595"/>
        <v>0</v>
      </c>
      <c r="DR276" s="277">
        <f t="shared" si="596"/>
        <v>0</v>
      </c>
      <c r="DS276" s="278" t="str">
        <f t="shared" si="597"/>
        <v>NO OFERTADO</v>
      </c>
      <c r="DT276" s="278"/>
      <c r="DU276" s="278" t="s">
        <v>743</v>
      </c>
      <c r="DV276" s="86" t="s">
        <v>44</v>
      </c>
      <c r="DW276" s="280">
        <v>5959</v>
      </c>
      <c r="DX276" s="288">
        <v>1132.21</v>
      </c>
      <c r="DY276" s="280">
        <f t="shared" si="632"/>
        <v>7091.21</v>
      </c>
      <c r="DZ276" s="281">
        <f t="shared" si="598"/>
        <v>7091.21</v>
      </c>
      <c r="EA276" s="281">
        <f t="shared" si="633"/>
        <v>7091.21</v>
      </c>
      <c r="EB276" s="278" t="str">
        <f t="shared" si="599"/>
        <v>CUMPLE</v>
      </c>
      <c r="EC276" s="278" t="s">
        <v>828</v>
      </c>
      <c r="ED276" s="278" t="s">
        <v>822</v>
      </c>
      <c r="EE276" s="86" t="s">
        <v>960</v>
      </c>
      <c r="EF276" s="86">
        <v>7048.7394957983197</v>
      </c>
      <c r="EG276" s="279">
        <v>1339.2605042016808</v>
      </c>
      <c r="EH276" s="86">
        <f t="shared" si="634"/>
        <v>8388</v>
      </c>
      <c r="EI276" s="277">
        <f t="shared" si="600"/>
        <v>8388</v>
      </c>
      <c r="EJ276" s="277">
        <f t="shared" si="637"/>
        <v>8388</v>
      </c>
      <c r="EK276" s="278" t="str">
        <f t="shared" si="601"/>
        <v>NO CUMPLE</v>
      </c>
      <c r="EL276" s="278" t="s">
        <v>828</v>
      </c>
      <c r="EM276" s="278" t="s">
        <v>743</v>
      </c>
      <c r="EN276" s="86"/>
      <c r="EO276" s="86"/>
      <c r="EP276" s="276"/>
      <c r="EQ276" s="86">
        <v>0</v>
      </c>
      <c r="ER276" s="277">
        <f t="shared" si="602"/>
        <v>0</v>
      </c>
      <c r="ES276" s="277">
        <f t="shared" si="603"/>
        <v>0</v>
      </c>
      <c r="ET276" s="278" t="str">
        <f t="shared" si="604"/>
        <v>NO OFERTADO</v>
      </c>
      <c r="EU276" s="278"/>
      <c r="EV276" s="278" t="s">
        <v>743</v>
      </c>
      <c r="EW276" s="86">
        <v>0</v>
      </c>
      <c r="EX276" s="86">
        <v>0</v>
      </c>
      <c r="EY276" s="276">
        <v>0</v>
      </c>
      <c r="EZ276" s="86">
        <v>0</v>
      </c>
      <c r="FA276" s="277">
        <f t="shared" si="605"/>
        <v>0</v>
      </c>
      <c r="FB276" s="277">
        <f t="shared" si="606"/>
        <v>0</v>
      </c>
      <c r="FC276" s="278" t="str">
        <f t="shared" si="607"/>
        <v>NO OFERTADO</v>
      </c>
      <c r="FD276" s="278"/>
      <c r="FE276" s="278" t="s">
        <v>743</v>
      </c>
      <c r="FF276" s="86">
        <v>0</v>
      </c>
      <c r="FG276" s="86"/>
      <c r="FH276" s="279">
        <v>0</v>
      </c>
      <c r="FI276" s="86">
        <v>0</v>
      </c>
      <c r="FJ276" s="277">
        <f t="shared" si="608"/>
        <v>0</v>
      </c>
      <c r="FK276" s="277">
        <f t="shared" si="635"/>
        <v>0</v>
      </c>
      <c r="FL276" s="278" t="str">
        <f t="shared" si="609"/>
        <v>NO OFERTADO</v>
      </c>
      <c r="FM276" s="278"/>
      <c r="FN276" s="278" t="s">
        <v>743</v>
      </c>
      <c r="FO276" s="86"/>
      <c r="FP276" s="86"/>
      <c r="FQ276" s="279"/>
      <c r="FR276" s="86">
        <f t="shared" si="636"/>
        <v>0</v>
      </c>
      <c r="FS276" s="277">
        <f t="shared" si="610"/>
        <v>0</v>
      </c>
      <c r="FT276" s="277">
        <f t="shared" si="611"/>
        <v>0</v>
      </c>
      <c r="FU276" s="278" t="str">
        <f t="shared" si="612"/>
        <v>NO OFERTADO</v>
      </c>
      <c r="FV276" s="278">
        <v>0</v>
      </c>
      <c r="FW276" s="278" t="s">
        <v>743</v>
      </c>
      <c r="FX276" s="86" t="s">
        <v>812</v>
      </c>
      <c r="FY276" s="86">
        <f t="shared" si="641"/>
        <v>5512.6050420168067</v>
      </c>
      <c r="FZ276" s="279">
        <f t="shared" si="642"/>
        <v>1047.3949579831933</v>
      </c>
      <c r="GA276" s="86">
        <v>6560</v>
      </c>
      <c r="GB276" s="277">
        <f t="shared" si="613"/>
        <v>6560</v>
      </c>
      <c r="GC276" s="277">
        <f t="shared" si="614"/>
        <v>6560</v>
      </c>
      <c r="GD276" s="278" t="str">
        <f t="shared" si="615"/>
        <v>CUMPLE</v>
      </c>
      <c r="GE276" s="278" t="s">
        <v>828</v>
      </c>
      <c r="GF276" s="278" t="s">
        <v>822</v>
      </c>
      <c r="GG276" s="25"/>
    </row>
    <row r="277" spans="1:189" s="19" customFormat="1" x14ac:dyDescent="0.2">
      <c r="A277" s="290">
        <v>268</v>
      </c>
      <c r="B277" s="78" t="s">
        <v>315</v>
      </c>
      <c r="C277" s="77" t="s">
        <v>647</v>
      </c>
      <c r="D277" s="123">
        <v>1</v>
      </c>
      <c r="E277" s="309" t="s">
        <v>32</v>
      </c>
      <c r="F277" s="315">
        <v>6163.6265060240976</v>
      </c>
      <c r="G277" s="123">
        <v>1</v>
      </c>
      <c r="H277" s="86">
        <f t="shared" si="616"/>
        <v>6163.6265060240976</v>
      </c>
      <c r="I277" s="86"/>
      <c r="J277" s="86"/>
      <c r="K277" s="279">
        <f t="shared" si="566"/>
        <v>0</v>
      </c>
      <c r="L277" s="86">
        <f t="shared" si="617"/>
        <v>0</v>
      </c>
      <c r="M277" s="277">
        <f t="shared" si="569"/>
        <v>0</v>
      </c>
      <c r="N277" s="277">
        <f t="shared" si="618"/>
        <v>0</v>
      </c>
      <c r="O277" s="278" t="str">
        <f t="shared" si="570"/>
        <v>NO OFERTADO</v>
      </c>
      <c r="P277" s="278"/>
      <c r="Q277" s="278" t="s">
        <v>743</v>
      </c>
      <c r="R277" s="278"/>
      <c r="S277" s="284"/>
      <c r="T277" s="279"/>
      <c r="U277" s="86"/>
      <c r="V277" s="277">
        <f t="shared" si="571"/>
        <v>0</v>
      </c>
      <c r="W277" s="277">
        <f t="shared" si="619"/>
        <v>0</v>
      </c>
      <c r="X277" s="278" t="str">
        <f t="shared" si="572"/>
        <v>NO OFERTADO</v>
      </c>
      <c r="Y277" s="278">
        <v>0</v>
      </c>
      <c r="Z277" s="314" t="s">
        <v>743</v>
      </c>
      <c r="AA277" s="311"/>
      <c r="AB277" s="86"/>
      <c r="AC277" s="276"/>
      <c r="AD277" s="86">
        <f t="shared" si="638"/>
        <v>0</v>
      </c>
      <c r="AE277" s="277">
        <f t="shared" si="640"/>
        <v>0</v>
      </c>
      <c r="AF277" s="277">
        <f t="shared" si="573"/>
        <v>0</v>
      </c>
      <c r="AG277" s="278" t="str">
        <f t="shared" si="574"/>
        <v>NO OFERTADO</v>
      </c>
      <c r="AH277" s="278"/>
      <c r="AI277" s="278" t="s">
        <v>743</v>
      </c>
      <c r="AJ277" s="86"/>
      <c r="AK277" s="86"/>
      <c r="AL277" s="279"/>
      <c r="AM277" s="86">
        <f t="shared" si="620"/>
        <v>0</v>
      </c>
      <c r="AN277" s="277">
        <f t="shared" si="575"/>
        <v>0</v>
      </c>
      <c r="AO277" s="277">
        <f t="shared" si="576"/>
        <v>0</v>
      </c>
      <c r="AP277" s="278" t="str">
        <f t="shared" si="577"/>
        <v>NO OFERTADO</v>
      </c>
      <c r="AQ277" s="278"/>
      <c r="AR277" s="278" t="s">
        <v>743</v>
      </c>
      <c r="AS277" s="86"/>
      <c r="AT277" s="86"/>
      <c r="AU277" s="276"/>
      <c r="AV277" s="86">
        <f t="shared" si="621"/>
        <v>0</v>
      </c>
      <c r="AW277" s="277">
        <f t="shared" si="578"/>
        <v>0</v>
      </c>
      <c r="AX277" s="277">
        <f t="shared" si="639"/>
        <v>0</v>
      </c>
      <c r="AY277" s="278" t="str">
        <f t="shared" si="579"/>
        <v>NO OFERTADO</v>
      </c>
      <c r="AZ277" s="278"/>
      <c r="BA277" s="278" t="s">
        <v>743</v>
      </c>
      <c r="BB277" s="86"/>
      <c r="BC277" s="86"/>
      <c r="BD277" s="279"/>
      <c r="BE277" s="86">
        <f t="shared" si="622"/>
        <v>0</v>
      </c>
      <c r="BF277" s="277">
        <f t="shared" si="580"/>
        <v>0</v>
      </c>
      <c r="BG277" s="277">
        <f t="shared" si="623"/>
        <v>0</v>
      </c>
      <c r="BH277" s="278" t="str">
        <f t="shared" si="581"/>
        <v>NO OFERTADO</v>
      </c>
      <c r="BI277" s="278">
        <v>0</v>
      </c>
      <c r="BJ277" s="278" t="s">
        <v>743</v>
      </c>
      <c r="BK277" s="86"/>
      <c r="BL277" s="86"/>
      <c r="BM277" s="276"/>
      <c r="BN277" s="280">
        <f t="shared" si="624"/>
        <v>0</v>
      </c>
      <c r="BO277" s="281">
        <f t="shared" si="582"/>
        <v>0</v>
      </c>
      <c r="BP277" s="281">
        <f t="shared" si="583"/>
        <v>0</v>
      </c>
      <c r="BQ277" s="278" t="str">
        <f t="shared" si="567"/>
        <v>NO OFERTADO</v>
      </c>
      <c r="BR277" s="278">
        <f>VLOOKUP(B277,'[1]ANEXO TECNICO'!$B$3:$P$334,15,0)</f>
        <v>0</v>
      </c>
      <c r="BS277" s="278" t="s">
        <v>743</v>
      </c>
      <c r="BT277" s="280"/>
      <c r="BU277" s="280"/>
      <c r="BV277" s="282"/>
      <c r="BW277" s="280"/>
      <c r="BX277" s="277">
        <v>0</v>
      </c>
      <c r="BY277" s="277">
        <f t="shared" si="584"/>
        <v>0</v>
      </c>
      <c r="BZ277" s="278" t="str">
        <f t="shared" si="585"/>
        <v>NO OFERTADO</v>
      </c>
      <c r="CA277" s="278"/>
      <c r="CB277" s="278" t="s">
        <v>743</v>
      </c>
      <c r="CC277" s="283"/>
      <c r="CD277" s="283"/>
      <c r="CE277" s="276"/>
      <c r="CF277" s="86">
        <f t="shared" si="625"/>
        <v>0</v>
      </c>
      <c r="CG277" s="277">
        <f t="shared" si="626"/>
        <v>0</v>
      </c>
      <c r="CH277" s="277">
        <f t="shared" si="586"/>
        <v>0</v>
      </c>
      <c r="CI277" s="278" t="str">
        <f t="shared" si="587"/>
        <v>NO OFERTADO</v>
      </c>
      <c r="CJ277" s="278"/>
      <c r="CK277" s="278" t="s">
        <v>743</v>
      </c>
      <c r="CL277" s="86"/>
      <c r="CM277" s="86"/>
      <c r="CN277" s="276"/>
      <c r="CO277" s="86">
        <f t="shared" si="627"/>
        <v>0</v>
      </c>
      <c r="CP277" s="277">
        <f t="shared" si="588"/>
        <v>0</v>
      </c>
      <c r="CQ277" s="277">
        <f t="shared" si="589"/>
        <v>0</v>
      </c>
      <c r="CR277" s="278" t="str">
        <f t="shared" si="590"/>
        <v>NO OFERTADO</v>
      </c>
      <c r="CS277" s="278"/>
      <c r="CT277" s="278" t="s">
        <v>743</v>
      </c>
      <c r="CU277" s="86"/>
      <c r="CV277" s="280"/>
      <c r="CW277" s="282"/>
      <c r="CX277" s="280">
        <f t="shared" si="628"/>
        <v>0</v>
      </c>
      <c r="CY277" s="281">
        <f t="shared" si="591"/>
        <v>0</v>
      </c>
      <c r="CZ277" s="281">
        <f t="shared" si="592"/>
        <v>0</v>
      </c>
      <c r="DA277" s="278" t="str">
        <f t="shared" si="593"/>
        <v>NO OFERTADO</v>
      </c>
      <c r="DB277" s="278"/>
      <c r="DC277" s="278" t="s">
        <v>743</v>
      </c>
      <c r="DD277" s="86"/>
      <c r="DE277" s="86"/>
      <c r="DF277" s="276"/>
      <c r="DG277" s="86">
        <f t="shared" si="629"/>
        <v>0</v>
      </c>
      <c r="DH277" s="277">
        <f t="shared" si="594"/>
        <v>0</v>
      </c>
      <c r="DI277" s="277">
        <f t="shared" si="630"/>
        <v>0</v>
      </c>
      <c r="DJ277" s="278" t="str">
        <f t="shared" si="631"/>
        <v>NO OFERTADO</v>
      </c>
      <c r="DK277" s="278"/>
      <c r="DL277" s="278" t="s">
        <v>743</v>
      </c>
      <c r="DM277" s="86"/>
      <c r="DN277" s="86"/>
      <c r="DO277" s="276"/>
      <c r="DP277" s="86">
        <v>0</v>
      </c>
      <c r="DQ277" s="277">
        <f t="shared" si="595"/>
        <v>0</v>
      </c>
      <c r="DR277" s="277">
        <f t="shared" si="596"/>
        <v>0</v>
      </c>
      <c r="DS277" s="278" t="str">
        <f t="shared" si="597"/>
        <v>NO OFERTADO</v>
      </c>
      <c r="DT277" s="278"/>
      <c r="DU277" s="278" t="s">
        <v>743</v>
      </c>
      <c r="DV277" s="86" t="s">
        <v>44</v>
      </c>
      <c r="DW277" s="280">
        <v>5959</v>
      </c>
      <c r="DX277" s="288">
        <v>1132.21</v>
      </c>
      <c r="DY277" s="280">
        <f t="shared" si="632"/>
        <v>7091.21</v>
      </c>
      <c r="DZ277" s="281">
        <f t="shared" si="598"/>
        <v>7091.21</v>
      </c>
      <c r="EA277" s="281">
        <f t="shared" si="633"/>
        <v>7091.21</v>
      </c>
      <c r="EB277" s="278" t="str">
        <f t="shared" si="599"/>
        <v>CUMPLE</v>
      </c>
      <c r="EC277" s="278" t="s">
        <v>828</v>
      </c>
      <c r="ED277" s="278" t="s">
        <v>822</v>
      </c>
      <c r="EE277" s="86" t="s">
        <v>953</v>
      </c>
      <c r="EF277" s="86">
        <v>7048.7394957983197</v>
      </c>
      <c r="EG277" s="279">
        <v>1339.2605042016808</v>
      </c>
      <c r="EH277" s="86">
        <f t="shared" si="634"/>
        <v>8388</v>
      </c>
      <c r="EI277" s="277">
        <f t="shared" si="600"/>
        <v>8388</v>
      </c>
      <c r="EJ277" s="277">
        <f t="shared" si="637"/>
        <v>8388</v>
      </c>
      <c r="EK277" s="278" t="str">
        <f t="shared" si="601"/>
        <v>NO CUMPLE</v>
      </c>
      <c r="EL277" s="278" t="s">
        <v>828</v>
      </c>
      <c r="EM277" s="278" t="s">
        <v>743</v>
      </c>
      <c r="EN277" s="86"/>
      <c r="EO277" s="86"/>
      <c r="EP277" s="276"/>
      <c r="EQ277" s="86">
        <v>0</v>
      </c>
      <c r="ER277" s="277">
        <f t="shared" si="602"/>
        <v>0</v>
      </c>
      <c r="ES277" s="277">
        <f t="shared" si="603"/>
        <v>0</v>
      </c>
      <c r="ET277" s="278" t="str">
        <f t="shared" si="604"/>
        <v>NO OFERTADO</v>
      </c>
      <c r="EU277" s="278"/>
      <c r="EV277" s="278" t="s">
        <v>743</v>
      </c>
      <c r="EW277" s="86">
        <v>0</v>
      </c>
      <c r="EX277" s="86">
        <v>0</v>
      </c>
      <c r="EY277" s="276">
        <v>0</v>
      </c>
      <c r="EZ277" s="86">
        <v>0</v>
      </c>
      <c r="FA277" s="277">
        <f t="shared" si="605"/>
        <v>0</v>
      </c>
      <c r="FB277" s="277">
        <f t="shared" si="606"/>
        <v>0</v>
      </c>
      <c r="FC277" s="278" t="str">
        <f t="shared" si="607"/>
        <v>NO OFERTADO</v>
      </c>
      <c r="FD277" s="278"/>
      <c r="FE277" s="278" t="s">
        <v>743</v>
      </c>
      <c r="FF277" s="86">
        <v>0</v>
      </c>
      <c r="FG277" s="86"/>
      <c r="FH277" s="279">
        <v>0</v>
      </c>
      <c r="FI277" s="86">
        <v>0</v>
      </c>
      <c r="FJ277" s="277">
        <f t="shared" si="608"/>
        <v>0</v>
      </c>
      <c r="FK277" s="277">
        <f t="shared" si="635"/>
        <v>0</v>
      </c>
      <c r="FL277" s="278" t="str">
        <f t="shared" si="609"/>
        <v>NO OFERTADO</v>
      </c>
      <c r="FM277" s="278"/>
      <c r="FN277" s="278" t="s">
        <v>743</v>
      </c>
      <c r="FO277" s="86"/>
      <c r="FP277" s="86"/>
      <c r="FQ277" s="279"/>
      <c r="FR277" s="86">
        <f t="shared" si="636"/>
        <v>0</v>
      </c>
      <c r="FS277" s="277">
        <f t="shared" si="610"/>
        <v>0</v>
      </c>
      <c r="FT277" s="277">
        <f t="shared" si="611"/>
        <v>0</v>
      </c>
      <c r="FU277" s="278" t="str">
        <f t="shared" si="612"/>
        <v>NO OFERTADO</v>
      </c>
      <c r="FV277" s="278">
        <v>0</v>
      </c>
      <c r="FW277" s="278" t="s">
        <v>743</v>
      </c>
      <c r="FX277" s="86" t="s">
        <v>812</v>
      </c>
      <c r="FY277" s="86">
        <f t="shared" si="641"/>
        <v>5512.6050420168067</v>
      </c>
      <c r="FZ277" s="279">
        <f t="shared" si="642"/>
        <v>1047.3949579831933</v>
      </c>
      <c r="GA277" s="86">
        <v>6560</v>
      </c>
      <c r="GB277" s="277">
        <f t="shared" si="613"/>
        <v>6560</v>
      </c>
      <c r="GC277" s="277">
        <f t="shared" si="614"/>
        <v>6560</v>
      </c>
      <c r="GD277" s="278" t="str">
        <f t="shared" si="615"/>
        <v>CUMPLE</v>
      </c>
      <c r="GE277" s="278" t="s">
        <v>828</v>
      </c>
      <c r="GF277" s="278" t="s">
        <v>822</v>
      </c>
      <c r="GG277" s="25"/>
    </row>
    <row r="278" spans="1:189" s="19" customFormat="1" x14ac:dyDescent="0.2">
      <c r="A278" s="290">
        <v>269</v>
      </c>
      <c r="B278" s="78" t="s">
        <v>316</v>
      </c>
      <c r="C278" s="77" t="s">
        <v>648</v>
      </c>
      <c r="D278" s="123">
        <v>1</v>
      </c>
      <c r="E278" s="309" t="s">
        <v>32</v>
      </c>
      <c r="F278" s="315">
        <v>377063.4</v>
      </c>
      <c r="G278" s="123">
        <v>1</v>
      </c>
      <c r="H278" s="86">
        <f t="shared" si="616"/>
        <v>377063.4</v>
      </c>
      <c r="I278" s="86"/>
      <c r="J278" s="86"/>
      <c r="K278" s="279">
        <f t="shared" si="566"/>
        <v>0</v>
      </c>
      <c r="L278" s="86">
        <f t="shared" si="617"/>
        <v>0</v>
      </c>
      <c r="M278" s="277">
        <f t="shared" si="569"/>
        <v>0</v>
      </c>
      <c r="N278" s="277">
        <f t="shared" si="618"/>
        <v>0</v>
      </c>
      <c r="O278" s="278" t="str">
        <f t="shared" si="570"/>
        <v>NO OFERTADO</v>
      </c>
      <c r="P278" s="278"/>
      <c r="Q278" s="278" t="s">
        <v>743</v>
      </c>
      <c r="R278" s="278"/>
      <c r="S278" s="284"/>
      <c r="T278" s="279"/>
      <c r="U278" s="86"/>
      <c r="V278" s="277">
        <f t="shared" si="571"/>
        <v>0</v>
      </c>
      <c r="W278" s="277">
        <f t="shared" si="619"/>
        <v>0</v>
      </c>
      <c r="X278" s="278" t="str">
        <f t="shared" si="572"/>
        <v>NO OFERTADO</v>
      </c>
      <c r="Y278" s="278">
        <v>0</v>
      </c>
      <c r="Z278" s="314" t="s">
        <v>743</v>
      </c>
      <c r="AA278" s="311"/>
      <c r="AB278" s="86"/>
      <c r="AC278" s="276"/>
      <c r="AD278" s="86">
        <f t="shared" si="638"/>
        <v>0</v>
      </c>
      <c r="AE278" s="277">
        <f t="shared" si="640"/>
        <v>0</v>
      </c>
      <c r="AF278" s="277">
        <f t="shared" si="573"/>
        <v>0</v>
      </c>
      <c r="AG278" s="278" t="str">
        <f t="shared" si="574"/>
        <v>NO OFERTADO</v>
      </c>
      <c r="AH278" s="278"/>
      <c r="AI278" s="278" t="s">
        <v>743</v>
      </c>
      <c r="AJ278" s="86"/>
      <c r="AK278" s="86"/>
      <c r="AL278" s="279"/>
      <c r="AM278" s="86">
        <f t="shared" si="620"/>
        <v>0</v>
      </c>
      <c r="AN278" s="277">
        <f t="shared" si="575"/>
        <v>0</v>
      </c>
      <c r="AO278" s="277">
        <f t="shared" si="576"/>
        <v>0</v>
      </c>
      <c r="AP278" s="278" t="str">
        <f t="shared" si="577"/>
        <v>NO OFERTADO</v>
      </c>
      <c r="AQ278" s="278"/>
      <c r="AR278" s="278" t="s">
        <v>743</v>
      </c>
      <c r="AS278" s="86"/>
      <c r="AT278" s="86"/>
      <c r="AU278" s="276"/>
      <c r="AV278" s="86">
        <f t="shared" si="621"/>
        <v>0</v>
      </c>
      <c r="AW278" s="277">
        <f t="shared" si="578"/>
        <v>0</v>
      </c>
      <c r="AX278" s="277">
        <f t="shared" si="639"/>
        <v>0</v>
      </c>
      <c r="AY278" s="278" t="str">
        <f t="shared" si="579"/>
        <v>NO OFERTADO</v>
      </c>
      <c r="AZ278" s="278"/>
      <c r="BA278" s="278" t="s">
        <v>743</v>
      </c>
      <c r="BB278" s="86"/>
      <c r="BC278" s="86"/>
      <c r="BD278" s="279"/>
      <c r="BE278" s="86">
        <f t="shared" si="622"/>
        <v>0</v>
      </c>
      <c r="BF278" s="277">
        <f t="shared" si="580"/>
        <v>0</v>
      </c>
      <c r="BG278" s="277">
        <f t="shared" si="623"/>
        <v>0</v>
      </c>
      <c r="BH278" s="278" t="str">
        <f t="shared" si="581"/>
        <v>NO OFERTADO</v>
      </c>
      <c r="BI278" s="278">
        <v>0</v>
      </c>
      <c r="BJ278" s="278" t="s">
        <v>743</v>
      </c>
      <c r="BK278" s="86"/>
      <c r="BL278" s="86"/>
      <c r="BM278" s="276"/>
      <c r="BN278" s="280">
        <f t="shared" si="624"/>
        <v>0</v>
      </c>
      <c r="BO278" s="281">
        <f t="shared" si="582"/>
        <v>0</v>
      </c>
      <c r="BP278" s="281">
        <f t="shared" si="583"/>
        <v>0</v>
      </c>
      <c r="BQ278" s="278" t="str">
        <f t="shared" si="567"/>
        <v>NO OFERTADO</v>
      </c>
      <c r="BR278" s="278">
        <f>VLOOKUP(B278,'[1]ANEXO TECNICO'!$B$3:$P$334,15,0)</f>
        <v>0</v>
      </c>
      <c r="BS278" s="278" t="s">
        <v>743</v>
      </c>
      <c r="BT278" s="280"/>
      <c r="BU278" s="280"/>
      <c r="BV278" s="282"/>
      <c r="BW278" s="280"/>
      <c r="BX278" s="277">
        <v>0</v>
      </c>
      <c r="BY278" s="277">
        <f t="shared" si="584"/>
        <v>0</v>
      </c>
      <c r="BZ278" s="278" t="str">
        <f t="shared" si="585"/>
        <v>NO OFERTADO</v>
      </c>
      <c r="CA278" s="278"/>
      <c r="CB278" s="278" t="s">
        <v>743</v>
      </c>
      <c r="CC278" s="283"/>
      <c r="CD278" s="283"/>
      <c r="CE278" s="276"/>
      <c r="CF278" s="86">
        <f t="shared" si="625"/>
        <v>0</v>
      </c>
      <c r="CG278" s="277">
        <f t="shared" si="626"/>
        <v>0</v>
      </c>
      <c r="CH278" s="277">
        <f t="shared" si="586"/>
        <v>0</v>
      </c>
      <c r="CI278" s="278" t="str">
        <f t="shared" si="587"/>
        <v>NO OFERTADO</v>
      </c>
      <c r="CJ278" s="278"/>
      <c r="CK278" s="278" t="s">
        <v>743</v>
      </c>
      <c r="CL278" s="86"/>
      <c r="CM278" s="86"/>
      <c r="CN278" s="276"/>
      <c r="CO278" s="86">
        <f t="shared" si="627"/>
        <v>0</v>
      </c>
      <c r="CP278" s="277">
        <f t="shared" si="588"/>
        <v>0</v>
      </c>
      <c r="CQ278" s="277">
        <f t="shared" si="589"/>
        <v>0</v>
      </c>
      <c r="CR278" s="278" t="str">
        <f t="shared" si="590"/>
        <v>NO OFERTADO</v>
      </c>
      <c r="CS278" s="278"/>
      <c r="CT278" s="278" t="s">
        <v>743</v>
      </c>
      <c r="CU278" s="86"/>
      <c r="CV278" s="280"/>
      <c r="CW278" s="282"/>
      <c r="CX278" s="280">
        <f t="shared" si="628"/>
        <v>0</v>
      </c>
      <c r="CY278" s="281">
        <f t="shared" si="591"/>
        <v>0</v>
      </c>
      <c r="CZ278" s="281">
        <f t="shared" si="592"/>
        <v>0</v>
      </c>
      <c r="DA278" s="278" t="str">
        <f t="shared" si="593"/>
        <v>NO OFERTADO</v>
      </c>
      <c r="DB278" s="278"/>
      <c r="DC278" s="278" t="s">
        <v>743</v>
      </c>
      <c r="DD278" s="86"/>
      <c r="DE278" s="86"/>
      <c r="DF278" s="276"/>
      <c r="DG278" s="86">
        <f t="shared" si="629"/>
        <v>0</v>
      </c>
      <c r="DH278" s="277">
        <f t="shared" si="594"/>
        <v>0</v>
      </c>
      <c r="DI278" s="277">
        <f t="shared" si="630"/>
        <v>0</v>
      </c>
      <c r="DJ278" s="278" t="str">
        <f t="shared" si="631"/>
        <v>NO OFERTADO</v>
      </c>
      <c r="DK278" s="278"/>
      <c r="DL278" s="278" t="s">
        <v>743</v>
      </c>
      <c r="DM278" s="86"/>
      <c r="DN278" s="86"/>
      <c r="DO278" s="276"/>
      <c r="DP278" s="86">
        <v>0</v>
      </c>
      <c r="DQ278" s="277">
        <f t="shared" si="595"/>
        <v>0</v>
      </c>
      <c r="DR278" s="277">
        <f t="shared" si="596"/>
        <v>0</v>
      </c>
      <c r="DS278" s="278" t="str">
        <f t="shared" si="597"/>
        <v>NO OFERTADO</v>
      </c>
      <c r="DT278" s="278"/>
      <c r="DU278" s="278" t="s">
        <v>743</v>
      </c>
      <c r="DV278" s="86"/>
      <c r="DW278" s="86"/>
      <c r="DX278" s="279"/>
      <c r="DY278" s="86">
        <f t="shared" si="632"/>
        <v>0</v>
      </c>
      <c r="DZ278" s="277">
        <f t="shared" si="598"/>
        <v>0</v>
      </c>
      <c r="EA278" s="277">
        <f t="shared" si="633"/>
        <v>0</v>
      </c>
      <c r="EB278" s="278" t="str">
        <f t="shared" si="599"/>
        <v>NO OFERTADO</v>
      </c>
      <c r="EC278" s="278"/>
      <c r="ED278" s="278" t="s">
        <v>743</v>
      </c>
      <c r="EE278" s="86" t="s">
        <v>953</v>
      </c>
      <c r="EF278" s="86">
        <v>0</v>
      </c>
      <c r="EG278" s="279">
        <v>0</v>
      </c>
      <c r="EH278" s="86">
        <f t="shared" si="634"/>
        <v>0</v>
      </c>
      <c r="EI278" s="277">
        <f t="shared" si="600"/>
        <v>0</v>
      </c>
      <c r="EJ278" s="277">
        <f t="shared" si="637"/>
        <v>0</v>
      </c>
      <c r="EK278" s="278" t="str">
        <f t="shared" si="601"/>
        <v>NO OFERTADO</v>
      </c>
      <c r="EL278" s="278" t="s">
        <v>978</v>
      </c>
      <c r="EM278" s="278" t="s">
        <v>743</v>
      </c>
      <c r="EN278" s="86"/>
      <c r="EO278" s="86"/>
      <c r="EP278" s="276"/>
      <c r="EQ278" s="86">
        <v>0</v>
      </c>
      <c r="ER278" s="277">
        <f t="shared" si="602"/>
        <v>0</v>
      </c>
      <c r="ES278" s="277">
        <f t="shared" si="603"/>
        <v>0</v>
      </c>
      <c r="ET278" s="278" t="str">
        <f t="shared" si="604"/>
        <v>NO OFERTADO</v>
      </c>
      <c r="EU278" s="278"/>
      <c r="EV278" s="278" t="s">
        <v>743</v>
      </c>
      <c r="EW278" s="86">
        <v>0</v>
      </c>
      <c r="EX278" s="86">
        <v>0</v>
      </c>
      <c r="EY278" s="276">
        <v>0</v>
      </c>
      <c r="EZ278" s="86">
        <v>0</v>
      </c>
      <c r="FA278" s="277">
        <f t="shared" si="605"/>
        <v>0</v>
      </c>
      <c r="FB278" s="277">
        <f t="shared" si="606"/>
        <v>0</v>
      </c>
      <c r="FC278" s="278" t="str">
        <f t="shared" si="607"/>
        <v>NO OFERTADO</v>
      </c>
      <c r="FD278" s="278"/>
      <c r="FE278" s="278" t="s">
        <v>743</v>
      </c>
      <c r="FF278" s="86">
        <v>0</v>
      </c>
      <c r="FG278" s="86"/>
      <c r="FH278" s="279">
        <v>0</v>
      </c>
      <c r="FI278" s="86">
        <v>0</v>
      </c>
      <c r="FJ278" s="277">
        <f t="shared" si="608"/>
        <v>0</v>
      </c>
      <c r="FK278" s="277">
        <f t="shared" si="635"/>
        <v>0</v>
      </c>
      <c r="FL278" s="278" t="str">
        <f t="shared" si="609"/>
        <v>NO OFERTADO</v>
      </c>
      <c r="FM278" s="278"/>
      <c r="FN278" s="278" t="s">
        <v>743</v>
      </c>
      <c r="FO278" s="86" t="s">
        <v>44</v>
      </c>
      <c r="FP278" s="86">
        <v>145000</v>
      </c>
      <c r="FQ278" s="279">
        <v>27550</v>
      </c>
      <c r="FR278" s="86">
        <f t="shared" si="636"/>
        <v>172550</v>
      </c>
      <c r="FS278" s="277">
        <f t="shared" si="610"/>
        <v>172550</v>
      </c>
      <c r="FT278" s="277">
        <f t="shared" si="611"/>
        <v>172550</v>
      </c>
      <c r="FU278" s="278" t="str">
        <f t="shared" si="612"/>
        <v>CUMPLE</v>
      </c>
      <c r="FV278" s="278" t="s">
        <v>829</v>
      </c>
      <c r="FW278" s="278" t="s">
        <v>743</v>
      </c>
      <c r="FX278" s="86"/>
      <c r="FY278" s="86"/>
      <c r="FZ278" s="279"/>
      <c r="GA278" s="86"/>
      <c r="GB278" s="277">
        <f t="shared" si="613"/>
        <v>0</v>
      </c>
      <c r="GC278" s="277">
        <f t="shared" si="614"/>
        <v>0</v>
      </c>
      <c r="GD278" s="278" t="str">
        <f t="shared" si="615"/>
        <v>NO OFERTADO</v>
      </c>
      <c r="GE278" s="278"/>
      <c r="GF278" s="278" t="s">
        <v>743</v>
      </c>
      <c r="GG278" s="25"/>
    </row>
    <row r="279" spans="1:189" s="19" customFormat="1" x14ac:dyDescent="0.2">
      <c r="A279" s="290">
        <v>270</v>
      </c>
      <c r="B279" s="78" t="s">
        <v>317</v>
      </c>
      <c r="C279" s="77" t="s">
        <v>649</v>
      </c>
      <c r="D279" s="123">
        <v>1</v>
      </c>
      <c r="E279" s="309" t="s">
        <v>32</v>
      </c>
      <c r="F279" s="315">
        <v>439907.3</v>
      </c>
      <c r="G279" s="123">
        <v>1</v>
      </c>
      <c r="H279" s="86">
        <f t="shared" si="616"/>
        <v>439907.3</v>
      </c>
      <c r="I279" s="86"/>
      <c r="J279" s="86"/>
      <c r="K279" s="279">
        <f t="shared" si="566"/>
        <v>0</v>
      </c>
      <c r="L279" s="86">
        <f t="shared" si="617"/>
        <v>0</v>
      </c>
      <c r="M279" s="277">
        <f t="shared" si="569"/>
        <v>0</v>
      </c>
      <c r="N279" s="277">
        <f t="shared" si="618"/>
        <v>0</v>
      </c>
      <c r="O279" s="278" t="str">
        <f t="shared" si="570"/>
        <v>NO OFERTADO</v>
      </c>
      <c r="P279" s="278"/>
      <c r="Q279" s="278" t="s">
        <v>743</v>
      </c>
      <c r="R279" s="278"/>
      <c r="S279" s="284"/>
      <c r="T279" s="279"/>
      <c r="U279" s="86"/>
      <c r="V279" s="277">
        <f t="shared" si="571"/>
        <v>0</v>
      </c>
      <c r="W279" s="277">
        <f t="shared" si="619"/>
        <v>0</v>
      </c>
      <c r="X279" s="278" t="str">
        <f t="shared" si="572"/>
        <v>NO OFERTADO</v>
      </c>
      <c r="Y279" s="278">
        <v>0</v>
      </c>
      <c r="Z279" s="314" t="s">
        <v>743</v>
      </c>
      <c r="AA279" s="311"/>
      <c r="AB279" s="86"/>
      <c r="AC279" s="276"/>
      <c r="AD279" s="86">
        <f t="shared" si="638"/>
        <v>0</v>
      </c>
      <c r="AE279" s="277">
        <f t="shared" ref="AE279:AE323" si="643">AD279*$D279</f>
        <v>0</v>
      </c>
      <c r="AF279" s="277">
        <f t="shared" si="573"/>
        <v>0</v>
      </c>
      <c r="AG279" s="278" t="str">
        <f t="shared" si="574"/>
        <v>NO OFERTADO</v>
      </c>
      <c r="AH279" s="278"/>
      <c r="AI279" s="278" t="s">
        <v>743</v>
      </c>
      <c r="AJ279" s="86"/>
      <c r="AK279" s="86"/>
      <c r="AL279" s="279"/>
      <c r="AM279" s="86">
        <f t="shared" si="620"/>
        <v>0</v>
      </c>
      <c r="AN279" s="277">
        <f t="shared" si="575"/>
        <v>0</v>
      </c>
      <c r="AO279" s="277">
        <f t="shared" si="576"/>
        <v>0</v>
      </c>
      <c r="AP279" s="278" t="str">
        <f t="shared" si="577"/>
        <v>NO OFERTADO</v>
      </c>
      <c r="AQ279" s="278"/>
      <c r="AR279" s="278" t="s">
        <v>743</v>
      </c>
      <c r="AS279" s="86"/>
      <c r="AT279" s="86"/>
      <c r="AU279" s="276"/>
      <c r="AV279" s="86">
        <f t="shared" si="621"/>
        <v>0</v>
      </c>
      <c r="AW279" s="277">
        <f t="shared" si="578"/>
        <v>0</v>
      </c>
      <c r="AX279" s="277">
        <f t="shared" si="639"/>
        <v>0</v>
      </c>
      <c r="AY279" s="278" t="str">
        <f t="shared" si="579"/>
        <v>NO OFERTADO</v>
      </c>
      <c r="AZ279" s="278"/>
      <c r="BA279" s="278" t="s">
        <v>743</v>
      </c>
      <c r="BB279" s="86"/>
      <c r="BC279" s="86"/>
      <c r="BD279" s="279"/>
      <c r="BE279" s="86">
        <f t="shared" si="622"/>
        <v>0</v>
      </c>
      <c r="BF279" s="277">
        <f t="shared" si="580"/>
        <v>0</v>
      </c>
      <c r="BG279" s="277">
        <f t="shared" si="623"/>
        <v>0</v>
      </c>
      <c r="BH279" s="278" t="str">
        <f t="shared" si="581"/>
        <v>NO OFERTADO</v>
      </c>
      <c r="BI279" s="278">
        <v>0</v>
      </c>
      <c r="BJ279" s="278" t="s">
        <v>743</v>
      </c>
      <c r="BK279" s="86"/>
      <c r="BL279" s="86"/>
      <c r="BM279" s="276"/>
      <c r="BN279" s="280">
        <f t="shared" si="624"/>
        <v>0</v>
      </c>
      <c r="BO279" s="281">
        <f t="shared" si="582"/>
        <v>0</v>
      </c>
      <c r="BP279" s="281">
        <f t="shared" si="583"/>
        <v>0</v>
      </c>
      <c r="BQ279" s="278" t="str">
        <f t="shared" si="567"/>
        <v>NO OFERTADO</v>
      </c>
      <c r="BR279" s="278">
        <f>VLOOKUP(B279,'[1]ANEXO TECNICO'!$B$3:$P$334,15,0)</f>
        <v>0</v>
      </c>
      <c r="BS279" s="278" t="s">
        <v>743</v>
      </c>
      <c r="BT279" s="280"/>
      <c r="BU279" s="280"/>
      <c r="BV279" s="282"/>
      <c r="BW279" s="280"/>
      <c r="BX279" s="277">
        <v>0</v>
      </c>
      <c r="BY279" s="277">
        <f t="shared" si="584"/>
        <v>0</v>
      </c>
      <c r="BZ279" s="278" t="str">
        <f t="shared" si="585"/>
        <v>NO OFERTADO</v>
      </c>
      <c r="CA279" s="278"/>
      <c r="CB279" s="278" t="s">
        <v>743</v>
      </c>
      <c r="CC279" s="283"/>
      <c r="CD279" s="283"/>
      <c r="CE279" s="276"/>
      <c r="CF279" s="86">
        <f t="shared" si="625"/>
        <v>0</v>
      </c>
      <c r="CG279" s="277">
        <f t="shared" si="626"/>
        <v>0</v>
      </c>
      <c r="CH279" s="277">
        <f t="shared" si="586"/>
        <v>0</v>
      </c>
      <c r="CI279" s="278" t="str">
        <f t="shared" si="587"/>
        <v>NO OFERTADO</v>
      </c>
      <c r="CJ279" s="278"/>
      <c r="CK279" s="278" t="s">
        <v>743</v>
      </c>
      <c r="CL279" s="86"/>
      <c r="CM279" s="86"/>
      <c r="CN279" s="276"/>
      <c r="CO279" s="86">
        <f t="shared" si="627"/>
        <v>0</v>
      </c>
      <c r="CP279" s="277">
        <f t="shared" si="588"/>
        <v>0</v>
      </c>
      <c r="CQ279" s="277">
        <f t="shared" si="589"/>
        <v>0</v>
      </c>
      <c r="CR279" s="278" t="str">
        <f t="shared" si="590"/>
        <v>NO OFERTADO</v>
      </c>
      <c r="CS279" s="278"/>
      <c r="CT279" s="278" t="s">
        <v>743</v>
      </c>
      <c r="CU279" s="86"/>
      <c r="CV279" s="280"/>
      <c r="CW279" s="282"/>
      <c r="CX279" s="280">
        <f t="shared" si="628"/>
        <v>0</v>
      </c>
      <c r="CY279" s="281">
        <f t="shared" si="591"/>
        <v>0</v>
      </c>
      <c r="CZ279" s="281">
        <f t="shared" si="592"/>
        <v>0</v>
      </c>
      <c r="DA279" s="278" t="str">
        <f t="shared" si="593"/>
        <v>NO OFERTADO</v>
      </c>
      <c r="DB279" s="278"/>
      <c r="DC279" s="278" t="s">
        <v>743</v>
      </c>
      <c r="DD279" s="86"/>
      <c r="DE279" s="86"/>
      <c r="DF279" s="276"/>
      <c r="DG279" s="86">
        <f t="shared" si="629"/>
        <v>0</v>
      </c>
      <c r="DH279" s="277">
        <f t="shared" si="594"/>
        <v>0</v>
      </c>
      <c r="DI279" s="277">
        <f t="shared" si="630"/>
        <v>0</v>
      </c>
      <c r="DJ279" s="278" t="str">
        <f t="shared" si="631"/>
        <v>NO OFERTADO</v>
      </c>
      <c r="DK279" s="278"/>
      <c r="DL279" s="278" t="s">
        <v>743</v>
      </c>
      <c r="DM279" s="86"/>
      <c r="DN279" s="86"/>
      <c r="DO279" s="276"/>
      <c r="DP279" s="86">
        <v>0</v>
      </c>
      <c r="DQ279" s="277">
        <f t="shared" si="595"/>
        <v>0</v>
      </c>
      <c r="DR279" s="277">
        <f t="shared" si="596"/>
        <v>0</v>
      </c>
      <c r="DS279" s="278" t="str">
        <f t="shared" si="597"/>
        <v>NO OFERTADO</v>
      </c>
      <c r="DT279" s="278"/>
      <c r="DU279" s="278" t="s">
        <v>743</v>
      </c>
      <c r="DV279" s="86" t="s">
        <v>44</v>
      </c>
      <c r="DW279" s="280">
        <v>542686</v>
      </c>
      <c r="DX279" s="288">
        <v>103110.34</v>
      </c>
      <c r="DY279" s="280">
        <f t="shared" si="632"/>
        <v>645796.34</v>
      </c>
      <c r="DZ279" s="281">
        <f t="shared" si="598"/>
        <v>645796.34</v>
      </c>
      <c r="EA279" s="281">
        <f t="shared" si="633"/>
        <v>645796.34</v>
      </c>
      <c r="EB279" s="278" t="str">
        <f t="shared" si="599"/>
        <v>NO CUMPLE</v>
      </c>
      <c r="EC279" s="278" t="s">
        <v>829</v>
      </c>
      <c r="ED279" s="278" t="s">
        <v>743</v>
      </c>
      <c r="EE279" s="86" t="s">
        <v>953</v>
      </c>
      <c r="EF279" s="86">
        <v>0</v>
      </c>
      <c r="EG279" s="279">
        <v>0</v>
      </c>
      <c r="EH279" s="86">
        <f t="shared" si="634"/>
        <v>0</v>
      </c>
      <c r="EI279" s="277">
        <f t="shared" si="600"/>
        <v>0</v>
      </c>
      <c r="EJ279" s="277">
        <f t="shared" si="637"/>
        <v>0</v>
      </c>
      <c r="EK279" s="278" t="str">
        <f t="shared" si="601"/>
        <v>NO OFERTADO</v>
      </c>
      <c r="EL279" s="278" t="s">
        <v>978</v>
      </c>
      <c r="EM279" s="278" t="s">
        <v>743</v>
      </c>
      <c r="EN279" s="86"/>
      <c r="EO279" s="86"/>
      <c r="EP279" s="276"/>
      <c r="EQ279" s="86">
        <v>0</v>
      </c>
      <c r="ER279" s="277">
        <f t="shared" si="602"/>
        <v>0</v>
      </c>
      <c r="ES279" s="277">
        <f t="shared" si="603"/>
        <v>0</v>
      </c>
      <c r="ET279" s="278" t="str">
        <f t="shared" si="604"/>
        <v>NO OFERTADO</v>
      </c>
      <c r="EU279" s="278"/>
      <c r="EV279" s="278" t="s">
        <v>743</v>
      </c>
      <c r="EW279" s="86">
        <v>0</v>
      </c>
      <c r="EX279" s="86">
        <v>0</v>
      </c>
      <c r="EY279" s="276">
        <v>0</v>
      </c>
      <c r="EZ279" s="86">
        <v>0</v>
      </c>
      <c r="FA279" s="277">
        <f t="shared" si="605"/>
        <v>0</v>
      </c>
      <c r="FB279" s="277">
        <f t="shared" si="606"/>
        <v>0</v>
      </c>
      <c r="FC279" s="278" t="str">
        <f t="shared" si="607"/>
        <v>NO OFERTADO</v>
      </c>
      <c r="FD279" s="278"/>
      <c r="FE279" s="278" t="s">
        <v>743</v>
      </c>
      <c r="FF279" s="86">
        <v>0</v>
      </c>
      <c r="FG279" s="86"/>
      <c r="FH279" s="279">
        <v>0</v>
      </c>
      <c r="FI279" s="86">
        <v>0</v>
      </c>
      <c r="FJ279" s="277">
        <f t="shared" si="608"/>
        <v>0</v>
      </c>
      <c r="FK279" s="277">
        <f t="shared" si="635"/>
        <v>0</v>
      </c>
      <c r="FL279" s="278" t="str">
        <f t="shared" si="609"/>
        <v>NO OFERTADO</v>
      </c>
      <c r="FM279" s="278"/>
      <c r="FN279" s="278" t="s">
        <v>743</v>
      </c>
      <c r="FO279" s="86" t="s">
        <v>44</v>
      </c>
      <c r="FP279" s="86">
        <v>169000</v>
      </c>
      <c r="FQ279" s="279">
        <v>32110</v>
      </c>
      <c r="FR279" s="86">
        <f t="shared" si="636"/>
        <v>201110</v>
      </c>
      <c r="FS279" s="277">
        <f t="shared" si="610"/>
        <v>201110</v>
      </c>
      <c r="FT279" s="277">
        <f t="shared" si="611"/>
        <v>201110</v>
      </c>
      <c r="FU279" s="278" t="str">
        <f t="shared" si="612"/>
        <v>CUMPLE</v>
      </c>
      <c r="FV279" s="278" t="s">
        <v>829</v>
      </c>
      <c r="FW279" s="278" t="s">
        <v>743</v>
      </c>
      <c r="FX279" s="86"/>
      <c r="FY279" s="86"/>
      <c r="FZ279" s="279"/>
      <c r="GA279" s="86"/>
      <c r="GB279" s="277">
        <f t="shared" si="613"/>
        <v>0</v>
      </c>
      <c r="GC279" s="277">
        <f t="shared" si="614"/>
        <v>0</v>
      </c>
      <c r="GD279" s="278" t="str">
        <f t="shared" si="615"/>
        <v>NO OFERTADO</v>
      </c>
      <c r="GE279" s="278"/>
      <c r="GF279" s="278" t="s">
        <v>743</v>
      </c>
      <c r="GG279" s="25"/>
    </row>
    <row r="280" spans="1:189" s="19" customFormat="1" ht="25.5" x14ac:dyDescent="0.2">
      <c r="A280" s="290">
        <v>271</v>
      </c>
      <c r="B280" s="78" t="s">
        <v>318</v>
      </c>
      <c r="C280" s="77" t="s">
        <v>650</v>
      </c>
      <c r="D280" s="123">
        <v>1</v>
      </c>
      <c r="E280" s="309" t="s">
        <v>32</v>
      </c>
      <c r="F280" s="315">
        <v>316860</v>
      </c>
      <c r="G280" s="123">
        <v>30</v>
      </c>
      <c r="H280" s="86">
        <f t="shared" si="616"/>
        <v>9505800</v>
      </c>
      <c r="I280" s="86"/>
      <c r="J280" s="86"/>
      <c r="K280" s="279">
        <f t="shared" si="566"/>
        <v>0</v>
      </c>
      <c r="L280" s="86">
        <f t="shared" si="617"/>
        <v>0</v>
      </c>
      <c r="M280" s="277">
        <f t="shared" si="569"/>
        <v>0</v>
      </c>
      <c r="N280" s="277">
        <f t="shared" si="618"/>
        <v>0</v>
      </c>
      <c r="O280" s="278" t="str">
        <f t="shared" si="570"/>
        <v>NO OFERTADO</v>
      </c>
      <c r="P280" s="278"/>
      <c r="Q280" s="278" t="s">
        <v>743</v>
      </c>
      <c r="R280" s="278"/>
      <c r="S280" s="284"/>
      <c r="T280" s="279"/>
      <c r="U280" s="86"/>
      <c r="V280" s="277">
        <f t="shared" si="571"/>
        <v>0</v>
      </c>
      <c r="W280" s="277">
        <f t="shared" si="619"/>
        <v>0</v>
      </c>
      <c r="X280" s="278" t="str">
        <f t="shared" si="572"/>
        <v>NO OFERTADO</v>
      </c>
      <c r="Y280" s="278">
        <v>0</v>
      </c>
      <c r="Z280" s="314" t="s">
        <v>743</v>
      </c>
      <c r="AA280" s="311"/>
      <c r="AB280" s="86"/>
      <c r="AC280" s="276"/>
      <c r="AD280" s="86">
        <f t="shared" si="638"/>
        <v>0</v>
      </c>
      <c r="AE280" s="277">
        <f t="shared" si="643"/>
        <v>0</v>
      </c>
      <c r="AF280" s="277">
        <f t="shared" si="573"/>
        <v>0</v>
      </c>
      <c r="AG280" s="278" t="str">
        <f t="shared" si="574"/>
        <v>NO OFERTADO</v>
      </c>
      <c r="AH280" s="278"/>
      <c r="AI280" s="278" t="s">
        <v>743</v>
      </c>
      <c r="AJ280" s="86"/>
      <c r="AK280" s="86"/>
      <c r="AL280" s="279"/>
      <c r="AM280" s="86">
        <f t="shared" si="620"/>
        <v>0</v>
      </c>
      <c r="AN280" s="277">
        <f t="shared" si="575"/>
        <v>0</v>
      </c>
      <c r="AO280" s="277">
        <f t="shared" si="576"/>
        <v>0</v>
      </c>
      <c r="AP280" s="278" t="str">
        <f t="shared" si="577"/>
        <v>NO OFERTADO</v>
      </c>
      <c r="AQ280" s="278"/>
      <c r="AR280" s="278" t="s">
        <v>743</v>
      </c>
      <c r="AS280" s="86"/>
      <c r="AT280" s="86"/>
      <c r="AU280" s="276"/>
      <c r="AV280" s="86">
        <f t="shared" si="621"/>
        <v>0</v>
      </c>
      <c r="AW280" s="277">
        <f t="shared" si="578"/>
        <v>0</v>
      </c>
      <c r="AX280" s="277">
        <f t="shared" si="639"/>
        <v>0</v>
      </c>
      <c r="AY280" s="278" t="str">
        <f t="shared" si="579"/>
        <v>NO OFERTADO</v>
      </c>
      <c r="AZ280" s="278"/>
      <c r="BA280" s="278" t="s">
        <v>743</v>
      </c>
      <c r="BB280" s="86"/>
      <c r="BC280" s="86"/>
      <c r="BD280" s="279"/>
      <c r="BE280" s="86">
        <f t="shared" si="622"/>
        <v>0</v>
      </c>
      <c r="BF280" s="277">
        <f t="shared" si="580"/>
        <v>0</v>
      </c>
      <c r="BG280" s="277">
        <f t="shared" si="623"/>
        <v>0</v>
      </c>
      <c r="BH280" s="278" t="str">
        <f t="shared" si="581"/>
        <v>NO OFERTADO</v>
      </c>
      <c r="BI280" s="278">
        <v>0</v>
      </c>
      <c r="BJ280" s="278" t="s">
        <v>743</v>
      </c>
      <c r="BK280" s="86"/>
      <c r="BL280" s="86"/>
      <c r="BM280" s="276"/>
      <c r="BN280" s="280">
        <f t="shared" si="624"/>
        <v>0</v>
      </c>
      <c r="BO280" s="281">
        <f t="shared" si="582"/>
        <v>0</v>
      </c>
      <c r="BP280" s="281">
        <f t="shared" si="583"/>
        <v>0</v>
      </c>
      <c r="BQ280" s="278" t="str">
        <f t="shared" si="567"/>
        <v>NO OFERTADO</v>
      </c>
      <c r="BR280" s="278">
        <f>VLOOKUP(B280,'[1]ANEXO TECNICO'!$B$3:$P$334,15,0)</f>
        <v>0</v>
      </c>
      <c r="BS280" s="278" t="s">
        <v>743</v>
      </c>
      <c r="BT280" s="280"/>
      <c r="BU280" s="280"/>
      <c r="BV280" s="282"/>
      <c r="BW280" s="280"/>
      <c r="BX280" s="277">
        <v>0</v>
      </c>
      <c r="BY280" s="277">
        <f t="shared" si="584"/>
        <v>0</v>
      </c>
      <c r="BZ280" s="278" t="str">
        <f t="shared" si="585"/>
        <v>NO OFERTADO</v>
      </c>
      <c r="CA280" s="278"/>
      <c r="CB280" s="278" t="s">
        <v>743</v>
      </c>
      <c r="CC280" s="283"/>
      <c r="CD280" s="283"/>
      <c r="CE280" s="276"/>
      <c r="CF280" s="86">
        <f t="shared" si="625"/>
        <v>0</v>
      </c>
      <c r="CG280" s="277">
        <f t="shared" si="626"/>
        <v>0</v>
      </c>
      <c r="CH280" s="277">
        <f t="shared" si="586"/>
        <v>0</v>
      </c>
      <c r="CI280" s="278" t="str">
        <f t="shared" si="587"/>
        <v>NO OFERTADO</v>
      </c>
      <c r="CJ280" s="278"/>
      <c r="CK280" s="278" t="s">
        <v>743</v>
      </c>
      <c r="CL280" s="86"/>
      <c r="CM280" s="86"/>
      <c r="CN280" s="276"/>
      <c r="CO280" s="86">
        <f t="shared" si="627"/>
        <v>0</v>
      </c>
      <c r="CP280" s="277">
        <f t="shared" si="588"/>
        <v>0</v>
      </c>
      <c r="CQ280" s="277">
        <f t="shared" si="589"/>
        <v>0</v>
      </c>
      <c r="CR280" s="278" t="str">
        <f t="shared" si="590"/>
        <v>NO OFERTADO</v>
      </c>
      <c r="CS280" s="278"/>
      <c r="CT280" s="278" t="s">
        <v>743</v>
      </c>
      <c r="CU280" s="86"/>
      <c r="CV280" s="280"/>
      <c r="CW280" s="282"/>
      <c r="CX280" s="280">
        <f t="shared" si="628"/>
        <v>0</v>
      </c>
      <c r="CY280" s="281">
        <f t="shared" si="591"/>
        <v>0</v>
      </c>
      <c r="CZ280" s="281">
        <f t="shared" si="592"/>
        <v>0</v>
      </c>
      <c r="DA280" s="278" t="str">
        <f t="shared" si="593"/>
        <v>NO OFERTADO</v>
      </c>
      <c r="DB280" s="278"/>
      <c r="DC280" s="278" t="s">
        <v>743</v>
      </c>
      <c r="DD280" s="86"/>
      <c r="DE280" s="86"/>
      <c r="DF280" s="276"/>
      <c r="DG280" s="86">
        <f t="shared" si="629"/>
        <v>0</v>
      </c>
      <c r="DH280" s="277">
        <f t="shared" si="594"/>
        <v>0</v>
      </c>
      <c r="DI280" s="277">
        <f t="shared" si="630"/>
        <v>0</v>
      </c>
      <c r="DJ280" s="278" t="str">
        <f t="shared" si="631"/>
        <v>NO OFERTADO</v>
      </c>
      <c r="DK280" s="278"/>
      <c r="DL280" s="278" t="s">
        <v>743</v>
      </c>
      <c r="DM280" s="86"/>
      <c r="DN280" s="86"/>
      <c r="DO280" s="276"/>
      <c r="DP280" s="86">
        <v>0</v>
      </c>
      <c r="DQ280" s="277">
        <f t="shared" si="595"/>
        <v>0</v>
      </c>
      <c r="DR280" s="277">
        <f t="shared" si="596"/>
        <v>0</v>
      </c>
      <c r="DS280" s="278" t="str">
        <f t="shared" si="597"/>
        <v>NO OFERTADO</v>
      </c>
      <c r="DT280" s="278"/>
      <c r="DU280" s="278" t="s">
        <v>743</v>
      </c>
      <c r="DV280" s="86"/>
      <c r="DW280" s="86"/>
      <c r="DX280" s="279"/>
      <c r="DY280" s="86">
        <f t="shared" si="632"/>
        <v>0</v>
      </c>
      <c r="DZ280" s="277">
        <f t="shared" si="598"/>
        <v>0</v>
      </c>
      <c r="EA280" s="277">
        <f t="shared" si="633"/>
        <v>0</v>
      </c>
      <c r="EB280" s="278" t="str">
        <f t="shared" si="599"/>
        <v>NO OFERTADO</v>
      </c>
      <c r="EC280" s="278"/>
      <c r="ED280" s="278" t="s">
        <v>743</v>
      </c>
      <c r="EE280" s="86" t="s">
        <v>953</v>
      </c>
      <c r="EF280" s="86">
        <v>0</v>
      </c>
      <c r="EG280" s="279">
        <v>0</v>
      </c>
      <c r="EH280" s="86">
        <f t="shared" si="634"/>
        <v>0</v>
      </c>
      <c r="EI280" s="277">
        <f t="shared" si="600"/>
        <v>0</v>
      </c>
      <c r="EJ280" s="277">
        <f t="shared" si="637"/>
        <v>0</v>
      </c>
      <c r="EK280" s="278" t="str">
        <f t="shared" si="601"/>
        <v>NO OFERTADO</v>
      </c>
      <c r="EL280" s="278" t="s">
        <v>978</v>
      </c>
      <c r="EM280" s="278" t="s">
        <v>743</v>
      </c>
      <c r="EN280" s="86"/>
      <c r="EO280" s="86"/>
      <c r="EP280" s="276"/>
      <c r="EQ280" s="86">
        <v>0</v>
      </c>
      <c r="ER280" s="277">
        <f t="shared" si="602"/>
        <v>0</v>
      </c>
      <c r="ES280" s="277">
        <f t="shared" si="603"/>
        <v>0</v>
      </c>
      <c r="ET280" s="278" t="str">
        <f t="shared" si="604"/>
        <v>NO OFERTADO</v>
      </c>
      <c r="EU280" s="278"/>
      <c r="EV280" s="278" t="s">
        <v>743</v>
      </c>
      <c r="EW280" s="86">
        <v>0</v>
      </c>
      <c r="EX280" s="86">
        <v>0</v>
      </c>
      <c r="EY280" s="276">
        <v>0</v>
      </c>
      <c r="EZ280" s="86">
        <v>0</v>
      </c>
      <c r="FA280" s="277">
        <f t="shared" si="605"/>
        <v>0</v>
      </c>
      <c r="FB280" s="277">
        <f t="shared" si="606"/>
        <v>0</v>
      </c>
      <c r="FC280" s="278" t="str">
        <f t="shared" si="607"/>
        <v>NO OFERTADO</v>
      </c>
      <c r="FD280" s="278"/>
      <c r="FE280" s="278" t="s">
        <v>743</v>
      </c>
      <c r="FF280" s="86">
        <v>0</v>
      </c>
      <c r="FG280" s="86"/>
      <c r="FH280" s="279">
        <v>0</v>
      </c>
      <c r="FI280" s="86">
        <v>0</v>
      </c>
      <c r="FJ280" s="277">
        <f t="shared" si="608"/>
        <v>0</v>
      </c>
      <c r="FK280" s="277">
        <f t="shared" si="635"/>
        <v>0</v>
      </c>
      <c r="FL280" s="278" t="str">
        <f t="shared" si="609"/>
        <v>NO OFERTADO</v>
      </c>
      <c r="FM280" s="278"/>
      <c r="FN280" s="278" t="s">
        <v>743</v>
      </c>
      <c r="FO280" s="86" t="s">
        <v>44</v>
      </c>
      <c r="FP280" s="86">
        <v>145000</v>
      </c>
      <c r="FQ280" s="279">
        <v>27550</v>
      </c>
      <c r="FR280" s="86">
        <f t="shared" si="636"/>
        <v>172550</v>
      </c>
      <c r="FS280" s="277">
        <f t="shared" si="610"/>
        <v>172550</v>
      </c>
      <c r="FT280" s="277">
        <f t="shared" si="611"/>
        <v>5176500</v>
      </c>
      <c r="FU280" s="278" t="str">
        <f t="shared" si="612"/>
        <v>CUMPLE</v>
      </c>
      <c r="FV280" s="278" t="s">
        <v>829</v>
      </c>
      <c r="FW280" s="278" t="s">
        <v>743</v>
      </c>
      <c r="FX280" s="86"/>
      <c r="FY280" s="86"/>
      <c r="FZ280" s="279"/>
      <c r="GA280" s="86"/>
      <c r="GB280" s="277">
        <f t="shared" si="613"/>
        <v>0</v>
      </c>
      <c r="GC280" s="277">
        <f t="shared" si="614"/>
        <v>0</v>
      </c>
      <c r="GD280" s="278" t="str">
        <f t="shared" si="615"/>
        <v>NO OFERTADO</v>
      </c>
      <c r="GE280" s="278"/>
      <c r="GF280" s="278" t="s">
        <v>743</v>
      </c>
      <c r="GG280" s="25"/>
    </row>
    <row r="281" spans="1:189" s="19" customFormat="1" ht="25.5" x14ac:dyDescent="0.2">
      <c r="A281" s="290">
        <v>272</v>
      </c>
      <c r="B281" s="78" t="s">
        <v>319</v>
      </c>
      <c r="C281" s="77" t="s">
        <v>651</v>
      </c>
      <c r="D281" s="123">
        <v>1</v>
      </c>
      <c r="E281" s="309" t="s">
        <v>32</v>
      </c>
      <c r="F281" s="315">
        <v>346961.7</v>
      </c>
      <c r="G281" s="123">
        <v>20</v>
      </c>
      <c r="H281" s="86">
        <f t="shared" si="616"/>
        <v>6939234</v>
      </c>
      <c r="I281" s="86"/>
      <c r="J281" s="86"/>
      <c r="K281" s="279">
        <f t="shared" si="566"/>
        <v>0</v>
      </c>
      <c r="L281" s="86">
        <f t="shared" si="617"/>
        <v>0</v>
      </c>
      <c r="M281" s="277">
        <f t="shared" si="569"/>
        <v>0</v>
      </c>
      <c r="N281" s="277">
        <f t="shared" si="618"/>
        <v>0</v>
      </c>
      <c r="O281" s="278" t="str">
        <f t="shared" si="570"/>
        <v>NO OFERTADO</v>
      </c>
      <c r="P281" s="278"/>
      <c r="Q281" s="278" t="s">
        <v>743</v>
      </c>
      <c r="R281" s="278"/>
      <c r="S281" s="284"/>
      <c r="T281" s="279"/>
      <c r="U281" s="86"/>
      <c r="V281" s="277">
        <f t="shared" si="571"/>
        <v>0</v>
      </c>
      <c r="W281" s="277">
        <f t="shared" si="619"/>
        <v>0</v>
      </c>
      <c r="X281" s="278" t="str">
        <f t="shared" si="572"/>
        <v>NO OFERTADO</v>
      </c>
      <c r="Y281" s="278">
        <v>0</v>
      </c>
      <c r="Z281" s="314" t="s">
        <v>743</v>
      </c>
      <c r="AA281" s="311"/>
      <c r="AB281" s="86"/>
      <c r="AC281" s="276"/>
      <c r="AD281" s="86">
        <f t="shared" si="638"/>
        <v>0</v>
      </c>
      <c r="AE281" s="277">
        <f t="shared" si="643"/>
        <v>0</v>
      </c>
      <c r="AF281" s="277">
        <f t="shared" si="573"/>
        <v>0</v>
      </c>
      <c r="AG281" s="278" t="str">
        <f t="shared" si="574"/>
        <v>NO OFERTADO</v>
      </c>
      <c r="AH281" s="278"/>
      <c r="AI281" s="278" t="s">
        <v>743</v>
      </c>
      <c r="AJ281" s="86"/>
      <c r="AK281" s="86"/>
      <c r="AL281" s="279"/>
      <c r="AM281" s="86">
        <f t="shared" si="620"/>
        <v>0</v>
      </c>
      <c r="AN281" s="277">
        <f t="shared" si="575"/>
        <v>0</v>
      </c>
      <c r="AO281" s="277">
        <f t="shared" si="576"/>
        <v>0</v>
      </c>
      <c r="AP281" s="278" t="str">
        <f t="shared" si="577"/>
        <v>NO OFERTADO</v>
      </c>
      <c r="AQ281" s="278"/>
      <c r="AR281" s="278" t="s">
        <v>743</v>
      </c>
      <c r="AS281" s="86"/>
      <c r="AT281" s="86"/>
      <c r="AU281" s="276"/>
      <c r="AV281" s="86">
        <f t="shared" si="621"/>
        <v>0</v>
      </c>
      <c r="AW281" s="277">
        <f t="shared" si="578"/>
        <v>0</v>
      </c>
      <c r="AX281" s="277">
        <f t="shared" si="639"/>
        <v>0</v>
      </c>
      <c r="AY281" s="278" t="str">
        <f t="shared" si="579"/>
        <v>NO OFERTADO</v>
      </c>
      <c r="AZ281" s="278"/>
      <c r="BA281" s="278" t="s">
        <v>743</v>
      </c>
      <c r="BB281" s="86"/>
      <c r="BC281" s="86"/>
      <c r="BD281" s="279"/>
      <c r="BE281" s="86">
        <f t="shared" si="622"/>
        <v>0</v>
      </c>
      <c r="BF281" s="277">
        <f t="shared" si="580"/>
        <v>0</v>
      </c>
      <c r="BG281" s="277">
        <f t="shared" si="623"/>
        <v>0</v>
      </c>
      <c r="BH281" s="278" t="str">
        <f t="shared" si="581"/>
        <v>NO OFERTADO</v>
      </c>
      <c r="BI281" s="278">
        <v>0</v>
      </c>
      <c r="BJ281" s="278" t="s">
        <v>743</v>
      </c>
      <c r="BK281" s="86"/>
      <c r="BL281" s="86"/>
      <c r="BM281" s="276"/>
      <c r="BN281" s="280">
        <f t="shared" si="624"/>
        <v>0</v>
      </c>
      <c r="BO281" s="281">
        <f t="shared" si="582"/>
        <v>0</v>
      </c>
      <c r="BP281" s="281">
        <f t="shared" si="583"/>
        <v>0</v>
      </c>
      <c r="BQ281" s="278" t="str">
        <f t="shared" si="567"/>
        <v>NO OFERTADO</v>
      </c>
      <c r="BR281" s="278">
        <f>VLOOKUP(B281,'[1]ANEXO TECNICO'!$B$3:$P$334,15,0)</f>
        <v>0</v>
      </c>
      <c r="BS281" s="278" t="s">
        <v>743</v>
      </c>
      <c r="BT281" s="280"/>
      <c r="BU281" s="280"/>
      <c r="BV281" s="282"/>
      <c r="BW281" s="280"/>
      <c r="BX281" s="277">
        <v>0</v>
      </c>
      <c r="BY281" s="277">
        <f t="shared" si="584"/>
        <v>0</v>
      </c>
      <c r="BZ281" s="278" t="str">
        <f t="shared" si="585"/>
        <v>NO OFERTADO</v>
      </c>
      <c r="CA281" s="278"/>
      <c r="CB281" s="278" t="s">
        <v>743</v>
      </c>
      <c r="CC281" s="283"/>
      <c r="CD281" s="283"/>
      <c r="CE281" s="276"/>
      <c r="CF281" s="86">
        <f t="shared" si="625"/>
        <v>0</v>
      </c>
      <c r="CG281" s="277">
        <f t="shared" si="626"/>
        <v>0</v>
      </c>
      <c r="CH281" s="277">
        <f t="shared" si="586"/>
        <v>0</v>
      </c>
      <c r="CI281" s="278" t="str">
        <f t="shared" si="587"/>
        <v>NO OFERTADO</v>
      </c>
      <c r="CJ281" s="278"/>
      <c r="CK281" s="278" t="s">
        <v>743</v>
      </c>
      <c r="CL281" s="86"/>
      <c r="CM281" s="86"/>
      <c r="CN281" s="276"/>
      <c r="CO281" s="86">
        <f t="shared" si="627"/>
        <v>0</v>
      </c>
      <c r="CP281" s="277">
        <f t="shared" si="588"/>
        <v>0</v>
      </c>
      <c r="CQ281" s="277">
        <f t="shared" si="589"/>
        <v>0</v>
      </c>
      <c r="CR281" s="278" t="str">
        <f t="shared" si="590"/>
        <v>NO OFERTADO</v>
      </c>
      <c r="CS281" s="278"/>
      <c r="CT281" s="278" t="s">
        <v>743</v>
      </c>
      <c r="CU281" s="86"/>
      <c r="CV281" s="280"/>
      <c r="CW281" s="282"/>
      <c r="CX281" s="280">
        <f t="shared" si="628"/>
        <v>0</v>
      </c>
      <c r="CY281" s="281">
        <f t="shared" si="591"/>
        <v>0</v>
      </c>
      <c r="CZ281" s="281">
        <f t="shared" si="592"/>
        <v>0</v>
      </c>
      <c r="DA281" s="278" t="str">
        <f t="shared" si="593"/>
        <v>NO OFERTADO</v>
      </c>
      <c r="DB281" s="278"/>
      <c r="DC281" s="278" t="s">
        <v>743</v>
      </c>
      <c r="DD281" s="86"/>
      <c r="DE281" s="86"/>
      <c r="DF281" s="276"/>
      <c r="DG281" s="86">
        <f t="shared" si="629"/>
        <v>0</v>
      </c>
      <c r="DH281" s="277">
        <f t="shared" si="594"/>
        <v>0</v>
      </c>
      <c r="DI281" s="277">
        <f t="shared" si="630"/>
        <v>0</v>
      </c>
      <c r="DJ281" s="278" t="str">
        <f t="shared" si="631"/>
        <v>NO OFERTADO</v>
      </c>
      <c r="DK281" s="278"/>
      <c r="DL281" s="278" t="s">
        <v>743</v>
      </c>
      <c r="DM281" s="86"/>
      <c r="DN281" s="86"/>
      <c r="DO281" s="276"/>
      <c r="DP281" s="86">
        <v>0</v>
      </c>
      <c r="DQ281" s="277">
        <f t="shared" si="595"/>
        <v>0</v>
      </c>
      <c r="DR281" s="277">
        <f t="shared" si="596"/>
        <v>0</v>
      </c>
      <c r="DS281" s="278" t="str">
        <f t="shared" si="597"/>
        <v>NO OFERTADO</v>
      </c>
      <c r="DT281" s="278"/>
      <c r="DU281" s="278" t="s">
        <v>743</v>
      </c>
      <c r="DV281" s="86"/>
      <c r="DW281" s="86"/>
      <c r="DX281" s="279"/>
      <c r="DY281" s="86">
        <f t="shared" si="632"/>
        <v>0</v>
      </c>
      <c r="DZ281" s="277">
        <f t="shared" si="598"/>
        <v>0</v>
      </c>
      <c r="EA281" s="277">
        <f t="shared" si="633"/>
        <v>0</v>
      </c>
      <c r="EB281" s="278" t="str">
        <f t="shared" si="599"/>
        <v>NO OFERTADO</v>
      </c>
      <c r="EC281" s="278"/>
      <c r="ED281" s="278" t="s">
        <v>743</v>
      </c>
      <c r="EE281" s="86" t="s">
        <v>953</v>
      </c>
      <c r="EF281" s="86">
        <v>0</v>
      </c>
      <c r="EG281" s="279">
        <v>0</v>
      </c>
      <c r="EH281" s="86">
        <f t="shared" si="634"/>
        <v>0</v>
      </c>
      <c r="EI281" s="277">
        <f t="shared" si="600"/>
        <v>0</v>
      </c>
      <c r="EJ281" s="277">
        <f t="shared" si="637"/>
        <v>0</v>
      </c>
      <c r="EK281" s="278" t="str">
        <f t="shared" si="601"/>
        <v>NO OFERTADO</v>
      </c>
      <c r="EL281" s="278" t="s">
        <v>978</v>
      </c>
      <c r="EM281" s="278" t="s">
        <v>743</v>
      </c>
      <c r="EN281" s="86"/>
      <c r="EO281" s="86"/>
      <c r="EP281" s="276"/>
      <c r="EQ281" s="86">
        <v>0</v>
      </c>
      <c r="ER281" s="277">
        <f t="shared" si="602"/>
        <v>0</v>
      </c>
      <c r="ES281" s="277">
        <f t="shared" si="603"/>
        <v>0</v>
      </c>
      <c r="ET281" s="278" t="str">
        <f t="shared" si="604"/>
        <v>NO OFERTADO</v>
      </c>
      <c r="EU281" s="278"/>
      <c r="EV281" s="278" t="s">
        <v>743</v>
      </c>
      <c r="EW281" s="86">
        <v>0</v>
      </c>
      <c r="EX281" s="86">
        <v>0</v>
      </c>
      <c r="EY281" s="276">
        <v>0</v>
      </c>
      <c r="EZ281" s="86">
        <v>0</v>
      </c>
      <c r="FA281" s="277">
        <f t="shared" si="605"/>
        <v>0</v>
      </c>
      <c r="FB281" s="277">
        <f t="shared" si="606"/>
        <v>0</v>
      </c>
      <c r="FC281" s="278" t="str">
        <f t="shared" si="607"/>
        <v>NO OFERTADO</v>
      </c>
      <c r="FD281" s="278"/>
      <c r="FE281" s="278" t="s">
        <v>743</v>
      </c>
      <c r="FF281" s="86">
        <v>0</v>
      </c>
      <c r="FG281" s="86"/>
      <c r="FH281" s="279">
        <v>0</v>
      </c>
      <c r="FI281" s="86">
        <v>0</v>
      </c>
      <c r="FJ281" s="277">
        <f t="shared" si="608"/>
        <v>0</v>
      </c>
      <c r="FK281" s="277">
        <f t="shared" si="635"/>
        <v>0</v>
      </c>
      <c r="FL281" s="278" t="str">
        <f t="shared" si="609"/>
        <v>NO OFERTADO</v>
      </c>
      <c r="FM281" s="278"/>
      <c r="FN281" s="278" t="s">
        <v>743</v>
      </c>
      <c r="FO281" s="86"/>
      <c r="FP281" s="86"/>
      <c r="FQ281" s="279"/>
      <c r="FR281" s="86">
        <f t="shared" si="636"/>
        <v>0</v>
      </c>
      <c r="FS281" s="277">
        <f t="shared" si="610"/>
        <v>0</v>
      </c>
      <c r="FT281" s="277">
        <f t="shared" si="611"/>
        <v>0</v>
      </c>
      <c r="FU281" s="278" t="str">
        <f t="shared" si="612"/>
        <v>NO OFERTADO</v>
      </c>
      <c r="FV281" s="278">
        <v>0</v>
      </c>
      <c r="FW281" s="278" t="s">
        <v>743</v>
      </c>
      <c r="FX281" s="86"/>
      <c r="FY281" s="86"/>
      <c r="FZ281" s="279"/>
      <c r="GA281" s="86"/>
      <c r="GB281" s="277">
        <f t="shared" si="613"/>
        <v>0</v>
      </c>
      <c r="GC281" s="277">
        <f t="shared" si="614"/>
        <v>0</v>
      </c>
      <c r="GD281" s="278" t="str">
        <f t="shared" si="615"/>
        <v>NO OFERTADO</v>
      </c>
      <c r="GE281" s="278"/>
      <c r="GF281" s="278" t="s">
        <v>743</v>
      </c>
      <c r="GG281" s="25"/>
    </row>
    <row r="282" spans="1:189" s="19" customFormat="1" x14ac:dyDescent="0.2">
      <c r="A282" s="290">
        <v>273</v>
      </c>
      <c r="B282" s="78" t="s">
        <v>320</v>
      </c>
      <c r="C282" s="77" t="s">
        <v>652</v>
      </c>
      <c r="D282" s="123">
        <v>1</v>
      </c>
      <c r="E282" s="309" t="s">
        <v>32</v>
      </c>
      <c r="F282" s="315">
        <v>59949.82</v>
      </c>
      <c r="G282" s="123">
        <v>3</v>
      </c>
      <c r="H282" s="86">
        <f t="shared" si="616"/>
        <v>179849.46</v>
      </c>
      <c r="I282" s="86"/>
      <c r="J282" s="86"/>
      <c r="K282" s="279">
        <f t="shared" si="566"/>
        <v>0</v>
      </c>
      <c r="L282" s="86">
        <f t="shared" si="617"/>
        <v>0</v>
      </c>
      <c r="M282" s="277">
        <f t="shared" si="569"/>
        <v>0</v>
      </c>
      <c r="N282" s="277">
        <f t="shared" si="618"/>
        <v>0</v>
      </c>
      <c r="O282" s="278" t="str">
        <f t="shared" si="570"/>
        <v>NO OFERTADO</v>
      </c>
      <c r="P282" s="278"/>
      <c r="Q282" s="278" t="s">
        <v>743</v>
      </c>
      <c r="R282" s="278"/>
      <c r="S282" s="284"/>
      <c r="T282" s="279"/>
      <c r="U282" s="86"/>
      <c r="V282" s="277">
        <f t="shared" si="571"/>
        <v>0</v>
      </c>
      <c r="W282" s="277">
        <f t="shared" si="619"/>
        <v>0</v>
      </c>
      <c r="X282" s="278" t="str">
        <f t="shared" si="572"/>
        <v>NO OFERTADO</v>
      </c>
      <c r="Y282" s="278">
        <v>0</v>
      </c>
      <c r="Z282" s="314" t="s">
        <v>743</v>
      </c>
      <c r="AA282" s="311"/>
      <c r="AB282" s="86"/>
      <c r="AC282" s="276"/>
      <c r="AD282" s="86">
        <f t="shared" si="638"/>
        <v>0</v>
      </c>
      <c r="AE282" s="277">
        <f t="shared" si="643"/>
        <v>0</v>
      </c>
      <c r="AF282" s="277">
        <f t="shared" si="573"/>
        <v>0</v>
      </c>
      <c r="AG282" s="278" t="str">
        <f t="shared" si="574"/>
        <v>NO OFERTADO</v>
      </c>
      <c r="AH282" s="278"/>
      <c r="AI282" s="278" t="s">
        <v>743</v>
      </c>
      <c r="AJ282" s="86"/>
      <c r="AK282" s="86"/>
      <c r="AL282" s="279"/>
      <c r="AM282" s="86">
        <f t="shared" si="620"/>
        <v>0</v>
      </c>
      <c r="AN282" s="277">
        <f t="shared" si="575"/>
        <v>0</v>
      </c>
      <c r="AO282" s="277">
        <f t="shared" si="576"/>
        <v>0</v>
      </c>
      <c r="AP282" s="278" t="str">
        <f t="shared" si="577"/>
        <v>NO OFERTADO</v>
      </c>
      <c r="AQ282" s="278"/>
      <c r="AR282" s="278" t="s">
        <v>743</v>
      </c>
      <c r="AS282" s="86"/>
      <c r="AT282" s="86"/>
      <c r="AU282" s="276"/>
      <c r="AV282" s="86">
        <f t="shared" si="621"/>
        <v>0</v>
      </c>
      <c r="AW282" s="277">
        <f t="shared" si="578"/>
        <v>0</v>
      </c>
      <c r="AX282" s="277">
        <f t="shared" si="639"/>
        <v>0</v>
      </c>
      <c r="AY282" s="278" t="str">
        <f t="shared" si="579"/>
        <v>NO OFERTADO</v>
      </c>
      <c r="AZ282" s="278"/>
      <c r="BA282" s="278" t="s">
        <v>743</v>
      </c>
      <c r="BB282" s="86"/>
      <c r="BC282" s="86"/>
      <c r="BD282" s="279"/>
      <c r="BE282" s="86">
        <f t="shared" si="622"/>
        <v>0</v>
      </c>
      <c r="BF282" s="277">
        <f t="shared" si="580"/>
        <v>0</v>
      </c>
      <c r="BG282" s="277">
        <f t="shared" si="623"/>
        <v>0</v>
      </c>
      <c r="BH282" s="278" t="str">
        <f t="shared" si="581"/>
        <v>NO OFERTADO</v>
      </c>
      <c r="BI282" s="278">
        <v>0</v>
      </c>
      <c r="BJ282" s="278" t="s">
        <v>743</v>
      </c>
      <c r="BK282" s="86"/>
      <c r="BL282" s="86"/>
      <c r="BM282" s="276"/>
      <c r="BN282" s="280">
        <f t="shared" si="624"/>
        <v>0</v>
      </c>
      <c r="BO282" s="281">
        <f t="shared" si="582"/>
        <v>0</v>
      </c>
      <c r="BP282" s="281">
        <f t="shared" si="583"/>
        <v>0</v>
      </c>
      <c r="BQ282" s="278" t="str">
        <f t="shared" si="567"/>
        <v>NO OFERTADO</v>
      </c>
      <c r="BR282" s="278">
        <f>VLOOKUP(B282,'[1]ANEXO TECNICO'!$B$3:$P$334,15,0)</f>
        <v>0</v>
      </c>
      <c r="BS282" s="278" t="s">
        <v>743</v>
      </c>
      <c r="BT282" s="280"/>
      <c r="BU282" s="280"/>
      <c r="BV282" s="282"/>
      <c r="BW282" s="280"/>
      <c r="BX282" s="277">
        <v>0</v>
      </c>
      <c r="BY282" s="277">
        <f t="shared" si="584"/>
        <v>0</v>
      </c>
      <c r="BZ282" s="278" t="str">
        <f t="shared" si="585"/>
        <v>NO OFERTADO</v>
      </c>
      <c r="CA282" s="278"/>
      <c r="CB282" s="278" t="s">
        <v>743</v>
      </c>
      <c r="CC282" s="283"/>
      <c r="CD282" s="283"/>
      <c r="CE282" s="276"/>
      <c r="CF282" s="86">
        <f t="shared" si="625"/>
        <v>0</v>
      </c>
      <c r="CG282" s="277">
        <f t="shared" si="626"/>
        <v>0</v>
      </c>
      <c r="CH282" s="277">
        <f t="shared" si="586"/>
        <v>0</v>
      </c>
      <c r="CI282" s="278" t="str">
        <f t="shared" si="587"/>
        <v>NO OFERTADO</v>
      </c>
      <c r="CJ282" s="278"/>
      <c r="CK282" s="278" t="s">
        <v>743</v>
      </c>
      <c r="CL282" s="86"/>
      <c r="CM282" s="86"/>
      <c r="CN282" s="276"/>
      <c r="CO282" s="86">
        <f t="shared" si="627"/>
        <v>0</v>
      </c>
      <c r="CP282" s="277">
        <f t="shared" si="588"/>
        <v>0</v>
      </c>
      <c r="CQ282" s="277">
        <f t="shared" si="589"/>
        <v>0</v>
      </c>
      <c r="CR282" s="278" t="str">
        <f t="shared" si="590"/>
        <v>NO OFERTADO</v>
      </c>
      <c r="CS282" s="278"/>
      <c r="CT282" s="278" t="s">
        <v>743</v>
      </c>
      <c r="CU282" s="86"/>
      <c r="CV282" s="280"/>
      <c r="CW282" s="282"/>
      <c r="CX282" s="280">
        <f t="shared" si="628"/>
        <v>0</v>
      </c>
      <c r="CY282" s="281">
        <f t="shared" si="591"/>
        <v>0</v>
      </c>
      <c r="CZ282" s="281">
        <f t="shared" si="592"/>
        <v>0</v>
      </c>
      <c r="DA282" s="278" t="str">
        <f t="shared" si="593"/>
        <v>NO OFERTADO</v>
      </c>
      <c r="DB282" s="278"/>
      <c r="DC282" s="278" t="s">
        <v>743</v>
      </c>
      <c r="DD282" s="86"/>
      <c r="DE282" s="86"/>
      <c r="DF282" s="276"/>
      <c r="DG282" s="86">
        <f t="shared" si="629"/>
        <v>0</v>
      </c>
      <c r="DH282" s="277">
        <f t="shared" si="594"/>
        <v>0</v>
      </c>
      <c r="DI282" s="277">
        <f t="shared" si="630"/>
        <v>0</v>
      </c>
      <c r="DJ282" s="278" t="str">
        <f t="shared" si="631"/>
        <v>NO OFERTADO</v>
      </c>
      <c r="DK282" s="278"/>
      <c r="DL282" s="278" t="s">
        <v>743</v>
      </c>
      <c r="DM282" s="86"/>
      <c r="DN282" s="86"/>
      <c r="DO282" s="276"/>
      <c r="DP282" s="86">
        <v>0</v>
      </c>
      <c r="DQ282" s="277">
        <f t="shared" si="595"/>
        <v>0</v>
      </c>
      <c r="DR282" s="277">
        <f t="shared" si="596"/>
        <v>0</v>
      </c>
      <c r="DS282" s="278" t="str">
        <f t="shared" si="597"/>
        <v>NO OFERTADO</v>
      </c>
      <c r="DT282" s="278"/>
      <c r="DU282" s="278" t="s">
        <v>743</v>
      </c>
      <c r="DV282" s="86"/>
      <c r="DW282" s="86"/>
      <c r="DX282" s="279"/>
      <c r="DY282" s="86">
        <f t="shared" si="632"/>
        <v>0</v>
      </c>
      <c r="DZ282" s="277">
        <f t="shared" si="598"/>
        <v>0</v>
      </c>
      <c r="EA282" s="277">
        <f t="shared" si="633"/>
        <v>0</v>
      </c>
      <c r="EB282" s="278" t="str">
        <f t="shared" si="599"/>
        <v>NO OFERTADO</v>
      </c>
      <c r="EC282" s="278"/>
      <c r="ED282" s="278" t="s">
        <v>743</v>
      </c>
      <c r="EE282" s="86" t="s">
        <v>953</v>
      </c>
      <c r="EF282" s="86">
        <v>0</v>
      </c>
      <c r="EG282" s="279">
        <v>0</v>
      </c>
      <c r="EH282" s="86">
        <f t="shared" si="634"/>
        <v>0</v>
      </c>
      <c r="EI282" s="277">
        <f t="shared" si="600"/>
        <v>0</v>
      </c>
      <c r="EJ282" s="277">
        <f t="shared" si="637"/>
        <v>0</v>
      </c>
      <c r="EK282" s="278" t="str">
        <f t="shared" si="601"/>
        <v>NO OFERTADO</v>
      </c>
      <c r="EL282" s="278" t="s">
        <v>978</v>
      </c>
      <c r="EM282" s="278" t="s">
        <v>743</v>
      </c>
      <c r="EN282" s="86" t="s">
        <v>44</v>
      </c>
      <c r="EO282" s="86">
        <v>48600</v>
      </c>
      <c r="EP282" s="276">
        <v>9234</v>
      </c>
      <c r="EQ282" s="86">
        <v>57834</v>
      </c>
      <c r="ER282" s="277">
        <f t="shared" si="602"/>
        <v>57834</v>
      </c>
      <c r="ES282" s="277">
        <f t="shared" si="603"/>
        <v>173502</v>
      </c>
      <c r="ET282" s="278" t="str">
        <f t="shared" si="604"/>
        <v>CUMPLE</v>
      </c>
      <c r="EU282" s="278" t="s">
        <v>829</v>
      </c>
      <c r="EV282" s="278" t="s">
        <v>743</v>
      </c>
      <c r="EW282" s="86">
        <v>0</v>
      </c>
      <c r="EX282" s="86">
        <v>0</v>
      </c>
      <c r="EY282" s="276">
        <v>0</v>
      </c>
      <c r="EZ282" s="86">
        <v>0</v>
      </c>
      <c r="FA282" s="277">
        <f t="shared" si="605"/>
        <v>0</v>
      </c>
      <c r="FB282" s="277">
        <f t="shared" si="606"/>
        <v>0</v>
      </c>
      <c r="FC282" s="278" t="str">
        <f t="shared" si="607"/>
        <v>NO OFERTADO</v>
      </c>
      <c r="FD282" s="278"/>
      <c r="FE282" s="278" t="s">
        <v>743</v>
      </c>
      <c r="FF282" s="86">
        <v>0</v>
      </c>
      <c r="FG282" s="86"/>
      <c r="FH282" s="279">
        <v>0</v>
      </c>
      <c r="FI282" s="86">
        <v>0</v>
      </c>
      <c r="FJ282" s="277">
        <f t="shared" si="608"/>
        <v>0</v>
      </c>
      <c r="FK282" s="277">
        <f t="shared" si="635"/>
        <v>0</v>
      </c>
      <c r="FL282" s="278" t="str">
        <f t="shared" si="609"/>
        <v>NO OFERTADO</v>
      </c>
      <c r="FM282" s="278"/>
      <c r="FN282" s="278" t="s">
        <v>743</v>
      </c>
      <c r="FO282" s="86"/>
      <c r="FP282" s="86"/>
      <c r="FQ282" s="279"/>
      <c r="FR282" s="86">
        <f t="shared" si="636"/>
        <v>0</v>
      </c>
      <c r="FS282" s="277">
        <f t="shared" si="610"/>
        <v>0</v>
      </c>
      <c r="FT282" s="277">
        <f t="shared" si="611"/>
        <v>0</v>
      </c>
      <c r="FU282" s="278" t="str">
        <f t="shared" si="612"/>
        <v>NO OFERTADO</v>
      </c>
      <c r="FV282" s="278">
        <v>0</v>
      </c>
      <c r="FW282" s="278" t="s">
        <v>743</v>
      </c>
      <c r="FX282" s="86"/>
      <c r="FY282" s="86"/>
      <c r="FZ282" s="279"/>
      <c r="GA282" s="86"/>
      <c r="GB282" s="277">
        <f t="shared" si="613"/>
        <v>0</v>
      </c>
      <c r="GC282" s="277">
        <f t="shared" si="614"/>
        <v>0</v>
      </c>
      <c r="GD282" s="278" t="str">
        <f t="shared" si="615"/>
        <v>NO OFERTADO</v>
      </c>
      <c r="GE282" s="278"/>
      <c r="GF282" s="278" t="s">
        <v>743</v>
      </c>
      <c r="GG282" s="25"/>
    </row>
    <row r="283" spans="1:189" s="19" customFormat="1" ht="25.5" x14ac:dyDescent="0.2">
      <c r="A283" s="290">
        <v>274</v>
      </c>
      <c r="B283" s="78" t="s">
        <v>321</v>
      </c>
      <c r="C283" s="77" t="s">
        <v>653</v>
      </c>
      <c r="D283" s="123">
        <v>1</v>
      </c>
      <c r="E283" s="309" t="s">
        <v>32</v>
      </c>
      <c r="F283" s="315">
        <v>2112.4</v>
      </c>
      <c r="G283" s="123">
        <v>500</v>
      </c>
      <c r="H283" s="86">
        <f t="shared" si="616"/>
        <v>1056200</v>
      </c>
      <c r="I283" s="86"/>
      <c r="J283" s="86"/>
      <c r="K283" s="279">
        <f t="shared" si="566"/>
        <v>0</v>
      </c>
      <c r="L283" s="86">
        <f t="shared" si="617"/>
        <v>0</v>
      </c>
      <c r="M283" s="277">
        <f t="shared" si="569"/>
        <v>0</v>
      </c>
      <c r="N283" s="277">
        <f t="shared" si="618"/>
        <v>0</v>
      </c>
      <c r="O283" s="278" t="str">
        <f t="shared" si="570"/>
        <v>NO OFERTADO</v>
      </c>
      <c r="P283" s="278"/>
      <c r="Q283" s="278" t="s">
        <v>743</v>
      </c>
      <c r="R283" s="278"/>
      <c r="S283" s="284"/>
      <c r="T283" s="279"/>
      <c r="U283" s="86"/>
      <c r="V283" s="277">
        <f t="shared" si="571"/>
        <v>0</v>
      </c>
      <c r="W283" s="277">
        <f t="shared" si="619"/>
        <v>0</v>
      </c>
      <c r="X283" s="278" t="str">
        <f t="shared" si="572"/>
        <v>NO OFERTADO</v>
      </c>
      <c r="Y283" s="278">
        <v>0</v>
      </c>
      <c r="Z283" s="314" t="s">
        <v>743</v>
      </c>
      <c r="AA283" s="311"/>
      <c r="AB283" s="86"/>
      <c r="AC283" s="276"/>
      <c r="AD283" s="86">
        <f t="shared" si="638"/>
        <v>0</v>
      </c>
      <c r="AE283" s="277">
        <f t="shared" si="643"/>
        <v>0</v>
      </c>
      <c r="AF283" s="277">
        <f t="shared" si="573"/>
        <v>0</v>
      </c>
      <c r="AG283" s="278" t="str">
        <f t="shared" si="574"/>
        <v>NO OFERTADO</v>
      </c>
      <c r="AH283" s="278"/>
      <c r="AI283" s="278" t="s">
        <v>743</v>
      </c>
      <c r="AJ283" s="86"/>
      <c r="AK283" s="86"/>
      <c r="AL283" s="279"/>
      <c r="AM283" s="86">
        <f t="shared" si="620"/>
        <v>0</v>
      </c>
      <c r="AN283" s="277">
        <f t="shared" si="575"/>
        <v>0</v>
      </c>
      <c r="AO283" s="277">
        <f t="shared" si="576"/>
        <v>0</v>
      </c>
      <c r="AP283" s="278" t="str">
        <f t="shared" si="577"/>
        <v>NO OFERTADO</v>
      </c>
      <c r="AQ283" s="278"/>
      <c r="AR283" s="278" t="s">
        <v>743</v>
      </c>
      <c r="AS283" s="86"/>
      <c r="AT283" s="86"/>
      <c r="AU283" s="276"/>
      <c r="AV283" s="86">
        <f t="shared" si="621"/>
        <v>0</v>
      </c>
      <c r="AW283" s="277">
        <f t="shared" si="578"/>
        <v>0</v>
      </c>
      <c r="AX283" s="277">
        <f t="shared" si="639"/>
        <v>0</v>
      </c>
      <c r="AY283" s="278" t="str">
        <f t="shared" si="579"/>
        <v>NO OFERTADO</v>
      </c>
      <c r="AZ283" s="278"/>
      <c r="BA283" s="278" t="s">
        <v>743</v>
      </c>
      <c r="BB283" s="86"/>
      <c r="BC283" s="86"/>
      <c r="BD283" s="279"/>
      <c r="BE283" s="86">
        <f t="shared" si="622"/>
        <v>0</v>
      </c>
      <c r="BF283" s="277">
        <f t="shared" si="580"/>
        <v>0</v>
      </c>
      <c r="BG283" s="277">
        <f t="shared" si="623"/>
        <v>0</v>
      </c>
      <c r="BH283" s="278" t="str">
        <f t="shared" si="581"/>
        <v>NO OFERTADO</v>
      </c>
      <c r="BI283" s="278">
        <v>0</v>
      </c>
      <c r="BJ283" s="278" t="s">
        <v>743</v>
      </c>
      <c r="BK283" s="86"/>
      <c r="BL283" s="86"/>
      <c r="BM283" s="276"/>
      <c r="BN283" s="280">
        <f t="shared" si="624"/>
        <v>0</v>
      </c>
      <c r="BO283" s="281">
        <f t="shared" si="582"/>
        <v>0</v>
      </c>
      <c r="BP283" s="281">
        <f t="shared" si="583"/>
        <v>0</v>
      </c>
      <c r="BQ283" s="278" t="str">
        <f t="shared" si="567"/>
        <v>NO OFERTADO</v>
      </c>
      <c r="BR283" s="278">
        <f>VLOOKUP(B283,'[1]ANEXO TECNICO'!$B$3:$P$334,15,0)</f>
        <v>0</v>
      </c>
      <c r="BS283" s="278" t="s">
        <v>743</v>
      </c>
      <c r="BT283" s="280"/>
      <c r="BU283" s="280"/>
      <c r="BV283" s="282"/>
      <c r="BW283" s="280"/>
      <c r="BX283" s="277">
        <v>0</v>
      </c>
      <c r="BY283" s="277">
        <f t="shared" si="584"/>
        <v>0</v>
      </c>
      <c r="BZ283" s="278" t="str">
        <f t="shared" si="585"/>
        <v>NO OFERTADO</v>
      </c>
      <c r="CA283" s="278"/>
      <c r="CB283" s="278" t="s">
        <v>743</v>
      </c>
      <c r="CC283" s="283"/>
      <c r="CD283" s="283"/>
      <c r="CE283" s="276"/>
      <c r="CF283" s="86">
        <f t="shared" si="625"/>
        <v>0</v>
      </c>
      <c r="CG283" s="277">
        <f t="shared" si="626"/>
        <v>0</v>
      </c>
      <c r="CH283" s="277">
        <f t="shared" si="586"/>
        <v>0</v>
      </c>
      <c r="CI283" s="278" t="str">
        <f t="shared" si="587"/>
        <v>NO OFERTADO</v>
      </c>
      <c r="CJ283" s="278"/>
      <c r="CK283" s="278" t="s">
        <v>743</v>
      </c>
      <c r="CL283" s="86"/>
      <c r="CM283" s="86"/>
      <c r="CN283" s="276"/>
      <c r="CO283" s="86">
        <f t="shared" si="627"/>
        <v>0</v>
      </c>
      <c r="CP283" s="277">
        <f t="shared" si="588"/>
        <v>0</v>
      </c>
      <c r="CQ283" s="277">
        <f t="shared" si="589"/>
        <v>0</v>
      </c>
      <c r="CR283" s="278" t="str">
        <f t="shared" si="590"/>
        <v>NO OFERTADO</v>
      </c>
      <c r="CS283" s="278"/>
      <c r="CT283" s="278" t="s">
        <v>743</v>
      </c>
      <c r="CU283" s="86" t="s">
        <v>784</v>
      </c>
      <c r="CV283" s="280">
        <v>1160</v>
      </c>
      <c r="CW283" s="288">
        <f>+CV283*0.19</f>
        <v>220.4</v>
      </c>
      <c r="CX283" s="280">
        <f t="shared" si="628"/>
        <v>1380.4</v>
      </c>
      <c r="CY283" s="281">
        <f t="shared" si="591"/>
        <v>1380.4</v>
      </c>
      <c r="CZ283" s="281">
        <f t="shared" si="592"/>
        <v>690200</v>
      </c>
      <c r="DA283" s="278" t="str">
        <f t="shared" si="593"/>
        <v>CUMPLE</v>
      </c>
      <c r="DB283" s="278" t="s">
        <v>830</v>
      </c>
      <c r="DC283" s="278" t="s">
        <v>822</v>
      </c>
      <c r="DD283" s="86"/>
      <c r="DE283" s="86"/>
      <c r="DF283" s="276"/>
      <c r="DG283" s="86">
        <f t="shared" si="629"/>
        <v>0</v>
      </c>
      <c r="DH283" s="277">
        <f t="shared" si="594"/>
        <v>0</v>
      </c>
      <c r="DI283" s="277">
        <f t="shared" si="630"/>
        <v>0</v>
      </c>
      <c r="DJ283" s="278" t="str">
        <f t="shared" si="631"/>
        <v>NO OFERTADO</v>
      </c>
      <c r="DK283" s="278"/>
      <c r="DL283" s="278" t="s">
        <v>743</v>
      </c>
      <c r="DM283" s="86"/>
      <c r="DN283" s="86"/>
      <c r="DO283" s="276"/>
      <c r="DP283" s="86">
        <v>0</v>
      </c>
      <c r="DQ283" s="277">
        <f t="shared" si="595"/>
        <v>0</v>
      </c>
      <c r="DR283" s="277">
        <f t="shared" si="596"/>
        <v>0</v>
      </c>
      <c r="DS283" s="278" t="str">
        <f t="shared" si="597"/>
        <v>NO OFERTADO</v>
      </c>
      <c r="DT283" s="278"/>
      <c r="DU283" s="278" t="s">
        <v>743</v>
      </c>
      <c r="DV283" s="86" t="s">
        <v>1056</v>
      </c>
      <c r="DW283" s="280">
        <v>43.712000000000003</v>
      </c>
      <c r="DX283" s="288">
        <v>8.3052800000000016</v>
      </c>
      <c r="DY283" s="280">
        <f t="shared" si="632"/>
        <v>52.017280000000007</v>
      </c>
      <c r="DZ283" s="281">
        <f t="shared" si="598"/>
        <v>52.017280000000007</v>
      </c>
      <c r="EA283" s="281">
        <f t="shared" si="633"/>
        <v>26008.640000000003</v>
      </c>
      <c r="EB283" s="278" t="str">
        <f t="shared" si="599"/>
        <v>CUMPLE</v>
      </c>
      <c r="EC283" s="278" t="s">
        <v>829</v>
      </c>
      <c r="ED283" s="278" t="s">
        <v>743</v>
      </c>
      <c r="EE283" s="86" t="s">
        <v>953</v>
      </c>
      <c r="EF283" s="86">
        <v>0</v>
      </c>
      <c r="EG283" s="279">
        <v>0</v>
      </c>
      <c r="EH283" s="86">
        <f t="shared" si="634"/>
        <v>0</v>
      </c>
      <c r="EI283" s="277">
        <f t="shared" si="600"/>
        <v>0</v>
      </c>
      <c r="EJ283" s="277">
        <f t="shared" si="637"/>
        <v>0</v>
      </c>
      <c r="EK283" s="278" t="str">
        <f t="shared" si="601"/>
        <v>NO OFERTADO</v>
      </c>
      <c r="EL283" s="278" t="s">
        <v>978</v>
      </c>
      <c r="EM283" s="278" t="s">
        <v>743</v>
      </c>
      <c r="EN283" s="86"/>
      <c r="EO283" s="86"/>
      <c r="EP283" s="276"/>
      <c r="EQ283" s="86">
        <v>0</v>
      </c>
      <c r="ER283" s="277">
        <f t="shared" si="602"/>
        <v>0</v>
      </c>
      <c r="ES283" s="277">
        <f t="shared" si="603"/>
        <v>0</v>
      </c>
      <c r="ET283" s="278" t="str">
        <f t="shared" si="604"/>
        <v>NO OFERTADO</v>
      </c>
      <c r="EU283" s="278"/>
      <c r="EV283" s="278" t="s">
        <v>743</v>
      </c>
      <c r="EW283" s="86">
        <v>0</v>
      </c>
      <c r="EX283" s="86">
        <v>0</v>
      </c>
      <c r="EY283" s="276">
        <v>0</v>
      </c>
      <c r="EZ283" s="86">
        <v>0</v>
      </c>
      <c r="FA283" s="277">
        <f t="shared" si="605"/>
        <v>0</v>
      </c>
      <c r="FB283" s="277">
        <f t="shared" si="606"/>
        <v>0</v>
      </c>
      <c r="FC283" s="278" t="str">
        <f t="shared" si="607"/>
        <v>NO OFERTADO</v>
      </c>
      <c r="FD283" s="278"/>
      <c r="FE283" s="278" t="s">
        <v>743</v>
      </c>
      <c r="FF283" s="86">
        <v>0</v>
      </c>
      <c r="FG283" s="86"/>
      <c r="FH283" s="279">
        <v>0</v>
      </c>
      <c r="FI283" s="86">
        <v>0</v>
      </c>
      <c r="FJ283" s="277">
        <f t="shared" si="608"/>
        <v>0</v>
      </c>
      <c r="FK283" s="277">
        <f t="shared" si="635"/>
        <v>0</v>
      </c>
      <c r="FL283" s="278" t="str">
        <f t="shared" si="609"/>
        <v>NO OFERTADO</v>
      </c>
      <c r="FM283" s="278"/>
      <c r="FN283" s="278" t="s">
        <v>743</v>
      </c>
      <c r="FO283" s="86"/>
      <c r="FP283" s="86"/>
      <c r="FQ283" s="279"/>
      <c r="FR283" s="86">
        <f t="shared" si="636"/>
        <v>0</v>
      </c>
      <c r="FS283" s="277">
        <f t="shared" si="610"/>
        <v>0</v>
      </c>
      <c r="FT283" s="277">
        <f t="shared" si="611"/>
        <v>0</v>
      </c>
      <c r="FU283" s="278" t="str">
        <f t="shared" si="612"/>
        <v>NO OFERTADO</v>
      </c>
      <c r="FV283" s="278">
        <v>0</v>
      </c>
      <c r="FW283" s="278" t="s">
        <v>743</v>
      </c>
      <c r="FX283" s="86"/>
      <c r="FY283" s="86"/>
      <c r="FZ283" s="279"/>
      <c r="GA283" s="86"/>
      <c r="GB283" s="277">
        <f t="shared" si="613"/>
        <v>0</v>
      </c>
      <c r="GC283" s="277">
        <f t="shared" si="614"/>
        <v>0</v>
      </c>
      <c r="GD283" s="278" t="str">
        <f t="shared" si="615"/>
        <v>NO OFERTADO</v>
      </c>
      <c r="GE283" s="278"/>
      <c r="GF283" s="278" t="s">
        <v>743</v>
      </c>
      <c r="GG283" s="25"/>
    </row>
    <row r="284" spans="1:189" s="19" customFormat="1" x14ac:dyDescent="0.2">
      <c r="A284" s="290">
        <v>275</v>
      </c>
      <c r="B284" s="78" t="s">
        <v>322</v>
      </c>
      <c r="C284" s="77" t="s">
        <v>654</v>
      </c>
      <c r="D284" s="123">
        <v>1</v>
      </c>
      <c r="E284" s="309" t="s">
        <v>32</v>
      </c>
      <c r="F284" s="315">
        <v>2098.7951807228915</v>
      </c>
      <c r="G284" s="123">
        <v>10</v>
      </c>
      <c r="H284" s="86">
        <f t="shared" si="616"/>
        <v>20987.951807228914</v>
      </c>
      <c r="I284" s="86"/>
      <c r="J284" s="86"/>
      <c r="K284" s="279">
        <f t="shared" si="566"/>
        <v>0</v>
      </c>
      <c r="L284" s="86">
        <f t="shared" si="617"/>
        <v>0</v>
      </c>
      <c r="M284" s="277">
        <f t="shared" si="569"/>
        <v>0</v>
      </c>
      <c r="N284" s="277">
        <f t="shared" si="618"/>
        <v>0</v>
      </c>
      <c r="O284" s="278" t="str">
        <f t="shared" si="570"/>
        <v>NO OFERTADO</v>
      </c>
      <c r="P284" s="278"/>
      <c r="Q284" s="278" t="s">
        <v>743</v>
      </c>
      <c r="R284" s="278"/>
      <c r="S284" s="284"/>
      <c r="T284" s="279"/>
      <c r="U284" s="86"/>
      <c r="V284" s="277">
        <f t="shared" si="571"/>
        <v>0</v>
      </c>
      <c r="W284" s="277">
        <f t="shared" si="619"/>
        <v>0</v>
      </c>
      <c r="X284" s="278" t="str">
        <f t="shared" si="572"/>
        <v>NO OFERTADO</v>
      </c>
      <c r="Y284" s="278">
        <v>0</v>
      </c>
      <c r="Z284" s="314" t="s">
        <v>743</v>
      </c>
      <c r="AA284" s="311"/>
      <c r="AB284" s="86"/>
      <c r="AC284" s="276"/>
      <c r="AD284" s="86">
        <f t="shared" si="638"/>
        <v>0</v>
      </c>
      <c r="AE284" s="277">
        <f t="shared" si="643"/>
        <v>0</v>
      </c>
      <c r="AF284" s="277">
        <f t="shared" si="573"/>
        <v>0</v>
      </c>
      <c r="AG284" s="278" t="str">
        <f t="shared" si="574"/>
        <v>NO OFERTADO</v>
      </c>
      <c r="AH284" s="278"/>
      <c r="AI284" s="278" t="s">
        <v>743</v>
      </c>
      <c r="AJ284" s="86"/>
      <c r="AK284" s="86"/>
      <c r="AL284" s="279"/>
      <c r="AM284" s="86">
        <f t="shared" si="620"/>
        <v>0</v>
      </c>
      <c r="AN284" s="277">
        <f t="shared" si="575"/>
        <v>0</v>
      </c>
      <c r="AO284" s="277">
        <f t="shared" si="576"/>
        <v>0</v>
      </c>
      <c r="AP284" s="278" t="str">
        <f t="shared" si="577"/>
        <v>NO OFERTADO</v>
      </c>
      <c r="AQ284" s="278"/>
      <c r="AR284" s="278" t="s">
        <v>743</v>
      </c>
      <c r="AS284" s="86"/>
      <c r="AT284" s="86"/>
      <c r="AU284" s="276"/>
      <c r="AV284" s="86">
        <f t="shared" si="621"/>
        <v>0</v>
      </c>
      <c r="AW284" s="277">
        <f t="shared" si="578"/>
        <v>0</v>
      </c>
      <c r="AX284" s="277">
        <f t="shared" si="639"/>
        <v>0</v>
      </c>
      <c r="AY284" s="278" t="str">
        <f t="shared" si="579"/>
        <v>NO OFERTADO</v>
      </c>
      <c r="AZ284" s="278"/>
      <c r="BA284" s="278" t="s">
        <v>743</v>
      </c>
      <c r="BB284" s="86"/>
      <c r="BC284" s="86"/>
      <c r="BD284" s="279"/>
      <c r="BE284" s="86">
        <f t="shared" si="622"/>
        <v>0</v>
      </c>
      <c r="BF284" s="277">
        <f t="shared" si="580"/>
        <v>0</v>
      </c>
      <c r="BG284" s="277">
        <f t="shared" si="623"/>
        <v>0</v>
      </c>
      <c r="BH284" s="278" t="str">
        <f t="shared" si="581"/>
        <v>NO OFERTADO</v>
      </c>
      <c r="BI284" s="278">
        <v>0</v>
      </c>
      <c r="BJ284" s="278" t="s">
        <v>743</v>
      </c>
      <c r="BK284" s="86"/>
      <c r="BL284" s="86"/>
      <c r="BM284" s="276"/>
      <c r="BN284" s="280">
        <f t="shared" si="624"/>
        <v>0</v>
      </c>
      <c r="BO284" s="281">
        <f t="shared" si="582"/>
        <v>0</v>
      </c>
      <c r="BP284" s="281">
        <f t="shared" si="583"/>
        <v>0</v>
      </c>
      <c r="BQ284" s="278" t="str">
        <f t="shared" si="567"/>
        <v>NO OFERTADO</v>
      </c>
      <c r="BR284" s="278">
        <f>VLOOKUP(B284,'[1]ANEXO TECNICO'!$B$3:$P$334,15,0)</f>
        <v>0</v>
      </c>
      <c r="BS284" s="278" t="s">
        <v>743</v>
      </c>
      <c r="BT284" s="280"/>
      <c r="BU284" s="280"/>
      <c r="BV284" s="282"/>
      <c r="BW284" s="280"/>
      <c r="BX284" s="277">
        <v>0</v>
      </c>
      <c r="BY284" s="277">
        <f t="shared" si="584"/>
        <v>0</v>
      </c>
      <c r="BZ284" s="278" t="str">
        <f t="shared" si="585"/>
        <v>NO OFERTADO</v>
      </c>
      <c r="CA284" s="278"/>
      <c r="CB284" s="278" t="s">
        <v>743</v>
      </c>
      <c r="CC284" s="283"/>
      <c r="CD284" s="283"/>
      <c r="CE284" s="276"/>
      <c r="CF284" s="86">
        <f t="shared" si="625"/>
        <v>0</v>
      </c>
      <c r="CG284" s="277">
        <f t="shared" si="626"/>
        <v>0</v>
      </c>
      <c r="CH284" s="277">
        <f t="shared" si="586"/>
        <v>0</v>
      </c>
      <c r="CI284" s="278" t="str">
        <f t="shared" si="587"/>
        <v>NO OFERTADO</v>
      </c>
      <c r="CJ284" s="278"/>
      <c r="CK284" s="278" t="s">
        <v>743</v>
      </c>
      <c r="CL284" s="86"/>
      <c r="CM284" s="86"/>
      <c r="CN284" s="276"/>
      <c r="CO284" s="86">
        <f t="shared" si="627"/>
        <v>0</v>
      </c>
      <c r="CP284" s="277">
        <f t="shared" si="588"/>
        <v>0</v>
      </c>
      <c r="CQ284" s="277">
        <f t="shared" si="589"/>
        <v>0</v>
      </c>
      <c r="CR284" s="278" t="str">
        <f t="shared" si="590"/>
        <v>NO OFERTADO</v>
      </c>
      <c r="CS284" s="278"/>
      <c r="CT284" s="278" t="s">
        <v>743</v>
      </c>
      <c r="CU284" s="86"/>
      <c r="CV284" s="280"/>
      <c r="CW284" s="282"/>
      <c r="CX284" s="280">
        <f t="shared" si="628"/>
        <v>0</v>
      </c>
      <c r="CY284" s="281">
        <f t="shared" si="591"/>
        <v>0</v>
      </c>
      <c r="CZ284" s="281">
        <f t="shared" si="592"/>
        <v>0</v>
      </c>
      <c r="DA284" s="278" t="str">
        <f t="shared" si="593"/>
        <v>NO OFERTADO</v>
      </c>
      <c r="DB284" s="278"/>
      <c r="DC284" s="278" t="s">
        <v>743</v>
      </c>
      <c r="DD284" s="86"/>
      <c r="DE284" s="86"/>
      <c r="DF284" s="276"/>
      <c r="DG284" s="86">
        <f t="shared" si="629"/>
        <v>0</v>
      </c>
      <c r="DH284" s="277">
        <f t="shared" si="594"/>
        <v>0</v>
      </c>
      <c r="DI284" s="277">
        <f t="shared" si="630"/>
        <v>0</v>
      </c>
      <c r="DJ284" s="278" t="str">
        <f t="shared" si="631"/>
        <v>NO OFERTADO</v>
      </c>
      <c r="DK284" s="278"/>
      <c r="DL284" s="278" t="s">
        <v>743</v>
      </c>
      <c r="DM284" s="86"/>
      <c r="DN284" s="86"/>
      <c r="DO284" s="276"/>
      <c r="DP284" s="86">
        <v>0</v>
      </c>
      <c r="DQ284" s="277">
        <f t="shared" si="595"/>
        <v>0</v>
      </c>
      <c r="DR284" s="277">
        <f t="shared" si="596"/>
        <v>0</v>
      </c>
      <c r="DS284" s="278" t="str">
        <f t="shared" si="597"/>
        <v>NO OFERTADO</v>
      </c>
      <c r="DT284" s="278"/>
      <c r="DU284" s="278" t="s">
        <v>743</v>
      </c>
      <c r="DV284" s="86" t="s">
        <v>44</v>
      </c>
      <c r="DW284" s="280">
        <v>2074</v>
      </c>
      <c r="DX284" s="288">
        <v>0</v>
      </c>
      <c r="DY284" s="280">
        <f t="shared" si="632"/>
        <v>2074</v>
      </c>
      <c r="DZ284" s="281">
        <f t="shared" si="598"/>
        <v>2074</v>
      </c>
      <c r="EA284" s="281">
        <f t="shared" si="633"/>
        <v>20740</v>
      </c>
      <c r="EB284" s="278" t="str">
        <f t="shared" si="599"/>
        <v>CUMPLE</v>
      </c>
      <c r="EC284" s="278" t="s">
        <v>829</v>
      </c>
      <c r="ED284" s="278" t="s">
        <v>743</v>
      </c>
      <c r="EE284" s="86" t="s">
        <v>953</v>
      </c>
      <c r="EF284" s="86">
        <v>0</v>
      </c>
      <c r="EG284" s="279">
        <v>0</v>
      </c>
      <c r="EH284" s="86">
        <f t="shared" si="634"/>
        <v>0</v>
      </c>
      <c r="EI284" s="277">
        <f t="shared" si="600"/>
        <v>0</v>
      </c>
      <c r="EJ284" s="277">
        <f t="shared" si="637"/>
        <v>0</v>
      </c>
      <c r="EK284" s="278" t="str">
        <f t="shared" si="601"/>
        <v>NO OFERTADO</v>
      </c>
      <c r="EL284" s="278" t="s">
        <v>978</v>
      </c>
      <c r="EM284" s="278" t="s">
        <v>743</v>
      </c>
      <c r="EN284" s="86"/>
      <c r="EO284" s="86"/>
      <c r="EP284" s="276"/>
      <c r="EQ284" s="86">
        <v>0</v>
      </c>
      <c r="ER284" s="277">
        <f t="shared" si="602"/>
        <v>0</v>
      </c>
      <c r="ES284" s="277">
        <f t="shared" si="603"/>
        <v>0</v>
      </c>
      <c r="ET284" s="278" t="str">
        <f t="shared" si="604"/>
        <v>NO OFERTADO</v>
      </c>
      <c r="EU284" s="278"/>
      <c r="EV284" s="278" t="s">
        <v>743</v>
      </c>
      <c r="EW284" s="86">
        <v>0</v>
      </c>
      <c r="EX284" s="86">
        <v>0</v>
      </c>
      <c r="EY284" s="276">
        <v>0</v>
      </c>
      <c r="EZ284" s="86">
        <v>0</v>
      </c>
      <c r="FA284" s="277">
        <f t="shared" si="605"/>
        <v>0</v>
      </c>
      <c r="FB284" s="277">
        <f t="shared" si="606"/>
        <v>0</v>
      </c>
      <c r="FC284" s="278" t="str">
        <f t="shared" si="607"/>
        <v>NO OFERTADO</v>
      </c>
      <c r="FD284" s="278"/>
      <c r="FE284" s="278" t="s">
        <v>743</v>
      </c>
      <c r="FF284" s="86">
        <v>0</v>
      </c>
      <c r="FG284" s="86"/>
      <c r="FH284" s="279">
        <v>0</v>
      </c>
      <c r="FI284" s="86">
        <v>0</v>
      </c>
      <c r="FJ284" s="277">
        <f t="shared" si="608"/>
        <v>0</v>
      </c>
      <c r="FK284" s="277">
        <f t="shared" si="635"/>
        <v>0</v>
      </c>
      <c r="FL284" s="278" t="str">
        <f t="shared" si="609"/>
        <v>NO OFERTADO</v>
      </c>
      <c r="FM284" s="278"/>
      <c r="FN284" s="278" t="s">
        <v>743</v>
      </c>
      <c r="FO284" s="86"/>
      <c r="FP284" s="86"/>
      <c r="FQ284" s="279"/>
      <c r="FR284" s="86">
        <f t="shared" si="636"/>
        <v>0</v>
      </c>
      <c r="FS284" s="277">
        <f t="shared" si="610"/>
        <v>0</v>
      </c>
      <c r="FT284" s="277">
        <f t="shared" si="611"/>
        <v>0</v>
      </c>
      <c r="FU284" s="278" t="str">
        <f t="shared" si="612"/>
        <v>NO OFERTADO</v>
      </c>
      <c r="FV284" s="278">
        <v>0</v>
      </c>
      <c r="FW284" s="278" t="s">
        <v>743</v>
      </c>
      <c r="FX284" s="86" t="s">
        <v>812</v>
      </c>
      <c r="FY284" s="86">
        <v>2234</v>
      </c>
      <c r="FZ284" s="279">
        <v>0</v>
      </c>
      <c r="GA284" s="86">
        <v>2234</v>
      </c>
      <c r="GB284" s="277">
        <f t="shared" si="613"/>
        <v>2234</v>
      </c>
      <c r="GC284" s="277">
        <f t="shared" si="614"/>
        <v>22340</v>
      </c>
      <c r="GD284" s="278" t="str">
        <f t="shared" si="615"/>
        <v>CUMPLE</v>
      </c>
      <c r="GE284" s="278" t="s">
        <v>828</v>
      </c>
      <c r="GF284" s="278" t="s">
        <v>822</v>
      </c>
      <c r="GG284" s="25"/>
    </row>
    <row r="285" spans="1:189" s="19" customFormat="1" x14ac:dyDescent="0.2">
      <c r="A285" s="290">
        <v>276</v>
      </c>
      <c r="B285" s="78" t="s">
        <v>323</v>
      </c>
      <c r="C285" s="77" t="s">
        <v>655</v>
      </c>
      <c r="D285" s="123">
        <v>1</v>
      </c>
      <c r="E285" s="309" t="s">
        <v>32</v>
      </c>
      <c r="F285" s="315">
        <v>279.64999999999998</v>
      </c>
      <c r="G285" s="123">
        <v>2833</v>
      </c>
      <c r="H285" s="86">
        <f t="shared" si="616"/>
        <v>792248.45</v>
      </c>
      <c r="I285" s="86"/>
      <c r="J285" s="86"/>
      <c r="K285" s="279">
        <f t="shared" si="566"/>
        <v>0</v>
      </c>
      <c r="L285" s="86">
        <f t="shared" si="617"/>
        <v>0</v>
      </c>
      <c r="M285" s="277">
        <f t="shared" si="569"/>
        <v>0</v>
      </c>
      <c r="N285" s="277">
        <f t="shared" si="618"/>
        <v>0</v>
      </c>
      <c r="O285" s="278" t="str">
        <f t="shared" si="570"/>
        <v>NO OFERTADO</v>
      </c>
      <c r="P285" s="278"/>
      <c r="Q285" s="278" t="s">
        <v>743</v>
      </c>
      <c r="R285" s="278"/>
      <c r="S285" s="284"/>
      <c r="T285" s="279"/>
      <c r="U285" s="86"/>
      <c r="V285" s="277">
        <f t="shared" si="571"/>
        <v>0</v>
      </c>
      <c r="W285" s="277">
        <f t="shared" si="619"/>
        <v>0</v>
      </c>
      <c r="X285" s="278" t="str">
        <f t="shared" si="572"/>
        <v>NO OFERTADO</v>
      </c>
      <c r="Y285" s="278">
        <v>0</v>
      </c>
      <c r="Z285" s="314" t="s">
        <v>743</v>
      </c>
      <c r="AA285" s="311" t="s">
        <v>935</v>
      </c>
      <c r="AB285" s="86">
        <v>235</v>
      </c>
      <c r="AC285" s="276">
        <v>45</v>
      </c>
      <c r="AD285" s="86">
        <f t="shared" si="638"/>
        <v>280</v>
      </c>
      <c r="AE285" s="277">
        <f t="shared" si="643"/>
        <v>280</v>
      </c>
      <c r="AF285" s="277">
        <f t="shared" si="573"/>
        <v>793240</v>
      </c>
      <c r="AG285" s="278" t="str">
        <f t="shared" si="574"/>
        <v>CUMPLE</v>
      </c>
      <c r="AH285" s="278" t="s">
        <v>828</v>
      </c>
      <c r="AI285" s="278" t="s">
        <v>822</v>
      </c>
      <c r="AJ285" s="86"/>
      <c r="AK285" s="86"/>
      <c r="AL285" s="279"/>
      <c r="AM285" s="86">
        <f t="shared" si="620"/>
        <v>0</v>
      </c>
      <c r="AN285" s="277">
        <f t="shared" si="575"/>
        <v>0</v>
      </c>
      <c r="AO285" s="277">
        <f t="shared" si="576"/>
        <v>0</v>
      </c>
      <c r="AP285" s="278" t="str">
        <f t="shared" si="577"/>
        <v>NO OFERTADO</v>
      </c>
      <c r="AQ285" s="278"/>
      <c r="AR285" s="278" t="s">
        <v>743</v>
      </c>
      <c r="AS285" s="86"/>
      <c r="AT285" s="86"/>
      <c r="AU285" s="276"/>
      <c r="AV285" s="86">
        <f t="shared" si="621"/>
        <v>0</v>
      </c>
      <c r="AW285" s="277">
        <f t="shared" si="578"/>
        <v>0</v>
      </c>
      <c r="AX285" s="277">
        <f t="shared" si="639"/>
        <v>0</v>
      </c>
      <c r="AY285" s="278" t="str">
        <f t="shared" si="579"/>
        <v>NO OFERTADO</v>
      </c>
      <c r="AZ285" s="278"/>
      <c r="BA285" s="278" t="s">
        <v>743</v>
      </c>
      <c r="BB285" s="86" t="s">
        <v>994</v>
      </c>
      <c r="BC285" s="86">
        <v>480.00000000000006</v>
      </c>
      <c r="BD285" s="279">
        <v>91.200000000000017</v>
      </c>
      <c r="BE285" s="86">
        <f t="shared" si="622"/>
        <v>571.20000000000005</v>
      </c>
      <c r="BF285" s="277">
        <f t="shared" si="580"/>
        <v>571.20000000000005</v>
      </c>
      <c r="BG285" s="277">
        <f t="shared" si="623"/>
        <v>1618209.6</v>
      </c>
      <c r="BH285" s="278" t="str">
        <f t="shared" si="581"/>
        <v>NO CUMPLE</v>
      </c>
      <c r="BI285" s="278" t="s">
        <v>828</v>
      </c>
      <c r="BJ285" s="278" t="s">
        <v>743</v>
      </c>
      <c r="BK285" s="86"/>
      <c r="BL285" s="86"/>
      <c r="BM285" s="276"/>
      <c r="BN285" s="280">
        <f t="shared" si="624"/>
        <v>0</v>
      </c>
      <c r="BO285" s="281">
        <f t="shared" si="582"/>
        <v>0</v>
      </c>
      <c r="BP285" s="281">
        <f t="shared" si="583"/>
        <v>0</v>
      </c>
      <c r="BQ285" s="278" t="str">
        <f t="shared" si="567"/>
        <v>NO OFERTADO</v>
      </c>
      <c r="BR285" s="278">
        <f>VLOOKUP(B285,'[1]ANEXO TECNICO'!$B$3:$P$334,15,0)</f>
        <v>0</v>
      </c>
      <c r="BS285" s="278" t="s">
        <v>743</v>
      </c>
      <c r="BT285" s="280"/>
      <c r="BU285" s="280"/>
      <c r="BV285" s="282"/>
      <c r="BW285" s="280"/>
      <c r="BX285" s="277">
        <v>0</v>
      </c>
      <c r="BY285" s="277">
        <f t="shared" si="584"/>
        <v>0</v>
      </c>
      <c r="BZ285" s="278" t="str">
        <f t="shared" si="585"/>
        <v>NO OFERTADO</v>
      </c>
      <c r="CA285" s="278"/>
      <c r="CB285" s="278" t="s">
        <v>743</v>
      </c>
      <c r="CC285" s="283"/>
      <c r="CD285" s="283"/>
      <c r="CE285" s="276"/>
      <c r="CF285" s="86">
        <f t="shared" si="625"/>
        <v>0</v>
      </c>
      <c r="CG285" s="277">
        <f t="shared" si="626"/>
        <v>0</v>
      </c>
      <c r="CH285" s="277">
        <f t="shared" si="586"/>
        <v>0</v>
      </c>
      <c r="CI285" s="278" t="str">
        <f t="shared" si="587"/>
        <v>NO OFERTADO</v>
      </c>
      <c r="CJ285" s="278"/>
      <c r="CK285" s="278" t="s">
        <v>743</v>
      </c>
      <c r="CL285" s="86"/>
      <c r="CM285" s="86"/>
      <c r="CN285" s="276"/>
      <c r="CO285" s="86">
        <f t="shared" si="627"/>
        <v>0</v>
      </c>
      <c r="CP285" s="277">
        <f t="shared" si="588"/>
        <v>0</v>
      </c>
      <c r="CQ285" s="277">
        <f t="shared" si="589"/>
        <v>0</v>
      </c>
      <c r="CR285" s="278" t="str">
        <f t="shared" si="590"/>
        <v>NO OFERTADO</v>
      </c>
      <c r="CS285" s="278"/>
      <c r="CT285" s="278" t="s">
        <v>743</v>
      </c>
      <c r="CU285" s="86" t="s">
        <v>785</v>
      </c>
      <c r="CV285" s="280">
        <v>224</v>
      </c>
      <c r="CW285" s="288">
        <f>+CV285*0.19</f>
        <v>42.56</v>
      </c>
      <c r="CX285" s="280">
        <f t="shared" si="628"/>
        <v>266.56</v>
      </c>
      <c r="CY285" s="281">
        <f t="shared" si="591"/>
        <v>266.56</v>
      </c>
      <c r="CZ285" s="281">
        <f t="shared" si="592"/>
        <v>755164.48</v>
      </c>
      <c r="DA285" s="278" t="str">
        <f t="shared" si="593"/>
        <v>CUMPLE</v>
      </c>
      <c r="DB285" s="278" t="s">
        <v>828</v>
      </c>
      <c r="DC285" s="278" t="s">
        <v>822</v>
      </c>
      <c r="DD285" s="86"/>
      <c r="DE285" s="86"/>
      <c r="DF285" s="276"/>
      <c r="DG285" s="86">
        <f t="shared" si="629"/>
        <v>0</v>
      </c>
      <c r="DH285" s="277">
        <f t="shared" si="594"/>
        <v>0</v>
      </c>
      <c r="DI285" s="277">
        <f t="shared" si="630"/>
        <v>0</v>
      </c>
      <c r="DJ285" s="278" t="str">
        <f t="shared" si="631"/>
        <v>NO OFERTADO</v>
      </c>
      <c r="DK285" s="278"/>
      <c r="DL285" s="278" t="s">
        <v>743</v>
      </c>
      <c r="DM285" s="86"/>
      <c r="DN285" s="86"/>
      <c r="DO285" s="276"/>
      <c r="DP285" s="86">
        <v>0</v>
      </c>
      <c r="DQ285" s="277">
        <f t="shared" si="595"/>
        <v>0</v>
      </c>
      <c r="DR285" s="277">
        <f t="shared" si="596"/>
        <v>0</v>
      </c>
      <c r="DS285" s="278" t="str">
        <f t="shared" si="597"/>
        <v>NO OFERTADO</v>
      </c>
      <c r="DT285" s="278"/>
      <c r="DU285" s="278" t="s">
        <v>743</v>
      </c>
      <c r="DV285" s="86"/>
      <c r="DW285" s="86"/>
      <c r="DX285" s="279"/>
      <c r="DY285" s="86">
        <f t="shared" si="632"/>
        <v>0</v>
      </c>
      <c r="DZ285" s="277">
        <f t="shared" si="598"/>
        <v>0</v>
      </c>
      <c r="EA285" s="277">
        <f t="shared" si="633"/>
        <v>0</v>
      </c>
      <c r="EB285" s="278" t="str">
        <f t="shared" si="599"/>
        <v>NO OFERTADO</v>
      </c>
      <c r="EC285" s="278"/>
      <c r="ED285" s="278" t="s">
        <v>743</v>
      </c>
      <c r="EE285" s="86" t="s">
        <v>953</v>
      </c>
      <c r="EF285" s="86">
        <v>0</v>
      </c>
      <c r="EG285" s="279">
        <v>0</v>
      </c>
      <c r="EH285" s="86">
        <f t="shared" si="634"/>
        <v>0</v>
      </c>
      <c r="EI285" s="277">
        <f t="shared" si="600"/>
        <v>0</v>
      </c>
      <c r="EJ285" s="277">
        <f t="shared" si="637"/>
        <v>0</v>
      </c>
      <c r="EK285" s="278" t="str">
        <f t="shared" si="601"/>
        <v>NO OFERTADO</v>
      </c>
      <c r="EL285" s="278" t="s">
        <v>978</v>
      </c>
      <c r="EM285" s="278" t="s">
        <v>743</v>
      </c>
      <c r="EN285" s="86" t="s">
        <v>796</v>
      </c>
      <c r="EO285" s="86">
        <v>233</v>
      </c>
      <c r="EP285" s="276">
        <v>44</v>
      </c>
      <c r="EQ285" s="86">
        <v>277</v>
      </c>
      <c r="ER285" s="277">
        <f t="shared" si="602"/>
        <v>277</v>
      </c>
      <c r="ES285" s="277">
        <f t="shared" si="603"/>
        <v>784741</v>
      </c>
      <c r="ET285" s="278" t="str">
        <f t="shared" si="604"/>
        <v>CUMPLE</v>
      </c>
      <c r="EU285" s="278" t="s">
        <v>829</v>
      </c>
      <c r="EV285" s="278" t="s">
        <v>743</v>
      </c>
      <c r="EW285" s="86">
        <v>0</v>
      </c>
      <c r="EX285" s="86">
        <v>0</v>
      </c>
      <c r="EY285" s="276">
        <v>0</v>
      </c>
      <c r="EZ285" s="86">
        <v>0</v>
      </c>
      <c r="FA285" s="277">
        <f t="shared" si="605"/>
        <v>0</v>
      </c>
      <c r="FB285" s="277">
        <f t="shared" si="606"/>
        <v>0</v>
      </c>
      <c r="FC285" s="278" t="str">
        <f t="shared" si="607"/>
        <v>NO OFERTADO</v>
      </c>
      <c r="FD285" s="278"/>
      <c r="FE285" s="278" t="s">
        <v>743</v>
      </c>
      <c r="FF285" s="86">
        <v>0</v>
      </c>
      <c r="FG285" s="86"/>
      <c r="FH285" s="279">
        <v>0</v>
      </c>
      <c r="FI285" s="86">
        <v>0</v>
      </c>
      <c r="FJ285" s="277">
        <f t="shared" si="608"/>
        <v>0</v>
      </c>
      <c r="FK285" s="277">
        <f t="shared" si="635"/>
        <v>0</v>
      </c>
      <c r="FL285" s="278" t="str">
        <f t="shared" si="609"/>
        <v>NO OFERTADO</v>
      </c>
      <c r="FM285" s="278"/>
      <c r="FN285" s="278" t="s">
        <v>743</v>
      </c>
      <c r="FO285" s="86"/>
      <c r="FP285" s="86"/>
      <c r="FQ285" s="279"/>
      <c r="FR285" s="86">
        <f t="shared" si="636"/>
        <v>0</v>
      </c>
      <c r="FS285" s="277">
        <f t="shared" si="610"/>
        <v>0</v>
      </c>
      <c r="FT285" s="277">
        <f t="shared" si="611"/>
        <v>0</v>
      </c>
      <c r="FU285" s="278" t="str">
        <f t="shared" si="612"/>
        <v>NO OFERTADO</v>
      </c>
      <c r="FV285" s="278">
        <v>0</v>
      </c>
      <c r="FW285" s="278" t="s">
        <v>743</v>
      </c>
      <c r="FX285" s="86"/>
      <c r="FY285" s="86"/>
      <c r="FZ285" s="279"/>
      <c r="GA285" s="86"/>
      <c r="GB285" s="277">
        <f t="shared" si="613"/>
        <v>0</v>
      </c>
      <c r="GC285" s="277">
        <f t="shared" si="614"/>
        <v>0</v>
      </c>
      <c r="GD285" s="278" t="str">
        <f t="shared" si="615"/>
        <v>NO OFERTADO</v>
      </c>
      <c r="GE285" s="278"/>
      <c r="GF285" s="278" t="s">
        <v>743</v>
      </c>
      <c r="GG285" s="25"/>
    </row>
    <row r="286" spans="1:189" s="19" customFormat="1" ht="25.5" x14ac:dyDescent="0.2">
      <c r="A286" s="290">
        <v>277</v>
      </c>
      <c r="B286" s="78" t="s">
        <v>324</v>
      </c>
      <c r="C286" s="77" t="s">
        <v>656</v>
      </c>
      <c r="D286" s="123">
        <v>1</v>
      </c>
      <c r="E286" s="309" t="s">
        <v>32</v>
      </c>
      <c r="F286" s="315">
        <v>16632</v>
      </c>
      <c r="G286" s="123">
        <v>5</v>
      </c>
      <c r="H286" s="86">
        <f t="shared" si="616"/>
        <v>83160</v>
      </c>
      <c r="I286" s="86"/>
      <c r="J286" s="86"/>
      <c r="K286" s="279">
        <f t="shared" si="566"/>
        <v>0</v>
      </c>
      <c r="L286" s="86">
        <f t="shared" si="617"/>
        <v>0</v>
      </c>
      <c r="M286" s="277">
        <f t="shared" si="569"/>
        <v>0</v>
      </c>
      <c r="N286" s="277">
        <f t="shared" si="618"/>
        <v>0</v>
      </c>
      <c r="O286" s="278" t="str">
        <f t="shared" si="570"/>
        <v>NO OFERTADO</v>
      </c>
      <c r="P286" s="278"/>
      <c r="Q286" s="278" t="s">
        <v>743</v>
      </c>
      <c r="R286" s="278"/>
      <c r="S286" s="284"/>
      <c r="T286" s="279"/>
      <c r="U286" s="86"/>
      <c r="V286" s="277">
        <f t="shared" si="571"/>
        <v>0</v>
      </c>
      <c r="W286" s="277">
        <f t="shared" si="619"/>
        <v>0</v>
      </c>
      <c r="X286" s="278" t="str">
        <f t="shared" si="572"/>
        <v>NO OFERTADO</v>
      </c>
      <c r="Y286" s="278">
        <v>0</v>
      </c>
      <c r="Z286" s="314" t="s">
        <v>743</v>
      </c>
      <c r="AA286" s="311"/>
      <c r="AB286" s="86"/>
      <c r="AC286" s="276"/>
      <c r="AD286" s="86">
        <f t="shared" si="638"/>
        <v>0</v>
      </c>
      <c r="AE286" s="277">
        <f t="shared" si="643"/>
        <v>0</v>
      </c>
      <c r="AF286" s="277">
        <f t="shared" si="573"/>
        <v>0</v>
      </c>
      <c r="AG286" s="278" t="str">
        <f t="shared" si="574"/>
        <v>NO OFERTADO</v>
      </c>
      <c r="AH286" s="278"/>
      <c r="AI286" s="278" t="s">
        <v>743</v>
      </c>
      <c r="AJ286" s="86"/>
      <c r="AK286" s="86"/>
      <c r="AL286" s="279"/>
      <c r="AM286" s="86">
        <f t="shared" si="620"/>
        <v>0</v>
      </c>
      <c r="AN286" s="277">
        <f t="shared" si="575"/>
        <v>0</v>
      </c>
      <c r="AO286" s="277">
        <f t="shared" si="576"/>
        <v>0</v>
      </c>
      <c r="AP286" s="278" t="str">
        <f t="shared" si="577"/>
        <v>NO OFERTADO</v>
      </c>
      <c r="AQ286" s="278"/>
      <c r="AR286" s="278" t="s">
        <v>743</v>
      </c>
      <c r="AS286" s="86"/>
      <c r="AT286" s="86"/>
      <c r="AU286" s="276"/>
      <c r="AV286" s="86">
        <f t="shared" si="621"/>
        <v>0</v>
      </c>
      <c r="AW286" s="277">
        <f t="shared" si="578"/>
        <v>0</v>
      </c>
      <c r="AX286" s="277">
        <f t="shared" si="639"/>
        <v>0</v>
      </c>
      <c r="AY286" s="278" t="str">
        <f t="shared" si="579"/>
        <v>NO OFERTADO</v>
      </c>
      <c r="AZ286" s="278"/>
      <c r="BA286" s="278" t="s">
        <v>743</v>
      </c>
      <c r="BB286" s="86" t="s">
        <v>995</v>
      </c>
      <c r="BC286" s="86">
        <v>15900</v>
      </c>
      <c r="BD286" s="279">
        <v>0</v>
      </c>
      <c r="BE286" s="86">
        <f t="shared" si="622"/>
        <v>15900</v>
      </c>
      <c r="BF286" s="277">
        <f t="shared" si="580"/>
        <v>15900</v>
      </c>
      <c r="BG286" s="277">
        <f t="shared" si="623"/>
        <v>79500</v>
      </c>
      <c r="BH286" s="278" t="str">
        <f t="shared" si="581"/>
        <v>CUMPLE</v>
      </c>
      <c r="BI286" s="278" t="s">
        <v>828</v>
      </c>
      <c r="BJ286" s="278" t="s">
        <v>822</v>
      </c>
      <c r="BK286" s="86"/>
      <c r="BL286" s="86"/>
      <c r="BM286" s="276"/>
      <c r="BN286" s="280">
        <f t="shared" si="624"/>
        <v>0</v>
      </c>
      <c r="BO286" s="281">
        <f t="shared" si="582"/>
        <v>0</v>
      </c>
      <c r="BP286" s="281">
        <f t="shared" si="583"/>
        <v>0</v>
      </c>
      <c r="BQ286" s="278" t="str">
        <f t="shared" si="567"/>
        <v>NO OFERTADO</v>
      </c>
      <c r="BR286" s="278">
        <f>VLOOKUP(B286,'[1]ANEXO TECNICO'!$B$3:$P$334,15,0)</f>
        <v>0</v>
      </c>
      <c r="BS286" s="278" t="s">
        <v>743</v>
      </c>
      <c r="BT286" s="280"/>
      <c r="BU286" s="280"/>
      <c r="BV286" s="282"/>
      <c r="BW286" s="280"/>
      <c r="BX286" s="277">
        <v>0</v>
      </c>
      <c r="BY286" s="277">
        <f t="shared" si="584"/>
        <v>0</v>
      </c>
      <c r="BZ286" s="278" t="str">
        <f t="shared" si="585"/>
        <v>NO OFERTADO</v>
      </c>
      <c r="CA286" s="278"/>
      <c r="CB286" s="278" t="s">
        <v>743</v>
      </c>
      <c r="CC286" s="283"/>
      <c r="CD286" s="283"/>
      <c r="CE286" s="276"/>
      <c r="CF286" s="86">
        <f t="shared" si="625"/>
        <v>0</v>
      </c>
      <c r="CG286" s="277">
        <f t="shared" si="626"/>
        <v>0</v>
      </c>
      <c r="CH286" s="277">
        <f t="shared" si="586"/>
        <v>0</v>
      </c>
      <c r="CI286" s="278" t="str">
        <f t="shared" si="587"/>
        <v>NO OFERTADO</v>
      </c>
      <c r="CJ286" s="278"/>
      <c r="CK286" s="278" t="s">
        <v>743</v>
      </c>
      <c r="CL286" s="86"/>
      <c r="CM286" s="86"/>
      <c r="CN286" s="276"/>
      <c r="CO286" s="86">
        <f t="shared" si="627"/>
        <v>0</v>
      </c>
      <c r="CP286" s="277">
        <f t="shared" si="588"/>
        <v>0</v>
      </c>
      <c r="CQ286" s="277">
        <f t="shared" si="589"/>
        <v>0</v>
      </c>
      <c r="CR286" s="278" t="str">
        <f t="shared" si="590"/>
        <v>NO OFERTADO</v>
      </c>
      <c r="CS286" s="278"/>
      <c r="CT286" s="278" t="s">
        <v>743</v>
      </c>
      <c r="CU286" s="86"/>
      <c r="CV286" s="280"/>
      <c r="CW286" s="282"/>
      <c r="CX286" s="280">
        <f t="shared" si="628"/>
        <v>0</v>
      </c>
      <c r="CY286" s="281">
        <f t="shared" si="591"/>
        <v>0</v>
      </c>
      <c r="CZ286" s="281">
        <f t="shared" si="592"/>
        <v>0</v>
      </c>
      <c r="DA286" s="278" t="str">
        <f t="shared" si="593"/>
        <v>NO OFERTADO</v>
      </c>
      <c r="DB286" s="278"/>
      <c r="DC286" s="278" t="s">
        <v>743</v>
      </c>
      <c r="DD286" s="86"/>
      <c r="DE286" s="86"/>
      <c r="DF286" s="276"/>
      <c r="DG286" s="86">
        <f t="shared" si="629"/>
        <v>0</v>
      </c>
      <c r="DH286" s="277">
        <f t="shared" si="594"/>
        <v>0</v>
      </c>
      <c r="DI286" s="277">
        <f t="shared" si="630"/>
        <v>0</v>
      </c>
      <c r="DJ286" s="278" t="str">
        <f t="shared" si="631"/>
        <v>NO OFERTADO</v>
      </c>
      <c r="DK286" s="278"/>
      <c r="DL286" s="278" t="s">
        <v>743</v>
      </c>
      <c r="DM286" s="86"/>
      <c r="DN286" s="86"/>
      <c r="DO286" s="276"/>
      <c r="DP286" s="86">
        <v>0</v>
      </c>
      <c r="DQ286" s="277">
        <f t="shared" si="595"/>
        <v>0</v>
      </c>
      <c r="DR286" s="277">
        <f t="shared" si="596"/>
        <v>0</v>
      </c>
      <c r="DS286" s="278" t="str">
        <f t="shared" si="597"/>
        <v>NO OFERTADO</v>
      </c>
      <c r="DT286" s="278"/>
      <c r="DU286" s="278" t="s">
        <v>743</v>
      </c>
      <c r="DV286" s="86" t="s">
        <v>1057</v>
      </c>
      <c r="DW286" s="280">
        <v>101871</v>
      </c>
      <c r="DX286" s="288">
        <v>0</v>
      </c>
      <c r="DY286" s="280">
        <f t="shared" si="632"/>
        <v>101871</v>
      </c>
      <c r="DZ286" s="281">
        <f t="shared" si="598"/>
        <v>101871</v>
      </c>
      <c r="EA286" s="281">
        <f t="shared" si="633"/>
        <v>509355</v>
      </c>
      <c r="EB286" s="278" t="str">
        <f t="shared" si="599"/>
        <v>NO CUMPLE</v>
      </c>
      <c r="EC286" s="278" t="s">
        <v>829</v>
      </c>
      <c r="ED286" s="278" t="s">
        <v>743</v>
      </c>
      <c r="EE286" s="86" t="s">
        <v>953</v>
      </c>
      <c r="EF286" s="86">
        <v>0</v>
      </c>
      <c r="EG286" s="279">
        <v>0</v>
      </c>
      <c r="EH286" s="86">
        <f t="shared" si="634"/>
        <v>0</v>
      </c>
      <c r="EI286" s="277">
        <f t="shared" si="600"/>
        <v>0</v>
      </c>
      <c r="EJ286" s="277">
        <f t="shared" si="637"/>
        <v>0</v>
      </c>
      <c r="EK286" s="278" t="str">
        <f t="shared" si="601"/>
        <v>NO OFERTADO</v>
      </c>
      <c r="EL286" s="278" t="s">
        <v>978</v>
      </c>
      <c r="EM286" s="278" t="s">
        <v>743</v>
      </c>
      <c r="EN286" s="86"/>
      <c r="EO286" s="86"/>
      <c r="EP286" s="276"/>
      <c r="EQ286" s="86">
        <v>0</v>
      </c>
      <c r="ER286" s="277">
        <f t="shared" si="602"/>
        <v>0</v>
      </c>
      <c r="ES286" s="277">
        <f t="shared" si="603"/>
        <v>0</v>
      </c>
      <c r="ET286" s="278" t="str">
        <f t="shared" si="604"/>
        <v>NO OFERTADO</v>
      </c>
      <c r="EU286" s="278"/>
      <c r="EV286" s="278" t="s">
        <v>743</v>
      </c>
      <c r="EW286" s="86">
        <v>0</v>
      </c>
      <c r="EX286" s="86">
        <v>0</v>
      </c>
      <c r="EY286" s="276">
        <v>0</v>
      </c>
      <c r="EZ286" s="86">
        <v>0</v>
      </c>
      <c r="FA286" s="277">
        <f t="shared" si="605"/>
        <v>0</v>
      </c>
      <c r="FB286" s="277">
        <f t="shared" si="606"/>
        <v>0</v>
      </c>
      <c r="FC286" s="278" t="str">
        <f t="shared" si="607"/>
        <v>NO OFERTADO</v>
      </c>
      <c r="FD286" s="278"/>
      <c r="FE286" s="278" t="s">
        <v>743</v>
      </c>
      <c r="FF286" s="86">
        <v>0</v>
      </c>
      <c r="FG286" s="86"/>
      <c r="FH286" s="279">
        <v>0</v>
      </c>
      <c r="FI286" s="86">
        <v>0</v>
      </c>
      <c r="FJ286" s="277">
        <f t="shared" si="608"/>
        <v>0</v>
      </c>
      <c r="FK286" s="277">
        <f t="shared" si="635"/>
        <v>0</v>
      </c>
      <c r="FL286" s="278" t="str">
        <f t="shared" si="609"/>
        <v>NO OFERTADO</v>
      </c>
      <c r="FM286" s="278"/>
      <c r="FN286" s="278" t="s">
        <v>743</v>
      </c>
      <c r="FO286" s="86"/>
      <c r="FP286" s="86"/>
      <c r="FQ286" s="279"/>
      <c r="FR286" s="86">
        <f t="shared" si="636"/>
        <v>0</v>
      </c>
      <c r="FS286" s="277">
        <f t="shared" si="610"/>
        <v>0</v>
      </c>
      <c r="FT286" s="277">
        <f t="shared" si="611"/>
        <v>0</v>
      </c>
      <c r="FU286" s="278" t="str">
        <f t="shared" si="612"/>
        <v>NO OFERTADO</v>
      </c>
      <c r="FV286" s="278">
        <v>0</v>
      </c>
      <c r="FW286" s="278" t="s">
        <v>743</v>
      </c>
      <c r="FX286" s="86" t="s">
        <v>44</v>
      </c>
      <c r="FY286" s="86">
        <v>34456</v>
      </c>
      <c r="FZ286" s="279">
        <v>0</v>
      </c>
      <c r="GA286" s="86">
        <v>34456</v>
      </c>
      <c r="GB286" s="277">
        <f t="shared" si="613"/>
        <v>34456</v>
      </c>
      <c r="GC286" s="277">
        <f t="shared" si="614"/>
        <v>172280</v>
      </c>
      <c r="GD286" s="278" t="str">
        <f t="shared" si="615"/>
        <v>NO CUMPLE</v>
      </c>
      <c r="GE286" s="278" t="s">
        <v>828</v>
      </c>
      <c r="GF286" s="278" t="s">
        <v>743</v>
      </c>
      <c r="GG286" s="25"/>
    </row>
    <row r="287" spans="1:189" s="19" customFormat="1" ht="25.5" x14ac:dyDescent="0.2">
      <c r="A287" s="290">
        <v>278</v>
      </c>
      <c r="B287" s="78" t="s">
        <v>325</v>
      </c>
      <c r="C287" s="77" t="s">
        <v>657</v>
      </c>
      <c r="D287" s="123">
        <v>1</v>
      </c>
      <c r="E287" s="309" t="s">
        <v>32</v>
      </c>
      <c r="F287" s="315">
        <v>3802</v>
      </c>
      <c r="G287" s="123">
        <v>10</v>
      </c>
      <c r="H287" s="86">
        <f t="shared" si="616"/>
        <v>38020</v>
      </c>
      <c r="I287" s="86"/>
      <c r="J287" s="86"/>
      <c r="K287" s="279">
        <f t="shared" si="566"/>
        <v>0</v>
      </c>
      <c r="L287" s="86">
        <f t="shared" si="617"/>
        <v>0</v>
      </c>
      <c r="M287" s="277">
        <f t="shared" si="569"/>
        <v>0</v>
      </c>
      <c r="N287" s="277">
        <f t="shared" si="618"/>
        <v>0</v>
      </c>
      <c r="O287" s="278" t="str">
        <f t="shared" si="570"/>
        <v>NO OFERTADO</v>
      </c>
      <c r="P287" s="278"/>
      <c r="Q287" s="278" t="s">
        <v>743</v>
      </c>
      <c r="R287" s="278"/>
      <c r="S287" s="284"/>
      <c r="T287" s="279"/>
      <c r="U287" s="86"/>
      <c r="V287" s="277">
        <f t="shared" si="571"/>
        <v>0</v>
      </c>
      <c r="W287" s="277">
        <f t="shared" si="619"/>
        <v>0</v>
      </c>
      <c r="X287" s="278" t="str">
        <f t="shared" si="572"/>
        <v>NO OFERTADO</v>
      </c>
      <c r="Y287" s="278">
        <v>0</v>
      </c>
      <c r="Z287" s="314" t="s">
        <v>743</v>
      </c>
      <c r="AA287" s="311" t="s">
        <v>935</v>
      </c>
      <c r="AB287" s="86">
        <v>4367</v>
      </c>
      <c r="AC287" s="276">
        <v>0</v>
      </c>
      <c r="AD287" s="86">
        <f t="shared" si="638"/>
        <v>4367</v>
      </c>
      <c r="AE287" s="277">
        <f t="shared" si="643"/>
        <v>4367</v>
      </c>
      <c r="AF287" s="277">
        <f t="shared" si="573"/>
        <v>43670</v>
      </c>
      <c r="AG287" s="278" t="str">
        <f t="shared" si="574"/>
        <v>CUMPLE</v>
      </c>
      <c r="AH287" s="278" t="s">
        <v>828</v>
      </c>
      <c r="AI287" s="278" t="s">
        <v>822</v>
      </c>
      <c r="AJ287" s="86"/>
      <c r="AK287" s="86"/>
      <c r="AL287" s="279"/>
      <c r="AM287" s="86">
        <f t="shared" si="620"/>
        <v>0</v>
      </c>
      <c r="AN287" s="277">
        <f t="shared" si="575"/>
        <v>0</v>
      </c>
      <c r="AO287" s="277">
        <f t="shared" si="576"/>
        <v>0</v>
      </c>
      <c r="AP287" s="278" t="str">
        <f t="shared" si="577"/>
        <v>NO OFERTADO</v>
      </c>
      <c r="AQ287" s="278"/>
      <c r="AR287" s="278" t="s">
        <v>743</v>
      </c>
      <c r="AS287" s="86"/>
      <c r="AT287" s="86"/>
      <c r="AU287" s="276"/>
      <c r="AV287" s="86">
        <f t="shared" si="621"/>
        <v>0</v>
      </c>
      <c r="AW287" s="277">
        <f t="shared" si="578"/>
        <v>0</v>
      </c>
      <c r="AX287" s="277">
        <f t="shared" si="639"/>
        <v>0</v>
      </c>
      <c r="AY287" s="278" t="str">
        <f t="shared" si="579"/>
        <v>NO OFERTADO</v>
      </c>
      <c r="AZ287" s="278"/>
      <c r="BA287" s="278" t="s">
        <v>743</v>
      </c>
      <c r="BB287" s="86"/>
      <c r="BC287" s="86"/>
      <c r="BD287" s="279"/>
      <c r="BE287" s="86">
        <f t="shared" si="622"/>
        <v>0</v>
      </c>
      <c r="BF287" s="277">
        <f t="shared" si="580"/>
        <v>0</v>
      </c>
      <c r="BG287" s="277">
        <f t="shared" si="623"/>
        <v>0</v>
      </c>
      <c r="BH287" s="278" t="str">
        <f t="shared" si="581"/>
        <v>NO OFERTADO</v>
      </c>
      <c r="BI287" s="278">
        <v>0</v>
      </c>
      <c r="BJ287" s="278" t="s">
        <v>743</v>
      </c>
      <c r="BK287" s="86"/>
      <c r="BL287" s="86"/>
      <c r="BM287" s="276"/>
      <c r="BN287" s="280">
        <f t="shared" si="624"/>
        <v>0</v>
      </c>
      <c r="BO287" s="281">
        <f t="shared" si="582"/>
        <v>0</v>
      </c>
      <c r="BP287" s="281">
        <f t="shared" si="583"/>
        <v>0</v>
      </c>
      <c r="BQ287" s="278" t="str">
        <f t="shared" si="567"/>
        <v>NO OFERTADO</v>
      </c>
      <c r="BR287" s="278">
        <f>VLOOKUP(B287,'[1]ANEXO TECNICO'!$B$3:$P$334,15,0)</f>
        <v>0</v>
      </c>
      <c r="BS287" s="278" t="s">
        <v>743</v>
      </c>
      <c r="BT287" s="280" t="s">
        <v>765</v>
      </c>
      <c r="BU287" s="280">
        <v>4472.415</v>
      </c>
      <c r="BV287" s="282">
        <v>0</v>
      </c>
      <c r="BW287" s="289">
        <f>+BU287+BV287</f>
        <v>4472.415</v>
      </c>
      <c r="BX287" s="277">
        <f>+BW287*D287</f>
        <v>4472.415</v>
      </c>
      <c r="BY287" s="277">
        <f t="shared" si="584"/>
        <v>44724.15</v>
      </c>
      <c r="BZ287" s="278" t="str">
        <f t="shared" si="585"/>
        <v>CUMPLE</v>
      </c>
      <c r="CA287" s="278" t="s">
        <v>828</v>
      </c>
      <c r="CB287" s="278" t="s">
        <v>822</v>
      </c>
      <c r="CC287" s="283"/>
      <c r="CD287" s="283"/>
      <c r="CE287" s="276"/>
      <c r="CF287" s="86">
        <f t="shared" si="625"/>
        <v>0</v>
      </c>
      <c r="CG287" s="277">
        <f t="shared" si="626"/>
        <v>0</v>
      </c>
      <c r="CH287" s="277">
        <f t="shared" si="586"/>
        <v>0</v>
      </c>
      <c r="CI287" s="278" t="str">
        <f t="shared" si="587"/>
        <v>NO OFERTADO</v>
      </c>
      <c r="CJ287" s="278"/>
      <c r="CK287" s="278" t="s">
        <v>743</v>
      </c>
      <c r="CL287" s="86"/>
      <c r="CM287" s="86"/>
      <c r="CN287" s="276"/>
      <c r="CO287" s="86">
        <f t="shared" si="627"/>
        <v>0</v>
      </c>
      <c r="CP287" s="277">
        <f t="shared" si="588"/>
        <v>0</v>
      </c>
      <c r="CQ287" s="277">
        <f t="shared" si="589"/>
        <v>0</v>
      </c>
      <c r="CR287" s="278" t="str">
        <f t="shared" si="590"/>
        <v>NO OFERTADO</v>
      </c>
      <c r="CS287" s="278"/>
      <c r="CT287" s="278" t="s">
        <v>743</v>
      </c>
      <c r="CU287" s="86" t="s">
        <v>747</v>
      </c>
      <c r="CV287" s="280">
        <v>3175</v>
      </c>
      <c r="CW287" s="288"/>
      <c r="CX287" s="280">
        <f t="shared" si="628"/>
        <v>3175</v>
      </c>
      <c r="CY287" s="281">
        <f t="shared" si="591"/>
        <v>3175</v>
      </c>
      <c r="CZ287" s="281">
        <f t="shared" si="592"/>
        <v>31750</v>
      </c>
      <c r="DA287" s="278" t="str">
        <f t="shared" si="593"/>
        <v>CUMPLE</v>
      </c>
      <c r="DB287" s="278" t="s">
        <v>828</v>
      </c>
      <c r="DC287" s="278" t="s">
        <v>822</v>
      </c>
      <c r="DD287" s="86"/>
      <c r="DE287" s="86"/>
      <c r="DF287" s="276"/>
      <c r="DG287" s="86">
        <f t="shared" si="629"/>
        <v>0</v>
      </c>
      <c r="DH287" s="277">
        <f t="shared" si="594"/>
        <v>0</v>
      </c>
      <c r="DI287" s="277">
        <f t="shared" si="630"/>
        <v>0</v>
      </c>
      <c r="DJ287" s="278" t="str">
        <f t="shared" si="631"/>
        <v>NO OFERTADO</v>
      </c>
      <c r="DK287" s="278"/>
      <c r="DL287" s="278" t="s">
        <v>743</v>
      </c>
      <c r="DM287" s="86"/>
      <c r="DN287" s="86"/>
      <c r="DO287" s="276"/>
      <c r="DP287" s="86">
        <v>0</v>
      </c>
      <c r="DQ287" s="277">
        <f t="shared" si="595"/>
        <v>0</v>
      </c>
      <c r="DR287" s="277">
        <f t="shared" si="596"/>
        <v>0</v>
      </c>
      <c r="DS287" s="278" t="str">
        <f t="shared" si="597"/>
        <v>NO OFERTADO</v>
      </c>
      <c r="DT287" s="278"/>
      <c r="DU287" s="278" t="s">
        <v>743</v>
      </c>
      <c r="DV287" s="86" t="s">
        <v>44</v>
      </c>
      <c r="DW287" s="280">
        <v>5165</v>
      </c>
      <c r="DX287" s="288">
        <v>0</v>
      </c>
      <c r="DY287" s="280">
        <f t="shared" si="632"/>
        <v>5165</v>
      </c>
      <c r="DZ287" s="281">
        <f t="shared" si="598"/>
        <v>5165</v>
      </c>
      <c r="EA287" s="281">
        <f t="shared" si="633"/>
        <v>51650</v>
      </c>
      <c r="EB287" s="278" t="str">
        <f t="shared" si="599"/>
        <v>NO CUMPLE</v>
      </c>
      <c r="EC287" s="278" t="s">
        <v>829</v>
      </c>
      <c r="ED287" s="278" t="s">
        <v>743</v>
      </c>
      <c r="EE287" s="86" t="s">
        <v>747</v>
      </c>
      <c r="EF287" s="86">
        <v>2825</v>
      </c>
      <c r="EG287" s="279">
        <v>0</v>
      </c>
      <c r="EH287" s="86">
        <f t="shared" si="634"/>
        <v>2825</v>
      </c>
      <c r="EI287" s="277">
        <f t="shared" si="600"/>
        <v>2825</v>
      </c>
      <c r="EJ287" s="277">
        <f t="shared" si="637"/>
        <v>28250</v>
      </c>
      <c r="EK287" s="278" t="str">
        <f t="shared" si="601"/>
        <v>CUMPLE</v>
      </c>
      <c r="EL287" s="278" t="s">
        <v>828</v>
      </c>
      <c r="EM287" s="278" t="s">
        <v>743</v>
      </c>
      <c r="EN287" s="86" t="s">
        <v>44</v>
      </c>
      <c r="EO287" s="86">
        <v>2900</v>
      </c>
      <c r="EP287" s="276">
        <v>0</v>
      </c>
      <c r="EQ287" s="86">
        <v>2900</v>
      </c>
      <c r="ER287" s="277">
        <f t="shared" si="602"/>
        <v>2900</v>
      </c>
      <c r="ES287" s="277">
        <f t="shared" si="603"/>
        <v>29000</v>
      </c>
      <c r="ET287" s="278" t="str">
        <f t="shared" si="604"/>
        <v>CUMPLE</v>
      </c>
      <c r="EU287" s="278" t="s">
        <v>828</v>
      </c>
      <c r="EV287" s="278" t="s">
        <v>822</v>
      </c>
      <c r="EW287" s="86" t="s">
        <v>805</v>
      </c>
      <c r="EX287" s="86">
        <v>3025</v>
      </c>
      <c r="EY287" s="276">
        <v>0</v>
      </c>
      <c r="EZ287" s="86">
        <v>3025</v>
      </c>
      <c r="FA287" s="277">
        <f t="shared" si="605"/>
        <v>3025</v>
      </c>
      <c r="FB287" s="277">
        <f t="shared" si="606"/>
        <v>30250</v>
      </c>
      <c r="FC287" s="278" t="str">
        <f t="shared" si="607"/>
        <v>CUMPLE</v>
      </c>
      <c r="FD287" s="278" t="s">
        <v>828</v>
      </c>
      <c r="FE287" s="278" t="s">
        <v>822</v>
      </c>
      <c r="FF287" s="86">
        <v>0</v>
      </c>
      <c r="FG287" s="86"/>
      <c r="FH287" s="279">
        <v>0</v>
      </c>
      <c r="FI287" s="86">
        <v>0</v>
      </c>
      <c r="FJ287" s="277">
        <f t="shared" si="608"/>
        <v>0</v>
      </c>
      <c r="FK287" s="277">
        <f t="shared" si="635"/>
        <v>0</v>
      </c>
      <c r="FL287" s="278" t="str">
        <f t="shared" si="609"/>
        <v>NO OFERTADO</v>
      </c>
      <c r="FM287" s="278"/>
      <c r="FN287" s="278" t="s">
        <v>743</v>
      </c>
      <c r="FO287" s="86"/>
      <c r="FP287" s="86"/>
      <c r="FQ287" s="279"/>
      <c r="FR287" s="86">
        <f t="shared" si="636"/>
        <v>0</v>
      </c>
      <c r="FS287" s="277">
        <f t="shared" si="610"/>
        <v>0</v>
      </c>
      <c r="FT287" s="277">
        <f t="shared" si="611"/>
        <v>0</v>
      </c>
      <c r="FU287" s="278" t="str">
        <f t="shared" si="612"/>
        <v>NO OFERTADO</v>
      </c>
      <c r="FV287" s="278">
        <v>0</v>
      </c>
      <c r="FW287" s="278" t="s">
        <v>743</v>
      </c>
      <c r="FX287" s="86" t="s">
        <v>818</v>
      </c>
      <c r="FY287" s="86">
        <v>4290</v>
      </c>
      <c r="FZ287" s="279">
        <v>0</v>
      </c>
      <c r="GA287" s="86">
        <v>4290</v>
      </c>
      <c r="GB287" s="277">
        <f t="shared" si="613"/>
        <v>4290</v>
      </c>
      <c r="GC287" s="277">
        <f t="shared" si="614"/>
        <v>42900</v>
      </c>
      <c r="GD287" s="278" t="str">
        <f t="shared" si="615"/>
        <v>CUMPLE</v>
      </c>
      <c r="GE287" s="278" t="s">
        <v>828</v>
      </c>
      <c r="GF287" s="278" t="s">
        <v>822</v>
      </c>
      <c r="GG287" s="25"/>
    </row>
    <row r="288" spans="1:189" s="19" customFormat="1" ht="38.25" x14ac:dyDescent="0.2">
      <c r="A288" s="290">
        <v>279</v>
      </c>
      <c r="B288" s="78" t="s">
        <v>326</v>
      </c>
      <c r="C288" s="77" t="s">
        <v>658</v>
      </c>
      <c r="D288" s="123">
        <v>1</v>
      </c>
      <c r="E288" s="309" t="s">
        <v>32</v>
      </c>
      <c r="F288" s="315">
        <v>497176.05</v>
      </c>
      <c r="G288" s="123">
        <v>1</v>
      </c>
      <c r="H288" s="86">
        <f t="shared" si="616"/>
        <v>497176.05</v>
      </c>
      <c r="I288" s="86"/>
      <c r="J288" s="86"/>
      <c r="K288" s="279">
        <f t="shared" si="566"/>
        <v>0</v>
      </c>
      <c r="L288" s="86">
        <f t="shared" si="617"/>
        <v>0</v>
      </c>
      <c r="M288" s="277">
        <f t="shared" si="569"/>
        <v>0</v>
      </c>
      <c r="N288" s="277">
        <f t="shared" si="618"/>
        <v>0</v>
      </c>
      <c r="O288" s="278" t="str">
        <f t="shared" si="570"/>
        <v>NO OFERTADO</v>
      </c>
      <c r="P288" s="278"/>
      <c r="Q288" s="278" t="s">
        <v>743</v>
      </c>
      <c r="R288" s="278"/>
      <c r="S288" s="284"/>
      <c r="T288" s="279"/>
      <c r="U288" s="86"/>
      <c r="V288" s="277">
        <f t="shared" si="571"/>
        <v>0</v>
      </c>
      <c r="W288" s="277">
        <f t="shared" si="619"/>
        <v>0</v>
      </c>
      <c r="X288" s="278" t="str">
        <f t="shared" si="572"/>
        <v>NO OFERTADO</v>
      </c>
      <c r="Y288" s="278">
        <v>0</v>
      </c>
      <c r="Z288" s="314" t="s">
        <v>743</v>
      </c>
      <c r="AA288" s="311"/>
      <c r="AB288" s="86"/>
      <c r="AC288" s="276"/>
      <c r="AD288" s="86">
        <f t="shared" si="638"/>
        <v>0</v>
      </c>
      <c r="AE288" s="277">
        <f t="shared" si="643"/>
        <v>0</v>
      </c>
      <c r="AF288" s="277">
        <f t="shared" si="573"/>
        <v>0</v>
      </c>
      <c r="AG288" s="278" t="str">
        <f t="shared" si="574"/>
        <v>NO OFERTADO</v>
      </c>
      <c r="AH288" s="278"/>
      <c r="AI288" s="278" t="s">
        <v>743</v>
      </c>
      <c r="AJ288" s="86"/>
      <c r="AK288" s="86"/>
      <c r="AL288" s="279"/>
      <c r="AM288" s="86">
        <f t="shared" si="620"/>
        <v>0</v>
      </c>
      <c r="AN288" s="277">
        <f t="shared" si="575"/>
        <v>0</v>
      </c>
      <c r="AO288" s="277">
        <f t="shared" si="576"/>
        <v>0</v>
      </c>
      <c r="AP288" s="278" t="str">
        <f t="shared" si="577"/>
        <v>NO OFERTADO</v>
      </c>
      <c r="AQ288" s="278"/>
      <c r="AR288" s="278" t="s">
        <v>743</v>
      </c>
      <c r="AS288" s="86"/>
      <c r="AT288" s="86"/>
      <c r="AU288" s="276"/>
      <c r="AV288" s="86">
        <f t="shared" si="621"/>
        <v>0</v>
      </c>
      <c r="AW288" s="277">
        <f t="shared" si="578"/>
        <v>0</v>
      </c>
      <c r="AX288" s="277">
        <f t="shared" si="639"/>
        <v>0</v>
      </c>
      <c r="AY288" s="278" t="str">
        <f t="shared" si="579"/>
        <v>NO OFERTADO</v>
      </c>
      <c r="AZ288" s="278"/>
      <c r="BA288" s="278" t="s">
        <v>743</v>
      </c>
      <c r="BB288" s="86"/>
      <c r="BC288" s="86"/>
      <c r="BD288" s="279"/>
      <c r="BE288" s="86">
        <f t="shared" si="622"/>
        <v>0</v>
      </c>
      <c r="BF288" s="277">
        <f t="shared" si="580"/>
        <v>0</v>
      </c>
      <c r="BG288" s="277">
        <f t="shared" si="623"/>
        <v>0</v>
      </c>
      <c r="BH288" s="278" t="str">
        <f t="shared" si="581"/>
        <v>NO OFERTADO</v>
      </c>
      <c r="BI288" s="278">
        <v>0</v>
      </c>
      <c r="BJ288" s="278" t="s">
        <v>743</v>
      </c>
      <c r="BK288" s="86"/>
      <c r="BL288" s="86"/>
      <c r="BM288" s="276"/>
      <c r="BN288" s="280">
        <f t="shared" si="624"/>
        <v>0</v>
      </c>
      <c r="BO288" s="281">
        <f t="shared" si="582"/>
        <v>0</v>
      </c>
      <c r="BP288" s="281">
        <f t="shared" si="583"/>
        <v>0</v>
      </c>
      <c r="BQ288" s="278" t="str">
        <f t="shared" si="567"/>
        <v>NO OFERTADO</v>
      </c>
      <c r="BR288" s="278">
        <f>VLOOKUP(B288,'[1]ANEXO TECNICO'!$B$3:$P$334,15,0)</f>
        <v>0</v>
      </c>
      <c r="BS288" s="278" t="s">
        <v>743</v>
      </c>
      <c r="BT288" s="280"/>
      <c r="BU288" s="280"/>
      <c r="BV288" s="282"/>
      <c r="BW288" s="280"/>
      <c r="BX288" s="277">
        <v>0</v>
      </c>
      <c r="BY288" s="277">
        <f t="shared" si="584"/>
        <v>0</v>
      </c>
      <c r="BZ288" s="278" t="str">
        <f t="shared" si="585"/>
        <v>NO OFERTADO</v>
      </c>
      <c r="CA288" s="278"/>
      <c r="CB288" s="278" t="s">
        <v>743</v>
      </c>
      <c r="CC288" s="283" t="s">
        <v>773</v>
      </c>
      <c r="CD288" s="283">
        <v>325400</v>
      </c>
      <c r="CE288" s="279">
        <f>+CD288*0.19</f>
        <v>61826</v>
      </c>
      <c r="CF288" s="86">
        <f t="shared" si="625"/>
        <v>387226</v>
      </c>
      <c r="CG288" s="277">
        <f t="shared" si="626"/>
        <v>387226</v>
      </c>
      <c r="CH288" s="277">
        <f t="shared" si="586"/>
        <v>387226</v>
      </c>
      <c r="CI288" s="278" t="str">
        <f t="shared" si="587"/>
        <v>CUMPLE</v>
      </c>
      <c r="CJ288" s="278" t="s">
        <v>828</v>
      </c>
      <c r="CK288" s="278" t="s">
        <v>822</v>
      </c>
      <c r="CL288" s="86"/>
      <c r="CM288" s="86"/>
      <c r="CN288" s="276"/>
      <c r="CO288" s="86">
        <f t="shared" si="627"/>
        <v>0</v>
      </c>
      <c r="CP288" s="277">
        <f t="shared" si="588"/>
        <v>0</v>
      </c>
      <c r="CQ288" s="277">
        <f t="shared" si="589"/>
        <v>0</v>
      </c>
      <c r="CR288" s="278" t="str">
        <f t="shared" si="590"/>
        <v>NO OFERTADO</v>
      </c>
      <c r="CS288" s="278"/>
      <c r="CT288" s="278" t="s">
        <v>743</v>
      </c>
      <c r="CU288" s="86"/>
      <c r="CV288" s="280"/>
      <c r="CW288" s="282"/>
      <c r="CX288" s="280">
        <f t="shared" si="628"/>
        <v>0</v>
      </c>
      <c r="CY288" s="281">
        <f t="shared" si="591"/>
        <v>0</v>
      </c>
      <c r="CZ288" s="281">
        <f t="shared" si="592"/>
        <v>0</v>
      </c>
      <c r="DA288" s="278" t="str">
        <f t="shared" si="593"/>
        <v>NO OFERTADO</v>
      </c>
      <c r="DB288" s="278"/>
      <c r="DC288" s="278" t="s">
        <v>743</v>
      </c>
      <c r="DD288" s="86"/>
      <c r="DE288" s="86"/>
      <c r="DF288" s="276"/>
      <c r="DG288" s="86">
        <f t="shared" si="629"/>
        <v>0</v>
      </c>
      <c r="DH288" s="277">
        <f t="shared" si="594"/>
        <v>0</v>
      </c>
      <c r="DI288" s="277">
        <f t="shared" si="630"/>
        <v>0</v>
      </c>
      <c r="DJ288" s="278" t="str">
        <f t="shared" si="631"/>
        <v>NO OFERTADO</v>
      </c>
      <c r="DK288" s="278"/>
      <c r="DL288" s="278" t="s">
        <v>743</v>
      </c>
      <c r="DM288" s="86"/>
      <c r="DN288" s="86"/>
      <c r="DO288" s="276"/>
      <c r="DP288" s="86">
        <v>0</v>
      </c>
      <c r="DQ288" s="277">
        <f t="shared" si="595"/>
        <v>0</v>
      </c>
      <c r="DR288" s="277">
        <f t="shared" si="596"/>
        <v>0</v>
      </c>
      <c r="DS288" s="278" t="str">
        <f t="shared" si="597"/>
        <v>NO OFERTADO</v>
      </c>
      <c r="DT288" s="278"/>
      <c r="DU288" s="278" t="s">
        <v>743</v>
      </c>
      <c r="DV288" s="86"/>
      <c r="DW288" s="86"/>
      <c r="DX288" s="279"/>
      <c r="DY288" s="86">
        <f t="shared" si="632"/>
        <v>0</v>
      </c>
      <c r="DZ288" s="277">
        <f t="shared" si="598"/>
        <v>0</v>
      </c>
      <c r="EA288" s="277">
        <f t="shared" si="633"/>
        <v>0</v>
      </c>
      <c r="EB288" s="278" t="str">
        <f t="shared" si="599"/>
        <v>NO OFERTADO</v>
      </c>
      <c r="EC288" s="278"/>
      <c r="ED288" s="278" t="s">
        <v>743</v>
      </c>
      <c r="EE288" s="86" t="s">
        <v>953</v>
      </c>
      <c r="EF288" s="86">
        <v>0</v>
      </c>
      <c r="EG288" s="279">
        <v>0</v>
      </c>
      <c r="EH288" s="86">
        <f t="shared" si="634"/>
        <v>0</v>
      </c>
      <c r="EI288" s="277">
        <f t="shared" si="600"/>
        <v>0</v>
      </c>
      <c r="EJ288" s="277">
        <f t="shared" si="637"/>
        <v>0</v>
      </c>
      <c r="EK288" s="278" t="str">
        <f t="shared" si="601"/>
        <v>NO OFERTADO</v>
      </c>
      <c r="EL288" s="278" t="s">
        <v>978</v>
      </c>
      <c r="EM288" s="278" t="s">
        <v>743</v>
      </c>
      <c r="EN288" s="86"/>
      <c r="EO288" s="86"/>
      <c r="EP288" s="276"/>
      <c r="EQ288" s="86">
        <v>0</v>
      </c>
      <c r="ER288" s="277">
        <f t="shared" si="602"/>
        <v>0</v>
      </c>
      <c r="ES288" s="277">
        <f t="shared" si="603"/>
        <v>0</v>
      </c>
      <c r="ET288" s="278" t="str">
        <f t="shared" si="604"/>
        <v>NO OFERTADO</v>
      </c>
      <c r="EU288" s="278"/>
      <c r="EV288" s="278" t="s">
        <v>743</v>
      </c>
      <c r="EW288" s="86">
        <v>0</v>
      </c>
      <c r="EX288" s="86">
        <v>0</v>
      </c>
      <c r="EY288" s="276">
        <v>0</v>
      </c>
      <c r="EZ288" s="86">
        <v>0</v>
      </c>
      <c r="FA288" s="277">
        <f t="shared" si="605"/>
        <v>0</v>
      </c>
      <c r="FB288" s="277">
        <f t="shared" si="606"/>
        <v>0</v>
      </c>
      <c r="FC288" s="278" t="str">
        <f t="shared" si="607"/>
        <v>NO OFERTADO</v>
      </c>
      <c r="FD288" s="278"/>
      <c r="FE288" s="278" t="s">
        <v>743</v>
      </c>
      <c r="FF288" s="86">
        <v>0</v>
      </c>
      <c r="FG288" s="86"/>
      <c r="FH288" s="279">
        <v>0</v>
      </c>
      <c r="FI288" s="86">
        <v>0</v>
      </c>
      <c r="FJ288" s="277">
        <f t="shared" si="608"/>
        <v>0</v>
      </c>
      <c r="FK288" s="277">
        <f t="shared" si="635"/>
        <v>0</v>
      </c>
      <c r="FL288" s="278" t="str">
        <f t="shared" si="609"/>
        <v>NO OFERTADO</v>
      </c>
      <c r="FM288" s="278"/>
      <c r="FN288" s="278" t="s">
        <v>743</v>
      </c>
      <c r="FO288" s="86"/>
      <c r="FP288" s="86"/>
      <c r="FQ288" s="279"/>
      <c r="FR288" s="86">
        <f t="shared" si="636"/>
        <v>0</v>
      </c>
      <c r="FS288" s="277">
        <f t="shared" si="610"/>
        <v>0</v>
      </c>
      <c r="FT288" s="277">
        <f t="shared" si="611"/>
        <v>0</v>
      </c>
      <c r="FU288" s="278" t="str">
        <f t="shared" si="612"/>
        <v>NO OFERTADO</v>
      </c>
      <c r="FV288" s="278">
        <v>0</v>
      </c>
      <c r="FW288" s="278" t="s">
        <v>743</v>
      </c>
      <c r="FX288" s="86"/>
      <c r="FY288" s="86"/>
      <c r="FZ288" s="279"/>
      <c r="GA288" s="86"/>
      <c r="GB288" s="277">
        <f t="shared" si="613"/>
        <v>0</v>
      </c>
      <c r="GC288" s="277">
        <f t="shared" si="614"/>
        <v>0</v>
      </c>
      <c r="GD288" s="278" t="str">
        <f t="shared" si="615"/>
        <v>NO OFERTADO</v>
      </c>
      <c r="GE288" s="278"/>
      <c r="GF288" s="278" t="s">
        <v>743</v>
      </c>
      <c r="GG288" s="25"/>
    </row>
    <row r="289" spans="1:189" s="19" customFormat="1" ht="25.5" x14ac:dyDescent="0.2">
      <c r="A289" s="290">
        <v>280</v>
      </c>
      <c r="B289" s="78" t="s">
        <v>327</v>
      </c>
      <c r="C289" s="77" t="s">
        <v>659</v>
      </c>
      <c r="D289" s="123">
        <v>1</v>
      </c>
      <c r="E289" s="309" t="s">
        <v>32</v>
      </c>
      <c r="F289" s="315">
        <v>1663428.3147999998</v>
      </c>
      <c r="G289" s="123">
        <v>2</v>
      </c>
      <c r="H289" s="86">
        <f t="shared" si="616"/>
        <v>3326856.6295999996</v>
      </c>
      <c r="I289" s="86"/>
      <c r="J289" s="86"/>
      <c r="K289" s="279">
        <f t="shared" si="566"/>
        <v>0</v>
      </c>
      <c r="L289" s="86">
        <f t="shared" si="617"/>
        <v>0</v>
      </c>
      <c r="M289" s="277">
        <f t="shared" si="569"/>
        <v>0</v>
      </c>
      <c r="N289" s="277">
        <f t="shared" si="618"/>
        <v>0</v>
      </c>
      <c r="O289" s="278" t="str">
        <f t="shared" si="570"/>
        <v>NO OFERTADO</v>
      </c>
      <c r="P289" s="278"/>
      <c r="Q289" s="278" t="s">
        <v>743</v>
      </c>
      <c r="R289" s="278"/>
      <c r="S289" s="284"/>
      <c r="T289" s="279"/>
      <c r="U289" s="86"/>
      <c r="V289" s="277">
        <f t="shared" si="571"/>
        <v>0</v>
      </c>
      <c r="W289" s="277">
        <f t="shared" si="619"/>
        <v>0</v>
      </c>
      <c r="X289" s="278" t="str">
        <f t="shared" si="572"/>
        <v>NO OFERTADO</v>
      </c>
      <c r="Y289" s="278">
        <v>0</v>
      </c>
      <c r="Z289" s="314" t="s">
        <v>743</v>
      </c>
      <c r="AA289" s="311"/>
      <c r="AB289" s="86"/>
      <c r="AC289" s="276"/>
      <c r="AD289" s="86">
        <f t="shared" si="638"/>
        <v>0</v>
      </c>
      <c r="AE289" s="277">
        <f t="shared" si="643"/>
        <v>0</v>
      </c>
      <c r="AF289" s="277">
        <f t="shared" si="573"/>
        <v>0</v>
      </c>
      <c r="AG289" s="278" t="str">
        <f t="shared" si="574"/>
        <v>NO OFERTADO</v>
      </c>
      <c r="AH289" s="278"/>
      <c r="AI289" s="278" t="s">
        <v>743</v>
      </c>
      <c r="AJ289" s="86"/>
      <c r="AK289" s="86"/>
      <c r="AL289" s="279"/>
      <c r="AM289" s="86">
        <f t="shared" si="620"/>
        <v>0</v>
      </c>
      <c r="AN289" s="277">
        <f t="shared" si="575"/>
        <v>0</v>
      </c>
      <c r="AO289" s="277">
        <f t="shared" si="576"/>
        <v>0</v>
      </c>
      <c r="AP289" s="278" t="str">
        <f t="shared" si="577"/>
        <v>NO OFERTADO</v>
      </c>
      <c r="AQ289" s="278"/>
      <c r="AR289" s="278" t="s">
        <v>743</v>
      </c>
      <c r="AS289" s="86"/>
      <c r="AT289" s="86"/>
      <c r="AU289" s="276"/>
      <c r="AV289" s="86">
        <f t="shared" si="621"/>
        <v>0</v>
      </c>
      <c r="AW289" s="277">
        <f t="shared" si="578"/>
        <v>0</v>
      </c>
      <c r="AX289" s="277">
        <f t="shared" si="639"/>
        <v>0</v>
      </c>
      <c r="AY289" s="278" t="str">
        <f t="shared" si="579"/>
        <v>NO OFERTADO</v>
      </c>
      <c r="AZ289" s="278"/>
      <c r="BA289" s="278" t="s">
        <v>743</v>
      </c>
      <c r="BB289" s="86"/>
      <c r="BC289" s="86"/>
      <c r="BD289" s="279"/>
      <c r="BE289" s="86">
        <f t="shared" si="622"/>
        <v>0</v>
      </c>
      <c r="BF289" s="277">
        <f t="shared" si="580"/>
        <v>0</v>
      </c>
      <c r="BG289" s="277">
        <f t="shared" si="623"/>
        <v>0</v>
      </c>
      <c r="BH289" s="278" t="str">
        <f t="shared" si="581"/>
        <v>NO OFERTADO</v>
      </c>
      <c r="BI289" s="278">
        <v>0</v>
      </c>
      <c r="BJ289" s="278" t="s">
        <v>743</v>
      </c>
      <c r="BK289" s="86"/>
      <c r="BL289" s="86"/>
      <c r="BM289" s="276"/>
      <c r="BN289" s="280">
        <f t="shared" si="624"/>
        <v>0</v>
      </c>
      <c r="BO289" s="281">
        <f t="shared" si="582"/>
        <v>0</v>
      </c>
      <c r="BP289" s="281">
        <f t="shared" si="583"/>
        <v>0</v>
      </c>
      <c r="BQ289" s="278" t="str">
        <f t="shared" si="567"/>
        <v>NO OFERTADO</v>
      </c>
      <c r="BR289" s="278">
        <f>VLOOKUP(B289,'[1]ANEXO TECNICO'!$B$3:$P$334,15,0)</f>
        <v>0</v>
      </c>
      <c r="BS289" s="278" t="s">
        <v>743</v>
      </c>
      <c r="BT289" s="280"/>
      <c r="BU289" s="280"/>
      <c r="BV289" s="282"/>
      <c r="BW289" s="280"/>
      <c r="BX289" s="277">
        <v>0</v>
      </c>
      <c r="BY289" s="277">
        <f t="shared" si="584"/>
        <v>0</v>
      </c>
      <c r="BZ289" s="278" t="str">
        <f t="shared" si="585"/>
        <v>NO OFERTADO</v>
      </c>
      <c r="CA289" s="278"/>
      <c r="CB289" s="278" t="s">
        <v>743</v>
      </c>
      <c r="CC289" s="283" t="s">
        <v>773</v>
      </c>
      <c r="CD289" s="283">
        <v>1155000</v>
      </c>
      <c r="CE289" s="279">
        <f>+CD289*0.19</f>
        <v>219450</v>
      </c>
      <c r="CF289" s="86">
        <f t="shared" si="625"/>
        <v>1374450</v>
      </c>
      <c r="CG289" s="277">
        <f t="shared" si="626"/>
        <v>1374450</v>
      </c>
      <c r="CH289" s="277">
        <f t="shared" si="586"/>
        <v>2748900</v>
      </c>
      <c r="CI289" s="278" t="str">
        <f t="shared" si="587"/>
        <v>CUMPLE</v>
      </c>
      <c r="CJ289" s="278" t="s">
        <v>828</v>
      </c>
      <c r="CK289" s="278" t="s">
        <v>822</v>
      </c>
      <c r="CL289" s="86"/>
      <c r="CM289" s="86"/>
      <c r="CN289" s="276"/>
      <c r="CO289" s="86">
        <f t="shared" si="627"/>
        <v>0</v>
      </c>
      <c r="CP289" s="277">
        <f t="shared" si="588"/>
        <v>0</v>
      </c>
      <c r="CQ289" s="277">
        <f t="shared" si="589"/>
        <v>0</v>
      </c>
      <c r="CR289" s="278" t="str">
        <f t="shared" si="590"/>
        <v>NO OFERTADO</v>
      </c>
      <c r="CS289" s="278"/>
      <c r="CT289" s="278" t="s">
        <v>743</v>
      </c>
      <c r="CU289" s="86"/>
      <c r="CV289" s="280"/>
      <c r="CW289" s="282"/>
      <c r="CX289" s="280">
        <f t="shared" si="628"/>
        <v>0</v>
      </c>
      <c r="CY289" s="281">
        <f t="shared" si="591"/>
        <v>0</v>
      </c>
      <c r="CZ289" s="281">
        <f t="shared" si="592"/>
        <v>0</v>
      </c>
      <c r="DA289" s="278" t="str">
        <f t="shared" si="593"/>
        <v>NO OFERTADO</v>
      </c>
      <c r="DB289" s="278"/>
      <c r="DC289" s="278" t="s">
        <v>743</v>
      </c>
      <c r="DD289" s="86"/>
      <c r="DE289" s="86"/>
      <c r="DF289" s="276"/>
      <c r="DG289" s="86">
        <f t="shared" si="629"/>
        <v>0</v>
      </c>
      <c r="DH289" s="277">
        <f t="shared" si="594"/>
        <v>0</v>
      </c>
      <c r="DI289" s="277">
        <f t="shared" si="630"/>
        <v>0</v>
      </c>
      <c r="DJ289" s="278" t="str">
        <f t="shared" si="631"/>
        <v>NO OFERTADO</v>
      </c>
      <c r="DK289" s="278"/>
      <c r="DL289" s="278" t="s">
        <v>743</v>
      </c>
      <c r="DM289" s="86"/>
      <c r="DN289" s="86"/>
      <c r="DO289" s="276"/>
      <c r="DP289" s="86">
        <v>0</v>
      </c>
      <c r="DQ289" s="277">
        <f t="shared" si="595"/>
        <v>0</v>
      </c>
      <c r="DR289" s="277">
        <f t="shared" si="596"/>
        <v>0</v>
      </c>
      <c r="DS289" s="278" t="str">
        <f t="shared" si="597"/>
        <v>NO OFERTADO</v>
      </c>
      <c r="DT289" s="278"/>
      <c r="DU289" s="278" t="s">
        <v>743</v>
      </c>
      <c r="DV289" s="86"/>
      <c r="DW289" s="86"/>
      <c r="DX289" s="279"/>
      <c r="DY289" s="86">
        <f t="shared" si="632"/>
        <v>0</v>
      </c>
      <c r="DZ289" s="277">
        <f t="shared" si="598"/>
        <v>0</v>
      </c>
      <c r="EA289" s="277">
        <f t="shared" si="633"/>
        <v>0</v>
      </c>
      <c r="EB289" s="278" t="str">
        <f t="shared" si="599"/>
        <v>NO OFERTADO</v>
      </c>
      <c r="EC289" s="278"/>
      <c r="ED289" s="278" t="s">
        <v>743</v>
      </c>
      <c r="EE289" s="86" t="s">
        <v>953</v>
      </c>
      <c r="EF289" s="86">
        <v>0</v>
      </c>
      <c r="EG289" s="279">
        <v>0</v>
      </c>
      <c r="EH289" s="86">
        <f t="shared" si="634"/>
        <v>0</v>
      </c>
      <c r="EI289" s="277">
        <f t="shared" si="600"/>
        <v>0</v>
      </c>
      <c r="EJ289" s="277">
        <f t="shared" si="637"/>
        <v>0</v>
      </c>
      <c r="EK289" s="278" t="str">
        <f t="shared" si="601"/>
        <v>NO OFERTADO</v>
      </c>
      <c r="EL289" s="278" t="s">
        <v>978</v>
      </c>
      <c r="EM289" s="278" t="s">
        <v>743</v>
      </c>
      <c r="EN289" s="86"/>
      <c r="EO289" s="86"/>
      <c r="EP289" s="276"/>
      <c r="EQ289" s="86">
        <v>0</v>
      </c>
      <c r="ER289" s="277">
        <f t="shared" si="602"/>
        <v>0</v>
      </c>
      <c r="ES289" s="277">
        <f t="shared" si="603"/>
        <v>0</v>
      </c>
      <c r="ET289" s="278" t="str">
        <f t="shared" si="604"/>
        <v>NO OFERTADO</v>
      </c>
      <c r="EU289" s="278"/>
      <c r="EV289" s="278" t="s">
        <v>743</v>
      </c>
      <c r="EW289" s="86">
        <v>0</v>
      </c>
      <c r="EX289" s="86">
        <v>0</v>
      </c>
      <c r="EY289" s="276">
        <v>0</v>
      </c>
      <c r="EZ289" s="86">
        <v>0</v>
      </c>
      <c r="FA289" s="277">
        <f t="shared" si="605"/>
        <v>0</v>
      </c>
      <c r="FB289" s="277">
        <f t="shared" si="606"/>
        <v>0</v>
      </c>
      <c r="FC289" s="278" t="str">
        <f t="shared" si="607"/>
        <v>NO OFERTADO</v>
      </c>
      <c r="FD289" s="278"/>
      <c r="FE289" s="278" t="s">
        <v>743</v>
      </c>
      <c r="FF289" s="86">
        <v>0</v>
      </c>
      <c r="FG289" s="86"/>
      <c r="FH289" s="279">
        <v>0</v>
      </c>
      <c r="FI289" s="86">
        <v>0</v>
      </c>
      <c r="FJ289" s="277">
        <f t="shared" si="608"/>
        <v>0</v>
      </c>
      <c r="FK289" s="277">
        <f t="shared" si="635"/>
        <v>0</v>
      </c>
      <c r="FL289" s="278" t="str">
        <f t="shared" si="609"/>
        <v>NO OFERTADO</v>
      </c>
      <c r="FM289" s="278"/>
      <c r="FN289" s="278" t="s">
        <v>743</v>
      </c>
      <c r="FO289" s="86"/>
      <c r="FP289" s="86"/>
      <c r="FQ289" s="279"/>
      <c r="FR289" s="86">
        <f t="shared" si="636"/>
        <v>0</v>
      </c>
      <c r="FS289" s="277">
        <f t="shared" si="610"/>
        <v>0</v>
      </c>
      <c r="FT289" s="277">
        <f t="shared" si="611"/>
        <v>0</v>
      </c>
      <c r="FU289" s="278" t="str">
        <f t="shared" si="612"/>
        <v>NO OFERTADO</v>
      </c>
      <c r="FV289" s="278">
        <v>0</v>
      </c>
      <c r="FW289" s="278" t="s">
        <v>743</v>
      </c>
      <c r="FX289" s="86"/>
      <c r="FY289" s="86"/>
      <c r="FZ289" s="279"/>
      <c r="GA289" s="86"/>
      <c r="GB289" s="277">
        <f t="shared" si="613"/>
        <v>0</v>
      </c>
      <c r="GC289" s="277">
        <f t="shared" si="614"/>
        <v>0</v>
      </c>
      <c r="GD289" s="278" t="str">
        <f t="shared" si="615"/>
        <v>NO OFERTADO</v>
      </c>
      <c r="GE289" s="278"/>
      <c r="GF289" s="278" t="s">
        <v>743</v>
      </c>
      <c r="GG289" s="25"/>
    </row>
    <row r="290" spans="1:189" s="19" customFormat="1" ht="25.5" x14ac:dyDescent="0.2">
      <c r="A290" s="290">
        <v>281</v>
      </c>
      <c r="B290" s="78" t="s">
        <v>328</v>
      </c>
      <c r="C290" s="77" t="s">
        <v>660</v>
      </c>
      <c r="D290" s="123">
        <v>1</v>
      </c>
      <c r="E290" s="309" t="s">
        <v>32</v>
      </c>
      <c r="F290" s="315">
        <v>302421.84000000003</v>
      </c>
      <c r="G290" s="123">
        <v>1</v>
      </c>
      <c r="H290" s="86">
        <f t="shared" si="616"/>
        <v>302421.84000000003</v>
      </c>
      <c r="I290" s="86"/>
      <c r="J290" s="86"/>
      <c r="K290" s="279">
        <f t="shared" si="566"/>
        <v>0</v>
      </c>
      <c r="L290" s="86">
        <f t="shared" si="617"/>
        <v>0</v>
      </c>
      <c r="M290" s="277">
        <f t="shared" si="569"/>
        <v>0</v>
      </c>
      <c r="N290" s="277">
        <f t="shared" si="618"/>
        <v>0</v>
      </c>
      <c r="O290" s="278" t="str">
        <f t="shared" si="570"/>
        <v>NO OFERTADO</v>
      </c>
      <c r="P290" s="278"/>
      <c r="Q290" s="278" t="s">
        <v>743</v>
      </c>
      <c r="R290" s="278"/>
      <c r="S290" s="284"/>
      <c r="T290" s="279"/>
      <c r="U290" s="86"/>
      <c r="V290" s="277">
        <f t="shared" si="571"/>
        <v>0</v>
      </c>
      <c r="W290" s="277">
        <f t="shared" si="619"/>
        <v>0</v>
      </c>
      <c r="X290" s="278" t="str">
        <f t="shared" si="572"/>
        <v>NO OFERTADO</v>
      </c>
      <c r="Y290" s="278">
        <v>0</v>
      </c>
      <c r="Z290" s="314" t="s">
        <v>743</v>
      </c>
      <c r="AA290" s="311" t="s">
        <v>935</v>
      </c>
      <c r="AB290" s="86">
        <v>254136</v>
      </c>
      <c r="AC290" s="276">
        <v>48286</v>
      </c>
      <c r="AD290" s="86">
        <f t="shared" si="638"/>
        <v>302422</v>
      </c>
      <c r="AE290" s="277">
        <f t="shared" si="643"/>
        <v>302422</v>
      </c>
      <c r="AF290" s="277">
        <f t="shared" si="573"/>
        <v>302422</v>
      </c>
      <c r="AG290" s="278" t="str">
        <f t="shared" si="574"/>
        <v>CUMPLE</v>
      </c>
      <c r="AH290" s="278" t="s">
        <v>828</v>
      </c>
      <c r="AI290" s="278" t="s">
        <v>822</v>
      </c>
      <c r="AJ290" s="86"/>
      <c r="AK290" s="86"/>
      <c r="AL290" s="279"/>
      <c r="AM290" s="86">
        <f t="shared" si="620"/>
        <v>0</v>
      </c>
      <c r="AN290" s="277">
        <f t="shared" si="575"/>
        <v>0</v>
      </c>
      <c r="AO290" s="277">
        <f t="shared" si="576"/>
        <v>0</v>
      </c>
      <c r="AP290" s="278" t="str">
        <f t="shared" si="577"/>
        <v>NO OFERTADO</v>
      </c>
      <c r="AQ290" s="278"/>
      <c r="AR290" s="278" t="s">
        <v>743</v>
      </c>
      <c r="AS290" s="86"/>
      <c r="AT290" s="86"/>
      <c r="AU290" s="276"/>
      <c r="AV290" s="86">
        <f t="shared" si="621"/>
        <v>0</v>
      </c>
      <c r="AW290" s="277">
        <f t="shared" si="578"/>
        <v>0</v>
      </c>
      <c r="AX290" s="277">
        <f t="shared" si="639"/>
        <v>0</v>
      </c>
      <c r="AY290" s="278" t="str">
        <f t="shared" si="579"/>
        <v>NO OFERTADO</v>
      </c>
      <c r="AZ290" s="278"/>
      <c r="BA290" s="278" t="s">
        <v>743</v>
      </c>
      <c r="BB290" s="86"/>
      <c r="BC290" s="86"/>
      <c r="BD290" s="279"/>
      <c r="BE290" s="86">
        <f t="shared" si="622"/>
        <v>0</v>
      </c>
      <c r="BF290" s="277">
        <f t="shared" si="580"/>
        <v>0</v>
      </c>
      <c r="BG290" s="277">
        <f t="shared" si="623"/>
        <v>0</v>
      </c>
      <c r="BH290" s="278" t="str">
        <f t="shared" si="581"/>
        <v>NO OFERTADO</v>
      </c>
      <c r="BI290" s="278">
        <v>0</v>
      </c>
      <c r="BJ290" s="278" t="s">
        <v>743</v>
      </c>
      <c r="BK290" s="86"/>
      <c r="BL290" s="86"/>
      <c r="BM290" s="276"/>
      <c r="BN290" s="280">
        <f t="shared" si="624"/>
        <v>0</v>
      </c>
      <c r="BO290" s="281">
        <f t="shared" si="582"/>
        <v>0</v>
      </c>
      <c r="BP290" s="281">
        <f t="shared" si="583"/>
        <v>0</v>
      </c>
      <c r="BQ290" s="278" t="str">
        <f t="shared" si="567"/>
        <v>NO OFERTADO</v>
      </c>
      <c r="BR290" s="278">
        <f>VLOOKUP(B290,'[1]ANEXO TECNICO'!$B$3:$P$334,15,0)</f>
        <v>0</v>
      </c>
      <c r="BS290" s="278" t="s">
        <v>743</v>
      </c>
      <c r="BT290" s="280"/>
      <c r="BU290" s="280"/>
      <c r="BV290" s="282"/>
      <c r="BW290" s="280"/>
      <c r="BX290" s="277">
        <v>0</v>
      </c>
      <c r="BY290" s="277">
        <f t="shared" si="584"/>
        <v>0</v>
      </c>
      <c r="BZ290" s="278" t="str">
        <f t="shared" si="585"/>
        <v>NO OFERTADO</v>
      </c>
      <c r="CA290" s="278"/>
      <c r="CB290" s="278" t="s">
        <v>743</v>
      </c>
      <c r="CC290" s="283"/>
      <c r="CD290" s="283"/>
      <c r="CE290" s="276"/>
      <c r="CF290" s="86">
        <f t="shared" si="625"/>
        <v>0</v>
      </c>
      <c r="CG290" s="277">
        <f t="shared" si="626"/>
        <v>0</v>
      </c>
      <c r="CH290" s="277">
        <f t="shared" si="586"/>
        <v>0</v>
      </c>
      <c r="CI290" s="278" t="str">
        <f t="shared" si="587"/>
        <v>NO OFERTADO</v>
      </c>
      <c r="CJ290" s="278"/>
      <c r="CK290" s="278" t="s">
        <v>743</v>
      </c>
      <c r="CL290" s="86"/>
      <c r="CM290" s="86"/>
      <c r="CN290" s="276"/>
      <c r="CO290" s="86">
        <f t="shared" si="627"/>
        <v>0</v>
      </c>
      <c r="CP290" s="277">
        <f t="shared" si="588"/>
        <v>0</v>
      </c>
      <c r="CQ290" s="277">
        <f t="shared" si="589"/>
        <v>0</v>
      </c>
      <c r="CR290" s="278" t="str">
        <f t="shared" si="590"/>
        <v>NO OFERTADO</v>
      </c>
      <c r="CS290" s="278"/>
      <c r="CT290" s="278" t="s">
        <v>743</v>
      </c>
      <c r="CU290" s="86"/>
      <c r="CV290" s="280"/>
      <c r="CW290" s="282"/>
      <c r="CX290" s="280">
        <f t="shared" si="628"/>
        <v>0</v>
      </c>
      <c r="CY290" s="281">
        <f t="shared" si="591"/>
        <v>0</v>
      </c>
      <c r="CZ290" s="281">
        <f t="shared" si="592"/>
        <v>0</v>
      </c>
      <c r="DA290" s="278" t="str">
        <f t="shared" si="593"/>
        <v>NO OFERTADO</v>
      </c>
      <c r="DB290" s="278"/>
      <c r="DC290" s="278" t="s">
        <v>743</v>
      </c>
      <c r="DD290" s="86"/>
      <c r="DE290" s="86"/>
      <c r="DF290" s="276"/>
      <c r="DG290" s="86">
        <f t="shared" si="629"/>
        <v>0</v>
      </c>
      <c r="DH290" s="277">
        <f t="shared" si="594"/>
        <v>0</v>
      </c>
      <c r="DI290" s="277">
        <f t="shared" si="630"/>
        <v>0</v>
      </c>
      <c r="DJ290" s="278" t="str">
        <f t="shared" si="631"/>
        <v>NO OFERTADO</v>
      </c>
      <c r="DK290" s="278"/>
      <c r="DL290" s="278" t="s">
        <v>743</v>
      </c>
      <c r="DM290" s="86"/>
      <c r="DN290" s="86"/>
      <c r="DO290" s="276"/>
      <c r="DP290" s="86">
        <v>0</v>
      </c>
      <c r="DQ290" s="277">
        <f t="shared" si="595"/>
        <v>0</v>
      </c>
      <c r="DR290" s="277">
        <f t="shared" si="596"/>
        <v>0</v>
      </c>
      <c r="DS290" s="278" t="str">
        <f t="shared" si="597"/>
        <v>NO OFERTADO</v>
      </c>
      <c r="DT290" s="278"/>
      <c r="DU290" s="278" t="s">
        <v>743</v>
      </c>
      <c r="DV290" s="86"/>
      <c r="DW290" s="86"/>
      <c r="DX290" s="279"/>
      <c r="DY290" s="86">
        <f t="shared" si="632"/>
        <v>0</v>
      </c>
      <c r="DZ290" s="277">
        <f t="shared" si="598"/>
        <v>0</v>
      </c>
      <c r="EA290" s="277">
        <f t="shared" si="633"/>
        <v>0</v>
      </c>
      <c r="EB290" s="278" t="str">
        <f t="shared" si="599"/>
        <v>NO OFERTADO</v>
      </c>
      <c r="EC290" s="278"/>
      <c r="ED290" s="278" t="s">
        <v>743</v>
      </c>
      <c r="EE290" s="86" t="s">
        <v>953</v>
      </c>
      <c r="EF290" s="86">
        <v>0</v>
      </c>
      <c r="EG290" s="279">
        <v>0</v>
      </c>
      <c r="EH290" s="86">
        <f t="shared" si="634"/>
        <v>0</v>
      </c>
      <c r="EI290" s="277">
        <f t="shared" si="600"/>
        <v>0</v>
      </c>
      <c r="EJ290" s="277">
        <f t="shared" si="637"/>
        <v>0</v>
      </c>
      <c r="EK290" s="278" t="str">
        <f t="shared" si="601"/>
        <v>NO OFERTADO</v>
      </c>
      <c r="EL290" s="278" t="s">
        <v>978</v>
      </c>
      <c r="EM290" s="278" t="s">
        <v>743</v>
      </c>
      <c r="EN290" s="86"/>
      <c r="EO290" s="86"/>
      <c r="EP290" s="276"/>
      <c r="EQ290" s="86">
        <v>0</v>
      </c>
      <c r="ER290" s="277">
        <f t="shared" si="602"/>
        <v>0</v>
      </c>
      <c r="ES290" s="277">
        <f t="shared" si="603"/>
        <v>0</v>
      </c>
      <c r="ET290" s="278" t="str">
        <f t="shared" si="604"/>
        <v>NO OFERTADO</v>
      </c>
      <c r="EU290" s="278"/>
      <c r="EV290" s="278" t="s">
        <v>743</v>
      </c>
      <c r="EW290" s="86">
        <v>0</v>
      </c>
      <c r="EX290" s="86">
        <v>0</v>
      </c>
      <c r="EY290" s="276">
        <v>0</v>
      </c>
      <c r="EZ290" s="86">
        <v>0</v>
      </c>
      <c r="FA290" s="277">
        <f t="shared" si="605"/>
        <v>0</v>
      </c>
      <c r="FB290" s="277">
        <f t="shared" si="606"/>
        <v>0</v>
      </c>
      <c r="FC290" s="278" t="str">
        <f t="shared" si="607"/>
        <v>NO OFERTADO</v>
      </c>
      <c r="FD290" s="278"/>
      <c r="FE290" s="278" t="s">
        <v>743</v>
      </c>
      <c r="FF290" s="86">
        <v>0</v>
      </c>
      <c r="FG290" s="86"/>
      <c r="FH290" s="279">
        <v>0</v>
      </c>
      <c r="FI290" s="86">
        <v>0</v>
      </c>
      <c r="FJ290" s="277">
        <f t="shared" si="608"/>
        <v>0</v>
      </c>
      <c r="FK290" s="277">
        <f t="shared" si="635"/>
        <v>0</v>
      </c>
      <c r="FL290" s="278" t="str">
        <f t="shared" si="609"/>
        <v>NO OFERTADO</v>
      </c>
      <c r="FM290" s="278"/>
      <c r="FN290" s="278" t="s">
        <v>743</v>
      </c>
      <c r="FO290" s="86"/>
      <c r="FP290" s="86"/>
      <c r="FQ290" s="279"/>
      <c r="FR290" s="86">
        <f t="shared" si="636"/>
        <v>0</v>
      </c>
      <c r="FS290" s="277">
        <f t="shared" si="610"/>
        <v>0</v>
      </c>
      <c r="FT290" s="277">
        <f t="shared" si="611"/>
        <v>0</v>
      </c>
      <c r="FU290" s="278" t="str">
        <f t="shared" si="612"/>
        <v>NO OFERTADO</v>
      </c>
      <c r="FV290" s="278">
        <v>0</v>
      </c>
      <c r="FW290" s="278" t="s">
        <v>743</v>
      </c>
      <c r="FX290" s="86"/>
      <c r="FY290" s="86"/>
      <c r="FZ290" s="279"/>
      <c r="GA290" s="86"/>
      <c r="GB290" s="277">
        <f t="shared" si="613"/>
        <v>0</v>
      </c>
      <c r="GC290" s="277">
        <f t="shared" si="614"/>
        <v>0</v>
      </c>
      <c r="GD290" s="278" t="str">
        <f t="shared" si="615"/>
        <v>NO OFERTADO</v>
      </c>
      <c r="GE290" s="278"/>
      <c r="GF290" s="278" t="s">
        <v>743</v>
      </c>
      <c r="GG290" s="25"/>
    </row>
    <row r="291" spans="1:189" s="19" customFormat="1" x14ac:dyDescent="0.2">
      <c r="A291" s="290">
        <v>282</v>
      </c>
      <c r="B291" s="78" t="s">
        <v>329</v>
      </c>
      <c r="C291" s="77" t="s">
        <v>661</v>
      </c>
      <c r="D291" s="123">
        <v>1</v>
      </c>
      <c r="E291" s="309" t="s">
        <v>32</v>
      </c>
      <c r="F291" s="315">
        <v>77807.032590000003</v>
      </c>
      <c r="G291" s="123">
        <v>1</v>
      </c>
      <c r="H291" s="86">
        <f t="shared" si="616"/>
        <v>77807.032590000003</v>
      </c>
      <c r="I291" s="86"/>
      <c r="J291" s="86"/>
      <c r="K291" s="279">
        <f t="shared" si="566"/>
        <v>0</v>
      </c>
      <c r="L291" s="86">
        <f t="shared" si="617"/>
        <v>0</v>
      </c>
      <c r="M291" s="277">
        <f t="shared" si="569"/>
        <v>0</v>
      </c>
      <c r="N291" s="277">
        <f t="shared" si="618"/>
        <v>0</v>
      </c>
      <c r="O291" s="278" t="str">
        <f t="shared" si="570"/>
        <v>NO OFERTADO</v>
      </c>
      <c r="P291" s="278"/>
      <c r="Q291" s="278" t="s">
        <v>743</v>
      </c>
      <c r="R291" s="278"/>
      <c r="S291" s="284"/>
      <c r="T291" s="279"/>
      <c r="U291" s="86"/>
      <c r="V291" s="277">
        <f t="shared" si="571"/>
        <v>0</v>
      </c>
      <c r="W291" s="277">
        <f t="shared" si="619"/>
        <v>0</v>
      </c>
      <c r="X291" s="278" t="str">
        <f t="shared" si="572"/>
        <v>NO OFERTADO</v>
      </c>
      <c r="Y291" s="278">
        <v>0</v>
      </c>
      <c r="Z291" s="314" t="s">
        <v>743</v>
      </c>
      <c r="AA291" s="311"/>
      <c r="AB291" s="86"/>
      <c r="AC291" s="276"/>
      <c r="AD291" s="86">
        <f t="shared" si="638"/>
        <v>0</v>
      </c>
      <c r="AE291" s="277">
        <f t="shared" si="643"/>
        <v>0</v>
      </c>
      <c r="AF291" s="277">
        <f t="shared" si="573"/>
        <v>0</v>
      </c>
      <c r="AG291" s="278" t="str">
        <f t="shared" si="574"/>
        <v>NO OFERTADO</v>
      </c>
      <c r="AH291" s="278"/>
      <c r="AI291" s="278" t="s">
        <v>743</v>
      </c>
      <c r="AJ291" s="86"/>
      <c r="AK291" s="86"/>
      <c r="AL291" s="279"/>
      <c r="AM291" s="86">
        <f t="shared" si="620"/>
        <v>0</v>
      </c>
      <c r="AN291" s="277">
        <f t="shared" si="575"/>
        <v>0</v>
      </c>
      <c r="AO291" s="277">
        <f t="shared" si="576"/>
        <v>0</v>
      </c>
      <c r="AP291" s="278" t="str">
        <f t="shared" si="577"/>
        <v>NO OFERTADO</v>
      </c>
      <c r="AQ291" s="278"/>
      <c r="AR291" s="278" t="s">
        <v>743</v>
      </c>
      <c r="AS291" s="86"/>
      <c r="AT291" s="86"/>
      <c r="AU291" s="276"/>
      <c r="AV291" s="86">
        <f t="shared" si="621"/>
        <v>0</v>
      </c>
      <c r="AW291" s="277">
        <f t="shared" si="578"/>
        <v>0</v>
      </c>
      <c r="AX291" s="277">
        <f t="shared" si="639"/>
        <v>0</v>
      </c>
      <c r="AY291" s="278" t="str">
        <f t="shared" si="579"/>
        <v>NO OFERTADO</v>
      </c>
      <c r="AZ291" s="278"/>
      <c r="BA291" s="278" t="s">
        <v>743</v>
      </c>
      <c r="BB291" s="86"/>
      <c r="BC291" s="86"/>
      <c r="BD291" s="279"/>
      <c r="BE291" s="86">
        <f t="shared" si="622"/>
        <v>0</v>
      </c>
      <c r="BF291" s="277">
        <f t="shared" si="580"/>
        <v>0</v>
      </c>
      <c r="BG291" s="277">
        <f t="shared" si="623"/>
        <v>0</v>
      </c>
      <c r="BH291" s="278" t="str">
        <f t="shared" si="581"/>
        <v>NO OFERTADO</v>
      </c>
      <c r="BI291" s="278">
        <v>0</v>
      </c>
      <c r="BJ291" s="278" t="s">
        <v>743</v>
      </c>
      <c r="BK291" s="86"/>
      <c r="BL291" s="86"/>
      <c r="BM291" s="276"/>
      <c r="BN291" s="280">
        <f t="shared" si="624"/>
        <v>0</v>
      </c>
      <c r="BO291" s="281">
        <f t="shared" si="582"/>
        <v>0</v>
      </c>
      <c r="BP291" s="281">
        <f t="shared" si="583"/>
        <v>0</v>
      </c>
      <c r="BQ291" s="278" t="str">
        <f t="shared" si="567"/>
        <v>NO OFERTADO</v>
      </c>
      <c r="BR291" s="278">
        <f>VLOOKUP(B291,'[1]ANEXO TECNICO'!$B$3:$P$334,15,0)</f>
        <v>0</v>
      </c>
      <c r="BS291" s="278" t="s">
        <v>743</v>
      </c>
      <c r="BT291" s="280"/>
      <c r="BU291" s="280"/>
      <c r="BV291" s="282"/>
      <c r="BW291" s="280"/>
      <c r="BX291" s="277">
        <v>0</v>
      </c>
      <c r="BY291" s="277">
        <f t="shared" si="584"/>
        <v>0</v>
      </c>
      <c r="BZ291" s="278" t="str">
        <f t="shared" si="585"/>
        <v>NO OFERTADO</v>
      </c>
      <c r="CA291" s="278"/>
      <c r="CB291" s="278" t="s">
        <v>743</v>
      </c>
      <c r="CC291" s="283"/>
      <c r="CD291" s="283"/>
      <c r="CE291" s="276"/>
      <c r="CF291" s="86">
        <f t="shared" si="625"/>
        <v>0</v>
      </c>
      <c r="CG291" s="277">
        <f t="shared" si="626"/>
        <v>0</v>
      </c>
      <c r="CH291" s="277">
        <f t="shared" si="586"/>
        <v>0</v>
      </c>
      <c r="CI291" s="278" t="str">
        <f t="shared" si="587"/>
        <v>NO OFERTADO</v>
      </c>
      <c r="CJ291" s="278"/>
      <c r="CK291" s="278" t="s">
        <v>743</v>
      </c>
      <c r="CL291" s="86"/>
      <c r="CM291" s="86"/>
      <c r="CN291" s="276"/>
      <c r="CO291" s="86">
        <f t="shared" si="627"/>
        <v>0</v>
      </c>
      <c r="CP291" s="277">
        <f t="shared" si="588"/>
        <v>0</v>
      </c>
      <c r="CQ291" s="277">
        <f t="shared" si="589"/>
        <v>0</v>
      </c>
      <c r="CR291" s="278" t="str">
        <f t="shared" si="590"/>
        <v>NO OFERTADO</v>
      </c>
      <c r="CS291" s="278"/>
      <c r="CT291" s="278" t="s">
        <v>743</v>
      </c>
      <c r="CU291" s="86"/>
      <c r="CV291" s="280"/>
      <c r="CW291" s="282"/>
      <c r="CX291" s="280">
        <f t="shared" si="628"/>
        <v>0</v>
      </c>
      <c r="CY291" s="281">
        <f t="shared" si="591"/>
        <v>0</v>
      </c>
      <c r="CZ291" s="281">
        <f t="shared" si="592"/>
        <v>0</v>
      </c>
      <c r="DA291" s="278" t="str">
        <f t="shared" si="593"/>
        <v>NO OFERTADO</v>
      </c>
      <c r="DB291" s="278"/>
      <c r="DC291" s="278" t="s">
        <v>743</v>
      </c>
      <c r="DD291" s="86"/>
      <c r="DE291" s="86"/>
      <c r="DF291" s="276"/>
      <c r="DG291" s="86">
        <f t="shared" si="629"/>
        <v>0</v>
      </c>
      <c r="DH291" s="277">
        <f t="shared" si="594"/>
        <v>0</v>
      </c>
      <c r="DI291" s="277">
        <f t="shared" si="630"/>
        <v>0</v>
      </c>
      <c r="DJ291" s="278" t="str">
        <f t="shared" si="631"/>
        <v>NO OFERTADO</v>
      </c>
      <c r="DK291" s="278"/>
      <c r="DL291" s="278" t="s">
        <v>743</v>
      </c>
      <c r="DM291" s="86"/>
      <c r="DN291" s="86"/>
      <c r="DO291" s="276"/>
      <c r="DP291" s="86">
        <v>0</v>
      </c>
      <c r="DQ291" s="277">
        <f t="shared" si="595"/>
        <v>0</v>
      </c>
      <c r="DR291" s="277">
        <f t="shared" si="596"/>
        <v>0</v>
      </c>
      <c r="DS291" s="278" t="str">
        <f t="shared" si="597"/>
        <v>NO OFERTADO</v>
      </c>
      <c r="DT291" s="278"/>
      <c r="DU291" s="278" t="s">
        <v>743</v>
      </c>
      <c r="DV291" s="86"/>
      <c r="DW291" s="86"/>
      <c r="DX291" s="279"/>
      <c r="DY291" s="86">
        <f t="shared" si="632"/>
        <v>0</v>
      </c>
      <c r="DZ291" s="277">
        <f t="shared" si="598"/>
        <v>0</v>
      </c>
      <c r="EA291" s="277">
        <f t="shared" si="633"/>
        <v>0</v>
      </c>
      <c r="EB291" s="278" t="str">
        <f t="shared" si="599"/>
        <v>NO OFERTADO</v>
      </c>
      <c r="EC291" s="278"/>
      <c r="ED291" s="278" t="s">
        <v>743</v>
      </c>
      <c r="EE291" s="86" t="s">
        <v>953</v>
      </c>
      <c r="EF291" s="86">
        <v>0</v>
      </c>
      <c r="EG291" s="279">
        <v>0</v>
      </c>
      <c r="EH291" s="86">
        <f t="shared" si="634"/>
        <v>0</v>
      </c>
      <c r="EI291" s="277">
        <f t="shared" si="600"/>
        <v>0</v>
      </c>
      <c r="EJ291" s="277">
        <f t="shared" si="637"/>
        <v>0</v>
      </c>
      <c r="EK291" s="278" t="str">
        <f t="shared" si="601"/>
        <v>NO OFERTADO</v>
      </c>
      <c r="EL291" s="278" t="s">
        <v>978</v>
      </c>
      <c r="EM291" s="278" t="s">
        <v>743</v>
      </c>
      <c r="EN291" s="86"/>
      <c r="EO291" s="86"/>
      <c r="EP291" s="276"/>
      <c r="EQ291" s="86">
        <v>0</v>
      </c>
      <c r="ER291" s="277">
        <f t="shared" si="602"/>
        <v>0</v>
      </c>
      <c r="ES291" s="277">
        <f t="shared" si="603"/>
        <v>0</v>
      </c>
      <c r="ET291" s="278" t="str">
        <f t="shared" si="604"/>
        <v>NO OFERTADO</v>
      </c>
      <c r="EU291" s="278"/>
      <c r="EV291" s="278" t="s">
        <v>743</v>
      </c>
      <c r="EW291" s="86">
        <v>0</v>
      </c>
      <c r="EX291" s="86">
        <v>0</v>
      </c>
      <c r="EY291" s="276">
        <v>0</v>
      </c>
      <c r="EZ291" s="86">
        <v>0</v>
      </c>
      <c r="FA291" s="277">
        <f t="shared" si="605"/>
        <v>0</v>
      </c>
      <c r="FB291" s="277">
        <f t="shared" si="606"/>
        <v>0</v>
      </c>
      <c r="FC291" s="278" t="str">
        <f t="shared" si="607"/>
        <v>NO OFERTADO</v>
      </c>
      <c r="FD291" s="278"/>
      <c r="FE291" s="278" t="s">
        <v>743</v>
      </c>
      <c r="FF291" s="86">
        <v>0</v>
      </c>
      <c r="FG291" s="86"/>
      <c r="FH291" s="279">
        <v>0</v>
      </c>
      <c r="FI291" s="86">
        <v>0</v>
      </c>
      <c r="FJ291" s="277">
        <f t="shared" si="608"/>
        <v>0</v>
      </c>
      <c r="FK291" s="277">
        <f t="shared" si="635"/>
        <v>0</v>
      </c>
      <c r="FL291" s="278" t="str">
        <f t="shared" si="609"/>
        <v>NO OFERTADO</v>
      </c>
      <c r="FM291" s="278"/>
      <c r="FN291" s="278" t="s">
        <v>743</v>
      </c>
      <c r="FO291" s="86"/>
      <c r="FP291" s="86"/>
      <c r="FQ291" s="279"/>
      <c r="FR291" s="86">
        <f t="shared" si="636"/>
        <v>0</v>
      </c>
      <c r="FS291" s="277">
        <f t="shared" si="610"/>
        <v>0</v>
      </c>
      <c r="FT291" s="277">
        <f t="shared" si="611"/>
        <v>0</v>
      </c>
      <c r="FU291" s="278" t="str">
        <f t="shared" si="612"/>
        <v>NO OFERTADO</v>
      </c>
      <c r="FV291" s="278">
        <v>0</v>
      </c>
      <c r="FW291" s="278" t="s">
        <v>743</v>
      </c>
      <c r="FX291" s="86"/>
      <c r="FY291" s="86"/>
      <c r="FZ291" s="279"/>
      <c r="GA291" s="86"/>
      <c r="GB291" s="277">
        <f t="shared" si="613"/>
        <v>0</v>
      </c>
      <c r="GC291" s="277">
        <f t="shared" si="614"/>
        <v>0</v>
      </c>
      <c r="GD291" s="278" t="str">
        <f t="shared" si="615"/>
        <v>NO OFERTADO</v>
      </c>
      <c r="GE291" s="278"/>
      <c r="GF291" s="278" t="s">
        <v>743</v>
      </c>
      <c r="GG291" s="25"/>
    </row>
    <row r="292" spans="1:189" s="19" customFormat="1" ht="25.5" x14ac:dyDescent="0.2">
      <c r="A292" s="290">
        <v>283</v>
      </c>
      <c r="B292" s="78" t="s">
        <v>330</v>
      </c>
      <c r="C292" s="77" t="s">
        <v>662</v>
      </c>
      <c r="D292" s="123">
        <v>1</v>
      </c>
      <c r="E292" s="309" t="s">
        <v>32</v>
      </c>
      <c r="F292" s="315">
        <v>1043.6300000000001</v>
      </c>
      <c r="G292" s="123">
        <v>867</v>
      </c>
      <c r="H292" s="86">
        <f t="shared" si="616"/>
        <v>904827.21000000008</v>
      </c>
      <c r="I292" s="86"/>
      <c r="J292" s="86"/>
      <c r="K292" s="279">
        <f t="shared" si="566"/>
        <v>0</v>
      </c>
      <c r="L292" s="86">
        <f t="shared" si="617"/>
        <v>0</v>
      </c>
      <c r="M292" s="277">
        <f t="shared" si="569"/>
        <v>0</v>
      </c>
      <c r="N292" s="277">
        <f t="shared" si="618"/>
        <v>0</v>
      </c>
      <c r="O292" s="278" t="str">
        <f t="shared" si="570"/>
        <v>NO OFERTADO</v>
      </c>
      <c r="P292" s="278"/>
      <c r="Q292" s="278" t="s">
        <v>743</v>
      </c>
      <c r="R292" s="278"/>
      <c r="S292" s="284"/>
      <c r="T292" s="279"/>
      <c r="U292" s="86"/>
      <c r="V292" s="277">
        <f t="shared" si="571"/>
        <v>0</v>
      </c>
      <c r="W292" s="277">
        <f t="shared" si="619"/>
        <v>0</v>
      </c>
      <c r="X292" s="278" t="str">
        <f t="shared" si="572"/>
        <v>NO OFERTADO</v>
      </c>
      <c r="Y292" s="278">
        <v>0</v>
      </c>
      <c r="Z292" s="314" t="s">
        <v>743</v>
      </c>
      <c r="AA292" s="311" t="s">
        <v>935</v>
      </c>
      <c r="AB292" s="86">
        <v>1572</v>
      </c>
      <c r="AC292" s="279">
        <v>299</v>
      </c>
      <c r="AD292" s="285">
        <f t="shared" si="638"/>
        <v>1871</v>
      </c>
      <c r="AE292" s="277">
        <f t="shared" si="643"/>
        <v>1871</v>
      </c>
      <c r="AF292" s="277">
        <f t="shared" si="573"/>
        <v>1622157</v>
      </c>
      <c r="AG292" s="278" t="str">
        <f t="shared" si="574"/>
        <v>NO CUMPLE</v>
      </c>
      <c r="AH292" s="278" t="s">
        <v>828</v>
      </c>
      <c r="AI292" s="278" t="s">
        <v>743</v>
      </c>
      <c r="AJ292" s="86"/>
      <c r="AK292" s="86"/>
      <c r="AL292" s="279"/>
      <c r="AM292" s="86">
        <f t="shared" si="620"/>
        <v>0</v>
      </c>
      <c r="AN292" s="277">
        <f t="shared" si="575"/>
        <v>0</v>
      </c>
      <c r="AO292" s="277">
        <f t="shared" si="576"/>
        <v>0</v>
      </c>
      <c r="AP292" s="278" t="str">
        <f t="shared" si="577"/>
        <v>NO OFERTADO</v>
      </c>
      <c r="AQ292" s="278"/>
      <c r="AR292" s="278" t="s">
        <v>743</v>
      </c>
      <c r="AS292" s="86"/>
      <c r="AT292" s="86"/>
      <c r="AU292" s="276"/>
      <c r="AV292" s="86">
        <f t="shared" si="621"/>
        <v>0</v>
      </c>
      <c r="AW292" s="277">
        <f t="shared" si="578"/>
        <v>0</v>
      </c>
      <c r="AX292" s="277">
        <f t="shared" si="639"/>
        <v>0</v>
      </c>
      <c r="AY292" s="278" t="str">
        <f t="shared" si="579"/>
        <v>NO OFERTADO</v>
      </c>
      <c r="AZ292" s="278"/>
      <c r="BA292" s="278" t="s">
        <v>743</v>
      </c>
      <c r="BB292" s="86" t="s">
        <v>996</v>
      </c>
      <c r="BC292" s="86">
        <v>1320</v>
      </c>
      <c r="BD292" s="279">
        <v>250.8</v>
      </c>
      <c r="BE292" s="86">
        <f t="shared" si="622"/>
        <v>1570.8</v>
      </c>
      <c r="BF292" s="277">
        <f t="shared" si="580"/>
        <v>1570.8</v>
      </c>
      <c r="BG292" s="277">
        <f t="shared" si="623"/>
        <v>1361883.5999999999</v>
      </c>
      <c r="BH292" s="278" t="str">
        <f t="shared" si="581"/>
        <v>NO CUMPLE</v>
      </c>
      <c r="BI292" s="278" t="s">
        <v>828</v>
      </c>
      <c r="BJ292" s="278" t="s">
        <v>743</v>
      </c>
      <c r="BK292" s="86"/>
      <c r="BL292" s="86"/>
      <c r="BM292" s="276"/>
      <c r="BN292" s="280">
        <f t="shared" si="624"/>
        <v>0</v>
      </c>
      <c r="BO292" s="281">
        <f t="shared" si="582"/>
        <v>0</v>
      </c>
      <c r="BP292" s="281">
        <f t="shared" si="583"/>
        <v>0</v>
      </c>
      <c r="BQ292" s="278" t="str">
        <f t="shared" si="567"/>
        <v>NO OFERTADO</v>
      </c>
      <c r="BR292" s="278">
        <f>VLOOKUP(B292,'[1]ANEXO TECNICO'!$B$3:$P$334,15,0)</f>
        <v>0</v>
      </c>
      <c r="BS292" s="278" t="s">
        <v>743</v>
      </c>
      <c r="BT292" s="280"/>
      <c r="BU292" s="280"/>
      <c r="BV292" s="282"/>
      <c r="BW292" s="280"/>
      <c r="BX292" s="277">
        <v>0</v>
      </c>
      <c r="BY292" s="277">
        <f t="shared" si="584"/>
        <v>0</v>
      </c>
      <c r="BZ292" s="278" t="str">
        <f t="shared" si="585"/>
        <v>NO OFERTADO</v>
      </c>
      <c r="CA292" s="278"/>
      <c r="CB292" s="278" t="s">
        <v>743</v>
      </c>
      <c r="CC292" s="283"/>
      <c r="CD292" s="283"/>
      <c r="CE292" s="276"/>
      <c r="CF292" s="86">
        <f t="shared" si="625"/>
        <v>0</v>
      </c>
      <c r="CG292" s="277">
        <f t="shared" si="626"/>
        <v>0</v>
      </c>
      <c r="CH292" s="277">
        <f t="shared" si="586"/>
        <v>0</v>
      </c>
      <c r="CI292" s="278" t="str">
        <f t="shared" si="587"/>
        <v>NO OFERTADO</v>
      </c>
      <c r="CJ292" s="278"/>
      <c r="CK292" s="278" t="s">
        <v>743</v>
      </c>
      <c r="CL292" s="86"/>
      <c r="CM292" s="86"/>
      <c r="CN292" s="276"/>
      <c r="CO292" s="86">
        <f t="shared" si="627"/>
        <v>0</v>
      </c>
      <c r="CP292" s="277">
        <f t="shared" si="588"/>
        <v>0</v>
      </c>
      <c r="CQ292" s="277">
        <f t="shared" si="589"/>
        <v>0</v>
      </c>
      <c r="CR292" s="278" t="str">
        <f t="shared" si="590"/>
        <v>NO OFERTADO</v>
      </c>
      <c r="CS292" s="278"/>
      <c r="CT292" s="278" t="s">
        <v>743</v>
      </c>
      <c r="CU292" s="86"/>
      <c r="CV292" s="280"/>
      <c r="CW292" s="282"/>
      <c r="CX292" s="280">
        <f t="shared" si="628"/>
        <v>0</v>
      </c>
      <c r="CY292" s="281">
        <f t="shared" si="591"/>
        <v>0</v>
      </c>
      <c r="CZ292" s="281">
        <f t="shared" si="592"/>
        <v>0</v>
      </c>
      <c r="DA292" s="278" t="str">
        <f t="shared" si="593"/>
        <v>NO OFERTADO</v>
      </c>
      <c r="DB292" s="278"/>
      <c r="DC292" s="278" t="s">
        <v>743</v>
      </c>
      <c r="DD292" s="86"/>
      <c r="DE292" s="86"/>
      <c r="DF292" s="276"/>
      <c r="DG292" s="86">
        <f t="shared" si="629"/>
        <v>0</v>
      </c>
      <c r="DH292" s="277">
        <f t="shared" si="594"/>
        <v>0</v>
      </c>
      <c r="DI292" s="277">
        <f t="shared" si="630"/>
        <v>0</v>
      </c>
      <c r="DJ292" s="278" t="str">
        <f t="shared" si="631"/>
        <v>NO OFERTADO</v>
      </c>
      <c r="DK292" s="278"/>
      <c r="DL292" s="278" t="s">
        <v>743</v>
      </c>
      <c r="DM292" s="86"/>
      <c r="DN292" s="86"/>
      <c r="DO292" s="276"/>
      <c r="DP292" s="86">
        <v>0</v>
      </c>
      <c r="DQ292" s="277">
        <f t="shared" si="595"/>
        <v>0</v>
      </c>
      <c r="DR292" s="277">
        <f t="shared" si="596"/>
        <v>0</v>
      </c>
      <c r="DS292" s="278" t="str">
        <f t="shared" si="597"/>
        <v>NO OFERTADO</v>
      </c>
      <c r="DT292" s="278"/>
      <c r="DU292" s="278" t="s">
        <v>743</v>
      </c>
      <c r="DV292" s="86"/>
      <c r="DW292" s="86"/>
      <c r="DX292" s="279"/>
      <c r="DY292" s="86">
        <f t="shared" si="632"/>
        <v>0</v>
      </c>
      <c r="DZ292" s="277">
        <f t="shared" si="598"/>
        <v>0</v>
      </c>
      <c r="EA292" s="277">
        <f t="shared" si="633"/>
        <v>0</v>
      </c>
      <c r="EB292" s="278" t="str">
        <f t="shared" si="599"/>
        <v>NO OFERTADO</v>
      </c>
      <c r="EC292" s="278"/>
      <c r="ED292" s="278" t="s">
        <v>743</v>
      </c>
      <c r="EE292" s="86" t="s">
        <v>953</v>
      </c>
      <c r="EF292" s="86">
        <v>0</v>
      </c>
      <c r="EG292" s="279">
        <v>0</v>
      </c>
      <c r="EH292" s="86">
        <f t="shared" si="634"/>
        <v>0</v>
      </c>
      <c r="EI292" s="277">
        <f t="shared" si="600"/>
        <v>0</v>
      </c>
      <c r="EJ292" s="277">
        <f t="shared" si="637"/>
        <v>0</v>
      </c>
      <c r="EK292" s="278" t="str">
        <f t="shared" si="601"/>
        <v>NO OFERTADO</v>
      </c>
      <c r="EL292" s="278" t="s">
        <v>978</v>
      </c>
      <c r="EM292" s="278" t="s">
        <v>743</v>
      </c>
      <c r="EN292" s="86" t="s">
        <v>44</v>
      </c>
      <c r="EO292" s="86">
        <v>871</v>
      </c>
      <c r="EP292" s="276">
        <v>165</v>
      </c>
      <c r="EQ292" s="86">
        <v>1036</v>
      </c>
      <c r="ER292" s="277">
        <f t="shared" si="602"/>
        <v>1036</v>
      </c>
      <c r="ES292" s="277">
        <f t="shared" si="603"/>
        <v>898212</v>
      </c>
      <c r="ET292" s="278" t="str">
        <f t="shared" si="604"/>
        <v>CUMPLE</v>
      </c>
      <c r="EU292" s="278" t="s">
        <v>829</v>
      </c>
      <c r="EV292" s="278" t="s">
        <v>743</v>
      </c>
      <c r="EW292" s="86">
        <v>0</v>
      </c>
      <c r="EX292" s="86">
        <v>0</v>
      </c>
      <c r="EY292" s="276">
        <v>0</v>
      </c>
      <c r="EZ292" s="86">
        <v>0</v>
      </c>
      <c r="FA292" s="277">
        <f t="shared" si="605"/>
        <v>0</v>
      </c>
      <c r="FB292" s="277">
        <f t="shared" si="606"/>
        <v>0</v>
      </c>
      <c r="FC292" s="278" t="str">
        <f t="shared" si="607"/>
        <v>NO OFERTADO</v>
      </c>
      <c r="FD292" s="278"/>
      <c r="FE292" s="278" t="s">
        <v>743</v>
      </c>
      <c r="FF292" s="86">
        <v>0</v>
      </c>
      <c r="FG292" s="86"/>
      <c r="FH292" s="279">
        <v>0</v>
      </c>
      <c r="FI292" s="86">
        <v>0</v>
      </c>
      <c r="FJ292" s="277">
        <f t="shared" si="608"/>
        <v>0</v>
      </c>
      <c r="FK292" s="277">
        <f t="shared" si="635"/>
        <v>0</v>
      </c>
      <c r="FL292" s="278" t="str">
        <f t="shared" si="609"/>
        <v>NO OFERTADO</v>
      </c>
      <c r="FM292" s="278"/>
      <c r="FN292" s="278" t="s">
        <v>743</v>
      </c>
      <c r="FO292" s="86"/>
      <c r="FP292" s="86"/>
      <c r="FQ292" s="279"/>
      <c r="FR292" s="86">
        <f t="shared" si="636"/>
        <v>0</v>
      </c>
      <c r="FS292" s="277">
        <f t="shared" si="610"/>
        <v>0</v>
      </c>
      <c r="FT292" s="277">
        <f t="shared" si="611"/>
        <v>0</v>
      </c>
      <c r="FU292" s="278" t="str">
        <f t="shared" si="612"/>
        <v>NO OFERTADO</v>
      </c>
      <c r="FV292" s="278">
        <v>0</v>
      </c>
      <c r="FW292" s="278" t="s">
        <v>743</v>
      </c>
      <c r="FX292" s="86" t="s">
        <v>819</v>
      </c>
      <c r="FY292" s="86">
        <f t="shared" ref="FY292:FY294" si="644">+GA292/1.19</f>
        <v>2288.2352941176473</v>
      </c>
      <c r="FZ292" s="279">
        <f t="shared" ref="FZ292:FZ294" si="645">+FY292*0.19</f>
        <v>434.76470588235298</v>
      </c>
      <c r="GA292" s="86">
        <v>2723</v>
      </c>
      <c r="GB292" s="277">
        <f t="shared" si="613"/>
        <v>2723</v>
      </c>
      <c r="GC292" s="277">
        <f t="shared" si="614"/>
        <v>2360841</v>
      </c>
      <c r="GD292" s="278" t="str">
        <f t="shared" si="615"/>
        <v>NO CUMPLE</v>
      </c>
      <c r="GE292" s="278" t="s">
        <v>828</v>
      </c>
      <c r="GF292" s="278" t="s">
        <v>743</v>
      </c>
      <c r="GG292" s="25"/>
    </row>
    <row r="293" spans="1:189" s="19" customFormat="1" ht="25.5" x14ac:dyDescent="0.2">
      <c r="A293" s="290">
        <v>284</v>
      </c>
      <c r="B293" s="78" t="s">
        <v>331</v>
      </c>
      <c r="C293" s="77" t="s">
        <v>663</v>
      </c>
      <c r="D293" s="123">
        <v>1</v>
      </c>
      <c r="E293" s="309" t="s">
        <v>32</v>
      </c>
      <c r="F293" s="315">
        <v>1501.78</v>
      </c>
      <c r="G293" s="123">
        <v>400</v>
      </c>
      <c r="H293" s="86">
        <f t="shared" si="616"/>
        <v>600712</v>
      </c>
      <c r="I293" s="86"/>
      <c r="J293" s="86"/>
      <c r="K293" s="279">
        <f t="shared" si="566"/>
        <v>0</v>
      </c>
      <c r="L293" s="86">
        <f t="shared" si="617"/>
        <v>0</v>
      </c>
      <c r="M293" s="277">
        <f t="shared" si="569"/>
        <v>0</v>
      </c>
      <c r="N293" s="277">
        <f t="shared" si="618"/>
        <v>0</v>
      </c>
      <c r="O293" s="278" t="str">
        <f t="shared" si="570"/>
        <v>NO OFERTADO</v>
      </c>
      <c r="P293" s="278"/>
      <c r="Q293" s="278" t="s">
        <v>743</v>
      </c>
      <c r="R293" s="278"/>
      <c r="S293" s="284"/>
      <c r="T293" s="279"/>
      <c r="U293" s="86"/>
      <c r="V293" s="277">
        <f t="shared" si="571"/>
        <v>0</v>
      </c>
      <c r="W293" s="277">
        <f t="shared" si="619"/>
        <v>0</v>
      </c>
      <c r="X293" s="278" t="str">
        <f t="shared" si="572"/>
        <v>NO OFERTADO</v>
      </c>
      <c r="Y293" s="278">
        <v>0</v>
      </c>
      <c r="Z293" s="314" t="s">
        <v>743</v>
      </c>
      <c r="AA293" s="311" t="s">
        <v>935</v>
      </c>
      <c r="AB293" s="86">
        <v>2257</v>
      </c>
      <c r="AC293" s="279">
        <v>429</v>
      </c>
      <c r="AD293" s="285">
        <f t="shared" si="638"/>
        <v>2686</v>
      </c>
      <c r="AE293" s="277">
        <f t="shared" si="643"/>
        <v>2686</v>
      </c>
      <c r="AF293" s="277">
        <f t="shared" si="573"/>
        <v>1074400</v>
      </c>
      <c r="AG293" s="278" t="str">
        <f t="shared" si="574"/>
        <v>NO CUMPLE</v>
      </c>
      <c r="AH293" s="278" t="s">
        <v>828</v>
      </c>
      <c r="AI293" s="278" t="s">
        <v>743</v>
      </c>
      <c r="AJ293" s="86"/>
      <c r="AK293" s="86"/>
      <c r="AL293" s="279"/>
      <c r="AM293" s="86">
        <f t="shared" si="620"/>
        <v>0</v>
      </c>
      <c r="AN293" s="277">
        <f t="shared" si="575"/>
        <v>0</v>
      </c>
      <c r="AO293" s="277">
        <f t="shared" si="576"/>
        <v>0</v>
      </c>
      <c r="AP293" s="278" t="str">
        <f t="shared" si="577"/>
        <v>NO OFERTADO</v>
      </c>
      <c r="AQ293" s="278"/>
      <c r="AR293" s="278" t="s">
        <v>743</v>
      </c>
      <c r="AS293" s="86"/>
      <c r="AT293" s="86"/>
      <c r="AU293" s="276"/>
      <c r="AV293" s="86">
        <f t="shared" si="621"/>
        <v>0</v>
      </c>
      <c r="AW293" s="277">
        <f t="shared" si="578"/>
        <v>0</v>
      </c>
      <c r="AX293" s="277">
        <f t="shared" si="639"/>
        <v>0</v>
      </c>
      <c r="AY293" s="278" t="str">
        <f t="shared" si="579"/>
        <v>NO OFERTADO</v>
      </c>
      <c r="AZ293" s="278"/>
      <c r="BA293" s="278" t="s">
        <v>743</v>
      </c>
      <c r="BB293" s="86" t="s">
        <v>996</v>
      </c>
      <c r="BC293" s="86">
        <v>1940</v>
      </c>
      <c r="BD293" s="279">
        <v>368.6</v>
      </c>
      <c r="BE293" s="86">
        <f t="shared" si="622"/>
        <v>2308.6</v>
      </c>
      <c r="BF293" s="277">
        <f t="shared" si="580"/>
        <v>2308.6</v>
      </c>
      <c r="BG293" s="277">
        <f t="shared" si="623"/>
        <v>923440</v>
      </c>
      <c r="BH293" s="278" t="str">
        <f t="shared" si="581"/>
        <v>NO CUMPLE</v>
      </c>
      <c r="BI293" s="278" t="s">
        <v>828</v>
      </c>
      <c r="BJ293" s="278" t="s">
        <v>743</v>
      </c>
      <c r="BK293" s="86"/>
      <c r="BL293" s="86"/>
      <c r="BM293" s="276"/>
      <c r="BN293" s="280">
        <f t="shared" si="624"/>
        <v>0</v>
      </c>
      <c r="BO293" s="281">
        <f t="shared" si="582"/>
        <v>0</v>
      </c>
      <c r="BP293" s="281">
        <f t="shared" si="583"/>
        <v>0</v>
      </c>
      <c r="BQ293" s="278" t="str">
        <f t="shared" si="567"/>
        <v>NO OFERTADO</v>
      </c>
      <c r="BR293" s="278">
        <f>VLOOKUP(B293,'[1]ANEXO TECNICO'!$B$3:$P$334,15,0)</f>
        <v>0</v>
      </c>
      <c r="BS293" s="278" t="s">
        <v>743</v>
      </c>
      <c r="BT293" s="280"/>
      <c r="BU293" s="280"/>
      <c r="BV293" s="282"/>
      <c r="BW293" s="280"/>
      <c r="BX293" s="277">
        <v>0</v>
      </c>
      <c r="BY293" s="277">
        <f t="shared" si="584"/>
        <v>0</v>
      </c>
      <c r="BZ293" s="278" t="str">
        <f t="shared" si="585"/>
        <v>NO OFERTADO</v>
      </c>
      <c r="CA293" s="278"/>
      <c r="CB293" s="278" t="s">
        <v>743</v>
      </c>
      <c r="CC293" s="283"/>
      <c r="CD293" s="283"/>
      <c r="CE293" s="276"/>
      <c r="CF293" s="86">
        <f t="shared" si="625"/>
        <v>0</v>
      </c>
      <c r="CG293" s="277">
        <f t="shared" si="626"/>
        <v>0</v>
      </c>
      <c r="CH293" s="277">
        <f t="shared" si="586"/>
        <v>0</v>
      </c>
      <c r="CI293" s="278" t="str">
        <f t="shared" si="587"/>
        <v>NO OFERTADO</v>
      </c>
      <c r="CJ293" s="278"/>
      <c r="CK293" s="278" t="s">
        <v>743</v>
      </c>
      <c r="CL293" s="86"/>
      <c r="CM293" s="86"/>
      <c r="CN293" s="276"/>
      <c r="CO293" s="86">
        <f t="shared" si="627"/>
        <v>0</v>
      </c>
      <c r="CP293" s="277">
        <f t="shared" si="588"/>
        <v>0</v>
      </c>
      <c r="CQ293" s="277">
        <f t="shared" si="589"/>
        <v>0</v>
      </c>
      <c r="CR293" s="278" t="str">
        <f t="shared" si="590"/>
        <v>NO OFERTADO</v>
      </c>
      <c r="CS293" s="278"/>
      <c r="CT293" s="278" t="s">
        <v>743</v>
      </c>
      <c r="CU293" s="86"/>
      <c r="CV293" s="280"/>
      <c r="CW293" s="282"/>
      <c r="CX293" s="280">
        <f t="shared" si="628"/>
        <v>0</v>
      </c>
      <c r="CY293" s="281">
        <f t="shared" si="591"/>
        <v>0</v>
      </c>
      <c r="CZ293" s="281">
        <f t="shared" si="592"/>
        <v>0</v>
      </c>
      <c r="DA293" s="278" t="str">
        <f t="shared" si="593"/>
        <v>NO OFERTADO</v>
      </c>
      <c r="DB293" s="278"/>
      <c r="DC293" s="278" t="s">
        <v>743</v>
      </c>
      <c r="DD293" s="86"/>
      <c r="DE293" s="86"/>
      <c r="DF293" s="276"/>
      <c r="DG293" s="86">
        <f t="shared" si="629"/>
        <v>0</v>
      </c>
      <c r="DH293" s="277">
        <f t="shared" si="594"/>
        <v>0</v>
      </c>
      <c r="DI293" s="277">
        <f t="shared" si="630"/>
        <v>0</v>
      </c>
      <c r="DJ293" s="278" t="str">
        <f t="shared" si="631"/>
        <v>NO OFERTADO</v>
      </c>
      <c r="DK293" s="278"/>
      <c r="DL293" s="278" t="s">
        <v>743</v>
      </c>
      <c r="DM293" s="86"/>
      <c r="DN293" s="86"/>
      <c r="DO293" s="276"/>
      <c r="DP293" s="86">
        <v>0</v>
      </c>
      <c r="DQ293" s="277">
        <f t="shared" si="595"/>
        <v>0</v>
      </c>
      <c r="DR293" s="277">
        <f t="shared" si="596"/>
        <v>0</v>
      </c>
      <c r="DS293" s="278" t="str">
        <f t="shared" si="597"/>
        <v>NO OFERTADO</v>
      </c>
      <c r="DT293" s="278"/>
      <c r="DU293" s="278" t="s">
        <v>743</v>
      </c>
      <c r="DV293" s="86"/>
      <c r="DW293" s="86"/>
      <c r="DX293" s="279"/>
      <c r="DY293" s="86">
        <f t="shared" si="632"/>
        <v>0</v>
      </c>
      <c r="DZ293" s="277">
        <f t="shared" si="598"/>
        <v>0</v>
      </c>
      <c r="EA293" s="277">
        <f t="shared" si="633"/>
        <v>0</v>
      </c>
      <c r="EB293" s="278" t="str">
        <f t="shared" si="599"/>
        <v>NO OFERTADO</v>
      </c>
      <c r="EC293" s="278"/>
      <c r="ED293" s="278" t="s">
        <v>743</v>
      </c>
      <c r="EE293" s="86" t="s">
        <v>953</v>
      </c>
      <c r="EF293" s="86">
        <v>0</v>
      </c>
      <c r="EG293" s="279">
        <v>0</v>
      </c>
      <c r="EH293" s="86">
        <f t="shared" si="634"/>
        <v>0</v>
      </c>
      <c r="EI293" s="277">
        <f t="shared" si="600"/>
        <v>0</v>
      </c>
      <c r="EJ293" s="277">
        <f t="shared" si="637"/>
        <v>0</v>
      </c>
      <c r="EK293" s="278" t="str">
        <f t="shared" si="601"/>
        <v>NO OFERTADO</v>
      </c>
      <c r="EL293" s="278" t="s">
        <v>978</v>
      </c>
      <c r="EM293" s="278" t="s">
        <v>743</v>
      </c>
      <c r="EN293" s="86" t="s">
        <v>44</v>
      </c>
      <c r="EO293" s="86">
        <v>1255</v>
      </c>
      <c r="EP293" s="276">
        <v>238</v>
      </c>
      <c r="EQ293" s="86">
        <v>1493</v>
      </c>
      <c r="ER293" s="277">
        <f t="shared" si="602"/>
        <v>1493</v>
      </c>
      <c r="ES293" s="277">
        <f t="shared" si="603"/>
        <v>597200</v>
      </c>
      <c r="ET293" s="278" t="str">
        <f t="shared" si="604"/>
        <v>CUMPLE</v>
      </c>
      <c r="EU293" s="278" t="s">
        <v>829</v>
      </c>
      <c r="EV293" s="278" t="s">
        <v>743</v>
      </c>
      <c r="EW293" s="86">
        <v>0</v>
      </c>
      <c r="EX293" s="86">
        <v>0</v>
      </c>
      <c r="EY293" s="276">
        <v>0</v>
      </c>
      <c r="EZ293" s="86">
        <v>0</v>
      </c>
      <c r="FA293" s="277">
        <f t="shared" si="605"/>
        <v>0</v>
      </c>
      <c r="FB293" s="277">
        <f t="shared" si="606"/>
        <v>0</v>
      </c>
      <c r="FC293" s="278" t="str">
        <f t="shared" si="607"/>
        <v>NO OFERTADO</v>
      </c>
      <c r="FD293" s="278"/>
      <c r="FE293" s="278" t="s">
        <v>743</v>
      </c>
      <c r="FF293" s="86">
        <v>0</v>
      </c>
      <c r="FG293" s="86"/>
      <c r="FH293" s="279">
        <v>0</v>
      </c>
      <c r="FI293" s="86">
        <v>0</v>
      </c>
      <c r="FJ293" s="277">
        <f t="shared" si="608"/>
        <v>0</v>
      </c>
      <c r="FK293" s="277">
        <f t="shared" si="635"/>
        <v>0</v>
      </c>
      <c r="FL293" s="278" t="str">
        <f t="shared" si="609"/>
        <v>NO OFERTADO</v>
      </c>
      <c r="FM293" s="278"/>
      <c r="FN293" s="278" t="s">
        <v>743</v>
      </c>
      <c r="FO293" s="86"/>
      <c r="FP293" s="86"/>
      <c r="FQ293" s="279"/>
      <c r="FR293" s="86">
        <f t="shared" si="636"/>
        <v>0</v>
      </c>
      <c r="FS293" s="277">
        <f t="shared" si="610"/>
        <v>0</v>
      </c>
      <c r="FT293" s="277">
        <f t="shared" si="611"/>
        <v>0</v>
      </c>
      <c r="FU293" s="278" t="str">
        <f t="shared" si="612"/>
        <v>NO OFERTADO</v>
      </c>
      <c r="FV293" s="278">
        <v>0</v>
      </c>
      <c r="FW293" s="278" t="s">
        <v>743</v>
      </c>
      <c r="FX293" s="86" t="s">
        <v>819</v>
      </c>
      <c r="FY293" s="86">
        <f t="shared" si="644"/>
        <v>2966.386554621849</v>
      </c>
      <c r="FZ293" s="279">
        <f t="shared" si="645"/>
        <v>563.61344537815125</v>
      </c>
      <c r="GA293" s="86">
        <v>3530</v>
      </c>
      <c r="GB293" s="277">
        <f t="shared" si="613"/>
        <v>3530</v>
      </c>
      <c r="GC293" s="277">
        <f t="shared" si="614"/>
        <v>1412000</v>
      </c>
      <c r="GD293" s="278" t="str">
        <f t="shared" si="615"/>
        <v>NO CUMPLE</v>
      </c>
      <c r="GE293" s="278" t="s">
        <v>828</v>
      </c>
      <c r="GF293" s="278" t="s">
        <v>743</v>
      </c>
      <c r="GG293" s="25"/>
    </row>
    <row r="294" spans="1:189" s="19" customFormat="1" ht="38.25" x14ac:dyDescent="0.2">
      <c r="A294" s="275">
        <v>285</v>
      </c>
      <c r="B294" s="78" t="s">
        <v>332</v>
      </c>
      <c r="C294" s="77" t="s">
        <v>664</v>
      </c>
      <c r="D294" s="123">
        <v>1</v>
      </c>
      <c r="E294" s="309" t="s">
        <v>32</v>
      </c>
      <c r="F294" s="315">
        <v>549.78</v>
      </c>
      <c r="G294" s="123">
        <v>250</v>
      </c>
      <c r="H294" s="86">
        <f t="shared" si="616"/>
        <v>137445</v>
      </c>
      <c r="I294" s="86"/>
      <c r="J294" s="86"/>
      <c r="K294" s="279">
        <f t="shared" si="566"/>
        <v>0</v>
      </c>
      <c r="L294" s="86">
        <f t="shared" si="617"/>
        <v>0</v>
      </c>
      <c r="M294" s="277">
        <f t="shared" si="569"/>
        <v>0</v>
      </c>
      <c r="N294" s="277">
        <f t="shared" si="618"/>
        <v>0</v>
      </c>
      <c r="O294" s="278" t="str">
        <f t="shared" si="570"/>
        <v>NO OFERTADO</v>
      </c>
      <c r="P294" s="278"/>
      <c r="Q294" s="278" t="s">
        <v>743</v>
      </c>
      <c r="R294" s="278"/>
      <c r="S294" s="284"/>
      <c r="T294" s="279"/>
      <c r="U294" s="86"/>
      <c r="V294" s="277">
        <f t="shared" si="571"/>
        <v>0</v>
      </c>
      <c r="W294" s="277">
        <f t="shared" si="619"/>
        <v>0</v>
      </c>
      <c r="X294" s="278" t="str">
        <f t="shared" si="572"/>
        <v>NO OFERTADO</v>
      </c>
      <c r="Y294" s="278">
        <v>0</v>
      </c>
      <c r="Z294" s="314" t="s">
        <v>743</v>
      </c>
      <c r="AA294" s="311" t="s">
        <v>935</v>
      </c>
      <c r="AB294" s="86">
        <v>556</v>
      </c>
      <c r="AC294" s="279">
        <v>106</v>
      </c>
      <c r="AD294" s="86">
        <f t="shared" si="638"/>
        <v>662</v>
      </c>
      <c r="AE294" s="277">
        <f t="shared" si="643"/>
        <v>662</v>
      </c>
      <c r="AF294" s="277">
        <f t="shared" si="573"/>
        <v>165500</v>
      </c>
      <c r="AG294" s="278" t="str">
        <f t="shared" si="574"/>
        <v>NO CUMPLE</v>
      </c>
      <c r="AH294" s="278" t="s">
        <v>828</v>
      </c>
      <c r="AI294" s="278" t="s">
        <v>743</v>
      </c>
      <c r="AJ294" s="86"/>
      <c r="AK294" s="86"/>
      <c r="AL294" s="279"/>
      <c r="AM294" s="86">
        <f t="shared" si="620"/>
        <v>0</v>
      </c>
      <c r="AN294" s="277">
        <f t="shared" si="575"/>
        <v>0</v>
      </c>
      <c r="AO294" s="277">
        <f t="shared" si="576"/>
        <v>0</v>
      </c>
      <c r="AP294" s="278" t="str">
        <f t="shared" si="577"/>
        <v>NO OFERTADO</v>
      </c>
      <c r="AQ294" s="278"/>
      <c r="AR294" s="278" t="s">
        <v>743</v>
      </c>
      <c r="AS294" s="86"/>
      <c r="AT294" s="86"/>
      <c r="AU294" s="276"/>
      <c r="AV294" s="86">
        <f t="shared" si="621"/>
        <v>0</v>
      </c>
      <c r="AW294" s="277">
        <f t="shared" si="578"/>
        <v>0</v>
      </c>
      <c r="AX294" s="277">
        <f t="shared" si="639"/>
        <v>0</v>
      </c>
      <c r="AY294" s="278" t="str">
        <f t="shared" si="579"/>
        <v>NO OFERTADO</v>
      </c>
      <c r="AZ294" s="278"/>
      <c r="BA294" s="278" t="s">
        <v>743</v>
      </c>
      <c r="BB294" s="86" t="s">
        <v>996</v>
      </c>
      <c r="BC294" s="86">
        <v>462</v>
      </c>
      <c r="BD294" s="279">
        <v>87.78</v>
      </c>
      <c r="BE294" s="86">
        <f t="shared" si="622"/>
        <v>549.78</v>
      </c>
      <c r="BF294" s="277">
        <f t="shared" si="580"/>
        <v>549.78</v>
      </c>
      <c r="BG294" s="277">
        <f t="shared" si="623"/>
        <v>137445</v>
      </c>
      <c r="BH294" s="278" t="str">
        <f t="shared" si="581"/>
        <v>CUMPLE</v>
      </c>
      <c r="BI294" s="278" t="s">
        <v>828</v>
      </c>
      <c r="BJ294" s="278" t="s">
        <v>822</v>
      </c>
      <c r="BK294" s="86"/>
      <c r="BL294" s="86"/>
      <c r="BM294" s="276"/>
      <c r="BN294" s="280">
        <f t="shared" si="624"/>
        <v>0</v>
      </c>
      <c r="BO294" s="281">
        <f t="shared" si="582"/>
        <v>0</v>
      </c>
      <c r="BP294" s="281">
        <f t="shared" si="583"/>
        <v>0</v>
      </c>
      <c r="BQ294" s="278" t="str">
        <f t="shared" si="567"/>
        <v>NO OFERTADO</v>
      </c>
      <c r="BR294" s="278">
        <f>VLOOKUP(B294,'[1]ANEXO TECNICO'!$B$3:$P$334,15,0)</f>
        <v>0</v>
      </c>
      <c r="BS294" s="278" t="s">
        <v>743</v>
      </c>
      <c r="BT294" s="280"/>
      <c r="BU294" s="280"/>
      <c r="BV294" s="282"/>
      <c r="BW294" s="280"/>
      <c r="BX294" s="277">
        <v>0</v>
      </c>
      <c r="BY294" s="277">
        <f t="shared" si="584"/>
        <v>0</v>
      </c>
      <c r="BZ294" s="278" t="str">
        <f t="shared" si="585"/>
        <v>NO OFERTADO</v>
      </c>
      <c r="CA294" s="278"/>
      <c r="CB294" s="278" t="s">
        <v>743</v>
      </c>
      <c r="CC294" s="283"/>
      <c r="CD294" s="283"/>
      <c r="CE294" s="276"/>
      <c r="CF294" s="86">
        <f t="shared" si="625"/>
        <v>0</v>
      </c>
      <c r="CG294" s="277">
        <f t="shared" si="626"/>
        <v>0</v>
      </c>
      <c r="CH294" s="277">
        <f t="shared" si="586"/>
        <v>0</v>
      </c>
      <c r="CI294" s="278" t="str">
        <f t="shared" si="587"/>
        <v>NO OFERTADO</v>
      </c>
      <c r="CJ294" s="278"/>
      <c r="CK294" s="278" t="s">
        <v>743</v>
      </c>
      <c r="CL294" s="86"/>
      <c r="CM294" s="86"/>
      <c r="CN294" s="276"/>
      <c r="CO294" s="86">
        <f t="shared" si="627"/>
        <v>0</v>
      </c>
      <c r="CP294" s="277">
        <f t="shared" si="588"/>
        <v>0</v>
      </c>
      <c r="CQ294" s="277">
        <f t="shared" si="589"/>
        <v>0</v>
      </c>
      <c r="CR294" s="278" t="str">
        <f t="shared" si="590"/>
        <v>NO OFERTADO</v>
      </c>
      <c r="CS294" s="278"/>
      <c r="CT294" s="278" t="s">
        <v>743</v>
      </c>
      <c r="CU294" s="86"/>
      <c r="CV294" s="280"/>
      <c r="CW294" s="282"/>
      <c r="CX294" s="280">
        <f t="shared" si="628"/>
        <v>0</v>
      </c>
      <c r="CY294" s="281">
        <f t="shared" si="591"/>
        <v>0</v>
      </c>
      <c r="CZ294" s="281">
        <f t="shared" si="592"/>
        <v>0</v>
      </c>
      <c r="DA294" s="278" t="str">
        <f t="shared" si="593"/>
        <v>NO OFERTADO</v>
      </c>
      <c r="DB294" s="278"/>
      <c r="DC294" s="278" t="s">
        <v>743</v>
      </c>
      <c r="DD294" s="86"/>
      <c r="DE294" s="86"/>
      <c r="DF294" s="276"/>
      <c r="DG294" s="86">
        <f t="shared" si="629"/>
        <v>0</v>
      </c>
      <c r="DH294" s="277">
        <f t="shared" si="594"/>
        <v>0</v>
      </c>
      <c r="DI294" s="277">
        <f t="shared" si="630"/>
        <v>0</v>
      </c>
      <c r="DJ294" s="278" t="str">
        <f t="shared" si="631"/>
        <v>NO OFERTADO</v>
      </c>
      <c r="DK294" s="278"/>
      <c r="DL294" s="278" t="s">
        <v>743</v>
      </c>
      <c r="DM294" s="86"/>
      <c r="DN294" s="86"/>
      <c r="DO294" s="276"/>
      <c r="DP294" s="86">
        <v>0</v>
      </c>
      <c r="DQ294" s="277">
        <f t="shared" si="595"/>
        <v>0</v>
      </c>
      <c r="DR294" s="277">
        <f t="shared" si="596"/>
        <v>0</v>
      </c>
      <c r="DS294" s="278" t="str">
        <f t="shared" si="597"/>
        <v>NO OFERTADO</v>
      </c>
      <c r="DT294" s="278"/>
      <c r="DU294" s="278" t="s">
        <v>743</v>
      </c>
      <c r="DV294" s="86"/>
      <c r="DW294" s="86"/>
      <c r="DX294" s="279"/>
      <c r="DY294" s="86">
        <f t="shared" si="632"/>
        <v>0</v>
      </c>
      <c r="DZ294" s="277">
        <f t="shared" si="598"/>
        <v>0</v>
      </c>
      <c r="EA294" s="277">
        <f t="shared" si="633"/>
        <v>0</v>
      </c>
      <c r="EB294" s="278" t="str">
        <f t="shared" si="599"/>
        <v>NO OFERTADO</v>
      </c>
      <c r="EC294" s="278"/>
      <c r="ED294" s="278" t="s">
        <v>743</v>
      </c>
      <c r="EE294" s="86" t="s">
        <v>953</v>
      </c>
      <c r="EF294" s="86">
        <v>0</v>
      </c>
      <c r="EG294" s="279">
        <v>0</v>
      </c>
      <c r="EH294" s="86">
        <f t="shared" si="634"/>
        <v>0</v>
      </c>
      <c r="EI294" s="277">
        <f t="shared" si="600"/>
        <v>0</v>
      </c>
      <c r="EJ294" s="277">
        <f t="shared" si="637"/>
        <v>0</v>
      </c>
      <c r="EK294" s="278" t="str">
        <f t="shared" si="601"/>
        <v>NO OFERTADO</v>
      </c>
      <c r="EL294" s="278" t="s">
        <v>978</v>
      </c>
      <c r="EM294" s="278" t="s">
        <v>743</v>
      </c>
      <c r="EN294" s="86" t="s">
        <v>44</v>
      </c>
      <c r="EO294" s="86">
        <v>459</v>
      </c>
      <c r="EP294" s="276">
        <v>87</v>
      </c>
      <c r="EQ294" s="86">
        <v>546</v>
      </c>
      <c r="ER294" s="277">
        <f t="shared" si="602"/>
        <v>546</v>
      </c>
      <c r="ES294" s="277">
        <f t="shared" si="603"/>
        <v>136500</v>
      </c>
      <c r="ET294" s="278" t="str">
        <f t="shared" si="604"/>
        <v>CUMPLE</v>
      </c>
      <c r="EU294" s="278" t="s">
        <v>829</v>
      </c>
      <c r="EV294" s="278" t="s">
        <v>743</v>
      </c>
      <c r="EW294" s="86">
        <v>0</v>
      </c>
      <c r="EX294" s="86">
        <v>0</v>
      </c>
      <c r="EY294" s="276">
        <v>0</v>
      </c>
      <c r="EZ294" s="86">
        <v>0</v>
      </c>
      <c r="FA294" s="277">
        <f t="shared" si="605"/>
        <v>0</v>
      </c>
      <c r="FB294" s="277">
        <f t="shared" si="606"/>
        <v>0</v>
      </c>
      <c r="FC294" s="278" t="str">
        <f t="shared" si="607"/>
        <v>NO OFERTADO</v>
      </c>
      <c r="FD294" s="278"/>
      <c r="FE294" s="278" t="s">
        <v>743</v>
      </c>
      <c r="FF294" s="86">
        <v>0</v>
      </c>
      <c r="FG294" s="86"/>
      <c r="FH294" s="279">
        <v>0</v>
      </c>
      <c r="FI294" s="86">
        <v>0</v>
      </c>
      <c r="FJ294" s="277">
        <f t="shared" si="608"/>
        <v>0</v>
      </c>
      <c r="FK294" s="277">
        <f t="shared" si="635"/>
        <v>0</v>
      </c>
      <c r="FL294" s="278" t="str">
        <f t="shared" si="609"/>
        <v>NO OFERTADO</v>
      </c>
      <c r="FM294" s="278"/>
      <c r="FN294" s="278" t="s">
        <v>743</v>
      </c>
      <c r="FO294" s="86"/>
      <c r="FP294" s="86"/>
      <c r="FQ294" s="279"/>
      <c r="FR294" s="86">
        <f t="shared" si="636"/>
        <v>0</v>
      </c>
      <c r="FS294" s="277">
        <f t="shared" si="610"/>
        <v>0</v>
      </c>
      <c r="FT294" s="277">
        <f t="shared" si="611"/>
        <v>0</v>
      </c>
      <c r="FU294" s="278" t="str">
        <f t="shared" si="612"/>
        <v>NO OFERTADO</v>
      </c>
      <c r="FV294" s="278">
        <v>0</v>
      </c>
      <c r="FW294" s="278" t="s">
        <v>743</v>
      </c>
      <c r="FX294" s="86" t="s">
        <v>819</v>
      </c>
      <c r="FY294" s="86">
        <f t="shared" si="644"/>
        <v>871.42857142857144</v>
      </c>
      <c r="FZ294" s="279">
        <f t="shared" si="645"/>
        <v>165.57142857142858</v>
      </c>
      <c r="GA294" s="86">
        <v>1037</v>
      </c>
      <c r="GB294" s="277">
        <f t="shared" si="613"/>
        <v>1037</v>
      </c>
      <c r="GC294" s="277">
        <f t="shared" si="614"/>
        <v>259250</v>
      </c>
      <c r="GD294" s="278" t="str">
        <f t="shared" si="615"/>
        <v>NO CUMPLE</v>
      </c>
      <c r="GE294" s="278" t="s">
        <v>828</v>
      </c>
      <c r="GF294" s="278" t="s">
        <v>743</v>
      </c>
      <c r="GG294" s="25"/>
    </row>
    <row r="295" spans="1:189" s="19" customFormat="1" ht="25.5" x14ac:dyDescent="0.2">
      <c r="A295" s="290">
        <v>286</v>
      </c>
      <c r="B295" s="78" t="s">
        <v>333</v>
      </c>
      <c r="C295" s="77" t="s">
        <v>665</v>
      </c>
      <c r="D295" s="123">
        <v>1</v>
      </c>
      <c r="E295" s="309" t="s">
        <v>32</v>
      </c>
      <c r="F295" s="315">
        <v>586.66999999999996</v>
      </c>
      <c r="G295" s="123">
        <v>317</v>
      </c>
      <c r="H295" s="86">
        <f t="shared" si="616"/>
        <v>185974.38999999998</v>
      </c>
      <c r="I295" s="86"/>
      <c r="J295" s="86"/>
      <c r="K295" s="279">
        <f t="shared" si="566"/>
        <v>0</v>
      </c>
      <c r="L295" s="86">
        <f t="shared" si="617"/>
        <v>0</v>
      </c>
      <c r="M295" s="277">
        <f t="shared" si="569"/>
        <v>0</v>
      </c>
      <c r="N295" s="277">
        <f t="shared" si="618"/>
        <v>0</v>
      </c>
      <c r="O295" s="278" t="str">
        <f t="shared" si="570"/>
        <v>NO OFERTADO</v>
      </c>
      <c r="P295" s="278"/>
      <c r="Q295" s="278" t="s">
        <v>743</v>
      </c>
      <c r="R295" s="278"/>
      <c r="S295" s="284"/>
      <c r="T295" s="279"/>
      <c r="U295" s="86"/>
      <c r="V295" s="277">
        <f t="shared" si="571"/>
        <v>0</v>
      </c>
      <c r="W295" s="277">
        <f t="shared" si="619"/>
        <v>0</v>
      </c>
      <c r="X295" s="278" t="str">
        <f t="shared" si="572"/>
        <v>NO OFERTADO</v>
      </c>
      <c r="Y295" s="278">
        <v>0</v>
      </c>
      <c r="Z295" s="314" t="s">
        <v>743</v>
      </c>
      <c r="AA295" s="311" t="s">
        <v>935</v>
      </c>
      <c r="AB295" s="86">
        <v>1049</v>
      </c>
      <c r="AC295" s="279">
        <v>199</v>
      </c>
      <c r="AD295" s="285">
        <f t="shared" si="638"/>
        <v>1248</v>
      </c>
      <c r="AE295" s="277">
        <f t="shared" si="643"/>
        <v>1248</v>
      </c>
      <c r="AF295" s="277">
        <f t="shared" si="573"/>
        <v>395616</v>
      </c>
      <c r="AG295" s="278" t="str">
        <f t="shared" si="574"/>
        <v>NO CUMPLE</v>
      </c>
      <c r="AH295" s="278" t="s">
        <v>828</v>
      </c>
      <c r="AI295" s="278" t="s">
        <v>743</v>
      </c>
      <c r="AJ295" s="86"/>
      <c r="AK295" s="86"/>
      <c r="AL295" s="279"/>
      <c r="AM295" s="86">
        <f t="shared" si="620"/>
        <v>0</v>
      </c>
      <c r="AN295" s="277">
        <f t="shared" si="575"/>
        <v>0</v>
      </c>
      <c r="AO295" s="277">
        <f t="shared" si="576"/>
        <v>0</v>
      </c>
      <c r="AP295" s="278" t="str">
        <f t="shared" si="577"/>
        <v>NO OFERTADO</v>
      </c>
      <c r="AQ295" s="278"/>
      <c r="AR295" s="278" t="s">
        <v>743</v>
      </c>
      <c r="AS295" s="86"/>
      <c r="AT295" s="86"/>
      <c r="AU295" s="276"/>
      <c r="AV295" s="86">
        <f t="shared" si="621"/>
        <v>0</v>
      </c>
      <c r="AW295" s="277">
        <f t="shared" si="578"/>
        <v>0</v>
      </c>
      <c r="AX295" s="277">
        <f t="shared" si="639"/>
        <v>0</v>
      </c>
      <c r="AY295" s="278" t="str">
        <f t="shared" si="579"/>
        <v>NO OFERTADO</v>
      </c>
      <c r="AZ295" s="278"/>
      <c r="BA295" s="278" t="s">
        <v>743</v>
      </c>
      <c r="BB295" s="86" t="s">
        <v>996</v>
      </c>
      <c r="BC295" s="86">
        <v>1050</v>
      </c>
      <c r="BD295" s="279">
        <v>199.5</v>
      </c>
      <c r="BE295" s="86">
        <f t="shared" si="622"/>
        <v>1249.5</v>
      </c>
      <c r="BF295" s="277">
        <f t="shared" si="580"/>
        <v>1249.5</v>
      </c>
      <c r="BG295" s="277">
        <f t="shared" si="623"/>
        <v>396091.5</v>
      </c>
      <c r="BH295" s="278" t="str">
        <f t="shared" si="581"/>
        <v>NO CUMPLE</v>
      </c>
      <c r="BI295" s="278" t="s">
        <v>828</v>
      </c>
      <c r="BJ295" s="278" t="s">
        <v>743</v>
      </c>
      <c r="BK295" s="86"/>
      <c r="BL295" s="86"/>
      <c r="BM295" s="276"/>
      <c r="BN295" s="280">
        <f t="shared" si="624"/>
        <v>0</v>
      </c>
      <c r="BO295" s="281">
        <f t="shared" si="582"/>
        <v>0</v>
      </c>
      <c r="BP295" s="281">
        <f t="shared" si="583"/>
        <v>0</v>
      </c>
      <c r="BQ295" s="278" t="str">
        <f t="shared" si="567"/>
        <v>NO OFERTADO</v>
      </c>
      <c r="BR295" s="278">
        <f>VLOOKUP(B295,'[1]ANEXO TECNICO'!$B$3:$P$334,15,0)</f>
        <v>0</v>
      </c>
      <c r="BS295" s="278" t="s">
        <v>743</v>
      </c>
      <c r="BT295" s="280"/>
      <c r="BU295" s="280"/>
      <c r="BV295" s="282"/>
      <c r="BW295" s="280"/>
      <c r="BX295" s="277">
        <v>0</v>
      </c>
      <c r="BY295" s="277">
        <f t="shared" si="584"/>
        <v>0</v>
      </c>
      <c r="BZ295" s="278" t="str">
        <f t="shared" si="585"/>
        <v>NO OFERTADO</v>
      </c>
      <c r="CA295" s="278"/>
      <c r="CB295" s="278" t="s">
        <v>743</v>
      </c>
      <c r="CC295" s="283"/>
      <c r="CD295" s="283"/>
      <c r="CE295" s="276"/>
      <c r="CF295" s="86">
        <f t="shared" si="625"/>
        <v>0</v>
      </c>
      <c r="CG295" s="277">
        <f t="shared" si="626"/>
        <v>0</v>
      </c>
      <c r="CH295" s="277">
        <f t="shared" si="586"/>
        <v>0</v>
      </c>
      <c r="CI295" s="278" t="str">
        <f t="shared" si="587"/>
        <v>NO OFERTADO</v>
      </c>
      <c r="CJ295" s="278"/>
      <c r="CK295" s="278" t="s">
        <v>743</v>
      </c>
      <c r="CL295" s="86"/>
      <c r="CM295" s="86"/>
      <c r="CN295" s="276"/>
      <c r="CO295" s="86">
        <f t="shared" si="627"/>
        <v>0</v>
      </c>
      <c r="CP295" s="277">
        <f t="shared" si="588"/>
        <v>0</v>
      </c>
      <c r="CQ295" s="277">
        <f t="shared" si="589"/>
        <v>0</v>
      </c>
      <c r="CR295" s="278" t="str">
        <f t="shared" si="590"/>
        <v>NO OFERTADO</v>
      </c>
      <c r="CS295" s="278"/>
      <c r="CT295" s="278" t="s">
        <v>743</v>
      </c>
      <c r="CU295" s="86"/>
      <c r="CV295" s="280"/>
      <c r="CW295" s="282"/>
      <c r="CX295" s="280">
        <f t="shared" si="628"/>
        <v>0</v>
      </c>
      <c r="CY295" s="281">
        <f t="shared" si="591"/>
        <v>0</v>
      </c>
      <c r="CZ295" s="281">
        <f t="shared" si="592"/>
        <v>0</v>
      </c>
      <c r="DA295" s="278" t="str">
        <f t="shared" si="593"/>
        <v>NO OFERTADO</v>
      </c>
      <c r="DB295" s="278"/>
      <c r="DC295" s="278" t="s">
        <v>743</v>
      </c>
      <c r="DD295" s="86"/>
      <c r="DE295" s="86"/>
      <c r="DF295" s="276"/>
      <c r="DG295" s="86">
        <f t="shared" si="629"/>
        <v>0</v>
      </c>
      <c r="DH295" s="277">
        <f t="shared" si="594"/>
        <v>0</v>
      </c>
      <c r="DI295" s="277">
        <f t="shared" si="630"/>
        <v>0</v>
      </c>
      <c r="DJ295" s="278" t="str">
        <f t="shared" si="631"/>
        <v>NO OFERTADO</v>
      </c>
      <c r="DK295" s="278"/>
      <c r="DL295" s="278" t="s">
        <v>743</v>
      </c>
      <c r="DM295" s="86"/>
      <c r="DN295" s="86"/>
      <c r="DO295" s="276"/>
      <c r="DP295" s="86">
        <v>0</v>
      </c>
      <c r="DQ295" s="277">
        <f t="shared" si="595"/>
        <v>0</v>
      </c>
      <c r="DR295" s="277">
        <f t="shared" si="596"/>
        <v>0</v>
      </c>
      <c r="DS295" s="278" t="str">
        <f t="shared" si="597"/>
        <v>NO OFERTADO</v>
      </c>
      <c r="DT295" s="278"/>
      <c r="DU295" s="278" t="s">
        <v>743</v>
      </c>
      <c r="DV295" s="86"/>
      <c r="DW295" s="86"/>
      <c r="DX295" s="279"/>
      <c r="DY295" s="86">
        <f t="shared" si="632"/>
        <v>0</v>
      </c>
      <c r="DZ295" s="277">
        <f t="shared" si="598"/>
        <v>0</v>
      </c>
      <c r="EA295" s="277">
        <f t="shared" si="633"/>
        <v>0</v>
      </c>
      <c r="EB295" s="278" t="str">
        <f t="shared" si="599"/>
        <v>NO OFERTADO</v>
      </c>
      <c r="EC295" s="278"/>
      <c r="ED295" s="278" t="s">
        <v>743</v>
      </c>
      <c r="EE295" s="86" t="s">
        <v>953</v>
      </c>
      <c r="EF295" s="86">
        <v>0</v>
      </c>
      <c r="EG295" s="279">
        <v>0</v>
      </c>
      <c r="EH295" s="86">
        <f t="shared" si="634"/>
        <v>0</v>
      </c>
      <c r="EI295" s="277">
        <f t="shared" si="600"/>
        <v>0</v>
      </c>
      <c r="EJ295" s="277">
        <f t="shared" si="637"/>
        <v>0</v>
      </c>
      <c r="EK295" s="278" t="str">
        <f t="shared" si="601"/>
        <v>NO OFERTADO</v>
      </c>
      <c r="EL295" s="278" t="s">
        <v>978</v>
      </c>
      <c r="EM295" s="278" t="s">
        <v>743</v>
      </c>
      <c r="EN295" s="86" t="s">
        <v>44</v>
      </c>
      <c r="EO295" s="86">
        <v>490</v>
      </c>
      <c r="EP295" s="276">
        <v>93</v>
      </c>
      <c r="EQ295" s="86">
        <v>583</v>
      </c>
      <c r="ER295" s="277">
        <f t="shared" si="602"/>
        <v>583</v>
      </c>
      <c r="ES295" s="277">
        <f t="shared" si="603"/>
        <v>184811</v>
      </c>
      <c r="ET295" s="278" t="str">
        <f t="shared" si="604"/>
        <v>CUMPLE</v>
      </c>
      <c r="EU295" s="278" t="s">
        <v>829</v>
      </c>
      <c r="EV295" s="278" t="s">
        <v>743</v>
      </c>
      <c r="EW295" s="86">
        <v>0</v>
      </c>
      <c r="EX295" s="86">
        <v>0</v>
      </c>
      <c r="EY295" s="276">
        <v>0</v>
      </c>
      <c r="EZ295" s="86">
        <v>0</v>
      </c>
      <c r="FA295" s="277">
        <f t="shared" si="605"/>
        <v>0</v>
      </c>
      <c r="FB295" s="277">
        <f t="shared" si="606"/>
        <v>0</v>
      </c>
      <c r="FC295" s="278" t="str">
        <f t="shared" si="607"/>
        <v>NO OFERTADO</v>
      </c>
      <c r="FD295" s="278"/>
      <c r="FE295" s="278" t="s">
        <v>743</v>
      </c>
      <c r="FF295" s="86">
        <v>0</v>
      </c>
      <c r="FG295" s="86"/>
      <c r="FH295" s="279">
        <v>0</v>
      </c>
      <c r="FI295" s="86">
        <v>0</v>
      </c>
      <c r="FJ295" s="277">
        <f t="shared" si="608"/>
        <v>0</v>
      </c>
      <c r="FK295" s="277">
        <f t="shared" si="635"/>
        <v>0</v>
      </c>
      <c r="FL295" s="278" t="str">
        <f t="shared" si="609"/>
        <v>NO OFERTADO</v>
      </c>
      <c r="FM295" s="278"/>
      <c r="FN295" s="278" t="s">
        <v>743</v>
      </c>
      <c r="FO295" s="86"/>
      <c r="FP295" s="86"/>
      <c r="FQ295" s="279"/>
      <c r="FR295" s="86">
        <f t="shared" si="636"/>
        <v>0</v>
      </c>
      <c r="FS295" s="277">
        <f t="shared" si="610"/>
        <v>0</v>
      </c>
      <c r="FT295" s="277">
        <f t="shared" si="611"/>
        <v>0</v>
      </c>
      <c r="FU295" s="278" t="str">
        <f t="shared" si="612"/>
        <v>NO OFERTADO</v>
      </c>
      <c r="FV295" s="278">
        <v>0</v>
      </c>
      <c r="FW295" s="278" t="s">
        <v>743</v>
      </c>
      <c r="FX295" s="86"/>
      <c r="FY295" s="86"/>
      <c r="FZ295" s="279"/>
      <c r="GA295" s="86"/>
      <c r="GB295" s="277">
        <f t="shared" si="613"/>
        <v>0</v>
      </c>
      <c r="GC295" s="277">
        <f t="shared" si="614"/>
        <v>0</v>
      </c>
      <c r="GD295" s="278" t="str">
        <f t="shared" si="615"/>
        <v>NO OFERTADO</v>
      </c>
      <c r="GE295" s="278"/>
      <c r="GF295" s="278" t="s">
        <v>743</v>
      </c>
      <c r="GG295" s="25"/>
    </row>
    <row r="296" spans="1:189" s="19" customFormat="1" ht="25.5" x14ac:dyDescent="0.2">
      <c r="A296" s="275">
        <v>287</v>
      </c>
      <c r="B296" s="78" t="s">
        <v>334</v>
      </c>
      <c r="C296" s="77" t="s">
        <v>666</v>
      </c>
      <c r="D296" s="123">
        <v>1</v>
      </c>
      <c r="E296" s="309" t="s">
        <v>32</v>
      </c>
      <c r="F296" s="315">
        <v>1587625</v>
      </c>
      <c r="G296" s="123">
        <v>1</v>
      </c>
      <c r="H296" s="86">
        <f t="shared" si="616"/>
        <v>1587625</v>
      </c>
      <c r="I296" s="86"/>
      <c r="J296" s="86"/>
      <c r="K296" s="279">
        <f t="shared" si="566"/>
        <v>0</v>
      </c>
      <c r="L296" s="86">
        <f t="shared" si="617"/>
        <v>0</v>
      </c>
      <c r="M296" s="277">
        <f t="shared" si="569"/>
        <v>0</v>
      </c>
      <c r="N296" s="277">
        <f t="shared" si="618"/>
        <v>0</v>
      </c>
      <c r="O296" s="278" t="str">
        <f t="shared" si="570"/>
        <v>NO OFERTADO</v>
      </c>
      <c r="P296" s="278"/>
      <c r="Q296" s="278" t="s">
        <v>743</v>
      </c>
      <c r="R296" s="278"/>
      <c r="S296" s="284"/>
      <c r="T296" s="279"/>
      <c r="U296" s="86"/>
      <c r="V296" s="277">
        <f t="shared" si="571"/>
        <v>0</v>
      </c>
      <c r="W296" s="277">
        <f t="shared" si="619"/>
        <v>0</v>
      </c>
      <c r="X296" s="278" t="str">
        <f t="shared" si="572"/>
        <v>NO OFERTADO</v>
      </c>
      <c r="Y296" s="278">
        <v>0</v>
      </c>
      <c r="Z296" s="314" t="s">
        <v>743</v>
      </c>
      <c r="AA296" s="311"/>
      <c r="AB296" s="86"/>
      <c r="AC296" s="276"/>
      <c r="AD296" s="86">
        <f t="shared" si="638"/>
        <v>0</v>
      </c>
      <c r="AE296" s="277">
        <f t="shared" si="643"/>
        <v>0</v>
      </c>
      <c r="AF296" s="277">
        <f t="shared" si="573"/>
        <v>0</v>
      </c>
      <c r="AG296" s="278" t="str">
        <f t="shared" si="574"/>
        <v>NO OFERTADO</v>
      </c>
      <c r="AH296" s="278"/>
      <c r="AI296" s="278" t="s">
        <v>743</v>
      </c>
      <c r="AJ296" s="86"/>
      <c r="AK296" s="86"/>
      <c r="AL296" s="279"/>
      <c r="AM296" s="86">
        <f t="shared" si="620"/>
        <v>0</v>
      </c>
      <c r="AN296" s="277">
        <f t="shared" si="575"/>
        <v>0</v>
      </c>
      <c r="AO296" s="277">
        <f t="shared" si="576"/>
        <v>0</v>
      </c>
      <c r="AP296" s="278" t="str">
        <f t="shared" si="577"/>
        <v>NO OFERTADO</v>
      </c>
      <c r="AQ296" s="278"/>
      <c r="AR296" s="278" t="s">
        <v>743</v>
      </c>
      <c r="AS296" s="86"/>
      <c r="AT296" s="86"/>
      <c r="AU296" s="276"/>
      <c r="AV296" s="86">
        <f t="shared" si="621"/>
        <v>0</v>
      </c>
      <c r="AW296" s="277">
        <f t="shared" si="578"/>
        <v>0</v>
      </c>
      <c r="AX296" s="277">
        <f t="shared" si="639"/>
        <v>0</v>
      </c>
      <c r="AY296" s="278" t="str">
        <f t="shared" si="579"/>
        <v>NO OFERTADO</v>
      </c>
      <c r="AZ296" s="278"/>
      <c r="BA296" s="278" t="s">
        <v>743</v>
      </c>
      <c r="BB296" s="86"/>
      <c r="BC296" s="86"/>
      <c r="BD296" s="279"/>
      <c r="BE296" s="86">
        <f t="shared" si="622"/>
        <v>0</v>
      </c>
      <c r="BF296" s="277">
        <f t="shared" si="580"/>
        <v>0</v>
      </c>
      <c r="BG296" s="277">
        <f t="shared" si="623"/>
        <v>0</v>
      </c>
      <c r="BH296" s="278" t="str">
        <f t="shared" si="581"/>
        <v>NO OFERTADO</v>
      </c>
      <c r="BI296" s="278">
        <v>0</v>
      </c>
      <c r="BJ296" s="278" t="s">
        <v>743</v>
      </c>
      <c r="BK296" s="86"/>
      <c r="BL296" s="86"/>
      <c r="BM296" s="276"/>
      <c r="BN296" s="280">
        <f t="shared" si="624"/>
        <v>0</v>
      </c>
      <c r="BO296" s="281">
        <f t="shared" si="582"/>
        <v>0</v>
      </c>
      <c r="BP296" s="281">
        <f t="shared" si="583"/>
        <v>0</v>
      </c>
      <c r="BQ296" s="278" t="str">
        <f t="shared" si="567"/>
        <v>NO OFERTADO</v>
      </c>
      <c r="BR296" s="278">
        <f>VLOOKUP(B296,'[1]ANEXO TECNICO'!$B$3:$P$334,15,0)</f>
        <v>0</v>
      </c>
      <c r="BS296" s="278" t="s">
        <v>743</v>
      </c>
      <c r="BT296" s="280"/>
      <c r="BU296" s="280"/>
      <c r="BV296" s="282"/>
      <c r="BW296" s="280"/>
      <c r="BX296" s="277">
        <v>0</v>
      </c>
      <c r="BY296" s="277">
        <f t="shared" si="584"/>
        <v>0</v>
      </c>
      <c r="BZ296" s="278" t="str">
        <f t="shared" si="585"/>
        <v>NO OFERTADO</v>
      </c>
      <c r="CA296" s="278"/>
      <c r="CB296" s="278" t="s">
        <v>743</v>
      </c>
      <c r="CC296" s="283"/>
      <c r="CD296" s="283"/>
      <c r="CE296" s="276"/>
      <c r="CF296" s="86">
        <f t="shared" si="625"/>
        <v>0</v>
      </c>
      <c r="CG296" s="277">
        <f t="shared" si="626"/>
        <v>0</v>
      </c>
      <c r="CH296" s="277">
        <f t="shared" si="586"/>
        <v>0</v>
      </c>
      <c r="CI296" s="278" t="str">
        <f t="shared" si="587"/>
        <v>NO OFERTADO</v>
      </c>
      <c r="CJ296" s="278"/>
      <c r="CK296" s="278" t="s">
        <v>743</v>
      </c>
      <c r="CL296" s="86" t="s">
        <v>44</v>
      </c>
      <c r="CM296" s="295">
        <v>1476000</v>
      </c>
      <c r="CN296" s="279">
        <v>0</v>
      </c>
      <c r="CO296" s="295">
        <f t="shared" si="627"/>
        <v>1476000</v>
      </c>
      <c r="CP296" s="296">
        <f t="shared" si="588"/>
        <v>1476000</v>
      </c>
      <c r="CQ296" s="277">
        <f t="shared" si="589"/>
        <v>1476000</v>
      </c>
      <c r="CR296" s="278" t="str">
        <f t="shared" si="590"/>
        <v>CUMPLE</v>
      </c>
      <c r="CS296" s="278" t="s">
        <v>828</v>
      </c>
      <c r="CT296" s="278" t="s">
        <v>822</v>
      </c>
      <c r="CU296" s="86"/>
      <c r="CV296" s="280"/>
      <c r="CW296" s="282"/>
      <c r="CX296" s="280">
        <f t="shared" si="628"/>
        <v>0</v>
      </c>
      <c r="CY296" s="281">
        <f t="shared" si="591"/>
        <v>0</v>
      </c>
      <c r="CZ296" s="281">
        <f t="shared" si="592"/>
        <v>0</v>
      </c>
      <c r="DA296" s="278" t="str">
        <f t="shared" si="593"/>
        <v>NO OFERTADO</v>
      </c>
      <c r="DB296" s="278"/>
      <c r="DC296" s="278" t="s">
        <v>743</v>
      </c>
      <c r="DD296" s="86"/>
      <c r="DE296" s="86"/>
      <c r="DF296" s="276"/>
      <c r="DG296" s="86">
        <f t="shared" si="629"/>
        <v>0</v>
      </c>
      <c r="DH296" s="277">
        <f t="shared" si="594"/>
        <v>0</v>
      </c>
      <c r="DI296" s="277">
        <f t="shared" si="630"/>
        <v>0</v>
      </c>
      <c r="DJ296" s="278" t="str">
        <f t="shared" si="631"/>
        <v>NO OFERTADO</v>
      </c>
      <c r="DK296" s="278"/>
      <c r="DL296" s="278" t="s">
        <v>743</v>
      </c>
      <c r="DM296" s="86"/>
      <c r="DN296" s="86"/>
      <c r="DO296" s="276"/>
      <c r="DP296" s="86">
        <v>0</v>
      </c>
      <c r="DQ296" s="277">
        <f t="shared" si="595"/>
        <v>0</v>
      </c>
      <c r="DR296" s="277">
        <f t="shared" si="596"/>
        <v>0</v>
      </c>
      <c r="DS296" s="278" t="str">
        <f t="shared" si="597"/>
        <v>NO OFERTADO</v>
      </c>
      <c r="DT296" s="278"/>
      <c r="DU296" s="278" t="s">
        <v>743</v>
      </c>
      <c r="DV296" s="86"/>
      <c r="DW296" s="86"/>
      <c r="DX296" s="279"/>
      <c r="DY296" s="86">
        <f t="shared" si="632"/>
        <v>0</v>
      </c>
      <c r="DZ296" s="277">
        <f t="shared" si="598"/>
        <v>0</v>
      </c>
      <c r="EA296" s="277">
        <f t="shared" si="633"/>
        <v>0</v>
      </c>
      <c r="EB296" s="278" t="str">
        <f t="shared" si="599"/>
        <v>NO OFERTADO</v>
      </c>
      <c r="EC296" s="278"/>
      <c r="ED296" s="278" t="s">
        <v>743</v>
      </c>
      <c r="EE296" s="86" t="s">
        <v>953</v>
      </c>
      <c r="EF296" s="86">
        <v>0</v>
      </c>
      <c r="EG296" s="279">
        <v>0</v>
      </c>
      <c r="EH296" s="86">
        <f t="shared" si="634"/>
        <v>0</v>
      </c>
      <c r="EI296" s="277">
        <f t="shared" si="600"/>
        <v>0</v>
      </c>
      <c r="EJ296" s="277">
        <f t="shared" si="637"/>
        <v>0</v>
      </c>
      <c r="EK296" s="278" t="str">
        <f t="shared" si="601"/>
        <v>NO OFERTADO</v>
      </c>
      <c r="EL296" s="278" t="s">
        <v>978</v>
      </c>
      <c r="EM296" s="278" t="s">
        <v>743</v>
      </c>
      <c r="EN296" s="86"/>
      <c r="EO296" s="86"/>
      <c r="EP296" s="276"/>
      <c r="EQ296" s="86">
        <v>0</v>
      </c>
      <c r="ER296" s="277">
        <f t="shared" si="602"/>
        <v>0</v>
      </c>
      <c r="ES296" s="277">
        <f t="shared" si="603"/>
        <v>0</v>
      </c>
      <c r="ET296" s="278" t="str">
        <f t="shared" si="604"/>
        <v>NO OFERTADO</v>
      </c>
      <c r="EU296" s="278"/>
      <c r="EV296" s="278" t="s">
        <v>743</v>
      </c>
      <c r="EW296" s="86">
        <v>0</v>
      </c>
      <c r="EX296" s="86">
        <v>0</v>
      </c>
      <c r="EY296" s="276">
        <v>0</v>
      </c>
      <c r="EZ296" s="86">
        <v>0</v>
      </c>
      <c r="FA296" s="277">
        <f t="shared" si="605"/>
        <v>0</v>
      </c>
      <c r="FB296" s="277">
        <f t="shared" si="606"/>
        <v>0</v>
      </c>
      <c r="FC296" s="278" t="str">
        <f t="shared" si="607"/>
        <v>NO OFERTADO</v>
      </c>
      <c r="FD296" s="278"/>
      <c r="FE296" s="278" t="s">
        <v>743</v>
      </c>
      <c r="FF296" s="86">
        <v>0</v>
      </c>
      <c r="FG296" s="86"/>
      <c r="FH296" s="279">
        <v>0</v>
      </c>
      <c r="FI296" s="86">
        <v>0</v>
      </c>
      <c r="FJ296" s="277">
        <f t="shared" si="608"/>
        <v>0</v>
      </c>
      <c r="FK296" s="277">
        <f t="shared" si="635"/>
        <v>0</v>
      </c>
      <c r="FL296" s="278" t="str">
        <f t="shared" si="609"/>
        <v>NO OFERTADO</v>
      </c>
      <c r="FM296" s="278"/>
      <c r="FN296" s="278" t="s">
        <v>743</v>
      </c>
      <c r="FO296" s="86"/>
      <c r="FP296" s="86"/>
      <c r="FQ296" s="279"/>
      <c r="FR296" s="86">
        <f t="shared" si="636"/>
        <v>0</v>
      </c>
      <c r="FS296" s="277">
        <f t="shared" si="610"/>
        <v>0</v>
      </c>
      <c r="FT296" s="277">
        <f t="shared" si="611"/>
        <v>0</v>
      </c>
      <c r="FU296" s="278" t="str">
        <f t="shared" si="612"/>
        <v>NO OFERTADO</v>
      </c>
      <c r="FV296" s="278">
        <v>0</v>
      </c>
      <c r="FW296" s="278" t="s">
        <v>743</v>
      </c>
      <c r="FX296" s="86" t="s">
        <v>44</v>
      </c>
      <c r="FY296" s="86">
        <v>1671185</v>
      </c>
      <c r="FZ296" s="279">
        <v>0</v>
      </c>
      <c r="GA296" s="86">
        <v>1671185</v>
      </c>
      <c r="GB296" s="277">
        <f t="shared" si="613"/>
        <v>1671185</v>
      </c>
      <c r="GC296" s="277">
        <f t="shared" si="614"/>
        <v>1671185</v>
      </c>
      <c r="GD296" s="278" t="str">
        <f t="shared" si="615"/>
        <v>CUMPLE</v>
      </c>
      <c r="GE296" s="278" t="s">
        <v>829</v>
      </c>
      <c r="GF296" s="278" t="s">
        <v>743</v>
      </c>
      <c r="GG296" s="25"/>
    </row>
    <row r="297" spans="1:189" s="19" customFormat="1" ht="25.5" x14ac:dyDescent="0.2">
      <c r="A297" s="290">
        <v>288</v>
      </c>
      <c r="B297" s="78" t="s">
        <v>335</v>
      </c>
      <c r="C297" s="77" t="s">
        <v>667</v>
      </c>
      <c r="D297" s="123">
        <v>1</v>
      </c>
      <c r="E297" s="309" t="s">
        <v>32</v>
      </c>
      <c r="F297" s="315">
        <v>47511.108433734938</v>
      </c>
      <c r="G297" s="123">
        <v>60</v>
      </c>
      <c r="H297" s="86">
        <f t="shared" si="616"/>
        <v>2850666.5060240962</v>
      </c>
      <c r="I297" s="86"/>
      <c r="J297" s="86"/>
      <c r="K297" s="279">
        <f t="shared" si="566"/>
        <v>0</v>
      </c>
      <c r="L297" s="86">
        <f t="shared" si="617"/>
        <v>0</v>
      </c>
      <c r="M297" s="277">
        <f t="shared" si="569"/>
        <v>0</v>
      </c>
      <c r="N297" s="277">
        <f t="shared" si="618"/>
        <v>0</v>
      </c>
      <c r="O297" s="278" t="str">
        <f t="shared" si="570"/>
        <v>NO OFERTADO</v>
      </c>
      <c r="P297" s="278"/>
      <c r="Q297" s="278" t="s">
        <v>743</v>
      </c>
      <c r="R297" s="278"/>
      <c r="S297" s="284"/>
      <c r="T297" s="279"/>
      <c r="U297" s="86"/>
      <c r="V297" s="277">
        <f t="shared" si="571"/>
        <v>0</v>
      </c>
      <c r="W297" s="277">
        <f t="shared" si="619"/>
        <v>0</v>
      </c>
      <c r="X297" s="278" t="str">
        <f t="shared" si="572"/>
        <v>NO OFERTADO</v>
      </c>
      <c r="Y297" s="278">
        <v>0</v>
      </c>
      <c r="Z297" s="314" t="s">
        <v>743</v>
      </c>
      <c r="AA297" s="311"/>
      <c r="AB297" s="86"/>
      <c r="AC297" s="276"/>
      <c r="AD297" s="86">
        <f t="shared" si="638"/>
        <v>0</v>
      </c>
      <c r="AE297" s="277">
        <f t="shared" si="643"/>
        <v>0</v>
      </c>
      <c r="AF297" s="277">
        <f t="shared" si="573"/>
        <v>0</v>
      </c>
      <c r="AG297" s="278" t="str">
        <f t="shared" si="574"/>
        <v>NO OFERTADO</v>
      </c>
      <c r="AH297" s="278"/>
      <c r="AI297" s="278" t="s">
        <v>743</v>
      </c>
      <c r="AJ297" s="86"/>
      <c r="AK297" s="86"/>
      <c r="AL297" s="279"/>
      <c r="AM297" s="86">
        <f t="shared" si="620"/>
        <v>0</v>
      </c>
      <c r="AN297" s="277">
        <f t="shared" si="575"/>
        <v>0</v>
      </c>
      <c r="AO297" s="277">
        <f t="shared" si="576"/>
        <v>0</v>
      </c>
      <c r="AP297" s="278" t="str">
        <f t="shared" si="577"/>
        <v>NO OFERTADO</v>
      </c>
      <c r="AQ297" s="278"/>
      <c r="AR297" s="278" t="s">
        <v>743</v>
      </c>
      <c r="AS297" s="86"/>
      <c r="AT297" s="86"/>
      <c r="AU297" s="276"/>
      <c r="AV297" s="86">
        <f t="shared" si="621"/>
        <v>0</v>
      </c>
      <c r="AW297" s="277">
        <f t="shared" si="578"/>
        <v>0</v>
      </c>
      <c r="AX297" s="277">
        <f t="shared" si="639"/>
        <v>0</v>
      </c>
      <c r="AY297" s="278" t="str">
        <f t="shared" si="579"/>
        <v>NO OFERTADO</v>
      </c>
      <c r="AZ297" s="278"/>
      <c r="BA297" s="278" t="s">
        <v>743</v>
      </c>
      <c r="BB297" s="86"/>
      <c r="BC297" s="86"/>
      <c r="BD297" s="279"/>
      <c r="BE297" s="86">
        <f t="shared" si="622"/>
        <v>0</v>
      </c>
      <c r="BF297" s="277">
        <f t="shared" si="580"/>
        <v>0</v>
      </c>
      <c r="BG297" s="277">
        <f t="shared" si="623"/>
        <v>0</v>
      </c>
      <c r="BH297" s="278" t="str">
        <f t="shared" si="581"/>
        <v>NO OFERTADO</v>
      </c>
      <c r="BI297" s="278">
        <v>0</v>
      </c>
      <c r="BJ297" s="278" t="s">
        <v>743</v>
      </c>
      <c r="BK297" s="86"/>
      <c r="BL297" s="86"/>
      <c r="BM297" s="276"/>
      <c r="BN297" s="280">
        <f t="shared" si="624"/>
        <v>0</v>
      </c>
      <c r="BO297" s="281">
        <f t="shared" si="582"/>
        <v>0</v>
      </c>
      <c r="BP297" s="281">
        <f t="shared" si="583"/>
        <v>0</v>
      </c>
      <c r="BQ297" s="278" t="str">
        <f t="shared" si="567"/>
        <v>NO OFERTADO</v>
      </c>
      <c r="BR297" s="278">
        <f>VLOOKUP(B297,'[1]ANEXO TECNICO'!$B$3:$P$334,15,0)</f>
        <v>0</v>
      </c>
      <c r="BS297" s="278" t="s">
        <v>743</v>
      </c>
      <c r="BT297" s="280"/>
      <c r="BU297" s="280"/>
      <c r="BV297" s="282"/>
      <c r="BW297" s="280"/>
      <c r="BX297" s="277">
        <v>0</v>
      </c>
      <c r="BY297" s="277">
        <f t="shared" si="584"/>
        <v>0</v>
      </c>
      <c r="BZ297" s="278" t="str">
        <f t="shared" si="585"/>
        <v>NO OFERTADO</v>
      </c>
      <c r="CA297" s="278"/>
      <c r="CB297" s="278" t="s">
        <v>743</v>
      </c>
      <c r="CC297" s="283"/>
      <c r="CD297" s="283"/>
      <c r="CE297" s="276"/>
      <c r="CF297" s="86">
        <f t="shared" si="625"/>
        <v>0</v>
      </c>
      <c r="CG297" s="277">
        <f t="shared" si="626"/>
        <v>0</v>
      </c>
      <c r="CH297" s="277">
        <f t="shared" si="586"/>
        <v>0</v>
      </c>
      <c r="CI297" s="278" t="str">
        <f t="shared" si="587"/>
        <v>NO OFERTADO</v>
      </c>
      <c r="CJ297" s="278"/>
      <c r="CK297" s="278" t="s">
        <v>743</v>
      </c>
      <c r="CL297" s="86"/>
      <c r="CM297" s="86"/>
      <c r="CN297" s="276"/>
      <c r="CO297" s="86">
        <f t="shared" si="627"/>
        <v>0</v>
      </c>
      <c r="CP297" s="277">
        <f t="shared" si="588"/>
        <v>0</v>
      </c>
      <c r="CQ297" s="277">
        <f t="shared" si="589"/>
        <v>0</v>
      </c>
      <c r="CR297" s="278" t="str">
        <f t="shared" si="590"/>
        <v>NO OFERTADO</v>
      </c>
      <c r="CS297" s="278"/>
      <c r="CT297" s="278" t="s">
        <v>743</v>
      </c>
      <c r="CU297" s="86" t="s">
        <v>747</v>
      </c>
      <c r="CV297" s="280">
        <v>24450</v>
      </c>
      <c r="CW297" s="288">
        <f>+CV297*0.19</f>
        <v>4645.5</v>
      </c>
      <c r="CX297" s="280">
        <f t="shared" si="628"/>
        <v>29095.5</v>
      </c>
      <c r="CY297" s="281">
        <f t="shared" si="591"/>
        <v>29095.5</v>
      </c>
      <c r="CZ297" s="281">
        <f t="shared" si="592"/>
        <v>1745730</v>
      </c>
      <c r="DA297" s="278" t="str">
        <f t="shared" si="593"/>
        <v>CUMPLE</v>
      </c>
      <c r="DB297" s="278" t="s">
        <v>828</v>
      </c>
      <c r="DC297" s="278" t="s">
        <v>822</v>
      </c>
      <c r="DD297" s="86"/>
      <c r="DE297" s="86"/>
      <c r="DF297" s="276"/>
      <c r="DG297" s="86">
        <f t="shared" si="629"/>
        <v>0</v>
      </c>
      <c r="DH297" s="277">
        <f t="shared" si="594"/>
        <v>0</v>
      </c>
      <c r="DI297" s="277">
        <f t="shared" si="630"/>
        <v>0</v>
      </c>
      <c r="DJ297" s="278" t="str">
        <f t="shared" si="631"/>
        <v>NO OFERTADO</v>
      </c>
      <c r="DK297" s="278"/>
      <c r="DL297" s="278" t="s">
        <v>743</v>
      </c>
      <c r="DM297" s="86"/>
      <c r="DN297" s="86"/>
      <c r="DO297" s="276"/>
      <c r="DP297" s="86">
        <v>0</v>
      </c>
      <c r="DQ297" s="277">
        <f t="shared" si="595"/>
        <v>0</v>
      </c>
      <c r="DR297" s="277">
        <f t="shared" si="596"/>
        <v>0</v>
      </c>
      <c r="DS297" s="278" t="str">
        <f t="shared" si="597"/>
        <v>NO OFERTADO</v>
      </c>
      <c r="DT297" s="278"/>
      <c r="DU297" s="278" t="s">
        <v>743</v>
      </c>
      <c r="DV297" s="86"/>
      <c r="DW297" s="86"/>
      <c r="DX297" s="279"/>
      <c r="DY297" s="86">
        <f t="shared" si="632"/>
        <v>0</v>
      </c>
      <c r="DZ297" s="277">
        <f t="shared" si="598"/>
        <v>0</v>
      </c>
      <c r="EA297" s="277">
        <f t="shared" si="633"/>
        <v>0</v>
      </c>
      <c r="EB297" s="278" t="str">
        <f t="shared" si="599"/>
        <v>NO OFERTADO</v>
      </c>
      <c r="EC297" s="278"/>
      <c r="ED297" s="278" t="s">
        <v>743</v>
      </c>
      <c r="EE297" s="86" t="s">
        <v>953</v>
      </c>
      <c r="EF297" s="86">
        <v>0</v>
      </c>
      <c r="EG297" s="279">
        <v>0</v>
      </c>
      <c r="EH297" s="86">
        <f t="shared" si="634"/>
        <v>0</v>
      </c>
      <c r="EI297" s="277">
        <f t="shared" si="600"/>
        <v>0</v>
      </c>
      <c r="EJ297" s="277">
        <f t="shared" si="637"/>
        <v>0</v>
      </c>
      <c r="EK297" s="278" t="str">
        <f t="shared" si="601"/>
        <v>NO OFERTADO</v>
      </c>
      <c r="EL297" s="278" t="s">
        <v>978</v>
      </c>
      <c r="EM297" s="278" t="s">
        <v>743</v>
      </c>
      <c r="EN297" s="86" t="s">
        <v>44</v>
      </c>
      <c r="EO297" s="86">
        <v>38986</v>
      </c>
      <c r="EP297" s="276">
        <v>7407</v>
      </c>
      <c r="EQ297" s="86">
        <v>46393</v>
      </c>
      <c r="ER297" s="277">
        <f t="shared" si="602"/>
        <v>46393</v>
      </c>
      <c r="ES297" s="277">
        <f t="shared" si="603"/>
        <v>2783580</v>
      </c>
      <c r="ET297" s="278" t="str">
        <f t="shared" si="604"/>
        <v>CUMPLE</v>
      </c>
      <c r="EU297" s="278" t="s">
        <v>828</v>
      </c>
      <c r="EV297" s="278" t="s">
        <v>822</v>
      </c>
      <c r="EW297" s="86">
        <v>0</v>
      </c>
      <c r="EX297" s="86">
        <v>0</v>
      </c>
      <c r="EY297" s="276">
        <v>0</v>
      </c>
      <c r="EZ297" s="86">
        <v>0</v>
      </c>
      <c r="FA297" s="277">
        <f t="shared" si="605"/>
        <v>0</v>
      </c>
      <c r="FB297" s="277">
        <f t="shared" si="606"/>
        <v>0</v>
      </c>
      <c r="FC297" s="278" t="str">
        <f t="shared" si="607"/>
        <v>NO OFERTADO</v>
      </c>
      <c r="FD297" s="278"/>
      <c r="FE297" s="278" t="s">
        <v>743</v>
      </c>
      <c r="FF297" s="86">
        <v>0</v>
      </c>
      <c r="FG297" s="86"/>
      <c r="FH297" s="279">
        <v>0</v>
      </c>
      <c r="FI297" s="86">
        <v>0</v>
      </c>
      <c r="FJ297" s="277">
        <f t="shared" si="608"/>
        <v>0</v>
      </c>
      <c r="FK297" s="277">
        <f t="shared" si="635"/>
        <v>0</v>
      </c>
      <c r="FL297" s="278" t="str">
        <f t="shared" si="609"/>
        <v>NO OFERTADO</v>
      </c>
      <c r="FM297" s="278"/>
      <c r="FN297" s="278" t="s">
        <v>743</v>
      </c>
      <c r="FO297" s="86" t="s">
        <v>747</v>
      </c>
      <c r="FP297" s="86">
        <v>25600</v>
      </c>
      <c r="FQ297" s="279">
        <v>4864</v>
      </c>
      <c r="FR297" s="86">
        <f t="shared" si="636"/>
        <v>30464</v>
      </c>
      <c r="FS297" s="277">
        <f t="shared" si="610"/>
        <v>30464</v>
      </c>
      <c r="FT297" s="277">
        <f t="shared" si="611"/>
        <v>1827840</v>
      </c>
      <c r="FU297" s="278" t="str">
        <f t="shared" si="612"/>
        <v>CUMPLE</v>
      </c>
      <c r="FV297" s="278" t="s">
        <v>828</v>
      </c>
      <c r="FW297" s="278" t="s">
        <v>822</v>
      </c>
      <c r="FX297" s="86" t="s">
        <v>808</v>
      </c>
      <c r="FY297" s="86">
        <f>+GA297/1.19</f>
        <v>43603.361344537814</v>
      </c>
      <c r="FZ297" s="279">
        <f>+FY297*0.19</f>
        <v>8284.638655462184</v>
      </c>
      <c r="GA297" s="86">
        <v>51888</v>
      </c>
      <c r="GB297" s="277">
        <f t="shared" si="613"/>
        <v>51888</v>
      </c>
      <c r="GC297" s="277">
        <f t="shared" si="614"/>
        <v>3113280</v>
      </c>
      <c r="GD297" s="278" t="str">
        <f t="shared" si="615"/>
        <v>CUMPLE</v>
      </c>
      <c r="GE297" s="278" t="s">
        <v>829</v>
      </c>
      <c r="GF297" s="278" t="s">
        <v>743</v>
      </c>
      <c r="GG297" s="25"/>
    </row>
    <row r="298" spans="1:189" s="19" customFormat="1" ht="25.5" x14ac:dyDescent="0.2">
      <c r="A298" s="290">
        <v>289</v>
      </c>
      <c r="B298" s="78" t="s">
        <v>336</v>
      </c>
      <c r="C298" s="77" t="s">
        <v>668</v>
      </c>
      <c r="D298" s="123">
        <v>1</v>
      </c>
      <c r="E298" s="309" t="s">
        <v>32</v>
      </c>
      <c r="F298" s="315">
        <v>130000</v>
      </c>
      <c r="G298" s="123">
        <v>6</v>
      </c>
      <c r="H298" s="86">
        <f t="shared" si="616"/>
        <v>780000</v>
      </c>
      <c r="I298" s="86"/>
      <c r="J298" s="86"/>
      <c r="K298" s="279">
        <f t="shared" si="566"/>
        <v>0</v>
      </c>
      <c r="L298" s="86">
        <f t="shared" si="617"/>
        <v>0</v>
      </c>
      <c r="M298" s="277">
        <f t="shared" si="569"/>
        <v>0</v>
      </c>
      <c r="N298" s="277">
        <f t="shared" si="618"/>
        <v>0</v>
      </c>
      <c r="O298" s="278" t="str">
        <f t="shared" si="570"/>
        <v>NO OFERTADO</v>
      </c>
      <c r="P298" s="278"/>
      <c r="Q298" s="278" t="s">
        <v>743</v>
      </c>
      <c r="R298" s="278"/>
      <c r="S298" s="284"/>
      <c r="T298" s="279"/>
      <c r="U298" s="86"/>
      <c r="V298" s="277">
        <f t="shared" si="571"/>
        <v>0</v>
      </c>
      <c r="W298" s="277">
        <f t="shared" si="619"/>
        <v>0</v>
      </c>
      <c r="X298" s="278" t="str">
        <f t="shared" si="572"/>
        <v>NO OFERTADO</v>
      </c>
      <c r="Y298" s="278">
        <v>0</v>
      </c>
      <c r="Z298" s="314" t="s">
        <v>743</v>
      </c>
      <c r="AA298" s="311" t="s">
        <v>935</v>
      </c>
      <c r="AB298" s="86">
        <v>165842</v>
      </c>
      <c r="AC298" s="279">
        <v>0</v>
      </c>
      <c r="AD298" s="285">
        <f t="shared" si="638"/>
        <v>165842</v>
      </c>
      <c r="AE298" s="277">
        <f t="shared" si="643"/>
        <v>165842</v>
      </c>
      <c r="AF298" s="277">
        <f t="shared" si="573"/>
        <v>995052</v>
      </c>
      <c r="AG298" s="278" t="str">
        <f t="shared" si="574"/>
        <v>NO CUMPLE</v>
      </c>
      <c r="AH298" s="278" t="s">
        <v>828</v>
      </c>
      <c r="AI298" s="278" t="s">
        <v>743</v>
      </c>
      <c r="AJ298" s="86"/>
      <c r="AK298" s="86"/>
      <c r="AL298" s="279"/>
      <c r="AM298" s="86">
        <f t="shared" si="620"/>
        <v>0</v>
      </c>
      <c r="AN298" s="277">
        <f t="shared" si="575"/>
        <v>0</v>
      </c>
      <c r="AO298" s="277">
        <f t="shared" si="576"/>
        <v>0</v>
      </c>
      <c r="AP298" s="278" t="str">
        <f t="shared" si="577"/>
        <v>NO OFERTADO</v>
      </c>
      <c r="AQ298" s="278"/>
      <c r="AR298" s="278" t="s">
        <v>743</v>
      </c>
      <c r="AS298" s="86"/>
      <c r="AT298" s="86"/>
      <c r="AU298" s="276"/>
      <c r="AV298" s="86">
        <f t="shared" si="621"/>
        <v>0</v>
      </c>
      <c r="AW298" s="277">
        <f t="shared" si="578"/>
        <v>0</v>
      </c>
      <c r="AX298" s="277">
        <f t="shared" si="639"/>
        <v>0</v>
      </c>
      <c r="AY298" s="278" t="str">
        <f t="shared" si="579"/>
        <v>NO OFERTADO</v>
      </c>
      <c r="AZ298" s="278"/>
      <c r="BA298" s="278" t="s">
        <v>743</v>
      </c>
      <c r="BB298" s="86"/>
      <c r="BC298" s="86"/>
      <c r="BD298" s="279"/>
      <c r="BE298" s="86">
        <f t="shared" si="622"/>
        <v>0</v>
      </c>
      <c r="BF298" s="277">
        <f t="shared" si="580"/>
        <v>0</v>
      </c>
      <c r="BG298" s="277">
        <f t="shared" si="623"/>
        <v>0</v>
      </c>
      <c r="BH298" s="278" t="str">
        <f t="shared" si="581"/>
        <v>NO OFERTADO</v>
      </c>
      <c r="BI298" s="278">
        <v>0</v>
      </c>
      <c r="BJ298" s="278" t="s">
        <v>743</v>
      </c>
      <c r="BK298" s="86"/>
      <c r="BL298" s="86"/>
      <c r="BM298" s="276"/>
      <c r="BN298" s="280">
        <f t="shared" si="624"/>
        <v>0</v>
      </c>
      <c r="BO298" s="281">
        <f t="shared" si="582"/>
        <v>0</v>
      </c>
      <c r="BP298" s="281">
        <f t="shared" si="583"/>
        <v>0</v>
      </c>
      <c r="BQ298" s="278" t="str">
        <f t="shared" si="567"/>
        <v>NO OFERTADO</v>
      </c>
      <c r="BR298" s="278">
        <f>VLOOKUP(B298,'[1]ANEXO TECNICO'!$B$3:$P$334,15,0)</f>
        <v>0</v>
      </c>
      <c r="BS298" s="278" t="s">
        <v>743</v>
      </c>
      <c r="BT298" s="280"/>
      <c r="BU298" s="280"/>
      <c r="BV298" s="282"/>
      <c r="BW298" s="280"/>
      <c r="BX298" s="277">
        <v>0</v>
      </c>
      <c r="BY298" s="277">
        <f t="shared" si="584"/>
        <v>0</v>
      </c>
      <c r="BZ298" s="278" t="str">
        <f t="shared" si="585"/>
        <v>NO OFERTADO</v>
      </c>
      <c r="CA298" s="278"/>
      <c r="CB298" s="278" t="s">
        <v>743</v>
      </c>
      <c r="CC298" s="283"/>
      <c r="CD298" s="283"/>
      <c r="CE298" s="276"/>
      <c r="CF298" s="86">
        <f t="shared" si="625"/>
        <v>0</v>
      </c>
      <c r="CG298" s="277">
        <f t="shared" si="626"/>
        <v>0</v>
      </c>
      <c r="CH298" s="277">
        <f t="shared" si="586"/>
        <v>0</v>
      </c>
      <c r="CI298" s="278" t="str">
        <f t="shared" si="587"/>
        <v>NO OFERTADO</v>
      </c>
      <c r="CJ298" s="278"/>
      <c r="CK298" s="278" t="s">
        <v>743</v>
      </c>
      <c r="CL298" s="86"/>
      <c r="CM298" s="86"/>
      <c r="CN298" s="276"/>
      <c r="CO298" s="86">
        <f t="shared" si="627"/>
        <v>0</v>
      </c>
      <c r="CP298" s="277">
        <f t="shared" si="588"/>
        <v>0</v>
      </c>
      <c r="CQ298" s="277">
        <f t="shared" si="589"/>
        <v>0</v>
      </c>
      <c r="CR298" s="278" t="str">
        <f t="shared" si="590"/>
        <v>NO OFERTADO</v>
      </c>
      <c r="CS298" s="278"/>
      <c r="CT298" s="278" t="s">
        <v>743</v>
      </c>
      <c r="CU298" s="86"/>
      <c r="CV298" s="280"/>
      <c r="CW298" s="282"/>
      <c r="CX298" s="280">
        <f t="shared" si="628"/>
        <v>0</v>
      </c>
      <c r="CY298" s="281">
        <f t="shared" si="591"/>
        <v>0</v>
      </c>
      <c r="CZ298" s="281">
        <f t="shared" si="592"/>
        <v>0</v>
      </c>
      <c r="DA298" s="278" t="str">
        <f t="shared" si="593"/>
        <v>NO OFERTADO</v>
      </c>
      <c r="DB298" s="278"/>
      <c r="DC298" s="278" t="s">
        <v>743</v>
      </c>
      <c r="DD298" s="86" t="s">
        <v>1046</v>
      </c>
      <c r="DE298" s="86">
        <v>127436</v>
      </c>
      <c r="DF298" s="276">
        <v>0</v>
      </c>
      <c r="DG298" s="86">
        <f t="shared" si="629"/>
        <v>127436</v>
      </c>
      <c r="DH298" s="277">
        <f t="shared" si="594"/>
        <v>127436</v>
      </c>
      <c r="DI298" s="277">
        <f t="shared" si="630"/>
        <v>764616</v>
      </c>
      <c r="DJ298" s="278" t="str">
        <f t="shared" si="631"/>
        <v>CUMPLE</v>
      </c>
      <c r="DK298" s="278" t="s">
        <v>828</v>
      </c>
      <c r="DL298" s="278" t="s">
        <v>822</v>
      </c>
      <c r="DM298" s="86"/>
      <c r="DN298" s="86"/>
      <c r="DO298" s="276"/>
      <c r="DP298" s="86">
        <v>0</v>
      </c>
      <c r="DQ298" s="277">
        <f t="shared" si="595"/>
        <v>0</v>
      </c>
      <c r="DR298" s="277">
        <f t="shared" si="596"/>
        <v>0</v>
      </c>
      <c r="DS298" s="278" t="str">
        <f t="shared" si="597"/>
        <v>NO OFERTADO</v>
      </c>
      <c r="DT298" s="278"/>
      <c r="DU298" s="278" t="s">
        <v>743</v>
      </c>
      <c r="DV298" s="86"/>
      <c r="DW298" s="86"/>
      <c r="DX298" s="279"/>
      <c r="DY298" s="86">
        <f t="shared" si="632"/>
        <v>0</v>
      </c>
      <c r="DZ298" s="277">
        <f t="shared" si="598"/>
        <v>0</v>
      </c>
      <c r="EA298" s="277">
        <f t="shared" si="633"/>
        <v>0</v>
      </c>
      <c r="EB298" s="278" t="str">
        <f t="shared" si="599"/>
        <v>NO OFERTADO</v>
      </c>
      <c r="EC298" s="278"/>
      <c r="ED298" s="278" t="s">
        <v>743</v>
      </c>
      <c r="EE298" s="86" t="s">
        <v>953</v>
      </c>
      <c r="EF298" s="86">
        <v>0</v>
      </c>
      <c r="EG298" s="279">
        <v>0</v>
      </c>
      <c r="EH298" s="86">
        <f t="shared" si="634"/>
        <v>0</v>
      </c>
      <c r="EI298" s="277">
        <f t="shared" si="600"/>
        <v>0</v>
      </c>
      <c r="EJ298" s="277">
        <f t="shared" si="637"/>
        <v>0</v>
      </c>
      <c r="EK298" s="278" t="str">
        <f t="shared" si="601"/>
        <v>NO OFERTADO</v>
      </c>
      <c r="EL298" s="278" t="s">
        <v>978</v>
      </c>
      <c r="EM298" s="278" t="s">
        <v>743</v>
      </c>
      <c r="EN298" s="86"/>
      <c r="EO298" s="86"/>
      <c r="EP298" s="276"/>
      <c r="EQ298" s="86">
        <v>0</v>
      </c>
      <c r="ER298" s="277">
        <f t="shared" si="602"/>
        <v>0</v>
      </c>
      <c r="ES298" s="277">
        <f t="shared" si="603"/>
        <v>0</v>
      </c>
      <c r="ET298" s="278" t="str">
        <f t="shared" si="604"/>
        <v>NO OFERTADO</v>
      </c>
      <c r="EU298" s="278"/>
      <c r="EV298" s="278" t="s">
        <v>743</v>
      </c>
      <c r="EW298" s="86">
        <v>0</v>
      </c>
      <c r="EX298" s="86">
        <v>0</v>
      </c>
      <c r="EY298" s="276">
        <v>0</v>
      </c>
      <c r="EZ298" s="86">
        <v>0</v>
      </c>
      <c r="FA298" s="277">
        <f t="shared" si="605"/>
        <v>0</v>
      </c>
      <c r="FB298" s="277">
        <f t="shared" si="606"/>
        <v>0</v>
      </c>
      <c r="FC298" s="278" t="str">
        <f t="shared" si="607"/>
        <v>NO OFERTADO</v>
      </c>
      <c r="FD298" s="278"/>
      <c r="FE298" s="278" t="s">
        <v>743</v>
      </c>
      <c r="FF298" s="86">
        <v>0</v>
      </c>
      <c r="FG298" s="86"/>
      <c r="FH298" s="279">
        <v>0</v>
      </c>
      <c r="FI298" s="86">
        <v>0</v>
      </c>
      <c r="FJ298" s="277">
        <f t="shared" si="608"/>
        <v>0</v>
      </c>
      <c r="FK298" s="277">
        <f t="shared" si="635"/>
        <v>0</v>
      </c>
      <c r="FL298" s="278" t="str">
        <f t="shared" si="609"/>
        <v>NO OFERTADO</v>
      </c>
      <c r="FM298" s="278"/>
      <c r="FN298" s="278" t="s">
        <v>743</v>
      </c>
      <c r="FO298" s="86"/>
      <c r="FP298" s="86"/>
      <c r="FQ298" s="279"/>
      <c r="FR298" s="86">
        <f t="shared" si="636"/>
        <v>0</v>
      </c>
      <c r="FS298" s="277">
        <f t="shared" si="610"/>
        <v>0</v>
      </c>
      <c r="FT298" s="277">
        <f t="shared" si="611"/>
        <v>0</v>
      </c>
      <c r="FU298" s="278" t="str">
        <f t="shared" si="612"/>
        <v>NO OFERTADO</v>
      </c>
      <c r="FV298" s="278">
        <v>0</v>
      </c>
      <c r="FW298" s="278" t="s">
        <v>743</v>
      </c>
      <c r="FX298" s="86"/>
      <c r="FY298" s="86"/>
      <c r="FZ298" s="279"/>
      <c r="GA298" s="86"/>
      <c r="GB298" s="277">
        <f t="shared" si="613"/>
        <v>0</v>
      </c>
      <c r="GC298" s="277">
        <f t="shared" si="614"/>
        <v>0</v>
      </c>
      <c r="GD298" s="278" t="str">
        <f t="shared" si="615"/>
        <v>NO OFERTADO</v>
      </c>
      <c r="GE298" s="278"/>
      <c r="GF298" s="278" t="s">
        <v>743</v>
      </c>
      <c r="GG298" s="25"/>
    </row>
    <row r="299" spans="1:189" s="19" customFormat="1" ht="51" x14ac:dyDescent="0.2">
      <c r="A299" s="275">
        <v>290</v>
      </c>
      <c r="B299" s="78" t="s">
        <v>337</v>
      </c>
      <c r="C299" s="77" t="s">
        <v>669</v>
      </c>
      <c r="D299" s="123">
        <v>1</v>
      </c>
      <c r="E299" s="309" t="s">
        <v>32</v>
      </c>
      <c r="F299" s="315">
        <v>153525</v>
      </c>
      <c r="G299" s="123">
        <v>9</v>
      </c>
      <c r="H299" s="86">
        <f t="shared" si="616"/>
        <v>1381725</v>
      </c>
      <c r="I299" s="86"/>
      <c r="J299" s="86"/>
      <c r="K299" s="279">
        <f t="shared" si="566"/>
        <v>0</v>
      </c>
      <c r="L299" s="86">
        <f t="shared" si="617"/>
        <v>0</v>
      </c>
      <c r="M299" s="277">
        <f t="shared" si="569"/>
        <v>0</v>
      </c>
      <c r="N299" s="277">
        <f t="shared" si="618"/>
        <v>0</v>
      </c>
      <c r="O299" s="278" t="str">
        <f t="shared" si="570"/>
        <v>NO OFERTADO</v>
      </c>
      <c r="P299" s="278"/>
      <c r="Q299" s="278" t="s">
        <v>743</v>
      </c>
      <c r="R299" s="278"/>
      <c r="S299" s="284"/>
      <c r="T299" s="279"/>
      <c r="U299" s="86"/>
      <c r="V299" s="277">
        <f t="shared" si="571"/>
        <v>0</v>
      </c>
      <c r="W299" s="277">
        <f t="shared" si="619"/>
        <v>0</v>
      </c>
      <c r="X299" s="278" t="str">
        <f t="shared" si="572"/>
        <v>NO OFERTADO</v>
      </c>
      <c r="Y299" s="278">
        <v>0</v>
      </c>
      <c r="Z299" s="314" t="s">
        <v>743</v>
      </c>
      <c r="AA299" s="311"/>
      <c r="AB299" s="86"/>
      <c r="AC299" s="276"/>
      <c r="AD299" s="86">
        <f t="shared" si="638"/>
        <v>0</v>
      </c>
      <c r="AE299" s="277">
        <f t="shared" si="643"/>
        <v>0</v>
      </c>
      <c r="AF299" s="277">
        <f t="shared" si="573"/>
        <v>0</v>
      </c>
      <c r="AG299" s="278" t="str">
        <f t="shared" si="574"/>
        <v>NO OFERTADO</v>
      </c>
      <c r="AH299" s="278"/>
      <c r="AI299" s="278" t="s">
        <v>743</v>
      </c>
      <c r="AJ299" s="86"/>
      <c r="AK299" s="86"/>
      <c r="AL299" s="279"/>
      <c r="AM299" s="86">
        <f t="shared" si="620"/>
        <v>0</v>
      </c>
      <c r="AN299" s="277">
        <f t="shared" si="575"/>
        <v>0</v>
      </c>
      <c r="AO299" s="277">
        <f t="shared" si="576"/>
        <v>0</v>
      </c>
      <c r="AP299" s="278" t="str">
        <f t="shared" si="577"/>
        <v>NO OFERTADO</v>
      </c>
      <c r="AQ299" s="278"/>
      <c r="AR299" s="278" t="s">
        <v>743</v>
      </c>
      <c r="AS299" s="86" t="s">
        <v>756</v>
      </c>
      <c r="AT299" s="86">
        <v>69980</v>
      </c>
      <c r="AU299" s="279"/>
      <c r="AV299" s="86">
        <f t="shared" si="621"/>
        <v>69980</v>
      </c>
      <c r="AW299" s="277">
        <f t="shared" si="578"/>
        <v>69980</v>
      </c>
      <c r="AX299" s="277">
        <f t="shared" si="639"/>
        <v>629820</v>
      </c>
      <c r="AY299" s="278" t="str">
        <f t="shared" si="579"/>
        <v>CUMPLE</v>
      </c>
      <c r="AZ299" s="278" t="s">
        <v>829</v>
      </c>
      <c r="BA299" s="278" t="s">
        <v>743</v>
      </c>
      <c r="BB299" s="86"/>
      <c r="BC299" s="86"/>
      <c r="BD299" s="279"/>
      <c r="BE299" s="86">
        <f t="shared" si="622"/>
        <v>0</v>
      </c>
      <c r="BF299" s="277">
        <f t="shared" si="580"/>
        <v>0</v>
      </c>
      <c r="BG299" s="277">
        <f t="shared" si="623"/>
        <v>0</v>
      </c>
      <c r="BH299" s="278" t="str">
        <f t="shared" si="581"/>
        <v>NO OFERTADO</v>
      </c>
      <c r="BI299" s="278">
        <v>0</v>
      </c>
      <c r="BJ299" s="278" t="s">
        <v>743</v>
      </c>
      <c r="BK299" s="86"/>
      <c r="BL299" s="86"/>
      <c r="BM299" s="276"/>
      <c r="BN299" s="280">
        <f t="shared" si="624"/>
        <v>0</v>
      </c>
      <c r="BO299" s="281">
        <f t="shared" si="582"/>
        <v>0</v>
      </c>
      <c r="BP299" s="281">
        <f t="shared" si="583"/>
        <v>0</v>
      </c>
      <c r="BQ299" s="278" t="str">
        <f t="shared" si="567"/>
        <v>NO OFERTADO</v>
      </c>
      <c r="BR299" s="278">
        <f>VLOOKUP(B299,'[1]ANEXO TECNICO'!$B$3:$P$334,15,0)</f>
        <v>0</v>
      </c>
      <c r="BS299" s="278" t="s">
        <v>743</v>
      </c>
      <c r="BT299" s="280"/>
      <c r="BU299" s="280"/>
      <c r="BV299" s="282"/>
      <c r="BW299" s="280"/>
      <c r="BX299" s="277">
        <v>0</v>
      </c>
      <c r="BY299" s="277">
        <f t="shared" si="584"/>
        <v>0</v>
      </c>
      <c r="BZ299" s="278" t="str">
        <f t="shared" si="585"/>
        <v>NO OFERTADO</v>
      </c>
      <c r="CA299" s="278"/>
      <c r="CB299" s="278" t="s">
        <v>743</v>
      </c>
      <c r="CC299" s="283" t="s">
        <v>756</v>
      </c>
      <c r="CD299" s="283">
        <v>133500</v>
      </c>
      <c r="CE299" s="279">
        <v>0</v>
      </c>
      <c r="CF299" s="86">
        <f t="shared" si="625"/>
        <v>133500</v>
      </c>
      <c r="CG299" s="277">
        <f t="shared" si="626"/>
        <v>133500</v>
      </c>
      <c r="CH299" s="277">
        <f t="shared" si="586"/>
        <v>1201500</v>
      </c>
      <c r="CI299" s="278" t="str">
        <f t="shared" si="587"/>
        <v>CUMPLE</v>
      </c>
      <c r="CJ299" s="278" t="s">
        <v>828</v>
      </c>
      <c r="CK299" s="278" t="s">
        <v>822</v>
      </c>
      <c r="CL299" s="86" t="s">
        <v>44</v>
      </c>
      <c r="CM299" s="295">
        <v>100300</v>
      </c>
      <c r="CN299" s="279">
        <v>0</v>
      </c>
      <c r="CO299" s="295">
        <f t="shared" si="627"/>
        <v>100300</v>
      </c>
      <c r="CP299" s="296">
        <f t="shared" si="588"/>
        <v>100300</v>
      </c>
      <c r="CQ299" s="277">
        <f t="shared" si="589"/>
        <v>902700</v>
      </c>
      <c r="CR299" s="278" t="str">
        <f t="shared" si="590"/>
        <v>CUMPLE</v>
      </c>
      <c r="CS299" s="278" t="s">
        <v>828</v>
      </c>
      <c r="CT299" s="278" t="s">
        <v>822</v>
      </c>
      <c r="CU299" s="86"/>
      <c r="CV299" s="280"/>
      <c r="CW299" s="282"/>
      <c r="CX299" s="280">
        <f t="shared" si="628"/>
        <v>0</v>
      </c>
      <c r="CY299" s="281">
        <f t="shared" si="591"/>
        <v>0</v>
      </c>
      <c r="CZ299" s="281">
        <f t="shared" si="592"/>
        <v>0</v>
      </c>
      <c r="DA299" s="278" t="str">
        <f t="shared" si="593"/>
        <v>NO OFERTADO</v>
      </c>
      <c r="DB299" s="278"/>
      <c r="DC299" s="278" t="s">
        <v>743</v>
      </c>
      <c r="DD299" s="86"/>
      <c r="DE299" s="86"/>
      <c r="DF299" s="276"/>
      <c r="DG299" s="86">
        <f t="shared" si="629"/>
        <v>0</v>
      </c>
      <c r="DH299" s="277">
        <f t="shared" si="594"/>
        <v>0</v>
      </c>
      <c r="DI299" s="277">
        <f t="shared" si="630"/>
        <v>0</v>
      </c>
      <c r="DJ299" s="278" t="str">
        <f t="shared" si="631"/>
        <v>NO OFERTADO</v>
      </c>
      <c r="DK299" s="278"/>
      <c r="DL299" s="278" t="s">
        <v>743</v>
      </c>
      <c r="DM299" s="86"/>
      <c r="DN299" s="86"/>
      <c r="DO299" s="276"/>
      <c r="DP299" s="86">
        <v>0</v>
      </c>
      <c r="DQ299" s="277">
        <f t="shared" si="595"/>
        <v>0</v>
      </c>
      <c r="DR299" s="277">
        <f t="shared" si="596"/>
        <v>0</v>
      </c>
      <c r="DS299" s="278" t="str">
        <f t="shared" si="597"/>
        <v>NO OFERTADO</v>
      </c>
      <c r="DT299" s="278"/>
      <c r="DU299" s="278" t="s">
        <v>743</v>
      </c>
      <c r="DV299" s="86"/>
      <c r="DW299" s="86"/>
      <c r="DX299" s="279"/>
      <c r="DY299" s="86">
        <f t="shared" si="632"/>
        <v>0</v>
      </c>
      <c r="DZ299" s="277">
        <f t="shared" si="598"/>
        <v>0</v>
      </c>
      <c r="EA299" s="277">
        <f t="shared" si="633"/>
        <v>0</v>
      </c>
      <c r="EB299" s="278" t="str">
        <f t="shared" si="599"/>
        <v>NO OFERTADO</v>
      </c>
      <c r="EC299" s="278"/>
      <c r="ED299" s="278" t="s">
        <v>743</v>
      </c>
      <c r="EE299" s="86" t="s">
        <v>953</v>
      </c>
      <c r="EF299" s="86">
        <v>0</v>
      </c>
      <c r="EG299" s="279">
        <v>0</v>
      </c>
      <c r="EH299" s="86">
        <f t="shared" si="634"/>
        <v>0</v>
      </c>
      <c r="EI299" s="277">
        <f t="shared" si="600"/>
        <v>0</v>
      </c>
      <c r="EJ299" s="277">
        <f t="shared" si="637"/>
        <v>0</v>
      </c>
      <c r="EK299" s="278" t="str">
        <f t="shared" si="601"/>
        <v>NO OFERTADO</v>
      </c>
      <c r="EL299" s="278" t="s">
        <v>978</v>
      </c>
      <c r="EM299" s="278" t="s">
        <v>743</v>
      </c>
      <c r="EN299" s="86"/>
      <c r="EO299" s="86"/>
      <c r="EP299" s="276"/>
      <c r="EQ299" s="86">
        <v>0</v>
      </c>
      <c r="ER299" s="277">
        <f t="shared" si="602"/>
        <v>0</v>
      </c>
      <c r="ES299" s="277">
        <f t="shared" si="603"/>
        <v>0</v>
      </c>
      <c r="ET299" s="278" t="str">
        <f t="shared" si="604"/>
        <v>NO OFERTADO</v>
      </c>
      <c r="EU299" s="278"/>
      <c r="EV299" s="278" t="s">
        <v>743</v>
      </c>
      <c r="EW299" s="86">
        <v>0</v>
      </c>
      <c r="EX299" s="86">
        <v>0</v>
      </c>
      <c r="EY299" s="276">
        <v>0</v>
      </c>
      <c r="EZ299" s="86">
        <v>0</v>
      </c>
      <c r="FA299" s="277">
        <f t="shared" si="605"/>
        <v>0</v>
      </c>
      <c r="FB299" s="277">
        <f t="shared" si="606"/>
        <v>0</v>
      </c>
      <c r="FC299" s="278" t="str">
        <f t="shared" si="607"/>
        <v>NO OFERTADO</v>
      </c>
      <c r="FD299" s="278"/>
      <c r="FE299" s="278" t="s">
        <v>743</v>
      </c>
      <c r="FF299" s="86">
        <v>0</v>
      </c>
      <c r="FG299" s="86"/>
      <c r="FH299" s="279">
        <v>0</v>
      </c>
      <c r="FI299" s="86">
        <v>0</v>
      </c>
      <c r="FJ299" s="277">
        <f t="shared" si="608"/>
        <v>0</v>
      </c>
      <c r="FK299" s="277">
        <f t="shared" si="635"/>
        <v>0</v>
      </c>
      <c r="FL299" s="278" t="str">
        <f t="shared" si="609"/>
        <v>NO OFERTADO</v>
      </c>
      <c r="FM299" s="278"/>
      <c r="FN299" s="278" t="s">
        <v>743</v>
      </c>
      <c r="FO299" s="86"/>
      <c r="FP299" s="86"/>
      <c r="FQ299" s="279"/>
      <c r="FR299" s="86">
        <f t="shared" si="636"/>
        <v>0</v>
      </c>
      <c r="FS299" s="277">
        <f t="shared" si="610"/>
        <v>0</v>
      </c>
      <c r="FT299" s="277">
        <f t="shared" si="611"/>
        <v>0</v>
      </c>
      <c r="FU299" s="278" t="str">
        <f t="shared" si="612"/>
        <v>NO OFERTADO</v>
      </c>
      <c r="FV299" s="278">
        <v>0</v>
      </c>
      <c r="FW299" s="278" t="s">
        <v>743</v>
      </c>
      <c r="FX299" s="86"/>
      <c r="FY299" s="86"/>
      <c r="FZ299" s="279"/>
      <c r="GA299" s="86"/>
      <c r="GB299" s="277">
        <f t="shared" si="613"/>
        <v>0</v>
      </c>
      <c r="GC299" s="277">
        <f t="shared" si="614"/>
        <v>0</v>
      </c>
      <c r="GD299" s="278" t="str">
        <f t="shared" si="615"/>
        <v>NO OFERTADO</v>
      </c>
      <c r="GE299" s="278"/>
      <c r="GF299" s="278" t="s">
        <v>743</v>
      </c>
      <c r="GG299" s="25"/>
    </row>
    <row r="300" spans="1:189" s="19" customFormat="1" x14ac:dyDescent="0.2">
      <c r="A300" s="290">
        <v>291</v>
      </c>
      <c r="B300" s="78" t="s">
        <v>338</v>
      </c>
      <c r="C300" s="77" t="s">
        <v>670</v>
      </c>
      <c r="D300" s="123">
        <v>1</v>
      </c>
      <c r="E300" s="309" t="s">
        <v>32</v>
      </c>
      <c r="F300" s="315">
        <v>7437.5</v>
      </c>
      <c r="G300" s="123">
        <v>1</v>
      </c>
      <c r="H300" s="86">
        <f t="shared" si="616"/>
        <v>7437.5</v>
      </c>
      <c r="I300" s="86"/>
      <c r="J300" s="86"/>
      <c r="K300" s="279">
        <f t="shared" si="566"/>
        <v>0</v>
      </c>
      <c r="L300" s="86">
        <f t="shared" si="617"/>
        <v>0</v>
      </c>
      <c r="M300" s="277">
        <f t="shared" si="569"/>
        <v>0</v>
      </c>
      <c r="N300" s="277">
        <f t="shared" si="618"/>
        <v>0</v>
      </c>
      <c r="O300" s="278" t="str">
        <f t="shared" si="570"/>
        <v>NO OFERTADO</v>
      </c>
      <c r="P300" s="278"/>
      <c r="Q300" s="278" t="s">
        <v>743</v>
      </c>
      <c r="R300" s="278"/>
      <c r="S300" s="284"/>
      <c r="T300" s="279"/>
      <c r="U300" s="86"/>
      <c r="V300" s="277">
        <f t="shared" si="571"/>
        <v>0</v>
      </c>
      <c r="W300" s="277">
        <f t="shared" si="619"/>
        <v>0</v>
      </c>
      <c r="X300" s="278" t="str">
        <f t="shared" si="572"/>
        <v>NO OFERTADO</v>
      </c>
      <c r="Y300" s="278">
        <v>0</v>
      </c>
      <c r="Z300" s="314" t="s">
        <v>743</v>
      </c>
      <c r="AA300" s="311" t="s">
        <v>935</v>
      </c>
      <c r="AB300" s="86">
        <v>6250</v>
      </c>
      <c r="AC300" s="276">
        <v>1188</v>
      </c>
      <c r="AD300" s="86">
        <f t="shared" si="638"/>
        <v>7438</v>
      </c>
      <c r="AE300" s="277">
        <f t="shared" si="643"/>
        <v>7438</v>
      </c>
      <c r="AF300" s="277">
        <f t="shared" si="573"/>
        <v>7438</v>
      </c>
      <c r="AG300" s="278" t="str">
        <f t="shared" si="574"/>
        <v>CUMPLE</v>
      </c>
      <c r="AH300" s="278" t="s">
        <v>828</v>
      </c>
      <c r="AI300" s="278" t="s">
        <v>822</v>
      </c>
      <c r="AJ300" s="86"/>
      <c r="AK300" s="86"/>
      <c r="AL300" s="279"/>
      <c r="AM300" s="86">
        <f t="shared" si="620"/>
        <v>0</v>
      </c>
      <c r="AN300" s="277">
        <f t="shared" si="575"/>
        <v>0</v>
      </c>
      <c r="AO300" s="277">
        <f t="shared" si="576"/>
        <v>0</v>
      </c>
      <c r="AP300" s="278" t="str">
        <f t="shared" si="577"/>
        <v>NO OFERTADO</v>
      </c>
      <c r="AQ300" s="278"/>
      <c r="AR300" s="278" t="s">
        <v>743</v>
      </c>
      <c r="AS300" s="86" t="s">
        <v>756</v>
      </c>
      <c r="AT300" s="86">
        <v>11900</v>
      </c>
      <c r="AU300" s="279">
        <v>2261</v>
      </c>
      <c r="AV300" s="86">
        <f t="shared" si="621"/>
        <v>14161</v>
      </c>
      <c r="AW300" s="277">
        <f t="shared" si="578"/>
        <v>14161</v>
      </c>
      <c r="AX300" s="277">
        <f t="shared" si="639"/>
        <v>14161</v>
      </c>
      <c r="AY300" s="278" t="str">
        <f t="shared" si="579"/>
        <v>NO CUMPLE</v>
      </c>
      <c r="AZ300" s="278" t="s">
        <v>829</v>
      </c>
      <c r="BA300" s="278" t="s">
        <v>743</v>
      </c>
      <c r="BB300" s="86"/>
      <c r="BC300" s="86"/>
      <c r="BD300" s="279"/>
      <c r="BE300" s="86">
        <f t="shared" si="622"/>
        <v>0</v>
      </c>
      <c r="BF300" s="277">
        <f t="shared" si="580"/>
        <v>0</v>
      </c>
      <c r="BG300" s="277">
        <f t="shared" si="623"/>
        <v>0</v>
      </c>
      <c r="BH300" s="278" t="str">
        <f t="shared" si="581"/>
        <v>NO OFERTADO</v>
      </c>
      <c r="BI300" s="278">
        <v>0</v>
      </c>
      <c r="BJ300" s="278" t="s">
        <v>743</v>
      </c>
      <c r="BK300" s="86"/>
      <c r="BL300" s="86"/>
      <c r="BM300" s="276"/>
      <c r="BN300" s="280">
        <f t="shared" si="624"/>
        <v>0</v>
      </c>
      <c r="BO300" s="281">
        <f t="shared" si="582"/>
        <v>0</v>
      </c>
      <c r="BP300" s="281">
        <f t="shared" si="583"/>
        <v>0</v>
      </c>
      <c r="BQ300" s="278" t="str">
        <f t="shared" si="567"/>
        <v>NO OFERTADO</v>
      </c>
      <c r="BR300" s="278">
        <f>VLOOKUP(B300,'[1]ANEXO TECNICO'!$B$3:$P$334,15,0)</f>
        <v>0</v>
      </c>
      <c r="BS300" s="278" t="s">
        <v>743</v>
      </c>
      <c r="BT300" s="280"/>
      <c r="BU300" s="280"/>
      <c r="BV300" s="282"/>
      <c r="BW300" s="280"/>
      <c r="BX300" s="277">
        <v>0</v>
      </c>
      <c r="BY300" s="277">
        <f t="shared" si="584"/>
        <v>0</v>
      </c>
      <c r="BZ300" s="278" t="str">
        <f t="shared" si="585"/>
        <v>NO OFERTADO</v>
      </c>
      <c r="CA300" s="278"/>
      <c r="CB300" s="278" t="s">
        <v>743</v>
      </c>
      <c r="CC300" s="283"/>
      <c r="CD300" s="283"/>
      <c r="CE300" s="276"/>
      <c r="CF300" s="86">
        <f t="shared" si="625"/>
        <v>0</v>
      </c>
      <c r="CG300" s="277">
        <f t="shared" si="626"/>
        <v>0</v>
      </c>
      <c r="CH300" s="277">
        <f t="shared" si="586"/>
        <v>0</v>
      </c>
      <c r="CI300" s="278" t="str">
        <f t="shared" si="587"/>
        <v>NO OFERTADO</v>
      </c>
      <c r="CJ300" s="278"/>
      <c r="CK300" s="278" t="s">
        <v>743</v>
      </c>
      <c r="CL300" s="86"/>
      <c r="CM300" s="86"/>
      <c r="CN300" s="276"/>
      <c r="CO300" s="86">
        <f t="shared" si="627"/>
        <v>0</v>
      </c>
      <c r="CP300" s="277">
        <f t="shared" si="588"/>
        <v>0</v>
      </c>
      <c r="CQ300" s="277">
        <f t="shared" si="589"/>
        <v>0</v>
      </c>
      <c r="CR300" s="278" t="str">
        <f t="shared" si="590"/>
        <v>NO OFERTADO</v>
      </c>
      <c r="CS300" s="278"/>
      <c r="CT300" s="278" t="s">
        <v>743</v>
      </c>
      <c r="CU300" s="86"/>
      <c r="CV300" s="280"/>
      <c r="CW300" s="282"/>
      <c r="CX300" s="280">
        <f t="shared" si="628"/>
        <v>0</v>
      </c>
      <c r="CY300" s="281">
        <f t="shared" si="591"/>
        <v>0</v>
      </c>
      <c r="CZ300" s="281">
        <f t="shared" si="592"/>
        <v>0</v>
      </c>
      <c r="DA300" s="278" t="str">
        <f t="shared" si="593"/>
        <v>NO OFERTADO</v>
      </c>
      <c r="DB300" s="278"/>
      <c r="DC300" s="278" t="s">
        <v>743</v>
      </c>
      <c r="DD300" s="86"/>
      <c r="DE300" s="86"/>
      <c r="DF300" s="276"/>
      <c r="DG300" s="86">
        <f t="shared" si="629"/>
        <v>0</v>
      </c>
      <c r="DH300" s="277">
        <f t="shared" si="594"/>
        <v>0</v>
      </c>
      <c r="DI300" s="277">
        <f t="shared" si="630"/>
        <v>0</v>
      </c>
      <c r="DJ300" s="278" t="str">
        <f t="shared" si="631"/>
        <v>NO OFERTADO</v>
      </c>
      <c r="DK300" s="278"/>
      <c r="DL300" s="278" t="s">
        <v>743</v>
      </c>
      <c r="DM300" s="86"/>
      <c r="DN300" s="86"/>
      <c r="DO300" s="276"/>
      <c r="DP300" s="86">
        <v>0</v>
      </c>
      <c r="DQ300" s="277">
        <f t="shared" si="595"/>
        <v>0</v>
      </c>
      <c r="DR300" s="277">
        <f t="shared" si="596"/>
        <v>0</v>
      </c>
      <c r="DS300" s="278" t="str">
        <f t="shared" si="597"/>
        <v>NO OFERTADO</v>
      </c>
      <c r="DT300" s="278"/>
      <c r="DU300" s="278" t="s">
        <v>743</v>
      </c>
      <c r="DV300" s="86"/>
      <c r="DW300" s="86"/>
      <c r="DX300" s="279"/>
      <c r="DY300" s="86">
        <f t="shared" si="632"/>
        <v>0</v>
      </c>
      <c r="DZ300" s="277">
        <f t="shared" si="598"/>
        <v>0</v>
      </c>
      <c r="EA300" s="277">
        <f t="shared" si="633"/>
        <v>0</v>
      </c>
      <c r="EB300" s="278" t="str">
        <f t="shared" si="599"/>
        <v>NO OFERTADO</v>
      </c>
      <c r="EC300" s="278"/>
      <c r="ED300" s="278" t="s">
        <v>743</v>
      </c>
      <c r="EE300" s="86" t="s">
        <v>953</v>
      </c>
      <c r="EF300" s="86">
        <v>0</v>
      </c>
      <c r="EG300" s="279">
        <v>0</v>
      </c>
      <c r="EH300" s="86">
        <f t="shared" si="634"/>
        <v>0</v>
      </c>
      <c r="EI300" s="277">
        <f t="shared" si="600"/>
        <v>0</v>
      </c>
      <c r="EJ300" s="277">
        <f t="shared" si="637"/>
        <v>0</v>
      </c>
      <c r="EK300" s="278" t="str">
        <f t="shared" si="601"/>
        <v>NO OFERTADO</v>
      </c>
      <c r="EL300" s="278" t="s">
        <v>978</v>
      </c>
      <c r="EM300" s="278" t="s">
        <v>743</v>
      </c>
      <c r="EN300" s="86" t="s">
        <v>44</v>
      </c>
      <c r="EO300" s="86">
        <v>4488</v>
      </c>
      <c r="EP300" s="276">
        <v>853</v>
      </c>
      <c r="EQ300" s="86">
        <v>5341</v>
      </c>
      <c r="ER300" s="277">
        <f t="shared" si="602"/>
        <v>5341</v>
      </c>
      <c r="ES300" s="277">
        <f t="shared" si="603"/>
        <v>5341</v>
      </c>
      <c r="ET300" s="278" t="str">
        <f t="shared" si="604"/>
        <v>CUMPLE</v>
      </c>
      <c r="EU300" s="278" t="s">
        <v>828</v>
      </c>
      <c r="EV300" s="278" t="s">
        <v>822</v>
      </c>
      <c r="EW300" s="86">
        <v>0</v>
      </c>
      <c r="EX300" s="86">
        <v>0</v>
      </c>
      <c r="EY300" s="276">
        <v>0</v>
      </c>
      <c r="EZ300" s="86">
        <v>0</v>
      </c>
      <c r="FA300" s="277">
        <f t="shared" si="605"/>
        <v>0</v>
      </c>
      <c r="FB300" s="277">
        <f t="shared" si="606"/>
        <v>0</v>
      </c>
      <c r="FC300" s="278" t="str">
        <f t="shared" si="607"/>
        <v>NO OFERTADO</v>
      </c>
      <c r="FD300" s="278"/>
      <c r="FE300" s="278" t="s">
        <v>743</v>
      </c>
      <c r="FF300" s="86">
        <v>0</v>
      </c>
      <c r="FG300" s="86"/>
      <c r="FH300" s="279">
        <v>0</v>
      </c>
      <c r="FI300" s="86">
        <v>0</v>
      </c>
      <c r="FJ300" s="277">
        <f t="shared" si="608"/>
        <v>0</v>
      </c>
      <c r="FK300" s="277">
        <f t="shared" si="635"/>
        <v>0</v>
      </c>
      <c r="FL300" s="278" t="str">
        <f t="shared" si="609"/>
        <v>NO OFERTADO</v>
      </c>
      <c r="FM300" s="278"/>
      <c r="FN300" s="278" t="s">
        <v>743</v>
      </c>
      <c r="FO300" s="86"/>
      <c r="FP300" s="86"/>
      <c r="FQ300" s="279"/>
      <c r="FR300" s="86">
        <f t="shared" si="636"/>
        <v>0</v>
      </c>
      <c r="FS300" s="277">
        <f t="shared" si="610"/>
        <v>0</v>
      </c>
      <c r="FT300" s="277">
        <f t="shared" si="611"/>
        <v>0</v>
      </c>
      <c r="FU300" s="278" t="str">
        <f t="shared" si="612"/>
        <v>NO OFERTADO</v>
      </c>
      <c r="FV300" s="278">
        <v>0</v>
      </c>
      <c r="FW300" s="278" t="s">
        <v>743</v>
      </c>
      <c r="FX300" s="86"/>
      <c r="FY300" s="86"/>
      <c r="FZ300" s="279"/>
      <c r="GA300" s="86"/>
      <c r="GB300" s="277">
        <f t="shared" si="613"/>
        <v>0</v>
      </c>
      <c r="GC300" s="277">
        <f t="shared" si="614"/>
        <v>0</v>
      </c>
      <c r="GD300" s="278" t="str">
        <f t="shared" si="615"/>
        <v>NO OFERTADO</v>
      </c>
      <c r="GE300" s="278"/>
      <c r="GF300" s="278" t="s">
        <v>743</v>
      </c>
      <c r="GG300" s="25"/>
    </row>
    <row r="301" spans="1:189" s="19" customFormat="1" ht="25.5" x14ac:dyDescent="0.2">
      <c r="A301" s="290">
        <v>292</v>
      </c>
      <c r="B301" s="78" t="s">
        <v>339</v>
      </c>
      <c r="C301" s="77" t="s">
        <v>671</v>
      </c>
      <c r="D301" s="123">
        <v>1</v>
      </c>
      <c r="E301" s="309" t="s">
        <v>32</v>
      </c>
      <c r="F301" s="315">
        <v>178965</v>
      </c>
      <c r="G301" s="123">
        <v>3</v>
      </c>
      <c r="H301" s="86">
        <f t="shared" si="616"/>
        <v>536895</v>
      </c>
      <c r="I301" s="86"/>
      <c r="J301" s="86"/>
      <c r="K301" s="279">
        <f t="shared" si="566"/>
        <v>0</v>
      </c>
      <c r="L301" s="86">
        <f t="shared" si="617"/>
        <v>0</v>
      </c>
      <c r="M301" s="277">
        <f t="shared" si="569"/>
        <v>0</v>
      </c>
      <c r="N301" s="277">
        <f t="shared" si="618"/>
        <v>0</v>
      </c>
      <c r="O301" s="278" t="str">
        <f t="shared" si="570"/>
        <v>NO OFERTADO</v>
      </c>
      <c r="P301" s="278"/>
      <c r="Q301" s="278" t="s">
        <v>743</v>
      </c>
      <c r="R301" s="278"/>
      <c r="S301" s="284"/>
      <c r="T301" s="279"/>
      <c r="U301" s="86"/>
      <c r="V301" s="277">
        <f t="shared" si="571"/>
        <v>0</v>
      </c>
      <c r="W301" s="277">
        <f t="shared" si="619"/>
        <v>0</v>
      </c>
      <c r="X301" s="278" t="str">
        <f t="shared" si="572"/>
        <v>NO OFERTADO</v>
      </c>
      <c r="Y301" s="278">
        <v>0</v>
      </c>
      <c r="Z301" s="314" t="s">
        <v>743</v>
      </c>
      <c r="AA301" s="311" t="s">
        <v>935</v>
      </c>
      <c r="AB301" s="86">
        <v>181511</v>
      </c>
      <c r="AC301" s="276">
        <v>0</v>
      </c>
      <c r="AD301" s="86">
        <f t="shared" si="638"/>
        <v>181511</v>
      </c>
      <c r="AE301" s="277">
        <f t="shared" si="643"/>
        <v>181511</v>
      </c>
      <c r="AF301" s="277">
        <f t="shared" si="573"/>
        <v>544533</v>
      </c>
      <c r="AG301" s="278" t="str">
        <f t="shared" si="574"/>
        <v>CUMPLE</v>
      </c>
      <c r="AH301" s="278" t="s">
        <v>828</v>
      </c>
      <c r="AI301" s="278" t="s">
        <v>822</v>
      </c>
      <c r="AJ301" s="86"/>
      <c r="AK301" s="86"/>
      <c r="AL301" s="279"/>
      <c r="AM301" s="86">
        <f t="shared" si="620"/>
        <v>0</v>
      </c>
      <c r="AN301" s="277">
        <f t="shared" si="575"/>
        <v>0</v>
      </c>
      <c r="AO301" s="277">
        <f t="shared" si="576"/>
        <v>0</v>
      </c>
      <c r="AP301" s="278" t="str">
        <f t="shared" si="577"/>
        <v>NO OFERTADO</v>
      </c>
      <c r="AQ301" s="278"/>
      <c r="AR301" s="278" t="s">
        <v>743</v>
      </c>
      <c r="AS301" s="86"/>
      <c r="AT301" s="86"/>
      <c r="AU301" s="276"/>
      <c r="AV301" s="86">
        <f t="shared" si="621"/>
        <v>0</v>
      </c>
      <c r="AW301" s="277">
        <f t="shared" si="578"/>
        <v>0</v>
      </c>
      <c r="AX301" s="277">
        <f t="shared" si="639"/>
        <v>0</v>
      </c>
      <c r="AY301" s="278" t="str">
        <f t="shared" si="579"/>
        <v>NO OFERTADO</v>
      </c>
      <c r="AZ301" s="278"/>
      <c r="BA301" s="278" t="s">
        <v>743</v>
      </c>
      <c r="BB301" s="86"/>
      <c r="BC301" s="86"/>
      <c r="BD301" s="279"/>
      <c r="BE301" s="86">
        <f t="shared" si="622"/>
        <v>0</v>
      </c>
      <c r="BF301" s="277">
        <f t="shared" si="580"/>
        <v>0</v>
      </c>
      <c r="BG301" s="277">
        <f t="shared" si="623"/>
        <v>0</v>
      </c>
      <c r="BH301" s="278" t="str">
        <f t="shared" si="581"/>
        <v>NO OFERTADO</v>
      </c>
      <c r="BI301" s="278">
        <v>0</v>
      </c>
      <c r="BJ301" s="278" t="s">
        <v>743</v>
      </c>
      <c r="BK301" s="86"/>
      <c r="BL301" s="86"/>
      <c r="BM301" s="276"/>
      <c r="BN301" s="280">
        <f t="shared" si="624"/>
        <v>0</v>
      </c>
      <c r="BO301" s="281">
        <f t="shared" si="582"/>
        <v>0</v>
      </c>
      <c r="BP301" s="281">
        <f t="shared" si="583"/>
        <v>0</v>
      </c>
      <c r="BQ301" s="278" t="str">
        <f t="shared" si="567"/>
        <v>NO OFERTADO</v>
      </c>
      <c r="BR301" s="278">
        <f>VLOOKUP(B301,'[1]ANEXO TECNICO'!$B$3:$P$334,15,0)</f>
        <v>0</v>
      </c>
      <c r="BS301" s="278" t="s">
        <v>743</v>
      </c>
      <c r="BT301" s="280"/>
      <c r="BU301" s="280"/>
      <c r="BV301" s="282"/>
      <c r="BW301" s="280"/>
      <c r="BX301" s="277">
        <v>0</v>
      </c>
      <c r="BY301" s="277">
        <f t="shared" si="584"/>
        <v>0</v>
      </c>
      <c r="BZ301" s="278" t="str">
        <f t="shared" si="585"/>
        <v>NO OFERTADO</v>
      </c>
      <c r="CA301" s="278"/>
      <c r="CB301" s="278" t="s">
        <v>743</v>
      </c>
      <c r="CC301" s="283"/>
      <c r="CD301" s="283"/>
      <c r="CE301" s="276"/>
      <c r="CF301" s="86">
        <f t="shared" si="625"/>
        <v>0</v>
      </c>
      <c r="CG301" s="277">
        <f t="shared" si="626"/>
        <v>0</v>
      </c>
      <c r="CH301" s="277">
        <f t="shared" si="586"/>
        <v>0</v>
      </c>
      <c r="CI301" s="278" t="str">
        <f t="shared" si="587"/>
        <v>NO OFERTADO</v>
      </c>
      <c r="CJ301" s="278"/>
      <c r="CK301" s="278" t="s">
        <v>743</v>
      </c>
      <c r="CL301" s="86"/>
      <c r="CM301" s="86"/>
      <c r="CN301" s="276"/>
      <c r="CO301" s="86">
        <f t="shared" si="627"/>
        <v>0</v>
      </c>
      <c r="CP301" s="277">
        <f t="shared" si="588"/>
        <v>0</v>
      </c>
      <c r="CQ301" s="277">
        <f t="shared" si="589"/>
        <v>0</v>
      </c>
      <c r="CR301" s="278" t="str">
        <f t="shared" si="590"/>
        <v>NO OFERTADO</v>
      </c>
      <c r="CS301" s="278"/>
      <c r="CT301" s="278" t="s">
        <v>743</v>
      </c>
      <c r="CU301" s="86"/>
      <c r="CV301" s="280"/>
      <c r="CW301" s="282"/>
      <c r="CX301" s="280">
        <f t="shared" si="628"/>
        <v>0</v>
      </c>
      <c r="CY301" s="281">
        <f t="shared" si="591"/>
        <v>0</v>
      </c>
      <c r="CZ301" s="281">
        <f t="shared" si="592"/>
        <v>0</v>
      </c>
      <c r="DA301" s="278" t="str">
        <f t="shared" si="593"/>
        <v>NO OFERTADO</v>
      </c>
      <c r="DB301" s="278"/>
      <c r="DC301" s="278" t="s">
        <v>743</v>
      </c>
      <c r="DD301" s="86"/>
      <c r="DE301" s="86"/>
      <c r="DF301" s="276"/>
      <c r="DG301" s="86">
        <f t="shared" si="629"/>
        <v>0</v>
      </c>
      <c r="DH301" s="277">
        <f t="shared" si="594"/>
        <v>0</v>
      </c>
      <c r="DI301" s="277">
        <f t="shared" si="630"/>
        <v>0</v>
      </c>
      <c r="DJ301" s="278" t="str">
        <f t="shared" si="631"/>
        <v>NO OFERTADO</v>
      </c>
      <c r="DK301" s="278"/>
      <c r="DL301" s="278" t="s">
        <v>743</v>
      </c>
      <c r="DM301" s="86"/>
      <c r="DN301" s="86"/>
      <c r="DO301" s="276"/>
      <c r="DP301" s="86">
        <v>0</v>
      </c>
      <c r="DQ301" s="277">
        <f t="shared" si="595"/>
        <v>0</v>
      </c>
      <c r="DR301" s="277">
        <f t="shared" si="596"/>
        <v>0</v>
      </c>
      <c r="DS301" s="278" t="str">
        <f t="shared" si="597"/>
        <v>NO OFERTADO</v>
      </c>
      <c r="DT301" s="278"/>
      <c r="DU301" s="278" t="s">
        <v>743</v>
      </c>
      <c r="DV301" s="86"/>
      <c r="DW301" s="86"/>
      <c r="DX301" s="279"/>
      <c r="DY301" s="86">
        <f t="shared" si="632"/>
        <v>0</v>
      </c>
      <c r="DZ301" s="277">
        <f t="shared" si="598"/>
        <v>0</v>
      </c>
      <c r="EA301" s="277">
        <f t="shared" si="633"/>
        <v>0</v>
      </c>
      <c r="EB301" s="278" t="str">
        <f t="shared" si="599"/>
        <v>NO OFERTADO</v>
      </c>
      <c r="EC301" s="278"/>
      <c r="ED301" s="278" t="s">
        <v>743</v>
      </c>
      <c r="EE301" s="86" t="s">
        <v>953</v>
      </c>
      <c r="EF301" s="86">
        <v>0</v>
      </c>
      <c r="EG301" s="279">
        <v>0</v>
      </c>
      <c r="EH301" s="86">
        <f t="shared" si="634"/>
        <v>0</v>
      </c>
      <c r="EI301" s="277">
        <f t="shared" si="600"/>
        <v>0</v>
      </c>
      <c r="EJ301" s="277">
        <f t="shared" si="637"/>
        <v>0</v>
      </c>
      <c r="EK301" s="278" t="str">
        <f t="shared" si="601"/>
        <v>NO OFERTADO</v>
      </c>
      <c r="EL301" s="278" t="s">
        <v>978</v>
      </c>
      <c r="EM301" s="278" t="s">
        <v>743</v>
      </c>
      <c r="EN301" s="86"/>
      <c r="EO301" s="86"/>
      <c r="EP301" s="276"/>
      <c r="EQ301" s="86">
        <v>0</v>
      </c>
      <c r="ER301" s="277">
        <f t="shared" si="602"/>
        <v>0</v>
      </c>
      <c r="ES301" s="277">
        <f t="shared" si="603"/>
        <v>0</v>
      </c>
      <c r="ET301" s="278" t="str">
        <f t="shared" si="604"/>
        <v>NO OFERTADO</v>
      </c>
      <c r="EU301" s="278"/>
      <c r="EV301" s="278" t="s">
        <v>743</v>
      </c>
      <c r="EW301" s="86">
        <v>0</v>
      </c>
      <c r="EX301" s="86">
        <v>0</v>
      </c>
      <c r="EY301" s="276">
        <v>0</v>
      </c>
      <c r="EZ301" s="86">
        <v>0</v>
      </c>
      <c r="FA301" s="277">
        <f t="shared" si="605"/>
        <v>0</v>
      </c>
      <c r="FB301" s="277">
        <f t="shared" si="606"/>
        <v>0</v>
      </c>
      <c r="FC301" s="278" t="str">
        <f t="shared" si="607"/>
        <v>NO OFERTADO</v>
      </c>
      <c r="FD301" s="278"/>
      <c r="FE301" s="278" t="s">
        <v>743</v>
      </c>
      <c r="FF301" s="86">
        <v>0</v>
      </c>
      <c r="FG301" s="86"/>
      <c r="FH301" s="279">
        <v>0</v>
      </c>
      <c r="FI301" s="86">
        <v>0</v>
      </c>
      <c r="FJ301" s="277">
        <f t="shared" si="608"/>
        <v>0</v>
      </c>
      <c r="FK301" s="277">
        <f t="shared" si="635"/>
        <v>0</v>
      </c>
      <c r="FL301" s="278" t="str">
        <f t="shared" si="609"/>
        <v>NO OFERTADO</v>
      </c>
      <c r="FM301" s="278"/>
      <c r="FN301" s="278" t="s">
        <v>743</v>
      </c>
      <c r="FO301" s="86"/>
      <c r="FP301" s="86"/>
      <c r="FQ301" s="279"/>
      <c r="FR301" s="86">
        <f t="shared" si="636"/>
        <v>0</v>
      </c>
      <c r="FS301" s="277">
        <f t="shared" si="610"/>
        <v>0</v>
      </c>
      <c r="FT301" s="277">
        <f t="shared" si="611"/>
        <v>0</v>
      </c>
      <c r="FU301" s="278" t="str">
        <f t="shared" si="612"/>
        <v>NO OFERTADO</v>
      </c>
      <c r="FV301" s="278">
        <v>0</v>
      </c>
      <c r="FW301" s="278" t="s">
        <v>743</v>
      </c>
      <c r="FX301" s="86"/>
      <c r="FY301" s="86"/>
      <c r="FZ301" s="279"/>
      <c r="GA301" s="86"/>
      <c r="GB301" s="277">
        <f t="shared" si="613"/>
        <v>0</v>
      </c>
      <c r="GC301" s="277">
        <f t="shared" si="614"/>
        <v>0</v>
      </c>
      <c r="GD301" s="278" t="str">
        <f t="shared" si="615"/>
        <v>NO OFERTADO</v>
      </c>
      <c r="GE301" s="278"/>
      <c r="GF301" s="278" t="s">
        <v>743</v>
      </c>
      <c r="GG301" s="25"/>
    </row>
    <row r="302" spans="1:189" s="19" customFormat="1" x14ac:dyDescent="0.2">
      <c r="A302" s="290">
        <v>293</v>
      </c>
      <c r="B302" s="78" t="s">
        <v>340</v>
      </c>
      <c r="C302" s="77" t="s">
        <v>672</v>
      </c>
      <c r="D302" s="123">
        <v>1</v>
      </c>
      <c r="E302" s="309" t="s">
        <v>32</v>
      </c>
      <c r="F302" s="315">
        <v>36174.85</v>
      </c>
      <c r="G302" s="123">
        <v>1</v>
      </c>
      <c r="H302" s="86">
        <f t="shared" si="616"/>
        <v>36174.85</v>
      </c>
      <c r="I302" s="86"/>
      <c r="J302" s="86"/>
      <c r="K302" s="279">
        <f t="shared" si="566"/>
        <v>0</v>
      </c>
      <c r="L302" s="86">
        <f t="shared" si="617"/>
        <v>0</v>
      </c>
      <c r="M302" s="277">
        <f t="shared" si="569"/>
        <v>0</v>
      </c>
      <c r="N302" s="277">
        <f t="shared" si="618"/>
        <v>0</v>
      </c>
      <c r="O302" s="278" t="str">
        <f t="shared" si="570"/>
        <v>NO OFERTADO</v>
      </c>
      <c r="P302" s="278"/>
      <c r="Q302" s="278" t="s">
        <v>743</v>
      </c>
      <c r="R302" s="278"/>
      <c r="S302" s="284"/>
      <c r="T302" s="279"/>
      <c r="U302" s="86"/>
      <c r="V302" s="277">
        <f t="shared" si="571"/>
        <v>0</v>
      </c>
      <c r="W302" s="277">
        <f t="shared" si="619"/>
        <v>0</v>
      </c>
      <c r="X302" s="278" t="str">
        <f t="shared" si="572"/>
        <v>NO OFERTADO</v>
      </c>
      <c r="Y302" s="278">
        <v>0</v>
      </c>
      <c r="Z302" s="314" t="s">
        <v>743</v>
      </c>
      <c r="AA302" s="311"/>
      <c r="AB302" s="86"/>
      <c r="AC302" s="276"/>
      <c r="AD302" s="86">
        <f t="shared" si="638"/>
        <v>0</v>
      </c>
      <c r="AE302" s="277">
        <f t="shared" si="643"/>
        <v>0</v>
      </c>
      <c r="AF302" s="277">
        <f t="shared" si="573"/>
        <v>0</v>
      </c>
      <c r="AG302" s="278" t="str">
        <f t="shared" si="574"/>
        <v>NO OFERTADO</v>
      </c>
      <c r="AH302" s="278"/>
      <c r="AI302" s="278" t="s">
        <v>743</v>
      </c>
      <c r="AJ302" s="86"/>
      <c r="AK302" s="86"/>
      <c r="AL302" s="279"/>
      <c r="AM302" s="86">
        <f t="shared" si="620"/>
        <v>0</v>
      </c>
      <c r="AN302" s="277">
        <f t="shared" si="575"/>
        <v>0</v>
      </c>
      <c r="AO302" s="277">
        <f t="shared" si="576"/>
        <v>0</v>
      </c>
      <c r="AP302" s="278" t="str">
        <f t="shared" si="577"/>
        <v>NO OFERTADO</v>
      </c>
      <c r="AQ302" s="278"/>
      <c r="AR302" s="278" t="s">
        <v>743</v>
      </c>
      <c r="AS302" s="86"/>
      <c r="AT302" s="86"/>
      <c r="AU302" s="276"/>
      <c r="AV302" s="86">
        <f t="shared" si="621"/>
        <v>0</v>
      </c>
      <c r="AW302" s="277">
        <f t="shared" si="578"/>
        <v>0</v>
      </c>
      <c r="AX302" s="277">
        <f t="shared" si="639"/>
        <v>0</v>
      </c>
      <c r="AY302" s="278" t="str">
        <f t="shared" si="579"/>
        <v>NO OFERTADO</v>
      </c>
      <c r="AZ302" s="278"/>
      <c r="BA302" s="278" t="s">
        <v>743</v>
      </c>
      <c r="BB302" s="86"/>
      <c r="BC302" s="86"/>
      <c r="BD302" s="279"/>
      <c r="BE302" s="86">
        <f t="shared" si="622"/>
        <v>0</v>
      </c>
      <c r="BF302" s="277">
        <f t="shared" si="580"/>
        <v>0</v>
      </c>
      <c r="BG302" s="277">
        <f t="shared" si="623"/>
        <v>0</v>
      </c>
      <c r="BH302" s="278" t="str">
        <f t="shared" si="581"/>
        <v>NO OFERTADO</v>
      </c>
      <c r="BI302" s="278">
        <v>0</v>
      </c>
      <c r="BJ302" s="278" t="s">
        <v>743</v>
      </c>
      <c r="BK302" s="86"/>
      <c r="BL302" s="86"/>
      <c r="BM302" s="276"/>
      <c r="BN302" s="280">
        <f t="shared" si="624"/>
        <v>0</v>
      </c>
      <c r="BO302" s="281">
        <f t="shared" si="582"/>
        <v>0</v>
      </c>
      <c r="BP302" s="281">
        <f t="shared" si="583"/>
        <v>0</v>
      </c>
      <c r="BQ302" s="278" t="str">
        <f t="shared" si="567"/>
        <v>NO OFERTADO</v>
      </c>
      <c r="BR302" s="278">
        <f>VLOOKUP(B302,'[1]ANEXO TECNICO'!$B$3:$P$334,15,0)</f>
        <v>0</v>
      </c>
      <c r="BS302" s="278" t="s">
        <v>743</v>
      </c>
      <c r="BT302" s="280"/>
      <c r="BU302" s="280"/>
      <c r="BV302" s="282"/>
      <c r="BW302" s="280"/>
      <c r="BX302" s="277">
        <v>0</v>
      </c>
      <c r="BY302" s="277">
        <f t="shared" si="584"/>
        <v>0</v>
      </c>
      <c r="BZ302" s="278" t="str">
        <f t="shared" si="585"/>
        <v>NO OFERTADO</v>
      </c>
      <c r="CA302" s="278"/>
      <c r="CB302" s="278" t="s">
        <v>743</v>
      </c>
      <c r="CC302" s="283"/>
      <c r="CD302" s="283"/>
      <c r="CE302" s="276"/>
      <c r="CF302" s="86">
        <f t="shared" si="625"/>
        <v>0</v>
      </c>
      <c r="CG302" s="277">
        <f t="shared" si="626"/>
        <v>0</v>
      </c>
      <c r="CH302" s="277">
        <f t="shared" si="586"/>
        <v>0</v>
      </c>
      <c r="CI302" s="278" t="str">
        <f t="shared" si="587"/>
        <v>NO OFERTADO</v>
      </c>
      <c r="CJ302" s="278"/>
      <c r="CK302" s="278" t="s">
        <v>743</v>
      </c>
      <c r="CL302" s="86"/>
      <c r="CM302" s="86"/>
      <c r="CN302" s="276"/>
      <c r="CO302" s="86">
        <f t="shared" si="627"/>
        <v>0</v>
      </c>
      <c r="CP302" s="277">
        <f t="shared" si="588"/>
        <v>0</v>
      </c>
      <c r="CQ302" s="277">
        <f t="shared" si="589"/>
        <v>0</v>
      </c>
      <c r="CR302" s="278" t="str">
        <f t="shared" si="590"/>
        <v>NO OFERTADO</v>
      </c>
      <c r="CS302" s="278"/>
      <c r="CT302" s="278" t="s">
        <v>743</v>
      </c>
      <c r="CU302" s="86"/>
      <c r="CV302" s="280"/>
      <c r="CW302" s="282"/>
      <c r="CX302" s="280">
        <f t="shared" si="628"/>
        <v>0</v>
      </c>
      <c r="CY302" s="281">
        <f t="shared" si="591"/>
        <v>0</v>
      </c>
      <c r="CZ302" s="281">
        <f t="shared" si="592"/>
        <v>0</v>
      </c>
      <c r="DA302" s="278" t="str">
        <f t="shared" si="593"/>
        <v>NO OFERTADO</v>
      </c>
      <c r="DB302" s="278"/>
      <c r="DC302" s="278" t="s">
        <v>743</v>
      </c>
      <c r="DD302" s="86"/>
      <c r="DE302" s="86"/>
      <c r="DF302" s="276"/>
      <c r="DG302" s="86">
        <f t="shared" si="629"/>
        <v>0</v>
      </c>
      <c r="DH302" s="277">
        <f t="shared" si="594"/>
        <v>0</v>
      </c>
      <c r="DI302" s="277">
        <f t="shared" si="630"/>
        <v>0</v>
      </c>
      <c r="DJ302" s="278" t="str">
        <f t="shared" si="631"/>
        <v>NO OFERTADO</v>
      </c>
      <c r="DK302" s="278"/>
      <c r="DL302" s="278" t="s">
        <v>743</v>
      </c>
      <c r="DM302" s="86"/>
      <c r="DN302" s="86"/>
      <c r="DO302" s="276"/>
      <c r="DP302" s="86">
        <v>0</v>
      </c>
      <c r="DQ302" s="277">
        <f t="shared" si="595"/>
        <v>0</v>
      </c>
      <c r="DR302" s="277">
        <f t="shared" si="596"/>
        <v>0</v>
      </c>
      <c r="DS302" s="278" t="str">
        <f t="shared" si="597"/>
        <v>NO OFERTADO</v>
      </c>
      <c r="DT302" s="278"/>
      <c r="DU302" s="278" t="s">
        <v>743</v>
      </c>
      <c r="DV302" s="86"/>
      <c r="DW302" s="86"/>
      <c r="DX302" s="279"/>
      <c r="DY302" s="86">
        <f t="shared" si="632"/>
        <v>0</v>
      </c>
      <c r="DZ302" s="277">
        <f t="shared" si="598"/>
        <v>0</v>
      </c>
      <c r="EA302" s="277">
        <f t="shared" si="633"/>
        <v>0</v>
      </c>
      <c r="EB302" s="278" t="str">
        <f t="shared" si="599"/>
        <v>NO OFERTADO</v>
      </c>
      <c r="EC302" s="278"/>
      <c r="ED302" s="278" t="s">
        <v>743</v>
      </c>
      <c r="EE302" s="86" t="s">
        <v>953</v>
      </c>
      <c r="EF302" s="86">
        <v>0</v>
      </c>
      <c r="EG302" s="279">
        <v>0</v>
      </c>
      <c r="EH302" s="86">
        <f t="shared" si="634"/>
        <v>0</v>
      </c>
      <c r="EI302" s="277">
        <f t="shared" si="600"/>
        <v>0</v>
      </c>
      <c r="EJ302" s="277">
        <f t="shared" si="637"/>
        <v>0</v>
      </c>
      <c r="EK302" s="278" t="str">
        <f t="shared" si="601"/>
        <v>NO OFERTADO</v>
      </c>
      <c r="EL302" s="278" t="s">
        <v>978</v>
      </c>
      <c r="EM302" s="278" t="s">
        <v>743</v>
      </c>
      <c r="EN302" s="86"/>
      <c r="EO302" s="86"/>
      <c r="EP302" s="276"/>
      <c r="EQ302" s="86">
        <v>0</v>
      </c>
      <c r="ER302" s="277">
        <f t="shared" si="602"/>
        <v>0</v>
      </c>
      <c r="ES302" s="277">
        <f t="shared" si="603"/>
        <v>0</v>
      </c>
      <c r="ET302" s="278" t="str">
        <f t="shared" si="604"/>
        <v>NO OFERTADO</v>
      </c>
      <c r="EU302" s="278"/>
      <c r="EV302" s="278" t="s">
        <v>743</v>
      </c>
      <c r="EW302" s="86">
        <v>0</v>
      </c>
      <c r="EX302" s="86">
        <v>0</v>
      </c>
      <c r="EY302" s="276">
        <v>0</v>
      </c>
      <c r="EZ302" s="86">
        <v>0</v>
      </c>
      <c r="FA302" s="277">
        <f t="shared" si="605"/>
        <v>0</v>
      </c>
      <c r="FB302" s="277">
        <f t="shared" si="606"/>
        <v>0</v>
      </c>
      <c r="FC302" s="278" t="str">
        <f t="shared" si="607"/>
        <v>NO OFERTADO</v>
      </c>
      <c r="FD302" s="278"/>
      <c r="FE302" s="278" t="s">
        <v>743</v>
      </c>
      <c r="FF302" s="86">
        <v>0</v>
      </c>
      <c r="FG302" s="86"/>
      <c r="FH302" s="279">
        <v>0</v>
      </c>
      <c r="FI302" s="86">
        <v>0</v>
      </c>
      <c r="FJ302" s="277">
        <f t="shared" si="608"/>
        <v>0</v>
      </c>
      <c r="FK302" s="277">
        <f t="shared" si="635"/>
        <v>0</v>
      </c>
      <c r="FL302" s="278" t="str">
        <f t="shared" si="609"/>
        <v>NO OFERTADO</v>
      </c>
      <c r="FM302" s="278"/>
      <c r="FN302" s="278" t="s">
        <v>743</v>
      </c>
      <c r="FO302" s="86"/>
      <c r="FP302" s="86"/>
      <c r="FQ302" s="279"/>
      <c r="FR302" s="86">
        <f t="shared" si="636"/>
        <v>0</v>
      </c>
      <c r="FS302" s="277">
        <f t="shared" si="610"/>
        <v>0</v>
      </c>
      <c r="FT302" s="277">
        <f t="shared" si="611"/>
        <v>0</v>
      </c>
      <c r="FU302" s="278" t="str">
        <f t="shared" si="612"/>
        <v>NO OFERTADO</v>
      </c>
      <c r="FV302" s="278">
        <v>0</v>
      </c>
      <c r="FW302" s="278" t="s">
        <v>743</v>
      </c>
      <c r="FX302" s="86"/>
      <c r="FY302" s="86"/>
      <c r="FZ302" s="279"/>
      <c r="GA302" s="86"/>
      <c r="GB302" s="277">
        <f t="shared" si="613"/>
        <v>0</v>
      </c>
      <c r="GC302" s="277">
        <f t="shared" si="614"/>
        <v>0</v>
      </c>
      <c r="GD302" s="278" t="str">
        <f t="shared" si="615"/>
        <v>NO OFERTADO</v>
      </c>
      <c r="GE302" s="278"/>
      <c r="GF302" s="278" t="s">
        <v>743</v>
      </c>
      <c r="GG302" s="25"/>
    </row>
    <row r="303" spans="1:189" s="19" customFormat="1" ht="25.5" x14ac:dyDescent="0.2">
      <c r="A303" s="290">
        <v>294</v>
      </c>
      <c r="B303" s="78" t="s">
        <v>341</v>
      </c>
      <c r="C303" s="77" t="s">
        <v>673</v>
      </c>
      <c r="D303" s="123">
        <v>1</v>
      </c>
      <c r="E303" s="309" t="s">
        <v>32</v>
      </c>
      <c r="F303" s="315">
        <v>45255</v>
      </c>
      <c r="G303" s="125">
        <v>1</v>
      </c>
      <c r="H303" s="86">
        <f t="shared" si="616"/>
        <v>45255</v>
      </c>
      <c r="I303" s="86"/>
      <c r="J303" s="86"/>
      <c r="K303" s="279">
        <f t="shared" si="566"/>
        <v>0</v>
      </c>
      <c r="L303" s="86">
        <f t="shared" si="617"/>
        <v>0</v>
      </c>
      <c r="M303" s="277">
        <f t="shared" si="569"/>
        <v>0</v>
      </c>
      <c r="N303" s="277">
        <f t="shared" si="618"/>
        <v>0</v>
      </c>
      <c r="O303" s="278" t="str">
        <f t="shared" si="570"/>
        <v>NO OFERTADO</v>
      </c>
      <c r="P303" s="278"/>
      <c r="Q303" s="278" t="s">
        <v>743</v>
      </c>
      <c r="R303" s="278"/>
      <c r="S303" s="284"/>
      <c r="T303" s="279"/>
      <c r="U303" s="86"/>
      <c r="V303" s="277">
        <f t="shared" si="571"/>
        <v>0</v>
      </c>
      <c r="W303" s="277">
        <f t="shared" si="619"/>
        <v>0</v>
      </c>
      <c r="X303" s="278" t="str">
        <f t="shared" si="572"/>
        <v>NO OFERTADO</v>
      </c>
      <c r="Y303" s="278">
        <v>0</v>
      </c>
      <c r="Z303" s="314" t="s">
        <v>743</v>
      </c>
      <c r="AA303" s="311" t="s">
        <v>935</v>
      </c>
      <c r="AB303" s="86">
        <v>45255</v>
      </c>
      <c r="AC303" s="276">
        <v>0</v>
      </c>
      <c r="AD303" s="86">
        <f t="shared" si="638"/>
        <v>45255</v>
      </c>
      <c r="AE303" s="277">
        <f t="shared" si="643"/>
        <v>45255</v>
      </c>
      <c r="AF303" s="277">
        <f t="shared" si="573"/>
        <v>45255</v>
      </c>
      <c r="AG303" s="278" t="str">
        <f t="shared" si="574"/>
        <v>CUMPLE</v>
      </c>
      <c r="AH303" s="278" t="s">
        <v>828</v>
      </c>
      <c r="AI303" s="278" t="s">
        <v>822</v>
      </c>
      <c r="AJ303" s="86"/>
      <c r="AK303" s="86"/>
      <c r="AL303" s="279"/>
      <c r="AM303" s="86">
        <f t="shared" si="620"/>
        <v>0</v>
      </c>
      <c r="AN303" s="277">
        <f t="shared" si="575"/>
        <v>0</v>
      </c>
      <c r="AO303" s="277">
        <f t="shared" si="576"/>
        <v>0</v>
      </c>
      <c r="AP303" s="278" t="str">
        <f t="shared" si="577"/>
        <v>NO OFERTADO</v>
      </c>
      <c r="AQ303" s="278"/>
      <c r="AR303" s="278" t="s">
        <v>743</v>
      </c>
      <c r="AS303" s="86"/>
      <c r="AT303" s="86"/>
      <c r="AU303" s="276"/>
      <c r="AV303" s="86">
        <f t="shared" si="621"/>
        <v>0</v>
      </c>
      <c r="AW303" s="277">
        <f t="shared" si="578"/>
        <v>0</v>
      </c>
      <c r="AX303" s="277">
        <f t="shared" si="639"/>
        <v>0</v>
      </c>
      <c r="AY303" s="278" t="str">
        <f t="shared" si="579"/>
        <v>NO OFERTADO</v>
      </c>
      <c r="AZ303" s="278"/>
      <c r="BA303" s="278" t="s">
        <v>743</v>
      </c>
      <c r="BB303" s="86"/>
      <c r="BC303" s="86"/>
      <c r="BD303" s="279"/>
      <c r="BE303" s="86">
        <f t="shared" si="622"/>
        <v>0</v>
      </c>
      <c r="BF303" s="277">
        <f t="shared" si="580"/>
        <v>0</v>
      </c>
      <c r="BG303" s="277">
        <f t="shared" si="623"/>
        <v>0</v>
      </c>
      <c r="BH303" s="278" t="str">
        <f t="shared" si="581"/>
        <v>NO OFERTADO</v>
      </c>
      <c r="BI303" s="278">
        <v>0</v>
      </c>
      <c r="BJ303" s="278" t="s">
        <v>743</v>
      </c>
      <c r="BK303" s="86"/>
      <c r="BL303" s="86"/>
      <c r="BM303" s="276"/>
      <c r="BN303" s="280">
        <f t="shared" si="624"/>
        <v>0</v>
      </c>
      <c r="BO303" s="281">
        <f t="shared" si="582"/>
        <v>0</v>
      </c>
      <c r="BP303" s="281">
        <f t="shared" si="583"/>
        <v>0</v>
      </c>
      <c r="BQ303" s="278" t="str">
        <f t="shared" si="567"/>
        <v>NO OFERTADO</v>
      </c>
      <c r="BR303" s="278">
        <f>VLOOKUP(B303,'[1]ANEXO TECNICO'!$B$3:$P$334,15,0)</f>
        <v>0</v>
      </c>
      <c r="BS303" s="278" t="s">
        <v>743</v>
      </c>
      <c r="BT303" s="280" t="s">
        <v>757</v>
      </c>
      <c r="BU303" s="280">
        <v>51394.5</v>
      </c>
      <c r="BV303" s="282">
        <v>0</v>
      </c>
      <c r="BW303" s="289">
        <f>+BU303+BV303</f>
        <v>51394.5</v>
      </c>
      <c r="BX303" s="277">
        <f>+BW303*D303</f>
        <v>51394.5</v>
      </c>
      <c r="BY303" s="277">
        <f t="shared" si="584"/>
        <v>51394.5</v>
      </c>
      <c r="BZ303" s="278" t="str">
        <f t="shared" si="585"/>
        <v>CUMPLE</v>
      </c>
      <c r="CA303" s="278" t="s">
        <v>829</v>
      </c>
      <c r="CB303" s="278" t="s">
        <v>743</v>
      </c>
      <c r="CC303" s="283"/>
      <c r="CD303" s="283"/>
      <c r="CE303" s="276"/>
      <c r="CF303" s="86">
        <f t="shared" si="625"/>
        <v>0</v>
      </c>
      <c r="CG303" s="277">
        <f t="shared" si="626"/>
        <v>0</v>
      </c>
      <c r="CH303" s="277">
        <f t="shared" si="586"/>
        <v>0</v>
      </c>
      <c r="CI303" s="278" t="str">
        <f t="shared" si="587"/>
        <v>NO OFERTADO</v>
      </c>
      <c r="CJ303" s="278"/>
      <c r="CK303" s="278" t="s">
        <v>743</v>
      </c>
      <c r="CL303" s="86"/>
      <c r="CM303" s="86"/>
      <c r="CN303" s="276"/>
      <c r="CO303" s="86">
        <f t="shared" si="627"/>
        <v>0</v>
      </c>
      <c r="CP303" s="277">
        <f t="shared" si="588"/>
        <v>0</v>
      </c>
      <c r="CQ303" s="277">
        <f t="shared" si="589"/>
        <v>0</v>
      </c>
      <c r="CR303" s="278" t="str">
        <f t="shared" si="590"/>
        <v>NO OFERTADO</v>
      </c>
      <c r="CS303" s="278"/>
      <c r="CT303" s="278" t="s">
        <v>743</v>
      </c>
      <c r="CU303" s="86" t="s">
        <v>44</v>
      </c>
      <c r="CV303" s="280">
        <v>28390</v>
      </c>
      <c r="CW303" s="288"/>
      <c r="CX303" s="280">
        <f t="shared" si="628"/>
        <v>28390</v>
      </c>
      <c r="CY303" s="281">
        <f t="shared" si="591"/>
        <v>28390</v>
      </c>
      <c r="CZ303" s="281">
        <f t="shared" si="592"/>
        <v>28390</v>
      </c>
      <c r="DA303" s="278" t="str">
        <f t="shared" si="593"/>
        <v>CUMPLE</v>
      </c>
      <c r="DB303" s="278" t="s">
        <v>828</v>
      </c>
      <c r="DC303" s="278" t="s">
        <v>822</v>
      </c>
      <c r="DD303" s="86"/>
      <c r="DE303" s="86"/>
      <c r="DF303" s="276"/>
      <c r="DG303" s="86">
        <f t="shared" si="629"/>
        <v>0</v>
      </c>
      <c r="DH303" s="277">
        <f t="shared" si="594"/>
        <v>0</v>
      </c>
      <c r="DI303" s="277">
        <f t="shared" si="630"/>
        <v>0</v>
      </c>
      <c r="DJ303" s="278" t="str">
        <f t="shared" si="631"/>
        <v>NO OFERTADO</v>
      </c>
      <c r="DK303" s="278"/>
      <c r="DL303" s="278" t="s">
        <v>743</v>
      </c>
      <c r="DM303" s="86"/>
      <c r="DN303" s="86"/>
      <c r="DO303" s="276"/>
      <c r="DP303" s="86">
        <v>0</v>
      </c>
      <c r="DQ303" s="277">
        <f t="shared" si="595"/>
        <v>0</v>
      </c>
      <c r="DR303" s="277">
        <f t="shared" si="596"/>
        <v>0</v>
      </c>
      <c r="DS303" s="278" t="str">
        <f t="shared" si="597"/>
        <v>NO OFERTADO</v>
      </c>
      <c r="DT303" s="278"/>
      <c r="DU303" s="278" t="s">
        <v>743</v>
      </c>
      <c r="DV303" s="86"/>
      <c r="DW303" s="86"/>
      <c r="DX303" s="279"/>
      <c r="DY303" s="86">
        <f t="shared" si="632"/>
        <v>0</v>
      </c>
      <c r="DZ303" s="277">
        <f t="shared" si="598"/>
        <v>0</v>
      </c>
      <c r="EA303" s="277">
        <f t="shared" si="633"/>
        <v>0</v>
      </c>
      <c r="EB303" s="278" t="str">
        <f t="shared" si="599"/>
        <v>NO OFERTADO</v>
      </c>
      <c r="EC303" s="278"/>
      <c r="ED303" s="278" t="s">
        <v>743</v>
      </c>
      <c r="EE303" s="86" t="s">
        <v>953</v>
      </c>
      <c r="EF303" s="86">
        <v>0</v>
      </c>
      <c r="EG303" s="279">
        <v>0</v>
      </c>
      <c r="EH303" s="86">
        <f t="shared" si="634"/>
        <v>0</v>
      </c>
      <c r="EI303" s="277">
        <f t="shared" si="600"/>
        <v>0</v>
      </c>
      <c r="EJ303" s="277">
        <f t="shared" si="637"/>
        <v>0</v>
      </c>
      <c r="EK303" s="278" t="str">
        <f t="shared" si="601"/>
        <v>NO OFERTADO</v>
      </c>
      <c r="EL303" s="278" t="s">
        <v>978</v>
      </c>
      <c r="EM303" s="278" t="s">
        <v>743</v>
      </c>
      <c r="EN303" s="86"/>
      <c r="EO303" s="86"/>
      <c r="EP303" s="276"/>
      <c r="EQ303" s="86">
        <v>0</v>
      </c>
      <c r="ER303" s="277">
        <f t="shared" si="602"/>
        <v>0</v>
      </c>
      <c r="ES303" s="277">
        <f t="shared" si="603"/>
        <v>0</v>
      </c>
      <c r="ET303" s="278" t="str">
        <f t="shared" si="604"/>
        <v>NO OFERTADO</v>
      </c>
      <c r="EU303" s="278"/>
      <c r="EV303" s="278" t="s">
        <v>743</v>
      </c>
      <c r="EW303" s="86">
        <v>0</v>
      </c>
      <c r="EX303" s="86">
        <v>0</v>
      </c>
      <c r="EY303" s="276">
        <v>0</v>
      </c>
      <c r="EZ303" s="86">
        <v>0</v>
      </c>
      <c r="FA303" s="277">
        <f t="shared" si="605"/>
        <v>0</v>
      </c>
      <c r="FB303" s="277">
        <f t="shared" si="606"/>
        <v>0</v>
      </c>
      <c r="FC303" s="278" t="str">
        <f t="shared" si="607"/>
        <v>NO OFERTADO</v>
      </c>
      <c r="FD303" s="278"/>
      <c r="FE303" s="278" t="s">
        <v>743</v>
      </c>
      <c r="FF303" s="86">
        <v>0</v>
      </c>
      <c r="FG303" s="86"/>
      <c r="FH303" s="279">
        <v>0</v>
      </c>
      <c r="FI303" s="86">
        <v>0</v>
      </c>
      <c r="FJ303" s="277">
        <f t="shared" si="608"/>
        <v>0</v>
      </c>
      <c r="FK303" s="277">
        <f t="shared" si="635"/>
        <v>0</v>
      </c>
      <c r="FL303" s="278" t="str">
        <f t="shared" si="609"/>
        <v>NO OFERTADO</v>
      </c>
      <c r="FM303" s="278"/>
      <c r="FN303" s="278" t="s">
        <v>743</v>
      </c>
      <c r="FO303" s="86"/>
      <c r="FP303" s="86"/>
      <c r="FQ303" s="279"/>
      <c r="FR303" s="86">
        <f t="shared" si="636"/>
        <v>0</v>
      </c>
      <c r="FS303" s="277">
        <f t="shared" si="610"/>
        <v>0</v>
      </c>
      <c r="FT303" s="277">
        <f t="shared" si="611"/>
        <v>0</v>
      </c>
      <c r="FU303" s="278" t="str">
        <f t="shared" si="612"/>
        <v>NO OFERTADO</v>
      </c>
      <c r="FV303" s="278">
        <v>0</v>
      </c>
      <c r="FW303" s="278" t="s">
        <v>743</v>
      </c>
      <c r="FX303" s="86" t="s">
        <v>820</v>
      </c>
      <c r="FY303" s="86">
        <v>53846</v>
      </c>
      <c r="FZ303" s="279">
        <v>0</v>
      </c>
      <c r="GA303" s="86">
        <v>53846</v>
      </c>
      <c r="GB303" s="277">
        <f t="shared" si="613"/>
        <v>53846</v>
      </c>
      <c r="GC303" s="277">
        <f t="shared" si="614"/>
        <v>53846</v>
      </c>
      <c r="GD303" s="278" t="str">
        <f t="shared" si="615"/>
        <v>CUMPLE</v>
      </c>
      <c r="GE303" s="278" t="s">
        <v>829</v>
      </c>
      <c r="GF303" s="278" t="s">
        <v>743</v>
      </c>
      <c r="GG303" s="25"/>
    </row>
    <row r="304" spans="1:189" s="19" customFormat="1" ht="51" x14ac:dyDescent="0.2">
      <c r="A304" s="290">
        <v>295</v>
      </c>
      <c r="B304" s="78" t="s">
        <v>342</v>
      </c>
      <c r="C304" s="77" t="s">
        <v>674</v>
      </c>
      <c r="D304" s="123">
        <v>1</v>
      </c>
      <c r="E304" s="309" t="s">
        <v>32</v>
      </c>
      <c r="F304" s="315">
        <v>4165</v>
      </c>
      <c r="G304" s="125">
        <v>1223</v>
      </c>
      <c r="H304" s="86">
        <f t="shared" si="616"/>
        <v>5093795</v>
      </c>
      <c r="I304" s="86"/>
      <c r="J304" s="86"/>
      <c r="K304" s="279">
        <f t="shared" si="566"/>
        <v>0</v>
      </c>
      <c r="L304" s="86">
        <f t="shared" si="617"/>
        <v>0</v>
      </c>
      <c r="M304" s="277">
        <f t="shared" si="569"/>
        <v>0</v>
      </c>
      <c r="N304" s="277">
        <f t="shared" si="618"/>
        <v>0</v>
      </c>
      <c r="O304" s="278" t="str">
        <f t="shared" si="570"/>
        <v>NO OFERTADO</v>
      </c>
      <c r="P304" s="278"/>
      <c r="Q304" s="278" t="s">
        <v>743</v>
      </c>
      <c r="R304" s="278" t="s">
        <v>44</v>
      </c>
      <c r="S304" s="284">
        <v>5450</v>
      </c>
      <c r="T304" s="279">
        <v>1035.5</v>
      </c>
      <c r="U304" s="86">
        <v>6485.5</v>
      </c>
      <c r="V304" s="277">
        <f t="shared" si="571"/>
        <v>6485.5</v>
      </c>
      <c r="W304" s="277">
        <f t="shared" si="619"/>
        <v>7931766.5</v>
      </c>
      <c r="X304" s="278" t="str">
        <f t="shared" si="572"/>
        <v>NO CUMPLE</v>
      </c>
      <c r="Y304" s="278" t="s">
        <v>829</v>
      </c>
      <c r="Z304" s="314" t="s">
        <v>743</v>
      </c>
      <c r="AA304" s="311"/>
      <c r="AB304" s="86"/>
      <c r="AC304" s="276"/>
      <c r="AD304" s="86">
        <f t="shared" si="638"/>
        <v>0</v>
      </c>
      <c r="AE304" s="277">
        <f t="shared" si="643"/>
        <v>0</v>
      </c>
      <c r="AF304" s="277">
        <f t="shared" si="573"/>
        <v>0</v>
      </c>
      <c r="AG304" s="278" t="str">
        <f t="shared" si="574"/>
        <v>NO OFERTADO</v>
      </c>
      <c r="AH304" s="278"/>
      <c r="AI304" s="278" t="s">
        <v>743</v>
      </c>
      <c r="AJ304" s="86"/>
      <c r="AK304" s="86"/>
      <c r="AL304" s="279"/>
      <c r="AM304" s="86">
        <f t="shared" si="620"/>
        <v>0</v>
      </c>
      <c r="AN304" s="277">
        <f t="shared" si="575"/>
        <v>0</v>
      </c>
      <c r="AO304" s="277">
        <f t="shared" si="576"/>
        <v>0</v>
      </c>
      <c r="AP304" s="278" t="str">
        <f t="shared" si="577"/>
        <v>NO OFERTADO</v>
      </c>
      <c r="AQ304" s="278"/>
      <c r="AR304" s="278" t="s">
        <v>743</v>
      </c>
      <c r="AS304" s="86"/>
      <c r="AT304" s="86"/>
      <c r="AU304" s="276"/>
      <c r="AV304" s="86">
        <f t="shared" si="621"/>
        <v>0</v>
      </c>
      <c r="AW304" s="277">
        <f t="shared" si="578"/>
        <v>0</v>
      </c>
      <c r="AX304" s="277">
        <f t="shared" si="639"/>
        <v>0</v>
      </c>
      <c r="AY304" s="278" t="str">
        <f t="shared" si="579"/>
        <v>NO OFERTADO</v>
      </c>
      <c r="AZ304" s="278"/>
      <c r="BA304" s="278" t="s">
        <v>743</v>
      </c>
      <c r="BB304" s="86" t="s">
        <v>997</v>
      </c>
      <c r="BC304" s="86">
        <v>4240.0000000000009</v>
      </c>
      <c r="BD304" s="279">
        <v>805.60000000000014</v>
      </c>
      <c r="BE304" s="86">
        <f t="shared" si="622"/>
        <v>5045.6000000000013</v>
      </c>
      <c r="BF304" s="277">
        <f t="shared" si="580"/>
        <v>5045.6000000000013</v>
      </c>
      <c r="BG304" s="277">
        <f t="shared" si="623"/>
        <v>6170768.8000000017</v>
      </c>
      <c r="BH304" s="278" t="str">
        <f t="shared" si="581"/>
        <v>NO CUMPLE</v>
      </c>
      <c r="BI304" s="278" t="s">
        <v>829</v>
      </c>
      <c r="BJ304" s="278" t="s">
        <v>743</v>
      </c>
      <c r="BK304" s="86"/>
      <c r="BL304" s="86"/>
      <c r="BM304" s="276"/>
      <c r="BN304" s="280">
        <f t="shared" si="624"/>
        <v>0</v>
      </c>
      <c r="BO304" s="281">
        <f t="shared" si="582"/>
        <v>0</v>
      </c>
      <c r="BP304" s="281">
        <f t="shared" si="583"/>
        <v>0</v>
      </c>
      <c r="BQ304" s="278" t="str">
        <f t="shared" si="567"/>
        <v>NO OFERTADO</v>
      </c>
      <c r="BR304" s="278">
        <f>VLOOKUP(B304,'[1]ANEXO TECNICO'!$B$3:$P$334,15,0)</f>
        <v>0</v>
      </c>
      <c r="BS304" s="278" t="s">
        <v>743</v>
      </c>
      <c r="BT304" s="280"/>
      <c r="BU304" s="280"/>
      <c r="BV304" s="282"/>
      <c r="BW304" s="280"/>
      <c r="BX304" s="277">
        <v>0</v>
      </c>
      <c r="BY304" s="277">
        <f t="shared" si="584"/>
        <v>0</v>
      </c>
      <c r="BZ304" s="278" t="str">
        <f t="shared" si="585"/>
        <v>NO OFERTADO</v>
      </c>
      <c r="CA304" s="278"/>
      <c r="CB304" s="278" t="s">
        <v>743</v>
      </c>
      <c r="CC304" s="283"/>
      <c r="CD304" s="283"/>
      <c r="CE304" s="276"/>
      <c r="CF304" s="86">
        <f t="shared" si="625"/>
        <v>0</v>
      </c>
      <c r="CG304" s="277">
        <f t="shared" si="626"/>
        <v>0</v>
      </c>
      <c r="CH304" s="277">
        <f t="shared" si="586"/>
        <v>0</v>
      </c>
      <c r="CI304" s="278" t="str">
        <f t="shared" si="587"/>
        <v>NO OFERTADO</v>
      </c>
      <c r="CJ304" s="278"/>
      <c r="CK304" s="278" t="s">
        <v>743</v>
      </c>
      <c r="CL304" s="86"/>
      <c r="CM304" s="86"/>
      <c r="CN304" s="276"/>
      <c r="CO304" s="86">
        <f t="shared" si="627"/>
        <v>0</v>
      </c>
      <c r="CP304" s="277">
        <f t="shared" si="588"/>
        <v>0</v>
      </c>
      <c r="CQ304" s="277">
        <f t="shared" si="589"/>
        <v>0</v>
      </c>
      <c r="CR304" s="278" t="str">
        <f t="shared" si="590"/>
        <v>NO OFERTADO</v>
      </c>
      <c r="CS304" s="278"/>
      <c r="CT304" s="278" t="s">
        <v>743</v>
      </c>
      <c r="CU304" s="86" t="s">
        <v>44</v>
      </c>
      <c r="CV304" s="280">
        <v>3540</v>
      </c>
      <c r="CW304" s="288">
        <f t="shared" ref="CW304:CW340" si="646">+CV304*0.19</f>
        <v>672.6</v>
      </c>
      <c r="CX304" s="280">
        <f t="shared" si="628"/>
        <v>4212.6000000000004</v>
      </c>
      <c r="CY304" s="281">
        <f t="shared" si="591"/>
        <v>4212.6000000000004</v>
      </c>
      <c r="CZ304" s="281">
        <f t="shared" si="592"/>
        <v>5152009.8000000007</v>
      </c>
      <c r="DA304" s="278" t="str">
        <f t="shared" si="593"/>
        <v>CUMPLE</v>
      </c>
      <c r="DB304" s="278" t="s">
        <v>828</v>
      </c>
      <c r="DC304" s="278" t="s">
        <v>822</v>
      </c>
      <c r="DD304" s="86"/>
      <c r="DE304" s="86"/>
      <c r="DF304" s="276"/>
      <c r="DG304" s="86">
        <f t="shared" si="629"/>
        <v>0</v>
      </c>
      <c r="DH304" s="277">
        <f t="shared" si="594"/>
        <v>0</v>
      </c>
      <c r="DI304" s="277">
        <f t="shared" si="630"/>
        <v>0</v>
      </c>
      <c r="DJ304" s="278" t="str">
        <f t="shared" si="631"/>
        <v>NO OFERTADO</v>
      </c>
      <c r="DK304" s="278"/>
      <c r="DL304" s="278" t="s">
        <v>743</v>
      </c>
      <c r="DM304" s="86"/>
      <c r="DN304" s="86"/>
      <c r="DO304" s="276"/>
      <c r="DP304" s="86">
        <v>0</v>
      </c>
      <c r="DQ304" s="277">
        <f t="shared" si="595"/>
        <v>0</v>
      </c>
      <c r="DR304" s="277">
        <f t="shared" si="596"/>
        <v>0</v>
      </c>
      <c r="DS304" s="278" t="str">
        <f t="shared" si="597"/>
        <v>NO OFERTADO</v>
      </c>
      <c r="DT304" s="278"/>
      <c r="DU304" s="278" t="s">
        <v>743</v>
      </c>
      <c r="DV304" s="86" t="s">
        <v>44</v>
      </c>
      <c r="DW304" s="280">
        <v>10709</v>
      </c>
      <c r="DX304" s="288">
        <v>2034.71</v>
      </c>
      <c r="DY304" s="280">
        <f t="shared" si="632"/>
        <v>12743.71</v>
      </c>
      <c r="DZ304" s="281">
        <f t="shared" si="598"/>
        <v>12743.71</v>
      </c>
      <c r="EA304" s="281">
        <f t="shared" si="633"/>
        <v>15585557.329999998</v>
      </c>
      <c r="EB304" s="278" t="str">
        <f t="shared" si="599"/>
        <v>NO CUMPLE</v>
      </c>
      <c r="EC304" s="278" t="s">
        <v>829</v>
      </c>
      <c r="ED304" s="278" t="s">
        <v>743</v>
      </c>
      <c r="EE304" s="86" t="s">
        <v>953</v>
      </c>
      <c r="EF304" s="86">
        <v>0</v>
      </c>
      <c r="EG304" s="279">
        <v>0</v>
      </c>
      <c r="EH304" s="86">
        <f t="shared" si="634"/>
        <v>0</v>
      </c>
      <c r="EI304" s="277">
        <f t="shared" si="600"/>
        <v>0</v>
      </c>
      <c r="EJ304" s="277">
        <f t="shared" si="637"/>
        <v>0</v>
      </c>
      <c r="EK304" s="278" t="str">
        <f t="shared" si="601"/>
        <v>NO OFERTADO</v>
      </c>
      <c r="EL304" s="278" t="s">
        <v>978</v>
      </c>
      <c r="EM304" s="278" t="s">
        <v>743</v>
      </c>
      <c r="EN304" s="86"/>
      <c r="EO304" s="86"/>
      <c r="EP304" s="276"/>
      <c r="EQ304" s="86">
        <v>0</v>
      </c>
      <c r="ER304" s="277">
        <f t="shared" si="602"/>
        <v>0</v>
      </c>
      <c r="ES304" s="277">
        <f t="shared" si="603"/>
        <v>0</v>
      </c>
      <c r="ET304" s="278" t="str">
        <f t="shared" si="604"/>
        <v>NO OFERTADO</v>
      </c>
      <c r="EU304" s="278"/>
      <c r="EV304" s="278" t="s">
        <v>743</v>
      </c>
      <c r="EW304" s="86">
        <v>0</v>
      </c>
      <c r="EX304" s="86">
        <v>0</v>
      </c>
      <c r="EY304" s="276">
        <v>0</v>
      </c>
      <c r="EZ304" s="86">
        <v>0</v>
      </c>
      <c r="FA304" s="277">
        <f t="shared" si="605"/>
        <v>0</v>
      </c>
      <c r="FB304" s="277">
        <f t="shared" si="606"/>
        <v>0</v>
      </c>
      <c r="FC304" s="278" t="str">
        <f t="shared" si="607"/>
        <v>NO OFERTADO</v>
      </c>
      <c r="FD304" s="278"/>
      <c r="FE304" s="278" t="s">
        <v>743</v>
      </c>
      <c r="FF304" s="86">
        <v>0</v>
      </c>
      <c r="FG304" s="86"/>
      <c r="FH304" s="279">
        <v>0</v>
      </c>
      <c r="FI304" s="86">
        <v>0</v>
      </c>
      <c r="FJ304" s="277">
        <f t="shared" si="608"/>
        <v>0</v>
      </c>
      <c r="FK304" s="277">
        <f t="shared" si="635"/>
        <v>0</v>
      </c>
      <c r="FL304" s="278" t="str">
        <f t="shared" si="609"/>
        <v>NO OFERTADO</v>
      </c>
      <c r="FM304" s="278"/>
      <c r="FN304" s="278" t="s">
        <v>743</v>
      </c>
      <c r="FO304" s="86"/>
      <c r="FP304" s="86"/>
      <c r="FQ304" s="279"/>
      <c r="FR304" s="86">
        <f t="shared" si="636"/>
        <v>0</v>
      </c>
      <c r="FS304" s="277">
        <f t="shared" si="610"/>
        <v>0</v>
      </c>
      <c r="FT304" s="277">
        <f t="shared" si="611"/>
        <v>0</v>
      </c>
      <c r="FU304" s="278" t="str">
        <f t="shared" si="612"/>
        <v>NO OFERTADO</v>
      </c>
      <c r="FV304" s="278">
        <v>0</v>
      </c>
      <c r="FW304" s="278" t="s">
        <v>743</v>
      </c>
      <c r="FX304" s="86"/>
      <c r="FY304" s="86"/>
      <c r="FZ304" s="279"/>
      <c r="GA304" s="86"/>
      <c r="GB304" s="277">
        <f t="shared" si="613"/>
        <v>0</v>
      </c>
      <c r="GC304" s="277">
        <f t="shared" si="614"/>
        <v>0</v>
      </c>
      <c r="GD304" s="278" t="str">
        <f t="shared" si="615"/>
        <v>NO OFERTADO</v>
      </c>
      <c r="GE304" s="278"/>
      <c r="GF304" s="278" t="s">
        <v>743</v>
      </c>
      <c r="GG304" s="25"/>
    </row>
    <row r="305" spans="1:189" s="19" customFormat="1" ht="51" x14ac:dyDescent="0.2">
      <c r="A305" s="290">
        <v>296</v>
      </c>
      <c r="B305" s="78" t="s">
        <v>343</v>
      </c>
      <c r="C305" s="77" t="s">
        <v>675</v>
      </c>
      <c r="D305" s="123">
        <v>1</v>
      </c>
      <c r="E305" s="309" t="s">
        <v>32</v>
      </c>
      <c r="F305" s="315">
        <v>4929</v>
      </c>
      <c r="G305" s="125">
        <v>23</v>
      </c>
      <c r="H305" s="86">
        <f t="shared" si="616"/>
        <v>113367</v>
      </c>
      <c r="I305" s="86"/>
      <c r="J305" s="86"/>
      <c r="K305" s="279">
        <f t="shared" si="566"/>
        <v>0</v>
      </c>
      <c r="L305" s="86">
        <f t="shared" si="617"/>
        <v>0</v>
      </c>
      <c r="M305" s="277">
        <f t="shared" si="569"/>
        <v>0</v>
      </c>
      <c r="N305" s="277">
        <f t="shared" si="618"/>
        <v>0</v>
      </c>
      <c r="O305" s="278" t="str">
        <f t="shared" si="570"/>
        <v>NO OFERTADO</v>
      </c>
      <c r="P305" s="278"/>
      <c r="Q305" s="278" t="s">
        <v>743</v>
      </c>
      <c r="R305" s="278"/>
      <c r="S305" s="284"/>
      <c r="T305" s="279"/>
      <c r="U305" s="86"/>
      <c r="V305" s="277">
        <f t="shared" si="571"/>
        <v>0</v>
      </c>
      <c r="W305" s="277">
        <f t="shared" si="619"/>
        <v>0</v>
      </c>
      <c r="X305" s="278" t="str">
        <f t="shared" si="572"/>
        <v>NO OFERTADO</v>
      </c>
      <c r="Y305" s="278">
        <v>0</v>
      </c>
      <c r="Z305" s="314" t="s">
        <v>743</v>
      </c>
      <c r="AA305" s="311"/>
      <c r="AB305" s="86"/>
      <c r="AC305" s="276"/>
      <c r="AD305" s="86">
        <f t="shared" si="638"/>
        <v>0</v>
      </c>
      <c r="AE305" s="277">
        <f t="shared" si="643"/>
        <v>0</v>
      </c>
      <c r="AF305" s="277">
        <f t="shared" si="573"/>
        <v>0</v>
      </c>
      <c r="AG305" s="278" t="str">
        <f t="shared" si="574"/>
        <v>NO OFERTADO</v>
      </c>
      <c r="AH305" s="278"/>
      <c r="AI305" s="278" t="s">
        <v>743</v>
      </c>
      <c r="AJ305" s="86"/>
      <c r="AK305" s="86"/>
      <c r="AL305" s="279"/>
      <c r="AM305" s="86">
        <f t="shared" si="620"/>
        <v>0</v>
      </c>
      <c r="AN305" s="277">
        <f t="shared" si="575"/>
        <v>0</v>
      </c>
      <c r="AO305" s="277">
        <f t="shared" si="576"/>
        <v>0</v>
      </c>
      <c r="AP305" s="278" t="str">
        <f t="shared" si="577"/>
        <v>NO OFERTADO</v>
      </c>
      <c r="AQ305" s="278"/>
      <c r="AR305" s="278" t="s">
        <v>743</v>
      </c>
      <c r="AS305" s="86"/>
      <c r="AT305" s="86"/>
      <c r="AU305" s="276"/>
      <c r="AV305" s="86">
        <f t="shared" si="621"/>
        <v>0</v>
      </c>
      <c r="AW305" s="277">
        <f t="shared" si="578"/>
        <v>0</v>
      </c>
      <c r="AX305" s="277">
        <f t="shared" si="639"/>
        <v>0</v>
      </c>
      <c r="AY305" s="278" t="str">
        <f t="shared" si="579"/>
        <v>NO OFERTADO</v>
      </c>
      <c r="AZ305" s="278"/>
      <c r="BA305" s="278" t="s">
        <v>743</v>
      </c>
      <c r="BB305" s="86" t="s">
        <v>997</v>
      </c>
      <c r="BC305" s="86">
        <v>4120</v>
      </c>
      <c r="BD305" s="279">
        <v>782.8</v>
      </c>
      <c r="BE305" s="86">
        <f t="shared" si="622"/>
        <v>4902.8</v>
      </c>
      <c r="BF305" s="277">
        <f t="shared" si="580"/>
        <v>4902.8</v>
      </c>
      <c r="BG305" s="277">
        <f t="shared" si="623"/>
        <v>112764.40000000001</v>
      </c>
      <c r="BH305" s="278" t="str">
        <f t="shared" si="581"/>
        <v>CUMPLE</v>
      </c>
      <c r="BI305" s="278" t="s">
        <v>829</v>
      </c>
      <c r="BJ305" s="278" t="s">
        <v>743</v>
      </c>
      <c r="BK305" s="86"/>
      <c r="BL305" s="86"/>
      <c r="BM305" s="276"/>
      <c r="BN305" s="280">
        <f t="shared" si="624"/>
        <v>0</v>
      </c>
      <c r="BO305" s="281">
        <f t="shared" si="582"/>
        <v>0</v>
      </c>
      <c r="BP305" s="281">
        <f t="shared" si="583"/>
        <v>0</v>
      </c>
      <c r="BQ305" s="278" t="str">
        <f t="shared" si="567"/>
        <v>NO OFERTADO</v>
      </c>
      <c r="BR305" s="278">
        <f>VLOOKUP(B305,'[1]ANEXO TECNICO'!$B$3:$P$334,15,0)</f>
        <v>0</v>
      </c>
      <c r="BS305" s="278" t="s">
        <v>743</v>
      </c>
      <c r="BT305" s="280"/>
      <c r="BU305" s="280"/>
      <c r="BV305" s="282"/>
      <c r="BW305" s="280"/>
      <c r="BX305" s="277">
        <v>0</v>
      </c>
      <c r="BY305" s="277">
        <f t="shared" si="584"/>
        <v>0</v>
      </c>
      <c r="BZ305" s="278" t="str">
        <f t="shared" si="585"/>
        <v>NO OFERTADO</v>
      </c>
      <c r="CA305" s="278"/>
      <c r="CB305" s="278" t="s">
        <v>743</v>
      </c>
      <c r="CC305" s="283"/>
      <c r="CD305" s="283"/>
      <c r="CE305" s="276"/>
      <c r="CF305" s="86">
        <f t="shared" si="625"/>
        <v>0</v>
      </c>
      <c r="CG305" s="277">
        <f t="shared" si="626"/>
        <v>0</v>
      </c>
      <c r="CH305" s="277">
        <f t="shared" si="586"/>
        <v>0</v>
      </c>
      <c r="CI305" s="278" t="str">
        <f t="shared" si="587"/>
        <v>NO OFERTADO</v>
      </c>
      <c r="CJ305" s="278"/>
      <c r="CK305" s="278" t="s">
        <v>743</v>
      </c>
      <c r="CL305" s="86"/>
      <c r="CM305" s="86"/>
      <c r="CN305" s="276"/>
      <c r="CO305" s="86">
        <f t="shared" si="627"/>
        <v>0</v>
      </c>
      <c r="CP305" s="277">
        <f t="shared" si="588"/>
        <v>0</v>
      </c>
      <c r="CQ305" s="277">
        <f t="shared" si="589"/>
        <v>0</v>
      </c>
      <c r="CR305" s="278" t="str">
        <f t="shared" si="590"/>
        <v>NO OFERTADO</v>
      </c>
      <c r="CS305" s="278"/>
      <c r="CT305" s="278" t="s">
        <v>743</v>
      </c>
      <c r="CU305" s="86" t="s">
        <v>44</v>
      </c>
      <c r="CV305" s="280">
        <v>3990</v>
      </c>
      <c r="CW305" s="288">
        <f t="shared" si="646"/>
        <v>758.1</v>
      </c>
      <c r="CX305" s="280">
        <f t="shared" si="628"/>
        <v>4748.1000000000004</v>
      </c>
      <c r="CY305" s="281">
        <f t="shared" si="591"/>
        <v>4748.1000000000004</v>
      </c>
      <c r="CZ305" s="281">
        <f t="shared" si="592"/>
        <v>109206.3</v>
      </c>
      <c r="DA305" s="278" t="str">
        <f t="shared" si="593"/>
        <v>CUMPLE</v>
      </c>
      <c r="DB305" s="278" t="s">
        <v>828</v>
      </c>
      <c r="DC305" s="278" t="s">
        <v>822</v>
      </c>
      <c r="DD305" s="86"/>
      <c r="DE305" s="86"/>
      <c r="DF305" s="276"/>
      <c r="DG305" s="86">
        <f t="shared" si="629"/>
        <v>0</v>
      </c>
      <c r="DH305" s="277">
        <f t="shared" si="594"/>
        <v>0</v>
      </c>
      <c r="DI305" s="277">
        <f t="shared" si="630"/>
        <v>0</v>
      </c>
      <c r="DJ305" s="278" t="str">
        <f t="shared" si="631"/>
        <v>NO OFERTADO</v>
      </c>
      <c r="DK305" s="278"/>
      <c r="DL305" s="278" t="s">
        <v>743</v>
      </c>
      <c r="DM305" s="86"/>
      <c r="DN305" s="86"/>
      <c r="DO305" s="276"/>
      <c r="DP305" s="86">
        <v>0</v>
      </c>
      <c r="DQ305" s="277">
        <f t="shared" si="595"/>
        <v>0</v>
      </c>
      <c r="DR305" s="277">
        <f t="shared" si="596"/>
        <v>0</v>
      </c>
      <c r="DS305" s="278" t="str">
        <f t="shared" si="597"/>
        <v>NO OFERTADO</v>
      </c>
      <c r="DT305" s="278"/>
      <c r="DU305" s="278" t="s">
        <v>743</v>
      </c>
      <c r="DV305" s="86"/>
      <c r="DW305" s="86"/>
      <c r="DX305" s="279"/>
      <c r="DY305" s="86">
        <f t="shared" si="632"/>
        <v>0</v>
      </c>
      <c r="DZ305" s="277">
        <f t="shared" si="598"/>
        <v>0</v>
      </c>
      <c r="EA305" s="277">
        <f t="shared" si="633"/>
        <v>0</v>
      </c>
      <c r="EB305" s="278" t="str">
        <f t="shared" si="599"/>
        <v>NO OFERTADO</v>
      </c>
      <c r="EC305" s="278"/>
      <c r="ED305" s="278" t="s">
        <v>743</v>
      </c>
      <c r="EE305" s="86" t="s">
        <v>953</v>
      </c>
      <c r="EF305" s="86">
        <v>0</v>
      </c>
      <c r="EG305" s="279">
        <v>0</v>
      </c>
      <c r="EH305" s="86">
        <f t="shared" si="634"/>
        <v>0</v>
      </c>
      <c r="EI305" s="277">
        <f t="shared" si="600"/>
        <v>0</v>
      </c>
      <c r="EJ305" s="277">
        <f t="shared" si="637"/>
        <v>0</v>
      </c>
      <c r="EK305" s="278" t="str">
        <f t="shared" si="601"/>
        <v>NO OFERTADO</v>
      </c>
      <c r="EL305" s="278" t="s">
        <v>978</v>
      </c>
      <c r="EM305" s="278" t="s">
        <v>743</v>
      </c>
      <c r="EN305" s="86"/>
      <c r="EO305" s="86"/>
      <c r="EP305" s="276"/>
      <c r="EQ305" s="86">
        <v>0</v>
      </c>
      <c r="ER305" s="277">
        <f t="shared" si="602"/>
        <v>0</v>
      </c>
      <c r="ES305" s="277">
        <f t="shared" si="603"/>
        <v>0</v>
      </c>
      <c r="ET305" s="278" t="str">
        <f t="shared" si="604"/>
        <v>NO OFERTADO</v>
      </c>
      <c r="EU305" s="278"/>
      <c r="EV305" s="278" t="s">
        <v>743</v>
      </c>
      <c r="EW305" s="86">
        <v>0</v>
      </c>
      <c r="EX305" s="86">
        <v>0</v>
      </c>
      <c r="EY305" s="276">
        <v>0</v>
      </c>
      <c r="EZ305" s="86">
        <v>0</v>
      </c>
      <c r="FA305" s="277">
        <f t="shared" si="605"/>
        <v>0</v>
      </c>
      <c r="FB305" s="277">
        <f t="shared" si="606"/>
        <v>0</v>
      </c>
      <c r="FC305" s="278" t="str">
        <f t="shared" si="607"/>
        <v>NO OFERTADO</v>
      </c>
      <c r="FD305" s="278"/>
      <c r="FE305" s="278" t="s">
        <v>743</v>
      </c>
      <c r="FF305" s="86">
        <v>0</v>
      </c>
      <c r="FG305" s="86"/>
      <c r="FH305" s="279">
        <v>0</v>
      </c>
      <c r="FI305" s="86">
        <v>0</v>
      </c>
      <c r="FJ305" s="277">
        <f t="shared" si="608"/>
        <v>0</v>
      </c>
      <c r="FK305" s="277">
        <f t="shared" si="635"/>
        <v>0</v>
      </c>
      <c r="FL305" s="278" t="str">
        <f t="shared" si="609"/>
        <v>NO OFERTADO</v>
      </c>
      <c r="FM305" s="278"/>
      <c r="FN305" s="278" t="s">
        <v>743</v>
      </c>
      <c r="FO305" s="86"/>
      <c r="FP305" s="86"/>
      <c r="FQ305" s="279"/>
      <c r="FR305" s="86">
        <f t="shared" si="636"/>
        <v>0</v>
      </c>
      <c r="FS305" s="277">
        <f t="shared" si="610"/>
        <v>0</v>
      </c>
      <c r="FT305" s="277">
        <f t="shared" si="611"/>
        <v>0</v>
      </c>
      <c r="FU305" s="278" t="str">
        <f t="shared" si="612"/>
        <v>NO OFERTADO</v>
      </c>
      <c r="FV305" s="278">
        <v>0</v>
      </c>
      <c r="FW305" s="278" t="s">
        <v>743</v>
      </c>
      <c r="FX305" s="86"/>
      <c r="FY305" s="86"/>
      <c r="FZ305" s="279"/>
      <c r="GA305" s="86"/>
      <c r="GB305" s="277">
        <f t="shared" si="613"/>
        <v>0</v>
      </c>
      <c r="GC305" s="277">
        <f t="shared" si="614"/>
        <v>0</v>
      </c>
      <c r="GD305" s="278" t="str">
        <f t="shared" si="615"/>
        <v>NO OFERTADO</v>
      </c>
      <c r="GE305" s="278"/>
      <c r="GF305" s="278" t="s">
        <v>743</v>
      </c>
      <c r="GG305" s="25"/>
    </row>
    <row r="306" spans="1:189" s="19" customFormat="1" x14ac:dyDescent="0.2">
      <c r="A306" s="290">
        <v>297</v>
      </c>
      <c r="B306" s="78" t="s">
        <v>344</v>
      </c>
      <c r="C306" s="77" t="s">
        <v>676</v>
      </c>
      <c r="D306" s="123">
        <v>1</v>
      </c>
      <c r="E306" s="309" t="s">
        <v>32</v>
      </c>
      <c r="F306" s="315">
        <v>11750</v>
      </c>
      <c r="G306" s="125">
        <v>5</v>
      </c>
      <c r="H306" s="86">
        <f t="shared" si="616"/>
        <v>58750</v>
      </c>
      <c r="I306" s="86"/>
      <c r="J306" s="86"/>
      <c r="K306" s="279">
        <f t="shared" si="566"/>
        <v>0</v>
      </c>
      <c r="L306" s="86">
        <f t="shared" si="617"/>
        <v>0</v>
      </c>
      <c r="M306" s="277">
        <f t="shared" si="569"/>
        <v>0</v>
      </c>
      <c r="N306" s="277">
        <f t="shared" si="618"/>
        <v>0</v>
      </c>
      <c r="O306" s="278" t="str">
        <f t="shared" si="570"/>
        <v>NO OFERTADO</v>
      </c>
      <c r="P306" s="278"/>
      <c r="Q306" s="278" t="s">
        <v>743</v>
      </c>
      <c r="R306" s="278"/>
      <c r="S306" s="284"/>
      <c r="T306" s="279"/>
      <c r="U306" s="86"/>
      <c r="V306" s="277">
        <f t="shared" si="571"/>
        <v>0</v>
      </c>
      <c r="W306" s="277">
        <f t="shared" si="619"/>
        <v>0</v>
      </c>
      <c r="X306" s="278" t="str">
        <f t="shared" si="572"/>
        <v>NO OFERTADO</v>
      </c>
      <c r="Y306" s="278">
        <v>0</v>
      </c>
      <c r="Z306" s="314" t="s">
        <v>743</v>
      </c>
      <c r="AA306" s="311"/>
      <c r="AB306" s="86"/>
      <c r="AC306" s="276"/>
      <c r="AD306" s="86">
        <f t="shared" si="638"/>
        <v>0</v>
      </c>
      <c r="AE306" s="277">
        <f t="shared" si="643"/>
        <v>0</v>
      </c>
      <c r="AF306" s="277">
        <f t="shared" si="573"/>
        <v>0</v>
      </c>
      <c r="AG306" s="278" t="str">
        <f t="shared" si="574"/>
        <v>NO OFERTADO</v>
      </c>
      <c r="AH306" s="278"/>
      <c r="AI306" s="278" t="s">
        <v>743</v>
      </c>
      <c r="AJ306" s="86"/>
      <c r="AK306" s="86"/>
      <c r="AL306" s="279"/>
      <c r="AM306" s="86">
        <f t="shared" si="620"/>
        <v>0</v>
      </c>
      <c r="AN306" s="277">
        <f t="shared" si="575"/>
        <v>0</v>
      </c>
      <c r="AO306" s="277">
        <f t="shared" si="576"/>
        <v>0</v>
      </c>
      <c r="AP306" s="278" t="str">
        <f t="shared" si="577"/>
        <v>NO OFERTADO</v>
      </c>
      <c r="AQ306" s="278"/>
      <c r="AR306" s="278" t="s">
        <v>743</v>
      </c>
      <c r="AS306" s="86"/>
      <c r="AT306" s="86"/>
      <c r="AU306" s="276"/>
      <c r="AV306" s="86">
        <f t="shared" si="621"/>
        <v>0</v>
      </c>
      <c r="AW306" s="277">
        <f t="shared" si="578"/>
        <v>0</v>
      </c>
      <c r="AX306" s="277">
        <f t="shared" si="639"/>
        <v>0</v>
      </c>
      <c r="AY306" s="278" t="str">
        <f t="shared" si="579"/>
        <v>NO OFERTADO</v>
      </c>
      <c r="AZ306" s="278"/>
      <c r="BA306" s="278" t="s">
        <v>743</v>
      </c>
      <c r="BB306" s="86"/>
      <c r="BC306" s="86"/>
      <c r="BD306" s="279"/>
      <c r="BE306" s="86">
        <f t="shared" si="622"/>
        <v>0</v>
      </c>
      <c r="BF306" s="277">
        <f t="shared" si="580"/>
        <v>0</v>
      </c>
      <c r="BG306" s="277">
        <f t="shared" si="623"/>
        <v>0</v>
      </c>
      <c r="BH306" s="278" t="str">
        <f t="shared" si="581"/>
        <v>NO OFERTADO</v>
      </c>
      <c r="BI306" s="278">
        <v>0</v>
      </c>
      <c r="BJ306" s="278" t="s">
        <v>743</v>
      </c>
      <c r="BK306" s="86"/>
      <c r="BL306" s="86"/>
      <c r="BM306" s="276"/>
      <c r="BN306" s="280">
        <f t="shared" si="624"/>
        <v>0</v>
      </c>
      <c r="BO306" s="281">
        <f t="shared" si="582"/>
        <v>0</v>
      </c>
      <c r="BP306" s="281">
        <f t="shared" si="583"/>
        <v>0</v>
      </c>
      <c r="BQ306" s="278" t="str">
        <f t="shared" si="567"/>
        <v>NO OFERTADO</v>
      </c>
      <c r="BR306" s="278">
        <f>VLOOKUP(B306,'[1]ANEXO TECNICO'!$B$3:$P$334,15,0)</f>
        <v>0</v>
      </c>
      <c r="BS306" s="278" t="s">
        <v>743</v>
      </c>
      <c r="BT306" s="280"/>
      <c r="BU306" s="280"/>
      <c r="BV306" s="282"/>
      <c r="BW306" s="280"/>
      <c r="BX306" s="277">
        <v>0</v>
      </c>
      <c r="BY306" s="277">
        <f t="shared" si="584"/>
        <v>0</v>
      </c>
      <c r="BZ306" s="278" t="str">
        <f t="shared" si="585"/>
        <v>NO OFERTADO</v>
      </c>
      <c r="CA306" s="278"/>
      <c r="CB306" s="278" t="s">
        <v>743</v>
      </c>
      <c r="CC306" s="283"/>
      <c r="CD306" s="283"/>
      <c r="CE306" s="276"/>
      <c r="CF306" s="86">
        <f t="shared" si="625"/>
        <v>0</v>
      </c>
      <c r="CG306" s="277">
        <f t="shared" si="626"/>
        <v>0</v>
      </c>
      <c r="CH306" s="277">
        <f t="shared" si="586"/>
        <v>0</v>
      </c>
      <c r="CI306" s="278" t="str">
        <f t="shared" si="587"/>
        <v>NO OFERTADO</v>
      </c>
      <c r="CJ306" s="278"/>
      <c r="CK306" s="278" t="s">
        <v>743</v>
      </c>
      <c r="CL306" s="86"/>
      <c r="CM306" s="86"/>
      <c r="CN306" s="276"/>
      <c r="CO306" s="86">
        <f t="shared" si="627"/>
        <v>0</v>
      </c>
      <c r="CP306" s="277">
        <f t="shared" si="588"/>
        <v>0</v>
      </c>
      <c r="CQ306" s="277">
        <f t="shared" si="589"/>
        <v>0</v>
      </c>
      <c r="CR306" s="278" t="str">
        <f t="shared" si="590"/>
        <v>NO OFERTADO</v>
      </c>
      <c r="CS306" s="278"/>
      <c r="CT306" s="278" t="s">
        <v>743</v>
      </c>
      <c r="CU306" s="86" t="s">
        <v>44</v>
      </c>
      <c r="CV306" s="280">
        <v>5845</v>
      </c>
      <c r="CW306" s="288"/>
      <c r="CX306" s="280">
        <f t="shared" si="628"/>
        <v>5845</v>
      </c>
      <c r="CY306" s="281">
        <f t="shared" si="591"/>
        <v>5845</v>
      </c>
      <c r="CZ306" s="281">
        <f t="shared" si="592"/>
        <v>29225</v>
      </c>
      <c r="DA306" s="278" t="str">
        <f t="shared" si="593"/>
        <v>CUMPLE</v>
      </c>
      <c r="DB306" s="278" t="s">
        <v>829</v>
      </c>
      <c r="DC306" s="278" t="s">
        <v>743</v>
      </c>
      <c r="DD306" s="86"/>
      <c r="DE306" s="86"/>
      <c r="DF306" s="276"/>
      <c r="DG306" s="86">
        <f t="shared" si="629"/>
        <v>0</v>
      </c>
      <c r="DH306" s="277">
        <f t="shared" si="594"/>
        <v>0</v>
      </c>
      <c r="DI306" s="277">
        <f t="shared" si="630"/>
        <v>0</v>
      </c>
      <c r="DJ306" s="278" t="str">
        <f t="shared" si="631"/>
        <v>NO OFERTADO</v>
      </c>
      <c r="DK306" s="278"/>
      <c r="DL306" s="278" t="s">
        <v>743</v>
      </c>
      <c r="DM306" s="86"/>
      <c r="DN306" s="86"/>
      <c r="DO306" s="276"/>
      <c r="DP306" s="86">
        <v>0</v>
      </c>
      <c r="DQ306" s="277">
        <f t="shared" si="595"/>
        <v>0</v>
      </c>
      <c r="DR306" s="277">
        <f t="shared" si="596"/>
        <v>0</v>
      </c>
      <c r="DS306" s="278" t="str">
        <f t="shared" si="597"/>
        <v>NO OFERTADO</v>
      </c>
      <c r="DT306" s="278"/>
      <c r="DU306" s="278" t="s">
        <v>743</v>
      </c>
      <c r="DV306" s="86" t="s">
        <v>44</v>
      </c>
      <c r="DW306" s="280">
        <v>8269</v>
      </c>
      <c r="DX306" s="288">
        <v>1571.1100000000001</v>
      </c>
      <c r="DY306" s="280">
        <f t="shared" si="632"/>
        <v>9840.11</v>
      </c>
      <c r="DZ306" s="281">
        <f t="shared" si="598"/>
        <v>9840.11</v>
      </c>
      <c r="EA306" s="281">
        <f t="shared" si="633"/>
        <v>49200.55</v>
      </c>
      <c r="EB306" s="278" t="str">
        <f t="shared" si="599"/>
        <v>CUMPLE</v>
      </c>
      <c r="EC306" s="278" t="s">
        <v>829</v>
      </c>
      <c r="ED306" s="278" t="s">
        <v>743</v>
      </c>
      <c r="EE306" s="86" t="s">
        <v>956</v>
      </c>
      <c r="EF306" s="86">
        <v>6557</v>
      </c>
      <c r="EG306" s="279">
        <v>0</v>
      </c>
      <c r="EH306" s="86">
        <f t="shared" si="634"/>
        <v>6557</v>
      </c>
      <c r="EI306" s="277">
        <f t="shared" si="600"/>
        <v>6557</v>
      </c>
      <c r="EJ306" s="277">
        <f t="shared" si="637"/>
        <v>32785</v>
      </c>
      <c r="EK306" s="278" t="str">
        <f t="shared" si="601"/>
        <v>CUMPLE</v>
      </c>
      <c r="EL306" s="278" t="s">
        <v>828</v>
      </c>
      <c r="EM306" s="278" t="s">
        <v>743</v>
      </c>
      <c r="EN306" s="86"/>
      <c r="EO306" s="86"/>
      <c r="EP306" s="276"/>
      <c r="EQ306" s="86">
        <v>0</v>
      </c>
      <c r="ER306" s="277">
        <f t="shared" si="602"/>
        <v>0</v>
      </c>
      <c r="ES306" s="277">
        <f t="shared" si="603"/>
        <v>0</v>
      </c>
      <c r="ET306" s="278" t="str">
        <f t="shared" si="604"/>
        <v>NO OFERTADO</v>
      </c>
      <c r="EU306" s="278"/>
      <c r="EV306" s="278" t="s">
        <v>743</v>
      </c>
      <c r="EW306" s="86">
        <v>0</v>
      </c>
      <c r="EX306" s="86">
        <v>0</v>
      </c>
      <c r="EY306" s="276">
        <v>0</v>
      </c>
      <c r="EZ306" s="86">
        <v>0</v>
      </c>
      <c r="FA306" s="277">
        <f t="shared" si="605"/>
        <v>0</v>
      </c>
      <c r="FB306" s="277">
        <f t="shared" si="606"/>
        <v>0</v>
      </c>
      <c r="FC306" s="278" t="str">
        <f t="shared" si="607"/>
        <v>NO OFERTADO</v>
      </c>
      <c r="FD306" s="278"/>
      <c r="FE306" s="278" t="s">
        <v>743</v>
      </c>
      <c r="FF306" s="86">
        <v>0</v>
      </c>
      <c r="FG306" s="86"/>
      <c r="FH306" s="279">
        <v>0</v>
      </c>
      <c r="FI306" s="86">
        <v>0</v>
      </c>
      <c r="FJ306" s="277">
        <f t="shared" si="608"/>
        <v>0</v>
      </c>
      <c r="FK306" s="277">
        <f t="shared" si="635"/>
        <v>0</v>
      </c>
      <c r="FL306" s="278" t="str">
        <f t="shared" si="609"/>
        <v>NO OFERTADO</v>
      </c>
      <c r="FM306" s="278"/>
      <c r="FN306" s="278" t="s">
        <v>743</v>
      </c>
      <c r="FO306" s="86"/>
      <c r="FP306" s="86"/>
      <c r="FQ306" s="279"/>
      <c r="FR306" s="86">
        <f t="shared" si="636"/>
        <v>0</v>
      </c>
      <c r="FS306" s="277">
        <f t="shared" si="610"/>
        <v>0</v>
      </c>
      <c r="FT306" s="277">
        <f t="shared" si="611"/>
        <v>0</v>
      </c>
      <c r="FU306" s="278" t="str">
        <f t="shared" si="612"/>
        <v>NO OFERTADO</v>
      </c>
      <c r="FV306" s="278">
        <v>0</v>
      </c>
      <c r="FW306" s="278" t="s">
        <v>743</v>
      </c>
      <c r="FX306" s="86"/>
      <c r="FY306" s="86"/>
      <c r="FZ306" s="279"/>
      <c r="GA306" s="86"/>
      <c r="GB306" s="277">
        <f t="shared" si="613"/>
        <v>0</v>
      </c>
      <c r="GC306" s="277">
        <f t="shared" si="614"/>
        <v>0</v>
      </c>
      <c r="GD306" s="278" t="str">
        <f t="shared" si="615"/>
        <v>NO OFERTADO</v>
      </c>
      <c r="GE306" s="278"/>
      <c r="GF306" s="278" t="s">
        <v>743</v>
      </c>
      <c r="GG306" s="25"/>
    </row>
    <row r="307" spans="1:189" s="19" customFormat="1" x14ac:dyDescent="0.2">
      <c r="A307" s="290">
        <v>298</v>
      </c>
      <c r="B307" s="78" t="s">
        <v>345</v>
      </c>
      <c r="C307" s="77" t="s">
        <v>677</v>
      </c>
      <c r="D307" s="123">
        <v>1</v>
      </c>
      <c r="E307" s="309" t="s">
        <v>32</v>
      </c>
      <c r="F307" s="315">
        <v>8182</v>
      </c>
      <c r="G307" s="125">
        <v>4</v>
      </c>
      <c r="H307" s="86">
        <f t="shared" si="616"/>
        <v>32728</v>
      </c>
      <c r="I307" s="86"/>
      <c r="J307" s="86"/>
      <c r="K307" s="279">
        <f t="shared" si="566"/>
        <v>0</v>
      </c>
      <c r="L307" s="86">
        <f t="shared" si="617"/>
        <v>0</v>
      </c>
      <c r="M307" s="277">
        <f t="shared" si="569"/>
        <v>0</v>
      </c>
      <c r="N307" s="277">
        <f t="shared" si="618"/>
        <v>0</v>
      </c>
      <c r="O307" s="278" t="str">
        <f t="shared" si="570"/>
        <v>NO OFERTADO</v>
      </c>
      <c r="P307" s="278"/>
      <c r="Q307" s="278" t="s">
        <v>743</v>
      </c>
      <c r="R307" s="278"/>
      <c r="S307" s="284"/>
      <c r="T307" s="279"/>
      <c r="U307" s="86"/>
      <c r="V307" s="277">
        <f t="shared" si="571"/>
        <v>0</v>
      </c>
      <c r="W307" s="277">
        <f t="shared" si="619"/>
        <v>0</v>
      </c>
      <c r="X307" s="278" t="str">
        <f t="shared" si="572"/>
        <v>NO OFERTADO</v>
      </c>
      <c r="Y307" s="278">
        <v>0</v>
      </c>
      <c r="Z307" s="314" t="s">
        <v>743</v>
      </c>
      <c r="AA307" s="311" t="s">
        <v>935</v>
      </c>
      <c r="AB307" s="86">
        <v>8182</v>
      </c>
      <c r="AC307" s="276">
        <v>0</v>
      </c>
      <c r="AD307" s="86">
        <f t="shared" si="638"/>
        <v>8182</v>
      </c>
      <c r="AE307" s="277">
        <f t="shared" si="643"/>
        <v>8182</v>
      </c>
      <c r="AF307" s="277">
        <f t="shared" si="573"/>
        <v>32728</v>
      </c>
      <c r="AG307" s="278" t="str">
        <f t="shared" si="574"/>
        <v>CUMPLE</v>
      </c>
      <c r="AH307" s="278" t="s">
        <v>828</v>
      </c>
      <c r="AI307" s="278" t="s">
        <v>822</v>
      </c>
      <c r="AJ307" s="86"/>
      <c r="AK307" s="86"/>
      <c r="AL307" s="279"/>
      <c r="AM307" s="86">
        <f t="shared" si="620"/>
        <v>0</v>
      </c>
      <c r="AN307" s="277">
        <f t="shared" si="575"/>
        <v>0</v>
      </c>
      <c r="AO307" s="277">
        <f t="shared" si="576"/>
        <v>0</v>
      </c>
      <c r="AP307" s="278" t="str">
        <f t="shared" si="577"/>
        <v>NO OFERTADO</v>
      </c>
      <c r="AQ307" s="278"/>
      <c r="AR307" s="278" t="s">
        <v>743</v>
      </c>
      <c r="AS307" s="86"/>
      <c r="AT307" s="86"/>
      <c r="AU307" s="276"/>
      <c r="AV307" s="86">
        <f t="shared" si="621"/>
        <v>0</v>
      </c>
      <c r="AW307" s="277">
        <f t="shared" si="578"/>
        <v>0</v>
      </c>
      <c r="AX307" s="277">
        <f t="shared" si="639"/>
        <v>0</v>
      </c>
      <c r="AY307" s="278" t="str">
        <f t="shared" si="579"/>
        <v>NO OFERTADO</v>
      </c>
      <c r="AZ307" s="278"/>
      <c r="BA307" s="278" t="s">
        <v>743</v>
      </c>
      <c r="BB307" s="86"/>
      <c r="BC307" s="86"/>
      <c r="BD307" s="279"/>
      <c r="BE307" s="86">
        <f t="shared" si="622"/>
        <v>0</v>
      </c>
      <c r="BF307" s="277">
        <f t="shared" si="580"/>
        <v>0</v>
      </c>
      <c r="BG307" s="277">
        <f t="shared" si="623"/>
        <v>0</v>
      </c>
      <c r="BH307" s="278" t="str">
        <f t="shared" si="581"/>
        <v>NO OFERTADO</v>
      </c>
      <c r="BI307" s="278">
        <v>0</v>
      </c>
      <c r="BJ307" s="278" t="s">
        <v>743</v>
      </c>
      <c r="BK307" s="86"/>
      <c r="BL307" s="86"/>
      <c r="BM307" s="276"/>
      <c r="BN307" s="280">
        <f t="shared" si="624"/>
        <v>0</v>
      </c>
      <c r="BO307" s="281">
        <f t="shared" si="582"/>
        <v>0</v>
      </c>
      <c r="BP307" s="281">
        <f t="shared" si="583"/>
        <v>0</v>
      </c>
      <c r="BQ307" s="278" t="str">
        <f t="shared" si="567"/>
        <v>NO OFERTADO</v>
      </c>
      <c r="BR307" s="278">
        <f>VLOOKUP(B307,'[1]ANEXO TECNICO'!$B$3:$P$334,15,0)</f>
        <v>0</v>
      </c>
      <c r="BS307" s="278" t="s">
        <v>743</v>
      </c>
      <c r="BT307" s="280"/>
      <c r="BU307" s="280"/>
      <c r="BV307" s="282"/>
      <c r="BW307" s="280"/>
      <c r="BX307" s="277">
        <v>0</v>
      </c>
      <c r="BY307" s="277">
        <f t="shared" si="584"/>
        <v>0</v>
      </c>
      <c r="BZ307" s="278" t="str">
        <f t="shared" si="585"/>
        <v>NO OFERTADO</v>
      </c>
      <c r="CA307" s="278"/>
      <c r="CB307" s="278" t="s">
        <v>743</v>
      </c>
      <c r="CC307" s="283"/>
      <c r="CD307" s="283"/>
      <c r="CE307" s="276"/>
      <c r="CF307" s="86">
        <f t="shared" si="625"/>
        <v>0</v>
      </c>
      <c r="CG307" s="277">
        <f t="shared" si="626"/>
        <v>0</v>
      </c>
      <c r="CH307" s="277">
        <f t="shared" si="586"/>
        <v>0</v>
      </c>
      <c r="CI307" s="278" t="str">
        <f t="shared" si="587"/>
        <v>NO OFERTADO</v>
      </c>
      <c r="CJ307" s="278"/>
      <c r="CK307" s="278" t="s">
        <v>743</v>
      </c>
      <c r="CL307" s="86"/>
      <c r="CM307" s="86"/>
      <c r="CN307" s="276"/>
      <c r="CO307" s="86">
        <f t="shared" si="627"/>
        <v>0</v>
      </c>
      <c r="CP307" s="277">
        <f t="shared" si="588"/>
        <v>0</v>
      </c>
      <c r="CQ307" s="277">
        <f t="shared" si="589"/>
        <v>0</v>
      </c>
      <c r="CR307" s="278" t="str">
        <f t="shared" si="590"/>
        <v>NO OFERTADO</v>
      </c>
      <c r="CS307" s="278"/>
      <c r="CT307" s="278" t="s">
        <v>743</v>
      </c>
      <c r="CU307" s="86" t="s">
        <v>44</v>
      </c>
      <c r="CV307" s="280">
        <v>5845</v>
      </c>
      <c r="CW307" s="288"/>
      <c r="CX307" s="280">
        <f t="shared" si="628"/>
        <v>5845</v>
      </c>
      <c r="CY307" s="281">
        <f t="shared" si="591"/>
        <v>5845</v>
      </c>
      <c r="CZ307" s="281">
        <f t="shared" si="592"/>
        <v>23380</v>
      </c>
      <c r="DA307" s="278" t="str">
        <f t="shared" si="593"/>
        <v>CUMPLE</v>
      </c>
      <c r="DB307" s="278" t="s">
        <v>828</v>
      </c>
      <c r="DC307" s="278" t="s">
        <v>822</v>
      </c>
      <c r="DD307" s="86"/>
      <c r="DE307" s="86"/>
      <c r="DF307" s="276"/>
      <c r="DG307" s="86">
        <f t="shared" si="629"/>
        <v>0</v>
      </c>
      <c r="DH307" s="277">
        <f t="shared" si="594"/>
        <v>0</v>
      </c>
      <c r="DI307" s="277">
        <f t="shared" si="630"/>
        <v>0</v>
      </c>
      <c r="DJ307" s="278" t="str">
        <f t="shared" si="631"/>
        <v>NO OFERTADO</v>
      </c>
      <c r="DK307" s="278"/>
      <c r="DL307" s="278" t="s">
        <v>743</v>
      </c>
      <c r="DM307" s="86"/>
      <c r="DN307" s="86"/>
      <c r="DO307" s="276"/>
      <c r="DP307" s="86">
        <v>0</v>
      </c>
      <c r="DQ307" s="277">
        <f t="shared" si="595"/>
        <v>0</v>
      </c>
      <c r="DR307" s="277">
        <f t="shared" si="596"/>
        <v>0</v>
      </c>
      <c r="DS307" s="278" t="str">
        <f t="shared" si="597"/>
        <v>NO OFERTADO</v>
      </c>
      <c r="DT307" s="278"/>
      <c r="DU307" s="278" t="s">
        <v>743</v>
      </c>
      <c r="DV307" s="86" t="s">
        <v>44</v>
      </c>
      <c r="DW307" s="280">
        <v>9713</v>
      </c>
      <c r="DX307" s="288">
        <v>1845.47</v>
      </c>
      <c r="DY307" s="280">
        <f t="shared" si="632"/>
        <v>11558.47</v>
      </c>
      <c r="DZ307" s="281">
        <f t="shared" si="598"/>
        <v>11558.47</v>
      </c>
      <c r="EA307" s="281">
        <f t="shared" si="633"/>
        <v>46233.88</v>
      </c>
      <c r="EB307" s="278" t="str">
        <f t="shared" si="599"/>
        <v>NO CUMPLE</v>
      </c>
      <c r="EC307" s="278" t="s">
        <v>829</v>
      </c>
      <c r="ED307" s="278" t="s">
        <v>743</v>
      </c>
      <c r="EE307" s="86" t="s">
        <v>956</v>
      </c>
      <c r="EF307" s="86">
        <v>6557</v>
      </c>
      <c r="EG307" s="279">
        <v>0</v>
      </c>
      <c r="EH307" s="86">
        <f t="shared" si="634"/>
        <v>6557</v>
      </c>
      <c r="EI307" s="277">
        <f t="shared" si="600"/>
        <v>6557</v>
      </c>
      <c r="EJ307" s="277">
        <f t="shared" si="637"/>
        <v>26228</v>
      </c>
      <c r="EK307" s="278" t="str">
        <f t="shared" si="601"/>
        <v>CUMPLE</v>
      </c>
      <c r="EL307" s="278" t="s">
        <v>828</v>
      </c>
      <c r="EM307" s="278" t="s">
        <v>822</v>
      </c>
      <c r="EN307" s="86"/>
      <c r="EO307" s="86"/>
      <c r="EP307" s="276"/>
      <c r="EQ307" s="86">
        <v>0</v>
      </c>
      <c r="ER307" s="277">
        <f t="shared" si="602"/>
        <v>0</v>
      </c>
      <c r="ES307" s="277">
        <f t="shared" si="603"/>
        <v>0</v>
      </c>
      <c r="ET307" s="278" t="str">
        <f t="shared" si="604"/>
        <v>NO OFERTADO</v>
      </c>
      <c r="EU307" s="278"/>
      <c r="EV307" s="278" t="s">
        <v>743</v>
      </c>
      <c r="EW307" s="86">
        <v>0</v>
      </c>
      <c r="EX307" s="86">
        <v>0</v>
      </c>
      <c r="EY307" s="276">
        <v>0</v>
      </c>
      <c r="EZ307" s="86">
        <v>0</v>
      </c>
      <c r="FA307" s="277">
        <f t="shared" si="605"/>
        <v>0</v>
      </c>
      <c r="FB307" s="277">
        <f t="shared" si="606"/>
        <v>0</v>
      </c>
      <c r="FC307" s="278" t="str">
        <f t="shared" si="607"/>
        <v>NO OFERTADO</v>
      </c>
      <c r="FD307" s="278"/>
      <c r="FE307" s="278" t="s">
        <v>743</v>
      </c>
      <c r="FF307" s="86">
        <v>0</v>
      </c>
      <c r="FG307" s="86"/>
      <c r="FH307" s="279">
        <v>0</v>
      </c>
      <c r="FI307" s="86">
        <v>0</v>
      </c>
      <c r="FJ307" s="277">
        <f t="shared" si="608"/>
        <v>0</v>
      </c>
      <c r="FK307" s="277">
        <f t="shared" si="635"/>
        <v>0</v>
      </c>
      <c r="FL307" s="278" t="str">
        <f t="shared" si="609"/>
        <v>NO OFERTADO</v>
      </c>
      <c r="FM307" s="278"/>
      <c r="FN307" s="278" t="s">
        <v>743</v>
      </c>
      <c r="FO307" s="86"/>
      <c r="FP307" s="86"/>
      <c r="FQ307" s="279"/>
      <c r="FR307" s="86">
        <f t="shared" si="636"/>
        <v>0</v>
      </c>
      <c r="FS307" s="277">
        <f t="shared" si="610"/>
        <v>0</v>
      </c>
      <c r="FT307" s="277">
        <f t="shared" si="611"/>
        <v>0</v>
      </c>
      <c r="FU307" s="278" t="str">
        <f t="shared" si="612"/>
        <v>NO OFERTADO</v>
      </c>
      <c r="FV307" s="278">
        <v>0</v>
      </c>
      <c r="FW307" s="278" t="s">
        <v>743</v>
      </c>
      <c r="FX307" s="86" t="s">
        <v>44</v>
      </c>
      <c r="FY307" s="86">
        <v>9231</v>
      </c>
      <c r="FZ307" s="279">
        <v>0</v>
      </c>
      <c r="GA307" s="86">
        <v>9231</v>
      </c>
      <c r="GB307" s="277">
        <f t="shared" si="613"/>
        <v>9231</v>
      </c>
      <c r="GC307" s="277">
        <f t="shared" si="614"/>
        <v>36924</v>
      </c>
      <c r="GD307" s="278" t="str">
        <f t="shared" si="615"/>
        <v>CUMPLE</v>
      </c>
      <c r="GE307" s="278" t="s">
        <v>828</v>
      </c>
      <c r="GF307" s="278" t="s">
        <v>822</v>
      </c>
      <c r="GG307" s="25"/>
    </row>
    <row r="308" spans="1:189" s="19" customFormat="1" ht="25.5" x14ac:dyDescent="0.2">
      <c r="A308" s="290">
        <v>299</v>
      </c>
      <c r="B308" s="78" t="s">
        <v>346</v>
      </c>
      <c r="C308" s="77" t="s">
        <v>678</v>
      </c>
      <c r="D308" s="123">
        <v>1</v>
      </c>
      <c r="E308" s="309" t="s">
        <v>32</v>
      </c>
      <c r="F308" s="315">
        <v>1306</v>
      </c>
      <c r="G308" s="125">
        <v>64</v>
      </c>
      <c r="H308" s="86">
        <f t="shared" si="616"/>
        <v>83584</v>
      </c>
      <c r="I308" s="86"/>
      <c r="J308" s="86"/>
      <c r="K308" s="279">
        <f t="shared" si="566"/>
        <v>0</v>
      </c>
      <c r="L308" s="86">
        <f t="shared" si="617"/>
        <v>0</v>
      </c>
      <c r="M308" s="277">
        <f t="shared" si="569"/>
        <v>0</v>
      </c>
      <c r="N308" s="277">
        <f t="shared" si="618"/>
        <v>0</v>
      </c>
      <c r="O308" s="278" t="str">
        <f t="shared" si="570"/>
        <v>NO OFERTADO</v>
      </c>
      <c r="P308" s="278"/>
      <c r="Q308" s="278" t="s">
        <v>743</v>
      </c>
      <c r="R308" s="278"/>
      <c r="S308" s="284"/>
      <c r="T308" s="279"/>
      <c r="U308" s="86"/>
      <c r="V308" s="277">
        <f t="shared" si="571"/>
        <v>0</v>
      </c>
      <c r="W308" s="277">
        <f t="shared" si="619"/>
        <v>0</v>
      </c>
      <c r="X308" s="278" t="str">
        <f t="shared" si="572"/>
        <v>NO OFERTADO</v>
      </c>
      <c r="Y308" s="278">
        <v>0</v>
      </c>
      <c r="Z308" s="314" t="s">
        <v>743</v>
      </c>
      <c r="AA308" s="311"/>
      <c r="AB308" s="86"/>
      <c r="AC308" s="276"/>
      <c r="AD308" s="86">
        <f t="shared" si="638"/>
        <v>0</v>
      </c>
      <c r="AE308" s="277">
        <f t="shared" si="643"/>
        <v>0</v>
      </c>
      <c r="AF308" s="277">
        <f t="shared" si="573"/>
        <v>0</v>
      </c>
      <c r="AG308" s="278" t="str">
        <f t="shared" si="574"/>
        <v>NO OFERTADO</v>
      </c>
      <c r="AH308" s="278"/>
      <c r="AI308" s="278" t="s">
        <v>743</v>
      </c>
      <c r="AJ308" s="86"/>
      <c r="AK308" s="86"/>
      <c r="AL308" s="279"/>
      <c r="AM308" s="86">
        <f t="shared" si="620"/>
        <v>0</v>
      </c>
      <c r="AN308" s="277">
        <f t="shared" si="575"/>
        <v>0</v>
      </c>
      <c r="AO308" s="277">
        <f t="shared" si="576"/>
        <v>0</v>
      </c>
      <c r="AP308" s="278" t="str">
        <f t="shared" si="577"/>
        <v>NO OFERTADO</v>
      </c>
      <c r="AQ308" s="278"/>
      <c r="AR308" s="278" t="s">
        <v>743</v>
      </c>
      <c r="AS308" s="86"/>
      <c r="AT308" s="86"/>
      <c r="AU308" s="276"/>
      <c r="AV308" s="86">
        <f t="shared" si="621"/>
        <v>0</v>
      </c>
      <c r="AW308" s="277">
        <f t="shared" si="578"/>
        <v>0</v>
      </c>
      <c r="AX308" s="277">
        <f t="shared" si="639"/>
        <v>0</v>
      </c>
      <c r="AY308" s="278" t="str">
        <f t="shared" si="579"/>
        <v>NO OFERTADO</v>
      </c>
      <c r="AZ308" s="278"/>
      <c r="BA308" s="278" t="s">
        <v>743</v>
      </c>
      <c r="BB308" s="86" t="s">
        <v>988</v>
      </c>
      <c r="BC308" s="86">
        <v>1270</v>
      </c>
      <c r="BD308" s="279">
        <v>241.3</v>
      </c>
      <c r="BE308" s="86">
        <f t="shared" si="622"/>
        <v>1511.3</v>
      </c>
      <c r="BF308" s="277">
        <f t="shared" si="580"/>
        <v>1511.3</v>
      </c>
      <c r="BG308" s="277">
        <f t="shared" si="623"/>
        <v>96723.199999999997</v>
      </c>
      <c r="BH308" s="278" t="str">
        <f t="shared" si="581"/>
        <v>CUMPLE</v>
      </c>
      <c r="BI308" s="278" t="s">
        <v>829</v>
      </c>
      <c r="BJ308" s="278" t="s">
        <v>743</v>
      </c>
      <c r="BK308" s="86"/>
      <c r="BL308" s="86"/>
      <c r="BM308" s="276"/>
      <c r="BN308" s="280">
        <f t="shared" si="624"/>
        <v>0</v>
      </c>
      <c r="BO308" s="281">
        <f t="shared" si="582"/>
        <v>0</v>
      </c>
      <c r="BP308" s="281">
        <f t="shared" si="583"/>
        <v>0</v>
      </c>
      <c r="BQ308" s="278" t="str">
        <f t="shared" si="567"/>
        <v>NO OFERTADO</v>
      </c>
      <c r="BR308" s="278">
        <f>VLOOKUP(B308,'[1]ANEXO TECNICO'!$B$3:$P$334,15,0)</f>
        <v>0</v>
      </c>
      <c r="BS308" s="278" t="s">
        <v>743</v>
      </c>
      <c r="BT308" s="280"/>
      <c r="BU308" s="280"/>
      <c r="BV308" s="282"/>
      <c r="BW308" s="280"/>
      <c r="BX308" s="277">
        <v>0</v>
      </c>
      <c r="BY308" s="277">
        <f t="shared" si="584"/>
        <v>0</v>
      </c>
      <c r="BZ308" s="278" t="str">
        <f t="shared" si="585"/>
        <v>NO OFERTADO</v>
      </c>
      <c r="CA308" s="278"/>
      <c r="CB308" s="278" t="s">
        <v>743</v>
      </c>
      <c r="CC308" s="283"/>
      <c r="CD308" s="283"/>
      <c r="CE308" s="276"/>
      <c r="CF308" s="86">
        <f t="shared" si="625"/>
        <v>0</v>
      </c>
      <c r="CG308" s="277">
        <f t="shared" si="626"/>
        <v>0</v>
      </c>
      <c r="CH308" s="277">
        <f t="shared" si="586"/>
        <v>0</v>
      </c>
      <c r="CI308" s="278" t="str">
        <f t="shared" si="587"/>
        <v>NO OFERTADO</v>
      </c>
      <c r="CJ308" s="278"/>
      <c r="CK308" s="278" t="s">
        <v>743</v>
      </c>
      <c r="CL308" s="86"/>
      <c r="CM308" s="86"/>
      <c r="CN308" s="276"/>
      <c r="CO308" s="86">
        <f t="shared" si="627"/>
        <v>0</v>
      </c>
      <c r="CP308" s="277">
        <f t="shared" si="588"/>
        <v>0</v>
      </c>
      <c r="CQ308" s="277">
        <f t="shared" si="589"/>
        <v>0</v>
      </c>
      <c r="CR308" s="278" t="str">
        <f t="shared" si="590"/>
        <v>NO OFERTADO</v>
      </c>
      <c r="CS308" s="278"/>
      <c r="CT308" s="278" t="s">
        <v>743</v>
      </c>
      <c r="CU308" s="86" t="s">
        <v>44</v>
      </c>
      <c r="CV308" s="280">
        <v>1410</v>
      </c>
      <c r="CW308" s="282">
        <f t="shared" si="646"/>
        <v>267.89999999999998</v>
      </c>
      <c r="CX308" s="280">
        <f t="shared" si="628"/>
        <v>1677.9</v>
      </c>
      <c r="CY308" s="281">
        <f t="shared" si="591"/>
        <v>1677.9</v>
      </c>
      <c r="CZ308" s="281">
        <f t="shared" si="592"/>
        <v>107385.60000000001</v>
      </c>
      <c r="DA308" s="278" t="str">
        <f t="shared" si="593"/>
        <v>NO CUMPLE</v>
      </c>
      <c r="DB308" s="278" t="s">
        <v>828</v>
      </c>
      <c r="DC308" s="278" t="s">
        <v>743</v>
      </c>
      <c r="DD308" s="86"/>
      <c r="DE308" s="86"/>
      <c r="DF308" s="276"/>
      <c r="DG308" s="86">
        <f t="shared" si="629"/>
        <v>0</v>
      </c>
      <c r="DH308" s="277">
        <f t="shared" si="594"/>
        <v>0</v>
      </c>
      <c r="DI308" s="277">
        <f t="shared" si="630"/>
        <v>0</v>
      </c>
      <c r="DJ308" s="278" t="str">
        <f t="shared" si="631"/>
        <v>NO OFERTADO</v>
      </c>
      <c r="DK308" s="278"/>
      <c r="DL308" s="278" t="s">
        <v>743</v>
      </c>
      <c r="DM308" s="86"/>
      <c r="DN308" s="86"/>
      <c r="DO308" s="276"/>
      <c r="DP308" s="86">
        <v>0</v>
      </c>
      <c r="DQ308" s="277">
        <f t="shared" si="595"/>
        <v>0</v>
      </c>
      <c r="DR308" s="277">
        <f t="shared" si="596"/>
        <v>0</v>
      </c>
      <c r="DS308" s="278" t="str">
        <f t="shared" si="597"/>
        <v>NO OFERTADO</v>
      </c>
      <c r="DT308" s="278"/>
      <c r="DU308" s="278" t="s">
        <v>743</v>
      </c>
      <c r="DV308" s="86" t="s">
        <v>44</v>
      </c>
      <c r="DW308" s="280">
        <v>8936</v>
      </c>
      <c r="DX308" s="288">
        <v>1697.84</v>
      </c>
      <c r="DY308" s="280">
        <f t="shared" si="632"/>
        <v>10633.84</v>
      </c>
      <c r="DZ308" s="281">
        <f t="shared" si="598"/>
        <v>10633.84</v>
      </c>
      <c r="EA308" s="281">
        <f t="shared" si="633"/>
        <v>680565.76000000001</v>
      </c>
      <c r="EB308" s="278" t="str">
        <f t="shared" si="599"/>
        <v>NO CUMPLE</v>
      </c>
      <c r="EC308" s="278" t="s">
        <v>829</v>
      </c>
      <c r="ED308" s="278" t="s">
        <v>743</v>
      </c>
      <c r="EE308" s="86" t="s">
        <v>953</v>
      </c>
      <c r="EF308" s="86">
        <v>0</v>
      </c>
      <c r="EG308" s="279">
        <v>0</v>
      </c>
      <c r="EH308" s="86">
        <f t="shared" si="634"/>
        <v>0</v>
      </c>
      <c r="EI308" s="277">
        <f t="shared" si="600"/>
        <v>0</v>
      </c>
      <c r="EJ308" s="277">
        <f t="shared" si="637"/>
        <v>0</v>
      </c>
      <c r="EK308" s="278" t="str">
        <f t="shared" si="601"/>
        <v>NO OFERTADO</v>
      </c>
      <c r="EL308" s="278" t="s">
        <v>978</v>
      </c>
      <c r="EM308" s="278" t="s">
        <v>743</v>
      </c>
      <c r="EN308" s="86"/>
      <c r="EO308" s="86"/>
      <c r="EP308" s="276"/>
      <c r="EQ308" s="86">
        <v>0</v>
      </c>
      <c r="ER308" s="277">
        <f t="shared" si="602"/>
        <v>0</v>
      </c>
      <c r="ES308" s="277">
        <f t="shared" si="603"/>
        <v>0</v>
      </c>
      <c r="ET308" s="278" t="str">
        <f t="shared" si="604"/>
        <v>NO OFERTADO</v>
      </c>
      <c r="EU308" s="278"/>
      <c r="EV308" s="278" t="s">
        <v>743</v>
      </c>
      <c r="EW308" s="86">
        <v>0</v>
      </c>
      <c r="EX308" s="86">
        <v>0</v>
      </c>
      <c r="EY308" s="276">
        <v>0</v>
      </c>
      <c r="EZ308" s="86">
        <v>0</v>
      </c>
      <c r="FA308" s="277">
        <f t="shared" si="605"/>
        <v>0</v>
      </c>
      <c r="FB308" s="277">
        <f t="shared" si="606"/>
        <v>0</v>
      </c>
      <c r="FC308" s="278" t="str">
        <f t="shared" si="607"/>
        <v>NO OFERTADO</v>
      </c>
      <c r="FD308" s="278"/>
      <c r="FE308" s="278" t="s">
        <v>743</v>
      </c>
      <c r="FF308" s="86">
        <v>0</v>
      </c>
      <c r="FG308" s="86"/>
      <c r="FH308" s="279">
        <v>0</v>
      </c>
      <c r="FI308" s="86">
        <v>0</v>
      </c>
      <c r="FJ308" s="277">
        <f t="shared" si="608"/>
        <v>0</v>
      </c>
      <c r="FK308" s="277">
        <f t="shared" si="635"/>
        <v>0</v>
      </c>
      <c r="FL308" s="278" t="str">
        <f t="shared" si="609"/>
        <v>NO OFERTADO</v>
      </c>
      <c r="FM308" s="278"/>
      <c r="FN308" s="278" t="s">
        <v>743</v>
      </c>
      <c r="FO308" s="86"/>
      <c r="FP308" s="86"/>
      <c r="FQ308" s="279"/>
      <c r="FR308" s="86">
        <f t="shared" si="636"/>
        <v>0</v>
      </c>
      <c r="FS308" s="277">
        <f t="shared" si="610"/>
        <v>0</v>
      </c>
      <c r="FT308" s="277">
        <f t="shared" si="611"/>
        <v>0</v>
      </c>
      <c r="FU308" s="278" t="str">
        <f t="shared" si="612"/>
        <v>NO OFERTADO</v>
      </c>
      <c r="FV308" s="278">
        <v>0</v>
      </c>
      <c r="FW308" s="278" t="s">
        <v>743</v>
      </c>
      <c r="FX308" s="86"/>
      <c r="FY308" s="86"/>
      <c r="FZ308" s="279"/>
      <c r="GA308" s="86"/>
      <c r="GB308" s="277">
        <f t="shared" si="613"/>
        <v>0</v>
      </c>
      <c r="GC308" s="277">
        <f t="shared" si="614"/>
        <v>0</v>
      </c>
      <c r="GD308" s="278" t="str">
        <f t="shared" si="615"/>
        <v>NO OFERTADO</v>
      </c>
      <c r="GE308" s="278"/>
      <c r="GF308" s="278" t="s">
        <v>743</v>
      </c>
      <c r="GG308" s="25"/>
    </row>
    <row r="309" spans="1:189" s="19" customFormat="1" ht="51" x14ac:dyDescent="0.2">
      <c r="A309" s="290">
        <v>300</v>
      </c>
      <c r="B309" s="78" t="s">
        <v>347</v>
      </c>
      <c r="C309" s="77" t="s">
        <v>679</v>
      </c>
      <c r="D309" s="123">
        <v>1</v>
      </c>
      <c r="E309" s="309" t="s">
        <v>32</v>
      </c>
      <c r="F309" s="315">
        <v>2590</v>
      </c>
      <c r="G309" s="125">
        <v>132</v>
      </c>
      <c r="H309" s="86">
        <f t="shared" si="616"/>
        <v>341880</v>
      </c>
      <c r="I309" s="86"/>
      <c r="J309" s="86"/>
      <c r="K309" s="279">
        <f t="shared" si="566"/>
        <v>0</v>
      </c>
      <c r="L309" s="86">
        <f t="shared" si="617"/>
        <v>0</v>
      </c>
      <c r="M309" s="277">
        <f t="shared" si="569"/>
        <v>0</v>
      </c>
      <c r="N309" s="277">
        <f t="shared" si="618"/>
        <v>0</v>
      </c>
      <c r="O309" s="278" t="str">
        <f t="shared" si="570"/>
        <v>NO OFERTADO</v>
      </c>
      <c r="P309" s="278"/>
      <c r="Q309" s="278" t="s">
        <v>743</v>
      </c>
      <c r="R309" s="278"/>
      <c r="S309" s="284"/>
      <c r="T309" s="279"/>
      <c r="U309" s="86"/>
      <c r="V309" s="277">
        <f t="shared" si="571"/>
        <v>0</v>
      </c>
      <c r="W309" s="277">
        <f t="shared" si="619"/>
        <v>0</v>
      </c>
      <c r="X309" s="278" t="str">
        <f t="shared" si="572"/>
        <v>NO OFERTADO</v>
      </c>
      <c r="Y309" s="278">
        <v>0</v>
      </c>
      <c r="Z309" s="314" t="s">
        <v>743</v>
      </c>
      <c r="AA309" s="311" t="s">
        <v>935</v>
      </c>
      <c r="AB309" s="86">
        <v>5628</v>
      </c>
      <c r="AC309" s="279">
        <v>0</v>
      </c>
      <c r="AD309" s="285">
        <f t="shared" si="638"/>
        <v>5628</v>
      </c>
      <c r="AE309" s="277">
        <f t="shared" si="643"/>
        <v>5628</v>
      </c>
      <c r="AF309" s="277">
        <f t="shared" si="573"/>
        <v>742896</v>
      </c>
      <c r="AG309" s="278" t="str">
        <f t="shared" si="574"/>
        <v>NO CUMPLE</v>
      </c>
      <c r="AH309" s="278" t="s">
        <v>828</v>
      </c>
      <c r="AI309" s="278" t="s">
        <v>743</v>
      </c>
      <c r="AJ309" s="86"/>
      <c r="AK309" s="86"/>
      <c r="AL309" s="279"/>
      <c r="AM309" s="86">
        <f t="shared" si="620"/>
        <v>0</v>
      </c>
      <c r="AN309" s="277">
        <f t="shared" si="575"/>
        <v>0</v>
      </c>
      <c r="AO309" s="277">
        <f t="shared" si="576"/>
        <v>0</v>
      </c>
      <c r="AP309" s="278" t="str">
        <f t="shared" si="577"/>
        <v>NO OFERTADO</v>
      </c>
      <c r="AQ309" s="278"/>
      <c r="AR309" s="278" t="s">
        <v>743</v>
      </c>
      <c r="AS309" s="86"/>
      <c r="AT309" s="86"/>
      <c r="AU309" s="276"/>
      <c r="AV309" s="86">
        <f t="shared" si="621"/>
        <v>0</v>
      </c>
      <c r="AW309" s="277">
        <f t="shared" si="578"/>
        <v>0</v>
      </c>
      <c r="AX309" s="277">
        <f t="shared" si="639"/>
        <v>0</v>
      </c>
      <c r="AY309" s="278" t="str">
        <f t="shared" si="579"/>
        <v>NO OFERTADO</v>
      </c>
      <c r="AZ309" s="278"/>
      <c r="BA309" s="278" t="s">
        <v>743</v>
      </c>
      <c r="BB309" s="86"/>
      <c r="BC309" s="86"/>
      <c r="BD309" s="279"/>
      <c r="BE309" s="86">
        <f t="shared" si="622"/>
        <v>0</v>
      </c>
      <c r="BF309" s="277">
        <f t="shared" si="580"/>
        <v>0</v>
      </c>
      <c r="BG309" s="277">
        <f t="shared" si="623"/>
        <v>0</v>
      </c>
      <c r="BH309" s="278" t="str">
        <f t="shared" si="581"/>
        <v>NO OFERTADO</v>
      </c>
      <c r="BI309" s="278">
        <v>0</v>
      </c>
      <c r="BJ309" s="278" t="s">
        <v>743</v>
      </c>
      <c r="BK309" s="86"/>
      <c r="BL309" s="86"/>
      <c r="BM309" s="276"/>
      <c r="BN309" s="280">
        <f t="shared" si="624"/>
        <v>0</v>
      </c>
      <c r="BO309" s="281">
        <f t="shared" si="582"/>
        <v>0</v>
      </c>
      <c r="BP309" s="281">
        <f t="shared" si="583"/>
        <v>0</v>
      </c>
      <c r="BQ309" s="278" t="str">
        <f t="shared" si="567"/>
        <v>NO OFERTADO</v>
      </c>
      <c r="BR309" s="278">
        <f>VLOOKUP(B309,'[1]ANEXO TECNICO'!$B$3:$P$334,15,0)</f>
        <v>0</v>
      </c>
      <c r="BS309" s="278" t="s">
        <v>743</v>
      </c>
      <c r="BT309" s="280"/>
      <c r="BU309" s="280"/>
      <c r="BV309" s="282"/>
      <c r="BW309" s="280"/>
      <c r="BX309" s="277">
        <v>0</v>
      </c>
      <c r="BY309" s="277">
        <f t="shared" si="584"/>
        <v>0</v>
      </c>
      <c r="BZ309" s="278" t="str">
        <f t="shared" si="585"/>
        <v>NO OFERTADO</v>
      </c>
      <c r="CA309" s="278"/>
      <c r="CB309" s="278" t="s">
        <v>743</v>
      </c>
      <c r="CC309" s="283"/>
      <c r="CD309" s="283"/>
      <c r="CE309" s="276"/>
      <c r="CF309" s="86">
        <f t="shared" si="625"/>
        <v>0</v>
      </c>
      <c r="CG309" s="277">
        <f t="shared" si="626"/>
        <v>0</v>
      </c>
      <c r="CH309" s="277">
        <f t="shared" si="586"/>
        <v>0</v>
      </c>
      <c r="CI309" s="278" t="str">
        <f t="shared" si="587"/>
        <v>NO OFERTADO</v>
      </c>
      <c r="CJ309" s="278"/>
      <c r="CK309" s="278" t="s">
        <v>743</v>
      </c>
      <c r="CL309" s="86"/>
      <c r="CM309" s="86"/>
      <c r="CN309" s="276"/>
      <c r="CO309" s="86">
        <f t="shared" si="627"/>
        <v>0</v>
      </c>
      <c r="CP309" s="277">
        <f t="shared" si="588"/>
        <v>0</v>
      </c>
      <c r="CQ309" s="277">
        <f t="shared" si="589"/>
        <v>0</v>
      </c>
      <c r="CR309" s="278" t="str">
        <f t="shared" si="590"/>
        <v>NO OFERTADO</v>
      </c>
      <c r="CS309" s="278"/>
      <c r="CT309" s="278" t="s">
        <v>743</v>
      </c>
      <c r="CU309" s="86" t="s">
        <v>786</v>
      </c>
      <c r="CV309" s="280">
        <v>2440</v>
      </c>
      <c r="CW309" s="288"/>
      <c r="CX309" s="280">
        <f t="shared" si="628"/>
        <v>2440</v>
      </c>
      <c r="CY309" s="281">
        <f t="shared" si="591"/>
        <v>2440</v>
      </c>
      <c r="CZ309" s="281">
        <f t="shared" si="592"/>
        <v>322080</v>
      </c>
      <c r="DA309" s="278" t="str">
        <f t="shared" si="593"/>
        <v>CUMPLE</v>
      </c>
      <c r="DB309" s="278" t="s">
        <v>828</v>
      </c>
      <c r="DC309" s="278" t="s">
        <v>822</v>
      </c>
      <c r="DD309" s="86"/>
      <c r="DE309" s="86"/>
      <c r="DF309" s="276"/>
      <c r="DG309" s="86">
        <f t="shared" si="629"/>
        <v>0</v>
      </c>
      <c r="DH309" s="277">
        <f t="shared" si="594"/>
        <v>0</v>
      </c>
      <c r="DI309" s="277">
        <f t="shared" si="630"/>
        <v>0</v>
      </c>
      <c r="DJ309" s="278" t="str">
        <f t="shared" si="631"/>
        <v>NO OFERTADO</v>
      </c>
      <c r="DK309" s="278"/>
      <c r="DL309" s="278" t="s">
        <v>743</v>
      </c>
      <c r="DM309" s="86"/>
      <c r="DN309" s="86"/>
      <c r="DO309" s="276"/>
      <c r="DP309" s="86">
        <v>0</v>
      </c>
      <c r="DQ309" s="277">
        <f t="shared" si="595"/>
        <v>0</v>
      </c>
      <c r="DR309" s="277">
        <f t="shared" si="596"/>
        <v>0</v>
      </c>
      <c r="DS309" s="278" t="str">
        <f t="shared" si="597"/>
        <v>NO OFERTADO</v>
      </c>
      <c r="DT309" s="278"/>
      <c r="DU309" s="278" t="s">
        <v>743</v>
      </c>
      <c r="DV309" s="86"/>
      <c r="DW309" s="86"/>
      <c r="DX309" s="279"/>
      <c r="DY309" s="86">
        <f t="shared" si="632"/>
        <v>0</v>
      </c>
      <c r="DZ309" s="277">
        <f t="shared" si="598"/>
        <v>0</v>
      </c>
      <c r="EA309" s="277">
        <f t="shared" si="633"/>
        <v>0</v>
      </c>
      <c r="EB309" s="278" t="str">
        <f t="shared" si="599"/>
        <v>NO OFERTADO</v>
      </c>
      <c r="EC309" s="278"/>
      <c r="ED309" s="278" t="s">
        <v>743</v>
      </c>
      <c r="EE309" s="86" t="s">
        <v>963</v>
      </c>
      <c r="EF309" s="86">
        <v>2466</v>
      </c>
      <c r="EG309" s="279">
        <v>0</v>
      </c>
      <c r="EH309" s="86">
        <f t="shared" si="634"/>
        <v>2466</v>
      </c>
      <c r="EI309" s="277">
        <f t="shared" si="600"/>
        <v>2466</v>
      </c>
      <c r="EJ309" s="277">
        <f t="shared" si="637"/>
        <v>325512</v>
      </c>
      <c r="EK309" s="278" t="str">
        <f t="shared" si="601"/>
        <v>CUMPLE</v>
      </c>
      <c r="EL309" s="278" t="s">
        <v>828</v>
      </c>
      <c r="EM309" s="278" t="s">
        <v>822</v>
      </c>
      <c r="EN309" s="86" t="s">
        <v>44</v>
      </c>
      <c r="EO309" s="86">
        <v>2463</v>
      </c>
      <c r="EP309" s="276">
        <v>0</v>
      </c>
      <c r="EQ309" s="86">
        <v>2463</v>
      </c>
      <c r="ER309" s="277">
        <f t="shared" si="602"/>
        <v>2463</v>
      </c>
      <c r="ES309" s="277">
        <f t="shared" si="603"/>
        <v>325116</v>
      </c>
      <c r="ET309" s="278" t="str">
        <f t="shared" si="604"/>
        <v>CUMPLE</v>
      </c>
      <c r="EU309" s="278" t="s">
        <v>828</v>
      </c>
      <c r="EV309" s="278" t="s">
        <v>822</v>
      </c>
      <c r="EW309" s="86">
        <v>0</v>
      </c>
      <c r="EX309" s="86">
        <v>0</v>
      </c>
      <c r="EY309" s="276">
        <v>0</v>
      </c>
      <c r="EZ309" s="86">
        <v>0</v>
      </c>
      <c r="FA309" s="277">
        <f t="shared" si="605"/>
        <v>0</v>
      </c>
      <c r="FB309" s="277">
        <f t="shared" si="606"/>
        <v>0</v>
      </c>
      <c r="FC309" s="278" t="str">
        <f t="shared" si="607"/>
        <v>NO OFERTADO</v>
      </c>
      <c r="FD309" s="278"/>
      <c r="FE309" s="278" t="s">
        <v>743</v>
      </c>
      <c r="FF309" s="86">
        <v>0</v>
      </c>
      <c r="FG309" s="86"/>
      <c r="FH309" s="279">
        <v>0</v>
      </c>
      <c r="FI309" s="86">
        <v>0</v>
      </c>
      <c r="FJ309" s="277">
        <f t="shared" si="608"/>
        <v>0</v>
      </c>
      <c r="FK309" s="277">
        <f t="shared" si="635"/>
        <v>0</v>
      </c>
      <c r="FL309" s="278" t="str">
        <f t="shared" si="609"/>
        <v>NO OFERTADO</v>
      </c>
      <c r="FM309" s="278"/>
      <c r="FN309" s="278" t="s">
        <v>743</v>
      </c>
      <c r="FO309" s="86"/>
      <c r="FP309" s="86"/>
      <c r="FQ309" s="279"/>
      <c r="FR309" s="86">
        <f t="shared" si="636"/>
        <v>0</v>
      </c>
      <c r="FS309" s="277">
        <f t="shared" si="610"/>
        <v>0</v>
      </c>
      <c r="FT309" s="277">
        <f t="shared" si="611"/>
        <v>0</v>
      </c>
      <c r="FU309" s="278" t="str">
        <f t="shared" si="612"/>
        <v>NO OFERTADO</v>
      </c>
      <c r="FV309" s="278">
        <v>0</v>
      </c>
      <c r="FW309" s="278" t="s">
        <v>743</v>
      </c>
      <c r="FX309" s="86"/>
      <c r="FY309" s="86"/>
      <c r="FZ309" s="279"/>
      <c r="GA309" s="86"/>
      <c r="GB309" s="277">
        <f t="shared" si="613"/>
        <v>0</v>
      </c>
      <c r="GC309" s="277">
        <f t="shared" si="614"/>
        <v>0</v>
      </c>
      <c r="GD309" s="278" t="str">
        <f t="shared" si="615"/>
        <v>NO OFERTADO</v>
      </c>
      <c r="GE309" s="278"/>
      <c r="GF309" s="278" t="s">
        <v>743</v>
      </c>
      <c r="GG309" s="25"/>
    </row>
    <row r="310" spans="1:189" s="19" customFormat="1" ht="51" x14ac:dyDescent="0.2">
      <c r="A310" s="290">
        <v>301</v>
      </c>
      <c r="B310" s="78" t="s">
        <v>348</v>
      </c>
      <c r="C310" s="77" t="s">
        <v>680</v>
      </c>
      <c r="D310" s="123">
        <v>1</v>
      </c>
      <c r="E310" s="309" t="s">
        <v>32</v>
      </c>
      <c r="F310" s="315">
        <v>1950</v>
      </c>
      <c r="G310" s="125">
        <v>275</v>
      </c>
      <c r="H310" s="86">
        <f t="shared" si="616"/>
        <v>536250</v>
      </c>
      <c r="I310" s="86"/>
      <c r="J310" s="86"/>
      <c r="K310" s="279">
        <f t="shared" si="566"/>
        <v>0</v>
      </c>
      <c r="L310" s="86">
        <f t="shared" si="617"/>
        <v>0</v>
      </c>
      <c r="M310" s="277">
        <f t="shared" si="569"/>
        <v>0</v>
      </c>
      <c r="N310" s="277">
        <f t="shared" si="618"/>
        <v>0</v>
      </c>
      <c r="O310" s="278" t="str">
        <f t="shared" si="570"/>
        <v>NO OFERTADO</v>
      </c>
      <c r="P310" s="278"/>
      <c r="Q310" s="278" t="s">
        <v>743</v>
      </c>
      <c r="R310" s="278"/>
      <c r="S310" s="284"/>
      <c r="T310" s="279"/>
      <c r="U310" s="86"/>
      <c r="V310" s="277">
        <f t="shared" si="571"/>
        <v>0</v>
      </c>
      <c r="W310" s="277">
        <f t="shared" si="619"/>
        <v>0</v>
      </c>
      <c r="X310" s="278" t="str">
        <f t="shared" si="572"/>
        <v>NO OFERTADO</v>
      </c>
      <c r="Y310" s="278">
        <v>0</v>
      </c>
      <c r="Z310" s="314" t="s">
        <v>743</v>
      </c>
      <c r="AA310" s="311" t="s">
        <v>935</v>
      </c>
      <c r="AB310" s="86">
        <v>3513</v>
      </c>
      <c r="AC310" s="279">
        <v>0</v>
      </c>
      <c r="AD310" s="285">
        <f t="shared" si="638"/>
        <v>3513</v>
      </c>
      <c r="AE310" s="277">
        <f t="shared" si="643"/>
        <v>3513</v>
      </c>
      <c r="AF310" s="277">
        <f t="shared" si="573"/>
        <v>966075</v>
      </c>
      <c r="AG310" s="278" t="str">
        <f t="shared" si="574"/>
        <v>NO CUMPLE</v>
      </c>
      <c r="AH310" s="278" t="s">
        <v>828</v>
      </c>
      <c r="AI310" s="278" t="s">
        <v>743</v>
      </c>
      <c r="AJ310" s="86"/>
      <c r="AK310" s="86"/>
      <c r="AL310" s="279"/>
      <c r="AM310" s="86">
        <f t="shared" si="620"/>
        <v>0</v>
      </c>
      <c r="AN310" s="277">
        <f t="shared" si="575"/>
        <v>0</v>
      </c>
      <c r="AO310" s="277">
        <f t="shared" si="576"/>
        <v>0</v>
      </c>
      <c r="AP310" s="278" t="str">
        <f t="shared" si="577"/>
        <v>NO OFERTADO</v>
      </c>
      <c r="AQ310" s="278"/>
      <c r="AR310" s="278" t="s">
        <v>743</v>
      </c>
      <c r="AS310" s="86"/>
      <c r="AT310" s="86"/>
      <c r="AU310" s="276"/>
      <c r="AV310" s="86">
        <f t="shared" si="621"/>
        <v>0</v>
      </c>
      <c r="AW310" s="277">
        <f t="shared" si="578"/>
        <v>0</v>
      </c>
      <c r="AX310" s="277">
        <f t="shared" si="639"/>
        <v>0</v>
      </c>
      <c r="AY310" s="278" t="str">
        <f t="shared" si="579"/>
        <v>NO OFERTADO</v>
      </c>
      <c r="AZ310" s="278"/>
      <c r="BA310" s="278" t="s">
        <v>743</v>
      </c>
      <c r="BB310" s="86"/>
      <c r="BC310" s="86"/>
      <c r="BD310" s="279"/>
      <c r="BE310" s="86">
        <f t="shared" si="622"/>
        <v>0</v>
      </c>
      <c r="BF310" s="277">
        <f t="shared" si="580"/>
        <v>0</v>
      </c>
      <c r="BG310" s="277">
        <f t="shared" si="623"/>
        <v>0</v>
      </c>
      <c r="BH310" s="278" t="str">
        <f t="shared" si="581"/>
        <v>NO OFERTADO</v>
      </c>
      <c r="BI310" s="278">
        <v>0</v>
      </c>
      <c r="BJ310" s="278" t="s">
        <v>743</v>
      </c>
      <c r="BK310" s="86"/>
      <c r="BL310" s="86"/>
      <c r="BM310" s="276"/>
      <c r="BN310" s="280">
        <f t="shared" si="624"/>
        <v>0</v>
      </c>
      <c r="BO310" s="281">
        <f t="shared" si="582"/>
        <v>0</v>
      </c>
      <c r="BP310" s="281">
        <f t="shared" si="583"/>
        <v>0</v>
      </c>
      <c r="BQ310" s="278" t="str">
        <f t="shared" si="567"/>
        <v>NO OFERTADO</v>
      </c>
      <c r="BR310" s="278">
        <f>VLOOKUP(B310,'[1]ANEXO TECNICO'!$B$3:$P$334,15,0)</f>
        <v>0</v>
      </c>
      <c r="BS310" s="278" t="s">
        <v>743</v>
      </c>
      <c r="BT310" s="280"/>
      <c r="BU310" s="280"/>
      <c r="BV310" s="282"/>
      <c r="BW310" s="280"/>
      <c r="BX310" s="277">
        <v>0</v>
      </c>
      <c r="BY310" s="277">
        <f t="shared" si="584"/>
        <v>0</v>
      </c>
      <c r="BZ310" s="278" t="str">
        <f t="shared" si="585"/>
        <v>NO OFERTADO</v>
      </c>
      <c r="CA310" s="278"/>
      <c r="CB310" s="278" t="s">
        <v>743</v>
      </c>
      <c r="CC310" s="283"/>
      <c r="CD310" s="283"/>
      <c r="CE310" s="276"/>
      <c r="CF310" s="86">
        <f t="shared" si="625"/>
        <v>0</v>
      </c>
      <c r="CG310" s="277">
        <f t="shared" si="626"/>
        <v>0</v>
      </c>
      <c r="CH310" s="277">
        <f t="shared" si="586"/>
        <v>0</v>
      </c>
      <c r="CI310" s="278" t="str">
        <f t="shared" si="587"/>
        <v>NO OFERTADO</v>
      </c>
      <c r="CJ310" s="278"/>
      <c r="CK310" s="278" t="s">
        <v>743</v>
      </c>
      <c r="CL310" s="86"/>
      <c r="CM310" s="86"/>
      <c r="CN310" s="276"/>
      <c r="CO310" s="86">
        <f t="shared" si="627"/>
        <v>0</v>
      </c>
      <c r="CP310" s="277">
        <f t="shared" si="588"/>
        <v>0</v>
      </c>
      <c r="CQ310" s="277">
        <f t="shared" si="589"/>
        <v>0</v>
      </c>
      <c r="CR310" s="278" t="str">
        <f t="shared" si="590"/>
        <v>NO OFERTADO</v>
      </c>
      <c r="CS310" s="278"/>
      <c r="CT310" s="278" t="s">
        <v>743</v>
      </c>
      <c r="CU310" s="86" t="s">
        <v>786</v>
      </c>
      <c r="CV310" s="280">
        <v>2275</v>
      </c>
      <c r="CW310" s="288"/>
      <c r="CX310" s="280">
        <f t="shared" si="628"/>
        <v>2275</v>
      </c>
      <c r="CY310" s="281">
        <f t="shared" si="591"/>
        <v>2275</v>
      </c>
      <c r="CZ310" s="281">
        <f t="shared" si="592"/>
        <v>625625</v>
      </c>
      <c r="DA310" s="278" t="str">
        <f t="shared" si="593"/>
        <v>CUMPLE</v>
      </c>
      <c r="DB310" s="278" t="s">
        <v>828</v>
      </c>
      <c r="DC310" s="278" t="s">
        <v>822</v>
      </c>
      <c r="DD310" s="86"/>
      <c r="DE310" s="86"/>
      <c r="DF310" s="276"/>
      <c r="DG310" s="86">
        <f t="shared" si="629"/>
        <v>0</v>
      </c>
      <c r="DH310" s="277">
        <f t="shared" si="594"/>
        <v>0</v>
      </c>
      <c r="DI310" s="277">
        <f t="shared" si="630"/>
        <v>0</v>
      </c>
      <c r="DJ310" s="278" t="str">
        <f t="shared" si="631"/>
        <v>NO OFERTADO</v>
      </c>
      <c r="DK310" s="278"/>
      <c r="DL310" s="278" t="s">
        <v>743</v>
      </c>
      <c r="DM310" s="86"/>
      <c r="DN310" s="86"/>
      <c r="DO310" s="276"/>
      <c r="DP310" s="86">
        <v>0</v>
      </c>
      <c r="DQ310" s="277">
        <f t="shared" si="595"/>
        <v>0</v>
      </c>
      <c r="DR310" s="277">
        <f t="shared" si="596"/>
        <v>0</v>
      </c>
      <c r="DS310" s="278" t="str">
        <f t="shared" si="597"/>
        <v>NO OFERTADO</v>
      </c>
      <c r="DT310" s="278"/>
      <c r="DU310" s="278" t="s">
        <v>743</v>
      </c>
      <c r="DV310" s="86"/>
      <c r="DW310" s="86"/>
      <c r="DX310" s="279"/>
      <c r="DY310" s="86">
        <f t="shared" si="632"/>
        <v>0</v>
      </c>
      <c r="DZ310" s="277">
        <f t="shared" si="598"/>
        <v>0</v>
      </c>
      <c r="EA310" s="277">
        <f t="shared" si="633"/>
        <v>0</v>
      </c>
      <c r="EB310" s="278" t="str">
        <f t="shared" si="599"/>
        <v>NO OFERTADO</v>
      </c>
      <c r="EC310" s="278"/>
      <c r="ED310" s="278" t="s">
        <v>743</v>
      </c>
      <c r="EE310" s="86" t="s">
        <v>953</v>
      </c>
      <c r="EF310" s="86">
        <v>2991</v>
      </c>
      <c r="EG310" s="279">
        <v>0</v>
      </c>
      <c r="EH310" s="86">
        <f t="shared" si="634"/>
        <v>2991</v>
      </c>
      <c r="EI310" s="277">
        <f t="shared" si="600"/>
        <v>2991</v>
      </c>
      <c r="EJ310" s="277">
        <f t="shared" si="637"/>
        <v>822525</v>
      </c>
      <c r="EK310" s="278" t="str">
        <f t="shared" si="601"/>
        <v>NO CUMPLE</v>
      </c>
      <c r="EL310" s="278" t="s">
        <v>828</v>
      </c>
      <c r="EM310" s="278" t="s">
        <v>743</v>
      </c>
      <c r="EN310" s="86"/>
      <c r="EO310" s="86"/>
      <c r="EP310" s="276"/>
      <c r="EQ310" s="86">
        <v>0</v>
      </c>
      <c r="ER310" s="277">
        <f t="shared" si="602"/>
        <v>0</v>
      </c>
      <c r="ES310" s="277">
        <f t="shared" si="603"/>
        <v>0</v>
      </c>
      <c r="ET310" s="278" t="str">
        <f t="shared" si="604"/>
        <v>NO OFERTADO</v>
      </c>
      <c r="EU310" s="278"/>
      <c r="EV310" s="278" t="s">
        <v>743</v>
      </c>
      <c r="EW310" s="86" t="s">
        <v>799</v>
      </c>
      <c r="EX310" s="86">
        <v>1950</v>
      </c>
      <c r="EY310" s="276">
        <v>0</v>
      </c>
      <c r="EZ310" s="86">
        <v>1950</v>
      </c>
      <c r="FA310" s="277">
        <f t="shared" si="605"/>
        <v>1950</v>
      </c>
      <c r="FB310" s="277">
        <f t="shared" si="606"/>
        <v>536250</v>
      </c>
      <c r="FC310" s="278" t="str">
        <f t="shared" si="607"/>
        <v>CUMPLE</v>
      </c>
      <c r="FD310" s="278" t="s">
        <v>829</v>
      </c>
      <c r="FE310" s="278" t="s">
        <v>743</v>
      </c>
      <c r="FF310" s="86">
        <v>0</v>
      </c>
      <c r="FG310" s="86"/>
      <c r="FH310" s="279">
        <v>0</v>
      </c>
      <c r="FI310" s="86">
        <v>0</v>
      </c>
      <c r="FJ310" s="277">
        <f t="shared" si="608"/>
        <v>0</v>
      </c>
      <c r="FK310" s="277">
        <f t="shared" si="635"/>
        <v>0</v>
      </c>
      <c r="FL310" s="278" t="str">
        <f t="shared" si="609"/>
        <v>NO OFERTADO</v>
      </c>
      <c r="FM310" s="278"/>
      <c r="FN310" s="278" t="s">
        <v>743</v>
      </c>
      <c r="FO310" s="86"/>
      <c r="FP310" s="86"/>
      <c r="FQ310" s="279"/>
      <c r="FR310" s="86">
        <f t="shared" si="636"/>
        <v>0</v>
      </c>
      <c r="FS310" s="277">
        <f t="shared" si="610"/>
        <v>0</v>
      </c>
      <c r="FT310" s="277">
        <f t="shared" si="611"/>
        <v>0</v>
      </c>
      <c r="FU310" s="278" t="str">
        <f t="shared" si="612"/>
        <v>NO OFERTADO</v>
      </c>
      <c r="FV310" s="278">
        <v>0</v>
      </c>
      <c r="FW310" s="278" t="s">
        <v>743</v>
      </c>
      <c r="FX310" s="86"/>
      <c r="FY310" s="86"/>
      <c r="FZ310" s="279"/>
      <c r="GA310" s="86"/>
      <c r="GB310" s="277">
        <f t="shared" si="613"/>
        <v>0</v>
      </c>
      <c r="GC310" s="277">
        <f t="shared" si="614"/>
        <v>0</v>
      </c>
      <c r="GD310" s="278" t="str">
        <f t="shared" si="615"/>
        <v>NO OFERTADO</v>
      </c>
      <c r="GE310" s="278"/>
      <c r="GF310" s="278" t="s">
        <v>743</v>
      </c>
      <c r="GG310" s="25"/>
    </row>
    <row r="311" spans="1:189" s="19" customFormat="1" x14ac:dyDescent="0.2">
      <c r="A311" s="275">
        <v>302</v>
      </c>
      <c r="B311" s="78" t="s">
        <v>349</v>
      </c>
      <c r="C311" s="77" t="s">
        <v>681</v>
      </c>
      <c r="D311" s="123">
        <v>1</v>
      </c>
      <c r="E311" s="309" t="s">
        <v>32</v>
      </c>
      <c r="F311" s="315">
        <v>14566</v>
      </c>
      <c r="G311" s="125">
        <v>1</v>
      </c>
      <c r="H311" s="86">
        <f t="shared" si="616"/>
        <v>14566</v>
      </c>
      <c r="I311" s="86"/>
      <c r="J311" s="86"/>
      <c r="K311" s="279">
        <f t="shared" si="566"/>
        <v>0</v>
      </c>
      <c r="L311" s="86">
        <f t="shared" si="617"/>
        <v>0</v>
      </c>
      <c r="M311" s="277">
        <f t="shared" si="569"/>
        <v>0</v>
      </c>
      <c r="N311" s="277">
        <f t="shared" si="618"/>
        <v>0</v>
      </c>
      <c r="O311" s="278" t="str">
        <f t="shared" si="570"/>
        <v>NO OFERTADO</v>
      </c>
      <c r="P311" s="278"/>
      <c r="Q311" s="278" t="s">
        <v>743</v>
      </c>
      <c r="R311" s="278"/>
      <c r="S311" s="284"/>
      <c r="T311" s="279"/>
      <c r="U311" s="86"/>
      <c r="V311" s="277">
        <f t="shared" si="571"/>
        <v>0</v>
      </c>
      <c r="W311" s="277">
        <f t="shared" si="619"/>
        <v>0</v>
      </c>
      <c r="X311" s="278" t="str">
        <f t="shared" si="572"/>
        <v>NO OFERTADO</v>
      </c>
      <c r="Y311" s="278">
        <v>0</v>
      </c>
      <c r="Z311" s="314" t="s">
        <v>743</v>
      </c>
      <c r="AA311" s="311" t="s">
        <v>935</v>
      </c>
      <c r="AB311" s="86">
        <v>14773</v>
      </c>
      <c r="AC311" s="276">
        <v>0</v>
      </c>
      <c r="AD311" s="86">
        <f t="shared" si="638"/>
        <v>14773</v>
      </c>
      <c r="AE311" s="277">
        <f t="shared" si="643"/>
        <v>14773</v>
      </c>
      <c r="AF311" s="277">
        <f t="shared" si="573"/>
        <v>14773</v>
      </c>
      <c r="AG311" s="278" t="str">
        <f t="shared" si="574"/>
        <v>CUMPLE</v>
      </c>
      <c r="AH311" s="278" t="s">
        <v>828</v>
      </c>
      <c r="AI311" s="278" t="s">
        <v>822</v>
      </c>
      <c r="AJ311" s="86"/>
      <c r="AK311" s="86"/>
      <c r="AL311" s="279"/>
      <c r="AM311" s="86">
        <f t="shared" si="620"/>
        <v>0</v>
      </c>
      <c r="AN311" s="277">
        <f t="shared" si="575"/>
        <v>0</v>
      </c>
      <c r="AO311" s="277">
        <f t="shared" si="576"/>
        <v>0</v>
      </c>
      <c r="AP311" s="278" t="str">
        <f t="shared" si="577"/>
        <v>NO OFERTADO</v>
      </c>
      <c r="AQ311" s="278"/>
      <c r="AR311" s="278" t="s">
        <v>743</v>
      </c>
      <c r="AS311" s="86"/>
      <c r="AT311" s="86"/>
      <c r="AU311" s="276"/>
      <c r="AV311" s="86">
        <f t="shared" si="621"/>
        <v>0</v>
      </c>
      <c r="AW311" s="277">
        <f t="shared" si="578"/>
        <v>0</v>
      </c>
      <c r="AX311" s="277">
        <f t="shared" si="639"/>
        <v>0</v>
      </c>
      <c r="AY311" s="278" t="str">
        <f t="shared" si="579"/>
        <v>NO OFERTADO</v>
      </c>
      <c r="AZ311" s="278"/>
      <c r="BA311" s="278" t="s">
        <v>743</v>
      </c>
      <c r="BB311" s="86"/>
      <c r="BC311" s="86"/>
      <c r="BD311" s="279"/>
      <c r="BE311" s="86">
        <f t="shared" si="622"/>
        <v>0</v>
      </c>
      <c r="BF311" s="277">
        <f t="shared" si="580"/>
        <v>0</v>
      </c>
      <c r="BG311" s="277">
        <f t="shared" si="623"/>
        <v>0</v>
      </c>
      <c r="BH311" s="278" t="str">
        <f t="shared" si="581"/>
        <v>NO OFERTADO</v>
      </c>
      <c r="BI311" s="278">
        <v>0</v>
      </c>
      <c r="BJ311" s="278" t="s">
        <v>743</v>
      </c>
      <c r="BK311" s="86"/>
      <c r="BL311" s="86"/>
      <c r="BM311" s="276"/>
      <c r="BN311" s="280">
        <f t="shared" si="624"/>
        <v>0</v>
      </c>
      <c r="BO311" s="281">
        <f t="shared" si="582"/>
        <v>0</v>
      </c>
      <c r="BP311" s="281">
        <f t="shared" si="583"/>
        <v>0</v>
      </c>
      <c r="BQ311" s="278" t="str">
        <f t="shared" si="567"/>
        <v>NO OFERTADO</v>
      </c>
      <c r="BR311" s="278">
        <f>VLOOKUP(B311,'[1]ANEXO TECNICO'!$B$3:$P$334,15,0)</f>
        <v>0</v>
      </c>
      <c r="BS311" s="278" t="s">
        <v>743</v>
      </c>
      <c r="BT311" s="280"/>
      <c r="BU311" s="280"/>
      <c r="BV311" s="282"/>
      <c r="BW311" s="280"/>
      <c r="BX311" s="277">
        <v>0</v>
      </c>
      <c r="BY311" s="277">
        <f t="shared" si="584"/>
        <v>0</v>
      </c>
      <c r="BZ311" s="278" t="str">
        <f t="shared" si="585"/>
        <v>NO OFERTADO</v>
      </c>
      <c r="CA311" s="278"/>
      <c r="CB311" s="278" t="s">
        <v>743</v>
      </c>
      <c r="CC311" s="283"/>
      <c r="CD311" s="283"/>
      <c r="CE311" s="276"/>
      <c r="CF311" s="86">
        <f t="shared" si="625"/>
        <v>0</v>
      </c>
      <c r="CG311" s="277">
        <f t="shared" si="626"/>
        <v>0</v>
      </c>
      <c r="CH311" s="277">
        <f t="shared" si="586"/>
        <v>0</v>
      </c>
      <c r="CI311" s="278" t="str">
        <f t="shared" si="587"/>
        <v>NO OFERTADO</v>
      </c>
      <c r="CJ311" s="278"/>
      <c r="CK311" s="278" t="s">
        <v>743</v>
      </c>
      <c r="CL311" s="86"/>
      <c r="CM311" s="86"/>
      <c r="CN311" s="276"/>
      <c r="CO311" s="86">
        <f t="shared" si="627"/>
        <v>0</v>
      </c>
      <c r="CP311" s="277">
        <f t="shared" si="588"/>
        <v>0</v>
      </c>
      <c r="CQ311" s="277">
        <f t="shared" si="589"/>
        <v>0</v>
      </c>
      <c r="CR311" s="278" t="str">
        <f t="shared" si="590"/>
        <v>NO OFERTADO</v>
      </c>
      <c r="CS311" s="278"/>
      <c r="CT311" s="278" t="s">
        <v>743</v>
      </c>
      <c r="CU311" s="86" t="s">
        <v>44</v>
      </c>
      <c r="CV311" s="280">
        <v>12850</v>
      </c>
      <c r="CW311" s="288"/>
      <c r="CX311" s="280">
        <f t="shared" si="628"/>
        <v>12850</v>
      </c>
      <c r="CY311" s="281">
        <f t="shared" si="591"/>
        <v>12850</v>
      </c>
      <c r="CZ311" s="281">
        <f t="shared" si="592"/>
        <v>12850</v>
      </c>
      <c r="DA311" s="278" t="str">
        <f t="shared" si="593"/>
        <v>CUMPLE</v>
      </c>
      <c r="DB311" s="278" t="s">
        <v>828</v>
      </c>
      <c r="DC311" s="278" t="s">
        <v>822</v>
      </c>
      <c r="DD311" s="86"/>
      <c r="DE311" s="86"/>
      <c r="DF311" s="276"/>
      <c r="DG311" s="86">
        <f t="shared" si="629"/>
        <v>0</v>
      </c>
      <c r="DH311" s="277">
        <f t="shared" si="594"/>
        <v>0</v>
      </c>
      <c r="DI311" s="277">
        <f t="shared" si="630"/>
        <v>0</v>
      </c>
      <c r="DJ311" s="278" t="str">
        <f t="shared" si="631"/>
        <v>NO OFERTADO</v>
      </c>
      <c r="DK311" s="278"/>
      <c r="DL311" s="278" t="s">
        <v>743</v>
      </c>
      <c r="DM311" s="86"/>
      <c r="DN311" s="86"/>
      <c r="DO311" s="276"/>
      <c r="DP311" s="86">
        <v>0</v>
      </c>
      <c r="DQ311" s="277">
        <f t="shared" si="595"/>
        <v>0</v>
      </c>
      <c r="DR311" s="277">
        <f t="shared" si="596"/>
        <v>0</v>
      </c>
      <c r="DS311" s="278" t="str">
        <f t="shared" si="597"/>
        <v>NO OFERTADO</v>
      </c>
      <c r="DT311" s="278"/>
      <c r="DU311" s="278" t="s">
        <v>743</v>
      </c>
      <c r="DV311" s="86"/>
      <c r="DW311" s="86"/>
      <c r="DX311" s="279"/>
      <c r="DY311" s="86">
        <f t="shared" si="632"/>
        <v>0</v>
      </c>
      <c r="DZ311" s="277">
        <f t="shared" si="598"/>
        <v>0</v>
      </c>
      <c r="EA311" s="277">
        <f t="shared" si="633"/>
        <v>0</v>
      </c>
      <c r="EB311" s="278" t="str">
        <f t="shared" si="599"/>
        <v>NO OFERTADO</v>
      </c>
      <c r="EC311" s="278"/>
      <c r="ED311" s="278" t="s">
        <v>743</v>
      </c>
      <c r="EE311" s="86" t="s">
        <v>956</v>
      </c>
      <c r="EF311" s="86">
        <v>55591</v>
      </c>
      <c r="EG311" s="279">
        <v>0</v>
      </c>
      <c r="EH311" s="86">
        <f t="shared" si="634"/>
        <v>55591</v>
      </c>
      <c r="EI311" s="277">
        <f t="shared" si="600"/>
        <v>55591</v>
      </c>
      <c r="EJ311" s="277">
        <f t="shared" si="637"/>
        <v>55591</v>
      </c>
      <c r="EK311" s="278" t="str">
        <f t="shared" si="601"/>
        <v>NO CUMPLE</v>
      </c>
      <c r="EL311" s="278" t="s">
        <v>828</v>
      </c>
      <c r="EM311" s="278" t="s">
        <v>743</v>
      </c>
      <c r="EN311" s="86" t="s">
        <v>44</v>
      </c>
      <c r="EO311" s="86">
        <v>14444</v>
      </c>
      <c r="EP311" s="276">
        <v>0</v>
      </c>
      <c r="EQ311" s="86">
        <v>14444</v>
      </c>
      <c r="ER311" s="277">
        <f t="shared" si="602"/>
        <v>14444</v>
      </c>
      <c r="ES311" s="277">
        <f t="shared" si="603"/>
        <v>14444</v>
      </c>
      <c r="ET311" s="278" t="str">
        <f t="shared" si="604"/>
        <v>CUMPLE</v>
      </c>
      <c r="EU311" s="278" t="s">
        <v>828</v>
      </c>
      <c r="EV311" s="278" t="s">
        <v>822</v>
      </c>
      <c r="EW311" s="86">
        <v>0</v>
      </c>
      <c r="EX311" s="86">
        <v>0</v>
      </c>
      <c r="EY311" s="276">
        <v>0</v>
      </c>
      <c r="EZ311" s="86">
        <v>0</v>
      </c>
      <c r="FA311" s="277">
        <f t="shared" si="605"/>
        <v>0</v>
      </c>
      <c r="FB311" s="277">
        <f t="shared" si="606"/>
        <v>0</v>
      </c>
      <c r="FC311" s="278" t="str">
        <f t="shared" si="607"/>
        <v>NO OFERTADO</v>
      </c>
      <c r="FD311" s="278"/>
      <c r="FE311" s="278" t="s">
        <v>743</v>
      </c>
      <c r="FF311" s="86">
        <v>0</v>
      </c>
      <c r="FG311" s="86"/>
      <c r="FH311" s="279">
        <v>0</v>
      </c>
      <c r="FI311" s="86">
        <v>0</v>
      </c>
      <c r="FJ311" s="277">
        <f t="shared" si="608"/>
        <v>0</v>
      </c>
      <c r="FK311" s="277">
        <f t="shared" si="635"/>
        <v>0</v>
      </c>
      <c r="FL311" s="278" t="str">
        <f t="shared" si="609"/>
        <v>NO OFERTADO</v>
      </c>
      <c r="FM311" s="278"/>
      <c r="FN311" s="278" t="s">
        <v>743</v>
      </c>
      <c r="FO311" s="86"/>
      <c r="FP311" s="86"/>
      <c r="FQ311" s="279"/>
      <c r="FR311" s="86">
        <f t="shared" si="636"/>
        <v>0</v>
      </c>
      <c r="FS311" s="277">
        <f t="shared" si="610"/>
        <v>0</v>
      </c>
      <c r="FT311" s="277">
        <f t="shared" si="611"/>
        <v>0</v>
      </c>
      <c r="FU311" s="278" t="str">
        <f t="shared" si="612"/>
        <v>NO OFERTADO</v>
      </c>
      <c r="FV311" s="278">
        <v>0</v>
      </c>
      <c r="FW311" s="278" t="s">
        <v>743</v>
      </c>
      <c r="FX311" s="86" t="s">
        <v>44</v>
      </c>
      <c r="FY311" s="86">
        <v>16924</v>
      </c>
      <c r="FZ311" s="279">
        <v>0</v>
      </c>
      <c r="GA311" s="86">
        <v>16924</v>
      </c>
      <c r="GB311" s="277">
        <f t="shared" si="613"/>
        <v>16924</v>
      </c>
      <c r="GC311" s="277">
        <f t="shared" si="614"/>
        <v>16924</v>
      </c>
      <c r="GD311" s="278" t="str">
        <f t="shared" si="615"/>
        <v>CUMPLE</v>
      </c>
      <c r="GE311" s="278" t="s">
        <v>828</v>
      </c>
      <c r="GF311" s="278" t="s">
        <v>822</v>
      </c>
      <c r="GG311" s="25"/>
    </row>
    <row r="312" spans="1:189" s="19" customFormat="1" x14ac:dyDescent="0.2">
      <c r="A312" s="290">
        <v>303</v>
      </c>
      <c r="B312" s="78" t="s">
        <v>350</v>
      </c>
      <c r="C312" s="77" t="s">
        <v>682</v>
      </c>
      <c r="D312" s="123">
        <v>1</v>
      </c>
      <c r="E312" s="309" t="s">
        <v>32</v>
      </c>
      <c r="F312" s="315">
        <v>898</v>
      </c>
      <c r="G312" s="125">
        <v>357</v>
      </c>
      <c r="H312" s="86">
        <f t="shared" si="616"/>
        <v>320586</v>
      </c>
      <c r="I312" s="86"/>
      <c r="J312" s="86"/>
      <c r="K312" s="279">
        <f t="shared" si="566"/>
        <v>0</v>
      </c>
      <c r="L312" s="86">
        <f t="shared" si="617"/>
        <v>0</v>
      </c>
      <c r="M312" s="277">
        <f t="shared" si="569"/>
        <v>0</v>
      </c>
      <c r="N312" s="277">
        <f t="shared" si="618"/>
        <v>0</v>
      </c>
      <c r="O312" s="278" t="str">
        <f t="shared" si="570"/>
        <v>NO OFERTADO</v>
      </c>
      <c r="P312" s="278"/>
      <c r="Q312" s="278" t="s">
        <v>743</v>
      </c>
      <c r="R312" s="278" t="s">
        <v>44</v>
      </c>
      <c r="S312" s="284">
        <v>1079</v>
      </c>
      <c r="T312" s="279">
        <v>205.01</v>
      </c>
      <c r="U312" s="86">
        <v>1284.01</v>
      </c>
      <c r="V312" s="277">
        <f t="shared" si="571"/>
        <v>1284.01</v>
      </c>
      <c r="W312" s="277">
        <f t="shared" si="619"/>
        <v>458391.57</v>
      </c>
      <c r="X312" s="278" t="str">
        <f t="shared" si="572"/>
        <v>NO CUMPLE</v>
      </c>
      <c r="Y312" s="278" t="s">
        <v>828</v>
      </c>
      <c r="Z312" s="314" t="s">
        <v>743</v>
      </c>
      <c r="AA312" s="311" t="s">
        <v>935</v>
      </c>
      <c r="AB312" s="86">
        <v>755</v>
      </c>
      <c r="AC312" s="276">
        <v>143</v>
      </c>
      <c r="AD312" s="86">
        <f t="shared" si="638"/>
        <v>898</v>
      </c>
      <c r="AE312" s="277">
        <f t="shared" si="643"/>
        <v>898</v>
      </c>
      <c r="AF312" s="277">
        <f t="shared" si="573"/>
        <v>320586</v>
      </c>
      <c r="AG312" s="278" t="str">
        <f t="shared" si="574"/>
        <v>CUMPLE</v>
      </c>
      <c r="AH312" s="278" t="s">
        <v>828</v>
      </c>
      <c r="AI312" s="278" t="s">
        <v>822</v>
      </c>
      <c r="AJ312" s="86"/>
      <c r="AK312" s="86"/>
      <c r="AL312" s="279"/>
      <c r="AM312" s="86">
        <f t="shared" si="620"/>
        <v>0</v>
      </c>
      <c r="AN312" s="277">
        <f t="shared" si="575"/>
        <v>0</v>
      </c>
      <c r="AO312" s="277">
        <f t="shared" si="576"/>
        <v>0</v>
      </c>
      <c r="AP312" s="278" t="str">
        <f t="shared" si="577"/>
        <v>NO OFERTADO</v>
      </c>
      <c r="AQ312" s="278"/>
      <c r="AR312" s="278" t="s">
        <v>743</v>
      </c>
      <c r="AS312" s="86"/>
      <c r="AT312" s="86"/>
      <c r="AU312" s="276"/>
      <c r="AV312" s="86">
        <f t="shared" si="621"/>
        <v>0</v>
      </c>
      <c r="AW312" s="277">
        <f t="shared" si="578"/>
        <v>0</v>
      </c>
      <c r="AX312" s="277">
        <f t="shared" si="639"/>
        <v>0</v>
      </c>
      <c r="AY312" s="278" t="str">
        <f t="shared" si="579"/>
        <v>NO OFERTADO</v>
      </c>
      <c r="AZ312" s="278"/>
      <c r="BA312" s="278" t="s">
        <v>743</v>
      </c>
      <c r="BB312" s="86"/>
      <c r="BC312" s="86"/>
      <c r="BD312" s="279"/>
      <c r="BE312" s="86">
        <f t="shared" si="622"/>
        <v>0</v>
      </c>
      <c r="BF312" s="277">
        <f t="shared" si="580"/>
        <v>0</v>
      </c>
      <c r="BG312" s="277">
        <f t="shared" si="623"/>
        <v>0</v>
      </c>
      <c r="BH312" s="278" t="str">
        <f t="shared" si="581"/>
        <v>NO OFERTADO</v>
      </c>
      <c r="BI312" s="278">
        <v>0</v>
      </c>
      <c r="BJ312" s="278" t="s">
        <v>743</v>
      </c>
      <c r="BK312" s="86"/>
      <c r="BL312" s="86"/>
      <c r="BM312" s="276"/>
      <c r="BN312" s="280">
        <f t="shared" si="624"/>
        <v>0</v>
      </c>
      <c r="BO312" s="281">
        <f t="shared" si="582"/>
        <v>0</v>
      </c>
      <c r="BP312" s="281">
        <f t="shared" si="583"/>
        <v>0</v>
      </c>
      <c r="BQ312" s="278" t="str">
        <f t="shared" si="567"/>
        <v>NO OFERTADO</v>
      </c>
      <c r="BR312" s="278">
        <f>VLOOKUP(B312,'[1]ANEXO TECNICO'!$B$3:$P$334,15,0)</f>
        <v>0</v>
      </c>
      <c r="BS312" s="278" t="s">
        <v>743</v>
      </c>
      <c r="BT312" s="280"/>
      <c r="BU312" s="280"/>
      <c r="BV312" s="282"/>
      <c r="BW312" s="280"/>
      <c r="BX312" s="277">
        <v>0</v>
      </c>
      <c r="BY312" s="277">
        <f t="shared" si="584"/>
        <v>0</v>
      </c>
      <c r="BZ312" s="278" t="str">
        <f t="shared" si="585"/>
        <v>NO OFERTADO</v>
      </c>
      <c r="CA312" s="278"/>
      <c r="CB312" s="278" t="s">
        <v>743</v>
      </c>
      <c r="CC312" s="283"/>
      <c r="CD312" s="283"/>
      <c r="CE312" s="276"/>
      <c r="CF312" s="86">
        <f t="shared" si="625"/>
        <v>0</v>
      </c>
      <c r="CG312" s="277">
        <f t="shared" si="626"/>
        <v>0</v>
      </c>
      <c r="CH312" s="277">
        <f t="shared" si="586"/>
        <v>0</v>
      </c>
      <c r="CI312" s="278" t="str">
        <f t="shared" si="587"/>
        <v>NO OFERTADO</v>
      </c>
      <c r="CJ312" s="278"/>
      <c r="CK312" s="278" t="s">
        <v>743</v>
      </c>
      <c r="CL312" s="86"/>
      <c r="CM312" s="86"/>
      <c r="CN312" s="276"/>
      <c r="CO312" s="86">
        <f t="shared" si="627"/>
        <v>0</v>
      </c>
      <c r="CP312" s="277">
        <f t="shared" si="588"/>
        <v>0</v>
      </c>
      <c r="CQ312" s="277">
        <f t="shared" si="589"/>
        <v>0</v>
      </c>
      <c r="CR312" s="278" t="str">
        <f t="shared" si="590"/>
        <v>NO OFERTADO</v>
      </c>
      <c r="CS312" s="278"/>
      <c r="CT312" s="278" t="s">
        <v>743</v>
      </c>
      <c r="CU312" s="86" t="s">
        <v>44</v>
      </c>
      <c r="CV312" s="280">
        <v>694</v>
      </c>
      <c r="CW312" s="288">
        <f t="shared" si="646"/>
        <v>131.86000000000001</v>
      </c>
      <c r="CX312" s="280">
        <f t="shared" si="628"/>
        <v>825.86</v>
      </c>
      <c r="CY312" s="281">
        <f t="shared" si="591"/>
        <v>825.86</v>
      </c>
      <c r="CZ312" s="281">
        <f t="shared" si="592"/>
        <v>294832.02</v>
      </c>
      <c r="DA312" s="278" t="str">
        <f t="shared" si="593"/>
        <v>CUMPLE</v>
      </c>
      <c r="DB312" s="278" t="s">
        <v>828</v>
      </c>
      <c r="DC312" s="278" t="s">
        <v>822</v>
      </c>
      <c r="DD312" s="86"/>
      <c r="DE312" s="86"/>
      <c r="DF312" s="276"/>
      <c r="DG312" s="86">
        <f t="shared" si="629"/>
        <v>0</v>
      </c>
      <c r="DH312" s="277">
        <f t="shared" si="594"/>
        <v>0</v>
      </c>
      <c r="DI312" s="277">
        <f t="shared" si="630"/>
        <v>0</v>
      </c>
      <c r="DJ312" s="278" t="str">
        <f t="shared" si="631"/>
        <v>NO OFERTADO</v>
      </c>
      <c r="DK312" s="278"/>
      <c r="DL312" s="278" t="s">
        <v>743</v>
      </c>
      <c r="DM312" s="86"/>
      <c r="DN312" s="86"/>
      <c r="DO312" s="276"/>
      <c r="DP312" s="86">
        <v>0</v>
      </c>
      <c r="DQ312" s="277">
        <f t="shared" si="595"/>
        <v>0</v>
      </c>
      <c r="DR312" s="277">
        <f t="shared" si="596"/>
        <v>0</v>
      </c>
      <c r="DS312" s="278" t="str">
        <f t="shared" si="597"/>
        <v>NO OFERTADO</v>
      </c>
      <c r="DT312" s="278"/>
      <c r="DU312" s="278" t="s">
        <v>743</v>
      </c>
      <c r="DV312" s="86" t="s">
        <v>44</v>
      </c>
      <c r="DW312" s="280">
        <v>1242</v>
      </c>
      <c r="DX312" s="288">
        <v>235.98</v>
      </c>
      <c r="DY312" s="280">
        <f t="shared" si="632"/>
        <v>1477.98</v>
      </c>
      <c r="DZ312" s="281">
        <f t="shared" si="598"/>
        <v>1477.98</v>
      </c>
      <c r="EA312" s="281">
        <f t="shared" si="633"/>
        <v>527638.86</v>
      </c>
      <c r="EB312" s="278" t="str">
        <f t="shared" si="599"/>
        <v>NO CUMPLE</v>
      </c>
      <c r="EC312" s="278" t="s">
        <v>829</v>
      </c>
      <c r="ED312" s="278" t="s">
        <v>743</v>
      </c>
      <c r="EE312" s="86" t="s">
        <v>953</v>
      </c>
      <c r="EF312" s="86">
        <v>1011.764705882353</v>
      </c>
      <c r="EG312" s="279">
        <v>192.23529411764707</v>
      </c>
      <c r="EH312" s="86">
        <f t="shared" si="634"/>
        <v>1204</v>
      </c>
      <c r="EI312" s="277">
        <f t="shared" si="600"/>
        <v>1204</v>
      </c>
      <c r="EJ312" s="277">
        <f t="shared" si="637"/>
        <v>429828</v>
      </c>
      <c r="EK312" s="278" t="str">
        <f t="shared" si="601"/>
        <v>NO CUMPLE</v>
      </c>
      <c r="EL312" s="278" t="s">
        <v>828</v>
      </c>
      <c r="EM312" s="278" t="s">
        <v>743</v>
      </c>
      <c r="EN312" s="86"/>
      <c r="EO312" s="86"/>
      <c r="EP312" s="276"/>
      <c r="EQ312" s="86">
        <v>0</v>
      </c>
      <c r="ER312" s="277">
        <f t="shared" si="602"/>
        <v>0</v>
      </c>
      <c r="ES312" s="277">
        <f t="shared" si="603"/>
        <v>0</v>
      </c>
      <c r="ET312" s="278" t="str">
        <f t="shared" si="604"/>
        <v>NO OFERTADO</v>
      </c>
      <c r="EU312" s="278"/>
      <c r="EV312" s="278" t="s">
        <v>743</v>
      </c>
      <c r="EW312" s="86">
        <v>0</v>
      </c>
      <c r="EX312" s="86">
        <v>0</v>
      </c>
      <c r="EY312" s="276">
        <v>0</v>
      </c>
      <c r="EZ312" s="86">
        <v>0</v>
      </c>
      <c r="FA312" s="277">
        <f t="shared" si="605"/>
        <v>0</v>
      </c>
      <c r="FB312" s="277">
        <f t="shared" si="606"/>
        <v>0</v>
      </c>
      <c r="FC312" s="278" t="str">
        <f t="shared" si="607"/>
        <v>NO OFERTADO</v>
      </c>
      <c r="FD312" s="278"/>
      <c r="FE312" s="278" t="s">
        <v>743</v>
      </c>
      <c r="FF312" s="86">
        <v>0</v>
      </c>
      <c r="FG312" s="86"/>
      <c r="FH312" s="279">
        <v>0</v>
      </c>
      <c r="FI312" s="86">
        <v>0</v>
      </c>
      <c r="FJ312" s="277">
        <f t="shared" si="608"/>
        <v>0</v>
      </c>
      <c r="FK312" s="277">
        <f t="shared" si="635"/>
        <v>0</v>
      </c>
      <c r="FL312" s="278" t="str">
        <f t="shared" si="609"/>
        <v>NO OFERTADO</v>
      </c>
      <c r="FM312" s="278"/>
      <c r="FN312" s="278" t="s">
        <v>743</v>
      </c>
      <c r="FO312" s="86"/>
      <c r="FP312" s="86"/>
      <c r="FQ312" s="279"/>
      <c r="FR312" s="86">
        <f t="shared" si="636"/>
        <v>0</v>
      </c>
      <c r="FS312" s="277">
        <f t="shared" si="610"/>
        <v>0</v>
      </c>
      <c r="FT312" s="277">
        <f t="shared" si="611"/>
        <v>0</v>
      </c>
      <c r="FU312" s="278" t="str">
        <f t="shared" si="612"/>
        <v>NO OFERTADO</v>
      </c>
      <c r="FV312" s="278">
        <v>0</v>
      </c>
      <c r="FW312" s="278" t="s">
        <v>743</v>
      </c>
      <c r="FX312" s="86"/>
      <c r="FY312" s="86"/>
      <c r="FZ312" s="279"/>
      <c r="GA312" s="86"/>
      <c r="GB312" s="277">
        <f t="shared" si="613"/>
        <v>0</v>
      </c>
      <c r="GC312" s="277">
        <f t="shared" si="614"/>
        <v>0</v>
      </c>
      <c r="GD312" s="278" t="str">
        <f t="shared" si="615"/>
        <v>NO OFERTADO</v>
      </c>
      <c r="GE312" s="278"/>
      <c r="GF312" s="278" t="s">
        <v>743</v>
      </c>
      <c r="GG312" s="25"/>
    </row>
    <row r="313" spans="1:189" s="19" customFormat="1" ht="25.5" x14ac:dyDescent="0.2">
      <c r="A313" s="290">
        <v>304</v>
      </c>
      <c r="B313" s="78" t="s">
        <v>351</v>
      </c>
      <c r="C313" s="77" t="s">
        <v>683</v>
      </c>
      <c r="D313" s="123">
        <v>1</v>
      </c>
      <c r="E313" s="309" t="s">
        <v>32</v>
      </c>
      <c r="F313" s="315">
        <v>839</v>
      </c>
      <c r="G313" s="125">
        <v>1547</v>
      </c>
      <c r="H313" s="86">
        <f t="shared" si="616"/>
        <v>1297933</v>
      </c>
      <c r="I313" s="86"/>
      <c r="J313" s="86"/>
      <c r="K313" s="279">
        <f t="shared" si="566"/>
        <v>0</v>
      </c>
      <c r="L313" s="86">
        <f t="shared" si="617"/>
        <v>0</v>
      </c>
      <c r="M313" s="277">
        <f t="shared" si="569"/>
        <v>0</v>
      </c>
      <c r="N313" s="277">
        <f t="shared" si="618"/>
        <v>0</v>
      </c>
      <c r="O313" s="278" t="str">
        <f t="shared" si="570"/>
        <v>NO OFERTADO</v>
      </c>
      <c r="P313" s="278"/>
      <c r="Q313" s="278" t="s">
        <v>743</v>
      </c>
      <c r="R313" s="278"/>
      <c r="S313" s="284"/>
      <c r="T313" s="279"/>
      <c r="U313" s="86"/>
      <c r="V313" s="277">
        <f t="shared" si="571"/>
        <v>0</v>
      </c>
      <c r="W313" s="277">
        <f t="shared" si="619"/>
        <v>0</v>
      </c>
      <c r="X313" s="278" t="str">
        <f t="shared" si="572"/>
        <v>NO OFERTADO</v>
      </c>
      <c r="Y313" s="278">
        <v>0</v>
      </c>
      <c r="Z313" s="314" t="s">
        <v>743</v>
      </c>
      <c r="AA313" s="311" t="s">
        <v>935</v>
      </c>
      <c r="AB313" s="86">
        <v>839</v>
      </c>
      <c r="AC313" s="276">
        <v>0</v>
      </c>
      <c r="AD313" s="86">
        <f t="shared" si="638"/>
        <v>839</v>
      </c>
      <c r="AE313" s="277">
        <f t="shared" si="643"/>
        <v>839</v>
      </c>
      <c r="AF313" s="277">
        <f t="shared" si="573"/>
        <v>1297933</v>
      </c>
      <c r="AG313" s="278" t="str">
        <f t="shared" si="574"/>
        <v>CUMPLE</v>
      </c>
      <c r="AH313" s="278" t="s">
        <v>828</v>
      </c>
      <c r="AI313" s="278" t="s">
        <v>822</v>
      </c>
      <c r="AJ313" s="86"/>
      <c r="AK313" s="86"/>
      <c r="AL313" s="279"/>
      <c r="AM313" s="86">
        <f t="shared" si="620"/>
        <v>0</v>
      </c>
      <c r="AN313" s="277">
        <f t="shared" si="575"/>
        <v>0</v>
      </c>
      <c r="AO313" s="277">
        <f t="shared" si="576"/>
        <v>0</v>
      </c>
      <c r="AP313" s="278" t="str">
        <f t="shared" si="577"/>
        <v>NO OFERTADO</v>
      </c>
      <c r="AQ313" s="278"/>
      <c r="AR313" s="278" t="s">
        <v>743</v>
      </c>
      <c r="AS313" s="86"/>
      <c r="AT313" s="86"/>
      <c r="AU313" s="276"/>
      <c r="AV313" s="86">
        <f t="shared" si="621"/>
        <v>0</v>
      </c>
      <c r="AW313" s="277">
        <f t="shared" si="578"/>
        <v>0</v>
      </c>
      <c r="AX313" s="277">
        <f t="shared" si="639"/>
        <v>0</v>
      </c>
      <c r="AY313" s="278" t="str">
        <f t="shared" si="579"/>
        <v>NO OFERTADO</v>
      </c>
      <c r="AZ313" s="278"/>
      <c r="BA313" s="278" t="s">
        <v>743</v>
      </c>
      <c r="BB313" s="86" t="s">
        <v>998</v>
      </c>
      <c r="BC313" s="86">
        <v>982</v>
      </c>
      <c r="BD313" s="279">
        <v>0</v>
      </c>
      <c r="BE313" s="86">
        <f t="shared" si="622"/>
        <v>982</v>
      </c>
      <c r="BF313" s="277">
        <f t="shared" si="580"/>
        <v>982</v>
      </c>
      <c r="BG313" s="277">
        <f t="shared" si="623"/>
        <v>1519154</v>
      </c>
      <c r="BH313" s="278" t="str">
        <f t="shared" si="581"/>
        <v>CUMPLE</v>
      </c>
      <c r="BI313" s="278" t="s">
        <v>829</v>
      </c>
      <c r="BJ313" s="278" t="s">
        <v>743</v>
      </c>
      <c r="BK313" s="86"/>
      <c r="BL313" s="86"/>
      <c r="BM313" s="276"/>
      <c r="BN313" s="280">
        <f t="shared" si="624"/>
        <v>0</v>
      </c>
      <c r="BO313" s="281">
        <f t="shared" si="582"/>
        <v>0</v>
      </c>
      <c r="BP313" s="281">
        <f t="shared" si="583"/>
        <v>0</v>
      </c>
      <c r="BQ313" s="278" t="str">
        <f t="shared" si="567"/>
        <v>NO OFERTADO</v>
      </c>
      <c r="BR313" s="278">
        <f>VLOOKUP(B313,'[1]ANEXO TECNICO'!$B$3:$P$334,15,0)</f>
        <v>0</v>
      </c>
      <c r="BS313" s="278" t="s">
        <v>743</v>
      </c>
      <c r="BT313" s="280"/>
      <c r="BU313" s="280"/>
      <c r="BV313" s="282"/>
      <c r="BW313" s="280"/>
      <c r="BX313" s="277">
        <v>0</v>
      </c>
      <c r="BY313" s="277">
        <f t="shared" si="584"/>
        <v>0</v>
      </c>
      <c r="BZ313" s="278" t="str">
        <f t="shared" si="585"/>
        <v>NO OFERTADO</v>
      </c>
      <c r="CA313" s="278"/>
      <c r="CB313" s="278" t="s">
        <v>743</v>
      </c>
      <c r="CC313" s="283"/>
      <c r="CD313" s="283"/>
      <c r="CE313" s="276"/>
      <c r="CF313" s="86">
        <f t="shared" si="625"/>
        <v>0</v>
      </c>
      <c r="CG313" s="277">
        <f t="shared" si="626"/>
        <v>0</v>
      </c>
      <c r="CH313" s="277">
        <f t="shared" si="586"/>
        <v>0</v>
      </c>
      <c r="CI313" s="278" t="str">
        <f t="shared" si="587"/>
        <v>NO OFERTADO</v>
      </c>
      <c r="CJ313" s="278"/>
      <c r="CK313" s="278" t="s">
        <v>743</v>
      </c>
      <c r="CL313" s="86"/>
      <c r="CM313" s="86"/>
      <c r="CN313" s="276"/>
      <c r="CO313" s="86">
        <f t="shared" si="627"/>
        <v>0</v>
      </c>
      <c r="CP313" s="277">
        <f t="shared" si="588"/>
        <v>0</v>
      </c>
      <c r="CQ313" s="277">
        <f t="shared" si="589"/>
        <v>0</v>
      </c>
      <c r="CR313" s="278" t="str">
        <f t="shared" si="590"/>
        <v>NO OFERTADO</v>
      </c>
      <c r="CS313" s="278"/>
      <c r="CT313" s="278" t="s">
        <v>743</v>
      </c>
      <c r="CU313" s="86" t="s">
        <v>44</v>
      </c>
      <c r="CV313" s="280">
        <v>775</v>
      </c>
      <c r="CW313" s="288"/>
      <c r="CX313" s="280">
        <f t="shared" si="628"/>
        <v>775</v>
      </c>
      <c r="CY313" s="281">
        <f t="shared" si="591"/>
        <v>775</v>
      </c>
      <c r="CZ313" s="281">
        <f t="shared" si="592"/>
        <v>1198925</v>
      </c>
      <c r="DA313" s="278" t="str">
        <f t="shared" si="593"/>
        <v>CUMPLE</v>
      </c>
      <c r="DB313" s="278" t="s">
        <v>828</v>
      </c>
      <c r="DC313" s="278" t="s">
        <v>822</v>
      </c>
      <c r="DD313" s="86"/>
      <c r="DE313" s="86"/>
      <c r="DF313" s="276"/>
      <c r="DG313" s="86">
        <f t="shared" si="629"/>
        <v>0</v>
      </c>
      <c r="DH313" s="277">
        <f t="shared" si="594"/>
        <v>0</v>
      </c>
      <c r="DI313" s="277">
        <f t="shared" si="630"/>
        <v>0</v>
      </c>
      <c r="DJ313" s="278" t="str">
        <f t="shared" si="631"/>
        <v>NO OFERTADO</v>
      </c>
      <c r="DK313" s="278"/>
      <c r="DL313" s="278" t="s">
        <v>743</v>
      </c>
      <c r="DM313" s="86"/>
      <c r="DN313" s="86"/>
      <c r="DO313" s="276"/>
      <c r="DP313" s="86">
        <v>0</v>
      </c>
      <c r="DQ313" s="277">
        <f t="shared" si="595"/>
        <v>0</v>
      </c>
      <c r="DR313" s="277">
        <f t="shared" si="596"/>
        <v>0</v>
      </c>
      <c r="DS313" s="278" t="str">
        <f t="shared" si="597"/>
        <v>NO OFERTADO</v>
      </c>
      <c r="DT313" s="278"/>
      <c r="DU313" s="278" t="s">
        <v>743</v>
      </c>
      <c r="DV313" s="86"/>
      <c r="DW313" s="86"/>
      <c r="DX313" s="279"/>
      <c r="DY313" s="86">
        <f t="shared" si="632"/>
        <v>0</v>
      </c>
      <c r="DZ313" s="277">
        <f t="shared" si="598"/>
        <v>0</v>
      </c>
      <c r="EA313" s="277">
        <f t="shared" si="633"/>
        <v>0</v>
      </c>
      <c r="EB313" s="278" t="str">
        <f t="shared" si="599"/>
        <v>NO OFERTADO</v>
      </c>
      <c r="EC313" s="278"/>
      <c r="ED313" s="278" t="s">
        <v>743</v>
      </c>
      <c r="EE313" s="86" t="s">
        <v>956</v>
      </c>
      <c r="EF313" s="86">
        <v>875</v>
      </c>
      <c r="EG313" s="279">
        <v>0</v>
      </c>
      <c r="EH313" s="86">
        <f t="shared" si="634"/>
        <v>875</v>
      </c>
      <c r="EI313" s="277">
        <f t="shared" si="600"/>
        <v>875</v>
      </c>
      <c r="EJ313" s="277">
        <f t="shared" si="637"/>
        <v>1353625</v>
      </c>
      <c r="EK313" s="278" t="str">
        <f t="shared" si="601"/>
        <v>CUMPLE</v>
      </c>
      <c r="EL313" s="278" t="s">
        <v>828</v>
      </c>
      <c r="EM313" s="278" t="s">
        <v>822</v>
      </c>
      <c r="EN313" s="86" t="s">
        <v>44</v>
      </c>
      <c r="EO313" s="86">
        <v>829</v>
      </c>
      <c r="EP313" s="276">
        <v>0</v>
      </c>
      <c r="EQ313" s="86">
        <v>829</v>
      </c>
      <c r="ER313" s="277">
        <f t="shared" si="602"/>
        <v>829</v>
      </c>
      <c r="ES313" s="277">
        <f t="shared" si="603"/>
        <v>1282463</v>
      </c>
      <c r="ET313" s="278" t="str">
        <f t="shared" si="604"/>
        <v>CUMPLE</v>
      </c>
      <c r="EU313" s="278" t="s">
        <v>828</v>
      </c>
      <c r="EV313" s="278" t="s">
        <v>822</v>
      </c>
      <c r="EW313" s="86">
        <v>0</v>
      </c>
      <c r="EX313" s="86">
        <v>0</v>
      </c>
      <c r="EY313" s="276">
        <v>0</v>
      </c>
      <c r="EZ313" s="86">
        <v>0</v>
      </c>
      <c r="FA313" s="277">
        <f t="shared" si="605"/>
        <v>0</v>
      </c>
      <c r="FB313" s="277">
        <f t="shared" si="606"/>
        <v>0</v>
      </c>
      <c r="FC313" s="278" t="str">
        <f t="shared" si="607"/>
        <v>NO OFERTADO</v>
      </c>
      <c r="FD313" s="278"/>
      <c r="FE313" s="278" t="s">
        <v>743</v>
      </c>
      <c r="FF313" s="86">
        <v>0</v>
      </c>
      <c r="FG313" s="86"/>
      <c r="FH313" s="279">
        <v>0</v>
      </c>
      <c r="FI313" s="86">
        <v>0</v>
      </c>
      <c r="FJ313" s="277">
        <f t="shared" si="608"/>
        <v>0</v>
      </c>
      <c r="FK313" s="277">
        <f t="shared" si="635"/>
        <v>0</v>
      </c>
      <c r="FL313" s="278" t="str">
        <f t="shared" si="609"/>
        <v>NO OFERTADO</v>
      </c>
      <c r="FM313" s="278"/>
      <c r="FN313" s="278" t="s">
        <v>743</v>
      </c>
      <c r="FO313" s="86"/>
      <c r="FP313" s="86"/>
      <c r="FQ313" s="279"/>
      <c r="FR313" s="86">
        <f t="shared" si="636"/>
        <v>0</v>
      </c>
      <c r="FS313" s="277">
        <f t="shared" si="610"/>
        <v>0</v>
      </c>
      <c r="FT313" s="277">
        <f t="shared" si="611"/>
        <v>0</v>
      </c>
      <c r="FU313" s="278" t="str">
        <f t="shared" si="612"/>
        <v>NO OFERTADO</v>
      </c>
      <c r="FV313" s="278">
        <v>0</v>
      </c>
      <c r="FW313" s="278" t="s">
        <v>743</v>
      </c>
      <c r="FX313" s="86" t="s">
        <v>44</v>
      </c>
      <c r="FY313" s="86">
        <v>1424</v>
      </c>
      <c r="FZ313" s="279">
        <v>0</v>
      </c>
      <c r="GA313" s="86">
        <v>1424</v>
      </c>
      <c r="GB313" s="277">
        <f t="shared" si="613"/>
        <v>1424</v>
      </c>
      <c r="GC313" s="277">
        <f t="shared" si="614"/>
        <v>2202928</v>
      </c>
      <c r="GD313" s="278" t="str">
        <f t="shared" si="615"/>
        <v>NO CUMPLE</v>
      </c>
      <c r="GE313" s="278" t="s">
        <v>829</v>
      </c>
      <c r="GF313" s="278" t="s">
        <v>743</v>
      </c>
      <c r="GG313" s="25"/>
    </row>
    <row r="314" spans="1:189" s="19" customFormat="1" ht="25.5" x14ac:dyDescent="0.2">
      <c r="A314" s="290">
        <v>305</v>
      </c>
      <c r="B314" s="78" t="s">
        <v>352</v>
      </c>
      <c r="C314" s="77" t="s">
        <v>684</v>
      </c>
      <c r="D314" s="123">
        <v>1</v>
      </c>
      <c r="E314" s="309" t="s">
        <v>32</v>
      </c>
      <c r="F314" s="315">
        <v>1071</v>
      </c>
      <c r="G314" s="125">
        <v>12</v>
      </c>
      <c r="H314" s="86">
        <f t="shared" si="616"/>
        <v>12852</v>
      </c>
      <c r="I314" s="86"/>
      <c r="J314" s="86"/>
      <c r="K314" s="279">
        <f t="shared" si="566"/>
        <v>0</v>
      </c>
      <c r="L314" s="86">
        <f t="shared" si="617"/>
        <v>0</v>
      </c>
      <c r="M314" s="277">
        <f t="shared" si="569"/>
        <v>0</v>
      </c>
      <c r="N314" s="277">
        <f t="shared" si="618"/>
        <v>0</v>
      </c>
      <c r="O314" s="278" t="str">
        <f t="shared" si="570"/>
        <v>NO OFERTADO</v>
      </c>
      <c r="P314" s="278"/>
      <c r="Q314" s="278" t="s">
        <v>743</v>
      </c>
      <c r="R314" s="278"/>
      <c r="S314" s="284"/>
      <c r="T314" s="279"/>
      <c r="U314" s="86"/>
      <c r="V314" s="277">
        <f t="shared" si="571"/>
        <v>0</v>
      </c>
      <c r="W314" s="277">
        <f t="shared" si="619"/>
        <v>0</v>
      </c>
      <c r="X314" s="278" t="str">
        <f t="shared" si="572"/>
        <v>NO OFERTADO</v>
      </c>
      <c r="Y314" s="278">
        <v>0</v>
      </c>
      <c r="Z314" s="314" t="s">
        <v>743</v>
      </c>
      <c r="AA314" s="311" t="s">
        <v>935</v>
      </c>
      <c r="AB314" s="86">
        <v>1006</v>
      </c>
      <c r="AC314" s="276">
        <v>191</v>
      </c>
      <c r="AD314" s="86">
        <f t="shared" si="638"/>
        <v>1197</v>
      </c>
      <c r="AE314" s="277">
        <f t="shared" si="643"/>
        <v>1197</v>
      </c>
      <c r="AF314" s="277">
        <f t="shared" si="573"/>
        <v>14364</v>
      </c>
      <c r="AG314" s="278" t="str">
        <f t="shared" si="574"/>
        <v>CUMPLE</v>
      </c>
      <c r="AH314" s="278" t="s">
        <v>829</v>
      </c>
      <c r="AI314" s="278" t="s">
        <v>743</v>
      </c>
      <c r="AJ314" s="86"/>
      <c r="AK314" s="86"/>
      <c r="AL314" s="279"/>
      <c r="AM314" s="86">
        <f t="shared" si="620"/>
        <v>0</v>
      </c>
      <c r="AN314" s="277">
        <f t="shared" si="575"/>
        <v>0</v>
      </c>
      <c r="AO314" s="277">
        <f t="shared" si="576"/>
        <v>0</v>
      </c>
      <c r="AP314" s="278" t="str">
        <f t="shared" si="577"/>
        <v>NO OFERTADO</v>
      </c>
      <c r="AQ314" s="278"/>
      <c r="AR314" s="278" t="s">
        <v>743</v>
      </c>
      <c r="AS314" s="86"/>
      <c r="AT314" s="86"/>
      <c r="AU314" s="276"/>
      <c r="AV314" s="86">
        <f t="shared" si="621"/>
        <v>0</v>
      </c>
      <c r="AW314" s="277">
        <f t="shared" si="578"/>
        <v>0</v>
      </c>
      <c r="AX314" s="277">
        <f t="shared" si="639"/>
        <v>0</v>
      </c>
      <c r="AY314" s="278" t="str">
        <f t="shared" si="579"/>
        <v>NO OFERTADO</v>
      </c>
      <c r="AZ314" s="278"/>
      <c r="BA314" s="278" t="s">
        <v>743</v>
      </c>
      <c r="BB314" s="86" t="s">
        <v>999</v>
      </c>
      <c r="BC314" s="86">
        <v>966</v>
      </c>
      <c r="BD314" s="279">
        <v>183.54</v>
      </c>
      <c r="BE314" s="86">
        <f t="shared" si="622"/>
        <v>1149.54</v>
      </c>
      <c r="BF314" s="277">
        <f t="shared" si="580"/>
        <v>1149.54</v>
      </c>
      <c r="BG314" s="277">
        <f t="shared" si="623"/>
        <v>13794.48</v>
      </c>
      <c r="BH314" s="278" t="str">
        <f t="shared" si="581"/>
        <v>CUMPLE</v>
      </c>
      <c r="BI314" s="278" t="s">
        <v>828</v>
      </c>
      <c r="BJ314" s="278" t="s">
        <v>822</v>
      </c>
      <c r="BK314" s="86"/>
      <c r="BL314" s="86"/>
      <c r="BM314" s="276"/>
      <c r="BN314" s="280">
        <f t="shared" si="624"/>
        <v>0</v>
      </c>
      <c r="BO314" s="281">
        <f t="shared" si="582"/>
        <v>0</v>
      </c>
      <c r="BP314" s="281">
        <f t="shared" si="583"/>
        <v>0</v>
      </c>
      <c r="BQ314" s="278" t="str">
        <f t="shared" si="567"/>
        <v>NO OFERTADO</v>
      </c>
      <c r="BR314" s="278">
        <f>VLOOKUP(B314,'[1]ANEXO TECNICO'!$B$3:$P$334,15,0)</f>
        <v>0</v>
      </c>
      <c r="BS314" s="278" t="s">
        <v>743</v>
      </c>
      <c r="BT314" s="280"/>
      <c r="BU314" s="280"/>
      <c r="BV314" s="282"/>
      <c r="BW314" s="280"/>
      <c r="BX314" s="277">
        <v>0</v>
      </c>
      <c r="BY314" s="277">
        <f t="shared" si="584"/>
        <v>0</v>
      </c>
      <c r="BZ314" s="278" t="str">
        <f t="shared" si="585"/>
        <v>NO OFERTADO</v>
      </c>
      <c r="CA314" s="278"/>
      <c r="CB314" s="278" t="s">
        <v>743</v>
      </c>
      <c r="CC314" s="283"/>
      <c r="CD314" s="283"/>
      <c r="CE314" s="276"/>
      <c r="CF314" s="86">
        <f t="shared" si="625"/>
        <v>0</v>
      </c>
      <c r="CG314" s="277">
        <f t="shared" si="626"/>
        <v>0</v>
      </c>
      <c r="CH314" s="277">
        <f t="shared" si="586"/>
        <v>0</v>
      </c>
      <c r="CI314" s="278" t="str">
        <f t="shared" si="587"/>
        <v>NO OFERTADO</v>
      </c>
      <c r="CJ314" s="278"/>
      <c r="CK314" s="278" t="s">
        <v>743</v>
      </c>
      <c r="CL314" s="86"/>
      <c r="CM314" s="86"/>
      <c r="CN314" s="276"/>
      <c r="CO314" s="86">
        <f t="shared" si="627"/>
        <v>0</v>
      </c>
      <c r="CP314" s="277">
        <f t="shared" si="588"/>
        <v>0</v>
      </c>
      <c r="CQ314" s="277">
        <f t="shared" si="589"/>
        <v>0</v>
      </c>
      <c r="CR314" s="278" t="str">
        <f t="shared" si="590"/>
        <v>NO OFERTADO</v>
      </c>
      <c r="CS314" s="278"/>
      <c r="CT314" s="278" t="s">
        <v>743</v>
      </c>
      <c r="CU314" s="86" t="s">
        <v>44</v>
      </c>
      <c r="CV314" s="280">
        <v>915</v>
      </c>
      <c r="CW314" s="288">
        <f t="shared" si="646"/>
        <v>173.85</v>
      </c>
      <c r="CX314" s="280">
        <f t="shared" si="628"/>
        <v>1088.8499999999999</v>
      </c>
      <c r="CY314" s="281">
        <f t="shared" si="591"/>
        <v>1088.8499999999999</v>
      </c>
      <c r="CZ314" s="281">
        <f t="shared" si="592"/>
        <v>13066.199999999999</v>
      </c>
      <c r="DA314" s="278" t="str">
        <f t="shared" si="593"/>
        <v>CUMPLE</v>
      </c>
      <c r="DB314" s="278" t="s">
        <v>828</v>
      </c>
      <c r="DC314" s="278" t="s">
        <v>822</v>
      </c>
      <c r="DD314" s="86"/>
      <c r="DE314" s="86"/>
      <c r="DF314" s="276"/>
      <c r="DG314" s="86">
        <f t="shared" si="629"/>
        <v>0</v>
      </c>
      <c r="DH314" s="277">
        <f t="shared" si="594"/>
        <v>0</v>
      </c>
      <c r="DI314" s="277">
        <f t="shared" si="630"/>
        <v>0</v>
      </c>
      <c r="DJ314" s="278" t="str">
        <f t="shared" si="631"/>
        <v>NO OFERTADO</v>
      </c>
      <c r="DK314" s="278"/>
      <c r="DL314" s="278" t="s">
        <v>743</v>
      </c>
      <c r="DM314" s="86"/>
      <c r="DN314" s="86"/>
      <c r="DO314" s="276"/>
      <c r="DP314" s="86">
        <v>0</v>
      </c>
      <c r="DQ314" s="277">
        <f t="shared" si="595"/>
        <v>0</v>
      </c>
      <c r="DR314" s="277">
        <f t="shared" si="596"/>
        <v>0</v>
      </c>
      <c r="DS314" s="278" t="str">
        <f t="shared" si="597"/>
        <v>NO OFERTADO</v>
      </c>
      <c r="DT314" s="278"/>
      <c r="DU314" s="278" t="s">
        <v>743</v>
      </c>
      <c r="DV314" s="86"/>
      <c r="DW314" s="86"/>
      <c r="DX314" s="279"/>
      <c r="DY314" s="86">
        <f t="shared" si="632"/>
        <v>0</v>
      </c>
      <c r="DZ314" s="277">
        <f t="shared" si="598"/>
        <v>0</v>
      </c>
      <c r="EA314" s="277">
        <f t="shared" si="633"/>
        <v>0</v>
      </c>
      <c r="EB314" s="278" t="str">
        <f t="shared" si="599"/>
        <v>NO OFERTADO</v>
      </c>
      <c r="EC314" s="278"/>
      <c r="ED314" s="278" t="s">
        <v>743</v>
      </c>
      <c r="EE314" s="86" t="s">
        <v>956</v>
      </c>
      <c r="EF314" s="86">
        <v>4023.5294117647059</v>
      </c>
      <c r="EG314" s="279">
        <v>764.47058823529414</v>
      </c>
      <c r="EH314" s="86">
        <f t="shared" si="634"/>
        <v>4788</v>
      </c>
      <c r="EI314" s="277">
        <f t="shared" si="600"/>
        <v>4788</v>
      </c>
      <c r="EJ314" s="277">
        <f t="shared" si="637"/>
        <v>57456</v>
      </c>
      <c r="EK314" s="278" t="str">
        <f t="shared" si="601"/>
        <v>NO CUMPLE</v>
      </c>
      <c r="EL314" s="278" t="s">
        <v>828</v>
      </c>
      <c r="EM314" s="278" t="s">
        <v>743</v>
      </c>
      <c r="EN314" s="86"/>
      <c r="EO314" s="86"/>
      <c r="EP314" s="276"/>
      <c r="EQ314" s="86">
        <v>0</v>
      </c>
      <c r="ER314" s="277">
        <f t="shared" si="602"/>
        <v>0</v>
      </c>
      <c r="ES314" s="277">
        <f t="shared" si="603"/>
        <v>0</v>
      </c>
      <c r="ET314" s="278" t="str">
        <f t="shared" si="604"/>
        <v>NO OFERTADO</v>
      </c>
      <c r="EU314" s="278"/>
      <c r="EV314" s="278" t="s">
        <v>743</v>
      </c>
      <c r="EW314" s="86">
        <v>0</v>
      </c>
      <c r="EX314" s="86">
        <v>0</v>
      </c>
      <c r="EY314" s="276">
        <v>0</v>
      </c>
      <c r="EZ314" s="86">
        <v>0</v>
      </c>
      <c r="FA314" s="277">
        <f t="shared" si="605"/>
        <v>0</v>
      </c>
      <c r="FB314" s="277">
        <f t="shared" si="606"/>
        <v>0</v>
      </c>
      <c r="FC314" s="278" t="str">
        <f t="shared" si="607"/>
        <v>NO OFERTADO</v>
      </c>
      <c r="FD314" s="278"/>
      <c r="FE314" s="278" t="s">
        <v>743</v>
      </c>
      <c r="FF314" s="86">
        <v>0</v>
      </c>
      <c r="FG314" s="86"/>
      <c r="FH314" s="279">
        <v>0</v>
      </c>
      <c r="FI314" s="86">
        <v>0</v>
      </c>
      <c r="FJ314" s="277">
        <f t="shared" si="608"/>
        <v>0</v>
      </c>
      <c r="FK314" s="277">
        <f t="shared" si="635"/>
        <v>0</v>
      </c>
      <c r="FL314" s="278" t="str">
        <f t="shared" si="609"/>
        <v>NO OFERTADO</v>
      </c>
      <c r="FM314" s="278"/>
      <c r="FN314" s="278" t="s">
        <v>743</v>
      </c>
      <c r="FO314" s="86"/>
      <c r="FP314" s="86"/>
      <c r="FQ314" s="279"/>
      <c r="FR314" s="86">
        <f t="shared" si="636"/>
        <v>0</v>
      </c>
      <c r="FS314" s="277">
        <f t="shared" si="610"/>
        <v>0</v>
      </c>
      <c r="FT314" s="277">
        <f t="shared" si="611"/>
        <v>0</v>
      </c>
      <c r="FU314" s="278" t="str">
        <f t="shared" si="612"/>
        <v>NO OFERTADO</v>
      </c>
      <c r="FV314" s="278">
        <v>0</v>
      </c>
      <c r="FW314" s="278" t="s">
        <v>743</v>
      </c>
      <c r="FX314" s="86"/>
      <c r="FY314" s="86"/>
      <c r="FZ314" s="279"/>
      <c r="GA314" s="86"/>
      <c r="GB314" s="277">
        <f t="shared" si="613"/>
        <v>0</v>
      </c>
      <c r="GC314" s="277">
        <f t="shared" si="614"/>
        <v>0</v>
      </c>
      <c r="GD314" s="278" t="str">
        <f t="shared" si="615"/>
        <v>NO OFERTADO</v>
      </c>
      <c r="GE314" s="278"/>
      <c r="GF314" s="278" t="s">
        <v>743</v>
      </c>
      <c r="GG314" s="25"/>
    </row>
    <row r="315" spans="1:189" s="19" customFormat="1" ht="25.5" x14ac:dyDescent="0.2">
      <c r="A315" s="290">
        <v>306</v>
      </c>
      <c r="B315" s="78" t="s">
        <v>353</v>
      </c>
      <c r="C315" s="77" t="s">
        <v>685</v>
      </c>
      <c r="D315" s="123">
        <v>1</v>
      </c>
      <c r="E315" s="309" t="s">
        <v>32</v>
      </c>
      <c r="F315" s="315">
        <v>203</v>
      </c>
      <c r="G315" s="125">
        <v>4981</v>
      </c>
      <c r="H315" s="86">
        <f t="shared" si="616"/>
        <v>1011143</v>
      </c>
      <c r="I315" s="86"/>
      <c r="J315" s="86"/>
      <c r="K315" s="279">
        <f t="shared" si="566"/>
        <v>0</v>
      </c>
      <c r="L315" s="86">
        <f t="shared" si="617"/>
        <v>0</v>
      </c>
      <c r="M315" s="277">
        <f t="shared" si="569"/>
        <v>0</v>
      </c>
      <c r="N315" s="277">
        <f t="shared" si="618"/>
        <v>0</v>
      </c>
      <c r="O315" s="278" t="str">
        <f t="shared" si="570"/>
        <v>NO OFERTADO</v>
      </c>
      <c r="P315" s="278"/>
      <c r="Q315" s="278" t="s">
        <v>743</v>
      </c>
      <c r="R315" s="278" t="s">
        <v>1003</v>
      </c>
      <c r="S315" s="284">
        <v>217</v>
      </c>
      <c r="T315" s="279">
        <v>41.230000000000004</v>
      </c>
      <c r="U315" s="86">
        <v>258.23</v>
      </c>
      <c r="V315" s="277">
        <f t="shared" si="571"/>
        <v>258.23</v>
      </c>
      <c r="W315" s="277">
        <f t="shared" si="619"/>
        <v>1286243.6300000001</v>
      </c>
      <c r="X315" s="278" t="str">
        <f t="shared" si="572"/>
        <v>NO CUMPLE</v>
      </c>
      <c r="Y315" s="278" t="s">
        <v>828</v>
      </c>
      <c r="Z315" s="314" t="s">
        <v>743</v>
      </c>
      <c r="AA315" s="311" t="s">
        <v>935</v>
      </c>
      <c r="AB315" s="86">
        <v>181</v>
      </c>
      <c r="AC315" s="276">
        <v>34</v>
      </c>
      <c r="AD315" s="86">
        <f t="shared" si="638"/>
        <v>215</v>
      </c>
      <c r="AE315" s="277">
        <f t="shared" si="643"/>
        <v>215</v>
      </c>
      <c r="AF315" s="277">
        <f t="shared" si="573"/>
        <v>1070915</v>
      </c>
      <c r="AG315" s="278" t="str">
        <f t="shared" si="574"/>
        <v>CUMPLE</v>
      </c>
      <c r="AH315" s="278" t="s">
        <v>828</v>
      </c>
      <c r="AI315" s="278" t="s">
        <v>822</v>
      </c>
      <c r="AJ315" s="86"/>
      <c r="AK315" s="86"/>
      <c r="AL315" s="279"/>
      <c r="AM315" s="86">
        <f t="shared" si="620"/>
        <v>0</v>
      </c>
      <c r="AN315" s="277">
        <f t="shared" si="575"/>
        <v>0</v>
      </c>
      <c r="AO315" s="277">
        <f t="shared" si="576"/>
        <v>0</v>
      </c>
      <c r="AP315" s="278" t="str">
        <f t="shared" si="577"/>
        <v>NO OFERTADO</v>
      </c>
      <c r="AQ315" s="278"/>
      <c r="AR315" s="278" t="s">
        <v>743</v>
      </c>
      <c r="AS315" s="86"/>
      <c r="AT315" s="86"/>
      <c r="AU315" s="276"/>
      <c r="AV315" s="86">
        <f t="shared" si="621"/>
        <v>0</v>
      </c>
      <c r="AW315" s="277">
        <f t="shared" si="578"/>
        <v>0</v>
      </c>
      <c r="AX315" s="277">
        <f t="shared" si="639"/>
        <v>0</v>
      </c>
      <c r="AY315" s="278" t="str">
        <f t="shared" si="579"/>
        <v>NO OFERTADO</v>
      </c>
      <c r="AZ315" s="278"/>
      <c r="BA315" s="278" t="s">
        <v>743</v>
      </c>
      <c r="BB315" s="86"/>
      <c r="BC315" s="86"/>
      <c r="BD315" s="279"/>
      <c r="BE315" s="86">
        <f t="shared" si="622"/>
        <v>0</v>
      </c>
      <c r="BF315" s="277">
        <f t="shared" si="580"/>
        <v>0</v>
      </c>
      <c r="BG315" s="277">
        <f t="shared" si="623"/>
        <v>0</v>
      </c>
      <c r="BH315" s="278" t="str">
        <f t="shared" si="581"/>
        <v>NO OFERTADO</v>
      </c>
      <c r="BI315" s="278">
        <v>0</v>
      </c>
      <c r="BJ315" s="278" t="s">
        <v>743</v>
      </c>
      <c r="BK315" s="86"/>
      <c r="BL315" s="86"/>
      <c r="BM315" s="276"/>
      <c r="BN315" s="280">
        <f t="shared" si="624"/>
        <v>0</v>
      </c>
      <c r="BO315" s="281">
        <f t="shared" si="582"/>
        <v>0</v>
      </c>
      <c r="BP315" s="281">
        <f t="shared" si="583"/>
        <v>0</v>
      </c>
      <c r="BQ315" s="278" t="str">
        <f t="shared" si="567"/>
        <v>NO OFERTADO</v>
      </c>
      <c r="BR315" s="278">
        <f>VLOOKUP(B315,'[1]ANEXO TECNICO'!$B$3:$P$334,15,0)</f>
        <v>0</v>
      </c>
      <c r="BS315" s="278" t="s">
        <v>743</v>
      </c>
      <c r="BT315" s="280" t="s">
        <v>771</v>
      </c>
      <c r="BU315" s="280">
        <v>202.905</v>
      </c>
      <c r="BV315" s="282">
        <v>38.551949999999998</v>
      </c>
      <c r="BW315" s="289">
        <f>+BU315+BV315</f>
        <v>241.45695000000001</v>
      </c>
      <c r="BX315" s="277">
        <f>+BW315*D315</f>
        <v>241.45695000000001</v>
      </c>
      <c r="BY315" s="277">
        <f t="shared" si="584"/>
        <v>1202697.0679500001</v>
      </c>
      <c r="BZ315" s="278" t="str">
        <f t="shared" si="585"/>
        <v>CUMPLE</v>
      </c>
      <c r="CA315" s="278" t="s">
        <v>828</v>
      </c>
      <c r="CB315" s="278" t="s">
        <v>822</v>
      </c>
      <c r="CC315" s="283"/>
      <c r="CD315" s="283"/>
      <c r="CE315" s="276"/>
      <c r="CF315" s="86">
        <f t="shared" si="625"/>
        <v>0</v>
      </c>
      <c r="CG315" s="277">
        <f t="shared" si="626"/>
        <v>0</v>
      </c>
      <c r="CH315" s="277">
        <f t="shared" si="586"/>
        <v>0</v>
      </c>
      <c r="CI315" s="278" t="str">
        <f t="shared" si="587"/>
        <v>NO OFERTADO</v>
      </c>
      <c r="CJ315" s="278"/>
      <c r="CK315" s="278" t="s">
        <v>743</v>
      </c>
      <c r="CL315" s="86"/>
      <c r="CM315" s="86"/>
      <c r="CN315" s="276"/>
      <c r="CO315" s="86">
        <f t="shared" si="627"/>
        <v>0</v>
      </c>
      <c r="CP315" s="277">
        <f t="shared" si="588"/>
        <v>0</v>
      </c>
      <c r="CQ315" s="277">
        <f t="shared" si="589"/>
        <v>0</v>
      </c>
      <c r="CR315" s="278" t="str">
        <f t="shared" si="590"/>
        <v>NO OFERTADO</v>
      </c>
      <c r="CS315" s="278"/>
      <c r="CT315" s="278" t="s">
        <v>743</v>
      </c>
      <c r="CU315" s="86" t="s">
        <v>787</v>
      </c>
      <c r="CV315" s="280">
        <v>174</v>
      </c>
      <c r="CW315" s="288">
        <f t="shared" si="646"/>
        <v>33.06</v>
      </c>
      <c r="CX315" s="280">
        <f t="shared" si="628"/>
        <v>207.06</v>
      </c>
      <c r="CY315" s="281">
        <f t="shared" si="591"/>
        <v>207.06</v>
      </c>
      <c r="CZ315" s="281">
        <f t="shared" si="592"/>
        <v>1031365.86</v>
      </c>
      <c r="DA315" s="278" t="str">
        <f t="shared" si="593"/>
        <v>CUMPLE</v>
      </c>
      <c r="DB315" s="278" t="s">
        <v>828</v>
      </c>
      <c r="DC315" s="278" t="s">
        <v>822</v>
      </c>
      <c r="DD315" s="86"/>
      <c r="DE315" s="86"/>
      <c r="DF315" s="276"/>
      <c r="DG315" s="86">
        <f t="shared" si="629"/>
        <v>0</v>
      </c>
      <c r="DH315" s="277">
        <f t="shared" si="594"/>
        <v>0</v>
      </c>
      <c r="DI315" s="277">
        <f t="shared" si="630"/>
        <v>0</v>
      </c>
      <c r="DJ315" s="278" t="str">
        <f t="shared" si="631"/>
        <v>NO OFERTADO</v>
      </c>
      <c r="DK315" s="278"/>
      <c r="DL315" s="278" t="s">
        <v>743</v>
      </c>
      <c r="DM315" s="86"/>
      <c r="DN315" s="86"/>
      <c r="DO315" s="276"/>
      <c r="DP315" s="86">
        <v>0</v>
      </c>
      <c r="DQ315" s="277">
        <f t="shared" si="595"/>
        <v>0</v>
      </c>
      <c r="DR315" s="277">
        <f t="shared" si="596"/>
        <v>0</v>
      </c>
      <c r="DS315" s="278" t="str">
        <f t="shared" si="597"/>
        <v>NO OFERTADO</v>
      </c>
      <c r="DT315" s="278"/>
      <c r="DU315" s="278" t="s">
        <v>743</v>
      </c>
      <c r="DV315" s="86" t="s">
        <v>1058</v>
      </c>
      <c r="DW315" s="280">
        <v>230.44</v>
      </c>
      <c r="DX315" s="288">
        <v>43.7836</v>
      </c>
      <c r="DY315" s="280">
        <f t="shared" si="632"/>
        <v>274.22359999999998</v>
      </c>
      <c r="DZ315" s="281">
        <f t="shared" si="598"/>
        <v>274.22359999999998</v>
      </c>
      <c r="EA315" s="281">
        <f t="shared" si="633"/>
        <v>1365907.7515999998</v>
      </c>
      <c r="EB315" s="278" t="str">
        <f t="shared" si="599"/>
        <v>NO CUMPLE</v>
      </c>
      <c r="EC315" s="278" t="s">
        <v>829</v>
      </c>
      <c r="ED315" s="278" t="s">
        <v>743</v>
      </c>
      <c r="EE315" s="86" t="s">
        <v>963</v>
      </c>
      <c r="EF315" s="86">
        <v>191.59663865546219</v>
      </c>
      <c r="EG315" s="279">
        <v>36.403361344537814</v>
      </c>
      <c r="EH315" s="86">
        <f t="shared" si="634"/>
        <v>228</v>
      </c>
      <c r="EI315" s="277">
        <f t="shared" si="600"/>
        <v>228</v>
      </c>
      <c r="EJ315" s="277">
        <f t="shared" si="637"/>
        <v>1135668</v>
      </c>
      <c r="EK315" s="278" t="str">
        <f t="shared" si="601"/>
        <v>CUMPLE</v>
      </c>
      <c r="EL315" s="278" t="s">
        <v>828</v>
      </c>
      <c r="EM315" s="278" t="s">
        <v>822</v>
      </c>
      <c r="EN315" s="86"/>
      <c r="EO315" s="86"/>
      <c r="EP315" s="276"/>
      <c r="EQ315" s="86">
        <v>0</v>
      </c>
      <c r="ER315" s="277">
        <f t="shared" si="602"/>
        <v>0</v>
      </c>
      <c r="ES315" s="277">
        <f t="shared" si="603"/>
        <v>0</v>
      </c>
      <c r="ET315" s="278" t="str">
        <f t="shared" si="604"/>
        <v>NO OFERTADO</v>
      </c>
      <c r="EU315" s="278"/>
      <c r="EV315" s="278" t="s">
        <v>743</v>
      </c>
      <c r="EW315" s="86">
        <v>0</v>
      </c>
      <c r="EX315" s="86">
        <v>0</v>
      </c>
      <c r="EY315" s="276">
        <v>0</v>
      </c>
      <c r="EZ315" s="86">
        <v>0</v>
      </c>
      <c r="FA315" s="277">
        <f t="shared" si="605"/>
        <v>0</v>
      </c>
      <c r="FB315" s="277">
        <f t="shared" si="606"/>
        <v>0</v>
      </c>
      <c r="FC315" s="278" t="str">
        <f t="shared" si="607"/>
        <v>NO OFERTADO</v>
      </c>
      <c r="FD315" s="278"/>
      <c r="FE315" s="278" t="s">
        <v>743</v>
      </c>
      <c r="FF315" s="86">
        <v>0</v>
      </c>
      <c r="FG315" s="86"/>
      <c r="FH315" s="279">
        <v>0</v>
      </c>
      <c r="FI315" s="86">
        <v>0</v>
      </c>
      <c r="FJ315" s="277">
        <f t="shared" si="608"/>
        <v>0</v>
      </c>
      <c r="FK315" s="277">
        <f t="shared" si="635"/>
        <v>0</v>
      </c>
      <c r="FL315" s="278" t="str">
        <f t="shared" si="609"/>
        <v>NO OFERTADO</v>
      </c>
      <c r="FM315" s="278"/>
      <c r="FN315" s="278" t="s">
        <v>743</v>
      </c>
      <c r="FO315" s="86"/>
      <c r="FP315" s="86"/>
      <c r="FQ315" s="279"/>
      <c r="FR315" s="86">
        <f t="shared" si="636"/>
        <v>0</v>
      </c>
      <c r="FS315" s="277">
        <f t="shared" si="610"/>
        <v>0</v>
      </c>
      <c r="FT315" s="277">
        <f t="shared" si="611"/>
        <v>0</v>
      </c>
      <c r="FU315" s="278" t="str">
        <f t="shared" si="612"/>
        <v>NO OFERTADO</v>
      </c>
      <c r="FV315" s="278">
        <v>0</v>
      </c>
      <c r="FW315" s="278" t="s">
        <v>743</v>
      </c>
      <c r="FX315" s="86" t="s">
        <v>819</v>
      </c>
      <c r="FY315" s="86">
        <f t="shared" ref="FY315:FY316" si="647">+GA315/1.19</f>
        <v>213.44537815126051</v>
      </c>
      <c r="FZ315" s="279">
        <f t="shared" ref="FZ315:FZ316" si="648">+FY315*0.19</f>
        <v>40.554621848739501</v>
      </c>
      <c r="GA315" s="86">
        <v>254</v>
      </c>
      <c r="GB315" s="277">
        <f t="shared" si="613"/>
        <v>254</v>
      </c>
      <c r="GC315" s="277">
        <f t="shared" si="614"/>
        <v>1265174</v>
      </c>
      <c r="GD315" s="278" t="str">
        <f t="shared" si="615"/>
        <v>NO CUMPLE</v>
      </c>
      <c r="GE315" s="278" t="s">
        <v>828</v>
      </c>
      <c r="GF315" s="278" t="s">
        <v>743</v>
      </c>
      <c r="GG315" s="25"/>
    </row>
    <row r="316" spans="1:189" s="19" customFormat="1" ht="25.5" x14ac:dyDescent="0.2">
      <c r="A316" s="290">
        <v>307</v>
      </c>
      <c r="B316" s="78" t="s">
        <v>354</v>
      </c>
      <c r="C316" s="77" t="s">
        <v>686</v>
      </c>
      <c r="D316" s="123">
        <v>1</v>
      </c>
      <c r="E316" s="309" t="s">
        <v>32</v>
      </c>
      <c r="F316" s="315">
        <v>8941</v>
      </c>
      <c r="G316" s="125">
        <v>89</v>
      </c>
      <c r="H316" s="86">
        <f t="shared" si="616"/>
        <v>795749</v>
      </c>
      <c r="I316" s="86"/>
      <c r="J316" s="86"/>
      <c r="K316" s="279">
        <f t="shared" si="566"/>
        <v>0</v>
      </c>
      <c r="L316" s="86">
        <f t="shared" si="617"/>
        <v>0</v>
      </c>
      <c r="M316" s="277">
        <f t="shared" si="569"/>
        <v>0</v>
      </c>
      <c r="N316" s="277">
        <f t="shared" si="618"/>
        <v>0</v>
      </c>
      <c r="O316" s="278" t="str">
        <f t="shared" si="570"/>
        <v>NO OFERTADO</v>
      </c>
      <c r="P316" s="278"/>
      <c r="Q316" s="278" t="s">
        <v>743</v>
      </c>
      <c r="R316" s="278"/>
      <c r="S316" s="284"/>
      <c r="T316" s="279"/>
      <c r="U316" s="86"/>
      <c r="V316" s="277">
        <f t="shared" si="571"/>
        <v>0</v>
      </c>
      <c r="W316" s="277">
        <f t="shared" si="619"/>
        <v>0</v>
      </c>
      <c r="X316" s="278" t="str">
        <f t="shared" si="572"/>
        <v>NO OFERTADO</v>
      </c>
      <c r="Y316" s="278">
        <v>0</v>
      </c>
      <c r="Z316" s="314" t="s">
        <v>743</v>
      </c>
      <c r="AA316" s="311" t="s">
        <v>935</v>
      </c>
      <c r="AB316" s="86">
        <v>12432</v>
      </c>
      <c r="AC316" s="279">
        <v>2362</v>
      </c>
      <c r="AD316" s="285">
        <f t="shared" si="638"/>
        <v>14794</v>
      </c>
      <c r="AE316" s="277">
        <f t="shared" si="643"/>
        <v>14794</v>
      </c>
      <c r="AF316" s="277">
        <f t="shared" si="573"/>
        <v>1316666</v>
      </c>
      <c r="AG316" s="278" t="str">
        <f t="shared" si="574"/>
        <v>NO CUMPLE</v>
      </c>
      <c r="AH316" s="278" t="s">
        <v>828</v>
      </c>
      <c r="AI316" s="278" t="s">
        <v>743</v>
      </c>
      <c r="AJ316" s="86"/>
      <c r="AK316" s="86"/>
      <c r="AL316" s="279"/>
      <c r="AM316" s="86">
        <f t="shared" si="620"/>
        <v>0</v>
      </c>
      <c r="AN316" s="277">
        <f t="shared" si="575"/>
        <v>0</v>
      </c>
      <c r="AO316" s="277">
        <f t="shared" si="576"/>
        <v>0</v>
      </c>
      <c r="AP316" s="278" t="str">
        <f t="shared" si="577"/>
        <v>NO OFERTADO</v>
      </c>
      <c r="AQ316" s="278"/>
      <c r="AR316" s="278" t="s">
        <v>743</v>
      </c>
      <c r="AS316" s="86"/>
      <c r="AT316" s="86"/>
      <c r="AU316" s="276"/>
      <c r="AV316" s="86">
        <f t="shared" si="621"/>
        <v>0</v>
      </c>
      <c r="AW316" s="277">
        <f t="shared" si="578"/>
        <v>0</v>
      </c>
      <c r="AX316" s="277">
        <f t="shared" si="639"/>
        <v>0</v>
      </c>
      <c r="AY316" s="278" t="str">
        <f t="shared" si="579"/>
        <v>NO OFERTADO</v>
      </c>
      <c r="AZ316" s="278"/>
      <c r="BA316" s="278" t="s">
        <v>743</v>
      </c>
      <c r="BB316" s="86"/>
      <c r="BC316" s="86"/>
      <c r="BD316" s="279"/>
      <c r="BE316" s="86">
        <f t="shared" si="622"/>
        <v>0</v>
      </c>
      <c r="BF316" s="277">
        <f t="shared" si="580"/>
        <v>0</v>
      </c>
      <c r="BG316" s="277">
        <f t="shared" si="623"/>
        <v>0</v>
      </c>
      <c r="BH316" s="278" t="str">
        <f t="shared" si="581"/>
        <v>NO OFERTADO</v>
      </c>
      <c r="BI316" s="278">
        <v>0</v>
      </c>
      <c r="BJ316" s="278" t="s">
        <v>743</v>
      </c>
      <c r="BK316" s="86"/>
      <c r="BL316" s="86"/>
      <c r="BM316" s="276"/>
      <c r="BN316" s="280">
        <f t="shared" si="624"/>
        <v>0</v>
      </c>
      <c r="BO316" s="281">
        <f t="shared" si="582"/>
        <v>0</v>
      </c>
      <c r="BP316" s="281">
        <f t="shared" si="583"/>
        <v>0</v>
      </c>
      <c r="BQ316" s="278" t="str">
        <f t="shared" si="567"/>
        <v>NO OFERTADO</v>
      </c>
      <c r="BR316" s="278">
        <f>VLOOKUP(B316,'[1]ANEXO TECNICO'!$B$3:$P$334,15,0)</f>
        <v>0</v>
      </c>
      <c r="BS316" s="278" t="s">
        <v>743</v>
      </c>
      <c r="BT316" s="280"/>
      <c r="BU316" s="280"/>
      <c r="BV316" s="282"/>
      <c r="BW316" s="280"/>
      <c r="BX316" s="277">
        <v>0</v>
      </c>
      <c r="BY316" s="277">
        <f t="shared" si="584"/>
        <v>0</v>
      </c>
      <c r="BZ316" s="278" t="str">
        <f t="shared" si="585"/>
        <v>NO OFERTADO</v>
      </c>
      <c r="CA316" s="278"/>
      <c r="CB316" s="278" t="s">
        <v>743</v>
      </c>
      <c r="CC316" s="283"/>
      <c r="CD316" s="283"/>
      <c r="CE316" s="276"/>
      <c r="CF316" s="86">
        <f t="shared" si="625"/>
        <v>0</v>
      </c>
      <c r="CG316" s="277">
        <f t="shared" si="626"/>
        <v>0</v>
      </c>
      <c r="CH316" s="277">
        <f t="shared" si="586"/>
        <v>0</v>
      </c>
      <c r="CI316" s="278" t="str">
        <f t="shared" si="587"/>
        <v>NO OFERTADO</v>
      </c>
      <c r="CJ316" s="278"/>
      <c r="CK316" s="278" t="s">
        <v>743</v>
      </c>
      <c r="CL316" s="86"/>
      <c r="CM316" s="86"/>
      <c r="CN316" s="276"/>
      <c r="CO316" s="86">
        <f t="shared" si="627"/>
        <v>0</v>
      </c>
      <c r="CP316" s="277">
        <f t="shared" si="588"/>
        <v>0</v>
      </c>
      <c r="CQ316" s="277">
        <f t="shared" si="589"/>
        <v>0</v>
      </c>
      <c r="CR316" s="278" t="str">
        <f t="shared" si="590"/>
        <v>NO OFERTADO</v>
      </c>
      <c r="CS316" s="278"/>
      <c r="CT316" s="278" t="s">
        <v>743</v>
      </c>
      <c r="CU316" s="86" t="s">
        <v>44</v>
      </c>
      <c r="CV316" s="280">
        <v>6475</v>
      </c>
      <c r="CW316" s="288">
        <f t="shared" si="646"/>
        <v>1230.25</v>
      </c>
      <c r="CX316" s="280">
        <f t="shared" si="628"/>
        <v>7705.25</v>
      </c>
      <c r="CY316" s="281">
        <f t="shared" si="591"/>
        <v>7705.25</v>
      </c>
      <c r="CZ316" s="281">
        <f t="shared" si="592"/>
        <v>685767.25</v>
      </c>
      <c r="DA316" s="278" t="str">
        <f t="shared" si="593"/>
        <v>CUMPLE</v>
      </c>
      <c r="DB316" s="278" t="s">
        <v>828</v>
      </c>
      <c r="DC316" s="278" t="s">
        <v>822</v>
      </c>
      <c r="DD316" s="86"/>
      <c r="DE316" s="86"/>
      <c r="DF316" s="276"/>
      <c r="DG316" s="86">
        <f t="shared" si="629"/>
        <v>0</v>
      </c>
      <c r="DH316" s="277">
        <f t="shared" si="594"/>
        <v>0</v>
      </c>
      <c r="DI316" s="277">
        <f t="shared" si="630"/>
        <v>0</v>
      </c>
      <c r="DJ316" s="278" t="str">
        <f t="shared" si="631"/>
        <v>NO OFERTADO</v>
      </c>
      <c r="DK316" s="278"/>
      <c r="DL316" s="278" t="s">
        <v>743</v>
      </c>
      <c r="DM316" s="86"/>
      <c r="DN316" s="86"/>
      <c r="DO316" s="276"/>
      <c r="DP316" s="86">
        <v>0</v>
      </c>
      <c r="DQ316" s="277">
        <f t="shared" si="595"/>
        <v>0</v>
      </c>
      <c r="DR316" s="277">
        <f t="shared" si="596"/>
        <v>0</v>
      </c>
      <c r="DS316" s="278" t="str">
        <f t="shared" si="597"/>
        <v>NO OFERTADO</v>
      </c>
      <c r="DT316" s="278"/>
      <c r="DU316" s="278" t="s">
        <v>743</v>
      </c>
      <c r="DV316" s="86" t="s">
        <v>44</v>
      </c>
      <c r="DW316" s="280">
        <v>11624</v>
      </c>
      <c r="DX316" s="288">
        <v>2208.56</v>
      </c>
      <c r="DY316" s="280">
        <f t="shared" si="632"/>
        <v>13832.56</v>
      </c>
      <c r="DZ316" s="281">
        <f t="shared" si="598"/>
        <v>13832.56</v>
      </c>
      <c r="EA316" s="281">
        <f t="shared" si="633"/>
        <v>1231097.8399999999</v>
      </c>
      <c r="EB316" s="278" t="str">
        <f t="shared" si="599"/>
        <v>NO CUMPLE</v>
      </c>
      <c r="EC316" s="278" t="s">
        <v>829</v>
      </c>
      <c r="ED316" s="278" t="s">
        <v>743</v>
      </c>
      <c r="EE316" s="86" t="s">
        <v>953</v>
      </c>
      <c r="EF316" s="86">
        <v>7029.4117647058829</v>
      </c>
      <c r="EG316" s="279">
        <v>1335.5882352941178</v>
      </c>
      <c r="EH316" s="86">
        <f t="shared" si="634"/>
        <v>8365</v>
      </c>
      <c r="EI316" s="277">
        <f t="shared" si="600"/>
        <v>8365</v>
      </c>
      <c r="EJ316" s="277">
        <f t="shared" si="637"/>
        <v>744485</v>
      </c>
      <c r="EK316" s="278" t="str">
        <f t="shared" si="601"/>
        <v>CUMPLE</v>
      </c>
      <c r="EL316" s="278" t="s">
        <v>828</v>
      </c>
      <c r="EM316" s="278" t="s">
        <v>822</v>
      </c>
      <c r="EN316" s="86" t="s">
        <v>44</v>
      </c>
      <c r="EO316" s="86">
        <v>7153</v>
      </c>
      <c r="EP316" s="276">
        <v>1359</v>
      </c>
      <c r="EQ316" s="86">
        <v>8512</v>
      </c>
      <c r="ER316" s="277">
        <f t="shared" si="602"/>
        <v>8512</v>
      </c>
      <c r="ES316" s="277">
        <f t="shared" si="603"/>
        <v>757568</v>
      </c>
      <c r="ET316" s="278" t="str">
        <f t="shared" si="604"/>
        <v>CUMPLE</v>
      </c>
      <c r="EU316" s="278" t="s">
        <v>828</v>
      </c>
      <c r="EV316" s="278" t="s">
        <v>822</v>
      </c>
      <c r="EW316" s="86">
        <v>0</v>
      </c>
      <c r="EX316" s="86">
        <v>0</v>
      </c>
      <c r="EY316" s="276">
        <v>0</v>
      </c>
      <c r="EZ316" s="86">
        <v>0</v>
      </c>
      <c r="FA316" s="277">
        <f t="shared" si="605"/>
        <v>0</v>
      </c>
      <c r="FB316" s="277">
        <f t="shared" si="606"/>
        <v>0</v>
      </c>
      <c r="FC316" s="278" t="str">
        <f t="shared" si="607"/>
        <v>NO OFERTADO</v>
      </c>
      <c r="FD316" s="278"/>
      <c r="FE316" s="278" t="s">
        <v>743</v>
      </c>
      <c r="FF316" s="86">
        <v>0</v>
      </c>
      <c r="FG316" s="86"/>
      <c r="FH316" s="279">
        <v>0</v>
      </c>
      <c r="FI316" s="86">
        <v>0</v>
      </c>
      <c r="FJ316" s="277">
        <f t="shared" si="608"/>
        <v>0</v>
      </c>
      <c r="FK316" s="277">
        <f t="shared" si="635"/>
        <v>0</v>
      </c>
      <c r="FL316" s="278" t="str">
        <f t="shared" si="609"/>
        <v>NO OFERTADO</v>
      </c>
      <c r="FM316" s="278"/>
      <c r="FN316" s="278" t="s">
        <v>743</v>
      </c>
      <c r="FO316" s="86"/>
      <c r="FP316" s="86"/>
      <c r="FQ316" s="279"/>
      <c r="FR316" s="86">
        <f t="shared" si="636"/>
        <v>0</v>
      </c>
      <c r="FS316" s="277">
        <f t="shared" si="610"/>
        <v>0</v>
      </c>
      <c r="FT316" s="277">
        <f t="shared" si="611"/>
        <v>0</v>
      </c>
      <c r="FU316" s="278" t="str">
        <f t="shared" si="612"/>
        <v>NO OFERTADO</v>
      </c>
      <c r="FV316" s="278">
        <v>0</v>
      </c>
      <c r="FW316" s="278" t="s">
        <v>743</v>
      </c>
      <c r="FX316" s="86" t="s">
        <v>44</v>
      </c>
      <c r="FY316" s="86">
        <f t="shared" si="647"/>
        <v>12821.008403361346</v>
      </c>
      <c r="FZ316" s="279">
        <f t="shared" si="648"/>
        <v>2435.9915966386557</v>
      </c>
      <c r="GA316" s="86">
        <v>15257</v>
      </c>
      <c r="GB316" s="277">
        <f t="shared" si="613"/>
        <v>15257</v>
      </c>
      <c r="GC316" s="277">
        <f t="shared" si="614"/>
        <v>1357873</v>
      </c>
      <c r="GD316" s="278" t="str">
        <f t="shared" si="615"/>
        <v>NO CUMPLE</v>
      </c>
      <c r="GE316" s="278" t="s">
        <v>828</v>
      </c>
      <c r="GF316" s="278" t="s">
        <v>743</v>
      </c>
      <c r="GG316" s="25"/>
    </row>
    <row r="317" spans="1:189" s="19" customFormat="1" x14ac:dyDescent="0.2">
      <c r="A317" s="290">
        <v>308</v>
      </c>
      <c r="B317" s="78" t="s">
        <v>355</v>
      </c>
      <c r="C317" s="77" t="s">
        <v>687</v>
      </c>
      <c r="D317" s="123">
        <v>1</v>
      </c>
      <c r="E317" s="309" t="s">
        <v>32</v>
      </c>
      <c r="F317" s="315">
        <v>7402</v>
      </c>
      <c r="G317" s="125">
        <v>1</v>
      </c>
      <c r="H317" s="86">
        <f t="shared" si="616"/>
        <v>7402</v>
      </c>
      <c r="I317" s="86"/>
      <c r="J317" s="86"/>
      <c r="K317" s="279">
        <f t="shared" si="566"/>
        <v>0</v>
      </c>
      <c r="L317" s="86">
        <f t="shared" si="617"/>
        <v>0</v>
      </c>
      <c r="M317" s="277">
        <f t="shared" si="569"/>
        <v>0</v>
      </c>
      <c r="N317" s="277">
        <f t="shared" si="618"/>
        <v>0</v>
      </c>
      <c r="O317" s="278" t="str">
        <f t="shared" si="570"/>
        <v>NO OFERTADO</v>
      </c>
      <c r="P317" s="278"/>
      <c r="Q317" s="278" t="s">
        <v>743</v>
      </c>
      <c r="R317" s="278"/>
      <c r="S317" s="284"/>
      <c r="T317" s="279"/>
      <c r="U317" s="86"/>
      <c r="V317" s="277">
        <f t="shared" si="571"/>
        <v>0</v>
      </c>
      <c r="W317" s="277">
        <f t="shared" si="619"/>
        <v>0</v>
      </c>
      <c r="X317" s="278" t="str">
        <f t="shared" si="572"/>
        <v>NO OFERTADO</v>
      </c>
      <c r="Y317" s="278">
        <v>0</v>
      </c>
      <c r="Z317" s="314" t="s">
        <v>743</v>
      </c>
      <c r="AA317" s="311" t="s">
        <v>935</v>
      </c>
      <c r="AB317" s="86">
        <v>18182</v>
      </c>
      <c r="AC317" s="279">
        <v>0</v>
      </c>
      <c r="AD317" s="285">
        <f t="shared" si="638"/>
        <v>18182</v>
      </c>
      <c r="AE317" s="277">
        <f t="shared" si="643"/>
        <v>18182</v>
      </c>
      <c r="AF317" s="277">
        <f t="shared" si="573"/>
        <v>18182</v>
      </c>
      <c r="AG317" s="278" t="str">
        <f t="shared" si="574"/>
        <v>NO CUMPLE</v>
      </c>
      <c r="AH317" s="278" t="s">
        <v>828</v>
      </c>
      <c r="AI317" s="278" t="s">
        <v>743</v>
      </c>
      <c r="AJ317" s="86"/>
      <c r="AK317" s="86"/>
      <c r="AL317" s="279"/>
      <c r="AM317" s="86">
        <f t="shared" si="620"/>
        <v>0</v>
      </c>
      <c r="AN317" s="277">
        <f t="shared" si="575"/>
        <v>0</v>
      </c>
      <c r="AO317" s="277">
        <f t="shared" si="576"/>
        <v>0</v>
      </c>
      <c r="AP317" s="278" t="str">
        <f t="shared" si="577"/>
        <v>NO OFERTADO</v>
      </c>
      <c r="AQ317" s="278"/>
      <c r="AR317" s="278" t="s">
        <v>743</v>
      </c>
      <c r="AS317" s="86"/>
      <c r="AT317" s="86"/>
      <c r="AU317" s="276"/>
      <c r="AV317" s="86">
        <f t="shared" si="621"/>
        <v>0</v>
      </c>
      <c r="AW317" s="277">
        <f t="shared" si="578"/>
        <v>0</v>
      </c>
      <c r="AX317" s="277">
        <f t="shared" si="639"/>
        <v>0</v>
      </c>
      <c r="AY317" s="278" t="str">
        <f t="shared" si="579"/>
        <v>NO OFERTADO</v>
      </c>
      <c r="AZ317" s="278"/>
      <c r="BA317" s="278" t="s">
        <v>743</v>
      </c>
      <c r="BB317" s="86"/>
      <c r="BC317" s="86"/>
      <c r="BD317" s="279"/>
      <c r="BE317" s="86">
        <f t="shared" si="622"/>
        <v>0</v>
      </c>
      <c r="BF317" s="277">
        <f t="shared" si="580"/>
        <v>0</v>
      </c>
      <c r="BG317" s="277">
        <f t="shared" si="623"/>
        <v>0</v>
      </c>
      <c r="BH317" s="278" t="str">
        <f t="shared" si="581"/>
        <v>NO OFERTADO</v>
      </c>
      <c r="BI317" s="278">
        <v>0</v>
      </c>
      <c r="BJ317" s="278" t="s">
        <v>743</v>
      </c>
      <c r="BK317" s="86"/>
      <c r="BL317" s="86"/>
      <c r="BM317" s="276"/>
      <c r="BN317" s="280">
        <f t="shared" si="624"/>
        <v>0</v>
      </c>
      <c r="BO317" s="281">
        <f t="shared" si="582"/>
        <v>0</v>
      </c>
      <c r="BP317" s="281">
        <f t="shared" si="583"/>
        <v>0</v>
      </c>
      <c r="BQ317" s="278" t="str">
        <f t="shared" si="567"/>
        <v>NO OFERTADO</v>
      </c>
      <c r="BR317" s="278">
        <f>VLOOKUP(B317,'[1]ANEXO TECNICO'!$B$3:$P$334,15,0)</f>
        <v>0</v>
      </c>
      <c r="BS317" s="278" t="s">
        <v>743</v>
      </c>
      <c r="BT317" s="280" t="s">
        <v>757</v>
      </c>
      <c r="BU317" s="280">
        <v>19926</v>
      </c>
      <c r="BV317" s="288">
        <v>0</v>
      </c>
      <c r="BW317" s="289">
        <f>+BU317+BV317</f>
        <v>19926</v>
      </c>
      <c r="BX317" s="277">
        <f>+BW317*D317</f>
        <v>19926</v>
      </c>
      <c r="BY317" s="277">
        <f t="shared" si="584"/>
        <v>19926</v>
      </c>
      <c r="BZ317" s="278" t="str">
        <f t="shared" si="585"/>
        <v>NO CUMPLE</v>
      </c>
      <c r="CA317" s="278" t="s">
        <v>828</v>
      </c>
      <c r="CB317" s="278" t="s">
        <v>743</v>
      </c>
      <c r="CC317" s="283"/>
      <c r="CD317" s="283"/>
      <c r="CE317" s="276"/>
      <c r="CF317" s="86">
        <f t="shared" si="625"/>
        <v>0</v>
      </c>
      <c r="CG317" s="277">
        <f t="shared" si="626"/>
        <v>0</v>
      </c>
      <c r="CH317" s="277">
        <f t="shared" si="586"/>
        <v>0</v>
      </c>
      <c r="CI317" s="278" t="str">
        <f t="shared" si="587"/>
        <v>NO OFERTADO</v>
      </c>
      <c r="CJ317" s="278"/>
      <c r="CK317" s="278" t="s">
        <v>743</v>
      </c>
      <c r="CL317" s="86"/>
      <c r="CM317" s="86"/>
      <c r="CN317" s="276"/>
      <c r="CO317" s="86">
        <f t="shared" si="627"/>
        <v>0</v>
      </c>
      <c r="CP317" s="277">
        <f t="shared" si="588"/>
        <v>0</v>
      </c>
      <c r="CQ317" s="277">
        <f t="shared" si="589"/>
        <v>0</v>
      </c>
      <c r="CR317" s="278" t="str">
        <f t="shared" si="590"/>
        <v>NO OFERTADO</v>
      </c>
      <c r="CS317" s="278"/>
      <c r="CT317" s="278" t="s">
        <v>743</v>
      </c>
      <c r="CU317" s="86" t="s">
        <v>44</v>
      </c>
      <c r="CV317" s="280">
        <v>16780</v>
      </c>
      <c r="CW317" s="282"/>
      <c r="CX317" s="280">
        <f t="shared" si="628"/>
        <v>16780</v>
      </c>
      <c r="CY317" s="281">
        <f t="shared" si="591"/>
        <v>16780</v>
      </c>
      <c r="CZ317" s="281">
        <f t="shared" si="592"/>
        <v>16780</v>
      </c>
      <c r="DA317" s="278" t="str">
        <f t="shared" si="593"/>
        <v>NO CUMPLE</v>
      </c>
      <c r="DB317" s="278" t="s">
        <v>828</v>
      </c>
      <c r="DC317" s="278" t="s">
        <v>743</v>
      </c>
      <c r="DD317" s="86"/>
      <c r="DE317" s="86"/>
      <c r="DF317" s="276"/>
      <c r="DG317" s="86">
        <f t="shared" si="629"/>
        <v>0</v>
      </c>
      <c r="DH317" s="277">
        <f t="shared" si="594"/>
        <v>0</v>
      </c>
      <c r="DI317" s="277">
        <f t="shared" si="630"/>
        <v>0</v>
      </c>
      <c r="DJ317" s="278" t="str">
        <f t="shared" si="631"/>
        <v>NO OFERTADO</v>
      </c>
      <c r="DK317" s="278"/>
      <c r="DL317" s="278" t="s">
        <v>743</v>
      </c>
      <c r="DM317" s="86"/>
      <c r="DN317" s="86"/>
      <c r="DO317" s="276"/>
      <c r="DP317" s="86">
        <v>0</v>
      </c>
      <c r="DQ317" s="277">
        <f t="shared" si="595"/>
        <v>0</v>
      </c>
      <c r="DR317" s="277">
        <f t="shared" si="596"/>
        <v>0</v>
      </c>
      <c r="DS317" s="278" t="str">
        <f t="shared" si="597"/>
        <v>NO OFERTADO</v>
      </c>
      <c r="DT317" s="278"/>
      <c r="DU317" s="278" t="s">
        <v>743</v>
      </c>
      <c r="DV317" s="86"/>
      <c r="DW317" s="86"/>
      <c r="DX317" s="279"/>
      <c r="DY317" s="86">
        <f t="shared" si="632"/>
        <v>0</v>
      </c>
      <c r="DZ317" s="277">
        <f t="shared" si="598"/>
        <v>0</v>
      </c>
      <c r="EA317" s="277">
        <f t="shared" si="633"/>
        <v>0</v>
      </c>
      <c r="EB317" s="278" t="str">
        <f t="shared" si="599"/>
        <v>NO OFERTADO</v>
      </c>
      <c r="EC317" s="278"/>
      <c r="ED317" s="278" t="s">
        <v>743</v>
      </c>
      <c r="EE317" s="86" t="s">
        <v>953</v>
      </c>
      <c r="EF317" s="86">
        <v>18182</v>
      </c>
      <c r="EG317" s="279">
        <v>0</v>
      </c>
      <c r="EH317" s="86">
        <f t="shared" si="634"/>
        <v>18182</v>
      </c>
      <c r="EI317" s="277">
        <f t="shared" si="600"/>
        <v>18182</v>
      </c>
      <c r="EJ317" s="277">
        <f t="shared" si="637"/>
        <v>18182</v>
      </c>
      <c r="EK317" s="278" t="str">
        <f t="shared" si="601"/>
        <v>NO CUMPLE</v>
      </c>
      <c r="EL317" s="278" t="s">
        <v>828</v>
      </c>
      <c r="EM317" s="278" t="s">
        <v>743</v>
      </c>
      <c r="EN317" s="86"/>
      <c r="EO317" s="86"/>
      <c r="EP317" s="276"/>
      <c r="EQ317" s="86">
        <v>0</v>
      </c>
      <c r="ER317" s="277">
        <f t="shared" si="602"/>
        <v>0</v>
      </c>
      <c r="ES317" s="277">
        <f t="shared" si="603"/>
        <v>0</v>
      </c>
      <c r="ET317" s="278" t="str">
        <f t="shared" si="604"/>
        <v>NO OFERTADO</v>
      </c>
      <c r="EU317" s="278"/>
      <c r="EV317" s="278" t="s">
        <v>743</v>
      </c>
      <c r="EW317" s="86">
        <v>0</v>
      </c>
      <c r="EX317" s="86">
        <v>0</v>
      </c>
      <c r="EY317" s="276">
        <v>0</v>
      </c>
      <c r="EZ317" s="86">
        <v>0</v>
      </c>
      <c r="FA317" s="277">
        <f t="shared" si="605"/>
        <v>0</v>
      </c>
      <c r="FB317" s="277">
        <f t="shared" si="606"/>
        <v>0</v>
      </c>
      <c r="FC317" s="278" t="str">
        <f t="shared" si="607"/>
        <v>NO OFERTADO</v>
      </c>
      <c r="FD317" s="278"/>
      <c r="FE317" s="278" t="s">
        <v>743</v>
      </c>
      <c r="FF317" s="86">
        <v>0</v>
      </c>
      <c r="FG317" s="86"/>
      <c r="FH317" s="279">
        <v>0</v>
      </c>
      <c r="FI317" s="86">
        <v>0</v>
      </c>
      <c r="FJ317" s="277">
        <f t="shared" si="608"/>
        <v>0</v>
      </c>
      <c r="FK317" s="277">
        <f t="shared" si="635"/>
        <v>0</v>
      </c>
      <c r="FL317" s="278" t="str">
        <f t="shared" si="609"/>
        <v>NO OFERTADO</v>
      </c>
      <c r="FM317" s="278"/>
      <c r="FN317" s="278" t="s">
        <v>743</v>
      </c>
      <c r="FO317" s="86"/>
      <c r="FP317" s="86"/>
      <c r="FQ317" s="279"/>
      <c r="FR317" s="86">
        <f t="shared" si="636"/>
        <v>0</v>
      </c>
      <c r="FS317" s="277">
        <f t="shared" si="610"/>
        <v>0</v>
      </c>
      <c r="FT317" s="277">
        <f t="shared" si="611"/>
        <v>0</v>
      </c>
      <c r="FU317" s="278" t="str">
        <f t="shared" si="612"/>
        <v>NO OFERTADO</v>
      </c>
      <c r="FV317" s="278">
        <v>0</v>
      </c>
      <c r="FW317" s="278" t="s">
        <v>743</v>
      </c>
      <c r="FX317" s="86"/>
      <c r="FY317" s="86"/>
      <c r="FZ317" s="279"/>
      <c r="GA317" s="86"/>
      <c r="GB317" s="277">
        <f t="shared" si="613"/>
        <v>0</v>
      </c>
      <c r="GC317" s="277">
        <f t="shared" si="614"/>
        <v>0</v>
      </c>
      <c r="GD317" s="278" t="str">
        <f t="shared" si="615"/>
        <v>NO OFERTADO</v>
      </c>
      <c r="GE317" s="278"/>
      <c r="GF317" s="278" t="s">
        <v>743</v>
      </c>
      <c r="GG317" s="25"/>
    </row>
    <row r="318" spans="1:189" s="19" customFormat="1" ht="38.25" x14ac:dyDescent="0.2">
      <c r="A318" s="275">
        <v>309</v>
      </c>
      <c r="B318" s="78" t="s">
        <v>356</v>
      </c>
      <c r="C318" s="77" t="s">
        <v>688</v>
      </c>
      <c r="D318" s="123">
        <v>1</v>
      </c>
      <c r="E318" s="309" t="s">
        <v>32</v>
      </c>
      <c r="F318" s="315">
        <v>4132</v>
      </c>
      <c r="G318" s="125">
        <v>21</v>
      </c>
      <c r="H318" s="86">
        <f t="shared" si="616"/>
        <v>86772</v>
      </c>
      <c r="I318" s="86"/>
      <c r="J318" s="86"/>
      <c r="K318" s="279">
        <f t="shared" si="566"/>
        <v>0</v>
      </c>
      <c r="L318" s="86">
        <f t="shared" si="617"/>
        <v>0</v>
      </c>
      <c r="M318" s="277">
        <f t="shared" si="569"/>
        <v>0</v>
      </c>
      <c r="N318" s="277">
        <f t="shared" si="618"/>
        <v>0</v>
      </c>
      <c r="O318" s="278" t="str">
        <f t="shared" si="570"/>
        <v>NO OFERTADO</v>
      </c>
      <c r="P318" s="278"/>
      <c r="Q318" s="278" t="s">
        <v>743</v>
      </c>
      <c r="R318" s="278"/>
      <c r="S318" s="284"/>
      <c r="T318" s="279"/>
      <c r="U318" s="86"/>
      <c r="V318" s="277">
        <f t="shared" si="571"/>
        <v>0</v>
      </c>
      <c r="W318" s="277">
        <f t="shared" si="619"/>
        <v>0</v>
      </c>
      <c r="X318" s="278" t="str">
        <f t="shared" si="572"/>
        <v>NO OFERTADO</v>
      </c>
      <c r="Y318" s="278">
        <v>0</v>
      </c>
      <c r="Z318" s="314" t="s">
        <v>743</v>
      </c>
      <c r="AA318" s="311" t="s">
        <v>935</v>
      </c>
      <c r="AB318" s="86">
        <v>3472</v>
      </c>
      <c r="AC318" s="276">
        <v>660</v>
      </c>
      <c r="AD318" s="86">
        <f t="shared" si="638"/>
        <v>4132</v>
      </c>
      <c r="AE318" s="277">
        <f t="shared" si="643"/>
        <v>4132</v>
      </c>
      <c r="AF318" s="277">
        <f t="shared" si="573"/>
        <v>86772</v>
      </c>
      <c r="AG318" s="278" t="str">
        <f t="shared" si="574"/>
        <v>CUMPLE</v>
      </c>
      <c r="AH318" s="278" t="s">
        <v>828</v>
      </c>
      <c r="AI318" s="278" t="s">
        <v>822</v>
      </c>
      <c r="AJ318" s="86"/>
      <c r="AK318" s="86"/>
      <c r="AL318" s="279"/>
      <c r="AM318" s="86">
        <f t="shared" si="620"/>
        <v>0</v>
      </c>
      <c r="AN318" s="277">
        <f t="shared" si="575"/>
        <v>0</v>
      </c>
      <c r="AO318" s="277">
        <f t="shared" si="576"/>
        <v>0</v>
      </c>
      <c r="AP318" s="278" t="str">
        <f t="shared" si="577"/>
        <v>NO OFERTADO</v>
      </c>
      <c r="AQ318" s="278"/>
      <c r="AR318" s="278" t="s">
        <v>743</v>
      </c>
      <c r="AS318" s="86"/>
      <c r="AT318" s="86"/>
      <c r="AU318" s="276"/>
      <c r="AV318" s="86">
        <f t="shared" si="621"/>
        <v>0</v>
      </c>
      <c r="AW318" s="277">
        <f t="shared" si="578"/>
        <v>0</v>
      </c>
      <c r="AX318" s="277">
        <f t="shared" si="639"/>
        <v>0</v>
      </c>
      <c r="AY318" s="278" t="str">
        <f t="shared" si="579"/>
        <v>NO OFERTADO</v>
      </c>
      <c r="AZ318" s="278"/>
      <c r="BA318" s="278" t="s">
        <v>743</v>
      </c>
      <c r="BB318" s="86"/>
      <c r="BC318" s="86"/>
      <c r="BD318" s="279"/>
      <c r="BE318" s="86">
        <f t="shared" si="622"/>
        <v>0</v>
      </c>
      <c r="BF318" s="277">
        <f t="shared" si="580"/>
        <v>0</v>
      </c>
      <c r="BG318" s="277">
        <f t="shared" si="623"/>
        <v>0</v>
      </c>
      <c r="BH318" s="278" t="str">
        <f t="shared" si="581"/>
        <v>NO OFERTADO</v>
      </c>
      <c r="BI318" s="278">
        <v>0</v>
      </c>
      <c r="BJ318" s="278" t="s">
        <v>743</v>
      </c>
      <c r="BK318" s="86"/>
      <c r="BL318" s="86"/>
      <c r="BM318" s="276"/>
      <c r="BN318" s="280">
        <f t="shared" si="624"/>
        <v>0</v>
      </c>
      <c r="BO318" s="281">
        <f t="shared" si="582"/>
        <v>0</v>
      </c>
      <c r="BP318" s="281">
        <f t="shared" si="583"/>
        <v>0</v>
      </c>
      <c r="BQ318" s="278" t="str">
        <f t="shared" si="567"/>
        <v>NO OFERTADO</v>
      </c>
      <c r="BR318" s="278">
        <f>VLOOKUP(B318,'[1]ANEXO TECNICO'!$B$3:$P$334,15,0)</f>
        <v>0</v>
      </c>
      <c r="BS318" s="278" t="s">
        <v>743</v>
      </c>
      <c r="BT318" s="280"/>
      <c r="BU318" s="280"/>
      <c r="BV318" s="282"/>
      <c r="BW318" s="280"/>
      <c r="BX318" s="277">
        <v>0</v>
      </c>
      <c r="BY318" s="277">
        <f t="shared" si="584"/>
        <v>0</v>
      </c>
      <c r="BZ318" s="278" t="str">
        <f t="shared" si="585"/>
        <v>NO OFERTADO</v>
      </c>
      <c r="CA318" s="278"/>
      <c r="CB318" s="278" t="s">
        <v>743</v>
      </c>
      <c r="CC318" s="283"/>
      <c r="CD318" s="283"/>
      <c r="CE318" s="276"/>
      <c r="CF318" s="86">
        <f t="shared" si="625"/>
        <v>0</v>
      </c>
      <c r="CG318" s="277">
        <f t="shared" si="626"/>
        <v>0</v>
      </c>
      <c r="CH318" s="277">
        <f t="shared" si="586"/>
        <v>0</v>
      </c>
      <c r="CI318" s="278" t="str">
        <f t="shared" si="587"/>
        <v>NO OFERTADO</v>
      </c>
      <c r="CJ318" s="278"/>
      <c r="CK318" s="278" t="s">
        <v>743</v>
      </c>
      <c r="CL318" s="86"/>
      <c r="CM318" s="86"/>
      <c r="CN318" s="276"/>
      <c r="CO318" s="86">
        <f t="shared" si="627"/>
        <v>0</v>
      </c>
      <c r="CP318" s="277">
        <f t="shared" si="588"/>
        <v>0</v>
      </c>
      <c r="CQ318" s="277">
        <f t="shared" si="589"/>
        <v>0</v>
      </c>
      <c r="CR318" s="278" t="str">
        <f t="shared" si="590"/>
        <v>NO OFERTADO</v>
      </c>
      <c r="CS318" s="278"/>
      <c r="CT318" s="278" t="s">
        <v>743</v>
      </c>
      <c r="CU318" s="86" t="s">
        <v>44</v>
      </c>
      <c r="CV318" s="280">
        <v>3095</v>
      </c>
      <c r="CW318" s="288">
        <f t="shared" si="646"/>
        <v>588.04999999999995</v>
      </c>
      <c r="CX318" s="280">
        <f t="shared" si="628"/>
        <v>3683.05</v>
      </c>
      <c r="CY318" s="281">
        <f t="shared" si="591"/>
        <v>3683.05</v>
      </c>
      <c r="CZ318" s="281">
        <f t="shared" si="592"/>
        <v>77344.05</v>
      </c>
      <c r="DA318" s="278" t="str">
        <f t="shared" si="593"/>
        <v>CUMPLE</v>
      </c>
      <c r="DB318" s="278" t="s">
        <v>828</v>
      </c>
      <c r="DC318" s="278" t="s">
        <v>822</v>
      </c>
      <c r="DD318" s="86"/>
      <c r="DE318" s="86"/>
      <c r="DF318" s="276"/>
      <c r="DG318" s="86">
        <f t="shared" si="629"/>
        <v>0</v>
      </c>
      <c r="DH318" s="277">
        <f t="shared" si="594"/>
        <v>0</v>
      </c>
      <c r="DI318" s="277">
        <f t="shared" si="630"/>
        <v>0</v>
      </c>
      <c r="DJ318" s="278" t="str">
        <f t="shared" si="631"/>
        <v>NO OFERTADO</v>
      </c>
      <c r="DK318" s="278"/>
      <c r="DL318" s="278" t="s">
        <v>743</v>
      </c>
      <c r="DM318" s="86"/>
      <c r="DN318" s="86"/>
      <c r="DO318" s="276"/>
      <c r="DP318" s="86">
        <v>0</v>
      </c>
      <c r="DQ318" s="277">
        <f t="shared" si="595"/>
        <v>0</v>
      </c>
      <c r="DR318" s="277">
        <f t="shared" si="596"/>
        <v>0</v>
      </c>
      <c r="DS318" s="278" t="str">
        <f t="shared" si="597"/>
        <v>NO OFERTADO</v>
      </c>
      <c r="DT318" s="278"/>
      <c r="DU318" s="278" t="s">
        <v>743</v>
      </c>
      <c r="DV318" s="86" t="s">
        <v>44</v>
      </c>
      <c r="DW318" s="280">
        <v>8587</v>
      </c>
      <c r="DX318" s="288">
        <v>1631.53</v>
      </c>
      <c r="DY318" s="280">
        <f t="shared" si="632"/>
        <v>10218.530000000001</v>
      </c>
      <c r="DZ318" s="281">
        <f t="shared" si="598"/>
        <v>10218.530000000001</v>
      </c>
      <c r="EA318" s="281">
        <f t="shared" si="633"/>
        <v>214589.13</v>
      </c>
      <c r="EB318" s="278" t="str">
        <f t="shared" si="599"/>
        <v>NO CUMPLE</v>
      </c>
      <c r="EC318" s="278" t="s">
        <v>829</v>
      </c>
      <c r="ED318" s="278" t="s">
        <v>743</v>
      </c>
      <c r="EE318" s="86" t="s">
        <v>953</v>
      </c>
      <c r="EF318" s="86">
        <v>3517.6470588235297</v>
      </c>
      <c r="EG318" s="279">
        <v>668.35294117647061</v>
      </c>
      <c r="EH318" s="86">
        <f t="shared" si="634"/>
        <v>4186</v>
      </c>
      <c r="EI318" s="277">
        <f t="shared" si="600"/>
        <v>4186</v>
      </c>
      <c r="EJ318" s="277">
        <f t="shared" si="637"/>
        <v>87906</v>
      </c>
      <c r="EK318" s="278" t="str">
        <f t="shared" si="601"/>
        <v>CUMPLE</v>
      </c>
      <c r="EL318" s="278" t="s">
        <v>828</v>
      </c>
      <c r="EM318" s="278" t="s">
        <v>822</v>
      </c>
      <c r="EN318" s="86" t="s">
        <v>44</v>
      </c>
      <c r="EO318" s="86">
        <v>3433</v>
      </c>
      <c r="EP318" s="276">
        <v>652</v>
      </c>
      <c r="EQ318" s="86">
        <v>4085</v>
      </c>
      <c r="ER318" s="277">
        <f t="shared" si="602"/>
        <v>4085</v>
      </c>
      <c r="ES318" s="277">
        <f t="shared" si="603"/>
        <v>85785</v>
      </c>
      <c r="ET318" s="278" t="str">
        <f t="shared" si="604"/>
        <v>CUMPLE</v>
      </c>
      <c r="EU318" s="278" t="s">
        <v>828</v>
      </c>
      <c r="EV318" s="278" t="s">
        <v>822</v>
      </c>
      <c r="EW318" s="86">
        <v>0</v>
      </c>
      <c r="EX318" s="86">
        <v>0</v>
      </c>
      <c r="EY318" s="276">
        <v>0</v>
      </c>
      <c r="EZ318" s="86">
        <v>0</v>
      </c>
      <c r="FA318" s="277">
        <f t="shared" si="605"/>
        <v>0</v>
      </c>
      <c r="FB318" s="277">
        <f t="shared" si="606"/>
        <v>0</v>
      </c>
      <c r="FC318" s="278" t="str">
        <f t="shared" si="607"/>
        <v>NO OFERTADO</v>
      </c>
      <c r="FD318" s="278"/>
      <c r="FE318" s="278" t="s">
        <v>743</v>
      </c>
      <c r="FF318" s="86">
        <v>0</v>
      </c>
      <c r="FG318" s="86"/>
      <c r="FH318" s="279">
        <v>0</v>
      </c>
      <c r="FI318" s="86">
        <v>0</v>
      </c>
      <c r="FJ318" s="277">
        <f t="shared" si="608"/>
        <v>0</v>
      </c>
      <c r="FK318" s="277">
        <f t="shared" si="635"/>
        <v>0</v>
      </c>
      <c r="FL318" s="278" t="str">
        <f t="shared" si="609"/>
        <v>NO OFERTADO</v>
      </c>
      <c r="FM318" s="278"/>
      <c r="FN318" s="278" t="s">
        <v>743</v>
      </c>
      <c r="FO318" s="86"/>
      <c r="FP318" s="86"/>
      <c r="FQ318" s="279"/>
      <c r="FR318" s="86">
        <f t="shared" si="636"/>
        <v>0</v>
      </c>
      <c r="FS318" s="277">
        <f t="shared" si="610"/>
        <v>0</v>
      </c>
      <c r="FT318" s="277">
        <f t="shared" si="611"/>
        <v>0</v>
      </c>
      <c r="FU318" s="278" t="str">
        <f t="shared" si="612"/>
        <v>NO OFERTADO</v>
      </c>
      <c r="FV318" s="278">
        <v>0</v>
      </c>
      <c r="FW318" s="278" t="s">
        <v>743</v>
      </c>
      <c r="FX318" s="86"/>
      <c r="FY318" s="86"/>
      <c r="FZ318" s="279"/>
      <c r="GA318" s="86"/>
      <c r="GB318" s="277">
        <f t="shared" si="613"/>
        <v>0</v>
      </c>
      <c r="GC318" s="277">
        <f t="shared" si="614"/>
        <v>0</v>
      </c>
      <c r="GD318" s="278" t="str">
        <f t="shared" si="615"/>
        <v>NO OFERTADO</v>
      </c>
      <c r="GE318" s="278"/>
      <c r="GF318" s="278" t="s">
        <v>743</v>
      </c>
      <c r="GG318" s="25"/>
    </row>
    <row r="319" spans="1:189" s="19" customFormat="1" ht="38.25" x14ac:dyDescent="0.2">
      <c r="A319" s="290">
        <v>310</v>
      </c>
      <c r="B319" s="78" t="s">
        <v>357</v>
      </c>
      <c r="C319" s="77" t="s">
        <v>689</v>
      </c>
      <c r="D319" s="123">
        <v>1</v>
      </c>
      <c r="E319" s="309" t="s">
        <v>32</v>
      </c>
      <c r="F319" s="315">
        <v>2682</v>
      </c>
      <c r="G319" s="125">
        <v>126</v>
      </c>
      <c r="H319" s="86">
        <f t="shared" si="616"/>
        <v>337932</v>
      </c>
      <c r="I319" s="86"/>
      <c r="J319" s="86"/>
      <c r="K319" s="279">
        <f t="shared" ref="K319:K341" si="649">+J319*19%</f>
        <v>0</v>
      </c>
      <c r="L319" s="86">
        <f t="shared" si="617"/>
        <v>0</v>
      </c>
      <c r="M319" s="277">
        <f t="shared" si="569"/>
        <v>0</v>
      </c>
      <c r="N319" s="277">
        <f t="shared" si="618"/>
        <v>0</v>
      </c>
      <c r="O319" s="278" t="str">
        <f t="shared" si="570"/>
        <v>NO OFERTADO</v>
      </c>
      <c r="P319" s="278"/>
      <c r="Q319" s="278" t="s">
        <v>743</v>
      </c>
      <c r="R319" s="278"/>
      <c r="S319" s="284"/>
      <c r="T319" s="279"/>
      <c r="U319" s="86"/>
      <c r="V319" s="277">
        <f t="shared" si="571"/>
        <v>0</v>
      </c>
      <c r="W319" s="277">
        <f t="shared" si="619"/>
        <v>0</v>
      </c>
      <c r="X319" s="278" t="str">
        <f t="shared" si="572"/>
        <v>NO OFERTADO</v>
      </c>
      <c r="Y319" s="278">
        <v>0</v>
      </c>
      <c r="Z319" s="314" t="s">
        <v>743</v>
      </c>
      <c r="AA319" s="311" t="s">
        <v>935</v>
      </c>
      <c r="AB319" s="86">
        <v>3472</v>
      </c>
      <c r="AC319" s="279">
        <v>660</v>
      </c>
      <c r="AD319" s="285">
        <f t="shared" si="638"/>
        <v>4132</v>
      </c>
      <c r="AE319" s="277">
        <f t="shared" si="643"/>
        <v>4132</v>
      </c>
      <c r="AF319" s="277">
        <f t="shared" si="573"/>
        <v>520632</v>
      </c>
      <c r="AG319" s="278" t="str">
        <f t="shared" si="574"/>
        <v>NO CUMPLE</v>
      </c>
      <c r="AH319" s="278" t="s">
        <v>828</v>
      </c>
      <c r="AI319" s="278" t="s">
        <v>743</v>
      </c>
      <c r="AJ319" s="86"/>
      <c r="AK319" s="86"/>
      <c r="AL319" s="279"/>
      <c r="AM319" s="86">
        <f t="shared" si="620"/>
        <v>0</v>
      </c>
      <c r="AN319" s="277">
        <f t="shared" si="575"/>
        <v>0</v>
      </c>
      <c r="AO319" s="277">
        <f t="shared" si="576"/>
        <v>0</v>
      </c>
      <c r="AP319" s="278" t="str">
        <f t="shared" si="577"/>
        <v>NO OFERTADO</v>
      </c>
      <c r="AQ319" s="278"/>
      <c r="AR319" s="278" t="s">
        <v>743</v>
      </c>
      <c r="AS319" s="86"/>
      <c r="AT319" s="86"/>
      <c r="AU319" s="276"/>
      <c r="AV319" s="86">
        <f t="shared" si="621"/>
        <v>0</v>
      </c>
      <c r="AW319" s="277">
        <f t="shared" si="578"/>
        <v>0</v>
      </c>
      <c r="AX319" s="277">
        <f t="shared" si="639"/>
        <v>0</v>
      </c>
      <c r="AY319" s="278" t="str">
        <f t="shared" si="579"/>
        <v>NO OFERTADO</v>
      </c>
      <c r="AZ319" s="278"/>
      <c r="BA319" s="278" t="s">
        <v>743</v>
      </c>
      <c r="BB319" s="86"/>
      <c r="BC319" s="86"/>
      <c r="BD319" s="279"/>
      <c r="BE319" s="86">
        <f t="shared" si="622"/>
        <v>0</v>
      </c>
      <c r="BF319" s="277">
        <f t="shared" si="580"/>
        <v>0</v>
      </c>
      <c r="BG319" s="277">
        <f t="shared" si="623"/>
        <v>0</v>
      </c>
      <c r="BH319" s="278" t="str">
        <f t="shared" si="581"/>
        <v>NO OFERTADO</v>
      </c>
      <c r="BI319" s="278">
        <v>0</v>
      </c>
      <c r="BJ319" s="278" t="s">
        <v>743</v>
      </c>
      <c r="BK319" s="86"/>
      <c r="BL319" s="86"/>
      <c r="BM319" s="276"/>
      <c r="BN319" s="280">
        <f t="shared" si="624"/>
        <v>0</v>
      </c>
      <c r="BO319" s="281">
        <f t="shared" si="582"/>
        <v>0</v>
      </c>
      <c r="BP319" s="281">
        <f t="shared" si="583"/>
        <v>0</v>
      </c>
      <c r="BQ319" s="278" t="str">
        <f t="shared" si="567"/>
        <v>NO OFERTADO</v>
      </c>
      <c r="BR319" s="278">
        <f>VLOOKUP(B319,'[1]ANEXO TECNICO'!$B$3:$P$334,15,0)</f>
        <v>0</v>
      </c>
      <c r="BS319" s="278" t="s">
        <v>743</v>
      </c>
      <c r="BT319" s="280"/>
      <c r="BU319" s="280"/>
      <c r="BV319" s="282"/>
      <c r="BW319" s="280"/>
      <c r="BX319" s="277">
        <v>0</v>
      </c>
      <c r="BY319" s="277">
        <f t="shared" si="584"/>
        <v>0</v>
      </c>
      <c r="BZ319" s="278" t="str">
        <f t="shared" si="585"/>
        <v>NO OFERTADO</v>
      </c>
      <c r="CA319" s="278"/>
      <c r="CB319" s="278" t="s">
        <v>743</v>
      </c>
      <c r="CC319" s="283"/>
      <c r="CD319" s="283"/>
      <c r="CE319" s="276"/>
      <c r="CF319" s="86">
        <f t="shared" si="625"/>
        <v>0</v>
      </c>
      <c r="CG319" s="277">
        <f t="shared" si="626"/>
        <v>0</v>
      </c>
      <c r="CH319" s="277">
        <f t="shared" si="586"/>
        <v>0</v>
      </c>
      <c r="CI319" s="278" t="str">
        <f t="shared" si="587"/>
        <v>NO OFERTADO</v>
      </c>
      <c r="CJ319" s="278"/>
      <c r="CK319" s="278" t="s">
        <v>743</v>
      </c>
      <c r="CL319" s="86"/>
      <c r="CM319" s="86"/>
      <c r="CN319" s="276"/>
      <c r="CO319" s="86">
        <f t="shared" si="627"/>
        <v>0</v>
      </c>
      <c r="CP319" s="277">
        <f t="shared" si="588"/>
        <v>0</v>
      </c>
      <c r="CQ319" s="277">
        <f t="shared" si="589"/>
        <v>0</v>
      </c>
      <c r="CR319" s="278" t="str">
        <f t="shared" si="590"/>
        <v>NO OFERTADO</v>
      </c>
      <c r="CS319" s="278"/>
      <c r="CT319" s="278" t="s">
        <v>743</v>
      </c>
      <c r="CU319" s="86" t="s">
        <v>44</v>
      </c>
      <c r="CV319" s="280">
        <v>3095</v>
      </c>
      <c r="CW319" s="282">
        <f t="shared" si="646"/>
        <v>588.04999999999995</v>
      </c>
      <c r="CX319" s="280">
        <f t="shared" si="628"/>
        <v>3683.05</v>
      </c>
      <c r="CY319" s="281">
        <f t="shared" si="591"/>
        <v>3683.05</v>
      </c>
      <c r="CZ319" s="281">
        <f t="shared" si="592"/>
        <v>464064.30000000005</v>
      </c>
      <c r="DA319" s="278" t="str">
        <f t="shared" si="593"/>
        <v>NO CUMPLE</v>
      </c>
      <c r="DB319" s="278" t="s">
        <v>828</v>
      </c>
      <c r="DC319" s="278" t="s">
        <v>743</v>
      </c>
      <c r="DD319" s="86"/>
      <c r="DE319" s="86"/>
      <c r="DF319" s="276"/>
      <c r="DG319" s="86">
        <f t="shared" si="629"/>
        <v>0</v>
      </c>
      <c r="DH319" s="277">
        <f t="shared" si="594"/>
        <v>0</v>
      </c>
      <c r="DI319" s="277">
        <f t="shared" si="630"/>
        <v>0</v>
      </c>
      <c r="DJ319" s="278" t="str">
        <f t="shared" si="631"/>
        <v>NO OFERTADO</v>
      </c>
      <c r="DK319" s="278"/>
      <c r="DL319" s="278" t="s">
        <v>743</v>
      </c>
      <c r="DM319" s="86"/>
      <c r="DN319" s="86"/>
      <c r="DO319" s="276"/>
      <c r="DP319" s="86">
        <v>0</v>
      </c>
      <c r="DQ319" s="277">
        <f t="shared" si="595"/>
        <v>0</v>
      </c>
      <c r="DR319" s="277">
        <f t="shared" si="596"/>
        <v>0</v>
      </c>
      <c r="DS319" s="278" t="str">
        <f t="shared" si="597"/>
        <v>NO OFERTADO</v>
      </c>
      <c r="DT319" s="278"/>
      <c r="DU319" s="278" t="s">
        <v>743</v>
      </c>
      <c r="DV319" s="86" t="s">
        <v>44</v>
      </c>
      <c r="DW319" s="280">
        <v>7451</v>
      </c>
      <c r="DX319" s="288">
        <v>1415.69</v>
      </c>
      <c r="DY319" s="280">
        <f t="shared" si="632"/>
        <v>8866.69</v>
      </c>
      <c r="DZ319" s="281">
        <f t="shared" si="598"/>
        <v>8866.69</v>
      </c>
      <c r="EA319" s="281">
        <f t="shared" si="633"/>
        <v>1117202.9400000002</v>
      </c>
      <c r="EB319" s="278" t="str">
        <f t="shared" si="599"/>
        <v>NO CUMPLE</v>
      </c>
      <c r="EC319" s="278" t="s">
        <v>828</v>
      </c>
      <c r="ED319" s="278" t="s">
        <v>743</v>
      </c>
      <c r="EE319" s="86" t="s">
        <v>956</v>
      </c>
      <c r="EF319" s="86">
        <v>3517.6470588235297</v>
      </c>
      <c r="EG319" s="279">
        <v>668.35294117647061</v>
      </c>
      <c r="EH319" s="86">
        <f t="shared" si="634"/>
        <v>4186</v>
      </c>
      <c r="EI319" s="277">
        <f t="shared" si="600"/>
        <v>4186</v>
      </c>
      <c r="EJ319" s="277">
        <f t="shared" si="637"/>
        <v>527436</v>
      </c>
      <c r="EK319" s="278" t="str">
        <f t="shared" si="601"/>
        <v>NO CUMPLE</v>
      </c>
      <c r="EL319" s="278" t="s">
        <v>828</v>
      </c>
      <c r="EM319" s="278" t="s">
        <v>743</v>
      </c>
      <c r="EN319" s="86"/>
      <c r="EO319" s="86"/>
      <c r="EP319" s="276"/>
      <c r="EQ319" s="86">
        <v>0</v>
      </c>
      <c r="ER319" s="277">
        <f t="shared" si="602"/>
        <v>0</v>
      </c>
      <c r="ES319" s="277">
        <f t="shared" si="603"/>
        <v>0</v>
      </c>
      <c r="ET319" s="278" t="str">
        <f t="shared" si="604"/>
        <v>NO OFERTADO</v>
      </c>
      <c r="EU319" s="278"/>
      <c r="EV319" s="278" t="s">
        <v>743</v>
      </c>
      <c r="EW319" s="86">
        <v>0</v>
      </c>
      <c r="EX319" s="86">
        <v>0</v>
      </c>
      <c r="EY319" s="276">
        <v>0</v>
      </c>
      <c r="EZ319" s="86">
        <v>0</v>
      </c>
      <c r="FA319" s="277">
        <f t="shared" si="605"/>
        <v>0</v>
      </c>
      <c r="FB319" s="277">
        <f t="shared" si="606"/>
        <v>0</v>
      </c>
      <c r="FC319" s="278" t="str">
        <f t="shared" si="607"/>
        <v>NO OFERTADO</v>
      </c>
      <c r="FD319" s="278"/>
      <c r="FE319" s="278" t="s">
        <v>743</v>
      </c>
      <c r="FF319" s="86">
        <v>0</v>
      </c>
      <c r="FG319" s="86"/>
      <c r="FH319" s="279">
        <v>0</v>
      </c>
      <c r="FI319" s="86">
        <v>0</v>
      </c>
      <c r="FJ319" s="277">
        <f t="shared" si="608"/>
        <v>0</v>
      </c>
      <c r="FK319" s="277">
        <f t="shared" si="635"/>
        <v>0</v>
      </c>
      <c r="FL319" s="278" t="str">
        <f t="shared" si="609"/>
        <v>NO OFERTADO</v>
      </c>
      <c r="FM319" s="278"/>
      <c r="FN319" s="278" t="s">
        <v>743</v>
      </c>
      <c r="FO319" s="86"/>
      <c r="FP319" s="86"/>
      <c r="FQ319" s="279"/>
      <c r="FR319" s="86">
        <f t="shared" si="636"/>
        <v>0</v>
      </c>
      <c r="FS319" s="277">
        <f t="shared" si="610"/>
        <v>0</v>
      </c>
      <c r="FT319" s="277">
        <f t="shared" si="611"/>
        <v>0</v>
      </c>
      <c r="FU319" s="278" t="str">
        <f t="shared" si="612"/>
        <v>NO OFERTADO</v>
      </c>
      <c r="FV319" s="278">
        <v>0</v>
      </c>
      <c r="FW319" s="278" t="s">
        <v>743</v>
      </c>
      <c r="FX319" s="86"/>
      <c r="FY319" s="86"/>
      <c r="FZ319" s="279"/>
      <c r="GA319" s="86"/>
      <c r="GB319" s="277">
        <f t="shared" si="613"/>
        <v>0</v>
      </c>
      <c r="GC319" s="277">
        <f t="shared" si="614"/>
        <v>0</v>
      </c>
      <c r="GD319" s="278" t="str">
        <f t="shared" si="615"/>
        <v>NO OFERTADO</v>
      </c>
      <c r="GE319" s="278"/>
      <c r="GF319" s="278" t="s">
        <v>743</v>
      </c>
      <c r="GG319" s="25"/>
    </row>
    <row r="320" spans="1:189" s="19" customFormat="1" ht="38.25" x14ac:dyDescent="0.2">
      <c r="A320" s="275">
        <v>311</v>
      </c>
      <c r="B320" s="78" t="s">
        <v>358</v>
      </c>
      <c r="C320" s="77" t="s">
        <v>690</v>
      </c>
      <c r="D320" s="123">
        <v>1</v>
      </c>
      <c r="E320" s="309" t="s">
        <v>32</v>
      </c>
      <c r="F320" s="315">
        <v>1967</v>
      </c>
      <c r="G320" s="125">
        <v>4</v>
      </c>
      <c r="H320" s="86">
        <f t="shared" si="616"/>
        <v>7868</v>
      </c>
      <c r="I320" s="86"/>
      <c r="J320" s="86"/>
      <c r="K320" s="279">
        <f t="shared" si="649"/>
        <v>0</v>
      </c>
      <c r="L320" s="86">
        <f t="shared" si="617"/>
        <v>0</v>
      </c>
      <c r="M320" s="277">
        <f t="shared" si="569"/>
        <v>0</v>
      </c>
      <c r="N320" s="277">
        <f t="shared" si="618"/>
        <v>0</v>
      </c>
      <c r="O320" s="278" t="str">
        <f t="shared" si="570"/>
        <v>NO OFERTADO</v>
      </c>
      <c r="P320" s="278"/>
      <c r="Q320" s="278" t="s">
        <v>743</v>
      </c>
      <c r="R320" s="278"/>
      <c r="S320" s="284"/>
      <c r="T320" s="279"/>
      <c r="U320" s="86"/>
      <c r="V320" s="277">
        <f t="shared" si="571"/>
        <v>0</v>
      </c>
      <c r="W320" s="277">
        <f t="shared" si="619"/>
        <v>0</v>
      </c>
      <c r="X320" s="278" t="str">
        <f t="shared" si="572"/>
        <v>NO OFERTADO</v>
      </c>
      <c r="Y320" s="278">
        <v>0</v>
      </c>
      <c r="Z320" s="314" t="s">
        <v>743</v>
      </c>
      <c r="AA320" s="311" t="s">
        <v>935</v>
      </c>
      <c r="AB320" s="86">
        <v>1653</v>
      </c>
      <c r="AC320" s="276">
        <v>314</v>
      </c>
      <c r="AD320" s="86">
        <f t="shared" si="638"/>
        <v>1967</v>
      </c>
      <c r="AE320" s="277">
        <f t="shared" si="643"/>
        <v>1967</v>
      </c>
      <c r="AF320" s="277">
        <f t="shared" si="573"/>
        <v>7868</v>
      </c>
      <c r="AG320" s="278" t="str">
        <f t="shared" si="574"/>
        <v>CUMPLE</v>
      </c>
      <c r="AH320" s="278" t="s">
        <v>828</v>
      </c>
      <c r="AI320" s="278" t="s">
        <v>822</v>
      </c>
      <c r="AJ320" s="86"/>
      <c r="AK320" s="86"/>
      <c r="AL320" s="279"/>
      <c r="AM320" s="86">
        <f t="shared" si="620"/>
        <v>0</v>
      </c>
      <c r="AN320" s="277">
        <f t="shared" si="575"/>
        <v>0</v>
      </c>
      <c r="AO320" s="277">
        <f t="shared" si="576"/>
        <v>0</v>
      </c>
      <c r="AP320" s="278" t="str">
        <f t="shared" si="577"/>
        <v>NO OFERTADO</v>
      </c>
      <c r="AQ320" s="278"/>
      <c r="AR320" s="278" t="s">
        <v>743</v>
      </c>
      <c r="AS320" s="86"/>
      <c r="AT320" s="86"/>
      <c r="AU320" s="276"/>
      <c r="AV320" s="86">
        <f t="shared" si="621"/>
        <v>0</v>
      </c>
      <c r="AW320" s="277">
        <f t="shared" si="578"/>
        <v>0</v>
      </c>
      <c r="AX320" s="277">
        <f t="shared" si="639"/>
        <v>0</v>
      </c>
      <c r="AY320" s="278" t="str">
        <f t="shared" si="579"/>
        <v>NO OFERTADO</v>
      </c>
      <c r="AZ320" s="278"/>
      <c r="BA320" s="278" t="s">
        <v>743</v>
      </c>
      <c r="BB320" s="86" t="s">
        <v>997</v>
      </c>
      <c r="BC320" s="86">
        <v>1870.0000000000002</v>
      </c>
      <c r="BD320" s="279">
        <v>355.30000000000007</v>
      </c>
      <c r="BE320" s="86">
        <f t="shared" si="622"/>
        <v>2225.3000000000002</v>
      </c>
      <c r="BF320" s="277">
        <f t="shared" si="580"/>
        <v>2225.3000000000002</v>
      </c>
      <c r="BG320" s="277">
        <f t="shared" si="623"/>
        <v>8901.2000000000007</v>
      </c>
      <c r="BH320" s="278" t="str">
        <f t="shared" si="581"/>
        <v>CUMPLE</v>
      </c>
      <c r="BI320" s="278" t="s">
        <v>829</v>
      </c>
      <c r="BJ320" s="278" t="s">
        <v>743</v>
      </c>
      <c r="BK320" s="86"/>
      <c r="BL320" s="86"/>
      <c r="BM320" s="276"/>
      <c r="BN320" s="280">
        <f t="shared" si="624"/>
        <v>0</v>
      </c>
      <c r="BO320" s="281">
        <f t="shared" si="582"/>
        <v>0</v>
      </c>
      <c r="BP320" s="281">
        <f t="shared" si="583"/>
        <v>0</v>
      </c>
      <c r="BQ320" s="278" t="str">
        <f t="shared" si="567"/>
        <v>NO OFERTADO</v>
      </c>
      <c r="BR320" s="278">
        <f>VLOOKUP(B320,'[1]ANEXO TECNICO'!$B$3:$P$334,15,0)</f>
        <v>0</v>
      </c>
      <c r="BS320" s="278" t="s">
        <v>743</v>
      </c>
      <c r="BT320" s="280"/>
      <c r="BU320" s="280"/>
      <c r="BV320" s="282"/>
      <c r="BW320" s="280"/>
      <c r="BX320" s="277">
        <v>0</v>
      </c>
      <c r="BY320" s="277">
        <f t="shared" si="584"/>
        <v>0</v>
      </c>
      <c r="BZ320" s="278" t="str">
        <f t="shared" si="585"/>
        <v>NO OFERTADO</v>
      </c>
      <c r="CA320" s="278"/>
      <c r="CB320" s="278" t="s">
        <v>743</v>
      </c>
      <c r="CC320" s="283"/>
      <c r="CD320" s="283"/>
      <c r="CE320" s="276"/>
      <c r="CF320" s="86">
        <f t="shared" si="625"/>
        <v>0</v>
      </c>
      <c r="CG320" s="277">
        <f t="shared" si="626"/>
        <v>0</v>
      </c>
      <c r="CH320" s="277">
        <f t="shared" si="586"/>
        <v>0</v>
      </c>
      <c r="CI320" s="278" t="str">
        <f t="shared" si="587"/>
        <v>NO OFERTADO</v>
      </c>
      <c r="CJ320" s="278"/>
      <c r="CK320" s="278" t="s">
        <v>743</v>
      </c>
      <c r="CL320" s="86"/>
      <c r="CM320" s="86"/>
      <c r="CN320" s="276"/>
      <c r="CO320" s="86">
        <f t="shared" si="627"/>
        <v>0</v>
      </c>
      <c r="CP320" s="277">
        <f t="shared" si="588"/>
        <v>0</v>
      </c>
      <c r="CQ320" s="277">
        <f t="shared" si="589"/>
        <v>0</v>
      </c>
      <c r="CR320" s="278" t="str">
        <f t="shared" si="590"/>
        <v>NO OFERTADO</v>
      </c>
      <c r="CS320" s="278"/>
      <c r="CT320" s="278" t="s">
        <v>743</v>
      </c>
      <c r="CU320" s="86" t="s">
        <v>44</v>
      </c>
      <c r="CV320" s="280">
        <v>1525</v>
      </c>
      <c r="CW320" s="288">
        <f t="shared" si="646"/>
        <v>289.75</v>
      </c>
      <c r="CX320" s="280">
        <f t="shared" si="628"/>
        <v>1814.75</v>
      </c>
      <c r="CY320" s="281">
        <f t="shared" si="591"/>
        <v>1814.75</v>
      </c>
      <c r="CZ320" s="281">
        <f t="shared" si="592"/>
        <v>7259</v>
      </c>
      <c r="DA320" s="278" t="str">
        <f t="shared" si="593"/>
        <v>CUMPLE</v>
      </c>
      <c r="DB320" s="278" t="s">
        <v>828</v>
      </c>
      <c r="DC320" s="278" t="s">
        <v>822</v>
      </c>
      <c r="DD320" s="86"/>
      <c r="DE320" s="86"/>
      <c r="DF320" s="276"/>
      <c r="DG320" s="86">
        <f t="shared" si="629"/>
        <v>0</v>
      </c>
      <c r="DH320" s="277">
        <f t="shared" si="594"/>
        <v>0</v>
      </c>
      <c r="DI320" s="277">
        <f t="shared" si="630"/>
        <v>0</v>
      </c>
      <c r="DJ320" s="278" t="str">
        <f t="shared" si="631"/>
        <v>NO OFERTADO</v>
      </c>
      <c r="DK320" s="278"/>
      <c r="DL320" s="278" t="s">
        <v>743</v>
      </c>
      <c r="DM320" s="86"/>
      <c r="DN320" s="86"/>
      <c r="DO320" s="276"/>
      <c r="DP320" s="86">
        <v>0</v>
      </c>
      <c r="DQ320" s="277">
        <f t="shared" si="595"/>
        <v>0</v>
      </c>
      <c r="DR320" s="277">
        <f t="shared" si="596"/>
        <v>0</v>
      </c>
      <c r="DS320" s="278" t="str">
        <f t="shared" si="597"/>
        <v>NO OFERTADO</v>
      </c>
      <c r="DT320" s="278"/>
      <c r="DU320" s="278" t="s">
        <v>743</v>
      </c>
      <c r="DV320" s="86" t="s">
        <v>44</v>
      </c>
      <c r="DW320" s="280">
        <v>5595</v>
      </c>
      <c r="DX320" s="288">
        <v>1063.05</v>
      </c>
      <c r="DY320" s="280">
        <f t="shared" si="632"/>
        <v>6658.05</v>
      </c>
      <c r="DZ320" s="281">
        <f t="shared" si="598"/>
        <v>6658.05</v>
      </c>
      <c r="EA320" s="281">
        <f t="shared" si="633"/>
        <v>26632.2</v>
      </c>
      <c r="EB320" s="278" t="str">
        <f t="shared" si="599"/>
        <v>NO CUMPLE</v>
      </c>
      <c r="EC320" s="278" t="s">
        <v>829</v>
      </c>
      <c r="ED320" s="278" t="s">
        <v>743</v>
      </c>
      <c r="EE320" s="86" t="s">
        <v>953</v>
      </c>
      <c r="EF320" s="86">
        <v>1852.1008403361345</v>
      </c>
      <c r="EG320" s="279">
        <v>351.89915966386559</v>
      </c>
      <c r="EH320" s="86">
        <f t="shared" si="634"/>
        <v>2204</v>
      </c>
      <c r="EI320" s="277">
        <f t="shared" si="600"/>
        <v>2204</v>
      </c>
      <c r="EJ320" s="277">
        <f t="shared" si="637"/>
        <v>8816</v>
      </c>
      <c r="EK320" s="278" t="str">
        <f t="shared" si="601"/>
        <v>CUMPLE</v>
      </c>
      <c r="EL320" s="278" t="s">
        <v>828</v>
      </c>
      <c r="EM320" s="278" t="s">
        <v>822</v>
      </c>
      <c r="EN320" s="86" t="s">
        <v>44</v>
      </c>
      <c r="EO320" s="86">
        <v>1588</v>
      </c>
      <c r="EP320" s="276">
        <v>302</v>
      </c>
      <c r="EQ320" s="86">
        <v>1890</v>
      </c>
      <c r="ER320" s="277">
        <f t="shared" si="602"/>
        <v>1890</v>
      </c>
      <c r="ES320" s="277">
        <f t="shared" si="603"/>
        <v>7560</v>
      </c>
      <c r="ET320" s="278" t="str">
        <f t="shared" si="604"/>
        <v>CUMPLE</v>
      </c>
      <c r="EU320" s="278" t="s">
        <v>828</v>
      </c>
      <c r="EV320" s="278" t="s">
        <v>822</v>
      </c>
      <c r="EW320" s="86">
        <v>0</v>
      </c>
      <c r="EX320" s="86">
        <v>0</v>
      </c>
      <c r="EY320" s="276">
        <v>0</v>
      </c>
      <c r="EZ320" s="86">
        <v>0</v>
      </c>
      <c r="FA320" s="277">
        <f t="shared" si="605"/>
        <v>0</v>
      </c>
      <c r="FB320" s="277">
        <f t="shared" si="606"/>
        <v>0</v>
      </c>
      <c r="FC320" s="278" t="str">
        <f t="shared" si="607"/>
        <v>NO OFERTADO</v>
      </c>
      <c r="FD320" s="278"/>
      <c r="FE320" s="278" t="s">
        <v>743</v>
      </c>
      <c r="FF320" s="86">
        <v>0</v>
      </c>
      <c r="FG320" s="86"/>
      <c r="FH320" s="279">
        <v>0</v>
      </c>
      <c r="FI320" s="86">
        <v>0</v>
      </c>
      <c r="FJ320" s="277">
        <f t="shared" si="608"/>
        <v>0</v>
      </c>
      <c r="FK320" s="277">
        <f t="shared" si="635"/>
        <v>0</v>
      </c>
      <c r="FL320" s="278" t="str">
        <f t="shared" si="609"/>
        <v>NO OFERTADO</v>
      </c>
      <c r="FM320" s="278"/>
      <c r="FN320" s="278" t="s">
        <v>743</v>
      </c>
      <c r="FO320" s="86"/>
      <c r="FP320" s="86"/>
      <c r="FQ320" s="279"/>
      <c r="FR320" s="86">
        <f t="shared" si="636"/>
        <v>0</v>
      </c>
      <c r="FS320" s="277">
        <f t="shared" si="610"/>
        <v>0</v>
      </c>
      <c r="FT320" s="277">
        <f t="shared" si="611"/>
        <v>0</v>
      </c>
      <c r="FU320" s="278" t="str">
        <f t="shared" si="612"/>
        <v>NO OFERTADO</v>
      </c>
      <c r="FV320" s="278">
        <v>0</v>
      </c>
      <c r="FW320" s="278" t="s">
        <v>743</v>
      </c>
      <c r="FX320" s="86"/>
      <c r="FY320" s="86"/>
      <c r="FZ320" s="279"/>
      <c r="GA320" s="86"/>
      <c r="GB320" s="277">
        <f t="shared" si="613"/>
        <v>0</v>
      </c>
      <c r="GC320" s="277">
        <f t="shared" si="614"/>
        <v>0</v>
      </c>
      <c r="GD320" s="278" t="str">
        <f t="shared" si="615"/>
        <v>NO OFERTADO</v>
      </c>
      <c r="GE320" s="278"/>
      <c r="GF320" s="278" t="s">
        <v>743</v>
      </c>
      <c r="GG320" s="25"/>
    </row>
    <row r="321" spans="1:191" s="19" customFormat="1" ht="38.25" x14ac:dyDescent="0.2">
      <c r="A321" s="290">
        <v>312</v>
      </c>
      <c r="B321" s="78" t="s">
        <v>359</v>
      </c>
      <c r="C321" s="77" t="s">
        <v>691</v>
      </c>
      <c r="D321" s="123">
        <v>1</v>
      </c>
      <c r="E321" s="309" t="s">
        <v>32</v>
      </c>
      <c r="F321" s="315">
        <v>1467</v>
      </c>
      <c r="G321" s="125">
        <v>2093</v>
      </c>
      <c r="H321" s="86">
        <f t="shared" si="616"/>
        <v>3070431</v>
      </c>
      <c r="I321" s="86"/>
      <c r="J321" s="86"/>
      <c r="K321" s="279">
        <f t="shared" si="649"/>
        <v>0</v>
      </c>
      <c r="L321" s="86">
        <f t="shared" si="617"/>
        <v>0</v>
      </c>
      <c r="M321" s="277">
        <f t="shared" si="569"/>
        <v>0</v>
      </c>
      <c r="N321" s="277">
        <f t="shared" si="618"/>
        <v>0</v>
      </c>
      <c r="O321" s="278" t="str">
        <f t="shared" si="570"/>
        <v>NO OFERTADO</v>
      </c>
      <c r="P321" s="278"/>
      <c r="Q321" s="278" t="s">
        <v>743</v>
      </c>
      <c r="R321" s="278"/>
      <c r="S321" s="284"/>
      <c r="T321" s="279"/>
      <c r="U321" s="86"/>
      <c r="V321" s="277">
        <f t="shared" si="571"/>
        <v>0</v>
      </c>
      <c r="W321" s="277">
        <f t="shared" si="619"/>
        <v>0</v>
      </c>
      <c r="X321" s="278" t="str">
        <f t="shared" si="572"/>
        <v>NO OFERTADO</v>
      </c>
      <c r="Y321" s="278">
        <v>0</v>
      </c>
      <c r="Z321" s="314" t="s">
        <v>743</v>
      </c>
      <c r="AA321" s="311" t="s">
        <v>935</v>
      </c>
      <c r="AB321" s="86">
        <v>1233</v>
      </c>
      <c r="AC321" s="276">
        <v>234</v>
      </c>
      <c r="AD321" s="86">
        <f t="shared" si="638"/>
        <v>1467</v>
      </c>
      <c r="AE321" s="277">
        <f t="shared" si="643"/>
        <v>1467</v>
      </c>
      <c r="AF321" s="277">
        <f t="shared" si="573"/>
        <v>3070431</v>
      </c>
      <c r="AG321" s="278" t="str">
        <f t="shared" si="574"/>
        <v>CUMPLE</v>
      </c>
      <c r="AH321" s="278" t="s">
        <v>828</v>
      </c>
      <c r="AI321" s="278" t="s">
        <v>822</v>
      </c>
      <c r="AJ321" s="86"/>
      <c r="AK321" s="86"/>
      <c r="AL321" s="279"/>
      <c r="AM321" s="86">
        <f t="shared" si="620"/>
        <v>0</v>
      </c>
      <c r="AN321" s="277">
        <f t="shared" si="575"/>
        <v>0</v>
      </c>
      <c r="AO321" s="277">
        <f t="shared" si="576"/>
        <v>0</v>
      </c>
      <c r="AP321" s="278" t="str">
        <f t="shared" si="577"/>
        <v>NO OFERTADO</v>
      </c>
      <c r="AQ321" s="278"/>
      <c r="AR321" s="278" t="s">
        <v>743</v>
      </c>
      <c r="AS321" s="86"/>
      <c r="AT321" s="86"/>
      <c r="AU321" s="276"/>
      <c r="AV321" s="86">
        <f t="shared" si="621"/>
        <v>0</v>
      </c>
      <c r="AW321" s="277">
        <f t="shared" si="578"/>
        <v>0</v>
      </c>
      <c r="AX321" s="277">
        <f t="shared" si="639"/>
        <v>0</v>
      </c>
      <c r="AY321" s="278" t="str">
        <f t="shared" si="579"/>
        <v>NO OFERTADO</v>
      </c>
      <c r="AZ321" s="278"/>
      <c r="BA321" s="278" t="s">
        <v>743</v>
      </c>
      <c r="BB321" s="86"/>
      <c r="BC321" s="86"/>
      <c r="BD321" s="279"/>
      <c r="BE321" s="86">
        <f t="shared" si="622"/>
        <v>0</v>
      </c>
      <c r="BF321" s="277">
        <f t="shared" si="580"/>
        <v>0</v>
      </c>
      <c r="BG321" s="277">
        <f t="shared" si="623"/>
        <v>0</v>
      </c>
      <c r="BH321" s="278" t="str">
        <f t="shared" si="581"/>
        <v>NO OFERTADO</v>
      </c>
      <c r="BI321" s="278">
        <v>0</v>
      </c>
      <c r="BJ321" s="278" t="s">
        <v>743</v>
      </c>
      <c r="BK321" s="86"/>
      <c r="BL321" s="86"/>
      <c r="BM321" s="276"/>
      <c r="BN321" s="280">
        <f t="shared" si="624"/>
        <v>0</v>
      </c>
      <c r="BO321" s="281">
        <f t="shared" si="582"/>
        <v>0</v>
      </c>
      <c r="BP321" s="281">
        <f t="shared" si="583"/>
        <v>0</v>
      </c>
      <c r="BQ321" s="278" t="str">
        <f t="shared" si="567"/>
        <v>NO OFERTADO</v>
      </c>
      <c r="BR321" s="278">
        <f>VLOOKUP(B321,'[1]ANEXO TECNICO'!$B$3:$P$334,15,0)</f>
        <v>0</v>
      </c>
      <c r="BS321" s="278" t="s">
        <v>743</v>
      </c>
      <c r="BT321" s="280"/>
      <c r="BU321" s="280"/>
      <c r="BV321" s="282"/>
      <c r="BW321" s="280"/>
      <c r="BX321" s="277">
        <v>0</v>
      </c>
      <c r="BY321" s="277">
        <f t="shared" si="584"/>
        <v>0</v>
      </c>
      <c r="BZ321" s="278" t="str">
        <f t="shared" si="585"/>
        <v>NO OFERTADO</v>
      </c>
      <c r="CA321" s="278"/>
      <c r="CB321" s="278" t="s">
        <v>743</v>
      </c>
      <c r="CC321" s="283"/>
      <c r="CD321" s="283"/>
      <c r="CE321" s="276"/>
      <c r="CF321" s="86">
        <f t="shared" si="625"/>
        <v>0</v>
      </c>
      <c r="CG321" s="277">
        <f t="shared" si="626"/>
        <v>0</v>
      </c>
      <c r="CH321" s="277">
        <f t="shared" si="586"/>
        <v>0</v>
      </c>
      <c r="CI321" s="278" t="str">
        <f t="shared" si="587"/>
        <v>NO OFERTADO</v>
      </c>
      <c r="CJ321" s="278"/>
      <c r="CK321" s="278" t="s">
        <v>743</v>
      </c>
      <c r="CL321" s="86"/>
      <c r="CM321" s="86"/>
      <c r="CN321" s="276"/>
      <c r="CO321" s="86">
        <f t="shared" si="627"/>
        <v>0</v>
      </c>
      <c r="CP321" s="277">
        <f t="shared" si="588"/>
        <v>0</v>
      </c>
      <c r="CQ321" s="277">
        <f t="shared" si="589"/>
        <v>0</v>
      </c>
      <c r="CR321" s="278" t="str">
        <f t="shared" si="590"/>
        <v>NO OFERTADO</v>
      </c>
      <c r="CS321" s="278"/>
      <c r="CT321" s="278" t="s">
        <v>743</v>
      </c>
      <c r="CU321" s="86" t="s">
        <v>44</v>
      </c>
      <c r="CV321" s="280">
        <v>1230</v>
      </c>
      <c r="CW321" s="288">
        <f t="shared" si="646"/>
        <v>233.7</v>
      </c>
      <c r="CX321" s="280">
        <f t="shared" si="628"/>
        <v>1463.7</v>
      </c>
      <c r="CY321" s="281">
        <f t="shared" si="591"/>
        <v>1463.7</v>
      </c>
      <c r="CZ321" s="281">
        <f t="shared" si="592"/>
        <v>3063524.1</v>
      </c>
      <c r="DA321" s="278" t="str">
        <f t="shared" si="593"/>
        <v>CUMPLE</v>
      </c>
      <c r="DB321" s="278" t="s">
        <v>828</v>
      </c>
      <c r="DC321" s="278" t="s">
        <v>822</v>
      </c>
      <c r="DD321" s="86"/>
      <c r="DE321" s="86"/>
      <c r="DF321" s="276"/>
      <c r="DG321" s="86">
        <f t="shared" si="629"/>
        <v>0</v>
      </c>
      <c r="DH321" s="277">
        <f t="shared" si="594"/>
        <v>0</v>
      </c>
      <c r="DI321" s="277">
        <f t="shared" si="630"/>
        <v>0</v>
      </c>
      <c r="DJ321" s="278" t="str">
        <f t="shared" si="631"/>
        <v>NO OFERTADO</v>
      </c>
      <c r="DK321" s="278"/>
      <c r="DL321" s="278" t="s">
        <v>743</v>
      </c>
      <c r="DM321" s="86"/>
      <c r="DN321" s="86"/>
      <c r="DO321" s="276"/>
      <c r="DP321" s="86">
        <v>0</v>
      </c>
      <c r="DQ321" s="277">
        <f t="shared" si="595"/>
        <v>0</v>
      </c>
      <c r="DR321" s="277">
        <f t="shared" si="596"/>
        <v>0</v>
      </c>
      <c r="DS321" s="278" t="str">
        <f t="shared" si="597"/>
        <v>NO OFERTADO</v>
      </c>
      <c r="DT321" s="278"/>
      <c r="DU321" s="278" t="s">
        <v>743</v>
      </c>
      <c r="DV321" s="86"/>
      <c r="DW321" s="86"/>
      <c r="DX321" s="279"/>
      <c r="DY321" s="86">
        <f t="shared" si="632"/>
        <v>0</v>
      </c>
      <c r="DZ321" s="277">
        <f t="shared" si="598"/>
        <v>0</v>
      </c>
      <c r="EA321" s="277">
        <f t="shared" si="633"/>
        <v>0</v>
      </c>
      <c r="EB321" s="278" t="str">
        <f t="shared" si="599"/>
        <v>NO OFERTADO</v>
      </c>
      <c r="EC321" s="278"/>
      <c r="ED321" s="278" t="s">
        <v>743</v>
      </c>
      <c r="EE321" s="86" t="s">
        <v>749</v>
      </c>
      <c r="EF321" s="86">
        <v>1250.420168067227</v>
      </c>
      <c r="EG321" s="279">
        <v>237.57983193277312</v>
      </c>
      <c r="EH321" s="86">
        <f t="shared" si="634"/>
        <v>1488</v>
      </c>
      <c r="EI321" s="277">
        <f t="shared" si="600"/>
        <v>1488</v>
      </c>
      <c r="EJ321" s="277">
        <f t="shared" si="637"/>
        <v>3114384</v>
      </c>
      <c r="EK321" s="278" t="str">
        <f t="shared" si="601"/>
        <v>CUMPLE</v>
      </c>
      <c r="EL321" s="278" t="s">
        <v>828</v>
      </c>
      <c r="EM321" s="278" t="s">
        <v>822</v>
      </c>
      <c r="EN321" s="86"/>
      <c r="EO321" s="86"/>
      <c r="EP321" s="276"/>
      <c r="EQ321" s="86">
        <v>0</v>
      </c>
      <c r="ER321" s="277">
        <f t="shared" si="602"/>
        <v>0</v>
      </c>
      <c r="ES321" s="277">
        <f t="shared" si="603"/>
        <v>0</v>
      </c>
      <c r="ET321" s="278" t="str">
        <f t="shared" si="604"/>
        <v>NO OFERTADO</v>
      </c>
      <c r="EU321" s="278"/>
      <c r="EV321" s="278" t="s">
        <v>743</v>
      </c>
      <c r="EW321" s="86">
        <v>0</v>
      </c>
      <c r="EX321" s="86">
        <v>0</v>
      </c>
      <c r="EY321" s="276">
        <v>0</v>
      </c>
      <c r="EZ321" s="86">
        <v>0</v>
      </c>
      <c r="FA321" s="277">
        <f t="shared" si="605"/>
        <v>0</v>
      </c>
      <c r="FB321" s="277">
        <f t="shared" si="606"/>
        <v>0</v>
      </c>
      <c r="FC321" s="278" t="str">
        <f t="shared" si="607"/>
        <v>NO OFERTADO</v>
      </c>
      <c r="FD321" s="278"/>
      <c r="FE321" s="278" t="s">
        <v>743</v>
      </c>
      <c r="FF321" s="86">
        <v>0</v>
      </c>
      <c r="FG321" s="86"/>
      <c r="FH321" s="279">
        <v>0</v>
      </c>
      <c r="FI321" s="86">
        <v>0</v>
      </c>
      <c r="FJ321" s="277">
        <f t="shared" si="608"/>
        <v>0</v>
      </c>
      <c r="FK321" s="277">
        <f t="shared" si="635"/>
        <v>0</v>
      </c>
      <c r="FL321" s="278" t="str">
        <f t="shared" si="609"/>
        <v>NO OFERTADO</v>
      </c>
      <c r="FM321" s="278"/>
      <c r="FN321" s="278" t="s">
        <v>743</v>
      </c>
      <c r="FO321" s="86"/>
      <c r="FP321" s="86"/>
      <c r="FQ321" s="279"/>
      <c r="FR321" s="86">
        <f t="shared" si="636"/>
        <v>0</v>
      </c>
      <c r="FS321" s="277">
        <f t="shared" si="610"/>
        <v>0</v>
      </c>
      <c r="FT321" s="277">
        <f t="shared" si="611"/>
        <v>0</v>
      </c>
      <c r="FU321" s="278" t="str">
        <f t="shared" si="612"/>
        <v>NO OFERTADO</v>
      </c>
      <c r="FV321" s="278">
        <v>0</v>
      </c>
      <c r="FW321" s="278" t="s">
        <v>743</v>
      </c>
      <c r="FX321" s="86"/>
      <c r="FY321" s="86"/>
      <c r="FZ321" s="279"/>
      <c r="GA321" s="86"/>
      <c r="GB321" s="277">
        <f t="shared" si="613"/>
        <v>0</v>
      </c>
      <c r="GC321" s="277">
        <f t="shared" si="614"/>
        <v>0</v>
      </c>
      <c r="GD321" s="278" t="str">
        <f t="shared" si="615"/>
        <v>NO OFERTADO</v>
      </c>
      <c r="GE321" s="278"/>
      <c r="GF321" s="278" t="s">
        <v>743</v>
      </c>
      <c r="GG321" s="25"/>
    </row>
    <row r="322" spans="1:191" s="19" customFormat="1" ht="38.25" x14ac:dyDescent="0.2">
      <c r="A322" s="290">
        <v>313</v>
      </c>
      <c r="B322" s="78" t="s">
        <v>360</v>
      </c>
      <c r="C322" s="77" t="s">
        <v>692</v>
      </c>
      <c r="D322" s="123">
        <v>1</v>
      </c>
      <c r="E322" s="309" t="s">
        <v>32</v>
      </c>
      <c r="F322" s="315">
        <v>3665.2</v>
      </c>
      <c r="G322" s="125">
        <v>1659</v>
      </c>
      <c r="H322" s="86">
        <f t="shared" si="616"/>
        <v>6080566.7999999998</v>
      </c>
      <c r="I322" s="86"/>
      <c r="J322" s="86"/>
      <c r="K322" s="279">
        <f t="shared" si="649"/>
        <v>0</v>
      </c>
      <c r="L322" s="86">
        <f t="shared" si="617"/>
        <v>0</v>
      </c>
      <c r="M322" s="277">
        <f t="shared" si="569"/>
        <v>0</v>
      </c>
      <c r="N322" s="277">
        <f t="shared" si="618"/>
        <v>0</v>
      </c>
      <c r="O322" s="278" t="str">
        <f t="shared" si="570"/>
        <v>NO OFERTADO</v>
      </c>
      <c r="P322" s="278"/>
      <c r="Q322" s="278" t="s">
        <v>743</v>
      </c>
      <c r="R322" s="278"/>
      <c r="S322" s="284"/>
      <c r="T322" s="279"/>
      <c r="U322" s="86"/>
      <c r="V322" s="277">
        <f t="shared" si="571"/>
        <v>0</v>
      </c>
      <c r="W322" s="277">
        <f t="shared" si="619"/>
        <v>0</v>
      </c>
      <c r="X322" s="278" t="str">
        <f t="shared" si="572"/>
        <v>NO OFERTADO</v>
      </c>
      <c r="Y322" s="278">
        <v>0</v>
      </c>
      <c r="Z322" s="314" t="s">
        <v>743</v>
      </c>
      <c r="AA322" s="311"/>
      <c r="AB322" s="86"/>
      <c r="AC322" s="276"/>
      <c r="AD322" s="86">
        <f t="shared" si="638"/>
        <v>0</v>
      </c>
      <c r="AE322" s="277">
        <f t="shared" si="643"/>
        <v>0</v>
      </c>
      <c r="AF322" s="277">
        <f t="shared" si="573"/>
        <v>0</v>
      </c>
      <c r="AG322" s="278" t="str">
        <f t="shared" si="574"/>
        <v>NO OFERTADO</v>
      </c>
      <c r="AH322" s="278"/>
      <c r="AI322" s="278" t="s">
        <v>743</v>
      </c>
      <c r="AJ322" s="86"/>
      <c r="AK322" s="86"/>
      <c r="AL322" s="279"/>
      <c r="AM322" s="86">
        <f t="shared" si="620"/>
        <v>0</v>
      </c>
      <c r="AN322" s="277">
        <f t="shared" si="575"/>
        <v>0</v>
      </c>
      <c r="AO322" s="277">
        <f t="shared" si="576"/>
        <v>0</v>
      </c>
      <c r="AP322" s="278" t="str">
        <f t="shared" si="577"/>
        <v>NO OFERTADO</v>
      </c>
      <c r="AQ322" s="278"/>
      <c r="AR322" s="278" t="s">
        <v>743</v>
      </c>
      <c r="AS322" s="86"/>
      <c r="AT322" s="86"/>
      <c r="AU322" s="276"/>
      <c r="AV322" s="86">
        <f t="shared" si="621"/>
        <v>0</v>
      </c>
      <c r="AW322" s="277">
        <f t="shared" si="578"/>
        <v>0</v>
      </c>
      <c r="AX322" s="277">
        <f t="shared" si="639"/>
        <v>0</v>
      </c>
      <c r="AY322" s="278" t="str">
        <f t="shared" si="579"/>
        <v>NO OFERTADO</v>
      </c>
      <c r="AZ322" s="278"/>
      <c r="BA322" s="278" t="s">
        <v>743</v>
      </c>
      <c r="BB322" s="86"/>
      <c r="BC322" s="86"/>
      <c r="BD322" s="279"/>
      <c r="BE322" s="86">
        <f t="shared" si="622"/>
        <v>0</v>
      </c>
      <c r="BF322" s="277">
        <f t="shared" si="580"/>
        <v>0</v>
      </c>
      <c r="BG322" s="277">
        <f t="shared" si="623"/>
        <v>0</v>
      </c>
      <c r="BH322" s="278" t="str">
        <f t="shared" si="581"/>
        <v>NO OFERTADO</v>
      </c>
      <c r="BI322" s="278">
        <v>0</v>
      </c>
      <c r="BJ322" s="278" t="s">
        <v>743</v>
      </c>
      <c r="BK322" s="86"/>
      <c r="BL322" s="86"/>
      <c r="BM322" s="276"/>
      <c r="BN322" s="280">
        <f t="shared" si="624"/>
        <v>0</v>
      </c>
      <c r="BO322" s="281">
        <f t="shared" si="582"/>
        <v>0</v>
      </c>
      <c r="BP322" s="281">
        <f t="shared" si="583"/>
        <v>0</v>
      </c>
      <c r="BQ322" s="278" t="str">
        <f t="shared" si="567"/>
        <v>NO OFERTADO</v>
      </c>
      <c r="BR322" s="278">
        <f>VLOOKUP(B322,'[1]ANEXO TECNICO'!$B$3:$P$334,15,0)</f>
        <v>0</v>
      </c>
      <c r="BS322" s="278" t="s">
        <v>743</v>
      </c>
      <c r="BT322" s="280"/>
      <c r="BU322" s="280"/>
      <c r="BV322" s="282"/>
      <c r="BW322" s="280"/>
      <c r="BX322" s="277">
        <v>0</v>
      </c>
      <c r="BY322" s="277">
        <f t="shared" si="584"/>
        <v>0</v>
      </c>
      <c r="BZ322" s="278" t="str">
        <f t="shared" si="585"/>
        <v>NO OFERTADO</v>
      </c>
      <c r="CA322" s="278"/>
      <c r="CB322" s="278" t="s">
        <v>743</v>
      </c>
      <c r="CC322" s="283"/>
      <c r="CD322" s="283"/>
      <c r="CE322" s="276"/>
      <c r="CF322" s="86">
        <f t="shared" si="625"/>
        <v>0</v>
      </c>
      <c r="CG322" s="277">
        <f t="shared" si="626"/>
        <v>0</v>
      </c>
      <c r="CH322" s="277">
        <f t="shared" si="586"/>
        <v>0</v>
      </c>
      <c r="CI322" s="278" t="str">
        <f t="shared" si="587"/>
        <v>NO OFERTADO</v>
      </c>
      <c r="CJ322" s="278"/>
      <c r="CK322" s="278" t="s">
        <v>743</v>
      </c>
      <c r="CL322" s="86"/>
      <c r="CM322" s="86"/>
      <c r="CN322" s="276"/>
      <c r="CO322" s="86">
        <f t="shared" si="627"/>
        <v>0</v>
      </c>
      <c r="CP322" s="277">
        <f t="shared" si="588"/>
        <v>0</v>
      </c>
      <c r="CQ322" s="277">
        <f t="shared" si="589"/>
        <v>0</v>
      </c>
      <c r="CR322" s="278" t="str">
        <f t="shared" si="590"/>
        <v>NO OFERTADO</v>
      </c>
      <c r="CS322" s="278"/>
      <c r="CT322" s="278" t="s">
        <v>743</v>
      </c>
      <c r="CU322" s="86" t="s">
        <v>44</v>
      </c>
      <c r="CV322" s="280">
        <v>3145</v>
      </c>
      <c r="CW322" s="288">
        <f t="shared" si="646"/>
        <v>597.54999999999995</v>
      </c>
      <c r="CX322" s="280">
        <f t="shared" si="628"/>
        <v>3742.55</v>
      </c>
      <c r="CY322" s="281">
        <f t="shared" si="591"/>
        <v>3742.55</v>
      </c>
      <c r="CZ322" s="281">
        <f t="shared" si="592"/>
        <v>6208890.4500000002</v>
      </c>
      <c r="DA322" s="278" t="str">
        <f t="shared" si="593"/>
        <v>CUMPLE</v>
      </c>
      <c r="DB322" s="278" t="s">
        <v>828</v>
      </c>
      <c r="DC322" s="278" t="s">
        <v>822</v>
      </c>
      <c r="DD322" s="86"/>
      <c r="DE322" s="86"/>
      <c r="DF322" s="276"/>
      <c r="DG322" s="86">
        <f t="shared" si="629"/>
        <v>0</v>
      </c>
      <c r="DH322" s="277">
        <f t="shared" si="594"/>
        <v>0</v>
      </c>
      <c r="DI322" s="277">
        <f t="shared" si="630"/>
        <v>0</v>
      </c>
      <c r="DJ322" s="278" t="str">
        <f t="shared" si="631"/>
        <v>NO OFERTADO</v>
      </c>
      <c r="DK322" s="278"/>
      <c r="DL322" s="278" t="s">
        <v>743</v>
      </c>
      <c r="DM322" s="86"/>
      <c r="DN322" s="86"/>
      <c r="DO322" s="276"/>
      <c r="DP322" s="86">
        <v>0</v>
      </c>
      <c r="DQ322" s="277">
        <f t="shared" si="595"/>
        <v>0</v>
      </c>
      <c r="DR322" s="277">
        <f t="shared" si="596"/>
        <v>0</v>
      </c>
      <c r="DS322" s="278" t="str">
        <f t="shared" si="597"/>
        <v>NO OFERTADO</v>
      </c>
      <c r="DT322" s="278"/>
      <c r="DU322" s="278" t="s">
        <v>743</v>
      </c>
      <c r="DV322" s="86" t="s">
        <v>44</v>
      </c>
      <c r="DW322" s="280">
        <v>4733</v>
      </c>
      <c r="DX322" s="288">
        <v>899.27</v>
      </c>
      <c r="DY322" s="280">
        <f t="shared" si="632"/>
        <v>5632.27</v>
      </c>
      <c r="DZ322" s="281">
        <f t="shared" si="598"/>
        <v>5632.27</v>
      </c>
      <c r="EA322" s="281">
        <f t="shared" si="633"/>
        <v>9343935.9300000016</v>
      </c>
      <c r="EB322" s="278" t="str">
        <f t="shared" si="599"/>
        <v>NO CUMPLE</v>
      </c>
      <c r="EC322" s="278" t="s">
        <v>829</v>
      </c>
      <c r="ED322" s="278" t="s">
        <v>743</v>
      </c>
      <c r="EE322" s="86" t="s">
        <v>953</v>
      </c>
      <c r="EF322" s="86">
        <v>0</v>
      </c>
      <c r="EG322" s="279">
        <v>0</v>
      </c>
      <c r="EH322" s="86">
        <f t="shared" si="634"/>
        <v>0</v>
      </c>
      <c r="EI322" s="277">
        <f t="shared" si="600"/>
        <v>0</v>
      </c>
      <c r="EJ322" s="277">
        <f t="shared" si="637"/>
        <v>0</v>
      </c>
      <c r="EK322" s="278" t="str">
        <f t="shared" si="601"/>
        <v>NO OFERTADO</v>
      </c>
      <c r="EL322" s="278" t="s">
        <v>978</v>
      </c>
      <c r="EM322" s="278" t="s">
        <v>743</v>
      </c>
      <c r="EN322" s="86"/>
      <c r="EO322" s="86"/>
      <c r="EP322" s="276"/>
      <c r="EQ322" s="86">
        <v>0</v>
      </c>
      <c r="ER322" s="277">
        <f t="shared" si="602"/>
        <v>0</v>
      </c>
      <c r="ES322" s="277">
        <f t="shared" si="603"/>
        <v>0</v>
      </c>
      <c r="ET322" s="278" t="str">
        <f t="shared" si="604"/>
        <v>NO OFERTADO</v>
      </c>
      <c r="EU322" s="278"/>
      <c r="EV322" s="278" t="s">
        <v>743</v>
      </c>
      <c r="EW322" s="86">
        <v>0</v>
      </c>
      <c r="EX322" s="86">
        <v>0</v>
      </c>
      <c r="EY322" s="276">
        <v>0</v>
      </c>
      <c r="EZ322" s="86">
        <v>0</v>
      </c>
      <c r="FA322" s="277">
        <f t="shared" si="605"/>
        <v>0</v>
      </c>
      <c r="FB322" s="277">
        <f t="shared" si="606"/>
        <v>0</v>
      </c>
      <c r="FC322" s="278" t="str">
        <f t="shared" si="607"/>
        <v>NO OFERTADO</v>
      </c>
      <c r="FD322" s="278"/>
      <c r="FE322" s="278" t="s">
        <v>743</v>
      </c>
      <c r="FF322" s="86">
        <v>0</v>
      </c>
      <c r="FG322" s="86"/>
      <c r="FH322" s="279">
        <v>0</v>
      </c>
      <c r="FI322" s="86">
        <v>0</v>
      </c>
      <c r="FJ322" s="277">
        <f t="shared" si="608"/>
        <v>0</v>
      </c>
      <c r="FK322" s="277">
        <f t="shared" si="635"/>
        <v>0</v>
      </c>
      <c r="FL322" s="278" t="str">
        <f t="shared" si="609"/>
        <v>NO OFERTADO</v>
      </c>
      <c r="FM322" s="278"/>
      <c r="FN322" s="278" t="s">
        <v>743</v>
      </c>
      <c r="FO322" s="86"/>
      <c r="FP322" s="86"/>
      <c r="FQ322" s="279"/>
      <c r="FR322" s="86">
        <f t="shared" si="636"/>
        <v>0</v>
      </c>
      <c r="FS322" s="277">
        <f t="shared" si="610"/>
        <v>0</v>
      </c>
      <c r="FT322" s="277">
        <f t="shared" si="611"/>
        <v>0</v>
      </c>
      <c r="FU322" s="278" t="str">
        <f t="shared" si="612"/>
        <v>NO OFERTADO</v>
      </c>
      <c r="FV322" s="278">
        <v>0</v>
      </c>
      <c r="FW322" s="278" t="s">
        <v>743</v>
      </c>
      <c r="FX322" s="86"/>
      <c r="FY322" s="86"/>
      <c r="FZ322" s="279"/>
      <c r="GA322" s="86"/>
      <c r="GB322" s="277">
        <f t="shared" si="613"/>
        <v>0</v>
      </c>
      <c r="GC322" s="277">
        <f t="shared" si="614"/>
        <v>0</v>
      </c>
      <c r="GD322" s="278" t="str">
        <f t="shared" si="615"/>
        <v>NO OFERTADO</v>
      </c>
      <c r="GE322" s="278"/>
      <c r="GF322" s="278" t="s">
        <v>743</v>
      </c>
      <c r="GG322" s="25"/>
    </row>
    <row r="323" spans="1:191" s="19" customFormat="1" x14ac:dyDescent="0.2">
      <c r="A323" s="290">
        <v>314</v>
      </c>
      <c r="B323" s="78" t="s">
        <v>361</v>
      </c>
      <c r="C323" s="77" t="s">
        <v>693</v>
      </c>
      <c r="D323" s="123">
        <v>1</v>
      </c>
      <c r="E323" s="309" t="s">
        <v>32</v>
      </c>
      <c r="F323" s="315">
        <v>1477</v>
      </c>
      <c r="G323" s="125">
        <v>686</v>
      </c>
      <c r="H323" s="86">
        <f t="shared" si="616"/>
        <v>1013222</v>
      </c>
      <c r="I323" s="86"/>
      <c r="J323" s="86"/>
      <c r="K323" s="279">
        <f t="shared" si="649"/>
        <v>0</v>
      </c>
      <c r="L323" s="86">
        <f t="shared" si="617"/>
        <v>0</v>
      </c>
      <c r="M323" s="277">
        <f t="shared" si="569"/>
        <v>0</v>
      </c>
      <c r="N323" s="277">
        <f t="shared" si="618"/>
        <v>0</v>
      </c>
      <c r="O323" s="278" t="str">
        <f t="shared" si="570"/>
        <v>NO OFERTADO</v>
      </c>
      <c r="P323" s="278"/>
      <c r="Q323" s="278" t="s">
        <v>743</v>
      </c>
      <c r="R323" s="278" t="s">
        <v>1007</v>
      </c>
      <c r="S323" s="284">
        <v>1733</v>
      </c>
      <c r="T323" s="279">
        <v>0</v>
      </c>
      <c r="U323" s="86">
        <v>1733</v>
      </c>
      <c r="V323" s="277">
        <f t="shared" si="571"/>
        <v>1733</v>
      </c>
      <c r="W323" s="277">
        <f t="shared" si="619"/>
        <v>1188838</v>
      </c>
      <c r="X323" s="278" t="str">
        <f t="shared" si="572"/>
        <v>CUMPLE</v>
      </c>
      <c r="Y323" s="278" t="s">
        <v>828</v>
      </c>
      <c r="Z323" s="314" t="s">
        <v>822</v>
      </c>
      <c r="AA323" s="311" t="s">
        <v>935</v>
      </c>
      <c r="AB323" s="86">
        <v>1477</v>
      </c>
      <c r="AC323" s="276">
        <v>0</v>
      </c>
      <c r="AD323" s="86">
        <f t="shared" si="638"/>
        <v>1477</v>
      </c>
      <c r="AE323" s="277">
        <f t="shared" si="643"/>
        <v>1477</v>
      </c>
      <c r="AF323" s="277">
        <f t="shared" si="573"/>
        <v>1013222</v>
      </c>
      <c r="AG323" s="278" t="str">
        <f t="shared" si="574"/>
        <v>CUMPLE</v>
      </c>
      <c r="AH323" s="278" t="s">
        <v>828</v>
      </c>
      <c r="AI323" s="278" t="s">
        <v>822</v>
      </c>
      <c r="AJ323" s="86"/>
      <c r="AK323" s="86"/>
      <c r="AL323" s="279"/>
      <c r="AM323" s="86">
        <f t="shared" si="620"/>
        <v>0</v>
      </c>
      <c r="AN323" s="277">
        <f t="shared" si="575"/>
        <v>0</v>
      </c>
      <c r="AO323" s="277">
        <f t="shared" si="576"/>
        <v>0</v>
      </c>
      <c r="AP323" s="278" t="str">
        <f t="shared" si="577"/>
        <v>NO OFERTADO</v>
      </c>
      <c r="AQ323" s="278"/>
      <c r="AR323" s="278" t="s">
        <v>743</v>
      </c>
      <c r="AS323" s="86"/>
      <c r="AT323" s="86"/>
      <c r="AU323" s="276"/>
      <c r="AV323" s="86">
        <f t="shared" si="621"/>
        <v>0</v>
      </c>
      <c r="AW323" s="277">
        <f t="shared" si="578"/>
        <v>0</v>
      </c>
      <c r="AX323" s="277">
        <f t="shared" si="639"/>
        <v>0</v>
      </c>
      <c r="AY323" s="278" t="str">
        <f t="shared" si="579"/>
        <v>NO OFERTADO</v>
      </c>
      <c r="AZ323" s="278"/>
      <c r="BA323" s="278" t="s">
        <v>743</v>
      </c>
      <c r="BB323" s="86"/>
      <c r="BC323" s="86"/>
      <c r="BD323" s="279"/>
      <c r="BE323" s="86">
        <f t="shared" si="622"/>
        <v>0</v>
      </c>
      <c r="BF323" s="277">
        <f t="shared" si="580"/>
        <v>0</v>
      </c>
      <c r="BG323" s="277">
        <f t="shared" si="623"/>
        <v>0</v>
      </c>
      <c r="BH323" s="278" t="str">
        <f t="shared" si="581"/>
        <v>NO OFERTADO</v>
      </c>
      <c r="BI323" s="278">
        <v>0</v>
      </c>
      <c r="BJ323" s="278" t="s">
        <v>743</v>
      </c>
      <c r="BK323" s="86"/>
      <c r="BL323" s="86"/>
      <c r="BM323" s="276"/>
      <c r="BN323" s="280">
        <f t="shared" si="624"/>
        <v>0</v>
      </c>
      <c r="BO323" s="281">
        <f t="shared" si="582"/>
        <v>0</v>
      </c>
      <c r="BP323" s="281">
        <f t="shared" si="583"/>
        <v>0</v>
      </c>
      <c r="BQ323" s="278" t="str">
        <f t="shared" si="567"/>
        <v>NO OFERTADO</v>
      </c>
      <c r="BR323" s="278">
        <f>VLOOKUP(B323,'[1]ANEXO TECNICO'!$B$3:$P$334,15,0)</f>
        <v>0</v>
      </c>
      <c r="BS323" s="278" t="s">
        <v>743</v>
      </c>
      <c r="BT323" s="280" t="s">
        <v>745</v>
      </c>
      <c r="BU323" s="280">
        <v>1543.0500000000002</v>
      </c>
      <c r="BV323" s="282">
        <v>0</v>
      </c>
      <c r="BW323" s="289">
        <f>+BU323+BV323</f>
        <v>1543.0500000000002</v>
      </c>
      <c r="BX323" s="277">
        <f>+BW323*D323</f>
        <v>1543.0500000000002</v>
      </c>
      <c r="BY323" s="277">
        <f t="shared" si="584"/>
        <v>1058532.3</v>
      </c>
      <c r="BZ323" s="278" t="str">
        <f t="shared" si="585"/>
        <v>CUMPLE</v>
      </c>
      <c r="CA323" s="278" t="s">
        <v>828</v>
      </c>
      <c r="CB323" s="278" t="s">
        <v>822</v>
      </c>
      <c r="CC323" s="283"/>
      <c r="CD323" s="283"/>
      <c r="CE323" s="276"/>
      <c r="CF323" s="86">
        <f t="shared" si="625"/>
        <v>0</v>
      </c>
      <c r="CG323" s="277">
        <f t="shared" si="626"/>
        <v>0</v>
      </c>
      <c r="CH323" s="277">
        <f t="shared" si="586"/>
        <v>0</v>
      </c>
      <c r="CI323" s="278" t="str">
        <f t="shared" si="587"/>
        <v>NO OFERTADO</v>
      </c>
      <c r="CJ323" s="278"/>
      <c r="CK323" s="278" t="s">
        <v>743</v>
      </c>
      <c r="CL323" s="86"/>
      <c r="CM323" s="86"/>
      <c r="CN323" s="276"/>
      <c r="CO323" s="86">
        <f t="shared" si="627"/>
        <v>0</v>
      </c>
      <c r="CP323" s="277">
        <f t="shared" si="588"/>
        <v>0</v>
      </c>
      <c r="CQ323" s="277">
        <f t="shared" si="589"/>
        <v>0</v>
      </c>
      <c r="CR323" s="278" t="str">
        <f t="shared" si="590"/>
        <v>NO OFERTADO</v>
      </c>
      <c r="CS323" s="278"/>
      <c r="CT323" s="278" t="s">
        <v>743</v>
      </c>
      <c r="CU323" s="86" t="s">
        <v>44</v>
      </c>
      <c r="CV323" s="280">
        <v>1240</v>
      </c>
      <c r="CW323" s="288"/>
      <c r="CX323" s="280">
        <f t="shared" si="628"/>
        <v>1240</v>
      </c>
      <c r="CY323" s="281">
        <f t="shared" si="591"/>
        <v>1240</v>
      </c>
      <c r="CZ323" s="281">
        <f t="shared" si="592"/>
        <v>850640</v>
      </c>
      <c r="DA323" s="278" t="str">
        <f t="shared" si="593"/>
        <v>CUMPLE</v>
      </c>
      <c r="DB323" s="278" t="s">
        <v>828</v>
      </c>
      <c r="DC323" s="278" t="s">
        <v>822</v>
      </c>
      <c r="DD323" s="86"/>
      <c r="DE323" s="86"/>
      <c r="DF323" s="276"/>
      <c r="DG323" s="86">
        <f t="shared" si="629"/>
        <v>0</v>
      </c>
      <c r="DH323" s="277">
        <f t="shared" si="594"/>
        <v>0</v>
      </c>
      <c r="DI323" s="277">
        <f t="shared" si="630"/>
        <v>0</v>
      </c>
      <c r="DJ323" s="278" t="str">
        <f t="shared" si="631"/>
        <v>NO OFERTADO</v>
      </c>
      <c r="DK323" s="278"/>
      <c r="DL323" s="278" t="s">
        <v>743</v>
      </c>
      <c r="DM323" s="86"/>
      <c r="DN323" s="86"/>
      <c r="DO323" s="276"/>
      <c r="DP323" s="86">
        <v>0</v>
      </c>
      <c r="DQ323" s="277">
        <f t="shared" si="595"/>
        <v>0</v>
      </c>
      <c r="DR323" s="277">
        <f t="shared" si="596"/>
        <v>0</v>
      </c>
      <c r="DS323" s="278" t="str">
        <f t="shared" si="597"/>
        <v>NO OFERTADO</v>
      </c>
      <c r="DT323" s="278"/>
      <c r="DU323" s="278" t="s">
        <v>743</v>
      </c>
      <c r="DV323" s="86" t="s">
        <v>44</v>
      </c>
      <c r="DW323" s="280">
        <v>1640</v>
      </c>
      <c r="DX323" s="288">
        <v>0</v>
      </c>
      <c r="DY323" s="280">
        <f t="shared" si="632"/>
        <v>1640</v>
      </c>
      <c r="DZ323" s="281">
        <f t="shared" si="598"/>
        <v>1640</v>
      </c>
      <c r="EA323" s="281">
        <f t="shared" si="633"/>
        <v>1125040</v>
      </c>
      <c r="EB323" s="278" t="str">
        <f t="shared" si="599"/>
        <v>CUMPLE</v>
      </c>
      <c r="EC323" s="278" t="s">
        <v>828</v>
      </c>
      <c r="ED323" s="278" t="s">
        <v>822</v>
      </c>
      <c r="EE323" s="86" t="s">
        <v>953</v>
      </c>
      <c r="EF323" s="86">
        <v>1591</v>
      </c>
      <c r="EG323" s="279">
        <v>0</v>
      </c>
      <c r="EH323" s="86">
        <f t="shared" si="634"/>
        <v>1591</v>
      </c>
      <c r="EI323" s="277">
        <f t="shared" si="600"/>
        <v>1591</v>
      </c>
      <c r="EJ323" s="277">
        <f t="shared" si="637"/>
        <v>1091426</v>
      </c>
      <c r="EK323" s="278" t="str">
        <f t="shared" si="601"/>
        <v>CUMPLE</v>
      </c>
      <c r="EL323" s="278" t="s">
        <v>828</v>
      </c>
      <c r="EM323" s="278" t="s">
        <v>822</v>
      </c>
      <c r="EN323" s="86"/>
      <c r="EO323" s="86"/>
      <c r="EP323" s="276"/>
      <c r="EQ323" s="86">
        <v>0</v>
      </c>
      <c r="ER323" s="277">
        <f t="shared" si="602"/>
        <v>0</v>
      </c>
      <c r="ES323" s="277">
        <f t="shared" si="603"/>
        <v>0</v>
      </c>
      <c r="ET323" s="278" t="str">
        <f t="shared" si="604"/>
        <v>NO OFERTADO</v>
      </c>
      <c r="EU323" s="278"/>
      <c r="EV323" s="278" t="s">
        <v>743</v>
      </c>
      <c r="EW323" s="86">
        <v>0</v>
      </c>
      <c r="EX323" s="86">
        <v>0</v>
      </c>
      <c r="EY323" s="276">
        <v>0</v>
      </c>
      <c r="EZ323" s="86">
        <v>0</v>
      </c>
      <c r="FA323" s="277">
        <f t="shared" si="605"/>
        <v>0</v>
      </c>
      <c r="FB323" s="277">
        <f t="shared" si="606"/>
        <v>0</v>
      </c>
      <c r="FC323" s="278" t="str">
        <f t="shared" si="607"/>
        <v>NO OFERTADO</v>
      </c>
      <c r="FD323" s="278"/>
      <c r="FE323" s="278" t="s">
        <v>743</v>
      </c>
      <c r="FF323" s="86">
        <v>0</v>
      </c>
      <c r="FG323" s="86"/>
      <c r="FH323" s="279">
        <v>0</v>
      </c>
      <c r="FI323" s="86">
        <v>0</v>
      </c>
      <c r="FJ323" s="277">
        <f t="shared" si="608"/>
        <v>0</v>
      </c>
      <c r="FK323" s="277">
        <f t="shared" si="635"/>
        <v>0</v>
      </c>
      <c r="FL323" s="278" t="str">
        <f t="shared" si="609"/>
        <v>NO OFERTADO</v>
      </c>
      <c r="FM323" s="278"/>
      <c r="FN323" s="278" t="s">
        <v>743</v>
      </c>
      <c r="FO323" s="86"/>
      <c r="FP323" s="86"/>
      <c r="FQ323" s="279"/>
      <c r="FR323" s="86">
        <f t="shared" si="636"/>
        <v>0</v>
      </c>
      <c r="FS323" s="277">
        <f t="shared" si="610"/>
        <v>0</v>
      </c>
      <c r="FT323" s="277">
        <f t="shared" si="611"/>
        <v>0</v>
      </c>
      <c r="FU323" s="278" t="str">
        <f t="shared" si="612"/>
        <v>NO OFERTADO</v>
      </c>
      <c r="FV323" s="278">
        <v>0</v>
      </c>
      <c r="FW323" s="278" t="s">
        <v>743</v>
      </c>
      <c r="FX323" s="86"/>
      <c r="FY323" s="86"/>
      <c r="FZ323" s="279"/>
      <c r="GA323" s="86"/>
      <c r="GB323" s="277">
        <f t="shared" si="613"/>
        <v>0</v>
      </c>
      <c r="GC323" s="277">
        <f t="shared" si="614"/>
        <v>0</v>
      </c>
      <c r="GD323" s="278" t="str">
        <f t="shared" si="615"/>
        <v>NO OFERTADO</v>
      </c>
      <c r="GE323" s="278"/>
      <c r="GF323" s="278" t="s">
        <v>743</v>
      </c>
      <c r="GG323" s="25"/>
    </row>
    <row r="324" spans="1:191" s="19" customFormat="1" x14ac:dyDescent="0.2">
      <c r="A324" s="290">
        <v>315</v>
      </c>
      <c r="B324" s="78" t="s">
        <v>362</v>
      </c>
      <c r="C324" s="77" t="s">
        <v>694</v>
      </c>
      <c r="D324" s="123">
        <v>1</v>
      </c>
      <c r="E324" s="309" t="s">
        <v>32</v>
      </c>
      <c r="F324" s="315">
        <v>162</v>
      </c>
      <c r="G324" s="125">
        <v>340</v>
      </c>
      <c r="H324" s="86">
        <f t="shared" si="616"/>
        <v>55080</v>
      </c>
      <c r="I324" s="86"/>
      <c r="J324" s="86"/>
      <c r="K324" s="279">
        <f t="shared" si="649"/>
        <v>0</v>
      </c>
      <c r="L324" s="86">
        <f t="shared" si="617"/>
        <v>0</v>
      </c>
      <c r="M324" s="277">
        <f t="shared" si="569"/>
        <v>0</v>
      </c>
      <c r="N324" s="277">
        <f t="shared" si="618"/>
        <v>0</v>
      </c>
      <c r="O324" s="278" t="str">
        <f t="shared" si="570"/>
        <v>NO OFERTADO</v>
      </c>
      <c r="P324" s="278"/>
      <c r="Q324" s="278" t="s">
        <v>743</v>
      </c>
      <c r="R324" s="278" t="s">
        <v>1003</v>
      </c>
      <c r="S324" s="284">
        <v>240</v>
      </c>
      <c r="T324" s="279">
        <v>45.6</v>
      </c>
      <c r="U324" s="86">
        <v>285.60000000000002</v>
      </c>
      <c r="V324" s="277">
        <f t="shared" si="571"/>
        <v>285.60000000000002</v>
      </c>
      <c r="W324" s="277">
        <f t="shared" si="619"/>
        <v>97104.000000000015</v>
      </c>
      <c r="X324" s="278" t="str">
        <f t="shared" si="572"/>
        <v>NO CUMPLE</v>
      </c>
      <c r="Y324" s="278" t="s">
        <v>828</v>
      </c>
      <c r="Z324" s="314" t="s">
        <v>743</v>
      </c>
      <c r="AA324" s="311" t="s">
        <v>935</v>
      </c>
      <c r="AB324" s="86">
        <v>136</v>
      </c>
      <c r="AC324" s="276">
        <v>26</v>
      </c>
      <c r="AD324" s="86">
        <f t="shared" si="638"/>
        <v>162</v>
      </c>
      <c r="AE324" s="277">
        <f t="shared" ref="AE324:AE341" si="650">AD324*$D324</f>
        <v>162</v>
      </c>
      <c r="AF324" s="277">
        <f t="shared" si="573"/>
        <v>55080</v>
      </c>
      <c r="AG324" s="278" t="str">
        <f t="shared" si="574"/>
        <v>CUMPLE</v>
      </c>
      <c r="AH324" s="278" t="s">
        <v>828</v>
      </c>
      <c r="AI324" s="278" t="s">
        <v>822</v>
      </c>
      <c r="AJ324" s="86"/>
      <c r="AK324" s="86"/>
      <c r="AL324" s="279"/>
      <c r="AM324" s="86">
        <f t="shared" si="620"/>
        <v>0</v>
      </c>
      <c r="AN324" s="277">
        <f t="shared" si="575"/>
        <v>0</v>
      </c>
      <c r="AO324" s="277">
        <f t="shared" si="576"/>
        <v>0</v>
      </c>
      <c r="AP324" s="278" t="str">
        <f t="shared" si="577"/>
        <v>NO OFERTADO</v>
      </c>
      <c r="AQ324" s="278"/>
      <c r="AR324" s="278" t="s">
        <v>743</v>
      </c>
      <c r="AS324" s="86"/>
      <c r="AT324" s="86"/>
      <c r="AU324" s="276"/>
      <c r="AV324" s="86">
        <f t="shared" ref="AV324:AV341" si="651">+AT324+AU324</f>
        <v>0</v>
      </c>
      <c r="AW324" s="277">
        <f t="shared" si="578"/>
        <v>0</v>
      </c>
      <c r="AX324" s="277">
        <f t="shared" si="639"/>
        <v>0</v>
      </c>
      <c r="AY324" s="278" t="str">
        <f t="shared" si="579"/>
        <v>NO OFERTADO</v>
      </c>
      <c r="AZ324" s="278"/>
      <c r="BA324" s="278" t="s">
        <v>743</v>
      </c>
      <c r="BB324" s="86"/>
      <c r="BC324" s="86"/>
      <c r="BD324" s="279"/>
      <c r="BE324" s="86">
        <f t="shared" si="622"/>
        <v>0</v>
      </c>
      <c r="BF324" s="277">
        <f t="shared" si="580"/>
        <v>0</v>
      </c>
      <c r="BG324" s="277">
        <f t="shared" si="623"/>
        <v>0</v>
      </c>
      <c r="BH324" s="278" t="str">
        <f t="shared" si="581"/>
        <v>NO OFERTADO</v>
      </c>
      <c r="BI324" s="278">
        <v>0</v>
      </c>
      <c r="BJ324" s="278" t="s">
        <v>743</v>
      </c>
      <c r="BK324" s="86"/>
      <c r="BL324" s="86"/>
      <c r="BM324" s="279"/>
      <c r="BN324" s="280">
        <f t="shared" ref="BN324:BN341" si="652">+BL324+BM324</f>
        <v>0</v>
      </c>
      <c r="BO324" s="281">
        <f t="shared" si="582"/>
        <v>0</v>
      </c>
      <c r="BP324" s="281">
        <f t="shared" si="583"/>
        <v>0</v>
      </c>
      <c r="BQ324" s="278" t="str">
        <f t="shared" si="567"/>
        <v>NO OFERTADO</v>
      </c>
      <c r="BR324" s="278">
        <f>VLOOKUP(B324,'[1]ANEXO TECNICO'!$B$3:$P$334,15,0)</f>
        <v>0</v>
      </c>
      <c r="BS324" s="278" t="s">
        <v>743</v>
      </c>
      <c r="BT324" s="280"/>
      <c r="BU324" s="280"/>
      <c r="BV324" s="288"/>
      <c r="BW324" s="280"/>
      <c r="BX324" s="277">
        <v>0</v>
      </c>
      <c r="BY324" s="277">
        <f t="shared" si="584"/>
        <v>0</v>
      </c>
      <c r="BZ324" s="278" t="str">
        <f t="shared" si="585"/>
        <v>NO OFERTADO</v>
      </c>
      <c r="CA324" s="278"/>
      <c r="CB324" s="278" t="s">
        <v>743</v>
      </c>
      <c r="CC324" s="283"/>
      <c r="CD324" s="283"/>
      <c r="CE324" s="279">
        <f t="shared" ref="CE324:CE340" si="653">+CD324*0.19</f>
        <v>0</v>
      </c>
      <c r="CF324" s="86">
        <f t="shared" ref="CF324:CF341" si="654">+CD324+CE324</f>
        <v>0</v>
      </c>
      <c r="CG324" s="277">
        <f t="shared" si="626"/>
        <v>0</v>
      </c>
      <c r="CH324" s="277">
        <f t="shared" si="586"/>
        <v>0</v>
      </c>
      <c r="CI324" s="278" t="str">
        <f t="shared" si="587"/>
        <v>NO OFERTADO</v>
      </c>
      <c r="CJ324" s="278"/>
      <c r="CK324" s="278" t="s">
        <v>743</v>
      </c>
      <c r="CL324" s="86"/>
      <c r="CM324" s="86"/>
      <c r="CN324" s="279"/>
      <c r="CO324" s="86">
        <f t="shared" ref="CO324:CO341" si="655">+CM324+CN324</f>
        <v>0</v>
      </c>
      <c r="CP324" s="277">
        <f t="shared" si="588"/>
        <v>0</v>
      </c>
      <c r="CQ324" s="277">
        <f t="shared" si="589"/>
        <v>0</v>
      </c>
      <c r="CR324" s="278" t="str">
        <f t="shared" si="590"/>
        <v>NO OFERTADO</v>
      </c>
      <c r="CS324" s="278"/>
      <c r="CT324" s="278" t="s">
        <v>743</v>
      </c>
      <c r="CU324" s="86" t="s">
        <v>788</v>
      </c>
      <c r="CV324" s="280">
        <v>139</v>
      </c>
      <c r="CW324" s="288">
        <f t="shared" si="646"/>
        <v>26.41</v>
      </c>
      <c r="CX324" s="280">
        <f t="shared" ref="CX324:CX341" si="656">+CV324+CW324</f>
        <v>165.41</v>
      </c>
      <c r="CY324" s="281">
        <f t="shared" si="591"/>
        <v>165.41</v>
      </c>
      <c r="CZ324" s="281">
        <f t="shared" si="592"/>
        <v>56239.4</v>
      </c>
      <c r="DA324" s="278" t="str">
        <f t="shared" si="593"/>
        <v>CUMPLE</v>
      </c>
      <c r="DB324" s="278" t="s">
        <v>828</v>
      </c>
      <c r="DC324" s="278" t="s">
        <v>822</v>
      </c>
      <c r="DD324" s="86"/>
      <c r="DE324" s="86"/>
      <c r="DF324" s="279"/>
      <c r="DG324" s="86">
        <f t="shared" ref="DG324:DG341" si="657">+DE324+DF324</f>
        <v>0</v>
      </c>
      <c r="DH324" s="277">
        <f t="shared" si="594"/>
        <v>0</v>
      </c>
      <c r="DI324" s="277">
        <f t="shared" si="630"/>
        <v>0</v>
      </c>
      <c r="DJ324" s="278" t="str">
        <f t="shared" si="631"/>
        <v>NO OFERTADO</v>
      </c>
      <c r="DK324" s="278"/>
      <c r="DL324" s="278" t="s">
        <v>743</v>
      </c>
      <c r="DM324" s="86"/>
      <c r="DN324" s="86"/>
      <c r="DO324" s="279"/>
      <c r="DP324" s="86">
        <v>0</v>
      </c>
      <c r="DQ324" s="277">
        <f t="shared" si="595"/>
        <v>0</v>
      </c>
      <c r="DR324" s="277">
        <f t="shared" si="596"/>
        <v>0</v>
      </c>
      <c r="DS324" s="278" t="str">
        <f t="shared" si="597"/>
        <v>NO OFERTADO</v>
      </c>
      <c r="DT324" s="278"/>
      <c r="DU324" s="278" t="s">
        <v>743</v>
      </c>
      <c r="DV324" s="86" t="s">
        <v>1059</v>
      </c>
      <c r="DW324" s="280">
        <v>209.36</v>
      </c>
      <c r="DX324" s="288">
        <v>39.778400000000005</v>
      </c>
      <c r="DY324" s="280">
        <f t="shared" ref="DY324:DY341" si="658">+DW324+DX324</f>
        <v>249.13840000000002</v>
      </c>
      <c r="DZ324" s="281">
        <f t="shared" si="598"/>
        <v>249.13840000000002</v>
      </c>
      <c r="EA324" s="281">
        <f t="shared" si="633"/>
        <v>84707.056000000011</v>
      </c>
      <c r="EB324" s="278" t="str">
        <f t="shared" si="599"/>
        <v>NO CUMPLE</v>
      </c>
      <c r="EC324" s="278" t="s">
        <v>829</v>
      </c>
      <c r="ED324" s="278" t="s">
        <v>743</v>
      </c>
      <c r="EE324" s="86" t="s">
        <v>955</v>
      </c>
      <c r="EF324" s="86">
        <v>144.53781512605042</v>
      </c>
      <c r="EG324" s="279">
        <v>27.462184873949578</v>
      </c>
      <c r="EH324" s="86">
        <f t="shared" ref="EH324:EH341" si="659">+EF324+EG324</f>
        <v>172</v>
      </c>
      <c r="EI324" s="277">
        <f t="shared" si="600"/>
        <v>172</v>
      </c>
      <c r="EJ324" s="277">
        <f t="shared" si="637"/>
        <v>58480</v>
      </c>
      <c r="EK324" s="278" t="str">
        <f t="shared" si="601"/>
        <v>CUMPLE</v>
      </c>
      <c r="EL324" s="278" t="s">
        <v>828</v>
      </c>
      <c r="EM324" s="278" t="s">
        <v>822</v>
      </c>
      <c r="EN324" s="86"/>
      <c r="EO324" s="86"/>
      <c r="EP324" s="279"/>
      <c r="EQ324" s="86">
        <v>0</v>
      </c>
      <c r="ER324" s="277">
        <f t="shared" si="602"/>
        <v>0</v>
      </c>
      <c r="ES324" s="277">
        <f t="shared" si="603"/>
        <v>0</v>
      </c>
      <c r="ET324" s="278" t="str">
        <f t="shared" si="604"/>
        <v>NO OFERTADO</v>
      </c>
      <c r="EU324" s="278"/>
      <c r="EV324" s="278" t="s">
        <v>743</v>
      </c>
      <c r="EW324" s="86">
        <v>0</v>
      </c>
      <c r="EX324" s="86">
        <v>0</v>
      </c>
      <c r="EY324" s="279">
        <v>0</v>
      </c>
      <c r="EZ324" s="86">
        <v>0</v>
      </c>
      <c r="FA324" s="277">
        <f t="shared" si="605"/>
        <v>0</v>
      </c>
      <c r="FB324" s="277">
        <f t="shared" si="606"/>
        <v>0</v>
      </c>
      <c r="FC324" s="278" t="str">
        <f t="shared" si="607"/>
        <v>NO OFERTADO</v>
      </c>
      <c r="FD324" s="278"/>
      <c r="FE324" s="278" t="s">
        <v>743</v>
      </c>
      <c r="FF324" s="86">
        <v>0</v>
      </c>
      <c r="FG324" s="86"/>
      <c r="FH324" s="279">
        <v>0</v>
      </c>
      <c r="FI324" s="86">
        <v>0</v>
      </c>
      <c r="FJ324" s="277">
        <f t="shared" si="608"/>
        <v>0</v>
      </c>
      <c r="FK324" s="277">
        <f t="shared" si="635"/>
        <v>0</v>
      </c>
      <c r="FL324" s="278" t="str">
        <f t="shared" si="609"/>
        <v>NO OFERTADO</v>
      </c>
      <c r="FM324" s="278"/>
      <c r="FN324" s="278" t="s">
        <v>743</v>
      </c>
      <c r="FO324" s="86"/>
      <c r="FP324" s="86"/>
      <c r="FQ324" s="279"/>
      <c r="FR324" s="86">
        <f t="shared" ref="FR324:FR341" si="660">+FP324+FQ324</f>
        <v>0</v>
      </c>
      <c r="FS324" s="277">
        <f t="shared" si="610"/>
        <v>0</v>
      </c>
      <c r="FT324" s="277">
        <f t="shared" si="611"/>
        <v>0</v>
      </c>
      <c r="FU324" s="278" t="str">
        <f t="shared" si="612"/>
        <v>NO OFERTADO</v>
      </c>
      <c r="FV324" s="278">
        <v>0</v>
      </c>
      <c r="FW324" s="278" t="s">
        <v>743</v>
      </c>
      <c r="FX324" s="86"/>
      <c r="FY324" s="86"/>
      <c r="FZ324" s="279"/>
      <c r="GA324" s="86"/>
      <c r="GB324" s="277">
        <f t="shared" si="613"/>
        <v>0</v>
      </c>
      <c r="GC324" s="277">
        <f t="shared" si="614"/>
        <v>0</v>
      </c>
      <c r="GD324" s="278" t="str">
        <f t="shared" si="615"/>
        <v>NO OFERTADO</v>
      </c>
      <c r="GE324" s="278"/>
      <c r="GF324" s="278" t="s">
        <v>743</v>
      </c>
      <c r="GG324" s="25"/>
    </row>
    <row r="325" spans="1:191" s="19" customFormat="1" x14ac:dyDescent="0.2">
      <c r="A325" s="290">
        <v>316</v>
      </c>
      <c r="B325" s="78" t="s">
        <v>363</v>
      </c>
      <c r="C325" s="77" t="s">
        <v>695</v>
      </c>
      <c r="D325" s="123">
        <v>1</v>
      </c>
      <c r="E325" s="309" t="s">
        <v>32</v>
      </c>
      <c r="F325" s="315">
        <v>1217</v>
      </c>
      <c r="G325" s="125">
        <v>160</v>
      </c>
      <c r="H325" s="86">
        <f t="shared" si="616"/>
        <v>194720</v>
      </c>
      <c r="I325" s="86"/>
      <c r="J325" s="86"/>
      <c r="K325" s="279">
        <f t="shared" si="649"/>
        <v>0</v>
      </c>
      <c r="L325" s="86">
        <f t="shared" si="617"/>
        <v>0</v>
      </c>
      <c r="M325" s="277">
        <f t="shared" si="569"/>
        <v>0</v>
      </c>
      <c r="N325" s="277">
        <f t="shared" si="618"/>
        <v>0</v>
      </c>
      <c r="O325" s="278" t="str">
        <f t="shared" si="570"/>
        <v>NO OFERTADO</v>
      </c>
      <c r="P325" s="278"/>
      <c r="Q325" s="278" t="s">
        <v>743</v>
      </c>
      <c r="R325" s="278" t="s">
        <v>44</v>
      </c>
      <c r="S325" s="284">
        <v>1533</v>
      </c>
      <c r="T325" s="279">
        <v>291.27</v>
      </c>
      <c r="U325" s="86">
        <v>1824.27</v>
      </c>
      <c r="V325" s="277">
        <f t="shared" si="571"/>
        <v>1824.27</v>
      </c>
      <c r="W325" s="277">
        <f t="shared" si="619"/>
        <v>291883.2</v>
      </c>
      <c r="X325" s="278" t="str">
        <f t="shared" si="572"/>
        <v>NO CUMPLE</v>
      </c>
      <c r="Y325" s="278" t="s">
        <v>829</v>
      </c>
      <c r="Z325" s="314" t="s">
        <v>743</v>
      </c>
      <c r="AA325" s="311" t="s">
        <v>935</v>
      </c>
      <c r="AB325" s="86">
        <v>1023</v>
      </c>
      <c r="AC325" s="276">
        <v>194</v>
      </c>
      <c r="AD325" s="86">
        <f t="shared" si="638"/>
        <v>1217</v>
      </c>
      <c r="AE325" s="277">
        <f t="shared" si="650"/>
        <v>1217</v>
      </c>
      <c r="AF325" s="277">
        <f t="shared" si="573"/>
        <v>194720</v>
      </c>
      <c r="AG325" s="278" t="str">
        <f t="shared" si="574"/>
        <v>CUMPLE</v>
      </c>
      <c r="AH325" s="278" t="s">
        <v>828</v>
      </c>
      <c r="AI325" s="278" t="s">
        <v>822</v>
      </c>
      <c r="AJ325" s="86"/>
      <c r="AK325" s="86"/>
      <c r="AL325" s="279"/>
      <c r="AM325" s="86">
        <f t="shared" si="620"/>
        <v>0</v>
      </c>
      <c r="AN325" s="277">
        <f t="shared" si="575"/>
        <v>0</v>
      </c>
      <c r="AO325" s="277">
        <f t="shared" si="576"/>
        <v>0</v>
      </c>
      <c r="AP325" s="278" t="str">
        <f t="shared" si="577"/>
        <v>NO OFERTADO</v>
      </c>
      <c r="AQ325" s="278"/>
      <c r="AR325" s="278" t="s">
        <v>743</v>
      </c>
      <c r="AS325" s="86"/>
      <c r="AT325" s="86"/>
      <c r="AU325" s="276"/>
      <c r="AV325" s="86">
        <f t="shared" si="651"/>
        <v>0</v>
      </c>
      <c r="AW325" s="277">
        <f t="shared" si="578"/>
        <v>0</v>
      </c>
      <c r="AX325" s="277">
        <f t="shared" si="639"/>
        <v>0</v>
      </c>
      <c r="AY325" s="278" t="str">
        <f t="shared" si="579"/>
        <v>NO OFERTADO</v>
      </c>
      <c r="AZ325" s="278"/>
      <c r="BA325" s="278" t="s">
        <v>743</v>
      </c>
      <c r="BB325" s="86"/>
      <c r="BC325" s="86"/>
      <c r="BD325" s="279"/>
      <c r="BE325" s="86">
        <f t="shared" si="622"/>
        <v>0</v>
      </c>
      <c r="BF325" s="277">
        <f t="shared" si="580"/>
        <v>0</v>
      </c>
      <c r="BG325" s="277">
        <f t="shared" si="623"/>
        <v>0</v>
      </c>
      <c r="BH325" s="278" t="str">
        <f t="shared" si="581"/>
        <v>NO OFERTADO</v>
      </c>
      <c r="BI325" s="278">
        <v>0</v>
      </c>
      <c r="BJ325" s="278" t="s">
        <v>743</v>
      </c>
      <c r="BK325" s="86"/>
      <c r="BL325" s="86"/>
      <c r="BM325" s="279"/>
      <c r="BN325" s="280">
        <f t="shared" si="652"/>
        <v>0</v>
      </c>
      <c r="BO325" s="281">
        <f t="shared" si="582"/>
        <v>0</v>
      </c>
      <c r="BP325" s="281">
        <f t="shared" si="583"/>
        <v>0</v>
      </c>
      <c r="BQ325" s="278" t="str">
        <f t="shared" si="567"/>
        <v>NO OFERTADO</v>
      </c>
      <c r="BR325" s="278">
        <f>VLOOKUP(B325,'[1]ANEXO TECNICO'!$B$3:$P$334,15,0)</f>
        <v>0</v>
      </c>
      <c r="BS325" s="278" t="s">
        <v>743</v>
      </c>
      <c r="BT325" s="280" t="s">
        <v>758</v>
      </c>
      <c r="BU325" s="280">
        <v>1841.94</v>
      </c>
      <c r="BV325" s="288">
        <v>349.96860000000004</v>
      </c>
      <c r="BW325" s="289">
        <f>+BU325+BV325</f>
        <v>2191.9086000000002</v>
      </c>
      <c r="BX325" s="277">
        <f>+BW325*D325</f>
        <v>2191.9086000000002</v>
      </c>
      <c r="BY325" s="277">
        <f t="shared" si="584"/>
        <v>350705.37600000005</v>
      </c>
      <c r="BZ325" s="278" t="str">
        <f t="shared" si="585"/>
        <v>NO CUMPLE</v>
      </c>
      <c r="CA325" s="278" t="s">
        <v>828</v>
      </c>
      <c r="CB325" s="278" t="s">
        <v>743</v>
      </c>
      <c r="CC325" s="283"/>
      <c r="CD325" s="283"/>
      <c r="CE325" s="279">
        <f t="shared" si="653"/>
        <v>0</v>
      </c>
      <c r="CF325" s="86">
        <f t="shared" si="654"/>
        <v>0</v>
      </c>
      <c r="CG325" s="277">
        <f t="shared" si="626"/>
        <v>0</v>
      </c>
      <c r="CH325" s="277">
        <f t="shared" si="586"/>
        <v>0</v>
      </c>
      <c r="CI325" s="278" t="str">
        <f t="shared" si="587"/>
        <v>NO OFERTADO</v>
      </c>
      <c r="CJ325" s="278"/>
      <c r="CK325" s="278" t="s">
        <v>743</v>
      </c>
      <c r="CL325" s="86"/>
      <c r="CM325" s="86"/>
      <c r="CN325" s="279"/>
      <c r="CO325" s="86">
        <f t="shared" si="655"/>
        <v>0</v>
      </c>
      <c r="CP325" s="277">
        <f t="shared" si="588"/>
        <v>0</v>
      </c>
      <c r="CQ325" s="277">
        <f t="shared" si="589"/>
        <v>0</v>
      </c>
      <c r="CR325" s="278" t="str">
        <f t="shared" si="590"/>
        <v>NO OFERTADO</v>
      </c>
      <c r="CS325" s="278"/>
      <c r="CT325" s="278" t="s">
        <v>743</v>
      </c>
      <c r="CU325" s="86" t="s">
        <v>44</v>
      </c>
      <c r="CV325" s="280">
        <v>988</v>
      </c>
      <c r="CW325" s="288">
        <f t="shared" si="646"/>
        <v>187.72</v>
      </c>
      <c r="CX325" s="280">
        <f t="shared" si="656"/>
        <v>1175.72</v>
      </c>
      <c r="CY325" s="281">
        <f t="shared" si="591"/>
        <v>1175.72</v>
      </c>
      <c r="CZ325" s="281">
        <f t="shared" si="592"/>
        <v>188115.20000000001</v>
      </c>
      <c r="DA325" s="278" t="str">
        <f t="shared" si="593"/>
        <v>CUMPLE</v>
      </c>
      <c r="DB325" s="278" t="s">
        <v>828</v>
      </c>
      <c r="DC325" s="278" t="s">
        <v>822</v>
      </c>
      <c r="DD325" s="86"/>
      <c r="DE325" s="86"/>
      <c r="DF325" s="279"/>
      <c r="DG325" s="86">
        <f t="shared" si="657"/>
        <v>0</v>
      </c>
      <c r="DH325" s="277">
        <f t="shared" si="594"/>
        <v>0</v>
      </c>
      <c r="DI325" s="277">
        <f t="shared" si="630"/>
        <v>0</v>
      </c>
      <c r="DJ325" s="278" t="str">
        <f t="shared" si="631"/>
        <v>NO OFERTADO</v>
      </c>
      <c r="DK325" s="278"/>
      <c r="DL325" s="278" t="s">
        <v>743</v>
      </c>
      <c r="DM325" s="86"/>
      <c r="DN325" s="86"/>
      <c r="DO325" s="279"/>
      <c r="DP325" s="86">
        <v>0</v>
      </c>
      <c r="DQ325" s="277">
        <f t="shared" si="595"/>
        <v>0</v>
      </c>
      <c r="DR325" s="277">
        <f t="shared" si="596"/>
        <v>0</v>
      </c>
      <c r="DS325" s="278" t="str">
        <f t="shared" si="597"/>
        <v>NO OFERTADO</v>
      </c>
      <c r="DT325" s="278"/>
      <c r="DU325" s="278" t="s">
        <v>743</v>
      </c>
      <c r="DV325" s="86" t="s">
        <v>44</v>
      </c>
      <c r="DW325" s="280">
        <v>14242</v>
      </c>
      <c r="DX325" s="288">
        <v>2705.98</v>
      </c>
      <c r="DY325" s="280">
        <f t="shared" si="658"/>
        <v>16947.98</v>
      </c>
      <c r="DZ325" s="281">
        <f t="shared" si="598"/>
        <v>16947.98</v>
      </c>
      <c r="EA325" s="281">
        <f t="shared" si="633"/>
        <v>2711676.8</v>
      </c>
      <c r="EB325" s="278" t="str">
        <f t="shared" si="599"/>
        <v>NO CUMPLE</v>
      </c>
      <c r="EC325" s="278" t="s">
        <v>829</v>
      </c>
      <c r="ED325" s="278" t="s">
        <v>743</v>
      </c>
      <c r="EE325" s="86" t="s">
        <v>953</v>
      </c>
      <c r="EF325" s="86">
        <v>1039.4957983193278</v>
      </c>
      <c r="EG325" s="279">
        <v>197.50420168067228</v>
      </c>
      <c r="EH325" s="86">
        <f t="shared" si="659"/>
        <v>1237</v>
      </c>
      <c r="EI325" s="277">
        <f t="shared" si="600"/>
        <v>1237</v>
      </c>
      <c r="EJ325" s="277">
        <f t="shared" si="637"/>
        <v>197920</v>
      </c>
      <c r="EK325" s="278" t="str">
        <f t="shared" si="601"/>
        <v>CUMPLE</v>
      </c>
      <c r="EL325" s="278" t="s">
        <v>828</v>
      </c>
      <c r="EM325" s="278" t="s">
        <v>822</v>
      </c>
      <c r="EN325" s="86"/>
      <c r="EO325" s="86"/>
      <c r="EP325" s="279"/>
      <c r="EQ325" s="86">
        <v>0</v>
      </c>
      <c r="ER325" s="277">
        <f t="shared" si="602"/>
        <v>0</v>
      </c>
      <c r="ES325" s="277">
        <f t="shared" si="603"/>
        <v>0</v>
      </c>
      <c r="ET325" s="278" t="str">
        <f t="shared" si="604"/>
        <v>NO OFERTADO</v>
      </c>
      <c r="EU325" s="278"/>
      <c r="EV325" s="278" t="s">
        <v>743</v>
      </c>
      <c r="EW325" s="86">
        <v>0</v>
      </c>
      <c r="EX325" s="86">
        <v>0</v>
      </c>
      <c r="EY325" s="279">
        <v>0</v>
      </c>
      <c r="EZ325" s="86">
        <v>0</v>
      </c>
      <c r="FA325" s="277">
        <f t="shared" si="605"/>
        <v>0</v>
      </c>
      <c r="FB325" s="277">
        <f t="shared" si="606"/>
        <v>0</v>
      </c>
      <c r="FC325" s="278" t="str">
        <f t="shared" si="607"/>
        <v>NO OFERTADO</v>
      </c>
      <c r="FD325" s="278"/>
      <c r="FE325" s="278" t="s">
        <v>743</v>
      </c>
      <c r="FF325" s="86">
        <v>0</v>
      </c>
      <c r="FG325" s="86"/>
      <c r="FH325" s="279">
        <v>0</v>
      </c>
      <c r="FI325" s="86">
        <v>0</v>
      </c>
      <c r="FJ325" s="277">
        <f t="shared" si="608"/>
        <v>0</v>
      </c>
      <c r="FK325" s="277">
        <f t="shared" si="635"/>
        <v>0</v>
      </c>
      <c r="FL325" s="278" t="str">
        <f t="shared" si="609"/>
        <v>NO OFERTADO</v>
      </c>
      <c r="FM325" s="278"/>
      <c r="FN325" s="278" t="s">
        <v>743</v>
      </c>
      <c r="FO325" s="86"/>
      <c r="FP325" s="86"/>
      <c r="FQ325" s="279"/>
      <c r="FR325" s="86">
        <f t="shared" si="660"/>
        <v>0</v>
      </c>
      <c r="FS325" s="277">
        <f t="shared" si="610"/>
        <v>0</v>
      </c>
      <c r="FT325" s="277">
        <f t="shared" si="611"/>
        <v>0</v>
      </c>
      <c r="FU325" s="278" t="str">
        <f t="shared" si="612"/>
        <v>NO OFERTADO</v>
      </c>
      <c r="FV325" s="278">
        <v>0</v>
      </c>
      <c r="FW325" s="278" t="s">
        <v>743</v>
      </c>
      <c r="FX325" s="86"/>
      <c r="FY325" s="86"/>
      <c r="FZ325" s="279"/>
      <c r="GA325" s="86"/>
      <c r="GB325" s="277">
        <f t="shared" si="613"/>
        <v>0</v>
      </c>
      <c r="GC325" s="277">
        <f t="shared" si="614"/>
        <v>0</v>
      </c>
      <c r="GD325" s="278" t="str">
        <f t="shared" si="615"/>
        <v>NO OFERTADO</v>
      </c>
      <c r="GE325" s="278"/>
      <c r="GF325" s="278" t="s">
        <v>743</v>
      </c>
      <c r="GG325" s="25"/>
    </row>
    <row r="326" spans="1:191" s="19" customFormat="1" ht="25.5" x14ac:dyDescent="0.2">
      <c r="A326" s="290">
        <v>317</v>
      </c>
      <c r="B326" s="78" t="s">
        <v>364</v>
      </c>
      <c r="C326" s="77" t="s">
        <v>696</v>
      </c>
      <c r="D326" s="123">
        <v>1</v>
      </c>
      <c r="E326" s="309" t="s">
        <v>32</v>
      </c>
      <c r="F326" s="315">
        <v>17977.330000000002</v>
      </c>
      <c r="G326" s="125">
        <v>39</v>
      </c>
      <c r="H326" s="86">
        <f t="shared" si="616"/>
        <v>701115.87000000011</v>
      </c>
      <c r="I326" s="86"/>
      <c r="J326" s="86"/>
      <c r="K326" s="279">
        <f t="shared" si="649"/>
        <v>0</v>
      </c>
      <c r="L326" s="86">
        <f t="shared" si="617"/>
        <v>0</v>
      </c>
      <c r="M326" s="277">
        <f t="shared" si="569"/>
        <v>0</v>
      </c>
      <c r="N326" s="277">
        <f t="shared" si="618"/>
        <v>0</v>
      </c>
      <c r="O326" s="278" t="str">
        <f t="shared" si="570"/>
        <v>NO OFERTADO</v>
      </c>
      <c r="P326" s="278"/>
      <c r="Q326" s="278" t="s">
        <v>743</v>
      </c>
      <c r="R326" s="278"/>
      <c r="S326" s="284"/>
      <c r="T326" s="279"/>
      <c r="U326" s="86"/>
      <c r="V326" s="277">
        <f t="shared" si="571"/>
        <v>0</v>
      </c>
      <c r="W326" s="277">
        <f t="shared" si="619"/>
        <v>0</v>
      </c>
      <c r="X326" s="278" t="str">
        <f t="shared" si="572"/>
        <v>NO OFERTADO</v>
      </c>
      <c r="Y326" s="278">
        <v>0</v>
      </c>
      <c r="Z326" s="314" t="s">
        <v>743</v>
      </c>
      <c r="AA326" s="311" t="s">
        <v>935</v>
      </c>
      <c r="AB326" s="86">
        <v>13398</v>
      </c>
      <c r="AC326" s="276">
        <v>2546</v>
      </c>
      <c r="AD326" s="86">
        <f t="shared" si="638"/>
        <v>15944</v>
      </c>
      <c r="AE326" s="277">
        <f t="shared" si="650"/>
        <v>15944</v>
      </c>
      <c r="AF326" s="277">
        <f t="shared" si="573"/>
        <v>621816</v>
      </c>
      <c r="AG326" s="278" t="str">
        <f t="shared" si="574"/>
        <v>CUMPLE</v>
      </c>
      <c r="AH326" s="278" t="s">
        <v>828</v>
      </c>
      <c r="AI326" s="278" t="s">
        <v>822</v>
      </c>
      <c r="AJ326" s="86"/>
      <c r="AK326" s="86"/>
      <c r="AL326" s="279"/>
      <c r="AM326" s="86">
        <f t="shared" si="620"/>
        <v>0</v>
      </c>
      <c r="AN326" s="277">
        <f t="shared" si="575"/>
        <v>0</v>
      </c>
      <c r="AO326" s="277">
        <f t="shared" si="576"/>
        <v>0</v>
      </c>
      <c r="AP326" s="278" t="str">
        <f t="shared" si="577"/>
        <v>NO OFERTADO</v>
      </c>
      <c r="AQ326" s="278"/>
      <c r="AR326" s="278" t="s">
        <v>743</v>
      </c>
      <c r="AS326" s="86" t="s">
        <v>756</v>
      </c>
      <c r="AT326" s="86">
        <v>22450</v>
      </c>
      <c r="AU326" s="279">
        <v>4266</v>
      </c>
      <c r="AV326" s="86">
        <f t="shared" si="651"/>
        <v>26716</v>
      </c>
      <c r="AW326" s="277">
        <f t="shared" si="578"/>
        <v>26716</v>
      </c>
      <c r="AX326" s="277">
        <f t="shared" si="639"/>
        <v>1041924</v>
      </c>
      <c r="AY326" s="278" t="str">
        <f t="shared" si="579"/>
        <v>NO CUMPLE</v>
      </c>
      <c r="AZ326" s="278" t="s">
        <v>829</v>
      </c>
      <c r="BA326" s="278" t="s">
        <v>743</v>
      </c>
      <c r="BB326" s="86" t="s">
        <v>983</v>
      </c>
      <c r="BC326" s="86">
        <v>15546.000000000002</v>
      </c>
      <c r="BD326" s="279">
        <v>2953.7400000000002</v>
      </c>
      <c r="BE326" s="86">
        <f t="shared" si="622"/>
        <v>18499.740000000002</v>
      </c>
      <c r="BF326" s="277">
        <f t="shared" si="580"/>
        <v>18499.740000000002</v>
      </c>
      <c r="BG326" s="277">
        <f t="shared" si="623"/>
        <v>721489.8600000001</v>
      </c>
      <c r="BH326" s="278" t="str">
        <f t="shared" si="581"/>
        <v>CUMPLE</v>
      </c>
      <c r="BI326" s="278" t="s">
        <v>828</v>
      </c>
      <c r="BJ326" s="278" t="s">
        <v>822</v>
      </c>
      <c r="BK326" s="86"/>
      <c r="BL326" s="86"/>
      <c r="BM326" s="279"/>
      <c r="BN326" s="280">
        <f t="shared" si="652"/>
        <v>0</v>
      </c>
      <c r="BO326" s="281">
        <f t="shared" si="582"/>
        <v>0</v>
      </c>
      <c r="BP326" s="281">
        <f t="shared" si="583"/>
        <v>0</v>
      </c>
      <c r="BQ326" s="278" t="str">
        <f t="shared" ref="BQ326:BQ341" si="661">+IF(BN326=0,"NO OFERTADO",IF(BN326&lt;=($F326*(1+$KI$4)),"CUMPLE","NO CUMPLE"))</f>
        <v>NO OFERTADO</v>
      </c>
      <c r="BR326" s="278">
        <f>VLOOKUP(B326,'[1]ANEXO TECNICO'!$B$3:$P$334,15,0)</f>
        <v>0</v>
      </c>
      <c r="BS326" s="278" t="s">
        <v>743</v>
      </c>
      <c r="BT326" s="280"/>
      <c r="BU326" s="280"/>
      <c r="BV326" s="288"/>
      <c r="BW326" s="280"/>
      <c r="BX326" s="277">
        <v>0</v>
      </c>
      <c r="BY326" s="277">
        <f t="shared" si="584"/>
        <v>0</v>
      </c>
      <c r="BZ326" s="278" t="str">
        <f t="shared" si="585"/>
        <v>NO OFERTADO</v>
      </c>
      <c r="CA326" s="278"/>
      <c r="CB326" s="278" t="s">
        <v>743</v>
      </c>
      <c r="CC326" s="283"/>
      <c r="CD326" s="283"/>
      <c r="CE326" s="279">
        <f t="shared" si="653"/>
        <v>0</v>
      </c>
      <c r="CF326" s="86">
        <f t="shared" si="654"/>
        <v>0</v>
      </c>
      <c r="CG326" s="277">
        <f t="shared" si="626"/>
        <v>0</v>
      </c>
      <c r="CH326" s="277">
        <f t="shared" si="586"/>
        <v>0</v>
      </c>
      <c r="CI326" s="278" t="str">
        <f t="shared" si="587"/>
        <v>NO OFERTADO</v>
      </c>
      <c r="CJ326" s="278"/>
      <c r="CK326" s="278" t="s">
        <v>743</v>
      </c>
      <c r="CL326" s="86"/>
      <c r="CM326" s="86"/>
      <c r="CN326" s="279"/>
      <c r="CO326" s="86">
        <f t="shared" si="655"/>
        <v>0</v>
      </c>
      <c r="CP326" s="277">
        <f t="shared" si="588"/>
        <v>0</v>
      </c>
      <c r="CQ326" s="277">
        <f t="shared" si="589"/>
        <v>0</v>
      </c>
      <c r="CR326" s="278" t="str">
        <f t="shared" si="590"/>
        <v>NO OFERTADO</v>
      </c>
      <c r="CS326" s="278"/>
      <c r="CT326" s="278" t="s">
        <v>743</v>
      </c>
      <c r="CU326" s="86" t="s">
        <v>44</v>
      </c>
      <c r="CV326" s="280">
        <v>13580</v>
      </c>
      <c r="CW326" s="288">
        <f t="shared" si="646"/>
        <v>2580.1999999999998</v>
      </c>
      <c r="CX326" s="280">
        <f t="shared" si="656"/>
        <v>16160.2</v>
      </c>
      <c r="CY326" s="281">
        <f t="shared" si="591"/>
        <v>16160.2</v>
      </c>
      <c r="CZ326" s="281">
        <f t="shared" si="592"/>
        <v>630247.80000000005</v>
      </c>
      <c r="DA326" s="278" t="str">
        <f t="shared" si="593"/>
        <v>CUMPLE</v>
      </c>
      <c r="DB326" s="278" t="s">
        <v>828</v>
      </c>
      <c r="DC326" s="278" t="s">
        <v>822</v>
      </c>
      <c r="DD326" s="86"/>
      <c r="DE326" s="86"/>
      <c r="DF326" s="279"/>
      <c r="DG326" s="86">
        <f t="shared" si="657"/>
        <v>0</v>
      </c>
      <c r="DH326" s="277">
        <f t="shared" si="594"/>
        <v>0</v>
      </c>
      <c r="DI326" s="277">
        <f t="shared" si="630"/>
        <v>0</v>
      </c>
      <c r="DJ326" s="278" t="str">
        <f t="shared" si="631"/>
        <v>NO OFERTADO</v>
      </c>
      <c r="DK326" s="278"/>
      <c r="DL326" s="278" t="s">
        <v>743</v>
      </c>
      <c r="DM326" s="86" t="s">
        <v>44</v>
      </c>
      <c r="DN326" s="86">
        <v>32000</v>
      </c>
      <c r="DO326" s="279">
        <v>6080</v>
      </c>
      <c r="DP326" s="86">
        <v>38080</v>
      </c>
      <c r="DQ326" s="277">
        <f t="shared" si="595"/>
        <v>38080</v>
      </c>
      <c r="DR326" s="277">
        <f t="shared" si="596"/>
        <v>1485120</v>
      </c>
      <c r="DS326" s="278" t="str">
        <f t="shared" si="597"/>
        <v>NO CUMPLE</v>
      </c>
      <c r="DT326" s="278" t="str">
        <f>VLOOKUP(B326,'[3]ANEXO TECNICO'!$B$3:$P$334,15,0)</f>
        <v>CUMPLE</v>
      </c>
      <c r="DU326" s="278" t="s">
        <v>743</v>
      </c>
      <c r="DV326" s="86" t="s">
        <v>44</v>
      </c>
      <c r="DW326" s="280">
        <v>17532</v>
      </c>
      <c r="DX326" s="288">
        <v>3331.08</v>
      </c>
      <c r="DY326" s="280">
        <f t="shared" si="658"/>
        <v>20863.080000000002</v>
      </c>
      <c r="DZ326" s="281">
        <f t="shared" si="598"/>
        <v>20863.080000000002</v>
      </c>
      <c r="EA326" s="281">
        <f t="shared" si="633"/>
        <v>813660.12000000011</v>
      </c>
      <c r="EB326" s="278" t="str">
        <f t="shared" si="599"/>
        <v>CUMPLE</v>
      </c>
      <c r="EC326" s="278" t="s">
        <v>829</v>
      </c>
      <c r="ED326" s="278" t="s">
        <v>743</v>
      </c>
      <c r="EE326" s="86" t="s">
        <v>953</v>
      </c>
      <c r="EF326" s="86">
        <v>37341.176470588238</v>
      </c>
      <c r="EG326" s="279">
        <v>7094.8235294117649</v>
      </c>
      <c r="EH326" s="86">
        <f t="shared" si="659"/>
        <v>44436</v>
      </c>
      <c r="EI326" s="277">
        <f t="shared" si="600"/>
        <v>44436</v>
      </c>
      <c r="EJ326" s="277">
        <f t="shared" si="637"/>
        <v>1733004</v>
      </c>
      <c r="EK326" s="278" t="str">
        <f t="shared" si="601"/>
        <v>NO CUMPLE</v>
      </c>
      <c r="EL326" s="278" t="s">
        <v>828</v>
      </c>
      <c r="EM326" s="278" t="s">
        <v>743</v>
      </c>
      <c r="EN326" s="86"/>
      <c r="EO326" s="86"/>
      <c r="EP326" s="279"/>
      <c r="EQ326" s="86">
        <v>0</v>
      </c>
      <c r="ER326" s="277">
        <f t="shared" si="602"/>
        <v>0</v>
      </c>
      <c r="ES326" s="277">
        <f t="shared" si="603"/>
        <v>0</v>
      </c>
      <c r="ET326" s="278" t="str">
        <f t="shared" si="604"/>
        <v>NO OFERTADO</v>
      </c>
      <c r="EU326" s="278"/>
      <c r="EV326" s="278" t="s">
        <v>743</v>
      </c>
      <c r="EW326" s="86">
        <v>0</v>
      </c>
      <c r="EX326" s="86">
        <v>0</v>
      </c>
      <c r="EY326" s="279">
        <v>0</v>
      </c>
      <c r="EZ326" s="86">
        <v>0</v>
      </c>
      <c r="FA326" s="277">
        <f t="shared" si="605"/>
        <v>0</v>
      </c>
      <c r="FB326" s="277">
        <f t="shared" si="606"/>
        <v>0</v>
      </c>
      <c r="FC326" s="278" t="str">
        <f t="shared" si="607"/>
        <v>NO OFERTADO</v>
      </c>
      <c r="FD326" s="278"/>
      <c r="FE326" s="278" t="s">
        <v>743</v>
      </c>
      <c r="FF326" s="86">
        <v>0</v>
      </c>
      <c r="FG326" s="86"/>
      <c r="FH326" s="279">
        <v>0</v>
      </c>
      <c r="FI326" s="86">
        <v>0</v>
      </c>
      <c r="FJ326" s="277">
        <f t="shared" si="608"/>
        <v>0</v>
      </c>
      <c r="FK326" s="277">
        <f t="shared" si="635"/>
        <v>0</v>
      </c>
      <c r="FL326" s="278" t="str">
        <f t="shared" si="609"/>
        <v>NO OFERTADO</v>
      </c>
      <c r="FM326" s="278"/>
      <c r="FN326" s="278" t="s">
        <v>743</v>
      </c>
      <c r="FO326" s="86" t="s">
        <v>44</v>
      </c>
      <c r="FP326" s="86">
        <v>17500</v>
      </c>
      <c r="FQ326" s="279">
        <v>3325</v>
      </c>
      <c r="FR326" s="86">
        <f t="shared" si="660"/>
        <v>20825</v>
      </c>
      <c r="FS326" s="277">
        <f t="shared" si="610"/>
        <v>20825</v>
      </c>
      <c r="FT326" s="277">
        <f t="shared" si="611"/>
        <v>812175</v>
      </c>
      <c r="FU326" s="278" t="str">
        <f t="shared" si="612"/>
        <v>CUMPLE</v>
      </c>
      <c r="FV326" s="278" t="s">
        <v>829</v>
      </c>
      <c r="FW326" s="278" t="s">
        <v>743</v>
      </c>
      <c r="FX326" s="86"/>
      <c r="FY326" s="86"/>
      <c r="FZ326" s="279"/>
      <c r="GA326" s="86"/>
      <c r="GB326" s="277">
        <f t="shared" si="613"/>
        <v>0</v>
      </c>
      <c r="GC326" s="277">
        <f t="shared" si="614"/>
        <v>0</v>
      </c>
      <c r="GD326" s="278" t="str">
        <f t="shared" si="615"/>
        <v>NO OFERTADO</v>
      </c>
      <c r="GE326" s="278"/>
      <c r="GF326" s="278" t="s">
        <v>743</v>
      </c>
      <c r="GG326" s="25"/>
      <c r="GH326" s="163"/>
      <c r="GI326" s="162"/>
    </row>
    <row r="327" spans="1:191" s="19" customFormat="1" x14ac:dyDescent="0.2">
      <c r="A327" s="290">
        <v>318</v>
      </c>
      <c r="B327" s="78" t="s">
        <v>365</v>
      </c>
      <c r="C327" s="77" t="s">
        <v>697</v>
      </c>
      <c r="D327" s="123">
        <v>1</v>
      </c>
      <c r="E327" s="309" t="s">
        <v>32</v>
      </c>
      <c r="F327" s="315">
        <v>438</v>
      </c>
      <c r="G327" s="125">
        <v>276</v>
      </c>
      <c r="H327" s="86">
        <f t="shared" si="616"/>
        <v>120888</v>
      </c>
      <c r="I327" s="86"/>
      <c r="J327" s="86"/>
      <c r="K327" s="279">
        <f t="shared" si="649"/>
        <v>0</v>
      </c>
      <c r="L327" s="86">
        <f t="shared" si="617"/>
        <v>0</v>
      </c>
      <c r="M327" s="277">
        <f t="shared" si="569"/>
        <v>0</v>
      </c>
      <c r="N327" s="277">
        <f t="shared" si="618"/>
        <v>0</v>
      </c>
      <c r="O327" s="278" t="str">
        <f t="shared" si="570"/>
        <v>NO OFERTADO</v>
      </c>
      <c r="P327" s="278"/>
      <c r="Q327" s="278" t="s">
        <v>743</v>
      </c>
      <c r="R327" s="278"/>
      <c r="S327" s="284"/>
      <c r="T327" s="279"/>
      <c r="U327" s="86"/>
      <c r="V327" s="277">
        <f t="shared" si="571"/>
        <v>0</v>
      </c>
      <c r="W327" s="277">
        <f t="shared" si="619"/>
        <v>0</v>
      </c>
      <c r="X327" s="278" t="str">
        <f t="shared" si="572"/>
        <v>NO OFERTADO</v>
      </c>
      <c r="Y327" s="278">
        <v>0</v>
      </c>
      <c r="Z327" s="314" t="s">
        <v>743</v>
      </c>
      <c r="AA327" s="311" t="s">
        <v>935</v>
      </c>
      <c r="AB327" s="86">
        <v>368</v>
      </c>
      <c r="AC327" s="276">
        <v>70</v>
      </c>
      <c r="AD327" s="86">
        <f t="shared" si="638"/>
        <v>438</v>
      </c>
      <c r="AE327" s="277">
        <f t="shared" si="650"/>
        <v>438</v>
      </c>
      <c r="AF327" s="277">
        <f t="shared" si="573"/>
        <v>120888</v>
      </c>
      <c r="AG327" s="278" t="str">
        <f t="shared" si="574"/>
        <v>CUMPLE</v>
      </c>
      <c r="AH327" s="278" t="s">
        <v>828</v>
      </c>
      <c r="AI327" s="278" t="s">
        <v>822</v>
      </c>
      <c r="AJ327" s="86"/>
      <c r="AK327" s="86"/>
      <c r="AL327" s="279"/>
      <c r="AM327" s="86">
        <f t="shared" si="620"/>
        <v>0</v>
      </c>
      <c r="AN327" s="277">
        <f t="shared" si="575"/>
        <v>0</v>
      </c>
      <c r="AO327" s="277">
        <f t="shared" si="576"/>
        <v>0</v>
      </c>
      <c r="AP327" s="278" t="str">
        <f t="shared" si="577"/>
        <v>NO OFERTADO</v>
      </c>
      <c r="AQ327" s="278"/>
      <c r="AR327" s="278" t="s">
        <v>743</v>
      </c>
      <c r="AS327" s="86"/>
      <c r="AT327" s="86"/>
      <c r="AU327" s="276"/>
      <c r="AV327" s="86">
        <f t="shared" si="651"/>
        <v>0</v>
      </c>
      <c r="AW327" s="277">
        <f t="shared" si="578"/>
        <v>0</v>
      </c>
      <c r="AX327" s="277">
        <f t="shared" si="639"/>
        <v>0</v>
      </c>
      <c r="AY327" s="278" t="str">
        <f t="shared" si="579"/>
        <v>NO OFERTADO</v>
      </c>
      <c r="AZ327" s="278"/>
      <c r="BA327" s="278" t="s">
        <v>743</v>
      </c>
      <c r="BB327" s="86"/>
      <c r="BC327" s="86"/>
      <c r="BD327" s="279"/>
      <c r="BE327" s="86">
        <f t="shared" si="622"/>
        <v>0</v>
      </c>
      <c r="BF327" s="277">
        <f t="shared" si="580"/>
        <v>0</v>
      </c>
      <c r="BG327" s="277">
        <f t="shared" si="623"/>
        <v>0</v>
      </c>
      <c r="BH327" s="278" t="str">
        <f t="shared" si="581"/>
        <v>NO OFERTADO</v>
      </c>
      <c r="BI327" s="278">
        <v>0</v>
      </c>
      <c r="BJ327" s="278" t="s">
        <v>743</v>
      </c>
      <c r="BK327" s="86"/>
      <c r="BL327" s="86"/>
      <c r="BM327" s="279"/>
      <c r="BN327" s="280">
        <f t="shared" si="652"/>
        <v>0</v>
      </c>
      <c r="BO327" s="281">
        <f t="shared" si="582"/>
        <v>0</v>
      </c>
      <c r="BP327" s="281">
        <f t="shared" si="583"/>
        <v>0</v>
      </c>
      <c r="BQ327" s="278" t="str">
        <f t="shared" si="661"/>
        <v>NO OFERTADO</v>
      </c>
      <c r="BR327" s="278">
        <f>VLOOKUP(B327,'[1]ANEXO TECNICO'!$B$3:$P$334,15,0)</f>
        <v>0</v>
      </c>
      <c r="BS327" s="278" t="s">
        <v>743</v>
      </c>
      <c r="BT327" s="280"/>
      <c r="BU327" s="280"/>
      <c r="BV327" s="288"/>
      <c r="BW327" s="280"/>
      <c r="BX327" s="277">
        <v>0</v>
      </c>
      <c r="BY327" s="277">
        <f t="shared" si="584"/>
        <v>0</v>
      </c>
      <c r="BZ327" s="278" t="str">
        <f t="shared" si="585"/>
        <v>NO OFERTADO</v>
      </c>
      <c r="CA327" s="278"/>
      <c r="CB327" s="278" t="s">
        <v>743</v>
      </c>
      <c r="CC327" s="283"/>
      <c r="CD327" s="283"/>
      <c r="CE327" s="279">
        <f t="shared" si="653"/>
        <v>0</v>
      </c>
      <c r="CF327" s="86">
        <f t="shared" si="654"/>
        <v>0</v>
      </c>
      <c r="CG327" s="277">
        <f t="shared" si="626"/>
        <v>0</v>
      </c>
      <c r="CH327" s="277">
        <f t="shared" si="586"/>
        <v>0</v>
      </c>
      <c r="CI327" s="278" t="str">
        <f t="shared" si="587"/>
        <v>NO OFERTADO</v>
      </c>
      <c r="CJ327" s="278"/>
      <c r="CK327" s="278" t="s">
        <v>743</v>
      </c>
      <c r="CL327" s="86"/>
      <c r="CM327" s="86"/>
      <c r="CN327" s="279"/>
      <c r="CO327" s="86">
        <f t="shared" si="655"/>
        <v>0</v>
      </c>
      <c r="CP327" s="277">
        <f t="shared" si="588"/>
        <v>0</v>
      </c>
      <c r="CQ327" s="277">
        <f t="shared" si="589"/>
        <v>0</v>
      </c>
      <c r="CR327" s="278" t="str">
        <f t="shared" si="590"/>
        <v>NO OFERTADO</v>
      </c>
      <c r="CS327" s="278"/>
      <c r="CT327" s="278" t="s">
        <v>743</v>
      </c>
      <c r="CU327" s="86" t="s">
        <v>787</v>
      </c>
      <c r="CV327" s="280">
        <v>407</v>
      </c>
      <c r="CW327" s="288">
        <f t="shared" si="646"/>
        <v>77.33</v>
      </c>
      <c r="CX327" s="280">
        <f t="shared" si="656"/>
        <v>484.33</v>
      </c>
      <c r="CY327" s="281">
        <f t="shared" si="591"/>
        <v>484.33</v>
      </c>
      <c r="CZ327" s="281">
        <f t="shared" si="592"/>
        <v>133675.07999999999</v>
      </c>
      <c r="DA327" s="278" t="str">
        <f t="shared" si="593"/>
        <v>CUMPLE</v>
      </c>
      <c r="DB327" s="278" t="s">
        <v>828</v>
      </c>
      <c r="DC327" s="278" t="s">
        <v>822</v>
      </c>
      <c r="DD327" s="86"/>
      <c r="DE327" s="86"/>
      <c r="DF327" s="279"/>
      <c r="DG327" s="86">
        <f t="shared" si="657"/>
        <v>0</v>
      </c>
      <c r="DH327" s="277">
        <f t="shared" si="594"/>
        <v>0</v>
      </c>
      <c r="DI327" s="277">
        <f t="shared" si="630"/>
        <v>0</v>
      </c>
      <c r="DJ327" s="278" t="str">
        <f t="shared" si="631"/>
        <v>NO OFERTADO</v>
      </c>
      <c r="DK327" s="278"/>
      <c r="DL327" s="278" t="s">
        <v>743</v>
      </c>
      <c r="DM327" s="86"/>
      <c r="DN327" s="86"/>
      <c r="DO327" s="279"/>
      <c r="DP327" s="86">
        <v>0</v>
      </c>
      <c r="DQ327" s="277">
        <f t="shared" si="595"/>
        <v>0</v>
      </c>
      <c r="DR327" s="277">
        <f t="shared" si="596"/>
        <v>0</v>
      </c>
      <c r="DS327" s="278" t="str">
        <f t="shared" si="597"/>
        <v>NO OFERTADO</v>
      </c>
      <c r="DT327" s="278"/>
      <c r="DU327" s="278" t="s">
        <v>743</v>
      </c>
      <c r="DV327" s="86"/>
      <c r="DW327" s="86"/>
      <c r="DX327" s="279"/>
      <c r="DY327" s="86">
        <f t="shared" si="658"/>
        <v>0</v>
      </c>
      <c r="DZ327" s="277">
        <f t="shared" si="598"/>
        <v>0</v>
      </c>
      <c r="EA327" s="277">
        <f t="shared" si="633"/>
        <v>0</v>
      </c>
      <c r="EB327" s="278" t="str">
        <f t="shared" si="599"/>
        <v>NO OFERTADO</v>
      </c>
      <c r="EC327" s="278"/>
      <c r="ED327" s="278" t="s">
        <v>743</v>
      </c>
      <c r="EE327" s="86" t="s">
        <v>974</v>
      </c>
      <c r="EF327" s="86">
        <v>396.63865546218489</v>
      </c>
      <c r="EG327" s="279">
        <v>75.361344537815128</v>
      </c>
      <c r="EH327" s="86">
        <f t="shared" si="659"/>
        <v>472</v>
      </c>
      <c r="EI327" s="277">
        <f t="shared" si="600"/>
        <v>472</v>
      </c>
      <c r="EJ327" s="277">
        <f t="shared" si="637"/>
        <v>130272</v>
      </c>
      <c r="EK327" s="278" t="str">
        <f t="shared" si="601"/>
        <v>CUMPLE</v>
      </c>
      <c r="EL327" s="278" t="s">
        <v>828</v>
      </c>
      <c r="EM327" s="278" t="s">
        <v>822</v>
      </c>
      <c r="EN327" s="86" t="s">
        <v>44</v>
      </c>
      <c r="EO327" s="86">
        <v>364</v>
      </c>
      <c r="EP327" s="279">
        <v>69</v>
      </c>
      <c r="EQ327" s="86">
        <v>433</v>
      </c>
      <c r="ER327" s="277">
        <f t="shared" si="602"/>
        <v>433</v>
      </c>
      <c r="ES327" s="277">
        <f t="shared" si="603"/>
        <v>119508</v>
      </c>
      <c r="ET327" s="278" t="str">
        <f t="shared" si="604"/>
        <v>CUMPLE</v>
      </c>
      <c r="EU327" s="278" t="s">
        <v>828</v>
      </c>
      <c r="EV327" s="278" t="s">
        <v>822</v>
      </c>
      <c r="EW327" s="86">
        <v>0</v>
      </c>
      <c r="EX327" s="86">
        <v>0</v>
      </c>
      <c r="EY327" s="279">
        <v>0</v>
      </c>
      <c r="EZ327" s="86">
        <v>0</v>
      </c>
      <c r="FA327" s="277">
        <f t="shared" si="605"/>
        <v>0</v>
      </c>
      <c r="FB327" s="277">
        <f t="shared" si="606"/>
        <v>0</v>
      </c>
      <c r="FC327" s="278" t="str">
        <f t="shared" si="607"/>
        <v>NO OFERTADO</v>
      </c>
      <c r="FD327" s="278"/>
      <c r="FE327" s="278" t="s">
        <v>743</v>
      </c>
      <c r="FF327" s="86">
        <v>0</v>
      </c>
      <c r="FG327" s="86"/>
      <c r="FH327" s="279">
        <v>0</v>
      </c>
      <c r="FI327" s="86">
        <v>0</v>
      </c>
      <c r="FJ327" s="277">
        <f t="shared" si="608"/>
        <v>0</v>
      </c>
      <c r="FK327" s="277">
        <f t="shared" si="635"/>
        <v>0</v>
      </c>
      <c r="FL327" s="278" t="str">
        <f t="shared" si="609"/>
        <v>NO OFERTADO</v>
      </c>
      <c r="FM327" s="278"/>
      <c r="FN327" s="278" t="s">
        <v>743</v>
      </c>
      <c r="FO327" s="86"/>
      <c r="FP327" s="86"/>
      <c r="FQ327" s="279"/>
      <c r="FR327" s="86">
        <f t="shared" si="660"/>
        <v>0</v>
      </c>
      <c r="FS327" s="277">
        <f t="shared" si="610"/>
        <v>0</v>
      </c>
      <c r="FT327" s="277">
        <f t="shared" si="611"/>
        <v>0</v>
      </c>
      <c r="FU327" s="278" t="str">
        <f t="shared" si="612"/>
        <v>NO OFERTADO</v>
      </c>
      <c r="FV327" s="278">
        <v>0</v>
      </c>
      <c r="FW327" s="278" t="s">
        <v>743</v>
      </c>
      <c r="FX327" s="86"/>
      <c r="FY327" s="86"/>
      <c r="FZ327" s="279"/>
      <c r="GA327" s="86"/>
      <c r="GB327" s="277">
        <f t="shared" si="613"/>
        <v>0</v>
      </c>
      <c r="GC327" s="277">
        <f t="shared" si="614"/>
        <v>0</v>
      </c>
      <c r="GD327" s="278" t="str">
        <f t="shared" si="615"/>
        <v>NO OFERTADO</v>
      </c>
      <c r="GE327" s="278"/>
      <c r="GF327" s="278" t="s">
        <v>743</v>
      </c>
      <c r="GG327" s="25"/>
    </row>
    <row r="328" spans="1:191" s="19" customFormat="1" ht="25.5" x14ac:dyDescent="0.2">
      <c r="A328" s="290">
        <v>319</v>
      </c>
      <c r="B328" s="78" t="s">
        <v>366</v>
      </c>
      <c r="C328" s="77" t="s">
        <v>698</v>
      </c>
      <c r="D328" s="123">
        <v>1</v>
      </c>
      <c r="E328" s="309" t="s">
        <v>32</v>
      </c>
      <c r="F328" s="315">
        <v>4584</v>
      </c>
      <c r="G328" s="125">
        <v>1876</v>
      </c>
      <c r="H328" s="86">
        <f t="shared" si="616"/>
        <v>8599584</v>
      </c>
      <c r="I328" s="86"/>
      <c r="J328" s="86"/>
      <c r="K328" s="279">
        <f t="shared" si="649"/>
        <v>0</v>
      </c>
      <c r="L328" s="86">
        <f t="shared" si="617"/>
        <v>0</v>
      </c>
      <c r="M328" s="277">
        <f t="shared" si="569"/>
        <v>0</v>
      </c>
      <c r="N328" s="277">
        <f t="shared" si="618"/>
        <v>0</v>
      </c>
      <c r="O328" s="278" t="str">
        <f t="shared" si="570"/>
        <v>NO OFERTADO</v>
      </c>
      <c r="P328" s="278"/>
      <c r="Q328" s="278" t="s">
        <v>743</v>
      </c>
      <c r="R328" s="278" t="s">
        <v>44</v>
      </c>
      <c r="S328" s="284">
        <v>8667</v>
      </c>
      <c r="T328" s="279">
        <v>1646.73</v>
      </c>
      <c r="U328" s="86">
        <v>10313.73</v>
      </c>
      <c r="V328" s="277">
        <f t="shared" si="571"/>
        <v>10313.73</v>
      </c>
      <c r="W328" s="277">
        <f t="shared" si="619"/>
        <v>19348557.48</v>
      </c>
      <c r="X328" s="278" t="str">
        <f t="shared" si="572"/>
        <v>NO CUMPLE</v>
      </c>
      <c r="Y328" s="278" t="s">
        <v>828</v>
      </c>
      <c r="Z328" s="314" t="s">
        <v>743</v>
      </c>
      <c r="AA328" s="311" t="s">
        <v>935</v>
      </c>
      <c r="AB328" s="86">
        <v>3852</v>
      </c>
      <c r="AC328" s="276">
        <v>732</v>
      </c>
      <c r="AD328" s="86">
        <f t="shared" si="638"/>
        <v>4584</v>
      </c>
      <c r="AE328" s="277">
        <f t="shared" si="650"/>
        <v>4584</v>
      </c>
      <c r="AF328" s="277">
        <f t="shared" si="573"/>
        <v>8599584</v>
      </c>
      <c r="AG328" s="278" t="str">
        <f t="shared" si="574"/>
        <v>CUMPLE</v>
      </c>
      <c r="AH328" s="278" t="s">
        <v>828</v>
      </c>
      <c r="AI328" s="278" t="s">
        <v>822</v>
      </c>
      <c r="AJ328" s="86"/>
      <c r="AK328" s="86"/>
      <c r="AL328" s="279"/>
      <c r="AM328" s="86">
        <f t="shared" si="620"/>
        <v>0</v>
      </c>
      <c r="AN328" s="277">
        <f t="shared" si="575"/>
        <v>0</v>
      </c>
      <c r="AO328" s="277">
        <f t="shared" si="576"/>
        <v>0</v>
      </c>
      <c r="AP328" s="278" t="str">
        <f t="shared" si="577"/>
        <v>NO OFERTADO</v>
      </c>
      <c r="AQ328" s="278"/>
      <c r="AR328" s="278" t="s">
        <v>743</v>
      </c>
      <c r="AS328" s="86"/>
      <c r="AT328" s="86"/>
      <c r="AU328" s="276"/>
      <c r="AV328" s="86">
        <f t="shared" si="651"/>
        <v>0</v>
      </c>
      <c r="AW328" s="277">
        <f t="shared" si="578"/>
        <v>0</v>
      </c>
      <c r="AX328" s="277">
        <f t="shared" si="639"/>
        <v>0</v>
      </c>
      <c r="AY328" s="278" t="str">
        <f t="shared" si="579"/>
        <v>NO OFERTADO</v>
      </c>
      <c r="AZ328" s="278"/>
      <c r="BA328" s="278" t="s">
        <v>743</v>
      </c>
      <c r="BB328" s="86" t="s">
        <v>1000</v>
      </c>
      <c r="BC328" s="86">
        <v>7096.4705882352937</v>
      </c>
      <c r="BD328" s="279">
        <v>1348.3294117647058</v>
      </c>
      <c r="BE328" s="86">
        <f t="shared" si="622"/>
        <v>8444.7999999999993</v>
      </c>
      <c r="BF328" s="277">
        <f t="shared" si="580"/>
        <v>8444.7999999999993</v>
      </c>
      <c r="BG328" s="277">
        <f t="shared" si="623"/>
        <v>15842444.799999999</v>
      </c>
      <c r="BH328" s="278" t="str">
        <f t="shared" si="581"/>
        <v>NO CUMPLE</v>
      </c>
      <c r="BI328" s="278" t="s">
        <v>828</v>
      </c>
      <c r="BJ328" s="278" t="s">
        <v>743</v>
      </c>
      <c r="BK328" s="86"/>
      <c r="BL328" s="86"/>
      <c r="BM328" s="279"/>
      <c r="BN328" s="280">
        <f t="shared" si="652"/>
        <v>0</v>
      </c>
      <c r="BO328" s="281">
        <f t="shared" si="582"/>
        <v>0</v>
      </c>
      <c r="BP328" s="281">
        <f t="shared" si="583"/>
        <v>0</v>
      </c>
      <c r="BQ328" s="278" t="str">
        <f t="shared" si="661"/>
        <v>NO OFERTADO</v>
      </c>
      <c r="BR328" s="278">
        <f>VLOOKUP(B328,'[1]ANEXO TECNICO'!$B$3:$P$334,15,0)</f>
        <v>0</v>
      </c>
      <c r="BS328" s="278" t="s">
        <v>743</v>
      </c>
      <c r="BT328" s="280"/>
      <c r="BU328" s="280"/>
      <c r="BV328" s="288"/>
      <c r="BW328" s="280"/>
      <c r="BX328" s="277">
        <v>0</v>
      </c>
      <c r="BY328" s="277">
        <f t="shared" si="584"/>
        <v>0</v>
      </c>
      <c r="BZ328" s="278" t="str">
        <f t="shared" si="585"/>
        <v>NO OFERTADO</v>
      </c>
      <c r="CA328" s="278"/>
      <c r="CB328" s="278" t="s">
        <v>743</v>
      </c>
      <c r="CC328" s="283"/>
      <c r="CD328" s="283"/>
      <c r="CE328" s="279">
        <f t="shared" si="653"/>
        <v>0</v>
      </c>
      <c r="CF328" s="86">
        <f t="shared" si="654"/>
        <v>0</v>
      </c>
      <c r="CG328" s="277">
        <f t="shared" si="626"/>
        <v>0</v>
      </c>
      <c r="CH328" s="277">
        <f t="shared" si="586"/>
        <v>0</v>
      </c>
      <c r="CI328" s="278" t="str">
        <f t="shared" si="587"/>
        <v>NO OFERTADO</v>
      </c>
      <c r="CJ328" s="278"/>
      <c r="CK328" s="278" t="s">
        <v>743</v>
      </c>
      <c r="CL328" s="86"/>
      <c r="CM328" s="86"/>
      <c r="CN328" s="279"/>
      <c r="CO328" s="86">
        <f t="shared" si="655"/>
        <v>0</v>
      </c>
      <c r="CP328" s="277">
        <f t="shared" si="588"/>
        <v>0</v>
      </c>
      <c r="CQ328" s="277">
        <f t="shared" si="589"/>
        <v>0</v>
      </c>
      <c r="CR328" s="278" t="str">
        <f t="shared" si="590"/>
        <v>NO OFERTADO</v>
      </c>
      <c r="CS328" s="278"/>
      <c r="CT328" s="278" t="s">
        <v>743</v>
      </c>
      <c r="CU328" s="86" t="s">
        <v>44</v>
      </c>
      <c r="CV328" s="280">
        <v>3840</v>
      </c>
      <c r="CW328" s="288">
        <f t="shared" si="646"/>
        <v>729.6</v>
      </c>
      <c r="CX328" s="280">
        <f t="shared" si="656"/>
        <v>4569.6000000000004</v>
      </c>
      <c r="CY328" s="281">
        <f t="shared" si="591"/>
        <v>4569.6000000000004</v>
      </c>
      <c r="CZ328" s="281">
        <f t="shared" si="592"/>
        <v>8572569.6000000015</v>
      </c>
      <c r="DA328" s="278" t="str">
        <f t="shared" si="593"/>
        <v>CUMPLE</v>
      </c>
      <c r="DB328" s="278" t="s">
        <v>828</v>
      </c>
      <c r="DC328" s="278" t="s">
        <v>822</v>
      </c>
      <c r="DD328" s="86"/>
      <c r="DE328" s="86"/>
      <c r="DF328" s="279"/>
      <c r="DG328" s="86">
        <f t="shared" si="657"/>
        <v>0</v>
      </c>
      <c r="DH328" s="277">
        <f t="shared" si="594"/>
        <v>0</v>
      </c>
      <c r="DI328" s="277">
        <f t="shared" si="630"/>
        <v>0</v>
      </c>
      <c r="DJ328" s="278" t="str">
        <f t="shared" si="631"/>
        <v>NO OFERTADO</v>
      </c>
      <c r="DK328" s="278"/>
      <c r="DL328" s="278" t="s">
        <v>743</v>
      </c>
      <c r="DM328" s="86"/>
      <c r="DN328" s="86"/>
      <c r="DO328" s="279"/>
      <c r="DP328" s="86">
        <v>0</v>
      </c>
      <c r="DQ328" s="277">
        <f t="shared" si="595"/>
        <v>0</v>
      </c>
      <c r="DR328" s="277">
        <f t="shared" si="596"/>
        <v>0</v>
      </c>
      <c r="DS328" s="278" t="str">
        <f t="shared" si="597"/>
        <v>NO OFERTADO</v>
      </c>
      <c r="DT328" s="278"/>
      <c r="DU328" s="278" t="s">
        <v>743</v>
      </c>
      <c r="DV328" s="86" t="s">
        <v>44</v>
      </c>
      <c r="DW328" s="280">
        <v>5201</v>
      </c>
      <c r="DX328" s="288">
        <v>988.19</v>
      </c>
      <c r="DY328" s="280">
        <f t="shared" si="658"/>
        <v>6189.1900000000005</v>
      </c>
      <c r="DZ328" s="281">
        <f t="shared" si="598"/>
        <v>6189.1900000000005</v>
      </c>
      <c r="EA328" s="281">
        <f t="shared" si="633"/>
        <v>11610920.440000001</v>
      </c>
      <c r="EB328" s="278" t="str">
        <f t="shared" si="599"/>
        <v>NO CUMPLE</v>
      </c>
      <c r="EC328" s="278" t="s">
        <v>829</v>
      </c>
      <c r="ED328" s="278" t="s">
        <v>743</v>
      </c>
      <c r="EE328" s="86" t="s">
        <v>953</v>
      </c>
      <c r="EF328" s="86">
        <v>4000</v>
      </c>
      <c r="EG328" s="279">
        <v>760</v>
      </c>
      <c r="EH328" s="86">
        <f t="shared" si="659"/>
        <v>4760</v>
      </c>
      <c r="EI328" s="277">
        <f t="shared" si="600"/>
        <v>4760</v>
      </c>
      <c r="EJ328" s="277">
        <f t="shared" si="637"/>
        <v>8929760</v>
      </c>
      <c r="EK328" s="278" t="str">
        <f t="shared" si="601"/>
        <v>CUMPLE</v>
      </c>
      <c r="EL328" s="278" t="s">
        <v>828</v>
      </c>
      <c r="EM328" s="278" t="s">
        <v>822</v>
      </c>
      <c r="EN328" s="86" t="s">
        <v>44</v>
      </c>
      <c r="EO328" s="86">
        <v>3809</v>
      </c>
      <c r="EP328" s="279">
        <v>724</v>
      </c>
      <c r="EQ328" s="86">
        <v>4533</v>
      </c>
      <c r="ER328" s="277">
        <f t="shared" si="602"/>
        <v>4533</v>
      </c>
      <c r="ES328" s="277">
        <f t="shared" si="603"/>
        <v>8503908</v>
      </c>
      <c r="ET328" s="278" t="str">
        <f t="shared" si="604"/>
        <v>CUMPLE</v>
      </c>
      <c r="EU328" s="278" t="s">
        <v>828</v>
      </c>
      <c r="EV328" s="278" t="s">
        <v>822</v>
      </c>
      <c r="EW328" s="86">
        <v>0</v>
      </c>
      <c r="EX328" s="86">
        <v>0</v>
      </c>
      <c r="EY328" s="279">
        <v>0</v>
      </c>
      <c r="EZ328" s="86">
        <v>0</v>
      </c>
      <c r="FA328" s="277">
        <f t="shared" si="605"/>
        <v>0</v>
      </c>
      <c r="FB328" s="277">
        <f t="shared" si="606"/>
        <v>0</v>
      </c>
      <c r="FC328" s="278" t="str">
        <f t="shared" si="607"/>
        <v>NO OFERTADO</v>
      </c>
      <c r="FD328" s="278"/>
      <c r="FE328" s="278" t="s">
        <v>743</v>
      </c>
      <c r="FF328" s="86">
        <v>0</v>
      </c>
      <c r="FG328" s="86"/>
      <c r="FH328" s="279">
        <v>0</v>
      </c>
      <c r="FI328" s="86">
        <v>0</v>
      </c>
      <c r="FJ328" s="277">
        <f t="shared" si="608"/>
        <v>0</v>
      </c>
      <c r="FK328" s="277">
        <f t="shared" si="635"/>
        <v>0</v>
      </c>
      <c r="FL328" s="278" t="str">
        <f t="shared" si="609"/>
        <v>NO OFERTADO</v>
      </c>
      <c r="FM328" s="278"/>
      <c r="FN328" s="278" t="s">
        <v>743</v>
      </c>
      <c r="FO328" s="86"/>
      <c r="FP328" s="86"/>
      <c r="FQ328" s="279"/>
      <c r="FR328" s="86">
        <f t="shared" si="660"/>
        <v>0</v>
      </c>
      <c r="FS328" s="277">
        <f t="shared" si="610"/>
        <v>0</v>
      </c>
      <c r="FT328" s="277">
        <f t="shared" si="611"/>
        <v>0</v>
      </c>
      <c r="FU328" s="278" t="str">
        <f t="shared" si="612"/>
        <v>NO OFERTADO</v>
      </c>
      <c r="FV328" s="278">
        <v>0</v>
      </c>
      <c r="FW328" s="278" t="s">
        <v>743</v>
      </c>
      <c r="FX328" s="86"/>
      <c r="FY328" s="86">
        <f>+GA328/1.19</f>
        <v>8077.3109243697481</v>
      </c>
      <c r="FZ328" s="279">
        <f>+FY328*0.19</f>
        <v>1534.6890756302521</v>
      </c>
      <c r="GA328" s="86">
        <v>9612</v>
      </c>
      <c r="GB328" s="277">
        <f t="shared" si="613"/>
        <v>9612</v>
      </c>
      <c r="GC328" s="277">
        <f t="shared" si="614"/>
        <v>18032112</v>
      </c>
      <c r="GD328" s="278" t="str">
        <f t="shared" si="615"/>
        <v>NO CUMPLE</v>
      </c>
      <c r="GE328" s="278" t="s">
        <v>828</v>
      </c>
      <c r="GF328" s="278" t="s">
        <v>743</v>
      </c>
      <c r="GG328" s="25"/>
    </row>
    <row r="329" spans="1:191" s="19" customFormat="1" ht="25.5" x14ac:dyDescent="0.2">
      <c r="A329" s="290">
        <v>320</v>
      </c>
      <c r="B329" s="78" t="s">
        <v>367</v>
      </c>
      <c r="C329" s="77" t="s">
        <v>699</v>
      </c>
      <c r="D329" s="123">
        <v>1</v>
      </c>
      <c r="E329" s="309" t="s">
        <v>32</v>
      </c>
      <c r="F329" s="315">
        <v>1856</v>
      </c>
      <c r="G329" s="125">
        <v>1</v>
      </c>
      <c r="H329" s="86">
        <f t="shared" si="616"/>
        <v>1856</v>
      </c>
      <c r="I329" s="86"/>
      <c r="J329" s="86"/>
      <c r="K329" s="279">
        <f t="shared" si="649"/>
        <v>0</v>
      </c>
      <c r="L329" s="86">
        <f t="shared" si="617"/>
        <v>0</v>
      </c>
      <c r="M329" s="277">
        <f t="shared" si="569"/>
        <v>0</v>
      </c>
      <c r="N329" s="277">
        <f t="shared" si="618"/>
        <v>0</v>
      </c>
      <c r="O329" s="278" t="str">
        <f t="shared" si="570"/>
        <v>NO OFERTADO</v>
      </c>
      <c r="P329" s="278"/>
      <c r="Q329" s="278" t="s">
        <v>743</v>
      </c>
      <c r="R329" s="278"/>
      <c r="S329" s="284"/>
      <c r="T329" s="279"/>
      <c r="U329" s="86"/>
      <c r="V329" s="277">
        <f t="shared" si="571"/>
        <v>0</v>
      </c>
      <c r="W329" s="277">
        <f t="shared" si="619"/>
        <v>0</v>
      </c>
      <c r="X329" s="278" t="str">
        <f t="shared" si="572"/>
        <v>NO OFERTADO</v>
      </c>
      <c r="Y329" s="278">
        <v>0</v>
      </c>
      <c r="Z329" s="314" t="s">
        <v>743</v>
      </c>
      <c r="AA329" s="311" t="s">
        <v>935</v>
      </c>
      <c r="AB329" s="86">
        <v>1653</v>
      </c>
      <c r="AC329" s="276">
        <v>314</v>
      </c>
      <c r="AD329" s="86">
        <f t="shared" si="638"/>
        <v>1967</v>
      </c>
      <c r="AE329" s="277">
        <f t="shared" si="650"/>
        <v>1967</v>
      </c>
      <c r="AF329" s="277">
        <f t="shared" si="573"/>
        <v>1967</v>
      </c>
      <c r="AG329" s="278" t="str">
        <f t="shared" si="574"/>
        <v>CUMPLE</v>
      </c>
      <c r="AH329" s="278" t="s">
        <v>828</v>
      </c>
      <c r="AI329" s="278" t="s">
        <v>822</v>
      </c>
      <c r="AJ329" s="86"/>
      <c r="AK329" s="86"/>
      <c r="AL329" s="279"/>
      <c r="AM329" s="86">
        <f t="shared" si="620"/>
        <v>0</v>
      </c>
      <c r="AN329" s="277">
        <f t="shared" si="575"/>
        <v>0</v>
      </c>
      <c r="AO329" s="277">
        <f t="shared" si="576"/>
        <v>0</v>
      </c>
      <c r="AP329" s="278" t="str">
        <f t="shared" si="577"/>
        <v>NO OFERTADO</v>
      </c>
      <c r="AQ329" s="278"/>
      <c r="AR329" s="278" t="s">
        <v>743</v>
      </c>
      <c r="AS329" s="86"/>
      <c r="AT329" s="86"/>
      <c r="AU329" s="276"/>
      <c r="AV329" s="86">
        <f t="shared" si="651"/>
        <v>0</v>
      </c>
      <c r="AW329" s="277">
        <f t="shared" si="578"/>
        <v>0</v>
      </c>
      <c r="AX329" s="277">
        <f t="shared" si="639"/>
        <v>0</v>
      </c>
      <c r="AY329" s="278" t="str">
        <f t="shared" si="579"/>
        <v>NO OFERTADO</v>
      </c>
      <c r="AZ329" s="278"/>
      <c r="BA329" s="278" t="s">
        <v>743</v>
      </c>
      <c r="BB329" s="86"/>
      <c r="BC329" s="86"/>
      <c r="BD329" s="279"/>
      <c r="BE329" s="86">
        <f t="shared" si="622"/>
        <v>0</v>
      </c>
      <c r="BF329" s="277">
        <f t="shared" si="580"/>
        <v>0</v>
      </c>
      <c r="BG329" s="277">
        <f t="shared" si="623"/>
        <v>0</v>
      </c>
      <c r="BH329" s="278" t="str">
        <f t="shared" si="581"/>
        <v>NO OFERTADO</v>
      </c>
      <c r="BI329" s="278">
        <v>0</v>
      </c>
      <c r="BJ329" s="278" t="s">
        <v>743</v>
      </c>
      <c r="BK329" s="86"/>
      <c r="BL329" s="86"/>
      <c r="BM329" s="279"/>
      <c r="BN329" s="280">
        <f t="shared" si="652"/>
        <v>0</v>
      </c>
      <c r="BO329" s="281">
        <f t="shared" si="582"/>
        <v>0</v>
      </c>
      <c r="BP329" s="281">
        <f t="shared" si="583"/>
        <v>0</v>
      </c>
      <c r="BQ329" s="278" t="str">
        <f t="shared" si="661"/>
        <v>NO OFERTADO</v>
      </c>
      <c r="BR329" s="278">
        <f>VLOOKUP(B329,'[1]ANEXO TECNICO'!$B$3:$P$334,15,0)</f>
        <v>0</v>
      </c>
      <c r="BS329" s="278" t="s">
        <v>743</v>
      </c>
      <c r="BT329" s="280"/>
      <c r="BU329" s="280"/>
      <c r="BV329" s="288"/>
      <c r="BW329" s="280"/>
      <c r="BX329" s="277">
        <v>0</v>
      </c>
      <c r="BY329" s="277">
        <f t="shared" si="584"/>
        <v>0</v>
      </c>
      <c r="BZ329" s="278" t="str">
        <f t="shared" si="585"/>
        <v>NO OFERTADO</v>
      </c>
      <c r="CA329" s="278"/>
      <c r="CB329" s="278" t="s">
        <v>743</v>
      </c>
      <c r="CC329" s="283"/>
      <c r="CD329" s="283"/>
      <c r="CE329" s="279">
        <f t="shared" si="653"/>
        <v>0</v>
      </c>
      <c r="CF329" s="86">
        <f t="shared" si="654"/>
        <v>0</v>
      </c>
      <c r="CG329" s="277">
        <f t="shared" si="626"/>
        <v>0</v>
      </c>
      <c r="CH329" s="277">
        <f t="shared" si="586"/>
        <v>0</v>
      </c>
      <c r="CI329" s="278" t="str">
        <f t="shared" si="587"/>
        <v>NO OFERTADO</v>
      </c>
      <c r="CJ329" s="278"/>
      <c r="CK329" s="278" t="s">
        <v>743</v>
      </c>
      <c r="CL329" s="86"/>
      <c r="CM329" s="86"/>
      <c r="CN329" s="279"/>
      <c r="CO329" s="86">
        <f t="shared" si="655"/>
        <v>0</v>
      </c>
      <c r="CP329" s="277">
        <f t="shared" si="588"/>
        <v>0</v>
      </c>
      <c r="CQ329" s="277">
        <f t="shared" si="589"/>
        <v>0</v>
      </c>
      <c r="CR329" s="278" t="str">
        <f t="shared" si="590"/>
        <v>NO OFERTADO</v>
      </c>
      <c r="CS329" s="278"/>
      <c r="CT329" s="278" t="s">
        <v>743</v>
      </c>
      <c r="CU329" s="86" t="s">
        <v>44</v>
      </c>
      <c r="CV329" s="280">
        <v>1525</v>
      </c>
      <c r="CW329" s="288">
        <f t="shared" si="646"/>
        <v>289.75</v>
      </c>
      <c r="CX329" s="280">
        <f t="shared" si="656"/>
        <v>1814.75</v>
      </c>
      <c r="CY329" s="281">
        <f t="shared" si="591"/>
        <v>1814.75</v>
      </c>
      <c r="CZ329" s="281">
        <f t="shared" si="592"/>
        <v>1814.75</v>
      </c>
      <c r="DA329" s="278" t="str">
        <f t="shared" si="593"/>
        <v>CUMPLE</v>
      </c>
      <c r="DB329" s="278" t="s">
        <v>828</v>
      </c>
      <c r="DC329" s="278" t="s">
        <v>822</v>
      </c>
      <c r="DD329" s="86"/>
      <c r="DE329" s="86"/>
      <c r="DF329" s="279"/>
      <c r="DG329" s="86">
        <f t="shared" si="657"/>
        <v>0</v>
      </c>
      <c r="DH329" s="277">
        <f t="shared" si="594"/>
        <v>0</v>
      </c>
      <c r="DI329" s="277">
        <f t="shared" si="630"/>
        <v>0</v>
      </c>
      <c r="DJ329" s="278" t="str">
        <f t="shared" si="631"/>
        <v>NO OFERTADO</v>
      </c>
      <c r="DK329" s="278"/>
      <c r="DL329" s="278" t="s">
        <v>743</v>
      </c>
      <c r="DM329" s="86"/>
      <c r="DN329" s="86"/>
      <c r="DO329" s="279"/>
      <c r="DP329" s="86">
        <v>0</v>
      </c>
      <c r="DQ329" s="277">
        <f t="shared" si="595"/>
        <v>0</v>
      </c>
      <c r="DR329" s="277">
        <f t="shared" si="596"/>
        <v>0</v>
      </c>
      <c r="DS329" s="278" t="str">
        <f t="shared" si="597"/>
        <v>NO OFERTADO</v>
      </c>
      <c r="DT329" s="278"/>
      <c r="DU329" s="278" t="s">
        <v>743</v>
      </c>
      <c r="DV329" s="86"/>
      <c r="DW329" s="86"/>
      <c r="DX329" s="279"/>
      <c r="DY329" s="86">
        <f t="shared" si="658"/>
        <v>0</v>
      </c>
      <c r="DZ329" s="277">
        <f t="shared" si="598"/>
        <v>0</v>
      </c>
      <c r="EA329" s="277">
        <f t="shared" si="633"/>
        <v>0</v>
      </c>
      <c r="EB329" s="278" t="str">
        <f t="shared" si="599"/>
        <v>NO OFERTADO</v>
      </c>
      <c r="EC329" s="278"/>
      <c r="ED329" s="278" t="s">
        <v>743</v>
      </c>
      <c r="EE329" s="86" t="s">
        <v>953</v>
      </c>
      <c r="EF329" s="86">
        <v>1534.453781512605</v>
      </c>
      <c r="EG329" s="279">
        <v>291.54621848739498</v>
      </c>
      <c r="EH329" s="86">
        <f t="shared" si="659"/>
        <v>1826</v>
      </c>
      <c r="EI329" s="277">
        <f t="shared" si="600"/>
        <v>1826</v>
      </c>
      <c r="EJ329" s="277">
        <f t="shared" si="637"/>
        <v>1826</v>
      </c>
      <c r="EK329" s="278" t="str">
        <f t="shared" si="601"/>
        <v>CUMPLE</v>
      </c>
      <c r="EL329" s="278" t="s">
        <v>828</v>
      </c>
      <c r="EM329" s="278" t="s">
        <v>822</v>
      </c>
      <c r="EN329" s="86"/>
      <c r="EO329" s="86"/>
      <c r="EP329" s="279"/>
      <c r="EQ329" s="86">
        <v>0</v>
      </c>
      <c r="ER329" s="277">
        <f t="shared" si="602"/>
        <v>0</v>
      </c>
      <c r="ES329" s="277">
        <f t="shared" si="603"/>
        <v>0</v>
      </c>
      <c r="ET329" s="278" t="str">
        <f t="shared" si="604"/>
        <v>NO OFERTADO</v>
      </c>
      <c r="EU329" s="278"/>
      <c r="EV329" s="278" t="s">
        <v>743</v>
      </c>
      <c r="EW329" s="86">
        <v>0</v>
      </c>
      <c r="EX329" s="86">
        <v>0</v>
      </c>
      <c r="EY329" s="279">
        <v>0</v>
      </c>
      <c r="EZ329" s="86">
        <v>0</v>
      </c>
      <c r="FA329" s="277">
        <f t="shared" si="605"/>
        <v>0</v>
      </c>
      <c r="FB329" s="277">
        <f t="shared" si="606"/>
        <v>0</v>
      </c>
      <c r="FC329" s="278" t="str">
        <f t="shared" si="607"/>
        <v>NO OFERTADO</v>
      </c>
      <c r="FD329" s="278"/>
      <c r="FE329" s="278" t="s">
        <v>743</v>
      </c>
      <c r="FF329" s="86">
        <v>0</v>
      </c>
      <c r="FG329" s="86"/>
      <c r="FH329" s="279">
        <v>0</v>
      </c>
      <c r="FI329" s="86">
        <v>0</v>
      </c>
      <c r="FJ329" s="277">
        <f t="shared" si="608"/>
        <v>0</v>
      </c>
      <c r="FK329" s="277">
        <f t="shared" si="635"/>
        <v>0</v>
      </c>
      <c r="FL329" s="278" t="str">
        <f t="shared" si="609"/>
        <v>NO OFERTADO</v>
      </c>
      <c r="FM329" s="278"/>
      <c r="FN329" s="278" t="s">
        <v>743</v>
      </c>
      <c r="FO329" s="86"/>
      <c r="FP329" s="86"/>
      <c r="FQ329" s="279"/>
      <c r="FR329" s="86">
        <f t="shared" si="660"/>
        <v>0</v>
      </c>
      <c r="FS329" s="277">
        <f t="shared" si="610"/>
        <v>0</v>
      </c>
      <c r="FT329" s="277">
        <f t="shared" si="611"/>
        <v>0</v>
      </c>
      <c r="FU329" s="278" t="str">
        <f t="shared" si="612"/>
        <v>NO OFERTADO</v>
      </c>
      <c r="FV329" s="278">
        <v>0</v>
      </c>
      <c r="FW329" s="278" t="s">
        <v>743</v>
      </c>
      <c r="FX329" s="86"/>
      <c r="FY329" s="86"/>
      <c r="FZ329" s="279"/>
      <c r="GA329" s="86"/>
      <c r="GB329" s="277">
        <f t="shared" si="613"/>
        <v>0</v>
      </c>
      <c r="GC329" s="277">
        <f t="shared" si="614"/>
        <v>0</v>
      </c>
      <c r="GD329" s="278" t="str">
        <f t="shared" si="615"/>
        <v>NO OFERTADO</v>
      </c>
      <c r="GE329" s="278"/>
      <c r="GF329" s="278" t="s">
        <v>743</v>
      </c>
      <c r="GG329" s="25"/>
    </row>
    <row r="330" spans="1:191" s="19" customFormat="1" ht="38.25" x14ac:dyDescent="0.2">
      <c r="A330" s="290">
        <v>321</v>
      </c>
      <c r="B330" s="78" t="s">
        <v>368</v>
      </c>
      <c r="C330" s="77" t="s">
        <v>700</v>
      </c>
      <c r="D330" s="123">
        <v>1</v>
      </c>
      <c r="E330" s="309" t="s">
        <v>32</v>
      </c>
      <c r="F330" s="315">
        <v>4584</v>
      </c>
      <c r="G330" s="125">
        <v>18</v>
      </c>
      <c r="H330" s="86">
        <f t="shared" si="616"/>
        <v>82512</v>
      </c>
      <c r="I330" s="86"/>
      <c r="J330" s="86"/>
      <c r="K330" s="279">
        <f t="shared" si="649"/>
        <v>0</v>
      </c>
      <c r="L330" s="86">
        <f t="shared" si="617"/>
        <v>0</v>
      </c>
      <c r="M330" s="277">
        <f t="shared" ref="M330:M341" si="662">L330*$D330</f>
        <v>0</v>
      </c>
      <c r="N330" s="277">
        <f t="shared" si="618"/>
        <v>0</v>
      </c>
      <c r="O330" s="278" t="str">
        <f t="shared" ref="O330:O341" si="663">+IF(L330=0,"NO OFERTADO",IF(L330&lt;=($F330*(1+$GE$4)),"CUMPLE","NO CUMPLE"))</f>
        <v>NO OFERTADO</v>
      </c>
      <c r="P330" s="278"/>
      <c r="Q330" s="278" t="s">
        <v>743</v>
      </c>
      <c r="R330" s="278"/>
      <c r="S330" s="284"/>
      <c r="T330" s="279"/>
      <c r="U330" s="86"/>
      <c r="V330" s="277">
        <f t="shared" ref="V330:V341" si="664">U330*$D330</f>
        <v>0</v>
      </c>
      <c r="W330" s="277">
        <f t="shared" si="619"/>
        <v>0</v>
      </c>
      <c r="X330" s="278" t="str">
        <f t="shared" ref="X330:X341" si="665">+IF(U330=0,"NO OFERTADO",IF(U330&lt;=($F330*(1+$GE$4)),"CUMPLE","NO CUMPLE"))</f>
        <v>NO OFERTADO</v>
      </c>
      <c r="Y330" s="278">
        <v>0</v>
      </c>
      <c r="Z330" s="314" t="s">
        <v>743</v>
      </c>
      <c r="AA330" s="311" t="s">
        <v>935</v>
      </c>
      <c r="AB330" s="86">
        <v>3852</v>
      </c>
      <c r="AC330" s="276">
        <v>732</v>
      </c>
      <c r="AD330" s="86">
        <f t="shared" si="638"/>
        <v>4584</v>
      </c>
      <c r="AE330" s="277">
        <f t="shared" si="650"/>
        <v>4584</v>
      </c>
      <c r="AF330" s="277">
        <f t="shared" ref="AF330:AF341" si="666">+AE330*G330</f>
        <v>82512</v>
      </c>
      <c r="AG330" s="278" t="str">
        <f t="shared" ref="AG330:AG341" si="667">+IF(AD330=0,"NO OFERTADO",IF(AD330&lt;=($F330*(1+$GE$4)),"CUMPLE","NO CUMPLE"))</f>
        <v>CUMPLE</v>
      </c>
      <c r="AH330" s="278" t="s">
        <v>828</v>
      </c>
      <c r="AI330" s="278" t="s">
        <v>822</v>
      </c>
      <c r="AJ330" s="86"/>
      <c r="AK330" s="86"/>
      <c r="AL330" s="279"/>
      <c r="AM330" s="86">
        <f t="shared" si="620"/>
        <v>0</v>
      </c>
      <c r="AN330" s="277">
        <f t="shared" ref="AN330:AN341" si="668">AM330*$D330</f>
        <v>0</v>
      </c>
      <c r="AO330" s="277">
        <f t="shared" ref="AO330:AO341" si="669">+AN330*G330</f>
        <v>0</v>
      </c>
      <c r="AP330" s="278" t="str">
        <f t="shared" ref="AP330:AP341" si="670">+IF(AM330=0,"NO OFERTADO",IF(AM330&lt;=($F330*(1+$GE$4)),"CUMPLE","NO CUMPLE"))</f>
        <v>NO OFERTADO</v>
      </c>
      <c r="AQ330" s="278"/>
      <c r="AR330" s="278" t="s">
        <v>743</v>
      </c>
      <c r="AS330" s="86"/>
      <c r="AT330" s="86"/>
      <c r="AU330" s="276"/>
      <c r="AV330" s="86">
        <f t="shared" si="651"/>
        <v>0</v>
      </c>
      <c r="AW330" s="277">
        <f t="shared" ref="AW330:AW341" si="671">AV330*$D330</f>
        <v>0</v>
      </c>
      <c r="AX330" s="277">
        <f t="shared" si="639"/>
        <v>0</v>
      </c>
      <c r="AY330" s="278" t="str">
        <f t="shared" ref="AY330:AY341" si="672">+IF(AV330=0,"NO OFERTADO",IF(AV330&lt;=($F330*(1+$GE$4)),"CUMPLE","NO CUMPLE"))</f>
        <v>NO OFERTADO</v>
      </c>
      <c r="AZ330" s="278"/>
      <c r="BA330" s="278" t="s">
        <v>743</v>
      </c>
      <c r="BB330" s="86"/>
      <c r="BC330" s="86"/>
      <c r="BD330" s="279"/>
      <c r="BE330" s="86">
        <f t="shared" si="622"/>
        <v>0</v>
      </c>
      <c r="BF330" s="277">
        <f t="shared" ref="BF330:BF341" si="673">BE330*$D330</f>
        <v>0</v>
      </c>
      <c r="BG330" s="277">
        <f t="shared" si="623"/>
        <v>0</v>
      </c>
      <c r="BH330" s="278" t="str">
        <f t="shared" ref="BH330:BH341" si="674">+IF(BE330=0,"NO OFERTADO",IF(BE330&lt;=($F330*(1+$GE$4)),"CUMPLE","NO CUMPLE"))</f>
        <v>NO OFERTADO</v>
      </c>
      <c r="BI330" s="278">
        <v>0</v>
      </c>
      <c r="BJ330" s="278" t="s">
        <v>743</v>
      </c>
      <c r="BK330" s="86"/>
      <c r="BL330" s="86"/>
      <c r="BM330" s="279"/>
      <c r="BN330" s="280">
        <f t="shared" si="652"/>
        <v>0</v>
      </c>
      <c r="BO330" s="281">
        <f t="shared" ref="BO330:BO341" si="675">BN330*$D330</f>
        <v>0</v>
      </c>
      <c r="BP330" s="281">
        <f t="shared" ref="BP330:BP341" si="676">+BO330*G330</f>
        <v>0</v>
      </c>
      <c r="BQ330" s="278" t="str">
        <f t="shared" si="661"/>
        <v>NO OFERTADO</v>
      </c>
      <c r="BR330" s="278">
        <f>VLOOKUP(B330,'[1]ANEXO TECNICO'!$B$3:$P$334,15,0)</f>
        <v>0</v>
      </c>
      <c r="BS330" s="278" t="s">
        <v>743</v>
      </c>
      <c r="BT330" s="280"/>
      <c r="BU330" s="280"/>
      <c r="BV330" s="288"/>
      <c r="BW330" s="280"/>
      <c r="BX330" s="277">
        <v>0</v>
      </c>
      <c r="BY330" s="277">
        <f t="shared" ref="BY330:BY341" si="677">+BX330*G330</f>
        <v>0</v>
      </c>
      <c r="BZ330" s="278" t="str">
        <f t="shared" ref="BZ330:BZ341" si="678">+IF(BW330=0,"NO OFERTADO",IF(BW330&lt;=($F330*(1+$GE$4)),"CUMPLE","NO CUMPLE"))</f>
        <v>NO OFERTADO</v>
      </c>
      <c r="CA330" s="278"/>
      <c r="CB330" s="278" t="s">
        <v>743</v>
      </c>
      <c r="CC330" s="283"/>
      <c r="CD330" s="283"/>
      <c r="CE330" s="279">
        <f t="shared" si="653"/>
        <v>0</v>
      </c>
      <c r="CF330" s="86">
        <f t="shared" si="654"/>
        <v>0</v>
      </c>
      <c r="CG330" s="277">
        <f t="shared" si="626"/>
        <v>0</v>
      </c>
      <c r="CH330" s="277">
        <f t="shared" ref="CH330:CH341" si="679">+CG330*G330</f>
        <v>0</v>
      </c>
      <c r="CI330" s="278" t="str">
        <f t="shared" ref="CI330:CI341" si="680">+IF(CF330=0,"NO OFERTADO",IF(CF330&lt;=($F330*(1+$GE$4)),"CUMPLE","NO CUMPLE"))</f>
        <v>NO OFERTADO</v>
      </c>
      <c r="CJ330" s="278"/>
      <c r="CK330" s="278" t="s">
        <v>743</v>
      </c>
      <c r="CL330" s="86"/>
      <c r="CM330" s="86"/>
      <c r="CN330" s="279"/>
      <c r="CO330" s="86">
        <f t="shared" si="655"/>
        <v>0</v>
      </c>
      <c r="CP330" s="277">
        <f t="shared" ref="CP330:CP341" si="681">CO330*$D330</f>
        <v>0</v>
      </c>
      <c r="CQ330" s="277">
        <f t="shared" ref="CQ330:CQ341" si="682">+CP330*G330</f>
        <v>0</v>
      </c>
      <c r="CR330" s="278" t="str">
        <f t="shared" ref="CR330:CR341" si="683">+IF(CO330=0,"NO OFERTADO",IF(CO330&lt;=($F330*(1+$GE$4)),"CUMPLE","NO CUMPLE"))</f>
        <v>NO OFERTADO</v>
      </c>
      <c r="CS330" s="278"/>
      <c r="CT330" s="278" t="s">
        <v>743</v>
      </c>
      <c r="CU330" s="86" t="s">
        <v>44</v>
      </c>
      <c r="CV330" s="280">
        <v>3680</v>
      </c>
      <c r="CW330" s="288">
        <f t="shared" si="646"/>
        <v>699.2</v>
      </c>
      <c r="CX330" s="280">
        <f t="shared" si="656"/>
        <v>4379.2</v>
      </c>
      <c r="CY330" s="281">
        <f t="shared" ref="CY330:CY341" si="684">CX330*$D330</f>
        <v>4379.2</v>
      </c>
      <c r="CZ330" s="281">
        <f t="shared" ref="CZ330:CZ341" si="685">+CY330*G330</f>
        <v>78825.599999999991</v>
      </c>
      <c r="DA330" s="278" t="str">
        <f t="shared" ref="DA330:DA341" si="686">+IF(CX330=0,"NO OFERTADO",IF(CX330&lt;=($F330*(1+$GE$4)),"CUMPLE","NO CUMPLE"))</f>
        <v>CUMPLE</v>
      </c>
      <c r="DB330" s="278" t="s">
        <v>828</v>
      </c>
      <c r="DC330" s="278" t="s">
        <v>822</v>
      </c>
      <c r="DD330" s="86"/>
      <c r="DE330" s="86"/>
      <c r="DF330" s="279"/>
      <c r="DG330" s="86">
        <f t="shared" si="657"/>
        <v>0</v>
      </c>
      <c r="DH330" s="277">
        <f t="shared" ref="DH330:DH341" si="687">DG330*$D330</f>
        <v>0</v>
      </c>
      <c r="DI330" s="277">
        <f t="shared" si="630"/>
        <v>0</v>
      </c>
      <c r="DJ330" s="278" t="str">
        <f t="shared" si="631"/>
        <v>NO OFERTADO</v>
      </c>
      <c r="DK330" s="278"/>
      <c r="DL330" s="278" t="s">
        <v>743</v>
      </c>
      <c r="DM330" s="86"/>
      <c r="DN330" s="86"/>
      <c r="DO330" s="279"/>
      <c r="DP330" s="86">
        <v>0</v>
      </c>
      <c r="DQ330" s="277">
        <f t="shared" ref="DQ330:DQ341" si="688">+DP330*D330</f>
        <v>0</v>
      </c>
      <c r="DR330" s="277">
        <f t="shared" ref="DR330:DR341" si="689">+DQ330*G330</f>
        <v>0</v>
      </c>
      <c r="DS330" s="278" t="str">
        <f t="shared" ref="DS330:DS341" si="690">+IF(DP330=0,"NO OFERTADO",IF(DP330&lt;=($F330*(1+$GE$4)),"CUMPLE","NO CUMPLE"))</f>
        <v>NO OFERTADO</v>
      </c>
      <c r="DT330" s="278"/>
      <c r="DU330" s="278" t="s">
        <v>743</v>
      </c>
      <c r="DV330" s="86"/>
      <c r="DW330" s="86"/>
      <c r="DX330" s="279"/>
      <c r="DY330" s="86">
        <f t="shared" si="658"/>
        <v>0</v>
      </c>
      <c r="DZ330" s="277">
        <f t="shared" ref="DZ330:DZ341" si="691">DY330*$D330</f>
        <v>0</v>
      </c>
      <c r="EA330" s="277">
        <f t="shared" si="633"/>
        <v>0</v>
      </c>
      <c r="EB330" s="278" t="str">
        <f t="shared" ref="EB330:EB341" si="692">+IF(DY330=0,"NO OFERTADO",IF(DY330&lt;=($F330*(1+$GE$4)),"CUMPLE","NO CUMPLE"))</f>
        <v>NO OFERTADO</v>
      </c>
      <c r="EC330" s="278"/>
      <c r="ED330" s="278" t="s">
        <v>743</v>
      </c>
      <c r="EE330" s="86" t="s">
        <v>953</v>
      </c>
      <c r="EF330" s="86">
        <v>0</v>
      </c>
      <c r="EG330" s="279">
        <v>0</v>
      </c>
      <c r="EH330" s="86">
        <f t="shared" si="659"/>
        <v>0</v>
      </c>
      <c r="EI330" s="277">
        <f t="shared" ref="EI330:EI341" si="693">EH330*$D330</f>
        <v>0</v>
      </c>
      <c r="EJ330" s="277">
        <f t="shared" si="637"/>
        <v>0</v>
      </c>
      <c r="EK330" s="278" t="str">
        <f t="shared" ref="EK330:EK341" si="694">+IF(EH330=0,"NO OFERTADO",IF(EH330&lt;=($F330*(1+$GE$4)),"CUMPLE","NO CUMPLE"))</f>
        <v>NO OFERTADO</v>
      </c>
      <c r="EL330" s="278" t="s">
        <v>978</v>
      </c>
      <c r="EM330" s="278" t="s">
        <v>743</v>
      </c>
      <c r="EN330" s="86"/>
      <c r="EO330" s="86"/>
      <c r="EP330" s="279"/>
      <c r="EQ330" s="86">
        <v>0</v>
      </c>
      <c r="ER330" s="277">
        <f t="shared" ref="ER330:ER341" si="695">EQ330*$D330</f>
        <v>0</v>
      </c>
      <c r="ES330" s="277">
        <f t="shared" ref="ES330:ES341" si="696">+ER330*G330</f>
        <v>0</v>
      </c>
      <c r="ET330" s="278" t="str">
        <f t="shared" ref="ET330:ET341" si="697">+IF(EQ330=0,"NO OFERTADO",IF(EQ330&lt;=($F330*(1+$GE$4)),"CUMPLE","NO CUMPLE"))</f>
        <v>NO OFERTADO</v>
      </c>
      <c r="EU330" s="278"/>
      <c r="EV330" s="278" t="s">
        <v>743</v>
      </c>
      <c r="EW330" s="86">
        <v>0</v>
      </c>
      <c r="EX330" s="86">
        <v>0</v>
      </c>
      <c r="EY330" s="279">
        <v>0</v>
      </c>
      <c r="EZ330" s="86">
        <v>0</v>
      </c>
      <c r="FA330" s="277">
        <f t="shared" ref="FA330:FA341" si="698">EZ330*$D330</f>
        <v>0</v>
      </c>
      <c r="FB330" s="277">
        <f t="shared" ref="FB330:FB341" si="699">+FA330*G330</f>
        <v>0</v>
      </c>
      <c r="FC330" s="278" t="str">
        <f t="shared" ref="FC330:FC341" si="700">+IF(EZ330=0,"NO OFERTADO",IF(EZ330&lt;=($F330*(1+$GE$4)),"CUMPLE","NO CUMPLE"))</f>
        <v>NO OFERTADO</v>
      </c>
      <c r="FD330" s="278"/>
      <c r="FE330" s="278" t="s">
        <v>743</v>
      </c>
      <c r="FF330" s="86">
        <v>0</v>
      </c>
      <c r="FG330" s="86"/>
      <c r="FH330" s="279">
        <v>0</v>
      </c>
      <c r="FI330" s="86">
        <v>0</v>
      </c>
      <c r="FJ330" s="277">
        <f t="shared" ref="FJ330:FJ341" si="701">FI330*$D330</f>
        <v>0</v>
      </c>
      <c r="FK330" s="277">
        <f t="shared" si="635"/>
        <v>0</v>
      </c>
      <c r="FL330" s="278" t="str">
        <f t="shared" ref="FL330:FL341" si="702">+IF(FI330=0,"NO OFERTADO",IF(FI330&lt;=($F330*(1+$GE$4)),"CUMPLE","NO CUMPLE"))</f>
        <v>NO OFERTADO</v>
      </c>
      <c r="FM330" s="278"/>
      <c r="FN330" s="278" t="s">
        <v>743</v>
      </c>
      <c r="FO330" s="86"/>
      <c r="FP330" s="86"/>
      <c r="FQ330" s="279"/>
      <c r="FR330" s="86">
        <f t="shared" si="660"/>
        <v>0</v>
      </c>
      <c r="FS330" s="277">
        <f t="shared" ref="FS330:FS341" si="703">FR330*$D330</f>
        <v>0</v>
      </c>
      <c r="FT330" s="277">
        <f t="shared" ref="FT330:FT341" si="704">+FS330*G330</f>
        <v>0</v>
      </c>
      <c r="FU330" s="278" t="str">
        <f t="shared" ref="FU330:FU341" si="705">+IF(FR330=0,"NO OFERTADO",IF(FR330&lt;=($F330*(1+$GE$4)),"CUMPLE","NO CUMPLE"))</f>
        <v>NO OFERTADO</v>
      </c>
      <c r="FV330" s="278">
        <v>0</v>
      </c>
      <c r="FW330" s="278" t="s">
        <v>743</v>
      </c>
      <c r="FX330" s="86"/>
      <c r="FY330" s="86"/>
      <c r="FZ330" s="279"/>
      <c r="GA330" s="86"/>
      <c r="GB330" s="277">
        <f t="shared" ref="GB330:GB341" si="706">GA330*$D330</f>
        <v>0</v>
      </c>
      <c r="GC330" s="277">
        <f t="shared" ref="GC330:GC341" si="707">+GB330*G330</f>
        <v>0</v>
      </c>
      <c r="GD330" s="278" t="str">
        <f t="shared" ref="GD330:GD341" si="708">+IF(GA330=0,"NO OFERTADO",IF(GA330&lt;=($F330*(1+$GE$4)),"CUMPLE","NO CUMPLE"))</f>
        <v>NO OFERTADO</v>
      </c>
      <c r="GE330" s="278"/>
      <c r="GF330" s="278" t="s">
        <v>743</v>
      </c>
      <c r="GG330" s="25"/>
    </row>
    <row r="331" spans="1:191" s="19" customFormat="1" ht="38.25" x14ac:dyDescent="0.2">
      <c r="A331" s="290">
        <v>322</v>
      </c>
      <c r="B331" s="78" t="s">
        <v>369</v>
      </c>
      <c r="C331" s="77" t="s">
        <v>701</v>
      </c>
      <c r="D331" s="123">
        <v>1</v>
      </c>
      <c r="E331" s="309" t="s">
        <v>32</v>
      </c>
      <c r="F331" s="315">
        <v>4584</v>
      </c>
      <c r="G331" s="125">
        <v>25</v>
      </c>
      <c r="H331" s="86">
        <f t="shared" ref="H331:H341" si="709">+F331*G331</f>
        <v>114600</v>
      </c>
      <c r="I331" s="86"/>
      <c r="J331" s="86"/>
      <c r="K331" s="279">
        <f t="shared" si="649"/>
        <v>0</v>
      </c>
      <c r="L331" s="86">
        <f t="shared" ref="L331:L341" si="710">+J331+K331</f>
        <v>0</v>
      </c>
      <c r="M331" s="277">
        <f t="shared" si="662"/>
        <v>0</v>
      </c>
      <c r="N331" s="277">
        <f t="shared" ref="N331:N341" si="711">+M331*G331</f>
        <v>0</v>
      </c>
      <c r="O331" s="278" t="str">
        <f t="shared" si="663"/>
        <v>NO OFERTADO</v>
      </c>
      <c r="P331" s="278"/>
      <c r="Q331" s="278" t="s">
        <v>743</v>
      </c>
      <c r="R331" s="278"/>
      <c r="S331" s="284"/>
      <c r="T331" s="279"/>
      <c r="U331" s="86"/>
      <c r="V331" s="277">
        <f t="shared" si="664"/>
        <v>0</v>
      </c>
      <c r="W331" s="277">
        <f t="shared" ref="W331:W341" si="712">+V331*G331</f>
        <v>0</v>
      </c>
      <c r="X331" s="278" t="str">
        <f t="shared" si="665"/>
        <v>NO OFERTADO</v>
      </c>
      <c r="Y331" s="278">
        <v>0</v>
      </c>
      <c r="Z331" s="314" t="s">
        <v>743</v>
      </c>
      <c r="AA331" s="311" t="s">
        <v>935</v>
      </c>
      <c r="AB331" s="86">
        <v>3852</v>
      </c>
      <c r="AC331" s="276">
        <v>732</v>
      </c>
      <c r="AD331" s="86">
        <f t="shared" si="638"/>
        <v>4584</v>
      </c>
      <c r="AE331" s="277">
        <f t="shared" si="650"/>
        <v>4584</v>
      </c>
      <c r="AF331" s="277">
        <f t="shared" si="666"/>
        <v>114600</v>
      </c>
      <c r="AG331" s="278" t="str">
        <f t="shared" si="667"/>
        <v>CUMPLE</v>
      </c>
      <c r="AH331" s="278" t="s">
        <v>828</v>
      </c>
      <c r="AI331" s="278" t="s">
        <v>822</v>
      </c>
      <c r="AJ331" s="86"/>
      <c r="AK331" s="86"/>
      <c r="AL331" s="279"/>
      <c r="AM331" s="86">
        <f t="shared" ref="AM331:AM341" si="713">+AK331+AL331</f>
        <v>0</v>
      </c>
      <c r="AN331" s="277">
        <f t="shared" si="668"/>
        <v>0</v>
      </c>
      <c r="AO331" s="277">
        <f t="shared" si="669"/>
        <v>0</v>
      </c>
      <c r="AP331" s="278" t="str">
        <f t="shared" si="670"/>
        <v>NO OFERTADO</v>
      </c>
      <c r="AQ331" s="278"/>
      <c r="AR331" s="278" t="s">
        <v>743</v>
      </c>
      <c r="AS331" s="86"/>
      <c r="AT331" s="86"/>
      <c r="AU331" s="276"/>
      <c r="AV331" s="86">
        <f t="shared" si="651"/>
        <v>0</v>
      </c>
      <c r="AW331" s="277">
        <f t="shared" si="671"/>
        <v>0</v>
      </c>
      <c r="AX331" s="277">
        <f t="shared" si="639"/>
        <v>0</v>
      </c>
      <c r="AY331" s="278" t="str">
        <f t="shared" si="672"/>
        <v>NO OFERTADO</v>
      </c>
      <c r="AZ331" s="278"/>
      <c r="BA331" s="278" t="s">
        <v>743</v>
      </c>
      <c r="BB331" s="86"/>
      <c r="BC331" s="86"/>
      <c r="BD331" s="279"/>
      <c r="BE331" s="86">
        <f t="shared" ref="BE331:BE341" si="714">BC331+BD331</f>
        <v>0</v>
      </c>
      <c r="BF331" s="277">
        <f t="shared" si="673"/>
        <v>0</v>
      </c>
      <c r="BG331" s="277">
        <f t="shared" ref="BG331:BG341" si="715">+BF331*G331</f>
        <v>0</v>
      </c>
      <c r="BH331" s="278" t="str">
        <f t="shared" si="674"/>
        <v>NO OFERTADO</v>
      </c>
      <c r="BI331" s="278">
        <v>0</v>
      </c>
      <c r="BJ331" s="278" t="s">
        <v>743</v>
      </c>
      <c r="BK331" s="86"/>
      <c r="BL331" s="86"/>
      <c r="BM331" s="279"/>
      <c r="BN331" s="280">
        <f t="shared" si="652"/>
        <v>0</v>
      </c>
      <c r="BO331" s="281">
        <f t="shared" si="675"/>
        <v>0</v>
      </c>
      <c r="BP331" s="281">
        <f t="shared" si="676"/>
        <v>0</v>
      </c>
      <c r="BQ331" s="278" t="str">
        <f t="shared" si="661"/>
        <v>NO OFERTADO</v>
      </c>
      <c r="BR331" s="278">
        <f>VLOOKUP(B331,'[1]ANEXO TECNICO'!$B$3:$P$334,15,0)</f>
        <v>0</v>
      </c>
      <c r="BS331" s="278" t="s">
        <v>743</v>
      </c>
      <c r="BT331" s="280"/>
      <c r="BU331" s="280"/>
      <c r="BV331" s="288"/>
      <c r="BW331" s="280"/>
      <c r="BX331" s="277">
        <v>0</v>
      </c>
      <c r="BY331" s="277">
        <f t="shared" si="677"/>
        <v>0</v>
      </c>
      <c r="BZ331" s="278" t="str">
        <f t="shared" si="678"/>
        <v>NO OFERTADO</v>
      </c>
      <c r="CA331" s="278"/>
      <c r="CB331" s="278" t="s">
        <v>743</v>
      </c>
      <c r="CC331" s="283"/>
      <c r="CD331" s="283"/>
      <c r="CE331" s="279">
        <f t="shared" si="653"/>
        <v>0</v>
      </c>
      <c r="CF331" s="86">
        <f t="shared" si="654"/>
        <v>0</v>
      </c>
      <c r="CG331" s="277">
        <f t="shared" ref="CG331:CG341" si="716">CF331*$D331</f>
        <v>0</v>
      </c>
      <c r="CH331" s="277">
        <f t="shared" si="679"/>
        <v>0</v>
      </c>
      <c r="CI331" s="278" t="str">
        <f t="shared" si="680"/>
        <v>NO OFERTADO</v>
      </c>
      <c r="CJ331" s="278"/>
      <c r="CK331" s="278" t="s">
        <v>743</v>
      </c>
      <c r="CL331" s="86"/>
      <c r="CM331" s="86"/>
      <c r="CN331" s="279"/>
      <c r="CO331" s="86">
        <f t="shared" si="655"/>
        <v>0</v>
      </c>
      <c r="CP331" s="277">
        <f t="shared" si="681"/>
        <v>0</v>
      </c>
      <c r="CQ331" s="277">
        <f t="shared" si="682"/>
        <v>0</v>
      </c>
      <c r="CR331" s="278" t="str">
        <f t="shared" si="683"/>
        <v>NO OFERTADO</v>
      </c>
      <c r="CS331" s="278"/>
      <c r="CT331" s="278" t="s">
        <v>743</v>
      </c>
      <c r="CU331" s="86" t="s">
        <v>44</v>
      </c>
      <c r="CV331" s="280">
        <v>3680</v>
      </c>
      <c r="CW331" s="288">
        <f t="shared" si="646"/>
        <v>699.2</v>
      </c>
      <c r="CX331" s="280">
        <f t="shared" si="656"/>
        <v>4379.2</v>
      </c>
      <c r="CY331" s="281">
        <f t="shared" si="684"/>
        <v>4379.2</v>
      </c>
      <c r="CZ331" s="281">
        <f t="shared" si="685"/>
        <v>109480</v>
      </c>
      <c r="DA331" s="278" t="str">
        <f t="shared" si="686"/>
        <v>CUMPLE</v>
      </c>
      <c r="DB331" s="278" t="s">
        <v>830</v>
      </c>
      <c r="DC331" s="278" t="s">
        <v>822</v>
      </c>
      <c r="DD331" s="86"/>
      <c r="DE331" s="86"/>
      <c r="DF331" s="279"/>
      <c r="DG331" s="86">
        <f t="shared" si="657"/>
        <v>0</v>
      </c>
      <c r="DH331" s="277">
        <f t="shared" si="687"/>
        <v>0</v>
      </c>
      <c r="DI331" s="277">
        <f t="shared" ref="DI331:DI341" si="717">+DH331*G331</f>
        <v>0</v>
      </c>
      <c r="DJ331" s="278" t="str">
        <f t="shared" ref="DJ331:DJ341" si="718">+IF(DG331=0,"NO OFERTADO",IF(DG331&lt;=($F331*(1+$GE$4)),"CUMPLE","NO CUMPLE"))</f>
        <v>NO OFERTADO</v>
      </c>
      <c r="DK331" s="278"/>
      <c r="DL331" s="278" t="s">
        <v>743</v>
      </c>
      <c r="DM331" s="86"/>
      <c r="DN331" s="86"/>
      <c r="DO331" s="279"/>
      <c r="DP331" s="86">
        <v>0</v>
      </c>
      <c r="DQ331" s="277">
        <f t="shared" si="688"/>
        <v>0</v>
      </c>
      <c r="DR331" s="277">
        <f t="shared" si="689"/>
        <v>0</v>
      </c>
      <c r="DS331" s="278" t="str">
        <f t="shared" si="690"/>
        <v>NO OFERTADO</v>
      </c>
      <c r="DT331" s="278"/>
      <c r="DU331" s="278" t="s">
        <v>743</v>
      </c>
      <c r="DV331" s="86" t="s">
        <v>44</v>
      </c>
      <c r="DW331" s="280">
        <v>9010</v>
      </c>
      <c r="DX331" s="288">
        <v>1711.9</v>
      </c>
      <c r="DY331" s="280">
        <f t="shared" si="658"/>
        <v>10721.9</v>
      </c>
      <c r="DZ331" s="281">
        <f t="shared" si="691"/>
        <v>10721.9</v>
      </c>
      <c r="EA331" s="281">
        <f t="shared" ref="EA331:EA341" si="719">+DZ331*G331</f>
        <v>268047.5</v>
      </c>
      <c r="EB331" s="278" t="str">
        <f t="shared" si="692"/>
        <v>NO CUMPLE</v>
      </c>
      <c r="EC331" s="278" t="s">
        <v>829</v>
      </c>
      <c r="ED331" s="278" t="s">
        <v>743</v>
      </c>
      <c r="EE331" s="86" t="s">
        <v>953</v>
      </c>
      <c r="EF331" s="86">
        <v>0</v>
      </c>
      <c r="EG331" s="279">
        <v>0</v>
      </c>
      <c r="EH331" s="86">
        <f t="shared" si="659"/>
        <v>0</v>
      </c>
      <c r="EI331" s="277">
        <f t="shared" si="693"/>
        <v>0</v>
      </c>
      <c r="EJ331" s="277">
        <f t="shared" si="637"/>
        <v>0</v>
      </c>
      <c r="EK331" s="278" t="str">
        <f t="shared" si="694"/>
        <v>NO OFERTADO</v>
      </c>
      <c r="EL331" s="278" t="s">
        <v>978</v>
      </c>
      <c r="EM331" s="278" t="s">
        <v>743</v>
      </c>
      <c r="EN331" s="86"/>
      <c r="EO331" s="86"/>
      <c r="EP331" s="279"/>
      <c r="EQ331" s="86">
        <v>0</v>
      </c>
      <c r="ER331" s="277">
        <f t="shared" si="695"/>
        <v>0</v>
      </c>
      <c r="ES331" s="277">
        <f t="shared" si="696"/>
        <v>0</v>
      </c>
      <c r="ET331" s="278" t="str">
        <f t="shared" si="697"/>
        <v>NO OFERTADO</v>
      </c>
      <c r="EU331" s="278"/>
      <c r="EV331" s="278" t="s">
        <v>743</v>
      </c>
      <c r="EW331" s="86">
        <v>0</v>
      </c>
      <c r="EX331" s="86">
        <v>0</v>
      </c>
      <c r="EY331" s="279">
        <v>0</v>
      </c>
      <c r="EZ331" s="86">
        <v>0</v>
      </c>
      <c r="FA331" s="277">
        <f t="shared" si="698"/>
        <v>0</v>
      </c>
      <c r="FB331" s="277">
        <f t="shared" si="699"/>
        <v>0</v>
      </c>
      <c r="FC331" s="278" t="str">
        <f t="shared" si="700"/>
        <v>NO OFERTADO</v>
      </c>
      <c r="FD331" s="278"/>
      <c r="FE331" s="278" t="s">
        <v>743</v>
      </c>
      <c r="FF331" s="86">
        <v>0</v>
      </c>
      <c r="FG331" s="86"/>
      <c r="FH331" s="279">
        <v>0</v>
      </c>
      <c r="FI331" s="86">
        <v>0</v>
      </c>
      <c r="FJ331" s="277">
        <f t="shared" si="701"/>
        <v>0</v>
      </c>
      <c r="FK331" s="277">
        <f t="shared" ref="FK331:FK341" si="720">+FJ331*G331</f>
        <v>0</v>
      </c>
      <c r="FL331" s="278" t="str">
        <f t="shared" si="702"/>
        <v>NO OFERTADO</v>
      </c>
      <c r="FM331" s="278"/>
      <c r="FN331" s="278" t="s">
        <v>743</v>
      </c>
      <c r="FO331" s="86"/>
      <c r="FP331" s="86"/>
      <c r="FQ331" s="279"/>
      <c r="FR331" s="86">
        <f t="shared" si="660"/>
        <v>0</v>
      </c>
      <c r="FS331" s="277">
        <f t="shared" si="703"/>
        <v>0</v>
      </c>
      <c r="FT331" s="277">
        <f t="shared" si="704"/>
        <v>0</v>
      </c>
      <c r="FU331" s="278" t="str">
        <f t="shared" si="705"/>
        <v>NO OFERTADO</v>
      </c>
      <c r="FV331" s="278">
        <v>0</v>
      </c>
      <c r="FW331" s="278" t="s">
        <v>743</v>
      </c>
      <c r="FX331" s="86"/>
      <c r="FY331" s="86"/>
      <c r="FZ331" s="279"/>
      <c r="GA331" s="86"/>
      <c r="GB331" s="277">
        <f t="shared" si="706"/>
        <v>0</v>
      </c>
      <c r="GC331" s="277">
        <f t="shared" si="707"/>
        <v>0</v>
      </c>
      <c r="GD331" s="278" t="str">
        <f t="shared" si="708"/>
        <v>NO OFERTADO</v>
      </c>
      <c r="GE331" s="278"/>
      <c r="GF331" s="278" t="s">
        <v>743</v>
      </c>
      <c r="GG331" s="25"/>
    </row>
    <row r="332" spans="1:191" s="19" customFormat="1" x14ac:dyDescent="0.2">
      <c r="A332" s="290">
        <v>323</v>
      </c>
      <c r="B332" s="78" t="s">
        <v>370</v>
      </c>
      <c r="C332" s="77" t="s">
        <v>702</v>
      </c>
      <c r="D332" s="123">
        <v>1</v>
      </c>
      <c r="E332" s="309" t="s">
        <v>32</v>
      </c>
      <c r="F332" s="315">
        <v>1069</v>
      </c>
      <c r="G332" s="125">
        <v>121</v>
      </c>
      <c r="H332" s="86">
        <f t="shared" si="709"/>
        <v>129349</v>
      </c>
      <c r="I332" s="86"/>
      <c r="J332" s="86"/>
      <c r="K332" s="279">
        <f t="shared" si="649"/>
        <v>0</v>
      </c>
      <c r="L332" s="86">
        <f t="shared" si="710"/>
        <v>0</v>
      </c>
      <c r="M332" s="277">
        <f t="shared" si="662"/>
        <v>0</v>
      </c>
      <c r="N332" s="277">
        <f t="shared" si="711"/>
        <v>0</v>
      </c>
      <c r="O332" s="278" t="str">
        <f t="shared" si="663"/>
        <v>NO OFERTADO</v>
      </c>
      <c r="P332" s="278"/>
      <c r="Q332" s="278" t="s">
        <v>743</v>
      </c>
      <c r="R332" s="278" t="s">
        <v>44</v>
      </c>
      <c r="S332" s="284">
        <v>1561</v>
      </c>
      <c r="T332" s="279">
        <v>296.59000000000003</v>
      </c>
      <c r="U332" s="86">
        <v>1857.5900000000001</v>
      </c>
      <c r="V332" s="277">
        <f t="shared" si="664"/>
        <v>1857.5900000000001</v>
      </c>
      <c r="W332" s="277">
        <f t="shared" si="712"/>
        <v>224768.39</v>
      </c>
      <c r="X332" s="278" t="str">
        <f t="shared" si="665"/>
        <v>NO CUMPLE</v>
      </c>
      <c r="Y332" s="278" t="s">
        <v>829</v>
      </c>
      <c r="Z332" s="314" t="s">
        <v>743</v>
      </c>
      <c r="AA332" s="311" t="s">
        <v>935</v>
      </c>
      <c r="AB332" s="86">
        <v>898</v>
      </c>
      <c r="AC332" s="276">
        <v>171</v>
      </c>
      <c r="AD332" s="86">
        <f t="shared" si="638"/>
        <v>1069</v>
      </c>
      <c r="AE332" s="277">
        <f t="shared" si="650"/>
        <v>1069</v>
      </c>
      <c r="AF332" s="277">
        <f t="shared" si="666"/>
        <v>129349</v>
      </c>
      <c r="AG332" s="278" t="str">
        <f t="shared" si="667"/>
        <v>CUMPLE</v>
      </c>
      <c r="AH332" s="278" t="s">
        <v>828</v>
      </c>
      <c r="AI332" s="278" t="s">
        <v>822</v>
      </c>
      <c r="AJ332" s="86"/>
      <c r="AK332" s="86"/>
      <c r="AL332" s="279"/>
      <c r="AM332" s="86">
        <f t="shared" si="713"/>
        <v>0</v>
      </c>
      <c r="AN332" s="277">
        <f t="shared" si="668"/>
        <v>0</v>
      </c>
      <c r="AO332" s="277">
        <f t="shared" si="669"/>
        <v>0</v>
      </c>
      <c r="AP332" s="278" t="str">
        <f t="shared" si="670"/>
        <v>NO OFERTADO</v>
      </c>
      <c r="AQ332" s="278"/>
      <c r="AR332" s="278" t="s">
        <v>743</v>
      </c>
      <c r="AS332" s="86"/>
      <c r="AT332" s="86"/>
      <c r="AU332" s="276"/>
      <c r="AV332" s="86">
        <f t="shared" si="651"/>
        <v>0</v>
      </c>
      <c r="AW332" s="277">
        <f t="shared" si="671"/>
        <v>0</v>
      </c>
      <c r="AX332" s="277">
        <f t="shared" si="639"/>
        <v>0</v>
      </c>
      <c r="AY332" s="278" t="str">
        <f t="shared" si="672"/>
        <v>NO OFERTADO</v>
      </c>
      <c r="AZ332" s="278"/>
      <c r="BA332" s="278" t="s">
        <v>743</v>
      </c>
      <c r="BB332" s="86"/>
      <c r="BC332" s="86"/>
      <c r="BD332" s="279"/>
      <c r="BE332" s="86">
        <f t="shared" si="714"/>
        <v>0</v>
      </c>
      <c r="BF332" s="277">
        <f t="shared" si="673"/>
        <v>0</v>
      </c>
      <c r="BG332" s="277">
        <f t="shared" si="715"/>
        <v>0</v>
      </c>
      <c r="BH332" s="278" t="str">
        <f t="shared" si="674"/>
        <v>NO OFERTADO</v>
      </c>
      <c r="BI332" s="278">
        <v>0</v>
      </c>
      <c r="BJ332" s="278" t="s">
        <v>743</v>
      </c>
      <c r="BK332" s="86"/>
      <c r="BL332" s="86"/>
      <c r="BM332" s="279"/>
      <c r="BN332" s="280">
        <f t="shared" si="652"/>
        <v>0</v>
      </c>
      <c r="BO332" s="281">
        <f t="shared" si="675"/>
        <v>0</v>
      </c>
      <c r="BP332" s="281">
        <f t="shared" si="676"/>
        <v>0</v>
      </c>
      <c r="BQ332" s="278" t="str">
        <f t="shared" si="661"/>
        <v>NO OFERTADO</v>
      </c>
      <c r="BR332" s="278">
        <f>VLOOKUP(B332,'[1]ANEXO TECNICO'!$B$3:$P$334,15,0)</f>
        <v>0</v>
      </c>
      <c r="BS332" s="278" t="s">
        <v>743</v>
      </c>
      <c r="BT332" s="280"/>
      <c r="BU332" s="280"/>
      <c r="BV332" s="288"/>
      <c r="BW332" s="280"/>
      <c r="BX332" s="277">
        <v>0</v>
      </c>
      <c r="BY332" s="277">
        <f t="shared" si="677"/>
        <v>0</v>
      </c>
      <c r="BZ332" s="278" t="str">
        <f t="shared" si="678"/>
        <v>NO OFERTADO</v>
      </c>
      <c r="CA332" s="278"/>
      <c r="CB332" s="278" t="s">
        <v>743</v>
      </c>
      <c r="CC332" s="283"/>
      <c r="CD332" s="283"/>
      <c r="CE332" s="279">
        <f t="shared" si="653"/>
        <v>0</v>
      </c>
      <c r="CF332" s="86">
        <f t="shared" si="654"/>
        <v>0</v>
      </c>
      <c r="CG332" s="277">
        <f t="shared" si="716"/>
        <v>0</v>
      </c>
      <c r="CH332" s="277">
        <f t="shared" si="679"/>
        <v>0</v>
      </c>
      <c r="CI332" s="278" t="str">
        <f t="shared" si="680"/>
        <v>NO OFERTADO</v>
      </c>
      <c r="CJ332" s="278"/>
      <c r="CK332" s="278" t="s">
        <v>743</v>
      </c>
      <c r="CL332" s="86"/>
      <c r="CM332" s="86"/>
      <c r="CN332" s="279"/>
      <c r="CO332" s="86">
        <f t="shared" si="655"/>
        <v>0</v>
      </c>
      <c r="CP332" s="277">
        <f t="shared" si="681"/>
        <v>0</v>
      </c>
      <c r="CQ332" s="277">
        <f t="shared" si="682"/>
        <v>0</v>
      </c>
      <c r="CR332" s="278" t="str">
        <f t="shared" si="683"/>
        <v>NO OFERTADO</v>
      </c>
      <c r="CS332" s="278"/>
      <c r="CT332" s="278" t="s">
        <v>743</v>
      </c>
      <c r="CU332" s="86" t="s">
        <v>44</v>
      </c>
      <c r="CV332" s="280">
        <v>878</v>
      </c>
      <c r="CW332" s="288">
        <f t="shared" si="646"/>
        <v>166.82</v>
      </c>
      <c r="CX332" s="280">
        <f t="shared" si="656"/>
        <v>1044.82</v>
      </c>
      <c r="CY332" s="281">
        <f t="shared" si="684"/>
        <v>1044.82</v>
      </c>
      <c r="CZ332" s="281">
        <f t="shared" si="685"/>
        <v>126423.21999999999</v>
      </c>
      <c r="DA332" s="278" t="str">
        <f t="shared" si="686"/>
        <v>CUMPLE</v>
      </c>
      <c r="DB332" s="278" t="s">
        <v>828</v>
      </c>
      <c r="DC332" s="278" t="s">
        <v>822</v>
      </c>
      <c r="DD332" s="86"/>
      <c r="DE332" s="86"/>
      <c r="DF332" s="279"/>
      <c r="DG332" s="86">
        <f t="shared" si="657"/>
        <v>0</v>
      </c>
      <c r="DH332" s="277">
        <f t="shared" si="687"/>
        <v>0</v>
      </c>
      <c r="DI332" s="277">
        <f t="shared" si="717"/>
        <v>0</v>
      </c>
      <c r="DJ332" s="278" t="str">
        <f t="shared" si="718"/>
        <v>NO OFERTADO</v>
      </c>
      <c r="DK332" s="278"/>
      <c r="DL332" s="278" t="s">
        <v>743</v>
      </c>
      <c r="DM332" s="86"/>
      <c r="DN332" s="86"/>
      <c r="DO332" s="279"/>
      <c r="DP332" s="86">
        <v>0</v>
      </c>
      <c r="DQ332" s="277">
        <f t="shared" si="688"/>
        <v>0</v>
      </c>
      <c r="DR332" s="277">
        <f t="shared" si="689"/>
        <v>0</v>
      </c>
      <c r="DS332" s="278" t="str">
        <f t="shared" si="690"/>
        <v>NO OFERTADO</v>
      </c>
      <c r="DT332" s="278"/>
      <c r="DU332" s="278" t="s">
        <v>743</v>
      </c>
      <c r="DV332" s="86" t="s">
        <v>44</v>
      </c>
      <c r="DW332" s="280">
        <v>8283</v>
      </c>
      <c r="DX332" s="288">
        <v>1573.77</v>
      </c>
      <c r="DY332" s="280">
        <f t="shared" si="658"/>
        <v>9856.77</v>
      </c>
      <c r="DZ332" s="281">
        <f t="shared" si="691"/>
        <v>9856.77</v>
      </c>
      <c r="EA332" s="281">
        <f t="shared" si="719"/>
        <v>1192669.1700000002</v>
      </c>
      <c r="EB332" s="278" t="str">
        <f t="shared" si="692"/>
        <v>NO CUMPLE</v>
      </c>
      <c r="EC332" s="278" t="s">
        <v>829</v>
      </c>
      <c r="ED332" s="278" t="s">
        <v>743</v>
      </c>
      <c r="EE332" s="86" t="s">
        <v>975</v>
      </c>
      <c r="EF332" s="86">
        <v>1413.4453781512605</v>
      </c>
      <c r="EG332" s="279">
        <v>268.55462184873949</v>
      </c>
      <c r="EH332" s="86">
        <f t="shared" si="659"/>
        <v>1682</v>
      </c>
      <c r="EI332" s="277">
        <f t="shared" si="693"/>
        <v>1682</v>
      </c>
      <c r="EJ332" s="277">
        <f t="shared" ref="EJ332:EJ341" si="721">+EI332*G332</f>
        <v>203522</v>
      </c>
      <c r="EK332" s="278" t="str">
        <f t="shared" si="694"/>
        <v>NO CUMPLE</v>
      </c>
      <c r="EL332" s="278" t="s">
        <v>828</v>
      </c>
      <c r="EM332" s="278" t="s">
        <v>743</v>
      </c>
      <c r="EN332" s="86" t="s">
        <v>44</v>
      </c>
      <c r="EO332" s="86">
        <v>888</v>
      </c>
      <c r="EP332" s="279">
        <v>169</v>
      </c>
      <c r="EQ332" s="86">
        <v>1057</v>
      </c>
      <c r="ER332" s="277">
        <f t="shared" si="695"/>
        <v>1057</v>
      </c>
      <c r="ES332" s="277">
        <f t="shared" si="696"/>
        <v>127897</v>
      </c>
      <c r="ET332" s="278" t="str">
        <f t="shared" si="697"/>
        <v>CUMPLE</v>
      </c>
      <c r="EU332" s="278" t="s">
        <v>828</v>
      </c>
      <c r="EV332" s="278" t="s">
        <v>822</v>
      </c>
      <c r="EW332" s="86">
        <v>0</v>
      </c>
      <c r="EX332" s="86">
        <v>0</v>
      </c>
      <c r="EY332" s="279">
        <v>0</v>
      </c>
      <c r="EZ332" s="86">
        <v>0</v>
      </c>
      <c r="FA332" s="277">
        <f t="shared" si="698"/>
        <v>0</v>
      </c>
      <c r="FB332" s="277">
        <f t="shared" si="699"/>
        <v>0</v>
      </c>
      <c r="FC332" s="278" t="str">
        <f t="shared" si="700"/>
        <v>NO OFERTADO</v>
      </c>
      <c r="FD332" s="278"/>
      <c r="FE332" s="278" t="s">
        <v>743</v>
      </c>
      <c r="FF332" s="86">
        <v>0</v>
      </c>
      <c r="FG332" s="86"/>
      <c r="FH332" s="279">
        <v>0</v>
      </c>
      <c r="FI332" s="86">
        <v>0</v>
      </c>
      <c r="FJ332" s="277">
        <f t="shared" si="701"/>
        <v>0</v>
      </c>
      <c r="FK332" s="277">
        <f t="shared" si="720"/>
        <v>0</v>
      </c>
      <c r="FL332" s="278" t="str">
        <f t="shared" si="702"/>
        <v>NO OFERTADO</v>
      </c>
      <c r="FM332" s="278"/>
      <c r="FN332" s="278" t="s">
        <v>743</v>
      </c>
      <c r="FO332" s="86"/>
      <c r="FP332" s="86"/>
      <c r="FQ332" s="279"/>
      <c r="FR332" s="86">
        <f t="shared" si="660"/>
        <v>0</v>
      </c>
      <c r="FS332" s="277">
        <f t="shared" si="703"/>
        <v>0</v>
      </c>
      <c r="FT332" s="277">
        <f t="shared" si="704"/>
        <v>0</v>
      </c>
      <c r="FU332" s="278" t="str">
        <f t="shared" si="705"/>
        <v>NO OFERTADO</v>
      </c>
      <c r="FV332" s="278">
        <v>0</v>
      </c>
      <c r="FW332" s="278" t="s">
        <v>743</v>
      </c>
      <c r="FX332" s="86"/>
      <c r="FY332" s="86"/>
      <c r="FZ332" s="279"/>
      <c r="GA332" s="86"/>
      <c r="GB332" s="277">
        <f t="shared" si="706"/>
        <v>0</v>
      </c>
      <c r="GC332" s="277">
        <f t="shared" si="707"/>
        <v>0</v>
      </c>
      <c r="GD332" s="278" t="str">
        <f t="shared" si="708"/>
        <v>NO OFERTADO</v>
      </c>
      <c r="GE332" s="278"/>
      <c r="GF332" s="278" t="s">
        <v>743</v>
      </c>
      <c r="GG332" s="25"/>
    </row>
    <row r="333" spans="1:191" s="19" customFormat="1" ht="38.25" x14ac:dyDescent="0.2">
      <c r="A333" s="290">
        <v>324</v>
      </c>
      <c r="B333" s="78" t="s">
        <v>371</v>
      </c>
      <c r="C333" s="77" t="s">
        <v>703</v>
      </c>
      <c r="D333" s="123">
        <v>1</v>
      </c>
      <c r="E333" s="309" t="s">
        <v>32</v>
      </c>
      <c r="F333" s="315">
        <v>55501.599999999999</v>
      </c>
      <c r="G333" s="125">
        <v>1</v>
      </c>
      <c r="H333" s="86">
        <f t="shared" si="709"/>
        <v>55501.599999999999</v>
      </c>
      <c r="I333" s="86"/>
      <c r="J333" s="86"/>
      <c r="K333" s="279">
        <f t="shared" si="649"/>
        <v>0</v>
      </c>
      <c r="L333" s="86">
        <f t="shared" si="710"/>
        <v>0</v>
      </c>
      <c r="M333" s="277">
        <f t="shared" si="662"/>
        <v>0</v>
      </c>
      <c r="N333" s="277">
        <f t="shared" si="711"/>
        <v>0</v>
      </c>
      <c r="O333" s="278" t="str">
        <f t="shared" si="663"/>
        <v>NO OFERTADO</v>
      </c>
      <c r="P333" s="278"/>
      <c r="Q333" s="278" t="s">
        <v>743</v>
      </c>
      <c r="R333" s="278"/>
      <c r="S333" s="284"/>
      <c r="T333" s="279"/>
      <c r="U333" s="86"/>
      <c r="V333" s="277">
        <f t="shared" si="664"/>
        <v>0</v>
      </c>
      <c r="W333" s="277">
        <f t="shared" si="712"/>
        <v>0</v>
      </c>
      <c r="X333" s="278" t="str">
        <f t="shared" si="665"/>
        <v>NO OFERTADO</v>
      </c>
      <c r="Y333" s="278">
        <v>0</v>
      </c>
      <c r="Z333" s="314" t="s">
        <v>743</v>
      </c>
      <c r="AA333" s="311"/>
      <c r="AB333" s="86"/>
      <c r="AC333" s="276"/>
      <c r="AD333" s="86">
        <f t="shared" ref="AD333:AD341" si="722">+AB333+AC333</f>
        <v>0</v>
      </c>
      <c r="AE333" s="277">
        <f t="shared" si="650"/>
        <v>0</v>
      </c>
      <c r="AF333" s="277">
        <f t="shared" si="666"/>
        <v>0</v>
      </c>
      <c r="AG333" s="278" t="str">
        <f t="shared" si="667"/>
        <v>NO OFERTADO</v>
      </c>
      <c r="AH333" s="278"/>
      <c r="AI333" s="278" t="s">
        <v>743</v>
      </c>
      <c r="AJ333" s="86"/>
      <c r="AK333" s="86"/>
      <c r="AL333" s="279"/>
      <c r="AM333" s="86">
        <f t="shared" si="713"/>
        <v>0</v>
      </c>
      <c r="AN333" s="277">
        <f t="shared" si="668"/>
        <v>0</v>
      </c>
      <c r="AO333" s="277">
        <f t="shared" si="669"/>
        <v>0</v>
      </c>
      <c r="AP333" s="278" t="str">
        <f t="shared" si="670"/>
        <v>NO OFERTADO</v>
      </c>
      <c r="AQ333" s="278"/>
      <c r="AR333" s="278" t="s">
        <v>743</v>
      </c>
      <c r="AS333" s="86"/>
      <c r="AT333" s="86"/>
      <c r="AU333" s="276"/>
      <c r="AV333" s="86">
        <f t="shared" si="651"/>
        <v>0</v>
      </c>
      <c r="AW333" s="277">
        <f t="shared" si="671"/>
        <v>0</v>
      </c>
      <c r="AX333" s="277">
        <f t="shared" ref="AX333:AX341" si="723">+AW333*G333</f>
        <v>0</v>
      </c>
      <c r="AY333" s="278" t="str">
        <f t="shared" si="672"/>
        <v>NO OFERTADO</v>
      </c>
      <c r="AZ333" s="278"/>
      <c r="BA333" s="278" t="s">
        <v>743</v>
      </c>
      <c r="BB333" s="86"/>
      <c r="BC333" s="86"/>
      <c r="BD333" s="279"/>
      <c r="BE333" s="86">
        <f t="shared" si="714"/>
        <v>0</v>
      </c>
      <c r="BF333" s="277">
        <f t="shared" si="673"/>
        <v>0</v>
      </c>
      <c r="BG333" s="277">
        <f t="shared" si="715"/>
        <v>0</v>
      </c>
      <c r="BH333" s="278" t="str">
        <f t="shared" si="674"/>
        <v>NO OFERTADO</v>
      </c>
      <c r="BI333" s="278">
        <v>0</v>
      </c>
      <c r="BJ333" s="278" t="s">
        <v>743</v>
      </c>
      <c r="BK333" s="86"/>
      <c r="BL333" s="86"/>
      <c r="BM333" s="279"/>
      <c r="BN333" s="280">
        <f t="shared" si="652"/>
        <v>0</v>
      </c>
      <c r="BO333" s="281">
        <f t="shared" si="675"/>
        <v>0</v>
      </c>
      <c r="BP333" s="281">
        <f t="shared" si="676"/>
        <v>0</v>
      </c>
      <c r="BQ333" s="278" t="str">
        <f t="shared" si="661"/>
        <v>NO OFERTADO</v>
      </c>
      <c r="BR333" s="278">
        <f>VLOOKUP(B333,'[1]ANEXO TECNICO'!$B$3:$P$334,15,0)</f>
        <v>0</v>
      </c>
      <c r="BS333" s="278" t="s">
        <v>743</v>
      </c>
      <c r="BT333" s="280"/>
      <c r="BU333" s="280"/>
      <c r="BV333" s="288"/>
      <c r="BW333" s="280"/>
      <c r="BX333" s="277">
        <v>0</v>
      </c>
      <c r="BY333" s="277">
        <f t="shared" si="677"/>
        <v>0</v>
      </c>
      <c r="BZ333" s="278" t="str">
        <f t="shared" si="678"/>
        <v>NO OFERTADO</v>
      </c>
      <c r="CA333" s="278"/>
      <c r="CB333" s="278" t="s">
        <v>743</v>
      </c>
      <c r="CC333" s="283"/>
      <c r="CD333" s="283"/>
      <c r="CE333" s="279">
        <f t="shared" si="653"/>
        <v>0</v>
      </c>
      <c r="CF333" s="86">
        <f t="shared" si="654"/>
        <v>0</v>
      </c>
      <c r="CG333" s="277">
        <f t="shared" si="716"/>
        <v>0</v>
      </c>
      <c r="CH333" s="277">
        <f t="shared" si="679"/>
        <v>0</v>
      </c>
      <c r="CI333" s="278" t="str">
        <f t="shared" si="680"/>
        <v>NO OFERTADO</v>
      </c>
      <c r="CJ333" s="278"/>
      <c r="CK333" s="278" t="s">
        <v>743</v>
      </c>
      <c r="CL333" s="86"/>
      <c r="CM333" s="86"/>
      <c r="CN333" s="279"/>
      <c r="CO333" s="86">
        <f t="shared" si="655"/>
        <v>0</v>
      </c>
      <c r="CP333" s="277">
        <f t="shared" si="681"/>
        <v>0</v>
      </c>
      <c r="CQ333" s="277">
        <f t="shared" si="682"/>
        <v>0</v>
      </c>
      <c r="CR333" s="278" t="str">
        <f t="shared" si="683"/>
        <v>NO OFERTADO</v>
      </c>
      <c r="CS333" s="278"/>
      <c r="CT333" s="278" t="s">
        <v>743</v>
      </c>
      <c r="CU333" s="86" t="s">
        <v>747</v>
      </c>
      <c r="CV333" s="280">
        <v>40350</v>
      </c>
      <c r="CW333" s="288">
        <f t="shared" si="646"/>
        <v>7666.5</v>
      </c>
      <c r="CX333" s="280">
        <f t="shared" si="656"/>
        <v>48016.5</v>
      </c>
      <c r="CY333" s="281">
        <f t="shared" si="684"/>
        <v>48016.5</v>
      </c>
      <c r="CZ333" s="281">
        <f t="shared" si="685"/>
        <v>48016.5</v>
      </c>
      <c r="DA333" s="278" t="str">
        <f t="shared" si="686"/>
        <v>CUMPLE</v>
      </c>
      <c r="DB333" s="278" t="s">
        <v>828</v>
      </c>
      <c r="DC333" s="278" t="s">
        <v>822</v>
      </c>
      <c r="DD333" s="86"/>
      <c r="DE333" s="86"/>
      <c r="DF333" s="279"/>
      <c r="DG333" s="86">
        <f t="shared" si="657"/>
        <v>0</v>
      </c>
      <c r="DH333" s="277">
        <f t="shared" si="687"/>
        <v>0</v>
      </c>
      <c r="DI333" s="277">
        <f t="shared" si="717"/>
        <v>0</v>
      </c>
      <c r="DJ333" s="278" t="str">
        <f t="shared" si="718"/>
        <v>NO OFERTADO</v>
      </c>
      <c r="DK333" s="278"/>
      <c r="DL333" s="278" t="s">
        <v>743</v>
      </c>
      <c r="DM333" s="86"/>
      <c r="DN333" s="86"/>
      <c r="DO333" s="279"/>
      <c r="DP333" s="86">
        <v>0</v>
      </c>
      <c r="DQ333" s="277">
        <f t="shared" si="688"/>
        <v>0</v>
      </c>
      <c r="DR333" s="277">
        <f t="shared" si="689"/>
        <v>0</v>
      </c>
      <c r="DS333" s="278" t="str">
        <f t="shared" si="690"/>
        <v>NO OFERTADO</v>
      </c>
      <c r="DT333" s="278"/>
      <c r="DU333" s="278" t="s">
        <v>743</v>
      </c>
      <c r="DV333" s="86" t="s">
        <v>44</v>
      </c>
      <c r="DW333" s="280">
        <v>102808</v>
      </c>
      <c r="DX333" s="288">
        <v>19533.52</v>
      </c>
      <c r="DY333" s="280">
        <f t="shared" si="658"/>
        <v>122341.52</v>
      </c>
      <c r="DZ333" s="281">
        <f t="shared" si="691"/>
        <v>122341.52</v>
      </c>
      <c r="EA333" s="281">
        <f t="shared" si="719"/>
        <v>122341.52</v>
      </c>
      <c r="EB333" s="278" t="str">
        <f t="shared" si="692"/>
        <v>NO CUMPLE</v>
      </c>
      <c r="EC333" s="278" t="s">
        <v>829</v>
      </c>
      <c r="ED333" s="278" t="s">
        <v>743</v>
      </c>
      <c r="EE333" s="86" t="s">
        <v>953</v>
      </c>
      <c r="EF333" s="86">
        <v>37657.142857142862</v>
      </c>
      <c r="EG333" s="279">
        <v>7154.857142857144</v>
      </c>
      <c r="EH333" s="86">
        <f t="shared" si="659"/>
        <v>44812.000000000007</v>
      </c>
      <c r="EI333" s="277">
        <f t="shared" si="693"/>
        <v>44812.000000000007</v>
      </c>
      <c r="EJ333" s="277">
        <f t="shared" si="721"/>
        <v>44812.000000000007</v>
      </c>
      <c r="EK333" s="278" t="str">
        <f t="shared" si="694"/>
        <v>CUMPLE</v>
      </c>
      <c r="EL333" s="278" t="s">
        <v>828</v>
      </c>
      <c r="EM333" s="278" t="s">
        <v>822</v>
      </c>
      <c r="EN333" s="86"/>
      <c r="EO333" s="86"/>
      <c r="EP333" s="279"/>
      <c r="EQ333" s="86">
        <v>0</v>
      </c>
      <c r="ER333" s="277">
        <f t="shared" si="695"/>
        <v>0</v>
      </c>
      <c r="ES333" s="277">
        <f t="shared" si="696"/>
        <v>0</v>
      </c>
      <c r="ET333" s="278" t="str">
        <f t="shared" si="697"/>
        <v>NO OFERTADO</v>
      </c>
      <c r="EU333" s="278"/>
      <c r="EV333" s="278" t="s">
        <v>743</v>
      </c>
      <c r="EW333" s="86">
        <v>0</v>
      </c>
      <c r="EX333" s="86">
        <v>0</v>
      </c>
      <c r="EY333" s="279">
        <v>0</v>
      </c>
      <c r="EZ333" s="86">
        <v>0</v>
      </c>
      <c r="FA333" s="277">
        <f t="shared" si="698"/>
        <v>0</v>
      </c>
      <c r="FB333" s="277">
        <f t="shared" si="699"/>
        <v>0</v>
      </c>
      <c r="FC333" s="278" t="str">
        <f t="shared" si="700"/>
        <v>NO OFERTADO</v>
      </c>
      <c r="FD333" s="278"/>
      <c r="FE333" s="278" t="s">
        <v>743</v>
      </c>
      <c r="FF333" s="86">
        <v>0</v>
      </c>
      <c r="FG333" s="86"/>
      <c r="FH333" s="279">
        <v>0</v>
      </c>
      <c r="FI333" s="86">
        <v>0</v>
      </c>
      <c r="FJ333" s="277">
        <f t="shared" si="701"/>
        <v>0</v>
      </c>
      <c r="FK333" s="277">
        <f t="shared" si="720"/>
        <v>0</v>
      </c>
      <c r="FL333" s="278" t="str">
        <f t="shared" si="702"/>
        <v>NO OFERTADO</v>
      </c>
      <c r="FM333" s="278"/>
      <c r="FN333" s="278" t="s">
        <v>743</v>
      </c>
      <c r="FO333" s="86" t="s">
        <v>747</v>
      </c>
      <c r="FP333" s="86">
        <v>45600</v>
      </c>
      <c r="FQ333" s="279">
        <v>8664</v>
      </c>
      <c r="FR333" s="86">
        <f t="shared" si="660"/>
        <v>54264</v>
      </c>
      <c r="FS333" s="277">
        <f t="shared" si="703"/>
        <v>54264</v>
      </c>
      <c r="FT333" s="277">
        <f t="shared" si="704"/>
        <v>54264</v>
      </c>
      <c r="FU333" s="278" t="str">
        <f t="shared" si="705"/>
        <v>CUMPLE</v>
      </c>
      <c r="FV333" s="278" t="s">
        <v>829</v>
      </c>
      <c r="FW333" s="278" t="s">
        <v>743</v>
      </c>
      <c r="FX333" s="86"/>
      <c r="FY333" s="86"/>
      <c r="FZ333" s="279"/>
      <c r="GA333" s="86"/>
      <c r="GB333" s="277">
        <f t="shared" si="706"/>
        <v>0</v>
      </c>
      <c r="GC333" s="277">
        <f t="shared" si="707"/>
        <v>0</v>
      </c>
      <c r="GD333" s="278" t="str">
        <f t="shared" si="708"/>
        <v>NO OFERTADO</v>
      </c>
      <c r="GE333" s="278"/>
      <c r="GF333" s="278" t="s">
        <v>743</v>
      </c>
      <c r="GG333" s="25"/>
    </row>
    <row r="334" spans="1:191" s="19" customFormat="1" ht="25.5" x14ac:dyDescent="0.2">
      <c r="A334" s="290">
        <v>325</v>
      </c>
      <c r="B334" s="78" t="s">
        <v>372</v>
      </c>
      <c r="C334" s="77" t="s">
        <v>704</v>
      </c>
      <c r="D334" s="123">
        <v>1</v>
      </c>
      <c r="E334" s="309" t="s">
        <v>32</v>
      </c>
      <c r="F334" s="315">
        <v>9532</v>
      </c>
      <c r="G334" s="125">
        <v>67</v>
      </c>
      <c r="H334" s="86">
        <f t="shared" si="709"/>
        <v>638644</v>
      </c>
      <c r="I334" s="86"/>
      <c r="J334" s="86"/>
      <c r="K334" s="279">
        <f t="shared" si="649"/>
        <v>0</v>
      </c>
      <c r="L334" s="86">
        <f t="shared" si="710"/>
        <v>0</v>
      </c>
      <c r="M334" s="277">
        <f t="shared" si="662"/>
        <v>0</v>
      </c>
      <c r="N334" s="277">
        <f t="shared" si="711"/>
        <v>0</v>
      </c>
      <c r="O334" s="278" t="str">
        <f t="shared" si="663"/>
        <v>NO OFERTADO</v>
      </c>
      <c r="P334" s="278"/>
      <c r="Q334" s="278" t="s">
        <v>743</v>
      </c>
      <c r="R334" s="278"/>
      <c r="S334" s="284"/>
      <c r="T334" s="279"/>
      <c r="U334" s="86"/>
      <c r="V334" s="277">
        <f t="shared" si="664"/>
        <v>0</v>
      </c>
      <c r="W334" s="277">
        <f t="shared" si="712"/>
        <v>0</v>
      </c>
      <c r="X334" s="278" t="str">
        <f t="shared" si="665"/>
        <v>NO OFERTADO</v>
      </c>
      <c r="Y334" s="278">
        <v>0</v>
      </c>
      <c r="Z334" s="314" t="s">
        <v>743</v>
      </c>
      <c r="AA334" s="311"/>
      <c r="AB334" s="86"/>
      <c r="AC334" s="276"/>
      <c r="AD334" s="86">
        <f t="shared" si="722"/>
        <v>0</v>
      </c>
      <c r="AE334" s="277">
        <f t="shared" si="650"/>
        <v>0</v>
      </c>
      <c r="AF334" s="277">
        <f t="shared" si="666"/>
        <v>0</v>
      </c>
      <c r="AG334" s="278" t="str">
        <f t="shared" si="667"/>
        <v>NO OFERTADO</v>
      </c>
      <c r="AH334" s="278"/>
      <c r="AI334" s="278" t="s">
        <v>743</v>
      </c>
      <c r="AJ334" s="86"/>
      <c r="AK334" s="86"/>
      <c r="AL334" s="279"/>
      <c r="AM334" s="86">
        <f t="shared" si="713"/>
        <v>0</v>
      </c>
      <c r="AN334" s="277">
        <f t="shared" si="668"/>
        <v>0</v>
      </c>
      <c r="AO334" s="277">
        <f t="shared" si="669"/>
        <v>0</v>
      </c>
      <c r="AP334" s="278" t="str">
        <f t="shared" si="670"/>
        <v>NO OFERTADO</v>
      </c>
      <c r="AQ334" s="278"/>
      <c r="AR334" s="278" t="s">
        <v>743</v>
      </c>
      <c r="AS334" s="86"/>
      <c r="AT334" s="86"/>
      <c r="AU334" s="276"/>
      <c r="AV334" s="86">
        <f t="shared" si="651"/>
        <v>0</v>
      </c>
      <c r="AW334" s="277">
        <f t="shared" si="671"/>
        <v>0</v>
      </c>
      <c r="AX334" s="277">
        <f t="shared" si="723"/>
        <v>0</v>
      </c>
      <c r="AY334" s="278" t="str">
        <f t="shared" si="672"/>
        <v>NO OFERTADO</v>
      </c>
      <c r="AZ334" s="278"/>
      <c r="BA334" s="278" t="s">
        <v>743</v>
      </c>
      <c r="BB334" s="86"/>
      <c r="BC334" s="86"/>
      <c r="BD334" s="279"/>
      <c r="BE334" s="86">
        <f t="shared" si="714"/>
        <v>0</v>
      </c>
      <c r="BF334" s="277">
        <f t="shared" si="673"/>
        <v>0</v>
      </c>
      <c r="BG334" s="277">
        <f t="shared" si="715"/>
        <v>0</v>
      </c>
      <c r="BH334" s="278" t="str">
        <f t="shared" si="674"/>
        <v>NO OFERTADO</v>
      </c>
      <c r="BI334" s="278">
        <v>0</v>
      </c>
      <c r="BJ334" s="278" t="s">
        <v>743</v>
      </c>
      <c r="BK334" s="86"/>
      <c r="BL334" s="86"/>
      <c r="BM334" s="279"/>
      <c r="BN334" s="280">
        <f t="shared" si="652"/>
        <v>0</v>
      </c>
      <c r="BO334" s="281">
        <f t="shared" si="675"/>
        <v>0</v>
      </c>
      <c r="BP334" s="281">
        <f t="shared" si="676"/>
        <v>0</v>
      </c>
      <c r="BQ334" s="278" t="str">
        <f t="shared" si="661"/>
        <v>NO OFERTADO</v>
      </c>
      <c r="BR334" s="278">
        <f>VLOOKUP(B334,'[1]ANEXO TECNICO'!$B$3:$P$334,15,0)</f>
        <v>0</v>
      </c>
      <c r="BS334" s="278" t="s">
        <v>743</v>
      </c>
      <c r="BT334" s="280"/>
      <c r="BU334" s="280"/>
      <c r="BV334" s="288"/>
      <c r="BW334" s="280"/>
      <c r="BX334" s="277">
        <v>0</v>
      </c>
      <c r="BY334" s="277">
        <f t="shared" si="677"/>
        <v>0</v>
      </c>
      <c r="BZ334" s="278" t="str">
        <f t="shared" si="678"/>
        <v>NO OFERTADO</v>
      </c>
      <c r="CA334" s="278"/>
      <c r="CB334" s="278" t="s">
        <v>743</v>
      </c>
      <c r="CC334" s="283"/>
      <c r="CD334" s="283"/>
      <c r="CE334" s="279">
        <f t="shared" si="653"/>
        <v>0</v>
      </c>
      <c r="CF334" s="86">
        <f t="shared" si="654"/>
        <v>0</v>
      </c>
      <c r="CG334" s="277">
        <f t="shared" si="716"/>
        <v>0</v>
      </c>
      <c r="CH334" s="277">
        <f t="shared" si="679"/>
        <v>0</v>
      </c>
      <c r="CI334" s="278" t="str">
        <f t="shared" si="680"/>
        <v>NO OFERTADO</v>
      </c>
      <c r="CJ334" s="278"/>
      <c r="CK334" s="278" t="s">
        <v>743</v>
      </c>
      <c r="CL334" s="86"/>
      <c r="CM334" s="86"/>
      <c r="CN334" s="279"/>
      <c r="CO334" s="86">
        <f t="shared" si="655"/>
        <v>0</v>
      </c>
      <c r="CP334" s="277">
        <f t="shared" si="681"/>
        <v>0</v>
      </c>
      <c r="CQ334" s="277">
        <f t="shared" si="682"/>
        <v>0</v>
      </c>
      <c r="CR334" s="278" t="str">
        <f t="shared" si="683"/>
        <v>NO OFERTADO</v>
      </c>
      <c r="CS334" s="278"/>
      <c r="CT334" s="278" t="s">
        <v>743</v>
      </c>
      <c r="CU334" s="86" t="s">
        <v>747</v>
      </c>
      <c r="CV334" s="280">
        <v>6100</v>
      </c>
      <c r="CW334" s="288">
        <f t="shared" si="646"/>
        <v>1159</v>
      </c>
      <c r="CX334" s="280">
        <f t="shared" si="656"/>
        <v>7259</v>
      </c>
      <c r="CY334" s="281">
        <f t="shared" si="684"/>
        <v>7259</v>
      </c>
      <c r="CZ334" s="281">
        <f t="shared" si="685"/>
        <v>486353</v>
      </c>
      <c r="DA334" s="278" t="str">
        <f t="shared" si="686"/>
        <v>CUMPLE</v>
      </c>
      <c r="DB334" s="278" t="s">
        <v>828</v>
      </c>
      <c r="DC334" s="278" t="s">
        <v>822</v>
      </c>
      <c r="DD334" s="86"/>
      <c r="DE334" s="86"/>
      <c r="DF334" s="279"/>
      <c r="DG334" s="86">
        <f t="shared" si="657"/>
        <v>0</v>
      </c>
      <c r="DH334" s="277">
        <f t="shared" si="687"/>
        <v>0</v>
      </c>
      <c r="DI334" s="277">
        <f t="shared" si="717"/>
        <v>0</v>
      </c>
      <c r="DJ334" s="278" t="str">
        <f t="shared" si="718"/>
        <v>NO OFERTADO</v>
      </c>
      <c r="DK334" s="278"/>
      <c r="DL334" s="278" t="s">
        <v>743</v>
      </c>
      <c r="DM334" s="86"/>
      <c r="DN334" s="86"/>
      <c r="DO334" s="279"/>
      <c r="DP334" s="86">
        <v>0</v>
      </c>
      <c r="DQ334" s="277">
        <f t="shared" si="688"/>
        <v>0</v>
      </c>
      <c r="DR334" s="277">
        <f t="shared" si="689"/>
        <v>0</v>
      </c>
      <c r="DS334" s="278" t="str">
        <f t="shared" si="690"/>
        <v>NO OFERTADO</v>
      </c>
      <c r="DT334" s="278"/>
      <c r="DU334" s="278" t="s">
        <v>743</v>
      </c>
      <c r="DV334" s="86"/>
      <c r="DW334" s="86"/>
      <c r="DX334" s="279"/>
      <c r="DY334" s="86">
        <f t="shared" si="658"/>
        <v>0</v>
      </c>
      <c r="DZ334" s="277">
        <f t="shared" si="691"/>
        <v>0</v>
      </c>
      <c r="EA334" s="277">
        <f t="shared" si="719"/>
        <v>0</v>
      </c>
      <c r="EB334" s="278" t="str">
        <f t="shared" si="692"/>
        <v>NO OFERTADO</v>
      </c>
      <c r="EC334" s="278"/>
      <c r="ED334" s="278" t="s">
        <v>743</v>
      </c>
      <c r="EE334" s="86" t="s">
        <v>953</v>
      </c>
      <c r="EF334" s="86">
        <v>0</v>
      </c>
      <c r="EG334" s="279">
        <v>0</v>
      </c>
      <c r="EH334" s="86">
        <f t="shared" si="659"/>
        <v>0</v>
      </c>
      <c r="EI334" s="277">
        <f t="shared" si="693"/>
        <v>0</v>
      </c>
      <c r="EJ334" s="277">
        <f t="shared" si="721"/>
        <v>0</v>
      </c>
      <c r="EK334" s="278" t="str">
        <f t="shared" si="694"/>
        <v>NO OFERTADO</v>
      </c>
      <c r="EL334" s="278" t="s">
        <v>978</v>
      </c>
      <c r="EM334" s="278" t="s">
        <v>743</v>
      </c>
      <c r="EN334" s="86" t="s">
        <v>44</v>
      </c>
      <c r="EO334" s="86">
        <v>7528</v>
      </c>
      <c r="EP334" s="279">
        <v>1430</v>
      </c>
      <c r="EQ334" s="86">
        <v>8958</v>
      </c>
      <c r="ER334" s="277">
        <f t="shared" si="695"/>
        <v>8958</v>
      </c>
      <c r="ES334" s="277">
        <f t="shared" si="696"/>
        <v>600186</v>
      </c>
      <c r="ET334" s="278" t="str">
        <f t="shared" si="697"/>
        <v>CUMPLE</v>
      </c>
      <c r="EU334" s="278" t="s">
        <v>828</v>
      </c>
      <c r="EV334" s="278" t="s">
        <v>822</v>
      </c>
      <c r="EW334" s="86">
        <v>0</v>
      </c>
      <c r="EX334" s="86">
        <v>0</v>
      </c>
      <c r="EY334" s="279">
        <v>0</v>
      </c>
      <c r="EZ334" s="86">
        <v>0</v>
      </c>
      <c r="FA334" s="277">
        <f t="shared" si="698"/>
        <v>0</v>
      </c>
      <c r="FB334" s="277">
        <f t="shared" si="699"/>
        <v>0</v>
      </c>
      <c r="FC334" s="278" t="str">
        <f t="shared" si="700"/>
        <v>NO OFERTADO</v>
      </c>
      <c r="FD334" s="278"/>
      <c r="FE334" s="278" t="s">
        <v>743</v>
      </c>
      <c r="FF334" s="86">
        <v>0</v>
      </c>
      <c r="FG334" s="86"/>
      <c r="FH334" s="279">
        <v>0</v>
      </c>
      <c r="FI334" s="86">
        <v>0</v>
      </c>
      <c r="FJ334" s="277">
        <f t="shared" si="701"/>
        <v>0</v>
      </c>
      <c r="FK334" s="277">
        <f t="shared" si="720"/>
        <v>0</v>
      </c>
      <c r="FL334" s="278" t="str">
        <f t="shared" si="702"/>
        <v>NO OFERTADO</v>
      </c>
      <c r="FM334" s="278"/>
      <c r="FN334" s="278" t="s">
        <v>743</v>
      </c>
      <c r="FO334" s="86" t="s">
        <v>44</v>
      </c>
      <c r="FP334" s="86">
        <v>7900</v>
      </c>
      <c r="FQ334" s="279">
        <v>1501</v>
      </c>
      <c r="FR334" s="86">
        <f t="shared" si="660"/>
        <v>9401</v>
      </c>
      <c r="FS334" s="277">
        <f t="shared" si="703"/>
        <v>9401</v>
      </c>
      <c r="FT334" s="277">
        <f t="shared" si="704"/>
        <v>629867</v>
      </c>
      <c r="FU334" s="278" t="str">
        <f t="shared" si="705"/>
        <v>CUMPLE</v>
      </c>
      <c r="FV334" s="278" t="s">
        <v>829</v>
      </c>
      <c r="FW334" s="278" t="s">
        <v>743</v>
      </c>
      <c r="FX334" s="86"/>
      <c r="FY334" s="86"/>
      <c r="FZ334" s="279"/>
      <c r="GA334" s="86"/>
      <c r="GB334" s="277">
        <f t="shared" si="706"/>
        <v>0</v>
      </c>
      <c r="GC334" s="277">
        <f t="shared" si="707"/>
        <v>0</v>
      </c>
      <c r="GD334" s="278" t="str">
        <f t="shared" si="708"/>
        <v>NO OFERTADO</v>
      </c>
      <c r="GE334" s="278"/>
      <c r="GF334" s="278" t="s">
        <v>743</v>
      </c>
      <c r="GG334" s="25"/>
    </row>
    <row r="335" spans="1:191" s="19" customFormat="1" ht="25.5" x14ac:dyDescent="0.2">
      <c r="A335" s="290">
        <v>326</v>
      </c>
      <c r="B335" s="78" t="s">
        <v>373</v>
      </c>
      <c r="C335" s="77" t="s">
        <v>705</v>
      </c>
      <c r="D335" s="123">
        <v>1</v>
      </c>
      <c r="E335" s="309" t="s">
        <v>32</v>
      </c>
      <c r="F335" s="315">
        <v>45291</v>
      </c>
      <c r="G335" s="125">
        <v>8</v>
      </c>
      <c r="H335" s="86">
        <f t="shared" si="709"/>
        <v>362328</v>
      </c>
      <c r="I335" s="86"/>
      <c r="J335" s="86"/>
      <c r="K335" s="279">
        <f t="shared" si="649"/>
        <v>0</v>
      </c>
      <c r="L335" s="86">
        <f t="shared" si="710"/>
        <v>0</v>
      </c>
      <c r="M335" s="277">
        <f t="shared" si="662"/>
        <v>0</v>
      </c>
      <c r="N335" s="277">
        <f t="shared" si="711"/>
        <v>0</v>
      </c>
      <c r="O335" s="278" t="str">
        <f t="shared" si="663"/>
        <v>NO OFERTADO</v>
      </c>
      <c r="P335" s="278"/>
      <c r="Q335" s="278" t="s">
        <v>743</v>
      </c>
      <c r="R335" s="278"/>
      <c r="S335" s="284"/>
      <c r="T335" s="279"/>
      <c r="U335" s="86"/>
      <c r="V335" s="277">
        <f t="shared" si="664"/>
        <v>0</v>
      </c>
      <c r="W335" s="277">
        <f t="shared" si="712"/>
        <v>0</v>
      </c>
      <c r="X335" s="278" t="str">
        <f t="shared" si="665"/>
        <v>NO OFERTADO</v>
      </c>
      <c r="Y335" s="278">
        <v>0</v>
      </c>
      <c r="Z335" s="314" t="s">
        <v>743</v>
      </c>
      <c r="AA335" s="311" t="s">
        <v>935</v>
      </c>
      <c r="AB335" s="86">
        <v>45291</v>
      </c>
      <c r="AC335" s="276">
        <v>0</v>
      </c>
      <c r="AD335" s="86">
        <f t="shared" si="722"/>
        <v>45291</v>
      </c>
      <c r="AE335" s="277">
        <f t="shared" si="650"/>
        <v>45291</v>
      </c>
      <c r="AF335" s="277">
        <f t="shared" si="666"/>
        <v>362328</v>
      </c>
      <c r="AG335" s="278" t="str">
        <f t="shared" si="667"/>
        <v>CUMPLE</v>
      </c>
      <c r="AH335" s="278" t="s">
        <v>828</v>
      </c>
      <c r="AI335" s="278" t="s">
        <v>822</v>
      </c>
      <c r="AJ335" s="86"/>
      <c r="AK335" s="86"/>
      <c r="AL335" s="279"/>
      <c r="AM335" s="86">
        <f t="shared" si="713"/>
        <v>0</v>
      </c>
      <c r="AN335" s="277">
        <f t="shared" si="668"/>
        <v>0</v>
      </c>
      <c r="AO335" s="277">
        <f t="shared" si="669"/>
        <v>0</v>
      </c>
      <c r="AP335" s="278" t="str">
        <f t="shared" si="670"/>
        <v>NO OFERTADO</v>
      </c>
      <c r="AQ335" s="278"/>
      <c r="AR335" s="278" t="s">
        <v>743</v>
      </c>
      <c r="AS335" s="86"/>
      <c r="AT335" s="86"/>
      <c r="AU335" s="276"/>
      <c r="AV335" s="86">
        <f t="shared" si="651"/>
        <v>0</v>
      </c>
      <c r="AW335" s="277">
        <f t="shared" si="671"/>
        <v>0</v>
      </c>
      <c r="AX335" s="277">
        <f t="shared" si="723"/>
        <v>0</v>
      </c>
      <c r="AY335" s="278" t="str">
        <f t="shared" si="672"/>
        <v>NO OFERTADO</v>
      </c>
      <c r="AZ335" s="278"/>
      <c r="BA335" s="278" t="s">
        <v>743</v>
      </c>
      <c r="BB335" s="86"/>
      <c r="BC335" s="86"/>
      <c r="BD335" s="279"/>
      <c r="BE335" s="86">
        <f t="shared" si="714"/>
        <v>0</v>
      </c>
      <c r="BF335" s="277">
        <f t="shared" si="673"/>
        <v>0</v>
      </c>
      <c r="BG335" s="277">
        <f t="shared" si="715"/>
        <v>0</v>
      </c>
      <c r="BH335" s="278" t="str">
        <f t="shared" si="674"/>
        <v>NO OFERTADO</v>
      </c>
      <c r="BI335" s="278">
        <v>0</v>
      </c>
      <c r="BJ335" s="278" t="s">
        <v>743</v>
      </c>
      <c r="BK335" s="86"/>
      <c r="BL335" s="86"/>
      <c r="BM335" s="279"/>
      <c r="BN335" s="280">
        <f t="shared" si="652"/>
        <v>0</v>
      </c>
      <c r="BO335" s="281">
        <f t="shared" si="675"/>
        <v>0</v>
      </c>
      <c r="BP335" s="281">
        <f t="shared" si="676"/>
        <v>0</v>
      </c>
      <c r="BQ335" s="278" t="str">
        <f t="shared" si="661"/>
        <v>NO OFERTADO</v>
      </c>
      <c r="BR335" s="278">
        <f>VLOOKUP(B335,'[1]ANEXO TECNICO'!$B$3:$P$334,15,0)</f>
        <v>0</v>
      </c>
      <c r="BS335" s="278" t="s">
        <v>743</v>
      </c>
      <c r="BT335" s="280" t="s">
        <v>752</v>
      </c>
      <c r="BU335" s="280">
        <v>51030</v>
      </c>
      <c r="BV335" s="288">
        <v>0</v>
      </c>
      <c r="BW335" s="289">
        <f>+BU335+BV335</f>
        <v>51030</v>
      </c>
      <c r="BX335" s="277">
        <f>+BW335*D335</f>
        <v>51030</v>
      </c>
      <c r="BY335" s="277">
        <f t="shared" si="677"/>
        <v>408240</v>
      </c>
      <c r="BZ335" s="278" t="str">
        <f t="shared" si="678"/>
        <v>CUMPLE</v>
      </c>
      <c r="CA335" s="278" t="s">
        <v>828</v>
      </c>
      <c r="CB335" s="278" t="s">
        <v>822</v>
      </c>
      <c r="CC335" s="283"/>
      <c r="CD335" s="283"/>
      <c r="CE335" s="279">
        <f t="shared" si="653"/>
        <v>0</v>
      </c>
      <c r="CF335" s="86">
        <f t="shared" si="654"/>
        <v>0</v>
      </c>
      <c r="CG335" s="277">
        <f t="shared" si="716"/>
        <v>0</v>
      </c>
      <c r="CH335" s="277">
        <f t="shared" si="679"/>
        <v>0</v>
      </c>
      <c r="CI335" s="278" t="str">
        <f t="shared" si="680"/>
        <v>NO OFERTADO</v>
      </c>
      <c r="CJ335" s="278"/>
      <c r="CK335" s="278" t="s">
        <v>743</v>
      </c>
      <c r="CL335" s="86"/>
      <c r="CM335" s="86"/>
      <c r="CN335" s="279"/>
      <c r="CO335" s="86">
        <f t="shared" si="655"/>
        <v>0</v>
      </c>
      <c r="CP335" s="277">
        <f t="shared" si="681"/>
        <v>0</v>
      </c>
      <c r="CQ335" s="277">
        <f t="shared" si="682"/>
        <v>0</v>
      </c>
      <c r="CR335" s="278" t="str">
        <f t="shared" si="683"/>
        <v>NO OFERTADO</v>
      </c>
      <c r="CS335" s="278"/>
      <c r="CT335" s="278" t="s">
        <v>743</v>
      </c>
      <c r="CU335" s="86" t="s">
        <v>44</v>
      </c>
      <c r="CV335" s="280">
        <v>27390</v>
      </c>
      <c r="CW335" s="288"/>
      <c r="CX335" s="280">
        <f t="shared" si="656"/>
        <v>27390</v>
      </c>
      <c r="CY335" s="281">
        <f t="shared" si="684"/>
        <v>27390</v>
      </c>
      <c r="CZ335" s="281">
        <f t="shared" si="685"/>
        <v>219120</v>
      </c>
      <c r="DA335" s="278" t="str">
        <f t="shared" si="686"/>
        <v>CUMPLE</v>
      </c>
      <c r="DB335" s="278" t="s">
        <v>828</v>
      </c>
      <c r="DC335" s="278" t="s">
        <v>822</v>
      </c>
      <c r="DD335" s="86"/>
      <c r="DE335" s="86"/>
      <c r="DF335" s="279"/>
      <c r="DG335" s="86">
        <f t="shared" si="657"/>
        <v>0</v>
      </c>
      <c r="DH335" s="277">
        <f t="shared" si="687"/>
        <v>0</v>
      </c>
      <c r="DI335" s="277">
        <f t="shared" si="717"/>
        <v>0</v>
      </c>
      <c r="DJ335" s="278" t="str">
        <f t="shared" si="718"/>
        <v>NO OFERTADO</v>
      </c>
      <c r="DK335" s="278"/>
      <c r="DL335" s="278" t="s">
        <v>743</v>
      </c>
      <c r="DM335" s="86"/>
      <c r="DN335" s="86"/>
      <c r="DO335" s="279"/>
      <c r="DP335" s="86">
        <v>0</v>
      </c>
      <c r="DQ335" s="277">
        <f t="shared" si="688"/>
        <v>0</v>
      </c>
      <c r="DR335" s="277">
        <f t="shared" si="689"/>
        <v>0</v>
      </c>
      <c r="DS335" s="278" t="str">
        <f t="shared" si="690"/>
        <v>NO OFERTADO</v>
      </c>
      <c r="DT335" s="278"/>
      <c r="DU335" s="278" t="s">
        <v>743</v>
      </c>
      <c r="DV335" s="86"/>
      <c r="DW335" s="86"/>
      <c r="DX335" s="279"/>
      <c r="DY335" s="86">
        <f t="shared" si="658"/>
        <v>0</v>
      </c>
      <c r="DZ335" s="277">
        <f t="shared" si="691"/>
        <v>0</v>
      </c>
      <c r="EA335" s="277">
        <f t="shared" si="719"/>
        <v>0</v>
      </c>
      <c r="EB335" s="278" t="str">
        <f t="shared" si="692"/>
        <v>NO OFERTADO</v>
      </c>
      <c r="EC335" s="278"/>
      <c r="ED335" s="278" t="s">
        <v>743</v>
      </c>
      <c r="EE335" s="86" t="s">
        <v>976</v>
      </c>
      <c r="EF335" s="86">
        <v>45291</v>
      </c>
      <c r="EG335" s="279">
        <v>0</v>
      </c>
      <c r="EH335" s="86">
        <f t="shared" si="659"/>
        <v>45291</v>
      </c>
      <c r="EI335" s="277">
        <f t="shared" si="693"/>
        <v>45291</v>
      </c>
      <c r="EJ335" s="277">
        <f t="shared" si="721"/>
        <v>362328</v>
      </c>
      <c r="EK335" s="278" t="str">
        <f t="shared" si="694"/>
        <v>CUMPLE</v>
      </c>
      <c r="EL335" s="278" t="s">
        <v>828</v>
      </c>
      <c r="EM335" s="278" t="s">
        <v>822</v>
      </c>
      <c r="EN335" s="86" t="s">
        <v>797</v>
      </c>
      <c r="EO335" s="86">
        <v>44782</v>
      </c>
      <c r="EP335" s="279">
        <v>0</v>
      </c>
      <c r="EQ335" s="86">
        <v>44782</v>
      </c>
      <c r="ER335" s="277">
        <f t="shared" si="695"/>
        <v>44782</v>
      </c>
      <c r="ES335" s="277">
        <f t="shared" si="696"/>
        <v>358256</v>
      </c>
      <c r="ET335" s="278" t="str">
        <f t="shared" si="697"/>
        <v>CUMPLE</v>
      </c>
      <c r="EU335" s="278" t="s">
        <v>828</v>
      </c>
      <c r="EV335" s="278" t="s">
        <v>822</v>
      </c>
      <c r="EW335" s="86">
        <v>0</v>
      </c>
      <c r="EX335" s="86">
        <v>0</v>
      </c>
      <c r="EY335" s="279">
        <v>0</v>
      </c>
      <c r="EZ335" s="86">
        <v>0</v>
      </c>
      <c r="FA335" s="277">
        <f t="shared" si="698"/>
        <v>0</v>
      </c>
      <c r="FB335" s="277">
        <f t="shared" si="699"/>
        <v>0</v>
      </c>
      <c r="FC335" s="278" t="str">
        <f t="shared" si="700"/>
        <v>NO OFERTADO</v>
      </c>
      <c r="FD335" s="278"/>
      <c r="FE335" s="278" t="s">
        <v>743</v>
      </c>
      <c r="FF335" s="86">
        <v>0</v>
      </c>
      <c r="FG335" s="86"/>
      <c r="FH335" s="279">
        <v>0</v>
      </c>
      <c r="FI335" s="86">
        <v>0</v>
      </c>
      <c r="FJ335" s="277">
        <f t="shared" si="701"/>
        <v>0</v>
      </c>
      <c r="FK335" s="277">
        <f t="shared" si="720"/>
        <v>0</v>
      </c>
      <c r="FL335" s="278" t="str">
        <f t="shared" si="702"/>
        <v>NO OFERTADO</v>
      </c>
      <c r="FM335" s="278"/>
      <c r="FN335" s="278" t="s">
        <v>743</v>
      </c>
      <c r="FO335" s="86"/>
      <c r="FP335" s="86"/>
      <c r="FQ335" s="279"/>
      <c r="FR335" s="86">
        <f t="shared" si="660"/>
        <v>0</v>
      </c>
      <c r="FS335" s="277">
        <f t="shared" si="703"/>
        <v>0</v>
      </c>
      <c r="FT335" s="277">
        <f t="shared" si="704"/>
        <v>0</v>
      </c>
      <c r="FU335" s="278" t="str">
        <f t="shared" si="705"/>
        <v>NO OFERTADO</v>
      </c>
      <c r="FV335" s="278">
        <v>0</v>
      </c>
      <c r="FW335" s="278" t="s">
        <v>743</v>
      </c>
      <c r="FX335" s="86" t="s">
        <v>44</v>
      </c>
      <c r="FY335" s="86">
        <v>53847</v>
      </c>
      <c r="FZ335" s="279">
        <v>0</v>
      </c>
      <c r="GA335" s="86">
        <v>53847</v>
      </c>
      <c r="GB335" s="277">
        <f t="shared" si="706"/>
        <v>53847</v>
      </c>
      <c r="GC335" s="277">
        <f t="shared" si="707"/>
        <v>430776</v>
      </c>
      <c r="GD335" s="278" t="str">
        <f t="shared" si="708"/>
        <v>CUMPLE</v>
      </c>
      <c r="GE335" s="278" t="s">
        <v>828</v>
      </c>
      <c r="GF335" s="278" t="s">
        <v>822</v>
      </c>
      <c r="GG335" s="25"/>
    </row>
    <row r="336" spans="1:191" s="19" customFormat="1" ht="25.5" x14ac:dyDescent="0.2">
      <c r="A336" s="290">
        <v>327</v>
      </c>
      <c r="B336" s="78" t="s">
        <v>374</v>
      </c>
      <c r="C336" s="77" t="s">
        <v>706</v>
      </c>
      <c r="D336" s="123">
        <v>1</v>
      </c>
      <c r="E336" s="309" t="s">
        <v>32</v>
      </c>
      <c r="F336" s="315">
        <v>42340</v>
      </c>
      <c r="G336" s="125">
        <v>2</v>
      </c>
      <c r="H336" s="86">
        <f t="shared" si="709"/>
        <v>84680</v>
      </c>
      <c r="I336" s="86"/>
      <c r="J336" s="86"/>
      <c r="K336" s="279">
        <f t="shared" si="649"/>
        <v>0</v>
      </c>
      <c r="L336" s="86">
        <f t="shared" si="710"/>
        <v>0</v>
      </c>
      <c r="M336" s="277">
        <f t="shared" si="662"/>
        <v>0</v>
      </c>
      <c r="N336" s="277">
        <f t="shared" si="711"/>
        <v>0</v>
      </c>
      <c r="O336" s="278" t="str">
        <f t="shared" si="663"/>
        <v>NO OFERTADO</v>
      </c>
      <c r="P336" s="278"/>
      <c r="Q336" s="278" t="s">
        <v>743</v>
      </c>
      <c r="R336" s="278"/>
      <c r="S336" s="284"/>
      <c r="T336" s="279"/>
      <c r="U336" s="86"/>
      <c r="V336" s="277">
        <f t="shared" si="664"/>
        <v>0</v>
      </c>
      <c r="W336" s="277">
        <f t="shared" si="712"/>
        <v>0</v>
      </c>
      <c r="X336" s="278" t="str">
        <f t="shared" si="665"/>
        <v>NO OFERTADO</v>
      </c>
      <c r="Y336" s="278">
        <v>0</v>
      </c>
      <c r="Z336" s="314" t="s">
        <v>743</v>
      </c>
      <c r="AA336" s="311" t="s">
        <v>935</v>
      </c>
      <c r="AB336" s="86">
        <v>42340</v>
      </c>
      <c r="AC336" s="276">
        <v>0</v>
      </c>
      <c r="AD336" s="86">
        <f t="shared" si="722"/>
        <v>42340</v>
      </c>
      <c r="AE336" s="277">
        <f t="shared" si="650"/>
        <v>42340</v>
      </c>
      <c r="AF336" s="277">
        <f t="shared" si="666"/>
        <v>84680</v>
      </c>
      <c r="AG336" s="278" t="str">
        <f t="shared" si="667"/>
        <v>CUMPLE</v>
      </c>
      <c r="AH336" s="278" t="s">
        <v>828</v>
      </c>
      <c r="AI336" s="278" t="s">
        <v>822</v>
      </c>
      <c r="AJ336" s="86"/>
      <c r="AK336" s="86"/>
      <c r="AL336" s="279"/>
      <c r="AM336" s="86">
        <f t="shared" si="713"/>
        <v>0</v>
      </c>
      <c r="AN336" s="277">
        <f t="shared" si="668"/>
        <v>0</v>
      </c>
      <c r="AO336" s="277">
        <f t="shared" si="669"/>
        <v>0</v>
      </c>
      <c r="AP336" s="278" t="str">
        <f t="shared" si="670"/>
        <v>NO OFERTADO</v>
      </c>
      <c r="AQ336" s="278"/>
      <c r="AR336" s="278" t="s">
        <v>743</v>
      </c>
      <c r="AS336" s="86"/>
      <c r="AT336" s="86"/>
      <c r="AU336" s="276"/>
      <c r="AV336" s="86">
        <f t="shared" si="651"/>
        <v>0</v>
      </c>
      <c r="AW336" s="277">
        <f t="shared" si="671"/>
        <v>0</v>
      </c>
      <c r="AX336" s="277">
        <f t="shared" si="723"/>
        <v>0</v>
      </c>
      <c r="AY336" s="278" t="str">
        <f t="shared" si="672"/>
        <v>NO OFERTADO</v>
      </c>
      <c r="AZ336" s="278"/>
      <c r="BA336" s="278" t="s">
        <v>743</v>
      </c>
      <c r="BB336" s="86"/>
      <c r="BC336" s="86"/>
      <c r="BD336" s="279"/>
      <c r="BE336" s="86">
        <f t="shared" si="714"/>
        <v>0</v>
      </c>
      <c r="BF336" s="277">
        <f t="shared" si="673"/>
        <v>0</v>
      </c>
      <c r="BG336" s="277">
        <f t="shared" si="715"/>
        <v>0</v>
      </c>
      <c r="BH336" s="278" t="str">
        <f t="shared" si="674"/>
        <v>NO OFERTADO</v>
      </c>
      <c r="BI336" s="278">
        <v>0</v>
      </c>
      <c r="BJ336" s="278" t="s">
        <v>743</v>
      </c>
      <c r="BK336" s="86"/>
      <c r="BL336" s="86"/>
      <c r="BM336" s="279"/>
      <c r="BN336" s="280">
        <f t="shared" si="652"/>
        <v>0</v>
      </c>
      <c r="BO336" s="281">
        <f t="shared" si="675"/>
        <v>0</v>
      </c>
      <c r="BP336" s="281">
        <f t="shared" si="676"/>
        <v>0</v>
      </c>
      <c r="BQ336" s="278" t="str">
        <f t="shared" si="661"/>
        <v>NO OFERTADO</v>
      </c>
      <c r="BR336" s="278">
        <f>VLOOKUP(B336,'[1]ANEXO TECNICO'!$B$3:$P$334,15,0)</f>
        <v>0</v>
      </c>
      <c r="BS336" s="278" t="s">
        <v>743</v>
      </c>
      <c r="BT336" s="280"/>
      <c r="BU336" s="280"/>
      <c r="BV336" s="288"/>
      <c r="BW336" s="280"/>
      <c r="BX336" s="277">
        <v>0</v>
      </c>
      <c r="BY336" s="277">
        <f t="shared" si="677"/>
        <v>0</v>
      </c>
      <c r="BZ336" s="278" t="str">
        <f t="shared" si="678"/>
        <v>NO OFERTADO</v>
      </c>
      <c r="CA336" s="278"/>
      <c r="CB336" s="278" t="s">
        <v>743</v>
      </c>
      <c r="CC336" s="283"/>
      <c r="CD336" s="283"/>
      <c r="CE336" s="279">
        <f t="shared" si="653"/>
        <v>0</v>
      </c>
      <c r="CF336" s="86">
        <f t="shared" si="654"/>
        <v>0</v>
      </c>
      <c r="CG336" s="277">
        <f t="shared" si="716"/>
        <v>0</v>
      </c>
      <c r="CH336" s="277">
        <f t="shared" si="679"/>
        <v>0</v>
      </c>
      <c r="CI336" s="278" t="str">
        <f t="shared" si="680"/>
        <v>NO OFERTADO</v>
      </c>
      <c r="CJ336" s="278"/>
      <c r="CK336" s="278" t="s">
        <v>743</v>
      </c>
      <c r="CL336" s="86"/>
      <c r="CM336" s="86"/>
      <c r="CN336" s="279"/>
      <c r="CO336" s="86">
        <f t="shared" si="655"/>
        <v>0</v>
      </c>
      <c r="CP336" s="277">
        <f t="shared" si="681"/>
        <v>0</v>
      </c>
      <c r="CQ336" s="277">
        <f t="shared" si="682"/>
        <v>0</v>
      </c>
      <c r="CR336" s="278" t="str">
        <f t="shared" si="683"/>
        <v>NO OFERTADO</v>
      </c>
      <c r="CS336" s="278"/>
      <c r="CT336" s="278" t="s">
        <v>743</v>
      </c>
      <c r="CU336" s="86" t="s">
        <v>44</v>
      </c>
      <c r="CV336" s="280">
        <v>29040</v>
      </c>
      <c r="CW336" s="288"/>
      <c r="CX336" s="280">
        <f t="shared" si="656"/>
        <v>29040</v>
      </c>
      <c r="CY336" s="281">
        <f t="shared" si="684"/>
        <v>29040</v>
      </c>
      <c r="CZ336" s="281">
        <f t="shared" si="685"/>
        <v>58080</v>
      </c>
      <c r="DA336" s="278" t="str">
        <f t="shared" si="686"/>
        <v>CUMPLE</v>
      </c>
      <c r="DB336" s="278" t="s">
        <v>828</v>
      </c>
      <c r="DC336" s="278" t="s">
        <v>822</v>
      </c>
      <c r="DD336" s="86"/>
      <c r="DE336" s="86"/>
      <c r="DF336" s="279"/>
      <c r="DG336" s="86">
        <f t="shared" si="657"/>
        <v>0</v>
      </c>
      <c r="DH336" s="277">
        <f t="shared" si="687"/>
        <v>0</v>
      </c>
      <c r="DI336" s="277">
        <f t="shared" si="717"/>
        <v>0</v>
      </c>
      <c r="DJ336" s="278" t="str">
        <f t="shared" si="718"/>
        <v>NO OFERTADO</v>
      </c>
      <c r="DK336" s="278"/>
      <c r="DL336" s="278" t="s">
        <v>743</v>
      </c>
      <c r="DM336" s="86"/>
      <c r="DN336" s="86"/>
      <c r="DO336" s="279"/>
      <c r="DP336" s="86">
        <v>0</v>
      </c>
      <c r="DQ336" s="277">
        <f t="shared" si="688"/>
        <v>0</v>
      </c>
      <c r="DR336" s="277">
        <f t="shared" si="689"/>
        <v>0</v>
      </c>
      <c r="DS336" s="278" t="str">
        <f t="shared" si="690"/>
        <v>NO OFERTADO</v>
      </c>
      <c r="DT336" s="278"/>
      <c r="DU336" s="278" t="s">
        <v>743</v>
      </c>
      <c r="DV336" s="86"/>
      <c r="DW336" s="86"/>
      <c r="DX336" s="279"/>
      <c r="DY336" s="86">
        <f t="shared" si="658"/>
        <v>0</v>
      </c>
      <c r="DZ336" s="277">
        <f t="shared" si="691"/>
        <v>0</v>
      </c>
      <c r="EA336" s="277">
        <f t="shared" si="719"/>
        <v>0</v>
      </c>
      <c r="EB336" s="278" t="str">
        <f t="shared" si="692"/>
        <v>NO OFERTADO</v>
      </c>
      <c r="EC336" s="278"/>
      <c r="ED336" s="278" t="s">
        <v>743</v>
      </c>
      <c r="EE336" s="86" t="s">
        <v>977</v>
      </c>
      <c r="EF336" s="86">
        <v>42340</v>
      </c>
      <c r="EG336" s="279">
        <v>0</v>
      </c>
      <c r="EH336" s="86">
        <f t="shared" si="659"/>
        <v>42340</v>
      </c>
      <c r="EI336" s="277">
        <f t="shared" si="693"/>
        <v>42340</v>
      </c>
      <c r="EJ336" s="277">
        <f t="shared" si="721"/>
        <v>84680</v>
      </c>
      <c r="EK336" s="278" t="str">
        <f t="shared" si="694"/>
        <v>CUMPLE</v>
      </c>
      <c r="EL336" s="278" t="s">
        <v>828</v>
      </c>
      <c r="EM336" s="278" t="s">
        <v>822</v>
      </c>
      <c r="EN336" s="86" t="s">
        <v>798</v>
      </c>
      <c r="EO336" s="86">
        <v>41864</v>
      </c>
      <c r="EP336" s="279">
        <v>0</v>
      </c>
      <c r="EQ336" s="86">
        <v>41864</v>
      </c>
      <c r="ER336" s="277">
        <f t="shared" si="695"/>
        <v>41864</v>
      </c>
      <c r="ES336" s="277">
        <f t="shared" si="696"/>
        <v>83728</v>
      </c>
      <c r="ET336" s="278" t="str">
        <f t="shared" si="697"/>
        <v>CUMPLE</v>
      </c>
      <c r="EU336" s="278" t="s">
        <v>828</v>
      </c>
      <c r="EV336" s="278" t="s">
        <v>822</v>
      </c>
      <c r="EW336" s="86">
        <v>0</v>
      </c>
      <c r="EX336" s="86">
        <v>0</v>
      </c>
      <c r="EY336" s="279">
        <v>0</v>
      </c>
      <c r="EZ336" s="86">
        <v>0</v>
      </c>
      <c r="FA336" s="277">
        <f t="shared" si="698"/>
        <v>0</v>
      </c>
      <c r="FB336" s="277">
        <f t="shared" si="699"/>
        <v>0</v>
      </c>
      <c r="FC336" s="278" t="str">
        <f t="shared" si="700"/>
        <v>NO OFERTADO</v>
      </c>
      <c r="FD336" s="278"/>
      <c r="FE336" s="278" t="s">
        <v>743</v>
      </c>
      <c r="FF336" s="86">
        <v>0</v>
      </c>
      <c r="FG336" s="86"/>
      <c r="FH336" s="279">
        <v>0</v>
      </c>
      <c r="FI336" s="86">
        <v>0</v>
      </c>
      <c r="FJ336" s="277">
        <f t="shared" si="701"/>
        <v>0</v>
      </c>
      <c r="FK336" s="277">
        <f t="shared" si="720"/>
        <v>0</v>
      </c>
      <c r="FL336" s="278" t="str">
        <f t="shared" si="702"/>
        <v>NO OFERTADO</v>
      </c>
      <c r="FM336" s="278"/>
      <c r="FN336" s="278" t="s">
        <v>743</v>
      </c>
      <c r="FO336" s="86"/>
      <c r="FP336" s="86"/>
      <c r="FQ336" s="279"/>
      <c r="FR336" s="86">
        <f t="shared" si="660"/>
        <v>0</v>
      </c>
      <c r="FS336" s="277">
        <f t="shared" si="703"/>
        <v>0</v>
      </c>
      <c r="FT336" s="277">
        <f t="shared" si="704"/>
        <v>0</v>
      </c>
      <c r="FU336" s="278" t="str">
        <f t="shared" si="705"/>
        <v>NO OFERTADO</v>
      </c>
      <c r="FV336" s="278">
        <v>0</v>
      </c>
      <c r="FW336" s="278" t="s">
        <v>743</v>
      </c>
      <c r="FX336" s="86" t="s">
        <v>44</v>
      </c>
      <c r="FY336" s="86">
        <v>55513</v>
      </c>
      <c r="FZ336" s="279">
        <v>0</v>
      </c>
      <c r="GA336" s="86">
        <v>55513</v>
      </c>
      <c r="GB336" s="277">
        <f t="shared" si="706"/>
        <v>55513</v>
      </c>
      <c r="GC336" s="277">
        <f t="shared" si="707"/>
        <v>111026</v>
      </c>
      <c r="GD336" s="278" t="str">
        <f t="shared" si="708"/>
        <v>NO CUMPLE</v>
      </c>
      <c r="GE336" s="278" t="s">
        <v>828</v>
      </c>
      <c r="GF336" s="278" t="s">
        <v>743</v>
      </c>
      <c r="GG336" s="25"/>
    </row>
    <row r="337" spans="1:189" s="19" customFormat="1" x14ac:dyDescent="0.2">
      <c r="A337" s="290">
        <v>328</v>
      </c>
      <c r="B337" s="78" t="s">
        <v>375</v>
      </c>
      <c r="C337" s="77" t="s">
        <v>707</v>
      </c>
      <c r="D337" s="123">
        <v>1</v>
      </c>
      <c r="E337" s="309" t="s">
        <v>32</v>
      </c>
      <c r="F337" s="315">
        <v>3750</v>
      </c>
      <c r="G337" s="125">
        <v>73</v>
      </c>
      <c r="H337" s="86">
        <f t="shared" si="709"/>
        <v>273750</v>
      </c>
      <c r="I337" s="86"/>
      <c r="J337" s="86"/>
      <c r="K337" s="279">
        <f t="shared" si="649"/>
        <v>0</v>
      </c>
      <c r="L337" s="86">
        <f t="shared" si="710"/>
        <v>0</v>
      </c>
      <c r="M337" s="277">
        <f t="shared" si="662"/>
        <v>0</v>
      </c>
      <c r="N337" s="277">
        <f t="shared" si="711"/>
        <v>0</v>
      </c>
      <c r="O337" s="278" t="str">
        <f t="shared" si="663"/>
        <v>NO OFERTADO</v>
      </c>
      <c r="P337" s="278"/>
      <c r="Q337" s="278" t="s">
        <v>743</v>
      </c>
      <c r="R337" s="278" t="s">
        <v>44</v>
      </c>
      <c r="S337" s="284">
        <v>5460</v>
      </c>
      <c r="T337" s="279">
        <v>1037.4000000000001</v>
      </c>
      <c r="U337" s="86">
        <v>6497.4</v>
      </c>
      <c r="V337" s="277">
        <f t="shared" si="664"/>
        <v>6497.4</v>
      </c>
      <c r="W337" s="277">
        <f t="shared" si="712"/>
        <v>474310.19999999995</v>
      </c>
      <c r="X337" s="278" t="str">
        <f t="shared" si="665"/>
        <v>NO CUMPLE</v>
      </c>
      <c r="Y337" s="278" t="s">
        <v>829</v>
      </c>
      <c r="Z337" s="314" t="s">
        <v>743</v>
      </c>
      <c r="AA337" s="311" t="s">
        <v>935</v>
      </c>
      <c r="AB337" s="86">
        <v>3750</v>
      </c>
      <c r="AC337" s="276">
        <v>713</v>
      </c>
      <c r="AD337" s="86">
        <f t="shared" si="722"/>
        <v>4463</v>
      </c>
      <c r="AE337" s="277">
        <f t="shared" si="650"/>
        <v>4463</v>
      </c>
      <c r="AF337" s="277">
        <f t="shared" si="666"/>
        <v>325799</v>
      </c>
      <c r="AG337" s="278" t="str">
        <f t="shared" si="667"/>
        <v>CUMPLE</v>
      </c>
      <c r="AH337" s="278" t="s">
        <v>828</v>
      </c>
      <c r="AI337" s="278" t="s">
        <v>822</v>
      </c>
      <c r="AJ337" s="86"/>
      <c r="AK337" s="86"/>
      <c r="AL337" s="279"/>
      <c r="AM337" s="86">
        <f t="shared" si="713"/>
        <v>0</v>
      </c>
      <c r="AN337" s="277">
        <f t="shared" si="668"/>
        <v>0</v>
      </c>
      <c r="AO337" s="277">
        <f t="shared" si="669"/>
        <v>0</v>
      </c>
      <c r="AP337" s="278" t="str">
        <f t="shared" si="670"/>
        <v>NO OFERTADO</v>
      </c>
      <c r="AQ337" s="278"/>
      <c r="AR337" s="278" t="s">
        <v>743</v>
      </c>
      <c r="AS337" s="86"/>
      <c r="AT337" s="86"/>
      <c r="AU337" s="276"/>
      <c r="AV337" s="86">
        <f t="shared" si="651"/>
        <v>0</v>
      </c>
      <c r="AW337" s="277">
        <f t="shared" si="671"/>
        <v>0</v>
      </c>
      <c r="AX337" s="277">
        <f t="shared" si="723"/>
        <v>0</v>
      </c>
      <c r="AY337" s="278" t="str">
        <f t="shared" si="672"/>
        <v>NO OFERTADO</v>
      </c>
      <c r="AZ337" s="278"/>
      <c r="BA337" s="278" t="s">
        <v>743</v>
      </c>
      <c r="BB337" s="86"/>
      <c r="BC337" s="86"/>
      <c r="BD337" s="279"/>
      <c r="BE337" s="86">
        <f t="shared" si="714"/>
        <v>0</v>
      </c>
      <c r="BF337" s="277">
        <f t="shared" si="673"/>
        <v>0</v>
      </c>
      <c r="BG337" s="277">
        <f t="shared" si="715"/>
        <v>0</v>
      </c>
      <c r="BH337" s="278" t="str">
        <f t="shared" si="674"/>
        <v>NO OFERTADO</v>
      </c>
      <c r="BI337" s="278">
        <v>0</v>
      </c>
      <c r="BJ337" s="278" t="s">
        <v>743</v>
      </c>
      <c r="BK337" s="86"/>
      <c r="BL337" s="86"/>
      <c r="BM337" s="279"/>
      <c r="BN337" s="280">
        <f t="shared" si="652"/>
        <v>0</v>
      </c>
      <c r="BO337" s="281">
        <f t="shared" si="675"/>
        <v>0</v>
      </c>
      <c r="BP337" s="281">
        <f t="shared" si="676"/>
        <v>0</v>
      </c>
      <c r="BQ337" s="278" t="str">
        <f t="shared" si="661"/>
        <v>NO OFERTADO</v>
      </c>
      <c r="BR337" s="278">
        <f>VLOOKUP(B337,'[1]ANEXO TECNICO'!$B$3:$P$334,15,0)</f>
        <v>0</v>
      </c>
      <c r="BS337" s="278" t="s">
        <v>743</v>
      </c>
      <c r="BT337" s="280"/>
      <c r="BU337" s="280"/>
      <c r="BV337" s="288"/>
      <c r="BW337" s="280"/>
      <c r="BX337" s="277">
        <v>0</v>
      </c>
      <c r="BY337" s="277">
        <f t="shared" si="677"/>
        <v>0</v>
      </c>
      <c r="BZ337" s="278" t="str">
        <f t="shared" si="678"/>
        <v>NO OFERTADO</v>
      </c>
      <c r="CA337" s="278"/>
      <c r="CB337" s="278" t="s">
        <v>743</v>
      </c>
      <c r="CC337" s="283"/>
      <c r="CD337" s="283"/>
      <c r="CE337" s="279">
        <f t="shared" si="653"/>
        <v>0</v>
      </c>
      <c r="CF337" s="86">
        <f t="shared" si="654"/>
        <v>0</v>
      </c>
      <c r="CG337" s="277">
        <f t="shared" si="716"/>
        <v>0</v>
      </c>
      <c r="CH337" s="277">
        <f t="shared" si="679"/>
        <v>0</v>
      </c>
      <c r="CI337" s="278" t="str">
        <f t="shared" si="680"/>
        <v>NO OFERTADO</v>
      </c>
      <c r="CJ337" s="278"/>
      <c r="CK337" s="278" t="s">
        <v>743</v>
      </c>
      <c r="CL337" s="86"/>
      <c r="CM337" s="86"/>
      <c r="CN337" s="279"/>
      <c r="CO337" s="86">
        <f t="shared" si="655"/>
        <v>0</v>
      </c>
      <c r="CP337" s="277">
        <f t="shared" si="681"/>
        <v>0</v>
      </c>
      <c r="CQ337" s="277">
        <f t="shared" si="682"/>
        <v>0</v>
      </c>
      <c r="CR337" s="278" t="str">
        <f t="shared" si="683"/>
        <v>NO OFERTADO</v>
      </c>
      <c r="CS337" s="278"/>
      <c r="CT337" s="278" t="s">
        <v>743</v>
      </c>
      <c r="CU337" s="86" t="s">
        <v>787</v>
      </c>
      <c r="CV337" s="280">
        <v>3790</v>
      </c>
      <c r="CW337" s="282">
        <f t="shared" si="646"/>
        <v>720.1</v>
      </c>
      <c r="CX337" s="280">
        <f t="shared" si="656"/>
        <v>4510.1000000000004</v>
      </c>
      <c r="CY337" s="281">
        <f t="shared" si="684"/>
        <v>4510.1000000000004</v>
      </c>
      <c r="CZ337" s="281">
        <f t="shared" si="685"/>
        <v>329237.30000000005</v>
      </c>
      <c r="DA337" s="278" t="str">
        <f t="shared" si="686"/>
        <v>NO CUMPLE</v>
      </c>
      <c r="DB337" s="278" t="s">
        <v>828</v>
      </c>
      <c r="DC337" s="278" t="s">
        <v>743</v>
      </c>
      <c r="DD337" s="86"/>
      <c r="DE337" s="86"/>
      <c r="DF337" s="279"/>
      <c r="DG337" s="86">
        <f t="shared" si="657"/>
        <v>0</v>
      </c>
      <c r="DH337" s="277">
        <f t="shared" si="687"/>
        <v>0</v>
      </c>
      <c r="DI337" s="277">
        <f t="shared" si="717"/>
        <v>0</v>
      </c>
      <c r="DJ337" s="278" t="str">
        <f t="shared" si="718"/>
        <v>NO OFERTADO</v>
      </c>
      <c r="DK337" s="278"/>
      <c r="DL337" s="278" t="s">
        <v>743</v>
      </c>
      <c r="DM337" s="86"/>
      <c r="DN337" s="86"/>
      <c r="DO337" s="279"/>
      <c r="DP337" s="86">
        <v>0</v>
      </c>
      <c r="DQ337" s="277">
        <f t="shared" si="688"/>
        <v>0</v>
      </c>
      <c r="DR337" s="277">
        <f t="shared" si="689"/>
        <v>0</v>
      </c>
      <c r="DS337" s="278" t="str">
        <f t="shared" si="690"/>
        <v>NO OFERTADO</v>
      </c>
      <c r="DT337" s="278"/>
      <c r="DU337" s="278" t="s">
        <v>743</v>
      </c>
      <c r="DV337" s="86" t="s">
        <v>44</v>
      </c>
      <c r="DW337" s="280">
        <v>6570</v>
      </c>
      <c r="DX337" s="288">
        <v>1248.3</v>
      </c>
      <c r="DY337" s="280">
        <f t="shared" si="658"/>
        <v>7818.3</v>
      </c>
      <c r="DZ337" s="281">
        <f t="shared" si="691"/>
        <v>7818.3</v>
      </c>
      <c r="EA337" s="281">
        <f t="shared" si="719"/>
        <v>570735.9</v>
      </c>
      <c r="EB337" s="278" t="str">
        <f t="shared" si="692"/>
        <v>NO CUMPLE</v>
      </c>
      <c r="EC337" s="278" t="s">
        <v>829</v>
      </c>
      <c r="ED337" s="278" t="s">
        <v>743</v>
      </c>
      <c r="EE337" s="86" t="s">
        <v>956</v>
      </c>
      <c r="EF337" s="86">
        <v>3915.1260504201682</v>
      </c>
      <c r="EG337" s="279">
        <v>743.87394957983201</v>
      </c>
      <c r="EH337" s="86">
        <f t="shared" si="659"/>
        <v>4659</v>
      </c>
      <c r="EI337" s="277">
        <f t="shared" si="693"/>
        <v>4659</v>
      </c>
      <c r="EJ337" s="277">
        <f t="shared" si="721"/>
        <v>340107</v>
      </c>
      <c r="EK337" s="278" t="str">
        <f t="shared" si="694"/>
        <v>NO CUMPLE</v>
      </c>
      <c r="EL337" s="278" t="s">
        <v>829</v>
      </c>
      <c r="EM337" s="278" t="s">
        <v>743</v>
      </c>
      <c r="EN337" s="86"/>
      <c r="EO337" s="86"/>
      <c r="EP337" s="279"/>
      <c r="EQ337" s="86">
        <v>0</v>
      </c>
      <c r="ER337" s="277">
        <f t="shared" si="695"/>
        <v>0</v>
      </c>
      <c r="ES337" s="277">
        <f t="shared" si="696"/>
        <v>0</v>
      </c>
      <c r="ET337" s="278" t="str">
        <f t="shared" si="697"/>
        <v>NO OFERTADO</v>
      </c>
      <c r="EU337" s="278"/>
      <c r="EV337" s="278" t="s">
        <v>743</v>
      </c>
      <c r="EW337" s="86">
        <v>0</v>
      </c>
      <c r="EX337" s="86">
        <v>0</v>
      </c>
      <c r="EY337" s="279">
        <v>0</v>
      </c>
      <c r="EZ337" s="86">
        <v>0</v>
      </c>
      <c r="FA337" s="277">
        <f t="shared" si="698"/>
        <v>0</v>
      </c>
      <c r="FB337" s="277">
        <f t="shared" si="699"/>
        <v>0</v>
      </c>
      <c r="FC337" s="278" t="str">
        <f t="shared" si="700"/>
        <v>NO OFERTADO</v>
      </c>
      <c r="FD337" s="278"/>
      <c r="FE337" s="278" t="s">
        <v>743</v>
      </c>
      <c r="FF337" s="86">
        <v>0</v>
      </c>
      <c r="FG337" s="86"/>
      <c r="FH337" s="279">
        <v>0</v>
      </c>
      <c r="FI337" s="86">
        <v>0</v>
      </c>
      <c r="FJ337" s="277">
        <f t="shared" si="701"/>
        <v>0</v>
      </c>
      <c r="FK337" s="277">
        <f t="shared" si="720"/>
        <v>0</v>
      </c>
      <c r="FL337" s="278" t="str">
        <f t="shared" si="702"/>
        <v>NO OFERTADO</v>
      </c>
      <c r="FM337" s="278"/>
      <c r="FN337" s="278" t="s">
        <v>743</v>
      </c>
      <c r="FO337" s="86"/>
      <c r="FP337" s="86"/>
      <c r="FQ337" s="279"/>
      <c r="FR337" s="86">
        <f t="shared" si="660"/>
        <v>0</v>
      </c>
      <c r="FS337" s="277">
        <f t="shared" si="703"/>
        <v>0</v>
      </c>
      <c r="FT337" s="277">
        <f t="shared" si="704"/>
        <v>0</v>
      </c>
      <c r="FU337" s="278" t="str">
        <f t="shared" si="705"/>
        <v>NO OFERTADO</v>
      </c>
      <c r="FV337" s="278">
        <v>0</v>
      </c>
      <c r="FW337" s="278" t="s">
        <v>743</v>
      </c>
      <c r="FX337" s="86"/>
      <c r="FY337" s="86"/>
      <c r="FZ337" s="279"/>
      <c r="GA337" s="86"/>
      <c r="GB337" s="277">
        <f t="shared" si="706"/>
        <v>0</v>
      </c>
      <c r="GC337" s="277">
        <f t="shared" si="707"/>
        <v>0</v>
      </c>
      <c r="GD337" s="278" t="str">
        <f t="shared" si="708"/>
        <v>NO OFERTADO</v>
      </c>
      <c r="GE337" s="278"/>
      <c r="GF337" s="278" t="s">
        <v>743</v>
      </c>
      <c r="GG337" s="25"/>
    </row>
    <row r="338" spans="1:189" s="19" customFormat="1" ht="25.5" x14ac:dyDescent="0.2">
      <c r="A338" s="290">
        <v>329</v>
      </c>
      <c r="B338" s="78" t="s">
        <v>376</v>
      </c>
      <c r="C338" s="77" t="s">
        <v>708</v>
      </c>
      <c r="D338" s="123">
        <v>1</v>
      </c>
      <c r="E338" s="309" t="s">
        <v>32</v>
      </c>
      <c r="F338" s="315">
        <v>2637</v>
      </c>
      <c r="G338" s="125">
        <v>4512</v>
      </c>
      <c r="H338" s="86">
        <f t="shared" si="709"/>
        <v>11898144</v>
      </c>
      <c r="I338" s="86"/>
      <c r="J338" s="86"/>
      <c r="K338" s="279">
        <f t="shared" si="649"/>
        <v>0</v>
      </c>
      <c r="L338" s="86">
        <f t="shared" si="710"/>
        <v>0</v>
      </c>
      <c r="M338" s="277">
        <f t="shared" si="662"/>
        <v>0</v>
      </c>
      <c r="N338" s="277">
        <f t="shared" si="711"/>
        <v>0</v>
      </c>
      <c r="O338" s="278" t="str">
        <f t="shared" si="663"/>
        <v>NO OFERTADO</v>
      </c>
      <c r="P338" s="278"/>
      <c r="Q338" s="278" t="s">
        <v>743</v>
      </c>
      <c r="R338" s="278" t="s">
        <v>1008</v>
      </c>
      <c r="S338" s="284">
        <v>2852</v>
      </c>
      <c r="T338" s="279">
        <v>541.88</v>
      </c>
      <c r="U338" s="86">
        <v>3393.88</v>
      </c>
      <c r="V338" s="277">
        <f t="shared" si="664"/>
        <v>3393.88</v>
      </c>
      <c r="W338" s="277">
        <f t="shared" si="712"/>
        <v>15313186.560000001</v>
      </c>
      <c r="X338" s="278" t="str">
        <f t="shared" si="665"/>
        <v>NO CUMPLE</v>
      </c>
      <c r="Y338" s="278" t="s">
        <v>828</v>
      </c>
      <c r="Z338" s="314" t="s">
        <v>743</v>
      </c>
      <c r="AA338" s="311" t="s">
        <v>935</v>
      </c>
      <c r="AB338" s="86">
        <v>2273</v>
      </c>
      <c r="AC338" s="276">
        <v>432</v>
      </c>
      <c r="AD338" s="86">
        <f t="shared" si="722"/>
        <v>2705</v>
      </c>
      <c r="AE338" s="277">
        <f t="shared" si="650"/>
        <v>2705</v>
      </c>
      <c r="AF338" s="277">
        <f t="shared" si="666"/>
        <v>12204960</v>
      </c>
      <c r="AG338" s="278" t="str">
        <f t="shared" si="667"/>
        <v>CUMPLE</v>
      </c>
      <c r="AH338" s="278" t="s">
        <v>828</v>
      </c>
      <c r="AI338" s="278" t="s">
        <v>822</v>
      </c>
      <c r="AJ338" s="86"/>
      <c r="AK338" s="86"/>
      <c r="AL338" s="279"/>
      <c r="AM338" s="86">
        <f t="shared" si="713"/>
        <v>0</v>
      </c>
      <c r="AN338" s="277">
        <f t="shared" si="668"/>
        <v>0</v>
      </c>
      <c r="AO338" s="277">
        <f t="shared" si="669"/>
        <v>0</v>
      </c>
      <c r="AP338" s="278" t="str">
        <f t="shared" si="670"/>
        <v>NO OFERTADO</v>
      </c>
      <c r="AQ338" s="278"/>
      <c r="AR338" s="278" t="s">
        <v>743</v>
      </c>
      <c r="AS338" s="86"/>
      <c r="AT338" s="86"/>
      <c r="AU338" s="276"/>
      <c r="AV338" s="86">
        <f t="shared" si="651"/>
        <v>0</v>
      </c>
      <c r="AW338" s="277">
        <f t="shared" si="671"/>
        <v>0</v>
      </c>
      <c r="AX338" s="277">
        <f t="shared" si="723"/>
        <v>0</v>
      </c>
      <c r="AY338" s="278" t="str">
        <f t="shared" si="672"/>
        <v>NO OFERTADO</v>
      </c>
      <c r="AZ338" s="278"/>
      <c r="BA338" s="278" t="s">
        <v>743</v>
      </c>
      <c r="BB338" s="86"/>
      <c r="BC338" s="86"/>
      <c r="BD338" s="279"/>
      <c r="BE338" s="86">
        <f t="shared" si="714"/>
        <v>0</v>
      </c>
      <c r="BF338" s="277">
        <f t="shared" si="673"/>
        <v>0</v>
      </c>
      <c r="BG338" s="277">
        <f t="shared" si="715"/>
        <v>0</v>
      </c>
      <c r="BH338" s="278" t="str">
        <f t="shared" si="674"/>
        <v>NO OFERTADO</v>
      </c>
      <c r="BI338" s="278">
        <v>0</v>
      </c>
      <c r="BJ338" s="278" t="s">
        <v>743</v>
      </c>
      <c r="BK338" s="86"/>
      <c r="BL338" s="86"/>
      <c r="BM338" s="279"/>
      <c r="BN338" s="280">
        <f t="shared" si="652"/>
        <v>0</v>
      </c>
      <c r="BO338" s="281">
        <f t="shared" si="675"/>
        <v>0</v>
      </c>
      <c r="BP338" s="281">
        <f t="shared" si="676"/>
        <v>0</v>
      </c>
      <c r="BQ338" s="278" t="str">
        <f t="shared" si="661"/>
        <v>NO OFERTADO</v>
      </c>
      <c r="BR338" s="278">
        <f>VLOOKUP(B338,'[1]ANEXO TECNICO'!$B$3:$P$334,15,0)</f>
        <v>0</v>
      </c>
      <c r="BS338" s="278" t="s">
        <v>743</v>
      </c>
      <c r="BT338" s="280"/>
      <c r="BU338" s="280"/>
      <c r="BV338" s="288"/>
      <c r="BW338" s="280"/>
      <c r="BX338" s="277">
        <v>0</v>
      </c>
      <c r="BY338" s="277">
        <f t="shared" si="677"/>
        <v>0</v>
      </c>
      <c r="BZ338" s="278" t="str">
        <f t="shared" si="678"/>
        <v>NO OFERTADO</v>
      </c>
      <c r="CA338" s="278"/>
      <c r="CB338" s="278" t="s">
        <v>743</v>
      </c>
      <c r="CC338" s="283"/>
      <c r="CD338" s="283"/>
      <c r="CE338" s="279">
        <f t="shared" si="653"/>
        <v>0</v>
      </c>
      <c r="CF338" s="86">
        <f t="shared" si="654"/>
        <v>0</v>
      </c>
      <c r="CG338" s="277">
        <f t="shared" si="716"/>
        <v>0</v>
      </c>
      <c r="CH338" s="277">
        <f t="shared" si="679"/>
        <v>0</v>
      </c>
      <c r="CI338" s="278" t="str">
        <f t="shared" si="680"/>
        <v>NO OFERTADO</v>
      </c>
      <c r="CJ338" s="278"/>
      <c r="CK338" s="278" t="s">
        <v>743</v>
      </c>
      <c r="CL338" s="86"/>
      <c r="CM338" s="86"/>
      <c r="CN338" s="279"/>
      <c r="CO338" s="86">
        <f t="shared" si="655"/>
        <v>0</v>
      </c>
      <c r="CP338" s="277">
        <f t="shared" si="681"/>
        <v>0</v>
      </c>
      <c r="CQ338" s="277">
        <f t="shared" si="682"/>
        <v>0</v>
      </c>
      <c r="CR338" s="278" t="str">
        <f t="shared" si="683"/>
        <v>NO OFERTADO</v>
      </c>
      <c r="CS338" s="278"/>
      <c r="CT338" s="278" t="s">
        <v>743</v>
      </c>
      <c r="CU338" s="86" t="s">
        <v>44</v>
      </c>
      <c r="CV338" s="280">
        <v>2250</v>
      </c>
      <c r="CW338" s="288">
        <f t="shared" si="646"/>
        <v>427.5</v>
      </c>
      <c r="CX338" s="280">
        <f t="shared" si="656"/>
        <v>2677.5</v>
      </c>
      <c r="CY338" s="281">
        <f t="shared" si="684"/>
        <v>2677.5</v>
      </c>
      <c r="CZ338" s="281">
        <f t="shared" si="685"/>
        <v>12080880</v>
      </c>
      <c r="DA338" s="278" t="str">
        <f t="shared" si="686"/>
        <v>CUMPLE</v>
      </c>
      <c r="DB338" s="278" t="s">
        <v>828</v>
      </c>
      <c r="DC338" s="278" t="s">
        <v>822</v>
      </c>
      <c r="DD338" s="86"/>
      <c r="DE338" s="86"/>
      <c r="DF338" s="279"/>
      <c r="DG338" s="86">
        <f t="shared" si="657"/>
        <v>0</v>
      </c>
      <c r="DH338" s="277">
        <f t="shared" si="687"/>
        <v>0</v>
      </c>
      <c r="DI338" s="277">
        <f t="shared" si="717"/>
        <v>0</v>
      </c>
      <c r="DJ338" s="278" t="str">
        <f t="shared" si="718"/>
        <v>NO OFERTADO</v>
      </c>
      <c r="DK338" s="278"/>
      <c r="DL338" s="278" t="s">
        <v>743</v>
      </c>
      <c r="DM338" s="86"/>
      <c r="DN338" s="86"/>
      <c r="DO338" s="279"/>
      <c r="DP338" s="86">
        <v>0</v>
      </c>
      <c r="DQ338" s="277">
        <f t="shared" si="688"/>
        <v>0</v>
      </c>
      <c r="DR338" s="277">
        <f t="shared" si="689"/>
        <v>0</v>
      </c>
      <c r="DS338" s="278" t="str">
        <f t="shared" si="690"/>
        <v>NO OFERTADO</v>
      </c>
      <c r="DT338" s="278"/>
      <c r="DU338" s="278" t="s">
        <v>743</v>
      </c>
      <c r="DV338" s="86"/>
      <c r="DW338" s="86"/>
      <c r="DX338" s="279"/>
      <c r="DY338" s="86">
        <f t="shared" si="658"/>
        <v>0</v>
      </c>
      <c r="DZ338" s="277">
        <f t="shared" si="691"/>
        <v>0</v>
      </c>
      <c r="EA338" s="277">
        <f t="shared" si="719"/>
        <v>0</v>
      </c>
      <c r="EB338" s="278" t="str">
        <f t="shared" si="692"/>
        <v>NO OFERTADO</v>
      </c>
      <c r="EC338" s="278"/>
      <c r="ED338" s="278" t="s">
        <v>743</v>
      </c>
      <c r="EE338" s="86" t="s">
        <v>970</v>
      </c>
      <c r="EF338" s="86">
        <v>3180.6722689075632</v>
      </c>
      <c r="EG338" s="279">
        <v>604.32773109243703</v>
      </c>
      <c r="EH338" s="86">
        <f t="shared" si="659"/>
        <v>3785</v>
      </c>
      <c r="EI338" s="277">
        <f t="shared" si="693"/>
        <v>3785</v>
      </c>
      <c r="EJ338" s="277">
        <f t="shared" si="721"/>
        <v>17077920</v>
      </c>
      <c r="EK338" s="278" t="str">
        <f t="shared" si="694"/>
        <v>NO CUMPLE</v>
      </c>
      <c r="EL338" s="278" t="s">
        <v>828</v>
      </c>
      <c r="EM338" s="278" t="s">
        <v>743</v>
      </c>
      <c r="EN338" s="86" t="s">
        <v>44</v>
      </c>
      <c r="EO338" s="86">
        <v>2200</v>
      </c>
      <c r="EP338" s="279">
        <v>418</v>
      </c>
      <c r="EQ338" s="86">
        <v>2618</v>
      </c>
      <c r="ER338" s="277">
        <f t="shared" si="695"/>
        <v>2618</v>
      </c>
      <c r="ES338" s="277">
        <f t="shared" si="696"/>
        <v>11812416</v>
      </c>
      <c r="ET338" s="278" t="str">
        <f t="shared" si="697"/>
        <v>CUMPLE</v>
      </c>
      <c r="EU338" s="278" t="s">
        <v>828</v>
      </c>
      <c r="EV338" s="278" t="s">
        <v>822</v>
      </c>
      <c r="EW338" s="86" t="s">
        <v>806</v>
      </c>
      <c r="EX338" s="86">
        <v>1900</v>
      </c>
      <c r="EY338" s="279">
        <v>361</v>
      </c>
      <c r="EZ338" s="86">
        <v>2261</v>
      </c>
      <c r="FA338" s="277">
        <f t="shared" si="698"/>
        <v>2261</v>
      </c>
      <c r="FB338" s="277">
        <f t="shared" si="699"/>
        <v>10201632</v>
      </c>
      <c r="FC338" s="278" t="str">
        <f t="shared" si="700"/>
        <v>CUMPLE</v>
      </c>
      <c r="FD338" s="278" t="s">
        <v>828</v>
      </c>
      <c r="FE338" s="278" t="s">
        <v>822</v>
      </c>
      <c r="FF338" s="86">
        <v>0</v>
      </c>
      <c r="FG338" s="86"/>
      <c r="FH338" s="279">
        <v>0</v>
      </c>
      <c r="FI338" s="86">
        <v>0</v>
      </c>
      <c r="FJ338" s="277">
        <f t="shared" si="701"/>
        <v>0</v>
      </c>
      <c r="FK338" s="277">
        <f t="shared" si="720"/>
        <v>0</v>
      </c>
      <c r="FL338" s="278" t="str">
        <f t="shared" si="702"/>
        <v>NO OFERTADO</v>
      </c>
      <c r="FM338" s="278"/>
      <c r="FN338" s="278" t="s">
        <v>743</v>
      </c>
      <c r="FO338" s="86"/>
      <c r="FP338" s="86"/>
      <c r="FQ338" s="279"/>
      <c r="FR338" s="86">
        <f t="shared" si="660"/>
        <v>0</v>
      </c>
      <c r="FS338" s="277">
        <f t="shared" si="703"/>
        <v>0</v>
      </c>
      <c r="FT338" s="277">
        <f t="shared" si="704"/>
        <v>0</v>
      </c>
      <c r="FU338" s="278" t="str">
        <f t="shared" si="705"/>
        <v>NO OFERTADO</v>
      </c>
      <c r="FV338" s="278">
        <v>0</v>
      </c>
      <c r="FW338" s="278" t="s">
        <v>743</v>
      </c>
      <c r="FX338" s="86" t="s">
        <v>815</v>
      </c>
      <c r="FY338" s="86">
        <f>+GA338/1.19</f>
        <v>2379.8319327731092</v>
      </c>
      <c r="FZ338" s="279">
        <f>+FY338*0.19</f>
        <v>452.16806722689074</v>
      </c>
      <c r="GA338" s="86">
        <v>2832</v>
      </c>
      <c r="GB338" s="277">
        <f t="shared" si="706"/>
        <v>2832</v>
      </c>
      <c r="GC338" s="277">
        <f t="shared" si="707"/>
        <v>12777984</v>
      </c>
      <c r="GD338" s="278" t="str">
        <f t="shared" si="708"/>
        <v>CUMPLE</v>
      </c>
      <c r="GE338" s="278" t="s">
        <v>828</v>
      </c>
      <c r="GF338" s="278" t="s">
        <v>822</v>
      </c>
      <c r="GG338" s="25"/>
    </row>
    <row r="339" spans="1:189" s="19" customFormat="1" x14ac:dyDescent="0.2">
      <c r="A339" s="290">
        <v>330</v>
      </c>
      <c r="B339" s="78" t="s">
        <v>377</v>
      </c>
      <c r="C339" s="77" t="s">
        <v>709</v>
      </c>
      <c r="D339" s="123">
        <v>1</v>
      </c>
      <c r="E339" s="123" t="s">
        <v>32</v>
      </c>
      <c r="F339" s="24">
        <v>1182</v>
      </c>
      <c r="G339" s="125">
        <v>480</v>
      </c>
      <c r="H339" s="86">
        <f t="shared" si="709"/>
        <v>567360</v>
      </c>
      <c r="I339" s="86"/>
      <c r="J339" s="86"/>
      <c r="K339" s="279">
        <f t="shared" si="649"/>
        <v>0</v>
      </c>
      <c r="L339" s="86">
        <f t="shared" si="710"/>
        <v>0</v>
      </c>
      <c r="M339" s="277">
        <f t="shared" si="662"/>
        <v>0</v>
      </c>
      <c r="N339" s="277">
        <f t="shared" si="711"/>
        <v>0</v>
      </c>
      <c r="O339" s="278" t="str">
        <f t="shared" si="663"/>
        <v>NO OFERTADO</v>
      </c>
      <c r="P339" s="278"/>
      <c r="Q339" s="278" t="s">
        <v>743</v>
      </c>
      <c r="R339" s="278" t="s">
        <v>1007</v>
      </c>
      <c r="S339" s="284">
        <v>1387</v>
      </c>
      <c r="T339" s="279">
        <v>0</v>
      </c>
      <c r="U339" s="86">
        <v>1387</v>
      </c>
      <c r="V339" s="277">
        <f t="shared" si="664"/>
        <v>1387</v>
      </c>
      <c r="W339" s="277">
        <f t="shared" si="712"/>
        <v>665760</v>
      </c>
      <c r="X339" s="278" t="str">
        <f t="shared" si="665"/>
        <v>CUMPLE</v>
      </c>
      <c r="Y339" s="278" t="s">
        <v>828</v>
      </c>
      <c r="Z339" s="278" t="s">
        <v>822</v>
      </c>
      <c r="AA339" s="86" t="s">
        <v>935</v>
      </c>
      <c r="AB339" s="86">
        <v>1182</v>
      </c>
      <c r="AC339" s="276">
        <v>0</v>
      </c>
      <c r="AD339" s="86">
        <f t="shared" si="722"/>
        <v>1182</v>
      </c>
      <c r="AE339" s="277">
        <f t="shared" si="650"/>
        <v>1182</v>
      </c>
      <c r="AF339" s="277">
        <f t="shared" si="666"/>
        <v>567360</v>
      </c>
      <c r="AG339" s="278" t="str">
        <f t="shared" si="667"/>
        <v>CUMPLE</v>
      </c>
      <c r="AH339" s="278" t="s">
        <v>828</v>
      </c>
      <c r="AI339" s="278" t="s">
        <v>822</v>
      </c>
      <c r="AJ339" s="86"/>
      <c r="AK339" s="86"/>
      <c r="AL339" s="279"/>
      <c r="AM339" s="86">
        <f t="shared" si="713"/>
        <v>0</v>
      </c>
      <c r="AN339" s="277">
        <f t="shared" si="668"/>
        <v>0</v>
      </c>
      <c r="AO339" s="277">
        <f t="shared" si="669"/>
        <v>0</v>
      </c>
      <c r="AP339" s="278" t="str">
        <f t="shared" si="670"/>
        <v>NO OFERTADO</v>
      </c>
      <c r="AQ339" s="278"/>
      <c r="AR339" s="278" t="s">
        <v>743</v>
      </c>
      <c r="AS339" s="86"/>
      <c r="AT339" s="86"/>
      <c r="AU339" s="276"/>
      <c r="AV339" s="86">
        <f t="shared" si="651"/>
        <v>0</v>
      </c>
      <c r="AW339" s="277">
        <f t="shared" si="671"/>
        <v>0</v>
      </c>
      <c r="AX339" s="277">
        <f t="shared" si="723"/>
        <v>0</v>
      </c>
      <c r="AY339" s="278" t="str">
        <f t="shared" si="672"/>
        <v>NO OFERTADO</v>
      </c>
      <c r="AZ339" s="278"/>
      <c r="BA339" s="278" t="s">
        <v>743</v>
      </c>
      <c r="BB339" s="86"/>
      <c r="BC339" s="86"/>
      <c r="BD339" s="279"/>
      <c r="BE339" s="86">
        <f t="shared" si="714"/>
        <v>0</v>
      </c>
      <c r="BF339" s="277">
        <f t="shared" si="673"/>
        <v>0</v>
      </c>
      <c r="BG339" s="277">
        <f t="shared" si="715"/>
        <v>0</v>
      </c>
      <c r="BH339" s="278" t="str">
        <f t="shared" si="674"/>
        <v>NO OFERTADO</v>
      </c>
      <c r="BI339" s="278">
        <v>0</v>
      </c>
      <c r="BJ339" s="278" t="s">
        <v>743</v>
      </c>
      <c r="BK339" s="86"/>
      <c r="BL339" s="86"/>
      <c r="BM339" s="279"/>
      <c r="BN339" s="280">
        <f t="shared" si="652"/>
        <v>0</v>
      </c>
      <c r="BO339" s="281">
        <f t="shared" si="675"/>
        <v>0</v>
      </c>
      <c r="BP339" s="281">
        <f t="shared" si="676"/>
        <v>0</v>
      </c>
      <c r="BQ339" s="278" t="str">
        <f t="shared" si="661"/>
        <v>NO OFERTADO</v>
      </c>
      <c r="BR339" s="278">
        <f>VLOOKUP(B339,'[1]ANEXO TECNICO'!$B$3:$P$334,15,0)</f>
        <v>0</v>
      </c>
      <c r="BS339" s="278" t="s">
        <v>743</v>
      </c>
      <c r="BT339" s="280" t="s">
        <v>745</v>
      </c>
      <c r="BU339" s="280">
        <v>1287.9000000000001</v>
      </c>
      <c r="BV339" s="288">
        <v>0</v>
      </c>
      <c r="BW339" s="289">
        <f>+BU339+BV339</f>
        <v>1287.9000000000001</v>
      </c>
      <c r="BX339" s="277">
        <f>+BW339*D339</f>
        <v>1287.9000000000001</v>
      </c>
      <c r="BY339" s="277">
        <f t="shared" si="677"/>
        <v>618192</v>
      </c>
      <c r="BZ339" s="278" t="str">
        <f t="shared" si="678"/>
        <v>CUMPLE</v>
      </c>
      <c r="CA339" s="278" t="s">
        <v>828</v>
      </c>
      <c r="CB339" s="278" t="s">
        <v>822</v>
      </c>
      <c r="CC339" s="283"/>
      <c r="CD339" s="283"/>
      <c r="CE339" s="279">
        <f t="shared" si="653"/>
        <v>0</v>
      </c>
      <c r="CF339" s="86">
        <f t="shared" si="654"/>
        <v>0</v>
      </c>
      <c r="CG339" s="277">
        <f t="shared" si="716"/>
        <v>0</v>
      </c>
      <c r="CH339" s="277">
        <f t="shared" si="679"/>
        <v>0</v>
      </c>
      <c r="CI339" s="278" t="str">
        <f t="shared" si="680"/>
        <v>NO OFERTADO</v>
      </c>
      <c r="CJ339" s="278"/>
      <c r="CK339" s="278" t="s">
        <v>743</v>
      </c>
      <c r="CL339" s="86"/>
      <c r="CM339" s="86"/>
      <c r="CN339" s="279"/>
      <c r="CO339" s="86">
        <f t="shared" si="655"/>
        <v>0</v>
      </c>
      <c r="CP339" s="277">
        <f t="shared" si="681"/>
        <v>0</v>
      </c>
      <c r="CQ339" s="277">
        <f t="shared" si="682"/>
        <v>0</v>
      </c>
      <c r="CR339" s="278" t="str">
        <f t="shared" si="683"/>
        <v>NO OFERTADO</v>
      </c>
      <c r="CS339" s="278"/>
      <c r="CT339" s="278" t="s">
        <v>743</v>
      </c>
      <c r="CU339" s="86" t="s">
        <v>44</v>
      </c>
      <c r="CV339" s="280">
        <v>1144</v>
      </c>
      <c r="CW339" s="288"/>
      <c r="CX339" s="280">
        <f t="shared" si="656"/>
        <v>1144</v>
      </c>
      <c r="CY339" s="281">
        <f t="shared" si="684"/>
        <v>1144</v>
      </c>
      <c r="CZ339" s="281">
        <f t="shared" si="685"/>
        <v>549120</v>
      </c>
      <c r="DA339" s="278" t="str">
        <f t="shared" si="686"/>
        <v>CUMPLE</v>
      </c>
      <c r="DB339" s="278" t="s">
        <v>829</v>
      </c>
      <c r="DC339" s="278" t="s">
        <v>743</v>
      </c>
      <c r="DD339" s="86"/>
      <c r="DE339" s="86"/>
      <c r="DF339" s="279"/>
      <c r="DG339" s="86">
        <f t="shared" si="657"/>
        <v>0</v>
      </c>
      <c r="DH339" s="277">
        <f t="shared" si="687"/>
        <v>0</v>
      </c>
      <c r="DI339" s="277">
        <f t="shared" si="717"/>
        <v>0</v>
      </c>
      <c r="DJ339" s="278" t="str">
        <f t="shared" si="718"/>
        <v>NO OFERTADO</v>
      </c>
      <c r="DK339" s="278"/>
      <c r="DL339" s="278" t="s">
        <v>743</v>
      </c>
      <c r="DM339" s="86"/>
      <c r="DN339" s="86"/>
      <c r="DO339" s="279"/>
      <c r="DP339" s="86">
        <v>0</v>
      </c>
      <c r="DQ339" s="277">
        <f t="shared" si="688"/>
        <v>0</v>
      </c>
      <c r="DR339" s="277">
        <f t="shared" si="689"/>
        <v>0</v>
      </c>
      <c r="DS339" s="278" t="str">
        <f t="shared" si="690"/>
        <v>NO OFERTADO</v>
      </c>
      <c r="DT339" s="278"/>
      <c r="DU339" s="278" t="s">
        <v>743</v>
      </c>
      <c r="DV339" s="86" t="s">
        <v>44</v>
      </c>
      <c r="DW339" s="280">
        <v>1314</v>
      </c>
      <c r="DX339" s="288">
        <v>0</v>
      </c>
      <c r="DY339" s="280">
        <f t="shared" si="658"/>
        <v>1314</v>
      </c>
      <c r="DZ339" s="281">
        <f t="shared" si="691"/>
        <v>1314</v>
      </c>
      <c r="EA339" s="281">
        <f t="shared" si="719"/>
        <v>630720</v>
      </c>
      <c r="EB339" s="278" t="str">
        <f t="shared" si="692"/>
        <v>CUMPLE</v>
      </c>
      <c r="EC339" s="278" t="s">
        <v>828</v>
      </c>
      <c r="ED339" s="278" t="s">
        <v>822</v>
      </c>
      <c r="EE339" s="86" t="s">
        <v>953</v>
      </c>
      <c r="EF339" s="86">
        <v>1273</v>
      </c>
      <c r="EG339" s="279">
        <v>0</v>
      </c>
      <c r="EH339" s="86">
        <f t="shared" si="659"/>
        <v>1273</v>
      </c>
      <c r="EI339" s="277">
        <f t="shared" si="693"/>
        <v>1273</v>
      </c>
      <c r="EJ339" s="277">
        <f t="shared" si="721"/>
        <v>611040</v>
      </c>
      <c r="EK339" s="278" t="str">
        <f t="shared" si="694"/>
        <v>CUMPLE</v>
      </c>
      <c r="EL339" s="278" t="s">
        <v>828</v>
      </c>
      <c r="EM339" s="278" t="s">
        <v>822</v>
      </c>
      <c r="EN339" s="86" t="s">
        <v>44</v>
      </c>
      <c r="EO339" s="86">
        <v>1136</v>
      </c>
      <c r="EP339" s="279">
        <v>0</v>
      </c>
      <c r="EQ339" s="86">
        <v>1136</v>
      </c>
      <c r="ER339" s="277">
        <f t="shared" si="695"/>
        <v>1136</v>
      </c>
      <c r="ES339" s="277">
        <f t="shared" si="696"/>
        <v>545280</v>
      </c>
      <c r="ET339" s="278" t="str">
        <f t="shared" si="697"/>
        <v>CUMPLE</v>
      </c>
      <c r="EU339" s="278" t="s">
        <v>828</v>
      </c>
      <c r="EV339" s="278" t="s">
        <v>822</v>
      </c>
      <c r="EW339" s="86"/>
      <c r="EX339" s="86"/>
      <c r="EY339" s="279"/>
      <c r="EZ339" s="86"/>
      <c r="FA339" s="277">
        <f t="shared" si="698"/>
        <v>0</v>
      </c>
      <c r="FB339" s="277">
        <f t="shared" si="699"/>
        <v>0</v>
      </c>
      <c r="FC339" s="278" t="str">
        <f t="shared" si="700"/>
        <v>NO OFERTADO</v>
      </c>
      <c r="FD339" s="278"/>
      <c r="FE339" s="278" t="s">
        <v>743</v>
      </c>
      <c r="FF339" s="86">
        <v>0</v>
      </c>
      <c r="FG339" s="86"/>
      <c r="FH339" s="279">
        <v>0</v>
      </c>
      <c r="FI339" s="86">
        <v>0</v>
      </c>
      <c r="FJ339" s="277">
        <f t="shared" si="701"/>
        <v>0</v>
      </c>
      <c r="FK339" s="277">
        <f t="shared" si="720"/>
        <v>0</v>
      </c>
      <c r="FL339" s="278" t="str">
        <f t="shared" si="702"/>
        <v>NO OFERTADO</v>
      </c>
      <c r="FM339" s="278"/>
      <c r="FN339" s="278" t="s">
        <v>743</v>
      </c>
      <c r="FO339" s="86"/>
      <c r="FP339" s="86"/>
      <c r="FQ339" s="279"/>
      <c r="FR339" s="86">
        <f t="shared" si="660"/>
        <v>0</v>
      </c>
      <c r="FS339" s="277">
        <f t="shared" si="703"/>
        <v>0</v>
      </c>
      <c r="FT339" s="277">
        <f t="shared" si="704"/>
        <v>0</v>
      </c>
      <c r="FU339" s="278" t="str">
        <f t="shared" si="705"/>
        <v>NO OFERTADO</v>
      </c>
      <c r="FV339" s="278">
        <v>0</v>
      </c>
      <c r="FW339" s="278" t="s">
        <v>743</v>
      </c>
      <c r="FX339" s="86" t="s">
        <v>821</v>
      </c>
      <c r="FY339" s="86">
        <v>1232</v>
      </c>
      <c r="FZ339" s="279">
        <v>0</v>
      </c>
      <c r="GA339" s="86">
        <v>1232</v>
      </c>
      <c r="GB339" s="277">
        <f t="shared" si="706"/>
        <v>1232</v>
      </c>
      <c r="GC339" s="277">
        <f t="shared" si="707"/>
        <v>591360</v>
      </c>
      <c r="GD339" s="278" t="str">
        <f t="shared" si="708"/>
        <v>CUMPLE</v>
      </c>
      <c r="GE339" s="278" t="s">
        <v>828</v>
      </c>
      <c r="GF339" s="278" t="s">
        <v>822</v>
      </c>
      <c r="GG339" s="25"/>
    </row>
    <row r="340" spans="1:189" s="19" customFormat="1" ht="38.25" x14ac:dyDescent="0.2">
      <c r="A340" s="290">
        <v>331</v>
      </c>
      <c r="B340" s="78" t="s">
        <v>378</v>
      </c>
      <c r="C340" s="77" t="s">
        <v>710</v>
      </c>
      <c r="D340" s="123">
        <v>1</v>
      </c>
      <c r="E340" s="123" t="s">
        <v>32</v>
      </c>
      <c r="F340" s="24">
        <v>163243</v>
      </c>
      <c r="G340" s="125">
        <v>49</v>
      </c>
      <c r="H340" s="86">
        <f t="shared" si="709"/>
        <v>7998907</v>
      </c>
      <c r="I340" s="86"/>
      <c r="J340" s="86"/>
      <c r="K340" s="279">
        <f t="shared" si="649"/>
        <v>0</v>
      </c>
      <c r="L340" s="86">
        <f t="shared" si="710"/>
        <v>0</v>
      </c>
      <c r="M340" s="277">
        <f t="shared" si="662"/>
        <v>0</v>
      </c>
      <c r="N340" s="277">
        <f t="shared" si="711"/>
        <v>0</v>
      </c>
      <c r="O340" s="278" t="str">
        <f t="shared" si="663"/>
        <v>NO OFERTADO</v>
      </c>
      <c r="P340" s="278"/>
      <c r="Q340" s="278" t="s">
        <v>743</v>
      </c>
      <c r="R340" s="278"/>
      <c r="S340" s="284"/>
      <c r="T340" s="279"/>
      <c r="U340" s="86"/>
      <c r="V340" s="277">
        <f t="shared" si="664"/>
        <v>0</v>
      </c>
      <c r="W340" s="277">
        <f t="shared" si="712"/>
        <v>0</v>
      </c>
      <c r="X340" s="278" t="str">
        <f t="shared" si="665"/>
        <v>NO OFERTADO</v>
      </c>
      <c r="Y340" s="278">
        <v>0</v>
      </c>
      <c r="Z340" s="278" t="s">
        <v>743</v>
      </c>
      <c r="AA340" s="86"/>
      <c r="AB340" s="86"/>
      <c r="AC340" s="276"/>
      <c r="AD340" s="86">
        <f t="shared" si="722"/>
        <v>0</v>
      </c>
      <c r="AE340" s="277">
        <f t="shared" si="650"/>
        <v>0</v>
      </c>
      <c r="AF340" s="277">
        <f t="shared" si="666"/>
        <v>0</v>
      </c>
      <c r="AG340" s="278" t="str">
        <f t="shared" si="667"/>
        <v>NO OFERTADO</v>
      </c>
      <c r="AH340" s="278"/>
      <c r="AI340" s="278" t="s">
        <v>743</v>
      </c>
      <c r="AJ340" s="86"/>
      <c r="AK340" s="86"/>
      <c r="AL340" s="279"/>
      <c r="AM340" s="86">
        <f t="shared" si="713"/>
        <v>0</v>
      </c>
      <c r="AN340" s="277">
        <f t="shared" si="668"/>
        <v>0</v>
      </c>
      <c r="AO340" s="277">
        <f t="shared" si="669"/>
        <v>0</v>
      </c>
      <c r="AP340" s="278" t="str">
        <f t="shared" si="670"/>
        <v>NO OFERTADO</v>
      </c>
      <c r="AQ340" s="278"/>
      <c r="AR340" s="278" t="s">
        <v>743</v>
      </c>
      <c r="AS340" s="86"/>
      <c r="AT340" s="86"/>
      <c r="AU340" s="276"/>
      <c r="AV340" s="86">
        <f t="shared" si="651"/>
        <v>0</v>
      </c>
      <c r="AW340" s="277">
        <f t="shared" si="671"/>
        <v>0</v>
      </c>
      <c r="AX340" s="277">
        <f t="shared" si="723"/>
        <v>0</v>
      </c>
      <c r="AY340" s="278" t="str">
        <f t="shared" si="672"/>
        <v>NO OFERTADO</v>
      </c>
      <c r="AZ340" s="278"/>
      <c r="BA340" s="278" t="s">
        <v>743</v>
      </c>
      <c r="BB340" s="86"/>
      <c r="BC340" s="86"/>
      <c r="BD340" s="279"/>
      <c r="BE340" s="86">
        <f t="shared" si="714"/>
        <v>0</v>
      </c>
      <c r="BF340" s="277">
        <f t="shared" si="673"/>
        <v>0</v>
      </c>
      <c r="BG340" s="277">
        <f t="shared" si="715"/>
        <v>0</v>
      </c>
      <c r="BH340" s="278" t="str">
        <f t="shared" si="674"/>
        <v>NO OFERTADO</v>
      </c>
      <c r="BI340" s="278">
        <v>0</v>
      </c>
      <c r="BJ340" s="278" t="s">
        <v>743</v>
      </c>
      <c r="BK340" s="86"/>
      <c r="BL340" s="86"/>
      <c r="BM340" s="279"/>
      <c r="BN340" s="280">
        <f t="shared" si="652"/>
        <v>0</v>
      </c>
      <c r="BO340" s="281">
        <f t="shared" si="675"/>
        <v>0</v>
      </c>
      <c r="BP340" s="281">
        <f t="shared" si="676"/>
        <v>0</v>
      </c>
      <c r="BQ340" s="278" t="str">
        <f t="shared" si="661"/>
        <v>NO OFERTADO</v>
      </c>
      <c r="BR340" s="278">
        <f>VLOOKUP(B340,'[1]ANEXO TECNICO'!$B$3:$P$334,15,0)</f>
        <v>0</v>
      </c>
      <c r="BS340" s="278" t="s">
        <v>743</v>
      </c>
      <c r="BT340" s="280"/>
      <c r="BU340" s="280"/>
      <c r="BV340" s="288"/>
      <c r="BW340" s="280"/>
      <c r="BX340" s="277">
        <v>0</v>
      </c>
      <c r="BY340" s="277">
        <f t="shared" si="677"/>
        <v>0</v>
      </c>
      <c r="BZ340" s="278" t="str">
        <f t="shared" si="678"/>
        <v>NO OFERTADO</v>
      </c>
      <c r="CA340" s="278"/>
      <c r="CB340" s="278" t="s">
        <v>743</v>
      </c>
      <c r="CC340" s="283"/>
      <c r="CD340" s="283"/>
      <c r="CE340" s="279">
        <f t="shared" si="653"/>
        <v>0</v>
      </c>
      <c r="CF340" s="86">
        <f t="shared" si="654"/>
        <v>0</v>
      </c>
      <c r="CG340" s="277">
        <f t="shared" si="716"/>
        <v>0</v>
      </c>
      <c r="CH340" s="277">
        <f t="shared" si="679"/>
        <v>0</v>
      </c>
      <c r="CI340" s="278" t="str">
        <f t="shared" si="680"/>
        <v>NO OFERTADO</v>
      </c>
      <c r="CJ340" s="278"/>
      <c r="CK340" s="278" t="s">
        <v>743</v>
      </c>
      <c r="CL340" s="86"/>
      <c r="CM340" s="86"/>
      <c r="CN340" s="279"/>
      <c r="CO340" s="86">
        <f t="shared" si="655"/>
        <v>0</v>
      </c>
      <c r="CP340" s="277">
        <f t="shared" si="681"/>
        <v>0</v>
      </c>
      <c r="CQ340" s="277">
        <f t="shared" si="682"/>
        <v>0</v>
      </c>
      <c r="CR340" s="278" t="str">
        <f t="shared" si="683"/>
        <v>NO OFERTADO</v>
      </c>
      <c r="CS340" s="278"/>
      <c r="CT340" s="278" t="s">
        <v>743</v>
      </c>
      <c r="CU340" s="86" t="s">
        <v>44</v>
      </c>
      <c r="CV340" s="280">
        <v>59840</v>
      </c>
      <c r="CW340" s="288">
        <f t="shared" si="646"/>
        <v>11369.6</v>
      </c>
      <c r="CX340" s="280">
        <f t="shared" si="656"/>
        <v>71209.600000000006</v>
      </c>
      <c r="CY340" s="281">
        <f t="shared" si="684"/>
        <v>71209.600000000006</v>
      </c>
      <c r="CZ340" s="281">
        <f t="shared" si="685"/>
        <v>3489270.4000000004</v>
      </c>
      <c r="DA340" s="278" t="str">
        <f t="shared" si="686"/>
        <v>CUMPLE</v>
      </c>
      <c r="DB340" s="278" t="s">
        <v>828</v>
      </c>
      <c r="DC340" s="278" t="s">
        <v>822</v>
      </c>
      <c r="DD340" s="86"/>
      <c r="DE340" s="86"/>
      <c r="DF340" s="279"/>
      <c r="DG340" s="86">
        <f t="shared" si="657"/>
        <v>0</v>
      </c>
      <c r="DH340" s="277">
        <f t="shared" si="687"/>
        <v>0</v>
      </c>
      <c r="DI340" s="277">
        <f t="shared" si="717"/>
        <v>0</v>
      </c>
      <c r="DJ340" s="278" t="str">
        <f t="shared" si="718"/>
        <v>NO OFERTADO</v>
      </c>
      <c r="DK340" s="278"/>
      <c r="DL340" s="278" t="s">
        <v>743</v>
      </c>
      <c r="DM340" s="86" t="s">
        <v>44</v>
      </c>
      <c r="DN340" s="86">
        <v>75000</v>
      </c>
      <c r="DO340" s="279">
        <v>14250</v>
      </c>
      <c r="DP340" s="86">
        <v>89250</v>
      </c>
      <c r="DQ340" s="277">
        <f t="shared" si="688"/>
        <v>89250</v>
      </c>
      <c r="DR340" s="277">
        <f t="shared" si="689"/>
        <v>4373250</v>
      </c>
      <c r="DS340" s="278" t="str">
        <f t="shared" si="690"/>
        <v>CUMPLE</v>
      </c>
      <c r="DT340" s="278" t="str">
        <f>VLOOKUP(B340,'[3]ANEXO TECNICO'!$B$3:$P$334,15,0)</f>
        <v>CUMPLE</v>
      </c>
      <c r="DU340" s="278" t="s">
        <v>822</v>
      </c>
      <c r="DV340" s="86"/>
      <c r="DW340" s="86"/>
      <c r="DX340" s="279"/>
      <c r="DY340" s="86">
        <f t="shared" si="658"/>
        <v>0</v>
      </c>
      <c r="DZ340" s="277">
        <f t="shared" si="691"/>
        <v>0</v>
      </c>
      <c r="EA340" s="277">
        <f t="shared" si="719"/>
        <v>0</v>
      </c>
      <c r="EB340" s="278" t="str">
        <f t="shared" si="692"/>
        <v>NO OFERTADO</v>
      </c>
      <c r="EC340" s="278"/>
      <c r="ED340" s="278" t="s">
        <v>743</v>
      </c>
      <c r="EE340" s="86" t="s">
        <v>953</v>
      </c>
      <c r="EF340" s="86">
        <v>0</v>
      </c>
      <c r="EG340" s="279">
        <v>0</v>
      </c>
      <c r="EH340" s="86">
        <f t="shared" si="659"/>
        <v>0</v>
      </c>
      <c r="EI340" s="277">
        <f t="shared" si="693"/>
        <v>0</v>
      </c>
      <c r="EJ340" s="277">
        <f t="shared" si="721"/>
        <v>0</v>
      </c>
      <c r="EK340" s="278" t="str">
        <f t="shared" si="694"/>
        <v>NO OFERTADO</v>
      </c>
      <c r="EL340" s="278" t="s">
        <v>978</v>
      </c>
      <c r="EM340" s="278" t="s">
        <v>743</v>
      </c>
      <c r="EN340" s="86" t="s">
        <v>44</v>
      </c>
      <c r="EO340" s="86">
        <v>128916</v>
      </c>
      <c r="EP340" s="279">
        <v>24494</v>
      </c>
      <c r="EQ340" s="86">
        <v>153410</v>
      </c>
      <c r="ER340" s="277">
        <f t="shared" si="695"/>
        <v>153410</v>
      </c>
      <c r="ES340" s="277">
        <f t="shared" si="696"/>
        <v>7517090</v>
      </c>
      <c r="ET340" s="278" t="str">
        <f t="shared" si="697"/>
        <v>CUMPLE</v>
      </c>
      <c r="EU340" s="278" t="s">
        <v>828</v>
      </c>
      <c r="EV340" s="278" t="s">
        <v>822</v>
      </c>
      <c r="EW340" s="86"/>
      <c r="EX340" s="86"/>
      <c r="EY340" s="279"/>
      <c r="EZ340" s="86"/>
      <c r="FA340" s="277">
        <f t="shared" si="698"/>
        <v>0</v>
      </c>
      <c r="FB340" s="277">
        <f t="shared" si="699"/>
        <v>0</v>
      </c>
      <c r="FC340" s="278" t="str">
        <f t="shared" si="700"/>
        <v>NO OFERTADO</v>
      </c>
      <c r="FD340" s="278"/>
      <c r="FE340" s="278" t="s">
        <v>743</v>
      </c>
      <c r="FF340" s="86">
        <v>0</v>
      </c>
      <c r="FG340" s="86"/>
      <c r="FH340" s="279">
        <v>0</v>
      </c>
      <c r="FI340" s="86">
        <v>0</v>
      </c>
      <c r="FJ340" s="277">
        <f t="shared" si="701"/>
        <v>0</v>
      </c>
      <c r="FK340" s="277">
        <f t="shared" si="720"/>
        <v>0</v>
      </c>
      <c r="FL340" s="278" t="str">
        <f t="shared" si="702"/>
        <v>NO OFERTADO</v>
      </c>
      <c r="FM340" s="278"/>
      <c r="FN340" s="278" t="s">
        <v>743</v>
      </c>
      <c r="FO340" s="86"/>
      <c r="FP340" s="86"/>
      <c r="FQ340" s="279"/>
      <c r="FR340" s="86">
        <f t="shared" si="660"/>
        <v>0</v>
      </c>
      <c r="FS340" s="277">
        <f t="shared" si="703"/>
        <v>0</v>
      </c>
      <c r="FT340" s="277">
        <f t="shared" si="704"/>
        <v>0</v>
      </c>
      <c r="FU340" s="278" t="str">
        <f t="shared" si="705"/>
        <v>NO OFERTADO</v>
      </c>
      <c r="FV340" s="278">
        <v>0</v>
      </c>
      <c r="FW340" s="278" t="s">
        <v>743</v>
      </c>
      <c r="FX340" s="86"/>
      <c r="FY340" s="86"/>
      <c r="FZ340" s="279"/>
      <c r="GA340" s="86"/>
      <c r="GB340" s="277">
        <f t="shared" si="706"/>
        <v>0</v>
      </c>
      <c r="GC340" s="277">
        <f t="shared" si="707"/>
        <v>0</v>
      </c>
      <c r="GD340" s="278" t="str">
        <f t="shared" si="708"/>
        <v>NO OFERTADO</v>
      </c>
      <c r="GE340" s="278"/>
      <c r="GF340" s="278" t="s">
        <v>743</v>
      </c>
      <c r="GG340" s="25"/>
    </row>
    <row r="341" spans="1:189" s="19" customFormat="1" ht="38.25" x14ac:dyDescent="0.2">
      <c r="A341" s="290">
        <v>332</v>
      </c>
      <c r="B341" s="78" t="s">
        <v>379</v>
      </c>
      <c r="C341" s="77" t="s">
        <v>711</v>
      </c>
      <c r="D341" s="123">
        <v>1</v>
      </c>
      <c r="E341" s="123" t="s">
        <v>32</v>
      </c>
      <c r="F341" s="24">
        <v>117810</v>
      </c>
      <c r="G341" s="125">
        <v>6</v>
      </c>
      <c r="H341" s="86">
        <f t="shared" si="709"/>
        <v>706860</v>
      </c>
      <c r="I341" s="86"/>
      <c r="J341" s="86"/>
      <c r="K341" s="279">
        <f t="shared" si="649"/>
        <v>0</v>
      </c>
      <c r="L341" s="86">
        <f t="shared" si="710"/>
        <v>0</v>
      </c>
      <c r="M341" s="277">
        <f t="shared" si="662"/>
        <v>0</v>
      </c>
      <c r="N341" s="277">
        <f t="shared" si="711"/>
        <v>0</v>
      </c>
      <c r="O341" s="278" t="str">
        <f t="shared" si="663"/>
        <v>NO OFERTADO</v>
      </c>
      <c r="P341" s="278"/>
      <c r="Q341" s="278" t="s">
        <v>743</v>
      </c>
      <c r="R341" s="278"/>
      <c r="S341" s="284"/>
      <c r="T341" s="279"/>
      <c r="U341" s="86"/>
      <c r="V341" s="277">
        <f t="shared" si="664"/>
        <v>0</v>
      </c>
      <c r="W341" s="277">
        <f t="shared" si="712"/>
        <v>0</v>
      </c>
      <c r="X341" s="278" t="str">
        <f t="shared" si="665"/>
        <v>NO OFERTADO</v>
      </c>
      <c r="Y341" s="278">
        <v>0</v>
      </c>
      <c r="Z341" s="278" t="s">
        <v>743</v>
      </c>
      <c r="AA341" s="86"/>
      <c r="AB341" s="86"/>
      <c r="AC341" s="276"/>
      <c r="AD341" s="86">
        <f t="shared" si="722"/>
        <v>0</v>
      </c>
      <c r="AE341" s="277">
        <f t="shared" si="650"/>
        <v>0</v>
      </c>
      <c r="AF341" s="277">
        <f t="shared" si="666"/>
        <v>0</v>
      </c>
      <c r="AG341" s="278" t="str">
        <f t="shared" si="667"/>
        <v>NO OFERTADO</v>
      </c>
      <c r="AH341" s="278"/>
      <c r="AI341" s="278" t="s">
        <v>743</v>
      </c>
      <c r="AJ341" s="86"/>
      <c r="AK341" s="86"/>
      <c r="AL341" s="279"/>
      <c r="AM341" s="86">
        <f t="shared" si="713"/>
        <v>0</v>
      </c>
      <c r="AN341" s="277">
        <f t="shared" si="668"/>
        <v>0</v>
      </c>
      <c r="AO341" s="277">
        <f t="shared" si="669"/>
        <v>0</v>
      </c>
      <c r="AP341" s="278" t="str">
        <f t="shared" si="670"/>
        <v>NO OFERTADO</v>
      </c>
      <c r="AQ341" s="278"/>
      <c r="AR341" s="278" t="s">
        <v>743</v>
      </c>
      <c r="AS341" s="86" t="s">
        <v>756</v>
      </c>
      <c r="AT341" s="86">
        <v>112000</v>
      </c>
      <c r="AU341" s="279"/>
      <c r="AV341" s="86">
        <f t="shared" si="651"/>
        <v>112000</v>
      </c>
      <c r="AW341" s="277">
        <f t="shared" si="671"/>
        <v>112000</v>
      </c>
      <c r="AX341" s="277">
        <f t="shared" si="723"/>
        <v>672000</v>
      </c>
      <c r="AY341" s="278" t="str">
        <f t="shared" si="672"/>
        <v>CUMPLE</v>
      </c>
      <c r="AZ341" s="278" t="s">
        <v>828</v>
      </c>
      <c r="BA341" s="278" t="s">
        <v>822</v>
      </c>
      <c r="BB341" s="86"/>
      <c r="BC341" s="86"/>
      <c r="BD341" s="279"/>
      <c r="BE341" s="86">
        <f t="shared" si="714"/>
        <v>0</v>
      </c>
      <c r="BF341" s="277">
        <f t="shared" si="673"/>
        <v>0</v>
      </c>
      <c r="BG341" s="277">
        <f t="shared" si="715"/>
        <v>0</v>
      </c>
      <c r="BH341" s="278" t="str">
        <f t="shared" si="674"/>
        <v>NO OFERTADO</v>
      </c>
      <c r="BI341" s="278">
        <v>0</v>
      </c>
      <c r="BJ341" s="278" t="s">
        <v>743</v>
      </c>
      <c r="BK341" s="86"/>
      <c r="BL341" s="86"/>
      <c r="BM341" s="279"/>
      <c r="BN341" s="280">
        <f t="shared" si="652"/>
        <v>0</v>
      </c>
      <c r="BO341" s="281">
        <f t="shared" si="675"/>
        <v>0</v>
      </c>
      <c r="BP341" s="281">
        <f t="shared" si="676"/>
        <v>0</v>
      </c>
      <c r="BQ341" s="278" t="str">
        <f t="shared" si="661"/>
        <v>NO OFERTADO</v>
      </c>
      <c r="BR341" s="278">
        <f>VLOOKUP(B341,'[1]ANEXO TECNICO'!$B$3:$P$334,15,0)</f>
        <v>0</v>
      </c>
      <c r="BS341" s="278" t="s">
        <v>743</v>
      </c>
      <c r="BT341" s="280"/>
      <c r="BU341" s="280"/>
      <c r="BV341" s="288"/>
      <c r="BW341" s="280"/>
      <c r="BX341" s="277">
        <v>0</v>
      </c>
      <c r="BY341" s="277">
        <f t="shared" si="677"/>
        <v>0</v>
      </c>
      <c r="BZ341" s="278" t="str">
        <f t="shared" si="678"/>
        <v>NO OFERTADO</v>
      </c>
      <c r="CA341" s="278"/>
      <c r="CB341" s="278" t="s">
        <v>743</v>
      </c>
      <c r="CC341" s="283" t="s">
        <v>756</v>
      </c>
      <c r="CD341" s="283">
        <v>227263</v>
      </c>
      <c r="CE341" s="279">
        <v>0</v>
      </c>
      <c r="CF341" s="86">
        <f t="shared" si="654"/>
        <v>227263</v>
      </c>
      <c r="CG341" s="277">
        <f t="shared" si="716"/>
        <v>227263</v>
      </c>
      <c r="CH341" s="277">
        <f t="shared" si="679"/>
        <v>1363578</v>
      </c>
      <c r="CI341" s="278" t="str">
        <f t="shared" si="680"/>
        <v>NO CUMPLE</v>
      </c>
      <c r="CJ341" s="278" t="s">
        <v>828</v>
      </c>
      <c r="CK341" s="278" t="s">
        <v>743</v>
      </c>
      <c r="CL341" s="86" t="s">
        <v>44</v>
      </c>
      <c r="CM341" s="295">
        <v>199600</v>
      </c>
      <c r="CN341" s="279">
        <v>0</v>
      </c>
      <c r="CO341" s="295">
        <f t="shared" si="655"/>
        <v>199600</v>
      </c>
      <c r="CP341" s="296">
        <f t="shared" si="681"/>
        <v>199600</v>
      </c>
      <c r="CQ341" s="277">
        <f t="shared" si="682"/>
        <v>1197600</v>
      </c>
      <c r="CR341" s="278" t="str">
        <f t="shared" si="683"/>
        <v>NO CUMPLE</v>
      </c>
      <c r="CS341" s="278" t="s">
        <v>828</v>
      </c>
      <c r="CT341" s="278" t="s">
        <v>743</v>
      </c>
      <c r="CU341" s="86"/>
      <c r="CV341" s="280"/>
      <c r="CW341" s="288">
        <f t="shared" ref="CW341" si="724">+CV341*0.19</f>
        <v>0</v>
      </c>
      <c r="CX341" s="280">
        <f t="shared" si="656"/>
        <v>0</v>
      </c>
      <c r="CY341" s="281">
        <f t="shared" si="684"/>
        <v>0</v>
      </c>
      <c r="CZ341" s="281">
        <f t="shared" si="685"/>
        <v>0</v>
      </c>
      <c r="DA341" s="278" t="str">
        <f t="shared" si="686"/>
        <v>NO OFERTADO</v>
      </c>
      <c r="DB341" s="278"/>
      <c r="DC341" s="278" t="s">
        <v>743</v>
      </c>
      <c r="DD341" s="86"/>
      <c r="DE341" s="86"/>
      <c r="DF341" s="279"/>
      <c r="DG341" s="86">
        <f t="shared" si="657"/>
        <v>0</v>
      </c>
      <c r="DH341" s="277">
        <f t="shared" si="687"/>
        <v>0</v>
      </c>
      <c r="DI341" s="277">
        <f t="shared" si="717"/>
        <v>0</v>
      </c>
      <c r="DJ341" s="278" t="str">
        <f t="shared" si="718"/>
        <v>NO OFERTADO</v>
      </c>
      <c r="DK341" s="278"/>
      <c r="DL341" s="278" t="s">
        <v>743</v>
      </c>
      <c r="DM341" s="86"/>
      <c r="DN341" s="86"/>
      <c r="DO341" s="279"/>
      <c r="DP341" s="86">
        <v>0</v>
      </c>
      <c r="DQ341" s="277">
        <f t="shared" si="688"/>
        <v>0</v>
      </c>
      <c r="DR341" s="277">
        <f t="shared" si="689"/>
        <v>0</v>
      </c>
      <c r="DS341" s="278" t="str">
        <f t="shared" si="690"/>
        <v>NO OFERTADO</v>
      </c>
      <c r="DT341" s="278"/>
      <c r="DU341" s="278" t="s">
        <v>743</v>
      </c>
      <c r="DV341" s="86" t="s">
        <v>44</v>
      </c>
      <c r="DW341" s="280">
        <v>338048</v>
      </c>
      <c r="DX341" s="288">
        <v>0</v>
      </c>
      <c r="DY341" s="280">
        <f t="shared" si="658"/>
        <v>338048</v>
      </c>
      <c r="DZ341" s="281">
        <f t="shared" si="691"/>
        <v>338048</v>
      </c>
      <c r="EA341" s="281">
        <f t="shared" si="719"/>
        <v>2028288</v>
      </c>
      <c r="EB341" s="278" t="str">
        <f t="shared" si="692"/>
        <v>NO CUMPLE</v>
      </c>
      <c r="EC341" s="278" t="s">
        <v>829</v>
      </c>
      <c r="ED341" s="278" t="s">
        <v>743</v>
      </c>
      <c r="EE341" s="86" t="s">
        <v>953</v>
      </c>
      <c r="EF341" s="86">
        <v>0</v>
      </c>
      <c r="EG341" s="279">
        <v>0</v>
      </c>
      <c r="EH341" s="86">
        <f t="shared" si="659"/>
        <v>0</v>
      </c>
      <c r="EI341" s="277">
        <f t="shared" si="693"/>
        <v>0</v>
      </c>
      <c r="EJ341" s="277">
        <f t="shared" si="721"/>
        <v>0</v>
      </c>
      <c r="EK341" s="278" t="str">
        <f t="shared" si="694"/>
        <v>NO OFERTADO</v>
      </c>
      <c r="EL341" s="278" t="s">
        <v>978</v>
      </c>
      <c r="EM341" s="278" t="s">
        <v>743</v>
      </c>
      <c r="EN341" s="86"/>
      <c r="EO341" s="86"/>
      <c r="EP341" s="279"/>
      <c r="EQ341" s="86">
        <v>0</v>
      </c>
      <c r="ER341" s="277">
        <f t="shared" si="695"/>
        <v>0</v>
      </c>
      <c r="ES341" s="277">
        <f t="shared" si="696"/>
        <v>0</v>
      </c>
      <c r="ET341" s="278" t="str">
        <f t="shared" si="697"/>
        <v>NO OFERTADO</v>
      </c>
      <c r="EU341" s="278"/>
      <c r="EV341" s="278" t="s">
        <v>743</v>
      </c>
      <c r="EW341" s="86"/>
      <c r="EX341" s="86"/>
      <c r="EY341" s="279"/>
      <c r="EZ341" s="86"/>
      <c r="FA341" s="277">
        <f t="shared" si="698"/>
        <v>0</v>
      </c>
      <c r="FB341" s="277">
        <f t="shared" si="699"/>
        <v>0</v>
      </c>
      <c r="FC341" s="278" t="str">
        <f t="shared" si="700"/>
        <v>NO OFERTADO</v>
      </c>
      <c r="FD341" s="278"/>
      <c r="FE341" s="278" t="s">
        <v>743</v>
      </c>
      <c r="FF341" s="86">
        <v>0</v>
      </c>
      <c r="FG341" s="86"/>
      <c r="FH341" s="279">
        <v>0</v>
      </c>
      <c r="FI341" s="86">
        <v>0</v>
      </c>
      <c r="FJ341" s="277">
        <f t="shared" si="701"/>
        <v>0</v>
      </c>
      <c r="FK341" s="277">
        <f t="shared" si="720"/>
        <v>0</v>
      </c>
      <c r="FL341" s="278" t="str">
        <f t="shared" si="702"/>
        <v>NO OFERTADO</v>
      </c>
      <c r="FM341" s="278"/>
      <c r="FN341" s="278" t="s">
        <v>743</v>
      </c>
      <c r="FO341" s="86"/>
      <c r="FP341" s="86"/>
      <c r="FQ341" s="279">
        <v>0</v>
      </c>
      <c r="FR341" s="86">
        <f t="shared" si="660"/>
        <v>0</v>
      </c>
      <c r="FS341" s="277">
        <f t="shared" si="703"/>
        <v>0</v>
      </c>
      <c r="FT341" s="277">
        <f t="shared" si="704"/>
        <v>0</v>
      </c>
      <c r="FU341" s="278" t="str">
        <f t="shared" si="705"/>
        <v>NO OFERTADO</v>
      </c>
      <c r="FV341" s="278">
        <v>0</v>
      </c>
      <c r="FW341" s="278" t="s">
        <v>743</v>
      </c>
      <c r="FX341" s="86" t="s">
        <v>44</v>
      </c>
      <c r="FY341" s="86">
        <v>237836</v>
      </c>
      <c r="FZ341" s="279">
        <v>0</v>
      </c>
      <c r="GA341" s="86">
        <v>237836</v>
      </c>
      <c r="GB341" s="277">
        <f t="shared" si="706"/>
        <v>237836</v>
      </c>
      <c r="GC341" s="277">
        <f t="shared" si="707"/>
        <v>1427016</v>
      </c>
      <c r="GD341" s="278" t="str">
        <f t="shared" si="708"/>
        <v>NO CUMPLE</v>
      </c>
      <c r="GE341" s="278" t="s">
        <v>828</v>
      </c>
      <c r="GF341" s="278" t="s">
        <v>743</v>
      </c>
      <c r="GG341" s="25"/>
    </row>
    <row r="342" spans="1:189" s="17" customFormat="1" x14ac:dyDescent="0.2">
      <c r="A342" s="387" t="s">
        <v>8</v>
      </c>
      <c r="B342" s="387"/>
      <c r="C342" s="387"/>
      <c r="D342" s="387"/>
      <c r="E342" s="387"/>
      <c r="F342" s="301">
        <f>SUM(F10:F341)</f>
        <v>76318806.93308112</v>
      </c>
      <c r="G342" s="301"/>
      <c r="H342" s="301">
        <f>SUM(H10:H341)</f>
        <v>461389688.21618211</v>
      </c>
      <c r="I342" s="301"/>
      <c r="J342" s="301">
        <f t="shared" ref="J342:K342" si="725">SUM(J10:J341)</f>
        <v>180600</v>
      </c>
      <c r="K342" s="301">
        <f t="shared" si="725"/>
        <v>0</v>
      </c>
      <c r="L342" s="301">
        <f>SUM(L10:L341)</f>
        <v>180600</v>
      </c>
      <c r="M342" s="301">
        <f>SUM(M10:M341)</f>
        <v>180600</v>
      </c>
      <c r="N342" s="301">
        <f>SUM(N10:N341)</f>
        <v>15412500</v>
      </c>
      <c r="O342" s="156"/>
      <c r="P342" s="156"/>
      <c r="Q342" s="156"/>
      <c r="R342" s="156"/>
      <c r="S342" s="156"/>
      <c r="T342" s="156"/>
      <c r="U342" s="301">
        <f>SUM(U10:U341)</f>
        <v>120405.07999999997</v>
      </c>
      <c r="V342" s="301">
        <f>SUM(V10:V341)</f>
        <v>120405.07999999997</v>
      </c>
      <c r="W342" s="301">
        <f>SUM(W10:W341)</f>
        <v>131268423.19</v>
      </c>
      <c r="X342" s="156"/>
      <c r="Y342" s="156"/>
      <c r="Z342" s="156"/>
      <c r="AA342" s="156"/>
      <c r="AB342" s="156"/>
      <c r="AC342" s="156"/>
      <c r="AD342" s="301">
        <f>SUM(AD10:AD341)</f>
        <v>6046105</v>
      </c>
      <c r="AE342" s="301">
        <f>SUM(AE10:AE341)</f>
        <v>6046105</v>
      </c>
      <c r="AF342" s="301">
        <f>SUM(AF10:AF341)</f>
        <v>217207700</v>
      </c>
      <c r="AG342" s="156"/>
      <c r="AH342" s="156"/>
      <c r="AI342" s="156"/>
      <c r="AJ342" s="156"/>
      <c r="AK342" s="156"/>
      <c r="AL342" s="156"/>
      <c r="AM342" s="303">
        <f>SUM(AM10:AM341)</f>
        <v>93391</v>
      </c>
      <c r="AN342" s="303">
        <f>SUM(AN10:AN341)</f>
        <v>93391</v>
      </c>
      <c r="AO342" s="303">
        <f>SUM(AO10:AO341)</f>
        <v>1400865</v>
      </c>
      <c r="AP342" s="156"/>
      <c r="AQ342" s="156"/>
      <c r="AR342" s="156"/>
      <c r="AS342" s="303">
        <f t="shared" ref="AS342:AX342" si="726">SUM(AS10:AS341)</f>
        <v>0</v>
      </c>
      <c r="AT342" s="303">
        <f t="shared" si="726"/>
        <v>2495382</v>
      </c>
      <c r="AU342" s="303">
        <f t="shared" si="726"/>
        <v>62010</v>
      </c>
      <c r="AV342" s="303">
        <f t="shared" si="726"/>
        <v>2557392</v>
      </c>
      <c r="AW342" s="303">
        <f t="shared" si="726"/>
        <v>2557392</v>
      </c>
      <c r="AX342" s="303">
        <f t="shared" si="726"/>
        <v>32675283</v>
      </c>
      <c r="AY342" s="156"/>
      <c r="AZ342" s="156"/>
      <c r="BA342" s="156"/>
      <c r="BB342" s="156"/>
      <c r="BC342" s="303">
        <f t="shared" ref="BC342:BD342" si="727">SUM(BC10:BC341)</f>
        <v>2224808.2941176472</v>
      </c>
      <c r="BD342" s="303">
        <f t="shared" si="727"/>
        <v>406154.69588235294</v>
      </c>
      <c r="BE342" s="304">
        <f>SUM(BE10:BE341)</f>
        <v>2630962.9899999993</v>
      </c>
      <c r="BF342" s="304">
        <f>SUM(BF10:BF341)</f>
        <v>2630962.9899999993</v>
      </c>
      <c r="BG342" s="303">
        <f>SUM(BG10:BG341)</f>
        <v>76775196.050000012</v>
      </c>
      <c r="BH342" s="156"/>
      <c r="BI342" s="156"/>
      <c r="BJ342" s="156"/>
      <c r="BK342" s="156"/>
      <c r="BL342" s="156"/>
      <c r="BM342" s="156"/>
      <c r="BN342" s="305">
        <f>SUM(BN10:BN341)</f>
        <v>2573792.4498000005</v>
      </c>
      <c r="BO342" s="305">
        <f>SUM(BO10:BO341)</f>
        <v>2573792.4498000005</v>
      </c>
      <c r="BP342" s="305">
        <f>SUM(BP10:BP341)</f>
        <v>6187797.1298000002</v>
      </c>
      <c r="BQ342" s="156"/>
      <c r="BR342" s="156"/>
      <c r="BS342" s="156"/>
      <c r="BT342" s="305"/>
      <c r="BU342" s="305"/>
      <c r="BV342" s="305"/>
      <c r="BW342" s="305">
        <f>SUM(BW10:BW341)</f>
        <v>1184046.2129499998</v>
      </c>
      <c r="BX342" s="303">
        <f>SUM(BX10:BX341)</f>
        <v>1184046.2129499998</v>
      </c>
      <c r="BY342" s="303">
        <f>SUM(BY10:BY341)</f>
        <v>54487712.243400007</v>
      </c>
      <c r="BZ342" s="156"/>
      <c r="CA342" s="156"/>
      <c r="CB342" s="156"/>
      <c r="CC342" s="156"/>
      <c r="CD342" s="156"/>
      <c r="CE342" s="156"/>
      <c r="CF342" s="303">
        <f>SUM(CF10:CF341)</f>
        <v>2437878</v>
      </c>
      <c r="CG342" s="303">
        <f>SUM(CG10:CG341)</f>
        <v>2437878</v>
      </c>
      <c r="CH342" s="303">
        <f>SUM(CH10:CH341)</f>
        <v>25876813</v>
      </c>
      <c r="CI342" s="156"/>
      <c r="CJ342" s="156"/>
      <c r="CK342" s="156"/>
      <c r="CL342" s="303">
        <f t="shared" ref="CL342:CQ342" si="728">SUM(CL10:CL341)</f>
        <v>0</v>
      </c>
      <c r="CM342" s="303">
        <f t="shared" si="728"/>
        <v>4277400</v>
      </c>
      <c r="CN342" s="303">
        <f t="shared" si="728"/>
        <v>56240</v>
      </c>
      <c r="CO342" s="303">
        <f t="shared" si="728"/>
        <v>4333640</v>
      </c>
      <c r="CP342" s="303">
        <f t="shared" si="728"/>
        <v>4333640</v>
      </c>
      <c r="CQ342" s="303">
        <f t="shared" si="728"/>
        <v>26543740</v>
      </c>
      <c r="CR342" s="156"/>
      <c r="CS342" s="156"/>
      <c r="CT342" s="156"/>
      <c r="CU342" s="156"/>
      <c r="CV342" s="305"/>
      <c r="CW342" s="305"/>
      <c r="CX342" s="305">
        <f>SUM(CX10:CX341)</f>
        <v>2489054.9900000007</v>
      </c>
      <c r="CY342" s="305">
        <f>SUM(CY10:CY341)</f>
        <v>2489054.9900000007</v>
      </c>
      <c r="CZ342" s="305">
        <f>SUM(CZ10:CZ341)</f>
        <v>97060164.220000014</v>
      </c>
      <c r="DA342" s="156"/>
      <c r="DB342" s="156"/>
      <c r="DC342" s="156"/>
      <c r="DD342" s="303"/>
      <c r="DE342" s="303">
        <f t="shared" ref="DE342:DF342" si="729">SUM(DE10:DE341)</f>
        <v>344610</v>
      </c>
      <c r="DF342" s="303">
        <f t="shared" si="729"/>
        <v>0</v>
      </c>
      <c r="DG342" s="303">
        <f>SUM(DG10:DG341)</f>
        <v>344610</v>
      </c>
      <c r="DH342" s="303">
        <f>SUM(DH10:DH341)</f>
        <v>344610</v>
      </c>
      <c r="DI342" s="303">
        <f>SUM(DI10:DI341)</f>
        <v>19421634</v>
      </c>
      <c r="DJ342" s="156"/>
      <c r="DK342" s="156"/>
      <c r="DL342" s="156"/>
      <c r="DM342" s="303">
        <f t="shared" ref="DM342" si="730">SUM(DM10:DM341)</f>
        <v>0</v>
      </c>
      <c r="DN342" s="303">
        <f t="shared" ref="DN342:DO342" si="731">SUM(DN10:DN341)</f>
        <v>1349200</v>
      </c>
      <c r="DO342" s="303">
        <f t="shared" si="731"/>
        <v>256348</v>
      </c>
      <c r="DP342" s="303">
        <f>SUM(DP10:DP341)</f>
        <v>1605548</v>
      </c>
      <c r="DQ342" s="303">
        <f>SUM(DQ10:DQ341)</f>
        <v>1605548</v>
      </c>
      <c r="DR342" s="303">
        <f>SUM(DR10:DR341)</f>
        <v>190968582</v>
      </c>
      <c r="DS342" s="156"/>
      <c r="DT342" s="156"/>
      <c r="DU342" s="156"/>
      <c r="DV342" s="303">
        <f t="shared" ref="DV342:DX342" si="732">SUM(DV10:DV341)</f>
        <v>0</v>
      </c>
      <c r="DW342" s="305">
        <f t="shared" si="732"/>
        <v>4423983.7735873014</v>
      </c>
      <c r="DX342" s="305">
        <f t="shared" si="732"/>
        <v>702333.14058158698</v>
      </c>
      <c r="DY342" s="305">
        <f>SUM(DY10:DY341)</f>
        <v>5126316.9141688887</v>
      </c>
      <c r="DZ342" s="305">
        <f>SUM(DZ10:DZ341)</f>
        <v>5126316.9141688887</v>
      </c>
      <c r="EA342" s="305">
        <f>SUM(EA10:EA341)</f>
        <v>102958862.49648891</v>
      </c>
      <c r="EB342" s="156"/>
      <c r="EC342" s="156"/>
      <c r="ED342" s="156"/>
      <c r="EE342" s="303">
        <f t="shared" ref="EE342:EG342" si="733">SUM(EE10:EE341)</f>
        <v>0</v>
      </c>
      <c r="EF342" s="303">
        <f t="shared" si="733"/>
        <v>21140386.579831935</v>
      </c>
      <c r="EG342" s="303">
        <f t="shared" si="733"/>
        <v>507309.42016806733</v>
      </c>
      <c r="EH342" s="303">
        <f>SUM(EH10:EH341)</f>
        <v>21647696</v>
      </c>
      <c r="EI342" s="303">
        <f>SUM(EI10:EI341)</f>
        <v>21647696</v>
      </c>
      <c r="EJ342" s="303">
        <f>SUM(EJ10:EJ341)</f>
        <v>261424432</v>
      </c>
      <c r="EK342" s="156"/>
      <c r="EL342" s="156"/>
      <c r="EM342" s="156"/>
      <c r="EN342" s="303"/>
      <c r="EO342" s="303">
        <f t="shared" ref="EO342:EP342" si="734">SUM(EO10:EO341)</f>
        <v>2239616</v>
      </c>
      <c r="EP342" s="303">
        <f t="shared" si="734"/>
        <v>284349</v>
      </c>
      <c r="EQ342" s="303">
        <f>SUM(EQ10:EQ341)</f>
        <v>2523965</v>
      </c>
      <c r="ER342" s="303">
        <f>SUM(ER10:ER341)</f>
        <v>2523965</v>
      </c>
      <c r="ES342" s="303">
        <f>SUM(ES10:ES341)</f>
        <v>55192624</v>
      </c>
      <c r="ET342" s="156"/>
      <c r="EU342" s="156"/>
      <c r="EV342" s="156"/>
      <c r="EW342" s="303"/>
      <c r="EX342" s="303">
        <f t="shared" ref="EX342:EY342" si="735">SUM(EX10:EX341)</f>
        <v>104018</v>
      </c>
      <c r="EY342" s="303">
        <f t="shared" si="735"/>
        <v>13015</v>
      </c>
      <c r="EZ342" s="303">
        <f>SUM(EZ10:EZ341)</f>
        <v>117033</v>
      </c>
      <c r="FA342" s="303">
        <f>SUM(FA10:FA341)</f>
        <v>133526.39999999999</v>
      </c>
      <c r="FB342" s="303">
        <f>SUM(FB10:FB341)</f>
        <v>84589237</v>
      </c>
      <c r="FC342" s="156"/>
      <c r="FD342" s="156"/>
      <c r="FE342" s="156"/>
      <c r="FF342" s="303">
        <f t="shared" ref="FF342:FH342" si="736">SUM(FF10:FF341)</f>
        <v>0</v>
      </c>
      <c r="FG342" s="303">
        <f t="shared" si="736"/>
        <v>237988.3949579832</v>
      </c>
      <c r="FH342" s="303">
        <f t="shared" si="736"/>
        <v>8910.5050420168063</v>
      </c>
      <c r="FI342" s="303">
        <f>SUM(FI10:FI341)</f>
        <v>246898.9</v>
      </c>
      <c r="FJ342" s="303">
        <f>SUM(FJ10:FJ341)</f>
        <v>246898.9</v>
      </c>
      <c r="FK342" s="303">
        <f>SUM(FK10:FK341)</f>
        <v>27790513.800000001</v>
      </c>
      <c r="FL342" s="156"/>
      <c r="FM342" s="156"/>
      <c r="FN342" s="156"/>
      <c r="FO342" s="303">
        <f t="shared" ref="FO342:FQ342" si="737">SUM(FO10:FO341)</f>
        <v>0</v>
      </c>
      <c r="FP342" s="303">
        <f t="shared" si="737"/>
        <v>2045800</v>
      </c>
      <c r="FQ342" s="303">
        <f t="shared" si="737"/>
        <v>388702</v>
      </c>
      <c r="FR342" s="303">
        <f>SUM(FR10:FR341)</f>
        <v>2434502</v>
      </c>
      <c r="FS342" s="303">
        <f>SUM(FS10:FS341)</f>
        <v>2434502</v>
      </c>
      <c r="FT342" s="303">
        <f>SUM(FT10:FT341)</f>
        <v>36582980</v>
      </c>
      <c r="FU342" s="156"/>
      <c r="FV342" s="156"/>
      <c r="FW342" s="156"/>
      <c r="FX342" s="303">
        <f t="shared" ref="FX342" si="738">SUM(FX10:FX341)</f>
        <v>0</v>
      </c>
      <c r="FY342" s="303">
        <f t="shared" ref="FY342:FZ342" si="739">SUM(FY10:FY341)</f>
        <v>7687905.9159663888</v>
      </c>
      <c r="FZ342" s="303">
        <f t="shared" si="739"/>
        <v>145709.08403361344</v>
      </c>
      <c r="GA342" s="303">
        <f>SUM(GA10:GA341)</f>
        <v>7833615</v>
      </c>
      <c r="GB342" s="303">
        <f>SUM(GB10:GB341)</f>
        <v>7833615</v>
      </c>
      <c r="GC342" s="303">
        <f>SUM(GC10:GC341)</f>
        <v>212258830</v>
      </c>
      <c r="GD342" s="156"/>
      <c r="GE342" s="156"/>
      <c r="GF342" s="302"/>
    </row>
    <row r="343" spans="1:189" s="17" customFormat="1" ht="13.5" customHeight="1" x14ac:dyDescent="0.2">
      <c r="A343" s="84"/>
      <c r="B343" s="67"/>
      <c r="C343" s="45"/>
      <c r="D343" s="45"/>
      <c r="E343" s="45"/>
      <c r="F343" s="45"/>
      <c r="G343" s="45"/>
      <c r="H343" s="45"/>
      <c r="I343" s="45"/>
      <c r="J343" s="45"/>
      <c r="K343" s="45"/>
      <c r="L343" s="45"/>
      <c r="M343" s="45"/>
      <c r="N343" s="45"/>
      <c r="O343" s="45"/>
      <c r="P343" s="45"/>
      <c r="Q343" s="45"/>
      <c r="R343" s="45"/>
      <c r="S343" s="45"/>
      <c r="T343" s="45"/>
      <c r="U343" s="45"/>
      <c r="V343" s="45"/>
      <c r="W343" s="45"/>
      <c r="X343" s="45"/>
      <c r="Y343" s="45"/>
      <c r="Z343" s="45"/>
      <c r="AA343" s="45"/>
      <c r="AB343" s="45"/>
      <c r="AC343" s="45"/>
      <c r="AD343" s="45"/>
      <c r="AE343" s="45"/>
      <c r="AF343" s="45"/>
      <c r="AG343" s="45"/>
      <c r="AH343" s="45"/>
      <c r="AI343" s="45"/>
      <c r="AJ343" s="45"/>
      <c r="AK343" s="45"/>
      <c r="AL343" s="45"/>
      <c r="AM343" s="45"/>
      <c r="AN343" s="45"/>
      <c r="AO343" s="45"/>
      <c r="AP343" s="45"/>
      <c r="AQ343" s="45"/>
      <c r="AR343" s="45"/>
      <c r="AS343" s="45"/>
      <c r="AT343" s="45"/>
      <c r="AU343" s="45"/>
      <c r="AV343" s="45"/>
      <c r="AW343" s="45"/>
      <c r="AX343" s="45"/>
      <c r="AY343" s="45"/>
      <c r="AZ343" s="45"/>
      <c r="BA343" s="45"/>
      <c r="BB343" s="45"/>
      <c r="BC343" s="45"/>
      <c r="BD343" s="45"/>
      <c r="BE343" s="45"/>
      <c r="BF343" s="45"/>
      <c r="BG343" s="45"/>
      <c r="BH343" s="45"/>
      <c r="BI343" s="45"/>
      <c r="BJ343" s="45"/>
      <c r="BK343" s="45"/>
      <c r="BL343" s="45"/>
      <c r="BM343" s="45"/>
      <c r="BN343" s="45"/>
      <c r="BO343" s="45"/>
      <c r="BP343" s="45"/>
      <c r="BQ343" s="45"/>
      <c r="BR343" s="45"/>
      <c r="BS343" s="45"/>
      <c r="BT343" s="144"/>
      <c r="BU343" s="144"/>
      <c r="BV343" s="144"/>
      <c r="BW343" s="144"/>
      <c r="BX343" s="45"/>
      <c r="BY343" s="45"/>
      <c r="BZ343" s="45"/>
      <c r="CA343" s="45"/>
      <c r="CB343" s="45"/>
      <c r="CC343" s="45"/>
      <c r="CD343" s="45"/>
      <c r="CE343" s="45"/>
      <c r="CF343" s="45"/>
      <c r="CG343" s="45"/>
      <c r="CH343" s="45"/>
      <c r="CI343" s="45"/>
      <c r="CJ343" s="45"/>
      <c r="CK343" s="45"/>
      <c r="CL343" s="45"/>
      <c r="CM343" s="45"/>
      <c r="CN343" s="45"/>
      <c r="CO343" s="45"/>
      <c r="CP343" s="45"/>
      <c r="CQ343" s="45"/>
      <c r="CR343" s="45"/>
      <c r="CS343" s="45"/>
      <c r="CT343" s="45"/>
      <c r="CU343" s="45"/>
      <c r="CV343" s="45"/>
      <c r="CW343" s="45"/>
      <c r="CX343" s="45"/>
      <c r="CY343" s="65"/>
      <c r="CZ343" s="65"/>
      <c r="DA343" s="45"/>
      <c r="DB343" s="45"/>
      <c r="DC343" s="45"/>
      <c r="DD343" s="45"/>
      <c r="DE343" s="45"/>
      <c r="DF343" s="45"/>
      <c r="DG343" s="45"/>
      <c r="DH343" s="45"/>
      <c r="DI343" s="45"/>
      <c r="DJ343" s="45"/>
      <c r="DK343" s="45"/>
      <c r="DL343" s="45"/>
      <c r="DM343" s="45"/>
      <c r="DN343" s="45"/>
      <c r="DO343" s="45"/>
      <c r="DP343" s="45"/>
      <c r="DQ343" s="45"/>
      <c r="DR343" s="45"/>
      <c r="DS343" s="45"/>
      <c r="DT343" s="45"/>
      <c r="DU343" s="45"/>
      <c r="DV343" s="45"/>
      <c r="DW343" s="45"/>
      <c r="DX343" s="45"/>
      <c r="DY343" s="45"/>
      <c r="DZ343" s="45"/>
      <c r="EA343" s="45"/>
      <c r="EB343" s="45"/>
      <c r="EC343" s="45"/>
      <c r="ED343" s="45"/>
      <c r="EE343" s="45"/>
      <c r="EF343" s="45"/>
      <c r="EG343" s="45"/>
      <c r="EH343" s="45"/>
      <c r="EI343" s="45"/>
      <c r="EJ343" s="45"/>
      <c r="EK343" s="45"/>
      <c r="EL343" s="45"/>
      <c r="EM343" s="45"/>
      <c r="EN343" s="45"/>
      <c r="EO343" s="45"/>
      <c r="EP343" s="45"/>
      <c r="EQ343" s="45"/>
      <c r="ER343" s="45"/>
      <c r="ES343" s="45"/>
      <c r="ET343" s="45"/>
      <c r="EU343" s="45"/>
      <c r="EV343" s="45"/>
      <c r="EW343" s="45"/>
      <c r="EX343" s="45"/>
      <c r="EY343" s="45"/>
      <c r="EZ343" s="45"/>
      <c r="FA343" s="45"/>
      <c r="FB343" s="45"/>
      <c r="FC343" s="45"/>
      <c r="FD343" s="45"/>
      <c r="FE343" s="45"/>
      <c r="FF343" s="45"/>
      <c r="FG343" s="45"/>
      <c r="FH343" s="45"/>
      <c r="FI343" s="45"/>
      <c r="FJ343" s="45"/>
      <c r="FK343" s="45"/>
      <c r="FL343" s="45"/>
      <c r="FM343" s="45"/>
      <c r="FN343" s="45"/>
      <c r="FO343" s="45"/>
      <c r="FP343" s="45"/>
      <c r="FQ343" s="45"/>
      <c r="FR343" s="45"/>
      <c r="FS343" s="45"/>
      <c r="FT343" s="45"/>
      <c r="FU343" s="45"/>
      <c r="FV343" s="45"/>
      <c r="FW343" s="45"/>
      <c r="FX343" s="45"/>
      <c r="FY343" s="45"/>
      <c r="FZ343" s="45"/>
      <c r="GA343" s="45"/>
      <c r="GB343" s="45"/>
      <c r="GC343" s="45"/>
      <c r="GD343" s="45"/>
      <c r="GE343" s="45"/>
      <c r="GF343" s="45"/>
      <c r="GG343" s="45"/>
    </row>
    <row r="344" spans="1:189" ht="23.25" customHeight="1" x14ac:dyDescent="0.2">
      <c r="A344" s="338"/>
      <c r="B344" s="338"/>
      <c r="C344" s="338"/>
      <c r="D344" s="338"/>
      <c r="E344" s="338"/>
      <c r="F344" s="244"/>
      <c r="G344" s="43"/>
      <c r="H344" s="43"/>
      <c r="I344" s="43"/>
      <c r="J344" s="43"/>
      <c r="K344" s="43"/>
      <c r="L344" s="43"/>
      <c r="M344" s="43"/>
      <c r="N344" s="43"/>
      <c r="O344" s="43"/>
      <c r="P344" s="43"/>
      <c r="Q344" s="43"/>
      <c r="R344" s="45"/>
      <c r="S344" s="45"/>
      <c r="T344" s="45"/>
      <c r="U344" s="45"/>
      <c r="V344" s="126"/>
      <c r="W344" s="126"/>
      <c r="X344" s="45"/>
      <c r="Y344" s="45"/>
      <c r="Z344" s="45"/>
      <c r="AA344" s="45"/>
      <c r="AB344" s="45"/>
      <c r="AC344" s="45"/>
      <c r="AD344" s="45"/>
      <c r="AE344" s="126"/>
      <c r="AF344" s="126"/>
      <c r="AG344" s="45"/>
      <c r="AH344" s="45"/>
      <c r="AI344" s="45"/>
      <c r="AJ344" s="45"/>
      <c r="AK344" s="45"/>
      <c r="AL344" s="45"/>
      <c r="AM344" s="45"/>
      <c r="AN344" s="45"/>
      <c r="AO344" s="45"/>
      <c r="AP344" s="45"/>
      <c r="AQ344" s="45"/>
      <c r="AR344" s="45"/>
      <c r="AS344" s="45"/>
      <c r="AT344" s="45"/>
      <c r="AU344" s="45"/>
      <c r="AV344" s="45"/>
      <c r="AW344" s="45"/>
      <c r="AX344" s="45"/>
      <c r="AY344" s="45"/>
      <c r="AZ344" s="45"/>
      <c r="BA344" s="45"/>
      <c r="BB344" s="45"/>
      <c r="BC344" s="45"/>
      <c r="BD344" s="45"/>
      <c r="BE344" s="45"/>
      <c r="BF344" s="45"/>
      <c r="BG344" s="45"/>
      <c r="BH344" s="45"/>
      <c r="BI344" s="45"/>
      <c r="BJ344" s="45"/>
      <c r="BK344" s="45"/>
      <c r="BL344" s="45"/>
      <c r="BM344" s="45"/>
      <c r="BN344" s="45"/>
      <c r="BO344" s="45"/>
      <c r="BP344" s="45"/>
      <c r="BQ344" s="45"/>
      <c r="BR344" s="45"/>
      <c r="BS344" s="45"/>
      <c r="BT344" s="144"/>
      <c r="BU344" s="144"/>
      <c r="BV344" s="144"/>
      <c r="BW344" s="144"/>
      <c r="BX344" s="45"/>
      <c r="BY344" s="45"/>
      <c r="BZ344" s="45"/>
      <c r="CA344" s="45"/>
      <c r="CB344" s="45"/>
      <c r="CC344" s="45"/>
      <c r="CD344" s="45"/>
      <c r="CE344" s="45"/>
      <c r="CF344" s="45"/>
      <c r="CG344" s="45"/>
      <c r="CH344" s="45"/>
      <c r="CI344" s="45"/>
      <c r="CJ344" s="45"/>
      <c r="CK344" s="45"/>
      <c r="CL344" s="45"/>
      <c r="CM344" s="45"/>
      <c r="CN344" s="45"/>
      <c r="CO344" s="45"/>
      <c r="CP344" s="45"/>
      <c r="CQ344" s="45"/>
      <c r="CR344" s="45"/>
      <c r="CS344" s="45"/>
      <c r="CT344" s="45"/>
      <c r="CU344" s="45"/>
      <c r="CV344" s="45"/>
      <c r="CW344" s="45"/>
      <c r="CX344" s="45"/>
      <c r="CY344" s="65"/>
      <c r="CZ344" s="65"/>
      <c r="DA344" s="45"/>
      <c r="DB344" s="45"/>
      <c r="DC344" s="45"/>
      <c r="DD344" s="45"/>
      <c r="DE344" s="45"/>
      <c r="DF344" s="45"/>
      <c r="DG344" s="45"/>
      <c r="DH344" s="45"/>
      <c r="DI344" s="45"/>
      <c r="DJ344" s="45"/>
      <c r="DK344" s="45"/>
      <c r="DL344" s="45"/>
      <c r="DM344" s="45"/>
      <c r="DN344" s="45"/>
      <c r="DO344" s="45"/>
      <c r="DP344" s="45"/>
      <c r="DQ344" s="45"/>
      <c r="DR344" s="45"/>
      <c r="DS344" s="45"/>
      <c r="DT344" s="45"/>
      <c r="DU344" s="45"/>
      <c r="DV344" s="45"/>
      <c r="DW344" s="45"/>
      <c r="DX344" s="45"/>
      <c r="DY344" s="45"/>
      <c r="DZ344" s="45"/>
      <c r="EA344" s="45"/>
      <c r="EB344" s="45"/>
      <c r="EC344" s="45"/>
      <c r="ED344" s="45"/>
      <c r="EE344" s="45"/>
      <c r="EF344" s="45"/>
      <c r="EG344" s="45"/>
      <c r="EH344" s="45"/>
      <c r="EI344" s="45"/>
      <c r="EJ344" s="45"/>
      <c r="EK344" s="45"/>
      <c r="EL344" s="45"/>
      <c r="EM344" s="45"/>
      <c r="EN344" s="45"/>
      <c r="EO344" s="45"/>
      <c r="EP344" s="45"/>
      <c r="EQ344" s="45"/>
      <c r="ER344" s="45"/>
      <c r="ES344" s="45"/>
      <c r="ET344" s="45"/>
      <c r="EU344" s="45"/>
      <c r="EV344" s="45"/>
      <c r="EW344" s="45"/>
      <c r="EX344" s="45"/>
      <c r="EY344" s="45"/>
      <c r="EZ344" s="45"/>
      <c r="FA344" s="45"/>
      <c r="FB344" s="45"/>
      <c r="FC344" s="45"/>
      <c r="FD344" s="45"/>
      <c r="FE344" s="45"/>
      <c r="FF344" s="45"/>
      <c r="FG344" s="45"/>
      <c r="FH344" s="45"/>
      <c r="FI344" s="45"/>
      <c r="FJ344" s="45"/>
      <c r="FK344" s="45"/>
      <c r="FL344" s="45"/>
      <c r="FM344" s="45"/>
      <c r="FN344" s="45"/>
      <c r="FO344" s="45"/>
      <c r="FP344" s="45"/>
      <c r="FQ344" s="45"/>
      <c r="FR344" s="45"/>
      <c r="FS344" s="45"/>
      <c r="FT344" s="45"/>
      <c r="FU344" s="45"/>
      <c r="FV344" s="45"/>
      <c r="FW344" s="45"/>
      <c r="FX344" s="45"/>
      <c r="FY344" s="45"/>
      <c r="FZ344" s="45"/>
      <c r="GA344" s="45"/>
      <c r="GB344" s="45"/>
      <c r="GC344" s="45"/>
      <c r="GD344" s="45"/>
      <c r="GE344" s="45"/>
      <c r="GF344" s="45"/>
      <c r="GG344" s="45"/>
    </row>
    <row r="345" spans="1:189" x14ac:dyDescent="0.2">
      <c r="A345" s="69" t="s">
        <v>36</v>
      </c>
      <c r="B345" s="69"/>
      <c r="C345" s="45"/>
      <c r="D345" s="45"/>
      <c r="E345" s="45"/>
      <c r="F345" s="65"/>
      <c r="G345" s="65"/>
      <c r="H345" s="174"/>
      <c r="I345" s="174"/>
      <c r="J345" s="174"/>
      <c r="K345" s="174"/>
      <c r="L345" s="174"/>
      <c r="M345" s="174"/>
      <c r="N345" s="174"/>
      <c r="O345" s="174"/>
      <c r="P345" s="174"/>
      <c r="Q345" s="174"/>
      <c r="R345" s="45"/>
      <c r="S345" s="45"/>
      <c r="T345" s="79"/>
      <c r="U345" s="79"/>
      <c r="V345" s="79"/>
      <c r="W345" s="79"/>
      <c r="AA345" s="45"/>
      <c r="AB345" s="45"/>
      <c r="AC345" s="79"/>
      <c r="AD345" s="79"/>
      <c r="AE345" s="79"/>
      <c r="AF345" s="79"/>
      <c r="BV345" s="143"/>
      <c r="CE345" s="73"/>
      <c r="CM345" s="73"/>
      <c r="CN345" s="73"/>
      <c r="CO345" s="73"/>
      <c r="CP345" s="73"/>
      <c r="CQ345" s="73"/>
      <c r="CW345" s="73"/>
      <c r="DF345" s="73"/>
      <c r="DO345" s="73"/>
      <c r="EY345" s="73"/>
    </row>
    <row r="346" spans="1:189" x14ac:dyDescent="0.2">
      <c r="A346" s="67"/>
      <c r="B346" s="67"/>
      <c r="C346" s="67"/>
      <c r="D346" s="67"/>
      <c r="E346" s="67"/>
      <c r="F346" s="67"/>
      <c r="G346" s="67"/>
      <c r="H346" s="68"/>
      <c r="I346" s="68"/>
      <c r="J346" s="68"/>
      <c r="K346" s="68"/>
      <c r="L346" s="68"/>
      <c r="M346" s="68"/>
      <c r="N346" s="68"/>
      <c r="O346" s="68"/>
      <c r="P346" s="68"/>
      <c r="Q346" s="68"/>
      <c r="R346" s="67"/>
      <c r="S346" s="67"/>
      <c r="T346" s="79"/>
      <c r="U346" s="79"/>
      <c r="V346" s="79"/>
      <c r="W346" s="79"/>
      <c r="AA346" s="67"/>
      <c r="AB346" s="67"/>
      <c r="AC346" s="79"/>
      <c r="AD346" s="79"/>
      <c r="AE346" s="79"/>
      <c r="AF346" s="79"/>
      <c r="CM346" s="149"/>
      <c r="CP346" s="149"/>
      <c r="CQ346" s="149"/>
    </row>
    <row r="347" spans="1:189" x14ac:dyDescent="0.2">
      <c r="A347" s="67"/>
      <c r="B347" s="67"/>
      <c r="C347" s="67"/>
      <c r="D347" s="67"/>
      <c r="E347" s="67"/>
      <c r="F347" s="67"/>
      <c r="G347" s="67"/>
      <c r="H347" s="68"/>
      <c r="I347" s="68"/>
      <c r="J347" s="68"/>
      <c r="K347" s="68"/>
      <c r="L347" s="68"/>
      <c r="M347" s="68"/>
      <c r="N347" s="68"/>
      <c r="O347" s="68"/>
      <c r="P347" s="68"/>
      <c r="Q347" s="68"/>
      <c r="R347" s="67"/>
      <c r="S347" s="67"/>
      <c r="T347" s="79"/>
      <c r="U347" s="79"/>
      <c r="V347" s="79"/>
      <c r="W347" s="79"/>
      <c r="AA347" s="67"/>
      <c r="AB347" s="67"/>
      <c r="AC347" s="79"/>
      <c r="AD347" s="79"/>
      <c r="AE347" s="79"/>
      <c r="AF347" s="79"/>
    </row>
    <row r="348" spans="1:189" x14ac:dyDescent="0.2">
      <c r="A348" s="70" t="s">
        <v>19</v>
      </c>
      <c r="B348" s="70"/>
      <c r="C348" s="80"/>
      <c r="D348" s="80"/>
      <c r="E348" s="80"/>
      <c r="F348" s="151"/>
      <c r="G348" s="80"/>
      <c r="H348" s="127"/>
      <c r="I348" s="127"/>
      <c r="J348" s="127"/>
      <c r="K348" s="127"/>
      <c r="L348" s="127"/>
      <c r="M348" s="127"/>
      <c r="N348" s="127"/>
      <c r="O348" s="127"/>
      <c r="P348" s="127"/>
      <c r="Q348" s="127"/>
      <c r="R348" s="80"/>
      <c r="S348" s="80"/>
      <c r="T348" s="79"/>
      <c r="U348" s="79"/>
      <c r="V348" s="79"/>
      <c r="W348" s="79"/>
      <c r="AA348" s="80"/>
      <c r="AB348" s="80"/>
      <c r="AC348" s="79"/>
      <c r="AD348" s="79"/>
      <c r="AE348" s="79"/>
      <c r="AF348" s="79"/>
      <c r="BT348" s="143">
        <f>390*25</f>
        <v>9750</v>
      </c>
    </row>
    <row r="349" spans="1:189" ht="144" customHeight="1" x14ac:dyDescent="0.2">
      <c r="A349" s="383" t="s">
        <v>1073</v>
      </c>
      <c r="B349" s="383"/>
      <c r="C349" s="383"/>
      <c r="D349" s="383"/>
      <c r="E349" s="383"/>
      <c r="F349" s="383"/>
      <c r="G349" s="383"/>
      <c r="H349" s="383"/>
      <c r="I349" s="383"/>
      <c r="J349" s="383"/>
      <c r="K349" s="383"/>
      <c r="L349" s="383"/>
      <c r="M349" s="383"/>
      <c r="N349" s="383"/>
      <c r="O349" s="383"/>
      <c r="P349" s="383"/>
      <c r="Q349" s="383"/>
      <c r="R349" s="383"/>
      <c r="S349" s="383"/>
      <c r="T349" s="383"/>
      <c r="U349" s="383"/>
      <c r="V349" s="383"/>
      <c r="W349" s="383"/>
      <c r="X349" s="383"/>
      <c r="Y349" s="383"/>
      <c r="Z349" s="383"/>
      <c r="AA349" s="383"/>
      <c r="AB349" s="383"/>
      <c r="AC349" s="383"/>
      <c r="AD349" s="383"/>
      <c r="AE349" s="383"/>
      <c r="AF349" s="383"/>
      <c r="AG349" s="383"/>
      <c r="AH349" s="383"/>
      <c r="AI349" s="383"/>
      <c r="AJ349" s="383"/>
      <c r="AK349" s="383"/>
      <c r="AL349" s="383"/>
      <c r="AM349" s="383"/>
      <c r="AN349" s="383"/>
      <c r="AO349" s="383"/>
      <c r="AP349" s="383"/>
      <c r="AQ349" s="383"/>
      <c r="AR349" s="383"/>
      <c r="AS349" s="383"/>
      <c r="AT349" s="383"/>
      <c r="AU349" s="383"/>
      <c r="AV349" s="383"/>
      <c r="AW349" s="383"/>
      <c r="AX349" s="383"/>
      <c r="AY349" s="383"/>
      <c r="AZ349" s="383"/>
      <c r="BA349" s="383"/>
      <c r="BB349" s="383"/>
      <c r="BC349" s="383"/>
      <c r="BD349" s="383"/>
      <c r="BE349" s="383"/>
      <c r="BF349" s="383"/>
      <c r="BG349" s="383"/>
      <c r="BH349" s="383"/>
      <c r="BI349" s="383"/>
      <c r="BJ349" s="383"/>
      <c r="BK349" s="383"/>
      <c r="BL349" s="383"/>
      <c r="BM349" s="383"/>
      <c r="BN349" s="383"/>
      <c r="BO349" s="383"/>
      <c r="BP349" s="383"/>
      <c r="BQ349" s="383"/>
      <c r="BR349" s="383"/>
      <c r="BS349" s="383"/>
      <c r="BT349" s="383"/>
      <c r="BU349" s="383"/>
      <c r="BV349" s="383"/>
      <c r="BW349" s="383"/>
      <c r="BX349" s="383"/>
      <c r="BY349" s="383"/>
      <c r="BZ349" s="383"/>
      <c r="CA349" s="383"/>
      <c r="CB349" s="383"/>
      <c r="CC349" s="383"/>
      <c r="CD349" s="383"/>
      <c r="CE349" s="383"/>
      <c r="CF349" s="383"/>
      <c r="CG349" s="383"/>
      <c r="CH349" s="383"/>
      <c r="CI349" s="383"/>
      <c r="CJ349" s="383"/>
      <c r="CK349" s="383"/>
      <c r="CL349" s="383"/>
      <c r="CM349" s="383"/>
      <c r="CN349" s="383"/>
      <c r="CO349" s="383"/>
      <c r="CP349" s="383"/>
      <c r="CQ349" s="383"/>
      <c r="CR349" s="383"/>
      <c r="CS349" s="383"/>
      <c r="CT349" s="383"/>
      <c r="CU349" s="383"/>
      <c r="CV349" s="383"/>
      <c r="CW349" s="383"/>
      <c r="CX349" s="383"/>
      <c r="CY349" s="383"/>
      <c r="CZ349" s="383"/>
      <c r="DA349" s="383"/>
      <c r="DB349" s="383"/>
      <c r="DC349" s="383"/>
      <c r="DD349" s="383"/>
      <c r="DE349" s="383"/>
      <c r="DF349" s="383"/>
      <c r="DG349" s="383"/>
      <c r="DH349" s="383"/>
      <c r="DI349" s="383"/>
      <c r="DJ349" s="383"/>
      <c r="DK349" s="383"/>
      <c r="DL349" s="383"/>
      <c r="DM349" s="383"/>
      <c r="DN349" s="383"/>
      <c r="DO349" s="383"/>
      <c r="DP349" s="383"/>
      <c r="DQ349" s="383"/>
      <c r="DR349" s="383"/>
      <c r="DS349" s="383"/>
      <c r="DT349" s="383"/>
      <c r="DU349" s="383"/>
      <c r="DV349" s="383"/>
      <c r="DW349" s="383"/>
      <c r="DX349" s="383"/>
      <c r="DY349" s="383"/>
      <c r="DZ349" s="383"/>
      <c r="EA349" s="383"/>
      <c r="EB349" s="383"/>
      <c r="EC349" s="383"/>
      <c r="ED349" s="383"/>
      <c r="EE349" s="383"/>
      <c r="EF349" s="383"/>
      <c r="EG349" s="383"/>
      <c r="EH349" s="383"/>
      <c r="EI349" s="383"/>
      <c r="EJ349" s="383"/>
      <c r="EK349" s="383"/>
      <c r="EL349" s="383"/>
      <c r="EM349" s="383"/>
      <c r="EN349" s="383"/>
      <c r="EO349" s="383"/>
      <c r="EP349" s="383"/>
      <c r="EQ349" s="383"/>
      <c r="ER349" s="383"/>
      <c r="ES349" s="383"/>
      <c r="ET349" s="383"/>
      <c r="EU349" s="383"/>
      <c r="EV349" s="383"/>
      <c r="EW349" s="383"/>
      <c r="EX349" s="383"/>
      <c r="EY349" s="383"/>
      <c r="EZ349" s="383"/>
      <c r="FA349" s="383"/>
      <c r="FB349" s="383"/>
      <c r="FC349" s="383"/>
      <c r="FD349" s="383"/>
      <c r="FE349" s="383"/>
      <c r="FF349" s="383"/>
      <c r="FG349" s="383"/>
      <c r="FH349" s="383"/>
      <c r="FI349" s="383"/>
      <c r="FJ349" s="383"/>
      <c r="FK349" s="383"/>
      <c r="FL349" s="383"/>
      <c r="FM349" s="383"/>
      <c r="FN349" s="383"/>
      <c r="FO349" s="383"/>
      <c r="FP349" s="383"/>
      <c r="FQ349" s="383"/>
      <c r="FR349" s="383"/>
      <c r="FS349" s="383"/>
      <c r="FT349" s="383"/>
      <c r="FU349" s="383"/>
      <c r="FV349" s="383"/>
      <c r="FW349" s="383"/>
      <c r="FX349" s="383"/>
      <c r="FY349" s="383"/>
      <c r="FZ349" s="383"/>
      <c r="GA349" s="383"/>
      <c r="GB349" s="383"/>
      <c r="GC349" s="383"/>
      <c r="GD349" s="383"/>
      <c r="GE349" s="383"/>
    </row>
    <row r="350" spans="1:189" ht="23.25" customHeight="1" x14ac:dyDescent="0.2">
      <c r="A350" s="339"/>
      <c r="B350" s="339"/>
      <c r="C350" s="339"/>
      <c r="D350" s="339"/>
      <c r="E350" s="339"/>
      <c r="F350" s="339"/>
      <c r="G350" s="339"/>
      <c r="H350" s="339"/>
      <c r="I350" s="339"/>
      <c r="J350" s="339"/>
      <c r="K350" s="339"/>
      <c r="L350" s="339"/>
      <c r="M350" s="339"/>
      <c r="N350" s="339"/>
      <c r="O350" s="339"/>
      <c r="P350" s="339"/>
      <c r="Q350" s="339"/>
      <c r="R350" s="339"/>
      <c r="S350" s="339"/>
      <c r="T350" s="79"/>
      <c r="U350" s="79"/>
      <c r="V350" s="79"/>
      <c r="W350" s="79"/>
      <c r="AA350" s="339"/>
      <c r="AB350" s="339"/>
      <c r="AC350" s="79"/>
      <c r="AD350" s="79"/>
      <c r="AE350" s="79"/>
      <c r="AF350" s="79"/>
    </row>
    <row r="351" spans="1:189" ht="21.75" customHeight="1" x14ac:dyDescent="0.2">
      <c r="A351" s="339"/>
      <c r="B351" s="339"/>
      <c r="C351" s="339"/>
      <c r="D351" s="339"/>
      <c r="E351" s="339"/>
      <c r="F351" s="339"/>
      <c r="G351" s="339"/>
      <c r="H351" s="339"/>
      <c r="I351" s="339"/>
      <c r="J351" s="339"/>
      <c r="K351" s="339"/>
      <c r="L351" s="339"/>
      <c r="M351" s="339"/>
      <c r="N351" s="339"/>
      <c r="O351" s="339"/>
      <c r="P351" s="339"/>
      <c r="Q351" s="339"/>
      <c r="R351" s="339"/>
      <c r="S351" s="339"/>
      <c r="T351" s="79"/>
      <c r="U351" s="79"/>
      <c r="V351" s="79"/>
      <c r="W351" s="79"/>
      <c r="AA351" s="339"/>
      <c r="AB351" s="339"/>
      <c r="AC351" s="79"/>
      <c r="AD351" s="79"/>
      <c r="AE351" s="79"/>
      <c r="AF351" s="79"/>
    </row>
    <row r="352" spans="1:189" ht="21.75" customHeight="1" x14ac:dyDescent="0.2">
      <c r="A352" s="339"/>
      <c r="B352" s="339"/>
      <c r="C352" s="339"/>
      <c r="D352" s="339"/>
      <c r="E352" s="339"/>
      <c r="F352" s="339"/>
      <c r="G352" s="339"/>
      <c r="H352" s="339"/>
      <c r="I352" s="339"/>
      <c r="J352" s="339"/>
      <c r="K352" s="339"/>
      <c r="L352" s="339"/>
      <c r="M352" s="339"/>
      <c r="N352" s="339"/>
      <c r="O352" s="339"/>
      <c r="P352" s="339"/>
      <c r="Q352" s="339"/>
      <c r="R352" s="339"/>
      <c r="S352" s="339"/>
      <c r="T352" s="79"/>
      <c r="U352" s="79"/>
      <c r="V352" s="79"/>
      <c r="W352" s="79"/>
      <c r="AA352" s="339"/>
      <c r="AB352" s="339"/>
      <c r="AC352" s="79"/>
      <c r="AD352" s="79"/>
      <c r="AE352" s="79"/>
      <c r="AF352" s="79"/>
    </row>
    <row r="353" spans="1:32" ht="21.75" customHeight="1" x14ac:dyDescent="0.2">
      <c r="A353" s="339"/>
      <c r="B353" s="339"/>
      <c r="C353" s="339"/>
      <c r="D353" s="339"/>
      <c r="E353" s="339"/>
      <c r="F353" s="339"/>
      <c r="G353" s="339"/>
      <c r="H353" s="339"/>
      <c r="I353" s="339"/>
      <c r="J353" s="339"/>
      <c r="K353" s="339"/>
      <c r="L353" s="339"/>
      <c r="M353" s="339"/>
      <c r="N353" s="339"/>
      <c r="O353" s="339"/>
      <c r="P353" s="339"/>
      <c r="Q353" s="339"/>
      <c r="R353" s="339"/>
      <c r="S353" s="339"/>
      <c r="T353" s="79"/>
      <c r="U353" s="79"/>
      <c r="V353" s="79"/>
      <c r="W353" s="79"/>
      <c r="AA353" s="339"/>
      <c r="AB353" s="339"/>
      <c r="AC353" s="79"/>
      <c r="AD353" s="79"/>
      <c r="AE353" s="79"/>
      <c r="AF353" s="79"/>
    </row>
    <row r="354" spans="1:32" ht="16.5" customHeight="1" x14ac:dyDescent="0.2">
      <c r="A354" s="339"/>
      <c r="B354" s="339"/>
      <c r="C354" s="339"/>
      <c r="D354" s="339"/>
      <c r="E354" s="339"/>
      <c r="F354" s="339"/>
      <c r="G354" s="339"/>
      <c r="H354" s="339"/>
      <c r="I354" s="339"/>
      <c r="J354" s="339"/>
      <c r="K354" s="339"/>
      <c r="L354" s="339"/>
      <c r="M354" s="339"/>
      <c r="N354" s="339"/>
      <c r="O354" s="339"/>
      <c r="P354" s="339"/>
      <c r="Q354" s="339"/>
      <c r="R354" s="339"/>
      <c r="S354" s="339"/>
      <c r="T354" s="79"/>
      <c r="U354" s="79"/>
      <c r="V354" s="79"/>
      <c r="W354" s="79"/>
      <c r="AA354" s="339"/>
      <c r="AB354" s="339"/>
      <c r="AC354" s="79"/>
      <c r="AD354" s="79"/>
      <c r="AE354" s="79"/>
      <c r="AF354" s="79"/>
    </row>
    <row r="355" spans="1:32" x14ac:dyDescent="0.2">
      <c r="A355" s="339"/>
      <c r="B355" s="339"/>
      <c r="C355" s="339"/>
      <c r="D355" s="339"/>
      <c r="E355" s="339"/>
      <c r="F355" s="339"/>
      <c r="G355" s="339"/>
      <c r="H355" s="339"/>
      <c r="I355" s="339"/>
      <c r="J355" s="339"/>
      <c r="K355" s="339"/>
      <c r="L355" s="339"/>
      <c r="M355" s="339"/>
      <c r="N355" s="339"/>
      <c r="O355" s="339"/>
      <c r="P355" s="339"/>
      <c r="Q355" s="339"/>
      <c r="R355" s="339"/>
      <c r="S355" s="339"/>
      <c r="T355" s="79"/>
      <c r="U355" s="79"/>
      <c r="V355" s="79"/>
      <c r="W355" s="79"/>
      <c r="AA355" s="339"/>
      <c r="AB355" s="339"/>
      <c r="AC355" s="79"/>
      <c r="AD355" s="79"/>
      <c r="AE355" s="79"/>
      <c r="AF355" s="79"/>
    </row>
    <row r="356" spans="1:32" x14ac:dyDescent="0.2">
      <c r="A356" s="306" t="s">
        <v>37</v>
      </c>
      <c r="B356" s="306"/>
      <c r="C356" s="129"/>
      <c r="D356" s="129"/>
      <c r="E356" s="129"/>
      <c r="F356" s="129"/>
      <c r="G356" s="129"/>
      <c r="H356" s="79"/>
      <c r="I356" s="79"/>
      <c r="J356" s="79"/>
      <c r="K356" s="79"/>
      <c r="L356" s="79"/>
      <c r="M356" s="79"/>
      <c r="N356" s="79"/>
      <c r="O356" s="79"/>
      <c r="P356" s="79"/>
      <c r="Q356" s="79"/>
      <c r="R356" s="129"/>
      <c r="S356" s="129"/>
      <c r="T356" s="79"/>
      <c r="U356" s="79"/>
      <c r="V356" s="79"/>
      <c r="W356" s="79"/>
      <c r="AA356" s="129"/>
      <c r="AB356" s="129"/>
      <c r="AC356" s="79"/>
      <c r="AD356" s="79"/>
      <c r="AE356" s="79"/>
      <c r="AF356" s="79"/>
    </row>
    <row r="357" spans="1:32" x14ac:dyDescent="0.2">
      <c r="A357" s="307" t="s">
        <v>38</v>
      </c>
      <c r="B357" s="307"/>
      <c r="C357" s="129"/>
      <c r="D357" s="129"/>
      <c r="E357" s="129"/>
      <c r="F357" s="129"/>
      <c r="G357" s="129"/>
      <c r="H357" s="79"/>
      <c r="I357" s="79"/>
      <c r="J357" s="79"/>
      <c r="K357" s="79"/>
      <c r="L357" s="79"/>
      <c r="M357" s="79"/>
      <c r="N357" s="79"/>
      <c r="O357" s="79"/>
      <c r="P357" s="79"/>
      <c r="Q357" s="79"/>
      <c r="R357" s="79"/>
      <c r="S357" s="79"/>
      <c r="T357" s="79"/>
      <c r="U357" s="79"/>
      <c r="V357" s="79"/>
      <c r="W357" s="79"/>
      <c r="AA357" s="79"/>
      <c r="AB357" s="79"/>
      <c r="AC357" s="79"/>
      <c r="AD357" s="79"/>
      <c r="AE357" s="79"/>
      <c r="AF357" s="79"/>
    </row>
    <row r="358" spans="1:32" x14ac:dyDescent="0.2">
      <c r="A358" s="129"/>
      <c r="B358" s="129"/>
      <c r="C358" s="306"/>
      <c r="D358" s="129"/>
      <c r="E358" s="129"/>
      <c r="F358" s="129"/>
      <c r="G358" s="129"/>
      <c r="H358" s="79"/>
      <c r="I358" s="79"/>
      <c r="J358" s="79"/>
      <c r="K358" s="79"/>
      <c r="L358" s="79"/>
      <c r="M358" s="79"/>
      <c r="N358" s="79"/>
      <c r="O358" s="79"/>
      <c r="P358" s="79"/>
      <c r="Q358" s="79"/>
      <c r="R358" s="79"/>
      <c r="S358" s="79"/>
      <c r="T358" s="79"/>
      <c r="U358" s="79"/>
      <c r="V358" s="79"/>
      <c r="W358" s="79"/>
      <c r="AA358" s="79"/>
      <c r="AB358" s="79"/>
      <c r="AC358" s="79"/>
      <c r="AD358" s="79"/>
      <c r="AE358" s="79"/>
      <c r="AF358" s="79"/>
    </row>
    <row r="359" spans="1:32" x14ac:dyDescent="0.2">
      <c r="A359" s="129" t="s">
        <v>39</v>
      </c>
      <c r="B359" s="129"/>
      <c r="C359" s="129" t="s">
        <v>40</v>
      </c>
      <c r="D359" s="129"/>
      <c r="E359" s="129"/>
      <c r="F359" s="129"/>
      <c r="G359" s="129"/>
      <c r="H359" s="79"/>
      <c r="I359" s="79"/>
      <c r="J359" s="79"/>
      <c r="K359" s="79"/>
      <c r="L359" s="79"/>
      <c r="M359" s="79"/>
      <c r="N359" s="79"/>
      <c r="O359" s="79"/>
      <c r="P359" s="79"/>
      <c r="Q359" s="79"/>
      <c r="R359" s="79"/>
      <c r="S359" s="79"/>
      <c r="T359" s="79"/>
      <c r="U359" s="79"/>
      <c r="V359" s="79"/>
      <c r="W359" s="79"/>
      <c r="AA359" s="79"/>
      <c r="AB359" s="79"/>
      <c r="AC359" s="79"/>
      <c r="AD359" s="79"/>
      <c r="AE359" s="79"/>
      <c r="AF359" s="79"/>
    </row>
    <row r="360" spans="1:32" x14ac:dyDescent="0.2">
      <c r="A360" s="129" t="s">
        <v>4</v>
      </c>
      <c r="B360" s="129"/>
      <c r="C360" s="307" t="s">
        <v>38</v>
      </c>
      <c r="D360" s="129"/>
      <c r="E360" s="129"/>
      <c r="F360" s="129"/>
      <c r="G360" s="129"/>
      <c r="H360" s="79"/>
      <c r="I360" s="79"/>
      <c r="J360" s="79"/>
      <c r="K360" s="79"/>
      <c r="L360" s="79"/>
      <c r="M360" s="79"/>
      <c r="N360" s="79"/>
      <c r="O360" s="79"/>
      <c r="P360" s="79"/>
      <c r="Q360" s="79"/>
      <c r="R360" s="79"/>
      <c r="S360" s="79"/>
      <c r="T360" s="79"/>
      <c r="U360" s="79"/>
      <c r="V360" s="79"/>
      <c r="W360" s="79"/>
      <c r="AA360" s="79"/>
      <c r="AB360" s="79"/>
      <c r="AC360" s="79"/>
      <c r="AD360" s="79"/>
      <c r="AE360" s="79"/>
      <c r="AF360" s="79"/>
    </row>
    <row r="361" spans="1:32" x14ac:dyDescent="0.2">
      <c r="A361" s="129"/>
      <c r="B361" s="129"/>
      <c r="C361" s="129"/>
      <c r="D361" s="129"/>
      <c r="E361" s="129"/>
      <c r="F361" s="129"/>
      <c r="G361" s="129"/>
      <c r="H361" s="79"/>
      <c r="I361" s="79"/>
      <c r="J361" s="79"/>
      <c r="K361" s="79"/>
      <c r="L361" s="79"/>
      <c r="M361" s="79"/>
      <c r="N361" s="79"/>
      <c r="O361" s="79"/>
      <c r="P361" s="79"/>
      <c r="Q361" s="79"/>
      <c r="R361" s="79"/>
      <c r="S361" s="79"/>
      <c r="T361" s="79"/>
      <c r="U361" s="79"/>
      <c r="V361" s="79"/>
      <c r="W361" s="79"/>
      <c r="AA361" s="79"/>
      <c r="AB361" s="79"/>
      <c r="AC361" s="79"/>
      <c r="AD361" s="79"/>
      <c r="AE361" s="79"/>
      <c r="AF361" s="79"/>
    </row>
    <row r="362" spans="1:32" x14ac:dyDescent="0.2">
      <c r="A362" s="129" t="s">
        <v>41</v>
      </c>
      <c r="B362" s="129"/>
      <c r="C362" s="129" t="s">
        <v>42</v>
      </c>
      <c r="D362" s="129"/>
      <c r="E362" s="129"/>
      <c r="F362" s="129"/>
      <c r="G362" s="129"/>
      <c r="H362" s="79"/>
      <c r="I362" s="79"/>
      <c r="J362" s="79"/>
      <c r="K362" s="79"/>
      <c r="L362" s="79"/>
      <c r="M362" s="79"/>
      <c r="N362" s="79"/>
      <c r="O362" s="79"/>
      <c r="P362" s="79"/>
      <c r="Q362" s="79"/>
      <c r="R362" s="79"/>
      <c r="S362" s="79"/>
      <c r="T362" s="79"/>
      <c r="U362" s="79"/>
      <c r="V362" s="79"/>
      <c r="W362" s="79"/>
      <c r="AA362" s="79"/>
      <c r="AB362" s="79"/>
      <c r="AC362" s="79"/>
      <c r="AD362" s="79"/>
      <c r="AE362" s="79"/>
      <c r="AF362" s="79"/>
    </row>
    <row r="363" spans="1:32" x14ac:dyDescent="0.2">
      <c r="A363" s="129" t="s">
        <v>4</v>
      </c>
      <c r="B363" s="129"/>
      <c r="C363" s="129" t="s">
        <v>43</v>
      </c>
      <c r="D363" s="129"/>
      <c r="E363" s="129"/>
      <c r="F363" s="129"/>
      <c r="G363" s="129"/>
      <c r="H363" s="79"/>
      <c r="I363" s="79"/>
      <c r="J363" s="79"/>
      <c r="K363" s="79"/>
      <c r="L363" s="79"/>
      <c r="M363" s="79"/>
      <c r="N363" s="79"/>
      <c r="O363" s="79"/>
      <c r="P363" s="79"/>
      <c r="Q363" s="79"/>
      <c r="R363" s="79"/>
      <c r="S363" s="79"/>
      <c r="T363" s="79"/>
      <c r="U363" s="79"/>
      <c r="V363" s="79"/>
      <c r="W363" s="79"/>
      <c r="AA363" s="79"/>
      <c r="AB363" s="79"/>
      <c r="AC363" s="79"/>
      <c r="AD363" s="79"/>
      <c r="AE363" s="79"/>
      <c r="AF363" s="79"/>
    </row>
    <row r="364" spans="1:32" x14ac:dyDescent="0.2">
      <c r="A364" s="129"/>
      <c r="B364" s="129"/>
      <c r="C364" s="129"/>
      <c r="D364" s="129"/>
      <c r="E364" s="129"/>
      <c r="F364" s="79"/>
      <c r="G364" s="79"/>
      <c r="H364" s="79"/>
      <c r="I364" s="79"/>
      <c r="J364" s="79"/>
      <c r="K364" s="79"/>
      <c r="L364" s="79"/>
      <c r="M364" s="79"/>
      <c r="N364" s="79"/>
      <c r="O364" s="79"/>
      <c r="P364" s="79"/>
      <c r="Q364" s="79"/>
      <c r="R364" s="79"/>
      <c r="S364" s="79"/>
      <c r="T364" s="79"/>
      <c r="U364" s="79"/>
      <c r="V364" s="79"/>
      <c r="W364" s="79"/>
      <c r="AA364" s="79"/>
      <c r="AB364" s="79"/>
      <c r="AC364" s="79"/>
      <c r="AD364" s="79"/>
      <c r="AE364" s="79"/>
      <c r="AF364" s="79"/>
    </row>
    <row r="365" spans="1:32" x14ac:dyDescent="0.2">
      <c r="A365" s="129"/>
      <c r="B365" s="129"/>
      <c r="C365" s="129"/>
      <c r="D365" s="129"/>
      <c r="E365" s="129"/>
      <c r="F365" s="79"/>
      <c r="G365" s="79"/>
      <c r="H365" s="79"/>
      <c r="I365" s="79"/>
      <c r="J365" s="79"/>
      <c r="K365" s="79"/>
      <c r="L365" s="79"/>
      <c r="M365" s="79"/>
      <c r="N365" s="79"/>
      <c r="O365" s="79"/>
      <c r="P365" s="79"/>
      <c r="Q365" s="79"/>
      <c r="R365" s="79"/>
      <c r="S365" s="79"/>
      <c r="T365" s="79"/>
      <c r="U365" s="79"/>
      <c r="V365" s="79"/>
      <c r="W365" s="79"/>
      <c r="AA365" s="79"/>
      <c r="AB365" s="79"/>
      <c r="AC365" s="79"/>
      <c r="AD365" s="79"/>
      <c r="AE365" s="79"/>
      <c r="AF365" s="79"/>
    </row>
    <row r="366" spans="1:32" x14ac:dyDescent="0.2">
      <c r="A366" s="129"/>
      <c r="B366" s="129"/>
      <c r="C366" s="129"/>
      <c r="D366" s="129"/>
      <c r="E366" s="129"/>
      <c r="F366" s="79"/>
      <c r="G366" s="79"/>
      <c r="H366" s="79"/>
      <c r="I366" s="79"/>
      <c r="J366" s="79"/>
      <c r="K366" s="79"/>
      <c r="L366" s="79"/>
      <c r="M366" s="79"/>
      <c r="N366" s="79"/>
      <c r="O366" s="79"/>
      <c r="P366" s="79"/>
      <c r="Q366" s="79"/>
      <c r="R366" s="79"/>
      <c r="S366" s="79"/>
      <c r="T366" s="79"/>
      <c r="U366" s="79"/>
      <c r="V366" s="79"/>
      <c r="W366" s="79"/>
      <c r="AA366" s="79"/>
      <c r="AB366" s="79"/>
      <c r="AC366" s="79"/>
      <c r="AD366" s="79"/>
      <c r="AE366" s="79"/>
      <c r="AF366" s="79"/>
    </row>
    <row r="367" spans="1:32" x14ac:dyDescent="0.2">
      <c r="A367" s="129"/>
      <c r="B367" s="129"/>
      <c r="C367" s="129"/>
      <c r="D367" s="129"/>
      <c r="E367" s="129"/>
      <c r="F367" s="79"/>
      <c r="G367" s="79"/>
      <c r="H367" s="79"/>
      <c r="I367" s="79"/>
      <c r="J367" s="79"/>
      <c r="K367" s="79"/>
      <c r="L367" s="79"/>
      <c r="M367" s="79"/>
      <c r="N367" s="79"/>
      <c r="O367" s="79"/>
      <c r="P367" s="79"/>
      <c r="Q367" s="79"/>
      <c r="R367" s="79"/>
      <c r="S367" s="79"/>
      <c r="T367" s="79"/>
      <c r="U367" s="79"/>
      <c r="V367" s="79"/>
      <c r="W367" s="79"/>
      <c r="AA367" s="79"/>
      <c r="AB367" s="79"/>
      <c r="AC367" s="79"/>
      <c r="AD367" s="79"/>
      <c r="AE367" s="79"/>
      <c r="AF367" s="79"/>
    </row>
    <row r="368" spans="1:32" x14ac:dyDescent="0.2">
      <c r="A368" s="129"/>
      <c r="B368" s="129"/>
      <c r="C368" s="129"/>
      <c r="D368" s="129"/>
      <c r="E368" s="129"/>
      <c r="F368" s="79"/>
      <c r="G368" s="79"/>
      <c r="H368" s="79"/>
      <c r="I368" s="79"/>
      <c r="J368" s="79"/>
      <c r="K368" s="79"/>
      <c r="L368" s="79"/>
      <c r="M368" s="79"/>
      <c r="N368" s="79"/>
      <c r="O368" s="79"/>
      <c r="P368" s="79"/>
      <c r="Q368" s="79"/>
      <c r="R368" s="79"/>
      <c r="S368" s="79"/>
      <c r="T368" s="79"/>
      <c r="U368" s="79"/>
      <c r="V368" s="79"/>
      <c r="W368" s="79"/>
      <c r="AA368" s="79"/>
      <c r="AB368" s="79"/>
      <c r="AC368" s="79"/>
      <c r="AD368" s="79"/>
      <c r="AE368" s="79"/>
      <c r="AF368" s="79"/>
    </row>
    <row r="369" spans="1:32" x14ac:dyDescent="0.2">
      <c r="A369" s="129"/>
      <c r="B369" s="129"/>
      <c r="C369" s="129"/>
      <c r="D369" s="129"/>
      <c r="E369" s="129"/>
      <c r="F369" s="79"/>
      <c r="G369" s="79"/>
      <c r="H369" s="79"/>
      <c r="I369" s="79"/>
      <c r="J369" s="79"/>
      <c r="K369" s="79"/>
      <c r="L369" s="79"/>
      <c r="M369" s="79"/>
      <c r="N369" s="79"/>
      <c r="O369" s="79"/>
      <c r="P369" s="79"/>
      <c r="Q369" s="79"/>
      <c r="R369" s="79"/>
      <c r="S369" s="79"/>
      <c r="T369" s="79"/>
      <c r="U369" s="79"/>
      <c r="V369" s="79"/>
      <c r="W369" s="79"/>
      <c r="AA369" s="79"/>
      <c r="AB369" s="79"/>
      <c r="AC369" s="79"/>
      <c r="AD369" s="79"/>
      <c r="AE369" s="79"/>
      <c r="AF369" s="79"/>
    </row>
    <row r="370" spans="1:32" x14ac:dyDescent="0.2">
      <c r="A370" s="129"/>
      <c r="B370" s="129"/>
      <c r="C370" s="129"/>
      <c r="D370" s="129"/>
      <c r="E370" s="129"/>
      <c r="F370" s="79"/>
      <c r="G370" s="79"/>
      <c r="H370" s="79"/>
      <c r="I370" s="79"/>
      <c r="J370" s="79"/>
      <c r="K370" s="79"/>
      <c r="L370" s="79"/>
      <c r="M370" s="79"/>
      <c r="N370" s="79"/>
      <c r="O370" s="79"/>
      <c r="P370" s="79"/>
      <c r="Q370" s="79"/>
      <c r="R370" s="79"/>
      <c r="S370" s="79"/>
      <c r="T370" s="79"/>
      <c r="U370" s="79"/>
      <c r="V370" s="79"/>
      <c r="W370" s="79"/>
      <c r="AA370" s="79"/>
      <c r="AB370" s="79"/>
      <c r="AC370" s="79"/>
      <c r="AD370" s="79"/>
      <c r="AE370" s="79"/>
      <c r="AF370" s="79"/>
    </row>
    <row r="371" spans="1:32" x14ac:dyDescent="0.2">
      <c r="A371" s="129"/>
      <c r="B371" s="129"/>
      <c r="C371" s="129"/>
      <c r="D371" s="129"/>
      <c r="E371" s="129"/>
      <c r="F371" s="79"/>
      <c r="G371" s="79"/>
      <c r="H371" s="79"/>
      <c r="I371" s="79"/>
      <c r="J371" s="79"/>
      <c r="K371" s="79"/>
      <c r="L371" s="79"/>
      <c r="M371" s="79"/>
      <c r="N371" s="79"/>
      <c r="O371" s="79"/>
      <c r="P371" s="79"/>
      <c r="Q371" s="79"/>
      <c r="R371" s="79"/>
      <c r="S371" s="79"/>
      <c r="T371" s="79"/>
      <c r="U371" s="79"/>
      <c r="V371" s="79"/>
      <c r="W371" s="79"/>
      <c r="AA371" s="79"/>
      <c r="AB371" s="79"/>
      <c r="AC371" s="79"/>
      <c r="AD371" s="79"/>
      <c r="AE371" s="79"/>
      <c r="AF371" s="79"/>
    </row>
    <row r="372" spans="1:32" x14ac:dyDescent="0.2">
      <c r="A372" s="129"/>
      <c r="B372" s="129"/>
      <c r="C372" s="129"/>
      <c r="D372" s="129"/>
      <c r="E372" s="129"/>
      <c r="F372" s="79"/>
      <c r="G372" s="79"/>
      <c r="H372" s="79"/>
      <c r="I372" s="79"/>
      <c r="J372" s="79"/>
      <c r="K372" s="79"/>
      <c r="L372" s="79"/>
      <c r="M372" s="79"/>
      <c r="N372" s="79"/>
      <c r="O372" s="79"/>
      <c r="P372" s="79"/>
      <c r="Q372" s="79"/>
      <c r="R372" s="79"/>
      <c r="S372" s="79"/>
      <c r="T372" s="79"/>
      <c r="U372" s="79"/>
      <c r="V372" s="79"/>
      <c r="W372" s="79"/>
      <c r="AA372" s="79"/>
      <c r="AB372" s="79"/>
      <c r="AC372" s="79"/>
      <c r="AD372" s="79"/>
      <c r="AE372" s="79"/>
      <c r="AF372" s="79"/>
    </row>
    <row r="373" spans="1:32" x14ac:dyDescent="0.2">
      <c r="A373" s="129"/>
      <c r="B373" s="129"/>
      <c r="C373" s="129"/>
      <c r="D373" s="129"/>
      <c r="E373" s="129"/>
      <c r="F373" s="79"/>
      <c r="G373" s="79"/>
      <c r="H373" s="79"/>
      <c r="I373" s="79"/>
      <c r="J373" s="79"/>
      <c r="K373" s="79"/>
      <c r="L373" s="79"/>
      <c r="M373" s="79"/>
      <c r="N373" s="79"/>
      <c r="O373" s="79"/>
      <c r="P373" s="79"/>
      <c r="Q373" s="79"/>
      <c r="R373" s="79"/>
      <c r="S373" s="79"/>
      <c r="T373" s="79"/>
      <c r="U373" s="79"/>
      <c r="V373" s="79"/>
      <c r="W373" s="79"/>
      <c r="AA373" s="79"/>
      <c r="AB373" s="79"/>
      <c r="AC373" s="79"/>
      <c r="AD373" s="79"/>
      <c r="AE373" s="79"/>
      <c r="AF373" s="79"/>
    </row>
  </sheetData>
  <sheetProtection algorithmName="SHA-512" hashValue="juXcissI87eTT1TBjmFTBbEJS4kzyYfMh94Qhld3dfBPE4V+QzF6osqtGmnu03x01hak2lboDOz9m8pZwEu6lQ==" saltValue="6QP400ddgf0O7RBtmBWQUg==" spinCount="100000" sheet="1" objects="1" scenarios="1"/>
  <mergeCells count="33">
    <mergeCell ref="I8:Q8"/>
    <mergeCell ref="FF8:FN8"/>
    <mergeCell ref="CL8:CT8"/>
    <mergeCell ref="H8:H9"/>
    <mergeCell ref="A349:GE349"/>
    <mergeCell ref="A6:GF6"/>
    <mergeCell ref="AA8:AI8"/>
    <mergeCell ref="A342:E342"/>
    <mergeCell ref="AJ8:AR8"/>
    <mergeCell ref="DM8:DU8"/>
    <mergeCell ref="BK8:BS8"/>
    <mergeCell ref="EN8:EV8"/>
    <mergeCell ref="EW8:FE8"/>
    <mergeCell ref="FX8:GF8"/>
    <mergeCell ref="BT8:CB8"/>
    <mergeCell ref="EE8:EM8"/>
    <mergeCell ref="FO8:FW8"/>
    <mergeCell ref="G8:G9"/>
    <mergeCell ref="BB8:BJ8"/>
    <mergeCell ref="B1:GB3"/>
    <mergeCell ref="CU8:DC8"/>
    <mergeCell ref="R8:Z8"/>
    <mergeCell ref="AS8:BA8"/>
    <mergeCell ref="CC8:CK8"/>
    <mergeCell ref="A7:GF7"/>
    <mergeCell ref="A8:A9"/>
    <mergeCell ref="B8:B9"/>
    <mergeCell ref="C8:C9"/>
    <mergeCell ref="D8:D9"/>
    <mergeCell ref="E8:E9"/>
    <mergeCell ref="F8:F9"/>
    <mergeCell ref="DD8:DL8"/>
    <mergeCell ref="DV8:ED8"/>
  </mergeCells>
  <conditionalFormatting sqref="A358:B360">
    <cfRule type="duplicateValues" dxfId="416" priority="77"/>
  </conditionalFormatting>
  <conditionalFormatting sqref="A361:C361">
    <cfRule type="duplicateValues" dxfId="415" priority="76"/>
  </conditionalFormatting>
  <conditionalFormatting sqref="A362:B363">
    <cfRule type="duplicateValues" dxfId="414" priority="75"/>
  </conditionalFormatting>
  <conditionalFormatting sqref="A30:B49">
    <cfRule type="duplicateValues" dxfId="413" priority="74"/>
  </conditionalFormatting>
  <conditionalFormatting sqref="A50:B69">
    <cfRule type="duplicateValues" dxfId="412" priority="73"/>
  </conditionalFormatting>
  <conditionalFormatting sqref="A70:B89">
    <cfRule type="duplicateValues" dxfId="411" priority="72"/>
  </conditionalFormatting>
  <conditionalFormatting sqref="A90:B109">
    <cfRule type="duplicateValues" dxfId="410" priority="71"/>
  </conditionalFormatting>
  <conditionalFormatting sqref="A110:B129">
    <cfRule type="duplicateValues" dxfId="409" priority="70"/>
  </conditionalFormatting>
  <conditionalFormatting sqref="A130:B149">
    <cfRule type="duplicateValues" dxfId="408" priority="69"/>
  </conditionalFormatting>
  <conditionalFormatting sqref="A150:B169">
    <cfRule type="duplicateValues" dxfId="407" priority="68"/>
  </conditionalFormatting>
  <conditionalFormatting sqref="A170:B189">
    <cfRule type="duplicateValues" dxfId="406" priority="67"/>
  </conditionalFormatting>
  <conditionalFormatting sqref="A342:B344 A10:B10 A12:B12 A14:B29">
    <cfRule type="duplicateValues" dxfId="405" priority="102"/>
  </conditionalFormatting>
  <conditionalFormatting sqref="A279:B323">
    <cfRule type="duplicateValues" dxfId="404" priority="62"/>
  </conditionalFormatting>
  <conditionalFormatting sqref="A190:B208">
    <cfRule type="duplicateValues" dxfId="403" priority="104"/>
  </conditionalFormatting>
  <conditionalFormatting sqref="A209:B278">
    <cfRule type="duplicateValues" dxfId="402" priority="108"/>
  </conditionalFormatting>
  <conditionalFormatting sqref="A324:B341">
    <cfRule type="duplicateValues" dxfId="401" priority="109"/>
  </conditionalFormatting>
  <conditionalFormatting sqref="AB346:AB347">
    <cfRule type="duplicateValues" dxfId="400" priority="61"/>
  </conditionalFormatting>
  <conditionalFormatting sqref="AG4:AH6 AG8:AH348 CI8:CJ348 X342:Y348 X350:Y1048576 CI350:CJ1048576 AG350:AH1048576">
    <cfRule type="cellIs" dxfId="399" priority="59" operator="equal">
      <formula>"NO CUMPLE"</formula>
    </cfRule>
    <cfRule type="cellIs" dxfId="398" priority="60" operator="equal">
      <formula>"NO OFERTADO"</formula>
    </cfRule>
  </conditionalFormatting>
  <conditionalFormatting sqref="AP10:AP341">
    <cfRule type="cellIs" dxfId="397" priority="57" operator="equal">
      <formula>"NO CUMPLE"</formula>
    </cfRule>
    <cfRule type="cellIs" dxfId="396" priority="58" operator="equal">
      <formula>"NO OFERTADO"</formula>
    </cfRule>
  </conditionalFormatting>
  <conditionalFormatting sqref="BZ10:CA341">
    <cfRule type="cellIs" dxfId="395" priority="55" operator="equal">
      <formula>"NO CUMPLE"</formula>
    </cfRule>
    <cfRule type="cellIs" dxfId="394" priority="56" operator="equal">
      <formula>"NO OFERTADO"</formula>
    </cfRule>
  </conditionalFormatting>
  <conditionalFormatting sqref="CI4:CJ6">
    <cfRule type="cellIs" dxfId="393" priority="53" operator="equal">
      <formula>"NO CUMPLE"</formula>
    </cfRule>
    <cfRule type="cellIs" dxfId="392" priority="54" operator="equal">
      <formula>"NO OFERTADO"</formula>
    </cfRule>
  </conditionalFormatting>
  <conditionalFormatting sqref="CJ10:CJ341">
    <cfRule type="cellIs" dxfId="391" priority="52" operator="equal">
      <formula>"NO CUMPLE"</formula>
    </cfRule>
  </conditionalFormatting>
  <conditionalFormatting sqref="DA10:DB341">
    <cfRule type="cellIs" dxfId="390" priority="50" operator="equal">
      <formula>"NO CUMPLE"</formula>
    </cfRule>
    <cfRule type="cellIs" dxfId="389" priority="51" operator="equal">
      <formula>"NO OFERTADO"</formula>
    </cfRule>
  </conditionalFormatting>
  <conditionalFormatting sqref="DS10:DT341">
    <cfRule type="cellIs" dxfId="388" priority="48" operator="equal">
      <formula>"NO CUMPLE"</formula>
    </cfRule>
    <cfRule type="cellIs" dxfId="387" priority="49" operator="equal">
      <formula>"NO OFERTADO"</formula>
    </cfRule>
  </conditionalFormatting>
  <conditionalFormatting sqref="ET10:EU341">
    <cfRule type="cellIs" dxfId="386" priority="46" operator="equal">
      <formula>"NO CUMPLE"</formula>
    </cfRule>
    <cfRule type="cellIs" dxfId="385" priority="47" operator="equal">
      <formula>"NO OFERTADO"</formula>
    </cfRule>
  </conditionalFormatting>
  <conditionalFormatting sqref="FC10:FD341">
    <cfRule type="cellIs" dxfId="384" priority="44" operator="equal">
      <formula>"NO CUMPLE"</formula>
    </cfRule>
    <cfRule type="cellIs" dxfId="383" priority="45" operator="equal">
      <formula>"NO OFERTADO"</formula>
    </cfRule>
  </conditionalFormatting>
  <conditionalFormatting sqref="GD10:GE341">
    <cfRule type="cellIs" dxfId="382" priority="42" operator="equal">
      <formula>"NO CUMPLE"</formula>
    </cfRule>
    <cfRule type="cellIs" dxfId="381" priority="43" operator="equal">
      <formula>"NO OFERTADO"</formula>
    </cfRule>
  </conditionalFormatting>
  <conditionalFormatting sqref="CR131:CR341">
    <cfRule type="cellIs" dxfId="380" priority="40" operator="equal">
      <formula>"NO OFERTADO"</formula>
    </cfRule>
    <cfRule type="cellIs" dxfId="379" priority="41" operator="equal">
      <formula>"NO CUMPLE"</formula>
    </cfRule>
  </conditionalFormatting>
  <conditionalFormatting sqref="BR10:BR341 BQ11:BR341">
    <cfRule type="cellIs" dxfId="378" priority="38" operator="equal">
      <formula>"NO CUMPLE"</formula>
    </cfRule>
    <cfRule type="cellIs" dxfId="377" priority="39" operator="equal">
      <formula>"NO OFERTADO"</formula>
    </cfRule>
  </conditionalFormatting>
  <conditionalFormatting sqref="BQ10">
    <cfRule type="cellIs" dxfId="376" priority="36" operator="equal">
      <formula>"NO CUMPLE"</formula>
    </cfRule>
    <cfRule type="cellIs" dxfId="375" priority="37" operator="equal">
      <formula>"NO OFERTADO"</formula>
    </cfRule>
  </conditionalFormatting>
  <conditionalFormatting sqref="A345:B347 C346:Q347 AA346:AA347">
    <cfRule type="duplicateValues" dxfId="374" priority="168"/>
  </conditionalFormatting>
  <conditionalFormatting sqref="EK10:EK341">
    <cfRule type="cellIs" dxfId="373" priority="30" operator="equal">
      <formula>"NO OFERTADO"</formula>
    </cfRule>
    <cfRule type="cellIs" dxfId="372" priority="31" operator="equal">
      <formula>"NO CUMPLE"</formula>
    </cfRule>
  </conditionalFormatting>
  <conditionalFormatting sqref="FU10:FU341">
    <cfRule type="cellIs" dxfId="371" priority="26" operator="equal">
      <formula>"NO OFERTADO"</formula>
    </cfRule>
    <cfRule type="cellIs" dxfId="370" priority="27" operator="equal">
      <formula>"NO CUMPLE"</formula>
    </cfRule>
  </conditionalFormatting>
  <conditionalFormatting sqref="BH10:BI341">
    <cfRule type="cellIs" dxfId="369" priority="20" operator="equal">
      <formula>"NO OFERTADO"</formula>
    </cfRule>
    <cfRule type="cellIs" dxfId="368" priority="21" operator="equal">
      <formula>"NO CUMPLE"</formula>
    </cfRule>
  </conditionalFormatting>
  <conditionalFormatting sqref="S346:S347">
    <cfRule type="duplicateValues" dxfId="367" priority="18"/>
  </conditionalFormatting>
  <conditionalFormatting sqref="X4:Y6 X8:Y9">
    <cfRule type="cellIs" dxfId="366" priority="16" operator="equal">
      <formula>"NO CUMPLE"</formula>
    </cfRule>
    <cfRule type="cellIs" dxfId="365" priority="17" operator="equal">
      <formula>"NO OFERTADO"</formula>
    </cfRule>
  </conditionalFormatting>
  <conditionalFormatting sqref="R346:R347">
    <cfRule type="duplicateValues" dxfId="364" priority="19"/>
  </conditionalFormatting>
  <conditionalFormatting sqref="X10:Y341">
    <cfRule type="cellIs" dxfId="363" priority="14" operator="equal">
      <formula>"NO OFERTADO"</formula>
    </cfRule>
    <cfRule type="cellIs" dxfId="362" priority="15" operator="equal">
      <formula>"NO CUMPLE"</formula>
    </cfRule>
  </conditionalFormatting>
  <conditionalFormatting sqref="AY10:AZ341">
    <cfRule type="cellIs" dxfId="361" priority="10" operator="equal">
      <formula>"NO OFERTADO"</formula>
    </cfRule>
    <cfRule type="cellIs" dxfId="360" priority="11" operator="equal">
      <formula>"NO CUMPLE"</formula>
    </cfRule>
  </conditionalFormatting>
  <conditionalFormatting sqref="DJ10:DK341">
    <cfRule type="cellIs" dxfId="359" priority="6" operator="equal">
      <formula>"NO CUMPLE"</formula>
    </cfRule>
    <cfRule type="cellIs" dxfId="358" priority="7" operator="equal">
      <formula>"NO OFERTADO"</formula>
    </cfRule>
  </conditionalFormatting>
  <conditionalFormatting sqref="EB10:EB341">
    <cfRule type="cellIs" dxfId="357" priority="4" operator="equal">
      <formula>"NO OFERTADO"</formula>
    </cfRule>
    <cfRule type="cellIs" dxfId="356" priority="5" operator="equal">
      <formula>"NO CUMPLE"</formula>
    </cfRule>
  </conditionalFormatting>
  <conditionalFormatting sqref="EB10:EC341">
    <cfRule type="cellIs" dxfId="355" priority="3" operator="equal">
      <formula>"NO CUMPLE"</formula>
    </cfRule>
  </conditionalFormatting>
  <conditionalFormatting sqref="FL10:FL341">
    <cfRule type="cellIs" dxfId="354" priority="1" operator="equal">
      <formula>"NO OFERTADO"</formula>
    </cfRule>
    <cfRule type="cellIs" dxfId="353" priority="2" operator="equal">
      <formula>"NO CUMPLE"</formula>
    </cfRule>
  </conditionalFormatting>
  <printOptions horizontalCentered="1" verticalCentered="1"/>
  <pageMargins left="0.45" right="0.27" top="0.55118110236220474" bottom="0.55118110236220474" header="0.31496062992125984" footer="0.31496062992125984"/>
  <pageSetup scale="55" orientation="landscape" r:id="rId1"/>
  <headerFooter>
    <oddFooter>Página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DJ371"/>
  <sheetViews>
    <sheetView topLeftCell="CQ1" zoomScale="70" zoomScaleNormal="70" workbookViewId="0">
      <selection activeCell="CV8" sqref="CV8:DD8"/>
    </sheetView>
  </sheetViews>
  <sheetFormatPr baseColWidth="10" defaultRowHeight="12.75" x14ac:dyDescent="0.2"/>
  <cols>
    <col min="1" max="1" width="8.85546875" style="16" customWidth="1"/>
    <col min="2" max="2" width="12.7109375" style="16" customWidth="1"/>
    <col min="3" max="3" width="44.28515625" style="16" customWidth="1"/>
    <col min="4" max="4" width="13.42578125" style="16" customWidth="1"/>
    <col min="5" max="5" width="10.140625" style="16" customWidth="1"/>
    <col min="6" max="7" width="18.42578125" style="73" customWidth="1"/>
    <col min="8" max="8" width="19.42578125" style="73" customWidth="1"/>
    <col min="9" max="9" width="20.28515625" style="73" customWidth="1"/>
    <col min="10" max="11" width="12.5703125" style="73" customWidth="1"/>
    <col min="12" max="12" width="16.42578125" style="73" customWidth="1"/>
    <col min="13" max="14" width="18.85546875" style="73" customWidth="1"/>
    <col min="15" max="15" width="19.5703125" style="73" customWidth="1"/>
    <col min="16" max="18" width="12.5703125" style="73" customWidth="1"/>
    <col min="19" max="19" width="16.28515625" style="73" customWidth="1"/>
    <col min="20" max="21" width="12.5703125" style="73" customWidth="1"/>
    <col min="22" max="22" width="16" style="73" customWidth="1"/>
    <col min="23" max="24" width="17.140625" style="73" customWidth="1"/>
    <col min="25" max="25" width="20.7109375" style="73" customWidth="1"/>
    <col min="26" max="26" width="17.85546875" style="73" customWidth="1"/>
    <col min="27" max="27" width="12.5703125" style="73" customWidth="1"/>
    <col min="28" max="28" width="20.85546875" style="73" customWidth="1"/>
    <col min="29" max="29" width="12.85546875" style="73" customWidth="1"/>
    <col min="30" max="30" width="9.7109375" style="3" customWidth="1"/>
    <col min="31" max="31" width="17.28515625" style="73" customWidth="1"/>
    <col min="32" max="33" width="17.140625" style="73" customWidth="1"/>
    <col min="34" max="34" width="20.7109375" style="73" customWidth="1"/>
    <col min="35" max="35" width="15.85546875" style="73" customWidth="1"/>
    <col min="36" max="36" width="12.5703125" style="73" customWidth="1"/>
    <col min="37" max="37" width="27.85546875" style="73" customWidth="1"/>
    <col min="38" max="38" width="12.5703125" style="73" customWidth="1"/>
    <col min="39" max="39" width="12.5703125" style="3" customWidth="1"/>
    <col min="40" max="40" width="16" style="73" customWidth="1"/>
    <col min="41" max="42" width="17.140625" style="73" customWidth="1"/>
    <col min="43" max="43" width="20.7109375" style="73" customWidth="1"/>
    <col min="44" max="45" width="12.5703125" style="73" customWidth="1"/>
    <col min="46" max="46" width="22.140625" style="73" customWidth="1"/>
    <col min="47" max="47" width="14.85546875" style="3" customWidth="1"/>
    <col min="48" max="48" width="12.5703125" style="3" customWidth="1"/>
    <col min="49" max="49" width="16" style="3" customWidth="1"/>
    <col min="50" max="51" width="17.140625" style="3" customWidth="1"/>
    <col min="52" max="52" width="20.7109375" style="73" customWidth="1"/>
    <col min="53" max="54" width="12.5703125" style="73" customWidth="1"/>
    <col min="55" max="55" width="20.5703125" style="73" customWidth="1"/>
    <col min="56" max="56" width="12.5703125" style="73" customWidth="1"/>
    <col min="57" max="57" width="12.5703125" style="3" customWidth="1"/>
    <col min="58" max="58" width="16" style="73" customWidth="1"/>
    <col min="59" max="60" width="18.140625" style="73" customWidth="1"/>
    <col min="61" max="61" width="20.7109375" style="73" customWidth="1"/>
    <col min="62" max="62" width="16" style="73" customWidth="1"/>
    <col min="63" max="63" width="12.5703125" style="73" customWidth="1"/>
    <col min="64" max="64" width="19.28515625" style="73" customWidth="1"/>
    <col min="65" max="65" width="14.85546875" style="73" customWidth="1"/>
    <col min="66" max="66" width="12.5703125" style="3" customWidth="1"/>
    <col min="67" max="67" width="16" style="73" customWidth="1"/>
    <col min="68" max="69" width="17.140625" style="73" customWidth="1"/>
    <col min="70" max="70" width="20.7109375" style="73" customWidth="1"/>
    <col min="71" max="72" width="12.5703125" style="73" customWidth="1"/>
    <col min="73" max="73" width="19.28515625" style="73" customWidth="1"/>
    <col min="74" max="74" width="14.85546875" style="73" customWidth="1"/>
    <col min="75" max="75" width="12.5703125" style="3" customWidth="1"/>
    <col min="76" max="76" width="16" style="73" customWidth="1"/>
    <col min="77" max="78" width="17.140625" style="73" customWidth="1"/>
    <col min="79" max="79" width="20.7109375" style="73" customWidth="1"/>
    <col min="80" max="81" width="12.5703125" style="73" customWidth="1"/>
    <col min="82" max="82" width="14.42578125" style="73" customWidth="1"/>
    <col min="83" max="83" width="14.42578125" style="3" customWidth="1"/>
    <col min="84" max="84" width="12.5703125" style="73" customWidth="1"/>
    <col min="85" max="85" width="16" style="73" customWidth="1"/>
    <col min="86" max="87" width="17.140625" style="73" customWidth="1"/>
    <col min="88" max="88" width="20.7109375" style="73" customWidth="1"/>
    <col min="89" max="90" width="12.5703125" style="73" customWidth="1"/>
    <col min="91" max="91" width="21" style="73" customWidth="1"/>
    <col min="92" max="92" width="12.5703125" style="73" customWidth="1"/>
    <col min="93" max="93" width="12.5703125" style="3" customWidth="1"/>
    <col min="94" max="94" width="16" style="73" customWidth="1"/>
    <col min="95" max="96" width="17.140625" style="73" customWidth="1"/>
    <col min="97" max="97" width="20.7109375" style="73" customWidth="1"/>
    <col min="98" max="99" width="12.5703125" style="73" customWidth="1"/>
    <col min="100" max="100" width="21.5703125" style="73" customWidth="1"/>
    <col min="101" max="101" width="14.85546875" style="73" customWidth="1"/>
    <col min="102" max="102" width="12.5703125" style="3" customWidth="1"/>
    <col min="103" max="103" width="16" style="73" customWidth="1"/>
    <col min="104" max="105" width="17.140625" style="73" customWidth="1"/>
    <col min="106" max="106" width="20.7109375" style="73" customWidth="1"/>
    <col min="107" max="108" width="12.5703125" style="73" customWidth="1"/>
    <col min="109" max="109" width="19.85546875" style="16" customWidth="1"/>
    <col min="110" max="16384" width="11.42578125" style="16"/>
  </cols>
  <sheetData>
    <row r="1" spans="1:114" ht="20.25" customHeight="1" x14ac:dyDescent="0.2">
      <c r="A1" s="388"/>
      <c r="B1" s="165"/>
      <c r="C1" s="139"/>
      <c r="D1" s="139"/>
      <c r="E1" s="139"/>
      <c r="F1" s="139"/>
      <c r="G1" s="139"/>
      <c r="H1" s="139"/>
      <c r="I1" s="139"/>
      <c r="J1" s="168"/>
      <c r="K1" s="168"/>
      <c r="L1" s="168"/>
      <c r="M1" s="168"/>
      <c r="N1" s="168"/>
      <c r="O1" s="71" t="s">
        <v>0</v>
      </c>
      <c r="P1" s="72">
        <v>2</v>
      </c>
      <c r="Q1" s="391"/>
      <c r="R1" s="169"/>
      <c r="W1" s="168"/>
      <c r="X1" s="168"/>
      <c r="Y1" s="168"/>
      <c r="Z1" s="168"/>
      <c r="AA1" s="168"/>
      <c r="AF1" s="168"/>
      <c r="AG1" s="168"/>
      <c r="AH1" s="168"/>
      <c r="AI1" s="168"/>
      <c r="AJ1" s="168"/>
      <c r="AO1" s="168"/>
      <c r="AP1" s="168"/>
      <c r="AQ1" s="168"/>
      <c r="AR1" s="168"/>
      <c r="AS1" s="168"/>
      <c r="AX1" s="168"/>
      <c r="AY1" s="168"/>
      <c r="AZ1" s="168"/>
      <c r="BA1" s="168"/>
      <c r="BB1" s="168"/>
      <c r="BG1" s="168"/>
      <c r="BH1" s="168"/>
      <c r="BI1" s="168"/>
      <c r="BJ1" s="168"/>
      <c r="BK1" s="168"/>
      <c r="BP1" s="168"/>
      <c r="BQ1" s="168"/>
      <c r="BR1" s="168"/>
      <c r="BS1" s="168"/>
      <c r="BT1" s="168"/>
      <c r="BY1" s="168"/>
      <c r="BZ1" s="168"/>
      <c r="CA1" s="168"/>
      <c r="CB1" s="168"/>
      <c r="CC1" s="168"/>
      <c r="CH1" s="168"/>
      <c r="CI1" s="168"/>
      <c r="CJ1" s="168"/>
      <c r="CK1" s="168"/>
      <c r="CL1" s="168"/>
      <c r="CQ1" s="168"/>
      <c r="CR1" s="168"/>
      <c r="CS1" s="168"/>
      <c r="CT1" s="168"/>
      <c r="CU1" s="168"/>
      <c r="CZ1" s="168"/>
      <c r="DA1" s="168"/>
      <c r="DB1" s="168"/>
      <c r="DC1" s="168"/>
      <c r="DD1" s="168"/>
    </row>
    <row r="2" spans="1:114" ht="21.75" customHeight="1" x14ac:dyDescent="0.2">
      <c r="A2" s="389"/>
      <c r="B2" s="165"/>
      <c r="C2" s="139"/>
      <c r="D2" s="139"/>
      <c r="E2" s="139"/>
      <c r="F2" s="139"/>
      <c r="G2" s="139"/>
      <c r="H2" s="139"/>
      <c r="I2" s="139"/>
      <c r="J2" s="168"/>
      <c r="K2" s="168"/>
      <c r="L2" s="168"/>
      <c r="M2" s="168"/>
      <c r="N2" s="168"/>
      <c r="O2" s="170" t="s">
        <v>833</v>
      </c>
      <c r="P2" s="171">
        <v>43326</v>
      </c>
      <c r="Q2" s="392"/>
      <c r="R2" s="169"/>
      <c r="W2" s="168"/>
      <c r="X2" s="168"/>
      <c r="Y2" s="168"/>
      <c r="Z2" s="168"/>
      <c r="AA2" s="168"/>
      <c r="AC2" s="73">
        <v>1992.6</v>
      </c>
      <c r="AF2" s="168"/>
      <c r="AG2" s="168"/>
      <c r="AH2" s="168"/>
      <c r="AI2" s="168"/>
      <c r="AJ2" s="168"/>
      <c r="AO2" s="168"/>
      <c r="AP2" s="168"/>
      <c r="AQ2" s="168"/>
      <c r="AR2" s="168"/>
      <c r="AS2" s="168"/>
      <c r="AX2" s="168"/>
      <c r="AY2" s="168"/>
      <c r="AZ2" s="168"/>
      <c r="BA2" s="168"/>
      <c r="BB2" s="168"/>
      <c r="BG2" s="168"/>
      <c r="BH2" s="168"/>
      <c r="BI2" s="168"/>
      <c r="BJ2" s="168"/>
      <c r="BK2" s="168"/>
      <c r="BP2" s="168"/>
      <c r="BQ2" s="168"/>
      <c r="BR2" s="168"/>
      <c r="BS2" s="168"/>
      <c r="BT2" s="168"/>
      <c r="BY2" s="168"/>
      <c r="BZ2" s="168"/>
      <c r="CA2" s="168"/>
      <c r="CB2" s="168"/>
      <c r="CC2" s="168"/>
      <c r="CH2" s="168"/>
      <c r="CI2" s="168"/>
      <c r="CJ2" s="168"/>
      <c r="CK2" s="168"/>
      <c r="CL2" s="168"/>
      <c r="CQ2" s="168"/>
      <c r="CR2" s="168"/>
      <c r="CS2" s="168"/>
      <c r="CT2" s="168"/>
      <c r="CU2" s="168"/>
      <c r="CZ2" s="168"/>
      <c r="DA2" s="168"/>
      <c r="DB2" s="168"/>
      <c r="DC2" s="168"/>
      <c r="DD2" s="168"/>
    </row>
    <row r="3" spans="1:114" s="129" customFormat="1" ht="27" customHeight="1" thickBot="1" x14ac:dyDescent="0.25">
      <c r="A3" s="390"/>
      <c r="B3" s="165"/>
      <c r="C3" s="139"/>
      <c r="D3" s="139"/>
      <c r="E3" s="139"/>
      <c r="F3" s="139"/>
      <c r="G3" s="139"/>
      <c r="H3" s="139"/>
      <c r="I3" s="139"/>
      <c r="J3" s="168"/>
      <c r="K3" s="168"/>
      <c r="L3" s="168"/>
      <c r="M3" s="168"/>
      <c r="N3" s="168"/>
      <c r="O3" s="172" t="s">
        <v>834</v>
      </c>
      <c r="P3" s="173" t="s">
        <v>7</v>
      </c>
      <c r="Q3" s="393"/>
      <c r="R3" s="169"/>
      <c r="S3" s="79"/>
      <c r="T3" s="79"/>
      <c r="U3" s="79"/>
      <c r="V3" s="79"/>
      <c r="W3" s="168"/>
      <c r="X3" s="168"/>
      <c r="Y3" s="168"/>
      <c r="Z3" s="168"/>
      <c r="AA3" s="168"/>
      <c r="AB3" s="79"/>
      <c r="AC3" s="79"/>
      <c r="AD3" s="132"/>
      <c r="AE3" s="79"/>
      <c r="AF3" s="168"/>
      <c r="AG3" s="168"/>
      <c r="AH3" s="168"/>
      <c r="AI3" s="168"/>
      <c r="AJ3" s="168"/>
      <c r="AK3" s="79"/>
      <c r="AL3" s="79"/>
      <c r="AM3" s="132"/>
      <c r="AN3" s="79"/>
      <c r="AO3" s="168"/>
      <c r="AP3" s="168"/>
      <c r="AQ3" s="168"/>
      <c r="AR3" s="168"/>
      <c r="AS3" s="168"/>
      <c r="AT3" s="79"/>
      <c r="AU3" s="132"/>
      <c r="AV3" s="132"/>
      <c r="AW3" s="132"/>
      <c r="AX3" s="168"/>
      <c r="AY3" s="168"/>
      <c r="AZ3" s="168"/>
      <c r="BA3" s="168"/>
      <c r="BB3" s="168"/>
      <c r="BC3" s="79"/>
      <c r="BD3" s="79"/>
      <c r="BE3" s="132"/>
      <c r="BF3" s="79"/>
      <c r="BG3" s="168"/>
      <c r="BH3" s="168"/>
      <c r="BI3" s="168"/>
      <c r="BJ3" s="168"/>
      <c r="BK3" s="168"/>
      <c r="BL3" s="79"/>
      <c r="BM3" s="79"/>
      <c r="BN3" s="132"/>
      <c r="BO3" s="79"/>
      <c r="BP3" s="168"/>
      <c r="BQ3" s="168"/>
      <c r="BR3" s="168"/>
      <c r="BS3" s="168"/>
      <c r="BT3" s="168"/>
      <c r="BU3" s="79"/>
      <c r="BV3" s="79"/>
      <c r="BW3" s="132"/>
      <c r="BX3" s="79"/>
      <c r="BY3" s="168"/>
      <c r="BZ3" s="168"/>
      <c r="CA3" s="168"/>
      <c r="CB3" s="168"/>
      <c r="CC3" s="168"/>
      <c r="CD3" s="79"/>
      <c r="CE3" s="132"/>
      <c r="CF3" s="79"/>
      <c r="CG3" s="79"/>
      <c r="CH3" s="168"/>
      <c r="CI3" s="168"/>
      <c r="CJ3" s="168"/>
      <c r="CK3" s="168"/>
      <c r="CL3" s="168"/>
      <c r="CM3" s="79"/>
      <c r="CN3" s="79"/>
      <c r="CO3" s="132"/>
      <c r="CP3" s="79"/>
      <c r="CQ3" s="168"/>
      <c r="CR3" s="168"/>
      <c r="CS3" s="168"/>
      <c r="CT3" s="168"/>
      <c r="CU3" s="168"/>
      <c r="CV3" s="79"/>
      <c r="CW3" s="79"/>
      <c r="CX3" s="132"/>
      <c r="CY3" s="79"/>
      <c r="CZ3" s="168"/>
      <c r="DA3" s="168"/>
      <c r="DB3" s="168"/>
      <c r="DC3" s="168"/>
      <c r="DD3" s="168"/>
    </row>
    <row r="4" spans="1:114" s="129" customFormat="1" x14ac:dyDescent="0.2">
      <c r="F4" s="79"/>
      <c r="G4" s="79"/>
      <c r="H4" s="79"/>
      <c r="I4" s="79"/>
      <c r="J4" s="79"/>
      <c r="K4" s="79"/>
      <c r="L4" s="79"/>
      <c r="M4" s="79"/>
      <c r="N4" s="79"/>
      <c r="O4" s="79"/>
      <c r="P4" s="79"/>
      <c r="Q4" s="79"/>
      <c r="R4" s="79"/>
      <c r="S4" s="79"/>
      <c r="T4" s="79"/>
      <c r="U4" s="79"/>
      <c r="V4" s="79"/>
      <c r="W4" s="79"/>
      <c r="X4" s="79"/>
      <c r="Y4" s="79"/>
      <c r="Z4" s="79"/>
      <c r="AA4" s="79"/>
      <c r="AB4" s="79"/>
      <c r="AC4" s="79"/>
      <c r="AD4" s="132"/>
      <c r="AE4" s="79"/>
      <c r="AF4" s="79"/>
      <c r="AG4" s="79"/>
      <c r="AH4" s="79"/>
      <c r="AI4" s="79"/>
      <c r="AJ4" s="79"/>
      <c r="AK4" s="79"/>
      <c r="AL4" s="79"/>
      <c r="AM4" s="132"/>
      <c r="AN4" s="79"/>
      <c r="AO4" s="79"/>
      <c r="AP4" s="79"/>
      <c r="AQ4" s="79"/>
      <c r="AR4" s="79"/>
      <c r="AS4" s="79"/>
      <c r="AT4" s="79"/>
      <c r="AU4" s="132"/>
      <c r="AV4" s="132"/>
      <c r="AW4" s="132"/>
      <c r="AX4" s="132"/>
      <c r="AY4" s="132"/>
      <c r="AZ4" s="79"/>
      <c r="BA4" s="79"/>
      <c r="BB4" s="79"/>
      <c r="BC4" s="79"/>
      <c r="BD4" s="79"/>
      <c r="BE4" s="132"/>
      <c r="BF4" s="79"/>
      <c r="BG4" s="79"/>
      <c r="BH4" s="79"/>
      <c r="BI4" s="79"/>
      <c r="BJ4" s="79"/>
      <c r="BK4" s="79"/>
      <c r="BL4" s="79"/>
      <c r="BM4" s="79"/>
      <c r="BN4" s="132"/>
      <c r="BO4" s="79"/>
      <c r="BP4" s="79"/>
      <c r="BQ4" s="79"/>
      <c r="BR4" s="79"/>
      <c r="BS4" s="79"/>
      <c r="BT4" s="79"/>
      <c r="BU4" s="79"/>
      <c r="BV4" s="79"/>
      <c r="BW4" s="132"/>
      <c r="BX4" s="79"/>
      <c r="BY4" s="79"/>
      <c r="BZ4" s="79"/>
      <c r="CA4" s="79"/>
      <c r="CB4" s="79"/>
      <c r="CC4" s="79"/>
      <c r="CD4" s="79"/>
      <c r="CE4" s="132"/>
      <c r="CF4" s="79"/>
      <c r="CG4" s="79"/>
      <c r="CH4" s="79"/>
      <c r="CI4" s="79"/>
      <c r="CJ4" s="79"/>
      <c r="CK4" s="79"/>
      <c r="CL4" s="79"/>
      <c r="CM4" s="79"/>
      <c r="CN4" s="79"/>
      <c r="CO4" s="132"/>
      <c r="CP4" s="79"/>
      <c r="CQ4" s="79"/>
      <c r="CR4" s="79"/>
      <c r="CS4" s="79"/>
      <c r="CT4" s="79"/>
      <c r="CU4" s="79"/>
      <c r="CV4" s="79"/>
      <c r="CW4" s="79"/>
      <c r="CX4" s="132"/>
      <c r="CY4" s="79"/>
      <c r="CZ4" s="79"/>
      <c r="DA4" s="79"/>
      <c r="DB4" s="79"/>
      <c r="DC4" s="157">
        <v>0.2</v>
      </c>
      <c r="DD4" s="79"/>
    </row>
    <row r="5" spans="1:114" s="129" customFormat="1" ht="15.75" customHeight="1" x14ac:dyDescent="0.2">
      <c r="A5" s="394" t="s">
        <v>714</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5"/>
      <c r="AE5" s="394"/>
      <c r="AF5" s="394"/>
      <c r="AG5" s="394"/>
      <c r="AH5" s="394"/>
      <c r="AI5" s="394"/>
      <c r="AJ5" s="394"/>
      <c r="AK5" s="394"/>
      <c r="AL5" s="394"/>
      <c r="AM5" s="395"/>
      <c r="AN5" s="394"/>
      <c r="AO5" s="394"/>
      <c r="AP5" s="394"/>
      <c r="AQ5" s="394"/>
      <c r="AR5" s="394"/>
      <c r="AS5" s="394"/>
      <c r="AT5" s="394"/>
      <c r="AU5" s="396"/>
      <c r="AV5" s="396"/>
      <c r="AW5" s="396"/>
      <c r="AX5" s="396"/>
      <c r="AY5" s="396"/>
      <c r="AZ5" s="394"/>
      <c r="BA5" s="394"/>
      <c r="BB5" s="394"/>
      <c r="BC5" s="394"/>
      <c r="BD5" s="394"/>
      <c r="BE5" s="395"/>
      <c r="BF5" s="394"/>
      <c r="BG5" s="394"/>
      <c r="BH5" s="394"/>
      <c r="BI5" s="394"/>
      <c r="BJ5" s="394"/>
      <c r="BK5" s="394"/>
      <c r="BL5" s="394"/>
      <c r="BM5" s="394"/>
      <c r="BN5" s="394"/>
      <c r="BO5" s="394"/>
      <c r="BP5" s="394"/>
      <c r="BQ5" s="394"/>
      <c r="BR5" s="394"/>
      <c r="BS5" s="394"/>
      <c r="BT5" s="394"/>
      <c r="BU5" s="394"/>
      <c r="BV5" s="394"/>
      <c r="BW5" s="395"/>
      <c r="BX5" s="394"/>
      <c r="BY5" s="394"/>
      <c r="BZ5" s="394"/>
      <c r="CA5" s="394"/>
      <c r="CB5" s="394"/>
      <c r="CC5" s="394"/>
      <c r="CD5" s="394"/>
      <c r="CE5" s="395"/>
      <c r="CF5" s="394"/>
      <c r="CG5" s="394"/>
      <c r="CH5" s="394"/>
      <c r="CI5" s="394"/>
      <c r="CJ5" s="394"/>
      <c r="CK5" s="394"/>
      <c r="CL5" s="394"/>
      <c r="CM5" s="394"/>
      <c r="CN5" s="394"/>
      <c r="CO5" s="395"/>
      <c r="CP5" s="394"/>
      <c r="CQ5" s="394"/>
      <c r="CR5" s="394"/>
      <c r="CS5" s="394"/>
      <c r="CT5" s="394"/>
      <c r="CU5" s="394"/>
      <c r="CV5" s="394"/>
      <c r="CW5" s="394"/>
      <c r="CX5" s="394"/>
      <c r="CY5" s="394"/>
      <c r="CZ5" s="394"/>
      <c r="DA5" s="394"/>
      <c r="DB5" s="394"/>
      <c r="DC5" s="394"/>
      <c r="DD5" s="394"/>
    </row>
    <row r="6" spans="1:114" ht="16.5" customHeight="1" x14ac:dyDescent="0.2">
      <c r="A6" s="397"/>
      <c r="B6" s="398"/>
      <c r="C6" s="398"/>
      <c r="D6" s="398"/>
      <c r="E6" s="398"/>
      <c r="F6" s="398"/>
      <c r="G6" s="398"/>
      <c r="H6" s="398"/>
      <c r="I6" s="398"/>
      <c r="J6" s="398"/>
      <c r="K6" s="398"/>
      <c r="L6" s="398"/>
      <c r="M6" s="398"/>
      <c r="N6" s="398"/>
      <c r="O6" s="398"/>
      <c r="P6" s="398"/>
      <c r="Q6" s="398"/>
      <c r="R6" s="398"/>
      <c r="S6" s="398"/>
      <c r="T6" s="398"/>
      <c r="U6" s="398"/>
      <c r="V6" s="398"/>
      <c r="W6" s="398"/>
      <c r="X6" s="398"/>
      <c r="Y6" s="398"/>
      <c r="Z6" s="398"/>
      <c r="AA6" s="398"/>
      <c r="AB6" s="398"/>
      <c r="AC6" s="398"/>
      <c r="AD6" s="399"/>
      <c r="AE6" s="398"/>
      <c r="AF6" s="398"/>
      <c r="AG6" s="398"/>
      <c r="AH6" s="398"/>
      <c r="AI6" s="398"/>
      <c r="AJ6" s="398"/>
      <c r="AK6" s="398"/>
      <c r="AL6" s="398"/>
      <c r="AM6" s="399"/>
      <c r="AN6" s="398"/>
      <c r="AO6" s="398"/>
      <c r="AP6" s="398"/>
      <c r="AQ6" s="398"/>
      <c r="AR6" s="398"/>
      <c r="AS6" s="398"/>
      <c r="AT6" s="398"/>
      <c r="AU6" s="400"/>
      <c r="AV6" s="400"/>
      <c r="AW6" s="400"/>
      <c r="AX6" s="400"/>
      <c r="AY6" s="400"/>
      <c r="AZ6" s="398"/>
      <c r="BA6" s="398"/>
      <c r="BB6" s="398"/>
      <c r="BC6" s="398"/>
      <c r="BD6" s="398"/>
      <c r="BE6" s="399"/>
      <c r="BF6" s="398"/>
      <c r="BG6" s="398"/>
      <c r="BH6" s="398"/>
      <c r="BI6" s="398"/>
      <c r="BJ6" s="398"/>
      <c r="BK6" s="398"/>
      <c r="BL6" s="398"/>
      <c r="BM6" s="398"/>
      <c r="BN6" s="398"/>
      <c r="BO6" s="398"/>
      <c r="BP6" s="398"/>
      <c r="BQ6" s="398"/>
      <c r="BR6" s="398"/>
      <c r="BS6" s="398"/>
      <c r="BT6" s="398"/>
      <c r="BU6" s="398"/>
      <c r="BV6" s="398"/>
      <c r="BW6" s="399"/>
      <c r="BX6" s="398"/>
      <c r="BY6" s="398"/>
      <c r="BZ6" s="398"/>
      <c r="CA6" s="398"/>
      <c r="CB6" s="398"/>
      <c r="CC6" s="398"/>
      <c r="CD6" s="398"/>
      <c r="CE6" s="399"/>
      <c r="CF6" s="398"/>
      <c r="CG6" s="398"/>
      <c r="CH6" s="398"/>
      <c r="CI6" s="398"/>
      <c r="CJ6" s="398"/>
      <c r="CK6" s="398"/>
      <c r="CL6" s="398"/>
      <c r="CM6" s="398"/>
      <c r="CN6" s="398"/>
      <c r="CO6" s="399"/>
      <c r="CP6" s="398"/>
      <c r="CQ6" s="398"/>
      <c r="CR6" s="398"/>
      <c r="CS6" s="398"/>
      <c r="CT6" s="398"/>
      <c r="CU6" s="398"/>
      <c r="CV6" s="398"/>
      <c r="CW6" s="398"/>
      <c r="CX6" s="398"/>
      <c r="CY6" s="398"/>
      <c r="CZ6" s="398"/>
      <c r="DA6" s="398"/>
      <c r="DB6" s="398"/>
      <c r="DC6" s="398"/>
      <c r="DD6" s="398"/>
    </row>
    <row r="7" spans="1:114" ht="41.25" customHeight="1" x14ac:dyDescent="0.2">
      <c r="A7" s="140" t="s">
        <v>715</v>
      </c>
      <c r="B7" s="141"/>
      <c r="C7" s="141"/>
      <c r="D7" s="141"/>
      <c r="E7" s="141"/>
      <c r="F7" s="141"/>
      <c r="G7" s="141"/>
      <c r="H7" s="141"/>
      <c r="I7" s="141"/>
      <c r="J7" s="174"/>
      <c r="K7" s="174"/>
      <c r="L7" s="174"/>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4"/>
      <c r="BB7" s="174"/>
      <c r="BC7" s="174"/>
      <c r="BD7" s="174"/>
      <c r="BE7" s="174"/>
      <c r="BF7" s="174"/>
      <c r="BG7" s="174"/>
      <c r="BH7" s="174"/>
      <c r="BI7" s="174"/>
      <c r="BJ7" s="174"/>
      <c r="BK7" s="174"/>
      <c r="BL7" s="174"/>
      <c r="BM7" s="174"/>
      <c r="BN7" s="174"/>
      <c r="BO7" s="174"/>
      <c r="BP7" s="174"/>
      <c r="BQ7" s="174"/>
      <c r="BR7" s="174"/>
      <c r="BS7" s="174"/>
      <c r="BT7" s="174"/>
      <c r="BU7" s="174"/>
      <c r="BV7" s="174"/>
      <c r="BW7" s="174"/>
      <c r="BX7" s="174"/>
      <c r="BY7" s="174"/>
      <c r="BZ7" s="174"/>
      <c r="CA7" s="174"/>
      <c r="CB7" s="174"/>
      <c r="CC7" s="174"/>
      <c r="CD7" s="174"/>
      <c r="CE7" s="174"/>
      <c r="CF7" s="174"/>
      <c r="CG7" s="174"/>
      <c r="CH7" s="174"/>
      <c r="CI7" s="174"/>
      <c r="CJ7" s="174"/>
      <c r="CK7" s="174"/>
      <c r="CL7" s="174"/>
      <c r="CM7" s="174"/>
      <c r="CN7" s="174"/>
      <c r="CO7" s="174"/>
      <c r="CP7" s="174"/>
      <c r="CQ7" s="174"/>
      <c r="CR7" s="174"/>
      <c r="CS7" s="174"/>
      <c r="CT7" s="174"/>
      <c r="CU7" s="174"/>
      <c r="CV7" s="174"/>
      <c r="CW7" s="174"/>
      <c r="CX7" s="174"/>
      <c r="CY7" s="174"/>
      <c r="CZ7" s="174"/>
      <c r="DA7" s="174"/>
      <c r="DB7" s="174"/>
      <c r="DC7" s="174"/>
      <c r="DD7" s="174"/>
      <c r="DE7" s="175">
        <f>+MIN(L10,V10,AE10,AN10,AW10,BF10,BX10,CG10,CP10,CY10)</f>
        <v>0</v>
      </c>
    </row>
    <row r="8" spans="1:114" ht="43.5" customHeight="1" x14ac:dyDescent="0.2">
      <c r="A8" s="156"/>
      <c r="B8" s="377" t="s">
        <v>47</v>
      </c>
      <c r="C8" s="377" t="s">
        <v>28</v>
      </c>
      <c r="D8" s="377" t="s">
        <v>29</v>
      </c>
      <c r="E8" s="377" t="s">
        <v>30</v>
      </c>
      <c r="F8" s="378" t="s">
        <v>12</v>
      </c>
      <c r="G8" s="378" t="s">
        <v>712</v>
      </c>
      <c r="H8" s="378" t="s">
        <v>824</v>
      </c>
      <c r="I8" s="410" t="str">
        <f>+[4]CONSOLIDADO!I6</f>
        <v>3 RAFAEL ANTONIO SALAMANCA</v>
      </c>
      <c r="J8" s="410"/>
      <c r="K8" s="410"/>
      <c r="L8" s="410"/>
      <c r="M8" s="410"/>
      <c r="N8" s="410"/>
      <c r="O8" s="410"/>
      <c r="P8" s="410"/>
      <c r="Q8" s="410"/>
      <c r="R8" s="167"/>
      <c r="S8" s="403" t="str">
        <f>+[4]CONSOLIDADO!I7</f>
        <v>4 QUIRUMEDICAS LTDA</v>
      </c>
      <c r="T8" s="403"/>
      <c r="U8" s="403"/>
      <c r="V8" s="403"/>
      <c r="W8" s="403"/>
      <c r="X8" s="403"/>
      <c r="Y8" s="403"/>
      <c r="Z8" s="403"/>
      <c r="AA8" s="403"/>
      <c r="AB8" s="411" t="str">
        <f>+[4]CONSOLIDADO!I12</f>
        <v>9 FRIDEN</v>
      </c>
      <c r="AC8" s="411"/>
      <c r="AD8" s="411"/>
      <c r="AE8" s="411"/>
      <c r="AF8" s="411"/>
      <c r="AG8" s="411"/>
      <c r="AH8" s="411"/>
      <c r="AI8" s="411"/>
      <c r="AJ8" s="411"/>
      <c r="AK8" s="402" t="str">
        <f>+[4]CONSOLIDADO!I13</f>
        <v>10 JOHNSON Y JOHNSON DE COLOMBIA S.A.</v>
      </c>
      <c r="AL8" s="402"/>
      <c r="AM8" s="402"/>
      <c r="AN8" s="402"/>
      <c r="AO8" s="402"/>
      <c r="AP8" s="402"/>
      <c r="AQ8" s="402"/>
      <c r="AR8" s="402"/>
      <c r="AS8" s="402"/>
      <c r="AT8" s="403" t="str">
        <f>+[4]CONSOLIDADO!I14</f>
        <v>11 UCIPHARMA S.A.</v>
      </c>
      <c r="AU8" s="404"/>
      <c r="AV8" s="404"/>
      <c r="AW8" s="404"/>
      <c r="AX8" s="404"/>
      <c r="AY8" s="404"/>
      <c r="AZ8" s="403"/>
      <c r="BA8" s="403"/>
      <c r="BB8" s="403"/>
      <c r="BC8" s="406" t="str">
        <f>+[4]CONSOLIDADO!I15</f>
        <v>12 BIOPLAST S.A.S</v>
      </c>
      <c r="BD8" s="406"/>
      <c r="BE8" s="406"/>
      <c r="BF8" s="406"/>
      <c r="BG8" s="406"/>
      <c r="BH8" s="406"/>
      <c r="BI8" s="406"/>
      <c r="BJ8" s="406"/>
      <c r="BK8" s="406"/>
      <c r="BL8" s="412" t="s">
        <v>1048</v>
      </c>
      <c r="BM8" s="413"/>
      <c r="BN8" s="413"/>
      <c r="BO8" s="413"/>
      <c r="BP8" s="413"/>
      <c r="BQ8" s="413"/>
      <c r="BR8" s="413"/>
      <c r="BS8" s="413"/>
      <c r="BT8" s="414"/>
      <c r="BU8" s="407" t="str">
        <f>+[4]CONSOLIDADO!I17</f>
        <v>14 TECNICA ELECTROMEDICA S.A.</v>
      </c>
      <c r="BV8" s="407"/>
      <c r="BW8" s="407"/>
      <c r="BX8" s="407"/>
      <c r="BY8" s="407"/>
      <c r="BZ8" s="407"/>
      <c r="CA8" s="407"/>
      <c r="CB8" s="407"/>
      <c r="CC8" s="407"/>
      <c r="CD8" s="408" t="str">
        <f>+[4]CONSOLIDADO!I20</f>
        <v>17 DISCOLMEDICA S.A.S</v>
      </c>
      <c r="CE8" s="408"/>
      <c r="CF8" s="408"/>
      <c r="CG8" s="408"/>
      <c r="CH8" s="408"/>
      <c r="CI8" s="408"/>
      <c r="CJ8" s="408"/>
      <c r="CK8" s="408"/>
      <c r="CL8" s="408"/>
      <c r="CM8" s="407" t="str">
        <f>+[4]CONSOLIDADO!I21</f>
        <v>18 ALFA TRADING SAS</v>
      </c>
      <c r="CN8" s="407"/>
      <c r="CO8" s="407"/>
      <c r="CP8" s="407"/>
      <c r="CQ8" s="407"/>
      <c r="CR8" s="407"/>
      <c r="CS8" s="407"/>
      <c r="CT8" s="407"/>
      <c r="CU8" s="407"/>
      <c r="CV8" s="401" t="str">
        <f>+[4]CONSOLIDADO!I25</f>
        <v>22 MEDICOX LTDA</v>
      </c>
      <c r="CW8" s="401"/>
      <c r="CX8" s="401"/>
      <c r="CY8" s="401"/>
      <c r="CZ8" s="401"/>
      <c r="DA8" s="401"/>
      <c r="DB8" s="401"/>
      <c r="DC8" s="401"/>
      <c r="DD8" s="401"/>
    </row>
    <row r="9" spans="1:114" s="17" customFormat="1" ht="51" x14ac:dyDescent="0.2">
      <c r="A9" s="156" t="s">
        <v>24</v>
      </c>
      <c r="B9" s="377"/>
      <c r="C9" s="377"/>
      <c r="D9" s="377"/>
      <c r="E9" s="377"/>
      <c r="F9" s="378"/>
      <c r="G9" s="378"/>
      <c r="H9" s="378"/>
      <c r="I9" s="26" t="s">
        <v>744</v>
      </c>
      <c r="J9" s="176" t="s">
        <v>835</v>
      </c>
      <c r="K9" s="176" t="s">
        <v>5</v>
      </c>
      <c r="L9" s="176" t="s">
        <v>836</v>
      </c>
      <c r="M9" s="176" t="s">
        <v>837</v>
      </c>
      <c r="N9" s="176" t="s">
        <v>838</v>
      </c>
      <c r="O9" s="176" t="s">
        <v>31</v>
      </c>
      <c r="P9" s="176" t="s">
        <v>35</v>
      </c>
      <c r="Q9" s="176" t="s">
        <v>34</v>
      </c>
      <c r="R9" s="176" t="s">
        <v>839</v>
      </c>
      <c r="S9" s="177" t="s">
        <v>754</v>
      </c>
      <c r="T9" s="177" t="s">
        <v>835</v>
      </c>
      <c r="U9" s="177" t="s">
        <v>5</v>
      </c>
      <c r="V9" s="177" t="s">
        <v>836</v>
      </c>
      <c r="W9" s="177" t="s">
        <v>837</v>
      </c>
      <c r="X9" s="177" t="s">
        <v>838</v>
      </c>
      <c r="Y9" s="177" t="s">
        <v>840</v>
      </c>
      <c r="Z9" s="177" t="s">
        <v>35</v>
      </c>
      <c r="AA9" s="177" t="s">
        <v>34</v>
      </c>
      <c r="AB9" s="178" t="s">
        <v>754</v>
      </c>
      <c r="AC9" s="178" t="s">
        <v>835</v>
      </c>
      <c r="AD9" s="178" t="s">
        <v>5</v>
      </c>
      <c r="AE9" s="178" t="s">
        <v>836</v>
      </c>
      <c r="AF9" s="178" t="s">
        <v>837</v>
      </c>
      <c r="AG9" s="178" t="s">
        <v>841</v>
      </c>
      <c r="AH9" s="178" t="s">
        <v>840</v>
      </c>
      <c r="AI9" s="178" t="s">
        <v>35</v>
      </c>
      <c r="AJ9" s="178" t="s">
        <v>34</v>
      </c>
      <c r="AK9" s="176" t="s">
        <v>754</v>
      </c>
      <c r="AL9" s="176" t="s">
        <v>835</v>
      </c>
      <c r="AM9" s="176" t="s">
        <v>5</v>
      </c>
      <c r="AN9" s="176" t="s">
        <v>836</v>
      </c>
      <c r="AO9" s="176" t="s">
        <v>837</v>
      </c>
      <c r="AP9" s="176" t="s">
        <v>841</v>
      </c>
      <c r="AQ9" s="176" t="s">
        <v>840</v>
      </c>
      <c r="AR9" s="176" t="s">
        <v>35</v>
      </c>
      <c r="AS9" s="176" t="s">
        <v>34</v>
      </c>
      <c r="AT9" s="177" t="s">
        <v>754</v>
      </c>
      <c r="AU9" s="179" t="s">
        <v>835</v>
      </c>
      <c r="AV9" s="179" t="s">
        <v>5</v>
      </c>
      <c r="AW9" s="179" t="s">
        <v>836</v>
      </c>
      <c r="AX9" s="177" t="s">
        <v>837</v>
      </c>
      <c r="AY9" s="177" t="s">
        <v>841</v>
      </c>
      <c r="AZ9" s="177" t="s">
        <v>840</v>
      </c>
      <c r="BA9" s="177" t="s">
        <v>35</v>
      </c>
      <c r="BB9" s="177" t="s">
        <v>34</v>
      </c>
      <c r="BC9" s="180" t="s">
        <v>754</v>
      </c>
      <c r="BD9" s="180" t="s">
        <v>835</v>
      </c>
      <c r="BE9" s="180" t="s">
        <v>5</v>
      </c>
      <c r="BF9" s="180" t="s">
        <v>836</v>
      </c>
      <c r="BG9" s="180" t="s">
        <v>837</v>
      </c>
      <c r="BH9" s="180" t="s">
        <v>841</v>
      </c>
      <c r="BI9" s="180" t="s">
        <v>840</v>
      </c>
      <c r="BJ9" s="180" t="s">
        <v>35</v>
      </c>
      <c r="BK9" s="180" t="s">
        <v>34</v>
      </c>
      <c r="BL9" s="317" t="s">
        <v>744</v>
      </c>
      <c r="BM9" s="317" t="s">
        <v>25</v>
      </c>
      <c r="BN9" s="317" t="s">
        <v>5</v>
      </c>
      <c r="BO9" s="318" t="s">
        <v>26</v>
      </c>
      <c r="BP9" s="317" t="s">
        <v>6</v>
      </c>
      <c r="BQ9" s="317" t="s">
        <v>827</v>
      </c>
      <c r="BR9" s="317" t="s">
        <v>31</v>
      </c>
      <c r="BS9" s="317" t="s">
        <v>35</v>
      </c>
      <c r="BT9" s="317" t="s">
        <v>34</v>
      </c>
      <c r="BU9" s="181" t="s">
        <v>754</v>
      </c>
      <c r="BV9" s="181" t="s">
        <v>835</v>
      </c>
      <c r="BW9" s="181" t="s">
        <v>5</v>
      </c>
      <c r="BX9" s="181" t="s">
        <v>836</v>
      </c>
      <c r="BY9" s="181" t="s">
        <v>837</v>
      </c>
      <c r="BZ9" s="181" t="s">
        <v>841</v>
      </c>
      <c r="CA9" s="181" t="s">
        <v>840</v>
      </c>
      <c r="CB9" s="181" t="s">
        <v>35</v>
      </c>
      <c r="CC9" s="181" t="s">
        <v>34</v>
      </c>
      <c r="CD9" s="182" t="s">
        <v>754</v>
      </c>
      <c r="CE9" s="182" t="s">
        <v>835</v>
      </c>
      <c r="CF9" s="182" t="s">
        <v>5</v>
      </c>
      <c r="CG9" s="182" t="s">
        <v>836</v>
      </c>
      <c r="CH9" s="182" t="s">
        <v>837</v>
      </c>
      <c r="CI9" s="182" t="s">
        <v>841</v>
      </c>
      <c r="CJ9" s="182" t="s">
        <v>840</v>
      </c>
      <c r="CK9" s="182" t="s">
        <v>35</v>
      </c>
      <c r="CL9" s="182" t="s">
        <v>34</v>
      </c>
      <c r="CM9" s="181" t="s">
        <v>754</v>
      </c>
      <c r="CN9" s="181" t="s">
        <v>835</v>
      </c>
      <c r="CO9" s="181" t="s">
        <v>5</v>
      </c>
      <c r="CP9" s="181" t="s">
        <v>836</v>
      </c>
      <c r="CQ9" s="181" t="s">
        <v>837</v>
      </c>
      <c r="CR9" s="181" t="s">
        <v>837</v>
      </c>
      <c r="CS9" s="181" t="s">
        <v>840</v>
      </c>
      <c r="CT9" s="181" t="s">
        <v>35</v>
      </c>
      <c r="CU9" s="181" t="s">
        <v>34</v>
      </c>
      <c r="CV9" s="183" t="s">
        <v>754</v>
      </c>
      <c r="CW9" s="183" t="s">
        <v>835</v>
      </c>
      <c r="CX9" s="183" t="s">
        <v>5</v>
      </c>
      <c r="CY9" s="183" t="s">
        <v>836</v>
      </c>
      <c r="CZ9" s="183" t="s">
        <v>837</v>
      </c>
      <c r="DA9" s="183" t="s">
        <v>841</v>
      </c>
      <c r="DB9" s="183" t="s">
        <v>840</v>
      </c>
      <c r="DC9" s="183" t="s">
        <v>35</v>
      </c>
      <c r="DD9" s="183" t="s">
        <v>34</v>
      </c>
      <c r="DE9" s="17" t="s">
        <v>842</v>
      </c>
      <c r="DF9" s="17" t="s">
        <v>843</v>
      </c>
      <c r="DG9" s="17" t="s">
        <v>844</v>
      </c>
      <c r="DH9" s="17" t="s">
        <v>845</v>
      </c>
      <c r="DI9" s="17" t="s">
        <v>846</v>
      </c>
      <c r="DJ9" s="17" t="s">
        <v>839</v>
      </c>
    </row>
    <row r="10" spans="1:114" s="19" customFormat="1" ht="30" hidden="1" customHeight="1" x14ac:dyDescent="0.2">
      <c r="A10" s="158">
        <v>1</v>
      </c>
      <c r="B10" s="78" t="s">
        <v>48</v>
      </c>
      <c r="C10" s="77" t="s">
        <v>380</v>
      </c>
      <c r="D10" s="120">
        <v>1</v>
      </c>
      <c r="E10" s="120" t="s">
        <v>32</v>
      </c>
      <c r="F10" s="86">
        <v>135000</v>
      </c>
      <c r="G10" s="120">
        <v>2</v>
      </c>
      <c r="H10" s="86">
        <f>+F10*G10</f>
        <v>270000</v>
      </c>
      <c r="I10" s="27"/>
      <c r="J10" s="184"/>
      <c r="K10" s="185"/>
      <c r="L10" s="184"/>
      <c r="M10" s="186"/>
      <c r="N10" s="186">
        <f t="shared" ref="N10:N73" si="0">+M10*G10</f>
        <v>0</v>
      </c>
      <c r="O10" s="176" t="str">
        <f t="shared" ref="O10:O12" si="1">+IF(L10=0,"NO OFERTADO",IF(L10&lt;=($F10*(1+$DC$4)),"CUMPLE","NO CUMPLE"))</f>
        <v>NO OFERTADO</v>
      </c>
      <c r="P10" s="176"/>
      <c r="Q10" s="176" t="s">
        <v>743</v>
      </c>
      <c r="R10" s="176"/>
      <c r="S10" s="187"/>
      <c r="T10" s="187"/>
      <c r="U10" s="188"/>
      <c r="V10" s="187"/>
      <c r="W10" s="189"/>
      <c r="X10" s="189">
        <f t="shared" ref="X10:X73" si="2">+W10*G10</f>
        <v>0</v>
      </c>
      <c r="Y10" s="176" t="str">
        <f>+IF(V10=0,"NO OFERTADO",IF(V10&lt;=($F10*(1+$DC$4)),"CUMPLE","NO CUMPLE"))</f>
        <v>NO OFERTADO</v>
      </c>
      <c r="Z10" s="177"/>
      <c r="AA10" s="177" t="s">
        <v>743</v>
      </c>
      <c r="AB10" s="190"/>
      <c r="AC10" s="190"/>
      <c r="AD10" s="191"/>
      <c r="AE10" s="190"/>
      <c r="AF10" s="192"/>
      <c r="AG10" s="192">
        <f t="shared" ref="AG10:AG73" si="3">+AF10*G10</f>
        <v>0</v>
      </c>
      <c r="AH10" s="178" t="str">
        <f>+IF(AE10=0,"NO OFERTADO",IF(AE10&lt;=($F10*(1+$DC$4)),"CUMPLE","NO CUMPLE"))</f>
        <v>NO OFERTADO</v>
      </c>
      <c r="AI10" s="178"/>
      <c r="AJ10" s="178" t="s">
        <v>743</v>
      </c>
      <c r="AK10" s="184"/>
      <c r="AL10" s="184"/>
      <c r="AM10" s="185"/>
      <c r="AN10" s="184"/>
      <c r="AO10" s="186"/>
      <c r="AP10" s="186">
        <f t="shared" ref="AP10:AP73" si="4">+AO10*G10</f>
        <v>0</v>
      </c>
      <c r="AQ10" s="176" t="str">
        <f>+IF(AN10=0,"NO OFERTADO",IF(AN10&lt;=($F10*(1+$DC$4)),"CUMPLE","NO CUMPLE"))</f>
        <v>NO OFERTADO</v>
      </c>
      <c r="AR10" s="176"/>
      <c r="AS10" s="176" t="s">
        <v>743</v>
      </c>
      <c r="AT10" s="187"/>
      <c r="AU10" s="187"/>
      <c r="AV10" s="193"/>
      <c r="AW10" s="187"/>
      <c r="AX10" s="189"/>
      <c r="AY10" s="189">
        <f t="shared" ref="AY10:AY73" si="5">+AX10*G10</f>
        <v>0</v>
      </c>
      <c r="AZ10" s="177" t="str">
        <f>+IF(AW10=0,"NO OFERTADO",IF(AW10&lt;=($F10*(1+$DC$4)),"CUMPLE","NO CUMPLE"))</f>
        <v>NO OFERTADO</v>
      </c>
      <c r="BA10" s="177"/>
      <c r="BB10" s="177" t="s">
        <v>743</v>
      </c>
      <c r="BC10" s="194"/>
      <c r="BD10" s="194"/>
      <c r="BE10" s="195"/>
      <c r="BF10" s="194"/>
      <c r="BG10" s="196">
        <f t="shared" ref="BG10:BG73" si="6">BF10*$D10</f>
        <v>0</v>
      </c>
      <c r="BH10" s="196">
        <f t="shared" ref="BH10:BH73" si="7">+BG10*G10</f>
        <v>0</v>
      </c>
      <c r="BI10" s="180" t="str">
        <f>+IF(BF10=0,"NO OFERTADO",IF(BF10&lt;=($F10*(1+$DC$4)),"CUMPLE","NO CUMPLE"))</f>
        <v>NO OFERTADO</v>
      </c>
      <c r="BJ10" s="180"/>
      <c r="BK10" s="180" t="s">
        <v>743</v>
      </c>
      <c r="BL10" s="319"/>
      <c r="BM10" s="319"/>
      <c r="BN10" s="320"/>
      <c r="BO10" s="319">
        <f>BM10+BN10</f>
        <v>0</v>
      </c>
      <c r="BP10" s="321">
        <f t="shared" ref="BP10:BP73" si="8">BO10*$D10</f>
        <v>0</v>
      </c>
      <c r="BQ10" s="321">
        <f>+BP10*G10</f>
        <v>0</v>
      </c>
      <c r="BR10" s="322" t="str">
        <f>+IF(BO10=0,"NO OFERTADO",IF(BO10&lt;=($F10*(1+$DC$4)),"CUMPLE","NO CUMPLE"))</f>
        <v>NO OFERTADO</v>
      </c>
      <c r="BS10" s="322"/>
      <c r="BT10" s="322" t="s">
        <v>743</v>
      </c>
      <c r="BU10" s="197"/>
      <c r="BV10" s="197"/>
      <c r="BW10" s="198">
        <v>0</v>
      </c>
      <c r="BX10" s="197"/>
      <c r="BY10" s="199">
        <f t="shared" ref="BY10:BY73" si="9">+BX10*D10</f>
        <v>0</v>
      </c>
      <c r="BZ10" s="199">
        <f t="shared" ref="BZ10:BZ73" si="10">+BY10*G10</f>
        <v>0</v>
      </c>
      <c r="CA10" s="181" t="str">
        <f>+IF(BX10=0,"NO OFERTADO",IF(BX10&lt;=($F10*(1+$DC$4)),"CUMPLE","NO CUMPLE"))</f>
        <v>NO OFERTADO</v>
      </c>
      <c r="CB10" s="181"/>
      <c r="CC10" s="181" t="s">
        <v>743</v>
      </c>
      <c r="CD10" s="200"/>
      <c r="CE10" s="200"/>
      <c r="CF10" s="201"/>
      <c r="CG10" s="200"/>
      <c r="CH10" s="202">
        <f t="shared" ref="CH10:CH73" si="11">CG10*$D10</f>
        <v>0</v>
      </c>
      <c r="CI10" s="202">
        <f t="shared" ref="CI10:CI73" si="12">+CH10*G10</f>
        <v>0</v>
      </c>
      <c r="CJ10" s="182" t="str">
        <f>+IF(CG10=0,"NO OFERTADO",IF(CG10&lt;=($F10*(1+$DC$4)),"CUMPLE","NO CUMPLE"))</f>
        <v>NO OFERTADO</v>
      </c>
      <c r="CK10" s="182"/>
      <c r="CL10" s="182" t="s">
        <v>743</v>
      </c>
      <c r="CM10" s="197"/>
      <c r="CN10" s="197"/>
      <c r="CO10" s="198"/>
      <c r="CP10" s="197"/>
      <c r="CQ10" s="199">
        <f t="shared" ref="CQ10:CQ73" si="13">CP10*$D10</f>
        <v>0</v>
      </c>
      <c r="CR10" s="199">
        <f t="shared" ref="CR10:CR73" si="14">+CQ10*G10</f>
        <v>0</v>
      </c>
      <c r="CS10" s="181" t="str">
        <f>+IF(CP10=0,"NO OFERTADO",IF(CP10&lt;=($F10*(1+$DC$4)),"CUMPLE","NO CUMPLE"))</f>
        <v>NO OFERTADO</v>
      </c>
      <c r="CT10" s="181"/>
      <c r="CU10" s="181" t="s">
        <v>743</v>
      </c>
      <c r="CV10" s="203"/>
      <c r="CW10" s="203"/>
      <c r="CX10" s="204"/>
      <c r="CY10" s="203"/>
      <c r="CZ10" s="205">
        <f t="shared" ref="CZ10:CZ73" si="15">CY10*$D10</f>
        <v>0</v>
      </c>
      <c r="DA10" s="205">
        <f t="shared" ref="DA10:DA73" si="16">+CZ10*G10</f>
        <v>0</v>
      </c>
      <c r="DB10" s="183" t="str">
        <f>+IF(CY10=0,"NO OFERTADO",IF(CY10&lt;=($F10*(1+$DC$4)),"CUMPLE","NO CUMPLE"))</f>
        <v>NO OFERTADO</v>
      </c>
      <c r="DC10" s="183"/>
      <c r="DD10" s="183" t="s">
        <v>743</v>
      </c>
      <c r="DE10" s="206" t="s">
        <v>847</v>
      </c>
      <c r="DF10" s="206" t="s">
        <v>847</v>
      </c>
      <c r="DG10" s="206" t="s">
        <v>847</v>
      </c>
      <c r="DH10" s="206" t="s">
        <v>847</v>
      </c>
      <c r="DI10" s="206" t="s">
        <v>847</v>
      </c>
      <c r="DJ10" s="206" t="s">
        <v>847</v>
      </c>
    </row>
    <row r="11" spans="1:114" s="19" customFormat="1" hidden="1" x14ac:dyDescent="0.2">
      <c r="A11" s="78">
        <v>2</v>
      </c>
      <c r="B11" s="78" t="s">
        <v>49</v>
      </c>
      <c r="C11" s="77" t="s">
        <v>381</v>
      </c>
      <c r="D11" s="120">
        <v>1</v>
      </c>
      <c r="E11" s="120" t="s">
        <v>32</v>
      </c>
      <c r="F11" s="86">
        <v>135000</v>
      </c>
      <c r="G11" s="120">
        <v>1</v>
      </c>
      <c r="H11" s="86">
        <f t="shared" ref="H11:H74" si="17">+F11*G11</f>
        <v>135000</v>
      </c>
      <c r="I11" s="27"/>
      <c r="J11" s="184"/>
      <c r="K11" s="185"/>
      <c r="L11" s="184"/>
      <c r="M11" s="186"/>
      <c r="N11" s="186">
        <f t="shared" si="0"/>
        <v>0</v>
      </c>
      <c r="O11" s="176" t="str">
        <f t="shared" si="1"/>
        <v>NO OFERTADO</v>
      </c>
      <c r="P11" s="176"/>
      <c r="Q11" s="176" t="s">
        <v>743</v>
      </c>
      <c r="R11" s="176"/>
      <c r="S11" s="187"/>
      <c r="T11" s="187"/>
      <c r="U11" s="188"/>
      <c r="V11" s="187"/>
      <c r="W11" s="189"/>
      <c r="X11" s="189">
        <f t="shared" si="2"/>
        <v>0</v>
      </c>
      <c r="Y11" s="176" t="str">
        <f t="shared" ref="Y11:Y74" si="18">+IF(V11=0,"NO OFERTADO",IF(V11&lt;=($F11*(1+$DC$4)),"CUMPLE","NO CUMPLE"))</f>
        <v>NO OFERTADO</v>
      </c>
      <c r="Z11" s="177"/>
      <c r="AA11" s="177" t="s">
        <v>743</v>
      </c>
      <c r="AB11" s="190"/>
      <c r="AC11" s="190"/>
      <c r="AD11" s="191"/>
      <c r="AE11" s="190"/>
      <c r="AF11" s="192"/>
      <c r="AG11" s="192">
        <f t="shared" si="3"/>
        <v>0</v>
      </c>
      <c r="AH11" s="178" t="str">
        <f t="shared" ref="AH11:AH74" si="19">+IF(AE11=0,"NO OFERTADO",IF(AE11&lt;=($F11*(1+$DC$4)),"CUMPLE","NO CUMPLE"))</f>
        <v>NO OFERTADO</v>
      </c>
      <c r="AI11" s="178"/>
      <c r="AJ11" s="178" t="s">
        <v>743</v>
      </c>
      <c r="AK11" s="184"/>
      <c r="AL11" s="184"/>
      <c r="AM11" s="185"/>
      <c r="AN11" s="184"/>
      <c r="AO11" s="186"/>
      <c r="AP11" s="186">
        <f t="shared" si="4"/>
        <v>0</v>
      </c>
      <c r="AQ11" s="176" t="str">
        <f t="shared" ref="AQ11:AQ74" si="20">+IF(AN11=0,"NO OFERTADO",IF(AN11&lt;=($F11*(1+$DC$4)),"CUMPLE","NO CUMPLE"))</f>
        <v>NO OFERTADO</v>
      </c>
      <c r="AR11" s="176"/>
      <c r="AS11" s="176" t="s">
        <v>743</v>
      </c>
      <c r="AT11" s="187"/>
      <c r="AU11" s="187"/>
      <c r="AV11" s="193"/>
      <c r="AW11" s="187"/>
      <c r="AX11" s="189"/>
      <c r="AY11" s="189">
        <f t="shared" si="5"/>
        <v>0</v>
      </c>
      <c r="AZ11" s="177" t="str">
        <f t="shared" ref="AZ11:AZ74" si="21">+IF(AW11=0,"NO OFERTADO",IF(AW11&lt;=($F11*(1+$DC$4)),"CUMPLE","NO CUMPLE"))</f>
        <v>NO OFERTADO</v>
      </c>
      <c r="BA11" s="177"/>
      <c r="BB11" s="177" t="s">
        <v>743</v>
      </c>
      <c r="BC11" s="194"/>
      <c r="BD11" s="194"/>
      <c r="BE11" s="195"/>
      <c r="BF11" s="194"/>
      <c r="BG11" s="196">
        <f t="shared" si="6"/>
        <v>0</v>
      </c>
      <c r="BH11" s="196">
        <f t="shared" si="7"/>
        <v>0</v>
      </c>
      <c r="BI11" s="180" t="str">
        <f t="shared" ref="BI11:BI74" si="22">+IF(BF11=0,"NO OFERTADO",IF(BF11&lt;=($F11*(1+$DC$4)),"CUMPLE","NO CUMPLE"))</f>
        <v>NO OFERTADO</v>
      </c>
      <c r="BJ11" s="180"/>
      <c r="BK11" s="180" t="s">
        <v>743</v>
      </c>
      <c r="BL11" s="319"/>
      <c r="BM11" s="319"/>
      <c r="BN11" s="320"/>
      <c r="BO11" s="319">
        <f t="shared" ref="BO11:BO13" si="23">BM11+BN11</f>
        <v>0</v>
      </c>
      <c r="BP11" s="321">
        <f t="shared" si="8"/>
        <v>0</v>
      </c>
      <c r="BQ11" s="321">
        <f t="shared" ref="BQ11:BQ74" si="24">+BP11*G11</f>
        <v>0</v>
      </c>
      <c r="BR11" s="322" t="str">
        <f t="shared" ref="BR11:BR74" si="25">+IF(BO11=0,"NO OFERTADO",IF(BO11&lt;=($F11*(1+$DC$4)),"CUMPLE","NO CUMPLE"))</f>
        <v>NO OFERTADO</v>
      </c>
      <c r="BS11" s="322"/>
      <c r="BT11" s="322" t="s">
        <v>743</v>
      </c>
      <c r="BU11" s="197"/>
      <c r="BV11" s="197"/>
      <c r="BW11" s="198"/>
      <c r="BX11" s="197"/>
      <c r="BY11" s="199">
        <f t="shared" si="9"/>
        <v>0</v>
      </c>
      <c r="BZ11" s="199">
        <f t="shared" si="10"/>
        <v>0</v>
      </c>
      <c r="CA11" s="181" t="str">
        <f t="shared" ref="CA11:CA74" si="26">+IF(BX11=0,"NO OFERTADO",IF(BX11&lt;=($F11*(1+$DC$4)),"CUMPLE","NO CUMPLE"))</f>
        <v>NO OFERTADO</v>
      </c>
      <c r="CB11" s="181"/>
      <c r="CC11" s="181" t="s">
        <v>743</v>
      </c>
      <c r="CD11" s="200"/>
      <c r="CE11" s="200"/>
      <c r="CF11" s="201"/>
      <c r="CG11" s="200"/>
      <c r="CH11" s="202">
        <f t="shared" si="11"/>
        <v>0</v>
      </c>
      <c r="CI11" s="202">
        <f t="shared" si="12"/>
        <v>0</v>
      </c>
      <c r="CJ11" s="182" t="str">
        <f t="shared" ref="CJ11:CJ74" si="27">+IF(CG11=0,"NO OFERTADO",IF(CG11&lt;=($F11*(1+$DC$4)),"CUMPLE","NO CUMPLE"))</f>
        <v>NO OFERTADO</v>
      </c>
      <c r="CK11" s="182"/>
      <c r="CL11" s="182" t="s">
        <v>743</v>
      </c>
      <c r="CM11" s="197"/>
      <c r="CN11" s="197"/>
      <c r="CO11" s="198"/>
      <c r="CP11" s="197"/>
      <c r="CQ11" s="199">
        <f t="shared" si="13"/>
        <v>0</v>
      </c>
      <c r="CR11" s="199">
        <f t="shared" si="14"/>
        <v>0</v>
      </c>
      <c r="CS11" s="181" t="str">
        <f t="shared" ref="CS11:CS74" si="28">+IF(CP11=0,"NO OFERTADO",IF(CP11&lt;=($F11*(1+$DC$4)),"CUMPLE","NO CUMPLE"))</f>
        <v>NO OFERTADO</v>
      </c>
      <c r="CT11" s="181"/>
      <c r="CU11" s="181" t="s">
        <v>743</v>
      </c>
      <c r="CV11" s="203"/>
      <c r="CW11" s="203"/>
      <c r="CX11" s="204"/>
      <c r="CY11" s="203"/>
      <c r="CZ11" s="205">
        <f t="shared" si="15"/>
        <v>0</v>
      </c>
      <c r="DA11" s="205">
        <f t="shared" si="16"/>
        <v>0</v>
      </c>
      <c r="DB11" s="183" t="str">
        <f t="shared" ref="DB11:DB74" si="29">+IF(CY11=0,"NO OFERTADO",IF(CY11&lt;=($F11*(1+$DC$4)),"CUMPLE","NO CUMPLE"))</f>
        <v>NO OFERTADO</v>
      </c>
      <c r="DC11" s="183"/>
      <c r="DD11" s="183" t="s">
        <v>743</v>
      </c>
      <c r="DE11" s="206" t="s">
        <v>847</v>
      </c>
      <c r="DF11" s="206" t="s">
        <v>847</v>
      </c>
      <c r="DG11" s="206" t="s">
        <v>847</v>
      </c>
      <c r="DH11" s="206" t="s">
        <v>847</v>
      </c>
      <c r="DI11" s="206" t="s">
        <v>847</v>
      </c>
      <c r="DJ11" s="206" t="s">
        <v>847</v>
      </c>
    </row>
    <row r="12" spans="1:114" s="19" customFormat="1" ht="38.25" hidden="1" x14ac:dyDescent="0.2">
      <c r="A12" s="78">
        <v>3</v>
      </c>
      <c r="B12" s="78" t="s">
        <v>50</v>
      </c>
      <c r="C12" s="77" t="s">
        <v>382</v>
      </c>
      <c r="D12" s="120">
        <v>1</v>
      </c>
      <c r="E12" s="120" t="s">
        <v>32</v>
      </c>
      <c r="F12" s="86">
        <v>5914.3</v>
      </c>
      <c r="G12" s="120">
        <v>413</v>
      </c>
      <c r="H12" s="86">
        <f t="shared" si="17"/>
        <v>2442605.9</v>
      </c>
      <c r="I12" s="27" t="s">
        <v>848</v>
      </c>
      <c r="J12" s="184">
        <v>4528</v>
      </c>
      <c r="K12" s="185">
        <v>860</v>
      </c>
      <c r="L12" s="184">
        <f>+J12+K12</f>
        <v>5388</v>
      </c>
      <c r="M12" s="186">
        <f t="shared" ref="M12:M20" si="30">L12*$D12</f>
        <v>5388</v>
      </c>
      <c r="N12" s="186">
        <f t="shared" si="0"/>
        <v>2225244</v>
      </c>
      <c r="O12" s="176" t="str">
        <f t="shared" si="1"/>
        <v>CUMPLE</v>
      </c>
      <c r="P12" s="176" t="s">
        <v>828</v>
      </c>
      <c r="Q12" s="176" t="s">
        <v>822</v>
      </c>
      <c r="R12" s="207">
        <f>+(L12-F12)/F12</f>
        <v>-8.8987707759160026E-2</v>
      </c>
      <c r="S12" s="187"/>
      <c r="T12" s="187"/>
      <c r="U12" s="188"/>
      <c r="V12" s="187"/>
      <c r="W12" s="189"/>
      <c r="X12" s="189">
        <f t="shared" si="2"/>
        <v>0</v>
      </c>
      <c r="Y12" s="176" t="str">
        <f t="shared" si="18"/>
        <v>NO OFERTADO</v>
      </c>
      <c r="Z12" s="177"/>
      <c r="AA12" s="177" t="s">
        <v>743</v>
      </c>
      <c r="AB12" s="190"/>
      <c r="AC12" s="190"/>
      <c r="AD12" s="191"/>
      <c r="AE12" s="190"/>
      <c r="AF12" s="192"/>
      <c r="AG12" s="192">
        <f t="shared" si="3"/>
        <v>0</v>
      </c>
      <c r="AH12" s="178" t="str">
        <f t="shared" si="19"/>
        <v>NO OFERTADO</v>
      </c>
      <c r="AI12" s="178"/>
      <c r="AJ12" s="178" t="s">
        <v>743</v>
      </c>
      <c r="AK12" s="184"/>
      <c r="AL12" s="184"/>
      <c r="AM12" s="185"/>
      <c r="AN12" s="184"/>
      <c r="AO12" s="186"/>
      <c r="AP12" s="186">
        <f t="shared" si="4"/>
        <v>0</v>
      </c>
      <c r="AQ12" s="176" t="str">
        <f t="shared" si="20"/>
        <v>NO OFERTADO</v>
      </c>
      <c r="AR12" s="176"/>
      <c r="AS12" s="176" t="s">
        <v>743</v>
      </c>
      <c r="AT12" s="187"/>
      <c r="AU12" s="187"/>
      <c r="AV12" s="193"/>
      <c r="AW12" s="187"/>
      <c r="AX12" s="189"/>
      <c r="AY12" s="189">
        <f t="shared" si="5"/>
        <v>0</v>
      </c>
      <c r="AZ12" s="177" t="str">
        <f t="shared" si="21"/>
        <v>NO OFERTADO</v>
      </c>
      <c r="BA12" s="177"/>
      <c r="BB12" s="177" t="s">
        <v>743</v>
      </c>
      <c r="BC12" s="194"/>
      <c r="BD12" s="194"/>
      <c r="BE12" s="195"/>
      <c r="BF12" s="194"/>
      <c r="BG12" s="196">
        <f t="shared" si="6"/>
        <v>0</v>
      </c>
      <c r="BH12" s="196">
        <f t="shared" si="7"/>
        <v>0</v>
      </c>
      <c r="BI12" s="180" t="str">
        <f t="shared" si="22"/>
        <v>NO OFERTADO</v>
      </c>
      <c r="BJ12" s="180"/>
      <c r="BK12" s="180" t="s">
        <v>743</v>
      </c>
      <c r="BL12" s="319"/>
      <c r="BM12" s="319"/>
      <c r="BN12" s="320"/>
      <c r="BO12" s="319">
        <f t="shared" si="23"/>
        <v>0</v>
      </c>
      <c r="BP12" s="321">
        <f t="shared" si="8"/>
        <v>0</v>
      </c>
      <c r="BQ12" s="321">
        <f t="shared" si="24"/>
        <v>0</v>
      </c>
      <c r="BR12" s="322" t="str">
        <f t="shared" si="25"/>
        <v>NO OFERTADO</v>
      </c>
      <c r="BS12" s="322"/>
      <c r="BT12" s="322" t="s">
        <v>743</v>
      </c>
      <c r="BU12" s="197"/>
      <c r="BV12" s="197"/>
      <c r="BW12" s="198"/>
      <c r="BX12" s="197"/>
      <c r="BY12" s="199">
        <f t="shared" si="9"/>
        <v>0</v>
      </c>
      <c r="BZ12" s="199">
        <f t="shared" si="10"/>
        <v>0</v>
      </c>
      <c r="CA12" s="181" t="str">
        <f t="shared" si="26"/>
        <v>NO OFERTADO</v>
      </c>
      <c r="CB12" s="181"/>
      <c r="CC12" s="181" t="s">
        <v>743</v>
      </c>
      <c r="CD12" s="200"/>
      <c r="CE12" s="200"/>
      <c r="CF12" s="201"/>
      <c r="CG12" s="200"/>
      <c r="CH12" s="202">
        <f t="shared" si="11"/>
        <v>0</v>
      </c>
      <c r="CI12" s="202">
        <f t="shared" si="12"/>
        <v>0</v>
      </c>
      <c r="CJ12" s="182" t="str">
        <f t="shared" si="27"/>
        <v>NO OFERTADO</v>
      </c>
      <c r="CK12" s="182"/>
      <c r="CL12" s="182" t="s">
        <v>743</v>
      </c>
      <c r="CM12" s="197"/>
      <c r="CN12" s="197"/>
      <c r="CO12" s="198"/>
      <c r="CP12" s="197"/>
      <c r="CQ12" s="199">
        <f t="shared" si="13"/>
        <v>0</v>
      </c>
      <c r="CR12" s="199">
        <f t="shared" si="14"/>
        <v>0</v>
      </c>
      <c r="CS12" s="181" t="str">
        <f t="shared" si="28"/>
        <v>NO OFERTADO</v>
      </c>
      <c r="CT12" s="181"/>
      <c r="CU12" s="181" t="s">
        <v>743</v>
      </c>
      <c r="CV12" s="203"/>
      <c r="CW12" s="203"/>
      <c r="CX12" s="204"/>
      <c r="CY12" s="203"/>
      <c r="CZ12" s="205">
        <f t="shared" si="15"/>
        <v>0</v>
      </c>
      <c r="DA12" s="205">
        <f t="shared" si="16"/>
        <v>0</v>
      </c>
      <c r="DB12" s="183" t="str">
        <f t="shared" si="29"/>
        <v>NO OFERTADO</v>
      </c>
      <c r="DC12" s="183"/>
      <c r="DD12" s="183" t="s">
        <v>743</v>
      </c>
      <c r="DE12" s="206">
        <f>SMALL((L12,V12,AE12,AN12,AW12,BF12,BX12,CG12,CP12,CY12),1)</f>
        <v>5388</v>
      </c>
      <c r="DF12" s="208">
        <f t="shared" ref="DF12:DF75" si="31">+MEDIAN(L12,V12,AE12,AN12,AW12,BF12,BX12,CG12,CP12,CY12)</f>
        <v>5388</v>
      </c>
      <c r="DG12" s="19">
        <f t="shared" ref="DG12:DG75" si="32">+_xlfn.STDEV.P(L12,V12,AE12,AN12,AW12,BF12,BX12,CG12,CP12,CY12)</f>
        <v>0</v>
      </c>
      <c r="DH12" s="208">
        <f t="shared" ref="DH12:DH75" si="33">+DF12-DG12</f>
        <v>5388</v>
      </c>
      <c r="DI12" s="208">
        <f t="shared" ref="DI12:DI75" si="34">+F12*1.2</f>
        <v>7097.16</v>
      </c>
      <c r="DJ12" s="208" t="str">
        <f t="shared" ref="DJ12:DJ75" si="35">+IF(DE12&lt;DH12,"NO CUMPLE","ENTRA")</f>
        <v>ENTRA</v>
      </c>
    </row>
    <row r="13" spans="1:114" s="19" customFormat="1" ht="38.25" hidden="1" x14ac:dyDescent="0.2">
      <c r="A13" s="78">
        <v>4</v>
      </c>
      <c r="B13" s="78" t="s">
        <v>51</v>
      </c>
      <c r="C13" s="77" t="s">
        <v>383</v>
      </c>
      <c r="D13" s="120">
        <v>1</v>
      </c>
      <c r="E13" s="120" t="s">
        <v>32</v>
      </c>
      <c r="F13" s="86">
        <v>5914.3</v>
      </c>
      <c r="G13" s="120">
        <v>145</v>
      </c>
      <c r="H13" s="86">
        <f t="shared" si="17"/>
        <v>857573.5</v>
      </c>
      <c r="I13" s="27" t="s">
        <v>848</v>
      </c>
      <c r="J13" s="184">
        <v>4528</v>
      </c>
      <c r="K13" s="185">
        <v>860</v>
      </c>
      <c r="L13" s="184">
        <f t="shared" ref="L13:L71" si="36">+J13+K13</f>
        <v>5388</v>
      </c>
      <c r="M13" s="186">
        <f t="shared" si="30"/>
        <v>5388</v>
      </c>
      <c r="N13" s="186">
        <f t="shared" si="0"/>
        <v>781260</v>
      </c>
      <c r="O13" s="176" t="str">
        <f>+IF(L13=0,"NO OFERTADO",IF(L13&lt;=($F13*(1+$DC$4)),"CUMPLE","NO CUMPLE"))</f>
        <v>CUMPLE</v>
      </c>
      <c r="P13" s="176" t="s">
        <v>828</v>
      </c>
      <c r="Q13" s="176" t="s">
        <v>822</v>
      </c>
      <c r="R13" s="207">
        <f>+(L13-F13)/F13</f>
        <v>-8.8987707759160026E-2</v>
      </c>
      <c r="S13" s="187"/>
      <c r="T13" s="187"/>
      <c r="U13" s="188"/>
      <c r="V13" s="187"/>
      <c r="W13" s="189"/>
      <c r="X13" s="189">
        <f t="shared" si="2"/>
        <v>0</v>
      </c>
      <c r="Y13" s="176" t="str">
        <f t="shared" si="18"/>
        <v>NO OFERTADO</v>
      </c>
      <c r="Z13" s="177"/>
      <c r="AA13" s="177" t="s">
        <v>743</v>
      </c>
      <c r="AB13" s="190"/>
      <c r="AC13" s="190"/>
      <c r="AD13" s="191"/>
      <c r="AE13" s="190"/>
      <c r="AF13" s="192"/>
      <c r="AG13" s="192">
        <f t="shared" si="3"/>
        <v>0</v>
      </c>
      <c r="AH13" s="178" t="str">
        <f t="shared" si="19"/>
        <v>NO OFERTADO</v>
      </c>
      <c r="AI13" s="178"/>
      <c r="AJ13" s="178" t="s">
        <v>743</v>
      </c>
      <c r="AK13" s="184"/>
      <c r="AL13" s="184"/>
      <c r="AM13" s="185"/>
      <c r="AN13" s="184"/>
      <c r="AO13" s="186"/>
      <c r="AP13" s="186">
        <f t="shared" si="4"/>
        <v>0</v>
      </c>
      <c r="AQ13" s="176" t="str">
        <f t="shared" si="20"/>
        <v>NO OFERTADO</v>
      </c>
      <c r="AR13" s="176"/>
      <c r="AS13" s="176" t="s">
        <v>743</v>
      </c>
      <c r="AT13" s="187"/>
      <c r="AU13" s="187"/>
      <c r="AV13" s="193"/>
      <c r="AW13" s="187"/>
      <c r="AX13" s="189"/>
      <c r="AY13" s="189">
        <f t="shared" si="5"/>
        <v>0</v>
      </c>
      <c r="AZ13" s="177" t="str">
        <f t="shared" si="21"/>
        <v>NO OFERTADO</v>
      </c>
      <c r="BA13" s="177"/>
      <c r="BB13" s="177" t="s">
        <v>743</v>
      </c>
      <c r="BC13" s="194"/>
      <c r="BD13" s="194"/>
      <c r="BE13" s="195"/>
      <c r="BF13" s="194"/>
      <c r="BG13" s="196">
        <f t="shared" si="6"/>
        <v>0</v>
      </c>
      <c r="BH13" s="196">
        <f t="shared" si="7"/>
        <v>0</v>
      </c>
      <c r="BI13" s="180" t="str">
        <f t="shared" si="22"/>
        <v>NO OFERTADO</v>
      </c>
      <c r="BJ13" s="180"/>
      <c r="BK13" s="180" t="s">
        <v>743</v>
      </c>
      <c r="BL13" s="319"/>
      <c r="BM13" s="319"/>
      <c r="BN13" s="320"/>
      <c r="BO13" s="319">
        <f t="shared" si="23"/>
        <v>0</v>
      </c>
      <c r="BP13" s="321">
        <f t="shared" si="8"/>
        <v>0</v>
      </c>
      <c r="BQ13" s="321">
        <f t="shared" si="24"/>
        <v>0</v>
      </c>
      <c r="BR13" s="322" t="str">
        <f t="shared" si="25"/>
        <v>NO OFERTADO</v>
      </c>
      <c r="BS13" s="322"/>
      <c r="BT13" s="322" t="s">
        <v>743</v>
      </c>
      <c r="BU13" s="197"/>
      <c r="BV13" s="197"/>
      <c r="BW13" s="198"/>
      <c r="BX13" s="197"/>
      <c r="BY13" s="199">
        <f t="shared" si="9"/>
        <v>0</v>
      </c>
      <c r="BZ13" s="199">
        <f t="shared" si="10"/>
        <v>0</v>
      </c>
      <c r="CA13" s="181" t="str">
        <f t="shared" si="26"/>
        <v>NO OFERTADO</v>
      </c>
      <c r="CB13" s="181"/>
      <c r="CC13" s="181" t="s">
        <v>743</v>
      </c>
      <c r="CD13" s="200"/>
      <c r="CE13" s="200"/>
      <c r="CF13" s="201"/>
      <c r="CG13" s="200"/>
      <c r="CH13" s="202">
        <f t="shared" si="11"/>
        <v>0</v>
      </c>
      <c r="CI13" s="202">
        <f t="shared" si="12"/>
        <v>0</v>
      </c>
      <c r="CJ13" s="182" t="str">
        <f t="shared" si="27"/>
        <v>NO OFERTADO</v>
      </c>
      <c r="CK13" s="182"/>
      <c r="CL13" s="182" t="s">
        <v>743</v>
      </c>
      <c r="CM13" s="197"/>
      <c r="CN13" s="197"/>
      <c r="CO13" s="198"/>
      <c r="CP13" s="197"/>
      <c r="CQ13" s="199">
        <f t="shared" si="13"/>
        <v>0</v>
      </c>
      <c r="CR13" s="199">
        <f t="shared" si="14"/>
        <v>0</v>
      </c>
      <c r="CS13" s="181" t="str">
        <f t="shared" si="28"/>
        <v>NO OFERTADO</v>
      </c>
      <c r="CT13" s="181"/>
      <c r="CU13" s="181" t="s">
        <v>743</v>
      </c>
      <c r="CV13" s="203"/>
      <c r="CW13" s="203"/>
      <c r="CX13" s="204"/>
      <c r="CY13" s="203"/>
      <c r="CZ13" s="205">
        <f t="shared" si="15"/>
        <v>0</v>
      </c>
      <c r="DA13" s="205">
        <f t="shared" si="16"/>
        <v>0</v>
      </c>
      <c r="DB13" s="183" t="str">
        <f t="shared" si="29"/>
        <v>NO OFERTADO</v>
      </c>
      <c r="DC13" s="183"/>
      <c r="DD13" s="183" t="s">
        <v>743</v>
      </c>
      <c r="DE13" s="206">
        <f>SMALL((L13,V13,AE13,AN13,AW13,BF13,BX13,CG13,CP13,CY13),1)</f>
        <v>5388</v>
      </c>
      <c r="DF13" s="208">
        <f t="shared" si="31"/>
        <v>5388</v>
      </c>
      <c r="DG13" s="19">
        <f t="shared" si="32"/>
        <v>0</v>
      </c>
      <c r="DH13" s="208">
        <f t="shared" si="33"/>
        <v>5388</v>
      </c>
      <c r="DI13" s="208">
        <f t="shared" si="34"/>
        <v>7097.16</v>
      </c>
      <c r="DJ13" s="208" t="str">
        <f t="shared" si="35"/>
        <v>ENTRA</v>
      </c>
    </row>
    <row r="14" spans="1:114" s="19" customFormat="1" ht="25.5" hidden="1" x14ac:dyDescent="0.2">
      <c r="A14" s="78">
        <v>5</v>
      </c>
      <c r="B14" s="78" t="s">
        <v>52</v>
      </c>
      <c r="C14" s="77" t="s">
        <v>384</v>
      </c>
      <c r="D14" s="120">
        <v>1</v>
      </c>
      <c r="E14" s="120" t="s">
        <v>32</v>
      </c>
      <c r="F14" s="86">
        <v>20860.7</v>
      </c>
      <c r="G14" s="120">
        <v>52</v>
      </c>
      <c r="H14" s="86">
        <f t="shared" si="17"/>
        <v>1084756.4000000001</v>
      </c>
      <c r="I14" s="27"/>
      <c r="J14" s="184"/>
      <c r="K14" s="185"/>
      <c r="L14" s="184"/>
      <c r="M14" s="186"/>
      <c r="N14" s="186">
        <f t="shared" si="0"/>
        <v>0</v>
      </c>
      <c r="O14" s="176" t="str">
        <f t="shared" ref="O14:O77" si="37">+IF(L14=0,"NO OFERTADO",IF(L14&lt;=($F14*(1+$DC$4)),"CUMPLE","NO CUMPLE"))</f>
        <v>NO OFERTADO</v>
      </c>
      <c r="P14" s="176"/>
      <c r="Q14" s="176" t="s">
        <v>743</v>
      </c>
      <c r="R14" s="176"/>
      <c r="S14" s="187"/>
      <c r="T14" s="187"/>
      <c r="U14" s="188"/>
      <c r="V14" s="187"/>
      <c r="W14" s="189"/>
      <c r="X14" s="189">
        <f t="shared" si="2"/>
        <v>0</v>
      </c>
      <c r="Y14" s="176" t="str">
        <f t="shared" si="18"/>
        <v>NO OFERTADO</v>
      </c>
      <c r="Z14" s="177"/>
      <c r="AA14" s="177" t="s">
        <v>743</v>
      </c>
      <c r="AB14" s="190"/>
      <c r="AC14" s="190"/>
      <c r="AD14" s="191"/>
      <c r="AE14" s="190"/>
      <c r="AF14" s="192"/>
      <c r="AG14" s="192">
        <f t="shared" si="3"/>
        <v>0</v>
      </c>
      <c r="AH14" s="178" t="str">
        <f t="shared" si="19"/>
        <v>NO OFERTADO</v>
      </c>
      <c r="AI14" s="178"/>
      <c r="AJ14" s="178" t="s">
        <v>743</v>
      </c>
      <c r="AK14" s="184"/>
      <c r="AL14" s="184"/>
      <c r="AM14" s="185">
        <f>+AL14*0.19</f>
        <v>0</v>
      </c>
      <c r="AN14" s="184"/>
      <c r="AO14" s="186"/>
      <c r="AP14" s="186">
        <f t="shared" si="4"/>
        <v>0</v>
      </c>
      <c r="AQ14" s="176" t="str">
        <f t="shared" si="20"/>
        <v>NO OFERTADO</v>
      </c>
      <c r="AR14" s="176"/>
      <c r="AS14" s="176" t="s">
        <v>743</v>
      </c>
      <c r="AT14" s="187"/>
      <c r="AU14" s="187"/>
      <c r="AV14" s="193"/>
      <c r="AW14" s="187"/>
      <c r="AX14" s="189"/>
      <c r="AY14" s="189">
        <f t="shared" si="5"/>
        <v>0</v>
      </c>
      <c r="AZ14" s="177" t="str">
        <f t="shared" si="21"/>
        <v>NO OFERTADO</v>
      </c>
      <c r="BA14" s="177"/>
      <c r="BB14" s="177" t="s">
        <v>743</v>
      </c>
      <c r="BC14" s="194"/>
      <c r="BD14" s="194"/>
      <c r="BE14" s="195">
        <f>+BD14*0.19</f>
        <v>0</v>
      </c>
      <c r="BF14" s="194"/>
      <c r="BG14" s="196">
        <f t="shared" si="6"/>
        <v>0</v>
      </c>
      <c r="BH14" s="196">
        <f t="shared" si="7"/>
        <v>0</v>
      </c>
      <c r="BI14" s="180" t="str">
        <f t="shared" si="22"/>
        <v>NO OFERTADO</v>
      </c>
      <c r="BJ14" s="180"/>
      <c r="BK14" s="180" t="s">
        <v>743</v>
      </c>
      <c r="BL14" s="319"/>
      <c r="BM14" s="319"/>
      <c r="BN14" s="320"/>
      <c r="BO14" s="319">
        <f>+BM14+BN14</f>
        <v>0</v>
      </c>
      <c r="BP14" s="321">
        <f t="shared" si="8"/>
        <v>0</v>
      </c>
      <c r="BQ14" s="321">
        <f t="shared" si="24"/>
        <v>0</v>
      </c>
      <c r="BR14" s="322" t="str">
        <f t="shared" si="25"/>
        <v>NO OFERTADO</v>
      </c>
      <c r="BS14" s="322"/>
      <c r="BT14" s="322" t="s">
        <v>743</v>
      </c>
      <c r="BU14" s="197"/>
      <c r="BV14" s="197"/>
      <c r="BW14" s="198"/>
      <c r="BX14" s="197"/>
      <c r="BY14" s="199">
        <f t="shared" si="9"/>
        <v>0</v>
      </c>
      <c r="BZ14" s="199">
        <f t="shared" si="10"/>
        <v>0</v>
      </c>
      <c r="CA14" s="181" t="str">
        <f t="shared" si="26"/>
        <v>NO OFERTADO</v>
      </c>
      <c r="CB14" s="181"/>
      <c r="CC14" s="181" t="s">
        <v>743</v>
      </c>
      <c r="CD14" s="200"/>
      <c r="CE14" s="200"/>
      <c r="CF14" s="201"/>
      <c r="CG14" s="200"/>
      <c r="CH14" s="202">
        <f t="shared" si="11"/>
        <v>0</v>
      </c>
      <c r="CI14" s="202">
        <f t="shared" si="12"/>
        <v>0</v>
      </c>
      <c r="CJ14" s="182" t="str">
        <f t="shared" si="27"/>
        <v>NO OFERTADO</v>
      </c>
      <c r="CK14" s="182"/>
      <c r="CL14" s="182" t="s">
        <v>743</v>
      </c>
      <c r="CM14" s="197"/>
      <c r="CN14" s="197"/>
      <c r="CO14" s="198"/>
      <c r="CP14" s="197"/>
      <c r="CQ14" s="199">
        <f t="shared" si="13"/>
        <v>0</v>
      </c>
      <c r="CR14" s="199">
        <f t="shared" si="14"/>
        <v>0</v>
      </c>
      <c r="CS14" s="181" t="str">
        <f t="shared" si="28"/>
        <v>NO OFERTADO</v>
      </c>
      <c r="CT14" s="181"/>
      <c r="CU14" s="181" t="s">
        <v>743</v>
      </c>
      <c r="CV14" s="203"/>
      <c r="CW14" s="203"/>
      <c r="CX14" s="204"/>
      <c r="CY14" s="203"/>
      <c r="CZ14" s="205">
        <f t="shared" si="15"/>
        <v>0</v>
      </c>
      <c r="DA14" s="205">
        <f t="shared" si="16"/>
        <v>0</v>
      </c>
      <c r="DB14" s="183" t="str">
        <f t="shared" si="29"/>
        <v>NO OFERTADO</v>
      </c>
      <c r="DC14" s="183"/>
      <c r="DD14" s="183" t="s">
        <v>743</v>
      </c>
      <c r="DE14" s="206" t="s">
        <v>847</v>
      </c>
      <c r="DF14" s="206" t="s">
        <v>847</v>
      </c>
      <c r="DG14" s="206" t="s">
        <v>847</v>
      </c>
      <c r="DH14" s="206" t="s">
        <v>847</v>
      </c>
      <c r="DI14" s="206" t="s">
        <v>847</v>
      </c>
      <c r="DJ14" s="206" t="s">
        <v>847</v>
      </c>
    </row>
    <row r="15" spans="1:114" s="19" customFormat="1" ht="38.25" x14ac:dyDescent="0.2">
      <c r="A15" s="78">
        <v>6</v>
      </c>
      <c r="B15" s="78" t="s">
        <v>53</v>
      </c>
      <c r="C15" s="77" t="s">
        <v>385</v>
      </c>
      <c r="D15" s="120">
        <v>1</v>
      </c>
      <c r="E15" s="120" t="s">
        <v>32</v>
      </c>
      <c r="F15" s="86">
        <v>3168.6</v>
      </c>
      <c r="G15" s="120">
        <v>279</v>
      </c>
      <c r="H15" s="86">
        <f t="shared" si="17"/>
        <v>884039.4</v>
      </c>
      <c r="I15" s="27"/>
      <c r="J15" s="184"/>
      <c r="K15" s="185"/>
      <c r="L15" s="184"/>
      <c r="M15" s="186"/>
      <c r="N15" s="186">
        <f t="shared" si="0"/>
        <v>0</v>
      </c>
      <c r="O15" s="176" t="str">
        <f t="shared" si="37"/>
        <v>NO OFERTADO</v>
      </c>
      <c r="P15" s="176"/>
      <c r="Q15" s="176" t="s">
        <v>743</v>
      </c>
      <c r="R15" s="176"/>
      <c r="S15" s="187"/>
      <c r="T15" s="187"/>
      <c r="U15" s="188"/>
      <c r="V15" s="187"/>
      <c r="W15" s="189"/>
      <c r="X15" s="189">
        <f t="shared" si="2"/>
        <v>0</v>
      </c>
      <c r="Y15" s="176" t="str">
        <f t="shared" si="18"/>
        <v>NO OFERTADO</v>
      </c>
      <c r="Z15" s="177"/>
      <c r="AA15" s="177" t="s">
        <v>743</v>
      </c>
      <c r="AB15" s="190"/>
      <c r="AC15" s="190"/>
      <c r="AD15" s="191"/>
      <c r="AE15" s="190"/>
      <c r="AF15" s="192"/>
      <c r="AG15" s="192">
        <f t="shared" si="3"/>
        <v>0</v>
      </c>
      <c r="AH15" s="178" t="str">
        <f t="shared" si="19"/>
        <v>NO OFERTADO</v>
      </c>
      <c r="AI15" s="178"/>
      <c r="AJ15" s="178" t="s">
        <v>743</v>
      </c>
      <c r="AK15" s="184"/>
      <c r="AL15" s="184"/>
      <c r="AM15" s="185">
        <f>+AL15*0.19</f>
        <v>0</v>
      </c>
      <c r="AN15" s="184"/>
      <c r="AO15" s="186"/>
      <c r="AP15" s="186">
        <f t="shared" si="4"/>
        <v>0</v>
      </c>
      <c r="AQ15" s="176" t="str">
        <f t="shared" si="20"/>
        <v>NO OFERTADO</v>
      </c>
      <c r="AR15" s="176"/>
      <c r="AS15" s="176" t="s">
        <v>743</v>
      </c>
      <c r="AT15" s="187"/>
      <c r="AU15" s="187"/>
      <c r="AV15" s="193"/>
      <c r="AW15" s="187"/>
      <c r="AX15" s="189"/>
      <c r="AY15" s="189">
        <f t="shared" si="5"/>
        <v>0</v>
      </c>
      <c r="AZ15" s="177" t="str">
        <f t="shared" si="21"/>
        <v>NO OFERTADO</v>
      </c>
      <c r="BA15" s="177"/>
      <c r="BB15" s="177" t="s">
        <v>743</v>
      </c>
      <c r="BC15" s="194"/>
      <c r="BD15" s="194"/>
      <c r="BE15" s="195">
        <f>+BD15*0.19</f>
        <v>0</v>
      </c>
      <c r="BF15" s="194"/>
      <c r="BG15" s="196">
        <f t="shared" si="6"/>
        <v>0</v>
      </c>
      <c r="BH15" s="196">
        <f t="shared" si="7"/>
        <v>0</v>
      </c>
      <c r="BI15" s="180" t="str">
        <f t="shared" si="22"/>
        <v>NO OFERTADO</v>
      </c>
      <c r="BJ15" s="180"/>
      <c r="BK15" s="180" t="s">
        <v>743</v>
      </c>
      <c r="BL15" s="319" t="s">
        <v>1043</v>
      </c>
      <c r="BM15" s="319">
        <v>3631</v>
      </c>
      <c r="BN15" s="320">
        <v>0</v>
      </c>
      <c r="BO15" s="319">
        <f>+BM15+BN15</f>
        <v>3631</v>
      </c>
      <c r="BP15" s="321">
        <f t="shared" si="8"/>
        <v>3631</v>
      </c>
      <c r="BQ15" s="321">
        <f t="shared" si="24"/>
        <v>1013049</v>
      </c>
      <c r="BR15" s="322" t="str">
        <f t="shared" si="25"/>
        <v>CUMPLE</v>
      </c>
      <c r="BS15" s="322" t="s">
        <v>828</v>
      </c>
      <c r="BT15" s="322" t="s">
        <v>822</v>
      </c>
      <c r="BU15" s="197"/>
      <c r="BV15" s="197"/>
      <c r="BW15" s="198"/>
      <c r="BX15" s="197"/>
      <c r="BY15" s="199">
        <f t="shared" si="9"/>
        <v>0</v>
      </c>
      <c r="BZ15" s="199">
        <f t="shared" si="10"/>
        <v>0</v>
      </c>
      <c r="CA15" s="181" t="str">
        <f t="shared" si="26"/>
        <v>NO OFERTADO</v>
      </c>
      <c r="CB15" s="181"/>
      <c r="CC15" s="181" t="s">
        <v>743</v>
      </c>
      <c r="CD15" s="200"/>
      <c r="CE15" s="200"/>
      <c r="CF15" s="201"/>
      <c r="CG15" s="200"/>
      <c r="CH15" s="202">
        <f t="shared" si="11"/>
        <v>0</v>
      </c>
      <c r="CI15" s="202">
        <f t="shared" si="12"/>
        <v>0</v>
      </c>
      <c r="CJ15" s="182" t="str">
        <f t="shared" si="27"/>
        <v>NO OFERTADO</v>
      </c>
      <c r="CK15" s="182"/>
      <c r="CL15" s="182" t="s">
        <v>743</v>
      </c>
      <c r="CM15" s="197"/>
      <c r="CN15" s="197"/>
      <c r="CO15" s="198"/>
      <c r="CP15" s="197"/>
      <c r="CQ15" s="199">
        <f t="shared" si="13"/>
        <v>0</v>
      </c>
      <c r="CR15" s="199">
        <f t="shared" si="14"/>
        <v>0</v>
      </c>
      <c r="CS15" s="181" t="str">
        <f t="shared" si="28"/>
        <v>NO OFERTADO</v>
      </c>
      <c r="CT15" s="181"/>
      <c r="CU15" s="181" t="s">
        <v>743</v>
      </c>
      <c r="CV15" s="203"/>
      <c r="CW15" s="203"/>
      <c r="CX15" s="204"/>
      <c r="CY15" s="203"/>
      <c r="CZ15" s="205">
        <f t="shared" si="15"/>
        <v>0</v>
      </c>
      <c r="DA15" s="205">
        <f t="shared" si="16"/>
        <v>0</v>
      </c>
      <c r="DB15" s="183" t="str">
        <f t="shared" si="29"/>
        <v>NO OFERTADO</v>
      </c>
      <c r="DC15" s="183"/>
      <c r="DD15" s="183" t="s">
        <v>743</v>
      </c>
      <c r="DE15" s="206" t="s">
        <v>847</v>
      </c>
      <c r="DF15" s="206" t="s">
        <v>847</v>
      </c>
      <c r="DG15" s="206" t="s">
        <v>847</v>
      </c>
      <c r="DH15" s="206" t="s">
        <v>847</v>
      </c>
      <c r="DI15" s="206" t="s">
        <v>847</v>
      </c>
      <c r="DJ15" s="206" t="s">
        <v>847</v>
      </c>
    </row>
    <row r="16" spans="1:114" s="19" customFormat="1" hidden="1" x14ac:dyDescent="0.2">
      <c r="A16" s="78">
        <v>7</v>
      </c>
      <c r="B16" s="78" t="s">
        <v>54</v>
      </c>
      <c r="C16" s="77" t="s">
        <v>386</v>
      </c>
      <c r="D16" s="120">
        <v>1</v>
      </c>
      <c r="E16" s="120" t="s">
        <v>32</v>
      </c>
      <c r="F16" s="86">
        <v>16000</v>
      </c>
      <c r="G16" s="120">
        <v>8</v>
      </c>
      <c r="H16" s="86">
        <f t="shared" si="17"/>
        <v>128000</v>
      </c>
      <c r="I16" s="27"/>
      <c r="J16" s="184"/>
      <c r="K16" s="185"/>
      <c r="L16" s="184"/>
      <c r="M16" s="186"/>
      <c r="N16" s="186">
        <f t="shared" si="0"/>
        <v>0</v>
      </c>
      <c r="O16" s="176" t="str">
        <f t="shared" si="37"/>
        <v>NO OFERTADO</v>
      </c>
      <c r="P16" s="176"/>
      <c r="Q16" s="176" t="s">
        <v>743</v>
      </c>
      <c r="R16" s="176"/>
      <c r="S16" s="187"/>
      <c r="T16" s="187"/>
      <c r="U16" s="188"/>
      <c r="V16" s="187"/>
      <c r="W16" s="189"/>
      <c r="X16" s="189">
        <f t="shared" si="2"/>
        <v>0</v>
      </c>
      <c r="Y16" s="176" t="str">
        <f t="shared" si="18"/>
        <v>NO OFERTADO</v>
      </c>
      <c r="Z16" s="177"/>
      <c r="AA16" s="177" t="s">
        <v>743</v>
      </c>
      <c r="AB16" s="190"/>
      <c r="AC16" s="190"/>
      <c r="AD16" s="191"/>
      <c r="AE16" s="190"/>
      <c r="AF16" s="192"/>
      <c r="AG16" s="192">
        <f t="shared" si="3"/>
        <v>0</v>
      </c>
      <c r="AH16" s="178" t="str">
        <f t="shared" si="19"/>
        <v>NO OFERTADO</v>
      </c>
      <c r="AI16" s="178"/>
      <c r="AJ16" s="178" t="s">
        <v>743</v>
      </c>
      <c r="AK16" s="184"/>
      <c r="AL16" s="184"/>
      <c r="AM16" s="185"/>
      <c r="AN16" s="184"/>
      <c r="AO16" s="186"/>
      <c r="AP16" s="186">
        <f t="shared" si="4"/>
        <v>0</v>
      </c>
      <c r="AQ16" s="176" t="str">
        <f t="shared" si="20"/>
        <v>NO OFERTADO</v>
      </c>
      <c r="AR16" s="176"/>
      <c r="AS16" s="176" t="s">
        <v>743</v>
      </c>
      <c r="AT16" s="187"/>
      <c r="AU16" s="187"/>
      <c r="AV16" s="193"/>
      <c r="AW16" s="187"/>
      <c r="AX16" s="189"/>
      <c r="AY16" s="189">
        <f t="shared" si="5"/>
        <v>0</v>
      </c>
      <c r="AZ16" s="177" t="str">
        <f t="shared" si="21"/>
        <v>NO OFERTADO</v>
      </c>
      <c r="BA16" s="177"/>
      <c r="BB16" s="177" t="s">
        <v>743</v>
      </c>
      <c r="BC16" s="194"/>
      <c r="BD16" s="194"/>
      <c r="BE16" s="195"/>
      <c r="BF16" s="194"/>
      <c r="BG16" s="196">
        <f t="shared" si="6"/>
        <v>0</v>
      </c>
      <c r="BH16" s="196">
        <f t="shared" si="7"/>
        <v>0</v>
      </c>
      <c r="BI16" s="180" t="str">
        <f t="shared" si="22"/>
        <v>NO OFERTADO</v>
      </c>
      <c r="BJ16" s="180"/>
      <c r="BK16" s="180" t="s">
        <v>743</v>
      </c>
      <c r="BL16" s="319"/>
      <c r="BM16" s="319"/>
      <c r="BN16" s="320"/>
      <c r="BO16" s="319">
        <f t="shared" ref="BO16:BO20" si="38">BM16+BN16</f>
        <v>0</v>
      </c>
      <c r="BP16" s="321">
        <f t="shared" si="8"/>
        <v>0</v>
      </c>
      <c r="BQ16" s="321">
        <f t="shared" si="24"/>
        <v>0</v>
      </c>
      <c r="BR16" s="322" t="str">
        <f t="shared" si="25"/>
        <v>NO OFERTADO</v>
      </c>
      <c r="BS16" s="322"/>
      <c r="BT16" s="322" t="s">
        <v>743</v>
      </c>
      <c r="BU16" s="197"/>
      <c r="BV16" s="197"/>
      <c r="BW16" s="198"/>
      <c r="BX16" s="197"/>
      <c r="BY16" s="199">
        <f t="shared" si="9"/>
        <v>0</v>
      </c>
      <c r="BZ16" s="199">
        <f t="shared" si="10"/>
        <v>0</v>
      </c>
      <c r="CA16" s="181" t="str">
        <f t="shared" si="26"/>
        <v>NO OFERTADO</v>
      </c>
      <c r="CB16" s="181"/>
      <c r="CC16" s="181" t="s">
        <v>743</v>
      </c>
      <c r="CD16" s="200"/>
      <c r="CE16" s="200"/>
      <c r="CF16" s="201"/>
      <c r="CG16" s="200"/>
      <c r="CH16" s="202">
        <f t="shared" si="11"/>
        <v>0</v>
      </c>
      <c r="CI16" s="202">
        <f t="shared" si="12"/>
        <v>0</v>
      </c>
      <c r="CJ16" s="182" t="str">
        <f t="shared" si="27"/>
        <v>NO OFERTADO</v>
      </c>
      <c r="CK16" s="182"/>
      <c r="CL16" s="182" t="s">
        <v>743</v>
      </c>
      <c r="CM16" s="197"/>
      <c r="CN16" s="197"/>
      <c r="CO16" s="198"/>
      <c r="CP16" s="197"/>
      <c r="CQ16" s="199">
        <f t="shared" si="13"/>
        <v>0</v>
      </c>
      <c r="CR16" s="199">
        <f t="shared" si="14"/>
        <v>0</v>
      </c>
      <c r="CS16" s="181" t="str">
        <f t="shared" si="28"/>
        <v>NO OFERTADO</v>
      </c>
      <c r="CT16" s="181"/>
      <c r="CU16" s="181" t="s">
        <v>743</v>
      </c>
      <c r="CV16" s="203"/>
      <c r="CW16" s="203"/>
      <c r="CX16" s="204"/>
      <c r="CY16" s="203"/>
      <c r="CZ16" s="205">
        <f t="shared" si="15"/>
        <v>0</v>
      </c>
      <c r="DA16" s="205">
        <f t="shared" si="16"/>
        <v>0</v>
      </c>
      <c r="DB16" s="183" t="str">
        <f t="shared" si="29"/>
        <v>NO OFERTADO</v>
      </c>
      <c r="DC16" s="183"/>
      <c r="DD16" s="183" t="s">
        <v>743</v>
      </c>
      <c r="DE16" s="206" t="s">
        <v>847</v>
      </c>
      <c r="DF16" s="206" t="s">
        <v>847</v>
      </c>
      <c r="DG16" s="206" t="s">
        <v>847</v>
      </c>
      <c r="DH16" s="206" t="s">
        <v>847</v>
      </c>
      <c r="DI16" s="206" t="s">
        <v>847</v>
      </c>
      <c r="DJ16" s="206" t="s">
        <v>847</v>
      </c>
    </row>
    <row r="17" spans="1:114" s="19" customFormat="1" ht="36" customHeight="1" x14ac:dyDescent="0.2">
      <c r="A17" s="78">
        <v>8</v>
      </c>
      <c r="B17" s="78" t="s">
        <v>55</v>
      </c>
      <c r="C17" s="77" t="s">
        <v>387</v>
      </c>
      <c r="D17" s="120">
        <v>1</v>
      </c>
      <c r="E17" s="120" t="s">
        <v>32</v>
      </c>
      <c r="F17" s="86">
        <v>53438</v>
      </c>
      <c r="G17" s="120">
        <v>56</v>
      </c>
      <c r="H17" s="86">
        <f t="shared" si="17"/>
        <v>2992528</v>
      </c>
      <c r="I17" s="27"/>
      <c r="J17" s="184"/>
      <c r="K17" s="185"/>
      <c r="L17" s="184"/>
      <c r="M17" s="186"/>
      <c r="N17" s="186">
        <f t="shared" si="0"/>
        <v>0</v>
      </c>
      <c r="O17" s="176" t="str">
        <f t="shared" si="37"/>
        <v>NO OFERTADO</v>
      </c>
      <c r="P17" s="176"/>
      <c r="Q17" s="176" t="s">
        <v>743</v>
      </c>
      <c r="R17" s="176"/>
      <c r="S17" s="187"/>
      <c r="T17" s="187"/>
      <c r="U17" s="188"/>
      <c r="V17" s="187"/>
      <c r="W17" s="189"/>
      <c r="X17" s="189">
        <f t="shared" si="2"/>
        <v>0</v>
      </c>
      <c r="Y17" s="176" t="str">
        <f t="shared" si="18"/>
        <v>NO OFERTADO</v>
      </c>
      <c r="Z17" s="177"/>
      <c r="AA17" s="177" t="s">
        <v>743</v>
      </c>
      <c r="AB17" s="190"/>
      <c r="AC17" s="190"/>
      <c r="AD17" s="191"/>
      <c r="AE17" s="190"/>
      <c r="AF17" s="192"/>
      <c r="AG17" s="192">
        <f t="shared" si="3"/>
        <v>0</v>
      </c>
      <c r="AH17" s="178" t="str">
        <f t="shared" si="19"/>
        <v>NO OFERTADO</v>
      </c>
      <c r="AI17" s="178"/>
      <c r="AJ17" s="178" t="s">
        <v>743</v>
      </c>
      <c r="AK17" s="184"/>
      <c r="AL17" s="184"/>
      <c r="AM17" s="185"/>
      <c r="AN17" s="184"/>
      <c r="AO17" s="186"/>
      <c r="AP17" s="186">
        <f t="shared" si="4"/>
        <v>0</v>
      </c>
      <c r="AQ17" s="176" t="str">
        <f t="shared" si="20"/>
        <v>NO OFERTADO</v>
      </c>
      <c r="AR17" s="176"/>
      <c r="AS17" s="176" t="s">
        <v>743</v>
      </c>
      <c r="AT17" s="187"/>
      <c r="AU17" s="187"/>
      <c r="AV17" s="193"/>
      <c r="AW17" s="187"/>
      <c r="AX17" s="189"/>
      <c r="AY17" s="189">
        <f t="shared" si="5"/>
        <v>0</v>
      </c>
      <c r="AZ17" s="177" t="str">
        <f t="shared" si="21"/>
        <v>NO OFERTADO</v>
      </c>
      <c r="BA17" s="177"/>
      <c r="BB17" s="177" t="s">
        <v>743</v>
      </c>
      <c r="BC17" s="194"/>
      <c r="BD17" s="194"/>
      <c r="BE17" s="195"/>
      <c r="BF17" s="194"/>
      <c r="BG17" s="196">
        <f t="shared" si="6"/>
        <v>0</v>
      </c>
      <c r="BH17" s="196">
        <f t="shared" si="7"/>
        <v>0</v>
      </c>
      <c r="BI17" s="180" t="str">
        <f t="shared" si="22"/>
        <v>NO OFERTADO</v>
      </c>
      <c r="BJ17" s="180"/>
      <c r="BK17" s="180" t="s">
        <v>743</v>
      </c>
      <c r="BL17" s="323" t="s">
        <v>1044</v>
      </c>
      <c r="BM17" s="323">
        <v>6677</v>
      </c>
      <c r="BN17" s="324">
        <v>0</v>
      </c>
      <c r="BO17" s="323">
        <f t="shared" si="38"/>
        <v>6677</v>
      </c>
      <c r="BP17" s="325">
        <f t="shared" si="8"/>
        <v>6677</v>
      </c>
      <c r="BQ17" s="321">
        <f t="shared" si="24"/>
        <v>373912</v>
      </c>
      <c r="BR17" s="322" t="str">
        <f t="shared" si="25"/>
        <v>CUMPLE</v>
      </c>
      <c r="BS17" s="322" t="s">
        <v>828</v>
      </c>
      <c r="BT17" s="322" t="s">
        <v>822</v>
      </c>
      <c r="BU17" s="197"/>
      <c r="BV17" s="197"/>
      <c r="BW17" s="198"/>
      <c r="BX17" s="197"/>
      <c r="BY17" s="199">
        <f t="shared" si="9"/>
        <v>0</v>
      </c>
      <c r="BZ17" s="199">
        <f t="shared" si="10"/>
        <v>0</v>
      </c>
      <c r="CA17" s="181" t="str">
        <f t="shared" si="26"/>
        <v>NO OFERTADO</v>
      </c>
      <c r="CB17" s="181"/>
      <c r="CC17" s="181" t="s">
        <v>743</v>
      </c>
      <c r="CD17" s="200"/>
      <c r="CE17" s="200"/>
      <c r="CF17" s="201"/>
      <c r="CG17" s="200"/>
      <c r="CH17" s="202">
        <f t="shared" si="11"/>
        <v>0</v>
      </c>
      <c r="CI17" s="202">
        <f t="shared" si="12"/>
        <v>0</v>
      </c>
      <c r="CJ17" s="182" t="str">
        <f t="shared" si="27"/>
        <v>NO OFERTADO</v>
      </c>
      <c r="CK17" s="182"/>
      <c r="CL17" s="182" t="s">
        <v>743</v>
      </c>
      <c r="CM17" s="197"/>
      <c r="CN17" s="197"/>
      <c r="CO17" s="198"/>
      <c r="CP17" s="197"/>
      <c r="CQ17" s="199">
        <f t="shared" si="13"/>
        <v>0</v>
      </c>
      <c r="CR17" s="199">
        <f t="shared" si="14"/>
        <v>0</v>
      </c>
      <c r="CS17" s="181" t="str">
        <f t="shared" si="28"/>
        <v>NO OFERTADO</v>
      </c>
      <c r="CT17" s="181"/>
      <c r="CU17" s="181" t="s">
        <v>743</v>
      </c>
      <c r="CV17" s="203"/>
      <c r="CW17" s="203"/>
      <c r="CX17" s="204"/>
      <c r="CY17" s="203"/>
      <c r="CZ17" s="205">
        <f t="shared" si="15"/>
        <v>0</v>
      </c>
      <c r="DA17" s="205">
        <f t="shared" si="16"/>
        <v>0</v>
      </c>
      <c r="DB17" s="183" t="str">
        <f t="shared" si="29"/>
        <v>NO OFERTADO</v>
      </c>
      <c r="DC17" s="183"/>
      <c r="DD17" s="183" t="s">
        <v>743</v>
      </c>
      <c r="DE17" s="206" t="s">
        <v>847</v>
      </c>
      <c r="DF17" s="206" t="s">
        <v>847</v>
      </c>
      <c r="DG17" s="206" t="s">
        <v>847</v>
      </c>
      <c r="DH17" s="206" t="s">
        <v>847</v>
      </c>
      <c r="DI17" s="206" t="s">
        <v>847</v>
      </c>
      <c r="DJ17" s="206" t="s">
        <v>847</v>
      </c>
    </row>
    <row r="18" spans="1:114" s="19" customFormat="1" ht="51" x14ac:dyDescent="0.2">
      <c r="A18" s="78">
        <v>9</v>
      </c>
      <c r="B18" s="78" t="s">
        <v>56</v>
      </c>
      <c r="C18" s="77" t="s">
        <v>388</v>
      </c>
      <c r="D18" s="120">
        <v>1</v>
      </c>
      <c r="E18" s="120" t="s">
        <v>32</v>
      </c>
      <c r="F18" s="86">
        <v>1900</v>
      </c>
      <c r="G18" s="120">
        <v>6569</v>
      </c>
      <c r="H18" s="86">
        <f t="shared" si="17"/>
        <v>12481100</v>
      </c>
      <c r="I18" s="27" t="s">
        <v>849</v>
      </c>
      <c r="J18" s="184">
        <v>2782</v>
      </c>
      <c r="K18" s="209">
        <v>0</v>
      </c>
      <c r="L18" s="210">
        <f t="shared" si="36"/>
        <v>2782</v>
      </c>
      <c r="M18" s="186">
        <f t="shared" si="30"/>
        <v>2782</v>
      </c>
      <c r="N18" s="186">
        <f t="shared" si="0"/>
        <v>18274958</v>
      </c>
      <c r="O18" s="176" t="str">
        <f t="shared" si="37"/>
        <v>NO CUMPLE</v>
      </c>
      <c r="P18" s="176" t="s">
        <v>828</v>
      </c>
      <c r="Q18" s="176" t="s">
        <v>743</v>
      </c>
      <c r="R18" s="207">
        <f t="shared" ref="R18:R20" si="39">+(L18-F18)/F18</f>
        <v>0.46421052631578946</v>
      </c>
      <c r="S18" s="187"/>
      <c r="T18" s="187"/>
      <c r="U18" s="188"/>
      <c r="V18" s="187"/>
      <c r="W18" s="189"/>
      <c r="X18" s="189">
        <f t="shared" si="2"/>
        <v>0</v>
      </c>
      <c r="Y18" s="176" t="str">
        <f t="shared" si="18"/>
        <v>NO OFERTADO</v>
      </c>
      <c r="Z18" s="177"/>
      <c r="AA18" s="177" t="s">
        <v>743</v>
      </c>
      <c r="AB18" s="190" t="s">
        <v>850</v>
      </c>
      <c r="AC18" s="190">
        <v>2648</v>
      </c>
      <c r="AD18" s="211">
        <v>0</v>
      </c>
      <c r="AE18" s="190">
        <f>+AC18+AD18</f>
        <v>2648</v>
      </c>
      <c r="AF18" s="192">
        <f>+AE18*D18</f>
        <v>2648</v>
      </c>
      <c r="AG18" s="192">
        <f t="shared" si="3"/>
        <v>17394712</v>
      </c>
      <c r="AH18" s="178" t="str">
        <f t="shared" si="19"/>
        <v>NO CUMPLE</v>
      </c>
      <c r="AI18" s="178" t="s">
        <v>851</v>
      </c>
      <c r="AJ18" s="178" t="s">
        <v>743</v>
      </c>
      <c r="AK18" s="184"/>
      <c r="AL18" s="184"/>
      <c r="AM18" s="185"/>
      <c r="AN18" s="184"/>
      <c r="AO18" s="186"/>
      <c r="AP18" s="186">
        <f t="shared" si="4"/>
        <v>0</v>
      </c>
      <c r="AQ18" s="176" t="str">
        <f t="shared" si="20"/>
        <v>NO OFERTADO</v>
      </c>
      <c r="AR18" s="176"/>
      <c r="AS18" s="176" t="s">
        <v>743</v>
      </c>
      <c r="AT18" s="187"/>
      <c r="AU18" s="187"/>
      <c r="AV18" s="193"/>
      <c r="AW18" s="187"/>
      <c r="AX18" s="189"/>
      <c r="AY18" s="189">
        <f t="shared" si="5"/>
        <v>0</v>
      </c>
      <c r="AZ18" s="177" t="str">
        <f t="shared" si="21"/>
        <v>NO OFERTADO</v>
      </c>
      <c r="BA18" s="177"/>
      <c r="BB18" s="177" t="s">
        <v>743</v>
      </c>
      <c r="BC18" s="194"/>
      <c r="BD18" s="194"/>
      <c r="BE18" s="195"/>
      <c r="BF18" s="194"/>
      <c r="BG18" s="196">
        <f t="shared" si="6"/>
        <v>0</v>
      </c>
      <c r="BH18" s="196">
        <f t="shared" si="7"/>
        <v>0</v>
      </c>
      <c r="BI18" s="180" t="str">
        <f t="shared" si="22"/>
        <v>NO OFERTADO</v>
      </c>
      <c r="BJ18" s="180"/>
      <c r="BK18" s="180" t="s">
        <v>743</v>
      </c>
      <c r="BL18" s="319" t="s">
        <v>1045</v>
      </c>
      <c r="BM18" s="319">
        <v>1544</v>
      </c>
      <c r="BN18" s="320">
        <v>0</v>
      </c>
      <c r="BO18" s="319">
        <f t="shared" si="38"/>
        <v>1544</v>
      </c>
      <c r="BP18" s="321">
        <f t="shared" si="8"/>
        <v>1544</v>
      </c>
      <c r="BQ18" s="321">
        <f t="shared" si="24"/>
        <v>10142536</v>
      </c>
      <c r="BR18" s="322" t="str">
        <f t="shared" si="25"/>
        <v>CUMPLE</v>
      </c>
      <c r="BS18" s="322" t="s">
        <v>828</v>
      </c>
      <c r="BT18" s="322" t="s">
        <v>822</v>
      </c>
      <c r="BU18" s="197"/>
      <c r="BV18" s="197"/>
      <c r="BW18" s="198"/>
      <c r="BX18" s="197"/>
      <c r="BY18" s="199">
        <f t="shared" si="9"/>
        <v>0</v>
      </c>
      <c r="BZ18" s="199">
        <f t="shared" si="10"/>
        <v>0</v>
      </c>
      <c r="CA18" s="181" t="str">
        <f t="shared" si="26"/>
        <v>NO OFERTADO</v>
      </c>
      <c r="CB18" s="181"/>
      <c r="CC18" s="181" t="s">
        <v>743</v>
      </c>
      <c r="CD18" s="200"/>
      <c r="CE18" s="200"/>
      <c r="CF18" s="201"/>
      <c r="CG18" s="200"/>
      <c r="CH18" s="202">
        <f t="shared" si="11"/>
        <v>0</v>
      </c>
      <c r="CI18" s="202">
        <f t="shared" si="12"/>
        <v>0</v>
      </c>
      <c r="CJ18" s="182" t="str">
        <f t="shared" si="27"/>
        <v>NO OFERTADO</v>
      </c>
      <c r="CK18" s="182"/>
      <c r="CL18" s="182" t="s">
        <v>743</v>
      </c>
      <c r="CM18" s="197" t="s">
        <v>852</v>
      </c>
      <c r="CN18" s="197">
        <v>2500</v>
      </c>
      <c r="CO18" s="198">
        <v>0</v>
      </c>
      <c r="CP18" s="197">
        <v>2500</v>
      </c>
      <c r="CQ18" s="199">
        <f t="shared" si="13"/>
        <v>2500</v>
      </c>
      <c r="CR18" s="199">
        <f t="shared" si="14"/>
        <v>16422500</v>
      </c>
      <c r="CS18" s="181" t="str">
        <f t="shared" si="28"/>
        <v>NO CUMPLE</v>
      </c>
      <c r="CT18" s="181" t="s">
        <v>828</v>
      </c>
      <c r="CU18" s="181" t="s">
        <v>743</v>
      </c>
      <c r="CV18" s="203" t="s">
        <v>807</v>
      </c>
      <c r="CW18" s="203">
        <v>2795</v>
      </c>
      <c r="CX18" s="204">
        <v>0</v>
      </c>
      <c r="CY18" s="203">
        <v>2795</v>
      </c>
      <c r="CZ18" s="205">
        <f t="shared" si="15"/>
        <v>2795</v>
      </c>
      <c r="DA18" s="205">
        <f t="shared" si="16"/>
        <v>18360355</v>
      </c>
      <c r="DB18" s="183" t="str">
        <f t="shared" si="29"/>
        <v>NO CUMPLE</v>
      </c>
      <c r="DC18" s="183" t="s">
        <v>828</v>
      </c>
      <c r="DD18" s="183" t="s">
        <v>743</v>
      </c>
      <c r="DE18" s="206">
        <f>SMALL((L18,V18,AE18,AN18,AW18,BF18,BX18,CG18,CP18,CY18),1)</f>
        <v>2500</v>
      </c>
      <c r="DF18" s="208">
        <f t="shared" si="31"/>
        <v>2715</v>
      </c>
      <c r="DG18" s="19">
        <f t="shared" si="32"/>
        <v>119.42230738015407</v>
      </c>
      <c r="DH18" s="208">
        <f t="shared" si="33"/>
        <v>2595.5776926198459</v>
      </c>
      <c r="DI18" s="208">
        <f t="shared" si="34"/>
        <v>2280</v>
      </c>
      <c r="DJ18" s="208" t="str">
        <f t="shared" si="35"/>
        <v>NO CUMPLE</v>
      </c>
    </row>
    <row r="19" spans="1:114" s="19" customFormat="1" ht="51" hidden="1" x14ac:dyDescent="0.2">
      <c r="A19" s="159">
        <v>10</v>
      </c>
      <c r="B19" s="78" t="s">
        <v>57</v>
      </c>
      <c r="C19" s="77" t="s">
        <v>389</v>
      </c>
      <c r="D19" s="120">
        <v>1</v>
      </c>
      <c r="E19" s="120" t="s">
        <v>32</v>
      </c>
      <c r="F19" s="86">
        <v>1404</v>
      </c>
      <c r="G19" s="120">
        <v>2297</v>
      </c>
      <c r="H19" s="86">
        <f t="shared" si="17"/>
        <v>3224988</v>
      </c>
      <c r="I19" s="27" t="s">
        <v>853</v>
      </c>
      <c r="J19" s="184">
        <v>1436</v>
      </c>
      <c r="K19" s="185">
        <v>0</v>
      </c>
      <c r="L19" s="184">
        <f t="shared" si="36"/>
        <v>1436</v>
      </c>
      <c r="M19" s="186">
        <f t="shared" si="30"/>
        <v>1436</v>
      </c>
      <c r="N19" s="186">
        <f t="shared" si="0"/>
        <v>3298492</v>
      </c>
      <c r="O19" s="176" t="str">
        <f t="shared" si="37"/>
        <v>CUMPLE</v>
      </c>
      <c r="P19" s="176" t="s">
        <v>828</v>
      </c>
      <c r="Q19" s="176" t="s">
        <v>822</v>
      </c>
      <c r="R19" s="207">
        <f t="shared" si="39"/>
        <v>2.2792022792022793E-2</v>
      </c>
      <c r="S19" s="187"/>
      <c r="T19" s="187"/>
      <c r="U19" s="188"/>
      <c r="V19" s="187"/>
      <c r="W19" s="189"/>
      <c r="X19" s="189">
        <f t="shared" si="2"/>
        <v>0</v>
      </c>
      <c r="Y19" s="176" t="str">
        <f t="shared" si="18"/>
        <v>NO OFERTADO</v>
      </c>
      <c r="Z19" s="177"/>
      <c r="AA19" s="177" t="s">
        <v>743</v>
      </c>
      <c r="AB19" s="190" t="s">
        <v>850</v>
      </c>
      <c r="AC19" s="190">
        <v>1876.8834000000002</v>
      </c>
      <c r="AD19" s="211">
        <v>0</v>
      </c>
      <c r="AE19" s="190">
        <f t="shared" ref="AE19:AE20" si="40">+AC19+AD19</f>
        <v>1876.8834000000002</v>
      </c>
      <c r="AF19" s="192">
        <f>+AE19*D19</f>
        <v>1876.8834000000002</v>
      </c>
      <c r="AG19" s="192">
        <f t="shared" si="3"/>
        <v>4311201.1698000003</v>
      </c>
      <c r="AH19" s="178" t="str">
        <f t="shared" si="19"/>
        <v>NO CUMPLE</v>
      </c>
      <c r="AI19" s="178" t="s">
        <v>851</v>
      </c>
      <c r="AJ19" s="178" t="s">
        <v>743</v>
      </c>
      <c r="AK19" s="184"/>
      <c r="AL19" s="184"/>
      <c r="AM19" s="185"/>
      <c r="AN19" s="184"/>
      <c r="AO19" s="186"/>
      <c r="AP19" s="186">
        <f t="shared" si="4"/>
        <v>0</v>
      </c>
      <c r="AQ19" s="176" t="str">
        <f t="shared" si="20"/>
        <v>NO OFERTADO</v>
      </c>
      <c r="AR19" s="176"/>
      <c r="AS19" s="176" t="s">
        <v>743</v>
      </c>
      <c r="AT19" s="187"/>
      <c r="AU19" s="187"/>
      <c r="AV19" s="193"/>
      <c r="AW19" s="187"/>
      <c r="AX19" s="189"/>
      <c r="AY19" s="189">
        <f t="shared" si="5"/>
        <v>0</v>
      </c>
      <c r="AZ19" s="177" t="str">
        <f t="shared" si="21"/>
        <v>NO OFERTADO</v>
      </c>
      <c r="BA19" s="177"/>
      <c r="BB19" s="177" t="s">
        <v>743</v>
      </c>
      <c r="BC19" s="194"/>
      <c r="BD19" s="194"/>
      <c r="BE19" s="195"/>
      <c r="BF19" s="194"/>
      <c r="BG19" s="196">
        <f t="shared" si="6"/>
        <v>0</v>
      </c>
      <c r="BH19" s="196">
        <f t="shared" si="7"/>
        <v>0</v>
      </c>
      <c r="BI19" s="180" t="str">
        <f t="shared" si="22"/>
        <v>NO OFERTADO</v>
      </c>
      <c r="BJ19" s="180"/>
      <c r="BK19" s="180" t="s">
        <v>743</v>
      </c>
      <c r="BL19" s="319" t="s">
        <v>1045</v>
      </c>
      <c r="BM19" s="319">
        <v>2045</v>
      </c>
      <c r="BN19" s="320">
        <v>0</v>
      </c>
      <c r="BO19" s="319">
        <f t="shared" si="38"/>
        <v>2045</v>
      </c>
      <c r="BP19" s="321">
        <f t="shared" si="8"/>
        <v>2045</v>
      </c>
      <c r="BQ19" s="321">
        <f t="shared" si="24"/>
        <v>4697365</v>
      </c>
      <c r="BR19" s="322" t="str">
        <f t="shared" si="25"/>
        <v>NO CUMPLE</v>
      </c>
      <c r="BS19" s="322" t="s">
        <v>828</v>
      </c>
      <c r="BT19" s="322" t="s">
        <v>743</v>
      </c>
      <c r="BU19" s="197"/>
      <c r="BV19" s="197"/>
      <c r="BW19" s="198"/>
      <c r="BX19" s="197"/>
      <c r="BY19" s="199">
        <f t="shared" si="9"/>
        <v>0</v>
      </c>
      <c r="BZ19" s="199">
        <f t="shared" si="10"/>
        <v>0</v>
      </c>
      <c r="CA19" s="181" t="str">
        <f t="shared" si="26"/>
        <v>NO OFERTADO</v>
      </c>
      <c r="CB19" s="181"/>
      <c r="CC19" s="181" t="s">
        <v>743</v>
      </c>
      <c r="CD19" s="200"/>
      <c r="CE19" s="200"/>
      <c r="CF19" s="201"/>
      <c r="CG19" s="200"/>
      <c r="CH19" s="202">
        <f t="shared" si="11"/>
        <v>0</v>
      </c>
      <c r="CI19" s="202">
        <f t="shared" si="12"/>
        <v>0</v>
      </c>
      <c r="CJ19" s="182" t="str">
        <f t="shared" si="27"/>
        <v>NO OFERTADO</v>
      </c>
      <c r="CK19" s="182"/>
      <c r="CL19" s="182" t="s">
        <v>743</v>
      </c>
      <c r="CM19" s="197">
        <v>0</v>
      </c>
      <c r="CN19" s="197">
        <v>0</v>
      </c>
      <c r="CO19" s="198">
        <v>0</v>
      </c>
      <c r="CP19" s="197"/>
      <c r="CQ19" s="199">
        <f t="shared" si="13"/>
        <v>0</v>
      </c>
      <c r="CR19" s="199">
        <f t="shared" si="14"/>
        <v>0</v>
      </c>
      <c r="CS19" s="181" t="str">
        <f t="shared" si="28"/>
        <v>NO OFERTADO</v>
      </c>
      <c r="CT19" s="181"/>
      <c r="CU19" s="181" t="s">
        <v>743</v>
      </c>
      <c r="CV19" s="203"/>
      <c r="CW19" s="203"/>
      <c r="CX19" s="204"/>
      <c r="CY19" s="203"/>
      <c r="CZ19" s="205">
        <f t="shared" si="15"/>
        <v>0</v>
      </c>
      <c r="DA19" s="205">
        <f t="shared" si="16"/>
        <v>0</v>
      </c>
      <c r="DB19" s="183" t="str">
        <f t="shared" si="29"/>
        <v>NO OFERTADO</v>
      </c>
      <c r="DC19" s="183"/>
      <c r="DD19" s="183" t="s">
        <v>743</v>
      </c>
      <c r="DE19" s="206">
        <f>SMALL((L19,V19,AE19,AN19,AW19,BF19,BX19,CG19,CP19,CY19),1)</f>
        <v>1436</v>
      </c>
      <c r="DF19" s="208">
        <f t="shared" si="31"/>
        <v>1656.4417000000001</v>
      </c>
      <c r="DG19" s="19">
        <f t="shared" si="32"/>
        <v>220.44170000000051</v>
      </c>
      <c r="DH19" s="208">
        <f t="shared" si="33"/>
        <v>1435.9999999999995</v>
      </c>
      <c r="DI19" s="208">
        <f t="shared" si="34"/>
        <v>1684.8</v>
      </c>
      <c r="DJ19" s="208" t="str">
        <f t="shared" si="35"/>
        <v>ENTRA</v>
      </c>
    </row>
    <row r="20" spans="1:114" s="19" customFormat="1" ht="38.25" x14ac:dyDescent="0.2">
      <c r="A20" s="78">
        <v>11</v>
      </c>
      <c r="B20" s="78" t="s">
        <v>58</v>
      </c>
      <c r="C20" s="77" t="s">
        <v>390</v>
      </c>
      <c r="D20" s="120">
        <v>1</v>
      </c>
      <c r="E20" s="120" t="s">
        <v>32</v>
      </c>
      <c r="F20" s="86">
        <v>1983</v>
      </c>
      <c r="G20" s="120">
        <v>1</v>
      </c>
      <c r="H20" s="86">
        <f t="shared" si="17"/>
        <v>1983</v>
      </c>
      <c r="I20" s="27" t="s">
        <v>854</v>
      </c>
      <c r="J20" s="184">
        <v>2028</v>
      </c>
      <c r="K20" s="185">
        <v>0</v>
      </c>
      <c r="L20" s="184">
        <f t="shared" si="36"/>
        <v>2028</v>
      </c>
      <c r="M20" s="186">
        <f t="shared" si="30"/>
        <v>2028</v>
      </c>
      <c r="N20" s="186">
        <f t="shared" si="0"/>
        <v>2028</v>
      </c>
      <c r="O20" s="176" t="str">
        <f t="shared" si="37"/>
        <v>CUMPLE</v>
      </c>
      <c r="P20" s="176" t="s">
        <v>851</v>
      </c>
      <c r="Q20" s="176" t="s">
        <v>743</v>
      </c>
      <c r="R20" s="207">
        <f t="shared" si="39"/>
        <v>2.2692889561270801E-2</v>
      </c>
      <c r="S20" s="187"/>
      <c r="T20" s="187"/>
      <c r="U20" s="188"/>
      <c r="V20" s="187"/>
      <c r="W20" s="189"/>
      <c r="X20" s="189">
        <f t="shared" si="2"/>
        <v>0</v>
      </c>
      <c r="Y20" s="176" t="str">
        <f t="shared" si="18"/>
        <v>NO OFERTADO</v>
      </c>
      <c r="Z20" s="177"/>
      <c r="AA20" s="177" t="s">
        <v>743</v>
      </c>
      <c r="AB20" s="190" t="s">
        <v>850</v>
      </c>
      <c r="AC20" s="190">
        <v>2697.7131000000004</v>
      </c>
      <c r="AD20" s="211">
        <v>0</v>
      </c>
      <c r="AE20" s="190">
        <f t="shared" si="40"/>
        <v>2697.7131000000004</v>
      </c>
      <c r="AF20" s="192">
        <f>+AE20*D20</f>
        <v>2697.7131000000004</v>
      </c>
      <c r="AG20" s="192">
        <f t="shared" si="3"/>
        <v>2697.7131000000004</v>
      </c>
      <c r="AH20" s="178" t="str">
        <f t="shared" si="19"/>
        <v>NO CUMPLE</v>
      </c>
      <c r="AI20" s="178" t="s">
        <v>851</v>
      </c>
      <c r="AJ20" s="178" t="s">
        <v>743</v>
      </c>
      <c r="AK20" s="184"/>
      <c r="AL20" s="184"/>
      <c r="AM20" s="185"/>
      <c r="AN20" s="184"/>
      <c r="AO20" s="186"/>
      <c r="AP20" s="186">
        <f t="shared" si="4"/>
        <v>0</v>
      </c>
      <c r="AQ20" s="176" t="str">
        <f t="shared" si="20"/>
        <v>NO OFERTADO</v>
      </c>
      <c r="AR20" s="176"/>
      <c r="AS20" s="176" t="s">
        <v>743</v>
      </c>
      <c r="AT20" s="187"/>
      <c r="AU20" s="187"/>
      <c r="AV20" s="193"/>
      <c r="AW20" s="187"/>
      <c r="AX20" s="189"/>
      <c r="AY20" s="189">
        <f t="shared" si="5"/>
        <v>0</v>
      </c>
      <c r="AZ20" s="177" t="str">
        <f t="shared" si="21"/>
        <v>NO OFERTADO</v>
      </c>
      <c r="BA20" s="177"/>
      <c r="BB20" s="177" t="s">
        <v>743</v>
      </c>
      <c r="BC20" s="194"/>
      <c r="BD20" s="194"/>
      <c r="BE20" s="195"/>
      <c r="BF20" s="194"/>
      <c r="BG20" s="196">
        <f t="shared" si="6"/>
        <v>0</v>
      </c>
      <c r="BH20" s="196">
        <f t="shared" si="7"/>
        <v>0</v>
      </c>
      <c r="BI20" s="180" t="str">
        <f t="shared" si="22"/>
        <v>NO OFERTADO</v>
      </c>
      <c r="BJ20" s="180"/>
      <c r="BK20" s="180" t="s">
        <v>743</v>
      </c>
      <c r="BL20" s="319" t="s">
        <v>1045</v>
      </c>
      <c r="BM20" s="319">
        <v>1002</v>
      </c>
      <c r="BN20" s="320">
        <v>0</v>
      </c>
      <c r="BO20" s="319">
        <f t="shared" si="38"/>
        <v>1002</v>
      </c>
      <c r="BP20" s="321">
        <f t="shared" si="8"/>
        <v>1002</v>
      </c>
      <c r="BQ20" s="321">
        <f t="shared" si="24"/>
        <v>1002</v>
      </c>
      <c r="BR20" s="322" t="str">
        <f t="shared" si="25"/>
        <v>CUMPLE</v>
      </c>
      <c r="BS20" s="322" t="s">
        <v>828</v>
      </c>
      <c r="BT20" s="322" t="s">
        <v>822</v>
      </c>
      <c r="BU20" s="197"/>
      <c r="BV20" s="197"/>
      <c r="BW20" s="198"/>
      <c r="BX20" s="197"/>
      <c r="BY20" s="199">
        <f t="shared" si="9"/>
        <v>0</v>
      </c>
      <c r="BZ20" s="199">
        <f t="shared" si="10"/>
        <v>0</v>
      </c>
      <c r="CA20" s="181" t="str">
        <f t="shared" si="26"/>
        <v>NO OFERTADO</v>
      </c>
      <c r="CB20" s="181"/>
      <c r="CC20" s="181" t="s">
        <v>743</v>
      </c>
      <c r="CD20" s="200"/>
      <c r="CE20" s="200"/>
      <c r="CF20" s="201"/>
      <c r="CG20" s="200"/>
      <c r="CH20" s="202">
        <f t="shared" si="11"/>
        <v>0</v>
      </c>
      <c r="CI20" s="202">
        <f t="shared" si="12"/>
        <v>0</v>
      </c>
      <c r="CJ20" s="182" t="str">
        <f t="shared" si="27"/>
        <v>NO OFERTADO</v>
      </c>
      <c r="CK20" s="182"/>
      <c r="CL20" s="182" t="s">
        <v>743</v>
      </c>
      <c r="CM20" s="197">
        <v>0</v>
      </c>
      <c r="CN20" s="197">
        <v>0</v>
      </c>
      <c r="CO20" s="198">
        <v>0</v>
      </c>
      <c r="CP20" s="197"/>
      <c r="CQ20" s="199">
        <f t="shared" si="13"/>
        <v>0</v>
      </c>
      <c r="CR20" s="199">
        <f t="shared" si="14"/>
        <v>0</v>
      </c>
      <c r="CS20" s="181" t="str">
        <f t="shared" si="28"/>
        <v>NO OFERTADO</v>
      </c>
      <c r="CT20" s="181"/>
      <c r="CU20" s="181" t="s">
        <v>743</v>
      </c>
      <c r="CV20" s="203" t="s">
        <v>807</v>
      </c>
      <c r="CW20" s="203">
        <v>966</v>
      </c>
      <c r="CX20" s="204">
        <v>0</v>
      </c>
      <c r="CY20" s="203">
        <v>966</v>
      </c>
      <c r="CZ20" s="205">
        <f t="shared" si="15"/>
        <v>966</v>
      </c>
      <c r="DA20" s="205">
        <f t="shared" si="16"/>
        <v>966</v>
      </c>
      <c r="DB20" s="183" t="str">
        <f t="shared" si="29"/>
        <v>CUMPLE</v>
      </c>
      <c r="DC20" s="183" t="s">
        <v>828</v>
      </c>
      <c r="DD20" s="183" t="s">
        <v>822</v>
      </c>
      <c r="DE20" s="206">
        <f>SMALL((L20,V20,AE20,AN20,AW20,BF20,BX20,CG20,CP20,CY20),1)</f>
        <v>966</v>
      </c>
      <c r="DF20" s="208">
        <f t="shared" si="31"/>
        <v>2028</v>
      </c>
      <c r="DG20" s="19">
        <f t="shared" si="32"/>
        <v>712.98978464111246</v>
      </c>
      <c r="DH20" s="208">
        <f t="shared" si="33"/>
        <v>1315.0102153588875</v>
      </c>
      <c r="DI20" s="208">
        <f t="shared" si="34"/>
        <v>2379.6</v>
      </c>
      <c r="DJ20" s="208" t="str">
        <f t="shared" si="35"/>
        <v>NO CUMPLE</v>
      </c>
    </row>
    <row r="21" spans="1:114" s="19" customFormat="1" ht="38.25" hidden="1" x14ac:dyDescent="0.2">
      <c r="A21" s="78">
        <v>12</v>
      </c>
      <c r="B21" s="78" t="s">
        <v>59</v>
      </c>
      <c r="C21" s="77" t="s">
        <v>391</v>
      </c>
      <c r="D21" s="120">
        <v>1</v>
      </c>
      <c r="E21" s="120" t="s">
        <v>32</v>
      </c>
      <c r="F21" s="86">
        <v>113050</v>
      </c>
      <c r="G21" s="120">
        <v>10</v>
      </c>
      <c r="H21" s="86">
        <f t="shared" si="17"/>
        <v>1130500</v>
      </c>
      <c r="I21" s="27"/>
      <c r="J21" s="184"/>
      <c r="K21" s="185"/>
      <c r="L21" s="184"/>
      <c r="M21" s="186"/>
      <c r="N21" s="186">
        <f t="shared" si="0"/>
        <v>0</v>
      </c>
      <c r="O21" s="176" t="str">
        <f t="shared" si="37"/>
        <v>NO OFERTADO</v>
      </c>
      <c r="P21" s="176"/>
      <c r="Q21" s="176" t="s">
        <v>743</v>
      </c>
      <c r="R21" s="176"/>
      <c r="S21" s="187"/>
      <c r="T21" s="187"/>
      <c r="U21" s="188"/>
      <c r="V21" s="187"/>
      <c r="W21" s="189"/>
      <c r="X21" s="189">
        <f t="shared" si="2"/>
        <v>0</v>
      </c>
      <c r="Y21" s="176" t="str">
        <f t="shared" si="18"/>
        <v>NO OFERTADO</v>
      </c>
      <c r="Z21" s="177"/>
      <c r="AA21" s="177" t="s">
        <v>743</v>
      </c>
      <c r="AB21" s="190"/>
      <c r="AC21" s="190"/>
      <c r="AD21" s="191"/>
      <c r="AE21" s="190"/>
      <c r="AF21" s="192"/>
      <c r="AG21" s="192">
        <f t="shared" si="3"/>
        <v>0</v>
      </c>
      <c r="AH21" s="178" t="str">
        <f t="shared" si="19"/>
        <v>NO OFERTADO</v>
      </c>
      <c r="AI21" s="178"/>
      <c r="AJ21" s="178" t="s">
        <v>743</v>
      </c>
      <c r="AK21" s="184"/>
      <c r="AL21" s="184"/>
      <c r="AM21" s="185">
        <f>+AL21*0.19</f>
        <v>0</v>
      </c>
      <c r="AN21" s="184"/>
      <c r="AO21" s="186"/>
      <c r="AP21" s="186">
        <f t="shared" si="4"/>
        <v>0</v>
      </c>
      <c r="AQ21" s="176" t="str">
        <f t="shared" si="20"/>
        <v>NO OFERTADO</v>
      </c>
      <c r="AR21" s="176"/>
      <c r="AS21" s="176" t="s">
        <v>743</v>
      </c>
      <c r="AT21" s="187"/>
      <c r="AU21" s="187"/>
      <c r="AV21" s="193"/>
      <c r="AW21" s="187"/>
      <c r="AX21" s="189"/>
      <c r="AY21" s="189">
        <f t="shared" si="5"/>
        <v>0</v>
      </c>
      <c r="AZ21" s="177" t="str">
        <f t="shared" si="21"/>
        <v>NO OFERTADO</v>
      </c>
      <c r="BA21" s="177"/>
      <c r="BB21" s="177" t="s">
        <v>743</v>
      </c>
      <c r="BC21" s="194"/>
      <c r="BD21" s="194"/>
      <c r="BE21" s="195">
        <f>+BD21*0.19</f>
        <v>0</v>
      </c>
      <c r="BF21" s="194"/>
      <c r="BG21" s="196">
        <f t="shared" si="6"/>
        <v>0</v>
      </c>
      <c r="BH21" s="196">
        <f t="shared" si="7"/>
        <v>0</v>
      </c>
      <c r="BI21" s="180" t="str">
        <f t="shared" si="22"/>
        <v>NO OFERTADO</v>
      </c>
      <c r="BJ21" s="180"/>
      <c r="BK21" s="180" t="s">
        <v>743</v>
      </c>
      <c r="BL21" s="319"/>
      <c r="BM21" s="319"/>
      <c r="BN21" s="320"/>
      <c r="BO21" s="319">
        <f>+BM21+BN21</f>
        <v>0</v>
      </c>
      <c r="BP21" s="321">
        <f t="shared" si="8"/>
        <v>0</v>
      </c>
      <c r="BQ21" s="321">
        <f t="shared" si="24"/>
        <v>0</v>
      </c>
      <c r="BR21" s="322" t="str">
        <f t="shared" si="25"/>
        <v>NO OFERTADO</v>
      </c>
      <c r="BS21" s="322"/>
      <c r="BT21" s="322" t="s">
        <v>743</v>
      </c>
      <c r="BU21" s="197"/>
      <c r="BV21" s="197"/>
      <c r="BW21" s="198"/>
      <c r="BX21" s="197"/>
      <c r="BY21" s="199">
        <f t="shared" si="9"/>
        <v>0</v>
      </c>
      <c r="BZ21" s="199">
        <f t="shared" si="10"/>
        <v>0</v>
      </c>
      <c r="CA21" s="181" t="str">
        <f t="shared" si="26"/>
        <v>NO OFERTADO</v>
      </c>
      <c r="CB21" s="181"/>
      <c r="CC21" s="181" t="s">
        <v>743</v>
      </c>
      <c r="CD21" s="200"/>
      <c r="CE21" s="200"/>
      <c r="CF21" s="201"/>
      <c r="CG21" s="200"/>
      <c r="CH21" s="202">
        <f t="shared" si="11"/>
        <v>0</v>
      </c>
      <c r="CI21" s="202">
        <f t="shared" si="12"/>
        <v>0</v>
      </c>
      <c r="CJ21" s="182" t="str">
        <f t="shared" si="27"/>
        <v>NO OFERTADO</v>
      </c>
      <c r="CK21" s="182"/>
      <c r="CL21" s="182" t="s">
        <v>743</v>
      </c>
      <c r="CM21" s="197">
        <v>0</v>
      </c>
      <c r="CN21" s="197">
        <v>0</v>
      </c>
      <c r="CO21" s="198">
        <v>0</v>
      </c>
      <c r="CP21" s="197"/>
      <c r="CQ21" s="199">
        <f t="shared" si="13"/>
        <v>0</v>
      </c>
      <c r="CR21" s="199">
        <f t="shared" si="14"/>
        <v>0</v>
      </c>
      <c r="CS21" s="181" t="str">
        <f t="shared" si="28"/>
        <v>NO OFERTADO</v>
      </c>
      <c r="CT21" s="181"/>
      <c r="CU21" s="181" t="s">
        <v>743</v>
      </c>
      <c r="CV21" s="203"/>
      <c r="CW21" s="203"/>
      <c r="CX21" s="204"/>
      <c r="CY21" s="203"/>
      <c r="CZ21" s="205">
        <f t="shared" si="15"/>
        <v>0</v>
      </c>
      <c r="DA21" s="205">
        <f t="shared" si="16"/>
        <v>0</v>
      </c>
      <c r="DB21" s="183" t="str">
        <f t="shared" si="29"/>
        <v>NO OFERTADO</v>
      </c>
      <c r="DC21" s="183"/>
      <c r="DD21" s="183" t="s">
        <v>743</v>
      </c>
      <c r="DE21" s="206" t="s">
        <v>847</v>
      </c>
      <c r="DF21" s="206" t="s">
        <v>847</v>
      </c>
      <c r="DG21" s="206" t="s">
        <v>847</v>
      </c>
      <c r="DH21" s="206" t="s">
        <v>847</v>
      </c>
      <c r="DI21" s="206" t="s">
        <v>847</v>
      </c>
      <c r="DJ21" s="206" t="s">
        <v>847</v>
      </c>
    </row>
    <row r="22" spans="1:114" s="19" customFormat="1" hidden="1" x14ac:dyDescent="0.2">
      <c r="A22" s="78">
        <v>13</v>
      </c>
      <c r="B22" s="78" t="s">
        <v>60</v>
      </c>
      <c r="C22" s="77" t="s">
        <v>392</v>
      </c>
      <c r="D22" s="120">
        <v>1</v>
      </c>
      <c r="E22" s="120" t="s">
        <v>32</v>
      </c>
      <c r="F22" s="86">
        <v>113050</v>
      </c>
      <c r="G22" s="120">
        <v>1</v>
      </c>
      <c r="H22" s="86">
        <f t="shared" si="17"/>
        <v>113050</v>
      </c>
      <c r="I22" s="27"/>
      <c r="J22" s="184"/>
      <c r="K22" s="185"/>
      <c r="L22" s="184"/>
      <c r="M22" s="186"/>
      <c r="N22" s="186">
        <f t="shared" si="0"/>
        <v>0</v>
      </c>
      <c r="O22" s="176" t="str">
        <f t="shared" si="37"/>
        <v>NO OFERTADO</v>
      </c>
      <c r="P22" s="176"/>
      <c r="Q22" s="176" t="s">
        <v>743</v>
      </c>
      <c r="R22" s="176"/>
      <c r="S22" s="187"/>
      <c r="T22" s="187"/>
      <c r="U22" s="188"/>
      <c r="V22" s="187"/>
      <c r="W22" s="189"/>
      <c r="X22" s="189">
        <f t="shared" si="2"/>
        <v>0</v>
      </c>
      <c r="Y22" s="176" t="str">
        <f t="shared" si="18"/>
        <v>NO OFERTADO</v>
      </c>
      <c r="Z22" s="177"/>
      <c r="AA22" s="177" t="s">
        <v>743</v>
      </c>
      <c r="AB22" s="190"/>
      <c r="AC22" s="190"/>
      <c r="AD22" s="191"/>
      <c r="AE22" s="190"/>
      <c r="AF22" s="192"/>
      <c r="AG22" s="192">
        <f t="shared" si="3"/>
        <v>0</v>
      </c>
      <c r="AH22" s="178" t="str">
        <f t="shared" si="19"/>
        <v>NO OFERTADO</v>
      </c>
      <c r="AI22" s="178"/>
      <c r="AJ22" s="178" t="s">
        <v>743</v>
      </c>
      <c r="AK22" s="184"/>
      <c r="AL22" s="184"/>
      <c r="AM22" s="185">
        <f>+AL22*0.19</f>
        <v>0</v>
      </c>
      <c r="AN22" s="184"/>
      <c r="AO22" s="186"/>
      <c r="AP22" s="186">
        <f t="shared" si="4"/>
        <v>0</v>
      </c>
      <c r="AQ22" s="176" t="str">
        <f t="shared" si="20"/>
        <v>NO OFERTADO</v>
      </c>
      <c r="AR22" s="176"/>
      <c r="AS22" s="176" t="s">
        <v>743</v>
      </c>
      <c r="AT22" s="187"/>
      <c r="AU22" s="187"/>
      <c r="AV22" s="193"/>
      <c r="AW22" s="187"/>
      <c r="AX22" s="189"/>
      <c r="AY22" s="189">
        <f t="shared" si="5"/>
        <v>0</v>
      </c>
      <c r="AZ22" s="177" t="str">
        <f t="shared" si="21"/>
        <v>NO OFERTADO</v>
      </c>
      <c r="BA22" s="177"/>
      <c r="BB22" s="177" t="s">
        <v>743</v>
      </c>
      <c r="BC22" s="194"/>
      <c r="BD22" s="194"/>
      <c r="BE22" s="195">
        <f>+BD22*0.19</f>
        <v>0</v>
      </c>
      <c r="BF22" s="194"/>
      <c r="BG22" s="196">
        <f t="shared" si="6"/>
        <v>0</v>
      </c>
      <c r="BH22" s="196">
        <f t="shared" si="7"/>
        <v>0</v>
      </c>
      <c r="BI22" s="180" t="str">
        <f t="shared" si="22"/>
        <v>NO OFERTADO</v>
      </c>
      <c r="BJ22" s="180"/>
      <c r="BK22" s="180" t="s">
        <v>743</v>
      </c>
      <c r="BL22" s="319"/>
      <c r="BM22" s="319"/>
      <c r="BN22" s="320"/>
      <c r="BO22" s="319">
        <f>+BM22+BN22</f>
        <v>0</v>
      </c>
      <c r="BP22" s="321">
        <f t="shared" si="8"/>
        <v>0</v>
      </c>
      <c r="BQ22" s="321">
        <f t="shared" si="24"/>
        <v>0</v>
      </c>
      <c r="BR22" s="322" t="str">
        <f t="shared" si="25"/>
        <v>NO OFERTADO</v>
      </c>
      <c r="BS22" s="322"/>
      <c r="BT22" s="322" t="s">
        <v>743</v>
      </c>
      <c r="BU22" s="197"/>
      <c r="BV22" s="197"/>
      <c r="BW22" s="198"/>
      <c r="BX22" s="197"/>
      <c r="BY22" s="199">
        <f t="shared" si="9"/>
        <v>0</v>
      </c>
      <c r="BZ22" s="199">
        <f t="shared" si="10"/>
        <v>0</v>
      </c>
      <c r="CA22" s="181" t="str">
        <f t="shared" si="26"/>
        <v>NO OFERTADO</v>
      </c>
      <c r="CB22" s="181"/>
      <c r="CC22" s="181" t="s">
        <v>743</v>
      </c>
      <c r="CD22" s="200"/>
      <c r="CE22" s="200"/>
      <c r="CF22" s="201"/>
      <c r="CG22" s="200"/>
      <c r="CH22" s="202">
        <f t="shared" si="11"/>
        <v>0</v>
      </c>
      <c r="CI22" s="202">
        <f t="shared" si="12"/>
        <v>0</v>
      </c>
      <c r="CJ22" s="182" t="str">
        <f t="shared" si="27"/>
        <v>NO OFERTADO</v>
      </c>
      <c r="CK22" s="182"/>
      <c r="CL22" s="182" t="s">
        <v>743</v>
      </c>
      <c r="CM22" s="197">
        <v>0</v>
      </c>
      <c r="CN22" s="197">
        <v>0</v>
      </c>
      <c r="CO22" s="198">
        <v>0</v>
      </c>
      <c r="CP22" s="197"/>
      <c r="CQ22" s="199">
        <f t="shared" si="13"/>
        <v>0</v>
      </c>
      <c r="CR22" s="199">
        <f t="shared" si="14"/>
        <v>0</v>
      </c>
      <c r="CS22" s="181" t="str">
        <f t="shared" si="28"/>
        <v>NO OFERTADO</v>
      </c>
      <c r="CT22" s="181"/>
      <c r="CU22" s="181" t="s">
        <v>743</v>
      </c>
      <c r="CV22" s="203"/>
      <c r="CW22" s="203"/>
      <c r="CX22" s="204"/>
      <c r="CY22" s="203"/>
      <c r="CZ22" s="205">
        <f t="shared" si="15"/>
        <v>0</v>
      </c>
      <c r="DA22" s="205">
        <f t="shared" si="16"/>
        <v>0</v>
      </c>
      <c r="DB22" s="183" t="str">
        <f t="shared" si="29"/>
        <v>NO OFERTADO</v>
      </c>
      <c r="DC22" s="183"/>
      <c r="DD22" s="183" t="s">
        <v>743</v>
      </c>
      <c r="DE22" s="206" t="s">
        <v>847</v>
      </c>
      <c r="DF22" s="206" t="s">
        <v>847</v>
      </c>
      <c r="DG22" s="206" t="s">
        <v>847</v>
      </c>
      <c r="DH22" s="206" t="s">
        <v>847</v>
      </c>
      <c r="DI22" s="206" t="s">
        <v>847</v>
      </c>
      <c r="DJ22" s="206" t="s">
        <v>847</v>
      </c>
    </row>
    <row r="23" spans="1:114" s="19" customFormat="1" hidden="1" x14ac:dyDescent="0.2">
      <c r="A23" s="78">
        <v>14</v>
      </c>
      <c r="B23" s="78" t="s">
        <v>61</v>
      </c>
      <c r="C23" s="77" t="s">
        <v>393</v>
      </c>
      <c r="D23" s="120">
        <v>1</v>
      </c>
      <c r="E23" s="120" t="s">
        <v>32</v>
      </c>
      <c r="F23" s="86">
        <v>642600</v>
      </c>
      <c r="G23" s="120">
        <v>1</v>
      </c>
      <c r="H23" s="86">
        <f t="shared" si="17"/>
        <v>642600</v>
      </c>
      <c r="I23" s="27"/>
      <c r="J23" s="184"/>
      <c r="K23" s="185"/>
      <c r="L23" s="184"/>
      <c r="M23" s="186"/>
      <c r="N23" s="186">
        <f t="shared" si="0"/>
        <v>0</v>
      </c>
      <c r="O23" s="176" t="str">
        <f t="shared" si="37"/>
        <v>NO OFERTADO</v>
      </c>
      <c r="P23" s="176"/>
      <c r="Q23" s="176" t="s">
        <v>743</v>
      </c>
      <c r="R23" s="176"/>
      <c r="S23" s="187"/>
      <c r="T23" s="187"/>
      <c r="U23" s="188"/>
      <c r="V23" s="187"/>
      <c r="W23" s="189"/>
      <c r="X23" s="189">
        <f t="shared" si="2"/>
        <v>0</v>
      </c>
      <c r="Y23" s="176" t="str">
        <f t="shared" si="18"/>
        <v>NO OFERTADO</v>
      </c>
      <c r="Z23" s="177"/>
      <c r="AA23" s="177" t="s">
        <v>743</v>
      </c>
      <c r="AB23" s="190"/>
      <c r="AC23" s="190"/>
      <c r="AD23" s="191"/>
      <c r="AE23" s="190"/>
      <c r="AF23" s="192"/>
      <c r="AG23" s="192">
        <f t="shared" si="3"/>
        <v>0</v>
      </c>
      <c r="AH23" s="178" t="str">
        <f t="shared" si="19"/>
        <v>NO OFERTADO</v>
      </c>
      <c r="AI23" s="178"/>
      <c r="AJ23" s="178" t="s">
        <v>743</v>
      </c>
      <c r="AK23" s="184"/>
      <c r="AL23" s="184"/>
      <c r="AM23" s="185"/>
      <c r="AN23" s="184"/>
      <c r="AO23" s="186"/>
      <c r="AP23" s="186">
        <f t="shared" si="4"/>
        <v>0</v>
      </c>
      <c r="AQ23" s="176" t="str">
        <f t="shared" si="20"/>
        <v>NO OFERTADO</v>
      </c>
      <c r="AR23" s="176"/>
      <c r="AS23" s="176" t="s">
        <v>743</v>
      </c>
      <c r="AT23" s="187"/>
      <c r="AU23" s="187"/>
      <c r="AV23" s="193"/>
      <c r="AW23" s="187"/>
      <c r="AX23" s="189"/>
      <c r="AY23" s="189">
        <f t="shared" si="5"/>
        <v>0</v>
      </c>
      <c r="AZ23" s="177" t="str">
        <f t="shared" si="21"/>
        <v>NO OFERTADO</v>
      </c>
      <c r="BA23" s="177"/>
      <c r="BB23" s="177" t="s">
        <v>743</v>
      </c>
      <c r="BC23" s="194"/>
      <c r="BD23" s="194"/>
      <c r="BE23" s="195"/>
      <c r="BF23" s="194"/>
      <c r="BG23" s="196">
        <f t="shared" si="6"/>
        <v>0</v>
      </c>
      <c r="BH23" s="196">
        <f t="shared" si="7"/>
        <v>0</v>
      </c>
      <c r="BI23" s="180" t="str">
        <f t="shared" si="22"/>
        <v>NO OFERTADO</v>
      </c>
      <c r="BJ23" s="180"/>
      <c r="BK23" s="180" t="s">
        <v>743</v>
      </c>
      <c r="BL23" s="319"/>
      <c r="BM23" s="319"/>
      <c r="BN23" s="320"/>
      <c r="BO23" s="319">
        <f t="shared" ref="BO23:BO28" si="41">BM23+BN23</f>
        <v>0</v>
      </c>
      <c r="BP23" s="321">
        <f t="shared" si="8"/>
        <v>0</v>
      </c>
      <c r="BQ23" s="321">
        <f t="shared" si="24"/>
        <v>0</v>
      </c>
      <c r="BR23" s="322" t="str">
        <f t="shared" si="25"/>
        <v>NO OFERTADO</v>
      </c>
      <c r="BS23" s="322"/>
      <c r="BT23" s="322" t="s">
        <v>743</v>
      </c>
      <c r="BU23" s="197"/>
      <c r="BV23" s="197"/>
      <c r="BW23" s="198"/>
      <c r="BX23" s="197"/>
      <c r="BY23" s="199">
        <f t="shared" si="9"/>
        <v>0</v>
      </c>
      <c r="BZ23" s="199">
        <f t="shared" si="10"/>
        <v>0</v>
      </c>
      <c r="CA23" s="181" t="str">
        <f t="shared" si="26"/>
        <v>NO OFERTADO</v>
      </c>
      <c r="CB23" s="181"/>
      <c r="CC23" s="181" t="s">
        <v>743</v>
      </c>
      <c r="CD23" s="200"/>
      <c r="CE23" s="200"/>
      <c r="CF23" s="201"/>
      <c r="CG23" s="200"/>
      <c r="CH23" s="202">
        <f t="shared" si="11"/>
        <v>0</v>
      </c>
      <c r="CI23" s="202">
        <f t="shared" si="12"/>
        <v>0</v>
      </c>
      <c r="CJ23" s="182" t="str">
        <f t="shared" si="27"/>
        <v>NO OFERTADO</v>
      </c>
      <c r="CK23" s="182"/>
      <c r="CL23" s="182" t="s">
        <v>743</v>
      </c>
      <c r="CM23" s="197">
        <v>0</v>
      </c>
      <c r="CN23" s="197">
        <v>0</v>
      </c>
      <c r="CO23" s="198">
        <v>0</v>
      </c>
      <c r="CP23" s="197"/>
      <c r="CQ23" s="199">
        <f t="shared" si="13"/>
        <v>0</v>
      </c>
      <c r="CR23" s="199">
        <f t="shared" si="14"/>
        <v>0</v>
      </c>
      <c r="CS23" s="181" t="str">
        <f t="shared" si="28"/>
        <v>NO OFERTADO</v>
      </c>
      <c r="CT23" s="181"/>
      <c r="CU23" s="181" t="s">
        <v>743</v>
      </c>
      <c r="CV23" s="203"/>
      <c r="CW23" s="203"/>
      <c r="CX23" s="204"/>
      <c r="CY23" s="203"/>
      <c r="CZ23" s="205">
        <f t="shared" si="15"/>
        <v>0</v>
      </c>
      <c r="DA23" s="205">
        <f t="shared" si="16"/>
        <v>0</v>
      </c>
      <c r="DB23" s="183" t="str">
        <f t="shared" si="29"/>
        <v>NO OFERTADO</v>
      </c>
      <c r="DC23" s="183"/>
      <c r="DD23" s="183" t="s">
        <v>743</v>
      </c>
      <c r="DE23" s="206" t="s">
        <v>847</v>
      </c>
      <c r="DF23" s="206" t="s">
        <v>847</v>
      </c>
      <c r="DG23" s="206" t="s">
        <v>847</v>
      </c>
      <c r="DH23" s="206" t="s">
        <v>847</v>
      </c>
      <c r="DI23" s="206" t="s">
        <v>847</v>
      </c>
      <c r="DJ23" s="206" t="s">
        <v>847</v>
      </c>
    </row>
    <row r="24" spans="1:114" s="19" customFormat="1" hidden="1" x14ac:dyDescent="0.2">
      <c r="A24" s="78">
        <v>15</v>
      </c>
      <c r="B24" s="78" t="s">
        <v>62</v>
      </c>
      <c r="C24" s="77" t="s">
        <v>394</v>
      </c>
      <c r="D24" s="120">
        <v>1</v>
      </c>
      <c r="E24" s="120" t="s">
        <v>32</v>
      </c>
      <c r="F24" s="24">
        <v>642600</v>
      </c>
      <c r="G24" s="120">
        <v>1</v>
      </c>
      <c r="H24" s="86">
        <f t="shared" si="17"/>
        <v>642600</v>
      </c>
      <c r="I24" s="27"/>
      <c r="J24" s="184"/>
      <c r="K24" s="185"/>
      <c r="L24" s="184"/>
      <c r="M24" s="186"/>
      <c r="N24" s="186">
        <f t="shared" si="0"/>
        <v>0</v>
      </c>
      <c r="O24" s="176" t="str">
        <f t="shared" si="37"/>
        <v>NO OFERTADO</v>
      </c>
      <c r="P24" s="176"/>
      <c r="Q24" s="176" t="s">
        <v>743</v>
      </c>
      <c r="R24" s="176"/>
      <c r="S24" s="187"/>
      <c r="T24" s="187"/>
      <c r="U24" s="188"/>
      <c r="V24" s="187"/>
      <c r="W24" s="189"/>
      <c r="X24" s="189">
        <f t="shared" si="2"/>
        <v>0</v>
      </c>
      <c r="Y24" s="176" t="str">
        <f t="shared" si="18"/>
        <v>NO OFERTADO</v>
      </c>
      <c r="Z24" s="177"/>
      <c r="AA24" s="177" t="s">
        <v>743</v>
      </c>
      <c r="AB24" s="190"/>
      <c r="AC24" s="190"/>
      <c r="AD24" s="191"/>
      <c r="AE24" s="190"/>
      <c r="AF24" s="192"/>
      <c r="AG24" s="192">
        <f t="shared" si="3"/>
        <v>0</v>
      </c>
      <c r="AH24" s="178" t="str">
        <f t="shared" si="19"/>
        <v>NO OFERTADO</v>
      </c>
      <c r="AI24" s="178"/>
      <c r="AJ24" s="178" t="s">
        <v>743</v>
      </c>
      <c r="AK24" s="184"/>
      <c r="AL24" s="184"/>
      <c r="AM24" s="185"/>
      <c r="AN24" s="184"/>
      <c r="AO24" s="186"/>
      <c r="AP24" s="186">
        <f t="shared" si="4"/>
        <v>0</v>
      </c>
      <c r="AQ24" s="176" t="str">
        <f t="shared" si="20"/>
        <v>NO OFERTADO</v>
      </c>
      <c r="AR24" s="176"/>
      <c r="AS24" s="176" t="s">
        <v>743</v>
      </c>
      <c r="AT24" s="187"/>
      <c r="AU24" s="187"/>
      <c r="AV24" s="193"/>
      <c r="AW24" s="187"/>
      <c r="AX24" s="189"/>
      <c r="AY24" s="189">
        <f t="shared" si="5"/>
        <v>0</v>
      </c>
      <c r="AZ24" s="177" t="str">
        <f t="shared" si="21"/>
        <v>NO OFERTADO</v>
      </c>
      <c r="BA24" s="177"/>
      <c r="BB24" s="177" t="s">
        <v>743</v>
      </c>
      <c r="BC24" s="194"/>
      <c r="BD24" s="194"/>
      <c r="BE24" s="195"/>
      <c r="BF24" s="194"/>
      <c r="BG24" s="196">
        <f t="shared" si="6"/>
        <v>0</v>
      </c>
      <c r="BH24" s="196">
        <f t="shared" si="7"/>
        <v>0</v>
      </c>
      <c r="BI24" s="180" t="str">
        <f t="shared" si="22"/>
        <v>NO OFERTADO</v>
      </c>
      <c r="BJ24" s="180"/>
      <c r="BK24" s="180" t="s">
        <v>743</v>
      </c>
      <c r="BL24" s="319"/>
      <c r="BM24" s="319"/>
      <c r="BN24" s="320"/>
      <c r="BO24" s="319">
        <f t="shared" si="41"/>
        <v>0</v>
      </c>
      <c r="BP24" s="321">
        <f t="shared" si="8"/>
        <v>0</v>
      </c>
      <c r="BQ24" s="321">
        <f t="shared" si="24"/>
        <v>0</v>
      </c>
      <c r="BR24" s="322" t="str">
        <f t="shared" si="25"/>
        <v>NO OFERTADO</v>
      </c>
      <c r="BS24" s="322"/>
      <c r="BT24" s="322" t="s">
        <v>743</v>
      </c>
      <c r="BU24" s="197"/>
      <c r="BV24" s="197"/>
      <c r="BW24" s="198"/>
      <c r="BX24" s="197"/>
      <c r="BY24" s="199">
        <f t="shared" si="9"/>
        <v>0</v>
      </c>
      <c r="BZ24" s="199">
        <f t="shared" si="10"/>
        <v>0</v>
      </c>
      <c r="CA24" s="181" t="str">
        <f t="shared" si="26"/>
        <v>NO OFERTADO</v>
      </c>
      <c r="CB24" s="181"/>
      <c r="CC24" s="181" t="s">
        <v>743</v>
      </c>
      <c r="CD24" s="200"/>
      <c r="CE24" s="200"/>
      <c r="CF24" s="201"/>
      <c r="CG24" s="200"/>
      <c r="CH24" s="202">
        <f t="shared" si="11"/>
        <v>0</v>
      </c>
      <c r="CI24" s="202">
        <f t="shared" si="12"/>
        <v>0</v>
      </c>
      <c r="CJ24" s="182" t="str">
        <f t="shared" si="27"/>
        <v>NO OFERTADO</v>
      </c>
      <c r="CK24" s="182"/>
      <c r="CL24" s="182" t="s">
        <v>743</v>
      </c>
      <c r="CM24" s="197">
        <v>0</v>
      </c>
      <c r="CN24" s="197">
        <v>0</v>
      </c>
      <c r="CO24" s="198">
        <v>0</v>
      </c>
      <c r="CP24" s="197"/>
      <c r="CQ24" s="199">
        <f t="shared" si="13"/>
        <v>0</v>
      </c>
      <c r="CR24" s="199">
        <f t="shared" si="14"/>
        <v>0</v>
      </c>
      <c r="CS24" s="181" t="str">
        <f t="shared" si="28"/>
        <v>NO OFERTADO</v>
      </c>
      <c r="CT24" s="181"/>
      <c r="CU24" s="181" t="s">
        <v>743</v>
      </c>
      <c r="CV24" s="203"/>
      <c r="CW24" s="203"/>
      <c r="CX24" s="204"/>
      <c r="CY24" s="203"/>
      <c r="CZ24" s="205">
        <f t="shared" si="15"/>
        <v>0</v>
      </c>
      <c r="DA24" s="205">
        <f t="shared" si="16"/>
        <v>0</v>
      </c>
      <c r="DB24" s="183" t="str">
        <f t="shared" si="29"/>
        <v>NO OFERTADO</v>
      </c>
      <c r="DC24" s="183"/>
      <c r="DD24" s="183" t="s">
        <v>743</v>
      </c>
      <c r="DE24" s="206" t="s">
        <v>847</v>
      </c>
      <c r="DF24" s="206" t="s">
        <v>847</v>
      </c>
      <c r="DG24" s="206" t="s">
        <v>847</v>
      </c>
      <c r="DH24" s="206" t="s">
        <v>847</v>
      </c>
      <c r="DI24" s="206" t="s">
        <v>847</v>
      </c>
      <c r="DJ24" s="206" t="s">
        <v>847</v>
      </c>
    </row>
    <row r="25" spans="1:114" s="19" customFormat="1" ht="25.5" hidden="1" x14ac:dyDescent="0.2">
      <c r="A25" s="78">
        <v>16</v>
      </c>
      <c r="B25" s="78" t="s">
        <v>63</v>
      </c>
      <c r="C25" s="77" t="s">
        <v>395</v>
      </c>
      <c r="D25" s="120">
        <v>1</v>
      </c>
      <c r="E25" s="120" t="s">
        <v>32</v>
      </c>
      <c r="F25" s="24">
        <v>642600</v>
      </c>
      <c r="G25" s="120">
        <v>1</v>
      </c>
      <c r="H25" s="86">
        <f t="shared" si="17"/>
        <v>642600</v>
      </c>
      <c r="I25" s="27"/>
      <c r="J25" s="184"/>
      <c r="K25" s="185"/>
      <c r="L25" s="184"/>
      <c r="M25" s="186"/>
      <c r="N25" s="186">
        <f t="shared" si="0"/>
        <v>0</v>
      </c>
      <c r="O25" s="176" t="str">
        <f t="shared" si="37"/>
        <v>NO OFERTADO</v>
      </c>
      <c r="P25" s="176"/>
      <c r="Q25" s="176" t="s">
        <v>743</v>
      </c>
      <c r="R25" s="176"/>
      <c r="S25" s="187"/>
      <c r="T25" s="187"/>
      <c r="U25" s="188"/>
      <c r="V25" s="187"/>
      <c r="W25" s="189"/>
      <c r="X25" s="189">
        <f t="shared" si="2"/>
        <v>0</v>
      </c>
      <c r="Y25" s="176" t="str">
        <f t="shared" si="18"/>
        <v>NO OFERTADO</v>
      </c>
      <c r="Z25" s="177"/>
      <c r="AA25" s="177" t="s">
        <v>743</v>
      </c>
      <c r="AB25" s="190"/>
      <c r="AC25" s="190"/>
      <c r="AD25" s="191"/>
      <c r="AE25" s="190"/>
      <c r="AF25" s="192"/>
      <c r="AG25" s="192">
        <f t="shared" si="3"/>
        <v>0</v>
      </c>
      <c r="AH25" s="178" t="str">
        <f t="shared" si="19"/>
        <v>NO OFERTADO</v>
      </c>
      <c r="AI25" s="178"/>
      <c r="AJ25" s="178" t="s">
        <v>743</v>
      </c>
      <c r="AK25" s="184"/>
      <c r="AL25" s="184"/>
      <c r="AM25" s="185"/>
      <c r="AN25" s="184"/>
      <c r="AO25" s="186"/>
      <c r="AP25" s="186">
        <f t="shared" si="4"/>
        <v>0</v>
      </c>
      <c r="AQ25" s="176" t="str">
        <f t="shared" si="20"/>
        <v>NO OFERTADO</v>
      </c>
      <c r="AR25" s="176"/>
      <c r="AS25" s="176" t="s">
        <v>743</v>
      </c>
      <c r="AT25" s="187"/>
      <c r="AU25" s="187"/>
      <c r="AV25" s="193"/>
      <c r="AW25" s="187"/>
      <c r="AX25" s="189"/>
      <c r="AY25" s="189">
        <f t="shared" si="5"/>
        <v>0</v>
      </c>
      <c r="AZ25" s="177" t="str">
        <f t="shared" si="21"/>
        <v>NO OFERTADO</v>
      </c>
      <c r="BA25" s="177"/>
      <c r="BB25" s="177" t="s">
        <v>743</v>
      </c>
      <c r="BC25" s="194"/>
      <c r="BD25" s="194"/>
      <c r="BE25" s="195"/>
      <c r="BF25" s="194"/>
      <c r="BG25" s="196">
        <f t="shared" si="6"/>
        <v>0</v>
      </c>
      <c r="BH25" s="196">
        <f t="shared" si="7"/>
        <v>0</v>
      </c>
      <c r="BI25" s="180" t="str">
        <f t="shared" si="22"/>
        <v>NO OFERTADO</v>
      </c>
      <c r="BJ25" s="180"/>
      <c r="BK25" s="180" t="s">
        <v>743</v>
      </c>
      <c r="BL25" s="319"/>
      <c r="BM25" s="319"/>
      <c r="BN25" s="320"/>
      <c r="BO25" s="319">
        <f t="shared" si="41"/>
        <v>0</v>
      </c>
      <c r="BP25" s="321">
        <f t="shared" si="8"/>
        <v>0</v>
      </c>
      <c r="BQ25" s="321">
        <f t="shared" si="24"/>
        <v>0</v>
      </c>
      <c r="BR25" s="322" t="str">
        <f t="shared" si="25"/>
        <v>NO OFERTADO</v>
      </c>
      <c r="BS25" s="322"/>
      <c r="BT25" s="322" t="s">
        <v>743</v>
      </c>
      <c r="BU25" s="197"/>
      <c r="BV25" s="197"/>
      <c r="BW25" s="198"/>
      <c r="BX25" s="197"/>
      <c r="BY25" s="199">
        <f t="shared" si="9"/>
        <v>0</v>
      </c>
      <c r="BZ25" s="199">
        <f t="shared" si="10"/>
        <v>0</v>
      </c>
      <c r="CA25" s="181" t="str">
        <f t="shared" si="26"/>
        <v>NO OFERTADO</v>
      </c>
      <c r="CB25" s="181"/>
      <c r="CC25" s="181" t="s">
        <v>743</v>
      </c>
      <c r="CD25" s="200"/>
      <c r="CE25" s="200"/>
      <c r="CF25" s="201"/>
      <c r="CG25" s="200"/>
      <c r="CH25" s="202">
        <f t="shared" si="11"/>
        <v>0</v>
      </c>
      <c r="CI25" s="202">
        <f t="shared" si="12"/>
        <v>0</v>
      </c>
      <c r="CJ25" s="182" t="str">
        <f t="shared" si="27"/>
        <v>NO OFERTADO</v>
      </c>
      <c r="CK25" s="182"/>
      <c r="CL25" s="182" t="s">
        <v>743</v>
      </c>
      <c r="CM25" s="197">
        <v>0</v>
      </c>
      <c r="CN25" s="197">
        <v>0</v>
      </c>
      <c r="CO25" s="198">
        <v>0</v>
      </c>
      <c r="CP25" s="197"/>
      <c r="CQ25" s="199">
        <f t="shared" si="13"/>
        <v>0</v>
      </c>
      <c r="CR25" s="199">
        <f t="shared" si="14"/>
        <v>0</v>
      </c>
      <c r="CS25" s="181" t="str">
        <f t="shared" si="28"/>
        <v>NO OFERTADO</v>
      </c>
      <c r="CT25" s="181"/>
      <c r="CU25" s="181" t="s">
        <v>743</v>
      </c>
      <c r="CV25" s="203"/>
      <c r="CW25" s="203"/>
      <c r="CX25" s="204"/>
      <c r="CY25" s="203"/>
      <c r="CZ25" s="205">
        <f t="shared" si="15"/>
        <v>0</v>
      </c>
      <c r="DA25" s="205">
        <f t="shared" si="16"/>
        <v>0</v>
      </c>
      <c r="DB25" s="183" t="str">
        <f t="shared" si="29"/>
        <v>NO OFERTADO</v>
      </c>
      <c r="DC25" s="183"/>
      <c r="DD25" s="183" t="s">
        <v>743</v>
      </c>
      <c r="DE25" s="206" t="s">
        <v>847</v>
      </c>
      <c r="DF25" s="206" t="s">
        <v>847</v>
      </c>
      <c r="DG25" s="206" t="s">
        <v>847</v>
      </c>
      <c r="DH25" s="206" t="s">
        <v>847</v>
      </c>
      <c r="DI25" s="206" t="s">
        <v>847</v>
      </c>
      <c r="DJ25" s="206" t="s">
        <v>847</v>
      </c>
    </row>
    <row r="26" spans="1:114" s="19" customFormat="1" ht="25.5" hidden="1" x14ac:dyDescent="0.2">
      <c r="A26" s="78">
        <v>17</v>
      </c>
      <c r="B26" s="78" t="s">
        <v>64</v>
      </c>
      <c r="C26" s="77" t="s">
        <v>396</v>
      </c>
      <c r="D26" s="120">
        <v>1</v>
      </c>
      <c r="E26" s="120" t="s">
        <v>32</v>
      </c>
      <c r="F26" s="64">
        <v>642600</v>
      </c>
      <c r="G26" s="120">
        <v>1</v>
      </c>
      <c r="H26" s="86">
        <f t="shared" si="17"/>
        <v>642600</v>
      </c>
      <c r="I26" s="27"/>
      <c r="J26" s="184"/>
      <c r="K26" s="185"/>
      <c r="L26" s="184"/>
      <c r="M26" s="186"/>
      <c r="N26" s="186">
        <f t="shared" si="0"/>
        <v>0</v>
      </c>
      <c r="O26" s="176" t="str">
        <f t="shared" si="37"/>
        <v>NO OFERTADO</v>
      </c>
      <c r="P26" s="176"/>
      <c r="Q26" s="176" t="s">
        <v>743</v>
      </c>
      <c r="R26" s="176"/>
      <c r="S26" s="187"/>
      <c r="T26" s="187"/>
      <c r="U26" s="188"/>
      <c r="V26" s="187"/>
      <c r="W26" s="189"/>
      <c r="X26" s="189">
        <f t="shared" si="2"/>
        <v>0</v>
      </c>
      <c r="Y26" s="176" t="str">
        <f t="shared" si="18"/>
        <v>NO OFERTADO</v>
      </c>
      <c r="Z26" s="177"/>
      <c r="AA26" s="177" t="s">
        <v>743</v>
      </c>
      <c r="AB26" s="190"/>
      <c r="AC26" s="190"/>
      <c r="AD26" s="191"/>
      <c r="AE26" s="190"/>
      <c r="AF26" s="192"/>
      <c r="AG26" s="192">
        <f t="shared" si="3"/>
        <v>0</v>
      </c>
      <c r="AH26" s="178" t="str">
        <f t="shared" si="19"/>
        <v>NO OFERTADO</v>
      </c>
      <c r="AI26" s="178"/>
      <c r="AJ26" s="178" t="s">
        <v>743</v>
      </c>
      <c r="AK26" s="184"/>
      <c r="AL26" s="184"/>
      <c r="AM26" s="185"/>
      <c r="AN26" s="184"/>
      <c r="AO26" s="186"/>
      <c r="AP26" s="186">
        <f t="shared" si="4"/>
        <v>0</v>
      </c>
      <c r="AQ26" s="176" t="str">
        <f t="shared" si="20"/>
        <v>NO OFERTADO</v>
      </c>
      <c r="AR26" s="176"/>
      <c r="AS26" s="176" t="s">
        <v>743</v>
      </c>
      <c r="AT26" s="187"/>
      <c r="AU26" s="187"/>
      <c r="AV26" s="193"/>
      <c r="AW26" s="187"/>
      <c r="AX26" s="189"/>
      <c r="AY26" s="189">
        <f t="shared" si="5"/>
        <v>0</v>
      </c>
      <c r="AZ26" s="177" t="str">
        <f t="shared" si="21"/>
        <v>NO OFERTADO</v>
      </c>
      <c r="BA26" s="177"/>
      <c r="BB26" s="177" t="s">
        <v>743</v>
      </c>
      <c r="BC26" s="194"/>
      <c r="BD26" s="194"/>
      <c r="BE26" s="195"/>
      <c r="BF26" s="194"/>
      <c r="BG26" s="196">
        <f t="shared" si="6"/>
        <v>0</v>
      </c>
      <c r="BH26" s="196">
        <f t="shared" si="7"/>
        <v>0</v>
      </c>
      <c r="BI26" s="180" t="str">
        <f t="shared" si="22"/>
        <v>NO OFERTADO</v>
      </c>
      <c r="BJ26" s="180"/>
      <c r="BK26" s="180" t="s">
        <v>743</v>
      </c>
      <c r="BL26" s="319"/>
      <c r="BM26" s="319"/>
      <c r="BN26" s="320"/>
      <c r="BO26" s="319">
        <f t="shared" si="41"/>
        <v>0</v>
      </c>
      <c r="BP26" s="321">
        <f t="shared" si="8"/>
        <v>0</v>
      </c>
      <c r="BQ26" s="321">
        <f t="shared" si="24"/>
        <v>0</v>
      </c>
      <c r="BR26" s="322" t="str">
        <f t="shared" si="25"/>
        <v>NO OFERTADO</v>
      </c>
      <c r="BS26" s="322"/>
      <c r="BT26" s="322" t="s">
        <v>743</v>
      </c>
      <c r="BU26" s="197"/>
      <c r="BV26" s="197"/>
      <c r="BW26" s="198"/>
      <c r="BX26" s="197"/>
      <c r="BY26" s="199">
        <f t="shared" si="9"/>
        <v>0</v>
      </c>
      <c r="BZ26" s="199">
        <f t="shared" si="10"/>
        <v>0</v>
      </c>
      <c r="CA26" s="181" t="str">
        <f t="shared" si="26"/>
        <v>NO OFERTADO</v>
      </c>
      <c r="CB26" s="181"/>
      <c r="CC26" s="181" t="s">
        <v>743</v>
      </c>
      <c r="CD26" s="200"/>
      <c r="CE26" s="200"/>
      <c r="CF26" s="201"/>
      <c r="CG26" s="200"/>
      <c r="CH26" s="202">
        <f t="shared" si="11"/>
        <v>0</v>
      </c>
      <c r="CI26" s="202">
        <f t="shared" si="12"/>
        <v>0</v>
      </c>
      <c r="CJ26" s="182" t="str">
        <f t="shared" si="27"/>
        <v>NO OFERTADO</v>
      </c>
      <c r="CK26" s="182"/>
      <c r="CL26" s="182" t="s">
        <v>743</v>
      </c>
      <c r="CM26" s="197">
        <v>0</v>
      </c>
      <c r="CN26" s="197">
        <v>0</v>
      </c>
      <c r="CO26" s="198">
        <v>0</v>
      </c>
      <c r="CP26" s="197"/>
      <c r="CQ26" s="199">
        <f t="shared" si="13"/>
        <v>0</v>
      </c>
      <c r="CR26" s="199">
        <f t="shared" si="14"/>
        <v>0</v>
      </c>
      <c r="CS26" s="181" t="str">
        <f t="shared" si="28"/>
        <v>NO OFERTADO</v>
      </c>
      <c r="CT26" s="181"/>
      <c r="CU26" s="181" t="s">
        <v>743</v>
      </c>
      <c r="CV26" s="203"/>
      <c r="CW26" s="203"/>
      <c r="CX26" s="204"/>
      <c r="CY26" s="203"/>
      <c r="CZ26" s="205">
        <f t="shared" si="15"/>
        <v>0</v>
      </c>
      <c r="DA26" s="205">
        <f t="shared" si="16"/>
        <v>0</v>
      </c>
      <c r="DB26" s="183" t="str">
        <f t="shared" si="29"/>
        <v>NO OFERTADO</v>
      </c>
      <c r="DC26" s="183"/>
      <c r="DD26" s="183" t="s">
        <v>743</v>
      </c>
      <c r="DE26" s="206" t="s">
        <v>847</v>
      </c>
      <c r="DF26" s="206" t="s">
        <v>847</v>
      </c>
      <c r="DG26" s="206" t="s">
        <v>847</v>
      </c>
      <c r="DH26" s="206" t="s">
        <v>847</v>
      </c>
      <c r="DI26" s="206" t="s">
        <v>847</v>
      </c>
      <c r="DJ26" s="206" t="s">
        <v>847</v>
      </c>
    </row>
    <row r="27" spans="1:114" s="19" customFormat="1" ht="25.5" hidden="1" x14ac:dyDescent="0.2">
      <c r="A27" s="78">
        <v>18</v>
      </c>
      <c r="B27" s="78" t="s">
        <v>65</v>
      </c>
      <c r="C27" s="77" t="s">
        <v>397</v>
      </c>
      <c r="D27" s="120">
        <v>1</v>
      </c>
      <c r="E27" s="120" t="s">
        <v>32</v>
      </c>
      <c r="F27" s="24">
        <v>2400000</v>
      </c>
      <c r="G27" s="120">
        <v>1</v>
      </c>
      <c r="H27" s="86">
        <f t="shared" si="17"/>
        <v>2400000</v>
      </c>
      <c r="I27" s="27"/>
      <c r="J27" s="184"/>
      <c r="K27" s="185"/>
      <c r="L27" s="184"/>
      <c r="M27" s="186"/>
      <c r="N27" s="186">
        <f t="shared" si="0"/>
        <v>0</v>
      </c>
      <c r="O27" s="176" t="str">
        <f t="shared" si="37"/>
        <v>NO OFERTADO</v>
      </c>
      <c r="P27" s="176"/>
      <c r="Q27" s="176" t="s">
        <v>743</v>
      </c>
      <c r="R27" s="176"/>
      <c r="S27" s="187"/>
      <c r="T27" s="187"/>
      <c r="U27" s="188"/>
      <c r="V27" s="187"/>
      <c r="W27" s="189"/>
      <c r="X27" s="189">
        <f t="shared" si="2"/>
        <v>0</v>
      </c>
      <c r="Y27" s="176" t="str">
        <f t="shared" si="18"/>
        <v>NO OFERTADO</v>
      </c>
      <c r="Z27" s="177"/>
      <c r="AA27" s="177" t="s">
        <v>743</v>
      </c>
      <c r="AB27" s="190"/>
      <c r="AC27" s="190"/>
      <c r="AD27" s="191"/>
      <c r="AE27" s="190"/>
      <c r="AF27" s="192"/>
      <c r="AG27" s="192">
        <f t="shared" si="3"/>
        <v>0</v>
      </c>
      <c r="AH27" s="178" t="str">
        <f t="shared" si="19"/>
        <v>NO OFERTADO</v>
      </c>
      <c r="AI27" s="178"/>
      <c r="AJ27" s="178" t="s">
        <v>743</v>
      </c>
      <c r="AK27" s="184"/>
      <c r="AL27" s="184"/>
      <c r="AM27" s="185"/>
      <c r="AN27" s="184"/>
      <c r="AO27" s="186"/>
      <c r="AP27" s="186">
        <f t="shared" si="4"/>
        <v>0</v>
      </c>
      <c r="AQ27" s="176" t="str">
        <f t="shared" si="20"/>
        <v>NO OFERTADO</v>
      </c>
      <c r="AR27" s="176"/>
      <c r="AS27" s="176" t="s">
        <v>743</v>
      </c>
      <c r="AT27" s="187"/>
      <c r="AU27" s="187"/>
      <c r="AV27" s="193"/>
      <c r="AW27" s="187"/>
      <c r="AX27" s="189"/>
      <c r="AY27" s="189">
        <f t="shared" si="5"/>
        <v>0</v>
      </c>
      <c r="AZ27" s="177" t="str">
        <f t="shared" si="21"/>
        <v>NO OFERTADO</v>
      </c>
      <c r="BA27" s="177"/>
      <c r="BB27" s="177" t="s">
        <v>743</v>
      </c>
      <c r="BC27" s="194"/>
      <c r="BD27" s="194"/>
      <c r="BE27" s="195"/>
      <c r="BF27" s="194"/>
      <c r="BG27" s="196">
        <f t="shared" si="6"/>
        <v>0</v>
      </c>
      <c r="BH27" s="196">
        <f t="shared" si="7"/>
        <v>0</v>
      </c>
      <c r="BI27" s="180" t="str">
        <f t="shared" si="22"/>
        <v>NO OFERTADO</v>
      </c>
      <c r="BJ27" s="180"/>
      <c r="BK27" s="180" t="s">
        <v>743</v>
      </c>
      <c r="BL27" s="319"/>
      <c r="BM27" s="319"/>
      <c r="BN27" s="320"/>
      <c r="BO27" s="319">
        <f t="shared" si="41"/>
        <v>0</v>
      </c>
      <c r="BP27" s="321">
        <f t="shared" si="8"/>
        <v>0</v>
      </c>
      <c r="BQ27" s="321">
        <f t="shared" si="24"/>
        <v>0</v>
      </c>
      <c r="BR27" s="322" t="str">
        <f t="shared" si="25"/>
        <v>NO OFERTADO</v>
      </c>
      <c r="BS27" s="322"/>
      <c r="BT27" s="322" t="s">
        <v>743</v>
      </c>
      <c r="BU27" s="197"/>
      <c r="BV27" s="197"/>
      <c r="BW27" s="198"/>
      <c r="BX27" s="197"/>
      <c r="BY27" s="199">
        <f t="shared" si="9"/>
        <v>0</v>
      </c>
      <c r="BZ27" s="199">
        <f t="shared" si="10"/>
        <v>0</v>
      </c>
      <c r="CA27" s="181" t="str">
        <f t="shared" si="26"/>
        <v>NO OFERTADO</v>
      </c>
      <c r="CB27" s="181"/>
      <c r="CC27" s="181" t="s">
        <v>743</v>
      </c>
      <c r="CD27" s="200"/>
      <c r="CE27" s="200"/>
      <c r="CF27" s="201"/>
      <c r="CG27" s="200"/>
      <c r="CH27" s="202">
        <f t="shared" si="11"/>
        <v>0</v>
      </c>
      <c r="CI27" s="202">
        <f t="shared" si="12"/>
        <v>0</v>
      </c>
      <c r="CJ27" s="182" t="str">
        <f t="shared" si="27"/>
        <v>NO OFERTADO</v>
      </c>
      <c r="CK27" s="182"/>
      <c r="CL27" s="182" t="s">
        <v>743</v>
      </c>
      <c r="CM27" s="197">
        <v>0</v>
      </c>
      <c r="CN27" s="197">
        <v>0</v>
      </c>
      <c r="CO27" s="198">
        <v>0</v>
      </c>
      <c r="CP27" s="197"/>
      <c r="CQ27" s="199">
        <f t="shared" si="13"/>
        <v>0</v>
      </c>
      <c r="CR27" s="199">
        <f t="shared" si="14"/>
        <v>0</v>
      </c>
      <c r="CS27" s="181" t="str">
        <f t="shared" si="28"/>
        <v>NO OFERTADO</v>
      </c>
      <c r="CT27" s="181"/>
      <c r="CU27" s="181" t="s">
        <v>743</v>
      </c>
      <c r="CV27" s="203"/>
      <c r="CW27" s="203"/>
      <c r="CX27" s="204"/>
      <c r="CY27" s="203"/>
      <c r="CZ27" s="205">
        <f t="shared" si="15"/>
        <v>0</v>
      </c>
      <c r="DA27" s="205">
        <f t="shared" si="16"/>
        <v>0</v>
      </c>
      <c r="DB27" s="183" t="str">
        <f t="shared" si="29"/>
        <v>NO OFERTADO</v>
      </c>
      <c r="DC27" s="183"/>
      <c r="DD27" s="183" t="s">
        <v>743</v>
      </c>
      <c r="DE27" s="206" t="s">
        <v>847</v>
      </c>
      <c r="DF27" s="206" t="s">
        <v>847</v>
      </c>
      <c r="DG27" s="206" t="s">
        <v>847</v>
      </c>
      <c r="DH27" s="206" t="s">
        <v>847</v>
      </c>
      <c r="DI27" s="206" t="s">
        <v>847</v>
      </c>
      <c r="DJ27" s="206" t="s">
        <v>847</v>
      </c>
    </row>
    <row r="28" spans="1:114" s="19" customFormat="1" ht="25.5" hidden="1" x14ac:dyDescent="0.2">
      <c r="A28" s="78">
        <v>19</v>
      </c>
      <c r="B28" s="78" t="s">
        <v>66</v>
      </c>
      <c r="C28" s="77" t="s">
        <v>398</v>
      </c>
      <c r="D28" s="120">
        <v>1</v>
      </c>
      <c r="E28" s="120" t="s">
        <v>32</v>
      </c>
      <c r="F28" s="24">
        <v>642600</v>
      </c>
      <c r="G28" s="120">
        <v>1</v>
      </c>
      <c r="H28" s="86">
        <f t="shared" si="17"/>
        <v>642600</v>
      </c>
      <c r="I28" s="27"/>
      <c r="J28" s="184"/>
      <c r="K28" s="185"/>
      <c r="L28" s="184"/>
      <c r="M28" s="186"/>
      <c r="N28" s="186">
        <f t="shared" si="0"/>
        <v>0</v>
      </c>
      <c r="O28" s="176" t="str">
        <f t="shared" si="37"/>
        <v>NO OFERTADO</v>
      </c>
      <c r="P28" s="176"/>
      <c r="Q28" s="176" t="s">
        <v>743</v>
      </c>
      <c r="R28" s="176"/>
      <c r="S28" s="187"/>
      <c r="T28" s="187"/>
      <c r="U28" s="188"/>
      <c r="V28" s="187"/>
      <c r="W28" s="189"/>
      <c r="X28" s="189">
        <f t="shared" si="2"/>
        <v>0</v>
      </c>
      <c r="Y28" s="176" t="str">
        <f t="shared" si="18"/>
        <v>NO OFERTADO</v>
      </c>
      <c r="Z28" s="177"/>
      <c r="AA28" s="177" t="s">
        <v>743</v>
      </c>
      <c r="AB28" s="190"/>
      <c r="AC28" s="190"/>
      <c r="AD28" s="191"/>
      <c r="AE28" s="190"/>
      <c r="AF28" s="192"/>
      <c r="AG28" s="192">
        <f t="shared" si="3"/>
        <v>0</v>
      </c>
      <c r="AH28" s="178" t="str">
        <f t="shared" si="19"/>
        <v>NO OFERTADO</v>
      </c>
      <c r="AI28" s="178"/>
      <c r="AJ28" s="178" t="s">
        <v>743</v>
      </c>
      <c r="AK28" s="184"/>
      <c r="AL28" s="184"/>
      <c r="AM28" s="185"/>
      <c r="AN28" s="184"/>
      <c r="AO28" s="186"/>
      <c r="AP28" s="186">
        <f t="shared" si="4"/>
        <v>0</v>
      </c>
      <c r="AQ28" s="176" t="str">
        <f t="shared" si="20"/>
        <v>NO OFERTADO</v>
      </c>
      <c r="AR28" s="176"/>
      <c r="AS28" s="176" t="s">
        <v>743</v>
      </c>
      <c r="AT28" s="187"/>
      <c r="AU28" s="187"/>
      <c r="AV28" s="193"/>
      <c r="AW28" s="187"/>
      <c r="AX28" s="189"/>
      <c r="AY28" s="189">
        <f t="shared" si="5"/>
        <v>0</v>
      </c>
      <c r="AZ28" s="177" t="str">
        <f t="shared" si="21"/>
        <v>NO OFERTADO</v>
      </c>
      <c r="BA28" s="177"/>
      <c r="BB28" s="177" t="s">
        <v>743</v>
      </c>
      <c r="BC28" s="194"/>
      <c r="BD28" s="194"/>
      <c r="BE28" s="195"/>
      <c r="BF28" s="194"/>
      <c r="BG28" s="196">
        <f t="shared" si="6"/>
        <v>0</v>
      </c>
      <c r="BH28" s="196">
        <f t="shared" si="7"/>
        <v>0</v>
      </c>
      <c r="BI28" s="180" t="str">
        <f t="shared" si="22"/>
        <v>NO OFERTADO</v>
      </c>
      <c r="BJ28" s="180"/>
      <c r="BK28" s="180" t="s">
        <v>743</v>
      </c>
      <c r="BL28" s="319"/>
      <c r="BM28" s="319"/>
      <c r="BN28" s="320"/>
      <c r="BO28" s="319">
        <f t="shared" si="41"/>
        <v>0</v>
      </c>
      <c r="BP28" s="321">
        <f t="shared" si="8"/>
        <v>0</v>
      </c>
      <c r="BQ28" s="321">
        <f t="shared" si="24"/>
        <v>0</v>
      </c>
      <c r="BR28" s="322" t="str">
        <f t="shared" si="25"/>
        <v>NO OFERTADO</v>
      </c>
      <c r="BS28" s="322"/>
      <c r="BT28" s="322" t="s">
        <v>743</v>
      </c>
      <c r="BU28" s="197"/>
      <c r="BV28" s="197"/>
      <c r="BW28" s="198"/>
      <c r="BX28" s="197"/>
      <c r="BY28" s="199">
        <f t="shared" si="9"/>
        <v>0</v>
      </c>
      <c r="BZ28" s="199">
        <f t="shared" si="10"/>
        <v>0</v>
      </c>
      <c r="CA28" s="181" t="str">
        <f t="shared" si="26"/>
        <v>NO OFERTADO</v>
      </c>
      <c r="CB28" s="181"/>
      <c r="CC28" s="181" t="s">
        <v>743</v>
      </c>
      <c r="CD28" s="200"/>
      <c r="CE28" s="200"/>
      <c r="CF28" s="201"/>
      <c r="CG28" s="200"/>
      <c r="CH28" s="202">
        <f t="shared" si="11"/>
        <v>0</v>
      </c>
      <c r="CI28" s="202">
        <f t="shared" si="12"/>
        <v>0</v>
      </c>
      <c r="CJ28" s="182" t="str">
        <f t="shared" si="27"/>
        <v>NO OFERTADO</v>
      </c>
      <c r="CK28" s="182"/>
      <c r="CL28" s="182" t="s">
        <v>743</v>
      </c>
      <c r="CM28" s="197">
        <v>0</v>
      </c>
      <c r="CN28" s="197">
        <v>0</v>
      </c>
      <c r="CO28" s="198">
        <v>0</v>
      </c>
      <c r="CP28" s="197"/>
      <c r="CQ28" s="199">
        <f t="shared" si="13"/>
        <v>0</v>
      </c>
      <c r="CR28" s="199">
        <f t="shared" si="14"/>
        <v>0</v>
      </c>
      <c r="CS28" s="181" t="str">
        <f t="shared" si="28"/>
        <v>NO OFERTADO</v>
      </c>
      <c r="CT28" s="181"/>
      <c r="CU28" s="181" t="s">
        <v>743</v>
      </c>
      <c r="CV28" s="203"/>
      <c r="CW28" s="203"/>
      <c r="CX28" s="204"/>
      <c r="CY28" s="203"/>
      <c r="CZ28" s="205">
        <f t="shared" si="15"/>
        <v>0</v>
      </c>
      <c r="DA28" s="205">
        <f t="shared" si="16"/>
        <v>0</v>
      </c>
      <c r="DB28" s="183" t="str">
        <f t="shared" si="29"/>
        <v>NO OFERTADO</v>
      </c>
      <c r="DC28" s="183"/>
      <c r="DD28" s="183" t="s">
        <v>743</v>
      </c>
      <c r="DE28" s="206" t="s">
        <v>847</v>
      </c>
      <c r="DF28" s="206" t="s">
        <v>847</v>
      </c>
      <c r="DG28" s="206" t="s">
        <v>847</v>
      </c>
      <c r="DH28" s="206" t="s">
        <v>847</v>
      </c>
      <c r="DI28" s="206" t="s">
        <v>847</v>
      </c>
      <c r="DJ28" s="206" t="s">
        <v>847</v>
      </c>
    </row>
    <row r="29" spans="1:114" s="19" customFormat="1" hidden="1" x14ac:dyDescent="0.2">
      <c r="A29" s="78">
        <v>20</v>
      </c>
      <c r="B29" s="78" t="s">
        <v>67</v>
      </c>
      <c r="C29" s="77" t="s">
        <v>399</v>
      </c>
      <c r="D29" s="120">
        <v>1</v>
      </c>
      <c r="E29" s="120" t="s">
        <v>32</v>
      </c>
      <c r="F29" s="24">
        <v>642600</v>
      </c>
      <c r="G29" s="120">
        <v>1</v>
      </c>
      <c r="H29" s="86">
        <f t="shared" si="17"/>
        <v>642600</v>
      </c>
      <c r="I29" s="27"/>
      <c r="J29" s="184"/>
      <c r="K29" s="185"/>
      <c r="L29" s="184"/>
      <c r="M29" s="186"/>
      <c r="N29" s="186">
        <f t="shared" si="0"/>
        <v>0</v>
      </c>
      <c r="O29" s="176" t="str">
        <f t="shared" si="37"/>
        <v>NO OFERTADO</v>
      </c>
      <c r="P29" s="176"/>
      <c r="Q29" s="176" t="s">
        <v>743</v>
      </c>
      <c r="R29" s="176"/>
      <c r="S29" s="187"/>
      <c r="T29" s="187"/>
      <c r="U29" s="188"/>
      <c r="V29" s="187"/>
      <c r="W29" s="189"/>
      <c r="X29" s="189">
        <f t="shared" si="2"/>
        <v>0</v>
      </c>
      <c r="Y29" s="176" t="str">
        <f t="shared" si="18"/>
        <v>NO OFERTADO</v>
      </c>
      <c r="Z29" s="177"/>
      <c r="AA29" s="177" t="s">
        <v>743</v>
      </c>
      <c r="AB29" s="190"/>
      <c r="AC29" s="190"/>
      <c r="AD29" s="211"/>
      <c r="AE29" s="190"/>
      <c r="AF29" s="192"/>
      <c r="AG29" s="192">
        <f t="shared" si="3"/>
        <v>0</v>
      </c>
      <c r="AH29" s="178" t="str">
        <f t="shared" si="19"/>
        <v>NO OFERTADO</v>
      </c>
      <c r="AI29" s="178"/>
      <c r="AJ29" s="178" t="s">
        <v>743</v>
      </c>
      <c r="AK29" s="184"/>
      <c r="AL29" s="184"/>
      <c r="AM29" s="209">
        <f>+AL29*0.19</f>
        <v>0</v>
      </c>
      <c r="AN29" s="184"/>
      <c r="AO29" s="186"/>
      <c r="AP29" s="186">
        <f t="shared" si="4"/>
        <v>0</v>
      </c>
      <c r="AQ29" s="176" t="str">
        <f t="shared" si="20"/>
        <v>NO OFERTADO</v>
      </c>
      <c r="AR29" s="176"/>
      <c r="AS29" s="176" t="s">
        <v>743</v>
      </c>
      <c r="AT29" s="187"/>
      <c r="AU29" s="187"/>
      <c r="AV29" s="188"/>
      <c r="AW29" s="187"/>
      <c r="AX29" s="189"/>
      <c r="AY29" s="189">
        <f t="shared" si="5"/>
        <v>0</v>
      </c>
      <c r="AZ29" s="177" t="str">
        <f t="shared" si="21"/>
        <v>NO OFERTADO</v>
      </c>
      <c r="BA29" s="177"/>
      <c r="BB29" s="177" t="s">
        <v>743</v>
      </c>
      <c r="BC29" s="194"/>
      <c r="BD29" s="194"/>
      <c r="BE29" s="212">
        <f>+BD29*0.19</f>
        <v>0</v>
      </c>
      <c r="BF29" s="194"/>
      <c r="BG29" s="196">
        <f t="shared" si="6"/>
        <v>0</v>
      </c>
      <c r="BH29" s="196">
        <f t="shared" si="7"/>
        <v>0</v>
      </c>
      <c r="BI29" s="180" t="str">
        <f t="shared" si="22"/>
        <v>NO OFERTADO</v>
      </c>
      <c r="BJ29" s="180"/>
      <c r="BK29" s="180" t="s">
        <v>743</v>
      </c>
      <c r="BL29" s="319"/>
      <c r="BM29" s="319"/>
      <c r="BN29" s="326"/>
      <c r="BO29" s="319">
        <f>+BM29+BN29</f>
        <v>0</v>
      </c>
      <c r="BP29" s="321">
        <f t="shared" si="8"/>
        <v>0</v>
      </c>
      <c r="BQ29" s="321">
        <f t="shared" si="24"/>
        <v>0</v>
      </c>
      <c r="BR29" s="322" t="str">
        <f t="shared" si="25"/>
        <v>NO OFERTADO</v>
      </c>
      <c r="BS29" s="322"/>
      <c r="BT29" s="322" t="s">
        <v>743</v>
      </c>
      <c r="BU29" s="197"/>
      <c r="BV29" s="197"/>
      <c r="BW29" s="213"/>
      <c r="BX29" s="197"/>
      <c r="BY29" s="199">
        <f t="shared" si="9"/>
        <v>0</v>
      </c>
      <c r="BZ29" s="199">
        <f t="shared" si="10"/>
        <v>0</v>
      </c>
      <c r="CA29" s="181" t="str">
        <f t="shared" si="26"/>
        <v>NO OFERTADO</v>
      </c>
      <c r="CB29" s="181"/>
      <c r="CC29" s="181" t="s">
        <v>743</v>
      </c>
      <c r="CD29" s="200"/>
      <c r="CE29" s="200"/>
      <c r="CF29" s="214"/>
      <c r="CG29" s="200"/>
      <c r="CH29" s="202">
        <f t="shared" si="11"/>
        <v>0</v>
      </c>
      <c r="CI29" s="202">
        <f t="shared" si="12"/>
        <v>0</v>
      </c>
      <c r="CJ29" s="182" t="str">
        <f t="shared" si="27"/>
        <v>NO OFERTADO</v>
      </c>
      <c r="CK29" s="182"/>
      <c r="CL29" s="182" t="s">
        <v>743</v>
      </c>
      <c r="CM29" s="197">
        <v>0</v>
      </c>
      <c r="CN29" s="197">
        <v>0</v>
      </c>
      <c r="CO29" s="213">
        <v>0</v>
      </c>
      <c r="CP29" s="197"/>
      <c r="CQ29" s="199">
        <f t="shared" si="13"/>
        <v>0</v>
      </c>
      <c r="CR29" s="199">
        <f t="shared" si="14"/>
        <v>0</v>
      </c>
      <c r="CS29" s="181" t="str">
        <f t="shared" si="28"/>
        <v>NO OFERTADO</v>
      </c>
      <c r="CT29" s="181"/>
      <c r="CU29" s="181" t="s">
        <v>743</v>
      </c>
      <c r="CV29" s="203"/>
      <c r="CW29" s="203"/>
      <c r="CX29" s="204"/>
      <c r="CY29" s="203"/>
      <c r="CZ29" s="205">
        <f t="shared" si="15"/>
        <v>0</v>
      </c>
      <c r="DA29" s="205">
        <f t="shared" si="16"/>
        <v>0</v>
      </c>
      <c r="DB29" s="183" t="str">
        <f t="shared" si="29"/>
        <v>NO OFERTADO</v>
      </c>
      <c r="DC29" s="183"/>
      <c r="DD29" s="183" t="s">
        <v>743</v>
      </c>
      <c r="DE29" s="206" t="s">
        <v>847</v>
      </c>
      <c r="DF29" s="206" t="s">
        <v>847</v>
      </c>
      <c r="DG29" s="206" t="s">
        <v>847</v>
      </c>
      <c r="DH29" s="206" t="s">
        <v>847</v>
      </c>
      <c r="DI29" s="206" t="s">
        <v>847</v>
      </c>
      <c r="DJ29" s="206" t="s">
        <v>847</v>
      </c>
    </row>
    <row r="30" spans="1:114" s="19" customFormat="1" hidden="1" x14ac:dyDescent="0.2">
      <c r="A30" s="76">
        <v>21</v>
      </c>
      <c r="B30" s="78" t="s">
        <v>68</v>
      </c>
      <c r="C30" s="77" t="s">
        <v>400</v>
      </c>
      <c r="D30" s="120">
        <v>1</v>
      </c>
      <c r="E30" s="120" t="s">
        <v>32</v>
      </c>
      <c r="F30" s="23">
        <v>525980</v>
      </c>
      <c r="G30" s="120">
        <v>11</v>
      </c>
      <c r="H30" s="86">
        <f t="shared" si="17"/>
        <v>5785780</v>
      </c>
      <c r="I30" s="27"/>
      <c r="J30" s="184"/>
      <c r="K30" s="185"/>
      <c r="L30" s="184"/>
      <c r="M30" s="186"/>
      <c r="N30" s="186">
        <f t="shared" si="0"/>
        <v>0</v>
      </c>
      <c r="O30" s="176" t="str">
        <f t="shared" si="37"/>
        <v>NO OFERTADO</v>
      </c>
      <c r="P30" s="176"/>
      <c r="Q30" s="176" t="s">
        <v>743</v>
      </c>
      <c r="R30" s="176"/>
      <c r="S30" s="187"/>
      <c r="T30" s="187"/>
      <c r="U30" s="188"/>
      <c r="V30" s="187"/>
      <c r="W30" s="189"/>
      <c r="X30" s="189">
        <f t="shared" si="2"/>
        <v>0</v>
      </c>
      <c r="Y30" s="176" t="str">
        <f t="shared" si="18"/>
        <v>NO OFERTADO</v>
      </c>
      <c r="Z30" s="177"/>
      <c r="AA30" s="177" t="s">
        <v>743</v>
      </c>
      <c r="AB30" s="190"/>
      <c r="AC30" s="190"/>
      <c r="AD30" s="191"/>
      <c r="AE30" s="190"/>
      <c r="AF30" s="192"/>
      <c r="AG30" s="192">
        <f t="shared" si="3"/>
        <v>0</v>
      </c>
      <c r="AH30" s="178" t="str">
        <f t="shared" si="19"/>
        <v>NO OFERTADO</v>
      </c>
      <c r="AI30" s="178"/>
      <c r="AJ30" s="178" t="s">
        <v>743</v>
      </c>
      <c r="AK30" s="184"/>
      <c r="AL30" s="184"/>
      <c r="AM30" s="185"/>
      <c r="AN30" s="184"/>
      <c r="AO30" s="186"/>
      <c r="AP30" s="186">
        <f t="shared" si="4"/>
        <v>0</v>
      </c>
      <c r="AQ30" s="176" t="str">
        <f t="shared" si="20"/>
        <v>NO OFERTADO</v>
      </c>
      <c r="AR30" s="176"/>
      <c r="AS30" s="176" t="s">
        <v>743</v>
      </c>
      <c r="AT30" s="187"/>
      <c r="AU30" s="187"/>
      <c r="AV30" s="193"/>
      <c r="AW30" s="187"/>
      <c r="AX30" s="189"/>
      <c r="AY30" s="189">
        <f t="shared" si="5"/>
        <v>0</v>
      </c>
      <c r="AZ30" s="177" t="str">
        <f t="shared" si="21"/>
        <v>NO OFERTADO</v>
      </c>
      <c r="BA30" s="177"/>
      <c r="BB30" s="177" t="s">
        <v>743</v>
      </c>
      <c r="BC30" s="194"/>
      <c r="BD30" s="194"/>
      <c r="BE30" s="195"/>
      <c r="BF30" s="194"/>
      <c r="BG30" s="196">
        <f t="shared" si="6"/>
        <v>0</v>
      </c>
      <c r="BH30" s="196">
        <f t="shared" si="7"/>
        <v>0</v>
      </c>
      <c r="BI30" s="180" t="str">
        <f t="shared" si="22"/>
        <v>NO OFERTADO</v>
      </c>
      <c r="BJ30" s="180"/>
      <c r="BK30" s="180" t="s">
        <v>743</v>
      </c>
      <c r="BL30" s="319"/>
      <c r="BM30" s="319"/>
      <c r="BN30" s="320"/>
      <c r="BO30" s="319">
        <f>BM30+BN30</f>
        <v>0</v>
      </c>
      <c r="BP30" s="321">
        <f t="shared" si="8"/>
        <v>0</v>
      </c>
      <c r="BQ30" s="321">
        <f t="shared" si="24"/>
        <v>0</v>
      </c>
      <c r="BR30" s="322" t="str">
        <f t="shared" si="25"/>
        <v>NO OFERTADO</v>
      </c>
      <c r="BS30" s="322"/>
      <c r="BT30" s="322" t="s">
        <v>743</v>
      </c>
      <c r="BU30" s="197"/>
      <c r="BV30" s="197"/>
      <c r="BW30" s="198"/>
      <c r="BX30" s="197"/>
      <c r="BY30" s="199">
        <f t="shared" si="9"/>
        <v>0</v>
      </c>
      <c r="BZ30" s="199">
        <f t="shared" si="10"/>
        <v>0</v>
      </c>
      <c r="CA30" s="181" t="str">
        <f t="shared" si="26"/>
        <v>NO OFERTADO</v>
      </c>
      <c r="CB30" s="181"/>
      <c r="CC30" s="181" t="s">
        <v>743</v>
      </c>
      <c r="CD30" s="200"/>
      <c r="CE30" s="200"/>
      <c r="CF30" s="201"/>
      <c r="CG30" s="200"/>
      <c r="CH30" s="202">
        <f t="shared" si="11"/>
        <v>0</v>
      </c>
      <c r="CI30" s="202">
        <f t="shared" si="12"/>
        <v>0</v>
      </c>
      <c r="CJ30" s="182" t="str">
        <f t="shared" si="27"/>
        <v>NO OFERTADO</v>
      </c>
      <c r="CK30" s="182"/>
      <c r="CL30" s="182" t="s">
        <v>743</v>
      </c>
      <c r="CM30" s="197">
        <v>0</v>
      </c>
      <c r="CN30" s="197">
        <v>0</v>
      </c>
      <c r="CO30" s="198">
        <v>0</v>
      </c>
      <c r="CP30" s="197"/>
      <c r="CQ30" s="199">
        <f t="shared" si="13"/>
        <v>0</v>
      </c>
      <c r="CR30" s="199">
        <f t="shared" si="14"/>
        <v>0</v>
      </c>
      <c r="CS30" s="181" t="str">
        <f t="shared" si="28"/>
        <v>NO OFERTADO</v>
      </c>
      <c r="CT30" s="181"/>
      <c r="CU30" s="181" t="s">
        <v>743</v>
      </c>
      <c r="CV30" s="203"/>
      <c r="CW30" s="203"/>
      <c r="CX30" s="204"/>
      <c r="CY30" s="203"/>
      <c r="CZ30" s="205">
        <f t="shared" si="15"/>
        <v>0</v>
      </c>
      <c r="DA30" s="205">
        <f t="shared" si="16"/>
        <v>0</v>
      </c>
      <c r="DB30" s="183" t="str">
        <f t="shared" si="29"/>
        <v>NO OFERTADO</v>
      </c>
      <c r="DC30" s="183"/>
      <c r="DD30" s="183" t="s">
        <v>743</v>
      </c>
      <c r="DE30" s="206" t="s">
        <v>847</v>
      </c>
      <c r="DF30" s="206" t="s">
        <v>847</v>
      </c>
      <c r="DG30" s="206" t="s">
        <v>847</v>
      </c>
      <c r="DH30" s="206" t="s">
        <v>847</v>
      </c>
      <c r="DI30" s="206" t="s">
        <v>847</v>
      </c>
      <c r="DJ30" s="206" t="s">
        <v>847</v>
      </c>
    </row>
    <row r="31" spans="1:114" s="19" customFormat="1" hidden="1" x14ac:dyDescent="0.2">
      <c r="A31" s="76">
        <v>22</v>
      </c>
      <c r="B31" s="78" t="s">
        <v>69</v>
      </c>
      <c r="C31" s="77" t="s">
        <v>401</v>
      </c>
      <c r="D31" s="120">
        <v>1</v>
      </c>
      <c r="E31" s="120" t="s">
        <v>32</v>
      </c>
      <c r="F31" s="23">
        <v>525980</v>
      </c>
      <c r="G31" s="120">
        <v>1</v>
      </c>
      <c r="H31" s="86">
        <f t="shared" si="17"/>
        <v>525980</v>
      </c>
      <c r="I31" s="27"/>
      <c r="J31" s="184"/>
      <c r="K31" s="185"/>
      <c r="L31" s="184"/>
      <c r="M31" s="186"/>
      <c r="N31" s="186">
        <f t="shared" si="0"/>
        <v>0</v>
      </c>
      <c r="O31" s="176" t="str">
        <f t="shared" si="37"/>
        <v>NO OFERTADO</v>
      </c>
      <c r="P31" s="176"/>
      <c r="Q31" s="176" t="s">
        <v>743</v>
      </c>
      <c r="R31" s="176"/>
      <c r="S31" s="187"/>
      <c r="T31" s="187"/>
      <c r="U31" s="188"/>
      <c r="V31" s="187"/>
      <c r="W31" s="189"/>
      <c r="X31" s="189">
        <f t="shared" si="2"/>
        <v>0</v>
      </c>
      <c r="Y31" s="176" t="str">
        <f t="shared" si="18"/>
        <v>NO OFERTADO</v>
      </c>
      <c r="Z31" s="177"/>
      <c r="AA31" s="177" t="s">
        <v>743</v>
      </c>
      <c r="AB31" s="190"/>
      <c r="AC31" s="190"/>
      <c r="AD31" s="191"/>
      <c r="AE31" s="190"/>
      <c r="AF31" s="192"/>
      <c r="AG31" s="192">
        <f t="shared" si="3"/>
        <v>0</v>
      </c>
      <c r="AH31" s="178" t="str">
        <f t="shared" si="19"/>
        <v>NO OFERTADO</v>
      </c>
      <c r="AI31" s="178"/>
      <c r="AJ31" s="178" t="s">
        <v>743</v>
      </c>
      <c r="AK31" s="184"/>
      <c r="AL31" s="184"/>
      <c r="AM31" s="185"/>
      <c r="AN31" s="184"/>
      <c r="AO31" s="186"/>
      <c r="AP31" s="186">
        <f t="shared" si="4"/>
        <v>0</v>
      </c>
      <c r="AQ31" s="176" t="str">
        <f t="shared" si="20"/>
        <v>NO OFERTADO</v>
      </c>
      <c r="AR31" s="176"/>
      <c r="AS31" s="176" t="s">
        <v>743</v>
      </c>
      <c r="AT31" s="187"/>
      <c r="AU31" s="187"/>
      <c r="AV31" s="193"/>
      <c r="AW31" s="187"/>
      <c r="AX31" s="189"/>
      <c r="AY31" s="189">
        <f t="shared" si="5"/>
        <v>0</v>
      </c>
      <c r="AZ31" s="177" t="str">
        <f t="shared" si="21"/>
        <v>NO OFERTADO</v>
      </c>
      <c r="BA31" s="177"/>
      <c r="BB31" s="177" t="s">
        <v>743</v>
      </c>
      <c r="BC31" s="194"/>
      <c r="BD31" s="194"/>
      <c r="BE31" s="195"/>
      <c r="BF31" s="194"/>
      <c r="BG31" s="196">
        <f t="shared" si="6"/>
        <v>0</v>
      </c>
      <c r="BH31" s="196">
        <f t="shared" si="7"/>
        <v>0</v>
      </c>
      <c r="BI31" s="180" t="str">
        <f t="shared" si="22"/>
        <v>NO OFERTADO</v>
      </c>
      <c r="BJ31" s="180"/>
      <c r="BK31" s="180" t="s">
        <v>743</v>
      </c>
      <c r="BL31" s="319"/>
      <c r="BM31" s="319"/>
      <c r="BN31" s="320"/>
      <c r="BO31" s="319">
        <f t="shared" ref="BO31:BO33" si="42">BM31+BN31</f>
        <v>0</v>
      </c>
      <c r="BP31" s="321">
        <f t="shared" si="8"/>
        <v>0</v>
      </c>
      <c r="BQ31" s="321">
        <f t="shared" si="24"/>
        <v>0</v>
      </c>
      <c r="BR31" s="322" t="str">
        <f t="shared" si="25"/>
        <v>NO OFERTADO</v>
      </c>
      <c r="BS31" s="322"/>
      <c r="BT31" s="322" t="s">
        <v>743</v>
      </c>
      <c r="BU31" s="197"/>
      <c r="BV31" s="197"/>
      <c r="BW31" s="198"/>
      <c r="BX31" s="197"/>
      <c r="BY31" s="199">
        <f t="shared" si="9"/>
        <v>0</v>
      </c>
      <c r="BZ31" s="199">
        <f t="shared" si="10"/>
        <v>0</v>
      </c>
      <c r="CA31" s="181" t="str">
        <f t="shared" si="26"/>
        <v>NO OFERTADO</v>
      </c>
      <c r="CB31" s="181"/>
      <c r="CC31" s="181" t="s">
        <v>743</v>
      </c>
      <c r="CD31" s="200"/>
      <c r="CE31" s="200"/>
      <c r="CF31" s="201"/>
      <c r="CG31" s="200"/>
      <c r="CH31" s="202">
        <f t="shared" si="11"/>
        <v>0</v>
      </c>
      <c r="CI31" s="202">
        <f t="shared" si="12"/>
        <v>0</v>
      </c>
      <c r="CJ31" s="182" t="str">
        <f t="shared" si="27"/>
        <v>NO OFERTADO</v>
      </c>
      <c r="CK31" s="182"/>
      <c r="CL31" s="182" t="s">
        <v>743</v>
      </c>
      <c r="CM31" s="197">
        <v>0</v>
      </c>
      <c r="CN31" s="197">
        <v>0</v>
      </c>
      <c r="CO31" s="198">
        <v>0</v>
      </c>
      <c r="CP31" s="197"/>
      <c r="CQ31" s="199">
        <f t="shared" si="13"/>
        <v>0</v>
      </c>
      <c r="CR31" s="199">
        <f t="shared" si="14"/>
        <v>0</v>
      </c>
      <c r="CS31" s="181" t="str">
        <f t="shared" si="28"/>
        <v>NO OFERTADO</v>
      </c>
      <c r="CT31" s="181"/>
      <c r="CU31" s="181" t="s">
        <v>743</v>
      </c>
      <c r="CV31" s="203"/>
      <c r="CW31" s="203"/>
      <c r="CX31" s="204"/>
      <c r="CY31" s="203"/>
      <c r="CZ31" s="205">
        <f t="shared" si="15"/>
        <v>0</v>
      </c>
      <c r="DA31" s="205">
        <f t="shared" si="16"/>
        <v>0</v>
      </c>
      <c r="DB31" s="183" t="str">
        <f t="shared" si="29"/>
        <v>NO OFERTADO</v>
      </c>
      <c r="DC31" s="183"/>
      <c r="DD31" s="183" t="s">
        <v>743</v>
      </c>
      <c r="DE31" s="206" t="s">
        <v>847</v>
      </c>
      <c r="DF31" s="206" t="s">
        <v>847</v>
      </c>
      <c r="DG31" s="206" t="s">
        <v>847</v>
      </c>
      <c r="DH31" s="206" t="s">
        <v>847</v>
      </c>
      <c r="DI31" s="206" t="s">
        <v>847</v>
      </c>
      <c r="DJ31" s="206" t="s">
        <v>847</v>
      </c>
    </row>
    <row r="32" spans="1:114" s="19" customFormat="1" ht="63.75" hidden="1" x14ac:dyDescent="0.2">
      <c r="A32" s="76">
        <v>23</v>
      </c>
      <c r="B32" s="78" t="s">
        <v>70</v>
      </c>
      <c r="C32" s="77" t="s">
        <v>402</v>
      </c>
      <c r="D32" s="120">
        <v>1</v>
      </c>
      <c r="E32" s="120" t="s">
        <v>32</v>
      </c>
      <c r="F32" s="23">
        <v>642600</v>
      </c>
      <c r="G32" s="120">
        <v>1</v>
      </c>
      <c r="H32" s="86">
        <f t="shared" si="17"/>
        <v>642600</v>
      </c>
      <c r="I32" s="27"/>
      <c r="J32" s="184"/>
      <c r="K32" s="185"/>
      <c r="L32" s="184"/>
      <c r="M32" s="186"/>
      <c r="N32" s="186">
        <f t="shared" si="0"/>
        <v>0</v>
      </c>
      <c r="O32" s="176" t="str">
        <f t="shared" si="37"/>
        <v>NO OFERTADO</v>
      </c>
      <c r="P32" s="176"/>
      <c r="Q32" s="176" t="s">
        <v>743</v>
      </c>
      <c r="R32" s="176"/>
      <c r="S32" s="187"/>
      <c r="T32" s="187"/>
      <c r="U32" s="188"/>
      <c r="V32" s="187"/>
      <c r="W32" s="189"/>
      <c r="X32" s="189">
        <f t="shared" si="2"/>
        <v>0</v>
      </c>
      <c r="Y32" s="176" t="str">
        <f t="shared" si="18"/>
        <v>NO OFERTADO</v>
      </c>
      <c r="Z32" s="177"/>
      <c r="AA32" s="177" t="s">
        <v>743</v>
      </c>
      <c r="AB32" s="190"/>
      <c r="AC32" s="190"/>
      <c r="AD32" s="191"/>
      <c r="AE32" s="190"/>
      <c r="AF32" s="192"/>
      <c r="AG32" s="192">
        <f t="shared" si="3"/>
        <v>0</v>
      </c>
      <c r="AH32" s="178" t="str">
        <f t="shared" si="19"/>
        <v>NO OFERTADO</v>
      </c>
      <c r="AI32" s="178"/>
      <c r="AJ32" s="178" t="s">
        <v>743</v>
      </c>
      <c r="AK32" s="184"/>
      <c r="AL32" s="184"/>
      <c r="AM32" s="185"/>
      <c r="AN32" s="184"/>
      <c r="AO32" s="186"/>
      <c r="AP32" s="186">
        <f t="shared" si="4"/>
        <v>0</v>
      </c>
      <c r="AQ32" s="176" t="str">
        <f t="shared" si="20"/>
        <v>NO OFERTADO</v>
      </c>
      <c r="AR32" s="176"/>
      <c r="AS32" s="176" t="s">
        <v>743</v>
      </c>
      <c r="AT32" s="187"/>
      <c r="AU32" s="187"/>
      <c r="AV32" s="193"/>
      <c r="AW32" s="187"/>
      <c r="AX32" s="189"/>
      <c r="AY32" s="189">
        <f t="shared" si="5"/>
        <v>0</v>
      </c>
      <c r="AZ32" s="177" t="str">
        <f t="shared" si="21"/>
        <v>NO OFERTADO</v>
      </c>
      <c r="BA32" s="177"/>
      <c r="BB32" s="177" t="s">
        <v>743</v>
      </c>
      <c r="BC32" s="194"/>
      <c r="BD32" s="194"/>
      <c r="BE32" s="195"/>
      <c r="BF32" s="194"/>
      <c r="BG32" s="196">
        <f t="shared" si="6"/>
        <v>0</v>
      </c>
      <c r="BH32" s="196">
        <f t="shared" si="7"/>
        <v>0</v>
      </c>
      <c r="BI32" s="180" t="str">
        <f t="shared" si="22"/>
        <v>NO OFERTADO</v>
      </c>
      <c r="BJ32" s="180"/>
      <c r="BK32" s="180" t="s">
        <v>743</v>
      </c>
      <c r="BL32" s="319"/>
      <c r="BM32" s="319"/>
      <c r="BN32" s="320"/>
      <c r="BO32" s="319">
        <f t="shared" si="42"/>
        <v>0</v>
      </c>
      <c r="BP32" s="321">
        <f t="shared" si="8"/>
        <v>0</v>
      </c>
      <c r="BQ32" s="321">
        <f t="shared" si="24"/>
        <v>0</v>
      </c>
      <c r="BR32" s="322" t="str">
        <f t="shared" si="25"/>
        <v>NO OFERTADO</v>
      </c>
      <c r="BS32" s="322"/>
      <c r="BT32" s="322" t="s">
        <v>743</v>
      </c>
      <c r="BU32" s="197"/>
      <c r="BV32" s="197"/>
      <c r="BW32" s="198"/>
      <c r="BX32" s="197"/>
      <c r="BY32" s="199">
        <f t="shared" si="9"/>
        <v>0</v>
      </c>
      <c r="BZ32" s="199">
        <f t="shared" si="10"/>
        <v>0</v>
      </c>
      <c r="CA32" s="181" t="str">
        <f t="shared" si="26"/>
        <v>NO OFERTADO</v>
      </c>
      <c r="CB32" s="181"/>
      <c r="CC32" s="181" t="s">
        <v>743</v>
      </c>
      <c r="CD32" s="200"/>
      <c r="CE32" s="200"/>
      <c r="CF32" s="201"/>
      <c r="CG32" s="200"/>
      <c r="CH32" s="202">
        <f t="shared" si="11"/>
        <v>0</v>
      </c>
      <c r="CI32" s="202">
        <f t="shared" si="12"/>
        <v>0</v>
      </c>
      <c r="CJ32" s="182" t="str">
        <f t="shared" si="27"/>
        <v>NO OFERTADO</v>
      </c>
      <c r="CK32" s="182"/>
      <c r="CL32" s="182" t="s">
        <v>743</v>
      </c>
      <c r="CM32" s="197">
        <v>0</v>
      </c>
      <c r="CN32" s="197">
        <v>0</v>
      </c>
      <c r="CO32" s="198">
        <v>0</v>
      </c>
      <c r="CP32" s="197"/>
      <c r="CQ32" s="199">
        <f t="shared" si="13"/>
        <v>0</v>
      </c>
      <c r="CR32" s="199">
        <f t="shared" si="14"/>
        <v>0</v>
      </c>
      <c r="CS32" s="181" t="str">
        <f t="shared" si="28"/>
        <v>NO OFERTADO</v>
      </c>
      <c r="CT32" s="181"/>
      <c r="CU32" s="181" t="s">
        <v>743</v>
      </c>
      <c r="CV32" s="203"/>
      <c r="CW32" s="203"/>
      <c r="CX32" s="204"/>
      <c r="CY32" s="203"/>
      <c r="CZ32" s="205">
        <f t="shared" si="15"/>
        <v>0</v>
      </c>
      <c r="DA32" s="205">
        <f t="shared" si="16"/>
        <v>0</v>
      </c>
      <c r="DB32" s="183" t="str">
        <f t="shared" si="29"/>
        <v>NO OFERTADO</v>
      </c>
      <c r="DC32" s="183"/>
      <c r="DD32" s="183" t="s">
        <v>743</v>
      </c>
      <c r="DE32" s="206" t="s">
        <v>847</v>
      </c>
      <c r="DF32" s="206" t="s">
        <v>847</v>
      </c>
      <c r="DG32" s="206" t="s">
        <v>847</v>
      </c>
      <c r="DH32" s="206" t="s">
        <v>847</v>
      </c>
      <c r="DI32" s="206" t="s">
        <v>847</v>
      </c>
      <c r="DJ32" s="206" t="s">
        <v>847</v>
      </c>
    </row>
    <row r="33" spans="1:114" s="19" customFormat="1" ht="25.5" hidden="1" x14ac:dyDescent="0.2">
      <c r="A33" s="76">
        <v>24</v>
      </c>
      <c r="B33" s="78" t="s">
        <v>71</v>
      </c>
      <c r="C33" s="77" t="s">
        <v>403</v>
      </c>
      <c r="D33" s="120">
        <v>1</v>
      </c>
      <c r="E33" s="120" t="s">
        <v>32</v>
      </c>
      <c r="F33" s="23">
        <v>18400</v>
      </c>
      <c r="G33" s="120">
        <v>5</v>
      </c>
      <c r="H33" s="86">
        <f t="shared" si="17"/>
        <v>92000</v>
      </c>
      <c r="I33" s="27" t="s">
        <v>855</v>
      </c>
      <c r="J33" s="184">
        <v>10528</v>
      </c>
      <c r="K33" s="185">
        <v>0</v>
      </c>
      <c r="L33" s="210">
        <f t="shared" si="36"/>
        <v>10528</v>
      </c>
      <c r="M33" s="186">
        <f t="shared" ref="M33:M96" si="43">L33*$D33</f>
        <v>10528</v>
      </c>
      <c r="N33" s="186">
        <f t="shared" si="0"/>
        <v>52640</v>
      </c>
      <c r="O33" s="176" t="str">
        <f t="shared" si="37"/>
        <v>CUMPLE</v>
      </c>
      <c r="P33" s="176" t="s">
        <v>828</v>
      </c>
      <c r="Q33" s="176" t="s">
        <v>822</v>
      </c>
      <c r="R33" s="207">
        <f t="shared" ref="R33:R35" si="44">+(L33-F33)/F33</f>
        <v>-0.42782608695652175</v>
      </c>
      <c r="S33" s="187"/>
      <c r="T33" s="187"/>
      <c r="U33" s="188"/>
      <c r="V33" s="187"/>
      <c r="W33" s="189"/>
      <c r="X33" s="189">
        <f t="shared" si="2"/>
        <v>0</v>
      </c>
      <c r="Y33" s="176" t="str">
        <f t="shared" si="18"/>
        <v>NO OFERTADO</v>
      </c>
      <c r="Z33" s="177"/>
      <c r="AA33" s="177" t="s">
        <v>743</v>
      </c>
      <c r="AB33" s="190"/>
      <c r="AC33" s="190"/>
      <c r="AD33" s="191"/>
      <c r="AE33" s="190"/>
      <c r="AF33" s="192"/>
      <c r="AG33" s="192">
        <f t="shared" si="3"/>
        <v>0</v>
      </c>
      <c r="AH33" s="178" t="str">
        <f t="shared" si="19"/>
        <v>NO OFERTADO</v>
      </c>
      <c r="AI33" s="178"/>
      <c r="AJ33" s="178" t="s">
        <v>743</v>
      </c>
      <c r="AK33" s="184"/>
      <c r="AL33" s="184"/>
      <c r="AM33" s="185"/>
      <c r="AN33" s="184"/>
      <c r="AO33" s="186"/>
      <c r="AP33" s="186">
        <f t="shared" si="4"/>
        <v>0</v>
      </c>
      <c r="AQ33" s="176" t="str">
        <f t="shared" si="20"/>
        <v>NO OFERTADO</v>
      </c>
      <c r="AR33" s="176"/>
      <c r="AS33" s="176" t="s">
        <v>743</v>
      </c>
      <c r="AT33" s="187"/>
      <c r="AU33" s="187"/>
      <c r="AV33" s="193"/>
      <c r="AW33" s="187"/>
      <c r="AX33" s="189"/>
      <c r="AY33" s="189">
        <f t="shared" si="5"/>
        <v>0</v>
      </c>
      <c r="AZ33" s="177" t="str">
        <f t="shared" si="21"/>
        <v>NO OFERTADO</v>
      </c>
      <c r="BA33" s="177"/>
      <c r="BB33" s="177" t="s">
        <v>743</v>
      </c>
      <c r="BC33" s="194" t="s">
        <v>44</v>
      </c>
      <c r="BD33" s="194">
        <v>6580</v>
      </c>
      <c r="BE33" s="212"/>
      <c r="BF33" s="194">
        <f t="shared" ref="BF33" si="45">BD33+BE33</f>
        <v>6580</v>
      </c>
      <c r="BG33" s="196">
        <f t="shared" si="6"/>
        <v>6580</v>
      </c>
      <c r="BH33" s="196">
        <f t="shared" si="7"/>
        <v>32900</v>
      </c>
      <c r="BI33" s="180" t="str">
        <f t="shared" si="22"/>
        <v>CUMPLE</v>
      </c>
      <c r="BJ33" s="180" t="s">
        <v>828</v>
      </c>
      <c r="BK33" s="180" t="s">
        <v>822</v>
      </c>
      <c r="BL33" s="319"/>
      <c r="BM33" s="319"/>
      <c r="BN33" s="320"/>
      <c r="BO33" s="319">
        <f t="shared" si="42"/>
        <v>0</v>
      </c>
      <c r="BP33" s="321">
        <f t="shared" si="8"/>
        <v>0</v>
      </c>
      <c r="BQ33" s="321">
        <f t="shared" si="24"/>
        <v>0</v>
      </c>
      <c r="BR33" s="322" t="str">
        <f t="shared" si="25"/>
        <v>NO OFERTADO</v>
      </c>
      <c r="BS33" s="322"/>
      <c r="BT33" s="322" t="s">
        <v>743</v>
      </c>
      <c r="BU33" s="197"/>
      <c r="BV33" s="197"/>
      <c r="BW33" s="198"/>
      <c r="BX33" s="197"/>
      <c r="BY33" s="199">
        <f t="shared" si="9"/>
        <v>0</v>
      </c>
      <c r="BZ33" s="199">
        <f t="shared" si="10"/>
        <v>0</v>
      </c>
      <c r="CA33" s="181" t="str">
        <f t="shared" si="26"/>
        <v>NO OFERTADO</v>
      </c>
      <c r="CB33" s="181"/>
      <c r="CC33" s="181" t="s">
        <v>743</v>
      </c>
      <c r="CD33" s="200" t="s">
        <v>44</v>
      </c>
      <c r="CE33" s="200">
        <v>11877</v>
      </c>
      <c r="CF33" s="201">
        <v>0</v>
      </c>
      <c r="CG33" s="200">
        <v>11877</v>
      </c>
      <c r="CH33" s="202">
        <f t="shared" si="11"/>
        <v>11877</v>
      </c>
      <c r="CI33" s="202">
        <f t="shared" si="12"/>
        <v>59385</v>
      </c>
      <c r="CJ33" s="182" t="str">
        <f t="shared" si="27"/>
        <v>CUMPLE</v>
      </c>
      <c r="CK33" s="182" t="s">
        <v>828</v>
      </c>
      <c r="CL33" s="182" t="s">
        <v>822</v>
      </c>
      <c r="CM33" s="197">
        <v>0</v>
      </c>
      <c r="CN33" s="197">
        <v>0</v>
      </c>
      <c r="CO33" s="198">
        <v>0</v>
      </c>
      <c r="CP33" s="197"/>
      <c r="CQ33" s="199">
        <f t="shared" si="13"/>
        <v>0</v>
      </c>
      <c r="CR33" s="199">
        <f t="shared" si="14"/>
        <v>0</v>
      </c>
      <c r="CS33" s="181" t="str">
        <f t="shared" si="28"/>
        <v>NO OFERTADO</v>
      </c>
      <c r="CT33" s="181"/>
      <c r="CU33" s="181" t="s">
        <v>743</v>
      </c>
      <c r="CV33" s="203" t="s">
        <v>808</v>
      </c>
      <c r="CW33" s="203">
        <v>48718</v>
      </c>
      <c r="CX33" s="204">
        <v>0</v>
      </c>
      <c r="CY33" s="203">
        <v>48718</v>
      </c>
      <c r="CZ33" s="205">
        <f t="shared" si="15"/>
        <v>48718</v>
      </c>
      <c r="DA33" s="205">
        <f t="shared" si="16"/>
        <v>243590</v>
      </c>
      <c r="DB33" s="183" t="str">
        <f t="shared" si="29"/>
        <v>NO CUMPLE</v>
      </c>
      <c r="DC33" s="183" t="s">
        <v>851</v>
      </c>
      <c r="DD33" s="183" t="s">
        <v>743</v>
      </c>
      <c r="DE33" s="206">
        <f>SMALL((L33,V33,AE33,AN33,AW33,BF33,BX33,CG33,CP33,CY33),1)</f>
        <v>6580</v>
      </c>
      <c r="DF33" s="208">
        <f t="shared" si="31"/>
        <v>11202.5</v>
      </c>
      <c r="DG33" s="19">
        <f t="shared" si="32"/>
        <v>17023.533598742066</v>
      </c>
      <c r="DH33" s="208">
        <f t="shared" si="33"/>
        <v>-5821.0335987420658</v>
      </c>
      <c r="DI33" s="208">
        <f t="shared" si="34"/>
        <v>22080</v>
      </c>
      <c r="DJ33" s="208" t="str">
        <f t="shared" si="35"/>
        <v>ENTRA</v>
      </c>
    </row>
    <row r="34" spans="1:114" s="19" customFormat="1" ht="38.25" hidden="1" x14ac:dyDescent="0.2">
      <c r="A34" s="76">
        <v>25</v>
      </c>
      <c r="B34" s="78" t="s">
        <v>72</v>
      </c>
      <c r="C34" s="77" t="s">
        <v>404</v>
      </c>
      <c r="D34" s="120">
        <v>1</v>
      </c>
      <c r="E34" s="120" t="s">
        <v>32</v>
      </c>
      <c r="F34" s="24">
        <v>30355.71</v>
      </c>
      <c r="G34" s="120">
        <v>1</v>
      </c>
      <c r="H34" s="86">
        <f t="shared" si="17"/>
        <v>30355.71</v>
      </c>
      <c r="I34" s="27" t="s">
        <v>856</v>
      </c>
      <c r="J34" s="184">
        <v>26089</v>
      </c>
      <c r="K34" s="185">
        <v>4957</v>
      </c>
      <c r="L34" s="184">
        <f t="shared" si="36"/>
        <v>31046</v>
      </c>
      <c r="M34" s="186">
        <f t="shared" si="43"/>
        <v>31046</v>
      </c>
      <c r="N34" s="186">
        <f t="shared" si="0"/>
        <v>31046</v>
      </c>
      <c r="O34" s="176" t="str">
        <f t="shared" si="37"/>
        <v>CUMPLE</v>
      </c>
      <c r="P34" s="176" t="s">
        <v>828</v>
      </c>
      <c r="Q34" s="176" t="s">
        <v>822</v>
      </c>
      <c r="R34" s="207">
        <f t="shared" si="44"/>
        <v>2.2740038035677666E-2</v>
      </c>
      <c r="S34" s="187"/>
      <c r="T34" s="187"/>
      <c r="U34" s="188"/>
      <c r="V34" s="187"/>
      <c r="W34" s="189"/>
      <c r="X34" s="189">
        <f t="shared" si="2"/>
        <v>0</v>
      </c>
      <c r="Y34" s="176" t="str">
        <f t="shared" si="18"/>
        <v>NO OFERTADO</v>
      </c>
      <c r="Z34" s="177"/>
      <c r="AA34" s="177" t="s">
        <v>743</v>
      </c>
      <c r="AB34" s="190"/>
      <c r="AC34" s="190"/>
      <c r="AD34" s="191"/>
      <c r="AE34" s="190"/>
      <c r="AF34" s="192"/>
      <c r="AG34" s="192">
        <f t="shared" si="3"/>
        <v>0</v>
      </c>
      <c r="AH34" s="178" t="str">
        <f t="shared" si="19"/>
        <v>NO OFERTADO</v>
      </c>
      <c r="AI34" s="178"/>
      <c r="AJ34" s="178" t="s">
        <v>743</v>
      </c>
      <c r="AK34" s="184"/>
      <c r="AL34" s="184"/>
      <c r="AM34" s="185">
        <f>+AL34*0.19</f>
        <v>0</v>
      </c>
      <c r="AN34" s="184"/>
      <c r="AO34" s="186"/>
      <c r="AP34" s="186">
        <f t="shared" si="4"/>
        <v>0</v>
      </c>
      <c r="AQ34" s="176" t="str">
        <f t="shared" si="20"/>
        <v>NO OFERTADO</v>
      </c>
      <c r="AR34" s="176"/>
      <c r="AS34" s="176" t="s">
        <v>743</v>
      </c>
      <c r="AT34" s="187"/>
      <c r="AU34" s="187"/>
      <c r="AV34" s="193"/>
      <c r="AW34" s="187"/>
      <c r="AX34" s="189"/>
      <c r="AY34" s="189">
        <f t="shared" si="5"/>
        <v>0</v>
      </c>
      <c r="AZ34" s="177" t="str">
        <f t="shared" si="21"/>
        <v>NO OFERTADO</v>
      </c>
      <c r="BA34" s="177"/>
      <c r="BB34" s="177" t="s">
        <v>743</v>
      </c>
      <c r="BC34" s="194"/>
      <c r="BD34" s="194"/>
      <c r="BE34" s="195">
        <f>+BD34*0.19</f>
        <v>0</v>
      </c>
      <c r="BF34" s="194"/>
      <c r="BG34" s="196">
        <f t="shared" si="6"/>
        <v>0</v>
      </c>
      <c r="BH34" s="196">
        <f t="shared" si="7"/>
        <v>0</v>
      </c>
      <c r="BI34" s="180" t="str">
        <f t="shared" si="22"/>
        <v>NO OFERTADO</v>
      </c>
      <c r="BJ34" s="180"/>
      <c r="BK34" s="180" t="s">
        <v>743</v>
      </c>
      <c r="BL34" s="319"/>
      <c r="BM34" s="319"/>
      <c r="BN34" s="320"/>
      <c r="BO34" s="319">
        <f>+BM34+BN34</f>
        <v>0</v>
      </c>
      <c r="BP34" s="321">
        <f t="shared" si="8"/>
        <v>0</v>
      </c>
      <c r="BQ34" s="321">
        <f t="shared" si="24"/>
        <v>0</v>
      </c>
      <c r="BR34" s="322" t="str">
        <f t="shared" si="25"/>
        <v>NO OFERTADO</v>
      </c>
      <c r="BS34" s="322"/>
      <c r="BT34" s="322" t="s">
        <v>743</v>
      </c>
      <c r="BU34" s="197"/>
      <c r="BV34" s="197"/>
      <c r="BW34" s="198"/>
      <c r="BX34" s="197"/>
      <c r="BY34" s="199">
        <f t="shared" si="9"/>
        <v>0</v>
      </c>
      <c r="BZ34" s="199">
        <f t="shared" si="10"/>
        <v>0</v>
      </c>
      <c r="CA34" s="181" t="str">
        <f t="shared" si="26"/>
        <v>NO OFERTADO</v>
      </c>
      <c r="CB34" s="181"/>
      <c r="CC34" s="181" t="s">
        <v>743</v>
      </c>
      <c r="CD34" s="200"/>
      <c r="CE34" s="200"/>
      <c r="CF34" s="201"/>
      <c r="CG34" s="200"/>
      <c r="CH34" s="202">
        <f t="shared" si="11"/>
        <v>0</v>
      </c>
      <c r="CI34" s="202">
        <f t="shared" si="12"/>
        <v>0</v>
      </c>
      <c r="CJ34" s="182" t="str">
        <f t="shared" si="27"/>
        <v>NO OFERTADO</v>
      </c>
      <c r="CK34" s="182"/>
      <c r="CL34" s="182" t="s">
        <v>743</v>
      </c>
      <c r="CM34" s="197">
        <v>0</v>
      </c>
      <c r="CN34" s="197">
        <v>0</v>
      </c>
      <c r="CO34" s="198">
        <v>0</v>
      </c>
      <c r="CP34" s="197"/>
      <c r="CQ34" s="199">
        <f t="shared" si="13"/>
        <v>0</v>
      </c>
      <c r="CR34" s="199">
        <f t="shared" si="14"/>
        <v>0</v>
      </c>
      <c r="CS34" s="181" t="str">
        <f t="shared" si="28"/>
        <v>NO OFERTADO</v>
      </c>
      <c r="CT34" s="181"/>
      <c r="CU34" s="181" t="s">
        <v>743</v>
      </c>
      <c r="CV34" s="203"/>
      <c r="CW34" s="203"/>
      <c r="CX34" s="204"/>
      <c r="CY34" s="203"/>
      <c r="CZ34" s="205">
        <f t="shared" si="15"/>
        <v>0</v>
      </c>
      <c r="DA34" s="205">
        <f t="shared" si="16"/>
        <v>0</v>
      </c>
      <c r="DB34" s="183" t="str">
        <f t="shared" si="29"/>
        <v>NO OFERTADO</v>
      </c>
      <c r="DC34" s="183"/>
      <c r="DD34" s="183" t="s">
        <v>743</v>
      </c>
      <c r="DE34" s="206">
        <f>SMALL((L34,V34,AE34,AN34,AW34,BF34,BX34,CG34,CP34,CY34),1)</f>
        <v>31046</v>
      </c>
      <c r="DF34" s="208">
        <f t="shared" si="31"/>
        <v>31046</v>
      </c>
      <c r="DG34" s="19">
        <f t="shared" si="32"/>
        <v>0</v>
      </c>
      <c r="DH34" s="208">
        <f t="shared" si="33"/>
        <v>31046</v>
      </c>
      <c r="DI34" s="208">
        <f t="shared" si="34"/>
        <v>36426.851999999999</v>
      </c>
      <c r="DJ34" s="208" t="str">
        <f t="shared" si="35"/>
        <v>ENTRA</v>
      </c>
    </row>
    <row r="35" spans="1:114" s="19" customFormat="1" ht="25.5" hidden="1" x14ac:dyDescent="0.2">
      <c r="A35" s="76">
        <v>26</v>
      </c>
      <c r="B35" s="78" t="s">
        <v>73</v>
      </c>
      <c r="C35" s="77" t="s">
        <v>405</v>
      </c>
      <c r="D35" s="120">
        <v>1</v>
      </c>
      <c r="E35" s="120" t="s">
        <v>32</v>
      </c>
      <c r="F35" s="64">
        <v>2409.6385542168678</v>
      </c>
      <c r="G35" s="120">
        <v>452</v>
      </c>
      <c r="H35" s="86">
        <f t="shared" si="17"/>
        <v>1089156.6265060243</v>
      </c>
      <c r="I35" s="27" t="s">
        <v>857</v>
      </c>
      <c r="J35" s="184">
        <v>2582</v>
      </c>
      <c r="K35" s="209">
        <v>491</v>
      </c>
      <c r="L35" s="210">
        <f t="shared" si="36"/>
        <v>3073</v>
      </c>
      <c r="M35" s="186">
        <f t="shared" si="43"/>
        <v>3073</v>
      </c>
      <c r="N35" s="186">
        <f t="shared" si="0"/>
        <v>1388996</v>
      </c>
      <c r="O35" s="176" t="str">
        <f t="shared" si="37"/>
        <v>NO CUMPLE</v>
      </c>
      <c r="P35" s="176" t="s">
        <v>828</v>
      </c>
      <c r="Q35" s="176" t="s">
        <v>743</v>
      </c>
      <c r="R35" s="207">
        <f t="shared" si="44"/>
        <v>0.27529499999999985</v>
      </c>
      <c r="S35" s="187"/>
      <c r="T35" s="187"/>
      <c r="U35" s="188"/>
      <c r="V35" s="187"/>
      <c r="W35" s="189"/>
      <c r="X35" s="189">
        <f t="shared" si="2"/>
        <v>0</v>
      </c>
      <c r="Y35" s="176" t="str">
        <f t="shared" si="18"/>
        <v>NO OFERTADO</v>
      </c>
      <c r="Z35" s="177"/>
      <c r="AA35" s="177" t="s">
        <v>743</v>
      </c>
      <c r="AB35" s="190" t="s">
        <v>850</v>
      </c>
      <c r="AC35" s="190">
        <v>2673</v>
      </c>
      <c r="AD35" s="191">
        <v>0</v>
      </c>
      <c r="AE35" s="190">
        <f>+AC35+AD35</f>
        <v>2673</v>
      </c>
      <c r="AF35" s="192">
        <f>+AE35*D35</f>
        <v>2673</v>
      </c>
      <c r="AG35" s="192">
        <f t="shared" si="3"/>
        <v>1208196</v>
      </c>
      <c r="AH35" s="178" t="str">
        <f t="shared" si="19"/>
        <v>CUMPLE</v>
      </c>
      <c r="AI35" s="178" t="s">
        <v>828</v>
      </c>
      <c r="AJ35" s="178" t="s">
        <v>822</v>
      </c>
      <c r="AK35" s="184"/>
      <c r="AL35" s="184"/>
      <c r="AM35" s="185">
        <f>+AL35*0.19</f>
        <v>0</v>
      </c>
      <c r="AN35" s="184"/>
      <c r="AO35" s="186"/>
      <c r="AP35" s="186">
        <f t="shared" si="4"/>
        <v>0</v>
      </c>
      <c r="AQ35" s="176" t="str">
        <f t="shared" si="20"/>
        <v>NO OFERTADO</v>
      </c>
      <c r="AR35" s="176"/>
      <c r="AS35" s="176" t="s">
        <v>743</v>
      </c>
      <c r="AT35" s="187"/>
      <c r="AU35" s="187"/>
      <c r="AV35" s="193"/>
      <c r="AW35" s="187"/>
      <c r="AX35" s="189"/>
      <c r="AY35" s="189">
        <f t="shared" si="5"/>
        <v>0</v>
      </c>
      <c r="AZ35" s="177" t="str">
        <f t="shared" si="21"/>
        <v>NO OFERTADO</v>
      </c>
      <c r="BA35" s="177"/>
      <c r="BB35" s="177" t="s">
        <v>743</v>
      </c>
      <c r="BC35" s="194"/>
      <c r="BD35" s="194"/>
      <c r="BE35" s="195">
        <f>+BD35*0.19</f>
        <v>0</v>
      </c>
      <c r="BF35" s="194"/>
      <c r="BG35" s="196">
        <f t="shared" si="6"/>
        <v>0</v>
      </c>
      <c r="BH35" s="196">
        <f t="shared" si="7"/>
        <v>0</v>
      </c>
      <c r="BI35" s="180" t="str">
        <f t="shared" si="22"/>
        <v>NO OFERTADO</v>
      </c>
      <c r="BJ35" s="180"/>
      <c r="BK35" s="180" t="s">
        <v>743</v>
      </c>
      <c r="BL35" s="319"/>
      <c r="BM35" s="319"/>
      <c r="BN35" s="320"/>
      <c r="BO35" s="319">
        <f>+BM35+BN35</f>
        <v>0</v>
      </c>
      <c r="BP35" s="321">
        <f t="shared" si="8"/>
        <v>0</v>
      </c>
      <c r="BQ35" s="321">
        <f t="shared" si="24"/>
        <v>0</v>
      </c>
      <c r="BR35" s="322" t="str">
        <f t="shared" si="25"/>
        <v>NO OFERTADO</v>
      </c>
      <c r="BS35" s="322"/>
      <c r="BT35" s="322" t="s">
        <v>743</v>
      </c>
      <c r="BU35" s="197"/>
      <c r="BV35" s="197"/>
      <c r="BW35" s="198"/>
      <c r="BX35" s="197"/>
      <c r="BY35" s="199">
        <f t="shared" si="9"/>
        <v>0</v>
      </c>
      <c r="BZ35" s="199">
        <f t="shared" si="10"/>
        <v>0</v>
      </c>
      <c r="CA35" s="181" t="str">
        <f t="shared" si="26"/>
        <v>NO OFERTADO</v>
      </c>
      <c r="CB35" s="181"/>
      <c r="CC35" s="181" t="s">
        <v>743</v>
      </c>
      <c r="CD35" s="200"/>
      <c r="CE35" s="200"/>
      <c r="CF35" s="201"/>
      <c r="CG35" s="200"/>
      <c r="CH35" s="202">
        <f t="shared" si="11"/>
        <v>0</v>
      </c>
      <c r="CI35" s="202">
        <f t="shared" si="12"/>
        <v>0</v>
      </c>
      <c r="CJ35" s="182" t="str">
        <f t="shared" si="27"/>
        <v>NO OFERTADO</v>
      </c>
      <c r="CK35" s="182"/>
      <c r="CL35" s="182" t="s">
        <v>743</v>
      </c>
      <c r="CM35" s="197">
        <v>0</v>
      </c>
      <c r="CN35" s="197">
        <v>0</v>
      </c>
      <c r="CO35" s="198">
        <v>0</v>
      </c>
      <c r="CP35" s="197"/>
      <c r="CQ35" s="199">
        <f t="shared" si="13"/>
        <v>0</v>
      </c>
      <c r="CR35" s="199">
        <f t="shared" si="14"/>
        <v>0</v>
      </c>
      <c r="CS35" s="181" t="str">
        <f t="shared" si="28"/>
        <v>NO OFERTADO</v>
      </c>
      <c r="CT35" s="181"/>
      <c r="CU35" s="181" t="s">
        <v>743</v>
      </c>
      <c r="CV35" s="203" t="s">
        <v>807</v>
      </c>
      <c r="CW35" s="203">
        <v>2565</v>
      </c>
      <c r="CX35" s="204">
        <v>0</v>
      </c>
      <c r="CY35" s="203">
        <v>2565</v>
      </c>
      <c r="CZ35" s="205">
        <f t="shared" si="15"/>
        <v>2565</v>
      </c>
      <c r="DA35" s="205">
        <f t="shared" si="16"/>
        <v>1159380</v>
      </c>
      <c r="DB35" s="183" t="str">
        <f t="shared" si="29"/>
        <v>CUMPLE</v>
      </c>
      <c r="DC35" s="183" t="s">
        <v>828</v>
      </c>
      <c r="DD35" s="183" t="s">
        <v>822</v>
      </c>
      <c r="DE35" s="206">
        <f>SMALL((L35,V35,AE35,AN35,AW35,BF35,BX35,CG35,CP35,CY35),1)</f>
        <v>2565</v>
      </c>
      <c r="DF35" s="208">
        <f t="shared" si="31"/>
        <v>2673</v>
      </c>
      <c r="DG35" s="19">
        <f t="shared" si="32"/>
        <v>218.51214052211279</v>
      </c>
      <c r="DH35" s="208">
        <f t="shared" si="33"/>
        <v>2454.487859477887</v>
      </c>
      <c r="DI35" s="208">
        <f t="shared" si="34"/>
        <v>2891.5662650602412</v>
      </c>
      <c r="DJ35" s="208" t="str">
        <f t="shared" si="35"/>
        <v>ENTRA</v>
      </c>
    </row>
    <row r="36" spans="1:114" s="19" customFormat="1" hidden="1" x14ac:dyDescent="0.2">
      <c r="A36" s="158">
        <v>27</v>
      </c>
      <c r="B36" s="78" t="s">
        <v>74</v>
      </c>
      <c r="C36" s="77" t="s">
        <v>406</v>
      </c>
      <c r="D36" s="120">
        <v>1</v>
      </c>
      <c r="E36" s="120" t="s">
        <v>32</v>
      </c>
      <c r="F36" s="24">
        <v>647250</v>
      </c>
      <c r="G36" s="120">
        <v>1</v>
      </c>
      <c r="H36" s="86">
        <f t="shared" si="17"/>
        <v>647250</v>
      </c>
      <c r="I36" s="27"/>
      <c r="J36" s="184"/>
      <c r="K36" s="185"/>
      <c r="L36" s="184"/>
      <c r="M36" s="186"/>
      <c r="N36" s="186">
        <f t="shared" si="0"/>
        <v>0</v>
      </c>
      <c r="O36" s="176" t="str">
        <f t="shared" si="37"/>
        <v>NO OFERTADO</v>
      </c>
      <c r="P36" s="176"/>
      <c r="Q36" s="176" t="s">
        <v>743</v>
      </c>
      <c r="R36" s="176"/>
      <c r="S36" s="187"/>
      <c r="T36" s="187"/>
      <c r="U36" s="188"/>
      <c r="V36" s="187"/>
      <c r="W36" s="189"/>
      <c r="X36" s="189">
        <f t="shared" si="2"/>
        <v>0</v>
      </c>
      <c r="Y36" s="176" t="str">
        <f t="shared" si="18"/>
        <v>NO OFERTADO</v>
      </c>
      <c r="Z36" s="177"/>
      <c r="AA36" s="177" t="s">
        <v>743</v>
      </c>
      <c r="AB36" s="190"/>
      <c r="AC36" s="190"/>
      <c r="AD36" s="191"/>
      <c r="AE36" s="190"/>
      <c r="AF36" s="192"/>
      <c r="AG36" s="192">
        <f t="shared" si="3"/>
        <v>0</v>
      </c>
      <c r="AH36" s="178" t="str">
        <f t="shared" si="19"/>
        <v>NO OFERTADO</v>
      </c>
      <c r="AI36" s="178"/>
      <c r="AJ36" s="178" t="s">
        <v>743</v>
      </c>
      <c r="AK36" s="184"/>
      <c r="AL36" s="184"/>
      <c r="AM36" s="185"/>
      <c r="AN36" s="184"/>
      <c r="AO36" s="186"/>
      <c r="AP36" s="186">
        <f t="shared" si="4"/>
        <v>0</v>
      </c>
      <c r="AQ36" s="176" t="str">
        <f t="shared" si="20"/>
        <v>NO OFERTADO</v>
      </c>
      <c r="AR36" s="176"/>
      <c r="AS36" s="176" t="s">
        <v>743</v>
      </c>
      <c r="AT36" s="187"/>
      <c r="AU36" s="187"/>
      <c r="AV36" s="193"/>
      <c r="AW36" s="187"/>
      <c r="AX36" s="189"/>
      <c r="AY36" s="189">
        <f t="shared" si="5"/>
        <v>0</v>
      </c>
      <c r="AZ36" s="177" t="str">
        <f t="shared" si="21"/>
        <v>NO OFERTADO</v>
      </c>
      <c r="BA36" s="177"/>
      <c r="BB36" s="177" t="s">
        <v>743</v>
      </c>
      <c r="BC36" s="194"/>
      <c r="BD36" s="194"/>
      <c r="BE36" s="195"/>
      <c r="BF36" s="194"/>
      <c r="BG36" s="196">
        <f t="shared" si="6"/>
        <v>0</v>
      </c>
      <c r="BH36" s="196">
        <f t="shared" si="7"/>
        <v>0</v>
      </c>
      <c r="BI36" s="180" t="str">
        <f t="shared" si="22"/>
        <v>NO OFERTADO</v>
      </c>
      <c r="BJ36" s="180"/>
      <c r="BK36" s="180" t="s">
        <v>743</v>
      </c>
      <c r="BL36" s="319"/>
      <c r="BM36" s="319"/>
      <c r="BN36" s="320"/>
      <c r="BO36" s="319">
        <f t="shared" ref="BO36:BO40" si="46">BM36+BN36</f>
        <v>0</v>
      </c>
      <c r="BP36" s="321">
        <f t="shared" si="8"/>
        <v>0</v>
      </c>
      <c r="BQ36" s="321">
        <f t="shared" si="24"/>
        <v>0</v>
      </c>
      <c r="BR36" s="322" t="str">
        <f t="shared" si="25"/>
        <v>NO OFERTADO</v>
      </c>
      <c r="BS36" s="322"/>
      <c r="BT36" s="322" t="s">
        <v>743</v>
      </c>
      <c r="BU36" s="197"/>
      <c r="BV36" s="197"/>
      <c r="BW36" s="198"/>
      <c r="BX36" s="197"/>
      <c r="BY36" s="199">
        <f t="shared" si="9"/>
        <v>0</v>
      </c>
      <c r="BZ36" s="199">
        <f t="shared" si="10"/>
        <v>0</v>
      </c>
      <c r="CA36" s="181" t="str">
        <f t="shared" si="26"/>
        <v>NO OFERTADO</v>
      </c>
      <c r="CB36" s="181"/>
      <c r="CC36" s="181" t="s">
        <v>743</v>
      </c>
      <c r="CD36" s="200"/>
      <c r="CE36" s="200"/>
      <c r="CF36" s="201"/>
      <c r="CG36" s="200"/>
      <c r="CH36" s="202">
        <f t="shared" si="11"/>
        <v>0</v>
      </c>
      <c r="CI36" s="202">
        <f t="shared" si="12"/>
        <v>0</v>
      </c>
      <c r="CJ36" s="182" t="str">
        <f t="shared" si="27"/>
        <v>NO OFERTADO</v>
      </c>
      <c r="CK36" s="182"/>
      <c r="CL36" s="182" t="s">
        <v>743</v>
      </c>
      <c r="CM36" s="197">
        <v>0</v>
      </c>
      <c r="CN36" s="197">
        <v>0</v>
      </c>
      <c r="CO36" s="198">
        <v>0</v>
      </c>
      <c r="CP36" s="197"/>
      <c r="CQ36" s="199">
        <f t="shared" si="13"/>
        <v>0</v>
      </c>
      <c r="CR36" s="199">
        <f t="shared" si="14"/>
        <v>0</v>
      </c>
      <c r="CS36" s="181" t="str">
        <f t="shared" si="28"/>
        <v>NO OFERTADO</v>
      </c>
      <c r="CT36" s="181"/>
      <c r="CU36" s="181" t="s">
        <v>743</v>
      </c>
      <c r="CV36" s="203"/>
      <c r="CW36" s="203"/>
      <c r="CX36" s="204"/>
      <c r="CY36" s="203"/>
      <c r="CZ36" s="205">
        <f t="shared" si="15"/>
        <v>0</v>
      </c>
      <c r="DA36" s="205">
        <f t="shared" si="16"/>
        <v>0</v>
      </c>
      <c r="DB36" s="183" t="str">
        <f t="shared" si="29"/>
        <v>NO OFERTADO</v>
      </c>
      <c r="DC36" s="183"/>
      <c r="DD36" s="183" t="s">
        <v>743</v>
      </c>
      <c r="DE36" s="206" t="s">
        <v>847</v>
      </c>
      <c r="DF36" s="206" t="s">
        <v>847</v>
      </c>
      <c r="DG36" s="206" t="s">
        <v>847</v>
      </c>
      <c r="DH36" s="206" t="s">
        <v>847</v>
      </c>
      <c r="DI36" s="206" t="s">
        <v>847</v>
      </c>
      <c r="DJ36" s="206" t="s">
        <v>847</v>
      </c>
    </row>
    <row r="37" spans="1:114" s="19" customFormat="1" hidden="1" x14ac:dyDescent="0.2">
      <c r="A37" s="76">
        <v>28</v>
      </c>
      <c r="B37" s="78" t="s">
        <v>75</v>
      </c>
      <c r="C37" s="77" t="s">
        <v>407</v>
      </c>
      <c r="D37" s="120">
        <v>1</v>
      </c>
      <c r="E37" s="120" t="s">
        <v>32</v>
      </c>
      <c r="F37" s="24">
        <v>647250</v>
      </c>
      <c r="G37" s="120">
        <v>1</v>
      </c>
      <c r="H37" s="86">
        <f t="shared" si="17"/>
        <v>647250</v>
      </c>
      <c r="I37" s="27"/>
      <c r="J37" s="184"/>
      <c r="K37" s="185"/>
      <c r="L37" s="184"/>
      <c r="M37" s="186"/>
      <c r="N37" s="186">
        <f t="shared" si="0"/>
        <v>0</v>
      </c>
      <c r="O37" s="176" t="str">
        <f t="shared" si="37"/>
        <v>NO OFERTADO</v>
      </c>
      <c r="P37" s="176"/>
      <c r="Q37" s="176" t="s">
        <v>743</v>
      </c>
      <c r="R37" s="176"/>
      <c r="S37" s="187"/>
      <c r="T37" s="187"/>
      <c r="U37" s="188"/>
      <c r="V37" s="187"/>
      <c r="W37" s="189"/>
      <c r="X37" s="189">
        <f t="shared" si="2"/>
        <v>0</v>
      </c>
      <c r="Y37" s="176" t="str">
        <f t="shared" si="18"/>
        <v>NO OFERTADO</v>
      </c>
      <c r="Z37" s="177"/>
      <c r="AA37" s="177" t="s">
        <v>743</v>
      </c>
      <c r="AB37" s="190"/>
      <c r="AC37" s="190"/>
      <c r="AD37" s="191"/>
      <c r="AE37" s="190"/>
      <c r="AF37" s="192"/>
      <c r="AG37" s="192">
        <f t="shared" si="3"/>
        <v>0</v>
      </c>
      <c r="AH37" s="178" t="str">
        <f t="shared" si="19"/>
        <v>NO OFERTADO</v>
      </c>
      <c r="AI37" s="178"/>
      <c r="AJ37" s="178" t="s">
        <v>743</v>
      </c>
      <c r="AK37" s="184"/>
      <c r="AL37" s="184"/>
      <c r="AM37" s="185"/>
      <c r="AN37" s="184"/>
      <c r="AO37" s="186"/>
      <c r="AP37" s="186">
        <f t="shared" si="4"/>
        <v>0</v>
      </c>
      <c r="AQ37" s="176" t="str">
        <f t="shared" si="20"/>
        <v>NO OFERTADO</v>
      </c>
      <c r="AR37" s="176"/>
      <c r="AS37" s="176" t="s">
        <v>743</v>
      </c>
      <c r="AT37" s="187"/>
      <c r="AU37" s="187"/>
      <c r="AV37" s="193"/>
      <c r="AW37" s="187"/>
      <c r="AX37" s="189"/>
      <c r="AY37" s="189">
        <f t="shared" si="5"/>
        <v>0</v>
      </c>
      <c r="AZ37" s="177" t="str">
        <f t="shared" si="21"/>
        <v>NO OFERTADO</v>
      </c>
      <c r="BA37" s="177"/>
      <c r="BB37" s="177" t="s">
        <v>743</v>
      </c>
      <c r="BC37" s="194"/>
      <c r="BD37" s="194"/>
      <c r="BE37" s="195"/>
      <c r="BF37" s="194"/>
      <c r="BG37" s="196">
        <f t="shared" si="6"/>
        <v>0</v>
      </c>
      <c r="BH37" s="196">
        <f t="shared" si="7"/>
        <v>0</v>
      </c>
      <c r="BI37" s="180" t="str">
        <f t="shared" si="22"/>
        <v>NO OFERTADO</v>
      </c>
      <c r="BJ37" s="180"/>
      <c r="BK37" s="180" t="s">
        <v>743</v>
      </c>
      <c r="BL37" s="319"/>
      <c r="BM37" s="319"/>
      <c r="BN37" s="320"/>
      <c r="BO37" s="319">
        <f t="shared" si="46"/>
        <v>0</v>
      </c>
      <c r="BP37" s="321">
        <f t="shared" si="8"/>
        <v>0</v>
      </c>
      <c r="BQ37" s="321">
        <f t="shared" si="24"/>
        <v>0</v>
      </c>
      <c r="BR37" s="322" t="str">
        <f t="shared" si="25"/>
        <v>NO OFERTADO</v>
      </c>
      <c r="BS37" s="322"/>
      <c r="BT37" s="322" t="s">
        <v>743</v>
      </c>
      <c r="BU37" s="197"/>
      <c r="BV37" s="197"/>
      <c r="BW37" s="198"/>
      <c r="BX37" s="197"/>
      <c r="BY37" s="199">
        <f t="shared" si="9"/>
        <v>0</v>
      </c>
      <c r="BZ37" s="199">
        <f t="shared" si="10"/>
        <v>0</v>
      </c>
      <c r="CA37" s="181" t="str">
        <f t="shared" si="26"/>
        <v>NO OFERTADO</v>
      </c>
      <c r="CB37" s="181"/>
      <c r="CC37" s="181" t="s">
        <v>743</v>
      </c>
      <c r="CD37" s="200"/>
      <c r="CE37" s="200"/>
      <c r="CF37" s="201"/>
      <c r="CG37" s="200"/>
      <c r="CH37" s="202">
        <f t="shared" si="11"/>
        <v>0</v>
      </c>
      <c r="CI37" s="202">
        <f t="shared" si="12"/>
        <v>0</v>
      </c>
      <c r="CJ37" s="182" t="str">
        <f t="shared" si="27"/>
        <v>NO OFERTADO</v>
      </c>
      <c r="CK37" s="182"/>
      <c r="CL37" s="182" t="s">
        <v>743</v>
      </c>
      <c r="CM37" s="197">
        <v>0</v>
      </c>
      <c r="CN37" s="197">
        <v>0</v>
      </c>
      <c r="CO37" s="198">
        <v>0</v>
      </c>
      <c r="CP37" s="197"/>
      <c r="CQ37" s="199">
        <f t="shared" si="13"/>
        <v>0</v>
      </c>
      <c r="CR37" s="199">
        <f t="shared" si="14"/>
        <v>0</v>
      </c>
      <c r="CS37" s="181" t="str">
        <f t="shared" si="28"/>
        <v>NO OFERTADO</v>
      </c>
      <c r="CT37" s="181"/>
      <c r="CU37" s="181" t="s">
        <v>743</v>
      </c>
      <c r="CV37" s="203"/>
      <c r="CW37" s="203"/>
      <c r="CX37" s="204"/>
      <c r="CY37" s="203"/>
      <c r="CZ37" s="205">
        <f t="shared" si="15"/>
        <v>0</v>
      </c>
      <c r="DA37" s="205">
        <f t="shared" si="16"/>
        <v>0</v>
      </c>
      <c r="DB37" s="183" t="str">
        <f t="shared" si="29"/>
        <v>NO OFERTADO</v>
      </c>
      <c r="DC37" s="183"/>
      <c r="DD37" s="183" t="s">
        <v>743</v>
      </c>
      <c r="DE37" s="206" t="s">
        <v>847</v>
      </c>
      <c r="DF37" s="206" t="s">
        <v>847</v>
      </c>
      <c r="DG37" s="206" t="s">
        <v>847</v>
      </c>
      <c r="DH37" s="206" t="s">
        <v>847</v>
      </c>
      <c r="DI37" s="206" t="s">
        <v>847</v>
      </c>
      <c r="DJ37" s="206" t="s">
        <v>847</v>
      </c>
    </row>
    <row r="38" spans="1:114" s="19" customFormat="1" ht="25.5" hidden="1" x14ac:dyDescent="0.2">
      <c r="A38" s="76">
        <v>29</v>
      </c>
      <c r="B38" s="78" t="s">
        <v>76</v>
      </c>
      <c r="C38" s="77" t="s">
        <v>408</v>
      </c>
      <c r="D38" s="120">
        <v>1</v>
      </c>
      <c r="E38" s="120" t="s">
        <v>32</v>
      </c>
      <c r="F38" s="24">
        <v>428.4</v>
      </c>
      <c r="G38" s="120">
        <v>422</v>
      </c>
      <c r="H38" s="86">
        <f t="shared" si="17"/>
        <v>180784.8</v>
      </c>
      <c r="I38" s="27"/>
      <c r="J38" s="184"/>
      <c r="K38" s="185"/>
      <c r="L38" s="184"/>
      <c r="M38" s="186"/>
      <c r="N38" s="186">
        <f t="shared" si="0"/>
        <v>0</v>
      </c>
      <c r="O38" s="176" t="str">
        <f t="shared" si="37"/>
        <v>NO OFERTADO</v>
      </c>
      <c r="P38" s="176"/>
      <c r="Q38" s="176" t="s">
        <v>743</v>
      </c>
      <c r="R38" s="207" t="s">
        <v>858</v>
      </c>
      <c r="S38" s="187"/>
      <c r="T38" s="187"/>
      <c r="U38" s="188"/>
      <c r="V38" s="187"/>
      <c r="W38" s="189"/>
      <c r="X38" s="189">
        <f t="shared" si="2"/>
        <v>0</v>
      </c>
      <c r="Y38" s="176" t="str">
        <f t="shared" si="18"/>
        <v>NO OFERTADO</v>
      </c>
      <c r="Z38" s="177"/>
      <c r="AA38" s="177" t="s">
        <v>743</v>
      </c>
      <c r="AB38" s="190"/>
      <c r="AC38" s="190"/>
      <c r="AD38" s="191"/>
      <c r="AE38" s="190"/>
      <c r="AF38" s="192"/>
      <c r="AG38" s="192">
        <f t="shared" si="3"/>
        <v>0</v>
      </c>
      <c r="AH38" s="178" t="str">
        <f t="shared" si="19"/>
        <v>NO OFERTADO</v>
      </c>
      <c r="AI38" s="178"/>
      <c r="AJ38" s="178" t="s">
        <v>743</v>
      </c>
      <c r="AK38" s="184"/>
      <c r="AL38" s="184"/>
      <c r="AM38" s="185"/>
      <c r="AN38" s="184"/>
      <c r="AO38" s="186"/>
      <c r="AP38" s="186">
        <f t="shared" si="4"/>
        <v>0</v>
      </c>
      <c r="AQ38" s="176" t="str">
        <f t="shared" si="20"/>
        <v>NO OFERTADO</v>
      </c>
      <c r="AR38" s="176"/>
      <c r="AS38" s="176" t="s">
        <v>743</v>
      </c>
      <c r="AT38" s="187"/>
      <c r="AU38" s="187"/>
      <c r="AV38" s="193"/>
      <c r="AW38" s="187"/>
      <c r="AX38" s="189"/>
      <c r="AY38" s="189">
        <f t="shared" si="5"/>
        <v>0</v>
      </c>
      <c r="AZ38" s="177" t="str">
        <f t="shared" si="21"/>
        <v>NO OFERTADO</v>
      </c>
      <c r="BA38" s="177"/>
      <c r="BB38" s="177" t="s">
        <v>743</v>
      </c>
      <c r="BC38" s="194" t="s">
        <v>859</v>
      </c>
      <c r="BD38" s="194">
        <v>360</v>
      </c>
      <c r="BE38" s="212">
        <f t="shared" ref="BE38:BE44" si="47">+BD38*0.19</f>
        <v>68.400000000000006</v>
      </c>
      <c r="BF38" s="194">
        <f t="shared" ref="BF38:BF40" si="48">BD38+BE38</f>
        <v>428.4</v>
      </c>
      <c r="BG38" s="196">
        <f t="shared" si="6"/>
        <v>428.4</v>
      </c>
      <c r="BH38" s="196">
        <f t="shared" si="7"/>
        <v>180784.8</v>
      </c>
      <c r="BI38" s="180" t="str">
        <f t="shared" si="22"/>
        <v>CUMPLE</v>
      </c>
      <c r="BJ38" s="180" t="s">
        <v>828</v>
      </c>
      <c r="BK38" s="180" t="s">
        <v>822</v>
      </c>
      <c r="BL38" s="319"/>
      <c r="BM38" s="319"/>
      <c r="BN38" s="320"/>
      <c r="BO38" s="319">
        <f t="shared" si="46"/>
        <v>0</v>
      </c>
      <c r="BP38" s="321">
        <f t="shared" si="8"/>
        <v>0</v>
      </c>
      <c r="BQ38" s="321">
        <f t="shared" si="24"/>
        <v>0</v>
      </c>
      <c r="BR38" s="322" t="str">
        <f t="shared" si="25"/>
        <v>NO OFERTADO</v>
      </c>
      <c r="BS38" s="322"/>
      <c r="BT38" s="322" t="s">
        <v>743</v>
      </c>
      <c r="BU38" s="197"/>
      <c r="BV38" s="197"/>
      <c r="BW38" s="198"/>
      <c r="BX38" s="197"/>
      <c r="BY38" s="199">
        <f t="shared" si="9"/>
        <v>0</v>
      </c>
      <c r="BZ38" s="199">
        <f t="shared" si="10"/>
        <v>0</v>
      </c>
      <c r="CA38" s="181" t="str">
        <f t="shared" si="26"/>
        <v>NO OFERTADO</v>
      </c>
      <c r="CB38" s="181"/>
      <c r="CC38" s="181" t="s">
        <v>743</v>
      </c>
      <c r="CD38" s="200"/>
      <c r="CE38" s="200"/>
      <c r="CF38" s="201"/>
      <c r="CG38" s="200"/>
      <c r="CH38" s="202">
        <f t="shared" si="11"/>
        <v>0</v>
      </c>
      <c r="CI38" s="202">
        <f t="shared" si="12"/>
        <v>0</v>
      </c>
      <c r="CJ38" s="182" t="str">
        <f t="shared" si="27"/>
        <v>NO OFERTADO</v>
      </c>
      <c r="CK38" s="182"/>
      <c r="CL38" s="182" t="s">
        <v>743</v>
      </c>
      <c r="CM38" s="197">
        <v>0</v>
      </c>
      <c r="CN38" s="197">
        <v>0</v>
      </c>
      <c r="CO38" s="198">
        <v>0</v>
      </c>
      <c r="CP38" s="197"/>
      <c r="CQ38" s="199">
        <f t="shared" si="13"/>
        <v>0</v>
      </c>
      <c r="CR38" s="199">
        <f t="shared" si="14"/>
        <v>0</v>
      </c>
      <c r="CS38" s="181" t="str">
        <f t="shared" si="28"/>
        <v>NO OFERTADO</v>
      </c>
      <c r="CT38" s="181"/>
      <c r="CU38" s="181" t="s">
        <v>743</v>
      </c>
      <c r="CV38" s="203"/>
      <c r="CW38" s="203"/>
      <c r="CX38" s="204"/>
      <c r="CY38" s="203"/>
      <c r="CZ38" s="205">
        <f t="shared" si="15"/>
        <v>0</v>
      </c>
      <c r="DA38" s="205">
        <f t="shared" si="16"/>
        <v>0</v>
      </c>
      <c r="DB38" s="183" t="str">
        <f t="shared" si="29"/>
        <v>NO OFERTADO</v>
      </c>
      <c r="DC38" s="183"/>
      <c r="DD38" s="183" t="s">
        <v>743</v>
      </c>
      <c r="DE38" s="206">
        <f>SMALL((L38,V38,AE38,AN38,AW38,BF38,BX38,CG38,CP38,CY38),1)</f>
        <v>428.4</v>
      </c>
      <c r="DF38" s="208">
        <f t="shared" si="31"/>
        <v>428.4</v>
      </c>
      <c r="DG38" s="19">
        <f t="shared" si="32"/>
        <v>0</v>
      </c>
      <c r="DH38" s="208">
        <f t="shared" si="33"/>
        <v>428.4</v>
      </c>
      <c r="DI38" s="208">
        <f t="shared" si="34"/>
        <v>514.07999999999993</v>
      </c>
      <c r="DJ38" s="208" t="str">
        <f t="shared" si="35"/>
        <v>ENTRA</v>
      </c>
    </row>
    <row r="39" spans="1:114" s="19" customFormat="1" ht="38.25" hidden="1" x14ac:dyDescent="0.2">
      <c r="A39" s="76">
        <v>30</v>
      </c>
      <c r="B39" s="78" t="s">
        <v>77</v>
      </c>
      <c r="C39" s="77" t="s">
        <v>409</v>
      </c>
      <c r="D39" s="120">
        <v>1</v>
      </c>
      <c r="E39" s="120" t="s">
        <v>32</v>
      </c>
      <c r="F39" s="24">
        <v>922.25</v>
      </c>
      <c r="G39" s="120">
        <v>10</v>
      </c>
      <c r="H39" s="86">
        <f t="shared" si="17"/>
        <v>9222.5</v>
      </c>
      <c r="I39" s="27" t="s">
        <v>860</v>
      </c>
      <c r="J39" s="184">
        <v>807</v>
      </c>
      <c r="K39" s="185">
        <v>153</v>
      </c>
      <c r="L39" s="184">
        <f t="shared" si="36"/>
        <v>960</v>
      </c>
      <c r="M39" s="186">
        <f t="shared" si="43"/>
        <v>960</v>
      </c>
      <c r="N39" s="186">
        <f t="shared" si="0"/>
        <v>9600</v>
      </c>
      <c r="O39" s="176" t="str">
        <f t="shared" si="37"/>
        <v>CUMPLE</v>
      </c>
      <c r="P39" s="176" t="s">
        <v>828</v>
      </c>
      <c r="Q39" s="176" t="s">
        <v>822</v>
      </c>
      <c r="R39" s="207">
        <f t="shared" ref="R39:R54" si="49">+(L39-F39)/F39</f>
        <v>4.0932502033071291E-2</v>
      </c>
      <c r="S39" s="187"/>
      <c r="T39" s="187"/>
      <c r="U39" s="188"/>
      <c r="V39" s="187"/>
      <c r="W39" s="189"/>
      <c r="X39" s="189">
        <f t="shared" si="2"/>
        <v>0</v>
      </c>
      <c r="Y39" s="176" t="str">
        <f t="shared" si="18"/>
        <v>NO OFERTADO</v>
      </c>
      <c r="Z39" s="177"/>
      <c r="AA39" s="177" t="s">
        <v>743</v>
      </c>
      <c r="AB39" s="190" t="s">
        <v>861</v>
      </c>
      <c r="AC39" s="190">
        <v>916.11</v>
      </c>
      <c r="AD39" s="191">
        <v>174.0609</v>
      </c>
      <c r="AE39" s="190">
        <f t="shared" ref="AE39:AE44" si="50">+AC39+AD39</f>
        <v>1090.1709000000001</v>
      </c>
      <c r="AF39" s="192">
        <f t="shared" ref="AF39:AF44" si="51">+AE39*D39</f>
        <v>1090.1709000000001</v>
      </c>
      <c r="AG39" s="192">
        <f t="shared" si="3"/>
        <v>10901.709000000001</v>
      </c>
      <c r="AH39" s="178" t="str">
        <f t="shared" si="19"/>
        <v>CUMPLE</v>
      </c>
      <c r="AI39" s="178" t="s">
        <v>828</v>
      </c>
      <c r="AJ39" s="178" t="s">
        <v>822</v>
      </c>
      <c r="AK39" s="184"/>
      <c r="AL39" s="184"/>
      <c r="AM39" s="185"/>
      <c r="AN39" s="184"/>
      <c r="AO39" s="186"/>
      <c r="AP39" s="186">
        <f t="shared" si="4"/>
        <v>0</v>
      </c>
      <c r="AQ39" s="176" t="str">
        <f t="shared" si="20"/>
        <v>NO OFERTADO</v>
      </c>
      <c r="AR39" s="176"/>
      <c r="AS39" s="176" t="s">
        <v>743</v>
      </c>
      <c r="AT39" s="187"/>
      <c r="AU39" s="187"/>
      <c r="AV39" s="193"/>
      <c r="AW39" s="187"/>
      <c r="AX39" s="189"/>
      <c r="AY39" s="189">
        <f t="shared" si="5"/>
        <v>0</v>
      </c>
      <c r="AZ39" s="177" t="str">
        <f t="shared" si="21"/>
        <v>NO OFERTADO</v>
      </c>
      <c r="BA39" s="177"/>
      <c r="BB39" s="177" t="s">
        <v>743</v>
      </c>
      <c r="BC39" s="194" t="s">
        <v>44</v>
      </c>
      <c r="BD39" s="194">
        <v>765</v>
      </c>
      <c r="BE39" s="212">
        <f t="shared" si="47"/>
        <v>145.35</v>
      </c>
      <c r="BF39" s="194">
        <f t="shared" si="48"/>
        <v>910.35</v>
      </c>
      <c r="BG39" s="196">
        <f t="shared" si="6"/>
        <v>910.35</v>
      </c>
      <c r="BH39" s="196">
        <f t="shared" si="7"/>
        <v>9103.5</v>
      </c>
      <c r="BI39" s="180" t="str">
        <f t="shared" si="22"/>
        <v>CUMPLE</v>
      </c>
      <c r="BJ39" s="180" t="s">
        <v>828</v>
      </c>
      <c r="BK39" s="180" t="s">
        <v>822</v>
      </c>
      <c r="BL39" s="319"/>
      <c r="BM39" s="319"/>
      <c r="BN39" s="320"/>
      <c r="BO39" s="319">
        <f t="shared" si="46"/>
        <v>0</v>
      </c>
      <c r="BP39" s="321">
        <f t="shared" si="8"/>
        <v>0</v>
      </c>
      <c r="BQ39" s="321">
        <f t="shared" si="24"/>
        <v>0</v>
      </c>
      <c r="BR39" s="322" t="str">
        <f t="shared" si="25"/>
        <v>NO OFERTADO</v>
      </c>
      <c r="BS39" s="322"/>
      <c r="BT39" s="322" t="s">
        <v>743</v>
      </c>
      <c r="BU39" s="197"/>
      <c r="BV39" s="197"/>
      <c r="BW39" s="198"/>
      <c r="BX39" s="197"/>
      <c r="BY39" s="199">
        <f t="shared" si="9"/>
        <v>0</v>
      </c>
      <c r="BZ39" s="199">
        <f t="shared" si="10"/>
        <v>0</v>
      </c>
      <c r="CA39" s="181" t="str">
        <f t="shared" si="26"/>
        <v>NO OFERTADO</v>
      </c>
      <c r="CB39" s="181"/>
      <c r="CC39" s="181" t="s">
        <v>743</v>
      </c>
      <c r="CD39" s="200"/>
      <c r="CE39" s="200"/>
      <c r="CF39" s="201"/>
      <c r="CG39" s="200"/>
      <c r="CH39" s="202">
        <f t="shared" si="11"/>
        <v>0</v>
      </c>
      <c r="CI39" s="202">
        <f t="shared" si="12"/>
        <v>0</v>
      </c>
      <c r="CJ39" s="182" t="str">
        <f t="shared" si="27"/>
        <v>NO OFERTADO</v>
      </c>
      <c r="CK39" s="182"/>
      <c r="CL39" s="182" t="s">
        <v>743</v>
      </c>
      <c r="CM39" s="197">
        <v>0</v>
      </c>
      <c r="CN39" s="197">
        <v>0</v>
      </c>
      <c r="CO39" s="198">
        <v>0</v>
      </c>
      <c r="CP39" s="197"/>
      <c r="CQ39" s="199">
        <f t="shared" si="13"/>
        <v>0</v>
      </c>
      <c r="CR39" s="199">
        <f t="shared" si="14"/>
        <v>0</v>
      </c>
      <c r="CS39" s="181" t="str">
        <f t="shared" si="28"/>
        <v>NO OFERTADO</v>
      </c>
      <c r="CT39" s="181"/>
      <c r="CU39" s="181" t="s">
        <v>743</v>
      </c>
      <c r="CV39" s="203" t="s">
        <v>44</v>
      </c>
      <c r="CW39" s="203">
        <f>+CY39/1.19</f>
        <v>936.13445378151266</v>
      </c>
      <c r="CX39" s="204">
        <f>+CW39*0.19</f>
        <v>177.8655462184874</v>
      </c>
      <c r="CY39" s="203">
        <v>1114</v>
      </c>
      <c r="CZ39" s="205">
        <f t="shared" si="15"/>
        <v>1114</v>
      </c>
      <c r="DA39" s="205">
        <f t="shared" si="16"/>
        <v>11140</v>
      </c>
      <c r="DB39" s="183" t="str">
        <f t="shared" si="29"/>
        <v>NO CUMPLE</v>
      </c>
      <c r="DC39" s="183" t="s">
        <v>828</v>
      </c>
      <c r="DD39" s="183" t="s">
        <v>743</v>
      </c>
      <c r="DE39" s="206">
        <f>SMALL((L39,V39,AE39,AN39,AW39,BF39,BX39,CG39,CP39,CY39),1)</f>
        <v>910.35</v>
      </c>
      <c r="DF39" s="208">
        <f t="shared" si="31"/>
        <v>1025.08545</v>
      </c>
      <c r="DG39" s="19">
        <f t="shared" si="32"/>
        <v>85.696517683928533</v>
      </c>
      <c r="DH39" s="208">
        <f t="shared" si="33"/>
        <v>939.38893231607153</v>
      </c>
      <c r="DI39" s="208">
        <f t="shared" si="34"/>
        <v>1106.7</v>
      </c>
      <c r="DJ39" s="208" t="str">
        <f t="shared" si="35"/>
        <v>NO CUMPLE</v>
      </c>
    </row>
    <row r="40" spans="1:114" s="19" customFormat="1" ht="51" hidden="1" x14ac:dyDescent="0.2">
      <c r="A40" s="76">
        <v>31</v>
      </c>
      <c r="B40" s="78" t="s">
        <v>78</v>
      </c>
      <c r="C40" s="77" t="s">
        <v>410</v>
      </c>
      <c r="D40" s="120">
        <v>1</v>
      </c>
      <c r="E40" s="120" t="s">
        <v>32</v>
      </c>
      <c r="F40" s="24">
        <v>922.25</v>
      </c>
      <c r="G40" s="120">
        <v>7</v>
      </c>
      <c r="H40" s="86">
        <f t="shared" si="17"/>
        <v>6455.75</v>
      </c>
      <c r="I40" s="27" t="s">
        <v>862</v>
      </c>
      <c r="J40" s="184">
        <v>807</v>
      </c>
      <c r="K40" s="185">
        <v>153</v>
      </c>
      <c r="L40" s="184">
        <f t="shared" si="36"/>
        <v>960</v>
      </c>
      <c r="M40" s="186">
        <f t="shared" si="43"/>
        <v>960</v>
      </c>
      <c r="N40" s="186">
        <f t="shared" si="0"/>
        <v>6720</v>
      </c>
      <c r="O40" s="176" t="str">
        <f t="shared" si="37"/>
        <v>CUMPLE</v>
      </c>
      <c r="P40" s="176" t="s">
        <v>828</v>
      </c>
      <c r="Q40" s="176" t="s">
        <v>822</v>
      </c>
      <c r="R40" s="207">
        <f t="shared" si="49"/>
        <v>4.0932502033071291E-2</v>
      </c>
      <c r="S40" s="187"/>
      <c r="T40" s="187"/>
      <c r="U40" s="188"/>
      <c r="V40" s="187"/>
      <c r="W40" s="189"/>
      <c r="X40" s="189">
        <f t="shared" si="2"/>
        <v>0</v>
      </c>
      <c r="Y40" s="176" t="str">
        <f t="shared" si="18"/>
        <v>NO OFERTADO</v>
      </c>
      <c r="Z40" s="177"/>
      <c r="AA40" s="177" t="s">
        <v>743</v>
      </c>
      <c r="AB40" s="190" t="s">
        <v>861</v>
      </c>
      <c r="AC40" s="190">
        <v>1628.1000000000001</v>
      </c>
      <c r="AD40" s="211">
        <v>309.33900000000006</v>
      </c>
      <c r="AE40" s="190">
        <f t="shared" si="50"/>
        <v>1937.4390000000003</v>
      </c>
      <c r="AF40" s="192">
        <f t="shared" si="51"/>
        <v>1937.4390000000003</v>
      </c>
      <c r="AG40" s="192">
        <f t="shared" si="3"/>
        <v>13562.073000000002</v>
      </c>
      <c r="AH40" s="178" t="str">
        <f t="shared" si="19"/>
        <v>NO CUMPLE</v>
      </c>
      <c r="AI40" s="178" t="s">
        <v>828</v>
      </c>
      <c r="AJ40" s="178" t="s">
        <v>743</v>
      </c>
      <c r="AK40" s="184"/>
      <c r="AL40" s="184"/>
      <c r="AM40" s="185"/>
      <c r="AN40" s="184"/>
      <c r="AO40" s="186"/>
      <c r="AP40" s="186">
        <f t="shared" si="4"/>
        <v>0</v>
      </c>
      <c r="AQ40" s="176" t="str">
        <f t="shared" si="20"/>
        <v>NO OFERTADO</v>
      </c>
      <c r="AR40" s="176"/>
      <c r="AS40" s="176" t="s">
        <v>743</v>
      </c>
      <c r="AT40" s="187"/>
      <c r="AU40" s="187"/>
      <c r="AV40" s="193"/>
      <c r="AW40" s="187"/>
      <c r="AX40" s="189"/>
      <c r="AY40" s="189">
        <f t="shared" si="5"/>
        <v>0</v>
      </c>
      <c r="AZ40" s="177" t="str">
        <f t="shared" si="21"/>
        <v>NO OFERTADO</v>
      </c>
      <c r="BA40" s="177"/>
      <c r="BB40" s="177" t="s">
        <v>743</v>
      </c>
      <c r="BC40" s="194" t="s">
        <v>44</v>
      </c>
      <c r="BD40" s="194">
        <v>765</v>
      </c>
      <c r="BE40" s="212">
        <f t="shared" si="47"/>
        <v>145.35</v>
      </c>
      <c r="BF40" s="194">
        <f t="shared" si="48"/>
        <v>910.35</v>
      </c>
      <c r="BG40" s="196">
        <f t="shared" si="6"/>
        <v>910.35</v>
      </c>
      <c r="BH40" s="196">
        <f t="shared" si="7"/>
        <v>6372.45</v>
      </c>
      <c r="BI40" s="180" t="str">
        <f t="shared" si="22"/>
        <v>CUMPLE</v>
      </c>
      <c r="BJ40" s="180" t="s">
        <v>828</v>
      </c>
      <c r="BK40" s="180" t="s">
        <v>822</v>
      </c>
      <c r="BL40" s="319"/>
      <c r="BM40" s="319"/>
      <c r="BN40" s="320"/>
      <c r="BO40" s="319">
        <f t="shared" si="46"/>
        <v>0</v>
      </c>
      <c r="BP40" s="321">
        <f t="shared" si="8"/>
        <v>0</v>
      </c>
      <c r="BQ40" s="321">
        <f t="shared" si="24"/>
        <v>0</v>
      </c>
      <c r="BR40" s="322" t="str">
        <f t="shared" si="25"/>
        <v>NO OFERTADO</v>
      </c>
      <c r="BS40" s="322"/>
      <c r="BT40" s="322" t="s">
        <v>743</v>
      </c>
      <c r="BU40" s="197"/>
      <c r="BV40" s="197"/>
      <c r="BW40" s="198"/>
      <c r="BX40" s="197"/>
      <c r="BY40" s="199">
        <f t="shared" si="9"/>
        <v>0</v>
      </c>
      <c r="BZ40" s="199">
        <f t="shared" si="10"/>
        <v>0</v>
      </c>
      <c r="CA40" s="181" t="str">
        <f t="shared" si="26"/>
        <v>NO OFERTADO</v>
      </c>
      <c r="CB40" s="181"/>
      <c r="CC40" s="181" t="s">
        <v>743</v>
      </c>
      <c r="CD40" s="200"/>
      <c r="CE40" s="200"/>
      <c r="CF40" s="201"/>
      <c r="CG40" s="200"/>
      <c r="CH40" s="202">
        <f t="shared" si="11"/>
        <v>0</v>
      </c>
      <c r="CI40" s="202">
        <f t="shared" si="12"/>
        <v>0</v>
      </c>
      <c r="CJ40" s="182" t="str">
        <f t="shared" si="27"/>
        <v>NO OFERTADO</v>
      </c>
      <c r="CK40" s="182"/>
      <c r="CL40" s="182" t="s">
        <v>743</v>
      </c>
      <c r="CM40" s="197">
        <v>0</v>
      </c>
      <c r="CN40" s="197">
        <v>0</v>
      </c>
      <c r="CO40" s="198">
        <v>0</v>
      </c>
      <c r="CP40" s="197"/>
      <c r="CQ40" s="199">
        <f t="shared" si="13"/>
        <v>0</v>
      </c>
      <c r="CR40" s="199">
        <f t="shared" si="14"/>
        <v>0</v>
      </c>
      <c r="CS40" s="181" t="str">
        <f t="shared" si="28"/>
        <v>NO OFERTADO</v>
      </c>
      <c r="CT40" s="181"/>
      <c r="CU40" s="181" t="s">
        <v>743</v>
      </c>
      <c r="CV40" s="203" t="s">
        <v>44</v>
      </c>
      <c r="CW40" s="203">
        <f t="shared" ref="CW40:CW44" si="52">+CY40/1.19</f>
        <v>1665.546218487395</v>
      </c>
      <c r="CX40" s="204">
        <f t="shared" ref="CX40:CX44" si="53">+CW40*0.19</f>
        <v>316.45378151260508</v>
      </c>
      <c r="CY40" s="203">
        <v>1982</v>
      </c>
      <c r="CZ40" s="205">
        <f t="shared" si="15"/>
        <v>1982</v>
      </c>
      <c r="DA40" s="205">
        <f t="shared" si="16"/>
        <v>13874</v>
      </c>
      <c r="DB40" s="183" t="str">
        <f t="shared" si="29"/>
        <v>NO CUMPLE</v>
      </c>
      <c r="DC40" s="183" t="s">
        <v>828</v>
      </c>
      <c r="DD40" s="183" t="s">
        <v>743</v>
      </c>
      <c r="DE40" s="206">
        <f>SMALL((L40,V40,AE40,AN40,AW40,BF40,BX40,CG40,CP40,CY40),1)</f>
        <v>910.35</v>
      </c>
      <c r="DF40" s="208">
        <f t="shared" si="31"/>
        <v>1448.7195000000002</v>
      </c>
      <c r="DG40" s="19">
        <f t="shared" si="32"/>
        <v>512.81498493383287</v>
      </c>
      <c r="DH40" s="208">
        <f t="shared" si="33"/>
        <v>935.90451506616728</v>
      </c>
      <c r="DI40" s="208">
        <f t="shared" si="34"/>
        <v>1106.7</v>
      </c>
      <c r="DJ40" s="208" t="str">
        <f t="shared" si="35"/>
        <v>NO CUMPLE</v>
      </c>
    </row>
    <row r="41" spans="1:114" s="19" customFormat="1" ht="51" hidden="1" x14ac:dyDescent="0.2">
      <c r="A41" s="76">
        <v>32</v>
      </c>
      <c r="B41" s="78" t="s">
        <v>79</v>
      </c>
      <c r="C41" s="77" t="s">
        <v>411</v>
      </c>
      <c r="D41" s="120">
        <v>1</v>
      </c>
      <c r="E41" s="120" t="s">
        <v>32</v>
      </c>
      <c r="F41" s="24">
        <v>922.25</v>
      </c>
      <c r="G41" s="120">
        <v>12</v>
      </c>
      <c r="H41" s="86">
        <f t="shared" si="17"/>
        <v>11067</v>
      </c>
      <c r="I41" s="27" t="s">
        <v>862</v>
      </c>
      <c r="J41" s="184">
        <v>807</v>
      </c>
      <c r="K41" s="185">
        <v>153</v>
      </c>
      <c r="L41" s="184">
        <f t="shared" si="36"/>
        <v>960</v>
      </c>
      <c r="M41" s="186">
        <f t="shared" si="43"/>
        <v>960</v>
      </c>
      <c r="N41" s="186">
        <f t="shared" si="0"/>
        <v>11520</v>
      </c>
      <c r="O41" s="176" t="str">
        <f t="shared" si="37"/>
        <v>CUMPLE</v>
      </c>
      <c r="P41" s="176" t="s">
        <v>828</v>
      </c>
      <c r="Q41" s="176" t="s">
        <v>822</v>
      </c>
      <c r="R41" s="207">
        <f t="shared" si="49"/>
        <v>4.0932502033071291E-2</v>
      </c>
      <c r="S41" s="187"/>
      <c r="T41" s="187"/>
      <c r="U41" s="188"/>
      <c r="V41" s="187"/>
      <c r="W41" s="189"/>
      <c r="X41" s="189">
        <f t="shared" si="2"/>
        <v>0</v>
      </c>
      <c r="Y41" s="176" t="str">
        <f t="shared" si="18"/>
        <v>NO OFERTADO</v>
      </c>
      <c r="Z41" s="177"/>
      <c r="AA41" s="177" t="s">
        <v>743</v>
      </c>
      <c r="AB41" s="190" t="s">
        <v>861</v>
      </c>
      <c r="AC41" s="190">
        <v>1628.1000000000001</v>
      </c>
      <c r="AD41" s="211">
        <v>309.33900000000006</v>
      </c>
      <c r="AE41" s="190">
        <f t="shared" si="50"/>
        <v>1937.4390000000003</v>
      </c>
      <c r="AF41" s="192">
        <f t="shared" si="51"/>
        <v>1937.4390000000003</v>
      </c>
      <c r="AG41" s="192">
        <f t="shared" si="3"/>
        <v>23249.268000000004</v>
      </c>
      <c r="AH41" s="178" t="str">
        <f t="shared" si="19"/>
        <v>NO CUMPLE</v>
      </c>
      <c r="AI41" s="178" t="s">
        <v>828</v>
      </c>
      <c r="AJ41" s="178" t="s">
        <v>743</v>
      </c>
      <c r="AK41" s="184"/>
      <c r="AL41" s="184"/>
      <c r="AM41" s="185">
        <f>+AL41*0.19</f>
        <v>0</v>
      </c>
      <c r="AN41" s="184"/>
      <c r="AO41" s="186"/>
      <c r="AP41" s="186">
        <f t="shared" si="4"/>
        <v>0</v>
      </c>
      <c r="AQ41" s="176" t="str">
        <f t="shared" si="20"/>
        <v>NO OFERTADO</v>
      </c>
      <c r="AR41" s="176"/>
      <c r="AS41" s="176" t="s">
        <v>743</v>
      </c>
      <c r="AT41" s="187"/>
      <c r="AU41" s="187"/>
      <c r="AV41" s="193"/>
      <c r="AW41" s="187"/>
      <c r="AX41" s="189"/>
      <c r="AY41" s="189">
        <f t="shared" si="5"/>
        <v>0</v>
      </c>
      <c r="AZ41" s="177" t="str">
        <f t="shared" si="21"/>
        <v>NO OFERTADO</v>
      </c>
      <c r="BA41" s="177"/>
      <c r="BB41" s="177" t="s">
        <v>743</v>
      </c>
      <c r="BC41" s="194" t="s">
        <v>44</v>
      </c>
      <c r="BD41" s="194">
        <v>765</v>
      </c>
      <c r="BE41" s="212">
        <f t="shared" si="47"/>
        <v>145.35</v>
      </c>
      <c r="BF41" s="194">
        <f>+BD41+BE41</f>
        <v>910.35</v>
      </c>
      <c r="BG41" s="196">
        <f t="shared" si="6"/>
        <v>910.35</v>
      </c>
      <c r="BH41" s="196">
        <f t="shared" si="7"/>
        <v>10924.2</v>
      </c>
      <c r="BI41" s="180" t="str">
        <f t="shared" si="22"/>
        <v>CUMPLE</v>
      </c>
      <c r="BJ41" s="180" t="s">
        <v>828</v>
      </c>
      <c r="BK41" s="180" t="s">
        <v>822</v>
      </c>
      <c r="BL41" s="319"/>
      <c r="BM41" s="319"/>
      <c r="BN41" s="320"/>
      <c r="BO41" s="319">
        <f>+BM41+BN41</f>
        <v>0</v>
      </c>
      <c r="BP41" s="321">
        <f t="shared" si="8"/>
        <v>0</v>
      </c>
      <c r="BQ41" s="321">
        <f t="shared" si="24"/>
        <v>0</v>
      </c>
      <c r="BR41" s="322" t="str">
        <f t="shared" si="25"/>
        <v>NO OFERTADO</v>
      </c>
      <c r="BS41" s="322"/>
      <c r="BT41" s="322" t="s">
        <v>743</v>
      </c>
      <c r="BU41" s="197"/>
      <c r="BV41" s="197"/>
      <c r="BW41" s="198"/>
      <c r="BX41" s="197"/>
      <c r="BY41" s="199">
        <f t="shared" si="9"/>
        <v>0</v>
      </c>
      <c r="BZ41" s="199">
        <f t="shared" si="10"/>
        <v>0</v>
      </c>
      <c r="CA41" s="181" t="str">
        <f t="shared" si="26"/>
        <v>NO OFERTADO</v>
      </c>
      <c r="CB41" s="181"/>
      <c r="CC41" s="181" t="s">
        <v>743</v>
      </c>
      <c r="CD41" s="200"/>
      <c r="CE41" s="200"/>
      <c r="CF41" s="201"/>
      <c r="CG41" s="200"/>
      <c r="CH41" s="202">
        <f t="shared" si="11"/>
        <v>0</v>
      </c>
      <c r="CI41" s="202">
        <f t="shared" si="12"/>
        <v>0</v>
      </c>
      <c r="CJ41" s="182" t="str">
        <f t="shared" si="27"/>
        <v>NO OFERTADO</v>
      </c>
      <c r="CK41" s="182"/>
      <c r="CL41" s="182" t="s">
        <v>743</v>
      </c>
      <c r="CM41" s="197">
        <v>0</v>
      </c>
      <c r="CN41" s="197">
        <v>0</v>
      </c>
      <c r="CO41" s="198">
        <v>0</v>
      </c>
      <c r="CP41" s="197"/>
      <c r="CQ41" s="199">
        <f t="shared" si="13"/>
        <v>0</v>
      </c>
      <c r="CR41" s="199">
        <f t="shared" si="14"/>
        <v>0</v>
      </c>
      <c r="CS41" s="181" t="str">
        <f t="shared" si="28"/>
        <v>NO OFERTADO</v>
      </c>
      <c r="CT41" s="181"/>
      <c r="CU41" s="181" t="s">
        <v>743</v>
      </c>
      <c r="CV41" s="203" t="s">
        <v>44</v>
      </c>
      <c r="CW41" s="203">
        <f t="shared" si="52"/>
        <v>1665.546218487395</v>
      </c>
      <c r="CX41" s="204">
        <f t="shared" si="53"/>
        <v>316.45378151260508</v>
      </c>
      <c r="CY41" s="203">
        <v>1982</v>
      </c>
      <c r="CZ41" s="205">
        <f t="shared" si="15"/>
        <v>1982</v>
      </c>
      <c r="DA41" s="205">
        <f t="shared" si="16"/>
        <v>23784</v>
      </c>
      <c r="DB41" s="183" t="str">
        <f t="shared" si="29"/>
        <v>NO CUMPLE</v>
      </c>
      <c r="DC41" s="183" t="s">
        <v>828</v>
      </c>
      <c r="DD41" s="183" t="s">
        <v>743</v>
      </c>
      <c r="DE41" s="206">
        <f>SMALL((L41,V41,AE41,AN41,AW41,BF41,BX41,CG41,CP41,CY41),1)</f>
        <v>910.35</v>
      </c>
      <c r="DF41" s="208">
        <f t="shared" si="31"/>
        <v>1448.7195000000002</v>
      </c>
      <c r="DG41" s="19">
        <f t="shared" si="32"/>
        <v>512.81498493383287</v>
      </c>
      <c r="DH41" s="208">
        <f t="shared" si="33"/>
        <v>935.90451506616728</v>
      </c>
      <c r="DI41" s="208">
        <f t="shared" si="34"/>
        <v>1106.7</v>
      </c>
      <c r="DJ41" s="208" t="str">
        <f t="shared" si="35"/>
        <v>NO CUMPLE</v>
      </c>
    </row>
    <row r="42" spans="1:114" s="19" customFormat="1" ht="38.25" hidden="1" x14ac:dyDescent="0.2">
      <c r="A42" s="76">
        <v>33</v>
      </c>
      <c r="B42" s="78" t="s">
        <v>80</v>
      </c>
      <c r="C42" s="77" t="s">
        <v>412</v>
      </c>
      <c r="D42" s="120">
        <v>1</v>
      </c>
      <c r="E42" s="120" t="s">
        <v>32</v>
      </c>
      <c r="F42" s="24">
        <v>922.25</v>
      </c>
      <c r="G42" s="120">
        <v>28</v>
      </c>
      <c r="H42" s="86">
        <f t="shared" si="17"/>
        <v>25823</v>
      </c>
      <c r="I42" s="27" t="s">
        <v>860</v>
      </c>
      <c r="J42" s="184">
        <v>807</v>
      </c>
      <c r="K42" s="185">
        <v>153</v>
      </c>
      <c r="L42" s="184">
        <f t="shared" si="36"/>
        <v>960</v>
      </c>
      <c r="M42" s="186">
        <f t="shared" si="43"/>
        <v>960</v>
      </c>
      <c r="N42" s="186">
        <f t="shared" si="0"/>
        <v>26880</v>
      </c>
      <c r="O42" s="176" t="str">
        <f t="shared" si="37"/>
        <v>CUMPLE</v>
      </c>
      <c r="P42" s="176" t="s">
        <v>828</v>
      </c>
      <c r="Q42" s="176" t="s">
        <v>822</v>
      </c>
      <c r="R42" s="207">
        <f t="shared" si="49"/>
        <v>4.0932502033071291E-2</v>
      </c>
      <c r="S42" s="187"/>
      <c r="T42" s="187"/>
      <c r="U42" s="188"/>
      <c r="V42" s="187"/>
      <c r="W42" s="189"/>
      <c r="X42" s="189">
        <f t="shared" si="2"/>
        <v>0</v>
      </c>
      <c r="Y42" s="176" t="str">
        <f t="shared" si="18"/>
        <v>NO OFERTADO</v>
      </c>
      <c r="Z42" s="177"/>
      <c r="AA42" s="177" t="s">
        <v>743</v>
      </c>
      <c r="AB42" s="190" t="s">
        <v>861</v>
      </c>
      <c r="AC42" s="190">
        <v>2227.0950000000003</v>
      </c>
      <c r="AD42" s="211">
        <v>423.14805000000007</v>
      </c>
      <c r="AE42" s="190">
        <f t="shared" si="50"/>
        <v>2650.2430500000005</v>
      </c>
      <c r="AF42" s="192">
        <f t="shared" si="51"/>
        <v>2650.2430500000005</v>
      </c>
      <c r="AG42" s="192">
        <f t="shared" si="3"/>
        <v>74206.805400000012</v>
      </c>
      <c r="AH42" s="178" t="str">
        <f t="shared" si="19"/>
        <v>NO CUMPLE</v>
      </c>
      <c r="AI42" s="178" t="s">
        <v>828</v>
      </c>
      <c r="AJ42" s="178" t="s">
        <v>743</v>
      </c>
      <c r="AK42" s="184"/>
      <c r="AL42" s="184"/>
      <c r="AM42" s="185">
        <f>+AL42*0.19</f>
        <v>0</v>
      </c>
      <c r="AN42" s="184"/>
      <c r="AO42" s="186"/>
      <c r="AP42" s="186">
        <f t="shared" si="4"/>
        <v>0</v>
      </c>
      <c r="AQ42" s="176" t="str">
        <f t="shared" si="20"/>
        <v>NO OFERTADO</v>
      </c>
      <c r="AR42" s="176"/>
      <c r="AS42" s="176" t="s">
        <v>743</v>
      </c>
      <c r="AT42" s="187"/>
      <c r="AU42" s="187"/>
      <c r="AV42" s="193"/>
      <c r="AW42" s="187"/>
      <c r="AX42" s="189"/>
      <c r="AY42" s="189">
        <f t="shared" si="5"/>
        <v>0</v>
      </c>
      <c r="AZ42" s="177" t="str">
        <f t="shared" si="21"/>
        <v>NO OFERTADO</v>
      </c>
      <c r="BA42" s="177"/>
      <c r="BB42" s="177" t="s">
        <v>743</v>
      </c>
      <c r="BC42" s="194" t="s">
        <v>44</v>
      </c>
      <c r="BD42" s="194">
        <v>765</v>
      </c>
      <c r="BE42" s="212">
        <f t="shared" si="47"/>
        <v>145.35</v>
      </c>
      <c r="BF42" s="194">
        <f>+BD42+BE42</f>
        <v>910.35</v>
      </c>
      <c r="BG42" s="196">
        <f t="shared" si="6"/>
        <v>910.35</v>
      </c>
      <c r="BH42" s="196">
        <f t="shared" si="7"/>
        <v>25489.8</v>
      </c>
      <c r="BI42" s="180" t="str">
        <f t="shared" si="22"/>
        <v>CUMPLE</v>
      </c>
      <c r="BJ42" s="180" t="s">
        <v>828</v>
      </c>
      <c r="BK42" s="180" t="s">
        <v>822</v>
      </c>
      <c r="BL42" s="319"/>
      <c r="BM42" s="319"/>
      <c r="BN42" s="320"/>
      <c r="BO42" s="319">
        <f>+BM42+BN42</f>
        <v>0</v>
      </c>
      <c r="BP42" s="321">
        <f t="shared" si="8"/>
        <v>0</v>
      </c>
      <c r="BQ42" s="321">
        <f t="shared" si="24"/>
        <v>0</v>
      </c>
      <c r="BR42" s="322" t="str">
        <f t="shared" si="25"/>
        <v>NO OFERTADO</v>
      </c>
      <c r="BS42" s="322"/>
      <c r="BT42" s="322" t="s">
        <v>743</v>
      </c>
      <c r="BU42" s="197"/>
      <c r="BV42" s="197"/>
      <c r="BW42" s="198"/>
      <c r="BX42" s="197"/>
      <c r="BY42" s="199">
        <f t="shared" si="9"/>
        <v>0</v>
      </c>
      <c r="BZ42" s="199">
        <f t="shared" si="10"/>
        <v>0</v>
      </c>
      <c r="CA42" s="181" t="str">
        <f t="shared" si="26"/>
        <v>NO OFERTADO</v>
      </c>
      <c r="CB42" s="181"/>
      <c r="CC42" s="181" t="s">
        <v>743</v>
      </c>
      <c r="CD42" s="200"/>
      <c r="CE42" s="200"/>
      <c r="CF42" s="201"/>
      <c r="CG42" s="200"/>
      <c r="CH42" s="202">
        <f t="shared" si="11"/>
        <v>0</v>
      </c>
      <c r="CI42" s="202">
        <f t="shared" si="12"/>
        <v>0</v>
      </c>
      <c r="CJ42" s="182" t="str">
        <f t="shared" si="27"/>
        <v>NO OFERTADO</v>
      </c>
      <c r="CK42" s="182"/>
      <c r="CL42" s="182" t="s">
        <v>743</v>
      </c>
      <c r="CM42" s="197">
        <v>0</v>
      </c>
      <c r="CN42" s="197">
        <v>0</v>
      </c>
      <c r="CO42" s="198">
        <v>0</v>
      </c>
      <c r="CP42" s="197"/>
      <c r="CQ42" s="199">
        <f t="shared" si="13"/>
        <v>0</v>
      </c>
      <c r="CR42" s="199">
        <f t="shared" si="14"/>
        <v>0</v>
      </c>
      <c r="CS42" s="181" t="str">
        <f t="shared" si="28"/>
        <v>NO OFERTADO</v>
      </c>
      <c r="CT42" s="181"/>
      <c r="CU42" s="181" t="s">
        <v>743</v>
      </c>
      <c r="CV42" s="203" t="s">
        <v>44</v>
      </c>
      <c r="CW42" s="203">
        <f t="shared" si="52"/>
        <v>2280.6722689075632</v>
      </c>
      <c r="CX42" s="204">
        <f t="shared" si="53"/>
        <v>433.32773109243703</v>
      </c>
      <c r="CY42" s="203">
        <v>2714</v>
      </c>
      <c r="CZ42" s="205">
        <f t="shared" si="15"/>
        <v>2714</v>
      </c>
      <c r="DA42" s="205">
        <f t="shared" si="16"/>
        <v>75992</v>
      </c>
      <c r="DB42" s="183" t="str">
        <f t="shared" si="29"/>
        <v>NO CUMPLE</v>
      </c>
      <c r="DC42" s="183" t="s">
        <v>828</v>
      </c>
      <c r="DD42" s="183" t="s">
        <v>743</v>
      </c>
      <c r="DE42" s="206">
        <f>SMALL((L42,V42,AE42,AN42,AW42,BF42,BX42,CG42,CP42,CY42),1)</f>
        <v>910.35</v>
      </c>
      <c r="DF42" s="208">
        <f t="shared" si="31"/>
        <v>1805.1215250000002</v>
      </c>
      <c r="DG42" s="19">
        <f t="shared" si="32"/>
        <v>873.9403865247657</v>
      </c>
      <c r="DH42" s="208">
        <f t="shared" si="33"/>
        <v>931.18113847523455</v>
      </c>
      <c r="DI42" s="208">
        <f t="shared" si="34"/>
        <v>1106.7</v>
      </c>
      <c r="DJ42" s="208" t="str">
        <f t="shared" si="35"/>
        <v>NO CUMPLE</v>
      </c>
    </row>
    <row r="43" spans="1:114" s="19" customFormat="1" ht="38.25" hidden="1" x14ac:dyDescent="0.2">
      <c r="A43" s="76">
        <v>34</v>
      </c>
      <c r="B43" s="78" t="s">
        <v>81</v>
      </c>
      <c r="C43" s="77" t="s">
        <v>413</v>
      </c>
      <c r="D43" s="120">
        <v>1</v>
      </c>
      <c r="E43" s="120" t="s">
        <v>32</v>
      </c>
      <c r="F43" s="24">
        <v>922.25</v>
      </c>
      <c r="G43" s="120">
        <v>55</v>
      </c>
      <c r="H43" s="86">
        <f t="shared" si="17"/>
        <v>50723.75</v>
      </c>
      <c r="I43" s="27" t="s">
        <v>860</v>
      </c>
      <c r="J43" s="184">
        <v>807</v>
      </c>
      <c r="K43" s="185">
        <v>153</v>
      </c>
      <c r="L43" s="184">
        <f t="shared" si="36"/>
        <v>960</v>
      </c>
      <c r="M43" s="186">
        <f t="shared" si="43"/>
        <v>960</v>
      </c>
      <c r="N43" s="186">
        <f t="shared" si="0"/>
        <v>52800</v>
      </c>
      <c r="O43" s="176" t="str">
        <f t="shared" si="37"/>
        <v>CUMPLE</v>
      </c>
      <c r="P43" s="176" t="s">
        <v>828</v>
      </c>
      <c r="Q43" s="176" t="s">
        <v>822</v>
      </c>
      <c r="R43" s="207">
        <f t="shared" si="49"/>
        <v>4.0932502033071291E-2</v>
      </c>
      <c r="S43" s="187"/>
      <c r="T43" s="187"/>
      <c r="U43" s="188"/>
      <c r="V43" s="187"/>
      <c r="W43" s="189"/>
      <c r="X43" s="189">
        <f t="shared" si="2"/>
        <v>0</v>
      </c>
      <c r="Y43" s="176" t="str">
        <f t="shared" si="18"/>
        <v>NO OFERTADO</v>
      </c>
      <c r="Z43" s="177"/>
      <c r="AA43" s="177" t="s">
        <v>743</v>
      </c>
      <c r="AB43" s="190" t="s">
        <v>861</v>
      </c>
      <c r="AC43" s="190">
        <v>2227.0950000000003</v>
      </c>
      <c r="AD43" s="211">
        <v>423.14805000000007</v>
      </c>
      <c r="AE43" s="190">
        <f t="shared" si="50"/>
        <v>2650.2430500000005</v>
      </c>
      <c r="AF43" s="192">
        <f t="shared" si="51"/>
        <v>2650.2430500000005</v>
      </c>
      <c r="AG43" s="192">
        <f t="shared" si="3"/>
        <v>145763.36775000003</v>
      </c>
      <c r="AH43" s="178" t="str">
        <f t="shared" si="19"/>
        <v>NO CUMPLE</v>
      </c>
      <c r="AI43" s="178" t="s">
        <v>828</v>
      </c>
      <c r="AJ43" s="178" t="s">
        <v>743</v>
      </c>
      <c r="AK43" s="184"/>
      <c r="AL43" s="184"/>
      <c r="AM43" s="185"/>
      <c r="AN43" s="184"/>
      <c r="AO43" s="186"/>
      <c r="AP43" s="186">
        <f t="shared" si="4"/>
        <v>0</v>
      </c>
      <c r="AQ43" s="176" t="str">
        <f t="shared" si="20"/>
        <v>NO OFERTADO</v>
      </c>
      <c r="AR43" s="176"/>
      <c r="AS43" s="176" t="s">
        <v>743</v>
      </c>
      <c r="AT43" s="187"/>
      <c r="AU43" s="187"/>
      <c r="AV43" s="193"/>
      <c r="AW43" s="187"/>
      <c r="AX43" s="189"/>
      <c r="AY43" s="189">
        <f t="shared" si="5"/>
        <v>0</v>
      </c>
      <c r="AZ43" s="177" t="str">
        <f t="shared" si="21"/>
        <v>NO OFERTADO</v>
      </c>
      <c r="BA43" s="177"/>
      <c r="BB43" s="177" t="s">
        <v>743</v>
      </c>
      <c r="BC43" s="194" t="s">
        <v>44</v>
      </c>
      <c r="BD43" s="194">
        <v>765</v>
      </c>
      <c r="BE43" s="212">
        <f t="shared" si="47"/>
        <v>145.35</v>
      </c>
      <c r="BF43" s="194">
        <f t="shared" ref="BF43:BF44" si="54">BD43+BE43</f>
        <v>910.35</v>
      </c>
      <c r="BG43" s="196">
        <f t="shared" si="6"/>
        <v>910.35</v>
      </c>
      <c r="BH43" s="196">
        <f t="shared" si="7"/>
        <v>50069.25</v>
      </c>
      <c r="BI43" s="180" t="str">
        <f t="shared" si="22"/>
        <v>CUMPLE</v>
      </c>
      <c r="BJ43" s="180" t="s">
        <v>828</v>
      </c>
      <c r="BK43" s="180" t="s">
        <v>822</v>
      </c>
      <c r="BL43" s="319"/>
      <c r="BM43" s="319"/>
      <c r="BN43" s="320"/>
      <c r="BO43" s="319">
        <f t="shared" ref="BO43:BO48" si="55">BM43+BN43</f>
        <v>0</v>
      </c>
      <c r="BP43" s="321">
        <f t="shared" si="8"/>
        <v>0</v>
      </c>
      <c r="BQ43" s="321">
        <f t="shared" si="24"/>
        <v>0</v>
      </c>
      <c r="BR43" s="322" t="str">
        <f t="shared" si="25"/>
        <v>NO OFERTADO</v>
      </c>
      <c r="BS43" s="322"/>
      <c r="BT43" s="322" t="s">
        <v>743</v>
      </c>
      <c r="BU43" s="197"/>
      <c r="BV43" s="197"/>
      <c r="BW43" s="198"/>
      <c r="BX43" s="197"/>
      <c r="BY43" s="199">
        <f t="shared" si="9"/>
        <v>0</v>
      </c>
      <c r="BZ43" s="199">
        <f t="shared" si="10"/>
        <v>0</v>
      </c>
      <c r="CA43" s="181" t="str">
        <f t="shared" si="26"/>
        <v>NO OFERTADO</v>
      </c>
      <c r="CB43" s="181"/>
      <c r="CC43" s="181" t="s">
        <v>743</v>
      </c>
      <c r="CD43" s="200"/>
      <c r="CE43" s="200"/>
      <c r="CF43" s="201"/>
      <c r="CG43" s="200"/>
      <c r="CH43" s="202">
        <f t="shared" si="11"/>
        <v>0</v>
      </c>
      <c r="CI43" s="202">
        <f t="shared" si="12"/>
        <v>0</v>
      </c>
      <c r="CJ43" s="182" t="str">
        <f t="shared" si="27"/>
        <v>NO OFERTADO</v>
      </c>
      <c r="CK43" s="182"/>
      <c r="CL43" s="182" t="s">
        <v>743</v>
      </c>
      <c r="CM43" s="197">
        <v>0</v>
      </c>
      <c r="CN43" s="197">
        <v>0</v>
      </c>
      <c r="CO43" s="198">
        <v>0</v>
      </c>
      <c r="CP43" s="197"/>
      <c r="CQ43" s="199">
        <f t="shared" si="13"/>
        <v>0</v>
      </c>
      <c r="CR43" s="199">
        <f t="shared" si="14"/>
        <v>0</v>
      </c>
      <c r="CS43" s="181" t="str">
        <f t="shared" si="28"/>
        <v>NO OFERTADO</v>
      </c>
      <c r="CT43" s="181"/>
      <c r="CU43" s="181" t="s">
        <v>743</v>
      </c>
      <c r="CV43" s="203" t="s">
        <v>44</v>
      </c>
      <c r="CW43" s="203">
        <f t="shared" si="52"/>
        <v>2280.6722689075632</v>
      </c>
      <c r="CX43" s="204">
        <f t="shared" si="53"/>
        <v>433.32773109243703</v>
      </c>
      <c r="CY43" s="203">
        <v>2714</v>
      </c>
      <c r="CZ43" s="205">
        <f t="shared" si="15"/>
        <v>2714</v>
      </c>
      <c r="DA43" s="205">
        <f t="shared" si="16"/>
        <v>149270</v>
      </c>
      <c r="DB43" s="183" t="str">
        <f t="shared" si="29"/>
        <v>NO CUMPLE</v>
      </c>
      <c r="DC43" s="183" t="s">
        <v>828</v>
      </c>
      <c r="DD43" s="183" t="s">
        <v>743</v>
      </c>
      <c r="DE43" s="206">
        <f>SMALL((L43,V43,AE43,AN43,AW43,BF43,BX43,CG43,CP43,CY43),1)</f>
        <v>910.35</v>
      </c>
      <c r="DF43" s="208">
        <f t="shared" si="31"/>
        <v>1805.1215250000002</v>
      </c>
      <c r="DG43" s="19">
        <f t="shared" si="32"/>
        <v>873.9403865247657</v>
      </c>
      <c r="DH43" s="208">
        <f t="shared" si="33"/>
        <v>931.18113847523455</v>
      </c>
      <c r="DI43" s="208">
        <f t="shared" si="34"/>
        <v>1106.7</v>
      </c>
      <c r="DJ43" s="208" t="str">
        <f t="shared" si="35"/>
        <v>NO CUMPLE</v>
      </c>
    </row>
    <row r="44" spans="1:114" s="19" customFormat="1" ht="38.25" hidden="1" x14ac:dyDescent="0.2">
      <c r="A44" s="76">
        <v>35</v>
      </c>
      <c r="B44" s="78" t="s">
        <v>82</v>
      </c>
      <c r="C44" s="77" t="s">
        <v>414</v>
      </c>
      <c r="D44" s="120">
        <v>1</v>
      </c>
      <c r="E44" s="120" t="s">
        <v>32</v>
      </c>
      <c r="F44" s="24">
        <v>922.25</v>
      </c>
      <c r="G44" s="120">
        <v>69</v>
      </c>
      <c r="H44" s="86">
        <f t="shared" si="17"/>
        <v>63635.25</v>
      </c>
      <c r="I44" s="27" t="s">
        <v>860</v>
      </c>
      <c r="J44" s="184">
        <v>807</v>
      </c>
      <c r="K44" s="185">
        <v>153</v>
      </c>
      <c r="L44" s="184">
        <f t="shared" si="36"/>
        <v>960</v>
      </c>
      <c r="M44" s="186">
        <f t="shared" si="43"/>
        <v>960</v>
      </c>
      <c r="N44" s="186">
        <f t="shared" si="0"/>
        <v>66240</v>
      </c>
      <c r="O44" s="176" t="str">
        <f t="shared" si="37"/>
        <v>CUMPLE</v>
      </c>
      <c r="P44" s="176" t="s">
        <v>828</v>
      </c>
      <c r="Q44" s="176" t="s">
        <v>822</v>
      </c>
      <c r="R44" s="207">
        <f t="shared" si="49"/>
        <v>4.0932502033071291E-2</v>
      </c>
      <c r="S44" s="187"/>
      <c r="T44" s="187"/>
      <c r="U44" s="188"/>
      <c r="V44" s="187"/>
      <c r="W44" s="189"/>
      <c r="X44" s="189">
        <f t="shared" si="2"/>
        <v>0</v>
      </c>
      <c r="Y44" s="176" t="str">
        <f t="shared" si="18"/>
        <v>NO OFERTADO</v>
      </c>
      <c r="Z44" s="177"/>
      <c r="AA44" s="177" t="s">
        <v>743</v>
      </c>
      <c r="AB44" s="190" t="s">
        <v>861</v>
      </c>
      <c r="AC44" s="190">
        <v>2227.0950000000003</v>
      </c>
      <c r="AD44" s="211">
        <v>423.14805000000007</v>
      </c>
      <c r="AE44" s="190">
        <f t="shared" si="50"/>
        <v>2650.2430500000005</v>
      </c>
      <c r="AF44" s="192">
        <f t="shared" si="51"/>
        <v>2650.2430500000005</v>
      </c>
      <c r="AG44" s="192">
        <f t="shared" si="3"/>
        <v>182866.77045000004</v>
      </c>
      <c r="AH44" s="178" t="str">
        <f t="shared" si="19"/>
        <v>NO CUMPLE</v>
      </c>
      <c r="AI44" s="178" t="s">
        <v>828</v>
      </c>
      <c r="AJ44" s="178" t="s">
        <v>743</v>
      </c>
      <c r="AK44" s="184"/>
      <c r="AL44" s="184"/>
      <c r="AM44" s="185"/>
      <c r="AN44" s="184"/>
      <c r="AO44" s="186"/>
      <c r="AP44" s="186">
        <f t="shared" si="4"/>
        <v>0</v>
      </c>
      <c r="AQ44" s="176" t="str">
        <f t="shared" si="20"/>
        <v>NO OFERTADO</v>
      </c>
      <c r="AR44" s="176"/>
      <c r="AS44" s="176" t="s">
        <v>743</v>
      </c>
      <c r="AT44" s="187"/>
      <c r="AU44" s="187"/>
      <c r="AV44" s="193"/>
      <c r="AW44" s="187"/>
      <c r="AX44" s="189"/>
      <c r="AY44" s="189">
        <f t="shared" si="5"/>
        <v>0</v>
      </c>
      <c r="AZ44" s="177" t="str">
        <f t="shared" si="21"/>
        <v>NO OFERTADO</v>
      </c>
      <c r="BA44" s="177"/>
      <c r="BB44" s="177" t="s">
        <v>743</v>
      </c>
      <c r="BC44" s="194" t="s">
        <v>44</v>
      </c>
      <c r="BD44" s="194">
        <v>765</v>
      </c>
      <c r="BE44" s="212">
        <f t="shared" si="47"/>
        <v>145.35</v>
      </c>
      <c r="BF44" s="194">
        <f t="shared" si="54"/>
        <v>910.35</v>
      </c>
      <c r="BG44" s="196">
        <f t="shared" si="6"/>
        <v>910.35</v>
      </c>
      <c r="BH44" s="196">
        <f t="shared" si="7"/>
        <v>62814.15</v>
      </c>
      <c r="BI44" s="180" t="str">
        <f t="shared" si="22"/>
        <v>CUMPLE</v>
      </c>
      <c r="BJ44" s="180" t="s">
        <v>828</v>
      </c>
      <c r="BK44" s="180" t="s">
        <v>822</v>
      </c>
      <c r="BL44" s="319"/>
      <c r="BM44" s="319"/>
      <c r="BN44" s="320"/>
      <c r="BO44" s="319">
        <f t="shared" si="55"/>
        <v>0</v>
      </c>
      <c r="BP44" s="321">
        <f t="shared" si="8"/>
        <v>0</v>
      </c>
      <c r="BQ44" s="321">
        <f t="shared" si="24"/>
        <v>0</v>
      </c>
      <c r="BR44" s="322" t="str">
        <f t="shared" si="25"/>
        <v>NO OFERTADO</v>
      </c>
      <c r="BS44" s="322"/>
      <c r="BT44" s="322" t="s">
        <v>743</v>
      </c>
      <c r="BU44" s="197"/>
      <c r="BV44" s="197"/>
      <c r="BW44" s="198"/>
      <c r="BX44" s="197"/>
      <c r="BY44" s="199">
        <f t="shared" si="9"/>
        <v>0</v>
      </c>
      <c r="BZ44" s="199">
        <f t="shared" si="10"/>
        <v>0</v>
      </c>
      <c r="CA44" s="181" t="str">
        <f t="shared" si="26"/>
        <v>NO OFERTADO</v>
      </c>
      <c r="CB44" s="181"/>
      <c r="CC44" s="181" t="s">
        <v>743</v>
      </c>
      <c r="CD44" s="200"/>
      <c r="CE44" s="200"/>
      <c r="CF44" s="201"/>
      <c r="CG44" s="200"/>
      <c r="CH44" s="202">
        <f t="shared" si="11"/>
        <v>0</v>
      </c>
      <c r="CI44" s="202">
        <f t="shared" si="12"/>
        <v>0</v>
      </c>
      <c r="CJ44" s="182" t="str">
        <f t="shared" si="27"/>
        <v>NO OFERTADO</v>
      </c>
      <c r="CK44" s="182"/>
      <c r="CL44" s="182" t="s">
        <v>743</v>
      </c>
      <c r="CM44" s="197">
        <v>0</v>
      </c>
      <c r="CN44" s="197">
        <v>0</v>
      </c>
      <c r="CO44" s="198">
        <v>0</v>
      </c>
      <c r="CP44" s="197"/>
      <c r="CQ44" s="199">
        <f t="shared" si="13"/>
        <v>0</v>
      </c>
      <c r="CR44" s="199">
        <f t="shared" si="14"/>
        <v>0</v>
      </c>
      <c r="CS44" s="181" t="str">
        <f t="shared" si="28"/>
        <v>NO OFERTADO</v>
      </c>
      <c r="CT44" s="181"/>
      <c r="CU44" s="181" t="s">
        <v>743</v>
      </c>
      <c r="CV44" s="203" t="s">
        <v>44</v>
      </c>
      <c r="CW44" s="203">
        <f t="shared" si="52"/>
        <v>2280.6722689075632</v>
      </c>
      <c r="CX44" s="204">
        <f t="shared" si="53"/>
        <v>433.32773109243703</v>
      </c>
      <c r="CY44" s="203">
        <v>2714</v>
      </c>
      <c r="CZ44" s="205">
        <f t="shared" si="15"/>
        <v>2714</v>
      </c>
      <c r="DA44" s="205">
        <f t="shared" si="16"/>
        <v>187266</v>
      </c>
      <c r="DB44" s="183" t="str">
        <f t="shared" si="29"/>
        <v>NO CUMPLE</v>
      </c>
      <c r="DC44" s="183" t="s">
        <v>828</v>
      </c>
      <c r="DD44" s="183" t="s">
        <v>743</v>
      </c>
      <c r="DE44" s="206">
        <f>SMALL((L44,V44,AE44,AN44,AW44,BF44,BX44,CG44,CP44,CY44),1)</f>
        <v>910.35</v>
      </c>
      <c r="DF44" s="208">
        <f t="shared" si="31"/>
        <v>1805.1215250000002</v>
      </c>
      <c r="DG44" s="19">
        <f t="shared" si="32"/>
        <v>873.9403865247657</v>
      </c>
      <c r="DH44" s="208">
        <f t="shared" si="33"/>
        <v>931.18113847523455</v>
      </c>
      <c r="DI44" s="208">
        <f t="shared" si="34"/>
        <v>1106.7</v>
      </c>
      <c r="DJ44" s="208" t="str">
        <f t="shared" si="35"/>
        <v>NO CUMPLE</v>
      </c>
    </row>
    <row r="45" spans="1:114" s="19" customFormat="1" hidden="1" x14ac:dyDescent="0.2">
      <c r="A45" s="76">
        <v>36</v>
      </c>
      <c r="B45" s="78" t="s">
        <v>83</v>
      </c>
      <c r="C45" s="77" t="s">
        <v>415</v>
      </c>
      <c r="D45" s="120">
        <v>1</v>
      </c>
      <c r="E45" s="120" t="s">
        <v>32</v>
      </c>
      <c r="F45" s="24">
        <v>16362.5</v>
      </c>
      <c r="G45" s="120">
        <v>1</v>
      </c>
      <c r="H45" s="86">
        <f t="shared" si="17"/>
        <v>16362.5</v>
      </c>
      <c r="I45" s="27" t="s">
        <v>863</v>
      </c>
      <c r="J45" s="184">
        <v>16591</v>
      </c>
      <c r="K45" s="209">
        <v>3152</v>
      </c>
      <c r="L45" s="210">
        <f t="shared" si="36"/>
        <v>19743</v>
      </c>
      <c r="M45" s="186">
        <f t="shared" si="43"/>
        <v>19743</v>
      </c>
      <c r="N45" s="186">
        <f t="shared" si="0"/>
        <v>19743</v>
      </c>
      <c r="O45" s="176" t="str">
        <f t="shared" si="37"/>
        <v>NO CUMPLE</v>
      </c>
      <c r="P45" s="176" t="s">
        <v>828</v>
      </c>
      <c r="Q45" s="176" t="s">
        <v>743</v>
      </c>
      <c r="R45" s="207">
        <f t="shared" si="49"/>
        <v>0.20660045836516425</v>
      </c>
      <c r="S45" s="187"/>
      <c r="T45" s="187"/>
      <c r="U45" s="188"/>
      <c r="V45" s="187"/>
      <c r="W45" s="189"/>
      <c r="X45" s="189">
        <f t="shared" si="2"/>
        <v>0</v>
      </c>
      <c r="Y45" s="176" t="str">
        <f t="shared" si="18"/>
        <v>NO OFERTADO</v>
      </c>
      <c r="Z45" s="177"/>
      <c r="AA45" s="177" t="s">
        <v>743</v>
      </c>
      <c r="AB45" s="190"/>
      <c r="AC45" s="190"/>
      <c r="AD45" s="191"/>
      <c r="AE45" s="190"/>
      <c r="AF45" s="192"/>
      <c r="AG45" s="192">
        <f t="shared" si="3"/>
        <v>0</v>
      </c>
      <c r="AH45" s="178" t="str">
        <f t="shared" si="19"/>
        <v>NO OFERTADO</v>
      </c>
      <c r="AI45" s="178"/>
      <c r="AJ45" s="178" t="s">
        <v>743</v>
      </c>
      <c r="AK45" s="184"/>
      <c r="AL45" s="184"/>
      <c r="AM45" s="185"/>
      <c r="AN45" s="184"/>
      <c r="AO45" s="186"/>
      <c r="AP45" s="186">
        <f t="shared" si="4"/>
        <v>0</v>
      </c>
      <c r="AQ45" s="176" t="str">
        <f t="shared" si="20"/>
        <v>NO OFERTADO</v>
      </c>
      <c r="AR45" s="176"/>
      <c r="AS45" s="176" t="s">
        <v>743</v>
      </c>
      <c r="AT45" s="187"/>
      <c r="AU45" s="187"/>
      <c r="AV45" s="193"/>
      <c r="AW45" s="187"/>
      <c r="AX45" s="189"/>
      <c r="AY45" s="189">
        <f t="shared" si="5"/>
        <v>0</v>
      </c>
      <c r="AZ45" s="177" t="str">
        <f t="shared" si="21"/>
        <v>NO OFERTADO</v>
      </c>
      <c r="BA45" s="177"/>
      <c r="BB45" s="177" t="s">
        <v>743</v>
      </c>
      <c r="BC45" s="194"/>
      <c r="BD45" s="194"/>
      <c r="BE45" s="195"/>
      <c r="BF45" s="194"/>
      <c r="BG45" s="196">
        <f t="shared" si="6"/>
        <v>0</v>
      </c>
      <c r="BH45" s="196">
        <f t="shared" si="7"/>
        <v>0</v>
      </c>
      <c r="BI45" s="180" t="str">
        <f t="shared" si="22"/>
        <v>NO OFERTADO</v>
      </c>
      <c r="BJ45" s="180"/>
      <c r="BK45" s="180" t="s">
        <v>743</v>
      </c>
      <c r="BL45" s="319"/>
      <c r="BM45" s="319"/>
      <c r="BN45" s="320"/>
      <c r="BO45" s="319">
        <f t="shared" si="55"/>
        <v>0</v>
      </c>
      <c r="BP45" s="321">
        <f t="shared" si="8"/>
        <v>0</v>
      </c>
      <c r="BQ45" s="321">
        <f t="shared" si="24"/>
        <v>0</v>
      </c>
      <c r="BR45" s="322" t="str">
        <f t="shared" si="25"/>
        <v>NO OFERTADO</v>
      </c>
      <c r="BS45" s="322"/>
      <c r="BT45" s="322" t="s">
        <v>743</v>
      </c>
      <c r="BU45" s="197"/>
      <c r="BV45" s="197"/>
      <c r="BW45" s="198"/>
      <c r="BX45" s="197"/>
      <c r="BY45" s="199">
        <f t="shared" si="9"/>
        <v>0</v>
      </c>
      <c r="BZ45" s="199">
        <f t="shared" si="10"/>
        <v>0</v>
      </c>
      <c r="CA45" s="181" t="str">
        <f t="shared" si="26"/>
        <v>NO OFERTADO</v>
      </c>
      <c r="CB45" s="181"/>
      <c r="CC45" s="181" t="s">
        <v>743</v>
      </c>
      <c r="CD45" s="200" t="s">
        <v>44</v>
      </c>
      <c r="CE45" s="200">
        <v>13628</v>
      </c>
      <c r="CF45" s="201">
        <v>2589</v>
      </c>
      <c r="CG45" s="200">
        <v>16217</v>
      </c>
      <c r="CH45" s="202">
        <f t="shared" si="11"/>
        <v>16217</v>
      </c>
      <c r="CI45" s="202">
        <f t="shared" si="12"/>
        <v>16217</v>
      </c>
      <c r="CJ45" s="182" t="str">
        <f t="shared" si="27"/>
        <v>CUMPLE</v>
      </c>
      <c r="CK45" s="182" t="s">
        <v>828</v>
      </c>
      <c r="CL45" s="182" t="s">
        <v>822</v>
      </c>
      <c r="CM45" s="197">
        <v>0</v>
      </c>
      <c r="CN45" s="197">
        <v>0</v>
      </c>
      <c r="CO45" s="198">
        <v>0</v>
      </c>
      <c r="CP45" s="197"/>
      <c r="CQ45" s="199">
        <f t="shared" si="13"/>
        <v>0</v>
      </c>
      <c r="CR45" s="199">
        <f t="shared" si="14"/>
        <v>0</v>
      </c>
      <c r="CS45" s="181" t="str">
        <f t="shared" si="28"/>
        <v>NO OFERTADO</v>
      </c>
      <c r="CT45" s="181"/>
      <c r="CU45" s="181" t="s">
        <v>743</v>
      </c>
      <c r="CV45" s="203"/>
      <c r="CW45" s="203"/>
      <c r="CX45" s="204"/>
      <c r="CY45" s="203"/>
      <c r="CZ45" s="205">
        <f t="shared" si="15"/>
        <v>0</v>
      </c>
      <c r="DA45" s="205">
        <f t="shared" si="16"/>
        <v>0</v>
      </c>
      <c r="DB45" s="183" t="str">
        <f t="shared" si="29"/>
        <v>NO OFERTADO</v>
      </c>
      <c r="DC45" s="183"/>
      <c r="DD45" s="183" t="s">
        <v>743</v>
      </c>
      <c r="DE45" s="206">
        <f>SMALL((L45,V45,AE45,AN45,AW45,BF45,BX45,CG45,CP45,CY45),1)</f>
        <v>16217</v>
      </c>
      <c r="DF45" s="208">
        <f t="shared" si="31"/>
        <v>17980</v>
      </c>
      <c r="DG45" s="19">
        <f t="shared" si="32"/>
        <v>1763</v>
      </c>
      <c r="DH45" s="208">
        <f t="shared" si="33"/>
        <v>16217</v>
      </c>
      <c r="DI45" s="208">
        <f t="shared" si="34"/>
        <v>19635</v>
      </c>
      <c r="DJ45" s="208" t="str">
        <f t="shared" si="35"/>
        <v>ENTRA</v>
      </c>
    </row>
    <row r="46" spans="1:114" s="19" customFormat="1" hidden="1" x14ac:dyDescent="0.2">
      <c r="A46" s="76">
        <v>37</v>
      </c>
      <c r="B46" s="78" t="s">
        <v>84</v>
      </c>
      <c r="C46" s="77" t="s">
        <v>416</v>
      </c>
      <c r="D46" s="120">
        <v>1</v>
      </c>
      <c r="E46" s="120" t="s">
        <v>32</v>
      </c>
      <c r="F46" s="64">
        <v>12126.1</v>
      </c>
      <c r="G46" s="120">
        <v>1</v>
      </c>
      <c r="H46" s="86">
        <f t="shared" si="17"/>
        <v>12126.1</v>
      </c>
      <c r="I46" s="27" t="s">
        <v>863</v>
      </c>
      <c r="J46" s="184">
        <v>15500</v>
      </c>
      <c r="K46" s="209">
        <v>2945</v>
      </c>
      <c r="L46" s="210">
        <f t="shared" si="36"/>
        <v>18445</v>
      </c>
      <c r="M46" s="186">
        <f t="shared" si="43"/>
        <v>18445</v>
      </c>
      <c r="N46" s="186">
        <f t="shared" si="0"/>
        <v>18445</v>
      </c>
      <c r="O46" s="176" t="str">
        <f t="shared" si="37"/>
        <v>NO CUMPLE</v>
      </c>
      <c r="P46" s="176" t="s">
        <v>828</v>
      </c>
      <c r="Q46" s="176" t="s">
        <v>743</v>
      </c>
      <c r="R46" s="207">
        <f t="shared" si="49"/>
        <v>0.52109911678115794</v>
      </c>
      <c r="S46" s="187"/>
      <c r="T46" s="187"/>
      <c r="U46" s="188"/>
      <c r="V46" s="187"/>
      <c r="W46" s="189"/>
      <c r="X46" s="189">
        <f t="shared" si="2"/>
        <v>0</v>
      </c>
      <c r="Y46" s="176" t="str">
        <f t="shared" si="18"/>
        <v>NO OFERTADO</v>
      </c>
      <c r="Z46" s="177"/>
      <c r="AA46" s="177" t="s">
        <v>743</v>
      </c>
      <c r="AB46" s="190"/>
      <c r="AC46" s="190"/>
      <c r="AD46" s="191"/>
      <c r="AE46" s="190"/>
      <c r="AF46" s="192"/>
      <c r="AG46" s="192">
        <f t="shared" si="3"/>
        <v>0</v>
      </c>
      <c r="AH46" s="178" t="str">
        <f t="shared" si="19"/>
        <v>NO OFERTADO</v>
      </c>
      <c r="AI46" s="178"/>
      <c r="AJ46" s="178" t="s">
        <v>743</v>
      </c>
      <c r="AK46" s="184"/>
      <c r="AL46" s="184"/>
      <c r="AM46" s="185"/>
      <c r="AN46" s="184"/>
      <c r="AO46" s="186"/>
      <c r="AP46" s="186">
        <f t="shared" si="4"/>
        <v>0</v>
      </c>
      <c r="AQ46" s="176" t="str">
        <f t="shared" si="20"/>
        <v>NO OFERTADO</v>
      </c>
      <c r="AR46" s="176"/>
      <c r="AS46" s="176" t="s">
        <v>743</v>
      </c>
      <c r="AT46" s="187"/>
      <c r="AU46" s="187"/>
      <c r="AV46" s="193"/>
      <c r="AW46" s="187"/>
      <c r="AX46" s="189"/>
      <c r="AY46" s="189">
        <f t="shared" si="5"/>
        <v>0</v>
      </c>
      <c r="AZ46" s="177" t="str">
        <f t="shared" si="21"/>
        <v>NO OFERTADO</v>
      </c>
      <c r="BA46" s="177"/>
      <c r="BB46" s="177" t="s">
        <v>743</v>
      </c>
      <c r="BC46" s="194"/>
      <c r="BD46" s="194"/>
      <c r="BE46" s="195"/>
      <c r="BF46" s="194"/>
      <c r="BG46" s="196">
        <f t="shared" si="6"/>
        <v>0</v>
      </c>
      <c r="BH46" s="196">
        <f t="shared" si="7"/>
        <v>0</v>
      </c>
      <c r="BI46" s="180" t="str">
        <f t="shared" si="22"/>
        <v>NO OFERTADO</v>
      </c>
      <c r="BJ46" s="180"/>
      <c r="BK46" s="180" t="s">
        <v>743</v>
      </c>
      <c r="BL46" s="319"/>
      <c r="BM46" s="319"/>
      <c r="BN46" s="320"/>
      <c r="BO46" s="319">
        <f t="shared" si="55"/>
        <v>0</v>
      </c>
      <c r="BP46" s="321">
        <f t="shared" si="8"/>
        <v>0</v>
      </c>
      <c r="BQ46" s="321">
        <f t="shared" si="24"/>
        <v>0</v>
      </c>
      <c r="BR46" s="322" t="str">
        <f t="shared" si="25"/>
        <v>NO OFERTADO</v>
      </c>
      <c r="BS46" s="322"/>
      <c r="BT46" s="322" t="s">
        <v>743</v>
      </c>
      <c r="BU46" s="197"/>
      <c r="BV46" s="197"/>
      <c r="BW46" s="198"/>
      <c r="BX46" s="197"/>
      <c r="BY46" s="199">
        <f t="shared" si="9"/>
        <v>0</v>
      </c>
      <c r="BZ46" s="199">
        <f t="shared" si="10"/>
        <v>0</v>
      </c>
      <c r="CA46" s="181" t="str">
        <f t="shared" si="26"/>
        <v>NO OFERTADO</v>
      </c>
      <c r="CB46" s="181"/>
      <c r="CC46" s="181" t="s">
        <v>743</v>
      </c>
      <c r="CD46" s="200"/>
      <c r="CE46" s="200"/>
      <c r="CF46" s="201"/>
      <c r="CG46" s="200"/>
      <c r="CH46" s="202">
        <f t="shared" si="11"/>
        <v>0</v>
      </c>
      <c r="CI46" s="202">
        <f t="shared" si="12"/>
        <v>0</v>
      </c>
      <c r="CJ46" s="182" t="str">
        <f t="shared" si="27"/>
        <v>NO OFERTADO</v>
      </c>
      <c r="CK46" s="182"/>
      <c r="CL46" s="182" t="s">
        <v>743</v>
      </c>
      <c r="CM46" s="197">
        <v>0</v>
      </c>
      <c r="CN46" s="197">
        <v>0</v>
      </c>
      <c r="CO46" s="198">
        <v>0</v>
      </c>
      <c r="CP46" s="197"/>
      <c r="CQ46" s="199">
        <f t="shared" si="13"/>
        <v>0</v>
      </c>
      <c r="CR46" s="199">
        <f t="shared" si="14"/>
        <v>0</v>
      </c>
      <c r="CS46" s="181" t="str">
        <f t="shared" si="28"/>
        <v>NO OFERTADO</v>
      </c>
      <c r="CT46" s="181"/>
      <c r="CU46" s="181" t="s">
        <v>743</v>
      </c>
      <c r="CV46" s="203"/>
      <c r="CW46" s="203"/>
      <c r="CX46" s="204"/>
      <c r="CY46" s="203"/>
      <c r="CZ46" s="205">
        <f t="shared" si="15"/>
        <v>0</v>
      </c>
      <c r="DA46" s="205">
        <f t="shared" si="16"/>
        <v>0</v>
      </c>
      <c r="DB46" s="183" t="str">
        <f t="shared" si="29"/>
        <v>NO OFERTADO</v>
      </c>
      <c r="DC46" s="183"/>
      <c r="DD46" s="183" t="s">
        <v>743</v>
      </c>
      <c r="DE46" s="206">
        <f>SMALL((L46,V46,AE46,AN46,AW46,BF46,BX46,CG46,CP46,CY46),1)</f>
        <v>18445</v>
      </c>
      <c r="DF46" s="208">
        <f t="shared" si="31"/>
        <v>18445</v>
      </c>
      <c r="DG46" s="19">
        <f t="shared" si="32"/>
        <v>0</v>
      </c>
      <c r="DH46" s="208">
        <f t="shared" si="33"/>
        <v>18445</v>
      </c>
      <c r="DI46" s="208">
        <f t="shared" si="34"/>
        <v>14551.32</v>
      </c>
      <c r="DJ46" s="208" t="str">
        <f t="shared" si="35"/>
        <v>ENTRA</v>
      </c>
    </row>
    <row r="47" spans="1:114" s="19" customFormat="1" hidden="1" x14ac:dyDescent="0.2">
      <c r="A47" s="76">
        <v>38</v>
      </c>
      <c r="B47" s="78" t="s">
        <v>85</v>
      </c>
      <c r="C47" s="77" t="s">
        <v>417</v>
      </c>
      <c r="D47" s="120">
        <v>1</v>
      </c>
      <c r="E47" s="120" t="s">
        <v>32</v>
      </c>
      <c r="F47" s="24">
        <v>16362.5</v>
      </c>
      <c r="G47" s="120">
        <v>1</v>
      </c>
      <c r="H47" s="86">
        <f t="shared" si="17"/>
        <v>16362.5</v>
      </c>
      <c r="I47" s="27" t="s">
        <v>863</v>
      </c>
      <c r="J47" s="184">
        <v>16591</v>
      </c>
      <c r="K47" s="209">
        <v>3152</v>
      </c>
      <c r="L47" s="210">
        <f t="shared" si="36"/>
        <v>19743</v>
      </c>
      <c r="M47" s="186">
        <f t="shared" si="43"/>
        <v>19743</v>
      </c>
      <c r="N47" s="186">
        <f t="shared" si="0"/>
        <v>19743</v>
      </c>
      <c r="O47" s="176" t="str">
        <f t="shared" si="37"/>
        <v>NO CUMPLE</v>
      </c>
      <c r="P47" s="176" t="s">
        <v>828</v>
      </c>
      <c r="Q47" s="176" t="s">
        <v>743</v>
      </c>
      <c r="R47" s="207">
        <f t="shared" si="49"/>
        <v>0.20660045836516425</v>
      </c>
      <c r="S47" s="187"/>
      <c r="T47" s="187"/>
      <c r="U47" s="188"/>
      <c r="V47" s="187"/>
      <c r="W47" s="189"/>
      <c r="X47" s="189">
        <f t="shared" si="2"/>
        <v>0</v>
      </c>
      <c r="Y47" s="176" t="str">
        <f t="shared" si="18"/>
        <v>NO OFERTADO</v>
      </c>
      <c r="Z47" s="177"/>
      <c r="AA47" s="177" t="s">
        <v>743</v>
      </c>
      <c r="AB47" s="190"/>
      <c r="AC47" s="190"/>
      <c r="AD47" s="191"/>
      <c r="AE47" s="190"/>
      <c r="AF47" s="192"/>
      <c r="AG47" s="192">
        <f t="shared" si="3"/>
        <v>0</v>
      </c>
      <c r="AH47" s="178" t="str">
        <f t="shared" si="19"/>
        <v>NO OFERTADO</v>
      </c>
      <c r="AI47" s="178"/>
      <c r="AJ47" s="178" t="s">
        <v>743</v>
      </c>
      <c r="AK47" s="184"/>
      <c r="AL47" s="184"/>
      <c r="AM47" s="185"/>
      <c r="AN47" s="184"/>
      <c r="AO47" s="186"/>
      <c r="AP47" s="186">
        <f t="shared" si="4"/>
        <v>0</v>
      </c>
      <c r="AQ47" s="176" t="str">
        <f t="shared" si="20"/>
        <v>NO OFERTADO</v>
      </c>
      <c r="AR47" s="176"/>
      <c r="AS47" s="176" t="s">
        <v>743</v>
      </c>
      <c r="AT47" s="187"/>
      <c r="AU47" s="187"/>
      <c r="AV47" s="193"/>
      <c r="AW47" s="187"/>
      <c r="AX47" s="189"/>
      <c r="AY47" s="189">
        <f t="shared" si="5"/>
        <v>0</v>
      </c>
      <c r="AZ47" s="177" t="str">
        <f t="shared" si="21"/>
        <v>NO OFERTADO</v>
      </c>
      <c r="BA47" s="177"/>
      <c r="BB47" s="177" t="s">
        <v>743</v>
      </c>
      <c r="BC47" s="194"/>
      <c r="BD47" s="194"/>
      <c r="BE47" s="195"/>
      <c r="BF47" s="194"/>
      <c r="BG47" s="196">
        <f t="shared" si="6"/>
        <v>0</v>
      </c>
      <c r="BH47" s="196">
        <f t="shared" si="7"/>
        <v>0</v>
      </c>
      <c r="BI47" s="180" t="str">
        <f t="shared" si="22"/>
        <v>NO OFERTADO</v>
      </c>
      <c r="BJ47" s="180"/>
      <c r="BK47" s="180" t="s">
        <v>743</v>
      </c>
      <c r="BL47" s="319"/>
      <c r="BM47" s="319"/>
      <c r="BN47" s="320"/>
      <c r="BO47" s="319">
        <f t="shared" si="55"/>
        <v>0</v>
      </c>
      <c r="BP47" s="321">
        <f t="shared" si="8"/>
        <v>0</v>
      </c>
      <c r="BQ47" s="321">
        <f t="shared" si="24"/>
        <v>0</v>
      </c>
      <c r="BR47" s="322" t="str">
        <f t="shared" si="25"/>
        <v>NO OFERTADO</v>
      </c>
      <c r="BS47" s="322"/>
      <c r="BT47" s="322" t="s">
        <v>743</v>
      </c>
      <c r="BU47" s="197"/>
      <c r="BV47" s="197"/>
      <c r="BW47" s="198"/>
      <c r="BX47" s="197"/>
      <c r="BY47" s="199">
        <f t="shared" si="9"/>
        <v>0</v>
      </c>
      <c r="BZ47" s="199">
        <f t="shared" si="10"/>
        <v>0</v>
      </c>
      <c r="CA47" s="181" t="str">
        <f t="shared" si="26"/>
        <v>NO OFERTADO</v>
      </c>
      <c r="CB47" s="181"/>
      <c r="CC47" s="181" t="s">
        <v>743</v>
      </c>
      <c r="CD47" s="200" t="s">
        <v>44</v>
      </c>
      <c r="CE47" s="200">
        <v>13628</v>
      </c>
      <c r="CF47" s="201">
        <v>2589</v>
      </c>
      <c r="CG47" s="200">
        <v>16217</v>
      </c>
      <c r="CH47" s="202">
        <f t="shared" si="11"/>
        <v>16217</v>
      </c>
      <c r="CI47" s="202">
        <f t="shared" si="12"/>
        <v>16217</v>
      </c>
      <c r="CJ47" s="182" t="str">
        <f t="shared" si="27"/>
        <v>CUMPLE</v>
      </c>
      <c r="CK47" s="182" t="s">
        <v>828</v>
      </c>
      <c r="CL47" s="182" t="s">
        <v>822</v>
      </c>
      <c r="CM47" s="197">
        <v>0</v>
      </c>
      <c r="CN47" s="197">
        <v>0</v>
      </c>
      <c r="CO47" s="198">
        <v>0</v>
      </c>
      <c r="CP47" s="197"/>
      <c r="CQ47" s="199">
        <f t="shared" si="13"/>
        <v>0</v>
      </c>
      <c r="CR47" s="199">
        <f t="shared" si="14"/>
        <v>0</v>
      </c>
      <c r="CS47" s="181" t="str">
        <f t="shared" si="28"/>
        <v>NO OFERTADO</v>
      </c>
      <c r="CT47" s="181"/>
      <c r="CU47" s="181" t="s">
        <v>743</v>
      </c>
      <c r="CV47" s="203"/>
      <c r="CW47" s="203"/>
      <c r="CX47" s="204"/>
      <c r="CY47" s="203"/>
      <c r="CZ47" s="205">
        <f t="shared" si="15"/>
        <v>0</v>
      </c>
      <c r="DA47" s="205">
        <f t="shared" si="16"/>
        <v>0</v>
      </c>
      <c r="DB47" s="183" t="str">
        <f t="shared" si="29"/>
        <v>NO OFERTADO</v>
      </c>
      <c r="DC47" s="183"/>
      <c r="DD47" s="183" t="s">
        <v>743</v>
      </c>
      <c r="DE47" s="206">
        <f>SMALL((L47,V47,AE47,AN47,AW47,BF47,BX47,CG47,CP47,CY47),1)</f>
        <v>16217</v>
      </c>
      <c r="DF47" s="208">
        <f t="shared" si="31"/>
        <v>17980</v>
      </c>
      <c r="DG47" s="19">
        <f t="shared" si="32"/>
        <v>1763</v>
      </c>
      <c r="DH47" s="208">
        <f t="shared" si="33"/>
        <v>16217</v>
      </c>
      <c r="DI47" s="208">
        <f t="shared" si="34"/>
        <v>19635</v>
      </c>
      <c r="DJ47" s="208" t="str">
        <f t="shared" si="35"/>
        <v>ENTRA</v>
      </c>
    </row>
    <row r="48" spans="1:114" s="19" customFormat="1" hidden="1" x14ac:dyDescent="0.2">
      <c r="A48" s="76">
        <v>39</v>
      </c>
      <c r="B48" s="78" t="s">
        <v>86</v>
      </c>
      <c r="C48" s="77" t="s">
        <v>418</v>
      </c>
      <c r="D48" s="120">
        <v>1</v>
      </c>
      <c r="E48" s="120" t="s">
        <v>32</v>
      </c>
      <c r="F48" s="24">
        <v>16362.5</v>
      </c>
      <c r="G48" s="120">
        <v>2</v>
      </c>
      <c r="H48" s="86">
        <f t="shared" si="17"/>
        <v>32725</v>
      </c>
      <c r="I48" s="27" t="s">
        <v>863</v>
      </c>
      <c r="J48" s="184">
        <v>16591</v>
      </c>
      <c r="K48" s="209">
        <v>3152</v>
      </c>
      <c r="L48" s="210">
        <f t="shared" si="36"/>
        <v>19743</v>
      </c>
      <c r="M48" s="186">
        <f t="shared" si="43"/>
        <v>19743</v>
      </c>
      <c r="N48" s="186">
        <f t="shared" si="0"/>
        <v>39486</v>
      </c>
      <c r="O48" s="176" t="str">
        <f t="shared" si="37"/>
        <v>NO CUMPLE</v>
      </c>
      <c r="P48" s="176" t="s">
        <v>828</v>
      </c>
      <c r="Q48" s="176" t="s">
        <v>743</v>
      </c>
      <c r="R48" s="207">
        <f t="shared" si="49"/>
        <v>0.20660045836516425</v>
      </c>
      <c r="S48" s="187"/>
      <c r="T48" s="187"/>
      <c r="U48" s="188"/>
      <c r="V48" s="187"/>
      <c r="W48" s="189"/>
      <c r="X48" s="189">
        <f t="shared" si="2"/>
        <v>0</v>
      </c>
      <c r="Y48" s="176" t="str">
        <f t="shared" si="18"/>
        <v>NO OFERTADO</v>
      </c>
      <c r="Z48" s="177"/>
      <c r="AA48" s="177" t="s">
        <v>743</v>
      </c>
      <c r="AB48" s="190"/>
      <c r="AC48" s="190"/>
      <c r="AD48" s="191"/>
      <c r="AE48" s="190"/>
      <c r="AF48" s="192"/>
      <c r="AG48" s="192">
        <f t="shared" si="3"/>
        <v>0</v>
      </c>
      <c r="AH48" s="178" t="str">
        <f t="shared" si="19"/>
        <v>NO OFERTADO</v>
      </c>
      <c r="AI48" s="178"/>
      <c r="AJ48" s="178" t="s">
        <v>743</v>
      </c>
      <c r="AK48" s="184"/>
      <c r="AL48" s="184"/>
      <c r="AM48" s="185"/>
      <c r="AN48" s="184"/>
      <c r="AO48" s="186"/>
      <c r="AP48" s="186">
        <f t="shared" si="4"/>
        <v>0</v>
      </c>
      <c r="AQ48" s="176" t="str">
        <f t="shared" si="20"/>
        <v>NO OFERTADO</v>
      </c>
      <c r="AR48" s="176"/>
      <c r="AS48" s="176" t="s">
        <v>743</v>
      </c>
      <c r="AT48" s="187"/>
      <c r="AU48" s="187"/>
      <c r="AV48" s="193"/>
      <c r="AW48" s="187"/>
      <c r="AX48" s="189"/>
      <c r="AY48" s="189">
        <f t="shared" si="5"/>
        <v>0</v>
      </c>
      <c r="AZ48" s="177" t="str">
        <f t="shared" si="21"/>
        <v>NO OFERTADO</v>
      </c>
      <c r="BA48" s="177"/>
      <c r="BB48" s="177" t="s">
        <v>743</v>
      </c>
      <c r="BC48" s="194"/>
      <c r="BD48" s="194"/>
      <c r="BE48" s="195"/>
      <c r="BF48" s="194"/>
      <c r="BG48" s="196">
        <f t="shared" si="6"/>
        <v>0</v>
      </c>
      <c r="BH48" s="196">
        <f t="shared" si="7"/>
        <v>0</v>
      </c>
      <c r="BI48" s="180" t="str">
        <f t="shared" si="22"/>
        <v>NO OFERTADO</v>
      </c>
      <c r="BJ48" s="180"/>
      <c r="BK48" s="180" t="s">
        <v>743</v>
      </c>
      <c r="BL48" s="319"/>
      <c r="BM48" s="319"/>
      <c r="BN48" s="320"/>
      <c r="BO48" s="319">
        <f t="shared" si="55"/>
        <v>0</v>
      </c>
      <c r="BP48" s="321">
        <f t="shared" si="8"/>
        <v>0</v>
      </c>
      <c r="BQ48" s="321">
        <f t="shared" si="24"/>
        <v>0</v>
      </c>
      <c r="BR48" s="322" t="str">
        <f t="shared" si="25"/>
        <v>NO OFERTADO</v>
      </c>
      <c r="BS48" s="322"/>
      <c r="BT48" s="322" t="s">
        <v>743</v>
      </c>
      <c r="BU48" s="197"/>
      <c r="BV48" s="197"/>
      <c r="BW48" s="198"/>
      <c r="BX48" s="197"/>
      <c r="BY48" s="199">
        <f t="shared" si="9"/>
        <v>0</v>
      </c>
      <c r="BZ48" s="199">
        <f t="shared" si="10"/>
        <v>0</v>
      </c>
      <c r="CA48" s="181" t="str">
        <f t="shared" si="26"/>
        <v>NO OFERTADO</v>
      </c>
      <c r="CB48" s="181"/>
      <c r="CC48" s="181" t="s">
        <v>743</v>
      </c>
      <c r="CD48" s="200" t="s">
        <v>44</v>
      </c>
      <c r="CE48" s="200">
        <v>13628</v>
      </c>
      <c r="CF48" s="201">
        <v>2589</v>
      </c>
      <c r="CG48" s="200">
        <v>16217</v>
      </c>
      <c r="CH48" s="202">
        <f t="shared" si="11"/>
        <v>16217</v>
      </c>
      <c r="CI48" s="202">
        <f t="shared" si="12"/>
        <v>32434</v>
      </c>
      <c r="CJ48" s="182" t="str">
        <f t="shared" si="27"/>
        <v>CUMPLE</v>
      </c>
      <c r="CK48" s="182" t="s">
        <v>828</v>
      </c>
      <c r="CL48" s="182" t="s">
        <v>822</v>
      </c>
      <c r="CM48" s="197">
        <v>0</v>
      </c>
      <c r="CN48" s="197">
        <v>0</v>
      </c>
      <c r="CO48" s="198">
        <v>0</v>
      </c>
      <c r="CP48" s="197"/>
      <c r="CQ48" s="199">
        <f t="shared" si="13"/>
        <v>0</v>
      </c>
      <c r="CR48" s="199">
        <f t="shared" si="14"/>
        <v>0</v>
      </c>
      <c r="CS48" s="181" t="str">
        <f t="shared" si="28"/>
        <v>NO OFERTADO</v>
      </c>
      <c r="CT48" s="181"/>
      <c r="CU48" s="181" t="s">
        <v>743</v>
      </c>
      <c r="CV48" s="203"/>
      <c r="CW48" s="203"/>
      <c r="CX48" s="204"/>
      <c r="CY48" s="203"/>
      <c r="CZ48" s="205">
        <f t="shared" si="15"/>
        <v>0</v>
      </c>
      <c r="DA48" s="205">
        <f t="shared" si="16"/>
        <v>0</v>
      </c>
      <c r="DB48" s="183" t="str">
        <f t="shared" si="29"/>
        <v>NO OFERTADO</v>
      </c>
      <c r="DC48" s="183"/>
      <c r="DD48" s="183" t="s">
        <v>743</v>
      </c>
      <c r="DE48" s="206">
        <f>SMALL((L48,V48,AE48,AN48,AW48,BF48,BX48,CG48,CP48,CY48),1)</f>
        <v>16217</v>
      </c>
      <c r="DF48" s="208">
        <f t="shared" si="31"/>
        <v>17980</v>
      </c>
      <c r="DG48" s="19">
        <f t="shared" si="32"/>
        <v>1763</v>
      </c>
      <c r="DH48" s="208">
        <f t="shared" si="33"/>
        <v>16217</v>
      </c>
      <c r="DI48" s="208">
        <f t="shared" si="34"/>
        <v>19635</v>
      </c>
      <c r="DJ48" s="208" t="str">
        <f t="shared" si="35"/>
        <v>ENTRA</v>
      </c>
    </row>
    <row r="49" spans="1:114" s="19" customFormat="1" ht="51" hidden="1" x14ac:dyDescent="0.2">
      <c r="A49" s="76">
        <v>40</v>
      </c>
      <c r="B49" s="78" t="s">
        <v>87</v>
      </c>
      <c r="C49" s="77" t="s">
        <v>419</v>
      </c>
      <c r="D49" s="120">
        <v>1</v>
      </c>
      <c r="E49" s="120" t="s">
        <v>32</v>
      </c>
      <c r="F49" s="24">
        <v>16362.5</v>
      </c>
      <c r="G49" s="120">
        <v>9</v>
      </c>
      <c r="H49" s="86">
        <f t="shared" si="17"/>
        <v>147262.5</v>
      </c>
      <c r="I49" s="27" t="s">
        <v>864</v>
      </c>
      <c r="J49" s="184">
        <v>16591</v>
      </c>
      <c r="K49" s="209">
        <v>3152</v>
      </c>
      <c r="L49" s="210">
        <f t="shared" si="36"/>
        <v>19743</v>
      </c>
      <c r="M49" s="186">
        <f t="shared" si="43"/>
        <v>19743</v>
      </c>
      <c r="N49" s="186">
        <f t="shared" si="0"/>
        <v>177687</v>
      </c>
      <c r="O49" s="176" t="str">
        <f t="shared" si="37"/>
        <v>NO CUMPLE</v>
      </c>
      <c r="P49" s="176" t="s">
        <v>828</v>
      </c>
      <c r="Q49" s="176" t="s">
        <v>743</v>
      </c>
      <c r="R49" s="207">
        <f t="shared" si="49"/>
        <v>0.20660045836516425</v>
      </c>
      <c r="S49" s="187"/>
      <c r="T49" s="187"/>
      <c r="U49" s="188"/>
      <c r="V49" s="187"/>
      <c r="W49" s="189"/>
      <c r="X49" s="189">
        <f t="shared" si="2"/>
        <v>0</v>
      </c>
      <c r="Y49" s="176" t="str">
        <f t="shared" si="18"/>
        <v>NO OFERTADO</v>
      </c>
      <c r="Z49" s="177"/>
      <c r="AA49" s="177" t="s">
        <v>743</v>
      </c>
      <c r="AB49" s="190"/>
      <c r="AC49" s="190"/>
      <c r="AD49" s="211"/>
      <c r="AE49" s="190"/>
      <c r="AF49" s="192"/>
      <c r="AG49" s="192">
        <f t="shared" si="3"/>
        <v>0</v>
      </c>
      <c r="AH49" s="178" t="str">
        <f t="shared" si="19"/>
        <v>NO OFERTADO</v>
      </c>
      <c r="AI49" s="178"/>
      <c r="AJ49" s="178" t="s">
        <v>743</v>
      </c>
      <c r="AK49" s="184"/>
      <c r="AL49" s="184"/>
      <c r="AM49" s="209">
        <f>+AL49*0.19</f>
        <v>0</v>
      </c>
      <c r="AN49" s="184"/>
      <c r="AO49" s="186"/>
      <c r="AP49" s="186">
        <f t="shared" si="4"/>
        <v>0</v>
      </c>
      <c r="AQ49" s="176" t="str">
        <f t="shared" si="20"/>
        <v>NO OFERTADO</v>
      </c>
      <c r="AR49" s="176"/>
      <c r="AS49" s="176" t="s">
        <v>743</v>
      </c>
      <c r="AT49" s="187"/>
      <c r="AU49" s="187"/>
      <c r="AV49" s="188"/>
      <c r="AW49" s="187"/>
      <c r="AX49" s="189"/>
      <c r="AY49" s="189">
        <f t="shared" si="5"/>
        <v>0</v>
      </c>
      <c r="AZ49" s="177" t="str">
        <f t="shared" si="21"/>
        <v>NO OFERTADO</v>
      </c>
      <c r="BA49" s="177"/>
      <c r="BB49" s="177" t="s">
        <v>743</v>
      </c>
      <c r="BC49" s="194"/>
      <c r="BD49" s="194"/>
      <c r="BE49" s="212">
        <f>+BD49*0.19</f>
        <v>0</v>
      </c>
      <c r="BF49" s="194"/>
      <c r="BG49" s="196">
        <f t="shared" si="6"/>
        <v>0</v>
      </c>
      <c r="BH49" s="196">
        <f t="shared" si="7"/>
        <v>0</v>
      </c>
      <c r="BI49" s="180" t="str">
        <f t="shared" si="22"/>
        <v>NO OFERTADO</v>
      </c>
      <c r="BJ49" s="180"/>
      <c r="BK49" s="180" t="s">
        <v>743</v>
      </c>
      <c r="BL49" s="319"/>
      <c r="BM49" s="319"/>
      <c r="BN49" s="326"/>
      <c r="BO49" s="319">
        <f>+BM49+BN49</f>
        <v>0</v>
      </c>
      <c r="BP49" s="321">
        <f t="shared" si="8"/>
        <v>0</v>
      </c>
      <c r="BQ49" s="321">
        <f t="shared" si="24"/>
        <v>0</v>
      </c>
      <c r="BR49" s="322" t="str">
        <f t="shared" si="25"/>
        <v>NO OFERTADO</v>
      </c>
      <c r="BS49" s="322"/>
      <c r="BT49" s="322" t="s">
        <v>743</v>
      </c>
      <c r="BU49" s="197"/>
      <c r="BV49" s="197"/>
      <c r="BW49" s="213"/>
      <c r="BX49" s="197"/>
      <c r="BY49" s="199">
        <f t="shared" si="9"/>
        <v>0</v>
      </c>
      <c r="BZ49" s="199">
        <f t="shared" si="10"/>
        <v>0</v>
      </c>
      <c r="CA49" s="181" t="str">
        <f t="shared" si="26"/>
        <v>NO OFERTADO</v>
      </c>
      <c r="CB49" s="181"/>
      <c r="CC49" s="181" t="s">
        <v>743</v>
      </c>
      <c r="CD49" s="200" t="s">
        <v>44</v>
      </c>
      <c r="CE49" s="200">
        <v>13628</v>
      </c>
      <c r="CF49" s="214">
        <v>2589</v>
      </c>
      <c r="CG49" s="200">
        <v>16217</v>
      </c>
      <c r="CH49" s="202">
        <f t="shared" si="11"/>
        <v>16217</v>
      </c>
      <c r="CI49" s="202">
        <f t="shared" si="12"/>
        <v>145953</v>
      </c>
      <c r="CJ49" s="182" t="str">
        <f t="shared" si="27"/>
        <v>CUMPLE</v>
      </c>
      <c r="CK49" s="182" t="s">
        <v>828</v>
      </c>
      <c r="CL49" s="182" t="s">
        <v>822</v>
      </c>
      <c r="CM49" s="197">
        <v>0</v>
      </c>
      <c r="CN49" s="197">
        <v>0</v>
      </c>
      <c r="CO49" s="213">
        <v>0</v>
      </c>
      <c r="CP49" s="197"/>
      <c r="CQ49" s="199">
        <f t="shared" si="13"/>
        <v>0</v>
      </c>
      <c r="CR49" s="199">
        <f t="shared" si="14"/>
        <v>0</v>
      </c>
      <c r="CS49" s="181" t="str">
        <f t="shared" si="28"/>
        <v>NO OFERTADO</v>
      </c>
      <c r="CT49" s="181"/>
      <c r="CU49" s="181" t="s">
        <v>743</v>
      </c>
      <c r="CV49" s="203"/>
      <c r="CW49" s="203"/>
      <c r="CX49" s="204"/>
      <c r="CY49" s="203"/>
      <c r="CZ49" s="205">
        <f t="shared" si="15"/>
        <v>0</v>
      </c>
      <c r="DA49" s="205">
        <f t="shared" si="16"/>
        <v>0</v>
      </c>
      <c r="DB49" s="183" t="str">
        <f t="shared" si="29"/>
        <v>NO OFERTADO</v>
      </c>
      <c r="DC49" s="183"/>
      <c r="DD49" s="183" t="s">
        <v>743</v>
      </c>
      <c r="DE49" s="206">
        <f>SMALL((L49,V49,AE49,AN49,AW49,BF49,BX49,CG49,CP49,CY49),1)</f>
        <v>16217</v>
      </c>
      <c r="DF49" s="208">
        <f t="shared" si="31"/>
        <v>17980</v>
      </c>
      <c r="DG49" s="19">
        <f t="shared" si="32"/>
        <v>1763</v>
      </c>
      <c r="DH49" s="208">
        <f t="shared" si="33"/>
        <v>16217</v>
      </c>
      <c r="DI49" s="208">
        <f t="shared" si="34"/>
        <v>19635</v>
      </c>
      <c r="DJ49" s="208" t="str">
        <f t="shared" si="35"/>
        <v>ENTRA</v>
      </c>
    </row>
    <row r="50" spans="1:114" s="19" customFormat="1" ht="51" hidden="1" x14ac:dyDescent="0.2">
      <c r="A50" s="76">
        <v>41</v>
      </c>
      <c r="B50" s="78" t="s">
        <v>88</v>
      </c>
      <c r="C50" s="77" t="s">
        <v>420</v>
      </c>
      <c r="D50" s="120">
        <v>1</v>
      </c>
      <c r="E50" s="120" t="s">
        <v>32</v>
      </c>
      <c r="F50" s="23">
        <v>16362.5</v>
      </c>
      <c r="G50" s="120">
        <v>17</v>
      </c>
      <c r="H50" s="86">
        <f t="shared" si="17"/>
        <v>278162.5</v>
      </c>
      <c r="I50" s="27" t="s">
        <v>864</v>
      </c>
      <c r="J50" s="184">
        <v>16591</v>
      </c>
      <c r="K50" s="209">
        <v>3152</v>
      </c>
      <c r="L50" s="210">
        <f t="shared" si="36"/>
        <v>19743</v>
      </c>
      <c r="M50" s="186">
        <f t="shared" si="43"/>
        <v>19743</v>
      </c>
      <c r="N50" s="186">
        <f t="shared" si="0"/>
        <v>335631</v>
      </c>
      <c r="O50" s="176" t="str">
        <f t="shared" si="37"/>
        <v>NO CUMPLE</v>
      </c>
      <c r="P50" s="176" t="s">
        <v>828</v>
      </c>
      <c r="Q50" s="176" t="s">
        <v>743</v>
      </c>
      <c r="R50" s="207">
        <f t="shared" si="49"/>
        <v>0.20660045836516425</v>
      </c>
      <c r="S50" s="187"/>
      <c r="T50" s="187"/>
      <c r="U50" s="188"/>
      <c r="V50" s="187"/>
      <c r="W50" s="189"/>
      <c r="X50" s="189">
        <f t="shared" si="2"/>
        <v>0</v>
      </c>
      <c r="Y50" s="176" t="str">
        <f t="shared" si="18"/>
        <v>NO OFERTADO</v>
      </c>
      <c r="Z50" s="177"/>
      <c r="AA50" s="177" t="s">
        <v>743</v>
      </c>
      <c r="AB50" s="190"/>
      <c r="AC50" s="190"/>
      <c r="AD50" s="191"/>
      <c r="AE50" s="190"/>
      <c r="AF50" s="192"/>
      <c r="AG50" s="192">
        <f t="shared" si="3"/>
        <v>0</v>
      </c>
      <c r="AH50" s="178" t="str">
        <f t="shared" si="19"/>
        <v>NO OFERTADO</v>
      </c>
      <c r="AI50" s="178"/>
      <c r="AJ50" s="178" t="s">
        <v>743</v>
      </c>
      <c r="AK50" s="184"/>
      <c r="AL50" s="184"/>
      <c r="AM50" s="185"/>
      <c r="AN50" s="184"/>
      <c r="AO50" s="186"/>
      <c r="AP50" s="186">
        <f t="shared" si="4"/>
        <v>0</v>
      </c>
      <c r="AQ50" s="176" t="str">
        <f t="shared" si="20"/>
        <v>NO OFERTADO</v>
      </c>
      <c r="AR50" s="176"/>
      <c r="AS50" s="176" t="s">
        <v>743</v>
      </c>
      <c r="AT50" s="187"/>
      <c r="AU50" s="187"/>
      <c r="AV50" s="193"/>
      <c r="AW50" s="187"/>
      <c r="AX50" s="189"/>
      <c r="AY50" s="189">
        <f t="shared" si="5"/>
        <v>0</v>
      </c>
      <c r="AZ50" s="177" t="str">
        <f t="shared" si="21"/>
        <v>NO OFERTADO</v>
      </c>
      <c r="BA50" s="177"/>
      <c r="BB50" s="177" t="s">
        <v>743</v>
      </c>
      <c r="BC50" s="194"/>
      <c r="BD50" s="194"/>
      <c r="BE50" s="195"/>
      <c r="BF50" s="194"/>
      <c r="BG50" s="196">
        <f t="shared" si="6"/>
        <v>0</v>
      </c>
      <c r="BH50" s="196">
        <f t="shared" si="7"/>
        <v>0</v>
      </c>
      <c r="BI50" s="180" t="str">
        <f t="shared" si="22"/>
        <v>NO OFERTADO</v>
      </c>
      <c r="BJ50" s="180"/>
      <c r="BK50" s="180" t="s">
        <v>743</v>
      </c>
      <c r="BL50" s="319"/>
      <c r="BM50" s="319"/>
      <c r="BN50" s="320"/>
      <c r="BO50" s="319">
        <f>BM50+BN50</f>
        <v>0</v>
      </c>
      <c r="BP50" s="321">
        <f t="shared" si="8"/>
        <v>0</v>
      </c>
      <c r="BQ50" s="321">
        <f t="shared" si="24"/>
        <v>0</v>
      </c>
      <c r="BR50" s="322" t="str">
        <f t="shared" si="25"/>
        <v>NO OFERTADO</v>
      </c>
      <c r="BS50" s="322"/>
      <c r="BT50" s="322" t="s">
        <v>743</v>
      </c>
      <c r="BU50" s="197"/>
      <c r="BV50" s="197"/>
      <c r="BW50" s="198"/>
      <c r="BX50" s="197"/>
      <c r="BY50" s="199">
        <f t="shared" si="9"/>
        <v>0</v>
      </c>
      <c r="BZ50" s="199">
        <f t="shared" si="10"/>
        <v>0</v>
      </c>
      <c r="CA50" s="181" t="str">
        <f t="shared" si="26"/>
        <v>NO OFERTADO</v>
      </c>
      <c r="CB50" s="181"/>
      <c r="CC50" s="181" t="s">
        <v>743</v>
      </c>
      <c r="CD50" s="200" t="s">
        <v>44</v>
      </c>
      <c r="CE50" s="200">
        <v>13628</v>
      </c>
      <c r="CF50" s="201">
        <v>2589</v>
      </c>
      <c r="CG50" s="200">
        <v>16217</v>
      </c>
      <c r="CH50" s="202">
        <f t="shared" si="11"/>
        <v>16217</v>
      </c>
      <c r="CI50" s="202">
        <f t="shared" si="12"/>
        <v>275689</v>
      </c>
      <c r="CJ50" s="182" t="str">
        <f t="shared" si="27"/>
        <v>CUMPLE</v>
      </c>
      <c r="CK50" s="182" t="s">
        <v>828</v>
      </c>
      <c r="CL50" s="182" t="s">
        <v>822</v>
      </c>
      <c r="CM50" s="197">
        <v>0</v>
      </c>
      <c r="CN50" s="197">
        <v>0</v>
      </c>
      <c r="CO50" s="198">
        <v>0</v>
      </c>
      <c r="CP50" s="197"/>
      <c r="CQ50" s="199">
        <f t="shared" si="13"/>
        <v>0</v>
      </c>
      <c r="CR50" s="199">
        <f t="shared" si="14"/>
        <v>0</v>
      </c>
      <c r="CS50" s="181" t="str">
        <f t="shared" si="28"/>
        <v>NO OFERTADO</v>
      </c>
      <c r="CT50" s="181"/>
      <c r="CU50" s="181" t="s">
        <v>743</v>
      </c>
      <c r="CV50" s="203"/>
      <c r="CW50" s="203"/>
      <c r="CX50" s="204"/>
      <c r="CY50" s="203"/>
      <c r="CZ50" s="205">
        <f t="shared" si="15"/>
        <v>0</v>
      </c>
      <c r="DA50" s="205">
        <f t="shared" si="16"/>
        <v>0</v>
      </c>
      <c r="DB50" s="183" t="str">
        <f t="shared" si="29"/>
        <v>NO OFERTADO</v>
      </c>
      <c r="DC50" s="183"/>
      <c r="DD50" s="183" t="s">
        <v>743</v>
      </c>
      <c r="DE50" s="206">
        <f>SMALL((L50,V50,AE50,AN50,AW50,BF50,BX50,CG50,CP50,CY50),1)</f>
        <v>16217</v>
      </c>
      <c r="DF50" s="208">
        <f t="shared" si="31"/>
        <v>17980</v>
      </c>
      <c r="DG50" s="19">
        <f t="shared" si="32"/>
        <v>1763</v>
      </c>
      <c r="DH50" s="208">
        <f t="shared" si="33"/>
        <v>16217</v>
      </c>
      <c r="DI50" s="208">
        <f t="shared" si="34"/>
        <v>19635</v>
      </c>
      <c r="DJ50" s="208" t="str">
        <f t="shared" si="35"/>
        <v>ENTRA</v>
      </c>
    </row>
    <row r="51" spans="1:114" s="19" customFormat="1" ht="25.5" hidden="1" x14ac:dyDescent="0.2">
      <c r="A51" s="158">
        <v>42</v>
      </c>
      <c r="B51" s="78" t="s">
        <v>89</v>
      </c>
      <c r="C51" s="77" t="s">
        <v>421</v>
      </c>
      <c r="D51" s="120">
        <v>1</v>
      </c>
      <c r="E51" s="120" t="s">
        <v>32</v>
      </c>
      <c r="F51" s="23">
        <v>161231.91</v>
      </c>
      <c r="G51" s="120">
        <v>14</v>
      </c>
      <c r="H51" s="86">
        <f t="shared" si="17"/>
        <v>2257246.7400000002</v>
      </c>
      <c r="I51" s="27" t="s">
        <v>44</v>
      </c>
      <c r="J51" s="184">
        <v>135489</v>
      </c>
      <c r="K51" s="185">
        <v>25743</v>
      </c>
      <c r="L51" s="184">
        <f t="shared" si="36"/>
        <v>161232</v>
      </c>
      <c r="M51" s="186">
        <f t="shared" si="43"/>
        <v>161232</v>
      </c>
      <c r="N51" s="186">
        <f t="shared" si="0"/>
        <v>2257248</v>
      </c>
      <c r="O51" s="176" t="str">
        <f t="shared" si="37"/>
        <v>CUMPLE</v>
      </c>
      <c r="P51" s="176" t="s">
        <v>828</v>
      </c>
      <c r="Q51" s="176" t="s">
        <v>822</v>
      </c>
      <c r="R51" s="207">
        <f t="shared" si="49"/>
        <v>5.5820215735525017E-7</v>
      </c>
      <c r="S51" s="187"/>
      <c r="T51" s="187"/>
      <c r="U51" s="188"/>
      <c r="V51" s="187"/>
      <c r="W51" s="189"/>
      <c r="X51" s="189">
        <f t="shared" si="2"/>
        <v>0</v>
      </c>
      <c r="Y51" s="176" t="str">
        <f t="shared" si="18"/>
        <v>NO OFERTADO</v>
      </c>
      <c r="Z51" s="177"/>
      <c r="AA51" s="177" t="s">
        <v>743</v>
      </c>
      <c r="AB51" s="190"/>
      <c r="AC51" s="190"/>
      <c r="AD51" s="191"/>
      <c r="AE51" s="190"/>
      <c r="AF51" s="192"/>
      <c r="AG51" s="192">
        <f t="shared" si="3"/>
        <v>0</v>
      </c>
      <c r="AH51" s="178" t="str">
        <f t="shared" si="19"/>
        <v>NO OFERTADO</v>
      </c>
      <c r="AI51" s="178"/>
      <c r="AJ51" s="178" t="s">
        <v>743</v>
      </c>
      <c r="AK51" s="184"/>
      <c r="AL51" s="184"/>
      <c r="AM51" s="185"/>
      <c r="AN51" s="184"/>
      <c r="AO51" s="186"/>
      <c r="AP51" s="186">
        <f t="shared" si="4"/>
        <v>0</v>
      </c>
      <c r="AQ51" s="176" t="str">
        <f t="shared" si="20"/>
        <v>NO OFERTADO</v>
      </c>
      <c r="AR51" s="176"/>
      <c r="AS51" s="176" t="s">
        <v>743</v>
      </c>
      <c r="AT51" s="187"/>
      <c r="AU51" s="187"/>
      <c r="AV51" s="193"/>
      <c r="AW51" s="187"/>
      <c r="AX51" s="189"/>
      <c r="AY51" s="189">
        <f t="shared" si="5"/>
        <v>0</v>
      </c>
      <c r="AZ51" s="177" t="str">
        <f t="shared" si="21"/>
        <v>NO OFERTADO</v>
      </c>
      <c r="BA51" s="177"/>
      <c r="BB51" s="177" t="s">
        <v>743</v>
      </c>
      <c r="BC51" s="194"/>
      <c r="BD51" s="194"/>
      <c r="BE51" s="195"/>
      <c r="BF51" s="194"/>
      <c r="BG51" s="196">
        <f t="shared" si="6"/>
        <v>0</v>
      </c>
      <c r="BH51" s="196">
        <f t="shared" si="7"/>
        <v>0</v>
      </c>
      <c r="BI51" s="180" t="str">
        <f t="shared" si="22"/>
        <v>NO OFERTADO</v>
      </c>
      <c r="BJ51" s="180"/>
      <c r="BK51" s="180" t="s">
        <v>743</v>
      </c>
      <c r="BL51" s="319"/>
      <c r="BM51" s="319"/>
      <c r="BN51" s="320"/>
      <c r="BO51" s="319">
        <f t="shared" ref="BO51:BO53" si="56">BM51+BN51</f>
        <v>0</v>
      </c>
      <c r="BP51" s="321">
        <f t="shared" si="8"/>
        <v>0</v>
      </c>
      <c r="BQ51" s="321">
        <f t="shared" si="24"/>
        <v>0</v>
      </c>
      <c r="BR51" s="322" t="str">
        <f t="shared" si="25"/>
        <v>NO OFERTADO</v>
      </c>
      <c r="BS51" s="322"/>
      <c r="BT51" s="322" t="s">
        <v>743</v>
      </c>
      <c r="BU51" s="197"/>
      <c r="BV51" s="197"/>
      <c r="BW51" s="198"/>
      <c r="BX51" s="197"/>
      <c r="BY51" s="199">
        <f t="shared" si="9"/>
        <v>0</v>
      </c>
      <c r="BZ51" s="199">
        <f t="shared" si="10"/>
        <v>0</v>
      </c>
      <c r="CA51" s="181" t="str">
        <f t="shared" si="26"/>
        <v>NO OFERTADO</v>
      </c>
      <c r="CB51" s="181"/>
      <c r="CC51" s="181" t="s">
        <v>743</v>
      </c>
      <c r="CD51" s="200"/>
      <c r="CE51" s="200"/>
      <c r="CF51" s="201"/>
      <c r="CG51" s="200"/>
      <c r="CH51" s="202">
        <f t="shared" si="11"/>
        <v>0</v>
      </c>
      <c r="CI51" s="202">
        <f t="shared" si="12"/>
        <v>0</v>
      </c>
      <c r="CJ51" s="182" t="str">
        <f t="shared" si="27"/>
        <v>NO OFERTADO</v>
      </c>
      <c r="CK51" s="182"/>
      <c r="CL51" s="182" t="s">
        <v>743</v>
      </c>
      <c r="CM51" s="197">
        <v>0</v>
      </c>
      <c r="CN51" s="197">
        <v>0</v>
      </c>
      <c r="CO51" s="198">
        <v>0</v>
      </c>
      <c r="CP51" s="197"/>
      <c r="CQ51" s="199">
        <f t="shared" si="13"/>
        <v>0</v>
      </c>
      <c r="CR51" s="199">
        <f t="shared" si="14"/>
        <v>0</v>
      </c>
      <c r="CS51" s="181" t="str">
        <f t="shared" si="28"/>
        <v>NO OFERTADO</v>
      </c>
      <c r="CT51" s="181"/>
      <c r="CU51" s="181" t="s">
        <v>743</v>
      </c>
      <c r="CV51" s="203"/>
      <c r="CW51" s="203"/>
      <c r="CX51" s="204"/>
      <c r="CY51" s="203"/>
      <c r="CZ51" s="205">
        <f t="shared" si="15"/>
        <v>0</v>
      </c>
      <c r="DA51" s="205">
        <f t="shared" si="16"/>
        <v>0</v>
      </c>
      <c r="DB51" s="183" t="str">
        <f t="shared" si="29"/>
        <v>NO OFERTADO</v>
      </c>
      <c r="DC51" s="183"/>
      <c r="DD51" s="183" t="s">
        <v>743</v>
      </c>
      <c r="DE51" s="206">
        <f>SMALL((L51,V51,AE51,AN51,AW51,BF51,BX51,CG51,CP51,CY51),1)</f>
        <v>161232</v>
      </c>
      <c r="DF51" s="208">
        <f t="shared" si="31"/>
        <v>161232</v>
      </c>
      <c r="DG51" s="19">
        <f t="shared" si="32"/>
        <v>0</v>
      </c>
      <c r="DH51" s="208">
        <f t="shared" si="33"/>
        <v>161232</v>
      </c>
      <c r="DI51" s="208">
        <f t="shared" si="34"/>
        <v>193478.29199999999</v>
      </c>
      <c r="DJ51" s="208" t="str">
        <f t="shared" si="35"/>
        <v>ENTRA</v>
      </c>
    </row>
    <row r="52" spans="1:114" s="19" customFormat="1" ht="25.5" hidden="1" x14ac:dyDescent="0.2">
      <c r="A52" s="76">
        <v>43</v>
      </c>
      <c r="B52" s="78" t="s">
        <v>90</v>
      </c>
      <c r="C52" s="77" t="s">
        <v>422</v>
      </c>
      <c r="D52" s="120">
        <v>1</v>
      </c>
      <c r="E52" s="120" t="s">
        <v>32</v>
      </c>
      <c r="F52" s="23">
        <v>161231.91</v>
      </c>
      <c r="G52" s="120">
        <v>2</v>
      </c>
      <c r="H52" s="86">
        <f t="shared" si="17"/>
        <v>322463.82</v>
      </c>
      <c r="I52" s="27" t="s">
        <v>44</v>
      </c>
      <c r="J52" s="184">
        <v>135489</v>
      </c>
      <c r="K52" s="185">
        <v>25743</v>
      </c>
      <c r="L52" s="184">
        <f t="shared" si="36"/>
        <v>161232</v>
      </c>
      <c r="M52" s="186">
        <f t="shared" si="43"/>
        <v>161232</v>
      </c>
      <c r="N52" s="186">
        <f t="shared" si="0"/>
        <v>322464</v>
      </c>
      <c r="O52" s="176" t="str">
        <f t="shared" si="37"/>
        <v>CUMPLE</v>
      </c>
      <c r="P52" s="176" t="s">
        <v>828</v>
      </c>
      <c r="Q52" s="176" t="s">
        <v>822</v>
      </c>
      <c r="R52" s="207">
        <f t="shared" si="49"/>
        <v>5.5820215735525017E-7</v>
      </c>
      <c r="S52" s="187"/>
      <c r="T52" s="187"/>
      <c r="U52" s="188"/>
      <c r="V52" s="187"/>
      <c r="W52" s="189"/>
      <c r="X52" s="189">
        <f t="shared" si="2"/>
        <v>0</v>
      </c>
      <c r="Y52" s="176" t="str">
        <f t="shared" si="18"/>
        <v>NO OFERTADO</v>
      </c>
      <c r="Z52" s="177"/>
      <c r="AA52" s="177" t="s">
        <v>743</v>
      </c>
      <c r="AB52" s="190"/>
      <c r="AC52" s="190"/>
      <c r="AD52" s="191"/>
      <c r="AE52" s="190"/>
      <c r="AF52" s="192"/>
      <c r="AG52" s="192">
        <f t="shared" si="3"/>
        <v>0</v>
      </c>
      <c r="AH52" s="178" t="str">
        <f t="shared" si="19"/>
        <v>NO OFERTADO</v>
      </c>
      <c r="AI52" s="178"/>
      <c r="AJ52" s="178" t="s">
        <v>743</v>
      </c>
      <c r="AK52" s="184"/>
      <c r="AL52" s="184"/>
      <c r="AM52" s="185"/>
      <c r="AN52" s="184"/>
      <c r="AO52" s="186"/>
      <c r="AP52" s="186">
        <f t="shared" si="4"/>
        <v>0</v>
      </c>
      <c r="AQ52" s="176" t="str">
        <f t="shared" si="20"/>
        <v>NO OFERTADO</v>
      </c>
      <c r="AR52" s="176"/>
      <c r="AS52" s="176" t="s">
        <v>743</v>
      </c>
      <c r="AT52" s="187"/>
      <c r="AU52" s="187"/>
      <c r="AV52" s="193"/>
      <c r="AW52" s="187"/>
      <c r="AX52" s="189"/>
      <c r="AY52" s="189">
        <f t="shared" si="5"/>
        <v>0</v>
      </c>
      <c r="AZ52" s="177" t="str">
        <f t="shared" si="21"/>
        <v>NO OFERTADO</v>
      </c>
      <c r="BA52" s="177"/>
      <c r="BB52" s="177" t="s">
        <v>743</v>
      </c>
      <c r="BC52" s="194"/>
      <c r="BD52" s="194"/>
      <c r="BE52" s="195"/>
      <c r="BF52" s="194"/>
      <c r="BG52" s="196">
        <f t="shared" si="6"/>
        <v>0</v>
      </c>
      <c r="BH52" s="196">
        <f t="shared" si="7"/>
        <v>0</v>
      </c>
      <c r="BI52" s="180" t="str">
        <f t="shared" si="22"/>
        <v>NO OFERTADO</v>
      </c>
      <c r="BJ52" s="180"/>
      <c r="BK52" s="180" t="s">
        <v>743</v>
      </c>
      <c r="BL52" s="319"/>
      <c r="BM52" s="319"/>
      <c r="BN52" s="320"/>
      <c r="BO52" s="319">
        <f t="shared" si="56"/>
        <v>0</v>
      </c>
      <c r="BP52" s="321">
        <f t="shared" si="8"/>
        <v>0</v>
      </c>
      <c r="BQ52" s="321">
        <f t="shared" si="24"/>
        <v>0</v>
      </c>
      <c r="BR52" s="322" t="str">
        <f t="shared" si="25"/>
        <v>NO OFERTADO</v>
      </c>
      <c r="BS52" s="322"/>
      <c r="BT52" s="322" t="s">
        <v>743</v>
      </c>
      <c r="BU52" s="197"/>
      <c r="BV52" s="197"/>
      <c r="BW52" s="198"/>
      <c r="BX52" s="197"/>
      <c r="BY52" s="199">
        <f t="shared" si="9"/>
        <v>0</v>
      </c>
      <c r="BZ52" s="199">
        <f t="shared" si="10"/>
        <v>0</v>
      </c>
      <c r="CA52" s="181" t="str">
        <f t="shared" si="26"/>
        <v>NO OFERTADO</v>
      </c>
      <c r="CB52" s="181"/>
      <c r="CC52" s="181" t="s">
        <v>743</v>
      </c>
      <c r="CD52" s="200"/>
      <c r="CE52" s="200"/>
      <c r="CF52" s="201"/>
      <c r="CG52" s="200"/>
      <c r="CH52" s="202">
        <f t="shared" si="11"/>
        <v>0</v>
      </c>
      <c r="CI52" s="202">
        <f t="shared" si="12"/>
        <v>0</v>
      </c>
      <c r="CJ52" s="182" t="str">
        <f t="shared" si="27"/>
        <v>NO OFERTADO</v>
      </c>
      <c r="CK52" s="182"/>
      <c r="CL52" s="182" t="s">
        <v>743</v>
      </c>
      <c r="CM52" s="197">
        <v>0</v>
      </c>
      <c r="CN52" s="197">
        <v>0</v>
      </c>
      <c r="CO52" s="198">
        <v>0</v>
      </c>
      <c r="CP52" s="197"/>
      <c r="CQ52" s="199">
        <f t="shared" si="13"/>
        <v>0</v>
      </c>
      <c r="CR52" s="199">
        <f t="shared" si="14"/>
        <v>0</v>
      </c>
      <c r="CS52" s="181" t="str">
        <f t="shared" si="28"/>
        <v>NO OFERTADO</v>
      </c>
      <c r="CT52" s="181"/>
      <c r="CU52" s="181" t="s">
        <v>743</v>
      </c>
      <c r="CV52" s="203"/>
      <c r="CW52" s="203"/>
      <c r="CX52" s="204"/>
      <c r="CY52" s="203"/>
      <c r="CZ52" s="205">
        <f t="shared" si="15"/>
        <v>0</v>
      </c>
      <c r="DA52" s="205">
        <f t="shared" si="16"/>
        <v>0</v>
      </c>
      <c r="DB52" s="183" t="str">
        <f t="shared" si="29"/>
        <v>NO OFERTADO</v>
      </c>
      <c r="DC52" s="183"/>
      <c r="DD52" s="183" t="s">
        <v>743</v>
      </c>
      <c r="DE52" s="206">
        <f>SMALL((L52,V52,AE52,AN52,AW52,BF52,BX52,CG52,CP52,CY52),1)</f>
        <v>161232</v>
      </c>
      <c r="DF52" s="208">
        <f t="shared" si="31"/>
        <v>161232</v>
      </c>
      <c r="DG52" s="19">
        <f t="shared" si="32"/>
        <v>0</v>
      </c>
      <c r="DH52" s="208">
        <f t="shared" si="33"/>
        <v>161232</v>
      </c>
      <c r="DI52" s="208">
        <f t="shared" si="34"/>
        <v>193478.29199999999</v>
      </c>
      <c r="DJ52" s="208" t="str">
        <f t="shared" si="35"/>
        <v>ENTRA</v>
      </c>
    </row>
    <row r="53" spans="1:114" s="19" customFormat="1" ht="25.5" hidden="1" x14ac:dyDescent="0.2">
      <c r="A53" s="76">
        <v>44</v>
      </c>
      <c r="B53" s="78" t="s">
        <v>91</v>
      </c>
      <c r="C53" s="77" t="s">
        <v>423</v>
      </c>
      <c r="D53" s="120">
        <v>1</v>
      </c>
      <c r="E53" s="120" t="s">
        <v>32</v>
      </c>
      <c r="F53" s="23">
        <v>1087.6600000000001</v>
      </c>
      <c r="G53" s="120">
        <v>1772</v>
      </c>
      <c r="H53" s="86">
        <f t="shared" si="17"/>
        <v>1927333.5200000003</v>
      </c>
      <c r="I53" s="27"/>
      <c r="J53" s="184"/>
      <c r="K53" s="185"/>
      <c r="L53" s="184"/>
      <c r="M53" s="186"/>
      <c r="N53" s="186">
        <f t="shared" si="0"/>
        <v>0</v>
      </c>
      <c r="O53" s="176" t="str">
        <f t="shared" si="37"/>
        <v>NO OFERTADO</v>
      </c>
      <c r="P53" s="176"/>
      <c r="Q53" s="176" t="s">
        <v>743</v>
      </c>
      <c r="R53" s="207" t="s">
        <v>858</v>
      </c>
      <c r="S53" s="187"/>
      <c r="T53" s="187"/>
      <c r="U53" s="188"/>
      <c r="V53" s="187"/>
      <c r="W53" s="189"/>
      <c r="X53" s="189">
        <f t="shared" si="2"/>
        <v>0</v>
      </c>
      <c r="Y53" s="176" t="str">
        <f t="shared" si="18"/>
        <v>NO OFERTADO</v>
      </c>
      <c r="Z53" s="177"/>
      <c r="AA53" s="177" t="s">
        <v>743</v>
      </c>
      <c r="AB53" s="190"/>
      <c r="AC53" s="190"/>
      <c r="AD53" s="191"/>
      <c r="AE53" s="190"/>
      <c r="AF53" s="192"/>
      <c r="AG53" s="192">
        <f t="shared" si="3"/>
        <v>0</v>
      </c>
      <c r="AH53" s="178" t="str">
        <f t="shared" si="19"/>
        <v>NO OFERTADO</v>
      </c>
      <c r="AI53" s="178"/>
      <c r="AJ53" s="178" t="s">
        <v>743</v>
      </c>
      <c r="AK53" s="184"/>
      <c r="AL53" s="184"/>
      <c r="AM53" s="185"/>
      <c r="AN53" s="184"/>
      <c r="AO53" s="186"/>
      <c r="AP53" s="186">
        <f t="shared" si="4"/>
        <v>0</v>
      </c>
      <c r="AQ53" s="176" t="str">
        <f t="shared" si="20"/>
        <v>NO OFERTADO</v>
      </c>
      <c r="AR53" s="176"/>
      <c r="AS53" s="176" t="s">
        <v>743</v>
      </c>
      <c r="AT53" s="187"/>
      <c r="AU53" s="187"/>
      <c r="AV53" s="193"/>
      <c r="AW53" s="187"/>
      <c r="AX53" s="189"/>
      <c r="AY53" s="189">
        <f t="shared" si="5"/>
        <v>0</v>
      </c>
      <c r="AZ53" s="177" t="str">
        <f t="shared" si="21"/>
        <v>NO OFERTADO</v>
      </c>
      <c r="BA53" s="177"/>
      <c r="BB53" s="177" t="s">
        <v>743</v>
      </c>
      <c r="BC53" s="194" t="s">
        <v>44</v>
      </c>
      <c r="BD53" s="194">
        <v>914</v>
      </c>
      <c r="BE53" s="212">
        <f>+BD53*0.19</f>
        <v>173.66</v>
      </c>
      <c r="BF53" s="194">
        <f t="shared" ref="BF53" si="57">BD53+BE53</f>
        <v>1087.6600000000001</v>
      </c>
      <c r="BG53" s="196">
        <f t="shared" si="6"/>
        <v>1087.6600000000001</v>
      </c>
      <c r="BH53" s="196">
        <f t="shared" si="7"/>
        <v>1927333.5200000003</v>
      </c>
      <c r="BI53" s="180" t="str">
        <f t="shared" si="22"/>
        <v>CUMPLE</v>
      </c>
      <c r="BJ53" s="180" t="s">
        <v>828</v>
      </c>
      <c r="BK53" s="180" t="s">
        <v>822</v>
      </c>
      <c r="BL53" s="319"/>
      <c r="BM53" s="319"/>
      <c r="BN53" s="320"/>
      <c r="BO53" s="319">
        <f t="shared" si="56"/>
        <v>0</v>
      </c>
      <c r="BP53" s="321">
        <f t="shared" si="8"/>
        <v>0</v>
      </c>
      <c r="BQ53" s="321">
        <f t="shared" si="24"/>
        <v>0</v>
      </c>
      <c r="BR53" s="322" t="str">
        <f t="shared" si="25"/>
        <v>NO OFERTADO</v>
      </c>
      <c r="BS53" s="322"/>
      <c r="BT53" s="322" t="s">
        <v>743</v>
      </c>
      <c r="BU53" s="197"/>
      <c r="BV53" s="197"/>
      <c r="BW53" s="198"/>
      <c r="BX53" s="197"/>
      <c r="BY53" s="199">
        <f t="shared" si="9"/>
        <v>0</v>
      </c>
      <c r="BZ53" s="199">
        <f t="shared" si="10"/>
        <v>0</v>
      </c>
      <c r="CA53" s="181" t="str">
        <f t="shared" si="26"/>
        <v>NO OFERTADO</v>
      </c>
      <c r="CB53" s="181"/>
      <c r="CC53" s="181" t="s">
        <v>743</v>
      </c>
      <c r="CD53" s="200"/>
      <c r="CE53" s="200"/>
      <c r="CF53" s="201"/>
      <c r="CG53" s="200"/>
      <c r="CH53" s="202">
        <f t="shared" si="11"/>
        <v>0</v>
      </c>
      <c r="CI53" s="202">
        <f t="shared" si="12"/>
        <v>0</v>
      </c>
      <c r="CJ53" s="182" t="str">
        <f t="shared" si="27"/>
        <v>NO OFERTADO</v>
      </c>
      <c r="CK53" s="182"/>
      <c r="CL53" s="182" t="s">
        <v>743</v>
      </c>
      <c r="CM53" s="197">
        <v>0</v>
      </c>
      <c r="CN53" s="197">
        <v>0</v>
      </c>
      <c r="CO53" s="198">
        <v>0</v>
      </c>
      <c r="CP53" s="197"/>
      <c r="CQ53" s="199">
        <f t="shared" si="13"/>
        <v>0</v>
      </c>
      <c r="CR53" s="199">
        <f t="shared" si="14"/>
        <v>0</v>
      </c>
      <c r="CS53" s="181" t="str">
        <f t="shared" si="28"/>
        <v>NO OFERTADO</v>
      </c>
      <c r="CT53" s="181"/>
      <c r="CU53" s="181" t="s">
        <v>743</v>
      </c>
      <c r="CV53" s="203"/>
      <c r="CW53" s="203"/>
      <c r="CX53" s="204"/>
      <c r="CY53" s="203"/>
      <c r="CZ53" s="205">
        <f t="shared" si="15"/>
        <v>0</v>
      </c>
      <c r="DA53" s="205">
        <f t="shared" si="16"/>
        <v>0</v>
      </c>
      <c r="DB53" s="183" t="str">
        <f t="shared" si="29"/>
        <v>NO OFERTADO</v>
      </c>
      <c r="DC53" s="183"/>
      <c r="DD53" s="183" t="s">
        <v>743</v>
      </c>
      <c r="DE53" s="206">
        <f>SMALL((L53,V53,AE53,AN53,AW53,BF53,BX53,CG53,CP53,CY53),1)</f>
        <v>1087.6600000000001</v>
      </c>
      <c r="DF53" s="208">
        <f t="shared" si="31"/>
        <v>1087.6600000000001</v>
      </c>
      <c r="DG53" s="19">
        <f t="shared" si="32"/>
        <v>0</v>
      </c>
      <c r="DH53" s="208">
        <f t="shared" si="33"/>
        <v>1087.6600000000001</v>
      </c>
      <c r="DI53" s="208">
        <f t="shared" si="34"/>
        <v>1305.192</v>
      </c>
      <c r="DJ53" s="208" t="str">
        <f t="shared" si="35"/>
        <v>ENTRA</v>
      </c>
    </row>
    <row r="54" spans="1:114" s="19" customFormat="1" ht="27.75" hidden="1" customHeight="1" x14ac:dyDescent="0.2">
      <c r="A54" s="76">
        <v>45</v>
      </c>
      <c r="B54" s="78" t="s">
        <v>92</v>
      </c>
      <c r="C54" s="77" t="s">
        <v>424</v>
      </c>
      <c r="D54" s="120">
        <v>1</v>
      </c>
      <c r="E54" s="120" t="s">
        <v>32</v>
      </c>
      <c r="F54" s="24">
        <v>1104.32</v>
      </c>
      <c r="G54" s="120">
        <v>592</v>
      </c>
      <c r="H54" s="86">
        <f t="shared" si="17"/>
        <v>653757.43999999994</v>
      </c>
      <c r="I54" s="27" t="s">
        <v>746</v>
      </c>
      <c r="J54" s="184">
        <v>986</v>
      </c>
      <c r="K54" s="185">
        <v>187</v>
      </c>
      <c r="L54" s="184">
        <f t="shared" si="36"/>
        <v>1173</v>
      </c>
      <c r="M54" s="186">
        <f t="shared" si="43"/>
        <v>1173</v>
      </c>
      <c r="N54" s="186">
        <f t="shared" si="0"/>
        <v>694416</v>
      </c>
      <c r="O54" s="176" t="str">
        <f t="shared" si="37"/>
        <v>CUMPLE</v>
      </c>
      <c r="P54" s="176" t="s">
        <v>828</v>
      </c>
      <c r="Q54" s="176" t="s">
        <v>822</v>
      </c>
      <c r="R54" s="207">
        <f t="shared" si="49"/>
        <v>6.2192118226601048E-2</v>
      </c>
      <c r="S54" s="187"/>
      <c r="T54" s="187"/>
      <c r="U54" s="188"/>
      <c r="V54" s="187"/>
      <c r="W54" s="189"/>
      <c r="X54" s="189">
        <f t="shared" si="2"/>
        <v>0</v>
      </c>
      <c r="Y54" s="176" t="str">
        <f t="shared" si="18"/>
        <v>NO OFERTADO</v>
      </c>
      <c r="Z54" s="177"/>
      <c r="AA54" s="177" t="s">
        <v>743</v>
      </c>
      <c r="AB54" s="190" t="s">
        <v>865</v>
      </c>
      <c r="AC54" s="190">
        <v>1841.94</v>
      </c>
      <c r="AD54" s="211">
        <v>349.96860000000004</v>
      </c>
      <c r="AE54" s="190">
        <f>+AC54+AD54</f>
        <v>2191.9086000000002</v>
      </c>
      <c r="AF54" s="192">
        <f>+AE54*D54</f>
        <v>2191.9086000000002</v>
      </c>
      <c r="AG54" s="192">
        <f t="shared" si="3"/>
        <v>1297609.8912000002</v>
      </c>
      <c r="AH54" s="178" t="str">
        <f t="shared" si="19"/>
        <v>NO CUMPLE</v>
      </c>
      <c r="AI54" s="178" t="s">
        <v>828</v>
      </c>
      <c r="AJ54" s="178" t="s">
        <v>743</v>
      </c>
      <c r="AK54" s="184"/>
      <c r="AL54" s="184"/>
      <c r="AM54" s="185">
        <f>+AL54*0.19</f>
        <v>0</v>
      </c>
      <c r="AN54" s="184"/>
      <c r="AO54" s="186"/>
      <c r="AP54" s="186">
        <f t="shared" si="4"/>
        <v>0</v>
      </c>
      <c r="AQ54" s="176" t="str">
        <f t="shared" si="20"/>
        <v>NO OFERTADO</v>
      </c>
      <c r="AR54" s="176"/>
      <c r="AS54" s="176" t="s">
        <v>743</v>
      </c>
      <c r="AT54" s="187"/>
      <c r="AU54" s="187"/>
      <c r="AV54" s="193"/>
      <c r="AW54" s="187"/>
      <c r="AX54" s="189"/>
      <c r="AY54" s="189">
        <f t="shared" si="5"/>
        <v>0</v>
      </c>
      <c r="AZ54" s="177" t="str">
        <f t="shared" si="21"/>
        <v>NO OFERTADO</v>
      </c>
      <c r="BA54" s="177"/>
      <c r="BB54" s="177" t="s">
        <v>743</v>
      </c>
      <c r="BC54" s="194" t="s">
        <v>44</v>
      </c>
      <c r="BD54" s="194">
        <v>914</v>
      </c>
      <c r="BE54" s="212">
        <f>+BD54*0.19</f>
        <v>173.66</v>
      </c>
      <c r="BF54" s="194">
        <f>+BD54+BE54</f>
        <v>1087.6600000000001</v>
      </c>
      <c r="BG54" s="196">
        <f t="shared" si="6"/>
        <v>1087.6600000000001</v>
      </c>
      <c r="BH54" s="196">
        <f t="shared" si="7"/>
        <v>643894.72000000009</v>
      </c>
      <c r="BI54" s="180" t="str">
        <f t="shared" si="22"/>
        <v>CUMPLE</v>
      </c>
      <c r="BJ54" s="180" t="s">
        <v>828</v>
      </c>
      <c r="BK54" s="180" t="s">
        <v>822</v>
      </c>
      <c r="BL54" s="319"/>
      <c r="BM54" s="319"/>
      <c r="BN54" s="320"/>
      <c r="BO54" s="319">
        <f>+BM54+BN54</f>
        <v>0</v>
      </c>
      <c r="BP54" s="321">
        <f t="shared" si="8"/>
        <v>0</v>
      </c>
      <c r="BQ54" s="321">
        <f t="shared" si="24"/>
        <v>0</v>
      </c>
      <c r="BR54" s="322" t="str">
        <f t="shared" si="25"/>
        <v>NO OFERTADO</v>
      </c>
      <c r="BS54" s="322"/>
      <c r="BT54" s="322" t="s">
        <v>743</v>
      </c>
      <c r="BU54" s="197"/>
      <c r="BV54" s="197"/>
      <c r="BW54" s="198"/>
      <c r="BX54" s="197"/>
      <c r="BY54" s="199">
        <f t="shared" si="9"/>
        <v>0</v>
      </c>
      <c r="BZ54" s="199">
        <f t="shared" si="10"/>
        <v>0</v>
      </c>
      <c r="CA54" s="181" t="str">
        <f t="shared" si="26"/>
        <v>NO OFERTADO</v>
      </c>
      <c r="CB54" s="181"/>
      <c r="CC54" s="181" t="s">
        <v>743</v>
      </c>
      <c r="CD54" s="200"/>
      <c r="CE54" s="200"/>
      <c r="CF54" s="201"/>
      <c r="CG54" s="200"/>
      <c r="CH54" s="202">
        <f t="shared" si="11"/>
        <v>0</v>
      </c>
      <c r="CI54" s="202">
        <f t="shared" si="12"/>
        <v>0</v>
      </c>
      <c r="CJ54" s="182" t="str">
        <f t="shared" si="27"/>
        <v>NO OFERTADO</v>
      </c>
      <c r="CK54" s="182"/>
      <c r="CL54" s="182" t="s">
        <v>743</v>
      </c>
      <c r="CM54" s="197">
        <v>0</v>
      </c>
      <c r="CN54" s="197">
        <v>0</v>
      </c>
      <c r="CO54" s="198">
        <v>0</v>
      </c>
      <c r="CP54" s="197"/>
      <c r="CQ54" s="199">
        <f t="shared" si="13"/>
        <v>0</v>
      </c>
      <c r="CR54" s="199">
        <f t="shared" si="14"/>
        <v>0</v>
      </c>
      <c r="CS54" s="181" t="str">
        <f t="shared" si="28"/>
        <v>NO OFERTADO</v>
      </c>
      <c r="CT54" s="181"/>
      <c r="CU54" s="181" t="s">
        <v>743</v>
      </c>
      <c r="CV54" s="203" t="s">
        <v>44</v>
      </c>
      <c r="CW54" s="203">
        <f>+CY54/1.19</f>
        <v>1539.4957983193278</v>
      </c>
      <c r="CX54" s="204">
        <f>+CW54*0.19</f>
        <v>292.50420168067228</v>
      </c>
      <c r="CY54" s="203">
        <v>1832</v>
      </c>
      <c r="CZ54" s="205">
        <f t="shared" si="15"/>
        <v>1832</v>
      </c>
      <c r="DA54" s="205">
        <f t="shared" si="16"/>
        <v>1084544</v>
      </c>
      <c r="DB54" s="183" t="str">
        <f t="shared" si="29"/>
        <v>NO CUMPLE</v>
      </c>
      <c r="DC54" s="183" t="s">
        <v>828</v>
      </c>
      <c r="DD54" s="183" t="s">
        <v>743</v>
      </c>
      <c r="DE54" s="206">
        <f>SMALL((L54,V54,AE54,AN54,AW54,BF54,BX54,CG54,CP54,CY54),1)</f>
        <v>1087.6600000000001</v>
      </c>
      <c r="DF54" s="208">
        <f t="shared" si="31"/>
        <v>1502.5</v>
      </c>
      <c r="DG54" s="19">
        <f t="shared" si="32"/>
        <v>459.80157794625649</v>
      </c>
      <c r="DH54" s="208">
        <f t="shared" si="33"/>
        <v>1042.6984220537436</v>
      </c>
      <c r="DI54" s="208">
        <f t="shared" si="34"/>
        <v>1325.184</v>
      </c>
      <c r="DJ54" s="208" t="str">
        <f t="shared" si="35"/>
        <v>ENTRA</v>
      </c>
    </row>
    <row r="55" spans="1:114" s="19" customFormat="1" hidden="1" x14ac:dyDescent="0.2">
      <c r="A55" s="76">
        <v>46</v>
      </c>
      <c r="B55" s="78" t="s">
        <v>93</v>
      </c>
      <c r="C55" s="77" t="s">
        <v>425</v>
      </c>
      <c r="D55" s="120">
        <v>1</v>
      </c>
      <c r="E55" s="120" t="s">
        <v>32</v>
      </c>
      <c r="F55" s="64">
        <v>61650</v>
      </c>
      <c r="G55" s="120">
        <v>1</v>
      </c>
      <c r="H55" s="86">
        <f t="shared" si="17"/>
        <v>61650</v>
      </c>
      <c r="I55" s="27"/>
      <c r="J55" s="184"/>
      <c r="K55" s="185"/>
      <c r="L55" s="184"/>
      <c r="M55" s="186"/>
      <c r="N55" s="186">
        <f t="shared" si="0"/>
        <v>0</v>
      </c>
      <c r="O55" s="176" t="str">
        <f t="shared" si="37"/>
        <v>NO OFERTADO</v>
      </c>
      <c r="P55" s="176"/>
      <c r="Q55" s="176" t="s">
        <v>743</v>
      </c>
      <c r="R55" s="176"/>
      <c r="S55" s="187"/>
      <c r="T55" s="187"/>
      <c r="U55" s="188"/>
      <c r="V55" s="187"/>
      <c r="W55" s="189"/>
      <c r="X55" s="189">
        <f t="shared" si="2"/>
        <v>0</v>
      </c>
      <c r="Y55" s="176" t="str">
        <f t="shared" si="18"/>
        <v>NO OFERTADO</v>
      </c>
      <c r="Z55" s="177"/>
      <c r="AA55" s="177" t="s">
        <v>743</v>
      </c>
      <c r="AB55" s="190"/>
      <c r="AC55" s="190"/>
      <c r="AD55" s="191"/>
      <c r="AE55" s="190"/>
      <c r="AF55" s="192"/>
      <c r="AG55" s="192">
        <f t="shared" si="3"/>
        <v>0</v>
      </c>
      <c r="AH55" s="178" t="str">
        <f t="shared" si="19"/>
        <v>NO OFERTADO</v>
      </c>
      <c r="AI55" s="178"/>
      <c r="AJ55" s="178" t="s">
        <v>743</v>
      </c>
      <c r="AK55" s="184"/>
      <c r="AL55" s="184"/>
      <c r="AM55" s="185">
        <f>+AL55*0.19</f>
        <v>0</v>
      </c>
      <c r="AN55" s="184"/>
      <c r="AO55" s="186"/>
      <c r="AP55" s="186">
        <f t="shared" si="4"/>
        <v>0</v>
      </c>
      <c r="AQ55" s="176" t="str">
        <f t="shared" si="20"/>
        <v>NO OFERTADO</v>
      </c>
      <c r="AR55" s="176"/>
      <c r="AS55" s="176" t="s">
        <v>743</v>
      </c>
      <c r="AT55" s="187"/>
      <c r="AU55" s="187"/>
      <c r="AV55" s="193"/>
      <c r="AW55" s="187"/>
      <c r="AX55" s="189"/>
      <c r="AY55" s="189">
        <f t="shared" si="5"/>
        <v>0</v>
      </c>
      <c r="AZ55" s="177" t="str">
        <f t="shared" si="21"/>
        <v>NO OFERTADO</v>
      </c>
      <c r="BA55" s="177"/>
      <c r="BB55" s="177" t="s">
        <v>743</v>
      </c>
      <c r="BC55" s="194"/>
      <c r="BD55" s="194"/>
      <c r="BE55" s="195">
        <f>+BD55*0.19</f>
        <v>0</v>
      </c>
      <c r="BF55" s="194"/>
      <c r="BG55" s="196">
        <f t="shared" si="6"/>
        <v>0</v>
      </c>
      <c r="BH55" s="196">
        <f t="shared" si="7"/>
        <v>0</v>
      </c>
      <c r="BI55" s="180" t="str">
        <f t="shared" si="22"/>
        <v>NO OFERTADO</v>
      </c>
      <c r="BJ55" s="180"/>
      <c r="BK55" s="180" t="s">
        <v>743</v>
      </c>
      <c r="BL55" s="319"/>
      <c r="BM55" s="319"/>
      <c r="BN55" s="320"/>
      <c r="BO55" s="319">
        <f>+BM55+BN55</f>
        <v>0</v>
      </c>
      <c r="BP55" s="321">
        <f t="shared" si="8"/>
        <v>0</v>
      </c>
      <c r="BQ55" s="321">
        <f t="shared" si="24"/>
        <v>0</v>
      </c>
      <c r="BR55" s="322" t="str">
        <f t="shared" si="25"/>
        <v>NO OFERTADO</v>
      </c>
      <c r="BS55" s="322"/>
      <c r="BT55" s="322" t="s">
        <v>743</v>
      </c>
      <c r="BU55" s="197"/>
      <c r="BV55" s="197"/>
      <c r="BW55" s="198"/>
      <c r="BX55" s="197"/>
      <c r="BY55" s="199">
        <f t="shared" si="9"/>
        <v>0</v>
      </c>
      <c r="BZ55" s="199">
        <f t="shared" si="10"/>
        <v>0</v>
      </c>
      <c r="CA55" s="181" t="str">
        <f t="shared" si="26"/>
        <v>NO OFERTADO</v>
      </c>
      <c r="CB55" s="181"/>
      <c r="CC55" s="181" t="s">
        <v>743</v>
      </c>
      <c r="CD55" s="200"/>
      <c r="CE55" s="200"/>
      <c r="CF55" s="201"/>
      <c r="CG55" s="200"/>
      <c r="CH55" s="202">
        <f t="shared" si="11"/>
        <v>0</v>
      </c>
      <c r="CI55" s="202">
        <f t="shared" si="12"/>
        <v>0</v>
      </c>
      <c r="CJ55" s="182" t="str">
        <f t="shared" si="27"/>
        <v>NO OFERTADO</v>
      </c>
      <c r="CK55" s="182"/>
      <c r="CL55" s="182" t="s">
        <v>743</v>
      </c>
      <c r="CM55" s="197">
        <v>0</v>
      </c>
      <c r="CN55" s="197">
        <v>0</v>
      </c>
      <c r="CO55" s="198">
        <v>0</v>
      </c>
      <c r="CP55" s="197"/>
      <c r="CQ55" s="199">
        <f t="shared" si="13"/>
        <v>0</v>
      </c>
      <c r="CR55" s="199">
        <f t="shared" si="14"/>
        <v>0</v>
      </c>
      <c r="CS55" s="181" t="str">
        <f t="shared" si="28"/>
        <v>NO OFERTADO</v>
      </c>
      <c r="CT55" s="181"/>
      <c r="CU55" s="181" t="s">
        <v>743</v>
      </c>
      <c r="CV55" s="203"/>
      <c r="CW55" s="203"/>
      <c r="CX55" s="204"/>
      <c r="CY55" s="203"/>
      <c r="CZ55" s="205">
        <f t="shared" si="15"/>
        <v>0</v>
      </c>
      <c r="DA55" s="205">
        <f t="shared" si="16"/>
        <v>0</v>
      </c>
      <c r="DB55" s="183" t="str">
        <f t="shared" si="29"/>
        <v>NO OFERTADO</v>
      </c>
      <c r="DC55" s="183"/>
      <c r="DD55" s="183" t="s">
        <v>743</v>
      </c>
      <c r="DE55" s="206" t="s">
        <v>847</v>
      </c>
      <c r="DF55" s="206" t="s">
        <v>847</v>
      </c>
      <c r="DG55" s="206" t="s">
        <v>847</v>
      </c>
      <c r="DH55" s="206" t="s">
        <v>847</v>
      </c>
      <c r="DI55" s="206" t="s">
        <v>847</v>
      </c>
      <c r="DJ55" s="206" t="s">
        <v>847</v>
      </c>
    </row>
    <row r="56" spans="1:114" s="19" customFormat="1" ht="25.5" hidden="1" x14ac:dyDescent="0.2">
      <c r="A56" s="76">
        <v>47</v>
      </c>
      <c r="B56" s="78" t="s">
        <v>94</v>
      </c>
      <c r="C56" s="77" t="s">
        <v>426</v>
      </c>
      <c r="D56" s="120">
        <v>1</v>
      </c>
      <c r="E56" s="120" t="s">
        <v>32</v>
      </c>
      <c r="F56" s="24">
        <v>346023</v>
      </c>
      <c r="G56" s="120">
        <v>7</v>
      </c>
      <c r="H56" s="86">
        <f t="shared" si="17"/>
        <v>2422161</v>
      </c>
      <c r="I56" s="27" t="s">
        <v>866</v>
      </c>
      <c r="J56" s="184">
        <v>346023</v>
      </c>
      <c r="K56" s="185">
        <v>0</v>
      </c>
      <c r="L56" s="184">
        <f t="shared" si="36"/>
        <v>346023</v>
      </c>
      <c r="M56" s="186">
        <f t="shared" si="43"/>
        <v>346023</v>
      </c>
      <c r="N56" s="186">
        <f t="shared" si="0"/>
        <v>2422161</v>
      </c>
      <c r="O56" s="176" t="str">
        <f t="shared" si="37"/>
        <v>CUMPLE</v>
      </c>
      <c r="P56" s="176" t="s">
        <v>828</v>
      </c>
      <c r="Q56" s="176" t="s">
        <v>822</v>
      </c>
      <c r="R56" s="207">
        <f>+(L56-F56)/F56</f>
        <v>0</v>
      </c>
      <c r="S56" s="187"/>
      <c r="T56" s="187"/>
      <c r="U56" s="188"/>
      <c r="V56" s="187"/>
      <c r="W56" s="189"/>
      <c r="X56" s="189">
        <f t="shared" si="2"/>
        <v>0</v>
      </c>
      <c r="Y56" s="176" t="str">
        <f t="shared" si="18"/>
        <v>NO OFERTADO</v>
      </c>
      <c r="Z56" s="177"/>
      <c r="AA56" s="177" t="s">
        <v>743</v>
      </c>
      <c r="AB56" s="190" t="s">
        <v>867</v>
      </c>
      <c r="AC56" s="190">
        <v>369968</v>
      </c>
      <c r="AD56" s="191">
        <v>0</v>
      </c>
      <c r="AE56" s="190">
        <f>+AC56+AD56</f>
        <v>369968</v>
      </c>
      <c r="AF56" s="192">
        <f>+AE56*D56</f>
        <v>369968</v>
      </c>
      <c r="AG56" s="192">
        <f t="shared" si="3"/>
        <v>2589776</v>
      </c>
      <c r="AH56" s="178" t="str">
        <f t="shared" si="19"/>
        <v>CUMPLE</v>
      </c>
      <c r="AI56" s="178" t="s">
        <v>828</v>
      </c>
      <c r="AJ56" s="178" t="s">
        <v>822</v>
      </c>
      <c r="AK56" s="184"/>
      <c r="AL56" s="184"/>
      <c r="AM56" s="185"/>
      <c r="AN56" s="184"/>
      <c r="AO56" s="186"/>
      <c r="AP56" s="186">
        <f t="shared" si="4"/>
        <v>0</v>
      </c>
      <c r="AQ56" s="176" t="str">
        <f t="shared" si="20"/>
        <v>NO OFERTADO</v>
      </c>
      <c r="AR56" s="176"/>
      <c r="AS56" s="176" t="s">
        <v>743</v>
      </c>
      <c r="AT56" s="187"/>
      <c r="AU56" s="187"/>
      <c r="AV56" s="193"/>
      <c r="AW56" s="187"/>
      <c r="AX56" s="189"/>
      <c r="AY56" s="189">
        <f t="shared" si="5"/>
        <v>0</v>
      </c>
      <c r="AZ56" s="177" t="str">
        <f t="shared" si="21"/>
        <v>NO OFERTADO</v>
      </c>
      <c r="BA56" s="177"/>
      <c r="BB56" s="177" t="s">
        <v>743</v>
      </c>
      <c r="BC56" s="194"/>
      <c r="BD56" s="194"/>
      <c r="BE56" s="195"/>
      <c r="BF56" s="194"/>
      <c r="BG56" s="196">
        <f t="shared" si="6"/>
        <v>0</v>
      </c>
      <c r="BH56" s="196">
        <f t="shared" si="7"/>
        <v>0</v>
      </c>
      <c r="BI56" s="180" t="str">
        <f t="shared" si="22"/>
        <v>NO OFERTADO</v>
      </c>
      <c r="BJ56" s="180"/>
      <c r="BK56" s="180" t="s">
        <v>743</v>
      </c>
      <c r="BL56" s="319"/>
      <c r="BM56" s="319"/>
      <c r="BN56" s="320"/>
      <c r="BO56" s="319">
        <f t="shared" ref="BO56:BO60" si="58">BM56+BN56</f>
        <v>0</v>
      </c>
      <c r="BP56" s="321">
        <f t="shared" si="8"/>
        <v>0</v>
      </c>
      <c r="BQ56" s="321">
        <f t="shared" si="24"/>
        <v>0</v>
      </c>
      <c r="BR56" s="322" t="str">
        <f t="shared" si="25"/>
        <v>NO OFERTADO</v>
      </c>
      <c r="BS56" s="322"/>
      <c r="BT56" s="322" t="s">
        <v>743</v>
      </c>
      <c r="BU56" s="197"/>
      <c r="BV56" s="197"/>
      <c r="BW56" s="198"/>
      <c r="BX56" s="197"/>
      <c r="BY56" s="199">
        <f t="shared" si="9"/>
        <v>0</v>
      </c>
      <c r="BZ56" s="199">
        <f t="shared" si="10"/>
        <v>0</v>
      </c>
      <c r="CA56" s="181" t="str">
        <f t="shared" si="26"/>
        <v>NO OFERTADO</v>
      </c>
      <c r="CB56" s="181"/>
      <c r="CC56" s="181" t="s">
        <v>743</v>
      </c>
      <c r="CD56" s="200"/>
      <c r="CE56" s="200"/>
      <c r="CF56" s="201"/>
      <c r="CG56" s="200"/>
      <c r="CH56" s="202">
        <f t="shared" si="11"/>
        <v>0</v>
      </c>
      <c r="CI56" s="202">
        <f t="shared" si="12"/>
        <v>0</v>
      </c>
      <c r="CJ56" s="182" t="str">
        <f t="shared" si="27"/>
        <v>NO OFERTADO</v>
      </c>
      <c r="CK56" s="182"/>
      <c r="CL56" s="182" t="s">
        <v>743</v>
      </c>
      <c r="CM56" s="197">
        <v>0</v>
      </c>
      <c r="CN56" s="197">
        <v>0</v>
      </c>
      <c r="CO56" s="198">
        <v>0</v>
      </c>
      <c r="CP56" s="197"/>
      <c r="CQ56" s="199">
        <f t="shared" si="13"/>
        <v>0</v>
      </c>
      <c r="CR56" s="199">
        <f t="shared" si="14"/>
        <v>0</v>
      </c>
      <c r="CS56" s="181" t="str">
        <f t="shared" si="28"/>
        <v>NO OFERTADO</v>
      </c>
      <c r="CT56" s="181"/>
      <c r="CU56" s="181" t="s">
        <v>743</v>
      </c>
      <c r="CV56" s="203" t="s">
        <v>808</v>
      </c>
      <c r="CW56" s="203">
        <v>390385</v>
      </c>
      <c r="CX56" s="204">
        <v>0</v>
      </c>
      <c r="CY56" s="203">
        <v>390385</v>
      </c>
      <c r="CZ56" s="205">
        <f t="shared" si="15"/>
        <v>390385</v>
      </c>
      <c r="DA56" s="205">
        <f t="shared" si="16"/>
        <v>2732695</v>
      </c>
      <c r="DB56" s="183" t="str">
        <f t="shared" si="29"/>
        <v>CUMPLE</v>
      </c>
      <c r="DC56" s="183" t="s">
        <v>828</v>
      </c>
      <c r="DD56" s="183" t="s">
        <v>822</v>
      </c>
      <c r="DE56" s="206">
        <f>SMALL((L56,V56,AE56,AN56,AW56,BF56,BX56,CG56,CP56,CY56),1)</f>
        <v>346023</v>
      </c>
      <c r="DF56" s="208">
        <f t="shared" si="31"/>
        <v>369968</v>
      </c>
      <c r="DG56" s="19">
        <f t="shared" si="32"/>
        <v>18129.791192031604</v>
      </c>
      <c r="DH56" s="208">
        <f t="shared" si="33"/>
        <v>351838.20880796842</v>
      </c>
      <c r="DI56" s="208">
        <f t="shared" si="34"/>
        <v>415227.6</v>
      </c>
      <c r="DJ56" s="208" t="str">
        <f t="shared" si="35"/>
        <v>NO CUMPLE</v>
      </c>
    </row>
    <row r="57" spans="1:114" s="19" customFormat="1" hidden="1" x14ac:dyDescent="0.2">
      <c r="A57" s="76">
        <v>48</v>
      </c>
      <c r="B57" s="78" t="s">
        <v>95</v>
      </c>
      <c r="C57" s="77" t="s">
        <v>427</v>
      </c>
      <c r="D57" s="120">
        <v>1</v>
      </c>
      <c r="E57" s="120" t="s">
        <v>32</v>
      </c>
      <c r="F57" s="24">
        <v>136000</v>
      </c>
      <c r="G57" s="120">
        <v>2</v>
      </c>
      <c r="H57" s="86">
        <f t="shared" si="17"/>
        <v>272000</v>
      </c>
      <c r="I57" s="27"/>
      <c r="J57" s="184"/>
      <c r="K57" s="185"/>
      <c r="L57" s="184"/>
      <c r="M57" s="186"/>
      <c r="N57" s="186">
        <f t="shared" si="0"/>
        <v>0</v>
      </c>
      <c r="O57" s="176" t="str">
        <f t="shared" si="37"/>
        <v>NO OFERTADO</v>
      </c>
      <c r="P57" s="176"/>
      <c r="Q57" s="176" t="s">
        <v>743</v>
      </c>
      <c r="R57" s="176"/>
      <c r="S57" s="187"/>
      <c r="T57" s="187"/>
      <c r="U57" s="188"/>
      <c r="V57" s="187"/>
      <c r="W57" s="189"/>
      <c r="X57" s="189">
        <f t="shared" si="2"/>
        <v>0</v>
      </c>
      <c r="Y57" s="176" t="str">
        <f t="shared" si="18"/>
        <v>NO OFERTADO</v>
      </c>
      <c r="Z57" s="177"/>
      <c r="AA57" s="177" t="s">
        <v>743</v>
      </c>
      <c r="AB57" s="190"/>
      <c r="AC57" s="190"/>
      <c r="AD57" s="191"/>
      <c r="AE57" s="190"/>
      <c r="AF57" s="192"/>
      <c r="AG57" s="192">
        <f t="shared" si="3"/>
        <v>0</v>
      </c>
      <c r="AH57" s="178" t="str">
        <f t="shared" si="19"/>
        <v>NO OFERTADO</v>
      </c>
      <c r="AI57" s="178"/>
      <c r="AJ57" s="178" t="s">
        <v>743</v>
      </c>
      <c r="AK57" s="184"/>
      <c r="AL57" s="184"/>
      <c r="AM57" s="185"/>
      <c r="AN57" s="184"/>
      <c r="AO57" s="186"/>
      <c r="AP57" s="186">
        <f t="shared" si="4"/>
        <v>0</v>
      </c>
      <c r="AQ57" s="176" t="str">
        <f t="shared" si="20"/>
        <v>NO OFERTADO</v>
      </c>
      <c r="AR57" s="176"/>
      <c r="AS57" s="176" t="s">
        <v>743</v>
      </c>
      <c r="AT57" s="187"/>
      <c r="AU57" s="187"/>
      <c r="AV57" s="193"/>
      <c r="AW57" s="187"/>
      <c r="AX57" s="189"/>
      <c r="AY57" s="189">
        <f t="shared" si="5"/>
        <v>0</v>
      </c>
      <c r="AZ57" s="177" t="str">
        <f t="shared" si="21"/>
        <v>NO OFERTADO</v>
      </c>
      <c r="BA57" s="177"/>
      <c r="BB57" s="177" t="s">
        <v>743</v>
      </c>
      <c r="BC57" s="194"/>
      <c r="BD57" s="194"/>
      <c r="BE57" s="195"/>
      <c r="BF57" s="194"/>
      <c r="BG57" s="196">
        <f t="shared" si="6"/>
        <v>0</v>
      </c>
      <c r="BH57" s="196">
        <f t="shared" si="7"/>
        <v>0</v>
      </c>
      <c r="BI57" s="180" t="str">
        <f t="shared" si="22"/>
        <v>NO OFERTADO</v>
      </c>
      <c r="BJ57" s="180"/>
      <c r="BK57" s="180" t="s">
        <v>743</v>
      </c>
      <c r="BL57" s="319"/>
      <c r="BM57" s="319"/>
      <c r="BN57" s="320"/>
      <c r="BO57" s="319">
        <f t="shared" si="58"/>
        <v>0</v>
      </c>
      <c r="BP57" s="321">
        <f t="shared" si="8"/>
        <v>0</v>
      </c>
      <c r="BQ57" s="321">
        <f t="shared" si="24"/>
        <v>0</v>
      </c>
      <c r="BR57" s="322" t="str">
        <f t="shared" si="25"/>
        <v>NO OFERTADO</v>
      </c>
      <c r="BS57" s="322"/>
      <c r="BT57" s="322" t="s">
        <v>743</v>
      </c>
      <c r="BU57" s="197"/>
      <c r="BV57" s="197"/>
      <c r="BW57" s="198"/>
      <c r="BX57" s="197"/>
      <c r="BY57" s="199">
        <f t="shared" si="9"/>
        <v>0</v>
      </c>
      <c r="BZ57" s="199">
        <f t="shared" si="10"/>
        <v>0</v>
      </c>
      <c r="CA57" s="181" t="str">
        <f t="shared" si="26"/>
        <v>NO OFERTADO</v>
      </c>
      <c r="CB57" s="181"/>
      <c r="CC57" s="181" t="s">
        <v>743</v>
      </c>
      <c r="CD57" s="200"/>
      <c r="CE57" s="200"/>
      <c r="CF57" s="201"/>
      <c r="CG57" s="200"/>
      <c r="CH57" s="202">
        <f t="shared" si="11"/>
        <v>0</v>
      </c>
      <c r="CI57" s="202">
        <f t="shared" si="12"/>
        <v>0</v>
      </c>
      <c r="CJ57" s="182" t="str">
        <f t="shared" si="27"/>
        <v>NO OFERTADO</v>
      </c>
      <c r="CK57" s="182"/>
      <c r="CL57" s="182" t="s">
        <v>743</v>
      </c>
      <c r="CM57" s="197">
        <v>0</v>
      </c>
      <c r="CN57" s="197">
        <v>0</v>
      </c>
      <c r="CO57" s="198">
        <v>0</v>
      </c>
      <c r="CP57" s="197"/>
      <c r="CQ57" s="199">
        <f t="shared" si="13"/>
        <v>0</v>
      </c>
      <c r="CR57" s="199">
        <f t="shared" si="14"/>
        <v>0</v>
      </c>
      <c r="CS57" s="181" t="str">
        <f t="shared" si="28"/>
        <v>NO OFERTADO</v>
      </c>
      <c r="CT57" s="181"/>
      <c r="CU57" s="181" t="s">
        <v>743</v>
      </c>
      <c r="CV57" s="203"/>
      <c r="CW57" s="203"/>
      <c r="CX57" s="204"/>
      <c r="CY57" s="203"/>
      <c r="CZ57" s="205">
        <f t="shared" si="15"/>
        <v>0</v>
      </c>
      <c r="DA57" s="205">
        <f t="shared" si="16"/>
        <v>0</v>
      </c>
      <c r="DB57" s="183" t="str">
        <f t="shared" si="29"/>
        <v>NO OFERTADO</v>
      </c>
      <c r="DC57" s="183"/>
      <c r="DD57" s="183" t="s">
        <v>743</v>
      </c>
      <c r="DE57" s="206" t="s">
        <v>847</v>
      </c>
      <c r="DF57" s="206" t="s">
        <v>847</v>
      </c>
      <c r="DG57" s="206" t="s">
        <v>847</v>
      </c>
      <c r="DH57" s="206" t="s">
        <v>847</v>
      </c>
      <c r="DI57" s="206" t="s">
        <v>847</v>
      </c>
      <c r="DJ57" s="206" t="s">
        <v>847</v>
      </c>
    </row>
    <row r="58" spans="1:114" s="19" customFormat="1" hidden="1" x14ac:dyDescent="0.2">
      <c r="A58" s="76">
        <v>49</v>
      </c>
      <c r="B58" s="78" t="s">
        <v>96</v>
      </c>
      <c r="C58" s="77" t="s">
        <v>428</v>
      </c>
      <c r="D58" s="120">
        <v>1</v>
      </c>
      <c r="E58" s="120" t="s">
        <v>32</v>
      </c>
      <c r="F58" s="24">
        <v>136000</v>
      </c>
      <c r="G58" s="120">
        <v>5</v>
      </c>
      <c r="H58" s="86">
        <f t="shared" si="17"/>
        <v>680000</v>
      </c>
      <c r="I58" s="27"/>
      <c r="J58" s="184"/>
      <c r="K58" s="185"/>
      <c r="L58" s="184"/>
      <c r="M58" s="186"/>
      <c r="N58" s="186">
        <f t="shared" si="0"/>
        <v>0</v>
      </c>
      <c r="O58" s="176" t="str">
        <f t="shared" si="37"/>
        <v>NO OFERTADO</v>
      </c>
      <c r="P58" s="176"/>
      <c r="Q58" s="176" t="s">
        <v>743</v>
      </c>
      <c r="R58" s="176"/>
      <c r="S58" s="187"/>
      <c r="T58" s="187"/>
      <c r="U58" s="188"/>
      <c r="V58" s="187"/>
      <c r="W58" s="189"/>
      <c r="X58" s="189">
        <f t="shared" si="2"/>
        <v>0</v>
      </c>
      <c r="Y58" s="176" t="str">
        <f t="shared" si="18"/>
        <v>NO OFERTADO</v>
      </c>
      <c r="Z58" s="177"/>
      <c r="AA58" s="177" t="s">
        <v>743</v>
      </c>
      <c r="AB58" s="190"/>
      <c r="AC58" s="190"/>
      <c r="AD58" s="191"/>
      <c r="AE58" s="190"/>
      <c r="AF58" s="192"/>
      <c r="AG58" s="192">
        <f t="shared" si="3"/>
        <v>0</v>
      </c>
      <c r="AH58" s="178" t="str">
        <f t="shared" si="19"/>
        <v>NO OFERTADO</v>
      </c>
      <c r="AI58" s="178"/>
      <c r="AJ58" s="178" t="s">
        <v>743</v>
      </c>
      <c r="AK58" s="184"/>
      <c r="AL58" s="184"/>
      <c r="AM58" s="185"/>
      <c r="AN58" s="184"/>
      <c r="AO58" s="186"/>
      <c r="AP58" s="186">
        <f t="shared" si="4"/>
        <v>0</v>
      </c>
      <c r="AQ58" s="176" t="str">
        <f t="shared" si="20"/>
        <v>NO OFERTADO</v>
      </c>
      <c r="AR58" s="176"/>
      <c r="AS58" s="176" t="s">
        <v>743</v>
      </c>
      <c r="AT58" s="187"/>
      <c r="AU58" s="187"/>
      <c r="AV58" s="193"/>
      <c r="AW58" s="187"/>
      <c r="AX58" s="189"/>
      <c r="AY58" s="189">
        <f t="shared" si="5"/>
        <v>0</v>
      </c>
      <c r="AZ58" s="177" t="str">
        <f t="shared" si="21"/>
        <v>NO OFERTADO</v>
      </c>
      <c r="BA58" s="177"/>
      <c r="BB58" s="177" t="s">
        <v>743</v>
      </c>
      <c r="BC58" s="194"/>
      <c r="BD58" s="194"/>
      <c r="BE58" s="195"/>
      <c r="BF58" s="194"/>
      <c r="BG58" s="196">
        <f t="shared" si="6"/>
        <v>0</v>
      </c>
      <c r="BH58" s="196">
        <f t="shared" si="7"/>
        <v>0</v>
      </c>
      <c r="BI58" s="180" t="str">
        <f t="shared" si="22"/>
        <v>NO OFERTADO</v>
      </c>
      <c r="BJ58" s="180"/>
      <c r="BK58" s="180" t="s">
        <v>743</v>
      </c>
      <c r="BL58" s="319"/>
      <c r="BM58" s="319"/>
      <c r="BN58" s="320"/>
      <c r="BO58" s="319">
        <f t="shared" si="58"/>
        <v>0</v>
      </c>
      <c r="BP58" s="321">
        <f t="shared" si="8"/>
        <v>0</v>
      </c>
      <c r="BQ58" s="321">
        <f t="shared" si="24"/>
        <v>0</v>
      </c>
      <c r="BR58" s="322" t="str">
        <f t="shared" si="25"/>
        <v>NO OFERTADO</v>
      </c>
      <c r="BS58" s="322"/>
      <c r="BT58" s="322" t="s">
        <v>743</v>
      </c>
      <c r="BU58" s="197"/>
      <c r="BV58" s="197"/>
      <c r="BW58" s="198"/>
      <c r="BX58" s="197"/>
      <c r="BY58" s="199">
        <f t="shared" si="9"/>
        <v>0</v>
      </c>
      <c r="BZ58" s="199">
        <f t="shared" si="10"/>
        <v>0</v>
      </c>
      <c r="CA58" s="181" t="str">
        <f t="shared" si="26"/>
        <v>NO OFERTADO</v>
      </c>
      <c r="CB58" s="181"/>
      <c r="CC58" s="181" t="s">
        <v>743</v>
      </c>
      <c r="CD58" s="200"/>
      <c r="CE58" s="200"/>
      <c r="CF58" s="201"/>
      <c r="CG58" s="200"/>
      <c r="CH58" s="202">
        <f t="shared" si="11"/>
        <v>0</v>
      </c>
      <c r="CI58" s="202">
        <f t="shared" si="12"/>
        <v>0</v>
      </c>
      <c r="CJ58" s="182" t="str">
        <f t="shared" si="27"/>
        <v>NO OFERTADO</v>
      </c>
      <c r="CK58" s="182"/>
      <c r="CL58" s="182" t="s">
        <v>743</v>
      </c>
      <c r="CM58" s="197">
        <v>0</v>
      </c>
      <c r="CN58" s="197">
        <v>0</v>
      </c>
      <c r="CO58" s="198">
        <v>0</v>
      </c>
      <c r="CP58" s="197"/>
      <c r="CQ58" s="199">
        <f t="shared" si="13"/>
        <v>0</v>
      </c>
      <c r="CR58" s="199">
        <f t="shared" si="14"/>
        <v>0</v>
      </c>
      <c r="CS58" s="181" t="str">
        <f t="shared" si="28"/>
        <v>NO OFERTADO</v>
      </c>
      <c r="CT58" s="181"/>
      <c r="CU58" s="181" t="s">
        <v>743</v>
      </c>
      <c r="CV58" s="203"/>
      <c r="CW58" s="203"/>
      <c r="CX58" s="204"/>
      <c r="CY58" s="203"/>
      <c r="CZ58" s="205">
        <f t="shared" si="15"/>
        <v>0</v>
      </c>
      <c r="DA58" s="205">
        <f t="shared" si="16"/>
        <v>0</v>
      </c>
      <c r="DB58" s="183" t="str">
        <f t="shared" si="29"/>
        <v>NO OFERTADO</v>
      </c>
      <c r="DC58" s="183"/>
      <c r="DD58" s="183" t="s">
        <v>743</v>
      </c>
      <c r="DE58" s="206" t="s">
        <v>847</v>
      </c>
      <c r="DF58" s="206" t="s">
        <v>847</v>
      </c>
      <c r="DG58" s="206" t="s">
        <v>847</v>
      </c>
      <c r="DH58" s="206" t="s">
        <v>847</v>
      </c>
      <c r="DI58" s="206" t="s">
        <v>847</v>
      </c>
      <c r="DJ58" s="206" t="s">
        <v>847</v>
      </c>
    </row>
    <row r="59" spans="1:114" s="19" customFormat="1" ht="25.5" hidden="1" x14ac:dyDescent="0.2">
      <c r="A59" s="76">
        <v>50</v>
      </c>
      <c r="B59" s="78" t="s">
        <v>97</v>
      </c>
      <c r="C59" s="77" t="s">
        <v>429</v>
      </c>
      <c r="D59" s="120">
        <v>1</v>
      </c>
      <c r="E59" s="120" t="s">
        <v>32</v>
      </c>
      <c r="F59" s="24">
        <v>270795</v>
      </c>
      <c r="G59" s="120">
        <v>1</v>
      </c>
      <c r="H59" s="86">
        <f t="shared" si="17"/>
        <v>270795</v>
      </c>
      <c r="I59" s="27" t="s">
        <v>868</v>
      </c>
      <c r="J59" s="184">
        <v>270795</v>
      </c>
      <c r="K59" s="185">
        <v>0</v>
      </c>
      <c r="L59" s="184">
        <f t="shared" si="36"/>
        <v>270795</v>
      </c>
      <c r="M59" s="186">
        <f t="shared" si="43"/>
        <v>270795</v>
      </c>
      <c r="N59" s="186">
        <f t="shared" si="0"/>
        <v>270795</v>
      </c>
      <c r="O59" s="176" t="str">
        <f t="shared" si="37"/>
        <v>CUMPLE</v>
      </c>
      <c r="P59" s="176" t="s">
        <v>828</v>
      </c>
      <c r="Q59" s="176" t="s">
        <v>822</v>
      </c>
      <c r="R59" s="207">
        <f t="shared" ref="R59:R60" si="59">+(L59-F59)/F59</f>
        <v>0</v>
      </c>
      <c r="S59" s="187"/>
      <c r="T59" s="187"/>
      <c r="U59" s="188"/>
      <c r="V59" s="187"/>
      <c r="W59" s="189"/>
      <c r="X59" s="189">
        <f t="shared" si="2"/>
        <v>0</v>
      </c>
      <c r="Y59" s="176" t="str">
        <f t="shared" si="18"/>
        <v>NO OFERTADO</v>
      </c>
      <c r="Z59" s="177"/>
      <c r="AA59" s="177" t="s">
        <v>743</v>
      </c>
      <c r="AB59" s="190" t="s">
        <v>869</v>
      </c>
      <c r="AC59" s="190">
        <v>289534.5</v>
      </c>
      <c r="AD59" s="191">
        <v>0</v>
      </c>
      <c r="AE59" s="190">
        <f t="shared" ref="AE59:AE60" si="60">+AC59+AD59</f>
        <v>289534.5</v>
      </c>
      <c r="AF59" s="192">
        <f>+AE59*D59</f>
        <v>289534.5</v>
      </c>
      <c r="AG59" s="192">
        <f t="shared" si="3"/>
        <v>289534.5</v>
      </c>
      <c r="AH59" s="178" t="str">
        <f t="shared" si="19"/>
        <v>CUMPLE</v>
      </c>
      <c r="AI59" s="178" t="s">
        <v>828</v>
      </c>
      <c r="AJ59" s="178" t="s">
        <v>822</v>
      </c>
      <c r="AK59" s="184"/>
      <c r="AL59" s="184"/>
      <c r="AM59" s="185"/>
      <c r="AN59" s="184"/>
      <c r="AO59" s="186"/>
      <c r="AP59" s="186">
        <f t="shared" si="4"/>
        <v>0</v>
      </c>
      <c r="AQ59" s="176" t="str">
        <f t="shared" si="20"/>
        <v>NO OFERTADO</v>
      </c>
      <c r="AR59" s="176"/>
      <c r="AS59" s="176" t="s">
        <v>743</v>
      </c>
      <c r="AT59" s="187"/>
      <c r="AU59" s="187"/>
      <c r="AV59" s="193"/>
      <c r="AW59" s="187"/>
      <c r="AX59" s="189"/>
      <c r="AY59" s="189">
        <f t="shared" si="5"/>
        <v>0</v>
      </c>
      <c r="AZ59" s="177" t="str">
        <f t="shared" si="21"/>
        <v>NO OFERTADO</v>
      </c>
      <c r="BA59" s="177"/>
      <c r="BB59" s="177" t="s">
        <v>743</v>
      </c>
      <c r="BC59" s="194"/>
      <c r="BD59" s="194"/>
      <c r="BE59" s="195"/>
      <c r="BF59" s="194"/>
      <c r="BG59" s="196">
        <f t="shared" si="6"/>
        <v>0</v>
      </c>
      <c r="BH59" s="196">
        <f t="shared" si="7"/>
        <v>0</v>
      </c>
      <c r="BI59" s="180" t="str">
        <f t="shared" si="22"/>
        <v>NO OFERTADO</v>
      </c>
      <c r="BJ59" s="180"/>
      <c r="BK59" s="180" t="s">
        <v>743</v>
      </c>
      <c r="BL59" s="319"/>
      <c r="BM59" s="319"/>
      <c r="BN59" s="320"/>
      <c r="BO59" s="319">
        <f t="shared" si="58"/>
        <v>0</v>
      </c>
      <c r="BP59" s="321">
        <f t="shared" si="8"/>
        <v>0</v>
      </c>
      <c r="BQ59" s="321">
        <f t="shared" si="24"/>
        <v>0</v>
      </c>
      <c r="BR59" s="322" t="str">
        <f t="shared" si="25"/>
        <v>NO OFERTADO</v>
      </c>
      <c r="BS59" s="322"/>
      <c r="BT59" s="322" t="s">
        <v>743</v>
      </c>
      <c r="BU59" s="197"/>
      <c r="BV59" s="197"/>
      <c r="BW59" s="198"/>
      <c r="BX59" s="197"/>
      <c r="BY59" s="199">
        <f t="shared" si="9"/>
        <v>0</v>
      </c>
      <c r="BZ59" s="199">
        <f t="shared" si="10"/>
        <v>0</v>
      </c>
      <c r="CA59" s="181" t="str">
        <f t="shared" si="26"/>
        <v>NO OFERTADO</v>
      </c>
      <c r="CB59" s="181"/>
      <c r="CC59" s="181" t="s">
        <v>743</v>
      </c>
      <c r="CD59" s="200" t="s">
        <v>44</v>
      </c>
      <c r="CE59" s="200">
        <v>267753</v>
      </c>
      <c r="CF59" s="201">
        <v>0</v>
      </c>
      <c r="CG59" s="200">
        <v>267753</v>
      </c>
      <c r="CH59" s="202">
        <f t="shared" si="11"/>
        <v>267753</v>
      </c>
      <c r="CI59" s="202">
        <f t="shared" si="12"/>
        <v>267753</v>
      </c>
      <c r="CJ59" s="182" t="str">
        <f t="shared" si="27"/>
        <v>CUMPLE</v>
      </c>
      <c r="CK59" s="182" t="s">
        <v>828</v>
      </c>
      <c r="CL59" s="182" t="s">
        <v>822</v>
      </c>
      <c r="CM59" s="197">
        <v>0</v>
      </c>
      <c r="CN59" s="197">
        <v>0</v>
      </c>
      <c r="CO59" s="198">
        <v>0</v>
      </c>
      <c r="CP59" s="197"/>
      <c r="CQ59" s="199">
        <f t="shared" si="13"/>
        <v>0</v>
      </c>
      <c r="CR59" s="199">
        <f t="shared" si="14"/>
        <v>0</v>
      </c>
      <c r="CS59" s="181" t="str">
        <f t="shared" si="28"/>
        <v>NO OFERTADO</v>
      </c>
      <c r="CT59" s="181"/>
      <c r="CU59" s="181" t="s">
        <v>743</v>
      </c>
      <c r="CV59" s="203" t="s">
        <v>809</v>
      </c>
      <c r="CW59" s="203">
        <v>305513</v>
      </c>
      <c r="CX59" s="204">
        <v>0</v>
      </c>
      <c r="CY59" s="203">
        <v>305513</v>
      </c>
      <c r="CZ59" s="205">
        <f t="shared" si="15"/>
        <v>305513</v>
      </c>
      <c r="DA59" s="205">
        <f t="shared" si="16"/>
        <v>305513</v>
      </c>
      <c r="DB59" s="183" t="str">
        <f t="shared" si="29"/>
        <v>CUMPLE</v>
      </c>
      <c r="DC59" s="183" t="s">
        <v>828</v>
      </c>
      <c r="DD59" s="183" t="s">
        <v>822</v>
      </c>
      <c r="DE59" s="206">
        <f>SMALL((L59,V59,AE59,AN59,AW59,BF59,BX59,CG59,CP59,CY59),1)</f>
        <v>267753</v>
      </c>
      <c r="DF59" s="208">
        <f t="shared" si="31"/>
        <v>280164.75</v>
      </c>
      <c r="DG59" s="19">
        <f t="shared" si="32"/>
        <v>15250.667921336266</v>
      </c>
      <c r="DH59" s="208">
        <f t="shared" si="33"/>
        <v>264914.08207866375</v>
      </c>
      <c r="DI59" s="208">
        <f t="shared" si="34"/>
        <v>324954</v>
      </c>
      <c r="DJ59" s="208" t="str">
        <f t="shared" si="35"/>
        <v>ENTRA</v>
      </c>
    </row>
    <row r="60" spans="1:114" s="19" customFormat="1" hidden="1" x14ac:dyDescent="0.2">
      <c r="A60" s="76">
        <v>51</v>
      </c>
      <c r="B60" s="78" t="s">
        <v>98</v>
      </c>
      <c r="C60" s="77" t="s">
        <v>430</v>
      </c>
      <c r="D60" s="120">
        <v>1</v>
      </c>
      <c r="E60" s="120" t="s">
        <v>32</v>
      </c>
      <c r="F60" s="24">
        <v>34575</v>
      </c>
      <c r="G60" s="120">
        <v>3</v>
      </c>
      <c r="H60" s="86">
        <f t="shared" si="17"/>
        <v>103725</v>
      </c>
      <c r="I60" s="27" t="s">
        <v>870</v>
      </c>
      <c r="J60" s="184">
        <v>34575</v>
      </c>
      <c r="K60" s="185">
        <v>0</v>
      </c>
      <c r="L60" s="184">
        <f t="shared" si="36"/>
        <v>34575</v>
      </c>
      <c r="M60" s="186">
        <f t="shared" si="43"/>
        <v>34575</v>
      </c>
      <c r="N60" s="186">
        <f t="shared" si="0"/>
        <v>103725</v>
      </c>
      <c r="O60" s="176" t="str">
        <f t="shared" si="37"/>
        <v>CUMPLE</v>
      </c>
      <c r="P60" s="176" t="s">
        <v>828</v>
      </c>
      <c r="Q60" s="176" t="s">
        <v>822</v>
      </c>
      <c r="R60" s="207">
        <f t="shared" si="59"/>
        <v>0</v>
      </c>
      <c r="S60" s="187"/>
      <c r="T60" s="187"/>
      <c r="U60" s="188"/>
      <c r="V60" s="187"/>
      <c r="W60" s="189"/>
      <c r="X60" s="189">
        <f t="shared" si="2"/>
        <v>0</v>
      </c>
      <c r="Y60" s="176" t="str">
        <f t="shared" si="18"/>
        <v>NO OFERTADO</v>
      </c>
      <c r="Z60" s="177"/>
      <c r="AA60" s="177" t="s">
        <v>743</v>
      </c>
      <c r="AB60" s="190" t="s">
        <v>871</v>
      </c>
      <c r="AC60" s="190">
        <v>36450</v>
      </c>
      <c r="AD60" s="191">
        <v>0</v>
      </c>
      <c r="AE60" s="190">
        <f t="shared" si="60"/>
        <v>36450</v>
      </c>
      <c r="AF60" s="192">
        <f>+AE60*D60</f>
        <v>36450</v>
      </c>
      <c r="AG60" s="192">
        <f t="shared" si="3"/>
        <v>109350</v>
      </c>
      <c r="AH60" s="178" t="str">
        <f t="shared" si="19"/>
        <v>CUMPLE</v>
      </c>
      <c r="AI60" s="178" t="s">
        <v>828</v>
      </c>
      <c r="AJ60" s="178" t="s">
        <v>822</v>
      </c>
      <c r="AK60" s="184"/>
      <c r="AL60" s="184"/>
      <c r="AM60" s="185"/>
      <c r="AN60" s="184"/>
      <c r="AO60" s="186"/>
      <c r="AP60" s="186">
        <f t="shared" si="4"/>
        <v>0</v>
      </c>
      <c r="AQ60" s="176" t="str">
        <f t="shared" si="20"/>
        <v>NO OFERTADO</v>
      </c>
      <c r="AR60" s="176"/>
      <c r="AS60" s="176" t="s">
        <v>743</v>
      </c>
      <c r="AT60" s="187"/>
      <c r="AU60" s="187"/>
      <c r="AV60" s="193"/>
      <c r="AW60" s="187"/>
      <c r="AX60" s="189"/>
      <c r="AY60" s="189">
        <f t="shared" si="5"/>
        <v>0</v>
      </c>
      <c r="AZ60" s="177" t="str">
        <f t="shared" si="21"/>
        <v>NO OFERTADO</v>
      </c>
      <c r="BA60" s="177"/>
      <c r="BB60" s="177" t="s">
        <v>743</v>
      </c>
      <c r="BC60" s="194"/>
      <c r="BD60" s="194"/>
      <c r="BE60" s="195"/>
      <c r="BF60" s="194"/>
      <c r="BG60" s="196">
        <f t="shared" si="6"/>
        <v>0</v>
      </c>
      <c r="BH60" s="196">
        <f t="shared" si="7"/>
        <v>0</v>
      </c>
      <c r="BI60" s="180" t="str">
        <f t="shared" si="22"/>
        <v>NO OFERTADO</v>
      </c>
      <c r="BJ60" s="180"/>
      <c r="BK60" s="180" t="s">
        <v>743</v>
      </c>
      <c r="BL60" s="319"/>
      <c r="BM60" s="319"/>
      <c r="BN60" s="320"/>
      <c r="BO60" s="319">
        <f t="shared" si="58"/>
        <v>0</v>
      </c>
      <c r="BP60" s="321">
        <f t="shared" si="8"/>
        <v>0</v>
      </c>
      <c r="BQ60" s="321">
        <f t="shared" si="24"/>
        <v>0</v>
      </c>
      <c r="BR60" s="322" t="str">
        <f t="shared" si="25"/>
        <v>NO OFERTADO</v>
      </c>
      <c r="BS60" s="322"/>
      <c r="BT60" s="322" t="s">
        <v>743</v>
      </c>
      <c r="BU60" s="197"/>
      <c r="BV60" s="197"/>
      <c r="BW60" s="198"/>
      <c r="BX60" s="197"/>
      <c r="BY60" s="199">
        <f t="shared" si="9"/>
        <v>0</v>
      </c>
      <c r="BZ60" s="199">
        <f t="shared" si="10"/>
        <v>0</v>
      </c>
      <c r="CA60" s="181" t="str">
        <f t="shared" si="26"/>
        <v>NO OFERTADO</v>
      </c>
      <c r="CB60" s="181"/>
      <c r="CC60" s="181" t="s">
        <v>743</v>
      </c>
      <c r="CD60" s="200" t="s">
        <v>44</v>
      </c>
      <c r="CE60" s="200">
        <v>34091</v>
      </c>
      <c r="CF60" s="201">
        <v>0</v>
      </c>
      <c r="CG60" s="200">
        <v>34091</v>
      </c>
      <c r="CH60" s="202">
        <f t="shared" si="11"/>
        <v>34091</v>
      </c>
      <c r="CI60" s="202">
        <f t="shared" si="12"/>
        <v>102273</v>
      </c>
      <c r="CJ60" s="182" t="str">
        <f t="shared" si="27"/>
        <v>CUMPLE</v>
      </c>
      <c r="CK60" s="182" t="s">
        <v>851</v>
      </c>
      <c r="CL60" s="182" t="s">
        <v>743</v>
      </c>
      <c r="CM60" s="197">
        <v>0</v>
      </c>
      <c r="CN60" s="197">
        <v>0</v>
      </c>
      <c r="CO60" s="198">
        <v>0</v>
      </c>
      <c r="CP60" s="197"/>
      <c r="CQ60" s="199">
        <f t="shared" si="13"/>
        <v>0</v>
      </c>
      <c r="CR60" s="199">
        <f t="shared" si="14"/>
        <v>0</v>
      </c>
      <c r="CS60" s="181" t="str">
        <f t="shared" si="28"/>
        <v>NO OFERTADO</v>
      </c>
      <c r="CT60" s="181"/>
      <c r="CU60" s="181" t="s">
        <v>743</v>
      </c>
      <c r="CV60" s="203"/>
      <c r="CW60" s="203"/>
      <c r="CX60" s="204"/>
      <c r="CY60" s="203"/>
      <c r="CZ60" s="205">
        <f t="shared" si="15"/>
        <v>0</v>
      </c>
      <c r="DA60" s="205">
        <f t="shared" si="16"/>
        <v>0</v>
      </c>
      <c r="DB60" s="183" t="str">
        <f t="shared" si="29"/>
        <v>NO OFERTADO</v>
      </c>
      <c r="DC60" s="183"/>
      <c r="DD60" s="183" t="s">
        <v>743</v>
      </c>
      <c r="DE60" s="206">
        <f>SMALL((L60,V60,AE60,AN60,AW60,BF60,BX60,CG60,CP60,CY60),1)</f>
        <v>34091</v>
      </c>
      <c r="DF60" s="208">
        <f t="shared" si="31"/>
        <v>34575</v>
      </c>
      <c r="DG60" s="19">
        <f t="shared" si="32"/>
        <v>1017.3365006503775</v>
      </c>
      <c r="DH60" s="208">
        <f t="shared" si="33"/>
        <v>33557.663499349619</v>
      </c>
      <c r="DI60" s="208">
        <f t="shared" si="34"/>
        <v>41490</v>
      </c>
      <c r="DJ60" s="208" t="str">
        <f t="shared" si="35"/>
        <v>ENTRA</v>
      </c>
    </row>
    <row r="61" spans="1:114" s="19" customFormat="1" ht="25.5" hidden="1" x14ac:dyDescent="0.2">
      <c r="A61" s="76">
        <v>52</v>
      </c>
      <c r="B61" s="78" t="s">
        <v>99</v>
      </c>
      <c r="C61" s="77" t="s">
        <v>431</v>
      </c>
      <c r="D61" s="120">
        <v>1</v>
      </c>
      <c r="E61" s="120" t="s">
        <v>32</v>
      </c>
      <c r="F61" s="24">
        <v>136000</v>
      </c>
      <c r="G61" s="120">
        <v>1</v>
      </c>
      <c r="H61" s="86">
        <f t="shared" si="17"/>
        <v>136000</v>
      </c>
      <c r="I61" s="27"/>
      <c r="J61" s="184"/>
      <c r="K61" s="185"/>
      <c r="L61" s="184"/>
      <c r="M61" s="186"/>
      <c r="N61" s="186">
        <f t="shared" si="0"/>
        <v>0</v>
      </c>
      <c r="O61" s="176" t="str">
        <f t="shared" si="37"/>
        <v>NO OFERTADO</v>
      </c>
      <c r="P61" s="176"/>
      <c r="Q61" s="176" t="s">
        <v>743</v>
      </c>
      <c r="R61" s="176"/>
      <c r="S61" s="187"/>
      <c r="T61" s="187"/>
      <c r="U61" s="188"/>
      <c r="V61" s="187"/>
      <c r="W61" s="189"/>
      <c r="X61" s="189">
        <f t="shared" si="2"/>
        <v>0</v>
      </c>
      <c r="Y61" s="176" t="str">
        <f t="shared" si="18"/>
        <v>NO OFERTADO</v>
      </c>
      <c r="Z61" s="177"/>
      <c r="AA61" s="177" t="s">
        <v>743</v>
      </c>
      <c r="AB61" s="190"/>
      <c r="AC61" s="190"/>
      <c r="AD61" s="191"/>
      <c r="AE61" s="190"/>
      <c r="AF61" s="192"/>
      <c r="AG61" s="192">
        <f t="shared" si="3"/>
        <v>0</v>
      </c>
      <c r="AH61" s="178" t="str">
        <f t="shared" si="19"/>
        <v>NO OFERTADO</v>
      </c>
      <c r="AI61" s="178"/>
      <c r="AJ61" s="178" t="s">
        <v>743</v>
      </c>
      <c r="AK61" s="184"/>
      <c r="AL61" s="184"/>
      <c r="AM61" s="185">
        <f>+AL61*0.19</f>
        <v>0</v>
      </c>
      <c r="AN61" s="184"/>
      <c r="AO61" s="186"/>
      <c r="AP61" s="186">
        <f t="shared" si="4"/>
        <v>0</v>
      </c>
      <c r="AQ61" s="176" t="str">
        <f t="shared" si="20"/>
        <v>NO OFERTADO</v>
      </c>
      <c r="AR61" s="176"/>
      <c r="AS61" s="176" t="s">
        <v>743</v>
      </c>
      <c r="AT61" s="187"/>
      <c r="AU61" s="187"/>
      <c r="AV61" s="193"/>
      <c r="AW61" s="187"/>
      <c r="AX61" s="189"/>
      <c r="AY61" s="189">
        <f t="shared" si="5"/>
        <v>0</v>
      </c>
      <c r="AZ61" s="177" t="str">
        <f t="shared" si="21"/>
        <v>NO OFERTADO</v>
      </c>
      <c r="BA61" s="177"/>
      <c r="BB61" s="177" t="s">
        <v>743</v>
      </c>
      <c r="BC61" s="194"/>
      <c r="BD61" s="194"/>
      <c r="BE61" s="195">
        <f>+BD61*0.19</f>
        <v>0</v>
      </c>
      <c r="BF61" s="194"/>
      <c r="BG61" s="196">
        <f t="shared" si="6"/>
        <v>0</v>
      </c>
      <c r="BH61" s="196">
        <f t="shared" si="7"/>
        <v>0</v>
      </c>
      <c r="BI61" s="180" t="str">
        <f t="shared" si="22"/>
        <v>NO OFERTADO</v>
      </c>
      <c r="BJ61" s="180"/>
      <c r="BK61" s="180" t="s">
        <v>743</v>
      </c>
      <c r="BL61" s="319"/>
      <c r="BM61" s="319"/>
      <c r="BN61" s="320"/>
      <c r="BO61" s="319">
        <f>+BM61+BN61</f>
        <v>0</v>
      </c>
      <c r="BP61" s="321">
        <f t="shared" si="8"/>
        <v>0</v>
      </c>
      <c r="BQ61" s="321">
        <f t="shared" si="24"/>
        <v>0</v>
      </c>
      <c r="BR61" s="322" t="str">
        <f t="shared" si="25"/>
        <v>NO OFERTADO</v>
      </c>
      <c r="BS61" s="322"/>
      <c r="BT61" s="322" t="s">
        <v>743</v>
      </c>
      <c r="BU61" s="197"/>
      <c r="BV61" s="197"/>
      <c r="BW61" s="198"/>
      <c r="BX61" s="197"/>
      <c r="BY61" s="199">
        <f t="shared" si="9"/>
        <v>0</v>
      </c>
      <c r="BZ61" s="199">
        <f t="shared" si="10"/>
        <v>0</v>
      </c>
      <c r="CA61" s="181" t="str">
        <f t="shared" si="26"/>
        <v>NO OFERTADO</v>
      </c>
      <c r="CB61" s="181"/>
      <c r="CC61" s="181" t="s">
        <v>743</v>
      </c>
      <c r="CD61" s="200"/>
      <c r="CE61" s="200"/>
      <c r="CF61" s="201"/>
      <c r="CG61" s="200"/>
      <c r="CH61" s="202">
        <f t="shared" si="11"/>
        <v>0</v>
      </c>
      <c r="CI61" s="202">
        <f t="shared" si="12"/>
        <v>0</v>
      </c>
      <c r="CJ61" s="182" t="str">
        <f t="shared" si="27"/>
        <v>NO OFERTADO</v>
      </c>
      <c r="CK61" s="182"/>
      <c r="CL61" s="182" t="s">
        <v>743</v>
      </c>
      <c r="CM61" s="197">
        <v>0</v>
      </c>
      <c r="CN61" s="197">
        <v>0</v>
      </c>
      <c r="CO61" s="198">
        <v>0</v>
      </c>
      <c r="CP61" s="197"/>
      <c r="CQ61" s="199">
        <f t="shared" si="13"/>
        <v>0</v>
      </c>
      <c r="CR61" s="199">
        <f t="shared" si="14"/>
        <v>0</v>
      </c>
      <c r="CS61" s="181" t="str">
        <f t="shared" si="28"/>
        <v>NO OFERTADO</v>
      </c>
      <c r="CT61" s="181"/>
      <c r="CU61" s="181" t="s">
        <v>743</v>
      </c>
      <c r="CV61" s="203"/>
      <c r="CW61" s="203"/>
      <c r="CX61" s="204"/>
      <c r="CY61" s="203"/>
      <c r="CZ61" s="205">
        <f t="shared" si="15"/>
        <v>0</v>
      </c>
      <c r="DA61" s="205">
        <f t="shared" si="16"/>
        <v>0</v>
      </c>
      <c r="DB61" s="183" t="str">
        <f t="shared" si="29"/>
        <v>NO OFERTADO</v>
      </c>
      <c r="DC61" s="183"/>
      <c r="DD61" s="183" t="s">
        <v>743</v>
      </c>
      <c r="DE61" s="206" t="s">
        <v>847</v>
      </c>
      <c r="DF61" s="206" t="s">
        <v>847</v>
      </c>
      <c r="DG61" s="206" t="s">
        <v>847</v>
      </c>
      <c r="DH61" s="206" t="s">
        <v>847</v>
      </c>
      <c r="DI61" s="206" t="s">
        <v>847</v>
      </c>
      <c r="DJ61" s="206" t="s">
        <v>847</v>
      </c>
    </row>
    <row r="62" spans="1:114" s="19" customFormat="1" ht="38.25" hidden="1" x14ac:dyDescent="0.2">
      <c r="A62" s="76">
        <v>53</v>
      </c>
      <c r="B62" s="78" t="s">
        <v>100</v>
      </c>
      <c r="C62" s="77" t="s">
        <v>432</v>
      </c>
      <c r="D62" s="120">
        <v>1</v>
      </c>
      <c r="E62" s="120" t="s">
        <v>32</v>
      </c>
      <c r="F62" s="24">
        <v>11239.55</v>
      </c>
      <c r="G62" s="120">
        <v>32</v>
      </c>
      <c r="H62" s="86">
        <f t="shared" si="17"/>
        <v>359665.6</v>
      </c>
      <c r="I62" s="27" t="s">
        <v>872</v>
      </c>
      <c r="J62" s="184">
        <v>15045</v>
      </c>
      <c r="K62" s="209">
        <v>2859</v>
      </c>
      <c r="L62" s="210">
        <f t="shared" si="36"/>
        <v>17904</v>
      </c>
      <c r="M62" s="186">
        <f t="shared" si="43"/>
        <v>17904</v>
      </c>
      <c r="N62" s="186">
        <f t="shared" si="0"/>
        <v>572928</v>
      </c>
      <c r="O62" s="176" t="str">
        <f t="shared" si="37"/>
        <v>NO CUMPLE</v>
      </c>
      <c r="P62" s="176" t="s">
        <v>828</v>
      </c>
      <c r="Q62" s="176" t="s">
        <v>743</v>
      </c>
      <c r="R62" s="207">
        <f t="shared" ref="R62:R67" si="61">+(L62-F62)/F62</f>
        <v>0.59294633681953468</v>
      </c>
      <c r="S62" s="187"/>
      <c r="T62" s="187"/>
      <c r="U62" s="188"/>
      <c r="V62" s="187"/>
      <c r="W62" s="189"/>
      <c r="X62" s="189">
        <f t="shared" si="2"/>
        <v>0</v>
      </c>
      <c r="Y62" s="176" t="str">
        <f t="shared" si="18"/>
        <v>NO OFERTADO</v>
      </c>
      <c r="Z62" s="177"/>
      <c r="AA62" s="177" t="s">
        <v>743</v>
      </c>
      <c r="AB62" s="190"/>
      <c r="AC62" s="190"/>
      <c r="AD62" s="191"/>
      <c r="AE62" s="190"/>
      <c r="AF62" s="192"/>
      <c r="AG62" s="192">
        <f t="shared" si="3"/>
        <v>0</v>
      </c>
      <c r="AH62" s="178" t="str">
        <f t="shared" si="19"/>
        <v>NO OFERTADO</v>
      </c>
      <c r="AI62" s="178"/>
      <c r="AJ62" s="178" t="s">
        <v>743</v>
      </c>
      <c r="AK62" s="184"/>
      <c r="AL62" s="184"/>
      <c r="AM62" s="185">
        <f>+AL62*0.19</f>
        <v>0</v>
      </c>
      <c r="AN62" s="184"/>
      <c r="AO62" s="186"/>
      <c r="AP62" s="186">
        <f t="shared" si="4"/>
        <v>0</v>
      </c>
      <c r="AQ62" s="176" t="str">
        <f t="shared" si="20"/>
        <v>NO OFERTADO</v>
      </c>
      <c r="AR62" s="176"/>
      <c r="AS62" s="176" t="s">
        <v>743</v>
      </c>
      <c r="AT62" s="187"/>
      <c r="AU62" s="187"/>
      <c r="AV62" s="193"/>
      <c r="AW62" s="187"/>
      <c r="AX62" s="189"/>
      <c r="AY62" s="189">
        <f t="shared" si="5"/>
        <v>0</v>
      </c>
      <c r="AZ62" s="177" t="str">
        <f t="shared" si="21"/>
        <v>NO OFERTADO</v>
      </c>
      <c r="BA62" s="177"/>
      <c r="BB62" s="177" t="s">
        <v>743</v>
      </c>
      <c r="BC62" s="194" t="s">
        <v>747</v>
      </c>
      <c r="BD62" s="194">
        <v>9475</v>
      </c>
      <c r="BE62" s="212">
        <f>+BD62*0.19</f>
        <v>1800.25</v>
      </c>
      <c r="BF62" s="194">
        <f>+BD62+BE62</f>
        <v>11275.25</v>
      </c>
      <c r="BG62" s="196">
        <f t="shared" si="6"/>
        <v>11275.25</v>
      </c>
      <c r="BH62" s="196">
        <f t="shared" si="7"/>
        <v>360808</v>
      </c>
      <c r="BI62" s="180" t="str">
        <f t="shared" si="22"/>
        <v>CUMPLE</v>
      </c>
      <c r="BJ62" s="180" t="s">
        <v>828</v>
      </c>
      <c r="BK62" s="180" t="s">
        <v>822</v>
      </c>
      <c r="BL62" s="319"/>
      <c r="BM62" s="319"/>
      <c r="BN62" s="320"/>
      <c r="BO62" s="319">
        <f>+BM62+BN62</f>
        <v>0</v>
      </c>
      <c r="BP62" s="321">
        <f t="shared" si="8"/>
        <v>0</v>
      </c>
      <c r="BQ62" s="321">
        <f t="shared" si="24"/>
        <v>0</v>
      </c>
      <c r="BR62" s="322" t="str">
        <f t="shared" si="25"/>
        <v>NO OFERTADO</v>
      </c>
      <c r="BS62" s="322"/>
      <c r="BT62" s="322" t="s">
        <v>743</v>
      </c>
      <c r="BU62" s="197"/>
      <c r="BV62" s="197"/>
      <c r="BW62" s="198"/>
      <c r="BX62" s="197"/>
      <c r="BY62" s="199">
        <f t="shared" si="9"/>
        <v>0</v>
      </c>
      <c r="BZ62" s="199">
        <f t="shared" si="10"/>
        <v>0</v>
      </c>
      <c r="CA62" s="181" t="str">
        <f t="shared" si="26"/>
        <v>NO OFERTADO</v>
      </c>
      <c r="CB62" s="181"/>
      <c r="CC62" s="181" t="s">
        <v>743</v>
      </c>
      <c r="CD62" s="200"/>
      <c r="CE62" s="200"/>
      <c r="CF62" s="201"/>
      <c r="CG62" s="200"/>
      <c r="CH62" s="202">
        <f t="shared" si="11"/>
        <v>0</v>
      </c>
      <c r="CI62" s="202">
        <f t="shared" si="12"/>
        <v>0</v>
      </c>
      <c r="CJ62" s="182" t="str">
        <f t="shared" si="27"/>
        <v>NO OFERTADO</v>
      </c>
      <c r="CK62" s="182"/>
      <c r="CL62" s="182" t="s">
        <v>743</v>
      </c>
      <c r="CM62" s="197">
        <v>0</v>
      </c>
      <c r="CN62" s="197">
        <v>0</v>
      </c>
      <c r="CO62" s="198">
        <v>0</v>
      </c>
      <c r="CP62" s="197"/>
      <c r="CQ62" s="199">
        <f t="shared" si="13"/>
        <v>0</v>
      </c>
      <c r="CR62" s="199">
        <f t="shared" si="14"/>
        <v>0</v>
      </c>
      <c r="CS62" s="181" t="str">
        <f t="shared" si="28"/>
        <v>NO OFERTADO</v>
      </c>
      <c r="CT62" s="181"/>
      <c r="CU62" s="181" t="s">
        <v>743</v>
      </c>
      <c r="CV62" s="203"/>
      <c r="CW62" s="203"/>
      <c r="CX62" s="204"/>
      <c r="CY62" s="203"/>
      <c r="CZ62" s="205">
        <f t="shared" si="15"/>
        <v>0</v>
      </c>
      <c r="DA62" s="205">
        <f t="shared" si="16"/>
        <v>0</v>
      </c>
      <c r="DB62" s="183" t="str">
        <f t="shared" si="29"/>
        <v>NO OFERTADO</v>
      </c>
      <c r="DC62" s="183"/>
      <c r="DD62" s="183" t="s">
        <v>743</v>
      </c>
      <c r="DE62" s="206">
        <f>SMALL((L62,V62,AE62,AN62,AW62,BF62,BX62,CG62,CP62,CY62),1)</f>
        <v>11275.25</v>
      </c>
      <c r="DF62" s="208">
        <f t="shared" si="31"/>
        <v>14589.625</v>
      </c>
      <c r="DG62" s="19">
        <f t="shared" si="32"/>
        <v>3314.375</v>
      </c>
      <c r="DH62" s="208">
        <f t="shared" si="33"/>
        <v>11275.25</v>
      </c>
      <c r="DI62" s="208">
        <f t="shared" si="34"/>
        <v>13487.46</v>
      </c>
      <c r="DJ62" s="208" t="str">
        <f t="shared" si="35"/>
        <v>ENTRA</v>
      </c>
    </row>
    <row r="63" spans="1:114" s="19" customFormat="1" ht="25.5" hidden="1" x14ac:dyDescent="0.2">
      <c r="A63" s="158">
        <v>54</v>
      </c>
      <c r="B63" s="78" t="s">
        <v>101</v>
      </c>
      <c r="C63" s="77" t="s">
        <v>433</v>
      </c>
      <c r="D63" s="120">
        <v>1</v>
      </c>
      <c r="E63" s="120" t="s">
        <v>32</v>
      </c>
      <c r="F63" s="24">
        <v>178580.92</v>
      </c>
      <c r="G63" s="120">
        <v>13</v>
      </c>
      <c r="H63" s="86">
        <f t="shared" si="17"/>
        <v>2321551.96</v>
      </c>
      <c r="I63" s="27" t="s">
        <v>44</v>
      </c>
      <c r="J63" s="184">
        <v>150068</v>
      </c>
      <c r="K63" s="185">
        <v>28513</v>
      </c>
      <c r="L63" s="184">
        <f t="shared" si="36"/>
        <v>178581</v>
      </c>
      <c r="M63" s="186">
        <f t="shared" si="43"/>
        <v>178581</v>
      </c>
      <c r="N63" s="186">
        <f t="shared" si="0"/>
        <v>2321553</v>
      </c>
      <c r="O63" s="176" t="str">
        <f t="shared" si="37"/>
        <v>CUMPLE</v>
      </c>
      <c r="P63" s="176" t="s">
        <v>828</v>
      </c>
      <c r="Q63" s="176" t="s">
        <v>822</v>
      </c>
      <c r="R63" s="207">
        <f t="shared" si="61"/>
        <v>4.479761890978852E-7</v>
      </c>
      <c r="S63" s="187"/>
      <c r="T63" s="187"/>
      <c r="U63" s="188"/>
      <c r="V63" s="187"/>
      <c r="W63" s="189"/>
      <c r="X63" s="189">
        <f t="shared" si="2"/>
        <v>0</v>
      </c>
      <c r="Y63" s="176" t="str">
        <f t="shared" si="18"/>
        <v>NO OFERTADO</v>
      </c>
      <c r="Z63" s="177"/>
      <c r="AA63" s="177" t="s">
        <v>743</v>
      </c>
      <c r="AB63" s="190"/>
      <c r="AC63" s="190"/>
      <c r="AD63" s="191"/>
      <c r="AE63" s="190"/>
      <c r="AF63" s="192"/>
      <c r="AG63" s="192">
        <f t="shared" si="3"/>
        <v>0</v>
      </c>
      <c r="AH63" s="178" t="str">
        <f t="shared" si="19"/>
        <v>NO OFERTADO</v>
      </c>
      <c r="AI63" s="178"/>
      <c r="AJ63" s="178" t="s">
        <v>743</v>
      </c>
      <c r="AK63" s="184"/>
      <c r="AL63" s="184"/>
      <c r="AM63" s="185"/>
      <c r="AN63" s="184"/>
      <c r="AO63" s="186"/>
      <c r="AP63" s="186">
        <f t="shared" si="4"/>
        <v>0</v>
      </c>
      <c r="AQ63" s="176" t="str">
        <f t="shared" si="20"/>
        <v>NO OFERTADO</v>
      </c>
      <c r="AR63" s="176"/>
      <c r="AS63" s="176" t="s">
        <v>743</v>
      </c>
      <c r="AT63" s="187"/>
      <c r="AU63" s="187"/>
      <c r="AV63" s="193"/>
      <c r="AW63" s="187"/>
      <c r="AX63" s="189"/>
      <c r="AY63" s="189">
        <f t="shared" si="5"/>
        <v>0</v>
      </c>
      <c r="AZ63" s="177" t="str">
        <f t="shared" si="21"/>
        <v>NO OFERTADO</v>
      </c>
      <c r="BA63" s="177"/>
      <c r="BB63" s="177" t="s">
        <v>743</v>
      </c>
      <c r="BC63" s="194"/>
      <c r="BD63" s="194"/>
      <c r="BE63" s="195"/>
      <c r="BF63" s="194"/>
      <c r="BG63" s="196">
        <f t="shared" si="6"/>
        <v>0</v>
      </c>
      <c r="BH63" s="196">
        <f t="shared" si="7"/>
        <v>0</v>
      </c>
      <c r="BI63" s="180" t="str">
        <f t="shared" si="22"/>
        <v>NO OFERTADO</v>
      </c>
      <c r="BJ63" s="180"/>
      <c r="BK63" s="180" t="s">
        <v>743</v>
      </c>
      <c r="BL63" s="319"/>
      <c r="BM63" s="319"/>
      <c r="BN63" s="320"/>
      <c r="BO63" s="319">
        <f t="shared" ref="BO63:BO68" si="62">BM63+BN63</f>
        <v>0</v>
      </c>
      <c r="BP63" s="321">
        <f t="shared" si="8"/>
        <v>0</v>
      </c>
      <c r="BQ63" s="321">
        <f t="shared" si="24"/>
        <v>0</v>
      </c>
      <c r="BR63" s="322" t="str">
        <f t="shared" si="25"/>
        <v>NO OFERTADO</v>
      </c>
      <c r="BS63" s="322"/>
      <c r="BT63" s="322" t="s">
        <v>743</v>
      </c>
      <c r="BU63" s="197"/>
      <c r="BV63" s="197"/>
      <c r="BW63" s="198"/>
      <c r="BX63" s="197"/>
      <c r="BY63" s="199">
        <f t="shared" si="9"/>
        <v>0</v>
      </c>
      <c r="BZ63" s="199">
        <f t="shared" si="10"/>
        <v>0</v>
      </c>
      <c r="CA63" s="181" t="str">
        <f t="shared" si="26"/>
        <v>NO OFERTADO</v>
      </c>
      <c r="CB63" s="181"/>
      <c r="CC63" s="181" t="s">
        <v>743</v>
      </c>
      <c r="CD63" s="200"/>
      <c r="CE63" s="200"/>
      <c r="CF63" s="201"/>
      <c r="CG63" s="200"/>
      <c r="CH63" s="202">
        <f t="shared" si="11"/>
        <v>0</v>
      </c>
      <c r="CI63" s="202">
        <f t="shared" si="12"/>
        <v>0</v>
      </c>
      <c r="CJ63" s="182" t="str">
        <f t="shared" si="27"/>
        <v>NO OFERTADO</v>
      </c>
      <c r="CK63" s="182"/>
      <c r="CL63" s="182" t="s">
        <v>743</v>
      </c>
      <c r="CM63" s="197">
        <v>0</v>
      </c>
      <c r="CN63" s="197">
        <v>0</v>
      </c>
      <c r="CO63" s="198">
        <v>0</v>
      </c>
      <c r="CP63" s="197"/>
      <c r="CQ63" s="199">
        <f t="shared" si="13"/>
        <v>0</v>
      </c>
      <c r="CR63" s="199">
        <f t="shared" si="14"/>
        <v>0</v>
      </c>
      <c r="CS63" s="181" t="str">
        <f t="shared" si="28"/>
        <v>NO OFERTADO</v>
      </c>
      <c r="CT63" s="181"/>
      <c r="CU63" s="181" t="s">
        <v>743</v>
      </c>
      <c r="CV63" s="203"/>
      <c r="CW63" s="203"/>
      <c r="CX63" s="204"/>
      <c r="CY63" s="203"/>
      <c r="CZ63" s="205">
        <f t="shared" si="15"/>
        <v>0</v>
      </c>
      <c r="DA63" s="205">
        <f t="shared" si="16"/>
        <v>0</v>
      </c>
      <c r="DB63" s="183" t="str">
        <f t="shared" si="29"/>
        <v>NO OFERTADO</v>
      </c>
      <c r="DC63" s="183"/>
      <c r="DD63" s="183" t="s">
        <v>743</v>
      </c>
      <c r="DE63" s="206">
        <f>SMALL((L63,V63,AE63,AN63,AW63,BF63,BX63,CG63,CP63,CY63),1)</f>
        <v>178581</v>
      </c>
      <c r="DF63" s="208">
        <f t="shared" si="31"/>
        <v>178581</v>
      </c>
      <c r="DG63" s="19">
        <f t="shared" si="32"/>
        <v>0</v>
      </c>
      <c r="DH63" s="208">
        <f t="shared" si="33"/>
        <v>178581</v>
      </c>
      <c r="DI63" s="208">
        <f t="shared" si="34"/>
        <v>214297.10400000002</v>
      </c>
      <c r="DJ63" s="208" t="str">
        <f t="shared" si="35"/>
        <v>ENTRA</v>
      </c>
    </row>
    <row r="64" spans="1:114" s="19" customFormat="1" ht="25.5" hidden="1" x14ac:dyDescent="0.2">
      <c r="A64" s="76">
        <v>55</v>
      </c>
      <c r="B64" s="78" t="s">
        <v>102</v>
      </c>
      <c r="C64" s="77" t="s">
        <v>434</v>
      </c>
      <c r="D64" s="120">
        <v>1</v>
      </c>
      <c r="E64" s="120" t="s">
        <v>32</v>
      </c>
      <c r="F64" s="24">
        <v>334349.53999999998</v>
      </c>
      <c r="G64" s="120">
        <v>1</v>
      </c>
      <c r="H64" s="86">
        <f t="shared" si="17"/>
        <v>334349.53999999998</v>
      </c>
      <c r="I64" s="27" t="s">
        <v>44</v>
      </c>
      <c r="J64" s="184">
        <v>280966</v>
      </c>
      <c r="K64" s="185">
        <v>53384</v>
      </c>
      <c r="L64" s="184">
        <f t="shared" si="36"/>
        <v>334350</v>
      </c>
      <c r="M64" s="186">
        <f t="shared" si="43"/>
        <v>334350</v>
      </c>
      <c r="N64" s="186">
        <f t="shared" si="0"/>
        <v>334350</v>
      </c>
      <c r="O64" s="176" t="str">
        <f t="shared" si="37"/>
        <v>CUMPLE</v>
      </c>
      <c r="P64" s="176" t="s">
        <v>851</v>
      </c>
      <c r="Q64" s="176" t="s">
        <v>743</v>
      </c>
      <c r="R64" s="207">
        <f t="shared" si="61"/>
        <v>1.375805691316204E-6</v>
      </c>
      <c r="S64" s="187"/>
      <c r="T64" s="187"/>
      <c r="U64" s="188"/>
      <c r="V64" s="187"/>
      <c r="W64" s="189"/>
      <c r="X64" s="189">
        <f t="shared" si="2"/>
        <v>0</v>
      </c>
      <c r="Y64" s="176" t="str">
        <f t="shared" si="18"/>
        <v>NO OFERTADO</v>
      </c>
      <c r="Z64" s="177"/>
      <c r="AA64" s="177" t="s">
        <v>743</v>
      </c>
      <c r="AB64" s="190"/>
      <c r="AC64" s="190"/>
      <c r="AD64" s="191"/>
      <c r="AE64" s="190"/>
      <c r="AF64" s="192"/>
      <c r="AG64" s="192">
        <f t="shared" si="3"/>
        <v>0</v>
      </c>
      <c r="AH64" s="178" t="str">
        <f t="shared" si="19"/>
        <v>NO OFERTADO</v>
      </c>
      <c r="AI64" s="178"/>
      <c r="AJ64" s="178" t="s">
        <v>743</v>
      </c>
      <c r="AK64" s="184"/>
      <c r="AL64" s="184"/>
      <c r="AM64" s="185"/>
      <c r="AN64" s="184"/>
      <c r="AO64" s="186"/>
      <c r="AP64" s="186">
        <f t="shared" si="4"/>
        <v>0</v>
      </c>
      <c r="AQ64" s="176" t="str">
        <f t="shared" si="20"/>
        <v>NO OFERTADO</v>
      </c>
      <c r="AR64" s="176"/>
      <c r="AS64" s="176" t="s">
        <v>743</v>
      </c>
      <c r="AT64" s="187"/>
      <c r="AU64" s="187"/>
      <c r="AV64" s="193"/>
      <c r="AW64" s="187"/>
      <c r="AX64" s="189"/>
      <c r="AY64" s="189">
        <f t="shared" si="5"/>
        <v>0</v>
      </c>
      <c r="AZ64" s="177" t="str">
        <f t="shared" si="21"/>
        <v>NO OFERTADO</v>
      </c>
      <c r="BA64" s="177"/>
      <c r="BB64" s="177" t="s">
        <v>743</v>
      </c>
      <c r="BC64" s="194"/>
      <c r="BD64" s="194"/>
      <c r="BE64" s="195"/>
      <c r="BF64" s="194"/>
      <c r="BG64" s="196">
        <f t="shared" si="6"/>
        <v>0</v>
      </c>
      <c r="BH64" s="196">
        <f t="shared" si="7"/>
        <v>0</v>
      </c>
      <c r="BI64" s="180" t="str">
        <f t="shared" si="22"/>
        <v>NO OFERTADO</v>
      </c>
      <c r="BJ64" s="180"/>
      <c r="BK64" s="180" t="s">
        <v>743</v>
      </c>
      <c r="BL64" s="319"/>
      <c r="BM64" s="319"/>
      <c r="BN64" s="320"/>
      <c r="BO64" s="319">
        <f t="shared" si="62"/>
        <v>0</v>
      </c>
      <c r="BP64" s="321">
        <f t="shared" si="8"/>
        <v>0</v>
      </c>
      <c r="BQ64" s="321">
        <f t="shared" si="24"/>
        <v>0</v>
      </c>
      <c r="BR64" s="322" t="str">
        <f t="shared" si="25"/>
        <v>NO OFERTADO</v>
      </c>
      <c r="BS64" s="322"/>
      <c r="BT64" s="322" t="s">
        <v>743</v>
      </c>
      <c r="BU64" s="197"/>
      <c r="BV64" s="197"/>
      <c r="BW64" s="198"/>
      <c r="BX64" s="197"/>
      <c r="BY64" s="199">
        <f t="shared" si="9"/>
        <v>0</v>
      </c>
      <c r="BZ64" s="199">
        <f t="shared" si="10"/>
        <v>0</v>
      </c>
      <c r="CA64" s="181" t="str">
        <f t="shared" si="26"/>
        <v>NO OFERTADO</v>
      </c>
      <c r="CB64" s="181"/>
      <c r="CC64" s="181" t="s">
        <v>743</v>
      </c>
      <c r="CD64" s="200"/>
      <c r="CE64" s="200"/>
      <c r="CF64" s="201"/>
      <c r="CG64" s="200"/>
      <c r="CH64" s="202">
        <f t="shared" si="11"/>
        <v>0</v>
      </c>
      <c r="CI64" s="202">
        <f t="shared" si="12"/>
        <v>0</v>
      </c>
      <c r="CJ64" s="182" t="str">
        <f t="shared" si="27"/>
        <v>NO OFERTADO</v>
      </c>
      <c r="CK64" s="182"/>
      <c r="CL64" s="182" t="s">
        <v>743</v>
      </c>
      <c r="CM64" s="197">
        <v>0</v>
      </c>
      <c r="CN64" s="197">
        <v>0</v>
      </c>
      <c r="CO64" s="198">
        <v>0</v>
      </c>
      <c r="CP64" s="197"/>
      <c r="CQ64" s="199">
        <f t="shared" si="13"/>
        <v>0</v>
      </c>
      <c r="CR64" s="199">
        <f t="shared" si="14"/>
        <v>0</v>
      </c>
      <c r="CS64" s="181" t="str">
        <f t="shared" si="28"/>
        <v>NO OFERTADO</v>
      </c>
      <c r="CT64" s="181"/>
      <c r="CU64" s="181" t="s">
        <v>743</v>
      </c>
      <c r="CV64" s="203"/>
      <c r="CW64" s="203"/>
      <c r="CX64" s="204"/>
      <c r="CY64" s="203"/>
      <c r="CZ64" s="205">
        <f t="shared" si="15"/>
        <v>0</v>
      </c>
      <c r="DA64" s="205">
        <f t="shared" si="16"/>
        <v>0</v>
      </c>
      <c r="DB64" s="183" t="str">
        <f t="shared" si="29"/>
        <v>NO OFERTADO</v>
      </c>
      <c r="DC64" s="183"/>
      <c r="DD64" s="183" t="s">
        <v>743</v>
      </c>
      <c r="DE64" s="206">
        <f>SMALL((L64,V64,AE64,AN64,AW64,BF64,BX64,CG64,CP64,CY64),1)</f>
        <v>334350</v>
      </c>
      <c r="DF64" s="208">
        <f t="shared" si="31"/>
        <v>334350</v>
      </c>
      <c r="DG64" s="19">
        <f t="shared" si="32"/>
        <v>0</v>
      </c>
      <c r="DH64" s="208">
        <f t="shared" si="33"/>
        <v>334350</v>
      </c>
      <c r="DI64" s="208">
        <f t="shared" si="34"/>
        <v>401219.44799999997</v>
      </c>
      <c r="DJ64" s="208" t="str">
        <f t="shared" si="35"/>
        <v>ENTRA</v>
      </c>
    </row>
    <row r="65" spans="1:114" s="19" customFormat="1" ht="25.5" hidden="1" x14ac:dyDescent="0.2">
      <c r="A65" s="76">
        <v>56</v>
      </c>
      <c r="B65" s="78" t="s">
        <v>103</v>
      </c>
      <c r="C65" s="77" t="s">
        <v>435</v>
      </c>
      <c r="D65" s="120">
        <v>1</v>
      </c>
      <c r="E65" s="120" t="s">
        <v>32</v>
      </c>
      <c r="F65" s="24">
        <v>15398.6</v>
      </c>
      <c r="G65" s="120">
        <v>508</v>
      </c>
      <c r="H65" s="86">
        <f t="shared" si="17"/>
        <v>7822488.7999999998</v>
      </c>
      <c r="I65" s="27" t="s">
        <v>746</v>
      </c>
      <c r="J65" s="184">
        <v>13398</v>
      </c>
      <c r="K65" s="185">
        <v>2546</v>
      </c>
      <c r="L65" s="184">
        <f t="shared" si="36"/>
        <v>15944</v>
      </c>
      <c r="M65" s="186">
        <f t="shared" si="43"/>
        <v>15944</v>
      </c>
      <c r="N65" s="186">
        <f t="shared" si="0"/>
        <v>8099552</v>
      </c>
      <c r="O65" s="176" t="str">
        <f t="shared" si="37"/>
        <v>CUMPLE</v>
      </c>
      <c r="P65" s="176" t="s">
        <v>828</v>
      </c>
      <c r="Q65" s="176" t="s">
        <v>822</v>
      </c>
      <c r="R65" s="207">
        <f t="shared" si="61"/>
        <v>3.5418804306885016E-2</v>
      </c>
      <c r="S65" s="187"/>
      <c r="T65" s="187"/>
      <c r="U65" s="188"/>
      <c r="V65" s="187"/>
      <c r="W65" s="189"/>
      <c r="X65" s="189">
        <f t="shared" si="2"/>
        <v>0</v>
      </c>
      <c r="Y65" s="176" t="str">
        <f t="shared" si="18"/>
        <v>NO OFERTADO</v>
      </c>
      <c r="Z65" s="177"/>
      <c r="AA65" s="177" t="s">
        <v>743</v>
      </c>
      <c r="AB65" s="190"/>
      <c r="AC65" s="190"/>
      <c r="AD65" s="191"/>
      <c r="AE65" s="190"/>
      <c r="AF65" s="192"/>
      <c r="AG65" s="192">
        <f t="shared" si="3"/>
        <v>0</v>
      </c>
      <c r="AH65" s="178" t="str">
        <f t="shared" si="19"/>
        <v>NO OFERTADO</v>
      </c>
      <c r="AI65" s="178"/>
      <c r="AJ65" s="178" t="s">
        <v>743</v>
      </c>
      <c r="AK65" s="184"/>
      <c r="AL65" s="184"/>
      <c r="AM65" s="185"/>
      <c r="AN65" s="184"/>
      <c r="AO65" s="186"/>
      <c r="AP65" s="186">
        <f t="shared" si="4"/>
        <v>0</v>
      </c>
      <c r="AQ65" s="176" t="str">
        <f t="shared" si="20"/>
        <v>NO OFERTADO</v>
      </c>
      <c r="AR65" s="176"/>
      <c r="AS65" s="176" t="s">
        <v>743</v>
      </c>
      <c r="AT65" s="187"/>
      <c r="AU65" s="187"/>
      <c r="AV65" s="193"/>
      <c r="AW65" s="187"/>
      <c r="AX65" s="189"/>
      <c r="AY65" s="189">
        <f t="shared" si="5"/>
        <v>0</v>
      </c>
      <c r="AZ65" s="177" t="str">
        <f t="shared" si="21"/>
        <v>NO OFERTADO</v>
      </c>
      <c r="BA65" s="177"/>
      <c r="BB65" s="177" t="s">
        <v>743</v>
      </c>
      <c r="BC65" s="194" t="s">
        <v>44</v>
      </c>
      <c r="BD65" s="194">
        <v>12895</v>
      </c>
      <c r="BE65" s="212">
        <f>+BD65*0.19</f>
        <v>2450.0500000000002</v>
      </c>
      <c r="BF65" s="194">
        <f t="shared" ref="BF65:BF67" si="63">BD65+BE65</f>
        <v>15345.05</v>
      </c>
      <c r="BG65" s="196">
        <f t="shared" si="6"/>
        <v>15345.05</v>
      </c>
      <c r="BH65" s="196">
        <f t="shared" si="7"/>
        <v>7795285.3999999994</v>
      </c>
      <c r="BI65" s="180" t="str">
        <f t="shared" si="22"/>
        <v>CUMPLE</v>
      </c>
      <c r="BJ65" s="180" t="s">
        <v>828</v>
      </c>
      <c r="BK65" s="180" t="s">
        <v>822</v>
      </c>
      <c r="BL65" s="319"/>
      <c r="BM65" s="319"/>
      <c r="BN65" s="320"/>
      <c r="BO65" s="319">
        <f t="shared" si="62"/>
        <v>0</v>
      </c>
      <c r="BP65" s="321">
        <f t="shared" si="8"/>
        <v>0</v>
      </c>
      <c r="BQ65" s="321">
        <f t="shared" si="24"/>
        <v>0</v>
      </c>
      <c r="BR65" s="322" t="str">
        <f t="shared" si="25"/>
        <v>NO OFERTADO</v>
      </c>
      <c r="BS65" s="322"/>
      <c r="BT65" s="322" t="s">
        <v>743</v>
      </c>
      <c r="BU65" s="197"/>
      <c r="BV65" s="197"/>
      <c r="BW65" s="198"/>
      <c r="BX65" s="197"/>
      <c r="BY65" s="199">
        <f t="shared" si="9"/>
        <v>0</v>
      </c>
      <c r="BZ65" s="199">
        <f t="shared" si="10"/>
        <v>0</v>
      </c>
      <c r="CA65" s="181" t="str">
        <f t="shared" si="26"/>
        <v>NO OFERTADO</v>
      </c>
      <c r="CB65" s="181"/>
      <c r="CC65" s="181" t="s">
        <v>743</v>
      </c>
      <c r="CD65" s="200"/>
      <c r="CE65" s="200"/>
      <c r="CF65" s="201"/>
      <c r="CG65" s="200"/>
      <c r="CH65" s="202">
        <f t="shared" si="11"/>
        <v>0</v>
      </c>
      <c r="CI65" s="202">
        <f t="shared" si="12"/>
        <v>0</v>
      </c>
      <c r="CJ65" s="182" t="str">
        <f t="shared" si="27"/>
        <v>NO OFERTADO</v>
      </c>
      <c r="CK65" s="182"/>
      <c r="CL65" s="182" t="s">
        <v>743</v>
      </c>
      <c r="CM65" s="197">
        <v>0</v>
      </c>
      <c r="CN65" s="197">
        <v>0</v>
      </c>
      <c r="CO65" s="198">
        <v>0</v>
      </c>
      <c r="CP65" s="197"/>
      <c r="CQ65" s="199">
        <f t="shared" si="13"/>
        <v>0</v>
      </c>
      <c r="CR65" s="199">
        <f t="shared" si="14"/>
        <v>0</v>
      </c>
      <c r="CS65" s="181" t="str">
        <f t="shared" si="28"/>
        <v>NO OFERTADO</v>
      </c>
      <c r="CT65" s="181"/>
      <c r="CU65" s="181" t="s">
        <v>743</v>
      </c>
      <c r="CV65" s="203" t="s">
        <v>44</v>
      </c>
      <c r="CW65" s="203">
        <f>+CY65/1.19</f>
        <v>19189.0756302521</v>
      </c>
      <c r="CX65" s="204">
        <f>+CW65*0.19</f>
        <v>3645.9243697478992</v>
      </c>
      <c r="CY65" s="203">
        <v>22835</v>
      </c>
      <c r="CZ65" s="205">
        <f t="shared" si="15"/>
        <v>22835</v>
      </c>
      <c r="DA65" s="205">
        <f t="shared" si="16"/>
        <v>11600180</v>
      </c>
      <c r="DB65" s="183" t="str">
        <f t="shared" si="29"/>
        <v>NO CUMPLE</v>
      </c>
      <c r="DC65" s="183" t="s">
        <v>828</v>
      </c>
      <c r="DD65" s="183" t="s">
        <v>743</v>
      </c>
      <c r="DE65" s="206">
        <f>SMALL((L65,V65,AE65,AN65,AW65,BF65,BX65,CG65,CP65,CY65),1)</f>
        <v>15345.05</v>
      </c>
      <c r="DF65" s="208">
        <f t="shared" si="31"/>
        <v>15944</v>
      </c>
      <c r="DG65" s="19">
        <f t="shared" si="32"/>
        <v>3398.4305708664915</v>
      </c>
      <c r="DH65" s="208">
        <f t="shared" si="33"/>
        <v>12545.569429133509</v>
      </c>
      <c r="DI65" s="208">
        <f t="shared" si="34"/>
        <v>18478.32</v>
      </c>
      <c r="DJ65" s="208" t="str">
        <f t="shared" si="35"/>
        <v>ENTRA</v>
      </c>
    </row>
    <row r="66" spans="1:114" s="19" customFormat="1" ht="51" hidden="1" x14ac:dyDescent="0.2">
      <c r="A66" s="76">
        <v>57</v>
      </c>
      <c r="B66" s="78" t="s">
        <v>104</v>
      </c>
      <c r="C66" s="77" t="s">
        <v>436</v>
      </c>
      <c r="D66" s="120">
        <v>1</v>
      </c>
      <c r="E66" s="120" t="s">
        <v>32</v>
      </c>
      <c r="F66" s="64">
        <v>154660</v>
      </c>
      <c r="G66" s="120">
        <v>36</v>
      </c>
      <c r="H66" s="86">
        <f t="shared" si="17"/>
        <v>5567760</v>
      </c>
      <c r="I66" s="27" t="s">
        <v>873</v>
      </c>
      <c r="J66" s="184">
        <v>132766</v>
      </c>
      <c r="K66" s="185">
        <v>25226</v>
      </c>
      <c r="L66" s="184">
        <f t="shared" si="36"/>
        <v>157992</v>
      </c>
      <c r="M66" s="186">
        <f t="shared" si="43"/>
        <v>157992</v>
      </c>
      <c r="N66" s="186">
        <f t="shared" si="0"/>
        <v>5687712</v>
      </c>
      <c r="O66" s="176" t="str">
        <f t="shared" si="37"/>
        <v>CUMPLE</v>
      </c>
      <c r="P66" s="176" t="s">
        <v>828</v>
      </c>
      <c r="Q66" s="176" t="s">
        <v>822</v>
      </c>
      <c r="R66" s="207">
        <f t="shared" si="61"/>
        <v>2.1544032070347861E-2</v>
      </c>
      <c r="S66" s="187"/>
      <c r="T66" s="187"/>
      <c r="U66" s="188"/>
      <c r="V66" s="187"/>
      <c r="W66" s="189"/>
      <c r="X66" s="189">
        <f t="shared" si="2"/>
        <v>0</v>
      </c>
      <c r="Y66" s="176" t="str">
        <f t="shared" si="18"/>
        <v>NO OFERTADO</v>
      </c>
      <c r="Z66" s="177"/>
      <c r="AA66" s="177" t="s">
        <v>743</v>
      </c>
      <c r="AB66" s="190"/>
      <c r="AC66" s="190"/>
      <c r="AD66" s="191"/>
      <c r="AE66" s="190"/>
      <c r="AF66" s="192"/>
      <c r="AG66" s="192">
        <f t="shared" si="3"/>
        <v>0</v>
      </c>
      <c r="AH66" s="178" t="str">
        <f t="shared" si="19"/>
        <v>NO OFERTADO</v>
      </c>
      <c r="AI66" s="178"/>
      <c r="AJ66" s="178" t="s">
        <v>743</v>
      </c>
      <c r="AK66" s="184"/>
      <c r="AL66" s="184"/>
      <c r="AM66" s="185"/>
      <c r="AN66" s="184"/>
      <c r="AO66" s="186"/>
      <c r="AP66" s="186">
        <f t="shared" si="4"/>
        <v>0</v>
      </c>
      <c r="AQ66" s="176" t="str">
        <f t="shared" si="20"/>
        <v>NO OFERTADO</v>
      </c>
      <c r="AR66" s="176"/>
      <c r="AS66" s="176" t="s">
        <v>743</v>
      </c>
      <c r="AT66" s="187"/>
      <c r="AU66" s="187"/>
      <c r="AV66" s="193"/>
      <c r="AW66" s="187"/>
      <c r="AX66" s="189"/>
      <c r="AY66" s="189">
        <f t="shared" si="5"/>
        <v>0</v>
      </c>
      <c r="AZ66" s="177" t="str">
        <f t="shared" si="21"/>
        <v>NO OFERTADO</v>
      </c>
      <c r="BA66" s="177"/>
      <c r="BB66" s="177" t="s">
        <v>743</v>
      </c>
      <c r="BC66" s="194"/>
      <c r="BD66" s="194"/>
      <c r="BE66" s="195"/>
      <c r="BF66" s="194"/>
      <c r="BG66" s="196">
        <f t="shared" si="6"/>
        <v>0</v>
      </c>
      <c r="BH66" s="196">
        <f t="shared" si="7"/>
        <v>0</v>
      </c>
      <c r="BI66" s="180" t="str">
        <f t="shared" si="22"/>
        <v>NO OFERTADO</v>
      </c>
      <c r="BJ66" s="180"/>
      <c r="BK66" s="180" t="s">
        <v>743</v>
      </c>
      <c r="BL66" s="319"/>
      <c r="BM66" s="319"/>
      <c r="BN66" s="320"/>
      <c r="BO66" s="319">
        <f t="shared" si="62"/>
        <v>0</v>
      </c>
      <c r="BP66" s="321">
        <f t="shared" si="8"/>
        <v>0</v>
      </c>
      <c r="BQ66" s="321">
        <f t="shared" si="24"/>
        <v>0</v>
      </c>
      <c r="BR66" s="322" t="str">
        <f t="shared" si="25"/>
        <v>NO OFERTADO</v>
      </c>
      <c r="BS66" s="322"/>
      <c r="BT66" s="322" t="s">
        <v>743</v>
      </c>
      <c r="BU66" s="197"/>
      <c r="BV66" s="197"/>
      <c r="BW66" s="198"/>
      <c r="BX66" s="197"/>
      <c r="BY66" s="199">
        <f t="shared" si="9"/>
        <v>0</v>
      </c>
      <c r="BZ66" s="199">
        <f t="shared" si="10"/>
        <v>0</v>
      </c>
      <c r="CA66" s="181" t="str">
        <f t="shared" si="26"/>
        <v>NO OFERTADO</v>
      </c>
      <c r="CB66" s="181"/>
      <c r="CC66" s="181" t="s">
        <v>743</v>
      </c>
      <c r="CD66" s="200"/>
      <c r="CE66" s="200"/>
      <c r="CF66" s="201"/>
      <c r="CG66" s="200"/>
      <c r="CH66" s="202">
        <f t="shared" si="11"/>
        <v>0</v>
      </c>
      <c r="CI66" s="202">
        <f t="shared" si="12"/>
        <v>0</v>
      </c>
      <c r="CJ66" s="182" t="str">
        <f t="shared" si="27"/>
        <v>NO OFERTADO</v>
      </c>
      <c r="CK66" s="182"/>
      <c r="CL66" s="182" t="s">
        <v>743</v>
      </c>
      <c r="CM66" s="197">
        <v>0</v>
      </c>
      <c r="CN66" s="197">
        <v>0</v>
      </c>
      <c r="CO66" s="198">
        <v>0</v>
      </c>
      <c r="CP66" s="197"/>
      <c r="CQ66" s="199">
        <f t="shared" si="13"/>
        <v>0</v>
      </c>
      <c r="CR66" s="199">
        <f t="shared" si="14"/>
        <v>0</v>
      </c>
      <c r="CS66" s="181" t="str">
        <f t="shared" si="28"/>
        <v>NO OFERTADO</v>
      </c>
      <c r="CT66" s="181"/>
      <c r="CU66" s="181" t="s">
        <v>743</v>
      </c>
      <c r="CV66" s="203"/>
      <c r="CW66" s="203"/>
      <c r="CX66" s="204"/>
      <c r="CY66" s="203"/>
      <c r="CZ66" s="205">
        <f t="shared" si="15"/>
        <v>0</v>
      </c>
      <c r="DA66" s="205">
        <f t="shared" si="16"/>
        <v>0</v>
      </c>
      <c r="DB66" s="183" t="str">
        <f t="shared" si="29"/>
        <v>NO OFERTADO</v>
      </c>
      <c r="DC66" s="183"/>
      <c r="DD66" s="183" t="s">
        <v>743</v>
      </c>
      <c r="DE66" s="206">
        <f>SMALL((L66,V66,AE66,AN66,AW66,BF66,BX66,CG66,CP66,CY66),1)</f>
        <v>157992</v>
      </c>
      <c r="DF66" s="208">
        <f t="shared" si="31"/>
        <v>157992</v>
      </c>
      <c r="DG66" s="19">
        <f t="shared" si="32"/>
        <v>0</v>
      </c>
      <c r="DH66" s="208">
        <f t="shared" si="33"/>
        <v>157992</v>
      </c>
      <c r="DI66" s="208">
        <f t="shared" si="34"/>
        <v>185592</v>
      </c>
      <c r="DJ66" s="208" t="str">
        <f t="shared" si="35"/>
        <v>ENTRA</v>
      </c>
    </row>
    <row r="67" spans="1:114" s="19" customFormat="1" ht="38.25" hidden="1" x14ac:dyDescent="0.2">
      <c r="A67" s="76">
        <v>58</v>
      </c>
      <c r="B67" s="78" t="s">
        <v>105</v>
      </c>
      <c r="C67" s="77" t="s">
        <v>437</v>
      </c>
      <c r="D67" s="120">
        <v>1</v>
      </c>
      <c r="E67" s="120" t="s">
        <v>32</v>
      </c>
      <c r="F67" s="24">
        <v>354.62</v>
      </c>
      <c r="G67" s="120">
        <v>426</v>
      </c>
      <c r="H67" s="86">
        <f t="shared" si="17"/>
        <v>151068.12</v>
      </c>
      <c r="I67" s="27" t="s">
        <v>874</v>
      </c>
      <c r="J67" s="184">
        <v>311</v>
      </c>
      <c r="K67" s="185">
        <v>59</v>
      </c>
      <c r="L67" s="184">
        <f t="shared" si="36"/>
        <v>370</v>
      </c>
      <c r="M67" s="186">
        <f t="shared" si="43"/>
        <v>370</v>
      </c>
      <c r="N67" s="186">
        <f t="shared" si="0"/>
        <v>157620</v>
      </c>
      <c r="O67" s="176" t="str">
        <f t="shared" si="37"/>
        <v>CUMPLE</v>
      </c>
      <c r="P67" s="176" t="s">
        <v>828</v>
      </c>
      <c r="Q67" s="176" t="s">
        <v>822</v>
      </c>
      <c r="R67" s="207">
        <f t="shared" si="61"/>
        <v>4.337036828154079E-2</v>
      </c>
      <c r="S67" s="187"/>
      <c r="T67" s="187"/>
      <c r="U67" s="188"/>
      <c r="V67" s="187"/>
      <c r="W67" s="189"/>
      <c r="X67" s="189">
        <f t="shared" si="2"/>
        <v>0</v>
      </c>
      <c r="Y67" s="176" t="str">
        <f t="shared" si="18"/>
        <v>NO OFERTADO</v>
      </c>
      <c r="Z67" s="177"/>
      <c r="AA67" s="177" t="s">
        <v>743</v>
      </c>
      <c r="AB67" s="190"/>
      <c r="AC67" s="190"/>
      <c r="AD67" s="191"/>
      <c r="AE67" s="190"/>
      <c r="AF67" s="192"/>
      <c r="AG67" s="192">
        <f t="shared" si="3"/>
        <v>0</v>
      </c>
      <c r="AH67" s="178" t="str">
        <f t="shared" si="19"/>
        <v>NO OFERTADO</v>
      </c>
      <c r="AI67" s="178"/>
      <c r="AJ67" s="178" t="s">
        <v>743</v>
      </c>
      <c r="AK67" s="184"/>
      <c r="AL67" s="184"/>
      <c r="AM67" s="185"/>
      <c r="AN67" s="184"/>
      <c r="AO67" s="186"/>
      <c r="AP67" s="186">
        <f t="shared" si="4"/>
        <v>0</v>
      </c>
      <c r="AQ67" s="176" t="str">
        <f t="shared" si="20"/>
        <v>NO OFERTADO</v>
      </c>
      <c r="AR67" s="176"/>
      <c r="AS67" s="176" t="s">
        <v>743</v>
      </c>
      <c r="AT67" s="187"/>
      <c r="AU67" s="187"/>
      <c r="AV67" s="193"/>
      <c r="AW67" s="187"/>
      <c r="AX67" s="189"/>
      <c r="AY67" s="189">
        <f t="shared" si="5"/>
        <v>0</v>
      </c>
      <c r="AZ67" s="177" t="str">
        <f t="shared" si="21"/>
        <v>NO OFERTADO</v>
      </c>
      <c r="BA67" s="177"/>
      <c r="BB67" s="177" t="s">
        <v>743</v>
      </c>
      <c r="BC67" s="194" t="s">
        <v>859</v>
      </c>
      <c r="BD67" s="194">
        <v>395</v>
      </c>
      <c r="BE67" s="212">
        <f>+BD67*0.19</f>
        <v>75.05</v>
      </c>
      <c r="BF67" s="194">
        <f t="shared" si="63"/>
        <v>470.05</v>
      </c>
      <c r="BG67" s="196">
        <f t="shared" si="6"/>
        <v>470.05</v>
      </c>
      <c r="BH67" s="196">
        <f t="shared" si="7"/>
        <v>200241.30000000002</v>
      </c>
      <c r="BI67" s="180" t="str">
        <f t="shared" si="22"/>
        <v>NO CUMPLE</v>
      </c>
      <c r="BJ67" s="180" t="s">
        <v>828</v>
      </c>
      <c r="BK67" s="180" t="s">
        <v>743</v>
      </c>
      <c r="BL67" s="319"/>
      <c r="BM67" s="319"/>
      <c r="BN67" s="320"/>
      <c r="BO67" s="319">
        <f t="shared" si="62"/>
        <v>0</v>
      </c>
      <c r="BP67" s="321">
        <f t="shared" si="8"/>
        <v>0</v>
      </c>
      <c r="BQ67" s="321">
        <f t="shared" si="24"/>
        <v>0</v>
      </c>
      <c r="BR67" s="322" t="str">
        <f t="shared" si="25"/>
        <v>NO OFERTADO</v>
      </c>
      <c r="BS67" s="322"/>
      <c r="BT67" s="322" t="s">
        <v>743</v>
      </c>
      <c r="BU67" s="197"/>
      <c r="BV67" s="197"/>
      <c r="BW67" s="198"/>
      <c r="BX67" s="197"/>
      <c r="BY67" s="199">
        <f t="shared" si="9"/>
        <v>0</v>
      </c>
      <c r="BZ67" s="199">
        <f t="shared" si="10"/>
        <v>0</v>
      </c>
      <c r="CA67" s="181" t="str">
        <f t="shared" si="26"/>
        <v>NO OFERTADO</v>
      </c>
      <c r="CB67" s="181"/>
      <c r="CC67" s="181" t="s">
        <v>743</v>
      </c>
      <c r="CD67" s="200"/>
      <c r="CE67" s="200"/>
      <c r="CF67" s="201"/>
      <c r="CG67" s="200"/>
      <c r="CH67" s="202">
        <f t="shared" si="11"/>
        <v>0</v>
      </c>
      <c r="CI67" s="202">
        <f t="shared" si="12"/>
        <v>0</v>
      </c>
      <c r="CJ67" s="182" t="str">
        <f t="shared" si="27"/>
        <v>NO OFERTADO</v>
      </c>
      <c r="CK67" s="182"/>
      <c r="CL67" s="182" t="s">
        <v>743</v>
      </c>
      <c r="CM67" s="197">
        <v>0</v>
      </c>
      <c r="CN67" s="197">
        <v>0</v>
      </c>
      <c r="CO67" s="198">
        <v>0</v>
      </c>
      <c r="CP67" s="197"/>
      <c r="CQ67" s="199">
        <f t="shared" si="13"/>
        <v>0</v>
      </c>
      <c r="CR67" s="199">
        <f t="shared" si="14"/>
        <v>0</v>
      </c>
      <c r="CS67" s="181" t="str">
        <f t="shared" si="28"/>
        <v>NO OFERTADO</v>
      </c>
      <c r="CT67" s="181"/>
      <c r="CU67" s="181" t="s">
        <v>743</v>
      </c>
      <c r="CV67" s="203" t="s">
        <v>807</v>
      </c>
      <c r="CW67" s="203">
        <f>+CY67/1.19</f>
        <v>565.54621848739498</v>
      </c>
      <c r="CX67" s="204">
        <f>+CW67*0.19</f>
        <v>107.45378151260505</v>
      </c>
      <c r="CY67" s="203">
        <v>673</v>
      </c>
      <c r="CZ67" s="205">
        <f t="shared" si="15"/>
        <v>673</v>
      </c>
      <c r="DA67" s="205">
        <f t="shared" si="16"/>
        <v>286698</v>
      </c>
      <c r="DB67" s="183" t="str">
        <f t="shared" si="29"/>
        <v>NO CUMPLE</v>
      </c>
      <c r="DC67" s="183" t="s">
        <v>828</v>
      </c>
      <c r="DD67" s="183" t="s">
        <v>743</v>
      </c>
      <c r="DE67" s="206">
        <f>SMALL((L67,V67,AE67,AN67,AW67,BF67,BX67,CG67,CP67,CY67),1)</f>
        <v>370</v>
      </c>
      <c r="DF67" s="208">
        <f t="shared" si="31"/>
        <v>470.05</v>
      </c>
      <c r="DG67" s="19">
        <f t="shared" si="32"/>
        <v>126.05453185030679</v>
      </c>
      <c r="DH67" s="208">
        <f t="shared" si="33"/>
        <v>343.99546814969324</v>
      </c>
      <c r="DI67" s="208">
        <f t="shared" si="34"/>
        <v>425.54399999999998</v>
      </c>
      <c r="DJ67" s="208" t="str">
        <f t="shared" si="35"/>
        <v>ENTRA</v>
      </c>
    </row>
    <row r="68" spans="1:114" s="19" customFormat="1" ht="38.25" hidden="1" x14ac:dyDescent="0.2">
      <c r="A68" s="76">
        <v>59</v>
      </c>
      <c r="B68" s="78" t="s">
        <v>106</v>
      </c>
      <c r="C68" s="77" t="s">
        <v>438</v>
      </c>
      <c r="D68" s="120">
        <v>1</v>
      </c>
      <c r="E68" s="120" t="s">
        <v>32</v>
      </c>
      <c r="F68" s="24">
        <v>19220</v>
      </c>
      <c r="G68" s="120">
        <v>5</v>
      </c>
      <c r="H68" s="86">
        <f t="shared" si="17"/>
        <v>96100</v>
      </c>
      <c r="I68" s="27"/>
      <c r="J68" s="184"/>
      <c r="K68" s="185"/>
      <c r="L68" s="184"/>
      <c r="M68" s="186"/>
      <c r="N68" s="186">
        <f t="shared" si="0"/>
        <v>0</v>
      </c>
      <c r="O68" s="176" t="str">
        <f t="shared" si="37"/>
        <v>NO OFERTADO</v>
      </c>
      <c r="P68" s="176"/>
      <c r="Q68" s="176" t="s">
        <v>743</v>
      </c>
      <c r="R68" s="176"/>
      <c r="S68" s="187"/>
      <c r="T68" s="187"/>
      <c r="U68" s="188"/>
      <c r="V68" s="187"/>
      <c r="W68" s="189"/>
      <c r="X68" s="189">
        <f t="shared" si="2"/>
        <v>0</v>
      </c>
      <c r="Y68" s="176" t="str">
        <f t="shared" si="18"/>
        <v>NO OFERTADO</v>
      </c>
      <c r="Z68" s="177"/>
      <c r="AA68" s="177" t="s">
        <v>743</v>
      </c>
      <c r="AB68" s="190"/>
      <c r="AC68" s="190"/>
      <c r="AD68" s="191"/>
      <c r="AE68" s="190"/>
      <c r="AF68" s="192"/>
      <c r="AG68" s="192">
        <f t="shared" si="3"/>
        <v>0</v>
      </c>
      <c r="AH68" s="178" t="str">
        <f t="shared" si="19"/>
        <v>NO OFERTADO</v>
      </c>
      <c r="AI68" s="178"/>
      <c r="AJ68" s="178" t="s">
        <v>743</v>
      </c>
      <c r="AK68" s="184"/>
      <c r="AL68" s="184"/>
      <c r="AM68" s="185"/>
      <c r="AN68" s="184"/>
      <c r="AO68" s="186"/>
      <c r="AP68" s="186">
        <f t="shared" si="4"/>
        <v>0</v>
      </c>
      <c r="AQ68" s="176" t="str">
        <f t="shared" si="20"/>
        <v>NO OFERTADO</v>
      </c>
      <c r="AR68" s="176"/>
      <c r="AS68" s="176" t="s">
        <v>743</v>
      </c>
      <c r="AT68" s="187"/>
      <c r="AU68" s="187"/>
      <c r="AV68" s="193"/>
      <c r="AW68" s="187"/>
      <c r="AX68" s="189"/>
      <c r="AY68" s="189">
        <f t="shared" si="5"/>
        <v>0</v>
      </c>
      <c r="AZ68" s="177" t="str">
        <f t="shared" si="21"/>
        <v>NO OFERTADO</v>
      </c>
      <c r="BA68" s="177"/>
      <c r="BB68" s="177" t="s">
        <v>743</v>
      </c>
      <c r="BC68" s="194"/>
      <c r="BD68" s="194"/>
      <c r="BE68" s="195"/>
      <c r="BF68" s="194"/>
      <c r="BG68" s="196">
        <f t="shared" si="6"/>
        <v>0</v>
      </c>
      <c r="BH68" s="196">
        <f t="shared" si="7"/>
        <v>0</v>
      </c>
      <c r="BI68" s="180" t="str">
        <f t="shared" si="22"/>
        <v>NO OFERTADO</v>
      </c>
      <c r="BJ68" s="180"/>
      <c r="BK68" s="180" t="s">
        <v>743</v>
      </c>
      <c r="BL68" s="319"/>
      <c r="BM68" s="319"/>
      <c r="BN68" s="320"/>
      <c r="BO68" s="319">
        <f t="shared" si="62"/>
        <v>0</v>
      </c>
      <c r="BP68" s="321">
        <f t="shared" si="8"/>
        <v>0</v>
      </c>
      <c r="BQ68" s="321">
        <f t="shared" si="24"/>
        <v>0</v>
      </c>
      <c r="BR68" s="322" t="str">
        <f t="shared" si="25"/>
        <v>NO OFERTADO</v>
      </c>
      <c r="BS68" s="322"/>
      <c r="BT68" s="322" t="s">
        <v>743</v>
      </c>
      <c r="BU68" s="197"/>
      <c r="BV68" s="197"/>
      <c r="BW68" s="198"/>
      <c r="BX68" s="197"/>
      <c r="BY68" s="199">
        <f t="shared" si="9"/>
        <v>0</v>
      </c>
      <c r="BZ68" s="199">
        <f t="shared" si="10"/>
        <v>0</v>
      </c>
      <c r="CA68" s="181" t="str">
        <f t="shared" si="26"/>
        <v>NO OFERTADO</v>
      </c>
      <c r="CB68" s="181"/>
      <c r="CC68" s="181" t="s">
        <v>743</v>
      </c>
      <c r="CD68" s="200"/>
      <c r="CE68" s="200"/>
      <c r="CF68" s="201"/>
      <c r="CG68" s="200"/>
      <c r="CH68" s="202">
        <f t="shared" si="11"/>
        <v>0</v>
      </c>
      <c r="CI68" s="202">
        <f t="shared" si="12"/>
        <v>0</v>
      </c>
      <c r="CJ68" s="182" t="str">
        <f t="shared" si="27"/>
        <v>NO OFERTADO</v>
      </c>
      <c r="CK68" s="182"/>
      <c r="CL68" s="182" t="s">
        <v>743</v>
      </c>
      <c r="CM68" s="197">
        <v>0</v>
      </c>
      <c r="CN68" s="197">
        <v>0</v>
      </c>
      <c r="CO68" s="198">
        <v>0</v>
      </c>
      <c r="CP68" s="197"/>
      <c r="CQ68" s="199">
        <f t="shared" si="13"/>
        <v>0</v>
      </c>
      <c r="CR68" s="199">
        <f t="shared" si="14"/>
        <v>0</v>
      </c>
      <c r="CS68" s="181" t="str">
        <f t="shared" si="28"/>
        <v>NO OFERTADO</v>
      </c>
      <c r="CT68" s="181"/>
      <c r="CU68" s="181" t="s">
        <v>743</v>
      </c>
      <c r="CV68" s="203"/>
      <c r="CW68" s="203"/>
      <c r="CX68" s="204"/>
      <c r="CY68" s="203"/>
      <c r="CZ68" s="205">
        <f t="shared" si="15"/>
        <v>0</v>
      </c>
      <c r="DA68" s="205">
        <f t="shared" si="16"/>
        <v>0</v>
      </c>
      <c r="DB68" s="183" t="str">
        <f t="shared" si="29"/>
        <v>NO OFERTADO</v>
      </c>
      <c r="DC68" s="183"/>
      <c r="DD68" s="183" t="s">
        <v>743</v>
      </c>
      <c r="DE68" s="206" t="s">
        <v>847</v>
      </c>
      <c r="DF68" s="206" t="s">
        <v>847</v>
      </c>
      <c r="DG68" s="206" t="s">
        <v>847</v>
      </c>
      <c r="DH68" s="206" t="s">
        <v>847</v>
      </c>
      <c r="DI68" s="206" t="s">
        <v>847</v>
      </c>
      <c r="DJ68" s="206" t="s">
        <v>847</v>
      </c>
    </row>
    <row r="69" spans="1:114" s="19" customFormat="1" ht="25.5" hidden="1" x14ac:dyDescent="0.2">
      <c r="A69" s="76">
        <v>60</v>
      </c>
      <c r="B69" s="78" t="s">
        <v>107</v>
      </c>
      <c r="C69" s="77" t="s">
        <v>439</v>
      </c>
      <c r="D69" s="120">
        <v>1</v>
      </c>
      <c r="E69" s="120" t="s">
        <v>32</v>
      </c>
      <c r="F69" s="24">
        <v>195517</v>
      </c>
      <c r="G69" s="120">
        <v>2</v>
      </c>
      <c r="H69" s="86">
        <f t="shared" si="17"/>
        <v>391034</v>
      </c>
      <c r="I69" s="27"/>
      <c r="J69" s="184"/>
      <c r="K69" s="185"/>
      <c r="L69" s="184"/>
      <c r="M69" s="186"/>
      <c r="N69" s="186">
        <f t="shared" si="0"/>
        <v>0</v>
      </c>
      <c r="O69" s="176" t="str">
        <f t="shared" si="37"/>
        <v>NO OFERTADO</v>
      </c>
      <c r="P69" s="176"/>
      <c r="Q69" s="176" t="s">
        <v>743</v>
      </c>
      <c r="R69" s="176"/>
      <c r="S69" s="187"/>
      <c r="T69" s="187"/>
      <c r="U69" s="188"/>
      <c r="V69" s="187"/>
      <c r="W69" s="189"/>
      <c r="X69" s="189">
        <f t="shared" si="2"/>
        <v>0</v>
      </c>
      <c r="Y69" s="176" t="str">
        <f t="shared" si="18"/>
        <v>NO OFERTADO</v>
      </c>
      <c r="Z69" s="177"/>
      <c r="AA69" s="177" t="s">
        <v>743</v>
      </c>
      <c r="AB69" s="190"/>
      <c r="AC69" s="190"/>
      <c r="AD69" s="211"/>
      <c r="AE69" s="190"/>
      <c r="AF69" s="192"/>
      <c r="AG69" s="192">
        <f t="shared" si="3"/>
        <v>0</v>
      </c>
      <c r="AH69" s="178" t="str">
        <f t="shared" si="19"/>
        <v>NO OFERTADO</v>
      </c>
      <c r="AI69" s="178"/>
      <c r="AJ69" s="178" t="s">
        <v>743</v>
      </c>
      <c r="AK69" s="184"/>
      <c r="AL69" s="184"/>
      <c r="AM69" s="209">
        <f>+AL69*0.19</f>
        <v>0</v>
      </c>
      <c r="AN69" s="184"/>
      <c r="AO69" s="186"/>
      <c r="AP69" s="186">
        <f t="shared" si="4"/>
        <v>0</v>
      </c>
      <c r="AQ69" s="176" t="str">
        <f t="shared" si="20"/>
        <v>NO OFERTADO</v>
      </c>
      <c r="AR69" s="176"/>
      <c r="AS69" s="176" t="s">
        <v>743</v>
      </c>
      <c r="AT69" s="187"/>
      <c r="AU69" s="187"/>
      <c r="AV69" s="188"/>
      <c r="AW69" s="187"/>
      <c r="AX69" s="189"/>
      <c r="AY69" s="189">
        <f t="shared" si="5"/>
        <v>0</v>
      </c>
      <c r="AZ69" s="177" t="str">
        <f t="shared" si="21"/>
        <v>NO OFERTADO</v>
      </c>
      <c r="BA69" s="177"/>
      <c r="BB69" s="177" t="s">
        <v>743</v>
      </c>
      <c r="BC69" s="194"/>
      <c r="BD69" s="194"/>
      <c r="BE69" s="212">
        <f>+BD69*0.19</f>
        <v>0</v>
      </c>
      <c r="BF69" s="194"/>
      <c r="BG69" s="196">
        <f t="shared" si="6"/>
        <v>0</v>
      </c>
      <c r="BH69" s="196">
        <f t="shared" si="7"/>
        <v>0</v>
      </c>
      <c r="BI69" s="180" t="str">
        <f t="shared" si="22"/>
        <v>NO OFERTADO</v>
      </c>
      <c r="BJ69" s="180"/>
      <c r="BK69" s="180" t="s">
        <v>743</v>
      </c>
      <c r="BL69" s="319"/>
      <c r="BM69" s="319"/>
      <c r="BN69" s="326"/>
      <c r="BO69" s="319">
        <f>+BM69+BN69</f>
        <v>0</v>
      </c>
      <c r="BP69" s="321">
        <f t="shared" si="8"/>
        <v>0</v>
      </c>
      <c r="BQ69" s="321">
        <f t="shared" si="24"/>
        <v>0</v>
      </c>
      <c r="BR69" s="322" t="str">
        <f t="shared" si="25"/>
        <v>NO OFERTADO</v>
      </c>
      <c r="BS69" s="322"/>
      <c r="BT69" s="322" t="s">
        <v>743</v>
      </c>
      <c r="BU69" s="197"/>
      <c r="BV69" s="197"/>
      <c r="BW69" s="213"/>
      <c r="BX69" s="197"/>
      <c r="BY69" s="199">
        <f t="shared" si="9"/>
        <v>0</v>
      </c>
      <c r="BZ69" s="199">
        <f t="shared" si="10"/>
        <v>0</v>
      </c>
      <c r="CA69" s="181" t="str">
        <f t="shared" si="26"/>
        <v>NO OFERTADO</v>
      </c>
      <c r="CB69" s="181"/>
      <c r="CC69" s="181" t="s">
        <v>743</v>
      </c>
      <c r="CD69" s="200"/>
      <c r="CE69" s="200"/>
      <c r="CF69" s="214"/>
      <c r="CG69" s="200"/>
      <c r="CH69" s="202">
        <f t="shared" si="11"/>
        <v>0</v>
      </c>
      <c r="CI69" s="202">
        <f t="shared" si="12"/>
        <v>0</v>
      </c>
      <c r="CJ69" s="182" t="str">
        <f t="shared" si="27"/>
        <v>NO OFERTADO</v>
      </c>
      <c r="CK69" s="182"/>
      <c r="CL69" s="182" t="s">
        <v>743</v>
      </c>
      <c r="CM69" s="197">
        <v>0</v>
      </c>
      <c r="CN69" s="197">
        <v>0</v>
      </c>
      <c r="CO69" s="213">
        <v>0</v>
      </c>
      <c r="CP69" s="197"/>
      <c r="CQ69" s="199">
        <f t="shared" si="13"/>
        <v>0</v>
      </c>
      <c r="CR69" s="199">
        <f t="shared" si="14"/>
        <v>0</v>
      </c>
      <c r="CS69" s="181" t="str">
        <f t="shared" si="28"/>
        <v>NO OFERTADO</v>
      </c>
      <c r="CT69" s="181"/>
      <c r="CU69" s="181" t="s">
        <v>743</v>
      </c>
      <c r="CV69" s="203"/>
      <c r="CW69" s="203"/>
      <c r="CX69" s="204"/>
      <c r="CY69" s="203"/>
      <c r="CZ69" s="205">
        <f t="shared" si="15"/>
        <v>0</v>
      </c>
      <c r="DA69" s="205">
        <f t="shared" si="16"/>
        <v>0</v>
      </c>
      <c r="DB69" s="183" t="str">
        <f t="shared" si="29"/>
        <v>NO OFERTADO</v>
      </c>
      <c r="DC69" s="183"/>
      <c r="DD69" s="183" t="s">
        <v>743</v>
      </c>
      <c r="DE69" s="206" t="s">
        <v>847</v>
      </c>
      <c r="DF69" s="206" t="s">
        <v>847</v>
      </c>
      <c r="DG69" s="206" t="s">
        <v>847</v>
      </c>
      <c r="DH69" s="206" t="s">
        <v>847</v>
      </c>
      <c r="DI69" s="206" t="s">
        <v>847</v>
      </c>
      <c r="DJ69" s="206" t="s">
        <v>847</v>
      </c>
    </row>
    <row r="70" spans="1:114" s="19" customFormat="1" ht="63.75" hidden="1" x14ac:dyDescent="0.2">
      <c r="A70" s="76">
        <v>61</v>
      </c>
      <c r="B70" s="78" t="s">
        <v>108</v>
      </c>
      <c r="C70" s="77" t="s">
        <v>440</v>
      </c>
      <c r="D70" s="120">
        <v>1</v>
      </c>
      <c r="E70" s="120" t="s">
        <v>32</v>
      </c>
      <c r="F70" s="23">
        <v>30250</v>
      </c>
      <c r="G70" s="120">
        <v>15</v>
      </c>
      <c r="H70" s="86">
        <f t="shared" si="17"/>
        <v>453750</v>
      </c>
      <c r="I70" s="27" t="s">
        <v>44</v>
      </c>
      <c r="J70" s="184">
        <v>37244</v>
      </c>
      <c r="K70" s="209">
        <v>0</v>
      </c>
      <c r="L70" s="210">
        <f t="shared" si="36"/>
        <v>37244</v>
      </c>
      <c r="M70" s="186">
        <f t="shared" si="43"/>
        <v>37244</v>
      </c>
      <c r="N70" s="186">
        <f t="shared" si="0"/>
        <v>558660</v>
      </c>
      <c r="O70" s="176" t="str">
        <f t="shared" si="37"/>
        <v>NO CUMPLE</v>
      </c>
      <c r="P70" s="176" t="s">
        <v>828</v>
      </c>
      <c r="Q70" s="176" t="s">
        <v>743</v>
      </c>
      <c r="R70" s="207">
        <f t="shared" ref="R70:R104" si="64">+(L70-F70)/F70</f>
        <v>0.23120661157024794</v>
      </c>
      <c r="S70" s="187" t="s">
        <v>875</v>
      </c>
      <c r="T70" s="187">
        <v>78480</v>
      </c>
      <c r="U70" s="188">
        <v>14911</v>
      </c>
      <c r="V70" s="187">
        <f t="shared" ref="V70" si="65">+T70+U70</f>
        <v>93391</v>
      </c>
      <c r="W70" s="189">
        <f t="shared" ref="W70" si="66">V70*$D70</f>
        <v>93391</v>
      </c>
      <c r="X70" s="189">
        <f t="shared" si="2"/>
        <v>1400865</v>
      </c>
      <c r="Y70" s="176" t="str">
        <f t="shared" si="18"/>
        <v>NO CUMPLE</v>
      </c>
      <c r="Z70" s="177" t="s">
        <v>828</v>
      </c>
      <c r="AA70" s="177" t="s">
        <v>743</v>
      </c>
      <c r="AB70" s="190"/>
      <c r="AC70" s="190"/>
      <c r="AD70" s="191"/>
      <c r="AE70" s="190"/>
      <c r="AF70" s="192"/>
      <c r="AG70" s="192">
        <f t="shared" si="3"/>
        <v>0</v>
      </c>
      <c r="AH70" s="178" t="str">
        <f t="shared" si="19"/>
        <v>NO OFERTADO</v>
      </c>
      <c r="AI70" s="178"/>
      <c r="AJ70" s="178" t="s">
        <v>743</v>
      </c>
      <c r="AK70" s="184"/>
      <c r="AL70" s="184"/>
      <c r="AM70" s="185"/>
      <c r="AN70" s="184"/>
      <c r="AO70" s="186"/>
      <c r="AP70" s="186">
        <f t="shared" si="4"/>
        <v>0</v>
      </c>
      <c r="AQ70" s="176" t="str">
        <f t="shared" si="20"/>
        <v>NO OFERTADO</v>
      </c>
      <c r="AR70" s="176"/>
      <c r="AS70" s="176" t="s">
        <v>743</v>
      </c>
      <c r="AT70" s="187"/>
      <c r="AU70" s="187"/>
      <c r="AV70" s="193"/>
      <c r="AW70" s="187"/>
      <c r="AX70" s="189"/>
      <c r="AY70" s="189">
        <f t="shared" si="5"/>
        <v>0</v>
      </c>
      <c r="AZ70" s="177" t="str">
        <f t="shared" si="21"/>
        <v>NO OFERTADO</v>
      </c>
      <c r="BA70" s="177"/>
      <c r="BB70" s="177" t="s">
        <v>743</v>
      </c>
      <c r="BC70" s="194"/>
      <c r="BD70" s="194"/>
      <c r="BE70" s="195"/>
      <c r="BF70" s="194"/>
      <c r="BG70" s="196">
        <f t="shared" si="6"/>
        <v>0</v>
      </c>
      <c r="BH70" s="196">
        <f t="shared" si="7"/>
        <v>0</v>
      </c>
      <c r="BI70" s="180" t="str">
        <f t="shared" si="22"/>
        <v>NO OFERTADO</v>
      </c>
      <c r="BJ70" s="180"/>
      <c r="BK70" s="180" t="s">
        <v>743</v>
      </c>
      <c r="BL70" s="319"/>
      <c r="BM70" s="319"/>
      <c r="BN70" s="320"/>
      <c r="BO70" s="319">
        <f>BM70+BN70</f>
        <v>0</v>
      </c>
      <c r="BP70" s="321">
        <f t="shared" si="8"/>
        <v>0</v>
      </c>
      <c r="BQ70" s="321">
        <f t="shared" si="24"/>
        <v>0</v>
      </c>
      <c r="BR70" s="322" t="str">
        <f t="shared" si="25"/>
        <v>NO OFERTADO</v>
      </c>
      <c r="BS70" s="322"/>
      <c r="BT70" s="322" t="s">
        <v>743</v>
      </c>
      <c r="BU70" s="197"/>
      <c r="BV70" s="197"/>
      <c r="BW70" s="198"/>
      <c r="BX70" s="197"/>
      <c r="BY70" s="199">
        <f t="shared" si="9"/>
        <v>0</v>
      </c>
      <c r="BZ70" s="199">
        <f t="shared" si="10"/>
        <v>0</v>
      </c>
      <c r="CA70" s="181" t="str">
        <f t="shared" si="26"/>
        <v>NO OFERTADO</v>
      </c>
      <c r="CB70" s="181"/>
      <c r="CC70" s="181" t="s">
        <v>743</v>
      </c>
      <c r="CD70" s="200"/>
      <c r="CE70" s="200"/>
      <c r="CF70" s="201"/>
      <c r="CG70" s="200"/>
      <c r="CH70" s="202">
        <f t="shared" si="11"/>
        <v>0</v>
      </c>
      <c r="CI70" s="202">
        <f t="shared" si="12"/>
        <v>0</v>
      </c>
      <c r="CJ70" s="182" t="str">
        <f t="shared" si="27"/>
        <v>NO OFERTADO</v>
      </c>
      <c r="CK70" s="182"/>
      <c r="CL70" s="182" t="s">
        <v>743</v>
      </c>
      <c r="CM70" s="197">
        <v>0</v>
      </c>
      <c r="CN70" s="197">
        <v>0</v>
      </c>
      <c r="CO70" s="198">
        <v>0</v>
      </c>
      <c r="CP70" s="197"/>
      <c r="CQ70" s="199">
        <f t="shared" si="13"/>
        <v>0</v>
      </c>
      <c r="CR70" s="199">
        <f t="shared" si="14"/>
        <v>0</v>
      </c>
      <c r="CS70" s="181" t="str">
        <f t="shared" si="28"/>
        <v>NO OFERTADO</v>
      </c>
      <c r="CT70" s="181"/>
      <c r="CU70" s="181" t="s">
        <v>743</v>
      </c>
      <c r="CV70" s="203" t="s">
        <v>44</v>
      </c>
      <c r="CW70" s="203">
        <f>+CY70/1.19</f>
        <v>49152.100840336134</v>
      </c>
      <c r="CX70" s="204">
        <f>+CW70*0.19</f>
        <v>9338.8991596638662</v>
      </c>
      <c r="CY70" s="203">
        <v>58491</v>
      </c>
      <c r="CZ70" s="205">
        <f t="shared" si="15"/>
        <v>58491</v>
      </c>
      <c r="DA70" s="205">
        <f t="shared" si="16"/>
        <v>877365</v>
      </c>
      <c r="DB70" s="183" t="str">
        <f t="shared" si="29"/>
        <v>NO CUMPLE</v>
      </c>
      <c r="DC70" s="183" t="s">
        <v>828</v>
      </c>
      <c r="DD70" s="183" t="s">
        <v>743</v>
      </c>
      <c r="DE70" s="206">
        <f>SMALL((L70,V70,AE70,AN70,AW70,BF70,BX70,CG70,CP70,CY70),1)</f>
        <v>37244</v>
      </c>
      <c r="DF70" s="208">
        <f t="shared" si="31"/>
        <v>58491</v>
      </c>
      <c r="DG70" s="19">
        <f t="shared" si="32"/>
        <v>23146.707512444758</v>
      </c>
      <c r="DH70" s="208">
        <f t="shared" si="33"/>
        <v>35344.292487555242</v>
      </c>
      <c r="DI70" s="208">
        <f t="shared" si="34"/>
        <v>36300</v>
      </c>
      <c r="DJ70" s="208" t="str">
        <f t="shared" si="35"/>
        <v>ENTRA</v>
      </c>
    </row>
    <row r="71" spans="1:114" s="19" customFormat="1" hidden="1" x14ac:dyDescent="0.2">
      <c r="A71" s="76">
        <v>62</v>
      </c>
      <c r="B71" s="78" t="s">
        <v>109</v>
      </c>
      <c r="C71" s="77" t="s">
        <v>441</v>
      </c>
      <c r="D71" s="120">
        <v>1</v>
      </c>
      <c r="E71" s="120" t="s">
        <v>32</v>
      </c>
      <c r="F71" s="23">
        <v>276.08</v>
      </c>
      <c r="G71" s="120">
        <v>463</v>
      </c>
      <c r="H71" s="86">
        <f t="shared" si="17"/>
        <v>127825.04</v>
      </c>
      <c r="I71" s="27" t="s">
        <v>44</v>
      </c>
      <c r="J71" s="184">
        <v>1622</v>
      </c>
      <c r="K71" s="209">
        <v>308</v>
      </c>
      <c r="L71" s="210">
        <f t="shared" si="36"/>
        <v>1930</v>
      </c>
      <c r="M71" s="186">
        <f t="shared" si="43"/>
        <v>1930</v>
      </c>
      <c r="N71" s="186">
        <f t="shared" si="0"/>
        <v>893590</v>
      </c>
      <c r="O71" s="176" t="str">
        <f t="shared" si="37"/>
        <v>NO CUMPLE</v>
      </c>
      <c r="P71" s="176" t="s">
        <v>828</v>
      </c>
      <c r="Q71" s="176" t="s">
        <v>743</v>
      </c>
      <c r="R71" s="207">
        <f t="shared" si="64"/>
        <v>5.9907273254129247</v>
      </c>
      <c r="S71" s="187"/>
      <c r="T71" s="187"/>
      <c r="U71" s="188"/>
      <c r="V71" s="187"/>
      <c r="W71" s="189"/>
      <c r="X71" s="189">
        <f t="shared" si="2"/>
        <v>0</v>
      </c>
      <c r="Y71" s="176" t="str">
        <f t="shared" si="18"/>
        <v>NO OFERTADO</v>
      </c>
      <c r="Z71" s="177"/>
      <c r="AA71" s="177" t="s">
        <v>743</v>
      </c>
      <c r="AB71" s="190"/>
      <c r="AC71" s="190"/>
      <c r="AD71" s="191"/>
      <c r="AE71" s="190"/>
      <c r="AF71" s="192"/>
      <c r="AG71" s="192">
        <f t="shared" si="3"/>
        <v>0</v>
      </c>
      <c r="AH71" s="178" t="str">
        <f t="shared" si="19"/>
        <v>NO OFERTADO</v>
      </c>
      <c r="AI71" s="178"/>
      <c r="AJ71" s="178" t="s">
        <v>743</v>
      </c>
      <c r="AK71" s="210" t="s">
        <v>876</v>
      </c>
      <c r="AL71" s="210">
        <v>5200</v>
      </c>
      <c r="AM71" s="215">
        <f>+AL71*0.19</f>
        <v>988</v>
      </c>
      <c r="AN71" s="210">
        <f t="shared" ref="AN71" si="67">AL71+AM71</f>
        <v>6188</v>
      </c>
      <c r="AO71" s="216">
        <f t="shared" ref="AO71" si="68">AN71*$D71</f>
        <v>6188</v>
      </c>
      <c r="AP71" s="186">
        <f t="shared" si="4"/>
        <v>2865044</v>
      </c>
      <c r="AQ71" s="176" t="str">
        <f t="shared" si="20"/>
        <v>NO CUMPLE</v>
      </c>
      <c r="AR71" s="176" t="s">
        <v>828</v>
      </c>
      <c r="AS71" s="176" t="s">
        <v>743</v>
      </c>
      <c r="AT71" s="187"/>
      <c r="AU71" s="187"/>
      <c r="AV71" s="193"/>
      <c r="AW71" s="187"/>
      <c r="AX71" s="189"/>
      <c r="AY71" s="189">
        <f t="shared" si="5"/>
        <v>0</v>
      </c>
      <c r="AZ71" s="177" t="str">
        <f t="shared" si="21"/>
        <v>NO OFERTADO</v>
      </c>
      <c r="BA71" s="177"/>
      <c r="BB71" s="177" t="s">
        <v>743</v>
      </c>
      <c r="BC71" s="194"/>
      <c r="BD71" s="194"/>
      <c r="BE71" s="195"/>
      <c r="BF71" s="194"/>
      <c r="BG71" s="196">
        <f t="shared" si="6"/>
        <v>0</v>
      </c>
      <c r="BH71" s="196">
        <f t="shared" si="7"/>
        <v>0</v>
      </c>
      <c r="BI71" s="180" t="str">
        <f t="shared" si="22"/>
        <v>NO OFERTADO</v>
      </c>
      <c r="BJ71" s="180"/>
      <c r="BK71" s="180" t="s">
        <v>743</v>
      </c>
      <c r="BL71" s="319"/>
      <c r="BM71" s="319"/>
      <c r="BN71" s="320"/>
      <c r="BO71" s="319">
        <f t="shared" ref="BO71:BO73" si="69">BM71+BN71</f>
        <v>0</v>
      </c>
      <c r="BP71" s="321">
        <f t="shared" si="8"/>
        <v>0</v>
      </c>
      <c r="BQ71" s="321">
        <f t="shared" si="24"/>
        <v>0</v>
      </c>
      <c r="BR71" s="322" t="str">
        <f t="shared" si="25"/>
        <v>NO OFERTADO</v>
      </c>
      <c r="BS71" s="322"/>
      <c r="BT71" s="322" t="s">
        <v>743</v>
      </c>
      <c r="BU71" s="197"/>
      <c r="BV71" s="197"/>
      <c r="BW71" s="198"/>
      <c r="BX71" s="197"/>
      <c r="BY71" s="199">
        <f t="shared" si="9"/>
        <v>0</v>
      </c>
      <c r="BZ71" s="199">
        <f t="shared" si="10"/>
        <v>0</v>
      </c>
      <c r="CA71" s="181" t="str">
        <f t="shared" si="26"/>
        <v>NO OFERTADO</v>
      </c>
      <c r="CB71" s="181"/>
      <c r="CC71" s="181" t="s">
        <v>743</v>
      </c>
      <c r="CD71" s="200"/>
      <c r="CE71" s="200"/>
      <c r="CF71" s="201"/>
      <c r="CG71" s="200"/>
      <c r="CH71" s="202">
        <f t="shared" si="11"/>
        <v>0</v>
      </c>
      <c r="CI71" s="202">
        <f t="shared" si="12"/>
        <v>0</v>
      </c>
      <c r="CJ71" s="182" t="str">
        <f t="shared" si="27"/>
        <v>NO OFERTADO</v>
      </c>
      <c r="CK71" s="182"/>
      <c r="CL71" s="182" t="s">
        <v>743</v>
      </c>
      <c r="CM71" s="197">
        <v>0</v>
      </c>
      <c r="CN71" s="197">
        <v>0</v>
      </c>
      <c r="CO71" s="198">
        <v>0</v>
      </c>
      <c r="CP71" s="197"/>
      <c r="CQ71" s="199">
        <f t="shared" si="13"/>
        <v>0</v>
      </c>
      <c r="CR71" s="199">
        <f t="shared" si="14"/>
        <v>0</v>
      </c>
      <c r="CS71" s="181" t="str">
        <f t="shared" si="28"/>
        <v>NO OFERTADO</v>
      </c>
      <c r="CT71" s="181"/>
      <c r="CU71" s="181" t="s">
        <v>743</v>
      </c>
      <c r="CV71" s="203"/>
      <c r="CW71" s="203"/>
      <c r="CX71" s="204"/>
      <c r="CY71" s="203"/>
      <c r="CZ71" s="205">
        <f t="shared" si="15"/>
        <v>0</v>
      </c>
      <c r="DA71" s="205">
        <f t="shared" si="16"/>
        <v>0</v>
      </c>
      <c r="DB71" s="183" t="str">
        <f t="shared" si="29"/>
        <v>NO OFERTADO</v>
      </c>
      <c r="DC71" s="183"/>
      <c r="DD71" s="183" t="s">
        <v>743</v>
      </c>
      <c r="DE71" s="206">
        <f>SMALL((L71,V71,AE71,AN71,AW71,BF71,BX71,CG71,CP71,CY71),1)</f>
        <v>1930</v>
      </c>
      <c r="DF71" s="208">
        <f t="shared" si="31"/>
        <v>4059</v>
      </c>
      <c r="DG71" s="19">
        <f t="shared" si="32"/>
        <v>2129</v>
      </c>
      <c r="DH71" s="208">
        <f t="shared" si="33"/>
        <v>1930</v>
      </c>
      <c r="DI71" s="208">
        <f t="shared" si="34"/>
        <v>331.29599999999999</v>
      </c>
      <c r="DJ71" s="208" t="str">
        <f t="shared" si="35"/>
        <v>ENTRA</v>
      </c>
    </row>
    <row r="72" spans="1:114" s="19" customFormat="1" ht="38.25" hidden="1" x14ac:dyDescent="0.2">
      <c r="A72" s="158">
        <v>63</v>
      </c>
      <c r="B72" s="78" t="s">
        <v>110</v>
      </c>
      <c r="C72" s="77" t="s">
        <v>442</v>
      </c>
      <c r="D72" s="120">
        <v>1</v>
      </c>
      <c r="E72" s="120" t="s">
        <v>32</v>
      </c>
      <c r="F72" s="23">
        <v>97161.12</v>
      </c>
      <c r="G72" s="120">
        <v>1</v>
      </c>
      <c r="H72" s="86">
        <f t="shared" si="17"/>
        <v>97161.12</v>
      </c>
      <c r="I72" s="27"/>
      <c r="J72" s="184"/>
      <c r="K72" s="185"/>
      <c r="L72" s="184"/>
      <c r="M72" s="186"/>
      <c r="N72" s="186">
        <f t="shared" si="0"/>
        <v>0</v>
      </c>
      <c r="O72" s="176" t="str">
        <f t="shared" si="37"/>
        <v>NO OFERTADO</v>
      </c>
      <c r="P72" s="176"/>
      <c r="Q72" s="176" t="s">
        <v>743</v>
      </c>
      <c r="R72" s="207" t="s">
        <v>858</v>
      </c>
      <c r="S72" s="187"/>
      <c r="T72" s="187"/>
      <c r="U72" s="188"/>
      <c r="V72" s="187"/>
      <c r="W72" s="189"/>
      <c r="X72" s="189">
        <f t="shared" si="2"/>
        <v>0</v>
      </c>
      <c r="Y72" s="176" t="str">
        <f t="shared" si="18"/>
        <v>NO OFERTADO</v>
      </c>
      <c r="Z72" s="177"/>
      <c r="AA72" s="177" t="s">
        <v>743</v>
      </c>
      <c r="AB72" s="190"/>
      <c r="AC72" s="190"/>
      <c r="AD72" s="191"/>
      <c r="AE72" s="190"/>
      <c r="AF72" s="192"/>
      <c r="AG72" s="192">
        <f t="shared" si="3"/>
        <v>0</v>
      </c>
      <c r="AH72" s="178" t="str">
        <f t="shared" si="19"/>
        <v>NO OFERTADO</v>
      </c>
      <c r="AI72" s="178"/>
      <c r="AJ72" s="178" t="s">
        <v>743</v>
      </c>
      <c r="AK72" s="184"/>
      <c r="AL72" s="184"/>
      <c r="AM72" s="185"/>
      <c r="AN72" s="184"/>
      <c r="AO72" s="186"/>
      <c r="AP72" s="186">
        <f t="shared" si="4"/>
        <v>0</v>
      </c>
      <c r="AQ72" s="176" t="str">
        <f t="shared" si="20"/>
        <v>NO OFERTADO</v>
      </c>
      <c r="AR72" s="176"/>
      <c r="AS72" s="176" t="s">
        <v>743</v>
      </c>
      <c r="AT72" s="187"/>
      <c r="AU72" s="187"/>
      <c r="AV72" s="193"/>
      <c r="AW72" s="187"/>
      <c r="AX72" s="189"/>
      <c r="AY72" s="189">
        <f t="shared" si="5"/>
        <v>0</v>
      </c>
      <c r="AZ72" s="177" t="str">
        <f t="shared" si="21"/>
        <v>NO OFERTADO</v>
      </c>
      <c r="BA72" s="177"/>
      <c r="BB72" s="177" t="s">
        <v>743</v>
      </c>
      <c r="BC72" s="194" t="s">
        <v>747</v>
      </c>
      <c r="BD72" s="194">
        <v>73200</v>
      </c>
      <c r="BE72" s="212">
        <f t="shared" ref="BE72:BE83" si="70">+BD72*0.19</f>
        <v>13908</v>
      </c>
      <c r="BF72" s="194">
        <f t="shared" ref="BF72:BF73" si="71">BD72+BE72</f>
        <v>87108</v>
      </c>
      <c r="BG72" s="196">
        <f t="shared" si="6"/>
        <v>87108</v>
      </c>
      <c r="BH72" s="196">
        <f t="shared" si="7"/>
        <v>87108</v>
      </c>
      <c r="BI72" s="180" t="str">
        <f t="shared" si="22"/>
        <v>CUMPLE</v>
      </c>
      <c r="BJ72" s="180" t="s">
        <v>828</v>
      </c>
      <c r="BK72" s="180" t="s">
        <v>822</v>
      </c>
      <c r="BL72" s="319"/>
      <c r="BM72" s="319"/>
      <c r="BN72" s="320"/>
      <c r="BO72" s="319">
        <f t="shared" si="69"/>
        <v>0</v>
      </c>
      <c r="BP72" s="321">
        <f t="shared" si="8"/>
        <v>0</v>
      </c>
      <c r="BQ72" s="321">
        <f t="shared" si="24"/>
        <v>0</v>
      </c>
      <c r="BR72" s="322" t="str">
        <f t="shared" si="25"/>
        <v>NO OFERTADO</v>
      </c>
      <c r="BS72" s="322"/>
      <c r="BT72" s="322" t="s">
        <v>743</v>
      </c>
      <c r="BU72" s="197"/>
      <c r="BV72" s="197"/>
      <c r="BW72" s="198"/>
      <c r="BX72" s="197"/>
      <c r="BY72" s="199">
        <f t="shared" si="9"/>
        <v>0</v>
      </c>
      <c r="BZ72" s="199">
        <f t="shared" si="10"/>
        <v>0</v>
      </c>
      <c r="CA72" s="181" t="str">
        <f t="shared" si="26"/>
        <v>NO OFERTADO</v>
      </c>
      <c r="CB72" s="181"/>
      <c r="CC72" s="181" t="s">
        <v>743</v>
      </c>
      <c r="CD72" s="200" t="s">
        <v>44</v>
      </c>
      <c r="CE72" s="200">
        <v>74380</v>
      </c>
      <c r="CF72" s="201">
        <v>14132</v>
      </c>
      <c r="CG72" s="200">
        <v>88512</v>
      </c>
      <c r="CH72" s="202">
        <f t="shared" si="11"/>
        <v>88512</v>
      </c>
      <c r="CI72" s="202">
        <f t="shared" si="12"/>
        <v>88512</v>
      </c>
      <c r="CJ72" s="182" t="str">
        <f t="shared" si="27"/>
        <v>CUMPLE</v>
      </c>
      <c r="CK72" s="182" t="s">
        <v>851</v>
      </c>
      <c r="CL72" s="182" t="s">
        <v>743</v>
      </c>
      <c r="CM72" s="197">
        <v>0</v>
      </c>
      <c r="CN72" s="197">
        <v>0</v>
      </c>
      <c r="CO72" s="198">
        <v>0</v>
      </c>
      <c r="CP72" s="197"/>
      <c r="CQ72" s="199">
        <f t="shared" si="13"/>
        <v>0</v>
      </c>
      <c r="CR72" s="199">
        <f t="shared" si="14"/>
        <v>0</v>
      </c>
      <c r="CS72" s="181" t="str">
        <f t="shared" si="28"/>
        <v>NO OFERTADO</v>
      </c>
      <c r="CT72" s="181"/>
      <c r="CU72" s="181" t="s">
        <v>743</v>
      </c>
      <c r="CV72" s="203"/>
      <c r="CW72" s="203"/>
      <c r="CX72" s="204"/>
      <c r="CY72" s="203"/>
      <c r="CZ72" s="205">
        <f t="shared" si="15"/>
        <v>0</v>
      </c>
      <c r="DA72" s="205">
        <f t="shared" si="16"/>
        <v>0</v>
      </c>
      <c r="DB72" s="183" t="str">
        <f t="shared" si="29"/>
        <v>NO OFERTADO</v>
      </c>
      <c r="DC72" s="183"/>
      <c r="DD72" s="183" t="s">
        <v>743</v>
      </c>
      <c r="DE72" s="206">
        <f>SMALL((L72,V72,AE72,AN72,AW72,BF72,BX72,CG72,CP72,CY72),1)</f>
        <v>87108</v>
      </c>
      <c r="DF72" s="208">
        <f t="shared" si="31"/>
        <v>87810</v>
      </c>
      <c r="DG72" s="19">
        <f t="shared" si="32"/>
        <v>702</v>
      </c>
      <c r="DH72" s="208">
        <f t="shared" si="33"/>
        <v>87108</v>
      </c>
      <c r="DI72" s="208">
        <f t="shared" si="34"/>
        <v>116593.344</v>
      </c>
      <c r="DJ72" s="208" t="str">
        <f t="shared" si="35"/>
        <v>ENTRA</v>
      </c>
    </row>
    <row r="73" spans="1:114" s="19" customFormat="1" ht="38.25" hidden="1" x14ac:dyDescent="0.2">
      <c r="A73" s="76">
        <v>64</v>
      </c>
      <c r="B73" s="78" t="s">
        <v>111</v>
      </c>
      <c r="C73" s="77" t="s">
        <v>443</v>
      </c>
      <c r="D73" s="120">
        <v>1</v>
      </c>
      <c r="E73" s="120" t="s">
        <v>32</v>
      </c>
      <c r="F73" s="23">
        <v>141629.04</v>
      </c>
      <c r="G73" s="120">
        <v>2</v>
      </c>
      <c r="H73" s="86">
        <f t="shared" si="17"/>
        <v>283258.08</v>
      </c>
      <c r="I73" s="27"/>
      <c r="J73" s="184"/>
      <c r="K73" s="185"/>
      <c r="L73" s="184"/>
      <c r="M73" s="186"/>
      <c r="N73" s="186">
        <f t="shared" si="0"/>
        <v>0</v>
      </c>
      <c r="O73" s="176" t="str">
        <f t="shared" si="37"/>
        <v>NO OFERTADO</v>
      </c>
      <c r="P73" s="176"/>
      <c r="Q73" s="176" t="s">
        <v>743</v>
      </c>
      <c r="R73" s="207" t="s">
        <v>858</v>
      </c>
      <c r="S73" s="187"/>
      <c r="T73" s="187"/>
      <c r="U73" s="188"/>
      <c r="V73" s="187"/>
      <c r="W73" s="189"/>
      <c r="X73" s="189">
        <f t="shared" si="2"/>
        <v>0</v>
      </c>
      <c r="Y73" s="176" t="str">
        <f t="shared" si="18"/>
        <v>NO OFERTADO</v>
      </c>
      <c r="Z73" s="177"/>
      <c r="AA73" s="177" t="s">
        <v>743</v>
      </c>
      <c r="AB73" s="190"/>
      <c r="AC73" s="190"/>
      <c r="AD73" s="191"/>
      <c r="AE73" s="190"/>
      <c r="AF73" s="192"/>
      <c r="AG73" s="192">
        <f t="shared" si="3"/>
        <v>0</v>
      </c>
      <c r="AH73" s="178" t="str">
        <f t="shared" si="19"/>
        <v>NO OFERTADO</v>
      </c>
      <c r="AI73" s="178"/>
      <c r="AJ73" s="178" t="s">
        <v>743</v>
      </c>
      <c r="AK73" s="184"/>
      <c r="AL73" s="184"/>
      <c r="AM73" s="185"/>
      <c r="AN73" s="184"/>
      <c r="AO73" s="186"/>
      <c r="AP73" s="186">
        <f t="shared" si="4"/>
        <v>0</v>
      </c>
      <c r="AQ73" s="176" t="str">
        <f t="shared" si="20"/>
        <v>NO OFERTADO</v>
      </c>
      <c r="AR73" s="176"/>
      <c r="AS73" s="176" t="s">
        <v>743</v>
      </c>
      <c r="AT73" s="187"/>
      <c r="AU73" s="187"/>
      <c r="AV73" s="193"/>
      <c r="AW73" s="187"/>
      <c r="AX73" s="189"/>
      <c r="AY73" s="189">
        <f t="shared" si="5"/>
        <v>0</v>
      </c>
      <c r="AZ73" s="177" t="str">
        <f t="shared" si="21"/>
        <v>NO OFERTADO</v>
      </c>
      <c r="BA73" s="177"/>
      <c r="BB73" s="177" t="s">
        <v>743</v>
      </c>
      <c r="BC73" s="194" t="s">
        <v>747</v>
      </c>
      <c r="BD73" s="194">
        <v>99400</v>
      </c>
      <c r="BE73" s="212">
        <f t="shared" si="70"/>
        <v>18886</v>
      </c>
      <c r="BF73" s="194">
        <f t="shared" si="71"/>
        <v>118286</v>
      </c>
      <c r="BG73" s="196">
        <f t="shared" si="6"/>
        <v>118286</v>
      </c>
      <c r="BH73" s="196">
        <f t="shared" si="7"/>
        <v>236572</v>
      </c>
      <c r="BI73" s="180" t="str">
        <f t="shared" si="22"/>
        <v>CUMPLE</v>
      </c>
      <c r="BJ73" s="180" t="s">
        <v>828</v>
      </c>
      <c r="BK73" s="180" t="s">
        <v>822</v>
      </c>
      <c r="BL73" s="319"/>
      <c r="BM73" s="319"/>
      <c r="BN73" s="320"/>
      <c r="BO73" s="319">
        <f t="shared" si="69"/>
        <v>0</v>
      </c>
      <c r="BP73" s="321">
        <f t="shared" si="8"/>
        <v>0</v>
      </c>
      <c r="BQ73" s="321">
        <f t="shared" si="24"/>
        <v>0</v>
      </c>
      <c r="BR73" s="322" t="str">
        <f t="shared" si="25"/>
        <v>NO OFERTADO</v>
      </c>
      <c r="BS73" s="322"/>
      <c r="BT73" s="322" t="s">
        <v>743</v>
      </c>
      <c r="BU73" s="197"/>
      <c r="BV73" s="197"/>
      <c r="BW73" s="198"/>
      <c r="BX73" s="197"/>
      <c r="BY73" s="199">
        <f t="shared" si="9"/>
        <v>0</v>
      </c>
      <c r="BZ73" s="199">
        <f t="shared" si="10"/>
        <v>0</v>
      </c>
      <c r="CA73" s="181" t="str">
        <f t="shared" si="26"/>
        <v>NO OFERTADO</v>
      </c>
      <c r="CB73" s="181"/>
      <c r="CC73" s="181" t="s">
        <v>743</v>
      </c>
      <c r="CD73" s="200" t="s">
        <v>44</v>
      </c>
      <c r="CE73" s="200">
        <v>113882</v>
      </c>
      <c r="CF73" s="201">
        <v>21638</v>
      </c>
      <c r="CG73" s="200">
        <v>135520</v>
      </c>
      <c r="CH73" s="202">
        <f t="shared" si="11"/>
        <v>135520</v>
      </c>
      <c r="CI73" s="202">
        <f t="shared" si="12"/>
        <v>271040</v>
      </c>
      <c r="CJ73" s="182" t="str">
        <f t="shared" si="27"/>
        <v>CUMPLE</v>
      </c>
      <c r="CK73" s="182" t="s">
        <v>851</v>
      </c>
      <c r="CL73" s="182" t="s">
        <v>743</v>
      </c>
      <c r="CM73" s="197">
        <v>0</v>
      </c>
      <c r="CN73" s="197">
        <v>0</v>
      </c>
      <c r="CO73" s="198">
        <v>0</v>
      </c>
      <c r="CP73" s="197"/>
      <c r="CQ73" s="199">
        <f t="shared" si="13"/>
        <v>0</v>
      </c>
      <c r="CR73" s="199">
        <f t="shared" si="14"/>
        <v>0</v>
      </c>
      <c r="CS73" s="181" t="str">
        <f t="shared" si="28"/>
        <v>NO OFERTADO</v>
      </c>
      <c r="CT73" s="181"/>
      <c r="CU73" s="181" t="s">
        <v>743</v>
      </c>
      <c r="CV73" s="203"/>
      <c r="CW73" s="203"/>
      <c r="CX73" s="204"/>
      <c r="CY73" s="203"/>
      <c r="CZ73" s="205">
        <f t="shared" si="15"/>
        <v>0</v>
      </c>
      <c r="DA73" s="205">
        <f t="shared" si="16"/>
        <v>0</v>
      </c>
      <c r="DB73" s="183" t="str">
        <f t="shared" si="29"/>
        <v>NO OFERTADO</v>
      </c>
      <c r="DC73" s="183"/>
      <c r="DD73" s="183" t="s">
        <v>743</v>
      </c>
      <c r="DE73" s="206">
        <f>SMALL((L73,V73,AE73,AN73,AW73,BF73,BX73,CG73,CP73,CY73),1)</f>
        <v>118286</v>
      </c>
      <c r="DF73" s="208">
        <f t="shared" si="31"/>
        <v>126903</v>
      </c>
      <c r="DG73" s="19">
        <f t="shared" si="32"/>
        <v>8617</v>
      </c>
      <c r="DH73" s="208">
        <f t="shared" si="33"/>
        <v>118286</v>
      </c>
      <c r="DI73" s="208">
        <f t="shared" si="34"/>
        <v>169954.848</v>
      </c>
      <c r="DJ73" s="208" t="str">
        <f t="shared" si="35"/>
        <v>ENTRA</v>
      </c>
    </row>
    <row r="74" spans="1:114" s="19" customFormat="1" ht="38.25" hidden="1" x14ac:dyDescent="0.2">
      <c r="A74" s="76">
        <v>65</v>
      </c>
      <c r="B74" s="78" t="s">
        <v>112</v>
      </c>
      <c r="C74" s="77" t="s">
        <v>444</v>
      </c>
      <c r="D74" s="120">
        <v>1</v>
      </c>
      <c r="E74" s="120" t="s">
        <v>32</v>
      </c>
      <c r="F74" s="24">
        <v>194322.24</v>
      </c>
      <c r="G74" s="120">
        <v>3</v>
      </c>
      <c r="H74" s="86">
        <f t="shared" si="17"/>
        <v>582966.72</v>
      </c>
      <c r="I74" s="27"/>
      <c r="J74" s="184"/>
      <c r="K74" s="185"/>
      <c r="L74" s="184"/>
      <c r="M74" s="186"/>
      <c r="N74" s="186">
        <f t="shared" ref="N74:N137" si="72">+M74*G74</f>
        <v>0</v>
      </c>
      <c r="O74" s="176" t="str">
        <f t="shared" si="37"/>
        <v>NO OFERTADO</v>
      </c>
      <c r="P74" s="176"/>
      <c r="Q74" s="176" t="s">
        <v>743</v>
      </c>
      <c r="R74" s="207" t="s">
        <v>858</v>
      </c>
      <c r="S74" s="187"/>
      <c r="T74" s="187"/>
      <c r="U74" s="188"/>
      <c r="V74" s="187"/>
      <c r="W74" s="189"/>
      <c r="X74" s="189">
        <f t="shared" ref="X74:X137" si="73">+W74*G74</f>
        <v>0</v>
      </c>
      <c r="Y74" s="176" t="str">
        <f t="shared" si="18"/>
        <v>NO OFERTADO</v>
      </c>
      <c r="Z74" s="177"/>
      <c r="AA74" s="177" t="s">
        <v>743</v>
      </c>
      <c r="AB74" s="190"/>
      <c r="AC74" s="190"/>
      <c r="AD74" s="191"/>
      <c r="AE74" s="190"/>
      <c r="AF74" s="192"/>
      <c r="AG74" s="192">
        <f t="shared" ref="AG74:AG137" si="74">+AF74*G74</f>
        <v>0</v>
      </c>
      <c r="AH74" s="178" t="str">
        <f t="shared" si="19"/>
        <v>NO OFERTADO</v>
      </c>
      <c r="AI74" s="178"/>
      <c r="AJ74" s="178" t="s">
        <v>743</v>
      </c>
      <c r="AK74" s="184"/>
      <c r="AL74" s="184"/>
      <c r="AM74" s="185">
        <f>+AL74*0.19</f>
        <v>0</v>
      </c>
      <c r="AN74" s="184"/>
      <c r="AO74" s="186"/>
      <c r="AP74" s="186">
        <f t="shared" ref="AP74:AP137" si="75">+AO74*G74</f>
        <v>0</v>
      </c>
      <c r="AQ74" s="176" t="str">
        <f t="shared" si="20"/>
        <v>NO OFERTADO</v>
      </c>
      <c r="AR74" s="176"/>
      <c r="AS74" s="176" t="s">
        <v>743</v>
      </c>
      <c r="AT74" s="187"/>
      <c r="AU74" s="187"/>
      <c r="AV74" s="193"/>
      <c r="AW74" s="187"/>
      <c r="AX74" s="189"/>
      <c r="AY74" s="189">
        <f t="shared" ref="AY74:AY137" si="76">+AX74*G74</f>
        <v>0</v>
      </c>
      <c r="AZ74" s="177" t="str">
        <f t="shared" si="21"/>
        <v>NO OFERTADO</v>
      </c>
      <c r="BA74" s="177"/>
      <c r="BB74" s="177" t="s">
        <v>743</v>
      </c>
      <c r="BC74" s="194" t="s">
        <v>747</v>
      </c>
      <c r="BD74" s="194">
        <v>142350</v>
      </c>
      <c r="BE74" s="212">
        <f t="shared" si="70"/>
        <v>27046.5</v>
      </c>
      <c r="BF74" s="194">
        <f>+BD74+BE74</f>
        <v>169396.5</v>
      </c>
      <c r="BG74" s="196">
        <f t="shared" ref="BG74:BG137" si="77">BF74*$D74</f>
        <v>169396.5</v>
      </c>
      <c r="BH74" s="196">
        <f t="shared" ref="BH74:BH137" si="78">+BG74*G74</f>
        <v>508189.5</v>
      </c>
      <c r="BI74" s="180" t="str">
        <f t="shared" si="22"/>
        <v>CUMPLE</v>
      </c>
      <c r="BJ74" s="180" t="s">
        <v>828</v>
      </c>
      <c r="BK74" s="180" t="s">
        <v>822</v>
      </c>
      <c r="BL74" s="319"/>
      <c r="BM74" s="319"/>
      <c r="BN74" s="320"/>
      <c r="BO74" s="319">
        <f>+BM74+BN74</f>
        <v>0</v>
      </c>
      <c r="BP74" s="321">
        <f t="shared" ref="BP74:BP137" si="79">BO74*$D74</f>
        <v>0</v>
      </c>
      <c r="BQ74" s="321">
        <f t="shared" si="24"/>
        <v>0</v>
      </c>
      <c r="BR74" s="322" t="str">
        <f t="shared" si="25"/>
        <v>NO OFERTADO</v>
      </c>
      <c r="BS74" s="322"/>
      <c r="BT74" s="322" t="s">
        <v>743</v>
      </c>
      <c r="BU74" s="197"/>
      <c r="BV74" s="197"/>
      <c r="BW74" s="198"/>
      <c r="BX74" s="197"/>
      <c r="BY74" s="199">
        <f t="shared" ref="BY74:BY137" si="80">+BX74*D74</f>
        <v>0</v>
      </c>
      <c r="BZ74" s="199">
        <f t="shared" ref="BZ74:BZ137" si="81">+BY74*G74</f>
        <v>0</v>
      </c>
      <c r="CA74" s="181" t="str">
        <f t="shared" si="26"/>
        <v>NO OFERTADO</v>
      </c>
      <c r="CB74" s="181"/>
      <c r="CC74" s="181" t="s">
        <v>743</v>
      </c>
      <c r="CD74" s="200" t="s">
        <v>44</v>
      </c>
      <c r="CE74" s="200">
        <v>149412</v>
      </c>
      <c r="CF74" s="201">
        <v>28388</v>
      </c>
      <c r="CG74" s="200">
        <v>177800</v>
      </c>
      <c r="CH74" s="202">
        <f t="shared" ref="CH74:CH137" si="82">CG74*$D74</f>
        <v>177800</v>
      </c>
      <c r="CI74" s="202">
        <f t="shared" ref="CI74:CI137" si="83">+CH74*G74</f>
        <v>533400</v>
      </c>
      <c r="CJ74" s="182" t="str">
        <f t="shared" si="27"/>
        <v>CUMPLE</v>
      </c>
      <c r="CK74" s="182" t="s">
        <v>851</v>
      </c>
      <c r="CL74" s="182" t="s">
        <v>743</v>
      </c>
      <c r="CM74" s="197">
        <v>0</v>
      </c>
      <c r="CN74" s="197">
        <v>0</v>
      </c>
      <c r="CO74" s="198">
        <v>0</v>
      </c>
      <c r="CP74" s="197"/>
      <c r="CQ74" s="199">
        <f t="shared" ref="CQ74:CQ137" si="84">CP74*$D74</f>
        <v>0</v>
      </c>
      <c r="CR74" s="199">
        <f t="shared" ref="CR74:CR137" si="85">+CQ74*G74</f>
        <v>0</v>
      </c>
      <c r="CS74" s="181" t="str">
        <f t="shared" si="28"/>
        <v>NO OFERTADO</v>
      </c>
      <c r="CT74" s="181"/>
      <c r="CU74" s="181" t="s">
        <v>743</v>
      </c>
      <c r="CV74" s="203"/>
      <c r="CW74" s="203"/>
      <c r="CX74" s="204"/>
      <c r="CY74" s="203"/>
      <c r="CZ74" s="205">
        <f t="shared" ref="CZ74:CZ137" si="86">CY74*$D74</f>
        <v>0</v>
      </c>
      <c r="DA74" s="205">
        <f t="shared" ref="DA74:DA137" si="87">+CZ74*G74</f>
        <v>0</v>
      </c>
      <c r="DB74" s="183" t="str">
        <f t="shared" si="29"/>
        <v>NO OFERTADO</v>
      </c>
      <c r="DC74" s="183"/>
      <c r="DD74" s="183" t="s">
        <v>743</v>
      </c>
      <c r="DE74" s="206">
        <f>SMALL((L74,V74,AE74,AN74,AW74,BF74,BX74,CG74,CP74,CY74),1)</f>
        <v>169396.5</v>
      </c>
      <c r="DF74" s="208">
        <f t="shared" si="31"/>
        <v>173598.25</v>
      </c>
      <c r="DG74" s="19">
        <f t="shared" si="32"/>
        <v>4201.75</v>
      </c>
      <c r="DH74" s="208">
        <f t="shared" si="33"/>
        <v>169396.5</v>
      </c>
      <c r="DI74" s="208">
        <f t="shared" si="34"/>
        <v>233186.68799999999</v>
      </c>
      <c r="DJ74" s="208" t="str">
        <f t="shared" si="35"/>
        <v>ENTRA</v>
      </c>
    </row>
    <row r="75" spans="1:114" s="19" customFormat="1" ht="38.25" hidden="1" x14ac:dyDescent="0.2">
      <c r="A75" s="76">
        <v>66</v>
      </c>
      <c r="B75" s="78" t="s">
        <v>113</v>
      </c>
      <c r="C75" s="77" t="s">
        <v>445</v>
      </c>
      <c r="D75" s="120">
        <v>1</v>
      </c>
      <c r="E75" s="120" t="s">
        <v>32</v>
      </c>
      <c r="F75" s="64">
        <v>246758.39999999999</v>
      </c>
      <c r="G75" s="120">
        <v>2</v>
      </c>
      <c r="H75" s="86">
        <f t="shared" ref="H75:H138" si="88">+F75*G75</f>
        <v>493516.79999999999</v>
      </c>
      <c r="I75" s="27"/>
      <c r="J75" s="184"/>
      <c r="K75" s="185"/>
      <c r="L75" s="184"/>
      <c r="M75" s="186"/>
      <c r="N75" s="186">
        <f t="shared" si="72"/>
        <v>0</v>
      </c>
      <c r="O75" s="176" t="str">
        <f t="shared" si="37"/>
        <v>NO OFERTADO</v>
      </c>
      <c r="P75" s="176"/>
      <c r="Q75" s="176" t="s">
        <v>743</v>
      </c>
      <c r="R75" s="207" t="s">
        <v>858</v>
      </c>
      <c r="S75" s="187"/>
      <c r="T75" s="187"/>
      <c r="U75" s="188"/>
      <c r="V75" s="187"/>
      <c r="W75" s="189"/>
      <c r="X75" s="189">
        <f t="shared" si="73"/>
        <v>0</v>
      </c>
      <c r="Y75" s="176" t="str">
        <f t="shared" ref="Y75:Y138" si="89">+IF(V75=0,"NO OFERTADO",IF(V75&lt;=($F75*(1+$DC$4)),"CUMPLE","NO CUMPLE"))</f>
        <v>NO OFERTADO</v>
      </c>
      <c r="Z75" s="177"/>
      <c r="AA75" s="177" t="s">
        <v>743</v>
      </c>
      <c r="AB75" s="190"/>
      <c r="AC75" s="190"/>
      <c r="AD75" s="191"/>
      <c r="AE75" s="190"/>
      <c r="AF75" s="192"/>
      <c r="AG75" s="192">
        <f t="shared" si="74"/>
        <v>0</v>
      </c>
      <c r="AH75" s="178" t="str">
        <f t="shared" ref="AH75:AH138" si="90">+IF(AE75=0,"NO OFERTADO",IF(AE75&lt;=($F75*(1+$DC$4)),"CUMPLE","NO CUMPLE"))</f>
        <v>NO OFERTADO</v>
      </c>
      <c r="AI75" s="178"/>
      <c r="AJ75" s="178" t="s">
        <v>743</v>
      </c>
      <c r="AK75" s="184"/>
      <c r="AL75" s="184"/>
      <c r="AM75" s="185">
        <f>+AL75*0.19</f>
        <v>0</v>
      </c>
      <c r="AN75" s="184"/>
      <c r="AO75" s="186"/>
      <c r="AP75" s="186">
        <f t="shared" si="75"/>
        <v>0</v>
      </c>
      <c r="AQ75" s="176" t="str">
        <f t="shared" ref="AQ75:AQ138" si="91">+IF(AN75=0,"NO OFERTADO",IF(AN75&lt;=($F75*(1+$DC$4)),"CUMPLE","NO CUMPLE"))</f>
        <v>NO OFERTADO</v>
      </c>
      <c r="AR75" s="176"/>
      <c r="AS75" s="176" t="s">
        <v>743</v>
      </c>
      <c r="AT75" s="187"/>
      <c r="AU75" s="187"/>
      <c r="AV75" s="193"/>
      <c r="AW75" s="187"/>
      <c r="AX75" s="189"/>
      <c r="AY75" s="189">
        <f t="shared" si="76"/>
        <v>0</v>
      </c>
      <c r="AZ75" s="177" t="str">
        <f t="shared" ref="AZ75:AZ138" si="92">+IF(AW75=0,"NO OFERTADO",IF(AW75&lt;=($F75*(1+$DC$4)),"CUMPLE","NO CUMPLE"))</f>
        <v>NO OFERTADO</v>
      </c>
      <c r="BA75" s="177"/>
      <c r="BB75" s="177" t="s">
        <v>743</v>
      </c>
      <c r="BC75" s="194" t="s">
        <v>747</v>
      </c>
      <c r="BD75" s="194">
        <v>171900</v>
      </c>
      <c r="BE75" s="212">
        <f t="shared" si="70"/>
        <v>32661</v>
      </c>
      <c r="BF75" s="194">
        <f>+BD75+BE75</f>
        <v>204561</v>
      </c>
      <c r="BG75" s="196">
        <f t="shared" si="77"/>
        <v>204561</v>
      </c>
      <c r="BH75" s="196">
        <f t="shared" si="78"/>
        <v>409122</v>
      </c>
      <c r="BI75" s="180" t="str">
        <f t="shared" ref="BI75:BI138" si="93">+IF(BF75=0,"NO OFERTADO",IF(BF75&lt;=($F75*(1+$DC$4)),"CUMPLE","NO CUMPLE"))</f>
        <v>CUMPLE</v>
      </c>
      <c r="BJ75" s="180" t="s">
        <v>828</v>
      </c>
      <c r="BK75" s="180" t="s">
        <v>822</v>
      </c>
      <c r="BL75" s="319"/>
      <c r="BM75" s="319"/>
      <c r="BN75" s="320"/>
      <c r="BO75" s="319">
        <f>+BM75+BN75</f>
        <v>0</v>
      </c>
      <c r="BP75" s="321">
        <f t="shared" si="79"/>
        <v>0</v>
      </c>
      <c r="BQ75" s="321">
        <f t="shared" ref="BQ75:BQ138" si="94">+BP75*G75</f>
        <v>0</v>
      </c>
      <c r="BR75" s="322" t="str">
        <f t="shared" ref="BR75:BR138" si="95">+IF(BO75=0,"NO OFERTADO",IF(BO75&lt;=($F75*(1+$DC$4)),"CUMPLE","NO CUMPLE"))</f>
        <v>NO OFERTADO</v>
      </c>
      <c r="BS75" s="322"/>
      <c r="BT75" s="322" t="s">
        <v>743</v>
      </c>
      <c r="BU75" s="197"/>
      <c r="BV75" s="197"/>
      <c r="BW75" s="198"/>
      <c r="BX75" s="197"/>
      <c r="BY75" s="199">
        <f t="shared" si="80"/>
        <v>0</v>
      </c>
      <c r="BZ75" s="199">
        <f t="shared" si="81"/>
        <v>0</v>
      </c>
      <c r="CA75" s="181" t="str">
        <f t="shared" ref="CA75:CA138" si="96">+IF(BX75=0,"NO OFERTADO",IF(BX75&lt;=($F75*(1+$DC$4)),"CUMPLE","NO CUMPLE"))</f>
        <v>NO OFERTADO</v>
      </c>
      <c r="CB75" s="181"/>
      <c r="CC75" s="181" t="s">
        <v>743</v>
      </c>
      <c r="CD75" s="200" t="s">
        <v>44</v>
      </c>
      <c r="CE75" s="200">
        <v>176786</v>
      </c>
      <c r="CF75" s="201">
        <v>33589</v>
      </c>
      <c r="CG75" s="200">
        <v>210375</v>
      </c>
      <c r="CH75" s="202">
        <f t="shared" si="82"/>
        <v>210375</v>
      </c>
      <c r="CI75" s="202">
        <f t="shared" si="83"/>
        <v>420750</v>
      </c>
      <c r="CJ75" s="182" t="str">
        <f t="shared" ref="CJ75:CJ138" si="97">+IF(CG75=0,"NO OFERTADO",IF(CG75&lt;=($F75*(1+$DC$4)),"CUMPLE","NO CUMPLE"))</f>
        <v>CUMPLE</v>
      </c>
      <c r="CK75" s="182" t="s">
        <v>851</v>
      </c>
      <c r="CL75" s="182" t="s">
        <v>743</v>
      </c>
      <c r="CM75" s="197">
        <v>0</v>
      </c>
      <c r="CN75" s="197">
        <v>0</v>
      </c>
      <c r="CO75" s="198">
        <v>0</v>
      </c>
      <c r="CP75" s="197"/>
      <c r="CQ75" s="199">
        <f t="shared" si="84"/>
        <v>0</v>
      </c>
      <c r="CR75" s="199">
        <f t="shared" si="85"/>
        <v>0</v>
      </c>
      <c r="CS75" s="181" t="str">
        <f t="shared" ref="CS75:CS138" si="98">+IF(CP75=0,"NO OFERTADO",IF(CP75&lt;=($F75*(1+$DC$4)),"CUMPLE","NO CUMPLE"))</f>
        <v>NO OFERTADO</v>
      </c>
      <c r="CT75" s="181"/>
      <c r="CU75" s="181" t="s">
        <v>743</v>
      </c>
      <c r="CV75" s="203"/>
      <c r="CW75" s="203"/>
      <c r="CX75" s="204"/>
      <c r="CY75" s="203"/>
      <c r="CZ75" s="205">
        <f t="shared" si="86"/>
        <v>0</v>
      </c>
      <c r="DA75" s="205">
        <f t="shared" si="87"/>
        <v>0</v>
      </c>
      <c r="DB75" s="183" t="str">
        <f t="shared" ref="DB75:DB138" si="99">+IF(CY75=0,"NO OFERTADO",IF(CY75&lt;=($F75*(1+$DC$4)),"CUMPLE","NO CUMPLE"))</f>
        <v>NO OFERTADO</v>
      </c>
      <c r="DC75" s="183"/>
      <c r="DD75" s="183" t="s">
        <v>743</v>
      </c>
      <c r="DE75" s="206">
        <f>SMALL((L75,V75,AE75,AN75,AW75,BF75,BX75,CG75,CP75,CY75),1)</f>
        <v>204561</v>
      </c>
      <c r="DF75" s="208">
        <f t="shared" si="31"/>
        <v>207468</v>
      </c>
      <c r="DG75" s="19">
        <f t="shared" si="32"/>
        <v>2907</v>
      </c>
      <c r="DH75" s="208">
        <f t="shared" si="33"/>
        <v>204561</v>
      </c>
      <c r="DI75" s="208">
        <f t="shared" si="34"/>
        <v>296110.07999999996</v>
      </c>
      <c r="DJ75" s="208" t="str">
        <f t="shared" si="35"/>
        <v>ENTRA</v>
      </c>
    </row>
    <row r="76" spans="1:114" s="19" customFormat="1" ht="38.25" hidden="1" x14ac:dyDescent="0.2">
      <c r="A76" s="76">
        <v>67</v>
      </c>
      <c r="B76" s="78" t="s">
        <v>114</v>
      </c>
      <c r="C76" s="77" t="s">
        <v>446</v>
      </c>
      <c r="D76" s="120">
        <v>1</v>
      </c>
      <c r="E76" s="120" t="s">
        <v>32</v>
      </c>
      <c r="F76" s="24">
        <v>206403.12</v>
      </c>
      <c r="G76" s="120">
        <v>1</v>
      </c>
      <c r="H76" s="86">
        <f t="shared" si="88"/>
        <v>206403.12</v>
      </c>
      <c r="I76" s="27"/>
      <c r="J76" s="184"/>
      <c r="K76" s="185"/>
      <c r="L76" s="184"/>
      <c r="M76" s="186"/>
      <c r="N76" s="186">
        <f t="shared" si="72"/>
        <v>0</v>
      </c>
      <c r="O76" s="176" t="str">
        <f t="shared" si="37"/>
        <v>NO OFERTADO</v>
      </c>
      <c r="P76" s="176"/>
      <c r="Q76" s="176" t="s">
        <v>743</v>
      </c>
      <c r="R76" s="207" t="s">
        <v>858</v>
      </c>
      <c r="S76" s="187"/>
      <c r="T76" s="187"/>
      <c r="U76" s="188"/>
      <c r="V76" s="187"/>
      <c r="W76" s="189"/>
      <c r="X76" s="189">
        <f t="shared" si="73"/>
        <v>0</v>
      </c>
      <c r="Y76" s="176" t="str">
        <f t="shared" si="89"/>
        <v>NO OFERTADO</v>
      </c>
      <c r="Z76" s="177"/>
      <c r="AA76" s="177" t="s">
        <v>743</v>
      </c>
      <c r="AB76" s="190"/>
      <c r="AC76" s="190"/>
      <c r="AD76" s="191"/>
      <c r="AE76" s="190"/>
      <c r="AF76" s="192"/>
      <c r="AG76" s="192">
        <f t="shared" si="74"/>
        <v>0</v>
      </c>
      <c r="AH76" s="178" t="str">
        <f t="shared" si="90"/>
        <v>NO OFERTADO</v>
      </c>
      <c r="AI76" s="178"/>
      <c r="AJ76" s="178" t="s">
        <v>743</v>
      </c>
      <c r="AK76" s="184"/>
      <c r="AL76" s="184"/>
      <c r="AM76" s="185"/>
      <c r="AN76" s="184"/>
      <c r="AO76" s="186"/>
      <c r="AP76" s="186">
        <f t="shared" si="75"/>
        <v>0</v>
      </c>
      <c r="AQ76" s="176" t="str">
        <f t="shared" si="91"/>
        <v>NO OFERTADO</v>
      </c>
      <c r="AR76" s="176"/>
      <c r="AS76" s="176" t="s">
        <v>743</v>
      </c>
      <c r="AT76" s="187"/>
      <c r="AU76" s="187"/>
      <c r="AV76" s="193"/>
      <c r="AW76" s="187"/>
      <c r="AX76" s="189"/>
      <c r="AY76" s="189">
        <f t="shared" si="76"/>
        <v>0</v>
      </c>
      <c r="AZ76" s="177" t="str">
        <f t="shared" si="92"/>
        <v>NO OFERTADO</v>
      </c>
      <c r="BA76" s="177"/>
      <c r="BB76" s="177" t="s">
        <v>743</v>
      </c>
      <c r="BC76" s="194" t="s">
        <v>747</v>
      </c>
      <c r="BD76" s="194">
        <v>136900</v>
      </c>
      <c r="BE76" s="212">
        <f t="shared" si="70"/>
        <v>26011</v>
      </c>
      <c r="BF76" s="194">
        <f t="shared" ref="BF76:BF80" si="100">BD76+BE76</f>
        <v>162911</v>
      </c>
      <c r="BG76" s="196">
        <f t="shared" si="77"/>
        <v>162911</v>
      </c>
      <c r="BH76" s="196">
        <f t="shared" si="78"/>
        <v>162911</v>
      </c>
      <c r="BI76" s="180" t="str">
        <f t="shared" si="93"/>
        <v>CUMPLE</v>
      </c>
      <c r="BJ76" s="180" t="s">
        <v>828</v>
      </c>
      <c r="BK76" s="180" t="s">
        <v>822</v>
      </c>
      <c r="BL76" s="319"/>
      <c r="BM76" s="319"/>
      <c r="BN76" s="320"/>
      <c r="BO76" s="319">
        <f t="shared" ref="BO76:BO80" si="101">BM76+BN76</f>
        <v>0</v>
      </c>
      <c r="BP76" s="321">
        <f t="shared" si="79"/>
        <v>0</v>
      </c>
      <c r="BQ76" s="321">
        <f t="shared" si="94"/>
        <v>0</v>
      </c>
      <c r="BR76" s="322" t="str">
        <f t="shared" si="95"/>
        <v>NO OFERTADO</v>
      </c>
      <c r="BS76" s="322"/>
      <c r="BT76" s="322" t="s">
        <v>743</v>
      </c>
      <c r="BU76" s="197"/>
      <c r="BV76" s="197"/>
      <c r="BW76" s="198"/>
      <c r="BX76" s="197"/>
      <c r="BY76" s="199">
        <f t="shared" si="80"/>
        <v>0</v>
      </c>
      <c r="BZ76" s="199">
        <f t="shared" si="81"/>
        <v>0</v>
      </c>
      <c r="CA76" s="181" t="str">
        <f t="shared" si="96"/>
        <v>NO OFERTADO</v>
      </c>
      <c r="CB76" s="181"/>
      <c r="CC76" s="181" t="s">
        <v>743</v>
      </c>
      <c r="CD76" s="200"/>
      <c r="CE76" s="200"/>
      <c r="CF76" s="201"/>
      <c r="CG76" s="200"/>
      <c r="CH76" s="202">
        <f t="shared" si="82"/>
        <v>0</v>
      </c>
      <c r="CI76" s="202">
        <f t="shared" si="83"/>
        <v>0</v>
      </c>
      <c r="CJ76" s="182" t="str">
        <f t="shared" si="97"/>
        <v>NO OFERTADO</v>
      </c>
      <c r="CK76" s="182"/>
      <c r="CL76" s="182" t="s">
        <v>743</v>
      </c>
      <c r="CM76" s="197">
        <v>0</v>
      </c>
      <c r="CN76" s="197">
        <v>0</v>
      </c>
      <c r="CO76" s="198">
        <v>0</v>
      </c>
      <c r="CP76" s="197"/>
      <c r="CQ76" s="199">
        <f t="shared" si="84"/>
        <v>0</v>
      </c>
      <c r="CR76" s="199">
        <f t="shared" si="85"/>
        <v>0</v>
      </c>
      <c r="CS76" s="181" t="str">
        <f t="shared" si="98"/>
        <v>NO OFERTADO</v>
      </c>
      <c r="CT76" s="181"/>
      <c r="CU76" s="181" t="s">
        <v>743</v>
      </c>
      <c r="CV76" s="203"/>
      <c r="CW76" s="203"/>
      <c r="CX76" s="204"/>
      <c r="CY76" s="203"/>
      <c r="CZ76" s="205">
        <f t="shared" si="86"/>
        <v>0</v>
      </c>
      <c r="DA76" s="205">
        <f t="shared" si="87"/>
        <v>0</v>
      </c>
      <c r="DB76" s="183" t="str">
        <f t="shared" si="99"/>
        <v>NO OFERTADO</v>
      </c>
      <c r="DC76" s="183"/>
      <c r="DD76" s="183" t="s">
        <v>743</v>
      </c>
      <c r="DE76" s="206">
        <f>SMALL((L76,V76,AE76,AN76,AW76,BF76,BX76,CG76,CP76,CY76),1)</f>
        <v>162911</v>
      </c>
      <c r="DF76" s="208">
        <f t="shared" ref="DF76:DF139" si="102">+MEDIAN(L76,V76,AE76,AN76,AW76,BF76,BX76,CG76,CP76,CY76)</f>
        <v>162911</v>
      </c>
      <c r="DG76" s="19">
        <f t="shared" ref="DG76:DG139" si="103">+_xlfn.STDEV.P(L76,V76,AE76,AN76,AW76,BF76,BX76,CG76,CP76,CY76)</f>
        <v>0</v>
      </c>
      <c r="DH76" s="208">
        <f t="shared" ref="DH76:DH139" si="104">+DF76-DG76</f>
        <v>162911</v>
      </c>
      <c r="DI76" s="208">
        <f t="shared" ref="DI76:DI139" si="105">+F76*1.2</f>
        <v>247683.74399999998</v>
      </c>
      <c r="DJ76" s="208" t="str">
        <f t="shared" ref="DJ76:DJ139" si="106">+IF(DE76&lt;DH76,"NO CUMPLE","ENTRA")</f>
        <v>ENTRA</v>
      </c>
    </row>
    <row r="77" spans="1:114" s="19" customFormat="1" ht="38.25" hidden="1" x14ac:dyDescent="0.2">
      <c r="A77" s="76">
        <v>68</v>
      </c>
      <c r="B77" s="78" t="s">
        <v>115</v>
      </c>
      <c r="C77" s="77" t="s">
        <v>447</v>
      </c>
      <c r="D77" s="120">
        <v>1</v>
      </c>
      <c r="E77" s="120" t="s">
        <v>32</v>
      </c>
      <c r="F77" s="24">
        <v>250999.56</v>
      </c>
      <c r="G77" s="120">
        <v>1</v>
      </c>
      <c r="H77" s="86">
        <f t="shared" si="88"/>
        <v>250999.56</v>
      </c>
      <c r="I77" s="27"/>
      <c r="J77" s="184"/>
      <c r="K77" s="185"/>
      <c r="L77" s="184"/>
      <c r="M77" s="186"/>
      <c r="N77" s="186">
        <f t="shared" si="72"/>
        <v>0</v>
      </c>
      <c r="O77" s="176" t="str">
        <f t="shared" si="37"/>
        <v>NO OFERTADO</v>
      </c>
      <c r="P77" s="176"/>
      <c r="Q77" s="176" t="s">
        <v>743</v>
      </c>
      <c r="R77" s="207" t="s">
        <v>858</v>
      </c>
      <c r="S77" s="187"/>
      <c r="T77" s="187"/>
      <c r="U77" s="188"/>
      <c r="V77" s="187"/>
      <c r="W77" s="189"/>
      <c r="X77" s="189">
        <f t="shared" si="73"/>
        <v>0</v>
      </c>
      <c r="Y77" s="176" t="str">
        <f t="shared" si="89"/>
        <v>NO OFERTADO</v>
      </c>
      <c r="Z77" s="177"/>
      <c r="AA77" s="177" t="s">
        <v>743</v>
      </c>
      <c r="AB77" s="190"/>
      <c r="AC77" s="190"/>
      <c r="AD77" s="191"/>
      <c r="AE77" s="190"/>
      <c r="AF77" s="192"/>
      <c r="AG77" s="192">
        <f t="shared" si="74"/>
        <v>0</v>
      </c>
      <c r="AH77" s="178" t="str">
        <f t="shared" si="90"/>
        <v>NO OFERTADO</v>
      </c>
      <c r="AI77" s="178"/>
      <c r="AJ77" s="178" t="s">
        <v>743</v>
      </c>
      <c r="AK77" s="184"/>
      <c r="AL77" s="184"/>
      <c r="AM77" s="185"/>
      <c r="AN77" s="184"/>
      <c r="AO77" s="186"/>
      <c r="AP77" s="186">
        <f t="shared" si="75"/>
        <v>0</v>
      </c>
      <c r="AQ77" s="176" t="str">
        <f t="shared" si="91"/>
        <v>NO OFERTADO</v>
      </c>
      <c r="AR77" s="176"/>
      <c r="AS77" s="176" t="s">
        <v>743</v>
      </c>
      <c r="AT77" s="187"/>
      <c r="AU77" s="187"/>
      <c r="AV77" s="193"/>
      <c r="AW77" s="187"/>
      <c r="AX77" s="189"/>
      <c r="AY77" s="189">
        <f t="shared" si="76"/>
        <v>0</v>
      </c>
      <c r="AZ77" s="177" t="str">
        <f t="shared" si="92"/>
        <v>NO OFERTADO</v>
      </c>
      <c r="BA77" s="177"/>
      <c r="BB77" s="177" t="s">
        <v>743</v>
      </c>
      <c r="BC77" s="194" t="s">
        <v>747</v>
      </c>
      <c r="BD77" s="194">
        <v>154400</v>
      </c>
      <c r="BE77" s="212">
        <f t="shared" si="70"/>
        <v>29336</v>
      </c>
      <c r="BF77" s="194">
        <f t="shared" si="100"/>
        <v>183736</v>
      </c>
      <c r="BG77" s="196">
        <f t="shared" si="77"/>
        <v>183736</v>
      </c>
      <c r="BH77" s="196">
        <f t="shared" si="78"/>
        <v>183736</v>
      </c>
      <c r="BI77" s="180" t="str">
        <f t="shared" si="93"/>
        <v>CUMPLE</v>
      </c>
      <c r="BJ77" s="180" t="s">
        <v>828</v>
      </c>
      <c r="BK77" s="180" t="s">
        <v>822</v>
      </c>
      <c r="BL77" s="319"/>
      <c r="BM77" s="319"/>
      <c r="BN77" s="320"/>
      <c r="BO77" s="319">
        <f t="shared" si="101"/>
        <v>0</v>
      </c>
      <c r="BP77" s="321">
        <f t="shared" si="79"/>
        <v>0</v>
      </c>
      <c r="BQ77" s="321">
        <f t="shared" si="94"/>
        <v>0</v>
      </c>
      <c r="BR77" s="322" t="str">
        <f t="shared" si="95"/>
        <v>NO OFERTADO</v>
      </c>
      <c r="BS77" s="322"/>
      <c r="BT77" s="322" t="s">
        <v>743</v>
      </c>
      <c r="BU77" s="197"/>
      <c r="BV77" s="197"/>
      <c r="BW77" s="198"/>
      <c r="BX77" s="197"/>
      <c r="BY77" s="199">
        <f t="shared" si="80"/>
        <v>0</v>
      </c>
      <c r="BZ77" s="199">
        <f t="shared" si="81"/>
        <v>0</v>
      </c>
      <c r="CA77" s="181" t="str">
        <f t="shared" si="96"/>
        <v>NO OFERTADO</v>
      </c>
      <c r="CB77" s="181"/>
      <c r="CC77" s="181" t="s">
        <v>743</v>
      </c>
      <c r="CD77" s="200"/>
      <c r="CE77" s="200"/>
      <c r="CF77" s="201"/>
      <c r="CG77" s="200"/>
      <c r="CH77" s="202">
        <f t="shared" si="82"/>
        <v>0</v>
      </c>
      <c r="CI77" s="202">
        <f t="shared" si="83"/>
        <v>0</v>
      </c>
      <c r="CJ77" s="182" t="str">
        <f t="shared" si="97"/>
        <v>NO OFERTADO</v>
      </c>
      <c r="CK77" s="182"/>
      <c r="CL77" s="182" t="s">
        <v>743</v>
      </c>
      <c r="CM77" s="197">
        <v>0</v>
      </c>
      <c r="CN77" s="197">
        <v>0</v>
      </c>
      <c r="CO77" s="198">
        <v>0</v>
      </c>
      <c r="CP77" s="197"/>
      <c r="CQ77" s="199">
        <f t="shared" si="84"/>
        <v>0</v>
      </c>
      <c r="CR77" s="199">
        <f t="shared" si="85"/>
        <v>0</v>
      </c>
      <c r="CS77" s="181" t="str">
        <f t="shared" si="98"/>
        <v>NO OFERTADO</v>
      </c>
      <c r="CT77" s="181"/>
      <c r="CU77" s="181" t="s">
        <v>743</v>
      </c>
      <c r="CV77" s="203"/>
      <c r="CW77" s="203"/>
      <c r="CX77" s="204"/>
      <c r="CY77" s="203"/>
      <c r="CZ77" s="205">
        <f t="shared" si="86"/>
        <v>0</v>
      </c>
      <c r="DA77" s="205">
        <f t="shared" si="87"/>
        <v>0</v>
      </c>
      <c r="DB77" s="183" t="str">
        <f t="shared" si="99"/>
        <v>NO OFERTADO</v>
      </c>
      <c r="DC77" s="183"/>
      <c r="DD77" s="183" t="s">
        <v>743</v>
      </c>
      <c r="DE77" s="206">
        <f>SMALL((L77,V77,AE77,AN77,AW77,BF77,BX77,CG77,CP77,CY77),1)</f>
        <v>183736</v>
      </c>
      <c r="DF77" s="208">
        <f t="shared" si="102"/>
        <v>183736</v>
      </c>
      <c r="DG77" s="19">
        <f t="shared" si="103"/>
        <v>0</v>
      </c>
      <c r="DH77" s="208">
        <f t="shared" si="104"/>
        <v>183736</v>
      </c>
      <c r="DI77" s="208">
        <f t="shared" si="105"/>
        <v>301199.47200000001</v>
      </c>
      <c r="DJ77" s="208" t="str">
        <f t="shared" si="106"/>
        <v>ENTRA</v>
      </c>
    </row>
    <row r="78" spans="1:114" s="19" customFormat="1" ht="38.25" hidden="1" x14ac:dyDescent="0.2">
      <c r="A78" s="76">
        <v>69</v>
      </c>
      <c r="B78" s="78" t="s">
        <v>116</v>
      </c>
      <c r="C78" s="77" t="s">
        <v>448</v>
      </c>
      <c r="D78" s="120">
        <v>1</v>
      </c>
      <c r="E78" s="120" t="s">
        <v>32</v>
      </c>
      <c r="F78" s="24">
        <v>60606.7</v>
      </c>
      <c r="G78" s="120">
        <v>1</v>
      </c>
      <c r="H78" s="86">
        <f t="shared" si="88"/>
        <v>60606.7</v>
      </c>
      <c r="I78" s="27"/>
      <c r="J78" s="184"/>
      <c r="K78" s="185"/>
      <c r="L78" s="184"/>
      <c r="M78" s="186"/>
      <c r="N78" s="186">
        <f t="shared" si="72"/>
        <v>0</v>
      </c>
      <c r="O78" s="176" t="str">
        <f t="shared" ref="O78:O141" si="107">+IF(L78=0,"NO OFERTADO",IF(L78&lt;=($F78*(1+$DC$4)),"CUMPLE","NO CUMPLE"))</f>
        <v>NO OFERTADO</v>
      </c>
      <c r="P78" s="176"/>
      <c r="Q78" s="176" t="s">
        <v>743</v>
      </c>
      <c r="R78" s="207" t="s">
        <v>858</v>
      </c>
      <c r="S78" s="187"/>
      <c r="T78" s="187"/>
      <c r="U78" s="188"/>
      <c r="V78" s="187"/>
      <c r="W78" s="189"/>
      <c r="X78" s="189">
        <f t="shared" si="73"/>
        <v>0</v>
      </c>
      <c r="Y78" s="176" t="str">
        <f t="shared" si="89"/>
        <v>NO OFERTADO</v>
      </c>
      <c r="Z78" s="177"/>
      <c r="AA78" s="177" t="s">
        <v>743</v>
      </c>
      <c r="AB78" s="190"/>
      <c r="AC78" s="190"/>
      <c r="AD78" s="191"/>
      <c r="AE78" s="190"/>
      <c r="AF78" s="192"/>
      <c r="AG78" s="192">
        <f t="shared" si="74"/>
        <v>0</v>
      </c>
      <c r="AH78" s="178" t="str">
        <f t="shared" si="90"/>
        <v>NO OFERTADO</v>
      </c>
      <c r="AI78" s="178"/>
      <c r="AJ78" s="178" t="s">
        <v>743</v>
      </c>
      <c r="AK78" s="184"/>
      <c r="AL78" s="184"/>
      <c r="AM78" s="185"/>
      <c r="AN78" s="184"/>
      <c r="AO78" s="186"/>
      <c r="AP78" s="186">
        <f t="shared" si="75"/>
        <v>0</v>
      </c>
      <c r="AQ78" s="176" t="str">
        <f t="shared" si="91"/>
        <v>NO OFERTADO</v>
      </c>
      <c r="AR78" s="176"/>
      <c r="AS78" s="176" t="s">
        <v>743</v>
      </c>
      <c r="AT78" s="187"/>
      <c r="AU78" s="187"/>
      <c r="AV78" s="193"/>
      <c r="AW78" s="187"/>
      <c r="AX78" s="189"/>
      <c r="AY78" s="189">
        <f t="shared" si="76"/>
        <v>0</v>
      </c>
      <c r="AZ78" s="177" t="str">
        <f t="shared" si="92"/>
        <v>NO OFERTADO</v>
      </c>
      <c r="BA78" s="177"/>
      <c r="BB78" s="177" t="s">
        <v>743</v>
      </c>
      <c r="BC78" s="194" t="s">
        <v>747</v>
      </c>
      <c r="BD78" s="194">
        <v>36400</v>
      </c>
      <c r="BE78" s="212">
        <f t="shared" si="70"/>
        <v>6916</v>
      </c>
      <c r="BF78" s="194">
        <f t="shared" si="100"/>
        <v>43316</v>
      </c>
      <c r="BG78" s="196">
        <f t="shared" si="77"/>
        <v>43316</v>
      </c>
      <c r="BH78" s="196">
        <f t="shared" si="78"/>
        <v>43316</v>
      </c>
      <c r="BI78" s="180" t="str">
        <f t="shared" si="93"/>
        <v>CUMPLE</v>
      </c>
      <c r="BJ78" s="180" t="s">
        <v>828</v>
      </c>
      <c r="BK78" s="180" t="s">
        <v>822</v>
      </c>
      <c r="BL78" s="319"/>
      <c r="BM78" s="319"/>
      <c r="BN78" s="320"/>
      <c r="BO78" s="319">
        <f t="shared" si="101"/>
        <v>0</v>
      </c>
      <c r="BP78" s="321">
        <f t="shared" si="79"/>
        <v>0</v>
      </c>
      <c r="BQ78" s="321">
        <f t="shared" si="94"/>
        <v>0</v>
      </c>
      <c r="BR78" s="322" t="str">
        <f t="shared" si="95"/>
        <v>NO OFERTADO</v>
      </c>
      <c r="BS78" s="322"/>
      <c r="BT78" s="322" t="s">
        <v>743</v>
      </c>
      <c r="BU78" s="197"/>
      <c r="BV78" s="197"/>
      <c r="BW78" s="198"/>
      <c r="BX78" s="197"/>
      <c r="BY78" s="199">
        <f t="shared" si="80"/>
        <v>0</v>
      </c>
      <c r="BZ78" s="199">
        <f t="shared" si="81"/>
        <v>0</v>
      </c>
      <c r="CA78" s="181" t="str">
        <f t="shared" si="96"/>
        <v>NO OFERTADO</v>
      </c>
      <c r="CB78" s="181"/>
      <c r="CC78" s="181" t="s">
        <v>743</v>
      </c>
      <c r="CD78" s="200" t="s">
        <v>44</v>
      </c>
      <c r="CE78" s="200">
        <v>38500</v>
      </c>
      <c r="CF78" s="201">
        <v>7315</v>
      </c>
      <c r="CG78" s="200">
        <v>45815</v>
      </c>
      <c r="CH78" s="202">
        <f t="shared" si="82"/>
        <v>45815</v>
      </c>
      <c r="CI78" s="202">
        <f t="shared" si="83"/>
        <v>45815</v>
      </c>
      <c r="CJ78" s="182" t="str">
        <f t="shared" si="97"/>
        <v>CUMPLE</v>
      </c>
      <c r="CK78" s="182" t="s">
        <v>828</v>
      </c>
      <c r="CL78" s="182" t="s">
        <v>822</v>
      </c>
      <c r="CM78" s="197">
        <v>0</v>
      </c>
      <c r="CN78" s="197">
        <v>0</v>
      </c>
      <c r="CO78" s="198">
        <v>0</v>
      </c>
      <c r="CP78" s="197"/>
      <c r="CQ78" s="199">
        <f t="shared" si="84"/>
        <v>0</v>
      </c>
      <c r="CR78" s="199">
        <f t="shared" si="85"/>
        <v>0</v>
      </c>
      <c r="CS78" s="181" t="str">
        <f t="shared" si="98"/>
        <v>NO OFERTADO</v>
      </c>
      <c r="CT78" s="181"/>
      <c r="CU78" s="181" t="s">
        <v>743</v>
      </c>
      <c r="CV78" s="203"/>
      <c r="CW78" s="203"/>
      <c r="CX78" s="204"/>
      <c r="CY78" s="203"/>
      <c r="CZ78" s="205">
        <f t="shared" si="86"/>
        <v>0</v>
      </c>
      <c r="DA78" s="205">
        <f t="shared" si="87"/>
        <v>0</v>
      </c>
      <c r="DB78" s="183" t="str">
        <f t="shared" si="99"/>
        <v>NO OFERTADO</v>
      </c>
      <c r="DC78" s="183"/>
      <c r="DD78" s="183" t="s">
        <v>743</v>
      </c>
      <c r="DE78" s="206">
        <f>SMALL((L78,V78,AE78,AN78,AW78,BF78,BX78,CG78,CP78,CY78),1)</f>
        <v>43316</v>
      </c>
      <c r="DF78" s="208">
        <f t="shared" si="102"/>
        <v>44565.5</v>
      </c>
      <c r="DG78" s="19">
        <f t="shared" si="103"/>
        <v>1249.5</v>
      </c>
      <c r="DH78" s="208">
        <f t="shared" si="104"/>
        <v>43316</v>
      </c>
      <c r="DI78" s="208">
        <f t="shared" si="105"/>
        <v>72728.039999999994</v>
      </c>
      <c r="DJ78" s="208" t="str">
        <f t="shared" si="106"/>
        <v>ENTRA</v>
      </c>
    </row>
    <row r="79" spans="1:114" s="19" customFormat="1" ht="38.25" hidden="1" x14ac:dyDescent="0.2">
      <c r="A79" s="76">
        <v>70</v>
      </c>
      <c r="B79" s="78" t="s">
        <v>117</v>
      </c>
      <c r="C79" s="77" t="s">
        <v>449</v>
      </c>
      <c r="D79" s="120">
        <v>1</v>
      </c>
      <c r="E79" s="120" t="s">
        <v>32</v>
      </c>
      <c r="F79" s="24">
        <v>84823.2</v>
      </c>
      <c r="G79" s="120">
        <v>1</v>
      </c>
      <c r="H79" s="86">
        <f t="shared" si="88"/>
        <v>84823.2</v>
      </c>
      <c r="I79" s="27"/>
      <c r="J79" s="184"/>
      <c r="K79" s="185"/>
      <c r="L79" s="184"/>
      <c r="M79" s="186"/>
      <c r="N79" s="186">
        <f t="shared" si="72"/>
        <v>0</v>
      </c>
      <c r="O79" s="176" t="str">
        <f t="shared" si="107"/>
        <v>NO OFERTADO</v>
      </c>
      <c r="P79" s="176"/>
      <c r="Q79" s="176" t="s">
        <v>743</v>
      </c>
      <c r="R79" s="207" t="s">
        <v>858</v>
      </c>
      <c r="S79" s="187"/>
      <c r="T79" s="187"/>
      <c r="U79" s="188"/>
      <c r="V79" s="187"/>
      <c r="W79" s="189"/>
      <c r="X79" s="189">
        <f t="shared" si="73"/>
        <v>0</v>
      </c>
      <c r="Y79" s="176" t="str">
        <f t="shared" si="89"/>
        <v>NO OFERTADO</v>
      </c>
      <c r="Z79" s="177"/>
      <c r="AA79" s="177" t="s">
        <v>743</v>
      </c>
      <c r="AB79" s="190"/>
      <c r="AC79" s="190"/>
      <c r="AD79" s="191"/>
      <c r="AE79" s="190"/>
      <c r="AF79" s="192"/>
      <c r="AG79" s="192">
        <f t="shared" si="74"/>
        <v>0</v>
      </c>
      <c r="AH79" s="178" t="str">
        <f t="shared" si="90"/>
        <v>NO OFERTADO</v>
      </c>
      <c r="AI79" s="178"/>
      <c r="AJ79" s="178" t="s">
        <v>743</v>
      </c>
      <c r="AK79" s="184"/>
      <c r="AL79" s="184"/>
      <c r="AM79" s="185"/>
      <c r="AN79" s="184"/>
      <c r="AO79" s="186"/>
      <c r="AP79" s="186">
        <f t="shared" si="75"/>
        <v>0</v>
      </c>
      <c r="AQ79" s="176" t="str">
        <f t="shared" si="91"/>
        <v>NO OFERTADO</v>
      </c>
      <c r="AR79" s="176"/>
      <c r="AS79" s="176" t="s">
        <v>743</v>
      </c>
      <c r="AT79" s="187"/>
      <c r="AU79" s="187"/>
      <c r="AV79" s="193"/>
      <c r="AW79" s="187"/>
      <c r="AX79" s="189"/>
      <c r="AY79" s="189">
        <f t="shared" si="76"/>
        <v>0</v>
      </c>
      <c r="AZ79" s="177" t="str">
        <f t="shared" si="92"/>
        <v>NO OFERTADO</v>
      </c>
      <c r="BA79" s="177"/>
      <c r="BB79" s="177" t="s">
        <v>743</v>
      </c>
      <c r="BC79" s="194" t="s">
        <v>747</v>
      </c>
      <c r="BD79" s="194">
        <v>53200</v>
      </c>
      <c r="BE79" s="212">
        <f t="shared" si="70"/>
        <v>10108</v>
      </c>
      <c r="BF79" s="194">
        <f t="shared" si="100"/>
        <v>63308</v>
      </c>
      <c r="BG79" s="196">
        <f t="shared" si="77"/>
        <v>63308</v>
      </c>
      <c r="BH79" s="196">
        <f t="shared" si="78"/>
        <v>63308</v>
      </c>
      <c r="BI79" s="180" t="str">
        <f t="shared" si="93"/>
        <v>CUMPLE</v>
      </c>
      <c r="BJ79" s="180" t="s">
        <v>828</v>
      </c>
      <c r="BK79" s="180" t="s">
        <v>822</v>
      </c>
      <c r="BL79" s="319"/>
      <c r="BM79" s="319"/>
      <c r="BN79" s="320"/>
      <c r="BO79" s="319">
        <f t="shared" si="101"/>
        <v>0</v>
      </c>
      <c r="BP79" s="321">
        <f t="shared" si="79"/>
        <v>0</v>
      </c>
      <c r="BQ79" s="321">
        <f t="shared" si="94"/>
        <v>0</v>
      </c>
      <c r="BR79" s="322" t="str">
        <f t="shared" si="95"/>
        <v>NO OFERTADO</v>
      </c>
      <c r="BS79" s="322"/>
      <c r="BT79" s="322" t="s">
        <v>743</v>
      </c>
      <c r="BU79" s="197"/>
      <c r="BV79" s="197"/>
      <c r="BW79" s="198"/>
      <c r="BX79" s="197"/>
      <c r="BY79" s="199">
        <f t="shared" si="80"/>
        <v>0</v>
      </c>
      <c r="BZ79" s="199">
        <f t="shared" si="81"/>
        <v>0</v>
      </c>
      <c r="CA79" s="181" t="str">
        <f t="shared" si="96"/>
        <v>NO OFERTADO</v>
      </c>
      <c r="CB79" s="181"/>
      <c r="CC79" s="181" t="s">
        <v>743</v>
      </c>
      <c r="CD79" s="200" t="s">
        <v>44</v>
      </c>
      <c r="CE79" s="200">
        <v>68831</v>
      </c>
      <c r="CF79" s="201">
        <v>13078</v>
      </c>
      <c r="CG79" s="200">
        <v>81909</v>
      </c>
      <c r="CH79" s="202">
        <f t="shared" si="82"/>
        <v>81909</v>
      </c>
      <c r="CI79" s="202">
        <f t="shared" si="83"/>
        <v>81909</v>
      </c>
      <c r="CJ79" s="182" t="str">
        <f t="shared" si="97"/>
        <v>CUMPLE</v>
      </c>
      <c r="CK79" s="182" t="s">
        <v>828</v>
      </c>
      <c r="CL79" s="182" t="s">
        <v>822</v>
      </c>
      <c r="CM79" s="197">
        <v>0</v>
      </c>
      <c r="CN79" s="197">
        <v>0</v>
      </c>
      <c r="CO79" s="198">
        <v>0</v>
      </c>
      <c r="CP79" s="197"/>
      <c r="CQ79" s="199">
        <f t="shared" si="84"/>
        <v>0</v>
      </c>
      <c r="CR79" s="199">
        <f t="shared" si="85"/>
        <v>0</v>
      </c>
      <c r="CS79" s="181" t="str">
        <f t="shared" si="98"/>
        <v>NO OFERTADO</v>
      </c>
      <c r="CT79" s="181"/>
      <c r="CU79" s="181" t="s">
        <v>743</v>
      </c>
      <c r="CV79" s="203"/>
      <c r="CW79" s="203"/>
      <c r="CX79" s="204"/>
      <c r="CY79" s="203"/>
      <c r="CZ79" s="205">
        <f t="shared" si="86"/>
        <v>0</v>
      </c>
      <c r="DA79" s="205">
        <f t="shared" si="87"/>
        <v>0</v>
      </c>
      <c r="DB79" s="183" t="str">
        <f t="shared" si="99"/>
        <v>NO OFERTADO</v>
      </c>
      <c r="DC79" s="183"/>
      <c r="DD79" s="183" t="s">
        <v>743</v>
      </c>
      <c r="DE79" s="206">
        <f>SMALL((L79,V79,AE79,AN79,AW79,BF79,BX79,CG79,CP79,CY79),1)</f>
        <v>63308</v>
      </c>
      <c r="DF79" s="208">
        <f t="shared" si="102"/>
        <v>72608.5</v>
      </c>
      <c r="DG79" s="19">
        <f t="shared" si="103"/>
        <v>9300.5</v>
      </c>
      <c r="DH79" s="208">
        <f t="shared" si="104"/>
        <v>63308</v>
      </c>
      <c r="DI79" s="208">
        <f t="shared" si="105"/>
        <v>101787.84</v>
      </c>
      <c r="DJ79" s="208" t="str">
        <f t="shared" si="106"/>
        <v>ENTRA</v>
      </c>
    </row>
    <row r="80" spans="1:114" s="19" customFormat="1" ht="38.25" hidden="1" x14ac:dyDescent="0.2">
      <c r="A80" s="76">
        <v>71</v>
      </c>
      <c r="B80" s="78" t="s">
        <v>118</v>
      </c>
      <c r="C80" s="77" t="s">
        <v>450</v>
      </c>
      <c r="D80" s="120">
        <v>1</v>
      </c>
      <c r="E80" s="120" t="s">
        <v>32</v>
      </c>
      <c r="F80" s="24">
        <v>658900</v>
      </c>
      <c r="G80" s="120">
        <v>1</v>
      </c>
      <c r="H80" s="86">
        <f t="shared" si="88"/>
        <v>658900</v>
      </c>
      <c r="I80" s="27"/>
      <c r="J80" s="184"/>
      <c r="K80" s="185"/>
      <c r="L80" s="184"/>
      <c r="M80" s="186"/>
      <c r="N80" s="186">
        <f t="shared" si="72"/>
        <v>0</v>
      </c>
      <c r="O80" s="176" t="str">
        <f t="shared" si="107"/>
        <v>NO OFERTADO</v>
      </c>
      <c r="P80" s="176"/>
      <c r="Q80" s="176" t="s">
        <v>743</v>
      </c>
      <c r="R80" s="207" t="s">
        <v>858</v>
      </c>
      <c r="S80" s="187"/>
      <c r="T80" s="187"/>
      <c r="U80" s="188"/>
      <c r="V80" s="187"/>
      <c r="W80" s="189"/>
      <c r="X80" s="189">
        <f t="shared" si="73"/>
        <v>0</v>
      </c>
      <c r="Y80" s="176" t="str">
        <f t="shared" si="89"/>
        <v>NO OFERTADO</v>
      </c>
      <c r="Z80" s="177"/>
      <c r="AA80" s="177" t="s">
        <v>743</v>
      </c>
      <c r="AB80" s="190"/>
      <c r="AC80" s="190"/>
      <c r="AD80" s="191"/>
      <c r="AE80" s="190"/>
      <c r="AF80" s="192"/>
      <c r="AG80" s="192">
        <f t="shared" si="74"/>
        <v>0</v>
      </c>
      <c r="AH80" s="178" t="str">
        <f t="shared" si="90"/>
        <v>NO OFERTADO</v>
      </c>
      <c r="AI80" s="178"/>
      <c r="AJ80" s="178" t="s">
        <v>743</v>
      </c>
      <c r="AK80" s="184"/>
      <c r="AL80" s="184"/>
      <c r="AM80" s="185"/>
      <c r="AN80" s="184"/>
      <c r="AO80" s="186"/>
      <c r="AP80" s="186">
        <f t="shared" si="75"/>
        <v>0</v>
      </c>
      <c r="AQ80" s="176" t="str">
        <f t="shared" si="91"/>
        <v>NO OFERTADO</v>
      </c>
      <c r="AR80" s="176"/>
      <c r="AS80" s="176" t="s">
        <v>743</v>
      </c>
      <c r="AT80" s="187"/>
      <c r="AU80" s="187"/>
      <c r="AV80" s="193"/>
      <c r="AW80" s="187"/>
      <c r="AX80" s="189"/>
      <c r="AY80" s="189">
        <f t="shared" si="76"/>
        <v>0</v>
      </c>
      <c r="AZ80" s="177" t="str">
        <f t="shared" si="92"/>
        <v>NO OFERTADO</v>
      </c>
      <c r="BA80" s="177"/>
      <c r="BB80" s="177" t="s">
        <v>743</v>
      </c>
      <c r="BC80" s="194" t="s">
        <v>747</v>
      </c>
      <c r="BD80" s="194">
        <v>324000</v>
      </c>
      <c r="BE80" s="212">
        <f t="shared" si="70"/>
        <v>61560</v>
      </c>
      <c r="BF80" s="194">
        <f t="shared" si="100"/>
        <v>385560</v>
      </c>
      <c r="BG80" s="196">
        <f t="shared" si="77"/>
        <v>385560</v>
      </c>
      <c r="BH80" s="196">
        <f t="shared" si="78"/>
        <v>385560</v>
      </c>
      <c r="BI80" s="180" t="str">
        <f t="shared" si="93"/>
        <v>CUMPLE</v>
      </c>
      <c r="BJ80" s="180" t="s">
        <v>828</v>
      </c>
      <c r="BK80" s="180" t="s">
        <v>822</v>
      </c>
      <c r="BL80" s="319"/>
      <c r="BM80" s="319"/>
      <c r="BN80" s="320"/>
      <c r="BO80" s="319">
        <f t="shared" si="101"/>
        <v>0</v>
      </c>
      <c r="BP80" s="321">
        <f t="shared" si="79"/>
        <v>0</v>
      </c>
      <c r="BQ80" s="321">
        <f t="shared" si="94"/>
        <v>0</v>
      </c>
      <c r="BR80" s="322" t="str">
        <f t="shared" si="95"/>
        <v>NO OFERTADO</v>
      </c>
      <c r="BS80" s="322"/>
      <c r="BT80" s="322" t="s">
        <v>743</v>
      </c>
      <c r="BU80" s="197"/>
      <c r="BV80" s="197"/>
      <c r="BW80" s="198"/>
      <c r="BX80" s="197"/>
      <c r="BY80" s="199">
        <f t="shared" si="80"/>
        <v>0</v>
      </c>
      <c r="BZ80" s="199">
        <f t="shared" si="81"/>
        <v>0</v>
      </c>
      <c r="CA80" s="181" t="str">
        <f t="shared" si="96"/>
        <v>NO OFERTADO</v>
      </c>
      <c r="CB80" s="181"/>
      <c r="CC80" s="181" t="s">
        <v>743</v>
      </c>
      <c r="CD80" s="200"/>
      <c r="CE80" s="200"/>
      <c r="CF80" s="201"/>
      <c r="CG80" s="200"/>
      <c r="CH80" s="202">
        <f t="shared" si="82"/>
        <v>0</v>
      </c>
      <c r="CI80" s="202">
        <f t="shared" si="83"/>
        <v>0</v>
      </c>
      <c r="CJ80" s="182" t="str">
        <f t="shared" si="97"/>
        <v>NO OFERTADO</v>
      </c>
      <c r="CK80" s="182"/>
      <c r="CL80" s="182" t="s">
        <v>743</v>
      </c>
      <c r="CM80" s="197">
        <v>0</v>
      </c>
      <c r="CN80" s="197">
        <v>0</v>
      </c>
      <c r="CO80" s="198">
        <v>0</v>
      </c>
      <c r="CP80" s="197"/>
      <c r="CQ80" s="199">
        <f t="shared" si="84"/>
        <v>0</v>
      </c>
      <c r="CR80" s="199">
        <f t="shared" si="85"/>
        <v>0</v>
      </c>
      <c r="CS80" s="181" t="str">
        <f t="shared" si="98"/>
        <v>NO OFERTADO</v>
      </c>
      <c r="CT80" s="181"/>
      <c r="CU80" s="181" t="s">
        <v>743</v>
      </c>
      <c r="CV80" s="203"/>
      <c r="CW80" s="203"/>
      <c r="CX80" s="204"/>
      <c r="CY80" s="203"/>
      <c r="CZ80" s="205">
        <f t="shared" si="86"/>
        <v>0</v>
      </c>
      <c r="DA80" s="205">
        <f t="shared" si="87"/>
        <v>0</v>
      </c>
      <c r="DB80" s="183" t="str">
        <f t="shared" si="99"/>
        <v>NO OFERTADO</v>
      </c>
      <c r="DC80" s="183"/>
      <c r="DD80" s="183" t="s">
        <v>743</v>
      </c>
      <c r="DE80" s="206">
        <f>SMALL((L80,V80,AE80,AN80,AW80,BF80,BX80,CG80,CP80,CY80),1)</f>
        <v>385560</v>
      </c>
      <c r="DF80" s="208">
        <f t="shared" si="102"/>
        <v>385560</v>
      </c>
      <c r="DG80" s="19">
        <f t="shared" si="103"/>
        <v>0</v>
      </c>
      <c r="DH80" s="208">
        <f t="shared" si="104"/>
        <v>385560</v>
      </c>
      <c r="DI80" s="208">
        <f t="shared" si="105"/>
        <v>790680</v>
      </c>
      <c r="DJ80" s="208" t="str">
        <f t="shared" si="106"/>
        <v>ENTRA</v>
      </c>
    </row>
    <row r="81" spans="1:114" s="19" customFormat="1" ht="25.5" hidden="1" x14ac:dyDescent="0.2">
      <c r="A81" s="76">
        <v>72</v>
      </c>
      <c r="B81" s="78" t="s">
        <v>119</v>
      </c>
      <c r="C81" s="77" t="s">
        <v>451</v>
      </c>
      <c r="D81" s="120">
        <v>1</v>
      </c>
      <c r="E81" s="120" t="s">
        <v>32</v>
      </c>
      <c r="F81" s="24">
        <v>239933.75</v>
      </c>
      <c r="G81" s="120">
        <v>1</v>
      </c>
      <c r="H81" s="86">
        <f t="shared" si="88"/>
        <v>239933.75</v>
      </c>
      <c r="I81" s="27"/>
      <c r="J81" s="184"/>
      <c r="K81" s="185"/>
      <c r="L81" s="184"/>
      <c r="M81" s="186"/>
      <c r="N81" s="186">
        <f t="shared" si="72"/>
        <v>0</v>
      </c>
      <c r="O81" s="176" t="str">
        <f t="shared" si="107"/>
        <v>NO OFERTADO</v>
      </c>
      <c r="P81" s="176"/>
      <c r="Q81" s="176" t="s">
        <v>743</v>
      </c>
      <c r="R81" s="207" t="s">
        <v>858</v>
      </c>
      <c r="S81" s="187"/>
      <c r="T81" s="187"/>
      <c r="U81" s="188"/>
      <c r="V81" s="187"/>
      <c r="W81" s="189"/>
      <c r="X81" s="189">
        <f t="shared" si="73"/>
        <v>0</v>
      </c>
      <c r="Y81" s="176" t="str">
        <f t="shared" si="89"/>
        <v>NO OFERTADO</v>
      </c>
      <c r="Z81" s="177"/>
      <c r="AA81" s="177" t="s">
        <v>743</v>
      </c>
      <c r="AB81" s="190"/>
      <c r="AC81" s="190"/>
      <c r="AD81" s="191"/>
      <c r="AE81" s="190"/>
      <c r="AF81" s="192"/>
      <c r="AG81" s="192">
        <f t="shared" si="74"/>
        <v>0</v>
      </c>
      <c r="AH81" s="178" t="str">
        <f t="shared" si="90"/>
        <v>NO OFERTADO</v>
      </c>
      <c r="AI81" s="178"/>
      <c r="AJ81" s="178" t="s">
        <v>743</v>
      </c>
      <c r="AK81" s="184"/>
      <c r="AL81" s="184"/>
      <c r="AM81" s="185">
        <f>+AL81*0.19</f>
        <v>0</v>
      </c>
      <c r="AN81" s="184"/>
      <c r="AO81" s="186"/>
      <c r="AP81" s="186">
        <f t="shared" si="75"/>
        <v>0</v>
      </c>
      <c r="AQ81" s="176" t="str">
        <f t="shared" si="91"/>
        <v>NO OFERTADO</v>
      </c>
      <c r="AR81" s="176"/>
      <c r="AS81" s="176" t="s">
        <v>743</v>
      </c>
      <c r="AT81" s="187"/>
      <c r="AU81" s="187"/>
      <c r="AV81" s="193"/>
      <c r="AW81" s="187"/>
      <c r="AX81" s="189"/>
      <c r="AY81" s="189">
        <f t="shared" si="76"/>
        <v>0</v>
      </c>
      <c r="AZ81" s="177" t="str">
        <f t="shared" si="92"/>
        <v>NO OFERTADO</v>
      </c>
      <c r="BA81" s="177"/>
      <c r="BB81" s="177" t="s">
        <v>743</v>
      </c>
      <c r="BC81" s="194" t="s">
        <v>747</v>
      </c>
      <c r="BD81" s="194">
        <v>198900</v>
      </c>
      <c r="BE81" s="212">
        <f t="shared" si="70"/>
        <v>37791</v>
      </c>
      <c r="BF81" s="194">
        <f>+BD81+BE81</f>
        <v>236691</v>
      </c>
      <c r="BG81" s="196">
        <f t="shared" si="77"/>
        <v>236691</v>
      </c>
      <c r="BH81" s="196">
        <f t="shared" si="78"/>
        <v>236691</v>
      </c>
      <c r="BI81" s="180" t="str">
        <f t="shared" si="93"/>
        <v>CUMPLE</v>
      </c>
      <c r="BJ81" s="180" t="s">
        <v>851</v>
      </c>
      <c r="BK81" s="180" t="s">
        <v>743</v>
      </c>
      <c r="BL81" s="319"/>
      <c r="BM81" s="319"/>
      <c r="BN81" s="320"/>
      <c r="BO81" s="319">
        <f>+BM81+BN81</f>
        <v>0</v>
      </c>
      <c r="BP81" s="321">
        <f t="shared" si="79"/>
        <v>0</v>
      </c>
      <c r="BQ81" s="321">
        <f t="shared" si="94"/>
        <v>0</v>
      </c>
      <c r="BR81" s="322" t="str">
        <f t="shared" si="95"/>
        <v>NO OFERTADO</v>
      </c>
      <c r="BS81" s="322"/>
      <c r="BT81" s="322" t="s">
        <v>743</v>
      </c>
      <c r="BU81" s="197"/>
      <c r="BV81" s="197"/>
      <c r="BW81" s="198"/>
      <c r="BX81" s="197"/>
      <c r="BY81" s="199">
        <f t="shared" si="80"/>
        <v>0</v>
      </c>
      <c r="BZ81" s="199">
        <f t="shared" si="81"/>
        <v>0</v>
      </c>
      <c r="CA81" s="181" t="str">
        <f t="shared" si="96"/>
        <v>NO OFERTADO</v>
      </c>
      <c r="CB81" s="181"/>
      <c r="CC81" s="181" t="s">
        <v>743</v>
      </c>
      <c r="CD81" s="200"/>
      <c r="CE81" s="200"/>
      <c r="CF81" s="201"/>
      <c r="CG81" s="200"/>
      <c r="CH81" s="202">
        <f t="shared" si="82"/>
        <v>0</v>
      </c>
      <c r="CI81" s="202">
        <f t="shared" si="83"/>
        <v>0</v>
      </c>
      <c r="CJ81" s="182" t="str">
        <f t="shared" si="97"/>
        <v>NO OFERTADO</v>
      </c>
      <c r="CK81" s="182"/>
      <c r="CL81" s="182" t="s">
        <v>743</v>
      </c>
      <c r="CM81" s="197">
        <v>0</v>
      </c>
      <c r="CN81" s="197">
        <v>0</v>
      </c>
      <c r="CO81" s="198">
        <v>0</v>
      </c>
      <c r="CP81" s="197"/>
      <c r="CQ81" s="199">
        <f t="shared" si="84"/>
        <v>0</v>
      </c>
      <c r="CR81" s="199">
        <f t="shared" si="85"/>
        <v>0</v>
      </c>
      <c r="CS81" s="181" t="str">
        <f t="shared" si="98"/>
        <v>NO OFERTADO</v>
      </c>
      <c r="CT81" s="181"/>
      <c r="CU81" s="181" t="s">
        <v>743</v>
      </c>
      <c r="CV81" s="203"/>
      <c r="CW81" s="203"/>
      <c r="CX81" s="204"/>
      <c r="CY81" s="203"/>
      <c r="CZ81" s="205">
        <f t="shared" si="86"/>
        <v>0</v>
      </c>
      <c r="DA81" s="205">
        <f t="shared" si="87"/>
        <v>0</v>
      </c>
      <c r="DB81" s="183" t="str">
        <f t="shared" si="99"/>
        <v>NO OFERTADO</v>
      </c>
      <c r="DC81" s="183"/>
      <c r="DD81" s="183" t="s">
        <v>743</v>
      </c>
      <c r="DE81" s="206">
        <f>SMALL((L81,V81,AE81,AN81,AW81,BF81,BX81,CG81,CP81,CY81),1)</f>
        <v>236691</v>
      </c>
      <c r="DF81" s="208">
        <f t="shared" si="102"/>
        <v>236691</v>
      </c>
      <c r="DG81" s="19">
        <f t="shared" si="103"/>
        <v>0</v>
      </c>
      <c r="DH81" s="208">
        <f t="shared" si="104"/>
        <v>236691</v>
      </c>
      <c r="DI81" s="208">
        <f t="shared" si="105"/>
        <v>287920.5</v>
      </c>
      <c r="DJ81" s="208" t="str">
        <f t="shared" si="106"/>
        <v>ENTRA</v>
      </c>
    </row>
    <row r="82" spans="1:114" s="19" customFormat="1" ht="38.25" hidden="1" x14ac:dyDescent="0.2">
      <c r="A82" s="76">
        <v>73</v>
      </c>
      <c r="B82" s="78" t="s">
        <v>120</v>
      </c>
      <c r="C82" s="77" t="s">
        <v>452</v>
      </c>
      <c r="D82" s="120">
        <v>1</v>
      </c>
      <c r="E82" s="120" t="s">
        <v>32</v>
      </c>
      <c r="F82" s="24">
        <v>182267.54</v>
      </c>
      <c r="G82" s="120">
        <v>2</v>
      </c>
      <c r="H82" s="86">
        <f t="shared" si="88"/>
        <v>364535.08</v>
      </c>
      <c r="I82" s="27"/>
      <c r="J82" s="184"/>
      <c r="K82" s="185"/>
      <c r="L82" s="184"/>
      <c r="M82" s="186"/>
      <c r="N82" s="186">
        <f t="shared" si="72"/>
        <v>0</v>
      </c>
      <c r="O82" s="176" t="str">
        <f t="shared" si="107"/>
        <v>NO OFERTADO</v>
      </c>
      <c r="P82" s="176"/>
      <c r="Q82" s="176" t="s">
        <v>743</v>
      </c>
      <c r="R82" s="207" t="s">
        <v>858</v>
      </c>
      <c r="S82" s="187"/>
      <c r="T82" s="187"/>
      <c r="U82" s="188"/>
      <c r="V82" s="187"/>
      <c r="W82" s="189"/>
      <c r="X82" s="189">
        <f t="shared" si="73"/>
        <v>0</v>
      </c>
      <c r="Y82" s="176" t="str">
        <f t="shared" si="89"/>
        <v>NO OFERTADO</v>
      </c>
      <c r="Z82" s="177"/>
      <c r="AA82" s="177" t="s">
        <v>743</v>
      </c>
      <c r="AB82" s="190"/>
      <c r="AC82" s="190"/>
      <c r="AD82" s="191"/>
      <c r="AE82" s="190"/>
      <c r="AF82" s="192"/>
      <c r="AG82" s="192">
        <f t="shared" si="74"/>
        <v>0</v>
      </c>
      <c r="AH82" s="178" t="str">
        <f t="shared" si="90"/>
        <v>NO OFERTADO</v>
      </c>
      <c r="AI82" s="178"/>
      <c r="AJ82" s="178" t="s">
        <v>743</v>
      </c>
      <c r="AK82" s="184"/>
      <c r="AL82" s="184"/>
      <c r="AM82" s="185">
        <f>+AL82*0.19</f>
        <v>0</v>
      </c>
      <c r="AN82" s="184"/>
      <c r="AO82" s="186"/>
      <c r="AP82" s="186">
        <f t="shared" si="75"/>
        <v>0</v>
      </c>
      <c r="AQ82" s="176" t="str">
        <f t="shared" si="91"/>
        <v>NO OFERTADO</v>
      </c>
      <c r="AR82" s="176"/>
      <c r="AS82" s="176" t="s">
        <v>743</v>
      </c>
      <c r="AT82" s="187"/>
      <c r="AU82" s="187"/>
      <c r="AV82" s="193"/>
      <c r="AW82" s="187"/>
      <c r="AX82" s="189"/>
      <c r="AY82" s="189">
        <f t="shared" si="76"/>
        <v>0</v>
      </c>
      <c r="AZ82" s="177" t="str">
        <f t="shared" si="92"/>
        <v>NO OFERTADO</v>
      </c>
      <c r="BA82" s="177"/>
      <c r="BB82" s="177" t="s">
        <v>743</v>
      </c>
      <c r="BC82" s="194" t="s">
        <v>747</v>
      </c>
      <c r="BD82" s="194">
        <v>135300</v>
      </c>
      <c r="BE82" s="212">
        <f t="shared" si="70"/>
        <v>25707</v>
      </c>
      <c r="BF82" s="194">
        <f>+BD82+BE82</f>
        <v>161007</v>
      </c>
      <c r="BG82" s="196">
        <f t="shared" si="77"/>
        <v>161007</v>
      </c>
      <c r="BH82" s="196">
        <f t="shared" si="78"/>
        <v>322014</v>
      </c>
      <c r="BI82" s="180" t="str">
        <f t="shared" si="93"/>
        <v>CUMPLE</v>
      </c>
      <c r="BJ82" s="180" t="s">
        <v>828</v>
      </c>
      <c r="BK82" s="180" t="s">
        <v>822</v>
      </c>
      <c r="BL82" s="319"/>
      <c r="BM82" s="319"/>
      <c r="BN82" s="320"/>
      <c r="BO82" s="319">
        <f>+BM82+BN82</f>
        <v>0</v>
      </c>
      <c r="BP82" s="321">
        <f t="shared" si="79"/>
        <v>0</v>
      </c>
      <c r="BQ82" s="321">
        <f t="shared" si="94"/>
        <v>0</v>
      </c>
      <c r="BR82" s="322" t="str">
        <f t="shared" si="95"/>
        <v>NO OFERTADO</v>
      </c>
      <c r="BS82" s="322"/>
      <c r="BT82" s="322" t="s">
        <v>743</v>
      </c>
      <c r="BU82" s="197"/>
      <c r="BV82" s="197"/>
      <c r="BW82" s="198"/>
      <c r="BX82" s="197"/>
      <c r="BY82" s="199">
        <f t="shared" si="80"/>
        <v>0</v>
      </c>
      <c r="BZ82" s="199">
        <f t="shared" si="81"/>
        <v>0</v>
      </c>
      <c r="CA82" s="181" t="str">
        <f t="shared" si="96"/>
        <v>NO OFERTADO</v>
      </c>
      <c r="CB82" s="181"/>
      <c r="CC82" s="181" t="s">
        <v>743</v>
      </c>
      <c r="CD82" s="200"/>
      <c r="CE82" s="200"/>
      <c r="CF82" s="201"/>
      <c r="CG82" s="200"/>
      <c r="CH82" s="202">
        <f t="shared" si="82"/>
        <v>0</v>
      </c>
      <c r="CI82" s="202">
        <f t="shared" si="83"/>
        <v>0</v>
      </c>
      <c r="CJ82" s="182" t="str">
        <f t="shared" si="97"/>
        <v>NO OFERTADO</v>
      </c>
      <c r="CK82" s="182"/>
      <c r="CL82" s="182" t="s">
        <v>743</v>
      </c>
      <c r="CM82" s="197">
        <v>0</v>
      </c>
      <c r="CN82" s="197">
        <v>0</v>
      </c>
      <c r="CO82" s="198">
        <v>0</v>
      </c>
      <c r="CP82" s="197"/>
      <c r="CQ82" s="199">
        <f t="shared" si="84"/>
        <v>0</v>
      </c>
      <c r="CR82" s="199">
        <f t="shared" si="85"/>
        <v>0</v>
      </c>
      <c r="CS82" s="181" t="str">
        <f t="shared" si="98"/>
        <v>NO OFERTADO</v>
      </c>
      <c r="CT82" s="181"/>
      <c r="CU82" s="181" t="s">
        <v>743</v>
      </c>
      <c r="CV82" s="203"/>
      <c r="CW82" s="203"/>
      <c r="CX82" s="204"/>
      <c r="CY82" s="203"/>
      <c r="CZ82" s="205">
        <f t="shared" si="86"/>
        <v>0</v>
      </c>
      <c r="DA82" s="205">
        <f t="shared" si="87"/>
        <v>0</v>
      </c>
      <c r="DB82" s="183" t="str">
        <f t="shared" si="99"/>
        <v>NO OFERTADO</v>
      </c>
      <c r="DC82" s="183"/>
      <c r="DD82" s="183" t="s">
        <v>743</v>
      </c>
      <c r="DE82" s="206">
        <f>SMALL((L82,V82,AE82,AN82,AW82,BF82,BX82,CG82,CP82,CY82),1)</f>
        <v>161007</v>
      </c>
      <c r="DF82" s="208">
        <f t="shared" si="102"/>
        <v>161007</v>
      </c>
      <c r="DG82" s="19">
        <f t="shared" si="103"/>
        <v>0</v>
      </c>
      <c r="DH82" s="208">
        <f t="shared" si="104"/>
        <v>161007</v>
      </c>
      <c r="DI82" s="208">
        <f t="shared" si="105"/>
        <v>218721.04800000001</v>
      </c>
      <c r="DJ82" s="208" t="str">
        <f t="shared" si="106"/>
        <v>ENTRA</v>
      </c>
    </row>
    <row r="83" spans="1:114" s="19" customFormat="1" ht="51" hidden="1" x14ac:dyDescent="0.2">
      <c r="A83" s="76">
        <v>74</v>
      </c>
      <c r="B83" s="78" t="s">
        <v>121</v>
      </c>
      <c r="C83" s="77" t="s">
        <v>453</v>
      </c>
      <c r="D83" s="120">
        <v>1</v>
      </c>
      <c r="E83" s="120" t="s">
        <v>32</v>
      </c>
      <c r="F83" s="24">
        <v>59.5</v>
      </c>
      <c r="G83" s="120">
        <v>1</v>
      </c>
      <c r="H83" s="86">
        <f t="shared" si="88"/>
        <v>59.5</v>
      </c>
      <c r="I83" s="27"/>
      <c r="J83" s="184"/>
      <c r="K83" s="185"/>
      <c r="L83" s="184"/>
      <c r="M83" s="186"/>
      <c r="N83" s="186">
        <f t="shared" si="72"/>
        <v>0</v>
      </c>
      <c r="O83" s="176" t="str">
        <f t="shared" si="107"/>
        <v>NO OFERTADO</v>
      </c>
      <c r="P83" s="176"/>
      <c r="Q83" s="176" t="s">
        <v>743</v>
      </c>
      <c r="R83" s="207" t="s">
        <v>858</v>
      </c>
      <c r="S83" s="187"/>
      <c r="T83" s="187"/>
      <c r="U83" s="188"/>
      <c r="V83" s="187"/>
      <c r="W83" s="189"/>
      <c r="X83" s="189">
        <f t="shared" si="73"/>
        <v>0</v>
      </c>
      <c r="Y83" s="176" t="str">
        <f t="shared" si="89"/>
        <v>NO OFERTADO</v>
      </c>
      <c r="Z83" s="177"/>
      <c r="AA83" s="177" t="s">
        <v>743</v>
      </c>
      <c r="AB83" s="190"/>
      <c r="AC83" s="190"/>
      <c r="AD83" s="191"/>
      <c r="AE83" s="190"/>
      <c r="AF83" s="192"/>
      <c r="AG83" s="192">
        <f t="shared" si="74"/>
        <v>0</v>
      </c>
      <c r="AH83" s="178" t="str">
        <f t="shared" si="90"/>
        <v>NO OFERTADO</v>
      </c>
      <c r="AI83" s="178"/>
      <c r="AJ83" s="178" t="s">
        <v>743</v>
      </c>
      <c r="AK83" s="184"/>
      <c r="AL83" s="184"/>
      <c r="AM83" s="185"/>
      <c r="AN83" s="184"/>
      <c r="AO83" s="186"/>
      <c r="AP83" s="186">
        <f t="shared" si="75"/>
        <v>0</v>
      </c>
      <c r="AQ83" s="176" t="str">
        <f t="shared" si="91"/>
        <v>NO OFERTADO</v>
      </c>
      <c r="AR83" s="176"/>
      <c r="AS83" s="176" t="s">
        <v>743</v>
      </c>
      <c r="AT83" s="187"/>
      <c r="AU83" s="187"/>
      <c r="AV83" s="193"/>
      <c r="AW83" s="187"/>
      <c r="AX83" s="189"/>
      <c r="AY83" s="189">
        <f t="shared" si="76"/>
        <v>0</v>
      </c>
      <c r="AZ83" s="177" t="str">
        <f t="shared" si="92"/>
        <v>NO OFERTADO</v>
      </c>
      <c r="BA83" s="177"/>
      <c r="BB83" s="177" t="s">
        <v>743</v>
      </c>
      <c r="BC83" s="194" t="s">
        <v>877</v>
      </c>
      <c r="BD83" s="194">
        <v>51</v>
      </c>
      <c r="BE83" s="212">
        <f t="shared" si="70"/>
        <v>9.69</v>
      </c>
      <c r="BF83" s="194">
        <f t="shared" ref="BF83:BF88" si="108">BD83+BE83</f>
        <v>60.69</v>
      </c>
      <c r="BG83" s="196">
        <f t="shared" si="77"/>
        <v>60.69</v>
      </c>
      <c r="BH83" s="196">
        <f t="shared" si="78"/>
        <v>60.69</v>
      </c>
      <c r="BI83" s="180" t="str">
        <f t="shared" si="93"/>
        <v>CUMPLE</v>
      </c>
      <c r="BJ83" s="180" t="s">
        <v>851</v>
      </c>
      <c r="BK83" s="180" t="s">
        <v>743</v>
      </c>
      <c r="BL83" s="319"/>
      <c r="BM83" s="319"/>
      <c r="BN83" s="320"/>
      <c r="BO83" s="319">
        <f t="shared" ref="BO83:BO88" si="109">BM83+BN83</f>
        <v>0</v>
      </c>
      <c r="BP83" s="321">
        <f t="shared" si="79"/>
        <v>0</v>
      </c>
      <c r="BQ83" s="321">
        <f t="shared" si="94"/>
        <v>0</v>
      </c>
      <c r="BR83" s="322" t="str">
        <f t="shared" si="95"/>
        <v>NO OFERTADO</v>
      </c>
      <c r="BS83" s="322"/>
      <c r="BT83" s="322" t="s">
        <v>743</v>
      </c>
      <c r="BU83" s="197"/>
      <c r="BV83" s="197"/>
      <c r="BW83" s="198"/>
      <c r="BX83" s="197"/>
      <c r="BY83" s="199">
        <f t="shared" si="80"/>
        <v>0</v>
      </c>
      <c r="BZ83" s="199">
        <f t="shared" si="81"/>
        <v>0</v>
      </c>
      <c r="CA83" s="181" t="str">
        <f t="shared" si="96"/>
        <v>NO OFERTADO</v>
      </c>
      <c r="CB83" s="181"/>
      <c r="CC83" s="181" t="s">
        <v>743</v>
      </c>
      <c r="CD83" s="200"/>
      <c r="CE83" s="200"/>
      <c r="CF83" s="201"/>
      <c r="CG83" s="200"/>
      <c r="CH83" s="202">
        <f t="shared" si="82"/>
        <v>0</v>
      </c>
      <c r="CI83" s="202">
        <f t="shared" si="83"/>
        <v>0</v>
      </c>
      <c r="CJ83" s="182" t="str">
        <f t="shared" si="97"/>
        <v>NO OFERTADO</v>
      </c>
      <c r="CK83" s="182"/>
      <c r="CL83" s="182" t="s">
        <v>743</v>
      </c>
      <c r="CM83" s="197">
        <v>0</v>
      </c>
      <c r="CN83" s="197">
        <v>0</v>
      </c>
      <c r="CO83" s="198">
        <v>0</v>
      </c>
      <c r="CP83" s="197"/>
      <c r="CQ83" s="199">
        <f t="shared" si="84"/>
        <v>0</v>
      </c>
      <c r="CR83" s="199">
        <f t="shared" si="85"/>
        <v>0</v>
      </c>
      <c r="CS83" s="181" t="str">
        <f t="shared" si="98"/>
        <v>NO OFERTADO</v>
      </c>
      <c r="CT83" s="181"/>
      <c r="CU83" s="181" t="s">
        <v>743</v>
      </c>
      <c r="CV83" s="203"/>
      <c r="CW83" s="203"/>
      <c r="CX83" s="204"/>
      <c r="CY83" s="203"/>
      <c r="CZ83" s="205">
        <f t="shared" si="86"/>
        <v>0</v>
      </c>
      <c r="DA83" s="205">
        <f t="shared" si="87"/>
        <v>0</v>
      </c>
      <c r="DB83" s="183" t="str">
        <f t="shared" si="99"/>
        <v>NO OFERTADO</v>
      </c>
      <c r="DC83" s="183"/>
      <c r="DD83" s="183" t="s">
        <v>743</v>
      </c>
      <c r="DE83" s="206">
        <f>SMALL((L83,V83,AE83,AN83,AW83,BF83,BX83,CG83,CP83,CY83),1)</f>
        <v>60.69</v>
      </c>
      <c r="DF83" s="208">
        <f t="shared" si="102"/>
        <v>60.69</v>
      </c>
      <c r="DG83" s="19">
        <f t="shared" si="103"/>
        <v>0</v>
      </c>
      <c r="DH83" s="208">
        <f t="shared" si="104"/>
        <v>60.69</v>
      </c>
      <c r="DI83" s="208">
        <f t="shared" si="105"/>
        <v>71.399999999999991</v>
      </c>
      <c r="DJ83" s="208" t="str">
        <f t="shared" si="106"/>
        <v>ENTRA</v>
      </c>
    </row>
    <row r="84" spans="1:114" s="19" customFormat="1" hidden="1" x14ac:dyDescent="0.2">
      <c r="A84" s="76">
        <v>75</v>
      </c>
      <c r="B84" s="78" t="s">
        <v>122</v>
      </c>
      <c r="C84" s="77" t="s">
        <v>454</v>
      </c>
      <c r="D84" s="120">
        <v>1</v>
      </c>
      <c r="E84" s="120" t="s">
        <v>32</v>
      </c>
      <c r="F84" s="24">
        <v>2017.7552314521247</v>
      </c>
      <c r="G84" s="120">
        <v>21</v>
      </c>
      <c r="H84" s="86">
        <f t="shared" si="88"/>
        <v>42372.859860494616</v>
      </c>
      <c r="I84" s="27" t="s">
        <v>747</v>
      </c>
      <c r="J84" s="184">
        <v>2611</v>
      </c>
      <c r="K84" s="209">
        <v>0</v>
      </c>
      <c r="L84" s="210">
        <f t="shared" ref="L84:L144" si="110">+J84+K84</f>
        <v>2611</v>
      </c>
      <c r="M84" s="186">
        <f t="shared" si="43"/>
        <v>2611</v>
      </c>
      <c r="N84" s="186">
        <f t="shared" si="72"/>
        <v>54831</v>
      </c>
      <c r="O84" s="176" t="str">
        <f t="shared" si="107"/>
        <v>NO CUMPLE</v>
      </c>
      <c r="P84" s="176" t="s">
        <v>828</v>
      </c>
      <c r="Q84" s="176" t="s">
        <v>743</v>
      </c>
      <c r="R84" s="207">
        <f t="shared" si="64"/>
        <v>0.29401225644248874</v>
      </c>
      <c r="S84" s="187"/>
      <c r="T84" s="187"/>
      <c r="U84" s="188"/>
      <c r="V84" s="187"/>
      <c r="W84" s="189"/>
      <c r="X84" s="189">
        <f t="shared" si="73"/>
        <v>0</v>
      </c>
      <c r="Y84" s="176" t="str">
        <f t="shared" si="89"/>
        <v>NO OFERTADO</v>
      </c>
      <c r="Z84" s="177"/>
      <c r="AA84" s="177" t="s">
        <v>743</v>
      </c>
      <c r="AB84" s="190" t="s">
        <v>878</v>
      </c>
      <c r="AC84" s="190">
        <v>2308.6012500000002</v>
      </c>
      <c r="AD84" s="191">
        <v>0</v>
      </c>
      <c r="AE84" s="190">
        <f t="shared" ref="AE84:AE88" si="111">+AC84+AD84</f>
        <v>2308.6012500000002</v>
      </c>
      <c r="AF84" s="192">
        <f>+AE84*D84</f>
        <v>2308.6012500000002</v>
      </c>
      <c r="AG84" s="192">
        <f t="shared" si="74"/>
        <v>48480.626250000001</v>
      </c>
      <c r="AH84" s="178" t="str">
        <f t="shared" si="90"/>
        <v>CUMPLE</v>
      </c>
      <c r="AI84" s="178" t="s">
        <v>851</v>
      </c>
      <c r="AJ84" s="178" t="s">
        <v>822</v>
      </c>
      <c r="AK84" s="184"/>
      <c r="AL84" s="184"/>
      <c r="AM84" s="185"/>
      <c r="AN84" s="184"/>
      <c r="AO84" s="186"/>
      <c r="AP84" s="186">
        <f t="shared" si="75"/>
        <v>0</v>
      </c>
      <c r="AQ84" s="176" t="str">
        <f t="shared" si="91"/>
        <v>NO OFERTADO</v>
      </c>
      <c r="AR84" s="176"/>
      <c r="AS84" s="176" t="s">
        <v>743</v>
      </c>
      <c r="AT84" s="187"/>
      <c r="AU84" s="187"/>
      <c r="AV84" s="193"/>
      <c r="AW84" s="187"/>
      <c r="AX84" s="189"/>
      <c r="AY84" s="189">
        <f t="shared" si="76"/>
        <v>0</v>
      </c>
      <c r="AZ84" s="177" t="str">
        <f t="shared" si="92"/>
        <v>NO OFERTADO</v>
      </c>
      <c r="BA84" s="177"/>
      <c r="BB84" s="177" t="s">
        <v>743</v>
      </c>
      <c r="BC84" s="194" t="s">
        <v>879</v>
      </c>
      <c r="BD84" s="194">
        <v>2200</v>
      </c>
      <c r="BE84" s="212"/>
      <c r="BF84" s="194">
        <f t="shared" si="108"/>
        <v>2200</v>
      </c>
      <c r="BG84" s="196">
        <f t="shared" si="77"/>
        <v>2200</v>
      </c>
      <c r="BH84" s="196">
        <f t="shared" si="78"/>
        <v>46200</v>
      </c>
      <c r="BI84" s="180" t="str">
        <f t="shared" si="93"/>
        <v>CUMPLE</v>
      </c>
      <c r="BJ84" s="180" t="s">
        <v>828</v>
      </c>
      <c r="BK84" s="180" t="s">
        <v>822</v>
      </c>
      <c r="BL84" s="319"/>
      <c r="BM84" s="319"/>
      <c r="BN84" s="320"/>
      <c r="BO84" s="319">
        <f t="shared" si="109"/>
        <v>0</v>
      </c>
      <c r="BP84" s="321">
        <f t="shared" si="79"/>
        <v>0</v>
      </c>
      <c r="BQ84" s="321">
        <f t="shared" si="94"/>
        <v>0</v>
      </c>
      <c r="BR84" s="322" t="str">
        <f t="shared" si="95"/>
        <v>NO OFERTADO</v>
      </c>
      <c r="BS84" s="322"/>
      <c r="BT84" s="322" t="s">
        <v>743</v>
      </c>
      <c r="BU84" s="197"/>
      <c r="BV84" s="197"/>
      <c r="BW84" s="198"/>
      <c r="BX84" s="197"/>
      <c r="BY84" s="199">
        <f t="shared" si="80"/>
        <v>0</v>
      </c>
      <c r="BZ84" s="199">
        <f t="shared" si="81"/>
        <v>0</v>
      </c>
      <c r="CA84" s="181" t="str">
        <f t="shared" si="96"/>
        <v>NO OFERTADO</v>
      </c>
      <c r="CB84" s="181"/>
      <c r="CC84" s="181" t="s">
        <v>743</v>
      </c>
      <c r="CD84" s="200"/>
      <c r="CE84" s="200"/>
      <c r="CF84" s="201"/>
      <c r="CG84" s="200"/>
      <c r="CH84" s="202">
        <f t="shared" si="82"/>
        <v>0</v>
      </c>
      <c r="CI84" s="202">
        <f t="shared" si="83"/>
        <v>0</v>
      </c>
      <c r="CJ84" s="182" t="str">
        <f t="shared" si="97"/>
        <v>NO OFERTADO</v>
      </c>
      <c r="CK84" s="182"/>
      <c r="CL84" s="182" t="s">
        <v>743</v>
      </c>
      <c r="CM84" s="197">
        <v>0</v>
      </c>
      <c r="CN84" s="197">
        <v>0</v>
      </c>
      <c r="CO84" s="198">
        <v>0</v>
      </c>
      <c r="CP84" s="197"/>
      <c r="CQ84" s="199">
        <f t="shared" si="84"/>
        <v>0</v>
      </c>
      <c r="CR84" s="199">
        <f t="shared" si="85"/>
        <v>0</v>
      </c>
      <c r="CS84" s="181" t="str">
        <f t="shared" si="98"/>
        <v>NO OFERTADO</v>
      </c>
      <c r="CT84" s="181"/>
      <c r="CU84" s="181" t="s">
        <v>743</v>
      </c>
      <c r="CV84" s="203" t="s">
        <v>810</v>
      </c>
      <c r="CW84" s="203">
        <v>2175</v>
      </c>
      <c r="CX84" s="204">
        <v>0</v>
      </c>
      <c r="CY84" s="203">
        <v>2175</v>
      </c>
      <c r="CZ84" s="205">
        <f t="shared" si="86"/>
        <v>2175</v>
      </c>
      <c r="DA84" s="205">
        <f t="shared" si="87"/>
        <v>45675</v>
      </c>
      <c r="DB84" s="183" t="str">
        <f t="shared" si="99"/>
        <v>CUMPLE</v>
      </c>
      <c r="DC84" s="183" t="s">
        <v>851</v>
      </c>
      <c r="DD84" s="183" t="s">
        <v>743</v>
      </c>
      <c r="DE84" s="206">
        <f>SMALL((L84,V84,AE84,AN84,AW84,BF84,BX84,CG84,CP84,CY84),1)</f>
        <v>2175</v>
      </c>
      <c r="DF84" s="208">
        <f t="shared" si="102"/>
        <v>2254.3006249999999</v>
      </c>
      <c r="DG84" s="19">
        <f t="shared" si="103"/>
        <v>173.33683421028252</v>
      </c>
      <c r="DH84" s="208">
        <f t="shared" si="104"/>
        <v>2080.9637907897172</v>
      </c>
      <c r="DI84" s="208">
        <f t="shared" si="105"/>
        <v>2421.3062777425494</v>
      </c>
      <c r="DJ84" s="208" t="str">
        <f t="shared" si="106"/>
        <v>ENTRA</v>
      </c>
    </row>
    <row r="85" spans="1:114" s="19" customFormat="1" ht="25.5" hidden="1" x14ac:dyDescent="0.2">
      <c r="A85" s="76">
        <v>76</v>
      </c>
      <c r="B85" s="78" t="s">
        <v>123</v>
      </c>
      <c r="C85" s="77" t="s">
        <v>455</v>
      </c>
      <c r="D85" s="120">
        <v>1</v>
      </c>
      <c r="E85" s="120" t="s">
        <v>32</v>
      </c>
      <c r="F85" s="24">
        <v>2820</v>
      </c>
      <c r="G85" s="120">
        <v>188</v>
      </c>
      <c r="H85" s="86">
        <f t="shared" si="88"/>
        <v>530160</v>
      </c>
      <c r="I85" s="27" t="s">
        <v>747</v>
      </c>
      <c r="J85" s="184">
        <v>5223</v>
      </c>
      <c r="K85" s="209">
        <v>0</v>
      </c>
      <c r="L85" s="210">
        <f t="shared" si="110"/>
        <v>5223</v>
      </c>
      <c r="M85" s="186">
        <f t="shared" si="43"/>
        <v>5223</v>
      </c>
      <c r="N85" s="186">
        <f t="shared" si="72"/>
        <v>981924</v>
      </c>
      <c r="O85" s="176" t="str">
        <f t="shared" si="107"/>
        <v>NO CUMPLE</v>
      </c>
      <c r="P85" s="176" t="s">
        <v>828</v>
      </c>
      <c r="Q85" s="176" t="s">
        <v>743</v>
      </c>
      <c r="R85" s="207">
        <f t="shared" si="64"/>
        <v>0.85212765957446812</v>
      </c>
      <c r="S85" s="187"/>
      <c r="T85" s="187"/>
      <c r="U85" s="188"/>
      <c r="V85" s="187"/>
      <c r="W85" s="189"/>
      <c r="X85" s="189">
        <f t="shared" si="73"/>
        <v>0</v>
      </c>
      <c r="Y85" s="176" t="str">
        <f t="shared" si="89"/>
        <v>NO OFERTADO</v>
      </c>
      <c r="Z85" s="177"/>
      <c r="AA85" s="177" t="s">
        <v>743</v>
      </c>
      <c r="AB85" s="190" t="s">
        <v>880</v>
      </c>
      <c r="AC85" s="190">
        <v>4617.2025000000003</v>
      </c>
      <c r="AD85" s="211">
        <v>0</v>
      </c>
      <c r="AE85" s="190">
        <f t="shared" si="111"/>
        <v>4617.2025000000003</v>
      </c>
      <c r="AF85" s="192">
        <f>+AE85*D85</f>
        <v>4617.2025000000003</v>
      </c>
      <c r="AG85" s="192">
        <f t="shared" si="74"/>
        <v>868034.07000000007</v>
      </c>
      <c r="AH85" s="178" t="str">
        <f t="shared" si="90"/>
        <v>NO CUMPLE</v>
      </c>
      <c r="AI85" s="178" t="s">
        <v>828</v>
      </c>
      <c r="AJ85" s="178" t="s">
        <v>743</v>
      </c>
      <c r="AK85" s="184"/>
      <c r="AL85" s="184"/>
      <c r="AM85" s="185"/>
      <c r="AN85" s="184"/>
      <c r="AO85" s="186"/>
      <c r="AP85" s="186">
        <f t="shared" si="75"/>
        <v>0</v>
      </c>
      <c r="AQ85" s="176" t="str">
        <f t="shared" si="91"/>
        <v>NO OFERTADO</v>
      </c>
      <c r="AR85" s="176"/>
      <c r="AS85" s="176" t="s">
        <v>743</v>
      </c>
      <c r="AT85" s="187"/>
      <c r="AU85" s="187"/>
      <c r="AV85" s="193"/>
      <c r="AW85" s="187"/>
      <c r="AX85" s="189"/>
      <c r="AY85" s="189">
        <f t="shared" si="76"/>
        <v>0</v>
      </c>
      <c r="AZ85" s="177" t="str">
        <f t="shared" si="92"/>
        <v>NO OFERTADO</v>
      </c>
      <c r="BA85" s="177"/>
      <c r="BB85" s="177" t="s">
        <v>743</v>
      </c>
      <c r="BC85" s="194" t="s">
        <v>779</v>
      </c>
      <c r="BD85" s="194">
        <v>4400</v>
      </c>
      <c r="BE85" s="195"/>
      <c r="BF85" s="194">
        <f t="shared" si="108"/>
        <v>4400</v>
      </c>
      <c r="BG85" s="196">
        <f t="shared" si="77"/>
        <v>4400</v>
      </c>
      <c r="BH85" s="196">
        <f t="shared" si="78"/>
        <v>827200</v>
      </c>
      <c r="BI85" s="180" t="str">
        <f t="shared" si="93"/>
        <v>NO CUMPLE</v>
      </c>
      <c r="BJ85" s="180" t="s">
        <v>828</v>
      </c>
      <c r="BK85" s="180" t="s">
        <v>743</v>
      </c>
      <c r="BL85" s="319"/>
      <c r="BM85" s="319"/>
      <c r="BN85" s="320"/>
      <c r="BO85" s="319">
        <f t="shared" si="109"/>
        <v>0</v>
      </c>
      <c r="BP85" s="321">
        <f t="shared" si="79"/>
        <v>0</v>
      </c>
      <c r="BQ85" s="321">
        <f t="shared" si="94"/>
        <v>0</v>
      </c>
      <c r="BR85" s="322" t="str">
        <f t="shared" si="95"/>
        <v>NO OFERTADO</v>
      </c>
      <c r="BS85" s="322"/>
      <c r="BT85" s="322" t="s">
        <v>743</v>
      </c>
      <c r="BU85" s="197"/>
      <c r="BV85" s="197"/>
      <c r="BW85" s="198"/>
      <c r="BX85" s="197"/>
      <c r="BY85" s="199">
        <f t="shared" si="80"/>
        <v>0</v>
      </c>
      <c r="BZ85" s="199">
        <f t="shared" si="81"/>
        <v>0</v>
      </c>
      <c r="CA85" s="181" t="str">
        <f t="shared" si="96"/>
        <v>NO OFERTADO</v>
      </c>
      <c r="CB85" s="181"/>
      <c r="CC85" s="181" t="s">
        <v>743</v>
      </c>
      <c r="CD85" s="200"/>
      <c r="CE85" s="200"/>
      <c r="CF85" s="201"/>
      <c r="CG85" s="200"/>
      <c r="CH85" s="202">
        <f t="shared" si="82"/>
        <v>0</v>
      </c>
      <c r="CI85" s="202">
        <f t="shared" si="83"/>
        <v>0</v>
      </c>
      <c r="CJ85" s="182" t="str">
        <f t="shared" si="97"/>
        <v>NO OFERTADO</v>
      </c>
      <c r="CK85" s="182"/>
      <c r="CL85" s="182" t="s">
        <v>743</v>
      </c>
      <c r="CM85" s="197" t="s">
        <v>881</v>
      </c>
      <c r="CN85" s="197">
        <v>3000</v>
      </c>
      <c r="CO85" s="198">
        <v>0</v>
      </c>
      <c r="CP85" s="197">
        <v>3000</v>
      </c>
      <c r="CQ85" s="199">
        <f t="shared" si="84"/>
        <v>3000</v>
      </c>
      <c r="CR85" s="199">
        <f t="shared" si="85"/>
        <v>564000</v>
      </c>
      <c r="CS85" s="181" t="str">
        <f t="shared" si="98"/>
        <v>CUMPLE</v>
      </c>
      <c r="CT85" s="181" t="s">
        <v>828</v>
      </c>
      <c r="CU85" s="181" t="s">
        <v>822</v>
      </c>
      <c r="CV85" s="203" t="s">
        <v>811</v>
      </c>
      <c r="CW85" s="203">
        <v>4350</v>
      </c>
      <c r="CX85" s="204">
        <v>0</v>
      </c>
      <c r="CY85" s="203">
        <v>4350</v>
      </c>
      <c r="CZ85" s="205">
        <f t="shared" si="86"/>
        <v>4350</v>
      </c>
      <c r="DA85" s="205">
        <f t="shared" si="87"/>
        <v>817800</v>
      </c>
      <c r="DB85" s="183" t="str">
        <f t="shared" si="99"/>
        <v>NO CUMPLE</v>
      </c>
      <c r="DC85" s="183" t="s">
        <v>851</v>
      </c>
      <c r="DD85" s="183" t="s">
        <v>743</v>
      </c>
      <c r="DE85" s="206">
        <f>SMALL((L85,V85,AE85,AN85,AW85,BF85,BX85,CG85,CP85,CY85),1)</f>
        <v>3000</v>
      </c>
      <c r="DF85" s="208">
        <f t="shared" si="102"/>
        <v>4400</v>
      </c>
      <c r="DG85" s="19">
        <f t="shared" si="103"/>
        <v>728.4804908581998</v>
      </c>
      <c r="DH85" s="208">
        <f t="shared" si="104"/>
        <v>3671.5195091418</v>
      </c>
      <c r="DI85" s="208">
        <f t="shared" si="105"/>
        <v>3384</v>
      </c>
      <c r="DJ85" s="208" t="str">
        <f t="shared" si="106"/>
        <v>NO CUMPLE</v>
      </c>
    </row>
    <row r="86" spans="1:114" s="19" customFormat="1" ht="63.75" hidden="1" x14ac:dyDescent="0.2">
      <c r="A86" s="158">
        <v>77</v>
      </c>
      <c r="B86" s="78" t="s">
        <v>124</v>
      </c>
      <c r="C86" s="77" t="s">
        <v>456</v>
      </c>
      <c r="D86" s="120">
        <v>1</v>
      </c>
      <c r="E86" s="120" t="s">
        <v>32</v>
      </c>
      <c r="F86" s="64">
        <v>49520</v>
      </c>
      <c r="G86" s="120">
        <v>165</v>
      </c>
      <c r="H86" s="86">
        <f t="shared" si="88"/>
        <v>8170800</v>
      </c>
      <c r="I86" s="27" t="s">
        <v>882</v>
      </c>
      <c r="J86" s="184">
        <v>50797</v>
      </c>
      <c r="K86" s="185">
        <v>0</v>
      </c>
      <c r="L86" s="184">
        <f t="shared" si="110"/>
        <v>50797</v>
      </c>
      <c r="M86" s="186">
        <f t="shared" si="43"/>
        <v>50797</v>
      </c>
      <c r="N86" s="186">
        <f t="shared" si="72"/>
        <v>8381505</v>
      </c>
      <c r="O86" s="176" t="str">
        <f t="shared" si="107"/>
        <v>CUMPLE</v>
      </c>
      <c r="P86" s="176" t="s">
        <v>828</v>
      </c>
      <c r="Q86" s="176" t="s">
        <v>822</v>
      </c>
      <c r="R86" s="207">
        <f t="shared" si="64"/>
        <v>2.5787560581583199E-2</v>
      </c>
      <c r="S86" s="187"/>
      <c r="T86" s="187"/>
      <c r="U86" s="188"/>
      <c r="V86" s="187"/>
      <c r="W86" s="189"/>
      <c r="X86" s="189">
        <f t="shared" si="73"/>
        <v>0</v>
      </c>
      <c r="Y86" s="176" t="str">
        <f t="shared" si="89"/>
        <v>NO OFERTADO</v>
      </c>
      <c r="Z86" s="177"/>
      <c r="AA86" s="177" t="s">
        <v>743</v>
      </c>
      <c r="AB86" s="190" t="s">
        <v>871</v>
      </c>
      <c r="AC86" s="190">
        <v>54311.715000000004</v>
      </c>
      <c r="AD86" s="191">
        <v>0</v>
      </c>
      <c r="AE86" s="190">
        <f t="shared" si="111"/>
        <v>54311.715000000004</v>
      </c>
      <c r="AF86" s="192">
        <f>+AE86*D86</f>
        <v>54311.715000000004</v>
      </c>
      <c r="AG86" s="192">
        <f t="shared" si="74"/>
        <v>8961432.9750000015</v>
      </c>
      <c r="AH86" s="178" t="str">
        <f t="shared" si="90"/>
        <v>CUMPLE</v>
      </c>
      <c r="AI86" s="178" t="s">
        <v>828</v>
      </c>
      <c r="AJ86" s="178" t="s">
        <v>822</v>
      </c>
      <c r="AK86" s="184"/>
      <c r="AL86" s="184"/>
      <c r="AM86" s="185"/>
      <c r="AN86" s="184"/>
      <c r="AO86" s="186"/>
      <c r="AP86" s="186">
        <f t="shared" si="75"/>
        <v>0</v>
      </c>
      <c r="AQ86" s="176" t="str">
        <f t="shared" si="91"/>
        <v>NO OFERTADO</v>
      </c>
      <c r="AR86" s="176"/>
      <c r="AS86" s="176" t="s">
        <v>743</v>
      </c>
      <c r="AT86" s="187"/>
      <c r="AU86" s="187"/>
      <c r="AV86" s="193"/>
      <c r="AW86" s="187"/>
      <c r="AX86" s="189"/>
      <c r="AY86" s="189">
        <f t="shared" si="76"/>
        <v>0</v>
      </c>
      <c r="AZ86" s="177" t="str">
        <f t="shared" si="92"/>
        <v>NO OFERTADO</v>
      </c>
      <c r="BA86" s="177"/>
      <c r="BB86" s="177" t="s">
        <v>743</v>
      </c>
      <c r="BC86" s="194" t="s">
        <v>747</v>
      </c>
      <c r="BD86" s="194">
        <v>52200</v>
      </c>
      <c r="BE86" s="212"/>
      <c r="BF86" s="194">
        <f t="shared" si="108"/>
        <v>52200</v>
      </c>
      <c r="BG86" s="196">
        <f t="shared" si="77"/>
        <v>52200</v>
      </c>
      <c r="BH86" s="196">
        <f t="shared" si="78"/>
        <v>8613000</v>
      </c>
      <c r="BI86" s="180" t="str">
        <f t="shared" si="93"/>
        <v>CUMPLE</v>
      </c>
      <c r="BJ86" s="180" t="s">
        <v>828</v>
      </c>
      <c r="BK86" s="180" t="s">
        <v>822</v>
      </c>
      <c r="BL86" s="319"/>
      <c r="BM86" s="319"/>
      <c r="BN86" s="320"/>
      <c r="BO86" s="319">
        <f t="shared" si="109"/>
        <v>0</v>
      </c>
      <c r="BP86" s="321">
        <f t="shared" si="79"/>
        <v>0</v>
      </c>
      <c r="BQ86" s="321">
        <f t="shared" si="94"/>
        <v>0</v>
      </c>
      <c r="BR86" s="322" t="str">
        <f t="shared" si="95"/>
        <v>NO OFERTADO</v>
      </c>
      <c r="BS86" s="322"/>
      <c r="BT86" s="322" t="s">
        <v>743</v>
      </c>
      <c r="BU86" s="197"/>
      <c r="BV86" s="197"/>
      <c r="BW86" s="198"/>
      <c r="BX86" s="197"/>
      <c r="BY86" s="199">
        <f t="shared" si="80"/>
        <v>0</v>
      </c>
      <c r="BZ86" s="199">
        <f t="shared" si="81"/>
        <v>0</v>
      </c>
      <c r="CA86" s="181" t="str">
        <f t="shared" si="96"/>
        <v>NO OFERTADO</v>
      </c>
      <c r="CB86" s="181"/>
      <c r="CC86" s="181" t="s">
        <v>743</v>
      </c>
      <c r="CD86" s="200" t="s">
        <v>44</v>
      </c>
      <c r="CE86" s="200">
        <v>47831</v>
      </c>
      <c r="CF86" s="201">
        <v>0</v>
      </c>
      <c r="CG86" s="200">
        <v>47831</v>
      </c>
      <c r="CH86" s="202">
        <f t="shared" si="82"/>
        <v>47831</v>
      </c>
      <c r="CI86" s="202">
        <f t="shared" si="83"/>
        <v>7892115</v>
      </c>
      <c r="CJ86" s="182" t="str">
        <f t="shared" si="97"/>
        <v>CUMPLE</v>
      </c>
      <c r="CK86" s="182" t="s">
        <v>828</v>
      </c>
      <c r="CL86" s="182" t="s">
        <v>822</v>
      </c>
      <c r="CM86" s="197">
        <v>0</v>
      </c>
      <c r="CN86" s="197">
        <v>0</v>
      </c>
      <c r="CO86" s="198">
        <v>0</v>
      </c>
      <c r="CP86" s="197"/>
      <c r="CQ86" s="199">
        <f t="shared" si="84"/>
        <v>0</v>
      </c>
      <c r="CR86" s="199">
        <f t="shared" si="85"/>
        <v>0</v>
      </c>
      <c r="CS86" s="181" t="str">
        <f t="shared" si="98"/>
        <v>NO OFERTADO</v>
      </c>
      <c r="CT86" s="181"/>
      <c r="CU86" s="181" t="s">
        <v>743</v>
      </c>
      <c r="CV86" s="203" t="s">
        <v>44</v>
      </c>
      <c r="CW86" s="203">
        <v>57309</v>
      </c>
      <c r="CX86" s="204">
        <v>0</v>
      </c>
      <c r="CY86" s="203">
        <v>57309</v>
      </c>
      <c r="CZ86" s="205">
        <f t="shared" si="86"/>
        <v>57309</v>
      </c>
      <c r="DA86" s="205">
        <f t="shared" si="87"/>
        <v>9455985</v>
      </c>
      <c r="DB86" s="183" t="str">
        <f t="shared" si="99"/>
        <v>CUMPLE</v>
      </c>
      <c r="DC86" s="183" t="s">
        <v>828</v>
      </c>
      <c r="DD86" s="183" t="s">
        <v>822</v>
      </c>
      <c r="DE86" s="206">
        <f>SMALL((L86,V86,AE86,AN86,AW86,BF86,BX86,CG86,CP86,CY86),1)</f>
        <v>47831</v>
      </c>
      <c r="DF86" s="208">
        <f t="shared" si="102"/>
        <v>52200</v>
      </c>
      <c r="DG86" s="19">
        <f t="shared" si="103"/>
        <v>3199.9386310046639</v>
      </c>
      <c r="DH86" s="208">
        <f t="shared" si="104"/>
        <v>49000.061368995339</v>
      </c>
      <c r="DI86" s="208">
        <f t="shared" si="105"/>
        <v>59424</v>
      </c>
      <c r="DJ86" s="208" t="str">
        <f t="shared" si="106"/>
        <v>NO CUMPLE</v>
      </c>
    </row>
    <row r="87" spans="1:114" s="19" customFormat="1" ht="25.5" hidden="1" x14ac:dyDescent="0.2">
      <c r="A87" s="76">
        <v>78</v>
      </c>
      <c r="B87" s="78" t="s">
        <v>125</v>
      </c>
      <c r="C87" s="77" t="s">
        <v>457</v>
      </c>
      <c r="D87" s="120">
        <v>1</v>
      </c>
      <c r="E87" s="120" t="s">
        <v>32</v>
      </c>
      <c r="F87" s="24">
        <v>39396</v>
      </c>
      <c r="G87" s="120">
        <v>74</v>
      </c>
      <c r="H87" s="86">
        <f t="shared" si="88"/>
        <v>2915304</v>
      </c>
      <c r="I87" s="27" t="s">
        <v>747</v>
      </c>
      <c r="J87" s="184">
        <v>50263</v>
      </c>
      <c r="K87" s="209">
        <v>0</v>
      </c>
      <c r="L87" s="184">
        <f t="shared" si="110"/>
        <v>50263</v>
      </c>
      <c r="M87" s="186">
        <f t="shared" si="43"/>
        <v>50263</v>
      </c>
      <c r="N87" s="186">
        <f t="shared" si="72"/>
        <v>3719462</v>
      </c>
      <c r="O87" s="176" t="str">
        <f t="shared" si="107"/>
        <v>NO CUMPLE</v>
      </c>
      <c r="P87" s="176" t="s">
        <v>851</v>
      </c>
      <c r="Q87" s="176" t="s">
        <v>743</v>
      </c>
      <c r="R87" s="207">
        <f t="shared" si="64"/>
        <v>0.27584018682099704</v>
      </c>
      <c r="S87" s="187"/>
      <c r="T87" s="187"/>
      <c r="U87" s="188"/>
      <c r="V87" s="187"/>
      <c r="W87" s="189"/>
      <c r="X87" s="189">
        <f t="shared" si="73"/>
        <v>0</v>
      </c>
      <c r="Y87" s="176" t="str">
        <f t="shared" si="89"/>
        <v>NO OFERTADO</v>
      </c>
      <c r="Z87" s="177"/>
      <c r="AA87" s="177" t="s">
        <v>743</v>
      </c>
      <c r="AB87" s="190" t="s">
        <v>883</v>
      </c>
      <c r="AC87" s="190">
        <v>60531.3</v>
      </c>
      <c r="AD87" s="211">
        <v>0</v>
      </c>
      <c r="AE87" s="190">
        <f t="shared" si="111"/>
        <v>60531.3</v>
      </c>
      <c r="AF87" s="192">
        <f>+AE87*D87</f>
        <v>60531.3</v>
      </c>
      <c r="AG87" s="192">
        <f t="shared" si="74"/>
        <v>4479316.2</v>
      </c>
      <c r="AH87" s="178" t="str">
        <f t="shared" si="90"/>
        <v>NO CUMPLE</v>
      </c>
      <c r="AI87" s="178" t="s">
        <v>851</v>
      </c>
      <c r="AJ87" s="178" t="s">
        <v>743</v>
      </c>
      <c r="AK87" s="184"/>
      <c r="AL87" s="184"/>
      <c r="AM87" s="185"/>
      <c r="AN87" s="184"/>
      <c r="AO87" s="186"/>
      <c r="AP87" s="186">
        <f t="shared" si="75"/>
        <v>0</v>
      </c>
      <c r="AQ87" s="176" t="str">
        <f t="shared" si="91"/>
        <v>NO OFERTADO</v>
      </c>
      <c r="AR87" s="176"/>
      <c r="AS87" s="176" t="s">
        <v>743</v>
      </c>
      <c r="AT87" s="187"/>
      <c r="AU87" s="187"/>
      <c r="AV87" s="193"/>
      <c r="AW87" s="187"/>
      <c r="AX87" s="189"/>
      <c r="AY87" s="189">
        <f t="shared" si="76"/>
        <v>0</v>
      </c>
      <c r="AZ87" s="177" t="str">
        <f t="shared" si="92"/>
        <v>NO OFERTADO</v>
      </c>
      <c r="BA87" s="177"/>
      <c r="BB87" s="177" t="s">
        <v>743</v>
      </c>
      <c r="BC87" s="194" t="s">
        <v>747</v>
      </c>
      <c r="BD87" s="194">
        <v>53610</v>
      </c>
      <c r="BE87" s="195"/>
      <c r="BF87" s="194">
        <f t="shared" si="108"/>
        <v>53610</v>
      </c>
      <c r="BG87" s="196">
        <f t="shared" si="77"/>
        <v>53610</v>
      </c>
      <c r="BH87" s="196">
        <f t="shared" si="78"/>
        <v>3967140</v>
      </c>
      <c r="BI87" s="180" t="str">
        <f t="shared" si="93"/>
        <v>NO CUMPLE</v>
      </c>
      <c r="BJ87" s="180" t="s">
        <v>828</v>
      </c>
      <c r="BK87" s="180" t="s">
        <v>743</v>
      </c>
      <c r="BL87" s="319"/>
      <c r="BM87" s="319"/>
      <c r="BN87" s="320"/>
      <c r="BO87" s="319">
        <f t="shared" si="109"/>
        <v>0</v>
      </c>
      <c r="BP87" s="321">
        <f t="shared" si="79"/>
        <v>0</v>
      </c>
      <c r="BQ87" s="321">
        <f t="shared" si="94"/>
        <v>0</v>
      </c>
      <c r="BR87" s="322" t="str">
        <f t="shared" si="95"/>
        <v>NO OFERTADO</v>
      </c>
      <c r="BS87" s="322"/>
      <c r="BT87" s="322" t="s">
        <v>743</v>
      </c>
      <c r="BU87" s="197"/>
      <c r="BV87" s="197"/>
      <c r="BW87" s="198"/>
      <c r="BX87" s="197"/>
      <c r="BY87" s="199">
        <f t="shared" si="80"/>
        <v>0</v>
      </c>
      <c r="BZ87" s="199">
        <f t="shared" si="81"/>
        <v>0</v>
      </c>
      <c r="CA87" s="181" t="str">
        <f t="shared" si="96"/>
        <v>NO OFERTADO</v>
      </c>
      <c r="CB87" s="181"/>
      <c r="CC87" s="181" t="s">
        <v>743</v>
      </c>
      <c r="CD87" s="200"/>
      <c r="CE87" s="200"/>
      <c r="CF87" s="201"/>
      <c r="CG87" s="200"/>
      <c r="CH87" s="202">
        <f t="shared" si="82"/>
        <v>0</v>
      </c>
      <c r="CI87" s="202">
        <f t="shared" si="83"/>
        <v>0</v>
      </c>
      <c r="CJ87" s="182" t="str">
        <f t="shared" si="97"/>
        <v>NO OFERTADO</v>
      </c>
      <c r="CK87" s="182"/>
      <c r="CL87" s="182" t="s">
        <v>743</v>
      </c>
      <c r="CM87" s="197">
        <v>0</v>
      </c>
      <c r="CN87" s="197">
        <v>0</v>
      </c>
      <c r="CO87" s="198">
        <v>0</v>
      </c>
      <c r="CP87" s="197"/>
      <c r="CQ87" s="199">
        <f t="shared" si="84"/>
        <v>0</v>
      </c>
      <c r="CR87" s="199">
        <f t="shared" si="85"/>
        <v>0</v>
      </c>
      <c r="CS87" s="181" t="str">
        <f t="shared" si="98"/>
        <v>NO OFERTADO</v>
      </c>
      <c r="CT87" s="181"/>
      <c r="CU87" s="181" t="s">
        <v>743</v>
      </c>
      <c r="CV87" s="203" t="s">
        <v>44</v>
      </c>
      <c r="CW87" s="203">
        <v>56707</v>
      </c>
      <c r="CX87" s="204">
        <v>0</v>
      </c>
      <c r="CY87" s="203">
        <v>56707</v>
      </c>
      <c r="CZ87" s="205">
        <f t="shared" si="86"/>
        <v>56707</v>
      </c>
      <c r="DA87" s="205">
        <f t="shared" si="87"/>
        <v>4196318</v>
      </c>
      <c r="DB87" s="183" t="str">
        <f t="shared" si="99"/>
        <v>NO CUMPLE</v>
      </c>
      <c r="DC87" s="183" t="s">
        <v>828</v>
      </c>
      <c r="DD87" s="183" t="s">
        <v>743</v>
      </c>
      <c r="DE87" s="206">
        <f>SMALL((L87,V87,AE87,AN87,AW87,BF87,BX87,CG87,CP87,CY87),1)</f>
        <v>50263</v>
      </c>
      <c r="DF87" s="208">
        <f t="shared" si="102"/>
        <v>55158.5</v>
      </c>
      <c r="DG87" s="19">
        <f t="shared" si="103"/>
        <v>3793.7992424316558</v>
      </c>
      <c r="DH87" s="208">
        <f t="shared" si="104"/>
        <v>51364.700757568346</v>
      </c>
      <c r="DI87" s="208">
        <f t="shared" si="105"/>
        <v>47275.199999999997</v>
      </c>
      <c r="DJ87" s="208" t="str">
        <f t="shared" si="106"/>
        <v>NO CUMPLE</v>
      </c>
    </row>
    <row r="88" spans="1:114" s="19" customFormat="1" ht="25.5" hidden="1" x14ac:dyDescent="0.2">
      <c r="A88" s="76">
        <v>79</v>
      </c>
      <c r="B88" s="78" t="s">
        <v>126</v>
      </c>
      <c r="C88" s="77" t="s">
        <v>458</v>
      </c>
      <c r="D88" s="120">
        <v>1</v>
      </c>
      <c r="E88" s="120" t="s">
        <v>32</v>
      </c>
      <c r="F88" s="24">
        <v>24821</v>
      </c>
      <c r="G88" s="120">
        <v>78</v>
      </c>
      <c r="H88" s="86">
        <f t="shared" si="88"/>
        <v>1936038</v>
      </c>
      <c r="I88" s="27" t="s">
        <v>747</v>
      </c>
      <c r="J88" s="184">
        <v>33759</v>
      </c>
      <c r="K88" s="209">
        <v>0</v>
      </c>
      <c r="L88" s="210">
        <f t="shared" si="110"/>
        <v>33759</v>
      </c>
      <c r="M88" s="186">
        <f t="shared" si="43"/>
        <v>33759</v>
      </c>
      <c r="N88" s="186">
        <f t="shared" si="72"/>
        <v>2633202</v>
      </c>
      <c r="O88" s="176" t="str">
        <f t="shared" si="107"/>
        <v>NO CUMPLE</v>
      </c>
      <c r="P88" s="176" t="s">
        <v>828</v>
      </c>
      <c r="Q88" s="176" t="s">
        <v>743</v>
      </c>
      <c r="R88" s="207">
        <f t="shared" si="64"/>
        <v>0.36009830385560615</v>
      </c>
      <c r="S88" s="187"/>
      <c r="T88" s="187"/>
      <c r="U88" s="188"/>
      <c r="V88" s="187"/>
      <c r="W88" s="189"/>
      <c r="X88" s="189">
        <f t="shared" si="73"/>
        <v>0</v>
      </c>
      <c r="Y88" s="176" t="str">
        <f t="shared" si="89"/>
        <v>NO OFERTADO</v>
      </c>
      <c r="Z88" s="177"/>
      <c r="AA88" s="177" t="s">
        <v>743</v>
      </c>
      <c r="AB88" s="190" t="s">
        <v>883</v>
      </c>
      <c r="AC88" s="190">
        <v>36095.22</v>
      </c>
      <c r="AD88" s="211">
        <v>0</v>
      </c>
      <c r="AE88" s="190">
        <f t="shared" si="111"/>
        <v>36095.22</v>
      </c>
      <c r="AF88" s="192">
        <f>+AE88*D88</f>
        <v>36095.22</v>
      </c>
      <c r="AG88" s="192">
        <f t="shared" si="74"/>
        <v>2815427.16</v>
      </c>
      <c r="AH88" s="178" t="str">
        <f t="shared" si="90"/>
        <v>NO CUMPLE</v>
      </c>
      <c r="AI88" s="178" t="s">
        <v>828</v>
      </c>
      <c r="AJ88" s="178" t="s">
        <v>743</v>
      </c>
      <c r="AK88" s="184"/>
      <c r="AL88" s="184"/>
      <c r="AM88" s="185"/>
      <c r="AN88" s="184"/>
      <c r="AO88" s="186"/>
      <c r="AP88" s="186">
        <f t="shared" si="75"/>
        <v>0</v>
      </c>
      <c r="AQ88" s="176" t="str">
        <f t="shared" si="91"/>
        <v>NO OFERTADO</v>
      </c>
      <c r="AR88" s="176"/>
      <c r="AS88" s="176" t="s">
        <v>743</v>
      </c>
      <c r="AT88" s="187"/>
      <c r="AU88" s="187"/>
      <c r="AV88" s="193"/>
      <c r="AW88" s="187"/>
      <c r="AX88" s="189"/>
      <c r="AY88" s="189">
        <f t="shared" si="76"/>
        <v>0</v>
      </c>
      <c r="AZ88" s="177" t="str">
        <f t="shared" si="92"/>
        <v>NO OFERTADO</v>
      </c>
      <c r="BA88" s="177"/>
      <c r="BB88" s="177" t="s">
        <v>743</v>
      </c>
      <c r="BC88" s="194" t="s">
        <v>747</v>
      </c>
      <c r="BD88" s="194">
        <v>29640</v>
      </c>
      <c r="BE88" s="212"/>
      <c r="BF88" s="194">
        <f t="shared" si="108"/>
        <v>29640</v>
      </c>
      <c r="BG88" s="196">
        <f t="shared" si="77"/>
        <v>29640</v>
      </c>
      <c r="BH88" s="196">
        <f t="shared" si="78"/>
        <v>2311920</v>
      </c>
      <c r="BI88" s="180" t="str">
        <f t="shared" si="93"/>
        <v>CUMPLE</v>
      </c>
      <c r="BJ88" s="180" t="s">
        <v>828</v>
      </c>
      <c r="BK88" s="180" t="s">
        <v>822</v>
      </c>
      <c r="BL88" s="319"/>
      <c r="BM88" s="319"/>
      <c r="BN88" s="320"/>
      <c r="BO88" s="319">
        <f t="shared" si="109"/>
        <v>0</v>
      </c>
      <c r="BP88" s="321">
        <f t="shared" si="79"/>
        <v>0</v>
      </c>
      <c r="BQ88" s="321">
        <f t="shared" si="94"/>
        <v>0</v>
      </c>
      <c r="BR88" s="322" t="str">
        <f t="shared" si="95"/>
        <v>NO OFERTADO</v>
      </c>
      <c r="BS88" s="322"/>
      <c r="BT88" s="322" t="s">
        <v>743</v>
      </c>
      <c r="BU88" s="197"/>
      <c r="BV88" s="197"/>
      <c r="BW88" s="198"/>
      <c r="BX88" s="197"/>
      <c r="BY88" s="199">
        <f t="shared" si="80"/>
        <v>0</v>
      </c>
      <c r="BZ88" s="199">
        <f t="shared" si="81"/>
        <v>0</v>
      </c>
      <c r="CA88" s="181" t="str">
        <f t="shared" si="96"/>
        <v>NO OFERTADO</v>
      </c>
      <c r="CB88" s="181"/>
      <c r="CC88" s="181" t="s">
        <v>743</v>
      </c>
      <c r="CD88" s="200"/>
      <c r="CE88" s="200"/>
      <c r="CF88" s="201"/>
      <c r="CG88" s="200"/>
      <c r="CH88" s="202">
        <f t="shared" si="82"/>
        <v>0</v>
      </c>
      <c r="CI88" s="202">
        <f t="shared" si="83"/>
        <v>0</v>
      </c>
      <c r="CJ88" s="182" t="str">
        <f t="shared" si="97"/>
        <v>NO OFERTADO</v>
      </c>
      <c r="CK88" s="182"/>
      <c r="CL88" s="182" t="s">
        <v>743</v>
      </c>
      <c r="CM88" s="197" t="s">
        <v>44</v>
      </c>
      <c r="CN88" s="197">
        <v>19500</v>
      </c>
      <c r="CO88" s="198">
        <v>0</v>
      </c>
      <c r="CP88" s="197">
        <v>19500</v>
      </c>
      <c r="CQ88" s="199">
        <f t="shared" si="84"/>
        <v>19500</v>
      </c>
      <c r="CR88" s="199">
        <f t="shared" si="85"/>
        <v>1521000</v>
      </c>
      <c r="CS88" s="181" t="str">
        <f t="shared" si="98"/>
        <v>CUMPLE</v>
      </c>
      <c r="CT88" s="181" t="s">
        <v>828</v>
      </c>
      <c r="CU88" s="181" t="s">
        <v>822</v>
      </c>
      <c r="CV88" s="203" t="s">
        <v>44</v>
      </c>
      <c r="CW88" s="203">
        <v>38088</v>
      </c>
      <c r="CX88" s="204">
        <v>0</v>
      </c>
      <c r="CY88" s="203">
        <v>38088</v>
      </c>
      <c r="CZ88" s="205">
        <f t="shared" si="86"/>
        <v>38088</v>
      </c>
      <c r="DA88" s="205">
        <f t="shared" si="87"/>
        <v>2970864</v>
      </c>
      <c r="DB88" s="183" t="str">
        <f t="shared" si="99"/>
        <v>NO CUMPLE</v>
      </c>
      <c r="DC88" s="183" t="s">
        <v>828</v>
      </c>
      <c r="DD88" s="183" t="s">
        <v>743</v>
      </c>
      <c r="DE88" s="206">
        <f>SMALL((L88,V88,AE88,AN88,AW88,BF88,BX88,CG88,CP88,CY88),1)</f>
        <v>19500</v>
      </c>
      <c r="DF88" s="208">
        <f t="shared" si="102"/>
        <v>33759</v>
      </c>
      <c r="DG88" s="19">
        <f t="shared" si="103"/>
        <v>6588.5592328326284</v>
      </c>
      <c r="DH88" s="208">
        <f t="shared" si="104"/>
        <v>27170.440767167373</v>
      </c>
      <c r="DI88" s="208">
        <f t="shared" si="105"/>
        <v>29785.199999999997</v>
      </c>
      <c r="DJ88" s="208" t="str">
        <f t="shared" si="106"/>
        <v>NO CUMPLE</v>
      </c>
    </row>
    <row r="89" spans="1:114" s="19" customFormat="1" hidden="1" x14ac:dyDescent="0.2">
      <c r="A89" s="158">
        <v>80</v>
      </c>
      <c r="B89" s="78" t="s">
        <v>127</v>
      </c>
      <c r="C89" s="77" t="s">
        <v>459</v>
      </c>
      <c r="D89" s="120">
        <v>1</v>
      </c>
      <c r="E89" s="120" t="s">
        <v>32</v>
      </c>
      <c r="F89" s="24">
        <v>880.6</v>
      </c>
      <c r="G89" s="120">
        <v>82</v>
      </c>
      <c r="H89" s="86">
        <f t="shared" si="88"/>
        <v>72209.2</v>
      </c>
      <c r="I89" s="27"/>
      <c r="J89" s="184"/>
      <c r="K89" s="185"/>
      <c r="L89" s="184"/>
      <c r="M89" s="186"/>
      <c r="N89" s="186">
        <f t="shared" si="72"/>
        <v>0</v>
      </c>
      <c r="O89" s="176" t="str">
        <f t="shared" si="107"/>
        <v>NO OFERTADO</v>
      </c>
      <c r="P89" s="176"/>
      <c r="Q89" s="176" t="s">
        <v>743</v>
      </c>
      <c r="R89" s="207" t="s">
        <v>858</v>
      </c>
      <c r="S89" s="187"/>
      <c r="T89" s="187"/>
      <c r="U89" s="188"/>
      <c r="V89" s="187"/>
      <c r="W89" s="189"/>
      <c r="X89" s="189">
        <f t="shared" si="73"/>
        <v>0</v>
      </c>
      <c r="Y89" s="176" t="str">
        <f t="shared" si="89"/>
        <v>NO OFERTADO</v>
      </c>
      <c r="Z89" s="177"/>
      <c r="AA89" s="177" t="s">
        <v>743</v>
      </c>
      <c r="AB89" s="190"/>
      <c r="AC89" s="190"/>
      <c r="AD89" s="211"/>
      <c r="AE89" s="190"/>
      <c r="AF89" s="192"/>
      <c r="AG89" s="192">
        <f t="shared" si="74"/>
        <v>0</v>
      </c>
      <c r="AH89" s="178" t="str">
        <f t="shared" si="90"/>
        <v>NO OFERTADO</v>
      </c>
      <c r="AI89" s="178"/>
      <c r="AJ89" s="178" t="s">
        <v>743</v>
      </c>
      <c r="AK89" s="184"/>
      <c r="AL89" s="184"/>
      <c r="AM89" s="209">
        <f>+AL89*0.19</f>
        <v>0</v>
      </c>
      <c r="AN89" s="184"/>
      <c r="AO89" s="186"/>
      <c r="AP89" s="186">
        <f t="shared" si="75"/>
        <v>0</v>
      </c>
      <c r="AQ89" s="176" t="str">
        <f t="shared" si="91"/>
        <v>NO OFERTADO</v>
      </c>
      <c r="AR89" s="176"/>
      <c r="AS89" s="176" t="s">
        <v>743</v>
      </c>
      <c r="AT89" s="187"/>
      <c r="AU89" s="187"/>
      <c r="AV89" s="188"/>
      <c r="AW89" s="187"/>
      <c r="AX89" s="189"/>
      <c r="AY89" s="189">
        <f t="shared" si="76"/>
        <v>0</v>
      </c>
      <c r="AZ89" s="177" t="str">
        <f t="shared" si="92"/>
        <v>NO OFERTADO</v>
      </c>
      <c r="BA89" s="177"/>
      <c r="BB89" s="177" t="s">
        <v>743</v>
      </c>
      <c r="BC89" s="194" t="s">
        <v>44</v>
      </c>
      <c r="BD89" s="194">
        <v>775</v>
      </c>
      <c r="BE89" s="212">
        <f>+BD89*0.19</f>
        <v>147.25</v>
      </c>
      <c r="BF89" s="194">
        <f>+BD89+BE89</f>
        <v>922.25</v>
      </c>
      <c r="BG89" s="196">
        <f t="shared" si="77"/>
        <v>922.25</v>
      </c>
      <c r="BH89" s="196">
        <f t="shared" si="78"/>
        <v>75624.5</v>
      </c>
      <c r="BI89" s="180" t="str">
        <f t="shared" si="93"/>
        <v>CUMPLE</v>
      </c>
      <c r="BJ89" s="180" t="s">
        <v>828</v>
      </c>
      <c r="BK89" s="180" t="s">
        <v>822</v>
      </c>
      <c r="BL89" s="319"/>
      <c r="BM89" s="319"/>
      <c r="BN89" s="326"/>
      <c r="BO89" s="319">
        <f>+BM89+BN89</f>
        <v>0</v>
      </c>
      <c r="BP89" s="321">
        <f t="shared" si="79"/>
        <v>0</v>
      </c>
      <c r="BQ89" s="321">
        <f t="shared" si="94"/>
        <v>0</v>
      </c>
      <c r="BR89" s="322" t="str">
        <f t="shared" si="95"/>
        <v>NO OFERTADO</v>
      </c>
      <c r="BS89" s="322"/>
      <c r="BT89" s="322" t="s">
        <v>743</v>
      </c>
      <c r="BU89" s="197"/>
      <c r="BV89" s="197"/>
      <c r="BW89" s="213"/>
      <c r="BX89" s="197"/>
      <c r="BY89" s="199">
        <f t="shared" si="80"/>
        <v>0</v>
      </c>
      <c r="BZ89" s="199">
        <f t="shared" si="81"/>
        <v>0</v>
      </c>
      <c r="CA89" s="181" t="str">
        <f t="shared" si="96"/>
        <v>NO OFERTADO</v>
      </c>
      <c r="CB89" s="181"/>
      <c r="CC89" s="181" t="s">
        <v>743</v>
      </c>
      <c r="CD89" s="200"/>
      <c r="CE89" s="200"/>
      <c r="CF89" s="214"/>
      <c r="CG89" s="200"/>
      <c r="CH89" s="202">
        <f t="shared" si="82"/>
        <v>0</v>
      </c>
      <c r="CI89" s="202">
        <f t="shared" si="83"/>
        <v>0</v>
      </c>
      <c r="CJ89" s="182" t="str">
        <f t="shared" si="97"/>
        <v>NO OFERTADO</v>
      </c>
      <c r="CK89" s="182"/>
      <c r="CL89" s="182" t="s">
        <v>743</v>
      </c>
      <c r="CM89" s="197">
        <v>0</v>
      </c>
      <c r="CN89" s="197">
        <v>0</v>
      </c>
      <c r="CO89" s="213">
        <v>0</v>
      </c>
      <c r="CP89" s="197"/>
      <c r="CQ89" s="199">
        <f t="shared" si="84"/>
        <v>0</v>
      </c>
      <c r="CR89" s="199">
        <f t="shared" si="85"/>
        <v>0</v>
      </c>
      <c r="CS89" s="181" t="str">
        <f t="shared" si="98"/>
        <v>NO OFERTADO</v>
      </c>
      <c r="CT89" s="181"/>
      <c r="CU89" s="181" t="s">
        <v>743</v>
      </c>
      <c r="CV89" s="203"/>
      <c r="CW89" s="203"/>
      <c r="CX89" s="204"/>
      <c r="CY89" s="203"/>
      <c r="CZ89" s="205">
        <f t="shared" si="86"/>
        <v>0</v>
      </c>
      <c r="DA89" s="205">
        <f t="shared" si="87"/>
        <v>0</v>
      </c>
      <c r="DB89" s="183" t="str">
        <f t="shared" si="99"/>
        <v>NO OFERTADO</v>
      </c>
      <c r="DC89" s="183"/>
      <c r="DD89" s="183" t="s">
        <v>743</v>
      </c>
      <c r="DE89" s="206">
        <f>SMALL((L89,V89,AE89,AN89,AW89,BF89,BX89,CG89,CP89,CY89),1)</f>
        <v>922.25</v>
      </c>
      <c r="DF89" s="208">
        <f t="shared" si="102"/>
        <v>922.25</v>
      </c>
      <c r="DG89" s="19">
        <f t="shared" si="103"/>
        <v>0</v>
      </c>
      <c r="DH89" s="208">
        <f t="shared" si="104"/>
        <v>922.25</v>
      </c>
      <c r="DI89" s="208">
        <f t="shared" si="105"/>
        <v>1056.72</v>
      </c>
      <c r="DJ89" s="208" t="str">
        <f t="shared" si="106"/>
        <v>ENTRA</v>
      </c>
    </row>
    <row r="90" spans="1:114" s="19" customFormat="1" hidden="1" x14ac:dyDescent="0.2">
      <c r="A90" s="76">
        <v>81</v>
      </c>
      <c r="B90" s="78" t="s">
        <v>128</v>
      </c>
      <c r="C90" s="77" t="s">
        <v>460</v>
      </c>
      <c r="D90" s="120">
        <v>1</v>
      </c>
      <c r="E90" s="120" t="s">
        <v>32</v>
      </c>
      <c r="F90" s="23">
        <v>10091.200000000001</v>
      </c>
      <c r="G90" s="120">
        <v>17</v>
      </c>
      <c r="H90" s="86">
        <f t="shared" si="88"/>
        <v>171550.40000000002</v>
      </c>
      <c r="I90" s="27" t="s">
        <v>748</v>
      </c>
      <c r="J90" s="184">
        <v>8909</v>
      </c>
      <c r="K90" s="185">
        <v>1693</v>
      </c>
      <c r="L90" s="184">
        <f t="shared" si="110"/>
        <v>10602</v>
      </c>
      <c r="M90" s="186">
        <f t="shared" si="43"/>
        <v>10602</v>
      </c>
      <c r="N90" s="186">
        <f t="shared" si="72"/>
        <v>180234</v>
      </c>
      <c r="O90" s="176" t="str">
        <f t="shared" si="107"/>
        <v>CUMPLE</v>
      </c>
      <c r="P90" s="176" t="s">
        <v>828</v>
      </c>
      <c r="Q90" s="176" t="s">
        <v>822</v>
      </c>
      <c r="R90" s="207">
        <f t="shared" si="64"/>
        <v>5.0618360551767799E-2</v>
      </c>
      <c r="S90" s="187"/>
      <c r="T90" s="187"/>
      <c r="U90" s="188"/>
      <c r="V90" s="187"/>
      <c r="W90" s="189"/>
      <c r="X90" s="189">
        <f t="shared" si="73"/>
        <v>0</v>
      </c>
      <c r="Y90" s="176" t="str">
        <f t="shared" si="89"/>
        <v>NO OFERTADO</v>
      </c>
      <c r="Z90" s="177"/>
      <c r="AA90" s="177" t="s">
        <v>743</v>
      </c>
      <c r="AB90" s="190"/>
      <c r="AC90" s="190"/>
      <c r="AD90" s="191"/>
      <c r="AE90" s="190"/>
      <c r="AF90" s="192"/>
      <c r="AG90" s="192">
        <f t="shared" si="74"/>
        <v>0</v>
      </c>
      <c r="AH90" s="178" t="str">
        <f t="shared" si="90"/>
        <v>NO OFERTADO</v>
      </c>
      <c r="AI90" s="178"/>
      <c r="AJ90" s="178" t="s">
        <v>743</v>
      </c>
      <c r="AK90" s="184"/>
      <c r="AL90" s="184"/>
      <c r="AM90" s="185"/>
      <c r="AN90" s="184"/>
      <c r="AO90" s="186"/>
      <c r="AP90" s="186">
        <f t="shared" si="75"/>
        <v>0</v>
      </c>
      <c r="AQ90" s="176" t="str">
        <f t="shared" si="91"/>
        <v>NO OFERTADO</v>
      </c>
      <c r="AR90" s="176"/>
      <c r="AS90" s="176" t="s">
        <v>743</v>
      </c>
      <c r="AT90" s="187"/>
      <c r="AU90" s="187"/>
      <c r="AV90" s="193"/>
      <c r="AW90" s="187"/>
      <c r="AX90" s="189"/>
      <c r="AY90" s="189">
        <f t="shared" si="76"/>
        <v>0</v>
      </c>
      <c r="AZ90" s="177" t="str">
        <f t="shared" si="92"/>
        <v>NO OFERTADO</v>
      </c>
      <c r="BA90" s="177"/>
      <c r="BB90" s="177" t="s">
        <v>743</v>
      </c>
      <c r="BC90" s="194" t="s">
        <v>748</v>
      </c>
      <c r="BD90" s="194">
        <v>8375</v>
      </c>
      <c r="BE90" s="212">
        <f>+BD90*0.19</f>
        <v>1591.25</v>
      </c>
      <c r="BF90" s="194">
        <f>BD90+BE90</f>
        <v>9966.25</v>
      </c>
      <c r="BG90" s="196">
        <f t="shared" si="77"/>
        <v>9966.25</v>
      </c>
      <c r="BH90" s="196">
        <f t="shared" si="78"/>
        <v>169426.25</v>
      </c>
      <c r="BI90" s="180" t="str">
        <f t="shared" si="93"/>
        <v>CUMPLE</v>
      </c>
      <c r="BJ90" s="180" t="s">
        <v>828</v>
      </c>
      <c r="BK90" s="180" t="s">
        <v>822</v>
      </c>
      <c r="BL90" s="319"/>
      <c r="BM90" s="319"/>
      <c r="BN90" s="320"/>
      <c r="BO90" s="319">
        <f>BM90+BN90</f>
        <v>0</v>
      </c>
      <c r="BP90" s="321">
        <f t="shared" si="79"/>
        <v>0</v>
      </c>
      <c r="BQ90" s="321">
        <f t="shared" si="94"/>
        <v>0</v>
      </c>
      <c r="BR90" s="322" t="str">
        <f t="shared" si="95"/>
        <v>NO OFERTADO</v>
      </c>
      <c r="BS90" s="322"/>
      <c r="BT90" s="322" t="s">
        <v>743</v>
      </c>
      <c r="BU90" s="197"/>
      <c r="BV90" s="197"/>
      <c r="BW90" s="198"/>
      <c r="BX90" s="197"/>
      <c r="BY90" s="199">
        <f t="shared" si="80"/>
        <v>0</v>
      </c>
      <c r="BZ90" s="199">
        <f t="shared" si="81"/>
        <v>0</v>
      </c>
      <c r="CA90" s="181" t="str">
        <f t="shared" si="96"/>
        <v>NO OFERTADO</v>
      </c>
      <c r="CB90" s="181"/>
      <c r="CC90" s="181" t="s">
        <v>743</v>
      </c>
      <c r="CD90" s="200"/>
      <c r="CE90" s="200"/>
      <c r="CF90" s="201"/>
      <c r="CG90" s="200"/>
      <c r="CH90" s="202">
        <f t="shared" si="82"/>
        <v>0</v>
      </c>
      <c r="CI90" s="202">
        <f t="shared" si="83"/>
        <v>0</v>
      </c>
      <c r="CJ90" s="182" t="str">
        <f t="shared" si="97"/>
        <v>NO OFERTADO</v>
      </c>
      <c r="CK90" s="182"/>
      <c r="CL90" s="182" t="s">
        <v>743</v>
      </c>
      <c r="CM90" s="197">
        <v>0</v>
      </c>
      <c r="CN90" s="197">
        <v>0</v>
      </c>
      <c r="CO90" s="198">
        <v>0</v>
      </c>
      <c r="CP90" s="197"/>
      <c r="CQ90" s="199">
        <f t="shared" si="84"/>
        <v>0</v>
      </c>
      <c r="CR90" s="199">
        <f t="shared" si="85"/>
        <v>0</v>
      </c>
      <c r="CS90" s="181" t="str">
        <f t="shared" si="98"/>
        <v>NO OFERTADO</v>
      </c>
      <c r="CT90" s="181"/>
      <c r="CU90" s="181" t="s">
        <v>743</v>
      </c>
      <c r="CV90" s="203" t="s">
        <v>44</v>
      </c>
      <c r="CW90" s="203">
        <f>+CY90/1.19</f>
        <v>11218.487394957983</v>
      </c>
      <c r="CX90" s="204">
        <f>+CW90*0.19</f>
        <v>2131.5126050420167</v>
      </c>
      <c r="CY90" s="203">
        <v>13350</v>
      </c>
      <c r="CZ90" s="205">
        <f t="shared" si="86"/>
        <v>13350</v>
      </c>
      <c r="DA90" s="205">
        <f t="shared" si="87"/>
        <v>226950</v>
      </c>
      <c r="DB90" s="183" t="str">
        <f t="shared" si="99"/>
        <v>NO CUMPLE</v>
      </c>
      <c r="DC90" s="183" t="s">
        <v>828</v>
      </c>
      <c r="DD90" s="183" t="s">
        <v>743</v>
      </c>
      <c r="DE90" s="206">
        <f>SMALL((L90,V90,AE90,AN90,AW90,BF90,BX90,CG90,CP90,CY90),1)</f>
        <v>9966.25</v>
      </c>
      <c r="DF90" s="208">
        <f t="shared" si="102"/>
        <v>10602</v>
      </c>
      <c r="DG90" s="19">
        <f t="shared" si="103"/>
        <v>1468.3871017397134</v>
      </c>
      <c r="DH90" s="208">
        <f t="shared" si="104"/>
        <v>9133.6128982602859</v>
      </c>
      <c r="DI90" s="208">
        <f t="shared" si="105"/>
        <v>12109.44</v>
      </c>
      <c r="DJ90" s="208" t="str">
        <f t="shared" si="106"/>
        <v>ENTRA</v>
      </c>
    </row>
    <row r="91" spans="1:114" s="19" customFormat="1" hidden="1" x14ac:dyDescent="0.2">
      <c r="A91" s="76">
        <v>82</v>
      </c>
      <c r="B91" s="78" t="s">
        <v>129</v>
      </c>
      <c r="C91" s="77" t="s">
        <v>461</v>
      </c>
      <c r="D91" s="120">
        <v>1</v>
      </c>
      <c r="E91" s="120" t="s">
        <v>32</v>
      </c>
      <c r="F91" s="23">
        <v>10896.83</v>
      </c>
      <c r="G91" s="120">
        <v>1</v>
      </c>
      <c r="H91" s="86">
        <f t="shared" si="88"/>
        <v>10896.83</v>
      </c>
      <c r="I91" s="27" t="s">
        <v>44</v>
      </c>
      <c r="J91" s="184">
        <v>5682</v>
      </c>
      <c r="K91" s="185">
        <v>1080</v>
      </c>
      <c r="L91" s="210">
        <f t="shared" si="110"/>
        <v>6762</v>
      </c>
      <c r="M91" s="186">
        <f t="shared" si="43"/>
        <v>6762</v>
      </c>
      <c r="N91" s="186">
        <f t="shared" si="72"/>
        <v>6762</v>
      </c>
      <c r="O91" s="176" t="str">
        <f t="shared" si="107"/>
        <v>CUMPLE</v>
      </c>
      <c r="P91" s="176" t="s">
        <v>828</v>
      </c>
      <c r="Q91" s="176" t="s">
        <v>822</v>
      </c>
      <c r="R91" s="207">
        <f t="shared" si="64"/>
        <v>-0.37945255638566444</v>
      </c>
      <c r="S91" s="187"/>
      <c r="T91" s="187"/>
      <c r="U91" s="188"/>
      <c r="V91" s="187"/>
      <c r="W91" s="189"/>
      <c r="X91" s="189">
        <f t="shared" si="73"/>
        <v>0</v>
      </c>
      <c r="Y91" s="176" t="str">
        <f t="shared" si="89"/>
        <v>NO OFERTADO</v>
      </c>
      <c r="Z91" s="177"/>
      <c r="AA91" s="177" t="s">
        <v>743</v>
      </c>
      <c r="AB91" s="190"/>
      <c r="AC91" s="190"/>
      <c r="AD91" s="191"/>
      <c r="AE91" s="190"/>
      <c r="AF91" s="192"/>
      <c r="AG91" s="192">
        <f t="shared" si="74"/>
        <v>0</v>
      </c>
      <c r="AH91" s="178" t="str">
        <f t="shared" si="90"/>
        <v>NO OFERTADO</v>
      </c>
      <c r="AI91" s="178"/>
      <c r="AJ91" s="178" t="s">
        <v>743</v>
      </c>
      <c r="AK91" s="184"/>
      <c r="AL91" s="184"/>
      <c r="AM91" s="185"/>
      <c r="AN91" s="184"/>
      <c r="AO91" s="186"/>
      <c r="AP91" s="186">
        <f t="shared" si="75"/>
        <v>0</v>
      </c>
      <c r="AQ91" s="176" t="str">
        <f t="shared" si="91"/>
        <v>NO OFERTADO</v>
      </c>
      <c r="AR91" s="176"/>
      <c r="AS91" s="176" t="s">
        <v>743</v>
      </c>
      <c r="AT91" s="187"/>
      <c r="AU91" s="187"/>
      <c r="AV91" s="193"/>
      <c r="AW91" s="187"/>
      <c r="AX91" s="189"/>
      <c r="AY91" s="189">
        <f t="shared" si="76"/>
        <v>0</v>
      </c>
      <c r="AZ91" s="177" t="str">
        <f t="shared" si="92"/>
        <v>NO OFERTADO</v>
      </c>
      <c r="BA91" s="177"/>
      <c r="BB91" s="177" t="s">
        <v>743</v>
      </c>
      <c r="BC91" s="194"/>
      <c r="BD91" s="194"/>
      <c r="BE91" s="195"/>
      <c r="BF91" s="194"/>
      <c r="BG91" s="196">
        <f t="shared" si="77"/>
        <v>0</v>
      </c>
      <c r="BH91" s="196">
        <f t="shared" si="78"/>
        <v>0</v>
      </c>
      <c r="BI91" s="180" t="str">
        <f t="shared" si="93"/>
        <v>NO OFERTADO</v>
      </c>
      <c r="BJ91" s="180"/>
      <c r="BK91" s="180" t="s">
        <v>743</v>
      </c>
      <c r="BL91" s="319"/>
      <c r="BM91" s="319"/>
      <c r="BN91" s="320"/>
      <c r="BO91" s="319">
        <f t="shared" ref="BO91:BO93" si="112">BM91+BN91</f>
        <v>0</v>
      </c>
      <c r="BP91" s="321">
        <f t="shared" si="79"/>
        <v>0</v>
      </c>
      <c r="BQ91" s="321">
        <f t="shared" si="94"/>
        <v>0</v>
      </c>
      <c r="BR91" s="322" t="str">
        <f t="shared" si="95"/>
        <v>NO OFERTADO</v>
      </c>
      <c r="BS91" s="322"/>
      <c r="BT91" s="322" t="s">
        <v>743</v>
      </c>
      <c r="BU91" s="197"/>
      <c r="BV91" s="197"/>
      <c r="BW91" s="198"/>
      <c r="BX91" s="197"/>
      <c r="BY91" s="199">
        <f t="shared" si="80"/>
        <v>0</v>
      </c>
      <c r="BZ91" s="199">
        <f t="shared" si="81"/>
        <v>0</v>
      </c>
      <c r="CA91" s="181" t="str">
        <f t="shared" si="96"/>
        <v>NO OFERTADO</v>
      </c>
      <c r="CB91" s="181"/>
      <c r="CC91" s="181" t="s">
        <v>743</v>
      </c>
      <c r="CD91" s="200"/>
      <c r="CE91" s="200"/>
      <c r="CF91" s="201"/>
      <c r="CG91" s="200"/>
      <c r="CH91" s="202">
        <f t="shared" si="82"/>
        <v>0</v>
      </c>
      <c r="CI91" s="202">
        <f t="shared" si="83"/>
        <v>0</v>
      </c>
      <c r="CJ91" s="182" t="str">
        <f t="shared" si="97"/>
        <v>NO OFERTADO</v>
      </c>
      <c r="CK91" s="182"/>
      <c r="CL91" s="182" t="s">
        <v>743</v>
      </c>
      <c r="CM91" s="197">
        <v>0</v>
      </c>
      <c r="CN91" s="197">
        <v>0</v>
      </c>
      <c r="CO91" s="198">
        <v>0</v>
      </c>
      <c r="CP91" s="197"/>
      <c r="CQ91" s="199">
        <f t="shared" si="84"/>
        <v>0</v>
      </c>
      <c r="CR91" s="199">
        <f t="shared" si="85"/>
        <v>0</v>
      </c>
      <c r="CS91" s="181" t="str">
        <f t="shared" si="98"/>
        <v>NO OFERTADO</v>
      </c>
      <c r="CT91" s="181"/>
      <c r="CU91" s="181" t="s">
        <v>743</v>
      </c>
      <c r="CV91" s="203"/>
      <c r="CW91" s="203"/>
      <c r="CX91" s="204"/>
      <c r="CY91" s="203"/>
      <c r="CZ91" s="205">
        <f t="shared" si="86"/>
        <v>0</v>
      </c>
      <c r="DA91" s="205">
        <f t="shared" si="87"/>
        <v>0</v>
      </c>
      <c r="DB91" s="183" t="str">
        <f t="shared" si="99"/>
        <v>NO OFERTADO</v>
      </c>
      <c r="DC91" s="183"/>
      <c r="DD91" s="183" t="s">
        <v>743</v>
      </c>
      <c r="DE91" s="206">
        <f>SMALL((L91,V91,AE91,AN91,AW91,BF91,BX91,CG91,CP91,CY91),1)</f>
        <v>6762</v>
      </c>
      <c r="DF91" s="208">
        <f t="shared" si="102"/>
        <v>6762</v>
      </c>
      <c r="DG91" s="19">
        <f t="shared" si="103"/>
        <v>0</v>
      </c>
      <c r="DH91" s="208">
        <f t="shared" si="104"/>
        <v>6762</v>
      </c>
      <c r="DI91" s="208">
        <f t="shared" si="105"/>
        <v>13076.196</v>
      </c>
      <c r="DJ91" s="208" t="str">
        <f t="shared" si="106"/>
        <v>ENTRA</v>
      </c>
    </row>
    <row r="92" spans="1:114" s="19" customFormat="1" ht="25.5" hidden="1" x14ac:dyDescent="0.2">
      <c r="A92" s="76">
        <v>83</v>
      </c>
      <c r="B92" s="78" t="s">
        <v>130</v>
      </c>
      <c r="C92" s="77" t="s">
        <v>462</v>
      </c>
      <c r="D92" s="120">
        <v>1</v>
      </c>
      <c r="E92" s="120" t="s">
        <v>32</v>
      </c>
      <c r="F92" s="23">
        <v>18661.580000000002</v>
      </c>
      <c r="G92" s="120">
        <v>19</v>
      </c>
      <c r="H92" s="86">
        <f t="shared" si="88"/>
        <v>354570.02</v>
      </c>
      <c r="I92" s="27" t="s">
        <v>44</v>
      </c>
      <c r="J92" s="184">
        <v>5682</v>
      </c>
      <c r="K92" s="185">
        <v>1080</v>
      </c>
      <c r="L92" s="210">
        <f t="shared" si="110"/>
        <v>6762</v>
      </c>
      <c r="M92" s="186">
        <f t="shared" si="43"/>
        <v>6762</v>
      </c>
      <c r="N92" s="186">
        <f t="shared" si="72"/>
        <v>128478</v>
      </c>
      <c r="O92" s="176" t="str">
        <f t="shared" si="107"/>
        <v>CUMPLE</v>
      </c>
      <c r="P92" s="176" t="s">
        <v>828</v>
      </c>
      <c r="Q92" s="176" t="s">
        <v>822</v>
      </c>
      <c r="R92" s="207">
        <f t="shared" si="64"/>
        <v>-0.63765125996834138</v>
      </c>
      <c r="S92" s="187"/>
      <c r="T92" s="187"/>
      <c r="U92" s="188"/>
      <c r="V92" s="187"/>
      <c r="W92" s="189"/>
      <c r="X92" s="189">
        <f t="shared" si="73"/>
        <v>0</v>
      </c>
      <c r="Y92" s="176" t="str">
        <f t="shared" si="89"/>
        <v>NO OFERTADO</v>
      </c>
      <c r="Z92" s="177"/>
      <c r="AA92" s="177" t="s">
        <v>743</v>
      </c>
      <c r="AB92" s="190"/>
      <c r="AC92" s="190"/>
      <c r="AD92" s="191"/>
      <c r="AE92" s="190"/>
      <c r="AF92" s="192"/>
      <c r="AG92" s="192">
        <f t="shared" si="74"/>
        <v>0</v>
      </c>
      <c r="AH92" s="178" t="str">
        <f t="shared" si="90"/>
        <v>NO OFERTADO</v>
      </c>
      <c r="AI92" s="178"/>
      <c r="AJ92" s="178" t="s">
        <v>743</v>
      </c>
      <c r="AK92" s="184"/>
      <c r="AL92" s="184"/>
      <c r="AM92" s="185"/>
      <c r="AN92" s="184"/>
      <c r="AO92" s="186"/>
      <c r="AP92" s="186">
        <f t="shared" si="75"/>
        <v>0</v>
      </c>
      <c r="AQ92" s="176" t="str">
        <f t="shared" si="91"/>
        <v>NO OFERTADO</v>
      </c>
      <c r="AR92" s="176"/>
      <c r="AS92" s="176" t="s">
        <v>743</v>
      </c>
      <c r="AT92" s="187"/>
      <c r="AU92" s="187"/>
      <c r="AV92" s="193"/>
      <c r="AW92" s="187"/>
      <c r="AX92" s="189"/>
      <c r="AY92" s="189">
        <f t="shared" si="76"/>
        <v>0</v>
      </c>
      <c r="AZ92" s="177" t="str">
        <f t="shared" si="92"/>
        <v>NO OFERTADO</v>
      </c>
      <c r="BA92" s="177"/>
      <c r="BB92" s="177" t="s">
        <v>743</v>
      </c>
      <c r="BC92" s="194"/>
      <c r="BD92" s="194"/>
      <c r="BE92" s="195"/>
      <c r="BF92" s="194"/>
      <c r="BG92" s="196">
        <f t="shared" si="77"/>
        <v>0</v>
      </c>
      <c r="BH92" s="196">
        <f t="shared" si="78"/>
        <v>0</v>
      </c>
      <c r="BI92" s="180" t="str">
        <f t="shared" si="93"/>
        <v>NO OFERTADO</v>
      </c>
      <c r="BJ92" s="180"/>
      <c r="BK92" s="180" t="s">
        <v>743</v>
      </c>
      <c r="BL92" s="319"/>
      <c r="BM92" s="319"/>
      <c r="BN92" s="320"/>
      <c r="BO92" s="319">
        <f t="shared" si="112"/>
        <v>0</v>
      </c>
      <c r="BP92" s="321">
        <f t="shared" si="79"/>
        <v>0</v>
      </c>
      <c r="BQ92" s="321">
        <f t="shared" si="94"/>
        <v>0</v>
      </c>
      <c r="BR92" s="322" t="str">
        <f t="shared" si="95"/>
        <v>NO OFERTADO</v>
      </c>
      <c r="BS92" s="322"/>
      <c r="BT92" s="322" t="s">
        <v>743</v>
      </c>
      <c r="BU92" s="197" t="s">
        <v>44</v>
      </c>
      <c r="BV92" s="197">
        <v>13000</v>
      </c>
      <c r="BW92" s="213">
        <v>2470</v>
      </c>
      <c r="BX92" s="197">
        <v>15470</v>
      </c>
      <c r="BY92" s="199">
        <f t="shared" si="80"/>
        <v>15470</v>
      </c>
      <c r="BZ92" s="199">
        <f t="shared" si="81"/>
        <v>293930</v>
      </c>
      <c r="CA92" s="181" t="str">
        <f t="shared" si="96"/>
        <v>CUMPLE</v>
      </c>
      <c r="CB92" s="181"/>
      <c r="CC92" s="181" t="s">
        <v>822</v>
      </c>
      <c r="CD92" s="200"/>
      <c r="CE92" s="200"/>
      <c r="CF92" s="201"/>
      <c r="CG92" s="200"/>
      <c r="CH92" s="202">
        <f t="shared" si="82"/>
        <v>0</v>
      </c>
      <c r="CI92" s="202">
        <f t="shared" si="83"/>
        <v>0</v>
      </c>
      <c r="CJ92" s="182" t="str">
        <f t="shared" si="97"/>
        <v>NO OFERTADO</v>
      </c>
      <c r="CK92" s="182"/>
      <c r="CL92" s="182" t="s">
        <v>743</v>
      </c>
      <c r="CM92" s="197">
        <v>0</v>
      </c>
      <c r="CN92" s="197">
        <v>0</v>
      </c>
      <c r="CO92" s="198">
        <v>0</v>
      </c>
      <c r="CP92" s="197"/>
      <c r="CQ92" s="199">
        <f t="shared" si="84"/>
        <v>0</v>
      </c>
      <c r="CR92" s="199">
        <f t="shared" si="85"/>
        <v>0</v>
      </c>
      <c r="CS92" s="181" t="str">
        <f t="shared" si="98"/>
        <v>NO OFERTADO</v>
      </c>
      <c r="CT92" s="181"/>
      <c r="CU92" s="181" t="s">
        <v>743</v>
      </c>
      <c r="CV92" s="203"/>
      <c r="CW92" s="203"/>
      <c r="CX92" s="204"/>
      <c r="CY92" s="203"/>
      <c r="CZ92" s="205">
        <f t="shared" si="86"/>
        <v>0</v>
      </c>
      <c r="DA92" s="205">
        <f t="shared" si="87"/>
        <v>0</v>
      </c>
      <c r="DB92" s="183" t="str">
        <f t="shared" si="99"/>
        <v>NO OFERTADO</v>
      </c>
      <c r="DC92" s="183"/>
      <c r="DD92" s="183" t="s">
        <v>743</v>
      </c>
      <c r="DE92" s="206">
        <f>SMALL((L92,V92,AE92,AN92,AW92,BF92,BX92,CG92,CP92,CY92),1)</f>
        <v>6762</v>
      </c>
      <c r="DF92" s="208">
        <f t="shared" si="102"/>
        <v>11116</v>
      </c>
      <c r="DG92" s="19">
        <f t="shared" si="103"/>
        <v>4354</v>
      </c>
      <c r="DH92" s="208">
        <f t="shared" si="104"/>
        <v>6762</v>
      </c>
      <c r="DI92" s="208">
        <f t="shared" si="105"/>
        <v>22393.896000000001</v>
      </c>
      <c r="DJ92" s="208" t="str">
        <f t="shared" si="106"/>
        <v>ENTRA</v>
      </c>
    </row>
    <row r="93" spans="1:114" s="19" customFormat="1" ht="38.25" hidden="1" x14ac:dyDescent="0.2">
      <c r="A93" s="76">
        <v>84</v>
      </c>
      <c r="B93" s="78" t="s">
        <v>131</v>
      </c>
      <c r="C93" s="77" t="s">
        <v>463</v>
      </c>
      <c r="D93" s="120">
        <v>1</v>
      </c>
      <c r="E93" s="120" t="s">
        <v>32</v>
      </c>
      <c r="F93" s="23">
        <v>5754.84</v>
      </c>
      <c r="G93" s="120">
        <v>6</v>
      </c>
      <c r="H93" s="86">
        <f t="shared" si="88"/>
        <v>34529.040000000001</v>
      </c>
      <c r="I93" s="27" t="s">
        <v>884</v>
      </c>
      <c r="J93" s="184">
        <v>6250</v>
      </c>
      <c r="K93" s="209">
        <v>1188</v>
      </c>
      <c r="L93" s="210">
        <f t="shared" si="110"/>
        <v>7438</v>
      </c>
      <c r="M93" s="186">
        <f t="shared" si="43"/>
        <v>7438</v>
      </c>
      <c r="N93" s="186">
        <f t="shared" si="72"/>
        <v>44628</v>
      </c>
      <c r="O93" s="176" t="str">
        <f t="shared" si="107"/>
        <v>NO CUMPLE</v>
      </c>
      <c r="P93" s="176" t="s">
        <v>828</v>
      </c>
      <c r="Q93" s="176" t="s">
        <v>743</v>
      </c>
      <c r="R93" s="207">
        <f t="shared" si="64"/>
        <v>0.29247728868222223</v>
      </c>
      <c r="S93" s="187"/>
      <c r="T93" s="187"/>
      <c r="U93" s="188"/>
      <c r="V93" s="187"/>
      <c r="W93" s="189"/>
      <c r="X93" s="189">
        <f t="shared" si="73"/>
        <v>0</v>
      </c>
      <c r="Y93" s="176" t="str">
        <f t="shared" si="89"/>
        <v>NO OFERTADO</v>
      </c>
      <c r="Z93" s="177"/>
      <c r="AA93" s="177" t="s">
        <v>743</v>
      </c>
      <c r="AB93" s="190"/>
      <c r="AC93" s="190"/>
      <c r="AD93" s="191"/>
      <c r="AE93" s="190"/>
      <c r="AF93" s="192"/>
      <c r="AG93" s="192">
        <f t="shared" si="74"/>
        <v>0</v>
      </c>
      <c r="AH93" s="178" t="str">
        <f t="shared" si="90"/>
        <v>NO OFERTADO</v>
      </c>
      <c r="AI93" s="178"/>
      <c r="AJ93" s="178" t="s">
        <v>743</v>
      </c>
      <c r="AK93" s="184"/>
      <c r="AL93" s="184"/>
      <c r="AM93" s="185"/>
      <c r="AN93" s="184"/>
      <c r="AO93" s="186"/>
      <c r="AP93" s="186">
        <f t="shared" si="75"/>
        <v>0</v>
      </c>
      <c r="AQ93" s="176" t="str">
        <f t="shared" si="91"/>
        <v>NO OFERTADO</v>
      </c>
      <c r="AR93" s="176"/>
      <c r="AS93" s="176" t="s">
        <v>743</v>
      </c>
      <c r="AT93" s="187"/>
      <c r="AU93" s="187"/>
      <c r="AV93" s="193"/>
      <c r="AW93" s="187"/>
      <c r="AX93" s="189"/>
      <c r="AY93" s="189">
        <f t="shared" si="76"/>
        <v>0</v>
      </c>
      <c r="AZ93" s="177" t="str">
        <f t="shared" si="92"/>
        <v>NO OFERTADO</v>
      </c>
      <c r="BA93" s="177"/>
      <c r="BB93" s="177" t="s">
        <v>743</v>
      </c>
      <c r="BC93" s="194"/>
      <c r="BD93" s="194"/>
      <c r="BE93" s="195"/>
      <c r="BF93" s="194"/>
      <c r="BG93" s="196">
        <f t="shared" si="77"/>
        <v>0</v>
      </c>
      <c r="BH93" s="196">
        <f t="shared" si="78"/>
        <v>0</v>
      </c>
      <c r="BI93" s="180" t="str">
        <f t="shared" si="93"/>
        <v>NO OFERTADO</v>
      </c>
      <c r="BJ93" s="180"/>
      <c r="BK93" s="180" t="s">
        <v>743</v>
      </c>
      <c r="BL93" s="319"/>
      <c r="BM93" s="319"/>
      <c r="BN93" s="320"/>
      <c r="BO93" s="319">
        <f t="shared" si="112"/>
        <v>0</v>
      </c>
      <c r="BP93" s="321">
        <f t="shared" si="79"/>
        <v>0</v>
      </c>
      <c r="BQ93" s="321">
        <f t="shared" si="94"/>
        <v>0</v>
      </c>
      <c r="BR93" s="322" t="str">
        <f t="shared" si="95"/>
        <v>NO OFERTADO</v>
      </c>
      <c r="BS93" s="322"/>
      <c r="BT93" s="322" t="s">
        <v>743</v>
      </c>
      <c r="BU93" s="197"/>
      <c r="BV93" s="197"/>
      <c r="BW93" s="198"/>
      <c r="BX93" s="197"/>
      <c r="BY93" s="199">
        <f t="shared" si="80"/>
        <v>0</v>
      </c>
      <c r="BZ93" s="199">
        <f t="shared" si="81"/>
        <v>0</v>
      </c>
      <c r="CA93" s="181" t="str">
        <f t="shared" si="96"/>
        <v>NO OFERTADO</v>
      </c>
      <c r="CB93" s="181"/>
      <c r="CC93" s="181" t="s">
        <v>743</v>
      </c>
      <c r="CD93" s="200"/>
      <c r="CE93" s="200"/>
      <c r="CF93" s="201"/>
      <c r="CG93" s="200"/>
      <c r="CH93" s="202">
        <f t="shared" si="82"/>
        <v>0</v>
      </c>
      <c r="CI93" s="202">
        <f t="shared" si="83"/>
        <v>0</v>
      </c>
      <c r="CJ93" s="182" t="str">
        <f t="shared" si="97"/>
        <v>NO OFERTADO</v>
      </c>
      <c r="CK93" s="182"/>
      <c r="CL93" s="182" t="s">
        <v>743</v>
      </c>
      <c r="CM93" s="197">
        <v>0</v>
      </c>
      <c r="CN93" s="197">
        <v>0</v>
      </c>
      <c r="CO93" s="198">
        <v>0</v>
      </c>
      <c r="CP93" s="197"/>
      <c r="CQ93" s="199">
        <f t="shared" si="84"/>
        <v>0</v>
      </c>
      <c r="CR93" s="199">
        <f t="shared" si="85"/>
        <v>0</v>
      </c>
      <c r="CS93" s="181" t="str">
        <f t="shared" si="98"/>
        <v>NO OFERTADO</v>
      </c>
      <c r="CT93" s="181"/>
      <c r="CU93" s="181" t="s">
        <v>743</v>
      </c>
      <c r="CV93" s="203" t="s">
        <v>812</v>
      </c>
      <c r="CW93" s="203">
        <f t="shared" ref="CW93:CW104" si="113">+CY93/1.19</f>
        <v>5529.4117647058829</v>
      </c>
      <c r="CX93" s="204">
        <f t="shared" ref="CX93:CX104" si="114">+CW93*0.19</f>
        <v>1050.5882352941178</v>
      </c>
      <c r="CY93" s="203">
        <v>6580</v>
      </c>
      <c r="CZ93" s="205">
        <f t="shared" si="86"/>
        <v>6580</v>
      </c>
      <c r="DA93" s="205">
        <f t="shared" si="87"/>
        <v>39480</v>
      </c>
      <c r="DB93" s="183" t="str">
        <f t="shared" si="99"/>
        <v>CUMPLE</v>
      </c>
      <c r="DC93" s="183" t="s">
        <v>828</v>
      </c>
      <c r="DD93" s="183" t="s">
        <v>822</v>
      </c>
      <c r="DE93" s="206">
        <f>SMALL((L93,V93,AE93,AN93,AW93,BF93,BX93,CG93,CP93,CY93),1)</f>
        <v>6580</v>
      </c>
      <c r="DF93" s="208">
        <f t="shared" si="102"/>
        <v>7009</v>
      </c>
      <c r="DG93" s="19">
        <f t="shared" si="103"/>
        <v>429</v>
      </c>
      <c r="DH93" s="208">
        <f t="shared" si="104"/>
        <v>6580</v>
      </c>
      <c r="DI93" s="208">
        <f t="shared" si="105"/>
        <v>6905.808</v>
      </c>
      <c r="DJ93" s="208" t="str">
        <f t="shared" si="106"/>
        <v>ENTRA</v>
      </c>
    </row>
    <row r="94" spans="1:114" s="19" customFormat="1" ht="51" hidden="1" x14ac:dyDescent="0.2">
      <c r="A94" s="76">
        <v>85</v>
      </c>
      <c r="B94" s="78" t="s">
        <v>132</v>
      </c>
      <c r="C94" s="77" t="s">
        <v>464</v>
      </c>
      <c r="D94" s="120">
        <v>1</v>
      </c>
      <c r="E94" s="120" t="s">
        <v>32</v>
      </c>
      <c r="F94" s="24">
        <v>1777.8313253012047</v>
      </c>
      <c r="G94" s="120">
        <v>1275</v>
      </c>
      <c r="H94" s="86">
        <f t="shared" si="88"/>
        <v>2266734.9397590361</v>
      </c>
      <c r="I94" s="27" t="s">
        <v>885</v>
      </c>
      <c r="J94" s="184">
        <v>1818</v>
      </c>
      <c r="K94" s="209">
        <v>345</v>
      </c>
      <c r="L94" s="210">
        <f t="shared" si="110"/>
        <v>2163</v>
      </c>
      <c r="M94" s="186">
        <f t="shared" si="43"/>
        <v>2163</v>
      </c>
      <c r="N94" s="186">
        <f t="shared" si="72"/>
        <v>2757825</v>
      </c>
      <c r="O94" s="176" t="str">
        <f t="shared" si="107"/>
        <v>NO CUMPLE</v>
      </c>
      <c r="P94" s="176" t="s">
        <v>828</v>
      </c>
      <c r="Q94" s="176" t="s">
        <v>743</v>
      </c>
      <c r="R94" s="207">
        <f t="shared" si="64"/>
        <v>0.21665085388994312</v>
      </c>
      <c r="S94" s="187"/>
      <c r="T94" s="187"/>
      <c r="U94" s="188"/>
      <c r="V94" s="187"/>
      <c r="W94" s="189"/>
      <c r="X94" s="189">
        <f t="shared" si="73"/>
        <v>0</v>
      </c>
      <c r="Y94" s="176" t="str">
        <f t="shared" si="89"/>
        <v>NO OFERTADO</v>
      </c>
      <c r="Z94" s="177"/>
      <c r="AA94" s="177" t="s">
        <v>743</v>
      </c>
      <c r="AB94" s="190"/>
      <c r="AC94" s="190"/>
      <c r="AD94" s="191"/>
      <c r="AE94" s="190"/>
      <c r="AF94" s="192"/>
      <c r="AG94" s="192">
        <f t="shared" si="74"/>
        <v>0</v>
      </c>
      <c r="AH94" s="178" t="str">
        <f t="shared" si="90"/>
        <v>NO OFERTADO</v>
      </c>
      <c r="AI94" s="178"/>
      <c r="AJ94" s="178" t="s">
        <v>743</v>
      </c>
      <c r="AK94" s="184"/>
      <c r="AL94" s="184"/>
      <c r="AM94" s="185">
        <f>+AL94*0.19</f>
        <v>0</v>
      </c>
      <c r="AN94" s="184"/>
      <c r="AO94" s="186"/>
      <c r="AP94" s="186">
        <f t="shared" si="75"/>
        <v>0</v>
      </c>
      <c r="AQ94" s="176" t="str">
        <f t="shared" si="91"/>
        <v>NO OFERTADO</v>
      </c>
      <c r="AR94" s="176"/>
      <c r="AS94" s="176" t="s">
        <v>743</v>
      </c>
      <c r="AT94" s="187"/>
      <c r="AU94" s="187"/>
      <c r="AV94" s="193"/>
      <c r="AW94" s="187"/>
      <c r="AX94" s="189"/>
      <c r="AY94" s="189">
        <f t="shared" si="76"/>
        <v>0</v>
      </c>
      <c r="AZ94" s="177" t="str">
        <f t="shared" si="92"/>
        <v>NO OFERTADO</v>
      </c>
      <c r="BA94" s="177"/>
      <c r="BB94" s="177" t="s">
        <v>743</v>
      </c>
      <c r="BC94" s="194" t="s">
        <v>886</v>
      </c>
      <c r="BD94" s="194">
        <v>1550</v>
      </c>
      <c r="BE94" s="212">
        <f>+BD94*0.19</f>
        <v>294.5</v>
      </c>
      <c r="BF94" s="194">
        <f>+BD94+BE94</f>
        <v>1844.5</v>
      </c>
      <c r="BG94" s="196">
        <f t="shared" si="77"/>
        <v>1844.5</v>
      </c>
      <c r="BH94" s="196">
        <f t="shared" si="78"/>
        <v>2351737.5</v>
      </c>
      <c r="BI94" s="180" t="str">
        <f t="shared" si="93"/>
        <v>CUMPLE</v>
      </c>
      <c r="BJ94" s="180" t="s">
        <v>828</v>
      </c>
      <c r="BK94" s="180" t="s">
        <v>822</v>
      </c>
      <c r="BL94" s="319"/>
      <c r="BM94" s="319"/>
      <c r="BN94" s="320"/>
      <c r="BO94" s="319">
        <f>+BM94+BN94</f>
        <v>0</v>
      </c>
      <c r="BP94" s="321">
        <f t="shared" si="79"/>
        <v>0</v>
      </c>
      <c r="BQ94" s="321">
        <f t="shared" si="94"/>
        <v>0</v>
      </c>
      <c r="BR94" s="322" t="str">
        <f t="shared" si="95"/>
        <v>NO OFERTADO</v>
      </c>
      <c r="BS94" s="322"/>
      <c r="BT94" s="322" t="s">
        <v>743</v>
      </c>
      <c r="BU94" s="197"/>
      <c r="BV94" s="197"/>
      <c r="BW94" s="198"/>
      <c r="BX94" s="197"/>
      <c r="BY94" s="199">
        <f t="shared" si="80"/>
        <v>0</v>
      </c>
      <c r="BZ94" s="199">
        <f t="shared" si="81"/>
        <v>0</v>
      </c>
      <c r="CA94" s="181" t="str">
        <f t="shared" si="96"/>
        <v>NO OFERTADO</v>
      </c>
      <c r="CB94" s="181"/>
      <c r="CC94" s="181" t="s">
        <v>743</v>
      </c>
      <c r="CD94" s="200"/>
      <c r="CE94" s="200"/>
      <c r="CF94" s="201"/>
      <c r="CG94" s="200"/>
      <c r="CH94" s="202">
        <f t="shared" si="82"/>
        <v>0</v>
      </c>
      <c r="CI94" s="202">
        <f t="shared" si="83"/>
        <v>0</v>
      </c>
      <c r="CJ94" s="182" t="str">
        <f t="shared" si="97"/>
        <v>NO OFERTADO</v>
      </c>
      <c r="CK94" s="182"/>
      <c r="CL94" s="182" t="s">
        <v>743</v>
      </c>
      <c r="CM94" s="197" t="s">
        <v>887</v>
      </c>
      <c r="CN94" s="197">
        <v>1400</v>
      </c>
      <c r="CO94" s="198">
        <v>266</v>
      </c>
      <c r="CP94" s="197">
        <v>1666</v>
      </c>
      <c r="CQ94" s="199">
        <f t="shared" si="84"/>
        <v>1666</v>
      </c>
      <c r="CR94" s="199">
        <f t="shared" si="85"/>
        <v>2124150</v>
      </c>
      <c r="CS94" s="181" t="str">
        <f t="shared" si="98"/>
        <v>CUMPLE</v>
      </c>
      <c r="CT94" s="181" t="s">
        <v>828</v>
      </c>
      <c r="CU94" s="181" t="s">
        <v>822</v>
      </c>
      <c r="CV94" s="203" t="s">
        <v>886</v>
      </c>
      <c r="CW94" s="203">
        <f t="shared" si="113"/>
        <v>1590.7563025210084</v>
      </c>
      <c r="CX94" s="204">
        <f t="shared" si="114"/>
        <v>302.24369747899158</v>
      </c>
      <c r="CY94" s="203">
        <v>1893</v>
      </c>
      <c r="CZ94" s="205">
        <f t="shared" si="86"/>
        <v>1893</v>
      </c>
      <c r="DA94" s="205">
        <f t="shared" si="87"/>
        <v>2413575</v>
      </c>
      <c r="DB94" s="183" t="str">
        <f t="shared" si="99"/>
        <v>CUMPLE</v>
      </c>
      <c r="DC94" s="183" t="s">
        <v>828</v>
      </c>
      <c r="DD94" s="183" t="s">
        <v>822</v>
      </c>
      <c r="DE94" s="206">
        <f>SMALL((L94,V94,AE94,AN94,AW94,BF94,BX94,CG94,CP94,CY94),1)</f>
        <v>1666</v>
      </c>
      <c r="DF94" s="208">
        <f t="shared" si="102"/>
        <v>1868.75</v>
      </c>
      <c r="DG94" s="19">
        <f t="shared" si="103"/>
        <v>178.02646397375869</v>
      </c>
      <c r="DH94" s="208">
        <f t="shared" si="104"/>
        <v>1690.7235360262414</v>
      </c>
      <c r="DI94" s="208">
        <f t="shared" si="105"/>
        <v>2133.3975903614455</v>
      </c>
      <c r="DJ94" s="208" t="str">
        <f t="shared" si="106"/>
        <v>NO CUMPLE</v>
      </c>
    </row>
    <row r="95" spans="1:114" s="19" customFormat="1" ht="51" hidden="1" x14ac:dyDescent="0.2">
      <c r="A95" s="76">
        <v>86</v>
      </c>
      <c r="B95" s="78" t="s">
        <v>133</v>
      </c>
      <c r="C95" s="77" t="s">
        <v>465</v>
      </c>
      <c r="D95" s="120">
        <v>1</v>
      </c>
      <c r="E95" s="120" t="s">
        <v>32</v>
      </c>
      <c r="F95" s="64">
        <v>1777.8313253012047</v>
      </c>
      <c r="G95" s="120">
        <v>1824</v>
      </c>
      <c r="H95" s="86">
        <f t="shared" si="88"/>
        <v>3242764.3373493976</v>
      </c>
      <c r="I95" s="27" t="s">
        <v>885</v>
      </c>
      <c r="J95" s="184">
        <v>1818</v>
      </c>
      <c r="K95" s="209">
        <v>345</v>
      </c>
      <c r="L95" s="210">
        <f t="shared" si="110"/>
        <v>2163</v>
      </c>
      <c r="M95" s="186">
        <f t="shared" si="43"/>
        <v>2163</v>
      </c>
      <c r="N95" s="186">
        <f t="shared" si="72"/>
        <v>3945312</v>
      </c>
      <c r="O95" s="176" t="str">
        <f t="shared" si="107"/>
        <v>NO CUMPLE</v>
      </c>
      <c r="P95" s="176" t="s">
        <v>828</v>
      </c>
      <c r="Q95" s="176" t="s">
        <v>743</v>
      </c>
      <c r="R95" s="207">
        <f t="shared" si="64"/>
        <v>0.21665085388994312</v>
      </c>
      <c r="S95" s="187"/>
      <c r="T95" s="187"/>
      <c r="U95" s="188"/>
      <c r="V95" s="187"/>
      <c r="W95" s="189"/>
      <c r="X95" s="189">
        <f t="shared" si="73"/>
        <v>0</v>
      </c>
      <c r="Y95" s="176" t="str">
        <f t="shared" si="89"/>
        <v>NO OFERTADO</v>
      </c>
      <c r="Z95" s="177"/>
      <c r="AA95" s="177" t="s">
        <v>743</v>
      </c>
      <c r="AB95" s="190"/>
      <c r="AC95" s="190"/>
      <c r="AD95" s="191"/>
      <c r="AE95" s="190"/>
      <c r="AF95" s="192"/>
      <c r="AG95" s="192">
        <f t="shared" si="74"/>
        <v>0</v>
      </c>
      <c r="AH95" s="178" t="str">
        <f t="shared" si="90"/>
        <v>NO OFERTADO</v>
      </c>
      <c r="AI95" s="178"/>
      <c r="AJ95" s="178" t="s">
        <v>743</v>
      </c>
      <c r="AK95" s="184"/>
      <c r="AL95" s="184"/>
      <c r="AM95" s="185">
        <f>+AL95*0.19</f>
        <v>0</v>
      </c>
      <c r="AN95" s="184"/>
      <c r="AO95" s="186"/>
      <c r="AP95" s="186">
        <f t="shared" si="75"/>
        <v>0</v>
      </c>
      <c r="AQ95" s="176" t="str">
        <f t="shared" si="91"/>
        <v>NO OFERTADO</v>
      </c>
      <c r="AR95" s="176"/>
      <c r="AS95" s="176" t="s">
        <v>743</v>
      </c>
      <c r="AT95" s="187"/>
      <c r="AU95" s="187"/>
      <c r="AV95" s="193"/>
      <c r="AW95" s="187"/>
      <c r="AX95" s="189"/>
      <c r="AY95" s="189">
        <f t="shared" si="76"/>
        <v>0</v>
      </c>
      <c r="AZ95" s="177" t="str">
        <f t="shared" si="92"/>
        <v>NO OFERTADO</v>
      </c>
      <c r="BA95" s="177"/>
      <c r="BB95" s="177" t="s">
        <v>743</v>
      </c>
      <c r="BC95" s="194" t="s">
        <v>886</v>
      </c>
      <c r="BD95" s="194">
        <v>1550</v>
      </c>
      <c r="BE95" s="212">
        <f>+BD95*0.19</f>
        <v>294.5</v>
      </c>
      <c r="BF95" s="194">
        <f>+BD95+BE95</f>
        <v>1844.5</v>
      </c>
      <c r="BG95" s="196">
        <f t="shared" si="77"/>
        <v>1844.5</v>
      </c>
      <c r="BH95" s="196">
        <f t="shared" si="78"/>
        <v>3364368</v>
      </c>
      <c r="BI95" s="180" t="str">
        <f t="shared" si="93"/>
        <v>CUMPLE</v>
      </c>
      <c r="BJ95" s="180" t="s">
        <v>828</v>
      </c>
      <c r="BK95" s="180" t="s">
        <v>822</v>
      </c>
      <c r="BL95" s="319"/>
      <c r="BM95" s="319"/>
      <c r="BN95" s="320"/>
      <c r="BO95" s="319">
        <f>+BM95+BN95</f>
        <v>0</v>
      </c>
      <c r="BP95" s="321">
        <f t="shared" si="79"/>
        <v>0</v>
      </c>
      <c r="BQ95" s="321">
        <f t="shared" si="94"/>
        <v>0</v>
      </c>
      <c r="BR95" s="322" t="str">
        <f t="shared" si="95"/>
        <v>NO OFERTADO</v>
      </c>
      <c r="BS95" s="322"/>
      <c r="BT95" s="322" t="s">
        <v>743</v>
      </c>
      <c r="BU95" s="197"/>
      <c r="BV95" s="197"/>
      <c r="BW95" s="198"/>
      <c r="BX95" s="197"/>
      <c r="BY95" s="199">
        <f t="shared" si="80"/>
        <v>0</v>
      </c>
      <c r="BZ95" s="199">
        <f t="shared" si="81"/>
        <v>0</v>
      </c>
      <c r="CA95" s="181" t="str">
        <f t="shared" si="96"/>
        <v>NO OFERTADO</v>
      </c>
      <c r="CB95" s="181"/>
      <c r="CC95" s="181" t="s">
        <v>743</v>
      </c>
      <c r="CD95" s="200"/>
      <c r="CE95" s="200"/>
      <c r="CF95" s="201"/>
      <c r="CG95" s="200"/>
      <c r="CH95" s="202">
        <f t="shared" si="82"/>
        <v>0</v>
      </c>
      <c r="CI95" s="202">
        <f t="shared" si="83"/>
        <v>0</v>
      </c>
      <c r="CJ95" s="182" t="str">
        <f t="shared" si="97"/>
        <v>NO OFERTADO</v>
      </c>
      <c r="CK95" s="182"/>
      <c r="CL95" s="182" t="s">
        <v>743</v>
      </c>
      <c r="CM95" s="197" t="s">
        <v>887</v>
      </c>
      <c r="CN95" s="197">
        <v>1400</v>
      </c>
      <c r="CO95" s="198">
        <v>266</v>
      </c>
      <c r="CP95" s="197">
        <v>1666</v>
      </c>
      <c r="CQ95" s="199">
        <f t="shared" si="84"/>
        <v>1666</v>
      </c>
      <c r="CR95" s="199">
        <f t="shared" si="85"/>
        <v>3038784</v>
      </c>
      <c r="CS95" s="181" t="str">
        <f t="shared" si="98"/>
        <v>CUMPLE</v>
      </c>
      <c r="CT95" s="181" t="s">
        <v>828</v>
      </c>
      <c r="CU95" s="181" t="s">
        <v>822</v>
      </c>
      <c r="CV95" s="203" t="s">
        <v>886</v>
      </c>
      <c r="CW95" s="203">
        <f t="shared" si="113"/>
        <v>1590.7563025210084</v>
      </c>
      <c r="CX95" s="204">
        <f t="shared" si="114"/>
        <v>302.24369747899158</v>
      </c>
      <c r="CY95" s="203">
        <v>1893</v>
      </c>
      <c r="CZ95" s="205">
        <f t="shared" si="86"/>
        <v>1893</v>
      </c>
      <c r="DA95" s="205">
        <f t="shared" si="87"/>
        <v>3452832</v>
      </c>
      <c r="DB95" s="183" t="str">
        <f t="shared" si="99"/>
        <v>CUMPLE</v>
      </c>
      <c r="DC95" s="183" t="s">
        <v>828</v>
      </c>
      <c r="DD95" s="183" t="s">
        <v>822</v>
      </c>
      <c r="DE95" s="206">
        <f>SMALL((L95,V95,AE95,AN95,AW95,BF95,BX95,CG95,CP95,CY95),1)</f>
        <v>1666</v>
      </c>
      <c r="DF95" s="208">
        <f t="shared" si="102"/>
        <v>1868.75</v>
      </c>
      <c r="DG95" s="19">
        <f t="shared" si="103"/>
        <v>178.02646397375869</v>
      </c>
      <c r="DH95" s="208">
        <f t="shared" si="104"/>
        <v>1690.7235360262414</v>
      </c>
      <c r="DI95" s="208">
        <f t="shared" si="105"/>
        <v>2133.3975903614455</v>
      </c>
      <c r="DJ95" s="208" t="str">
        <f t="shared" si="106"/>
        <v>NO CUMPLE</v>
      </c>
    </row>
    <row r="96" spans="1:114" s="19" customFormat="1" ht="51" hidden="1" x14ac:dyDescent="0.2">
      <c r="A96" s="76">
        <v>87</v>
      </c>
      <c r="B96" s="78" t="s">
        <v>134</v>
      </c>
      <c r="C96" s="77" t="s">
        <v>466</v>
      </c>
      <c r="D96" s="120">
        <v>1</v>
      </c>
      <c r="E96" s="120" t="s">
        <v>32</v>
      </c>
      <c r="F96" s="24">
        <v>1777.8313253012047</v>
      </c>
      <c r="G96" s="120">
        <v>626</v>
      </c>
      <c r="H96" s="86">
        <f t="shared" si="88"/>
        <v>1112922.4096385541</v>
      </c>
      <c r="I96" s="27" t="s">
        <v>885</v>
      </c>
      <c r="J96" s="184">
        <v>1818</v>
      </c>
      <c r="K96" s="209">
        <v>345</v>
      </c>
      <c r="L96" s="210">
        <f t="shared" si="110"/>
        <v>2163</v>
      </c>
      <c r="M96" s="186">
        <f t="shared" si="43"/>
        <v>2163</v>
      </c>
      <c r="N96" s="186">
        <f t="shared" si="72"/>
        <v>1354038</v>
      </c>
      <c r="O96" s="176" t="str">
        <f t="shared" si="107"/>
        <v>NO CUMPLE</v>
      </c>
      <c r="P96" s="176" t="s">
        <v>828</v>
      </c>
      <c r="Q96" s="176" t="s">
        <v>743</v>
      </c>
      <c r="R96" s="207">
        <f t="shared" si="64"/>
        <v>0.21665085388994312</v>
      </c>
      <c r="S96" s="187"/>
      <c r="T96" s="187"/>
      <c r="U96" s="188"/>
      <c r="V96" s="187"/>
      <c r="W96" s="189"/>
      <c r="X96" s="189">
        <f t="shared" si="73"/>
        <v>0</v>
      </c>
      <c r="Y96" s="176" t="str">
        <f t="shared" si="89"/>
        <v>NO OFERTADO</v>
      </c>
      <c r="Z96" s="177"/>
      <c r="AA96" s="177" t="s">
        <v>743</v>
      </c>
      <c r="AB96" s="190"/>
      <c r="AC96" s="190"/>
      <c r="AD96" s="191"/>
      <c r="AE96" s="190"/>
      <c r="AF96" s="192"/>
      <c r="AG96" s="192">
        <f t="shared" si="74"/>
        <v>0</v>
      </c>
      <c r="AH96" s="178" t="str">
        <f t="shared" si="90"/>
        <v>NO OFERTADO</v>
      </c>
      <c r="AI96" s="178"/>
      <c r="AJ96" s="178" t="s">
        <v>743</v>
      </c>
      <c r="AK96" s="184"/>
      <c r="AL96" s="184"/>
      <c r="AM96" s="185"/>
      <c r="AN96" s="184"/>
      <c r="AO96" s="186"/>
      <c r="AP96" s="186">
        <f t="shared" si="75"/>
        <v>0</v>
      </c>
      <c r="AQ96" s="176" t="str">
        <f t="shared" si="91"/>
        <v>NO OFERTADO</v>
      </c>
      <c r="AR96" s="176"/>
      <c r="AS96" s="176" t="s">
        <v>743</v>
      </c>
      <c r="AT96" s="187"/>
      <c r="AU96" s="187"/>
      <c r="AV96" s="193"/>
      <c r="AW96" s="187"/>
      <c r="AX96" s="189"/>
      <c r="AY96" s="189">
        <f t="shared" si="76"/>
        <v>0</v>
      </c>
      <c r="AZ96" s="177" t="str">
        <f t="shared" si="92"/>
        <v>NO OFERTADO</v>
      </c>
      <c r="BA96" s="177"/>
      <c r="BB96" s="177" t="s">
        <v>743</v>
      </c>
      <c r="BC96" s="194" t="s">
        <v>886</v>
      </c>
      <c r="BD96" s="194">
        <v>1550</v>
      </c>
      <c r="BE96" s="212">
        <f>+BD96*0.19</f>
        <v>294.5</v>
      </c>
      <c r="BF96" s="194">
        <f t="shared" ref="BF96:BF97" si="115">BD96+BE96</f>
        <v>1844.5</v>
      </c>
      <c r="BG96" s="196">
        <f t="shared" si="77"/>
        <v>1844.5</v>
      </c>
      <c r="BH96" s="196">
        <f t="shared" si="78"/>
        <v>1154657</v>
      </c>
      <c r="BI96" s="180" t="str">
        <f t="shared" si="93"/>
        <v>CUMPLE</v>
      </c>
      <c r="BJ96" s="180" t="s">
        <v>828</v>
      </c>
      <c r="BK96" s="180" t="s">
        <v>822</v>
      </c>
      <c r="BL96" s="319"/>
      <c r="BM96" s="319"/>
      <c r="BN96" s="320"/>
      <c r="BO96" s="319">
        <f t="shared" ref="BO96:BO100" si="116">BM96+BN96</f>
        <v>0</v>
      </c>
      <c r="BP96" s="321">
        <f t="shared" si="79"/>
        <v>0</v>
      </c>
      <c r="BQ96" s="321">
        <f t="shared" si="94"/>
        <v>0</v>
      </c>
      <c r="BR96" s="322" t="str">
        <f t="shared" si="95"/>
        <v>NO OFERTADO</v>
      </c>
      <c r="BS96" s="322"/>
      <c r="BT96" s="322" t="s">
        <v>743</v>
      </c>
      <c r="BU96" s="197"/>
      <c r="BV96" s="197"/>
      <c r="BW96" s="198"/>
      <c r="BX96" s="197"/>
      <c r="BY96" s="199">
        <f t="shared" si="80"/>
        <v>0</v>
      </c>
      <c r="BZ96" s="199">
        <f t="shared" si="81"/>
        <v>0</v>
      </c>
      <c r="CA96" s="181" t="str">
        <f t="shared" si="96"/>
        <v>NO OFERTADO</v>
      </c>
      <c r="CB96" s="181"/>
      <c r="CC96" s="181" t="s">
        <v>743</v>
      </c>
      <c r="CD96" s="200" t="s">
        <v>790</v>
      </c>
      <c r="CE96" s="200">
        <v>1477</v>
      </c>
      <c r="CF96" s="201">
        <v>281</v>
      </c>
      <c r="CG96" s="200">
        <v>1758</v>
      </c>
      <c r="CH96" s="202">
        <f t="shared" si="82"/>
        <v>1758</v>
      </c>
      <c r="CI96" s="202">
        <f t="shared" si="83"/>
        <v>1100508</v>
      </c>
      <c r="CJ96" s="182" t="str">
        <f t="shared" si="97"/>
        <v>CUMPLE</v>
      </c>
      <c r="CK96" s="182" t="s">
        <v>828</v>
      </c>
      <c r="CL96" s="182" t="s">
        <v>822</v>
      </c>
      <c r="CM96" s="197" t="s">
        <v>887</v>
      </c>
      <c r="CN96" s="197">
        <v>1400</v>
      </c>
      <c r="CO96" s="198">
        <v>266</v>
      </c>
      <c r="CP96" s="197">
        <v>1666</v>
      </c>
      <c r="CQ96" s="199">
        <f t="shared" si="84"/>
        <v>1666</v>
      </c>
      <c r="CR96" s="199">
        <f t="shared" si="85"/>
        <v>1042916</v>
      </c>
      <c r="CS96" s="181" t="str">
        <f t="shared" si="98"/>
        <v>CUMPLE</v>
      </c>
      <c r="CT96" s="181" t="s">
        <v>828</v>
      </c>
      <c r="CU96" s="181" t="s">
        <v>822</v>
      </c>
      <c r="CV96" s="203" t="s">
        <v>886</v>
      </c>
      <c r="CW96" s="203">
        <f t="shared" si="113"/>
        <v>1590.7563025210084</v>
      </c>
      <c r="CX96" s="204">
        <f t="shared" si="114"/>
        <v>302.24369747899158</v>
      </c>
      <c r="CY96" s="203">
        <v>1893</v>
      </c>
      <c r="CZ96" s="205">
        <f t="shared" si="86"/>
        <v>1893</v>
      </c>
      <c r="DA96" s="205">
        <f t="shared" si="87"/>
        <v>1185018</v>
      </c>
      <c r="DB96" s="183" t="str">
        <f t="shared" si="99"/>
        <v>CUMPLE</v>
      </c>
      <c r="DC96" s="183" t="s">
        <v>828</v>
      </c>
      <c r="DD96" s="183" t="s">
        <v>822</v>
      </c>
      <c r="DE96" s="206">
        <f>SMALL((L96,V96,AE96,AN96,AW96,BF96,BX96,CG96,CP96,CY96),1)</f>
        <v>1666</v>
      </c>
      <c r="DF96" s="208">
        <f t="shared" si="102"/>
        <v>1844.5</v>
      </c>
      <c r="DG96" s="19">
        <f t="shared" si="103"/>
        <v>167.96321025748466</v>
      </c>
      <c r="DH96" s="208">
        <f t="shared" si="104"/>
        <v>1676.5367897425153</v>
      </c>
      <c r="DI96" s="208">
        <f t="shared" si="105"/>
        <v>2133.3975903614455</v>
      </c>
      <c r="DJ96" s="208" t="str">
        <f t="shared" si="106"/>
        <v>NO CUMPLE</v>
      </c>
    </row>
    <row r="97" spans="1:114" s="19" customFormat="1" ht="51" hidden="1" x14ac:dyDescent="0.2">
      <c r="A97" s="76">
        <v>88</v>
      </c>
      <c r="B97" s="78" t="s">
        <v>135</v>
      </c>
      <c r="C97" s="77" t="s">
        <v>467</v>
      </c>
      <c r="D97" s="120">
        <v>1</v>
      </c>
      <c r="E97" s="120" t="s">
        <v>32</v>
      </c>
      <c r="F97" s="24">
        <v>1777.8313253012047</v>
      </c>
      <c r="G97" s="120">
        <v>506</v>
      </c>
      <c r="H97" s="86">
        <f t="shared" si="88"/>
        <v>899582.65060240962</v>
      </c>
      <c r="I97" s="27" t="s">
        <v>885</v>
      </c>
      <c r="J97" s="184">
        <v>1818</v>
      </c>
      <c r="K97" s="209">
        <v>345</v>
      </c>
      <c r="L97" s="210">
        <f t="shared" si="110"/>
        <v>2163</v>
      </c>
      <c r="M97" s="186">
        <f t="shared" ref="M97:M160" si="117">L97*$D97</f>
        <v>2163</v>
      </c>
      <c r="N97" s="186">
        <f t="shared" si="72"/>
        <v>1094478</v>
      </c>
      <c r="O97" s="176" t="str">
        <f t="shared" si="107"/>
        <v>NO CUMPLE</v>
      </c>
      <c r="P97" s="176" t="s">
        <v>828</v>
      </c>
      <c r="Q97" s="176" t="s">
        <v>743</v>
      </c>
      <c r="R97" s="207">
        <f t="shared" si="64"/>
        <v>0.21665085388994312</v>
      </c>
      <c r="S97" s="187"/>
      <c r="T97" s="187"/>
      <c r="U97" s="188"/>
      <c r="V97" s="187"/>
      <c r="W97" s="189"/>
      <c r="X97" s="189">
        <f t="shared" si="73"/>
        <v>0</v>
      </c>
      <c r="Y97" s="176" t="str">
        <f t="shared" si="89"/>
        <v>NO OFERTADO</v>
      </c>
      <c r="Z97" s="177"/>
      <c r="AA97" s="177" t="s">
        <v>743</v>
      </c>
      <c r="AB97" s="190"/>
      <c r="AC97" s="190"/>
      <c r="AD97" s="191"/>
      <c r="AE97" s="190"/>
      <c r="AF97" s="192"/>
      <c r="AG97" s="192">
        <f t="shared" si="74"/>
        <v>0</v>
      </c>
      <c r="AH97" s="178" t="str">
        <f t="shared" si="90"/>
        <v>NO OFERTADO</v>
      </c>
      <c r="AI97" s="178"/>
      <c r="AJ97" s="178" t="s">
        <v>743</v>
      </c>
      <c r="AK97" s="184"/>
      <c r="AL97" s="184"/>
      <c r="AM97" s="185"/>
      <c r="AN97" s="184"/>
      <c r="AO97" s="186"/>
      <c r="AP97" s="186">
        <f t="shared" si="75"/>
        <v>0</v>
      </c>
      <c r="AQ97" s="176" t="str">
        <f t="shared" si="91"/>
        <v>NO OFERTADO</v>
      </c>
      <c r="AR97" s="176"/>
      <c r="AS97" s="176" t="s">
        <v>743</v>
      </c>
      <c r="AT97" s="187"/>
      <c r="AU97" s="187"/>
      <c r="AV97" s="193"/>
      <c r="AW97" s="187"/>
      <c r="AX97" s="189"/>
      <c r="AY97" s="189">
        <f t="shared" si="76"/>
        <v>0</v>
      </c>
      <c r="AZ97" s="177" t="str">
        <f t="shared" si="92"/>
        <v>NO OFERTADO</v>
      </c>
      <c r="BA97" s="177"/>
      <c r="BB97" s="177" t="s">
        <v>743</v>
      </c>
      <c r="BC97" s="194" t="s">
        <v>886</v>
      </c>
      <c r="BD97" s="194">
        <v>1550</v>
      </c>
      <c r="BE97" s="212">
        <f>+BD97*0.19</f>
        <v>294.5</v>
      </c>
      <c r="BF97" s="194">
        <f t="shared" si="115"/>
        <v>1844.5</v>
      </c>
      <c r="BG97" s="196">
        <f t="shared" si="77"/>
        <v>1844.5</v>
      </c>
      <c r="BH97" s="196">
        <f t="shared" si="78"/>
        <v>933317</v>
      </c>
      <c r="BI97" s="180" t="str">
        <f t="shared" si="93"/>
        <v>CUMPLE</v>
      </c>
      <c r="BJ97" s="180" t="s">
        <v>828</v>
      </c>
      <c r="BK97" s="180" t="s">
        <v>822</v>
      </c>
      <c r="BL97" s="319"/>
      <c r="BM97" s="319"/>
      <c r="BN97" s="320"/>
      <c r="BO97" s="319">
        <f t="shared" si="116"/>
        <v>0</v>
      </c>
      <c r="BP97" s="321">
        <f t="shared" si="79"/>
        <v>0</v>
      </c>
      <c r="BQ97" s="321">
        <f t="shared" si="94"/>
        <v>0</v>
      </c>
      <c r="BR97" s="322" t="str">
        <f t="shared" si="95"/>
        <v>NO OFERTADO</v>
      </c>
      <c r="BS97" s="322"/>
      <c r="BT97" s="322" t="s">
        <v>743</v>
      </c>
      <c r="BU97" s="197"/>
      <c r="BV97" s="197"/>
      <c r="BW97" s="198"/>
      <c r="BX97" s="197"/>
      <c r="BY97" s="199">
        <f t="shared" si="80"/>
        <v>0</v>
      </c>
      <c r="BZ97" s="199">
        <f t="shared" si="81"/>
        <v>0</v>
      </c>
      <c r="CA97" s="181" t="str">
        <f t="shared" si="96"/>
        <v>NO OFERTADO</v>
      </c>
      <c r="CB97" s="181"/>
      <c r="CC97" s="181" t="s">
        <v>743</v>
      </c>
      <c r="CD97" s="200"/>
      <c r="CE97" s="200"/>
      <c r="CF97" s="201"/>
      <c r="CG97" s="200"/>
      <c r="CH97" s="202">
        <f t="shared" si="82"/>
        <v>0</v>
      </c>
      <c r="CI97" s="202">
        <f t="shared" si="83"/>
        <v>0</v>
      </c>
      <c r="CJ97" s="182" t="str">
        <f t="shared" si="97"/>
        <v>NO OFERTADO</v>
      </c>
      <c r="CK97" s="182"/>
      <c r="CL97" s="182" t="s">
        <v>743</v>
      </c>
      <c r="CM97" s="197" t="s">
        <v>887</v>
      </c>
      <c r="CN97" s="197">
        <v>1400</v>
      </c>
      <c r="CO97" s="198">
        <v>266</v>
      </c>
      <c r="CP97" s="197">
        <v>1666</v>
      </c>
      <c r="CQ97" s="199">
        <f t="shared" si="84"/>
        <v>1666</v>
      </c>
      <c r="CR97" s="199">
        <f t="shared" si="85"/>
        <v>842996</v>
      </c>
      <c r="CS97" s="181" t="str">
        <f t="shared" si="98"/>
        <v>CUMPLE</v>
      </c>
      <c r="CT97" s="181" t="s">
        <v>828</v>
      </c>
      <c r="CU97" s="181" t="s">
        <v>822</v>
      </c>
      <c r="CV97" s="203" t="s">
        <v>886</v>
      </c>
      <c r="CW97" s="203">
        <f t="shared" si="113"/>
        <v>1590.7563025210084</v>
      </c>
      <c r="CX97" s="204">
        <f t="shared" si="114"/>
        <v>302.24369747899158</v>
      </c>
      <c r="CY97" s="203">
        <v>1893</v>
      </c>
      <c r="CZ97" s="205">
        <f t="shared" si="86"/>
        <v>1893</v>
      </c>
      <c r="DA97" s="205">
        <f t="shared" si="87"/>
        <v>957858</v>
      </c>
      <c r="DB97" s="183" t="str">
        <f t="shared" si="99"/>
        <v>CUMPLE</v>
      </c>
      <c r="DC97" s="183" t="s">
        <v>828</v>
      </c>
      <c r="DD97" s="183" t="s">
        <v>822</v>
      </c>
      <c r="DE97" s="206">
        <f>SMALL((L97,V97,AE97,AN97,AW97,BF97,BX97,CG97,CP97,CY97),1)</f>
        <v>1666</v>
      </c>
      <c r="DF97" s="208">
        <f t="shared" si="102"/>
        <v>1868.75</v>
      </c>
      <c r="DG97" s="19">
        <f t="shared" si="103"/>
        <v>178.02646397375869</v>
      </c>
      <c r="DH97" s="208">
        <f t="shared" si="104"/>
        <v>1690.7235360262414</v>
      </c>
      <c r="DI97" s="208">
        <f t="shared" si="105"/>
        <v>2133.3975903614455</v>
      </c>
      <c r="DJ97" s="208" t="str">
        <f t="shared" si="106"/>
        <v>NO CUMPLE</v>
      </c>
    </row>
    <row r="98" spans="1:114" s="19" customFormat="1" ht="25.5" hidden="1" x14ac:dyDescent="0.2">
      <c r="A98" s="158">
        <v>89</v>
      </c>
      <c r="B98" s="78" t="s">
        <v>136</v>
      </c>
      <c r="C98" s="77" t="s">
        <v>468</v>
      </c>
      <c r="D98" s="120">
        <v>1</v>
      </c>
      <c r="E98" s="120" t="s">
        <v>32</v>
      </c>
      <c r="F98" s="24">
        <v>142.80000000000001</v>
      </c>
      <c r="G98" s="120">
        <v>671</v>
      </c>
      <c r="H98" s="86">
        <f t="shared" si="88"/>
        <v>95818.8</v>
      </c>
      <c r="I98" s="27"/>
      <c r="J98" s="184"/>
      <c r="K98" s="185"/>
      <c r="L98" s="184"/>
      <c r="M98" s="186"/>
      <c r="N98" s="186">
        <f t="shared" si="72"/>
        <v>0</v>
      </c>
      <c r="O98" s="176" t="str">
        <f t="shared" si="107"/>
        <v>NO OFERTADO</v>
      </c>
      <c r="P98" s="176"/>
      <c r="Q98" s="176" t="s">
        <v>743</v>
      </c>
      <c r="R98" s="207" t="s">
        <v>858</v>
      </c>
      <c r="S98" s="187"/>
      <c r="T98" s="187"/>
      <c r="U98" s="188"/>
      <c r="V98" s="187"/>
      <c r="W98" s="189"/>
      <c r="X98" s="189">
        <f t="shared" si="73"/>
        <v>0</v>
      </c>
      <c r="Y98" s="176" t="str">
        <f t="shared" si="89"/>
        <v>NO OFERTADO</v>
      </c>
      <c r="Z98" s="177"/>
      <c r="AA98" s="177" t="s">
        <v>743</v>
      </c>
      <c r="AB98" s="190"/>
      <c r="AC98" s="190"/>
      <c r="AD98" s="191"/>
      <c r="AE98" s="190"/>
      <c r="AF98" s="192"/>
      <c r="AG98" s="192">
        <f t="shared" si="74"/>
        <v>0</v>
      </c>
      <c r="AH98" s="178" t="str">
        <f t="shared" si="90"/>
        <v>NO OFERTADO</v>
      </c>
      <c r="AI98" s="178"/>
      <c r="AJ98" s="178" t="s">
        <v>743</v>
      </c>
      <c r="AK98" s="184"/>
      <c r="AL98" s="184"/>
      <c r="AM98" s="185"/>
      <c r="AN98" s="184"/>
      <c r="AO98" s="186"/>
      <c r="AP98" s="186">
        <f t="shared" si="75"/>
        <v>0</v>
      </c>
      <c r="AQ98" s="176" t="str">
        <f t="shared" si="91"/>
        <v>NO OFERTADO</v>
      </c>
      <c r="AR98" s="176"/>
      <c r="AS98" s="176" t="s">
        <v>743</v>
      </c>
      <c r="AT98" s="187"/>
      <c r="AU98" s="187"/>
      <c r="AV98" s="193"/>
      <c r="AW98" s="187"/>
      <c r="AX98" s="189"/>
      <c r="AY98" s="189">
        <f t="shared" si="76"/>
        <v>0</v>
      </c>
      <c r="AZ98" s="177" t="str">
        <f t="shared" si="92"/>
        <v>NO OFERTADO</v>
      </c>
      <c r="BA98" s="177"/>
      <c r="BB98" s="177" t="s">
        <v>743</v>
      </c>
      <c r="BC98" s="194"/>
      <c r="BD98" s="194"/>
      <c r="BE98" s="195"/>
      <c r="BF98" s="194"/>
      <c r="BG98" s="196">
        <f t="shared" si="77"/>
        <v>0</v>
      </c>
      <c r="BH98" s="196">
        <f t="shared" si="78"/>
        <v>0</v>
      </c>
      <c r="BI98" s="180" t="str">
        <f t="shared" si="93"/>
        <v>NO OFERTADO</v>
      </c>
      <c r="BJ98" s="180"/>
      <c r="BK98" s="180" t="s">
        <v>743</v>
      </c>
      <c r="BL98" s="319"/>
      <c r="BM98" s="319"/>
      <c r="BN98" s="320"/>
      <c r="BO98" s="319">
        <f t="shared" si="116"/>
        <v>0</v>
      </c>
      <c r="BP98" s="321">
        <f t="shared" si="79"/>
        <v>0</v>
      </c>
      <c r="BQ98" s="321">
        <f t="shared" si="94"/>
        <v>0</v>
      </c>
      <c r="BR98" s="322" t="str">
        <f t="shared" si="95"/>
        <v>NO OFERTADO</v>
      </c>
      <c r="BS98" s="322"/>
      <c r="BT98" s="322" t="s">
        <v>743</v>
      </c>
      <c r="BU98" s="197"/>
      <c r="BV98" s="197"/>
      <c r="BW98" s="198"/>
      <c r="BX98" s="197"/>
      <c r="BY98" s="199">
        <f t="shared" si="80"/>
        <v>0</v>
      </c>
      <c r="BZ98" s="199">
        <f t="shared" si="81"/>
        <v>0</v>
      </c>
      <c r="CA98" s="181" t="str">
        <f t="shared" si="96"/>
        <v>NO OFERTADO</v>
      </c>
      <c r="CB98" s="181"/>
      <c r="CC98" s="181" t="s">
        <v>743</v>
      </c>
      <c r="CD98" s="200"/>
      <c r="CE98" s="200"/>
      <c r="CF98" s="201"/>
      <c r="CG98" s="200"/>
      <c r="CH98" s="202">
        <f t="shared" si="82"/>
        <v>0</v>
      </c>
      <c r="CI98" s="202">
        <f t="shared" si="83"/>
        <v>0</v>
      </c>
      <c r="CJ98" s="182" t="str">
        <f t="shared" si="97"/>
        <v>NO OFERTADO</v>
      </c>
      <c r="CK98" s="182"/>
      <c r="CL98" s="182" t="s">
        <v>743</v>
      </c>
      <c r="CM98" s="217" t="s">
        <v>888</v>
      </c>
      <c r="CN98" s="217">
        <v>140</v>
      </c>
      <c r="CO98" s="218">
        <f>+CN98*0.19</f>
        <v>26.6</v>
      </c>
      <c r="CP98" s="217">
        <f>+CN98+CO98</f>
        <v>166.6</v>
      </c>
      <c r="CQ98" s="219">
        <f>+CP98*100</f>
        <v>16660</v>
      </c>
      <c r="CR98" s="199">
        <f>+CQ98*G98</f>
        <v>11178860</v>
      </c>
      <c r="CS98" s="181" t="str">
        <f t="shared" si="98"/>
        <v>CUMPLE</v>
      </c>
      <c r="CT98" s="181" t="s">
        <v>828</v>
      </c>
      <c r="CU98" s="181" t="s">
        <v>743</v>
      </c>
      <c r="CV98" s="203" t="s">
        <v>813</v>
      </c>
      <c r="CW98" s="203">
        <f t="shared" si="113"/>
        <v>209.24369747899161</v>
      </c>
      <c r="CX98" s="204">
        <f t="shared" si="114"/>
        <v>39.756302521008408</v>
      </c>
      <c r="CY98" s="203">
        <v>249</v>
      </c>
      <c r="CZ98" s="205">
        <f t="shared" si="86"/>
        <v>249</v>
      </c>
      <c r="DA98" s="205">
        <f t="shared" si="87"/>
        <v>167079</v>
      </c>
      <c r="DB98" s="183" t="str">
        <f t="shared" si="99"/>
        <v>NO CUMPLE</v>
      </c>
      <c r="DC98" s="183" t="s">
        <v>828</v>
      </c>
      <c r="DD98" s="183" t="s">
        <v>743</v>
      </c>
      <c r="DE98" s="206">
        <f>SMALL((L98,V98,AE98,AN98,AW98,BF98,BX98,CG98,CP98,CY98),1)</f>
        <v>166.6</v>
      </c>
      <c r="DF98" s="208">
        <f t="shared" si="102"/>
        <v>207.8</v>
      </c>
      <c r="DG98" s="19">
        <f t="shared" si="103"/>
        <v>41.199999999999939</v>
      </c>
      <c r="DH98" s="208">
        <f t="shared" si="104"/>
        <v>166.60000000000008</v>
      </c>
      <c r="DI98" s="208">
        <f t="shared" si="105"/>
        <v>171.36</v>
      </c>
      <c r="DJ98" s="208" t="str">
        <f t="shared" si="106"/>
        <v>ENTRA</v>
      </c>
    </row>
    <row r="99" spans="1:114" s="19" customFormat="1" ht="25.5" hidden="1" x14ac:dyDescent="0.2">
      <c r="A99" s="76">
        <v>90</v>
      </c>
      <c r="B99" s="78" t="s">
        <v>137</v>
      </c>
      <c r="C99" s="77" t="s">
        <v>469</v>
      </c>
      <c r="D99" s="120">
        <v>1</v>
      </c>
      <c r="E99" s="120" t="s">
        <v>32</v>
      </c>
      <c r="F99" s="24">
        <v>38997.590361445786</v>
      </c>
      <c r="G99" s="120">
        <v>4</v>
      </c>
      <c r="H99" s="86">
        <f t="shared" si="88"/>
        <v>155990.36144578314</v>
      </c>
      <c r="I99" s="27"/>
      <c r="J99" s="184"/>
      <c r="K99" s="185"/>
      <c r="L99" s="184"/>
      <c r="M99" s="186"/>
      <c r="N99" s="186">
        <f t="shared" si="72"/>
        <v>0</v>
      </c>
      <c r="O99" s="176" t="str">
        <f t="shared" si="107"/>
        <v>NO OFERTADO</v>
      </c>
      <c r="P99" s="176"/>
      <c r="Q99" s="176" t="s">
        <v>743</v>
      </c>
      <c r="R99" s="207" t="s">
        <v>858</v>
      </c>
      <c r="S99" s="187"/>
      <c r="T99" s="187"/>
      <c r="U99" s="188"/>
      <c r="V99" s="187"/>
      <c r="W99" s="189"/>
      <c r="X99" s="189">
        <f t="shared" si="73"/>
        <v>0</v>
      </c>
      <c r="Y99" s="176" t="str">
        <f t="shared" si="89"/>
        <v>NO OFERTADO</v>
      </c>
      <c r="Z99" s="177"/>
      <c r="AA99" s="177" t="s">
        <v>743</v>
      </c>
      <c r="AB99" s="190"/>
      <c r="AC99" s="190"/>
      <c r="AD99" s="191"/>
      <c r="AE99" s="190"/>
      <c r="AF99" s="192"/>
      <c r="AG99" s="192">
        <f t="shared" si="74"/>
        <v>0</v>
      </c>
      <c r="AH99" s="178" t="str">
        <f t="shared" si="90"/>
        <v>NO OFERTADO</v>
      </c>
      <c r="AI99" s="178"/>
      <c r="AJ99" s="178" t="s">
        <v>743</v>
      </c>
      <c r="AK99" s="184"/>
      <c r="AL99" s="184"/>
      <c r="AM99" s="185"/>
      <c r="AN99" s="184"/>
      <c r="AO99" s="186"/>
      <c r="AP99" s="186">
        <f t="shared" si="75"/>
        <v>0</v>
      </c>
      <c r="AQ99" s="176" t="str">
        <f t="shared" si="91"/>
        <v>NO OFERTADO</v>
      </c>
      <c r="AR99" s="176"/>
      <c r="AS99" s="176" t="s">
        <v>743</v>
      </c>
      <c r="AT99" s="187"/>
      <c r="AU99" s="187"/>
      <c r="AV99" s="193"/>
      <c r="AW99" s="187"/>
      <c r="AX99" s="189"/>
      <c r="AY99" s="189">
        <f t="shared" si="76"/>
        <v>0</v>
      </c>
      <c r="AZ99" s="177" t="str">
        <f t="shared" si="92"/>
        <v>NO OFERTADO</v>
      </c>
      <c r="BA99" s="177"/>
      <c r="BB99" s="177" t="s">
        <v>743</v>
      </c>
      <c r="BC99" s="194"/>
      <c r="BD99" s="194"/>
      <c r="BE99" s="195"/>
      <c r="BF99" s="194"/>
      <c r="BG99" s="196">
        <f t="shared" si="77"/>
        <v>0</v>
      </c>
      <c r="BH99" s="196">
        <f t="shared" si="78"/>
        <v>0</v>
      </c>
      <c r="BI99" s="180" t="str">
        <f t="shared" si="93"/>
        <v>NO OFERTADO</v>
      </c>
      <c r="BJ99" s="180"/>
      <c r="BK99" s="180" t="s">
        <v>743</v>
      </c>
      <c r="BL99" s="319"/>
      <c r="BM99" s="319"/>
      <c r="BN99" s="320"/>
      <c r="BO99" s="319">
        <f t="shared" si="116"/>
        <v>0</v>
      </c>
      <c r="BP99" s="321">
        <f t="shared" si="79"/>
        <v>0</v>
      </c>
      <c r="BQ99" s="321">
        <f t="shared" si="94"/>
        <v>0</v>
      </c>
      <c r="BR99" s="322" t="str">
        <f t="shared" si="95"/>
        <v>NO OFERTADO</v>
      </c>
      <c r="BS99" s="322"/>
      <c r="BT99" s="322" t="s">
        <v>743</v>
      </c>
      <c r="BU99" s="197"/>
      <c r="BV99" s="197"/>
      <c r="BW99" s="198"/>
      <c r="BX99" s="197"/>
      <c r="BY99" s="199">
        <f t="shared" si="80"/>
        <v>0</v>
      </c>
      <c r="BZ99" s="199">
        <f t="shared" si="81"/>
        <v>0</v>
      </c>
      <c r="CA99" s="181" t="str">
        <f t="shared" si="96"/>
        <v>NO OFERTADO</v>
      </c>
      <c r="CB99" s="181"/>
      <c r="CC99" s="181" t="s">
        <v>743</v>
      </c>
      <c r="CD99" s="200"/>
      <c r="CE99" s="200"/>
      <c r="CF99" s="201"/>
      <c r="CG99" s="200"/>
      <c r="CH99" s="202">
        <f t="shared" si="82"/>
        <v>0</v>
      </c>
      <c r="CI99" s="202">
        <f t="shared" si="83"/>
        <v>0</v>
      </c>
      <c r="CJ99" s="182" t="str">
        <f t="shared" si="97"/>
        <v>NO OFERTADO</v>
      </c>
      <c r="CK99" s="182"/>
      <c r="CL99" s="182" t="s">
        <v>743</v>
      </c>
      <c r="CM99" s="197" t="s">
        <v>889</v>
      </c>
      <c r="CN99" s="197">
        <v>15000</v>
      </c>
      <c r="CO99" s="198">
        <v>2850</v>
      </c>
      <c r="CP99" s="197">
        <v>17850</v>
      </c>
      <c r="CQ99" s="199">
        <f t="shared" si="84"/>
        <v>17850</v>
      </c>
      <c r="CR99" s="199">
        <f t="shared" si="85"/>
        <v>71400</v>
      </c>
      <c r="CS99" s="181" t="str">
        <f t="shared" si="98"/>
        <v>CUMPLE</v>
      </c>
      <c r="CT99" s="181" t="s">
        <v>828</v>
      </c>
      <c r="CU99" s="181" t="s">
        <v>822</v>
      </c>
      <c r="CV99" s="203" t="s">
        <v>814</v>
      </c>
      <c r="CW99" s="203">
        <f t="shared" si="113"/>
        <v>34872.268907563026</v>
      </c>
      <c r="CX99" s="204">
        <f t="shared" si="114"/>
        <v>6625.7310924369749</v>
      </c>
      <c r="CY99" s="203">
        <v>41498</v>
      </c>
      <c r="CZ99" s="205">
        <f t="shared" si="86"/>
        <v>41498</v>
      </c>
      <c r="DA99" s="205">
        <f t="shared" si="87"/>
        <v>165992</v>
      </c>
      <c r="DB99" s="183" t="str">
        <f t="shared" si="99"/>
        <v>CUMPLE</v>
      </c>
      <c r="DC99" s="183" t="s">
        <v>851</v>
      </c>
      <c r="DD99" s="183" t="s">
        <v>743</v>
      </c>
      <c r="DE99" s="206">
        <f>SMALL((L99,V99,AE99,AN99,AW99,BF99,BX99,CG99,CP99,CY99),1)</f>
        <v>17850</v>
      </c>
      <c r="DF99" s="208">
        <f t="shared" si="102"/>
        <v>29674</v>
      </c>
      <c r="DG99" s="19">
        <f t="shared" si="103"/>
        <v>11824</v>
      </c>
      <c r="DH99" s="208">
        <f t="shared" si="104"/>
        <v>17850</v>
      </c>
      <c r="DI99" s="208">
        <f t="shared" si="105"/>
        <v>46797.108433734938</v>
      </c>
      <c r="DJ99" s="208" t="str">
        <f t="shared" si="106"/>
        <v>ENTRA</v>
      </c>
    </row>
    <row r="100" spans="1:114" s="19" customFormat="1" ht="25.5" hidden="1" x14ac:dyDescent="0.2">
      <c r="A100" s="76">
        <v>91</v>
      </c>
      <c r="B100" s="78" t="s">
        <v>138</v>
      </c>
      <c r="C100" s="77" t="s">
        <v>470</v>
      </c>
      <c r="D100" s="120">
        <v>1</v>
      </c>
      <c r="E100" s="120" t="s">
        <v>32</v>
      </c>
      <c r="F100" s="24">
        <v>38997.590361445786</v>
      </c>
      <c r="G100" s="120">
        <v>11</v>
      </c>
      <c r="H100" s="86">
        <f t="shared" si="88"/>
        <v>428973.49397590366</v>
      </c>
      <c r="I100" s="27"/>
      <c r="J100" s="184"/>
      <c r="K100" s="185"/>
      <c r="L100" s="184"/>
      <c r="M100" s="186"/>
      <c r="N100" s="186">
        <f t="shared" si="72"/>
        <v>0</v>
      </c>
      <c r="O100" s="176" t="str">
        <f t="shared" si="107"/>
        <v>NO OFERTADO</v>
      </c>
      <c r="P100" s="176"/>
      <c r="Q100" s="176" t="s">
        <v>743</v>
      </c>
      <c r="R100" s="207" t="s">
        <v>858</v>
      </c>
      <c r="S100" s="187"/>
      <c r="T100" s="187"/>
      <c r="U100" s="188"/>
      <c r="V100" s="187"/>
      <c r="W100" s="189"/>
      <c r="X100" s="189">
        <f t="shared" si="73"/>
        <v>0</v>
      </c>
      <c r="Y100" s="176" t="str">
        <f t="shared" si="89"/>
        <v>NO OFERTADO</v>
      </c>
      <c r="Z100" s="177"/>
      <c r="AA100" s="177" t="s">
        <v>743</v>
      </c>
      <c r="AB100" s="190"/>
      <c r="AC100" s="190"/>
      <c r="AD100" s="191"/>
      <c r="AE100" s="190"/>
      <c r="AF100" s="192"/>
      <c r="AG100" s="192">
        <f t="shared" si="74"/>
        <v>0</v>
      </c>
      <c r="AH100" s="178" t="str">
        <f t="shared" si="90"/>
        <v>NO OFERTADO</v>
      </c>
      <c r="AI100" s="178"/>
      <c r="AJ100" s="178" t="s">
        <v>743</v>
      </c>
      <c r="AK100" s="184"/>
      <c r="AL100" s="184"/>
      <c r="AM100" s="185"/>
      <c r="AN100" s="184"/>
      <c r="AO100" s="186"/>
      <c r="AP100" s="186">
        <f t="shared" si="75"/>
        <v>0</v>
      </c>
      <c r="AQ100" s="176" t="str">
        <f t="shared" si="91"/>
        <v>NO OFERTADO</v>
      </c>
      <c r="AR100" s="176"/>
      <c r="AS100" s="176" t="s">
        <v>743</v>
      </c>
      <c r="AT100" s="187"/>
      <c r="AU100" s="187"/>
      <c r="AV100" s="193"/>
      <c r="AW100" s="187"/>
      <c r="AX100" s="189"/>
      <c r="AY100" s="189">
        <f t="shared" si="76"/>
        <v>0</v>
      </c>
      <c r="AZ100" s="177" t="str">
        <f t="shared" si="92"/>
        <v>NO OFERTADO</v>
      </c>
      <c r="BA100" s="177"/>
      <c r="BB100" s="177" t="s">
        <v>743</v>
      </c>
      <c r="BC100" s="194"/>
      <c r="BD100" s="194"/>
      <c r="BE100" s="195"/>
      <c r="BF100" s="194"/>
      <c r="BG100" s="196">
        <f t="shared" si="77"/>
        <v>0</v>
      </c>
      <c r="BH100" s="196">
        <f t="shared" si="78"/>
        <v>0</v>
      </c>
      <c r="BI100" s="180" t="str">
        <f t="shared" si="93"/>
        <v>NO OFERTADO</v>
      </c>
      <c r="BJ100" s="180"/>
      <c r="BK100" s="180" t="s">
        <v>743</v>
      </c>
      <c r="BL100" s="319"/>
      <c r="BM100" s="319"/>
      <c r="BN100" s="320"/>
      <c r="BO100" s="319">
        <f t="shared" si="116"/>
        <v>0</v>
      </c>
      <c r="BP100" s="321">
        <f t="shared" si="79"/>
        <v>0</v>
      </c>
      <c r="BQ100" s="321">
        <f t="shared" si="94"/>
        <v>0</v>
      </c>
      <c r="BR100" s="322" t="str">
        <f t="shared" si="95"/>
        <v>NO OFERTADO</v>
      </c>
      <c r="BS100" s="322"/>
      <c r="BT100" s="322" t="s">
        <v>743</v>
      </c>
      <c r="BU100" s="197"/>
      <c r="BV100" s="197"/>
      <c r="BW100" s="198"/>
      <c r="BX100" s="197"/>
      <c r="BY100" s="199">
        <f t="shared" si="80"/>
        <v>0</v>
      </c>
      <c r="BZ100" s="199">
        <f t="shared" si="81"/>
        <v>0</v>
      </c>
      <c r="CA100" s="181" t="str">
        <f t="shared" si="96"/>
        <v>NO OFERTADO</v>
      </c>
      <c r="CB100" s="181"/>
      <c r="CC100" s="181" t="s">
        <v>743</v>
      </c>
      <c r="CD100" s="200"/>
      <c r="CE100" s="200"/>
      <c r="CF100" s="201"/>
      <c r="CG100" s="200"/>
      <c r="CH100" s="202">
        <f t="shared" si="82"/>
        <v>0</v>
      </c>
      <c r="CI100" s="202">
        <f t="shared" si="83"/>
        <v>0</v>
      </c>
      <c r="CJ100" s="182" t="str">
        <f t="shared" si="97"/>
        <v>NO OFERTADO</v>
      </c>
      <c r="CK100" s="182"/>
      <c r="CL100" s="182" t="s">
        <v>743</v>
      </c>
      <c r="CM100" s="197" t="s">
        <v>889</v>
      </c>
      <c r="CN100" s="197">
        <v>15000</v>
      </c>
      <c r="CO100" s="198">
        <v>2850</v>
      </c>
      <c r="CP100" s="197">
        <v>17850</v>
      </c>
      <c r="CQ100" s="199">
        <f t="shared" si="84"/>
        <v>17850</v>
      </c>
      <c r="CR100" s="199">
        <f t="shared" si="85"/>
        <v>196350</v>
      </c>
      <c r="CS100" s="181" t="str">
        <f t="shared" si="98"/>
        <v>CUMPLE</v>
      </c>
      <c r="CT100" s="181" t="s">
        <v>828</v>
      </c>
      <c r="CU100" s="181" t="s">
        <v>822</v>
      </c>
      <c r="CV100" s="203" t="s">
        <v>814</v>
      </c>
      <c r="CW100" s="203">
        <f t="shared" si="113"/>
        <v>34872.268907563026</v>
      </c>
      <c r="CX100" s="204">
        <f t="shared" si="114"/>
        <v>6625.7310924369749</v>
      </c>
      <c r="CY100" s="203">
        <v>41498</v>
      </c>
      <c r="CZ100" s="205">
        <f t="shared" si="86"/>
        <v>41498</v>
      </c>
      <c r="DA100" s="205">
        <f t="shared" si="87"/>
        <v>456478</v>
      </c>
      <c r="DB100" s="183" t="str">
        <f t="shared" si="99"/>
        <v>CUMPLE</v>
      </c>
      <c r="DC100" s="183" t="s">
        <v>851</v>
      </c>
      <c r="DD100" s="183" t="s">
        <v>743</v>
      </c>
      <c r="DE100" s="206">
        <f>SMALL((L100,V100,AE100,AN100,AW100,BF100,BX100,CG100,CP100,CY100),1)</f>
        <v>17850</v>
      </c>
      <c r="DF100" s="208">
        <f t="shared" si="102"/>
        <v>29674</v>
      </c>
      <c r="DG100" s="19">
        <f t="shared" si="103"/>
        <v>11824</v>
      </c>
      <c r="DH100" s="208">
        <f t="shared" si="104"/>
        <v>17850</v>
      </c>
      <c r="DI100" s="208">
        <f t="shared" si="105"/>
        <v>46797.108433734938</v>
      </c>
      <c r="DJ100" s="208" t="str">
        <f t="shared" si="106"/>
        <v>ENTRA</v>
      </c>
    </row>
    <row r="101" spans="1:114" s="19" customFormat="1" ht="25.5" hidden="1" x14ac:dyDescent="0.2">
      <c r="A101" s="76">
        <v>92</v>
      </c>
      <c r="B101" s="78" t="s">
        <v>139</v>
      </c>
      <c r="C101" s="77" t="s">
        <v>471</v>
      </c>
      <c r="D101" s="120">
        <v>1</v>
      </c>
      <c r="E101" s="120" t="s">
        <v>32</v>
      </c>
      <c r="F101" s="24">
        <v>38997.590361445786</v>
      </c>
      <c r="G101" s="120">
        <v>8</v>
      </c>
      <c r="H101" s="86">
        <f t="shared" si="88"/>
        <v>311980.72289156629</v>
      </c>
      <c r="I101" s="27"/>
      <c r="J101" s="184"/>
      <c r="K101" s="185"/>
      <c r="L101" s="184"/>
      <c r="M101" s="186"/>
      <c r="N101" s="186">
        <f t="shared" si="72"/>
        <v>0</v>
      </c>
      <c r="O101" s="176" t="str">
        <f t="shared" si="107"/>
        <v>NO OFERTADO</v>
      </c>
      <c r="P101" s="176"/>
      <c r="Q101" s="176" t="s">
        <v>743</v>
      </c>
      <c r="R101" s="207" t="s">
        <v>858</v>
      </c>
      <c r="S101" s="187"/>
      <c r="T101" s="187"/>
      <c r="U101" s="188"/>
      <c r="V101" s="187"/>
      <c r="W101" s="189"/>
      <c r="X101" s="189">
        <f t="shared" si="73"/>
        <v>0</v>
      </c>
      <c r="Y101" s="176" t="str">
        <f t="shared" si="89"/>
        <v>NO OFERTADO</v>
      </c>
      <c r="Z101" s="177"/>
      <c r="AA101" s="177" t="s">
        <v>743</v>
      </c>
      <c r="AB101" s="190"/>
      <c r="AC101" s="190"/>
      <c r="AD101" s="191"/>
      <c r="AE101" s="190"/>
      <c r="AF101" s="192"/>
      <c r="AG101" s="192">
        <f t="shared" si="74"/>
        <v>0</v>
      </c>
      <c r="AH101" s="178" t="str">
        <f t="shared" si="90"/>
        <v>NO OFERTADO</v>
      </c>
      <c r="AI101" s="178"/>
      <c r="AJ101" s="178" t="s">
        <v>743</v>
      </c>
      <c r="AK101" s="184"/>
      <c r="AL101" s="184"/>
      <c r="AM101" s="185">
        <f>+AL101*0.19</f>
        <v>0</v>
      </c>
      <c r="AN101" s="184"/>
      <c r="AO101" s="186"/>
      <c r="AP101" s="186">
        <f t="shared" si="75"/>
        <v>0</v>
      </c>
      <c r="AQ101" s="176" t="str">
        <f t="shared" si="91"/>
        <v>NO OFERTADO</v>
      </c>
      <c r="AR101" s="176"/>
      <c r="AS101" s="176" t="s">
        <v>743</v>
      </c>
      <c r="AT101" s="187"/>
      <c r="AU101" s="187"/>
      <c r="AV101" s="193"/>
      <c r="AW101" s="187"/>
      <c r="AX101" s="189"/>
      <c r="AY101" s="189">
        <f t="shared" si="76"/>
        <v>0</v>
      </c>
      <c r="AZ101" s="177" t="str">
        <f t="shared" si="92"/>
        <v>NO OFERTADO</v>
      </c>
      <c r="BA101" s="177"/>
      <c r="BB101" s="177" t="s">
        <v>743</v>
      </c>
      <c r="BC101" s="194"/>
      <c r="BD101" s="194"/>
      <c r="BE101" s="195">
        <f>+BD101*0.19</f>
        <v>0</v>
      </c>
      <c r="BF101" s="194"/>
      <c r="BG101" s="196">
        <f t="shared" si="77"/>
        <v>0</v>
      </c>
      <c r="BH101" s="196">
        <f t="shared" si="78"/>
        <v>0</v>
      </c>
      <c r="BI101" s="180" t="str">
        <f t="shared" si="93"/>
        <v>NO OFERTADO</v>
      </c>
      <c r="BJ101" s="180"/>
      <c r="BK101" s="180" t="s">
        <v>743</v>
      </c>
      <c r="BL101" s="319"/>
      <c r="BM101" s="319"/>
      <c r="BN101" s="320"/>
      <c r="BO101" s="319">
        <f>+BM101+BN101</f>
        <v>0</v>
      </c>
      <c r="BP101" s="321">
        <f t="shared" si="79"/>
        <v>0</v>
      </c>
      <c r="BQ101" s="321">
        <f t="shared" si="94"/>
        <v>0</v>
      </c>
      <c r="BR101" s="322" t="str">
        <f t="shared" si="95"/>
        <v>NO OFERTADO</v>
      </c>
      <c r="BS101" s="322"/>
      <c r="BT101" s="322" t="s">
        <v>743</v>
      </c>
      <c r="BU101" s="197"/>
      <c r="BV101" s="197"/>
      <c r="BW101" s="198"/>
      <c r="BX101" s="197"/>
      <c r="BY101" s="199">
        <f t="shared" si="80"/>
        <v>0</v>
      </c>
      <c r="BZ101" s="199">
        <f t="shared" si="81"/>
        <v>0</v>
      </c>
      <c r="CA101" s="181" t="str">
        <f t="shared" si="96"/>
        <v>NO OFERTADO</v>
      </c>
      <c r="CB101" s="181"/>
      <c r="CC101" s="181" t="s">
        <v>743</v>
      </c>
      <c r="CD101" s="200"/>
      <c r="CE101" s="200"/>
      <c r="CF101" s="201"/>
      <c r="CG101" s="200"/>
      <c r="CH101" s="202">
        <f t="shared" si="82"/>
        <v>0</v>
      </c>
      <c r="CI101" s="202">
        <f t="shared" si="83"/>
        <v>0</v>
      </c>
      <c r="CJ101" s="182" t="str">
        <f t="shared" si="97"/>
        <v>NO OFERTADO</v>
      </c>
      <c r="CK101" s="182"/>
      <c r="CL101" s="182" t="s">
        <v>743</v>
      </c>
      <c r="CM101" s="197" t="s">
        <v>889</v>
      </c>
      <c r="CN101" s="197">
        <v>15000</v>
      </c>
      <c r="CO101" s="198">
        <v>2850</v>
      </c>
      <c r="CP101" s="197">
        <v>17850</v>
      </c>
      <c r="CQ101" s="199">
        <f t="shared" si="84"/>
        <v>17850</v>
      </c>
      <c r="CR101" s="199">
        <f t="shared" si="85"/>
        <v>142800</v>
      </c>
      <c r="CS101" s="181" t="str">
        <f t="shared" si="98"/>
        <v>CUMPLE</v>
      </c>
      <c r="CT101" s="181" t="s">
        <v>828</v>
      </c>
      <c r="CU101" s="181" t="s">
        <v>822</v>
      </c>
      <c r="CV101" s="203" t="s">
        <v>814</v>
      </c>
      <c r="CW101" s="203">
        <f t="shared" si="113"/>
        <v>34872.268907563026</v>
      </c>
      <c r="CX101" s="204">
        <f t="shared" si="114"/>
        <v>6625.7310924369749</v>
      </c>
      <c r="CY101" s="203">
        <v>41498</v>
      </c>
      <c r="CZ101" s="205">
        <f t="shared" si="86"/>
        <v>41498</v>
      </c>
      <c r="DA101" s="205">
        <f t="shared" si="87"/>
        <v>331984</v>
      </c>
      <c r="DB101" s="183" t="str">
        <f t="shared" si="99"/>
        <v>CUMPLE</v>
      </c>
      <c r="DC101" s="183" t="s">
        <v>851</v>
      </c>
      <c r="DD101" s="183" t="s">
        <v>743</v>
      </c>
      <c r="DE101" s="206">
        <f>SMALL((L101,V101,AE101,AN101,AW101,BF101,BX101,CG101,CP101,CY101),1)</f>
        <v>17850</v>
      </c>
      <c r="DF101" s="208">
        <f t="shared" si="102"/>
        <v>29674</v>
      </c>
      <c r="DG101" s="19">
        <f t="shared" si="103"/>
        <v>11824</v>
      </c>
      <c r="DH101" s="208">
        <f t="shared" si="104"/>
        <v>17850</v>
      </c>
      <c r="DI101" s="208">
        <f t="shared" si="105"/>
        <v>46797.108433734938</v>
      </c>
      <c r="DJ101" s="208" t="str">
        <f t="shared" si="106"/>
        <v>ENTRA</v>
      </c>
    </row>
    <row r="102" spans="1:114" s="19" customFormat="1" ht="25.5" hidden="1" x14ac:dyDescent="0.2">
      <c r="A102" s="76">
        <v>93</v>
      </c>
      <c r="B102" s="78" t="s">
        <v>140</v>
      </c>
      <c r="C102" s="77" t="s">
        <v>472</v>
      </c>
      <c r="D102" s="120">
        <v>1</v>
      </c>
      <c r="E102" s="120" t="s">
        <v>32</v>
      </c>
      <c r="F102" s="24">
        <v>38997.590361445786</v>
      </c>
      <c r="G102" s="120">
        <v>11</v>
      </c>
      <c r="H102" s="86">
        <f t="shared" si="88"/>
        <v>428973.49397590366</v>
      </c>
      <c r="I102" s="27"/>
      <c r="J102" s="184"/>
      <c r="K102" s="185"/>
      <c r="L102" s="184"/>
      <c r="M102" s="186"/>
      <c r="N102" s="186">
        <f t="shared" si="72"/>
        <v>0</v>
      </c>
      <c r="O102" s="176" t="str">
        <f t="shared" si="107"/>
        <v>NO OFERTADO</v>
      </c>
      <c r="P102" s="176"/>
      <c r="Q102" s="176" t="s">
        <v>743</v>
      </c>
      <c r="R102" s="207" t="s">
        <v>858</v>
      </c>
      <c r="S102" s="187"/>
      <c r="T102" s="187"/>
      <c r="U102" s="188"/>
      <c r="V102" s="187"/>
      <c r="W102" s="189"/>
      <c r="X102" s="189">
        <f t="shared" si="73"/>
        <v>0</v>
      </c>
      <c r="Y102" s="176" t="str">
        <f t="shared" si="89"/>
        <v>NO OFERTADO</v>
      </c>
      <c r="Z102" s="177"/>
      <c r="AA102" s="177" t="s">
        <v>743</v>
      </c>
      <c r="AB102" s="190"/>
      <c r="AC102" s="190"/>
      <c r="AD102" s="191"/>
      <c r="AE102" s="190"/>
      <c r="AF102" s="192"/>
      <c r="AG102" s="192">
        <f t="shared" si="74"/>
        <v>0</v>
      </c>
      <c r="AH102" s="178" t="str">
        <f t="shared" si="90"/>
        <v>NO OFERTADO</v>
      </c>
      <c r="AI102" s="178"/>
      <c r="AJ102" s="178" t="s">
        <v>743</v>
      </c>
      <c r="AK102" s="184"/>
      <c r="AL102" s="184"/>
      <c r="AM102" s="185">
        <f>+AL102*0.19</f>
        <v>0</v>
      </c>
      <c r="AN102" s="184"/>
      <c r="AO102" s="186"/>
      <c r="AP102" s="186">
        <f t="shared" si="75"/>
        <v>0</v>
      </c>
      <c r="AQ102" s="176" t="str">
        <f t="shared" si="91"/>
        <v>NO OFERTADO</v>
      </c>
      <c r="AR102" s="176"/>
      <c r="AS102" s="176" t="s">
        <v>743</v>
      </c>
      <c r="AT102" s="187"/>
      <c r="AU102" s="187"/>
      <c r="AV102" s="193"/>
      <c r="AW102" s="187"/>
      <c r="AX102" s="189"/>
      <c r="AY102" s="189">
        <f t="shared" si="76"/>
        <v>0</v>
      </c>
      <c r="AZ102" s="177" t="str">
        <f t="shared" si="92"/>
        <v>NO OFERTADO</v>
      </c>
      <c r="BA102" s="177"/>
      <c r="BB102" s="177" t="s">
        <v>743</v>
      </c>
      <c r="BC102" s="194"/>
      <c r="BD102" s="194"/>
      <c r="BE102" s="195">
        <f>+BD102*0.19</f>
        <v>0</v>
      </c>
      <c r="BF102" s="194"/>
      <c r="BG102" s="196">
        <f t="shared" si="77"/>
        <v>0</v>
      </c>
      <c r="BH102" s="196">
        <f t="shared" si="78"/>
        <v>0</v>
      </c>
      <c r="BI102" s="180" t="str">
        <f t="shared" si="93"/>
        <v>NO OFERTADO</v>
      </c>
      <c r="BJ102" s="180"/>
      <c r="BK102" s="180" t="s">
        <v>743</v>
      </c>
      <c r="BL102" s="319"/>
      <c r="BM102" s="319"/>
      <c r="BN102" s="320"/>
      <c r="BO102" s="319">
        <f>+BM102+BN102</f>
        <v>0</v>
      </c>
      <c r="BP102" s="321">
        <f t="shared" si="79"/>
        <v>0</v>
      </c>
      <c r="BQ102" s="321">
        <f t="shared" si="94"/>
        <v>0</v>
      </c>
      <c r="BR102" s="322" t="str">
        <f t="shared" si="95"/>
        <v>NO OFERTADO</v>
      </c>
      <c r="BS102" s="322"/>
      <c r="BT102" s="322" t="s">
        <v>743</v>
      </c>
      <c r="BU102" s="197"/>
      <c r="BV102" s="197"/>
      <c r="BW102" s="198"/>
      <c r="BX102" s="197"/>
      <c r="BY102" s="199">
        <f t="shared" si="80"/>
        <v>0</v>
      </c>
      <c r="BZ102" s="199">
        <f t="shared" si="81"/>
        <v>0</v>
      </c>
      <c r="CA102" s="181" t="str">
        <f t="shared" si="96"/>
        <v>NO OFERTADO</v>
      </c>
      <c r="CB102" s="181"/>
      <c r="CC102" s="181" t="s">
        <v>743</v>
      </c>
      <c r="CD102" s="200"/>
      <c r="CE102" s="200"/>
      <c r="CF102" s="201"/>
      <c r="CG102" s="200"/>
      <c r="CH102" s="202">
        <f t="shared" si="82"/>
        <v>0</v>
      </c>
      <c r="CI102" s="202">
        <f t="shared" si="83"/>
        <v>0</v>
      </c>
      <c r="CJ102" s="182" t="str">
        <f t="shared" si="97"/>
        <v>NO OFERTADO</v>
      </c>
      <c r="CK102" s="182"/>
      <c r="CL102" s="182" t="s">
        <v>743</v>
      </c>
      <c r="CM102" s="197" t="s">
        <v>889</v>
      </c>
      <c r="CN102" s="197">
        <v>15000</v>
      </c>
      <c r="CO102" s="198">
        <v>2850</v>
      </c>
      <c r="CP102" s="197">
        <v>17850</v>
      </c>
      <c r="CQ102" s="199">
        <f t="shared" si="84"/>
        <v>17850</v>
      </c>
      <c r="CR102" s="199">
        <f t="shared" si="85"/>
        <v>196350</v>
      </c>
      <c r="CS102" s="181" t="str">
        <f t="shared" si="98"/>
        <v>CUMPLE</v>
      </c>
      <c r="CT102" s="181" t="s">
        <v>828</v>
      </c>
      <c r="CU102" s="181" t="s">
        <v>822</v>
      </c>
      <c r="CV102" s="203" t="s">
        <v>814</v>
      </c>
      <c r="CW102" s="203">
        <f t="shared" si="113"/>
        <v>34872.268907563026</v>
      </c>
      <c r="CX102" s="204">
        <f t="shared" si="114"/>
        <v>6625.7310924369749</v>
      </c>
      <c r="CY102" s="203">
        <v>41498</v>
      </c>
      <c r="CZ102" s="205">
        <f t="shared" si="86"/>
        <v>41498</v>
      </c>
      <c r="DA102" s="205">
        <f t="shared" si="87"/>
        <v>456478</v>
      </c>
      <c r="DB102" s="183" t="str">
        <f t="shared" si="99"/>
        <v>CUMPLE</v>
      </c>
      <c r="DC102" s="183" t="s">
        <v>851</v>
      </c>
      <c r="DD102" s="183" t="s">
        <v>743</v>
      </c>
      <c r="DE102" s="206">
        <f>SMALL((L102,V102,AE102,AN102,AW102,BF102,BX102,CG102,CP102,CY102),1)</f>
        <v>17850</v>
      </c>
      <c r="DF102" s="208">
        <f t="shared" si="102"/>
        <v>29674</v>
      </c>
      <c r="DG102" s="19">
        <f t="shared" si="103"/>
        <v>11824</v>
      </c>
      <c r="DH102" s="208">
        <f t="shared" si="104"/>
        <v>17850</v>
      </c>
      <c r="DI102" s="208">
        <f t="shared" si="105"/>
        <v>46797.108433734938</v>
      </c>
      <c r="DJ102" s="208" t="str">
        <f t="shared" si="106"/>
        <v>ENTRA</v>
      </c>
    </row>
    <row r="103" spans="1:114" s="19" customFormat="1" ht="25.5" hidden="1" x14ac:dyDescent="0.2">
      <c r="A103" s="76">
        <v>94</v>
      </c>
      <c r="B103" s="78" t="s">
        <v>141</v>
      </c>
      <c r="C103" s="77" t="s">
        <v>473</v>
      </c>
      <c r="D103" s="120">
        <v>1</v>
      </c>
      <c r="E103" s="120" t="s">
        <v>32</v>
      </c>
      <c r="F103" s="24">
        <v>4093.6</v>
      </c>
      <c r="G103" s="120">
        <v>9</v>
      </c>
      <c r="H103" s="86">
        <f t="shared" si="88"/>
        <v>36842.400000000001</v>
      </c>
      <c r="I103" s="27" t="s">
        <v>44</v>
      </c>
      <c r="J103" s="184">
        <v>4307</v>
      </c>
      <c r="K103" s="209">
        <v>818</v>
      </c>
      <c r="L103" s="210">
        <f t="shared" si="110"/>
        <v>5125</v>
      </c>
      <c r="M103" s="186">
        <f t="shared" si="117"/>
        <v>5125</v>
      </c>
      <c r="N103" s="186">
        <f t="shared" si="72"/>
        <v>46125</v>
      </c>
      <c r="O103" s="176" t="str">
        <f t="shared" si="107"/>
        <v>NO CUMPLE</v>
      </c>
      <c r="P103" s="176" t="s">
        <v>828</v>
      </c>
      <c r="Q103" s="176" t="s">
        <v>743</v>
      </c>
      <c r="R103" s="207">
        <f t="shared" si="64"/>
        <v>0.25195427008012511</v>
      </c>
      <c r="S103" s="187"/>
      <c r="T103" s="187"/>
      <c r="U103" s="188"/>
      <c r="V103" s="187"/>
      <c r="W103" s="189"/>
      <c r="X103" s="189">
        <f t="shared" si="73"/>
        <v>0</v>
      </c>
      <c r="Y103" s="176" t="str">
        <f t="shared" si="89"/>
        <v>NO OFERTADO</v>
      </c>
      <c r="Z103" s="177"/>
      <c r="AA103" s="177" t="s">
        <v>743</v>
      </c>
      <c r="AB103" s="190"/>
      <c r="AC103" s="190"/>
      <c r="AD103" s="191"/>
      <c r="AE103" s="190"/>
      <c r="AF103" s="192"/>
      <c r="AG103" s="192">
        <f t="shared" si="74"/>
        <v>0</v>
      </c>
      <c r="AH103" s="178" t="str">
        <f t="shared" si="90"/>
        <v>NO OFERTADO</v>
      </c>
      <c r="AI103" s="178"/>
      <c r="AJ103" s="178" t="s">
        <v>743</v>
      </c>
      <c r="AK103" s="184"/>
      <c r="AL103" s="184"/>
      <c r="AM103" s="185"/>
      <c r="AN103" s="184"/>
      <c r="AO103" s="186"/>
      <c r="AP103" s="186">
        <f t="shared" si="75"/>
        <v>0</v>
      </c>
      <c r="AQ103" s="176" t="str">
        <f t="shared" si="91"/>
        <v>NO OFERTADO</v>
      </c>
      <c r="AR103" s="176"/>
      <c r="AS103" s="176" t="s">
        <v>743</v>
      </c>
      <c r="AT103" s="187"/>
      <c r="AU103" s="187"/>
      <c r="AV103" s="193"/>
      <c r="AW103" s="187"/>
      <c r="AX103" s="189"/>
      <c r="AY103" s="189">
        <f t="shared" si="76"/>
        <v>0</v>
      </c>
      <c r="AZ103" s="177" t="str">
        <f t="shared" si="92"/>
        <v>NO OFERTADO</v>
      </c>
      <c r="BA103" s="177"/>
      <c r="BB103" s="177" t="s">
        <v>743</v>
      </c>
      <c r="BC103" s="194"/>
      <c r="BD103" s="194"/>
      <c r="BE103" s="195"/>
      <c r="BF103" s="194"/>
      <c r="BG103" s="196">
        <f t="shared" si="77"/>
        <v>0</v>
      </c>
      <c r="BH103" s="196">
        <f t="shared" si="78"/>
        <v>0</v>
      </c>
      <c r="BI103" s="180" t="str">
        <f t="shared" si="93"/>
        <v>NO OFERTADO</v>
      </c>
      <c r="BJ103" s="180"/>
      <c r="BK103" s="180" t="s">
        <v>743</v>
      </c>
      <c r="BL103" s="319"/>
      <c r="BM103" s="319"/>
      <c r="BN103" s="320"/>
      <c r="BO103" s="319">
        <f t="shared" ref="BO103:BO108" si="118">BM103+BN103</f>
        <v>0</v>
      </c>
      <c r="BP103" s="321">
        <f t="shared" si="79"/>
        <v>0</v>
      </c>
      <c r="BQ103" s="321">
        <f t="shared" si="94"/>
        <v>0</v>
      </c>
      <c r="BR103" s="322" t="str">
        <f t="shared" si="95"/>
        <v>NO OFERTADO</v>
      </c>
      <c r="BS103" s="322"/>
      <c r="BT103" s="322" t="s">
        <v>743</v>
      </c>
      <c r="BU103" s="197"/>
      <c r="BV103" s="197"/>
      <c r="BW103" s="198"/>
      <c r="BX103" s="197"/>
      <c r="BY103" s="199">
        <f t="shared" si="80"/>
        <v>0</v>
      </c>
      <c r="BZ103" s="199">
        <f t="shared" si="81"/>
        <v>0</v>
      </c>
      <c r="CA103" s="181" t="str">
        <f t="shared" si="96"/>
        <v>NO OFERTADO</v>
      </c>
      <c r="CB103" s="181"/>
      <c r="CC103" s="181" t="s">
        <v>743</v>
      </c>
      <c r="CD103" s="200"/>
      <c r="CE103" s="200"/>
      <c r="CF103" s="201"/>
      <c r="CG103" s="200"/>
      <c r="CH103" s="202">
        <f t="shared" si="82"/>
        <v>0</v>
      </c>
      <c r="CI103" s="202">
        <f t="shared" si="83"/>
        <v>0</v>
      </c>
      <c r="CJ103" s="182" t="str">
        <f t="shared" si="97"/>
        <v>NO OFERTADO</v>
      </c>
      <c r="CK103" s="182"/>
      <c r="CL103" s="182" t="s">
        <v>743</v>
      </c>
      <c r="CM103" s="197">
        <v>0</v>
      </c>
      <c r="CN103" s="197">
        <v>0</v>
      </c>
      <c r="CO103" s="198">
        <v>0</v>
      </c>
      <c r="CP103" s="197"/>
      <c r="CQ103" s="199">
        <f t="shared" si="84"/>
        <v>0</v>
      </c>
      <c r="CR103" s="199">
        <f t="shared" si="85"/>
        <v>0</v>
      </c>
      <c r="CS103" s="181" t="str">
        <f t="shared" si="98"/>
        <v>NO OFERTADO</v>
      </c>
      <c r="CT103" s="181"/>
      <c r="CU103" s="181" t="s">
        <v>743</v>
      </c>
      <c r="CV103" s="203" t="s">
        <v>44</v>
      </c>
      <c r="CW103" s="203">
        <f t="shared" si="113"/>
        <v>4181.5126050420167</v>
      </c>
      <c r="CX103" s="204">
        <f t="shared" si="114"/>
        <v>794.48739495798316</v>
      </c>
      <c r="CY103" s="203">
        <v>4976</v>
      </c>
      <c r="CZ103" s="205">
        <f t="shared" si="86"/>
        <v>4976</v>
      </c>
      <c r="DA103" s="205">
        <f t="shared" si="87"/>
        <v>44784</v>
      </c>
      <c r="DB103" s="183" t="str">
        <f t="shared" si="99"/>
        <v>NO CUMPLE</v>
      </c>
      <c r="DC103" s="183" t="s">
        <v>828</v>
      </c>
      <c r="DD103" s="183" t="s">
        <v>743</v>
      </c>
      <c r="DE103" s="206">
        <f>SMALL((L103,V103,AE103,AN103,AW103,BF103,BX103,CG103,CP103,CY103),1)</f>
        <v>4976</v>
      </c>
      <c r="DF103" s="208">
        <f t="shared" si="102"/>
        <v>5050.5</v>
      </c>
      <c r="DG103" s="19">
        <f t="shared" si="103"/>
        <v>74.5</v>
      </c>
      <c r="DH103" s="208">
        <f t="shared" si="104"/>
        <v>4976</v>
      </c>
      <c r="DI103" s="208">
        <f t="shared" si="105"/>
        <v>4912.32</v>
      </c>
      <c r="DJ103" s="208" t="str">
        <f t="shared" si="106"/>
        <v>ENTRA</v>
      </c>
    </row>
    <row r="104" spans="1:114" s="19" customFormat="1" ht="51" hidden="1" x14ac:dyDescent="0.2">
      <c r="A104" s="76">
        <v>95</v>
      </c>
      <c r="B104" s="78" t="s">
        <v>142</v>
      </c>
      <c r="C104" s="77" t="s">
        <v>474</v>
      </c>
      <c r="D104" s="120">
        <v>1</v>
      </c>
      <c r="E104" s="120" t="s">
        <v>32</v>
      </c>
      <c r="F104" s="24">
        <v>4093.6</v>
      </c>
      <c r="G104" s="120">
        <v>10</v>
      </c>
      <c r="H104" s="86">
        <f t="shared" si="88"/>
        <v>40936</v>
      </c>
      <c r="I104" s="27" t="s">
        <v>890</v>
      </c>
      <c r="J104" s="184">
        <v>4307</v>
      </c>
      <c r="K104" s="209">
        <v>818</v>
      </c>
      <c r="L104" s="210">
        <f t="shared" si="110"/>
        <v>5125</v>
      </c>
      <c r="M104" s="186">
        <f t="shared" si="117"/>
        <v>5125</v>
      </c>
      <c r="N104" s="186">
        <f t="shared" si="72"/>
        <v>51250</v>
      </c>
      <c r="O104" s="176" t="str">
        <f t="shared" si="107"/>
        <v>NO CUMPLE</v>
      </c>
      <c r="P104" s="176" t="s">
        <v>828</v>
      </c>
      <c r="Q104" s="176" t="s">
        <v>743</v>
      </c>
      <c r="R104" s="207">
        <f t="shared" si="64"/>
        <v>0.25195427008012511</v>
      </c>
      <c r="S104" s="187"/>
      <c r="T104" s="187"/>
      <c r="U104" s="188"/>
      <c r="V104" s="187"/>
      <c r="W104" s="189"/>
      <c r="X104" s="189">
        <f t="shared" si="73"/>
        <v>0</v>
      </c>
      <c r="Y104" s="176" t="str">
        <f t="shared" si="89"/>
        <v>NO OFERTADO</v>
      </c>
      <c r="Z104" s="177"/>
      <c r="AA104" s="177" t="s">
        <v>743</v>
      </c>
      <c r="AB104" s="190"/>
      <c r="AC104" s="190"/>
      <c r="AD104" s="191"/>
      <c r="AE104" s="190"/>
      <c r="AF104" s="192"/>
      <c r="AG104" s="192">
        <f t="shared" si="74"/>
        <v>0</v>
      </c>
      <c r="AH104" s="178" t="str">
        <f t="shared" si="90"/>
        <v>NO OFERTADO</v>
      </c>
      <c r="AI104" s="178"/>
      <c r="AJ104" s="178" t="s">
        <v>743</v>
      </c>
      <c r="AK104" s="184"/>
      <c r="AL104" s="184"/>
      <c r="AM104" s="185"/>
      <c r="AN104" s="184"/>
      <c r="AO104" s="186"/>
      <c r="AP104" s="186">
        <f t="shared" si="75"/>
        <v>0</v>
      </c>
      <c r="AQ104" s="176" t="str">
        <f t="shared" si="91"/>
        <v>NO OFERTADO</v>
      </c>
      <c r="AR104" s="176"/>
      <c r="AS104" s="176" t="s">
        <v>743</v>
      </c>
      <c r="AT104" s="187"/>
      <c r="AU104" s="187"/>
      <c r="AV104" s="193"/>
      <c r="AW104" s="187"/>
      <c r="AX104" s="189"/>
      <c r="AY104" s="189">
        <f t="shared" si="76"/>
        <v>0</v>
      </c>
      <c r="AZ104" s="177" t="str">
        <f t="shared" si="92"/>
        <v>NO OFERTADO</v>
      </c>
      <c r="BA104" s="177"/>
      <c r="BB104" s="177" t="s">
        <v>743</v>
      </c>
      <c r="BC104" s="194"/>
      <c r="BD104" s="194"/>
      <c r="BE104" s="195"/>
      <c r="BF104" s="194"/>
      <c r="BG104" s="196">
        <f t="shared" si="77"/>
        <v>0</v>
      </c>
      <c r="BH104" s="196">
        <f t="shared" si="78"/>
        <v>0</v>
      </c>
      <c r="BI104" s="180" t="str">
        <f t="shared" si="93"/>
        <v>NO OFERTADO</v>
      </c>
      <c r="BJ104" s="180"/>
      <c r="BK104" s="180" t="s">
        <v>743</v>
      </c>
      <c r="BL104" s="319"/>
      <c r="BM104" s="319"/>
      <c r="BN104" s="320"/>
      <c r="BO104" s="319">
        <f t="shared" si="118"/>
        <v>0</v>
      </c>
      <c r="BP104" s="321">
        <f t="shared" si="79"/>
        <v>0</v>
      </c>
      <c r="BQ104" s="321">
        <f t="shared" si="94"/>
        <v>0</v>
      </c>
      <c r="BR104" s="322" t="str">
        <f t="shared" si="95"/>
        <v>NO OFERTADO</v>
      </c>
      <c r="BS104" s="322"/>
      <c r="BT104" s="322" t="s">
        <v>743</v>
      </c>
      <c r="BU104" s="197"/>
      <c r="BV104" s="197"/>
      <c r="BW104" s="198"/>
      <c r="BX104" s="197"/>
      <c r="BY104" s="199">
        <f t="shared" si="80"/>
        <v>0</v>
      </c>
      <c r="BZ104" s="199">
        <f t="shared" si="81"/>
        <v>0</v>
      </c>
      <c r="CA104" s="181" t="str">
        <f t="shared" si="96"/>
        <v>NO OFERTADO</v>
      </c>
      <c r="CB104" s="181"/>
      <c r="CC104" s="181" t="s">
        <v>743</v>
      </c>
      <c r="CD104" s="200"/>
      <c r="CE104" s="200"/>
      <c r="CF104" s="201"/>
      <c r="CG104" s="200"/>
      <c r="CH104" s="202">
        <f t="shared" si="82"/>
        <v>0</v>
      </c>
      <c r="CI104" s="202">
        <f t="shared" si="83"/>
        <v>0</v>
      </c>
      <c r="CJ104" s="182" t="str">
        <f t="shared" si="97"/>
        <v>NO OFERTADO</v>
      </c>
      <c r="CK104" s="182"/>
      <c r="CL104" s="182" t="s">
        <v>743</v>
      </c>
      <c r="CM104" s="197">
        <v>0</v>
      </c>
      <c r="CN104" s="197">
        <v>0</v>
      </c>
      <c r="CO104" s="198">
        <v>0</v>
      </c>
      <c r="CP104" s="197"/>
      <c r="CQ104" s="199">
        <f t="shared" si="84"/>
        <v>0</v>
      </c>
      <c r="CR104" s="199">
        <f t="shared" si="85"/>
        <v>0</v>
      </c>
      <c r="CS104" s="181" t="str">
        <f t="shared" si="98"/>
        <v>NO OFERTADO</v>
      </c>
      <c r="CT104" s="181"/>
      <c r="CU104" s="181" t="s">
        <v>743</v>
      </c>
      <c r="CV104" s="203" t="s">
        <v>44</v>
      </c>
      <c r="CW104" s="203">
        <f t="shared" si="113"/>
        <v>4142.0168067226896</v>
      </c>
      <c r="CX104" s="204">
        <f t="shared" si="114"/>
        <v>786.98319327731099</v>
      </c>
      <c r="CY104" s="203">
        <v>4929</v>
      </c>
      <c r="CZ104" s="205">
        <f t="shared" si="86"/>
        <v>4929</v>
      </c>
      <c r="DA104" s="205">
        <f t="shared" si="87"/>
        <v>49290</v>
      </c>
      <c r="DB104" s="183" t="str">
        <f t="shared" si="99"/>
        <v>NO CUMPLE</v>
      </c>
      <c r="DC104" s="183" t="s">
        <v>828</v>
      </c>
      <c r="DD104" s="183" t="s">
        <v>743</v>
      </c>
      <c r="DE104" s="206">
        <f>SMALL((L104,V104,AE104,AN104,AW104,BF104,BX104,CG104,CP104,CY104),1)</f>
        <v>4929</v>
      </c>
      <c r="DF104" s="208">
        <f t="shared" si="102"/>
        <v>5027</v>
      </c>
      <c r="DG104" s="19">
        <f t="shared" si="103"/>
        <v>98</v>
      </c>
      <c r="DH104" s="208">
        <f t="shared" si="104"/>
        <v>4929</v>
      </c>
      <c r="DI104" s="208">
        <f t="shared" si="105"/>
        <v>4912.32</v>
      </c>
      <c r="DJ104" s="208" t="str">
        <f t="shared" si="106"/>
        <v>ENTRA</v>
      </c>
    </row>
    <row r="105" spans="1:114" s="19" customFormat="1" ht="25.5" hidden="1" x14ac:dyDescent="0.2">
      <c r="A105" s="158">
        <v>96</v>
      </c>
      <c r="B105" s="78" t="s">
        <v>143</v>
      </c>
      <c r="C105" s="77" t="s">
        <v>475</v>
      </c>
      <c r="D105" s="120">
        <v>1</v>
      </c>
      <c r="E105" s="120" t="s">
        <v>32</v>
      </c>
      <c r="F105" s="24">
        <v>215366.0453</v>
      </c>
      <c r="G105" s="120">
        <v>2</v>
      </c>
      <c r="H105" s="86">
        <f t="shared" si="88"/>
        <v>430732.0906</v>
      </c>
      <c r="I105" s="27"/>
      <c r="J105" s="184"/>
      <c r="K105" s="185"/>
      <c r="L105" s="184"/>
      <c r="M105" s="186"/>
      <c r="N105" s="186">
        <f t="shared" si="72"/>
        <v>0</v>
      </c>
      <c r="O105" s="176" t="str">
        <f t="shared" si="107"/>
        <v>NO OFERTADO</v>
      </c>
      <c r="P105" s="176"/>
      <c r="Q105" s="176" t="s">
        <v>743</v>
      </c>
      <c r="R105" s="176"/>
      <c r="S105" s="187"/>
      <c r="T105" s="187"/>
      <c r="U105" s="188"/>
      <c r="V105" s="187"/>
      <c r="W105" s="189"/>
      <c r="X105" s="189">
        <f t="shared" si="73"/>
        <v>0</v>
      </c>
      <c r="Y105" s="176" t="str">
        <f t="shared" si="89"/>
        <v>NO OFERTADO</v>
      </c>
      <c r="Z105" s="177"/>
      <c r="AA105" s="177" t="s">
        <v>743</v>
      </c>
      <c r="AB105" s="190"/>
      <c r="AC105" s="190"/>
      <c r="AD105" s="191"/>
      <c r="AE105" s="190"/>
      <c r="AF105" s="192"/>
      <c r="AG105" s="192">
        <f t="shared" si="74"/>
        <v>0</v>
      </c>
      <c r="AH105" s="178" t="str">
        <f t="shared" si="90"/>
        <v>NO OFERTADO</v>
      </c>
      <c r="AI105" s="178"/>
      <c r="AJ105" s="178" t="s">
        <v>743</v>
      </c>
      <c r="AK105" s="184"/>
      <c r="AL105" s="184"/>
      <c r="AM105" s="185"/>
      <c r="AN105" s="184"/>
      <c r="AO105" s="186"/>
      <c r="AP105" s="186">
        <f t="shared" si="75"/>
        <v>0</v>
      </c>
      <c r="AQ105" s="176" t="str">
        <f t="shared" si="91"/>
        <v>NO OFERTADO</v>
      </c>
      <c r="AR105" s="176"/>
      <c r="AS105" s="176" t="s">
        <v>743</v>
      </c>
      <c r="AT105" s="187"/>
      <c r="AU105" s="187"/>
      <c r="AV105" s="193"/>
      <c r="AW105" s="187"/>
      <c r="AX105" s="189"/>
      <c r="AY105" s="189">
        <f t="shared" si="76"/>
        <v>0</v>
      </c>
      <c r="AZ105" s="177" t="str">
        <f t="shared" si="92"/>
        <v>NO OFERTADO</v>
      </c>
      <c r="BA105" s="177"/>
      <c r="BB105" s="177" t="s">
        <v>743</v>
      </c>
      <c r="BC105" s="194"/>
      <c r="BD105" s="194"/>
      <c r="BE105" s="195"/>
      <c r="BF105" s="194"/>
      <c r="BG105" s="196">
        <f t="shared" si="77"/>
        <v>0</v>
      </c>
      <c r="BH105" s="196">
        <f t="shared" si="78"/>
        <v>0</v>
      </c>
      <c r="BI105" s="180" t="str">
        <f t="shared" si="93"/>
        <v>NO OFERTADO</v>
      </c>
      <c r="BJ105" s="180"/>
      <c r="BK105" s="180" t="s">
        <v>743</v>
      </c>
      <c r="BL105" s="319"/>
      <c r="BM105" s="319"/>
      <c r="BN105" s="320"/>
      <c r="BO105" s="319">
        <f t="shared" si="118"/>
        <v>0</v>
      </c>
      <c r="BP105" s="321">
        <f t="shared" si="79"/>
        <v>0</v>
      </c>
      <c r="BQ105" s="321">
        <f t="shared" si="94"/>
        <v>0</v>
      </c>
      <c r="BR105" s="322" t="str">
        <f t="shared" si="95"/>
        <v>NO OFERTADO</v>
      </c>
      <c r="BS105" s="322"/>
      <c r="BT105" s="322" t="s">
        <v>743</v>
      </c>
      <c r="BU105" s="197"/>
      <c r="BV105" s="197"/>
      <c r="BW105" s="198"/>
      <c r="BX105" s="197"/>
      <c r="BY105" s="199">
        <f t="shared" si="80"/>
        <v>0</v>
      </c>
      <c r="BZ105" s="199">
        <f t="shared" si="81"/>
        <v>0</v>
      </c>
      <c r="CA105" s="181" t="str">
        <f t="shared" si="96"/>
        <v>NO OFERTADO</v>
      </c>
      <c r="CB105" s="181"/>
      <c r="CC105" s="181" t="s">
        <v>743</v>
      </c>
      <c r="CD105" s="200"/>
      <c r="CE105" s="200"/>
      <c r="CF105" s="201"/>
      <c r="CG105" s="200"/>
      <c r="CH105" s="202">
        <f t="shared" si="82"/>
        <v>0</v>
      </c>
      <c r="CI105" s="202">
        <f t="shared" si="83"/>
        <v>0</v>
      </c>
      <c r="CJ105" s="182" t="str">
        <f t="shared" si="97"/>
        <v>NO OFERTADO</v>
      </c>
      <c r="CK105" s="182"/>
      <c r="CL105" s="182" t="s">
        <v>743</v>
      </c>
      <c r="CM105" s="197">
        <v>0</v>
      </c>
      <c r="CN105" s="197">
        <v>0</v>
      </c>
      <c r="CO105" s="198">
        <v>0</v>
      </c>
      <c r="CP105" s="197"/>
      <c r="CQ105" s="199">
        <f t="shared" si="84"/>
        <v>0</v>
      </c>
      <c r="CR105" s="199">
        <f t="shared" si="85"/>
        <v>0</v>
      </c>
      <c r="CS105" s="181" t="str">
        <f t="shared" si="98"/>
        <v>NO OFERTADO</v>
      </c>
      <c r="CT105" s="181"/>
      <c r="CU105" s="181" t="s">
        <v>743</v>
      </c>
      <c r="CV105" s="203"/>
      <c r="CW105" s="203"/>
      <c r="CX105" s="204"/>
      <c r="CY105" s="203"/>
      <c r="CZ105" s="205">
        <f t="shared" si="86"/>
        <v>0</v>
      </c>
      <c r="DA105" s="205">
        <f t="shared" si="87"/>
        <v>0</v>
      </c>
      <c r="DB105" s="183" t="str">
        <f t="shared" si="99"/>
        <v>NO OFERTADO</v>
      </c>
      <c r="DC105" s="183"/>
      <c r="DD105" s="183" t="s">
        <v>743</v>
      </c>
      <c r="DE105" s="206" t="s">
        <v>847</v>
      </c>
      <c r="DF105" s="206" t="s">
        <v>847</v>
      </c>
      <c r="DG105" s="206" t="s">
        <v>847</v>
      </c>
      <c r="DH105" s="206" t="s">
        <v>847</v>
      </c>
      <c r="DI105" s="206" t="s">
        <v>847</v>
      </c>
      <c r="DJ105" s="206" t="s">
        <v>847</v>
      </c>
    </row>
    <row r="106" spans="1:114" s="19" customFormat="1" hidden="1" x14ac:dyDescent="0.2">
      <c r="A106" s="76">
        <v>97</v>
      </c>
      <c r="B106" s="78" t="s">
        <v>144</v>
      </c>
      <c r="C106" s="77" t="s">
        <v>476</v>
      </c>
      <c r="D106" s="120">
        <v>1</v>
      </c>
      <c r="E106" s="120" t="s">
        <v>32</v>
      </c>
      <c r="F106" s="64">
        <v>490875</v>
      </c>
      <c r="G106" s="120">
        <v>17</v>
      </c>
      <c r="H106" s="86">
        <f t="shared" si="88"/>
        <v>8344875</v>
      </c>
      <c r="I106" s="27"/>
      <c r="J106" s="184"/>
      <c r="K106" s="185"/>
      <c r="L106" s="184"/>
      <c r="M106" s="186"/>
      <c r="N106" s="186">
        <f t="shared" si="72"/>
        <v>0</v>
      </c>
      <c r="O106" s="176" t="str">
        <f t="shared" si="107"/>
        <v>NO OFERTADO</v>
      </c>
      <c r="P106" s="176"/>
      <c r="Q106" s="176" t="s">
        <v>743</v>
      </c>
      <c r="R106" s="176"/>
      <c r="S106" s="187"/>
      <c r="T106" s="187"/>
      <c r="U106" s="188"/>
      <c r="V106" s="187"/>
      <c r="W106" s="189"/>
      <c r="X106" s="189">
        <f t="shared" si="73"/>
        <v>0</v>
      </c>
      <c r="Y106" s="176" t="str">
        <f t="shared" si="89"/>
        <v>NO OFERTADO</v>
      </c>
      <c r="Z106" s="177"/>
      <c r="AA106" s="177" t="s">
        <v>743</v>
      </c>
      <c r="AB106" s="190"/>
      <c r="AC106" s="190"/>
      <c r="AD106" s="191"/>
      <c r="AE106" s="190"/>
      <c r="AF106" s="192"/>
      <c r="AG106" s="192">
        <f t="shared" si="74"/>
        <v>0</v>
      </c>
      <c r="AH106" s="178" t="str">
        <f t="shared" si="90"/>
        <v>NO OFERTADO</v>
      </c>
      <c r="AI106" s="178"/>
      <c r="AJ106" s="178" t="s">
        <v>743</v>
      </c>
      <c r="AK106" s="184"/>
      <c r="AL106" s="184"/>
      <c r="AM106" s="185"/>
      <c r="AN106" s="184"/>
      <c r="AO106" s="186"/>
      <c r="AP106" s="186">
        <f t="shared" si="75"/>
        <v>0</v>
      </c>
      <c r="AQ106" s="176" t="str">
        <f t="shared" si="91"/>
        <v>NO OFERTADO</v>
      </c>
      <c r="AR106" s="176"/>
      <c r="AS106" s="176" t="s">
        <v>743</v>
      </c>
      <c r="AT106" s="187"/>
      <c r="AU106" s="187"/>
      <c r="AV106" s="193"/>
      <c r="AW106" s="187"/>
      <c r="AX106" s="189"/>
      <c r="AY106" s="189">
        <f t="shared" si="76"/>
        <v>0</v>
      </c>
      <c r="AZ106" s="177" t="str">
        <f t="shared" si="92"/>
        <v>NO OFERTADO</v>
      </c>
      <c r="BA106" s="177"/>
      <c r="BB106" s="177" t="s">
        <v>743</v>
      </c>
      <c r="BC106" s="194"/>
      <c r="BD106" s="194"/>
      <c r="BE106" s="195"/>
      <c r="BF106" s="194"/>
      <c r="BG106" s="196">
        <f t="shared" si="77"/>
        <v>0</v>
      </c>
      <c r="BH106" s="196">
        <f t="shared" si="78"/>
        <v>0</v>
      </c>
      <c r="BI106" s="180" t="str">
        <f t="shared" si="93"/>
        <v>NO OFERTADO</v>
      </c>
      <c r="BJ106" s="180"/>
      <c r="BK106" s="180" t="s">
        <v>743</v>
      </c>
      <c r="BL106" s="319"/>
      <c r="BM106" s="319"/>
      <c r="BN106" s="320"/>
      <c r="BO106" s="319">
        <f t="shared" si="118"/>
        <v>0</v>
      </c>
      <c r="BP106" s="321">
        <f t="shared" si="79"/>
        <v>0</v>
      </c>
      <c r="BQ106" s="321">
        <f t="shared" si="94"/>
        <v>0</v>
      </c>
      <c r="BR106" s="322" t="str">
        <f t="shared" si="95"/>
        <v>NO OFERTADO</v>
      </c>
      <c r="BS106" s="322"/>
      <c r="BT106" s="322" t="s">
        <v>743</v>
      </c>
      <c r="BU106" s="197"/>
      <c r="BV106" s="197"/>
      <c r="BW106" s="198"/>
      <c r="BX106" s="197"/>
      <c r="BY106" s="199">
        <f t="shared" si="80"/>
        <v>0</v>
      </c>
      <c r="BZ106" s="199">
        <f t="shared" si="81"/>
        <v>0</v>
      </c>
      <c r="CA106" s="181" t="str">
        <f t="shared" si="96"/>
        <v>NO OFERTADO</v>
      </c>
      <c r="CB106" s="181"/>
      <c r="CC106" s="181" t="s">
        <v>743</v>
      </c>
      <c r="CD106" s="200"/>
      <c r="CE106" s="200"/>
      <c r="CF106" s="201"/>
      <c r="CG106" s="200"/>
      <c r="CH106" s="202">
        <f t="shared" si="82"/>
        <v>0</v>
      </c>
      <c r="CI106" s="202">
        <f t="shared" si="83"/>
        <v>0</v>
      </c>
      <c r="CJ106" s="182" t="str">
        <f t="shared" si="97"/>
        <v>NO OFERTADO</v>
      </c>
      <c r="CK106" s="182"/>
      <c r="CL106" s="182" t="s">
        <v>743</v>
      </c>
      <c r="CM106" s="197">
        <v>0</v>
      </c>
      <c r="CN106" s="197">
        <v>0</v>
      </c>
      <c r="CO106" s="198">
        <v>0</v>
      </c>
      <c r="CP106" s="197"/>
      <c r="CQ106" s="199">
        <f t="shared" si="84"/>
        <v>0</v>
      </c>
      <c r="CR106" s="199">
        <f t="shared" si="85"/>
        <v>0</v>
      </c>
      <c r="CS106" s="181" t="str">
        <f t="shared" si="98"/>
        <v>NO OFERTADO</v>
      </c>
      <c r="CT106" s="181"/>
      <c r="CU106" s="181" t="s">
        <v>743</v>
      </c>
      <c r="CV106" s="203"/>
      <c r="CW106" s="203"/>
      <c r="CX106" s="204"/>
      <c r="CY106" s="203"/>
      <c r="CZ106" s="205">
        <f t="shared" si="86"/>
        <v>0</v>
      </c>
      <c r="DA106" s="205">
        <f t="shared" si="87"/>
        <v>0</v>
      </c>
      <c r="DB106" s="183" t="str">
        <f t="shared" si="99"/>
        <v>NO OFERTADO</v>
      </c>
      <c r="DC106" s="183"/>
      <c r="DD106" s="183" t="s">
        <v>743</v>
      </c>
      <c r="DE106" s="206" t="s">
        <v>847</v>
      </c>
      <c r="DF106" s="206" t="s">
        <v>847</v>
      </c>
      <c r="DG106" s="206" t="s">
        <v>847</v>
      </c>
      <c r="DH106" s="206" t="s">
        <v>847</v>
      </c>
      <c r="DI106" s="206" t="s">
        <v>847</v>
      </c>
      <c r="DJ106" s="206" t="s">
        <v>847</v>
      </c>
    </row>
    <row r="107" spans="1:114" s="19" customFormat="1" hidden="1" x14ac:dyDescent="0.2">
      <c r="A107" s="76">
        <v>98</v>
      </c>
      <c r="B107" s="78" t="s">
        <v>145</v>
      </c>
      <c r="C107" s="77" t="s">
        <v>477</v>
      </c>
      <c r="D107" s="120">
        <v>1</v>
      </c>
      <c r="E107" s="120" t="s">
        <v>32</v>
      </c>
      <c r="F107" s="24">
        <v>59202.5</v>
      </c>
      <c r="G107" s="120">
        <v>9</v>
      </c>
      <c r="H107" s="86">
        <f t="shared" si="88"/>
        <v>532822.5</v>
      </c>
      <c r="I107" s="27"/>
      <c r="J107" s="184"/>
      <c r="K107" s="185"/>
      <c r="L107" s="184"/>
      <c r="M107" s="186"/>
      <c r="N107" s="186">
        <f t="shared" si="72"/>
        <v>0</v>
      </c>
      <c r="O107" s="176" t="str">
        <f t="shared" si="107"/>
        <v>NO OFERTADO</v>
      </c>
      <c r="P107" s="176"/>
      <c r="Q107" s="176" t="s">
        <v>743</v>
      </c>
      <c r="R107" s="176"/>
      <c r="S107" s="187"/>
      <c r="T107" s="187"/>
      <c r="U107" s="188"/>
      <c r="V107" s="187"/>
      <c r="W107" s="189"/>
      <c r="X107" s="189">
        <f t="shared" si="73"/>
        <v>0</v>
      </c>
      <c r="Y107" s="176" t="str">
        <f t="shared" si="89"/>
        <v>NO OFERTADO</v>
      </c>
      <c r="Z107" s="177"/>
      <c r="AA107" s="177" t="s">
        <v>743</v>
      </c>
      <c r="AB107" s="190"/>
      <c r="AC107" s="190"/>
      <c r="AD107" s="191"/>
      <c r="AE107" s="190"/>
      <c r="AF107" s="192"/>
      <c r="AG107" s="192">
        <f t="shared" si="74"/>
        <v>0</v>
      </c>
      <c r="AH107" s="178" t="str">
        <f t="shared" si="90"/>
        <v>NO OFERTADO</v>
      </c>
      <c r="AI107" s="178"/>
      <c r="AJ107" s="178" t="s">
        <v>743</v>
      </c>
      <c r="AK107" s="184"/>
      <c r="AL107" s="184"/>
      <c r="AM107" s="185"/>
      <c r="AN107" s="184"/>
      <c r="AO107" s="186"/>
      <c r="AP107" s="186">
        <f t="shared" si="75"/>
        <v>0</v>
      </c>
      <c r="AQ107" s="176" t="str">
        <f t="shared" si="91"/>
        <v>NO OFERTADO</v>
      </c>
      <c r="AR107" s="176"/>
      <c r="AS107" s="176" t="s">
        <v>743</v>
      </c>
      <c r="AT107" s="187"/>
      <c r="AU107" s="187"/>
      <c r="AV107" s="193"/>
      <c r="AW107" s="187"/>
      <c r="AX107" s="189"/>
      <c r="AY107" s="189">
        <f t="shared" si="76"/>
        <v>0</v>
      </c>
      <c r="AZ107" s="177" t="str">
        <f t="shared" si="92"/>
        <v>NO OFERTADO</v>
      </c>
      <c r="BA107" s="177"/>
      <c r="BB107" s="177" t="s">
        <v>743</v>
      </c>
      <c r="BC107" s="194"/>
      <c r="BD107" s="194"/>
      <c r="BE107" s="195"/>
      <c r="BF107" s="194"/>
      <c r="BG107" s="196">
        <f t="shared" si="77"/>
        <v>0</v>
      </c>
      <c r="BH107" s="196">
        <f t="shared" si="78"/>
        <v>0</v>
      </c>
      <c r="BI107" s="180" t="str">
        <f t="shared" si="93"/>
        <v>NO OFERTADO</v>
      </c>
      <c r="BJ107" s="180"/>
      <c r="BK107" s="180" t="s">
        <v>743</v>
      </c>
      <c r="BL107" s="319"/>
      <c r="BM107" s="319"/>
      <c r="BN107" s="320"/>
      <c r="BO107" s="319">
        <f t="shared" si="118"/>
        <v>0</v>
      </c>
      <c r="BP107" s="321">
        <f t="shared" si="79"/>
        <v>0</v>
      </c>
      <c r="BQ107" s="321">
        <f t="shared" si="94"/>
        <v>0</v>
      </c>
      <c r="BR107" s="322" t="str">
        <f t="shared" si="95"/>
        <v>NO OFERTADO</v>
      </c>
      <c r="BS107" s="322"/>
      <c r="BT107" s="322" t="s">
        <v>743</v>
      </c>
      <c r="BU107" s="197"/>
      <c r="BV107" s="197"/>
      <c r="BW107" s="198"/>
      <c r="BX107" s="197"/>
      <c r="BY107" s="199">
        <f t="shared" si="80"/>
        <v>0</v>
      </c>
      <c r="BZ107" s="199">
        <f t="shared" si="81"/>
        <v>0</v>
      </c>
      <c r="CA107" s="181" t="str">
        <f t="shared" si="96"/>
        <v>NO OFERTADO</v>
      </c>
      <c r="CB107" s="181"/>
      <c r="CC107" s="181" t="s">
        <v>743</v>
      </c>
      <c r="CD107" s="200"/>
      <c r="CE107" s="200"/>
      <c r="CF107" s="201"/>
      <c r="CG107" s="200"/>
      <c r="CH107" s="202">
        <f t="shared" si="82"/>
        <v>0</v>
      </c>
      <c r="CI107" s="202">
        <f t="shared" si="83"/>
        <v>0</v>
      </c>
      <c r="CJ107" s="182" t="str">
        <f t="shared" si="97"/>
        <v>NO OFERTADO</v>
      </c>
      <c r="CK107" s="182"/>
      <c r="CL107" s="182" t="s">
        <v>743</v>
      </c>
      <c r="CM107" s="197">
        <v>0</v>
      </c>
      <c r="CN107" s="197">
        <v>0</v>
      </c>
      <c r="CO107" s="198">
        <v>0</v>
      </c>
      <c r="CP107" s="197"/>
      <c r="CQ107" s="199">
        <f t="shared" si="84"/>
        <v>0</v>
      </c>
      <c r="CR107" s="199">
        <f t="shared" si="85"/>
        <v>0</v>
      </c>
      <c r="CS107" s="181" t="str">
        <f t="shared" si="98"/>
        <v>NO OFERTADO</v>
      </c>
      <c r="CT107" s="181"/>
      <c r="CU107" s="181" t="s">
        <v>743</v>
      </c>
      <c r="CV107" s="203"/>
      <c r="CW107" s="203"/>
      <c r="CX107" s="204"/>
      <c r="CY107" s="203"/>
      <c r="CZ107" s="205">
        <f t="shared" si="86"/>
        <v>0</v>
      </c>
      <c r="DA107" s="205">
        <f t="shared" si="87"/>
        <v>0</v>
      </c>
      <c r="DB107" s="183" t="str">
        <f t="shared" si="99"/>
        <v>NO OFERTADO</v>
      </c>
      <c r="DC107" s="183"/>
      <c r="DD107" s="183" t="s">
        <v>743</v>
      </c>
      <c r="DE107" s="206" t="s">
        <v>847</v>
      </c>
      <c r="DF107" s="206" t="s">
        <v>847</v>
      </c>
      <c r="DG107" s="206" t="s">
        <v>847</v>
      </c>
      <c r="DH107" s="206" t="s">
        <v>847</v>
      </c>
      <c r="DI107" s="206" t="s">
        <v>847</v>
      </c>
      <c r="DJ107" s="206" t="s">
        <v>847</v>
      </c>
    </row>
    <row r="108" spans="1:114" s="19" customFormat="1" ht="51" hidden="1" x14ac:dyDescent="0.2">
      <c r="A108" s="76">
        <v>99</v>
      </c>
      <c r="B108" s="78" t="s">
        <v>146</v>
      </c>
      <c r="C108" s="77" t="s">
        <v>478</v>
      </c>
      <c r="D108" s="120">
        <v>1</v>
      </c>
      <c r="E108" s="120" t="s">
        <v>32</v>
      </c>
      <c r="F108" s="24">
        <v>52738.42</v>
      </c>
      <c r="G108" s="120">
        <v>23</v>
      </c>
      <c r="H108" s="86">
        <f t="shared" si="88"/>
        <v>1212983.6599999999</v>
      </c>
      <c r="I108" s="27" t="s">
        <v>891</v>
      </c>
      <c r="J108" s="184">
        <v>44318</v>
      </c>
      <c r="K108" s="185">
        <v>8420</v>
      </c>
      <c r="L108" s="184">
        <f t="shared" si="110"/>
        <v>52738</v>
      </c>
      <c r="M108" s="186">
        <f t="shared" si="117"/>
        <v>52738</v>
      </c>
      <c r="N108" s="186">
        <f t="shared" si="72"/>
        <v>1212974</v>
      </c>
      <c r="O108" s="176" t="str">
        <f t="shared" si="107"/>
        <v>CUMPLE</v>
      </c>
      <c r="P108" s="176" t="s">
        <v>828</v>
      </c>
      <c r="Q108" s="176" t="s">
        <v>822</v>
      </c>
      <c r="R108" s="207">
        <f>+(L108-F108)/F108</f>
        <v>-7.9638335770820174E-6</v>
      </c>
      <c r="S108" s="187"/>
      <c r="T108" s="187"/>
      <c r="U108" s="188"/>
      <c r="V108" s="187"/>
      <c r="W108" s="189"/>
      <c r="X108" s="189">
        <f t="shared" si="73"/>
        <v>0</v>
      </c>
      <c r="Y108" s="176" t="str">
        <f t="shared" si="89"/>
        <v>NO OFERTADO</v>
      </c>
      <c r="Z108" s="177"/>
      <c r="AA108" s="177" t="s">
        <v>743</v>
      </c>
      <c r="AB108" s="190"/>
      <c r="AC108" s="190"/>
      <c r="AD108" s="191"/>
      <c r="AE108" s="190"/>
      <c r="AF108" s="192"/>
      <c r="AG108" s="192">
        <f t="shared" si="74"/>
        <v>0</v>
      </c>
      <c r="AH108" s="178" t="str">
        <f t="shared" si="90"/>
        <v>NO OFERTADO</v>
      </c>
      <c r="AI108" s="178"/>
      <c r="AJ108" s="178" t="s">
        <v>743</v>
      </c>
      <c r="AK108" s="184"/>
      <c r="AL108" s="184"/>
      <c r="AM108" s="185"/>
      <c r="AN108" s="184"/>
      <c r="AO108" s="186"/>
      <c r="AP108" s="186">
        <f t="shared" si="75"/>
        <v>0</v>
      </c>
      <c r="AQ108" s="176" t="str">
        <f t="shared" si="91"/>
        <v>NO OFERTADO</v>
      </c>
      <c r="AR108" s="176"/>
      <c r="AS108" s="176" t="s">
        <v>743</v>
      </c>
      <c r="AT108" s="187"/>
      <c r="AU108" s="187"/>
      <c r="AV108" s="193"/>
      <c r="AW108" s="187"/>
      <c r="AX108" s="189"/>
      <c r="AY108" s="189">
        <f t="shared" si="76"/>
        <v>0</v>
      </c>
      <c r="AZ108" s="177" t="str">
        <f t="shared" si="92"/>
        <v>NO OFERTADO</v>
      </c>
      <c r="BA108" s="177"/>
      <c r="BB108" s="177" t="s">
        <v>743</v>
      </c>
      <c r="BC108" s="194"/>
      <c r="BD108" s="194"/>
      <c r="BE108" s="195"/>
      <c r="BF108" s="194"/>
      <c r="BG108" s="196">
        <f t="shared" si="77"/>
        <v>0</v>
      </c>
      <c r="BH108" s="196">
        <f t="shared" si="78"/>
        <v>0</v>
      </c>
      <c r="BI108" s="180" t="str">
        <f t="shared" si="93"/>
        <v>NO OFERTADO</v>
      </c>
      <c r="BJ108" s="180"/>
      <c r="BK108" s="180" t="s">
        <v>743</v>
      </c>
      <c r="BL108" s="319"/>
      <c r="BM108" s="319"/>
      <c r="BN108" s="320"/>
      <c r="BO108" s="319">
        <f t="shared" si="118"/>
        <v>0</v>
      </c>
      <c r="BP108" s="321">
        <f t="shared" si="79"/>
        <v>0</v>
      </c>
      <c r="BQ108" s="321">
        <f t="shared" si="94"/>
        <v>0</v>
      </c>
      <c r="BR108" s="322" t="str">
        <f t="shared" si="95"/>
        <v>NO OFERTADO</v>
      </c>
      <c r="BS108" s="322"/>
      <c r="BT108" s="322" t="s">
        <v>743</v>
      </c>
      <c r="BU108" s="197"/>
      <c r="BV108" s="197"/>
      <c r="BW108" s="198"/>
      <c r="BX108" s="197"/>
      <c r="BY108" s="199">
        <f t="shared" si="80"/>
        <v>0</v>
      </c>
      <c r="BZ108" s="199">
        <f t="shared" si="81"/>
        <v>0</v>
      </c>
      <c r="CA108" s="181" t="str">
        <f t="shared" si="96"/>
        <v>NO OFERTADO</v>
      </c>
      <c r="CB108" s="181"/>
      <c r="CC108" s="181" t="s">
        <v>743</v>
      </c>
      <c r="CD108" s="200"/>
      <c r="CE108" s="200"/>
      <c r="CF108" s="201"/>
      <c r="CG108" s="200"/>
      <c r="CH108" s="202">
        <f t="shared" si="82"/>
        <v>0</v>
      </c>
      <c r="CI108" s="202">
        <f t="shared" si="83"/>
        <v>0</v>
      </c>
      <c r="CJ108" s="182" t="str">
        <f t="shared" si="97"/>
        <v>NO OFERTADO</v>
      </c>
      <c r="CK108" s="182"/>
      <c r="CL108" s="182" t="s">
        <v>743</v>
      </c>
      <c r="CM108" s="197">
        <v>0</v>
      </c>
      <c r="CN108" s="197">
        <v>0</v>
      </c>
      <c r="CO108" s="198">
        <v>0</v>
      </c>
      <c r="CP108" s="197"/>
      <c r="CQ108" s="199">
        <f t="shared" si="84"/>
        <v>0</v>
      </c>
      <c r="CR108" s="199">
        <f t="shared" si="85"/>
        <v>0</v>
      </c>
      <c r="CS108" s="181" t="str">
        <f t="shared" si="98"/>
        <v>NO OFERTADO</v>
      </c>
      <c r="CT108" s="181"/>
      <c r="CU108" s="181" t="s">
        <v>743</v>
      </c>
      <c r="CV108" s="203"/>
      <c r="CW108" s="203"/>
      <c r="CX108" s="204"/>
      <c r="CY108" s="203"/>
      <c r="CZ108" s="205">
        <f t="shared" si="86"/>
        <v>0</v>
      </c>
      <c r="DA108" s="205">
        <f t="shared" si="87"/>
        <v>0</v>
      </c>
      <c r="DB108" s="183" t="str">
        <f t="shared" si="99"/>
        <v>NO OFERTADO</v>
      </c>
      <c r="DC108" s="183"/>
      <c r="DD108" s="183" t="s">
        <v>743</v>
      </c>
      <c r="DE108" s="206">
        <f>SMALL((L108,V108,AE108,AN108,AW108,BF108,BX108,CG108,CP108,CY108),1)</f>
        <v>52738</v>
      </c>
      <c r="DF108" s="208">
        <f t="shared" si="102"/>
        <v>52738</v>
      </c>
      <c r="DG108" s="19">
        <f t="shared" si="103"/>
        <v>0</v>
      </c>
      <c r="DH108" s="208">
        <f t="shared" si="104"/>
        <v>52738</v>
      </c>
      <c r="DI108" s="208">
        <f t="shared" si="105"/>
        <v>63286.103999999992</v>
      </c>
      <c r="DJ108" s="208" t="str">
        <f t="shared" si="106"/>
        <v>ENTRA</v>
      </c>
    </row>
    <row r="109" spans="1:114" s="19" customFormat="1" ht="25.5" hidden="1" x14ac:dyDescent="0.2">
      <c r="A109" s="76">
        <v>100</v>
      </c>
      <c r="B109" s="78" t="s">
        <v>147</v>
      </c>
      <c r="C109" s="77" t="s">
        <v>479</v>
      </c>
      <c r="D109" s="120">
        <v>1</v>
      </c>
      <c r="E109" s="120" t="s">
        <v>32</v>
      </c>
      <c r="F109" s="24">
        <v>55702.319203999999</v>
      </c>
      <c r="G109" s="120">
        <v>17</v>
      </c>
      <c r="H109" s="86">
        <f t="shared" si="88"/>
        <v>946939.42646800005</v>
      </c>
      <c r="I109" s="27"/>
      <c r="J109" s="184"/>
      <c r="K109" s="185"/>
      <c r="L109" s="184"/>
      <c r="M109" s="186"/>
      <c r="N109" s="186">
        <f t="shared" si="72"/>
        <v>0</v>
      </c>
      <c r="O109" s="176" t="str">
        <f t="shared" si="107"/>
        <v>NO OFERTADO</v>
      </c>
      <c r="P109" s="176"/>
      <c r="Q109" s="176" t="s">
        <v>743</v>
      </c>
      <c r="R109" s="176"/>
      <c r="S109" s="187"/>
      <c r="T109" s="187"/>
      <c r="U109" s="188"/>
      <c r="V109" s="187"/>
      <c r="W109" s="189"/>
      <c r="X109" s="189">
        <f t="shared" si="73"/>
        <v>0</v>
      </c>
      <c r="Y109" s="176" t="str">
        <f t="shared" si="89"/>
        <v>NO OFERTADO</v>
      </c>
      <c r="Z109" s="177"/>
      <c r="AA109" s="177" t="s">
        <v>743</v>
      </c>
      <c r="AB109" s="190"/>
      <c r="AC109" s="190"/>
      <c r="AD109" s="211"/>
      <c r="AE109" s="190"/>
      <c r="AF109" s="192"/>
      <c r="AG109" s="192">
        <f t="shared" si="74"/>
        <v>0</v>
      </c>
      <c r="AH109" s="178" t="str">
        <f t="shared" si="90"/>
        <v>NO OFERTADO</v>
      </c>
      <c r="AI109" s="178"/>
      <c r="AJ109" s="178" t="s">
        <v>743</v>
      </c>
      <c r="AK109" s="184"/>
      <c r="AL109" s="184"/>
      <c r="AM109" s="209">
        <f>+AL109*0.19</f>
        <v>0</v>
      </c>
      <c r="AN109" s="184"/>
      <c r="AO109" s="186"/>
      <c r="AP109" s="186">
        <f t="shared" si="75"/>
        <v>0</v>
      </c>
      <c r="AQ109" s="176" t="str">
        <f t="shared" si="91"/>
        <v>NO OFERTADO</v>
      </c>
      <c r="AR109" s="176"/>
      <c r="AS109" s="176" t="s">
        <v>743</v>
      </c>
      <c r="AT109" s="187"/>
      <c r="AU109" s="187"/>
      <c r="AV109" s="188"/>
      <c r="AW109" s="187"/>
      <c r="AX109" s="189"/>
      <c r="AY109" s="189">
        <f t="shared" si="76"/>
        <v>0</v>
      </c>
      <c r="AZ109" s="177" t="str">
        <f t="shared" si="92"/>
        <v>NO OFERTADO</v>
      </c>
      <c r="BA109" s="177"/>
      <c r="BB109" s="177" t="s">
        <v>743</v>
      </c>
      <c r="BC109" s="194"/>
      <c r="BD109" s="194"/>
      <c r="BE109" s="212">
        <f>+BD109*0.19</f>
        <v>0</v>
      </c>
      <c r="BF109" s="194"/>
      <c r="BG109" s="196">
        <f t="shared" si="77"/>
        <v>0</v>
      </c>
      <c r="BH109" s="196">
        <f t="shared" si="78"/>
        <v>0</v>
      </c>
      <c r="BI109" s="180" t="str">
        <f t="shared" si="93"/>
        <v>NO OFERTADO</v>
      </c>
      <c r="BJ109" s="180"/>
      <c r="BK109" s="180" t="s">
        <v>743</v>
      </c>
      <c r="BL109" s="319"/>
      <c r="BM109" s="319"/>
      <c r="BN109" s="326"/>
      <c r="BO109" s="319">
        <f>+BM109+BN109</f>
        <v>0</v>
      </c>
      <c r="BP109" s="321">
        <f t="shared" si="79"/>
        <v>0</v>
      </c>
      <c r="BQ109" s="321">
        <f t="shared" si="94"/>
        <v>0</v>
      </c>
      <c r="BR109" s="322" t="str">
        <f t="shared" si="95"/>
        <v>NO OFERTADO</v>
      </c>
      <c r="BS109" s="322"/>
      <c r="BT109" s="322" t="s">
        <v>743</v>
      </c>
      <c r="BU109" s="197"/>
      <c r="BV109" s="197"/>
      <c r="BW109" s="213"/>
      <c r="BX109" s="197"/>
      <c r="BY109" s="199">
        <f t="shared" si="80"/>
        <v>0</v>
      </c>
      <c r="BZ109" s="199">
        <f t="shared" si="81"/>
        <v>0</v>
      </c>
      <c r="CA109" s="181" t="str">
        <f t="shared" si="96"/>
        <v>NO OFERTADO</v>
      </c>
      <c r="CB109" s="181"/>
      <c r="CC109" s="181" t="s">
        <v>743</v>
      </c>
      <c r="CD109" s="200"/>
      <c r="CE109" s="200"/>
      <c r="CF109" s="214"/>
      <c r="CG109" s="200"/>
      <c r="CH109" s="202">
        <f t="shared" si="82"/>
        <v>0</v>
      </c>
      <c r="CI109" s="202">
        <f t="shared" si="83"/>
        <v>0</v>
      </c>
      <c r="CJ109" s="182" t="str">
        <f t="shared" si="97"/>
        <v>NO OFERTADO</v>
      </c>
      <c r="CK109" s="182"/>
      <c r="CL109" s="182" t="s">
        <v>743</v>
      </c>
      <c r="CM109" s="197">
        <v>0</v>
      </c>
      <c r="CN109" s="197">
        <v>0</v>
      </c>
      <c r="CO109" s="213">
        <v>0</v>
      </c>
      <c r="CP109" s="197"/>
      <c r="CQ109" s="199">
        <f t="shared" si="84"/>
        <v>0</v>
      </c>
      <c r="CR109" s="199">
        <f t="shared" si="85"/>
        <v>0</v>
      </c>
      <c r="CS109" s="181" t="str">
        <f t="shared" si="98"/>
        <v>NO OFERTADO</v>
      </c>
      <c r="CT109" s="181"/>
      <c r="CU109" s="181" t="s">
        <v>743</v>
      </c>
      <c r="CV109" s="203"/>
      <c r="CW109" s="203"/>
      <c r="CX109" s="204"/>
      <c r="CY109" s="203"/>
      <c r="CZ109" s="205">
        <f t="shared" si="86"/>
        <v>0</v>
      </c>
      <c r="DA109" s="205">
        <f t="shared" si="87"/>
        <v>0</v>
      </c>
      <c r="DB109" s="183" t="str">
        <f t="shared" si="99"/>
        <v>NO OFERTADO</v>
      </c>
      <c r="DC109" s="183"/>
      <c r="DD109" s="183" t="s">
        <v>743</v>
      </c>
      <c r="DE109" s="206" t="s">
        <v>847</v>
      </c>
      <c r="DF109" s="206" t="s">
        <v>847</v>
      </c>
      <c r="DG109" s="206" t="s">
        <v>847</v>
      </c>
      <c r="DH109" s="206" t="s">
        <v>847</v>
      </c>
      <c r="DI109" s="206" t="s">
        <v>847</v>
      </c>
      <c r="DJ109" s="206" t="s">
        <v>847</v>
      </c>
    </row>
    <row r="110" spans="1:114" s="19" customFormat="1" ht="51" hidden="1" x14ac:dyDescent="0.2">
      <c r="A110" s="76">
        <v>101</v>
      </c>
      <c r="B110" s="78" t="s">
        <v>148</v>
      </c>
      <c r="C110" s="77" t="s">
        <v>480</v>
      </c>
      <c r="D110" s="120">
        <v>1</v>
      </c>
      <c r="E110" s="120" t="s">
        <v>32</v>
      </c>
      <c r="F110" s="23">
        <v>52738.42</v>
      </c>
      <c r="G110" s="120">
        <v>3</v>
      </c>
      <c r="H110" s="86">
        <f t="shared" si="88"/>
        <v>158215.26</v>
      </c>
      <c r="I110" s="27" t="s">
        <v>891</v>
      </c>
      <c r="J110" s="184">
        <v>44318</v>
      </c>
      <c r="K110" s="185">
        <v>8420</v>
      </c>
      <c r="L110" s="184">
        <f t="shared" si="110"/>
        <v>52738</v>
      </c>
      <c r="M110" s="186">
        <f t="shared" si="117"/>
        <v>52738</v>
      </c>
      <c r="N110" s="186">
        <f t="shared" si="72"/>
        <v>158214</v>
      </c>
      <c r="O110" s="176" t="str">
        <f t="shared" si="107"/>
        <v>CUMPLE</v>
      </c>
      <c r="P110" s="176" t="s">
        <v>851</v>
      </c>
      <c r="Q110" s="176" t="s">
        <v>743</v>
      </c>
      <c r="R110" s="207">
        <f t="shared" ref="R110:R123" si="119">+(L110-F110)/F110</f>
        <v>-7.9638335770820174E-6</v>
      </c>
      <c r="S110" s="187"/>
      <c r="T110" s="187"/>
      <c r="U110" s="188"/>
      <c r="V110" s="187"/>
      <c r="W110" s="189"/>
      <c r="X110" s="189">
        <f t="shared" si="73"/>
        <v>0</v>
      </c>
      <c r="Y110" s="176" t="str">
        <f t="shared" si="89"/>
        <v>NO OFERTADO</v>
      </c>
      <c r="Z110" s="177"/>
      <c r="AA110" s="177" t="s">
        <v>743</v>
      </c>
      <c r="AB110" s="190"/>
      <c r="AC110" s="190"/>
      <c r="AD110" s="191"/>
      <c r="AE110" s="190"/>
      <c r="AF110" s="192"/>
      <c r="AG110" s="192">
        <f t="shared" si="74"/>
        <v>0</v>
      </c>
      <c r="AH110" s="178" t="str">
        <f t="shared" si="90"/>
        <v>NO OFERTADO</v>
      </c>
      <c r="AI110" s="178"/>
      <c r="AJ110" s="178" t="s">
        <v>743</v>
      </c>
      <c r="AK110" s="184"/>
      <c r="AL110" s="184"/>
      <c r="AM110" s="185"/>
      <c r="AN110" s="184"/>
      <c r="AO110" s="186"/>
      <c r="AP110" s="186">
        <f t="shared" si="75"/>
        <v>0</v>
      </c>
      <c r="AQ110" s="176" t="str">
        <f t="shared" si="91"/>
        <v>NO OFERTADO</v>
      </c>
      <c r="AR110" s="176"/>
      <c r="AS110" s="176" t="s">
        <v>743</v>
      </c>
      <c r="AT110" s="187"/>
      <c r="AU110" s="187"/>
      <c r="AV110" s="193"/>
      <c r="AW110" s="187"/>
      <c r="AX110" s="189"/>
      <c r="AY110" s="189">
        <f t="shared" si="76"/>
        <v>0</v>
      </c>
      <c r="AZ110" s="177" t="str">
        <f t="shared" si="92"/>
        <v>NO OFERTADO</v>
      </c>
      <c r="BA110" s="177"/>
      <c r="BB110" s="177" t="s">
        <v>743</v>
      </c>
      <c r="BC110" s="194"/>
      <c r="BD110" s="194"/>
      <c r="BE110" s="195"/>
      <c r="BF110" s="194"/>
      <c r="BG110" s="196">
        <f t="shared" si="77"/>
        <v>0</v>
      </c>
      <c r="BH110" s="196">
        <f t="shared" si="78"/>
        <v>0</v>
      </c>
      <c r="BI110" s="180" t="str">
        <f t="shared" si="93"/>
        <v>NO OFERTADO</v>
      </c>
      <c r="BJ110" s="180"/>
      <c r="BK110" s="180" t="s">
        <v>743</v>
      </c>
      <c r="BL110" s="319"/>
      <c r="BM110" s="319"/>
      <c r="BN110" s="320"/>
      <c r="BO110" s="319">
        <f>BM110+BN110</f>
        <v>0</v>
      </c>
      <c r="BP110" s="321">
        <f t="shared" si="79"/>
        <v>0</v>
      </c>
      <c r="BQ110" s="321">
        <f t="shared" si="94"/>
        <v>0</v>
      </c>
      <c r="BR110" s="322" t="str">
        <f t="shared" si="95"/>
        <v>NO OFERTADO</v>
      </c>
      <c r="BS110" s="322"/>
      <c r="BT110" s="322" t="s">
        <v>743</v>
      </c>
      <c r="BU110" s="197"/>
      <c r="BV110" s="197"/>
      <c r="BW110" s="198"/>
      <c r="BX110" s="197"/>
      <c r="BY110" s="199">
        <f t="shared" si="80"/>
        <v>0</v>
      </c>
      <c r="BZ110" s="199">
        <f t="shared" si="81"/>
        <v>0</v>
      </c>
      <c r="CA110" s="181" t="str">
        <f t="shared" si="96"/>
        <v>NO OFERTADO</v>
      </c>
      <c r="CB110" s="181"/>
      <c r="CC110" s="181" t="s">
        <v>743</v>
      </c>
      <c r="CD110" s="200"/>
      <c r="CE110" s="200"/>
      <c r="CF110" s="201"/>
      <c r="CG110" s="200"/>
      <c r="CH110" s="202">
        <f t="shared" si="82"/>
        <v>0</v>
      </c>
      <c r="CI110" s="202">
        <f t="shared" si="83"/>
        <v>0</v>
      </c>
      <c r="CJ110" s="182" t="str">
        <f t="shared" si="97"/>
        <v>NO OFERTADO</v>
      </c>
      <c r="CK110" s="182"/>
      <c r="CL110" s="182" t="s">
        <v>743</v>
      </c>
      <c r="CM110" s="197">
        <v>0</v>
      </c>
      <c r="CN110" s="197">
        <v>0</v>
      </c>
      <c r="CO110" s="198">
        <v>0</v>
      </c>
      <c r="CP110" s="197"/>
      <c r="CQ110" s="199">
        <f t="shared" si="84"/>
        <v>0</v>
      </c>
      <c r="CR110" s="199">
        <f t="shared" si="85"/>
        <v>0</v>
      </c>
      <c r="CS110" s="181" t="str">
        <f t="shared" si="98"/>
        <v>NO OFERTADO</v>
      </c>
      <c r="CT110" s="181"/>
      <c r="CU110" s="181" t="s">
        <v>743</v>
      </c>
      <c r="CV110" s="203"/>
      <c r="CW110" s="203"/>
      <c r="CX110" s="204"/>
      <c r="CY110" s="203"/>
      <c r="CZ110" s="205">
        <f t="shared" si="86"/>
        <v>0</v>
      </c>
      <c r="DA110" s="205">
        <f t="shared" si="87"/>
        <v>0</v>
      </c>
      <c r="DB110" s="183" t="str">
        <f t="shared" si="99"/>
        <v>NO OFERTADO</v>
      </c>
      <c r="DC110" s="183"/>
      <c r="DD110" s="183" t="s">
        <v>743</v>
      </c>
      <c r="DE110" s="206">
        <f>SMALL((L110,V110,AE110,AN110,AW110,BF110,BX110,CG110,CP110,CY110),1)</f>
        <v>52738</v>
      </c>
      <c r="DF110" s="208">
        <f t="shared" si="102"/>
        <v>52738</v>
      </c>
      <c r="DG110" s="19">
        <f t="shared" si="103"/>
        <v>0</v>
      </c>
      <c r="DH110" s="208">
        <f t="shared" si="104"/>
        <v>52738</v>
      </c>
      <c r="DI110" s="208">
        <f t="shared" si="105"/>
        <v>63286.103999999992</v>
      </c>
      <c r="DJ110" s="208" t="str">
        <f t="shared" si="106"/>
        <v>ENTRA</v>
      </c>
    </row>
    <row r="111" spans="1:114" s="19" customFormat="1" ht="38.25" hidden="1" x14ac:dyDescent="0.2">
      <c r="A111" s="76">
        <v>102</v>
      </c>
      <c r="B111" s="78" t="s">
        <v>149</v>
      </c>
      <c r="C111" s="77" t="s">
        <v>481</v>
      </c>
      <c r="D111" s="120">
        <v>1</v>
      </c>
      <c r="E111" s="120" t="s">
        <v>32</v>
      </c>
      <c r="F111" s="23">
        <v>18603.27</v>
      </c>
      <c r="G111" s="120">
        <v>92</v>
      </c>
      <c r="H111" s="86">
        <f t="shared" si="88"/>
        <v>1711500.84</v>
      </c>
      <c r="I111" s="27" t="s">
        <v>892</v>
      </c>
      <c r="J111" s="184">
        <v>15989</v>
      </c>
      <c r="K111" s="185">
        <v>3038</v>
      </c>
      <c r="L111" s="184">
        <f t="shared" si="110"/>
        <v>19027</v>
      </c>
      <c r="M111" s="186">
        <f t="shared" si="117"/>
        <v>19027</v>
      </c>
      <c r="N111" s="186">
        <f t="shared" si="72"/>
        <v>1750484</v>
      </c>
      <c r="O111" s="176" t="str">
        <f t="shared" si="107"/>
        <v>CUMPLE</v>
      </c>
      <c r="P111" s="176" t="s">
        <v>828</v>
      </c>
      <c r="Q111" s="176" t="s">
        <v>822</v>
      </c>
      <c r="R111" s="207">
        <f t="shared" si="119"/>
        <v>2.277717842078299E-2</v>
      </c>
      <c r="S111" s="187"/>
      <c r="T111" s="187"/>
      <c r="U111" s="188"/>
      <c r="V111" s="187"/>
      <c r="W111" s="189"/>
      <c r="X111" s="189">
        <f t="shared" si="73"/>
        <v>0</v>
      </c>
      <c r="Y111" s="176" t="str">
        <f t="shared" si="89"/>
        <v>NO OFERTADO</v>
      </c>
      <c r="Z111" s="177"/>
      <c r="AA111" s="177" t="s">
        <v>743</v>
      </c>
      <c r="AB111" s="190"/>
      <c r="AC111" s="190"/>
      <c r="AD111" s="191"/>
      <c r="AE111" s="190"/>
      <c r="AF111" s="192"/>
      <c r="AG111" s="192">
        <f t="shared" si="74"/>
        <v>0</v>
      </c>
      <c r="AH111" s="178" t="str">
        <f t="shared" si="90"/>
        <v>NO OFERTADO</v>
      </c>
      <c r="AI111" s="178"/>
      <c r="AJ111" s="178" t="s">
        <v>743</v>
      </c>
      <c r="AK111" s="184"/>
      <c r="AL111" s="184"/>
      <c r="AM111" s="185"/>
      <c r="AN111" s="184"/>
      <c r="AO111" s="186"/>
      <c r="AP111" s="186">
        <f t="shared" si="75"/>
        <v>0</v>
      </c>
      <c r="AQ111" s="176" t="str">
        <f t="shared" si="91"/>
        <v>NO OFERTADO</v>
      </c>
      <c r="AR111" s="176"/>
      <c r="AS111" s="176" t="s">
        <v>743</v>
      </c>
      <c r="AT111" s="187"/>
      <c r="AU111" s="187"/>
      <c r="AV111" s="193"/>
      <c r="AW111" s="187"/>
      <c r="AX111" s="189"/>
      <c r="AY111" s="189">
        <f t="shared" si="76"/>
        <v>0</v>
      </c>
      <c r="AZ111" s="177" t="str">
        <f t="shared" si="92"/>
        <v>NO OFERTADO</v>
      </c>
      <c r="BA111" s="177"/>
      <c r="BB111" s="177" t="s">
        <v>743</v>
      </c>
      <c r="BC111" s="194"/>
      <c r="BD111" s="194"/>
      <c r="BE111" s="195"/>
      <c r="BF111" s="194"/>
      <c r="BG111" s="196">
        <f t="shared" si="77"/>
        <v>0</v>
      </c>
      <c r="BH111" s="196">
        <f t="shared" si="78"/>
        <v>0</v>
      </c>
      <c r="BI111" s="180" t="str">
        <f t="shared" si="93"/>
        <v>NO OFERTADO</v>
      </c>
      <c r="BJ111" s="180"/>
      <c r="BK111" s="180" t="s">
        <v>743</v>
      </c>
      <c r="BL111" s="319"/>
      <c r="BM111" s="319"/>
      <c r="BN111" s="320"/>
      <c r="BO111" s="319">
        <f t="shared" ref="BO111:BO113" si="120">BM111+BN111</f>
        <v>0</v>
      </c>
      <c r="BP111" s="321">
        <f t="shared" si="79"/>
        <v>0</v>
      </c>
      <c r="BQ111" s="321">
        <f t="shared" si="94"/>
        <v>0</v>
      </c>
      <c r="BR111" s="322" t="str">
        <f t="shared" si="95"/>
        <v>NO OFERTADO</v>
      </c>
      <c r="BS111" s="322"/>
      <c r="BT111" s="322" t="s">
        <v>743</v>
      </c>
      <c r="BU111" s="197"/>
      <c r="BV111" s="197"/>
      <c r="BW111" s="198"/>
      <c r="BX111" s="197"/>
      <c r="BY111" s="199">
        <f t="shared" si="80"/>
        <v>0</v>
      </c>
      <c r="BZ111" s="199">
        <f t="shared" si="81"/>
        <v>0</v>
      </c>
      <c r="CA111" s="181" t="str">
        <f t="shared" si="96"/>
        <v>NO OFERTADO</v>
      </c>
      <c r="CB111" s="181"/>
      <c r="CC111" s="181" t="s">
        <v>743</v>
      </c>
      <c r="CD111" s="200"/>
      <c r="CE111" s="200"/>
      <c r="CF111" s="201"/>
      <c r="CG111" s="200"/>
      <c r="CH111" s="202">
        <f t="shared" si="82"/>
        <v>0</v>
      </c>
      <c r="CI111" s="202">
        <f t="shared" si="83"/>
        <v>0</v>
      </c>
      <c r="CJ111" s="182" t="str">
        <f t="shared" si="97"/>
        <v>NO OFERTADO</v>
      </c>
      <c r="CK111" s="182"/>
      <c r="CL111" s="182" t="s">
        <v>743</v>
      </c>
      <c r="CM111" s="197">
        <v>0</v>
      </c>
      <c r="CN111" s="197">
        <v>0</v>
      </c>
      <c r="CO111" s="198">
        <v>0</v>
      </c>
      <c r="CP111" s="197"/>
      <c r="CQ111" s="199">
        <f t="shared" si="84"/>
        <v>0</v>
      </c>
      <c r="CR111" s="199">
        <f t="shared" si="85"/>
        <v>0</v>
      </c>
      <c r="CS111" s="181" t="str">
        <f t="shared" si="98"/>
        <v>NO OFERTADO</v>
      </c>
      <c r="CT111" s="181"/>
      <c r="CU111" s="181" t="s">
        <v>743</v>
      </c>
      <c r="CV111" s="203"/>
      <c r="CW111" s="203"/>
      <c r="CX111" s="204"/>
      <c r="CY111" s="203"/>
      <c r="CZ111" s="205">
        <f t="shared" si="86"/>
        <v>0</v>
      </c>
      <c r="DA111" s="205">
        <f t="shared" si="87"/>
        <v>0</v>
      </c>
      <c r="DB111" s="183" t="str">
        <f t="shared" si="99"/>
        <v>NO OFERTADO</v>
      </c>
      <c r="DC111" s="183"/>
      <c r="DD111" s="183" t="s">
        <v>743</v>
      </c>
      <c r="DE111" s="206">
        <f>SMALL((L111,V111,AE111,AN111,AW111,BF111,BX111,CG111,CP111,CY111),1)</f>
        <v>19027</v>
      </c>
      <c r="DF111" s="208">
        <f t="shared" si="102"/>
        <v>19027</v>
      </c>
      <c r="DG111" s="19">
        <f t="shared" si="103"/>
        <v>0</v>
      </c>
      <c r="DH111" s="208">
        <f t="shared" si="104"/>
        <v>19027</v>
      </c>
      <c r="DI111" s="208">
        <f t="shared" si="105"/>
        <v>22323.923999999999</v>
      </c>
      <c r="DJ111" s="208" t="str">
        <f t="shared" si="106"/>
        <v>ENTRA</v>
      </c>
    </row>
    <row r="112" spans="1:114" s="19" customFormat="1" ht="38.25" hidden="1" x14ac:dyDescent="0.2">
      <c r="A112" s="76">
        <v>103</v>
      </c>
      <c r="B112" s="78" t="s">
        <v>150</v>
      </c>
      <c r="C112" s="77" t="s">
        <v>482</v>
      </c>
      <c r="D112" s="120">
        <v>1</v>
      </c>
      <c r="E112" s="120" t="s">
        <v>32</v>
      </c>
      <c r="F112" s="23">
        <v>18603.27</v>
      </c>
      <c r="G112" s="120">
        <v>8</v>
      </c>
      <c r="H112" s="86">
        <f t="shared" si="88"/>
        <v>148826.16</v>
      </c>
      <c r="I112" s="27" t="s">
        <v>892</v>
      </c>
      <c r="J112" s="184">
        <v>15989</v>
      </c>
      <c r="K112" s="185">
        <v>3038</v>
      </c>
      <c r="L112" s="184">
        <f t="shared" si="110"/>
        <v>19027</v>
      </c>
      <c r="M112" s="186">
        <f t="shared" si="117"/>
        <v>19027</v>
      </c>
      <c r="N112" s="186">
        <f t="shared" si="72"/>
        <v>152216</v>
      </c>
      <c r="O112" s="176" t="str">
        <f t="shared" si="107"/>
        <v>CUMPLE</v>
      </c>
      <c r="P112" s="176" t="s">
        <v>828</v>
      </c>
      <c r="Q112" s="176" t="s">
        <v>822</v>
      </c>
      <c r="R112" s="207">
        <f t="shared" si="119"/>
        <v>2.277717842078299E-2</v>
      </c>
      <c r="S112" s="187"/>
      <c r="T112" s="187"/>
      <c r="U112" s="188"/>
      <c r="V112" s="187"/>
      <c r="W112" s="189"/>
      <c r="X112" s="189">
        <f t="shared" si="73"/>
        <v>0</v>
      </c>
      <c r="Y112" s="176" t="str">
        <f t="shared" si="89"/>
        <v>NO OFERTADO</v>
      </c>
      <c r="Z112" s="177"/>
      <c r="AA112" s="177" t="s">
        <v>743</v>
      </c>
      <c r="AB112" s="190"/>
      <c r="AC112" s="190"/>
      <c r="AD112" s="191"/>
      <c r="AE112" s="190"/>
      <c r="AF112" s="192"/>
      <c r="AG112" s="192">
        <f t="shared" si="74"/>
        <v>0</v>
      </c>
      <c r="AH112" s="178" t="str">
        <f t="shared" si="90"/>
        <v>NO OFERTADO</v>
      </c>
      <c r="AI112" s="178"/>
      <c r="AJ112" s="178" t="s">
        <v>743</v>
      </c>
      <c r="AK112" s="184"/>
      <c r="AL112" s="184"/>
      <c r="AM112" s="185"/>
      <c r="AN112" s="184"/>
      <c r="AO112" s="186"/>
      <c r="AP112" s="186">
        <f t="shared" si="75"/>
        <v>0</v>
      </c>
      <c r="AQ112" s="176" t="str">
        <f t="shared" si="91"/>
        <v>NO OFERTADO</v>
      </c>
      <c r="AR112" s="176"/>
      <c r="AS112" s="176" t="s">
        <v>743</v>
      </c>
      <c r="AT112" s="187"/>
      <c r="AU112" s="187"/>
      <c r="AV112" s="193"/>
      <c r="AW112" s="187"/>
      <c r="AX112" s="189"/>
      <c r="AY112" s="189">
        <f t="shared" si="76"/>
        <v>0</v>
      </c>
      <c r="AZ112" s="177" t="str">
        <f t="shared" si="92"/>
        <v>NO OFERTADO</v>
      </c>
      <c r="BA112" s="177"/>
      <c r="BB112" s="177" t="s">
        <v>743</v>
      </c>
      <c r="BC112" s="194"/>
      <c r="BD112" s="194"/>
      <c r="BE112" s="195"/>
      <c r="BF112" s="194"/>
      <c r="BG112" s="196">
        <f t="shared" si="77"/>
        <v>0</v>
      </c>
      <c r="BH112" s="196">
        <f t="shared" si="78"/>
        <v>0</v>
      </c>
      <c r="BI112" s="180" t="str">
        <f t="shared" si="93"/>
        <v>NO OFERTADO</v>
      </c>
      <c r="BJ112" s="180"/>
      <c r="BK112" s="180" t="s">
        <v>743</v>
      </c>
      <c r="BL112" s="319"/>
      <c r="BM112" s="319"/>
      <c r="BN112" s="320"/>
      <c r="BO112" s="319">
        <f t="shared" si="120"/>
        <v>0</v>
      </c>
      <c r="BP112" s="321">
        <f t="shared" si="79"/>
        <v>0</v>
      </c>
      <c r="BQ112" s="321">
        <f t="shared" si="94"/>
        <v>0</v>
      </c>
      <c r="BR112" s="322" t="str">
        <f t="shared" si="95"/>
        <v>NO OFERTADO</v>
      </c>
      <c r="BS112" s="322"/>
      <c r="BT112" s="322" t="s">
        <v>743</v>
      </c>
      <c r="BU112" s="197"/>
      <c r="BV112" s="197"/>
      <c r="BW112" s="198"/>
      <c r="BX112" s="197"/>
      <c r="BY112" s="199">
        <f t="shared" si="80"/>
        <v>0</v>
      </c>
      <c r="BZ112" s="199">
        <f t="shared" si="81"/>
        <v>0</v>
      </c>
      <c r="CA112" s="181" t="str">
        <f t="shared" si="96"/>
        <v>NO OFERTADO</v>
      </c>
      <c r="CB112" s="181"/>
      <c r="CC112" s="181" t="s">
        <v>743</v>
      </c>
      <c r="CD112" s="200"/>
      <c r="CE112" s="200"/>
      <c r="CF112" s="201"/>
      <c r="CG112" s="200"/>
      <c r="CH112" s="202">
        <f t="shared" si="82"/>
        <v>0</v>
      </c>
      <c r="CI112" s="202">
        <f t="shared" si="83"/>
        <v>0</v>
      </c>
      <c r="CJ112" s="182" t="str">
        <f t="shared" si="97"/>
        <v>NO OFERTADO</v>
      </c>
      <c r="CK112" s="182"/>
      <c r="CL112" s="182" t="s">
        <v>743</v>
      </c>
      <c r="CM112" s="197">
        <v>0</v>
      </c>
      <c r="CN112" s="197">
        <v>0</v>
      </c>
      <c r="CO112" s="198">
        <v>0</v>
      </c>
      <c r="CP112" s="197"/>
      <c r="CQ112" s="199">
        <f t="shared" si="84"/>
        <v>0</v>
      </c>
      <c r="CR112" s="199">
        <f t="shared" si="85"/>
        <v>0</v>
      </c>
      <c r="CS112" s="181" t="str">
        <f t="shared" si="98"/>
        <v>NO OFERTADO</v>
      </c>
      <c r="CT112" s="181"/>
      <c r="CU112" s="181" t="s">
        <v>743</v>
      </c>
      <c r="CV112" s="203"/>
      <c r="CW112" s="203"/>
      <c r="CX112" s="204"/>
      <c r="CY112" s="203"/>
      <c r="CZ112" s="205">
        <f t="shared" si="86"/>
        <v>0</v>
      </c>
      <c r="DA112" s="205">
        <f t="shared" si="87"/>
        <v>0</v>
      </c>
      <c r="DB112" s="183" t="str">
        <f t="shared" si="99"/>
        <v>NO OFERTADO</v>
      </c>
      <c r="DC112" s="183"/>
      <c r="DD112" s="183" t="s">
        <v>743</v>
      </c>
      <c r="DE112" s="206">
        <f>SMALL((L112,V112,AE112,AN112,AW112,BF112,BX112,CG112,CP112,CY112),1)</f>
        <v>19027</v>
      </c>
      <c r="DF112" s="208">
        <f t="shared" si="102"/>
        <v>19027</v>
      </c>
      <c r="DG112" s="19">
        <f t="shared" si="103"/>
        <v>0</v>
      </c>
      <c r="DH112" s="208">
        <f t="shared" si="104"/>
        <v>19027</v>
      </c>
      <c r="DI112" s="208">
        <f t="shared" si="105"/>
        <v>22323.923999999999</v>
      </c>
      <c r="DJ112" s="208" t="str">
        <f t="shared" si="106"/>
        <v>ENTRA</v>
      </c>
    </row>
    <row r="113" spans="1:114" s="19" customFormat="1" ht="38.25" hidden="1" x14ac:dyDescent="0.2">
      <c r="A113" s="76">
        <v>104</v>
      </c>
      <c r="B113" s="78" t="s">
        <v>151</v>
      </c>
      <c r="C113" s="77" t="s">
        <v>483</v>
      </c>
      <c r="D113" s="120">
        <v>1</v>
      </c>
      <c r="E113" s="120" t="s">
        <v>32</v>
      </c>
      <c r="F113" s="23">
        <v>18603.27</v>
      </c>
      <c r="G113" s="120">
        <v>275</v>
      </c>
      <c r="H113" s="86">
        <f t="shared" si="88"/>
        <v>5115899.25</v>
      </c>
      <c r="I113" s="27" t="s">
        <v>892</v>
      </c>
      <c r="J113" s="184">
        <v>15989</v>
      </c>
      <c r="K113" s="185">
        <v>3038</v>
      </c>
      <c r="L113" s="184">
        <f t="shared" si="110"/>
        <v>19027</v>
      </c>
      <c r="M113" s="186">
        <f t="shared" si="117"/>
        <v>19027</v>
      </c>
      <c r="N113" s="186">
        <f t="shared" si="72"/>
        <v>5232425</v>
      </c>
      <c r="O113" s="176" t="str">
        <f t="shared" si="107"/>
        <v>CUMPLE</v>
      </c>
      <c r="P113" s="176" t="s">
        <v>828</v>
      </c>
      <c r="Q113" s="176" t="s">
        <v>822</v>
      </c>
      <c r="R113" s="207">
        <f t="shared" si="119"/>
        <v>2.277717842078299E-2</v>
      </c>
      <c r="S113" s="187"/>
      <c r="T113" s="187"/>
      <c r="U113" s="188"/>
      <c r="V113" s="187"/>
      <c r="W113" s="189"/>
      <c r="X113" s="189">
        <f t="shared" si="73"/>
        <v>0</v>
      </c>
      <c r="Y113" s="176" t="str">
        <f t="shared" si="89"/>
        <v>NO OFERTADO</v>
      </c>
      <c r="Z113" s="177"/>
      <c r="AA113" s="177" t="s">
        <v>743</v>
      </c>
      <c r="AB113" s="190"/>
      <c r="AC113" s="190"/>
      <c r="AD113" s="191"/>
      <c r="AE113" s="190"/>
      <c r="AF113" s="192"/>
      <c r="AG113" s="192">
        <f t="shared" si="74"/>
        <v>0</v>
      </c>
      <c r="AH113" s="178" t="str">
        <f t="shared" si="90"/>
        <v>NO OFERTADO</v>
      </c>
      <c r="AI113" s="178"/>
      <c r="AJ113" s="178" t="s">
        <v>743</v>
      </c>
      <c r="AK113" s="184"/>
      <c r="AL113" s="184"/>
      <c r="AM113" s="185"/>
      <c r="AN113" s="184"/>
      <c r="AO113" s="186"/>
      <c r="AP113" s="186">
        <f t="shared" si="75"/>
        <v>0</v>
      </c>
      <c r="AQ113" s="176" t="str">
        <f t="shared" si="91"/>
        <v>NO OFERTADO</v>
      </c>
      <c r="AR113" s="176"/>
      <c r="AS113" s="176" t="s">
        <v>743</v>
      </c>
      <c r="AT113" s="187"/>
      <c r="AU113" s="187"/>
      <c r="AV113" s="193"/>
      <c r="AW113" s="187"/>
      <c r="AX113" s="189"/>
      <c r="AY113" s="189">
        <f t="shared" si="76"/>
        <v>0</v>
      </c>
      <c r="AZ113" s="177" t="str">
        <f t="shared" si="92"/>
        <v>NO OFERTADO</v>
      </c>
      <c r="BA113" s="177"/>
      <c r="BB113" s="177" t="s">
        <v>743</v>
      </c>
      <c r="BC113" s="194"/>
      <c r="BD113" s="194"/>
      <c r="BE113" s="195"/>
      <c r="BF113" s="194"/>
      <c r="BG113" s="196">
        <f t="shared" si="77"/>
        <v>0</v>
      </c>
      <c r="BH113" s="196">
        <f t="shared" si="78"/>
        <v>0</v>
      </c>
      <c r="BI113" s="180" t="str">
        <f t="shared" si="93"/>
        <v>NO OFERTADO</v>
      </c>
      <c r="BJ113" s="180"/>
      <c r="BK113" s="180" t="s">
        <v>743</v>
      </c>
      <c r="BL113" s="319"/>
      <c r="BM113" s="319"/>
      <c r="BN113" s="320"/>
      <c r="BO113" s="319">
        <f t="shared" si="120"/>
        <v>0</v>
      </c>
      <c r="BP113" s="321">
        <f t="shared" si="79"/>
        <v>0</v>
      </c>
      <c r="BQ113" s="321">
        <f t="shared" si="94"/>
        <v>0</v>
      </c>
      <c r="BR113" s="322" t="str">
        <f t="shared" si="95"/>
        <v>NO OFERTADO</v>
      </c>
      <c r="BS113" s="322"/>
      <c r="BT113" s="322" t="s">
        <v>743</v>
      </c>
      <c r="BU113" s="197"/>
      <c r="BV113" s="197"/>
      <c r="BW113" s="198"/>
      <c r="BX113" s="197"/>
      <c r="BY113" s="199">
        <f t="shared" si="80"/>
        <v>0</v>
      </c>
      <c r="BZ113" s="199">
        <f t="shared" si="81"/>
        <v>0</v>
      </c>
      <c r="CA113" s="181" t="str">
        <f t="shared" si="96"/>
        <v>NO OFERTADO</v>
      </c>
      <c r="CB113" s="181"/>
      <c r="CC113" s="181" t="s">
        <v>743</v>
      </c>
      <c r="CD113" s="200"/>
      <c r="CE113" s="200"/>
      <c r="CF113" s="201"/>
      <c r="CG113" s="200"/>
      <c r="CH113" s="202">
        <f t="shared" si="82"/>
        <v>0</v>
      </c>
      <c r="CI113" s="202">
        <f t="shared" si="83"/>
        <v>0</v>
      </c>
      <c r="CJ113" s="182" t="str">
        <f t="shared" si="97"/>
        <v>NO OFERTADO</v>
      </c>
      <c r="CK113" s="182"/>
      <c r="CL113" s="182" t="s">
        <v>743</v>
      </c>
      <c r="CM113" s="197">
        <v>0</v>
      </c>
      <c r="CN113" s="197">
        <v>0</v>
      </c>
      <c r="CO113" s="198">
        <v>0</v>
      </c>
      <c r="CP113" s="197"/>
      <c r="CQ113" s="199">
        <f t="shared" si="84"/>
        <v>0</v>
      </c>
      <c r="CR113" s="199">
        <f t="shared" si="85"/>
        <v>0</v>
      </c>
      <c r="CS113" s="181" t="str">
        <f t="shared" si="98"/>
        <v>NO OFERTADO</v>
      </c>
      <c r="CT113" s="181"/>
      <c r="CU113" s="181" t="s">
        <v>743</v>
      </c>
      <c r="CV113" s="203"/>
      <c r="CW113" s="203"/>
      <c r="CX113" s="204"/>
      <c r="CY113" s="203"/>
      <c r="CZ113" s="205">
        <f t="shared" si="86"/>
        <v>0</v>
      </c>
      <c r="DA113" s="205">
        <f t="shared" si="87"/>
        <v>0</v>
      </c>
      <c r="DB113" s="183" t="str">
        <f t="shared" si="99"/>
        <v>NO OFERTADO</v>
      </c>
      <c r="DC113" s="183"/>
      <c r="DD113" s="183" t="s">
        <v>743</v>
      </c>
      <c r="DE113" s="206">
        <f>SMALL((L113,V113,AE113,AN113,AW113,BF113,BX113,CG113,CP113,CY113),1)</f>
        <v>19027</v>
      </c>
      <c r="DF113" s="208">
        <f t="shared" si="102"/>
        <v>19027</v>
      </c>
      <c r="DG113" s="19">
        <f t="shared" si="103"/>
        <v>0</v>
      </c>
      <c r="DH113" s="208">
        <f t="shared" si="104"/>
        <v>19027</v>
      </c>
      <c r="DI113" s="208">
        <f t="shared" si="105"/>
        <v>22323.923999999999</v>
      </c>
      <c r="DJ113" s="208" t="str">
        <f t="shared" si="106"/>
        <v>ENTRA</v>
      </c>
    </row>
    <row r="114" spans="1:114" s="19" customFormat="1" ht="76.5" hidden="1" x14ac:dyDescent="0.2">
      <c r="A114" s="76">
        <v>105</v>
      </c>
      <c r="B114" s="78" t="s">
        <v>152</v>
      </c>
      <c r="C114" s="77" t="s">
        <v>484</v>
      </c>
      <c r="D114" s="120">
        <v>1</v>
      </c>
      <c r="E114" s="120" t="s">
        <v>32</v>
      </c>
      <c r="F114" s="24">
        <v>1811.18</v>
      </c>
      <c r="G114" s="120">
        <v>3951</v>
      </c>
      <c r="H114" s="86">
        <f t="shared" si="88"/>
        <v>7155972.1800000006</v>
      </c>
      <c r="I114" s="27" t="s">
        <v>893</v>
      </c>
      <c r="J114" s="184">
        <v>1557</v>
      </c>
      <c r="K114" s="185">
        <v>296</v>
      </c>
      <c r="L114" s="184">
        <f t="shared" si="110"/>
        <v>1853</v>
      </c>
      <c r="M114" s="186">
        <f t="shared" si="117"/>
        <v>1853</v>
      </c>
      <c r="N114" s="186">
        <f t="shared" si="72"/>
        <v>7321203</v>
      </c>
      <c r="O114" s="176" t="str">
        <f t="shared" si="107"/>
        <v>CUMPLE</v>
      </c>
      <c r="P114" s="176" t="s">
        <v>828</v>
      </c>
      <c r="Q114" s="176" t="s">
        <v>822</v>
      </c>
      <c r="R114" s="207">
        <f t="shared" si="119"/>
        <v>2.3089919279143948E-2</v>
      </c>
      <c r="S114" s="187"/>
      <c r="T114" s="187"/>
      <c r="U114" s="188"/>
      <c r="V114" s="187"/>
      <c r="W114" s="189"/>
      <c r="X114" s="189">
        <f t="shared" si="73"/>
        <v>0</v>
      </c>
      <c r="Y114" s="176" t="str">
        <f t="shared" si="89"/>
        <v>NO OFERTADO</v>
      </c>
      <c r="Z114" s="177"/>
      <c r="AA114" s="177" t="s">
        <v>743</v>
      </c>
      <c r="AB114" s="190"/>
      <c r="AC114" s="190"/>
      <c r="AD114" s="191"/>
      <c r="AE114" s="190"/>
      <c r="AF114" s="192"/>
      <c r="AG114" s="192">
        <f t="shared" si="74"/>
        <v>0</v>
      </c>
      <c r="AH114" s="178" t="str">
        <f t="shared" si="90"/>
        <v>NO OFERTADO</v>
      </c>
      <c r="AI114" s="178"/>
      <c r="AJ114" s="178" t="s">
        <v>743</v>
      </c>
      <c r="AK114" s="184"/>
      <c r="AL114" s="184"/>
      <c r="AM114" s="185">
        <f>+AL114*0.19</f>
        <v>0</v>
      </c>
      <c r="AN114" s="184"/>
      <c r="AO114" s="186"/>
      <c r="AP114" s="186">
        <f t="shared" si="75"/>
        <v>0</v>
      </c>
      <c r="AQ114" s="176" t="str">
        <f t="shared" si="91"/>
        <v>NO OFERTADO</v>
      </c>
      <c r="AR114" s="176"/>
      <c r="AS114" s="176" t="s">
        <v>743</v>
      </c>
      <c r="AT114" s="187"/>
      <c r="AU114" s="187"/>
      <c r="AV114" s="193"/>
      <c r="AW114" s="187"/>
      <c r="AX114" s="189"/>
      <c r="AY114" s="189">
        <f t="shared" si="76"/>
        <v>0</v>
      </c>
      <c r="AZ114" s="177" t="str">
        <f t="shared" si="92"/>
        <v>NO OFERTADO</v>
      </c>
      <c r="BA114" s="177"/>
      <c r="BB114" s="177" t="s">
        <v>743</v>
      </c>
      <c r="BC114" s="194"/>
      <c r="BD114" s="194"/>
      <c r="BE114" s="195">
        <f>+BD114*0.19</f>
        <v>0</v>
      </c>
      <c r="BF114" s="194"/>
      <c r="BG114" s="196">
        <f t="shared" si="77"/>
        <v>0</v>
      </c>
      <c r="BH114" s="196">
        <f t="shared" si="78"/>
        <v>0</v>
      </c>
      <c r="BI114" s="180" t="str">
        <f t="shared" si="93"/>
        <v>NO OFERTADO</v>
      </c>
      <c r="BJ114" s="180"/>
      <c r="BK114" s="180" t="s">
        <v>743</v>
      </c>
      <c r="BL114" s="319"/>
      <c r="BM114" s="319"/>
      <c r="BN114" s="320"/>
      <c r="BO114" s="319">
        <f>+BM114+BN114</f>
        <v>0</v>
      </c>
      <c r="BP114" s="321">
        <f t="shared" si="79"/>
        <v>0</v>
      </c>
      <c r="BQ114" s="321">
        <f t="shared" si="94"/>
        <v>0</v>
      </c>
      <c r="BR114" s="322" t="str">
        <f t="shared" si="95"/>
        <v>NO OFERTADO</v>
      </c>
      <c r="BS114" s="322"/>
      <c r="BT114" s="322" t="s">
        <v>743</v>
      </c>
      <c r="BU114" s="197"/>
      <c r="BV114" s="197"/>
      <c r="BW114" s="198"/>
      <c r="BX114" s="197"/>
      <c r="BY114" s="199">
        <f t="shared" si="80"/>
        <v>0</v>
      </c>
      <c r="BZ114" s="199">
        <f t="shared" si="81"/>
        <v>0</v>
      </c>
      <c r="CA114" s="181" t="str">
        <f t="shared" si="96"/>
        <v>NO OFERTADO</v>
      </c>
      <c r="CB114" s="181"/>
      <c r="CC114" s="181" t="s">
        <v>743</v>
      </c>
      <c r="CD114" s="200"/>
      <c r="CE114" s="200"/>
      <c r="CF114" s="201"/>
      <c r="CG114" s="200"/>
      <c r="CH114" s="202">
        <f t="shared" si="82"/>
        <v>0</v>
      </c>
      <c r="CI114" s="202">
        <f t="shared" si="83"/>
        <v>0</v>
      </c>
      <c r="CJ114" s="182" t="str">
        <f t="shared" si="97"/>
        <v>NO OFERTADO</v>
      </c>
      <c r="CK114" s="182"/>
      <c r="CL114" s="182" t="s">
        <v>743</v>
      </c>
      <c r="CM114" s="197">
        <v>0</v>
      </c>
      <c r="CN114" s="197">
        <v>0</v>
      </c>
      <c r="CO114" s="198">
        <v>0</v>
      </c>
      <c r="CP114" s="197"/>
      <c r="CQ114" s="199">
        <f t="shared" si="84"/>
        <v>0</v>
      </c>
      <c r="CR114" s="199">
        <f t="shared" si="85"/>
        <v>0</v>
      </c>
      <c r="CS114" s="181" t="str">
        <f t="shared" si="98"/>
        <v>NO OFERTADO</v>
      </c>
      <c r="CT114" s="181"/>
      <c r="CU114" s="181" t="s">
        <v>743</v>
      </c>
      <c r="CV114" s="203"/>
      <c r="CW114" s="203"/>
      <c r="CX114" s="204"/>
      <c r="CY114" s="203"/>
      <c r="CZ114" s="205">
        <f t="shared" si="86"/>
        <v>0</v>
      </c>
      <c r="DA114" s="205">
        <f t="shared" si="87"/>
        <v>0</v>
      </c>
      <c r="DB114" s="183" t="str">
        <f t="shared" si="99"/>
        <v>NO OFERTADO</v>
      </c>
      <c r="DC114" s="183"/>
      <c r="DD114" s="183" t="s">
        <v>743</v>
      </c>
      <c r="DE114" s="206">
        <f>SMALL((L114,V114,AE114,AN114,AW114,BF114,BX114,CG114,CP114,CY114),1)</f>
        <v>1853</v>
      </c>
      <c r="DF114" s="208">
        <f t="shared" si="102"/>
        <v>1853</v>
      </c>
      <c r="DG114" s="19">
        <f t="shared" si="103"/>
        <v>0</v>
      </c>
      <c r="DH114" s="208">
        <f t="shared" si="104"/>
        <v>1853</v>
      </c>
      <c r="DI114" s="208">
        <f t="shared" si="105"/>
        <v>2173.4160000000002</v>
      </c>
      <c r="DJ114" s="208" t="str">
        <f t="shared" si="106"/>
        <v>ENTRA</v>
      </c>
    </row>
    <row r="115" spans="1:114" s="19" customFormat="1" ht="25.5" hidden="1" x14ac:dyDescent="0.2">
      <c r="A115" s="76">
        <v>106</v>
      </c>
      <c r="B115" s="78" t="s">
        <v>153</v>
      </c>
      <c r="C115" s="77" t="s">
        <v>485</v>
      </c>
      <c r="D115" s="120">
        <v>1</v>
      </c>
      <c r="E115" s="120" t="s">
        <v>32</v>
      </c>
      <c r="F115" s="64">
        <v>13100</v>
      </c>
      <c r="G115" s="120">
        <v>5</v>
      </c>
      <c r="H115" s="86">
        <f t="shared" si="88"/>
        <v>65500</v>
      </c>
      <c r="I115" s="27" t="s">
        <v>44</v>
      </c>
      <c r="J115" s="184">
        <v>13636</v>
      </c>
      <c r="K115" s="185">
        <v>0</v>
      </c>
      <c r="L115" s="184">
        <f t="shared" si="110"/>
        <v>13636</v>
      </c>
      <c r="M115" s="186">
        <f t="shared" si="117"/>
        <v>13636</v>
      </c>
      <c r="N115" s="186">
        <f t="shared" si="72"/>
        <v>68180</v>
      </c>
      <c r="O115" s="176" t="str">
        <f t="shared" si="107"/>
        <v>CUMPLE</v>
      </c>
      <c r="P115" s="176" t="s">
        <v>828</v>
      </c>
      <c r="Q115" s="176" t="s">
        <v>822</v>
      </c>
      <c r="R115" s="207">
        <f t="shared" si="119"/>
        <v>4.0916030534351146E-2</v>
      </c>
      <c r="S115" s="187"/>
      <c r="T115" s="187"/>
      <c r="U115" s="188"/>
      <c r="V115" s="187"/>
      <c r="W115" s="189"/>
      <c r="X115" s="189">
        <f t="shared" si="73"/>
        <v>0</v>
      </c>
      <c r="Y115" s="176" t="str">
        <f t="shared" si="89"/>
        <v>NO OFERTADO</v>
      </c>
      <c r="Z115" s="177"/>
      <c r="AA115" s="177" t="s">
        <v>743</v>
      </c>
      <c r="AB115" s="190" t="s">
        <v>894</v>
      </c>
      <c r="AC115" s="190">
        <v>13486.5</v>
      </c>
      <c r="AD115" s="191">
        <v>0</v>
      </c>
      <c r="AE115" s="190">
        <f t="shared" ref="AE115:AE116" si="121">+AC115+AD115</f>
        <v>13486.5</v>
      </c>
      <c r="AF115" s="192">
        <f>+AE115*D115</f>
        <v>13486.5</v>
      </c>
      <c r="AG115" s="192">
        <f t="shared" si="74"/>
        <v>67432.5</v>
      </c>
      <c r="AH115" s="178" t="str">
        <f t="shared" si="90"/>
        <v>CUMPLE</v>
      </c>
      <c r="AI115" s="178" t="s">
        <v>828</v>
      </c>
      <c r="AJ115" s="178" t="s">
        <v>822</v>
      </c>
      <c r="AK115" s="184"/>
      <c r="AL115" s="184"/>
      <c r="AM115" s="185">
        <f>+AL115*0.19</f>
        <v>0</v>
      </c>
      <c r="AN115" s="184"/>
      <c r="AO115" s="186"/>
      <c r="AP115" s="186">
        <f t="shared" si="75"/>
        <v>0</v>
      </c>
      <c r="AQ115" s="176" t="str">
        <f t="shared" si="91"/>
        <v>NO OFERTADO</v>
      </c>
      <c r="AR115" s="176"/>
      <c r="AS115" s="176" t="s">
        <v>743</v>
      </c>
      <c r="AT115" s="187"/>
      <c r="AU115" s="187"/>
      <c r="AV115" s="193"/>
      <c r="AW115" s="187"/>
      <c r="AX115" s="189"/>
      <c r="AY115" s="189">
        <f t="shared" si="76"/>
        <v>0</v>
      </c>
      <c r="AZ115" s="177" t="str">
        <f t="shared" si="92"/>
        <v>NO OFERTADO</v>
      </c>
      <c r="BA115" s="177"/>
      <c r="BB115" s="177" t="s">
        <v>743</v>
      </c>
      <c r="BC115" s="194" t="s">
        <v>44</v>
      </c>
      <c r="BD115" s="194">
        <v>12850</v>
      </c>
      <c r="BE115" s="212"/>
      <c r="BF115" s="194">
        <f>+BD115+BE115</f>
        <v>12850</v>
      </c>
      <c r="BG115" s="196">
        <f t="shared" si="77"/>
        <v>12850</v>
      </c>
      <c r="BH115" s="196">
        <f t="shared" si="78"/>
        <v>64250</v>
      </c>
      <c r="BI115" s="180" t="str">
        <f t="shared" si="93"/>
        <v>CUMPLE</v>
      </c>
      <c r="BJ115" s="180" t="s">
        <v>828</v>
      </c>
      <c r="BK115" s="180" t="s">
        <v>822</v>
      </c>
      <c r="BL115" s="319"/>
      <c r="BM115" s="319"/>
      <c r="BN115" s="320"/>
      <c r="BO115" s="319">
        <f>+BM115+BN115</f>
        <v>0</v>
      </c>
      <c r="BP115" s="321">
        <f t="shared" si="79"/>
        <v>0</v>
      </c>
      <c r="BQ115" s="321">
        <f t="shared" si="94"/>
        <v>0</v>
      </c>
      <c r="BR115" s="322" t="str">
        <f t="shared" si="95"/>
        <v>NO OFERTADO</v>
      </c>
      <c r="BS115" s="322"/>
      <c r="BT115" s="322" t="s">
        <v>743</v>
      </c>
      <c r="BU115" s="197"/>
      <c r="BV115" s="197"/>
      <c r="BW115" s="198"/>
      <c r="BX115" s="197"/>
      <c r="BY115" s="199">
        <f t="shared" si="80"/>
        <v>0</v>
      </c>
      <c r="BZ115" s="199">
        <f t="shared" si="81"/>
        <v>0</v>
      </c>
      <c r="CA115" s="181" t="str">
        <f t="shared" si="96"/>
        <v>NO OFERTADO</v>
      </c>
      <c r="CB115" s="181"/>
      <c r="CC115" s="181" t="s">
        <v>743</v>
      </c>
      <c r="CD115" s="200" t="s">
        <v>44</v>
      </c>
      <c r="CE115" s="200">
        <v>12903</v>
      </c>
      <c r="CF115" s="201">
        <v>0</v>
      </c>
      <c r="CG115" s="200">
        <v>12903</v>
      </c>
      <c r="CH115" s="202">
        <f t="shared" si="82"/>
        <v>12903</v>
      </c>
      <c r="CI115" s="202">
        <f t="shared" si="83"/>
        <v>64515</v>
      </c>
      <c r="CJ115" s="182" t="str">
        <f t="shared" si="97"/>
        <v>CUMPLE</v>
      </c>
      <c r="CK115" s="182" t="s">
        <v>828</v>
      </c>
      <c r="CL115" s="182" t="s">
        <v>822</v>
      </c>
      <c r="CM115" s="197">
        <v>0</v>
      </c>
      <c r="CN115" s="197">
        <v>0</v>
      </c>
      <c r="CO115" s="198">
        <v>0</v>
      </c>
      <c r="CP115" s="197"/>
      <c r="CQ115" s="199">
        <f t="shared" si="84"/>
        <v>0</v>
      </c>
      <c r="CR115" s="199">
        <f t="shared" si="85"/>
        <v>0</v>
      </c>
      <c r="CS115" s="181" t="str">
        <f t="shared" si="98"/>
        <v>NO OFERTADO</v>
      </c>
      <c r="CT115" s="181"/>
      <c r="CU115" s="181" t="s">
        <v>743</v>
      </c>
      <c r="CV115" s="203" t="s">
        <v>44</v>
      </c>
      <c r="CW115" s="203">
        <v>15385</v>
      </c>
      <c r="CX115" s="204">
        <v>0</v>
      </c>
      <c r="CY115" s="203">
        <v>15385</v>
      </c>
      <c r="CZ115" s="205">
        <f t="shared" si="86"/>
        <v>15385</v>
      </c>
      <c r="DA115" s="205">
        <f t="shared" si="87"/>
        <v>76925</v>
      </c>
      <c r="DB115" s="183" t="str">
        <f t="shared" si="99"/>
        <v>CUMPLE</v>
      </c>
      <c r="DC115" s="183" t="s">
        <v>828</v>
      </c>
      <c r="DD115" s="183" t="s">
        <v>822</v>
      </c>
      <c r="DE115" s="206">
        <f>SMALL((L115,V115,AE115,AN115,AW115,BF115,BX115,CG115,CP115,CY115),1)</f>
        <v>12850</v>
      </c>
      <c r="DF115" s="208">
        <f t="shared" si="102"/>
        <v>13486.5</v>
      </c>
      <c r="DG115" s="19">
        <f t="shared" si="103"/>
        <v>920.34126279331849</v>
      </c>
      <c r="DH115" s="208">
        <f t="shared" si="104"/>
        <v>12566.158737206682</v>
      </c>
      <c r="DI115" s="208">
        <f t="shared" si="105"/>
        <v>15720</v>
      </c>
      <c r="DJ115" s="208" t="str">
        <f t="shared" si="106"/>
        <v>ENTRA</v>
      </c>
    </row>
    <row r="116" spans="1:114" s="19" customFormat="1" ht="25.5" hidden="1" x14ac:dyDescent="0.2">
      <c r="A116" s="76">
        <v>107</v>
      </c>
      <c r="B116" s="78" t="s">
        <v>154</v>
      </c>
      <c r="C116" s="77" t="s">
        <v>486</v>
      </c>
      <c r="D116" s="120">
        <v>1</v>
      </c>
      <c r="E116" s="120" t="s">
        <v>32</v>
      </c>
      <c r="F116" s="24">
        <v>13100</v>
      </c>
      <c r="G116" s="120">
        <v>5</v>
      </c>
      <c r="H116" s="86">
        <f t="shared" si="88"/>
        <v>65500</v>
      </c>
      <c r="I116" s="27" t="s">
        <v>895</v>
      </c>
      <c r="J116" s="184">
        <v>13636</v>
      </c>
      <c r="K116" s="185">
        <v>0</v>
      </c>
      <c r="L116" s="184">
        <f t="shared" si="110"/>
        <v>13636</v>
      </c>
      <c r="M116" s="186">
        <f t="shared" si="117"/>
        <v>13636</v>
      </c>
      <c r="N116" s="186">
        <f t="shared" si="72"/>
        <v>68180</v>
      </c>
      <c r="O116" s="176" t="str">
        <f t="shared" si="107"/>
        <v>CUMPLE</v>
      </c>
      <c r="P116" s="176" t="s">
        <v>828</v>
      </c>
      <c r="Q116" s="176" t="s">
        <v>822</v>
      </c>
      <c r="R116" s="207">
        <f t="shared" si="119"/>
        <v>4.0916030534351146E-2</v>
      </c>
      <c r="S116" s="187"/>
      <c r="T116" s="187"/>
      <c r="U116" s="188"/>
      <c r="V116" s="187"/>
      <c r="W116" s="189"/>
      <c r="X116" s="189">
        <f t="shared" si="73"/>
        <v>0</v>
      </c>
      <c r="Y116" s="176" t="str">
        <f t="shared" si="89"/>
        <v>NO OFERTADO</v>
      </c>
      <c r="Z116" s="177"/>
      <c r="AA116" s="177" t="s">
        <v>743</v>
      </c>
      <c r="AB116" s="190" t="s">
        <v>894</v>
      </c>
      <c r="AC116" s="190">
        <v>13486.5</v>
      </c>
      <c r="AD116" s="191">
        <v>0</v>
      </c>
      <c r="AE116" s="190">
        <f t="shared" si="121"/>
        <v>13486.5</v>
      </c>
      <c r="AF116" s="192">
        <f>+AE116*D116</f>
        <v>13486.5</v>
      </c>
      <c r="AG116" s="192">
        <f t="shared" si="74"/>
        <v>67432.5</v>
      </c>
      <c r="AH116" s="178" t="str">
        <f t="shared" si="90"/>
        <v>CUMPLE</v>
      </c>
      <c r="AI116" s="178" t="s">
        <v>828</v>
      </c>
      <c r="AJ116" s="178" t="s">
        <v>822</v>
      </c>
      <c r="AK116" s="184"/>
      <c r="AL116" s="184"/>
      <c r="AM116" s="185"/>
      <c r="AN116" s="184"/>
      <c r="AO116" s="186"/>
      <c r="AP116" s="186">
        <f t="shared" si="75"/>
        <v>0</v>
      </c>
      <c r="AQ116" s="176" t="str">
        <f t="shared" si="91"/>
        <v>NO OFERTADO</v>
      </c>
      <c r="AR116" s="176"/>
      <c r="AS116" s="176" t="s">
        <v>743</v>
      </c>
      <c r="AT116" s="187"/>
      <c r="AU116" s="187"/>
      <c r="AV116" s="193"/>
      <c r="AW116" s="187"/>
      <c r="AX116" s="189"/>
      <c r="AY116" s="189">
        <f t="shared" si="76"/>
        <v>0</v>
      </c>
      <c r="AZ116" s="177" t="str">
        <f t="shared" si="92"/>
        <v>NO OFERTADO</v>
      </c>
      <c r="BA116" s="177"/>
      <c r="BB116" s="177" t="s">
        <v>743</v>
      </c>
      <c r="BC116" s="194" t="s">
        <v>44</v>
      </c>
      <c r="BD116" s="194">
        <v>12850</v>
      </c>
      <c r="BE116" s="212"/>
      <c r="BF116" s="194">
        <f t="shared" ref="BF116" si="122">BD116+BE116</f>
        <v>12850</v>
      </c>
      <c r="BG116" s="196">
        <f t="shared" si="77"/>
        <v>12850</v>
      </c>
      <c r="BH116" s="196">
        <f t="shared" si="78"/>
        <v>64250</v>
      </c>
      <c r="BI116" s="180" t="str">
        <f t="shared" si="93"/>
        <v>CUMPLE</v>
      </c>
      <c r="BJ116" s="180" t="s">
        <v>828</v>
      </c>
      <c r="BK116" s="180" t="s">
        <v>822</v>
      </c>
      <c r="BL116" s="319"/>
      <c r="BM116" s="319"/>
      <c r="BN116" s="320"/>
      <c r="BO116" s="319">
        <f t="shared" ref="BO116:BO120" si="123">BM116+BN116</f>
        <v>0</v>
      </c>
      <c r="BP116" s="321">
        <f t="shared" si="79"/>
        <v>0</v>
      </c>
      <c r="BQ116" s="321">
        <f t="shared" si="94"/>
        <v>0</v>
      </c>
      <c r="BR116" s="322" t="str">
        <f t="shared" si="95"/>
        <v>NO OFERTADO</v>
      </c>
      <c r="BS116" s="322"/>
      <c r="BT116" s="322" t="s">
        <v>743</v>
      </c>
      <c r="BU116" s="197"/>
      <c r="BV116" s="197"/>
      <c r="BW116" s="198"/>
      <c r="BX116" s="197"/>
      <c r="BY116" s="199">
        <f t="shared" si="80"/>
        <v>0</v>
      </c>
      <c r="BZ116" s="199">
        <f t="shared" si="81"/>
        <v>0</v>
      </c>
      <c r="CA116" s="181" t="str">
        <f t="shared" si="96"/>
        <v>NO OFERTADO</v>
      </c>
      <c r="CB116" s="181"/>
      <c r="CC116" s="181" t="s">
        <v>743</v>
      </c>
      <c r="CD116" s="200" t="s">
        <v>44</v>
      </c>
      <c r="CE116" s="200">
        <v>12903</v>
      </c>
      <c r="CF116" s="201">
        <v>0</v>
      </c>
      <c r="CG116" s="200">
        <v>12903</v>
      </c>
      <c r="CH116" s="202">
        <f t="shared" si="82"/>
        <v>12903</v>
      </c>
      <c r="CI116" s="202">
        <f t="shared" si="83"/>
        <v>64515</v>
      </c>
      <c r="CJ116" s="182" t="str">
        <f t="shared" si="97"/>
        <v>CUMPLE</v>
      </c>
      <c r="CK116" s="182" t="s">
        <v>828</v>
      </c>
      <c r="CL116" s="182" t="s">
        <v>822</v>
      </c>
      <c r="CM116" s="197">
        <v>0</v>
      </c>
      <c r="CN116" s="197">
        <v>0</v>
      </c>
      <c r="CO116" s="198">
        <v>0</v>
      </c>
      <c r="CP116" s="197"/>
      <c r="CQ116" s="199">
        <f t="shared" si="84"/>
        <v>0</v>
      </c>
      <c r="CR116" s="199">
        <f t="shared" si="85"/>
        <v>0</v>
      </c>
      <c r="CS116" s="181" t="str">
        <f t="shared" si="98"/>
        <v>NO OFERTADO</v>
      </c>
      <c r="CT116" s="181"/>
      <c r="CU116" s="181" t="s">
        <v>743</v>
      </c>
      <c r="CV116" s="203" t="s">
        <v>44</v>
      </c>
      <c r="CW116" s="203">
        <v>15385</v>
      </c>
      <c r="CX116" s="204">
        <v>0</v>
      </c>
      <c r="CY116" s="203">
        <v>15385</v>
      </c>
      <c r="CZ116" s="205">
        <f t="shared" si="86"/>
        <v>15385</v>
      </c>
      <c r="DA116" s="205">
        <f t="shared" si="87"/>
        <v>76925</v>
      </c>
      <c r="DB116" s="183" t="str">
        <f t="shared" si="99"/>
        <v>CUMPLE</v>
      </c>
      <c r="DC116" s="183" t="s">
        <v>828</v>
      </c>
      <c r="DD116" s="183" t="s">
        <v>822</v>
      </c>
      <c r="DE116" s="206">
        <f>SMALL((L116,V116,AE116,AN116,AW116,BF116,BX116,CG116,CP116,CY116),1)</f>
        <v>12850</v>
      </c>
      <c r="DF116" s="208">
        <f t="shared" si="102"/>
        <v>13486.5</v>
      </c>
      <c r="DG116" s="19">
        <f t="shared" si="103"/>
        <v>920.34126279331849</v>
      </c>
      <c r="DH116" s="208">
        <f t="shared" si="104"/>
        <v>12566.158737206682</v>
      </c>
      <c r="DI116" s="208">
        <f t="shared" si="105"/>
        <v>15720</v>
      </c>
      <c r="DJ116" s="208" t="str">
        <f t="shared" si="106"/>
        <v>ENTRA</v>
      </c>
    </row>
    <row r="117" spans="1:114" s="19" customFormat="1" ht="38.25" hidden="1" x14ac:dyDescent="0.2">
      <c r="A117" s="76">
        <v>108</v>
      </c>
      <c r="B117" s="78" t="s">
        <v>155</v>
      </c>
      <c r="C117" s="77" t="s">
        <v>487</v>
      </c>
      <c r="D117" s="120">
        <v>1</v>
      </c>
      <c r="E117" s="120" t="s">
        <v>32</v>
      </c>
      <c r="F117" s="24">
        <v>232.05</v>
      </c>
      <c r="G117" s="120">
        <v>61281</v>
      </c>
      <c r="H117" s="86">
        <f t="shared" si="88"/>
        <v>14220256.050000001</v>
      </c>
      <c r="I117" s="27" t="s">
        <v>896</v>
      </c>
      <c r="J117" s="184">
        <v>276</v>
      </c>
      <c r="K117" s="209">
        <v>52</v>
      </c>
      <c r="L117" s="210">
        <f t="shared" si="110"/>
        <v>328</v>
      </c>
      <c r="M117" s="186">
        <f t="shared" si="117"/>
        <v>328</v>
      </c>
      <c r="N117" s="186">
        <f t="shared" si="72"/>
        <v>20100168</v>
      </c>
      <c r="O117" s="176" t="str">
        <f t="shared" si="107"/>
        <v>NO CUMPLE</v>
      </c>
      <c r="P117" s="176" t="s">
        <v>828</v>
      </c>
      <c r="Q117" s="176" t="s">
        <v>743</v>
      </c>
      <c r="R117" s="207">
        <f t="shared" si="119"/>
        <v>0.41348847231200164</v>
      </c>
      <c r="S117" s="187"/>
      <c r="T117" s="187"/>
      <c r="U117" s="188"/>
      <c r="V117" s="187"/>
      <c r="W117" s="189"/>
      <c r="X117" s="189">
        <f t="shared" si="73"/>
        <v>0</v>
      </c>
      <c r="Y117" s="176" t="str">
        <f t="shared" si="89"/>
        <v>NO OFERTADO</v>
      </c>
      <c r="Z117" s="177"/>
      <c r="AA117" s="177" t="s">
        <v>743</v>
      </c>
      <c r="AB117" s="190"/>
      <c r="AC117" s="190"/>
      <c r="AD117" s="191"/>
      <c r="AE117" s="190"/>
      <c r="AF117" s="192"/>
      <c r="AG117" s="192">
        <f t="shared" si="74"/>
        <v>0</v>
      </c>
      <c r="AH117" s="178" t="str">
        <f t="shared" si="90"/>
        <v>NO OFERTADO</v>
      </c>
      <c r="AI117" s="178"/>
      <c r="AJ117" s="178" t="s">
        <v>743</v>
      </c>
      <c r="AK117" s="184"/>
      <c r="AL117" s="184"/>
      <c r="AM117" s="185"/>
      <c r="AN117" s="184"/>
      <c r="AO117" s="186"/>
      <c r="AP117" s="186">
        <f t="shared" si="75"/>
        <v>0</v>
      </c>
      <c r="AQ117" s="176" t="str">
        <f t="shared" si="91"/>
        <v>NO OFERTADO</v>
      </c>
      <c r="AR117" s="176"/>
      <c r="AS117" s="176" t="s">
        <v>743</v>
      </c>
      <c r="AT117" s="187"/>
      <c r="AU117" s="187"/>
      <c r="AV117" s="193"/>
      <c r="AW117" s="187"/>
      <c r="AX117" s="189"/>
      <c r="AY117" s="189">
        <f t="shared" si="76"/>
        <v>0</v>
      </c>
      <c r="AZ117" s="177" t="str">
        <f t="shared" si="92"/>
        <v>NO OFERTADO</v>
      </c>
      <c r="BA117" s="177"/>
      <c r="BB117" s="177" t="s">
        <v>743</v>
      </c>
      <c r="BC117" s="194"/>
      <c r="BD117" s="194"/>
      <c r="BE117" s="195"/>
      <c r="BF117" s="194"/>
      <c r="BG117" s="196">
        <f t="shared" si="77"/>
        <v>0</v>
      </c>
      <c r="BH117" s="196">
        <f t="shared" si="78"/>
        <v>0</v>
      </c>
      <c r="BI117" s="180" t="str">
        <f t="shared" si="93"/>
        <v>NO OFERTADO</v>
      </c>
      <c r="BJ117" s="180"/>
      <c r="BK117" s="180" t="s">
        <v>743</v>
      </c>
      <c r="BL117" s="319"/>
      <c r="BM117" s="319"/>
      <c r="BN117" s="320"/>
      <c r="BO117" s="319">
        <f t="shared" si="123"/>
        <v>0</v>
      </c>
      <c r="BP117" s="321">
        <f t="shared" si="79"/>
        <v>0</v>
      </c>
      <c r="BQ117" s="321">
        <f t="shared" si="94"/>
        <v>0</v>
      </c>
      <c r="BR117" s="322" t="str">
        <f t="shared" si="95"/>
        <v>NO OFERTADO</v>
      </c>
      <c r="BS117" s="322"/>
      <c r="BT117" s="322" t="s">
        <v>743</v>
      </c>
      <c r="BU117" s="197"/>
      <c r="BV117" s="197"/>
      <c r="BW117" s="198"/>
      <c r="BX117" s="197"/>
      <c r="BY117" s="199">
        <f t="shared" si="80"/>
        <v>0</v>
      </c>
      <c r="BZ117" s="199">
        <f t="shared" si="81"/>
        <v>0</v>
      </c>
      <c r="CA117" s="181" t="str">
        <f t="shared" si="96"/>
        <v>NO OFERTADO</v>
      </c>
      <c r="CB117" s="181"/>
      <c r="CC117" s="181" t="s">
        <v>743</v>
      </c>
      <c r="CD117" s="200"/>
      <c r="CE117" s="200"/>
      <c r="CF117" s="201"/>
      <c r="CG117" s="200"/>
      <c r="CH117" s="202">
        <f t="shared" si="82"/>
        <v>0</v>
      </c>
      <c r="CI117" s="202">
        <f t="shared" si="83"/>
        <v>0</v>
      </c>
      <c r="CJ117" s="182" t="str">
        <f t="shared" si="97"/>
        <v>NO OFERTADO</v>
      </c>
      <c r="CK117" s="182"/>
      <c r="CL117" s="182" t="s">
        <v>743</v>
      </c>
      <c r="CM117" s="197" t="s">
        <v>888</v>
      </c>
      <c r="CN117" s="197">
        <v>270</v>
      </c>
      <c r="CO117" s="213">
        <v>51.3</v>
      </c>
      <c r="CP117" s="197">
        <v>321.3</v>
      </c>
      <c r="CQ117" s="199">
        <f t="shared" si="84"/>
        <v>321.3</v>
      </c>
      <c r="CR117" s="199">
        <f t="shared" si="85"/>
        <v>19689585.300000001</v>
      </c>
      <c r="CS117" s="181" t="str">
        <f t="shared" si="98"/>
        <v>NO CUMPLE</v>
      </c>
      <c r="CT117" s="181" t="s">
        <v>828</v>
      </c>
      <c r="CU117" s="181" t="s">
        <v>743</v>
      </c>
      <c r="CV117" s="203" t="s">
        <v>813</v>
      </c>
      <c r="CW117" s="203">
        <f t="shared" ref="CW117:CW119" si="124">+CY117/1.19</f>
        <v>262.18487394957987</v>
      </c>
      <c r="CX117" s="204">
        <f t="shared" ref="CX117:CX119" si="125">+CW117*0.19</f>
        <v>49.815126050420176</v>
      </c>
      <c r="CY117" s="203">
        <v>312</v>
      </c>
      <c r="CZ117" s="205">
        <f t="shared" si="86"/>
        <v>312</v>
      </c>
      <c r="DA117" s="205">
        <f t="shared" si="87"/>
        <v>19119672</v>
      </c>
      <c r="DB117" s="183" t="str">
        <f t="shared" si="99"/>
        <v>NO CUMPLE</v>
      </c>
      <c r="DC117" s="183" t="s">
        <v>828</v>
      </c>
      <c r="DD117" s="183" t="s">
        <v>743</v>
      </c>
      <c r="DE117" s="206">
        <f>SMALL((L117,V117,AE117,AN117,AW117,BF117,BX117,CG117,CP117,CY117),1)</f>
        <v>312</v>
      </c>
      <c r="DF117" s="208">
        <f t="shared" si="102"/>
        <v>321.3</v>
      </c>
      <c r="DG117" s="19">
        <f t="shared" si="103"/>
        <v>6.5606571486568503</v>
      </c>
      <c r="DH117" s="208">
        <f t="shared" si="104"/>
        <v>314.73934285134317</v>
      </c>
      <c r="DI117" s="208">
        <f t="shared" si="105"/>
        <v>278.45999999999998</v>
      </c>
      <c r="DJ117" s="208" t="str">
        <f t="shared" si="106"/>
        <v>NO CUMPLE</v>
      </c>
    </row>
    <row r="118" spans="1:114" s="19" customFormat="1" hidden="1" x14ac:dyDescent="0.2">
      <c r="A118" s="76">
        <v>109</v>
      </c>
      <c r="B118" s="78" t="s">
        <v>156</v>
      </c>
      <c r="C118" s="77" t="s">
        <v>488</v>
      </c>
      <c r="D118" s="120">
        <v>1</v>
      </c>
      <c r="E118" s="120" t="s">
        <v>32</v>
      </c>
      <c r="F118" s="24">
        <v>378.42</v>
      </c>
      <c r="G118" s="120">
        <v>11841</v>
      </c>
      <c r="H118" s="86">
        <f t="shared" si="88"/>
        <v>4480871.22</v>
      </c>
      <c r="I118" s="27" t="s">
        <v>44</v>
      </c>
      <c r="J118" s="184">
        <v>420</v>
      </c>
      <c r="K118" s="209">
        <v>80</v>
      </c>
      <c r="L118" s="210">
        <f t="shared" si="110"/>
        <v>500</v>
      </c>
      <c r="M118" s="186">
        <f t="shared" si="117"/>
        <v>500</v>
      </c>
      <c r="N118" s="186">
        <f t="shared" si="72"/>
        <v>5920500</v>
      </c>
      <c r="O118" s="176" t="str">
        <f t="shared" si="107"/>
        <v>NO CUMPLE</v>
      </c>
      <c r="P118" s="176" t="s">
        <v>828</v>
      </c>
      <c r="Q118" s="176" t="s">
        <v>743</v>
      </c>
      <c r="R118" s="207">
        <f t="shared" si="119"/>
        <v>0.32128323027324129</v>
      </c>
      <c r="S118" s="187"/>
      <c r="T118" s="187"/>
      <c r="U118" s="188"/>
      <c r="V118" s="187"/>
      <c r="W118" s="189"/>
      <c r="X118" s="189">
        <f t="shared" si="73"/>
        <v>0</v>
      </c>
      <c r="Y118" s="176" t="str">
        <f t="shared" si="89"/>
        <v>NO OFERTADO</v>
      </c>
      <c r="Z118" s="177"/>
      <c r="AA118" s="177" t="s">
        <v>743</v>
      </c>
      <c r="AB118" s="190"/>
      <c r="AC118" s="190"/>
      <c r="AD118" s="191"/>
      <c r="AE118" s="190"/>
      <c r="AF118" s="192"/>
      <c r="AG118" s="192">
        <f t="shared" si="74"/>
        <v>0</v>
      </c>
      <c r="AH118" s="178" t="str">
        <f t="shared" si="90"/>
        <v>NO OFERTADO</v>
      </c>
      <c r="AI118" s="178"/>
      <c r="AJ118" s="178" t="s">
        <v>743</v>
      </c>
      <c r="AK118" s="184"/>
      <c r="AL118" s="184"/>
      <c r="AM118" s="185"/>
      <c r="AN118" s="184"/>
      <c r="AO118" s="186"/>
      <c r="AP118" s="186">
        <f t="shared" si="75"/>
        <v>0</v>
      </c>
      <c r="AQ118" s="176" t="str">
        <f t="shared" si="91"/>
        <v>NO OFERTADO</v>
      </c>
      <c r="AR118" s="176"/>
      <c r="AS118" s="176" t="s">
        <v>743</v>
      </c>
      <c r="AT118" s="187"/>
      <c r="AU118" s="187"/>
      <c r="AV118" s="193"/>
      <c r="AW118" s="187"/>
      <c r="AX118" s="189"/>
      <c r="AY118" s="189">
        <f t="shared" si="76"/>
        <v>0</v>
      </c>
      <c r="AZ118" s="177" t="str">
        <f t="shared" si="92"/>
        <v>NO OFERTADO</v>
      </c>
      <c r="BA118" s="177"/>
      <c r="BB118" s="177" t="s">
        <v>743</v>
      </c>
      <c r="BC118" s="194"/>
      <c r="BD118" s="194"/>
      <c r="BE118" s="195"/>
      <c r="BF118" s="194"/>
      <c r="BG118" s="196">
        <f t="shared" si="77"/>
        <v>0</v>
      </c>
      <c r="BH118" s="196">
        <f t="shared" si="78"/>
        <v>0</v>
      </c>
      <c r="BI118" s="180" t="str">
        <f t="shared" si="93"/>
        <v>NO OFERTADO</v>
      </c>
      <c r="BJ118" s="180"/>
      <c r="BK118" s="180" t="s">
        <v>743</v>
      </c>
      <c r="BL118" s="319"/>
      <c r="BM118" s="319"/>
      <c r="BN118" s="320"/>
      <c r="BO118" s="319">
        <f t="shared" si="123"/>
        <v>0</v>
      </c>
      <c r="BP118" s="321">
        <f t="shared" si="79"/>
        <v>0</v>
      </c>
      <c r="BQ118" s="321">
        <f t="shared" si="94"/>
        <v>0</v>
      </c>
      <c r="BR118" s="322" t="str">
        <f t="shared" si="95"/>
        <v>NO OFERTADO</v>
      </c>
      <c r="BS118" s="322"/>
      <c r="BT118" s="322" t="s">
        <v>743</v>
      </c>
      <c r="BU118" s="197"/>
      <c r="BV118" s="197"/>
      <c r="BW118" s="198"/>
      <c r="BX118" s="197"/>
      <c r="BY118" s="199">
        <f t="shared" si="80"/>
        <v>0</v>
      </c>
      <c r="BZ118" s="199">
        <f t="shared" si="81"/>
        <v>0</v>
      </c>
      <c r="CA118" s="181" t="str">
        <f t="shared" si="96"/>
        <v>NO OFERTADO</v>
      </c>
      <c r="CB118" s="181"/>
      <c r="CC118" s="181" t="s">
        <v>743</v>
      </c>
      <c r="CD118" s="200"/>
      <c r="CE118" s="200"/>
      <c r="CF118" s="201"/>
      <c r="CG118" s="200"/>
      <c r="CH118" s="202">
        <f t="shared" si="82"/>
        <v>0</v>
      </c>
      <c r="CI118" s="202">
        <f t="shared" si="83"/>
        <v>0</v>
      </c>
      <c r="CJ118" s="182" t="str">
        <f t="shared" si="97"/>
        <v>NO OFERTADO</v>
      </c>
      <c r="CK118" s="182"/>
      <c r="CL118" s="182" t="s">
        <v>743</v>
      </c>
      <c r="CM118" s="197" t="s">
        <v>852</v>
      </c>
      <c r="CN118" s="197">
        <v>410</v>
      </c>
      <c r="CO118" s="213">
        <v>77.900000000000006</v>
      </c>
      <c r="CP118" s="197">
        <v>487.9</v>
      </c>
      <c r="CQ118" s="199">
        <f t="shared" si="84"/>
        <v>487.9</v>
      </c>
      <c r="CR118" s="199">
        <f t="shared" si="85"/>
        <v>5777223.8999999994</v>
      </c>
      <c r="CS118" s="181" t="str">
        <f t="shared" si="98"/>
        <v>NO CUMPLE</v>
      </c>
      <c r="CT118" s="181" t="s">
        <v>828</v>
      </c>
      <c r="CU118" s="181" t="s">
        <v>743</v>
      </c>
      <c r="CV118" s="203" t="s">
        <v>807</v>
      </c>
      <c r="CW118" s="203">
        <f t="shared" si="124"/>
        <v>601.68067226890764</v>
      </c>
      <c r="CX118" s="204">
        <f t="shared" si="125"/>
        <v>114.31932773109246</v>
      </c>
      <c r="CY118" s="203">
        <v>716</v>
      </c>
      <c r="CZ118" s="205">
        <f t="shared" si="86"/>
        <v>716</v>
      </c>
      <c r="DA118" s="205">
        <f t="shared" si="87"/>
        <v>8478156</v>
      </c>
      <c r="DB118" s="183" t="str">
        <f t="shared" si="99"/>
        <v>NO CUMPLE</v>
      </c>
      <c r="DC118" s="183" t="s">
        <v>828</v>
      </c>
      <c r="DD118" s="183" t="s">
        <v>743</v>
      </c>
      <c r="DE118" s="206">
        <f>SMALL((L118,V118,AE118,AN118,AW118,BF118,BX118,CG118,CP118,CY118),1)</f>
        <v>487.9</v>
      </c>
      <c r="DF118" s="208">
        <f t="shared" si="102"/>
        <v>500</v>
      </c>
      <c r="DG118" s="19">
        <f t="shared" si="103"/>
        <v>104.79186779304706</v>
      </c>
      <c r="DH118" s="208">
        <f t="shared" si="104"/>
        <v>395.20813220695294</v>
      </c>
      <c r="DI118" s="208">
        <f t="shared" si="105"/>
        <v>454.10399999999998</v>
      </c>
      <c r="DJ118" s="208" t="str">
        <f t="shared" si="106"/>
        <v>ENTRA</v>
      </c>
    </row>
    <row r="119" spans="1:114" s="19" customFormat="1" ht="38.25" hidden="1" x14ac:dyDescent="0.2">
      <c r="A119" s="76">
        <v>110</v>
      </c>
      <c r="B119" s="78" t="s">
        <v>157</v>
      </c>
      <c r="C119" s="77" t="s">
        <v>489</v>
      </c>
      <c r="D119" s="120">
        <v>1</v>
      </c>
      <c r="E119" s="120" t="s">
        <v>32</v>
      </c>
      <c r="F119" s="24">
        <v>178.5</v>
      </c>
      <c r="G119" s="120">
        <v>26819</v>
      </c>
      <c r="H119" s="86">
        <f t="shared" si="88"/>
        <v>4787191.5</v>
      </c>
      <c r="I119" s="27" t="s">
        <v>896</v>
      </c>
      <c r="J119" s="184">
        <v>210</v>
      </c>
      <c r="K119" s="209">
        <v>40</v>
      </c>
      <c r="L119" s="210">
        <f t="shared" si="110"/>
        <v>250</v>
      </c>
      <c r="M119" s="186">
        <f t="shared" si="117"/>
        <v>250</v>
      </c>
      <c r="N119" s="186">
        <f t="shared" si="72"/>
        <v>6704750</v>
      </c>
      <c r="O119" s="176" t="str">
        <f t="shared" si="107"/>
        <v>NO CUMPLE</v>
      </c>
      <c r="P119" s="176" t="s">
        <v>828</v>
      </c>
      <c r="Q119" s="176" t="s">
        <v>743</v>
      </c>
      <c r="R119" s="207">
        <f t="shared" si="119"/>
        <v>0.40056022408963587</v>
      </c>
      <c r="S119" s="187"/>
      <c r="T119" s="187"/>
      <c r="U119" s="188"/>
      <c r="V119" s="187"/>
      <c r="W119" s="189"/>
      <c r="X119" s="189">
        <f t="shared" si="73"/>
        <v>0</v>
      </c>
      <c r="Y119" s="176" t="str">
        <f t="shared" si="89"/>
        <v>NO OFERTADO</v>
      </c>
      <c r="Z119" s="177"/>
      <c r="AA119" s="177" t="s">
        <v>743</v>
      </c>
      <c r="AB119" s="190"/>
      <c r="AC119" s="190"/>
      <c r="AD119" s="191"/>
      <c r="AE119" s="190"/>
      <c r="AF119" s="192"/>
      <c r="AG119" s="192">
        <f t="shared" si="74"/>
        <v>0</v>
      </c>
      <c r="AH119" s="178" t="str">
        <f t="shared" si="90"/>
        <v>NO OFERTADO</v>
      </c>
      <c r="AI119" s="178"/>
      <c r="AJ119" s="178" t="s">
        <v>743</v>
      </c>
      <c r="AK119" s="184"/>
      <c r="AL119" s="184"/>
      <c r="AM119" s="185"/>
      <c r="AN119" s="184"/>
      <c r="AO119" s="186"/>
      <c r="AP119" s="186">
        <f t="shared" si="75"/>
        <v>0</v>
      </c>
      <c r="AQ119" s="176" t="str">
        <f t="shared" si="91"/>
        <v>NO OFERTADO</v>
      </c>
      <c r="AR119" s="176"/>
      <c r="AS119" s="176" t="s">
        <v>743</v>
      </c>
      <c r="AT119" s="187"/>
      <c r="AU119" s="187"/>
      <c r="AV119" s="193"/>
      <c r="AW119" s="187"/>
      <c r="AX119" s="189"/>
      <c r="AY119" s="189">
        <f t="shared" si="76"/>
        <v>0</v>
      </c>
      <c r="AZ119" s="177" t="str">
        <f t="shared" si="92"/>
        <v>NO OFERTADO</v>
      </c>
      <c r="BA119" s="177"/>
      <c r="BB119" s="177" t="s">
        <v>743</v>
      </c>
      <c r="BC119" s="194"/>
      <c r="BD119" s="194"/>
      <c r="BE119" s="195"/>
      <c r="BF119" s="194"/>
      <c r="BG119" s="196">
        <f t="shared" si="77"/>
        <v>0</v>
      </c>
      <c r="BH119" s="196">
        <f t="shared" si="78"/>
        <v>0</v>
      </c>
      <c r="BI119" s="180" t="str">
        <f t="shared" si="93"/>
        <v>NO OFERTADO</v>
      </c>
      <c r="BJ119" s="180"/>
      <c r="BK119" s="180" t="s">
        <v>743</v>
      </c>
      <c r="BL119" s="319"/>
      <c r="BM119" s="319"/>
      <c r="BN119" s="320"/>
      <c r="BO119" s="319">
        <f t="shared" si="123"/>
        <v>0</v>
      </c>
      <c r="BP119" s="321">
        <f t="shared" si="79"/>
        <v>0</v>
      </c>
      <c r="BQ119" s="321">
        <f t="shared" si="94"/>
        <v>0</v>
      </c>
      <c r="BR119" s="322" t="str">
        <f t="shared" si="95"/>
        <v>NO OFERTADO</v>
      </c>
      <c r="BS119" s="322"/>
      <c r="BT119" s="322" t="s">
        <v>743</v>
      </c>
      <c r="BU119" s="197"/>
      <c r="BV119" s="197"/>
      <c r="BW119" s="198"/>
      <c r="BX119" s="197"/>
      <c r="BY119" s="199">
        <f t="shared" si="80"/>
        <v>0</v>
      </c>
      <c r="BZ119" s="199">
        <f t="shared" si="81"/>
        <v>0</v>
      </c>
      <c r="CA119" s="181" t="str">
        <f t="shared" si="96"/>
        <v>NO OFERTADO</v>
      </c>
      <c r="CB119" s="181"/>
      <c r="CC119" s="181" t="s">
        <v>743</v>
      </c>
      <c r="CD119" s="200"/>
      <c r="CE119" s="200"/>
      <c r="CF119" s="201"/>
      <c r="CG119" s="200"/>
      <c r="CH119" s="202">
        <f t="shared" si="82"/>
        <v>0</v>
      </c>
      <c r="CI119" s="202">
        <f t="shared" si="83"/>
        <v>0</v>
      </c>
      <c r="CJ119" s="182" t="str">
        <f t="shared" si="97"/>
        <v>NO OFERTADO</v>
      </c>
      <c r="CK119" s="182"/>
      <c r="CL119" s="182" t="s">
        <v>743</v>
      </c>
      <c r="CM119" s="197" t="s">
        <v>888</v>
      </c>
      <c r="CN119" s="197">
        <v>180</v>
      </c>
      <c r="CO119" s="198">
        <v>34.200000000000003</v>
      </c>
      <c r="CP119" s="197">
        <v>214.2</v>
      </c>
      <c r="CQ119" s="199">
        <f t="shared" si="84"/>
        <v>214.2</v>
      </c>
      <c r="CR119" s="199">
        <f t="shared" si="85"/>
        <v>5744629.7999999998</v>
      </c>
      <c r="CS119" s="181" t="str">
        <f t="shared" si="98"/>
        <v>CUMPLE</v>
      </c>
      <c r="CT119" s="181" t="s">
        <v>828</v>
      </c>
      <c r="CU119" s="181" t="s">
        <v>822</v>
      </c>
      <c r="CV119" s="203" t="s">
        <v>813</v>
      </c>
      <c r="CW119" s="203">
        <f t="shared" si="124"/>
        <v>254.62184873949582</v>
      </c>
      <c r="CX119" s="204">
        <f t="shared" si="125"/>
        <v>48.378151260504204</v>
      </c>
      <c r="CY119" s="203">
        <v>303</v>
      </c>
      <c r="CZ119" s="205">
        <f t="shared" si="86"/>
        <v>303</v>
      </c>
      <c r="DA119" s="205">
        <f t="shared" si="87"/>
        <v>8126157</v>
      </c>
      <c r="DB119" s="183" t="str">
        <f t="shared" si="99"/>
        <v>NO CUMPLE</v>
      </c>
      <c r="DC119" s="183" t="s">
        <v>828</v>
      </c>
      <c r="DD119" s="183" t="s">
        <v>743</v>
      </c>
      <c r="DE119" s="206">
        <f>SMALL((L119,V119,AE119,AN119,AW119,BF119,BX119,CG119,CP119,CY119),1)</f>
        <v>214.2</v>
      </c>
      <c r="DF119" s="208">
        <f t="shared" si="102"/>
        <v>250</v>
      </c>
      <c r="DG119" s="19">
        <f t="shared" si="103"/>
        <v>36.478425891964392</v>
      </c>
      <c r="DH119" s="208">
        <f t="shared" si="104"/>
        <v>213.52157410803562</v>
      </c>
      <c r="DI119" s="208">
        <f t="shared" si="105"/>
        <v>214.2</v>
      </c>
      <c r="DJ119" s="208" t="str">
        <f t="shared" si="106"/>
        <v>ENTRA</v>
      </c>
    </row>
    <row r="120" spans="1:114" s="19" customFormat="1" ht="76.5" hidden="1" x14ac:dyDescent="0.2">
      <c r="A120" s="158">
        <v>111</v>
      </c>
      <c r="B120" s="78" t="s">
        <v>158</v>
      </c>
      <c r="C120" s="77" t="s">
        <v>490</v>
      </c>
      <c r="D120" s="120">
        <v>1</v>
      </c>
      <c r="E120" s="120" t="s">
        <v>32</v>
      </c>
      <c r="F120" s="24">
        <v>306924.79999999999</v>
      </c>
      <c r="G120" s="120">
        <v>5</v>
      </c>
      <c r="H120" s="86">
        <f t="shared" si="88"/>
        <v>1534624</v>
      </c>
      <c r="I120" s="27" t="s">
        <v>749</v>
      </c>
      <c r="J120" s="184">
        <v>257920</v>
      </c>
      <c r="K120" s="185">
        <v>49005</v>
      </c>
      <c r="L120" s="184">
        <f t="shared" si="110"/>
        <v>306925</v>
      </c>
      <c r="M120" s="186">
        <f t="shared" si="117"/>
        <v>306925</v>
      </c>
      <c r="N120" s="186">
        <f t="shared" si="72"/>
        <v>1534625</v>
      </c>
      <c r="O120" s="176" t="str">
        <f t="shared" si="107"/>
        <v>CUMPLE</v>
      </c>
      <c r="P120" s="176" t="s">
        <v>828</v>
      </c>
      <c r="Q120" s="176" t="s">
        <v>822</v>
      </c>
      <c r="R120" s="207">
        <f t="shared" si="119"/>
        <v>6.5162541447169317E-7</v>
      </c>
      <c r="S120" s="187"/>
      <c r="T120" s="187"/>
      <c r="U120" s="188"/>
      <c r="V120" s="187"/>
      <c r="W120" s="189"/>
      <c r="X120" s="189">
        <f t="shared" si="73"/>
        <v>0</v>
      </c>
      <c r="Y120" s="176" t="str">
        <f t="shared" si="89"/>
        <v>NO OFERTADO</v>
      </c>
      <c r="Z120" s="177"/>
      <c r="AA120" s="177" t="s">
        <v>743</v>
      </c>
      <c r="AB120" s="190"/>
      <c r="AC120" s="190"/>
      <c r="AD120" s="191"/>
      <c r="AE120" s="190"/>
      <c r="AF120" s="192"/>
      <c r="AG120" s="192">
        <f t="shared" si="74"/>
        <v>0</v>
      </c>
      <c r="AH120" s="178" t="str">
        <f t="shared" si="90"/>
        <v>NO OFERTADO</v>
      </c>
      <c r="AI120" s="178"/>
      <c r="AJ120" s="178" t="s">
        <v>743</v>
      </c>
      <c r="AK120" s="184"/>
      <c r="AL120" s="184"/>
      <c r="AM120" s="185"/>
      <c r="AN120" s="184"/>
      <c r="AO120" s="186"/>
      <c r="AP120" s="186">
        <f t="shared" si="75"/>
        <v>0</v>
      </c>
      <c r="AQ120" s="176" t="str">
        <f t="shared" si="91"/>
        <v>NO OFERTADO</v>
      </c>
      <c r="AR120" s="176"/>
      <c r="AS120" s="176" t="s">
        <v>743</v>
      </c>
      <c r="AT120" s="187"/>
      <c r="AU120" s="187"/>
      <c r="AV120" s="193"/>
      <c r="AW120" s="187"/>
      <c r="AX120" s="189"/>
      <c r="AY120" s="189">
        <f t="shared" si="76"/>
        <v>0</v>
      </c>
      <c r="AZ120" s="177" t="str">
        <f t="shared" si="92"/>
        <v>NO OFERTADO</v>
      </c>
      <c r="BA120" s="177"/>
      <c r="BB120" s="177" t="s">
        <v>743</v>
      </c>
      <c r="BC120" s="194"/>
      <c r="BD120" s="194"/>
      <c r="BE120" s="195"/>
      <c r="BF120" s="194"/>
      <c r="BG120" s="196">
        <f t="shared" si="77"/>
        <v>0</v>
      </c>
      <c r="BH120" s="196">
        <f t="shared" si="78"/>
        <v>0</v>
      </c>
      <c r="BI120" s="180" t="str">
        <f t="shared" si="93"/>
        <v>NO OFERTADO</v>
      </c>
      <c r="BJ120" s="180"/>
      <c r="BK120" s="180" t="s">
        <v>743</v>
      </c>
      <c r="BL120" s="319"/>
      <c r="BM120" s="319"/>
      <c r="BN120" s="320"/>
      <c r="BO120" s="319">
        <f t="shared" si="123"/>
        <v>0</v>
      </c>
      <c r="BP120" s="321">
        <f t="shared" si="79"/>
        <v>0</v>
      </c>
      <c r="BQ120" s="321">
        <f t="shared" si="94"/>
        <v>0</v>
      </c>
      <c r="BR120" s="322" t="str">
        <f t="shared" si="95"/>
        <v>NO OFERTADO</v>
      </c>
      <c r="BS120" s="322"/>
      <c r="BT120" s="322" t="s">
        <v>743</v>
      </c>
      <c r="BU120" s="197"/>
      <c r="BV120" s="197"/>
      <c r="BW120" s="198"/>
      <c r="BX120" s="197"/>
      <c r="BY120" s="199">
        <f t="shared" si="80"/>
        <v>0</v>
      </c>
      <c r="BZ120" s="199">
        <f t="shared" si="81"/>
        <v>0</v>
      </c>
      <c r="CA120" s="181" t="str">
        <f t="shared" si="96"/>
        <v>NO OFERTADO</v>
      </c>
      <c r="CB120" s="181"/>
      <c r="CC120" s="181" t="s">
        <v>743</v>
      </c>
      <c r="CD120" s="200"/>
      <c r="CE120" s="200"/>
      <c r="CF120" s="201"/>
      <c r="CG120" s="200"/>
      <c r="CH120" s="202">
        <f t="shared" si="82"/>
        <v>0</v>
      </c>
      <c r="CI120" s="202">
        <f t="shared" si="83"/>
        <v>0</v>
      </c>
      <c r="CJ120" s="182" t="str">
        <f t="shared" si="97"/>
        <v>NO OFERTADO</v>
      </c>
      <c r="CK120" s="182"/>
      <c r="CL120" s="182" t="s">
        <v>743</v>
      </c>
      <c r="CM120" s="197">
        <v>0</v>
      </c>
      <c r="CN120" s="197">
        <v>0</v>
      </c>
      <c r="CO120" s="198">
        <v>0</v>
      </c>
      <c r="CP120" s="197"/>
      <c r="CQ120" s="199">
        <f t="shared" si="84"/>
        <v>0</v>
      </c>
      <c r="CR120" s="199">
        <f t="shared" si="85"/>
        <v>0</v>
      </c>
      <c r="CS120" s="181" t="str">
        <f t="shared" si="98"/>
        <v>NO OFERTADO</v>
      </c>
      <c r="CT120" s="181"/>
      <c r="CU120" s="181" t="s">
        <v>743</v>
      </c>
      <c r="CV120" s="203"/>
      <c r="CW120" s="203"/>
      <c r="CX120" s="204"/>
      <c r="CY120" s="203"/>
      <c r="CZ120" s="205">
        <f t="shared" si="86"/>
        <v>0</v>
      </c>
      <c r="DA120" s="205">
        <f t="shared" si="87"/>
        <v>0</v>
      </c>
      <c r="DB120" s="183" t="str">
        <f t="shared" si="99"/>
        <v>NO OFERTADO</v>
      </c>
      <c r="DC120" s="183"/>
      <c r="DD120" s="183" t="s">
        <v>743</v>
      </c>
      <c r="DE120" s="206">
        <f>SMALL((L120,V120,AE120,AN120,AW120,BF120,BX120,CG120,CP120,CY120),1)</f>
        <v>306925</v>
      </c>
      <c r="DF120" s="208">
        <f t="shared" si="102"/>
        <v>306925</v>
      </c>
      <c r="DG120" s="19">
        <f t="shared" si="103"/>
        <v>0</v>
      </c>
      <c r="DH120" s="208">
        <f t="shared" si="104"/>
        <v>306925</v>
      </c>
      <c r="DI120" s="208">
        <f t="shared" si="105"/>
        <v>368309.75999999995</v>
      </c>
      <c r="DJ120" s="208" t="str">
        <f t="shared" si="106"/>
        <v>ENTRA</v>
      </c>
    </row>
    <row r="121" spans="1:114" s="19" customFormat="1" ht="76.5" hidden="1" x14ac:dyDescent="0.2">
      <c r="A121" s="76">
        <v>112</v>
      </c>
      <c r="B121" s="78" t="s">
        <v>159</v>
      </c>
      <c r="C121" s="77" t="s">
        <v>491</v>
      </c>
      <c r="D121" s="120">
        <v>1</v>
      </c>
      <c r="E121" s="120" t="s">
        <v>32</v>
      </c>
      <c r="F121" s="24">
        <v>306924.79999999999</v>
      </c>
      <c r="G121" s="120">
        <v>7</v>
      </c>
      <c r="H121" s="86">
        <f t="shared" si="88"/>
        <v>2148473.6</v>
      </c>
      <c r="I121" s="27" t="s">
        <v>749</v>
      </c>
      <c r="J121" s="184">
        <v>257920</v>
      </c>
      <c r="K121" s="185">
        <v>49005</v>
      </c>
      <c r="L121" s="184">
        <f t="shared" si="110"/>
        <v>306925</v>
      </c>
      <c r="M121" s="186">
        <f t="shared" si="117"/>
        <v>306925</v>
      </c>
      <c r="N121" s="186">
        <f t="shared" si="72"/>
        <v>2148475</v>
      </c>
      <c r="O121" s="176" t="str">
        <f t="shared" si="107"/>
        <v>CUMPLE</v>
      </c>
      <c r="P121" s="176" t="s">
        <v>828</v>
      </c>
      <c r="Q121" s="176" t="s">
        <v>822</v>
      </c>
      <c r="R121" s="207">
        <f t="shared" si="119"/>
        <v>6.5162541447169317E-7</v>
      </c>
      <c r="S121" s="187"/>
      <c r="T121" s="187"/>
      <c r="U121" s="188"/>
      <c r="V121" s="187"/>
      <c r="W121" s="189"/>
      <c r="X121" s="189">
        <f t="shared" si="73"/>
        <v>0</v>
      </c>
      <c r="Y121" s="176" t="str">
        <f t="shared" si="89"/>
        <v>NO OFERTADO</v>
      </c>
      <c r="Z121" s="177"/>
      <c r="AA121" s="177" t="s">
        <v>743</v>
      </c>
      <c r="AB121" s="190"/>
      <c r="AC121" s="190"/>
      <c r="AD121" s="191"/>
      <c r="AE121" s="190"/>
      <c r="AF121" s="192"/>
      <c r="AG121" s="192">
        <f t="shared" si="74"/>
        <v>0</v>
      </c>
      <c r="AH121" s="178" t="str">
        <f t="shared" si="90"/>
        <v>NO OFERTADO</v>
      </c>
      <c r="AI121" s="178"/>
      <c r="AJ121" s="178" t="s">
        <v>743</v>
      </c>
      <c r="AK121" s="184"/>
      <c r="AL121" s="184"/>
      <c r="AM121" s="185">
        <f>+AL121*0.19</f>
        <v>0</v>
      </c>
      <c r="AN121" s="184"/>
      <c r="AO121" s="186"/>
      <c r="AP121" s="186">
        <f t="shared" si="75"/>
        <v>0</v>
      </c>
      <c r="AQ121" s="176" t="str">
        <f t="shared" si="91"/>
        <v>NO OFERTADO</v>
      </c>
      <c r="AR121" s="176"/>
      <c r="AS121" s="176" t="s">
        <v>743</v>
      </c>
      <c r="AT121" s="187"/>
      <c r="AU121" s="187"/>
      <c r="AV121" s="193"/>
      <c r="AW121" s="187"/>
      <c r="AX121" s="189"/>
      <c r="AY121" s="189">
        <f t="shared" si="76"/>
        <v>0</v>
      </c>
      <c r="AZ121" s="177" t="str">
        <f t="shared" si="92"/>
        <v>NO OFERTADO</v>
      </c>
      <c r="BA121" s="177"/>
      <c r="BB121" s="177" t="s">
        <v>743</v>
      </c>
      <c r="BC121" s="194"/>
      <c r="BD121" s="194"/>
      <c r="BE121" s="195">
        <f>+BD121*0.19</f>
        <v>0</v>
      </c>
      <c r="BF121" s="194"/>
      <c r="BG121" s="196">
        <f t="shared" si="77"/>
        <v>0</v>
      </c>
      <c r="BH121" s="196">
        <f t="shared" si="78"/>
        <v>0</v>
      </c>
      <c r="BI121" s="180" t="str">
        <f t="shared" si="93"/>
        <v>NO OFERTADO</v>
      </c>
      <c r="BJ121" s="180"/>
      <c r="BK121" s="180" t="s">
        <v>743</v>
      </c>
      <c r="BL121" s="319"/>
      <c r="BM121" s="319"/>
      <c r="BN121" s="320"/>
      <c r="BO121" s="319">
        <f>+BM121+BN121</f>
        <v>0</v>
      </c>
      <c r="BP121" s="321">
        <f t="shared" si="79"/>
        <v>0</v>
      </c>
      <c r="BQ121" s="321">
        <f t="shared" si="94"/>
        <v>0</v>
      </c>
      <c r="BR121" s="322" t="str">
        <f t="shared" si="95"/>
        <v>NO OFERTADO</v>
      </c>
      <c r="BS121" s="322"/>
      <c r="BT121" s="322" t="s">
        <v>743</v>
      </c>
      <c r="BU121" s="197"/>
      <c r="BV121" s="197"/>
      <c r="BW121" s="198"/>
      <c r="BX121" s="197"/>
      <c r="BY121" s="199">
        <f t="shared" si="80"/>
        <v>0</v>
      </c>
      <c r="BZ121" s="199">
        <f t="shared" si="81"/>
        <v>0</v>
      </c>
      <c r="CA121" s="181" t="str">
        <f t="shared" si="96"/>
        <v>NO OFERTADO</v>
      </c>
      <c r="CB121" s="181"/>
      <c r="CC121" s="181" t="s">
        <v>743</v>
      </c>
      <c r="CD121" s="200"/>
      <c r="CE121" s="200"/>
      <c r="CF121" s="201"/>
      <c r="CG121" s="200"/>
      <c r="CH121" s="202">
        <f t="shared" si="82"/>
        <v>0</v>
      </c>
      <c r="CI121" s="202">
        <f t="shared" si="83"/>
        <v>0</v>
      </c>
      <c r="CJ121" s="182" t="str">
        <f t="shared" si="97"/>
        <v>NO OFERTADO</v>
      </c>
      <c r="CK121" s="182"/>
      <c r="CL121" s="182" t="s">
        <v>743</v>
      </c>
      <c r="CM121" s="197">
        <v>0</v>
      </c>
      <c r="CN121" s="197">
        <v>0</v>
      </c>
      <c r="CO121" s="198">
        <v>0</v>
      </c>
      <c r="CP121" s="197"/>
      <c r="CQ121" s="199">
        <f t="shared" si="84"/>
        <v>0</v>
      </c>
      <c r="CR121" s="199">
        <f t="shared" si="85"/>
        <v>0</v>
      </c>
      <c r="CS121" s="181" t="str">
        <f t="shared" si="98"/>
        <v>NO OFERTADO</v>
      </c>
      <c r="CT121" s="181"/>
      <c r="CU121" s="181" t="s">
        <v>743</v>
      </c>
      <c r="CV121" s="203"/>
      <c r="CW121" s="203"/>
      <c r="CX121" s="204"/>
      <c r="CY121" s="203"/>
      <c r="CZ121" s="205">
        <f t="shared" si="86"/>
        <v>0</v>
      </c>
      <c r="DA121" s="205">
        <f t="shared" si="87"/>
        <v>0</v>
      </c>
      <c r="DB121" s="183" t="str">
        <f t="shared" si="99"/>
        <v>NO OFERTADO</v>
      </c>
      <c r="DC121" s="183"/>
      <c r="DD121" s="183" t="s">
        <v>743</v>
      </c>
      <c r="DE121" s="206">
        <f>SMALL((L121,V121,AE121,AN121,AW121,BF121,BX121,CG121,CP121,CY121),1)</f>
        <v>306925</v>
      </c>
      <c r="DF121" s="208">
        <f t="shared" si="102"/>
        <v>306925</v>
      </c>
      <c r="DG121" s="19">
        <f t="shared" si="103"/>
        <v>0</v>
      </c>
      <c r="DH121" s="208">
        <f t="shared" si="104"/>
        <v>306925</v>
      </c>
      <c r="DI121" s="208">
        <f t="shared" si="105"/>
        <v>368309.75999999995</v>
      </c>
      <c r="DJ121" s="208" t="str">
        <f t="shared" si="106"/>
        <v>ENTRA</v>
      </c>
    </row>
    <row r="122" spans="1:114" s="19" customFormat="1" ht="76.5" hidden="1" x14ac:dyDescent="0.2">
      <c r="A122" s="76">
        <v>113</v>
      </c>
      <c r="B122" s="78" t="s">
        <v>160</v>
      </c>
      <c r="C122" s="77" t="s">
        <v>492</v>
      </c>
      <c r="D122" s="120">
        <v>1</v>
      </c>
      <c r="E122" s="120" t="s">
        <v>32</v>
      </c>
      <c r="F122" s="24">
        <v>306924.79999999999</v>
      </c>
      <c r="G122" s="120">
        <v>5</v>
      </c>
      <c r="H122" s="86">
        <f t="shared" si="88"/>
        <v>1534624</v>
      </c>
      <c r="I122" s="27" t="s">
        <v>749</v>
      </c>
      <c r="J122" s="184">
        <v>257920</v>
      </c>
      <c r="K122" s="185">
        <v>49005</v>
      </c>
      <c r="L122" s="184">
        <f t="shared" si="110"/>
        <v>306925</v>
      </c>
      <c r="M122" s="186">
        <f t="shared" si="117"/>
        <v>306925</v>
      </c>
      <c r="N122" s="186">
        <f t="shared" si="72"/>
        <v>1534625</v>
      </c>
      <c r="O122" s="176" t="str">
        <f t="shared" si="107"/>
        <v>CUMPLE</v>
      </c>
      <c r="P122" s="176" t="s">
        <v>828</v>
      </c>
      <c r="Q122" s="176" t="s">
        <v>822</v>
      </c>
      <c r="R122" s="207">
        <f t="shared" si="119"/>
        <v>6.5162541447169317E-7</v>
      </c>
      <c r="S122" s="187"/>
      <c r="T122" s="187"/>
      <c r="U122" s="188"/>
      <c r="V122" s="187"/>
      <c r="W122" s="189"/>
      <c r="X122" s="189">
        <f t="shared" si="73"/>
        <v>0</v>
      </c>
      <c r="Y122" s="176" t="str">
        <f t="shared" si="89"/>
        <v>NO OFERTADO</v>
      </c>
      <c r="Z122" s="177"/>
      <c r="AA122" s="177" t="s">
        <v>743</v>
      </c>
      <c r="AB122" s="190"/>
      <c r="AC122" s="190"/>
      <c r="AD122" s="191"/>
      <c r="AE122" s="190"/>
      <c r="AF122" s="192"/>
      <c r="AG122" s="192">
        <f t="shared" si="74"/>
        <v>0</v>
      </c>
      <c r="AH122" s="178" t="str">
        <f t="shared" si="90"/>
        <v>NO OFERTADO</v>
      </c>
      <c r="AI122" s="178"/>
      <c r="AJ122" s="178" t="s">
        <v>743</v>
      </c>
      <c r="AK122" s="184"/>
      <c r="AL122" s="184"/>
      <c r="AM122" s="185">
        <f>+AL122*0.19</f>
        <v>0</v>
      </c>
      <c r="AN122" s="184"/>
      <c r="AO122" s="186"/>
      <c r="AP122" s="186">
        <f t="shared" si="75"/>
        <v>0</v>
      </c>
      <c r="AQ122" s="176" t="str">
        <f t="shared" si="91"/>
        <v>NO OFERTADO</v>
      </c>
      <c r="AR122" s="176"/>
      <c r="AS122" s="176" t="s">
        <v>743</v>
      </c>
      <c r="AT122" s="187"/>
      <c r="AU122" s="187"/>
      <c r="AV122" s="193"/>
      <c r="AW122" s="187"/>
      <c r="AX122" s="189"/>
      <c r="AY122" s="189">
        <f t="shared" si="76"/>
        <v>0</v>
      </c>
      <c r="AZ122" s="177" t="str">
        <f t="shared" si="92"/>
        <v>NO OFERTADO</v>
      </c>
      <c r="BA122" s="177"/>
      <c r="BB122" s="177" t="s">
        <v>743</v>
      </c>
      <c r="BC122" s="194"/>
      <c r="BD122" s="194"/>
      <c r="BE122" s="195">
        <f>+BD122*0.19</f>
        <v>0</v>
      </c>
      <c r="BF122" s="194"/>
      <c r="BG122" s="196">
        <f t="shared" si="77"/>
        <v>0</v>
      </c>
      <c r="BH122" s="196">
        <f t="shared" si="78"/>
        <v>0</v>
      </c>
      <c r="BI122" s="180" t="str">
        <f t="shared" si="93"/>
        <v>NO OFERTADO</v>
      </c>
      <c r="BJ122" s="180"/>
      <c r="BK122" s="180" t="s">
        <v>743</v>
      </c>
      <c r="BL122" s="319"/>
      <c r="BM122" s="319"/>
      <c r="BN122" s="320"/>
      <c r="BO122" s="319">
        <f>+BM122+BN122</f>
        <v>0</v>
      </c>
      <c r="BP122" s="321">
        <f t="shared" si="79"/>
        <v>0</v>
      </c>
      <c r="BQ122" s="321">
        <f t="shared" si="94"/>
        <v>0</v>
      </c>
      <c r="BR122" s="322" t="str">
        <f t="shared" si="95"/>
        <v>NO OFERTADO</v>
      </c>
      <c r="BS122" s="322"/>
      <c r="BT122" s="322" t="s">
        <v>743</v>
      </c>
      <c r="BU122" s="197"/>
      <c r="BV122" s="197"/>
      <c r="BW122" s="198"/>
      <c r="BX122" s="197"/>
      <c r="BY122" s="199">
        <f t="shared" si="80"/>
        <v>0</v>
      </c>
      <c r="BZ122" s="199">
        <f t="shared" si="81"/>
        <v>0</v>
      </c>
      <c r="CA122" s="181" t="str">
        <f t="shared" si="96"/>
        <v>NO OFERTADO</v>
      </c>
      <c r="CB122" s="181"/>
      <c r="CC122" s="181" t="s">
        <v>743</v>
      </c>
      <c r="CD122" s="200"/>
      <c r="CE122" s="200"/>
      <c r="CF122" s="201"/>
      <c r="CG122" s="200"/>
      <c r="CH122" s="202">
        <f t="shared" si="82"/>
        <v>0</v>
      </c>
      <c r="CI122" s="202">
        <f t="shared" si="83"/>
        <v>0</v>
      </c>
      <c r="CJ122" s="182" t="str">
        <f t="shared" si="97"/>
        <v>NO OFERTADO</v>
      </c>
      <c r="CK122" s="182"/>
      <c r="CL122" s="182" t="s">
        <v>743</v>
      </c>
      <c r="CM122" s="197">
        <v>0</v>
      </c>
      <c r="CN122" s="197">
        <v>0</v>
      </c>
      <c r="CO122" s="198">
        <v>0</v>
      </c>
      <c r="CP122" s="197"/>
      <c r="CQ122" s="199">
        <f t="shared" si="84"/>
        <v>0</v>
      </c>
      <c r="CR122" s="199">
        <f t="shared" si="85"/>
        <v>0</v>
      </c>
      <c r="CS122" s="181" t="str">
        <f t="shared" si="98"/>
        <v>NO OFERTADO</v>
      </c>
      <c r="CT122" s="181"/>
      <c r="CU122" s="181" t="s">
        <v>743</v>
      </c>
      <c r="CV122" s="203"/>
      <c r="CW122" s="203"/>
      <c r="CX122" s="204"/>
      <c r="CY122" s="203"/>
      <c r="CZ122" s="205">
        <f t="shared" si="86"/>
        <v>0</v>
      </c>
      <c r="DA122" s="205">
        <f t="shared" si="87"/>
        <v>0</v>
      </c>
      <c r="DB122" s="183" t="str">
        <f t="shared" si="99"/>
        <v>NO OFERTADO</v>
      </c>
      <c r="DC122" s="183"/>
      <c r="DD122" s="183" t="s">
        <v>743</v>
      </c>
      <c r="DE122" s="206">
        <f>SMALL((L122,V122,AE122,AN122,AW122,BF122,BX122,CG122,CP122,CY122),1)</f>
        <v>306925</v>
      </c>
      <c r="DF122" s="208">
        <f t="shared" si="102"/>
        <v>306925</v>
      </c>
      <c r="DG122" s="19">
        <f t="shared" si="103"/>
        <v>0</v>
      </c>
      <c r="DH122" s="208">
        <f t="shared" si="104"/>
        <v>306925</v>
      </c>
      <c r="DI122" s="208">
        <f t="shared" si="105"/>
        <v>368309.75999999995</v>
      </c>
      <c r="DJ122" s="208" t="str">
        <f t="shared" si="106"/>
        <v>ENTRA</v>
      </c>
    </row>
    <row r="123" spans="1:114" s="19" customFormat="1" ht="63.75" hidden="1" x14ac:dyDescent="0.2">
      <c r="A123" s="76">
        <v>114</v>
      </c>
      <c r="B123" s="78" t="s">
        <v>161</v>
      </c>
      <c r="C123" s="77" t="s">
        <v>493</v>
      </c>
      <c r="D123" s="120">
        <v>1</v>
      </c>
      <c r="E123" s="120" t="s">
        <v>32</v>
      </c>
      <c r="F123" s="24">
        <v>306924.79999999999</v>
      </c>
      <c r="G123" s="120">
        <v>1</v>
      </c>
      <c r="H123" s="86">
        <f t="shared" si="88"/>
        <v>306924.79999999999</v>
      </c>
      <c r="I123" s="27" t="s">
        <v>749</v>
      </c>
      <c r="J123" s="184">
        <v>257920</v>
      </c>
      <c r="K123" s="185">
        <v>49005</v>
      </c>
      <c r="L123" s="184">
        <f t="shared" si="110"/>
        <v>306925</v>
      </c>
      <c r="M123" s="186">
        <f t="shared" si="117"/>
        <v>306925</v>
      </c>
      <c r="N123" s="186">
        <f t="shared" si="72"/>
        <v>306925</v>
      </c>
      <c r="O123" s="176" t="str">
        <f t="shared" si="107"/>
        <v>CUMPLE</v>
      </c>
      <c r="P123" s="176" t="s">
        <v>828</v>
      </c>
      <c r="Q123" s="176" t="s">
        <v>822</v>
      </c>
      <c r="R123" s="207">
        <f t="shared" si="119"/>
        <v>6.5162541447169317E-7</v>
      </c>
      <c r="S123" s="187"/>
      <c r="T123" s="187"/>
      <c r="U123" s="188"/>
      <c r="V123" s="187"/>
      <c r="W123" s="189"/>
      <c r="X123" s="189">
        <f t="shared" si="73"/>
        <v>0</v>
      </c>
      <c r="Y123" s="176" t="str">
        <f t="shared" si="89"/>
        <v>NO OFERTADO</v>
      </c>
      <c r="Z123" s="177"/>
      <c r="AA123" s="177" t="s">
        <v>743</v>
      </c>
      <c r="AB123" s="190"/>
      <c r="AC123" s="190"/>
      <c r="AD123" s="191"/>
      <c r="AE123" s="190"/>
      <c r="AF123" s="192"/>
      <c r="AG123" s="192">
        <f t="shared" si="74"/>
        <v>0</v>
      </c>
      <c r="AH123" s="178" t="str">
        <f t="shared" si="90"/>
        <v>NO OFERTADO</v>
      </c>
      <c r="AI123" s="178"/>
      <c r="AJ123" s="178" t="s">
        <v>743</v>
      </c>
      <c r="AK123" s="184"/>
      <c r="AL123" s="184"/>
      <c r="AM123" s="185"/>
      <c r="AN123" s="184"/>
      <c r="AO123" s="186"/>
      <c r="AP123" s="186">
        <f t="shared" si="75"/>
        <v>0</v>
      </c>
      <c r="AQ123" s="176" t="str">
        <f t="shared" si="91"/>
        <v>NO OFERTADO</v>
      </c>
      <c r="AR123" s="176"/>
      <c r="AS123" s="176" t="s">
        <v>743</v>
      </c>
      <c r="AT123" s="187"/>
      <c r="AU123" s="187"/>
      <c r="AV123" s="193"/>
      <c r="AW123" s="187"/>
      <c r="AX123" s="189"/>
      <c r="AY123" s="189">
        <f t="shared" si="76"/>
        <v>0</v>
      </c>
      <c r="AZ123" s="177" t="str">
        <f t="shared" si="92"/>
        <v>NO OFERTADO</v>
      </c>
      <c r="BA123" s="177"/>
      <c r="BB123" s="177" t="s">
        <v>743</v>
      </c>
      <c r="BC123" s="194"/>
      <c r="BD123" s="194"/>
      <c r="BE123" s="195"/>
      <c r="BF123" s="194"/>
      <c r="BG123" s="196">
        <f t="shared" si="77"/>
        <v>0</v>
      </c>
      <c r="BH123" s="196">
        <f t="shared" si="78"/>
        <v>0</v>
      </c>
      <c r="BI123" s="180" t="str">
        <f t="shared" si="93"/>
        <v>NO OFERTADO</v>
      </c>
      <c r="BJ123" s="180"/>
      <c r="BK123" s="180" t="s">
        <v>743</v>
      </c>
      <c r="BL123" s="319"/>
      <c r="BM123" s="319"/>
      <c r="BN123" s="320"/>
      <c r="BO123" s="319">
        <f t="shared" ref="BO123:BO128" si="126">BM123+BN123</f>
        <v>0</v>
      </c>
      <c r="BP123" s="321">
        <f t="shared" si="79"/>
        <v>0</v>
      </c>
      <c r="BQ123" s="321">
        <f t="shared" si="94"/>
        <v>0</v>
      </c>
      <c r="BR123" s="322" t="str">
        <f t="shared" si="95"/>
        <v>NO OFERTADO</v>
      </c>
      <c r="BS123" s="322"/>
      <c r="BT123" s="322" t="s">
        <v>743</v>
      </c>
      <c r="BU123" s="197"/>
      <c r="BV123" s="197"/>
      <c r="BW123" s="198"/>
      <c r="BX123" s="197"/>
      <c r="BY123" s="199">
        <f t="shared" si="80"/>
        <v>0</v>
      </c>
      <c r="BZ123" s="199">
        <f t="shared" si="81"/>
        <v>0</v>
      </c>
      <c r="CA123" s="181" t="str">
        <f t="shared" si="96"/>
        <v>NO OFERTADO</v>
      </c>
      <c r="CB123" s="181"/>
      <c r="CC123" s="181" t="s">
        <v>743</v>
      </c>
      <c r="CD123" s="200"/>
      <c r="CE123" s="200"/>
      <c r="CF123" s="201"/>
      <c r="CG123" s="200"/>
      <c r="CH123" s="202">
        <f t="shared" si="82"/>
        <v>0</v>
      </c>
      <c r="CI123" s="202">
        <f t="shared" si="83"/>
        <v>0</v>
      </c>
      <c r="CJ123" s="182" t="str">
        <f t="shared" si="97"/>
        <v>NO OFERTADO</v>
      </c>
      <c r="CK123" s="182"/>
      <c r="CL123" s="182" t="s">
        <v>743</v>
      </c>
      <c r="CM123" s="197">
        <v>0</v>
      </c>
      <c r="CN123" s="197">
        <v>0</v>
      </c>
      <c r="CO123" s="198">
        <v>0</v>
      </c>
      <c r="CP123" s="197"/>
      <c r="CQ123" s="199">
        <f t="shared" si="84"/>
        <v>0</v>
      </c>
      <c r="CR123" s="199">
        <f t="shared" si="85"/>
        <v>0</v>
      </c>
      <c r="CS123" s="181" t="str">
        <f t="shared" si="98"/>
        <v>NO OFERTADO</v>
      </c>
      <c r="CT123" s="181"/>
      <c r="CU123" s="181" t="s">
        <v>743</v>
      </c>
      <c r="CV123" s="203"/>
      <c r="CW123" s="203"/>
      <c r="CX123" s="204"/>
      <c r="CY123" s="203"/>
      <c r="CZ123" s="205">
        <f t="shared" si="86"/>
        <v>0</v>
      </c>
      <c r="DA123" s="205">
        <f t="shared" si="87"/>
        <v>0</v>
      </c>
      <c r="DB123" s="183" t="str">
        <f t="shared" si="99"/>
        <v>NO OFERTADO</v>
      </c>
      <c r="DC123" s="183"/>
      <c r="DD123" s="183" t="s">
        <v>743</v>
      </c>
      <c r="DE123" s="206">
        <f>SMALL((L123,V123,AE123,AN123,AW123,BF123,BX123,CG123,CP123,CY123),1)</f>
        <v>306925</v>
      </c>
      <c r="DF123" s="208">
        <f t="shared" si="102"/>
        <v>306925</v>
      </c>
      <c r="DG123" s="19">
        <f t="shared" si="103"/>
        <v>0</v>
      </c>
      <c r="DH123" s="208">
        <f t="shared" si="104"/>
        <v>306925</v>
      </c>
      <c r="DI123" s="208">
        <f t="shared" si="105"/>
        <v>368309.75999999995</v>
      </c>
      <c r="DJ123" s="208" t="str">
        <f t="shared" si="106"/>
        <v>ENTRA</v>
      </c>
    </row>
    <row r="124" spans="1:114" s="19" customFormat="1" ht="38.25" hidden="1" x14ac:dyDescent="0.2">
      <c r="A124" s="76">
        <v>115</v>
      </c>
      <c r="B124" s="78" t="s">
        <v>162</v>
      </c>
      <c r="C124" s="77" t="s">
        <v>494</v>
      </c>
      <c r="D124" s="120">
        <v>1</v>
      </c>
      <c r="E124" s="120" t="s">
        <v>32</v>
      </c>
      <c r="F124" s="24">
        <v>157080</v>
      </c>
      <c r="G124" s="120">
        <v>1</v>
      </c>
      <c r="H124" s="86">
        <f t="shared" si="88"/>
        <v>157080</v>
      </c>
      <c r="I124" s="27"/>
      <c r="J124" s="184"/>
      <c r="K124" s="185"/>
      <c r="L124" s="184"/>
      <c r="M124" s="186"/>
      <c r="N124" s="186">
        <f t="shared" si="72"/>
        <v>0</v>
      </c>
      <c r="O124" s="176" t="str">
        <f t="shared" si="107"/>
        <v>NO OFERTADO</v>
      </c>
      <c r="P124" s="176"/>
      <c r="Q124" s="176" t="s">
        <v>743</v>
      </c>
      <c r="R124" s="176"/>
      <c r="S124" s="187"/>
      <c r="T124" s="187"/>
      <c r="U124" s="188"/>
      <c r="V124" s="187"/>
      <c r="W124" s="189"/>
      <c r="X124" s="189">
        <f t="shared" si="73"/>
        <v>0</v>
      </c>
      <c r="Y124" s="176" t="str">
        <f t="shared" si="89"/>
        <v>NO OFERTADO</v>
      </c>
      <c r="Z124" s="177"/>
      <c r="AA124" s="177" t="s">
        <v>743</v>
      </c>
      <c r="AB124" s="190"/>
      <c r="AC124" s="190"/>
      <c r="AD124" s="191"/>
      <c r="AE124" s="190"/>
      <c r="AF124" s="192"/>
      <c r="AG124" s="192">
        <f t="shared" si="74"/>
        <v>0</v>
      </c>
      <c r="AH124" s="178" t="str">
        <f t="shared" si="90"/>
        <v>NO OFERTADO</v>
      </c>
      <c r="AI124" s="178"/>
      <c r="AJ124" s="178" t="s">
        <v>743</v>
      </c>
      <c r="AK124" s="184"/>
      <c r="AL124" s="184"/>
      <c r="AM124" s="185"/>
      <c r="AN124" s="184"/>
      <c r="AO124" s="186"/>
      <c r="AP124" s="186">
        <f t="shared" si="75"/>
        <v>0</v>
      </c>
      <c r="AQ124" s="176" t="str">
        <f t="shared" si="91"/>
        <v>NO OFERTADO</v>
      </c>
      <c r="AR124" s="176"/>
      <c r="AS124" s="176" t="s">
        <v>743</v>
      </c>
      <c r="AT124" s="187"/>
      <c r="AU124" s="187"/>
      <c r="AV124" s="193"/>
      <c r="AW124" s="187"/>
      <c r="AX124" s="189"/>
      <c r="AY124" s="189">
        <f t="shared" si="76"/>
        <v>0</v>
      </c>
      <c r="AZ124" s="177" t="str">
        <f t="shared" si="92"/>
        <v>NO OFERTADO</v>
      </c>
      <c r="BA124" s="177"/>
      <c r="BB124" s="177" t="s">
        <v>743</v>
      </c>
      <c r="BC124" s="194"/>
      <c r="BD124" s="194"/>
      <c r="BE124" s="195"/>
      <c r="BF124" s="194"/>
      <c r="BG124" s="196">
        <f t="shared" si="77"/>
        <v>0</v>
      </c>
      <c r="BH124" s="196">
        <f t="shared" si="78"/>
        <v>0</v>
      </c>
      <c r="BI124" s="180" t="str">
        <f t="shared" si="93"/>
        <v>NO OFERTADO</v>
      </c>
      <c r="BJ124" s="180"/>
      <c r="BK124" s="180" t="s">
        <v>743</v>
      </c>
      <c r="BL124" s="319"/>
      <c r="BM124" s="319"/>
      <c r="BN124" s="320"/>
      <c r="BO124" s="319">
        <f t="shared" si="126"/>
        <v>0</v>
      </c>
      <c r="BP124" s="321">
        <f t="shared" si="79"/>
        <v>0</v>
      </c>
      <c r="BQ124" s="321">
        <f t="shared" si="94"/>
        <v>0</v>
      </c>
      <c r="BR124" s="322" t="str">
        <f t="shared" si="95"/>
        <v>NO OFERTADO</v>
      </c>
      <c r="BS124" s="322"/>
      <c r="BT124" s="322" t="s">
        <v>743</v>
      </c>
      <c r="BU124" s="197"/>
      <c r="BV124" s="197"/>
      <c r="BW124" s="198"/>
      <c r="BX124" s="197"/>
      <c r="BY124" s="199">
        <f t="shared" si="80"/>
        <v>0</v>
      </c>
      <c r="BZ124" s="199">
        <f t="shared" si="81"/>
        <v>0</v>
      </c>
      <c r="CA124" s="181" t="str">
        <f t="shared" si="96"/>
        <v>NO OFERTADO</v>
      </c>
      <c r="CB124" s="181"/>
      <c r="CC124" s="181" t="s">
        <v>743</v>
      </c>
      <c r="CD124" s="200"/>
      <c r="CE124" s="200"/>
      <c r="CF124" s="201"/>
      <c r="CG124" s="200"/>
      <c r="CH124" s="202">
        <f t="shared" si="82"/>
        <v>0</v>
      </c>
      <c r="CI124" s="202">
        <f t="shared" si="83"/>
        <v>0</v>
      </c>
      <c r="CJ124" s="182" t="str">
        <f t="shared" si="97"/>
        <v>NO OFERTADO</v>
      </c>
      <c r="CK124" s="182"/>
      <c r="CL124" s="182" t="s">
        <v>743</v>
      </c>
      <c r="CM124" s="197">
        <v>0</v>
      </c>
      <c r="CN124" s="197">
        <v>0</v>
      </c>
      <c r="CO124" s="198">
        <v>0</v>
      </c>
      <c r="CP124" s="197"/>
      <c r="CQ124" s="199">
        <f t="shared" si="84"/>
        <v>0</v>
      </c>
      <c r="CR124" s="199">
        <f t="shared" si="85"/>
        <v>0</v>
      </c>
      <c r="CS124" s="181" t="str">
        <f t="shared" si="98"/>
        <v>NO OFERTADO</v>
      </c>
      <c r="CT124" s="181"/>
      <c r="CU124" s="181" t="s">
        <v>743</v>
      </c>
      <c r="CV124" s="203"/>
      <c r="CW124" s="203"/>
      <c r="CX124" s="204"/>
      <c r="CY124" s="203"/>
      <c r="CZ124" s="205">
        <f t="shared" si="86"/>
        <v>0</v>
      </c>
      <c r="DA124" s="205">
        <f t="shared" si="87"/>
        <v>0</v>
      </c>
      <c r="DB124" s="183" t="str">
        <f t="shared" si="99"/>
        <v>NO OFERTADO</v>
      </c>
      <c r="DC124" s="183"/>
      <c r="DD124" s="183" t="s">
        <v>743</v>
      </c>
      <c r="DE124" s="206" t="s">
        <v>847</v>
      </c>
      <c r="DF124" s="206" t="s">
        <v>847</v>
      </c>
      <c r="DG124" s="206" t="s">
        <v>847</v>
      </c>
      <c r="DH124" s="206" t="s">
        <v>847</v>
      </c>
      <c r="DI124" s="206" t="s">
        <v>847</v>
      </c>
      <c r="DJ124" s="206" t="s">
        <v>847</v>
      </c>
    </row>
    <row r="125" spans="1:114" s="19" customFormat="1" ht="25.5" hidden="1" x14ac:dyDescent="0.2">
      <c r="A125" s="76">
        <v>116</v>
      </c>
      <c r="B125" s="78" t="s">
        <v>163</v>
      </c>
      <c r="C125" s="77" t="s">
        <v>495</v>
      </c>
      <c r="D125" s="120">
        <v>1</v>
      </c>
      <c r="E125" s="120" t="s">
        <v>32</v>
      </c>
      <c r="F125" s="24">
        <v>129562.44</v>
      </c>
      <c r="G125" s="120">
        <v>52</v>
      </c>
      <c r="H125" s="86">
        <f t="shared" si="88"/>
        <v>6737246.8799999999</v>
      </c>
      <c r="I125" s="27" t="s">
        <v>749</v>
      </c>
      <c r="J125" s="184">
        <v>108876</v>
      </c>
      <c r="K125" s="185">
        <v>20686</v>
      </c>
      <c r="L125" s="184">
        <f t="shared" si="110"/>
        <v>129562</v>
      </c>
      <c r="M125" s="186">
        <f t="shared" si="117"/>
        <v>129562</v>
      </c>
      <c r="N125" s="186">
        <f t="shared" si="72"/>
        <v>6737224</v>
      </c>
      <c r="O125" s="176" t="str">
        <f t="shared" si="107"/>
        <v>CUMPLE</v>
      </c>
      <c r="P125" s="176" t="s">
        <v>828</v>
      </c>
      <c r="Q125" s="176" t="s">
        <v>822</v>
      </c>
      <c r="R125" s="207">
        <f>+(L125-F125)/F125</f>
        <v>-3.3960459528419524E-6</v>
      </c>
      <c r="S125" s="187"/>
      <c r="T125" s="187"/>
      <c r="U125" s="188"/>
      <c r="V125" s="187"/>
      <c r="W125" s="189"/>
      <c r="X125" s="189">
        <f t="shared" si="73"/>
        <v>0</v>
      </c>
      <c r="Y125" s="176" t="str">
        <f t="shared" si="89"/>
        <v>NO OFERTADO</v>
      </c>
      <c r="Z125" s="177"/>
      <c r="AA125" s="177" t="s">
        <v>743</v>
      </c>
      <c r="AB125" s="190"/>
      <c r="AC125" s="190"/>
      <c r="AD125" s="191"/>
      <c r="AE125" s="190"/>
      <c r="AF125" s="192"/>
      <c r="AG125" s="192">
        <f t="shared" si="74"/>
        <v>0</v>
      </c>
      <c r="AH125" s="178" t="str">
        <f t="shared" si="90"/>
        <v>NO OFERTADO</v>
      </c>
      <c r="AI125" s="178"/>
      <c r="AJ125" s="178" t="s">
        <v>743</v>
      </c>
      <c r="AK125" s="184"/>
      <c r="AL125" s="184"/>
      <c r="AM125" s="185"/>
      <c r="AN125" s="184"/>
      <c r="AO125" s="186"/>
      <c r="AP125" s="186">
        <f t="shared" si="75"/>
        <v>0</v>
      </c>
      <c r="AQ125" s="176" t="str">
        <f t="shared" si="91"/>
        <v>NO OFERTADO</v>
      </c>
      <c r="AR125" s="176"/>
      <c r="AS125" s="176" t="s">
        <v>743</v>
      </c>
      <c r="AT125" s="187"/>
      <c r="AU125" s="187"/>
      <c r="AV125" s="193"/>
      <c r="AW125" s="187"/>
      <c r="AX125" s="189"/>
      <c r="AY125" s="189">
        <f t="shared" si="76"/>
        <v>0</v>
      </c>
      <c r="AZ125" s="177" t="str">
        <f t="shared" si="92"/>
        <v>NO OFERTADO</v>
      </c>
      <c r="BA125" s="177"/>
      <c r="BB125" s="177" t="s">
        <v>743</v>
      </c>
      <c r="BC125" s="194"/>
      <c r="BD125" s="194"/>
      <c r="BE125" s="195"/>
      <c r="BF125" s="194"/>
      <c r="BG125" s="196">
        <f t="shared" si="77"/>
        <v>0</v>
      </c>
      <c r="BH125" s="196">
        <f t="shared" si="78"/>
        <v>0</v>
      </c>
      <c r="BI125" s="180" t="str">
        <f t="shared" si="93"/>
        <v>NO OFERTADO</v>
      </c>
      <c r="BJ125" s="180"/>
      <c r="BK125" s="180" t="s">
        <v>743</v>
      </c>
      <c r="BL125" s="319"/>
      <c r="BM125" s="319"/>
      <c r="BN125" s="320"/>
      <c r="BO125" s="319">
        <f t="shared" si="126"/>
        <v>0</v>
      </c>
      <c r="BP125" s="321">
        <f t="shared" si="79"/>
        <v>0</v>
      </c>
      <c r="BQ125" s="321">
        <f t="shared" si="94"/>
        <v>0</v>
      </c>
      <c r="BR125" s="322" t="str">
        <f t="shared" si="95"/>
        <v>NO OFERTADO</v>
      </c>
      <c r="BS125" s="322"/>
      <c r="BT125" s="322" t="s">
        <v>743</v>
      </c>
      <c r="BU125" s="197"/>
      <c r="BV125" s="197"/>
      <c r="BW125" s="198"/>
      <c r="BX125" s="197"/>
      <c r="BY125" s="199">
        <f t="shared" si="80"/>
        <v>0</v>
      </c>
      <c r="BZ125" s="199">
        <f t="shared" si="81"/>
        <v>0</v>
      </c>
      <c r="CA125" s="181" t="str">
        <f t="shared" si="96"/>
        <v>NO OFERTADO</v>
      </c>
      <c r="CB125" s="181"/>
      <c r="CC125" s="181" t="s">
        <v>743</v>
      </c>
      <c r="CD125" s="200"/>
      <c r="CE125" s="200"/>
      <c r="CF125" s="201"/>
      <c r="CG125" s="200"/>
      <c r="CH125" s="202">
        <f t="shared" si="82"/>
        <v>0</v>
      </c>
      <c r="CI125" s="202">
        <f t="shared" si="83"/>
        <v>0</v>
      </c>
      <c r="CJ125" s="182" t="str">
        <f t="shared" si="97"/>
        <v>NO OFERTADO</v>
      </c>
      <c r="CK125" s="182"/>
      <c r="CL125" s="182" t="s">
        <v>743</v>
      </c>
      <c r="CM125" s="197">
        <v>0</v>
      </c>
      <c r="CN125" s="197">
        <v>0</v>
      </c>
      <c r="CO125" s="198">
        <v>0</v>
      </c>
      <c r="CP125" s="197"/>
      <c r="CQ125" s="199">
        <f t="shared" si="84"/>
        <v>0</v>
      </c>
      <c r="CR125" s="199">
        <f t="shared" si="85"/>
        <v>0</v>
      </c>
      <c r="CS125" s="181" t="str">
        <f t="shared" si="98"/>
        <v>NO OFERTADO</v>
      </c>
      <c r="CT125" s="181"/>
      <c r="CU125" s="181" t="s">
        <v>743</v>
      </c>
      <c r="CV125" s="203"/>
      <c r="CW125" s="203"/>
      <c r="CX125" s="204"/>
      <c r="CY125" s="203"/>
      <c r="CZ125" s="205">
        <f t="shared" si="86"/>
        <v>0</v>
      </c>
      <c r="DA125" s="205">
        <f t="shared" si="87"/>
        <v>0</v>
      </c>
      <c r="DB125" s="183" t="str">
        <f t="shared" si="99"/>
        <v>NO OFERTADO</v>
      </c>
      <c r="DC125" s="183"/>
      <c r="DD125" s="183" t="s">
        <v>743</v>
      </c>
      <c r="DE125" s="206">
        <f>SMALL((L125,V125,AE125,AN125,AW125,BF125,BX125,CG125,CP125,CY125),1)</f>
        <v>129562</v>
      </c>
      <c r="DF125" s="208">
        <f t="shared" si="102"/>
        <v>129562</v>
      </c>
      <c r="DG125" s="19">
        <f t="shared" si="103"/>
        <v>0</v>
      </c>
      <c r="DH125" s="208">
        <f t="shared" si="104"/>
        <v>129562</v>
      </c>
      <c r="DI125" s="208">
        <f t="shared" si="105"/>
        <v>155474.92799999999</v>
      </c>
      <c r="DJ125" s="208" t="str">
        <f t="shared" si="106"/>
        <v>ENTRA</v>
      </c>
    </row>
    <row r="126" spans="1:114" s="19" customFormat="1" hidden="1" x14ac:dyDescent="0.2">
      <c r="A126" s="76">
        <v>117</v>
      </c>
      <c r="B126" s="78" t="s">
        <v>164</v>
      </c>
      <c r="C126" s="77" t="s">
        <v>496</v>
      </c>
      <c r="D126" s="120">
        <v>1</v>
      </c>
      <c r="E126" s="120" t="s">
        <v>32</v>
      </c>
      <c r="F126" s="64">
        <v>460000</v>
      </c>
      <c r="G126" s="120">
        <v>1</v>
      </c>
      <c r="H126" s="86">
        <f t="shared" si="88"/>
        <v>460000</v>
      </c>
      <c r="I126" s="27"/>
      <c r="J126" s="184"/>
      <c r="K126" s="185"/>
      <c r="L126" s="184"/>
      <c r="M126" s="186"/>
      <c r="N126" s="186">
        <f t="shared" si="72"/>
        <v>0</v>
      </c>
      <c r="O126" s="176" t="str">
        <f t="shared" si="107"/>
        <v>NO OFERTADO</v>
      </c>
      <c r="P126" s="176"/>
      <c r="Q126" s="176" t="s">
        <v>743</v>
      </c>
      <c r="R126" s="176"/>
      <c r="S126" s="187"/>
      <c r="T126" s="187"/>
      <c r="U126" s="188"/>
      <c r="V126" s="187"/>
      <c r="W126" s="189"/>
      <c r="X126" s="189">
        <f t="shared" si="73"/>
        <v>0</v>
      </c>
      <c r="Y126" s="176" t="str">
        <f t="shared" si="89"/>
        <v>NO OFERTADO</v>
      </c>
      <c r="Z126" s="177"/>
      <c r="AA126" s="177" t="s">
        <v>743</v>
      </c>
      <c r="AB126" s="190"/>
      <c r="AC126" s="190"/>
      <c r="AD126" s="191"/>
      <c r="AE126" s="190"/>
      <c r="AF126" s="192"/>
      <c r="AG126" s="192">
        <f t="shared" si="74"/>
        <v>0</v>
      </c>
      <c r="AH126" s="178" t="str">
        <f t="shared" si="90"/>
        <v>NO OFERTADO</v>
      </c>
      <c r="AI126" s="178"/>
      <c r="AJ126" s="178" t="s">
        <v>743</v>
      </c>
      <c r="AK126" s="184"/>
      <c r="AL126" s="184"/>
      <c r="AM126" s="185"/>
      <c r="AN126" s="184"/>
      <c r="AO126" s="186"/>
      <c r="AP126" s="186">
        <f t="shared" si="75"/>
        <v>0</v>
      </c>
      <c r="AQ126" s="176" t="str">
        <f t="shared" si="91"/>
        <v>NO OFERTADO</v>
      </c>
      <c r="AR126" s="176"/>
      <c r="AS126" s="176" t="s">
        <v>743</v>
      </c>
      <c r="AT126" s="187"/>
      <c r="AU126" s="187"/>
      <c r="AV126" s="193"/>
      <c r="AW126" s="187"/>
      <c r="AX126" s="189"/>
      <c r="AY126" s="189">
        <f t="shared" si="76"/>
        <v>0</v>
      </c>
      <c r="AZ126" s="177" t="str">
        <f t="shared" si="92"/>
        <v>NO OFERTADO</v>
      </c>
      <c r="BA126" s="177"/>
      <c r="BB126" s="177" t="s">
        <v>743</v>
      </c>
      <c r="BC126" s="194"/>
      <c r="BD126" s="194"/>
      <c r="BE126" s="195"/>
      <c r="BF126" s="194"/>
      <c r="BG126" s="196">
        <f t="shared" si="77"/>
        <v>0</v>
      </c>
      <c r="BH126" s="196">
        <f t="shared" si="78"/>
        <v>0</v>
      </c>
      <c r="BI126" s="180" t="str">
        <f t="shared" si="93"/>
        <v>NO OFERTADO</v>
      </c>
      <c r="BJ126" s="180"/>
      <c r="BK126" s="180" t="s">
        <v>743</v>
      </c>
      <c r="BL126" s="319"/>
      <c r="BM126" s="319"/>
      <c r="BN126" s="320"/>
      <c r="BO126" s="319">
        <f t="shared" si="126"/>
        <v>0</v>
      </c>
      <c r="BP126" s="321">
        <f t="shared" si="79"/>
        <v>0</v>
      </c>
      <c r="BQ126" s="321">
        <f t="shared" si="94"/>
        <v>0</v>
      </c>
      <c r="BR126" s="322" t="str">
        <f t="shared" si="95"/>
        <v>NO OFERTADO</v>
      </c>
      <c r="BS126" s="322"/>
      <c r="BT126" s="322" t="s">
        <v>743</v>
      </c>
      <c r="BU126" s="197"/>
      <c r="BV126" s="197"/>
      <c r="BW126" s="198"/>
      <c r="BX126" s="197"/>
      <c r="BY126" s="199">
        <f t="shared" si="80"/>
        <v>0</v>
      </c>
      <c r="BZ126" s="199">
        <f t="shared" si="81"/>
        <v>0</v>
      </c>
      <c r="CA126" s="181" t="str">
        <f t="shared" si="96"/>
        <v>NO OFERTADO</v>
      </c>
      <c r="CB126" s="181"/>
      <c r="CC126" s="181" t="s">
        <v>743</v>
      </c>
      <c r="CD126" s="200"/>
      <c r="CE126" s="200"/>
      <c r="CF126" s="201"/>
      <c r="CG126" s="200"/>
      <c r="CH126" s="202">
        <f t="shared" si="82"/>
        <v>0</v>
      </c>
      <c r="CI126" s="202">
        <f t="shared" si="83"/>
        <v>0</v>
      </c>
      <c r="CJ126" s="182" t="str">
        <f t="shared" si="97"/>
        <v>NO OFERTADO</v>
      </c>
      <c r="CK126" s="182"/>
      <c r="CL126" s="182" t="s">
        <v>743</v>
      </c>
      <c r="CM126" s="197">
        <v>0</v>
      </c>
      <c r="CN126" s="197">
        <v>0</v>
      </c>
      <c r="CO126" s="198">
        <v>0</v>
      </c>
      <c r="CP126" s="197"/>
      <c r="CQ126" s="199">
        <f t="shared" si="84"/>
        <v>0</v>
      </c>
      <c r="CR126" s="199">
        <f t="shared" si="85"/>
        <v>0</v>
      </c>
      <c r="CS126" s="181" t="str">
        <f t="shared" si="98"/>
        <v>NO OFERTADO</v>
      </c>
      <c r="CT126" s="181"/>
      <c r="CU126" s="181" t="s">
        <v>743</v>
      </c>
      <c r="CV126" s="203"/>
      <c r="CW126" s="203"/>
      <c r="CX126" s="204"/>
      <c r="CY126" s="203"/>
      <c r="CZ126" s="205">
        <f t="shared" si="86"/>
        <v>0</v>
      </c>
      <c r="DA126" s="205">
        <f t="shared" si="87"/>
        <v>0</v>
      </c>
      <c r="DB126" s="183" t="str">
        <f t="shared" si="99"/>
        <v>NO OFERTADO</v>
      </c>
      <c r="DC126" s="183"/>
      <c r="DD126" s="183" t="s">
        <v>743</v>
      </c>
      <c r="DE126" s="206" t="s">
        <v>847</v>
      </c>
      <c r="DF126" s="206" t="s">
        <v>847</v>
      </c>
      <c r="DG126" s="206" t="s">
        <v>847</v>
      </c>
      <c r="DH126" s="206" t="s">
        <v>847</v>
      </c>
      <c r="DI126" s="206" t="s">
        <v>847</v>
      </c>
      <c r="DJ126" s="206" t="s">
        <v>847</v>
      </c>
    </row>
    <row r="127" spans="1:114" s="19" customFormat="1" hidden="1" x14ac:dyDescent="0.2">
      <c r="A127" s="76">
        <v>118</v>
      </c>
      <c r="B127" s="78" t="s">
        <v>165</v>
      </c>
      <c r="C127" s="77" t="s">
        <v>497</v>
      </c>
      <c r="D127" s="120">
        <v>1</v>
      </c>
      <c r="E127" s="120" t="s">
        <v>32</v>
      </c>
      <c r="F127" s="24">
        <v>460000</v>
      </c>
      <c r="G127" s="120">
        <v>3</v>
      </c>
      <c r="H127" s="86">
        <f t="shared" si="88"/>
        <v>1380000</v>
      </c>
      <c r="I127" s="27"/>
      <c r="J127" s="184"/>
      <c r="K127" s="185"/>
      <c r="L127" s="184"/>
      <c r="M127" s="186"/>
      <c r="N127" s="186">
        <f t="shared" si="72"/>
        <v>0</v>
      </c>
      <c r="O127" s="176" t="str">
        <f t="shared" si="107"/>
        <v>NO OFERTADO</v>
      </c>
      <c r="P127" s="176"/>
      <c r="Q127" s="176" t="s">
        <v>743</v>
      </c>
      <c r="R127" s="176"/>
      <c r="S127" s="187"/>
      <c r="T127" s="187"/>
      <c r="U127" s="188"/>
      <c r="V127" s="187"/>
      <c r="W127" s="189"/>
      <c r="X127" s="189">
        <f t="shared" si="73"/>
        <v>0</v>
      </c>
      <c r="Y127" s="176" t="str">
        <f t="shared" si="89"/>
        <v>NO OFERTADO</v>
      </c>
      <c r="Z127" s="177"/>
      <c r="AA127" s="177" t="s">
        <v>743</v>
      </c>
      <c r="AB127" s="190"/>
      <c r="AC127" s="190"/>
      <c r="AD127" s="191"/>
      <c r="AE127" s="190"/>
      <c r="AF127" s="192"/>
      <c r="AG127" s="192">
        <f t="shared" si="74"/>
        <v>0</v>
      </c>
      <c r="AH127" s="178" t="str">
        <f t="shared" si="90"/>
        <v>NO OFERTADO</v>
      </c>
      <c r="AI127" s="178"/>
      <c r="AJ127" s="178" t="s">
        <v>743</v>
      </c>
      <c r="AK127" s="184"/>
      <c r="AL127" s="184"/>
      <c r="AM127" s="185"/>
      <c r="AN127" s="184"/>
      <c r="AO127" s="186"/>
      <c r="AP127" s="186">
        <f t="shared" si="75"/>
        <v>0</v>
      </c>
      <c r="AQ127" s="176" t="str">
        <f t="shared" si="91"/>
        <v>NO OFERTADO</v>
      </c>
      <c r="AR127" s="176"/>
      <c r="AS127" s="176" t="s">
        <v>743</v>
      </c>
      <c r="AT127" s="187"/>
      <c r="AU127" s="187"/>
      <c r="AV127" s="193"/>
      <c r="AW127" s="187"/>
      <c r="AX127" s="189"/>
      <c r="AY127" s="189">
        <f t="shared" si="76"/>
        <v>0</v>
      </c>
      <c r="AZ127" s="177" t="str">
        <f t="shared" si="92"/>
        <v>NO OFERTADO</v>
      </c>
      <c r="BA127" s="177"/>
      <c r="BB127" s="177" t="s">
        <v>743</v>
      </c>
      <c r="BC127" s="194"/>
      <c r="BD127" s="194"/>
      <c r="BE127" s="195"/>
      <c r="BF127" s="194"/>
      <c r="BG127" s="196">
        <f t="shared" si="77"/>
        <v>0</v>
      </c>
      <c r="BH127" s="196">
        <f t="shared" si="78"/>
        <v>0</v>
      </c>
      <c r="BI127" s="180" t="str">
        <f t="shared" si="93"/>
        <v>NO OFERTADO</v>
      </c>
      <c r="BJ127" s="180"/>
      <c r="BK127" s="180" t="s">
        <v>743</v>
      </c>
      <c r="BL127" s="319"/>
      <c r="BM127" s="319"/>
      <c r="BN127" s="320"/>
      <c r="BO127" s="319">
        <f t="shared" si="126"/>
        <v>0</v>
      </c>
      <c r="BP127" s="321">
        <f t="shared" si="79"/>
        <v>0</v>
      </c>
      <c r="BQ127" s="321">
        <f t="shared" si="94"/>
        <v>0</v>
      </c>
      <c r="BR127" s="322" t="str">
        <f t="shared" si="95"/>
        <v>NO OFERTADO</v>
      </c>
      <c r="BS127" s="322"/>
      <c r="BT127" s="322" t="s">
        <v>743</v>
      </c>
      <c r="BU127" s="197"/>
      <c r="BV127" s="197"/>
      <c r="BW127" s="198"/>
      <c r="BX127" s="197"/>
      <c r="BY127" s="199">
        <f t="shared" si="80"/>
        <v>0</v>
      </c>
      <c r="BZ127" s="199">
        <f t="shared" si="81"/>
        <v>0</v>
      </c>
      <c r="CA127" s="181" t="str">
        <f t="shared" si="96"/>
        <v>NO OFERTADO</v>
      </c>
      <c r="CB127" s="181"/>
      <c r="CC127" s="181" t="s">
        <v>743</v>
      </c>
      <c r="CD127" s="200"/>
      <c r="CE127" s="200"/>
      <c r="CF127" s="201"/>
      <c r="CG127" s="200"/>
      <c r="CH127" s="202">
        <f t="shared" si="82"/>
        <v>0</v>
      </c>
      <c r="CI127" s="202">
        <f t="shared" si="83"/>
        <v>0</v>
      </c>
      <c r="CJ127" s="182" t="str">
        <f t="shared" si="97"/>
        <v>NO OFERTADO</v>
      </c>
      <c r="CK127" s="182"/>
      <c r="CL127" s="182" t="s">
        <v>743</v>
      </c>
      <c r="CM127" s="197">
        <v>0</v>
      </c>
      <c r="CN127" s="197">
        <v>0</v>
      </c>
      <c r="CO127" s="198">
        <v>0</v>
      </c>
      <c r="CP127" s="197"/>
      <c r="CQ127" s="199">
        <f t="shared" si="84"/>
        <v>0</v>
      </c>
      <c r="CR127" s="199">
        <f t="shared" si="85"/>
        <v>0</v>
      </c>
      <c r="CS127" s="181" t="str">
        <f t="shared" si="98"/>
        <v>NO OFERTADO</v>
      </c>
      <c r="CT127" s="181"/>
      <c r="CU127" s="181" t="s">
        <v>743</v>
      </c>
      <c r="CV127" s="203"/>
      <c r="CW127" s="203"/>
      <c r="CX127" s="204"/>
      <c r="CY127" s="203"/>
      <c r="CZ127" s="205">
        <f t="shared" si="86"/>
        <v>0</v>
      </c>
      <c r="DA127" s="205">
        <f t="shared" si="87"/>
        <v>0</v>
      </c>
      <c r="DB127" s="183" t="str">
        <f t="shared" si="99"/>
        <v>NO OFERTADO</v>
      </c>
      <c r="DC127" s="183"/>
      <c r="DD127" s="183" t="s">
        <v>743</v>
      </c>
      <c r="DE127" s="206" t="s">
        <v>847</v>
      </c>
      <c r="DF127" s="206" t="s">
        <v>847</v>
      </c>
      <c r="DG127" s="206" t="s">
        <v>847</v>
      </c>
      <c r="DH127" s="206" t="s">
        <v>847</v>
      </c>
      <c r="DI127" s="206" t="s">
        <v>847</v>
      </c>
      <c r="DJ127" s="206" t="s">
        <v>847</v>
      </c>
    </row>
    <row r="128" spans="1:114" s="19" customFormat="1" hidden="1" x14ac:dyDescent="0.2">
      <c r="A128" s="76">
        <v>119</v>
      </c>
      <c r="B128" s="78" t="s">
        <v>166</v>
      </c>
      <c r="C128" s="77" t="s">
        <v>498</v>
      </c>
      <c r="D128" s="120">
        <v>1</v>
      </c>
      <c r="E128" s="120" t="s">
        <v>32</v>
      </c>
      <c r="F128" s="24">
        <v>620000</v>
      </c>
      <c r="G128" s="120">
        <v>5</v>
      </c>
      <c r="H128" s="86">
        <f t="shared" si="88"/>
        <v>3100000</v>
      </c>
      <c r="I128" s="27"/>
      <c r="J128" s="184"/>
      <c r="K128" s="185"/>
      <c r="L128" s="184"/>
      <c r="M128" s="186"/>
      <c r="N128" s="186">
        <f t="shared" si="72"/>
        <v>0</v>
      </c>
      <c r="O128" s="176" t="str">
        <f t="shared" si="107"/>
        <v>NO OFERTADO</v>
      </c>
      <c r="P128" s="176"/>
      <c r="Q128" s="176" t="s">
        <v>743</v>
      </c>
      <c r="R128" s="176"/>
      <c r="S128" s="187"/>
      <c r="T128" s="187"/>
      <c r="U128" s="188"/>
      <c r="V128" s="187"/>
      <c r="W128" s="189"/>
      <c r="X128" s="189">
        <f t="shared" si="73"/>
        <v>0</v>
      </c>
      <c r="Y128" s="176" t="str">
        <f t="shared" si="89"/>
        <v>NO OFERTADO</v>
      </c>
      <c r="Z128" s="177"/>
      <c r="AA128" s="177" t="s">
        <v>743</v>
      </c>
      <c r="AB128" s="190"/>
      <c r="AC128" s="190"/>
      <c r="AD128" s="191"/>
      <c r="AE128" s="190"/>
      <c r="AF128" s="192"/>
      <c r="AG128" s="192">
        <f t="shared" si="74"/>
        <v>0</v>
      </c>
      <c r="AH128" s="178" t="str">
        <f t="shared" si="90"/>
        <v>NO OFERTADO</v>
      </c>
      <c r="AI128" s="178"/>
      <c r="AJ128" s="178" t="s">
        <v>743</v>
      </c>
      <c r="AK128" s="184"/>
      <c r="AL128" s="184"/>
      <c r="AM128" s="185"/>
      <c r="AN128" s="184"/>
      <c r="AO128" s="186"/>
      <c r="AP128" s="186">
        <f t="shared" si="75"/>
        <v>0</v>
      </c>
      <c r="AQ128" s="176" t="str">
        <f t="shared" si="91"/>
        <v>NO OFERTADO</v>
      </c>
      <c r="AR128" s="176"/>
      <c r="AS128" s="176" t="s">
        <v>743</v>
      </c>
      <c r="AT128" s="187"/>
      <c r="AU128" s="187"/>
      <c r="AV128" s="193"/>
      <c r="AW128" s="187"/>
      <c r="AX128" s="189"/>
      <c r="AY128" s="189">
        <f t="shared" si="76"/>
        <v>0</v>
      </c>
      <c r="AZ128" s="177" t="str">
        <f t="shared" si="92"/>
        <v>NO OFERTADO</v>
      </c>
      <c r="BA128" s="177"/>
      <c r="BB128" s="177" t="s">
        <v>743</v>
      </c>
      <c r="BC128" s="194"/>
      <c r="BD128" s="194"/>
      <c r="BE128" s="195"/>
      <c r="BF128" s="194"/>
      <c r="BG128" s="196">
        <f t="shared" si="77"/>
        <v>0</v>
      </c>
      <c r="BH128" s="196">
        <f t="shared" si="78"/>
        <v>0</v>
      </c>
      <c r="BI128" s="180" t="str">
        <f t="shared" si="93"/>
        <v>NO OFERTADO</v>
      </c>
      <c r="BJ128" s="180"/>
      <c r="BK128" s="180" t="s">
        <v>743</v>
      </c>
      <c r="BL128" s="319"/>
      <c r="BM128" s="319"/>
      <c r="BN128" s="320"/>
      <c r="BO128" s="319">
        <f t="shared" si="126"/>
        <v>0</v>
      </c>
      <c r="BP128" s="321">
        <f t="shared" si="79"/>
        <v>0</v>
      </c>
      <c r="BQ128" s="321">
        <f t="shared" si="94"/>
        <v>0</v>
      </c>
      <c r="BR128" s="322" t="str">
        <f t="shared" si="95"/>
        <v>NO OFERTADO</v>
      </c>
      <c r="BS128" s="322"/>
      <c r="BT128" s="322" t="s">
        <v>743</v>
      </c>
      <c r="BU128" s="197"/>
      <c r="BV128" s="197"/>
      <c r="BW128" s="198"/>
      <c r="BX128" s="197"/>
      <c r="BY128" s="199">
        <f t="shared" si="80"/>
        <v>0</v>
      </c>
      <c r="BZ128" s="199">
        <f t="shared" si="81"/>
        <v>0</v>
      </c>
      <c r="CA128" s="181" t="str">
        <f t="shared" si="96"/>
        <v>NO OFERTADO</v>
      </c>
      <c r="CB128" s="181"/>
      <c r="CC128" s="181" t="s">
        <v>743</v>
      </c>
      <c r="CD128" s="200"/>
      <c r="CE128" s="200"/>
      <c r="CF128" s="201"/>
      <c r="CG128" s="200"/>
      <c r="CH128" s="202">
        <f t="shared" si="82"/>
        <v>0</v>
      </c>
      <c r="CI128" s="202">
        <f t="shared" si="83"/>
        <v>0</v>
      </c>
      <c r="CJ128" s="182" t="str">
        <f t="shared" si="97"/>
        <v>NO OFERTADO</v>
      </c>
      <c r="CK128" s="182"/>
      <c r="CL128" s="182" t="s">
        <v>743</v>
      </c>
      <c r="CM128" s="197">
        <v>0</v>
      </c>
      <c r="CN128" s="197">
        <v>0</v>
      </c>
      <c r="CO128" s="198">
        <v>0</v>
      </c>
      <c r="CP128" s="197"/>
      <c r="CQ128" s="199">
        <f t="shared" si="84"/>
        <v>0</v>
      </c>
      <c r="CR128" s="199">
        <f t="shared" si="85"/>
        <v>0</v>
      </c>
      <c r="CS128" s="181" t="str">
        <f t="shared" si="98"/>
        <v>NO OFERTADO</v>
      </c>
      <c r="CT128" s="181"/>
      <c r="CU128" s="181" t="s">
        <v>743</v>
      </c>
      <c r="CV128" s="203"/>
      <c r="CW128" s="203"/>
      <c r="CX128" s="204"/>
      <c r="CY128" s="203"/>
      <c r="CZ128" s="205">
        <f t="shared" si="86"/>
        <v>0</v>
      </c>
      <c r="DA128" s="205">
        <f t="shared" si="87"/>
        <v>0</v>
      </c>
      <c r="DB128" s="183" t="str">
        <f t="shared" si="99"/>
        <v>NO OFERTADO</v>
      </c>
      <c r="DC128" s="183"/>
      <c r="DD128" s="183" t="s">
        <v>743</v>
      </c>
      <c r="DE128" s="206" t="s">
        <v>847</v>
      </c>
      <c r="DF128" s="206" t="s">
        <v>847</v>
      </c>
      <c r="DG128" s="206" t="s">
        <v>847</v>
      </c>
      <c r="DH128" s="206" t="s">
        <v>847</v>
      </c>
      <c r="DI128" s="206" t="s">
        <v>847</v>
      </c>
      <c r="DJ128" s="206" t="s">
        <v>847</v>
      </c>
    </row>
    <row r="129" spans="1:114" s="19" customFormat="1" hidden="1" x14ac:dyDescent="0.2">
      <c r="A129" s="76">
        <v>120</v>
      </c>
      <c r="B129" s="78" t="s">
        <v>167</v>
      </c>
      <c r="C129" s="77" t="s">
        <v>499</v>
      </c>
      <c r="D129" s="120">
        <v>1</v>
      </c>
      <c r="E129" s="120" t="s">
        <v>32</v>
      </c>
      <c r="F129" s="24">
        <v>20082</v>
      </c>
      <c r="G129" s="120">
        <v>2</v>
      </c>
      <c r="H129" s="86">
        <f t="shared" si="88"/>
        <v>40164</v>
      </c>
      <c r="I129" s="27"/>
      <c r="J129" s="184"/>
      <c r="K129" s="185"/>
      <c r="L129" s="184"/>
      <c r="M129" s="186"/>
      <c r="N129" s="186">
        <f t="shared" si="72"/>
        <v>0</v>
      </c>
      <c r="O129" s="176" t="str">
        <f t="shared" si="107"/>
        <v>NO OFERTADO</v>
      </c>
      <c r="P129" s="176"/>
      <c r="Q129" s="176" t="s">
        <v>743</v>
      </c>
      <c r="R129" s="207" t="s">
        <v>858</v>
      </c>
      <c r="S129" s="187"/>
      <c r="T129" s="187"/>
      <c r="U129" s="188"/>
      <c r="V129" s="187"/>
      <c r="W129" s="189"/>
      <c r="X129" s="189">
        <f t="shared" si="73"/>
        <v>0</v>
      </c>
      <c r="Y129" s="176" t="str">
        <f t="shared" si="89"/>
        <v>NO OFERTADO</v>
      </c>
      <c r="Z129" s="177"/>
      <c r="AA129" s="177" t="s">
        <v>743</v>
      </c>
      <c r="AB129" s="190"/>
      <c r="AC129" s="190"/>
      <c r="AD129" s="211"/>
      <c r="AE129" s="190"/>
      <c r="AF129" s="192"/>
      <c r="AG129" s="192">
        <f t="shared" si="74"/>
        <v>0</v>
      </c>
      <c r="AH129" s="178" t="str">
        <f t="shared" si="90"/>
        <v>NO OFERTADO</v>
      </c>
      <c r="AI129" s="178"/>
      <c r="AJ129" s="178" t="s">
        <v>743</v>
      </c>
      <c r="AK129" s="184"/>
      <c r="AL129" s="184"/>
      <c r="AM129" s="209">
        <f>+AL129*0.19</f>
        <v>0</v>
      </c>
      <c r="AN129" s="184"/>
      <c r="AO129" s="186"/>
      <c r="AP129" s="186">
        <f t="shared" si="75"/>
        <v>0</v>
      </c>
      <c r="AQ129" s="176" t="str">
        <f t="shared" si="91"/>
        <v>NO OFERTADO</v>
      </c>
      <c r="AR129" s="176"/>
      <c r="AS129" s="176" t="s">
        <v>743</v>
      </c>
      <c r="AT129" s="187"/>
      <c r="AU129" s="187"/>
      <c r="AV129" s="188"/>
      <c r="AW129" s="187"/>
      <c r="AX129" s="189"/>
      <c r="AY129" s="189">
        <f t="shared" si="76"/>
        <v>0</v>
      </c>
      <c r="AZ129" s="177" t="str">
        <f t="shared" si="92"/>
        <v>NO OFERTADO</v>
      </c>
      <c r="BA129" s="177"/>
      <c r="BB129" s="177" t="s">
        <v>743</v>
      </c>
      <c r="BC129" s="194"/>
      <c r="BD129" s="194"/>
      <c r="BE129" s="212">
        <f>+BD129*0.19</f>
        <v>0</v>
      </c>
      <c r="BF129" s="194"/>
      <c r="BG129" s="196">
        <f t="shared" si="77"/>
        <v>0</v>
      </c>
      <c r="BH129" s="196">
        <f t="shared" si="78"/>
        <v>0</v>
      </c>
      <c r="BI129" s="180" t="str">
        <f t="shared" si="93"/>
        <v>NO OFERTADO</v>
      </c>
      <c r="BJ129" s="180"/>
      <c r="BK129" s="180" t="s">
        <v>743</v>
      </c>
      <c r="BL129" s="319"/>
      <c r="BM129" s="319"/>
      <c r="BN129" s="326"/>
      <c r="BO129" s="319">
        <f>+BM129+BN129</f>
        <v>0</v>
      </c>
      <c r="BP129" s="321">
        <f t="shared" si="79"/>
        <v>0</v>
      </c>
      <c r="BQ129" s="321">
        <f t="shared" si="94"/>
        <v>0</v>
      </c>
      <c r="BR129" s="322" t="str">
        <f t="shared" si="95"/>
        <v>NO OFERTADO</v>
      </c>
      <c r="BS129" s="322"/>
      <c r="BT129" s="322" t="s">
        <v>743</v>
      </c>
      <c r="BU129" s="197"/>
      <c r="BV129" s="197"/>
      <c r="BW129" s="213"/>
      <c r="BX129" s="197"/>
      <c r="BY129" s="199">
        <f t="shared" si="80"/>
        <v>0</v>
      </c>
      <c r="BZ129" s="199">
        <f t="shared" si="81"/>
        <v>0</v>
      </c>
      <c r="CA129" s="181" t="str">
        <f t="shared" si="96"/>
        <v>NO OFERTADO</v>
      </c>
      <c r="CB129" s="181"/>
      <c r="CC129" s="181" t="s">
        <v>743</v>
      </c>
      <c r="CD129" s="200"/>
      <c r="CE129" s="200"/>
      <c r="CF129" s="214"/>
      <c r="CG129" s="200"/>
      <c r="CH129" s="202">
        <f t="shared" si="82"/>
        <v>0</v>
      </c>
      <c r="CI129" s="202">
        <f t="shared" si="83"/>
        <v>0</v>
      </c>
      <c r="CJ129" s="182" t="str">
        <f t="shared" si="97"/>
        <v>NO OFERTADO</v>
      </c>
      <c r="CK129" s="182"/>
      <c r="CL129" s="182" t="s">
        <v>743</v>
      </c>
      <c r="CM129" s="197">
        <v>0</v>
      </c>
      <c r="CN129" s="197">
        <v>0</v>
      </c>
      <c r="CO129" s="213">
        <v>0</v>
      </c>
      <c r="CP129" s="197"/>
      <c r="CQ129" s="199">
        <f t="shared" si="84"/>
        <v>0</v>
      </c>
      <c r="CR129" s="199">
        <f t="shared" si="85"/>
        <v>0</v>
      </c>
      <c r="CS129" s="181" t="str">
        <f t="shared" si="98"/>
        <v>NO OFERTADO</v>
      </c>
      <c r="CT129" s="181"/>
      <c r="CU129" s="181" t="s">
        <v>743</v>
      </c>
      <c r="CV129" s="203" t="s">
        <v>44</v>
      </c>
      <c r="CW129" s="203">
        <v>27720</v>
      </c>
      <c r="CX129" s="204">
        <v>0</v>
      </c>
      <c r="CY129" s="203">
        <v>27720</v>
      </c>
      <c r="CZ129" s="205">
        <f t="shared" si="86"/>
        <v>27720</v>
      </c>
      <c r="DA129" s="205">
        <f t="shared" si="87"/>
        <v>55440</v>
      </c>
      <c r="DB129" s="183" t="str">
        <f t="shared" si="99"/>
        <v>NO CUMPLE</v>
      </c>
      <c r="DC129" s="183" t="s">
        <v>828</v>
      </c>
      <c r="DD129" s="183" t="s">
        <v>743</v>
      </c>
      <c r="DE129" s="206">
        <f>SMALL((L129,V129,AE129,AN129,AW129,BF129,BX129,CG129,CP129,CY129),1)</f>
        <v>27720</v>
      </c>
      <c r="DF129" s="208">
        <f t="shared" si="102"/>
        <v>27720</v>
      </c>
      <c r="DG129" s="19">
        <f t="shared" si="103"/>
        <v>0</v>
      </c>
      <c r="DH129" s="208">
        <f t="shared" si="104"/>
        <v>27720</v>
      </c>
      <c r="DI129" s="208">
        <f t="shared" si="105"/>
        <v>24098.399999999998</v>
      </c>
      <c r="DJ129" s="208" t="str">
        <f t="shared" si="106"/>
        <v>ENTRA</v>
      </c>
    </row>
    <row r="130" spans="1:114" s="19" customFormat="1" hidden="1" x14ac:dyDescent="0.2">
      <c r="A130" s="76">
        <v>121</v>
      </c>
      <c r="B130" s="78" t="s">
        <v>168</v>
      </c>
      <c r="C130" s="77" t="s">
        <v>500</v>
      </c>
      <c r="D130" s="120">
        <v>1</v>
      </c>
      <c r="E130" s="120" t="s">
        <v>32</v>
      </c>
      <c r="F130" s="23">
        <v>680000</v>
      </c>
      <c r="G130" s="120">
        <v>3</v>
      </c>
      <c r="H130" s="86">
        <f t="shared" si="88"/>
        <v>2040000</v>
      </c>
      <c r="I130" s="27"/>
      <c r="J130" s="184"/>
      <c r="K130" s="185"/>
      <c r="L130" s="184"/>
      <c r="M130" s="186"/>
      <c r="N130" s="186">
        <f t="shared" si="72"/>
        <v>0</v>
      </c>
      <c r="O130" s="176" t="str">
        <f t="shared" si="107"/>
        <v>NO OFERTADO</v>
      </c>
      <c r="P130" s="176"/>
      <c r="Q130" s="176" t="s">
        <v>743</v>
      </c>
      <c r="R130" s="176"/>
      <c r="S130" s="187"/>
      <c r="T130" s="187"/>
      <c r="U130" s="188"/>
      <c r="V130" s="187"/>
      <c r="W130" s="189"/>
      <c r="X130" s="189">
        <f t="shared" si="73"/>
        <v>0</v>
      </c>
      <c r="Y130" s="176" t="str">
        <f t="shared" si="89"/>
        <v>NO OFERTADO</v>
      </c>
      <c r="Z130" s="177"/>
      <c r="AA130" s="177" t="s">
        <v>743</v>
      </c>
      <c r="AB130" s="190"/>
      <c r="AC130" s="190"/>
      <c r="AD130" s="191"/>
      <c r="AE130" s="190"/>
      <c r="AF130" s="192"/>
      <c r="AG130" s="192">
        <f t="shared" si="74"/>
        <v>0</v>
      </c>
      <c r="AH130" s="178" t="str">
        <f t="shared" si="90"/>
        <v>NO OFERTADO</v>
      </c>
      <c r="AI130" s="178"/>
      <c r="AJ130" s="178" t="s">
        <v>743</v>
      </c>
      <c r="AK130" s="184"/>
      <c r="AL130" s="184"/>
      <c r="AM130" s="185"/>
      <c r="AN130" s="184"/>
      <c r="AO130" s="186"/>
      <c r="AP130" s="186">
        <f t="shared" si="75"/>
        <v>0</v>
      </c>
      <c r="AQ130" s="176" t="str">
        <f t="shared" si="91"/>
        <v>NO OFERTADO</v>
      </c>
      <c r="AR130" s="176"/>
      <c r="AS130" s="176" t="s">
        <v>743</v>
      </c>
      <c r="AT130" s="187"/>
      <c r="AU130" s="187"/>
      <c r="AV130" s="193"/>
      <c r="AW130" s="187"/>
      <c r="AX130" s="189"/>
      <c r="AY130" s="189">
        <f t="shared" si="76"/>
        <v>0</v>
      </c>
      <c r="AZ130" s="177" t="str">
        <f t="shared" si="92"/>
        <v>NO OFERTADO</v>
      </c>
      <c r="BA130" s="177"/>
      <c r="BB130" s="177" t="s">
        <v>743</v>
      </c>
      <c r="BC130" s="194"/>
      <c r="BD130" s="194"/>
      <c r="BE130" s="195"/>
      <c r="BF130" s="194"/>
      <c r="BG130" s="196">
        <f t="shared" si="77"/>
        <v>0</v>
      </c>
      <c r="BH130" s="196">
        <f t="shared" si="78"/>
        <v>0</v>
      </c>
      <c r="BI130" s="180" t="str">
        <f t="shared" si="93"/>
        <v>NO OFERTADO</v>
      </c>
      <c r="BJ130" s="180"/>
      <c r="BK130" s="180" t="s">
        <v>743</v>
      </c>
      <c r="BL130" s="319"/>
      <c r="BM130" s="319"/>
      <c r="BN130" s="320"/>
      <c r="BO130" s="319">
        <f>BM130+BN130</f>
        <v>0</v>
      </c>
      <c r="BP130" s="321">
        <f t="shared" si="79"/>
        <v>0</v>
      </c>
      <c r="BQ130" s="321">
        <f t="shared" si="94"/>
        <v>0</v>
      </c>
      <c r="BR130" s="322" t="str">
        <f t="shared" si="95"/>
        <v>NO OFERTADO</v>
      </c>
      <c r="BS130" s="322"/>
      <c r="BT130" s="322" t="s">
        <v>743</v>
      </c>
      <c r="BU130" s="197"/>
      <c r="BV130" s="197"/>
      <c r="BW130" s="198"/>
      <c r="BX130" s="197"/>
      <c r="BY130" s="199">
        <f t="shared" si="80"/>
        <v>0</v>
      </c>
      <c r="BZ130" s="199">
        <f t="shared" si="81"/>
        <v>0</v>
      </c>
      <c r="CA130" s="181" t="str">
        <f t="shared" si="96"/>
        <v>NO OFERTADO</v>
      </c>
      <c r="CB130" s="181"/>
      <c r="CC130" s="181" t="s">
        <v>743</v>
      </c>
      <c r="CD130" s="200"/>
      <c r="CE130" s="200"/>
      <c r="CF130" s="201"/>
      <c r="CG130" s="200"/>
      <c r="CH130" s="202">
        <f t="shared" si="82"/>
        <v>0</v>
      </c>
      <c r="CI130" s="202">
        <f t="shared" si="83"/>
        <v>0</v>
      </c>
      <c r="CJ130" s="182" t="str">
        <f t="shared" si="97"/>
        <v>NO OFERTADO</v>
      </c>
      <c r="CK130" s="182"/>
      <c r="CL130" s="182" t="s">
        <v>743</v>
      </c>
      <c r="CM130" s="197">
        <v>0</v>
      </c>
      <c r="CN130" s="197">
        <v>0</v>
      </c>
      <c r="CO130" s="198">
        <v>0</v>
      </c>
      <c r="CP130" s="197"/>
      <c r="CQ130" s="199">
        <f t="shared" si="84"/>
        <v>0</v>
      </c>
      <c r="CR130" s="199">
        <f t="shared" si="85"/>
        <v>0</v>
      </c>
      <c r="CS130" s="181" t="str">
        <f t="shared" si="98"/>
        <v>NO OFERTADO</v>
      </c>
      <c r="CT130" s="181"/>
      <c r="CU130" s="181" t="s">
        <v>743</v>
      </c>
      <c r="CV130" s="203"/>
      <c r="CW130" s="203"/>
      <c r="CX130" s="204"/>
      <c r="CY130" s="203"/>
      <c r="CZ130" s="205">
        <f t="shared" si="86"/>
        <v>0</v>
      </c>
      <c r="DA130" s="205">
        <f t="shared" si="87"/>
        <v>0</v>
      </c>
      <c r="DB130" s="183" t="str">
        <f t="shared" si="99"/>
        <v>NO OFERTADO</v>
      </c>
      <c r="DC130" s="183"/>
      <c r="DD130" s="183" t="s">
        <v>743</v>
      </c>
      <c r="DE130" s="206" t="s">
        <v>847</v>
      </c>
      <c r="DF130" s="206" t="s">
        <v>847</v>
      </c>
      <c r="DG130" s="206" t="s">
        <v>847</v>
      </c>
      <c r="DH130" s="206" t="s">
        <v>847</v>
      </c>
      <c r="DI130" s="206" t="s">
        <v>847</v>
      </c>
      <c r="DJ130" s="206" t="s">
        <v>847</v>
      </c>
    </row>
    <row r="131" spans="1:114" s="19" customFormat="1" ht="63.75" hidden="1" x14ac:dyDescent="0.2">
      <c r="A131" s="76">
        <v>122</v>
      </c>
      <c r="B131" s="78" t="s">
        <v>169</v>
      </c>
      <c r="C131" s="77" t="s">
        <v>501</v>
      </c>
      <c r="D131" s="120">
        <v>1</v>
      </c>
      <c r="E131" s="120" t="s">
        <v>32</v>
      </c>
      <c r="F131" s="23">
        <v>102925</v>
      </c>
      <c r="G131" s="120">
        <v>4</v>
      </c>
      <c r="H131" s="86">
        <f t="shared" si="88"/>
        <v>411700</v>
      </c>
      <c r="I131" s="27"/>
      <c r="J131" s="184"/>
      <c r="K131" s="185"/>
      <c r="L131" s="184"/>
      <c r="M131" s="186"/>
      <c r="N131" s="186">
        <f t="shared" si="72"/>
        <v>0</v>
      </c>
      <c r="O131" s="176" t="str">
        <f t="shared" si="107"/>
        <v>NO OFERTADO</v>
      </c>
      <c r="P131" s="176"/>
      <c r="Q131" s="176" t="s">
        <v>743</v>
      </c>
      <c r="R131" s="207" t="s">
        <v>858</v>
      </c>
      <c r="S131" s="187"/>
      <c r="T131" s="187"/>
      <c r="U131" s="188"/>
      <c r="V131" s="187"/>
      <c r="W131" s="189"/>
      <c r="X131" s="189">
        <f t="shared" si="73"/>
        <v>0</v>
      </c>
      <c r="Y131" s="176" t="str">
        <f t="shared" si="89"/>
        <v>NO OFERTADO</v>
      </c>
      <c r="Z131" s="177"/>
      <c r="AA131" s="177" t="s">
        <v>743</v>
      </c>
      <c r="AB131" s="190"/>
      <c r="AC131" s="190"/>
      <c r="AD131" s="191"/>
      <c r="AE131" s="190"/>
      <c r="AF131" s="192"/>
      <c r="AG131" s="192">
        <f t="shared" si="74"/>
        <v>0</v>
      </c>
      <c r="AH131" s="178" t="str">
        <f t="shared" si="90"/>
        <v>NO OFERTADO</v>
      </c>
      <c r="AI131" s="178"/>
      <c r="AJ131" s="178" t="s">
        <v>743</v>
      </c>
      <c r="AK131" s="184" t="s">
        <v>897</v>
      </c>
      <c r="AL131" s="184">
        <v>89500</v>
      </c>
      <c r="AM131" s="209">
        <v>0</v>
      </c>
      <c r="AN131" s="184">
        <f t="shared" ref="AN131" si="127">AL131+AM131</f>
        <v>89500</v>
      </c>
      <c r="AO131" s="186">
        <f t="shared" ref="AO131" si="128">AN131*$D131</f>
        <v>89500</v>
      </c>
      <c r="AP131" s="186">
        <f t="shared" si="75"/>
        <v>358000</v>
      </c>
      <c r="AQ131" s="176" t="str">
        <f t="shared" si="91"/>
        <v>CUMPLE</v>
      </c>
      <c r="AR131" s="176" t="s">
        <v>851</v>
      </c>
      <c r="AS131" s="176" t="s">
        <v>743</v>
      </c>
      <c r="AT131" s="187" t="s">
        <v>44</v>
      </c>
      <c r="AU131" s="220">
        <v>160500</v>
      </c>
      <c r="AV131" s="188">
        <v>0</v>
      </c>
      <c r="AW131" s="220">
        <f t="shared" ref="AW131" si="129">AU131+AV131</f>
        <v>160500</v>
      </c>
      <c r="AX131" s="221">
        <f t="shared" ref="AX131" si="130">AW131*$D131</f>
        <v>160500</v>
      </c>
      <c r="AY131" s="189">
        <f t="shared" si="76"/>
        <v>642000</v>
      </c>
      <c r="AZ131" s="177" t="str">
        <f t="shared" si="92"/>
        <v>NO CUMPLE</v>
      </c>
      <c r="BA131" s="177" t="s">
        <v>828</v>
      </c>
      <c r="BB131" s="177" t="s">
        <v>743</v>
      </c>
      <c r="BC131" s="194"/>
      <c r="BD131" s="194"/>
      <c r="BE131" s="195"/>
      <c r="BF131" s="194"/>
      <c r="BG131" s="196">
        <f t="shared" si="77"/>
        <v>0</v>
      </c>
      <c r="BH131" s="196">
        <f t="shared" si="78"/>
        <v>0</v>
      </c>
      <c r="BI131" s="180" t="str">
        <f t="shared" si="93"/>
        <v>NO OFERTADO</v>
      </c>
      <c r="BJ131" s="180"/>
      <c r="BK131" s="180" t="s">
        <v>743</v>
      </c>
      <c r="BL131" s="319"/>
      <c r="BM131" s="319"/>
      <c r="BN131" s="320"/>
      <c r="BO131" s="319">
        <f t="shared" ref="BO131:BO133" si="131">BM131+BN131</f>
        <v>0</v>
      </c>
      <c r="BP131" s="321">
        <f t="shared" si="79"/>
        <v>0</v>
      </c>
      <c r="BQ131" s="321">
        <f t="shared" si="94"/>
        <v>0</v>
      </c>
      <c r="BR131" s="322" t="str">
        <f t="shared" si="95"/>
        <v>NO OFERTADO</v>
      </c>
      <c r="BS131" s="322"/>
      <c r="BT131" s="322" t="s">
        <v>743</v>
      </c>
      <c r="BU131" s="197"/>
      <c r="BV131" s="197"/>
      <c r="BW131" s="198"/>
      <c r="BX131" s="197"/>
      <c r="BY131" s="199">
        <f t="shared" si="80"/>
        <v>0</v>
      </c>
      <c r="BZ131" s="199">
        <f t="shared" si="81"/>
        <v>0</v>
      </c>
      <c r="CA131" s="181" t="str">
        <f t="shared" si="96"/>
        <v>NO OFERTADO</v>
      </c>
      <c r="CB131" s="181"/>
      <c r="CC131" s="181" t="s">
        <v>743</v>
      </c>
      <c r="CD131" s="200"/>
      <c r="CE131" s="200"/>
      <c r="CF131" s="201"/>
      <c r="CG131" s="200"/>
      <c r="CH131" s="202">
        <f t="shared" si="82"/>
        <v>0</v>
      </c>
      <c r="CI131" s="202">
        <f t="shared" si="83"/>
        <v>0</v>
      </c>
      <c r="CJ131" s="182" t="str">
        <f t="shared" si="97"/>
        <v>NO OFERTADO</v>
      </c>
      <c r="CK131" s="182"/>
      <c r="CL131" s="182" t="s">
        <v>743</v>
      </c>
      <c r="CM131" s="197">
        <v>0</v>
      </c>
      <c r="CN131" s="197">
        <v>0</v>
      </c>
      <c r="CO131" s="198">
        <v>0</v>
      </c>
      <c r="CP131" s="197"/>
      <c r="CQ131" s="199">
        <f t="shared" si="84"/>
        <v>0</v>
      </c>
      <c r="CR131" s="199">
        <f t="shared" si="85"/>
        <v>0</v>
      </c>
      <c r="CS131" s="181" t="str">
        <f t="shared" si="98"/>
        <v>NO OFERTADO</v>
      </c>
      <c r="CT131" s="181"/>
      <c r="CU131" s="181" t="s">
        <v>743</v>
      </c>
      <c r="CV131" s="203"/>
      <c r="CW131" s="203"/>
      <c r="CX131" s="204"/>
      <c r="CY131" s="203"/>
      <c r="CZ131" s="205">
        <f t="shared" si="86"/>
        <v>0</v>
      </c>
      <c r="DA131" s="205">
        <f t="shared" si="87"/>
        <v>0</v>
      </c>
      <c r="DB131" s="183" t="str">
        <f t="shared" si="99"/>
        <v>NO OFERTADO</v>
      </c>
      <c r="DC131" s="183"/>
      <c r="DD131" s="183" t="s">
        <v>743</v>
      </c>
      <c r="DE131" s="206">
        <f>SMALL((L131,V131,AE131,AN131,AW131,BF131,BX131,CG131,CP131,CY131),1)</f>
        <v>89500</v>
      </c>
      <c r="DF131" s="208">
        <f t="shared" si="102"/>
        <v>125000</v>
      </c>
      <c r="DG131" s="19">
        <f t="shared" si="103"/>
        <v>35500</v>
      </c>
      <c r="DH131" s="208">
        <f t="shared" si="104"/>
        <v>89500</v>
      </c>
      <c r="DI131" s="208">
        <f t="shared" si="105"/>
        <v>123510</v>
      </c>
      <c r="DJ131" s="208" t="str">
        <f t="shared" si="106"/>
        <v>ENTRA</v>
      </c>
    </row>
    <row r="132" spans="1:114" s="19" customFormat="1" ht="38.25" hidden="1" x14ac:dyDescent="0.2">
      <c r="A132" s="76">
        <v>123</v>
      </c>
      <c r="B132" s="78" t="s">
        <v>170</v>
      </c>
      <c r="C132" s="77" t="s">
        <v>502</v>
      </c>
      <c r="D132" s="120">
        <v>1</v>
      </c>
      <c r="E132" s="120" t="s">
        <v>32</v>
      </c>
      <c r="F132" s="23">
        <v>1900000</v>
      </c>
      <c r="G132" s="120">
        <v>1</v>
      </c>
      <c r="H132" s="86">
        <f t="shared" si="88"/>
        <v>1900000</v>
      </c>
      <c r="I132" s="27"/>
      <c r="J132" s="184"/>
      <c r="K132" s="185"/>
      <c r="L132" s="184"/>
      <c r="M132" s="186"/>
      <c r="N132" s="186">
        <f t="shared" si="72"/>
        <v>0</v>
      </c>
      <c r="O132" s="176" t="str">
        <f t="shared" si="107"/>
        <v>NO OFERTADO</v>
      </c>
      <c r="P132" s="176"/>
      <c r="Q132" s="176" t="s">
        <v>743</v>
      </c>
      <c r="R132" s="176"/>
      <c r="S132" s="187"/>
      <c r="T132" s="187"/>
      <c r="U132" s="188"/>
      <c r="V132" s="187"/>
      <c r="W132" s="189"/>
      <c r="X132" s="189">
        <f t="shared" si="73"/>
        <v>0</v>
      </c>
      <c r="Y132" s="176" t="str">
        <f t="shared" si="89"/>
        <v>NO OFERTADO</v>
      </c>
      <c r="Z132" s="177"/>
      <c r="AA132" s="177" t="s">
        <v>743</v>
      </c>
      <c r="AB132" s="190"/>
      <c r="AC132" s="190"/>
      <c r="AD132" s="191"/>
      <c r="AE132" s="190"/>
      <c r="AF132" s="192"/>
      <c r="AG132" s="192">
        <f t="shared" si="74"/>
        <v>0</v>
      </c>
      <c r="AH132" s="178" t="str">
        <f t="shared" si="90"/>
        <v>NO OFERTADO</v>
      </c>
      <c r="AI132" s="178"/>
      <c r="AJ132" s="178" t="s">
        <v>743</v>
      </c>
      <c r="AK132" s="184"/>
      <c r="AL132" s="184"/>
      <c r="AM132" s="185"/>
      <c r="AN132" s="184"/>
      <c r="AO132" s="186"/>
      <c r="AP132" s="186">
        <f t="shared" si="75"/>
        <v>0</v>
      </c>
      <c r="AQ132" s="176" t="str">
        <f t="shared" si="91"/>
        <v>NO OFERTADO</v>
      </c>
      <c r="AR132" s="176"/>
      <c r="AS132" s="176" t="s">
        <v>743</v>
      </c>
      <c r="AT132" s="187"/>
      <c r="AU132" s="187"/>
      <c r="AV132" s="193"/>
      <c r="AW132" s="187"/>
      <c r="AX132" s="189"/>
      <c r="AY132" s="189">
        <f t="shared" si="76"/>
        <v>0</v>
      </c>
      <c r="AZ132" s="177" t="str">
        <f t="shared" si="92"/>
        <v>NO OFERTADO</v>
      </c>
      <c r="BA132" s="177"/>
      <c r="BB132" s="177" t="s">
        <v>743</v>
      </c>
      <c r="BC132" s="194"/>
      <c r="BD132" s="194"/>
      <c r="BE132" s="195"/>
      <c r="BF132" s="194"/>
      <c r="BG132" s="196">
        <f t="shared" si="77"/>
        <v>0</v>
      </c>
      <c r="BH132" s="196">
        <f t="shared" si="78"/>
        <v>0</v>
      </c>
      <c r="BI132" s="180" t="str">
        <f t="shared" si="93"/>
        <v>NO OFERTADO</v>
      </c>
      <c r="BJ132" s="180"/>
      <c r="BK132" s="180" t="s">
        <v>743</v>
      </c>
      <c r="BL132" s="319"/>
      <c r="BM132" s="319"/>
      <c r="BN132" s="320"/>
      <c r="BO132" s="319">
        <f t="shared" si="131"/>
        <v>0</v>
      </c>
      <c r="BP132" s="321">
        <f t="shared" si="79"/>
        <v>0</v>
      </c>
      <c r="BQ132" s="321">
        <f t="shared" si="94"/>
        <v>0</v>
      </c>
      <c r="BR132" s="322" t="str">
        <f t="shared" si="95"/>
        <v>NO OFERTADO</v>
      </c>
      <c r="BS132" s="322"/>
      <c r="BT132" s="322" t="s">
        <v>743</v>
      </c>
      <c r="BU132" s="197"/>
      <c r="BV132" s="197"/>
      <c r="BW132" s="198"/>
      <c r="BX132" s="197"/>
      <c r="BY132" s="199">
        <f t="shared" si="80"/>
        <v>0</v>
      </c>
      <c r="BZ132" s="199">
        <f t="shared" si="81"/>
        <v>0</v>
      </c>
      <c r="CA132" s="181" t="str">
        <f t="shared" si="96"/>
        <v>NO OFERTADO</v>
      </c>
      <c r="CB132" s="181"/>
      <c r="CC132" s="181" t="s">
        <v>743</v>
      </c>
      <c r="CD132" s="200"/>
      <c r="CE132" s="200"/>
      <c r="CF132" s="201"/>
      <c r="CG132" s="200"/>
      <c r="CH132" s="202">
        <f t="shared" si="82"/>
        <v>0</v>
      </c>
      <c r="CI132" s="202">
        <f t="shared" si="83"/>
        <v>0</v>
      </c>
      <c r="CJ132" s="182" t="str">
        <f t="shared" si="97"/>
        <v>NO OFERTADO</v>
      </c>
      <c r="CK132" s="182"/>
      <c r="CL132" s="182" t="s">
        <v>743</v>
      </c>
      <c r="CM132" s="197">
        <v>0</v>
      </c>
      <c r="CN132" s="197">
        <v>0</v>
      </c>
      <c r="CO132" s="198">
        <v>0</v>
      </c>
      <c r="CP132" s="197"/>
      <c r="CQ132" s="199">
        <f t="shared" si="84"/>
        <v>0</v>
      </c>
      <c r="CR132" s="199">
        <f t="shared" si="85"/>
        <v>0</v>
      </c>
      <c r="CS132" s="181" t="str">
        <f t="shared" si="98"/>
        <v>NO OFERTADO</v>
      </c>
      <c r="CT132" s="181"/>
      <c r="CU132" s="181" t="s">
        <v>743</v>
      </c>
      <c r="CV132" s="203"/>
      <c r="CW132" s="203"/>
      <c r="CX132" s="204"/>
      <c r="CY132" s="203"/>
      <c r="CZ132" s="205">
        <f t="shared" si="86"/>
        <v>0</v>
      </c>
      <c r="DA132" s="205">
        <f t="shared" si="87"/>
        <v>0</v>
      </c>
      <c r="DB132" s="183" t="str">
        <f t="shared" si="99"/>
        <v>NO OFERTADO</v>
      </c>
      <c r="DC132" s="183"/>
      <c r="DD132" s="183" t="s">
        <v>743</v>
      </c>
      <c r="DE132" s="206" t="s">
        <v>847</v>
      </c>
      <c r="DF132" s="206" t="s">
        <v>847</v>
      </c>
      <c r="DG132" s="206" t="s">
        <v>847</v>
      </c>
      <c r="DH132" s="206" t="s">
        <v>847</v>
      </c>
      <c r="DI132" s="206" t="s">
        <v>847</v>
      </c>
      <c r="DJ132" s="206" t="s">
        <v>847</v>
      </c>
    </row>
    <row r="133" spans="1:114" s="19" customFormat="1" hidden="1" x14ac:dyDescent="0.2">
      <c r="A133" s="76">
        <v>124</v>
      </c>
      <c r="B133" s="78" t="s">
        <v>171</v>
      </c>
      <c r="C133" s="77" t="s">
        <v>503</v>
      </c>
      <c r="D133" s="120">
        <v>1</v>
      </c>
      <c r="E133" s="120" t="s">
        <v>32</v>
      </c>
      <c r="F133" s="23">
        <v>5950</v>
      </c>
      <c r="G133" s="120">
        <v>2</v>
      </c>
      <c r="H133" s="86">
        <f t="shared" si="88"/>
        <v>11900</v>
      </c>
      <c r="I133" s="27"/>
      <c r="J133" s="184"/>
      <c r="K133" s="185"/>
      <c r="L133" s="184"/>
      <c r="M133" s="186"/>
      <c r="N133" s="186">
        <f t="shared" si="72"/>
        <v>0</v>
      </c>
      <c r="O133" s="176" t="str">
        <f t="shared" si="107"/>
        <v>NO OFERTADO</v>
      </c>
      <c r="P133" s="176"/>
      <c r="Q133" s="176" t="s">
        <v>743</v>
      </c>
      <c r="R133" s="207" t="s">
        <v>858</v>
      </c>
      <c r="S133" s="187"/>
      <c r="T133" s="187"/>
      <c r="U133" s="188"/>
      <c r="V133" s="187"/>
      <c r="W133" s="189"/>
      <c r="X133" s="189">
        <f t="shared" si="73"/>
        <v>0</v>
      </c>
      <c r="Y133" s="176" t="str">
        <f t="shared" si="89"/>
        <v>NO OFERTADO</v>
      </c>
      <c r="Z133" s="177"/>
      <c r="AA133" s="177" t="s">
        <v>743</v>
      </c>
      <c r="AB133" s="190"/>
      <c r="AC133" s="190"/>
      <c r="AD133" s="191"/>
      <c r="AE133" s="190"/>
      <c r="AF133" s="192"/>
      <c r="AG133" s="192">
        <f t="shared" si="74"/>
        <v>0</v>
      </c>
      <c r="AH133" s="178" t="str">
        <f t="shared" si="90"/>
        <v>NO OFERTADO</v>
      </c>
      <c r="AI133" s="178"/>
      <c r="AJ133" s="178" t="s">
        <v>743</v>
      </c>
      <c r="AK133" s="184"/>
      <c r="AL133" s="184"/>
      <c r="AM133" s="185"/>
      <c r="AN133" s="184"/>
      <c r="AO133" s="186"/>
      <c r="AP133" s="186">
        <f t="shared" si="75"/>
        <v>0</v>
      </c>
      <c r="AQ133" s="176" t="str">
        <f t="shared" si="91"/>
        <v>NO OFERTADO</v>
      </c>
      <c r="AR133" s="176"/>
      <c r="AS133" s="176" t="s">
        <v>743</v>
      </c>
      <c r="AT133" s="187"/>
      <c r="AU133" s="187"/>
      <c r="AV133" s="193"/>
      <c r="AW133" s="187"/>
      <c r="AX133" s="189"/>
      <c r="AY133" s="189">
        <f t="shared" si="76"/>
        <v>0</v>
      </c>
      <c r="AZ133" s="177" t="str">
        <f t="shared" si="92"/>
        <v>NO OFERTADO</v>
      </c>
      <c r="BA133" s="177"/>
      <c r="BB133" s="177" t="s">
        <v>743</v>
      </c>
      <c r="BC133" s="194"/>
      <c r="BD133" s="194"/>
      <c r="BE133" s="195"/>
      <c r="BF133" s="194"/>
      <c r="BG133" s="196">
        <f t="shared" si="77"/>
        <v>0</v>
      </c>
      <c r="BH133" s="196">
        <f t="shared" si="78"/>
        <v>0</v>
      </c>
      <c r="BI133" s="180" t="str">
        <f t="shared" si="93"/>
        <v>NO OFERTADO</v>
      </c>
      <c r="BJ133" s="180"/>
      <c r="BK133" s="180" t="s">
        <v>743</v>
      </c>
      <c r="BL133" s="319"/>
      <c r="BM133" s="319"/>
      <c r="BN133" s="320"/>
      <c r="BO133" s="319">
        <f t="shared" si="131"/>
        <v>0</v>
      </c>
      <c r="BP133" s="321">
        <f t="shared" si="79"/>
        <v>0</v>
      </c>
      <c r="BQ133" s="321">
        <f t="shared" si="94"/>
        <v>0</v>
      </c>
      <c r="BR133" s="322" t="str">
        <f t="shared" si="95"/>
        <v>NO OFERTADO</v>
      </c>
      <c r="BS133" s="322"/>
      <c r="BT133" s="322" t="s">
        <v>743</v>
      </c>
      <c r="BU133" s="197"/>
      <c r="BV133" s="197"/>
      <c r="BW133" s="198"/>
      <c r="BX133" s="197"/>
      <c r="BY133" s="199">
        <f t="shared" si="80"/>
        <v>0</v>
      </c>
      <c r="BZ133" s="199">
        <f t="shared" si="81"/>
        <v>0</v>
      </c>
      <c r="CA133" s="181" t="str">
        <f t="shared" si="96"/>
        <v>NO OFERTADO</v>
      </c>
      <c r="CB133" s="181"/>
      <c r="CC133" s="181" t="s">
        <v>743</v>
      </c>
      <c r="CD133" s="200"/>
      <c r="CE133" s="200"/>
      <c r="CF133" s="201"/>
      <c r="CG133" s="200"/>
      <c r="CH133" s="202">
        <f t="shared" si="82"/>
        <v>0</v>
      </c>
      <c r="CI133" s="202">
        <f t="shared" si="83"/>
        <v>0</v>
      </c>
      <c r="CJ133" s="182" t="str">
        <f t="shared" si="97"/>
        <v>NO OFERTADO</v>
      </c>
      <c r="CK133" s="182"/>
      <c r="CL133" s="182" t="s">
        <v>743</v>
      </c>
      <c r="CM133" s="197">
        <v>0</v>
      </c>
      <c r="CN133" s="197">
        <v>0</v>
      </c>
      <c r="CO133" s="198">
        <v>0</v>
      </c>
      <c r="CP133" s="197"/>
      <c r="CQ133" s="199">
        <f t="shared" si="84"/>
        <v>0</v>
      </c>
      <c r="CR133" s="199">
        <f t="shared" si="85"/>
        <v>0</v>
      </c>
      <c r="CS133" s="181" t="str">
        <f t="shared" si="98"/>
        <v>NO OFERTADO</v>
      </c>
      <c r="CT133" s="181"/>
      <c r="CU133" s="181" t="s">
        <v>743</v>
      </c>
      <c r="CV133" s="203" t="s">
        <v>814</v>
      </c>
      <c r="CW133" s="203">
        <f t="shared" ref="CW133:CW140" si="132">+CY133/1.19</f>
        <v>5321.0084033613448</v>
      </c>
      <c r="CX133" s="204">
        <f t="shared" ref="CX133:CX140" si="133">+CW133*0.19</f>
        <v>1010.9915966386556</v>
      </c>
      <c r="CY133" s="203">
        <v>6332</v>
      </c>
      <c r="CZ133" s="205">
        <f t="shared" si="86"/>
        <v>6332</v>
      </c>
      <c r="DA133" s="205">
        <f t="shared" si="87"/>
        <v>12664</v>
      </c>
      <c r="DB133" s="183" t="str">
        <f t="shared" si="99"/>
        <v>CUMPLE</v>
      </c>
      <c r="DC133" s="183" t="s">
        <v>828</v>
      </c>
      <c r="DD133" s="183" t="s">
        <v>822</v>
      </c>
      <c r="DE133" s="206">
        <f>SMALL((L133,V133,AE133,AN133,AW133,BF133,BX133,CG133,CP133,CY133),1)</f>
        <v>6332</v>
      </c>
      <c r="DF133" s="208">
        <f t="shared" si="102"/>
        <v>6332</v>
      </c>
      <c r="DG133" s="19">
        <f t="shared" si="103"/>
        <v>0</v>
      </c>
      <c r="DH133" s="208">
        <f t="shared" si="104"/>
        <v>6332</v>
      </c>
      <c r="DI133" s="208">
        <f t="shared" si="105"/>
        <v>7140</v>
      </c>
      <c r="DJ133" s="208" t="str">
        <f t="shared" si="106"/>
        <v>ENTRA</v>
      </c>
    </row>
    <row r="134" spans="1:114" s="19" customFormat="1" ht="38.25" hidden="1" x14ac:dyDescent="0.2">
      <c r="A134" s="76">
        <v>125</v>
      </c>
      <c r="B134" s="78" t="s">
        <v>172</v>
      </c>
      <c r="C134" s="77" t="s">
        <v>504</v>
      </c>
      <c r="D134" s="120">
        <v>1</v>
      </c>
      <c r="E134" s="120" t="s">
        <v>32</v>
      </c>
      <c r="F134" s="24">
        <v>3601</v>
      </c>
      <c r="G134" s="120">
        <v>3</v>
      </c>
      <c r="H134" s="86">
        <f t="shared" si="88"/>
        <v>10803</v>
      </c>
      <c r="I134" s="27" t="s">
        <v>898</v>
      </c>
      <c r="J134" s="184">
        <v>5227</v>
      </c>
      <c r="K134" s="209">
        <v>993</v>
      </c>
      <c r="L134" s="210">
        <f t="shared" si="110"/>
        <v>6220</v>
      </c>
      <c r="M134" s="186">
        <f t="shared" si="117"/>
        <v>6220</v>
      </c>
      <c r="N134" s="186">
        <f t="shared" si="72"/>
        <v>18660</v>
      </c>
      <c r="O134" s="176" t="str">
        <f t="shared" si="107"/>
        <v>NO CUMPLE</v>
      </c>
      <c r="P134" s="176" t="s">
        <v>828</v>
      </c>
      <c r="Q134" s="176" t="s">
        <v>743</v>
      </c>
      <c r="R134" s="207">
        <f t="shared" ref="R134:R144" si="134">+(L134-F134)/F134</f>
        <v>0.72729797278533737</v>
      </c>
      <c r="S134" s="187"/>
      <c r="T134" s="187"/>
      <c r="U134" s="188"/>
      <c r="V134" s="187"/>
      <c r="W134" s="189"/>
      <c r="X134" s="189">
        <f t="shared" si="73"/>
        <v>0</v>
      </c>
      <c r="Y134" s="176" t="str">
        <f t="shared" si="89"/>
        <v>NO OFERTADO</v>
      </c>
      <c r="Z134" s="177"/>
      <c r="AA134" s="177" t="s">
        <v>743</v>
      </c>
      <c r="AB134" s="190"/>
      <c r="AC134" s="190"/>
      <c r="AD134" s="191"/>
      <c r="AE134" s="190"/>
      <c r="AF134" s="192"/>
      <c r="AG134" s="192">
        <f t="shared" si="74"/>
        <v>0</v>
      </c>
      <c r="AH134" s="178" t="str">
        <f t="shared" si="90"/>
        <v>NO OFERTADO</v>
      </c>
      <c r="AI134" s="178"/>
      <c r="AJ134" s="178" t="s">
        <v>743</v>
      </c>
      <c r="AK134" s="184"/>
      <c r="AL134" s="184"/>
      <c r="AM134" s="185">
        <f>+AL134*0.19</f>
        <v>0</v>
      </c>
      <c r="AN134" s="184"/>
      <c r="AO134" s="186"/>
      <c r="AP134" s="186">
        <f t="shared" si="75"/>
        <v>0</v>
      </c>
      <c r="AQ134" s="176" t="str">
        <f t="shared" si="91"/>
        <v>NO OFERTADO</v>
      </c>
      <c r="AR134" s="176"/>
      <c r="AS134" s="176" t="s">
        <v>743</v>
      </c>
      <c r="AT134" s="187"/>
      <c r="AU134" s="187"/>
      <c r="AV134" s="193"/>
      <c r="AW134" s="187"/>
      <c r="AX134" s="189"/>
      <c r="AY134" s="189">
        <f t="shared" si="76"/>
        <v>0</v>
      </c>
      <c r="AZ134" s="177" t="str">
        <f t="shared" si="92"/>
        <v>NO OFERTADO</v>
      </c>
      <c r="BA134" s="177"/>
      <c r="BB134" s="177" t="s">
        <v>743</v>
      </c>
      <c r="BC134" s="194"/>
      <c r="BD134" s="194"/>
      <c r="BE134" s="195">
        <f>+BD134*0.19</f>
        <v>0</v>
      </c>
      <c r="BF134" s="194"/>
      <c r="BG134" s="196">
        <f t="shared" si="77"/>
        <v>0</v>
      </c>
      <c r="BH134" s="196">
        <f t="shared" si="78"/>
        <v>0</v>
      </c>
      <c r="BI134" s="180" t="str">
        <f t="shared" si="93"/>
        <v>NO OFERTADO</v>
      </c>
      <c r="BJ134" s="180"/>
      <c r="BK134" s="180" t="s">
        <v>743</v>
      </c>
      <c r="BL134" s="319"/>
      <c r="BM134" s="319"/>
      <c r="BN134" s="320"/>
      <c r="BO134" s="319">
        <f>+BM134+BN134</f>
        <v>0</v>
      </c>
      <c r="BP134" s="321">
        <f t="shared" si="79"/>
        <v>0</v>
      </c>
      <c r="BQ134" s="321">
        <f t="shared" si="94"/>
        <v>0</v>
      </c>
      <c r="BR134" s="322" t="str">
        <f t="shared" si="95"/>
        <v>NO OFERTADO</v>
      </c>
      <c r="BS134" s="322"/>
      <c r="BT134" s="322" t="s">
        <v>743</v>
      </c>
      <c r="BU134" s="197"/>
      <c r="BV134" s="197"/>
      <c r="BW134" s="198"/>
      <c r="BX134" s="197"/>
      <c r="BY134" s="199">
        <f t="shared" si="80"/>
        <v>0</v>
      </c>
      <c r="BZ134" s="199">
        <f t="shared" si="81"/>
        <v>0</v>
      </c>
      <c r="CA134" s="181" t="str">
        <f t="shared" si="96"/>
        <v>NO OFERTADO</v>
      </c>
      <c r="CB134" s="181"/>
      <c r="CC134" s="181" t="s">
        <v>743</v>
      </c>
      <c r="CD134" s="200"/>
      <c r="CE134" s="200"/>
      <c r="CF134" s="201"/>
      <c r="CG134" s="200"/>
      <c r="CH134" s="202">
        <f t="shared" si="82"/>
        <v>0</v>
      </c>
      <c r="CI134" s="202">
        <f t="shared" si="83"/>
        <v>0</v>
      </c>
      <c r="CJ134" s="182" t="str">
        <f t="shared" si="97"/>
        <v>NO OFERTADO</v>
      </c>
      <c r="CK134" s="182"/>
      <c r="CL134" s="182" t="s">
        <v>743</v>
      </c>
      <c r="CM134" s="197">
        <v>0</v>
      </c>
      <c r="CN134" s="197">
        <v>0</v>
      </c>
      <c r="CO134" s="198">
        <v>0</v>
      </c>
      <c r="CP134" s="197"/>
      <c r="CQ134" s="199">
        <f t="shared" si="84"/>
        <v>0</v>
      </c>
      <c r="CR134" s="199">
        <f t="shared" si="85"/>
        <v>0</v>
      </c>
      <c r="CS134" s="181" t="str">
        <f t="shared" si="98"/>
        <v>NO OFERTADO</v>
      </c>
      <c r="CT134" s="181"/>
      <c r="CU134" s="181" t="s">
        <v>743</v>
      </c>
      <c r="CV134" s="203" t="s">
        <v>44</v>
      </c>
      <c r="CW134" s="203">
        <f t="shared" si="132"/>
        <v>6872.2689075630251</v>
      </c>
      <c r="CX134" s="204">
        <f t="shared" si="133"/>
        <v>1305.7310924369747</v>
      </c>
      <c r="CY134" s="203">
        <v>8178</v>
      </c>
      <c r="CZ134" s="205">
        <f t="shared" si="86"/>
        <v>8178</v>
      </c>
      <c r="DA134" s="205">
        <f t="shared" si="87"/>
        <v>24534</v>
      </c>
      <c r="DB134" s="183" t="str">
        <f t="shared" si="99"/>
        <v>NO CUMPLE</v>
      </c>
      <c r="DC134" s="183" t="s">
        <v>828</v>
      </c>
      <c r="DD134" s="183" t="s">
        <v>743</v>
      </c>
      <c r="DE134" s="206">
        <f>SMALL((L134,V134,AE134,AN134,AW134,BF134,BX134,CG134,CP134,CY134),1)</f>
        <v>6220</v>
      </c>
      <c r="DF134" s="208">
        <f t="shared" si="102"/>
        <v>7199</v>
      </c>
      <c r="DG134" s="19">
        <f t="shared" si="103"/>
        <v>979</v>
      </c>
      <c r="DH134" s="208">
        <f t="shared" si="104"/>
        <v>6220</v>
      </c>
      <c r="DI134" s="208">
        <f t="shared" si="105"/>
        <v>4321.2</v>
      </c>
      <c r="DJ134" s="208" t="str">
        <f t="shared" si="106"/>
        <v>ENTRA</v>
      </c>
    </row>
    <row r="135" spans="1:114" s="19" customFormat="1" ht="25.5" hidden="1" x14ac:dyDescent="0.2">
      <c r="A135" s="76">
        <v>126</v>
      </c>
      <c r="B135" s="78" t="s">
        <v>173</v>
      </c>
      <c r="C135" s="77" t="s">
        <v>505</v>
      </c>
      <c r="D135" s="120">
        <v>1</v>
      </c>
      <c r="E135" s="120" t="s">
        <v>32</v>
      </c>
      <c r="F135" s="64">
        <v>3601</v>
      </c>
      <c r="G135" s="120">
        <v>11</v>
      </c>
      <c r="H135" s="86">
        <f t="shared" si="88"/>
        <v>39611</v>
      </c>
      <c r="I135" s="27" t="s">
        <v>899</v>
      </c>
      <c r="J135" s="184">
        <v>5227</v>
      </c>
      <c r="K135" s="209">
        <v>993</v>
      </c>
      <c r="L135" s="210">
        <f t="shared" si="110"/>
        <v>6220</v>
      </c>
      <c r="M135" s="186">
        <f t="shared" si="117"/>
        <v>6220</v>
      </c>
      <c r="N135" s="186">
        <f t="shared" si="72"/>
        <v>68420</v>
      </c>
      <c r="O135" s="176" t="str">
        <f t="shared" si="107"/>
        <v>NO CUMPLE</v>
      </c>
      <c r="P135" s="176" t="s">
        <v>828</v>
      </c>
      <c r="Q135" s="176" t="s">
        <v>743</v>
      </c>
      <c r="R135" s="207">
        <f t="shared" si="134"/>
        <v>0.72729797278533737</v>
      </c>
      <c r="S135" s="187"/>
      <c r="T135" s="187"/>
      <c r="U135" s="188"/>
      <c r="V135" s="187"/>
      <c r="W135" s="189"/>
      <c r="X135" s="189">
        <f t="shared" si="73"/>
        <v>0</v>
      </c>
      <c r="Y135" s="176" t="str">
        <f t="shared" si="89"/>
        <v>NO OFERTADO</v>
      </c>
      <c r="Z135" s="177"/>
      <c r="AA135" s="177" t="s">
        <v>743</v>
      </c>
      <c r="AB135" s="190"/>
      <c r="AC135" s="190"/>
      <c r="AD135" s="191"/>
      <c r="AE135" s="190"/>
      <c r="AF135" s="192"/>
      <c r="AG135" s="192">
        <f t="shared" si="74"/>
        <v>0</v>
      </c>
      <c r="AH135" s="178" t="str">
        <f t="shared" si="90"/>
        <v>NO OFERTADO</v>
      </c>
      <c r="AI135" s="178"/>
      <c r="AJ135" s="178" t="s">
        <v>743</v>
      </c>
      <c r="AK135" s="184"/>
      <c r="AL135" s="184"/>
      <c r="AM135" s="185">
        <f>+AL135*0.19</f>
        <v>0</v>
      </c>
      <c r="AN135" s="184"/>
      <c r="AO135" s="186"/>
      <c r="AP135" s="186">
        <f t="shared" si="75"/>
        <v>0</v>
      </c>
      <c r="AQ135" s="176" t="str">
        <f t="shared" si="91"/>
        <v>NO OFERTADO</v>
      </c>
      <c r="AR135" s="176"/>
      <c r="AS135" s="176" t="s">
        <v>743</v>
      </c>
      <c r="AT135" s="187"/>
      <c r="AU135" s="187"/>
      <c r="AV135" s="193"/>
      <c r="AW135" s="187"/>
      <c r="AX135" s="189"/>
      <c r="AY135" s="189">
        <f t="shared" si="76"/>
        <v>0</v>
      </c>
      <c r="AZ135" s="177" t="str">
        <f t="shared" si="92"/>
        <v>NO OFERTADO</v>
      </c>
      <c r="BA135" s="177"/>
      <c r="BB135" s="177" t="s">
        <v>743</v>
      </c>
      <c r="BC135" s="194"/>
      <c r="BD135" s="194"/>
      <c r="BE135" s="195">
        <f>+BD135*0.19</f>
        <v>0</v>
      </c>
      <c r="BF135" s="194"/>
      <c r="BG135" s="196">
        <f t="shared" si="77"/>
        <v>0</v>
      </c>
      <c r="BH135" s="196">
        <f t="shared" si="78"/>
        <v>0</v>
      </c>
      <c r="BI135" s="180" t="str">
        <f t="shared" si="93"/>
        <v>NO OFERTADO</v>
      </c>
      <c r="BJ135" s="180"/>
      <c r="BK135" s="180" t="s">
        <v>743</v>
      </c>
      <c r="BL135" s="319"/>
      <c r="BM135" s="319"/>
      <c r="BN135" s="320"/>
      <c r="BO135" s="319">
        <f>+BM135+BN135</f>
        <v>0</v>
      </c>
      <c r="BP135" s="321">
        <f t="shared" si="79"/>
        <v>0</v>
      </c>
      <c r="BQ135" s="321">
        <f t="shared" si="94"/>
        <v>0</v>
      </c>
      <c r="BR135" s="322" t="str">
        <f t="shared" si="95"/>
        <v>NO OFERTADO</v>
      </c>
      <c r="BS135" s="322"/>
      <c r="BT135" s="322" t="s">
        <v>743</v>
      </c>
      <c r="BU135" s="197"/>
      <c r="BV135" s="197"/>
      <c r="BW135" s="198"/>
      <c r="BX135" s="197"/>
      <c r="BY135" s="199">
        <f t="shared" si="80"/>
        <v>0</v>
      </c>
      <c r="BZ135" s="199">
        <f t="shared" si="81"/>
        <v>0</v>
      </c>
      <c r="CA135" s="181" t="str">
        <f t="shared" si="96"/>
        <v>NO OFERTADO</v>
      </c>
      <c r="CB135" s="181"/>
      <c r="CC135" s="181" t="s">
        <v>743</v>
      </c>
      <c r="CD135" s="200"/>
      <c r="CE135" s="200"/>
      <c r="CF135" s="201"/>
      <c r="CG135" s="200"/>
      <c r="CH135" s="202">
        <f t="shared" si="82"/>
        <v>0</v>
      </c>
      <c r="CI135" s="202">
        <f t="shared" si="83"/>
        <v>0</v>
      </c>
      <c r="CJ135" s="182" t="str">
        <f t="shared" si="97"/>
        <v>NO OFERTADO</v>
      </c>
      <c r="CK135" s="182"/>
      <c r="CL135" s="182" t="s">
        <v>743</v>
      </c>
      <c r="CM135" s="197">
        <v>0</v>
      </c>
      <c r="CN135" s="197">
        <v>0</v>
      </c>
      <c r="CO135" s="198">
        <v>0</v>
      </c>
      <c r="CP135" s="197"/>
      <c r="CQ135" s="199">
        <f t="shared" si="84"/>
        <v>0</v>
      </c>
      <c r="CR135" s="199">
        <f t="shared" si="85"/>
        <v>0</v>
      </c>
      <c r="CS135" s="181" t="str">
        <f t="shared" si="98"/>
        <v>NO OFERTADO</v>
      </c>
      <c r="CT135" s="181"/>
      <c r="CU135" s="181" t="s">
        <v>743</v>
      </c>
      <c r="CV135" s="203" t="s">
        <v>44</v>
      </c>
      <c r="CW135" s="203">
        <f t="shared" si="132"/>
        <v>6872.2689075630251</v>
      </c>
      <c r="CX135" s="204">
        <f t="shared" si="133"/>
        <v>1305.7310924369747</v>
      </c>
      <c r="CY135" s="203">
        <v>8178</v>
      </c>
      <c r="CZ135" s="205">
        <f t="shared" si="86"/>
        <v>8178</v>
      </c>
      <c r="DA135" s="205">
        <f t="shared" si="87"/>
        <v>89958</v>
      </c>
      <c r="DB135" s="183" t="str">
        <f t="shared" si="99"/>
        <v>NO CUMPLE</v>
      </c>
      <c r="DC135" s="183" t="s">
        <v>828</v>
      </c>
      <c r="DD135" s="183" t="s">
        <v>743</v>
      </c>
      <c r="DE135" s="206">
        <f>SMALL((L135,V135,AE135,AN135,AW135,BF135,BX135,CG135,CP135,CY135),1)</f>
        <v>6220</v>
      </c>
      <c r="DF135" s="208">
        <f t="shared" si="102"/>
        <v>7199</v>
      </c>
      <c r="DG135" s="19">
        <f t="shared" si="103"/>
        <v>979</v>
      </c>
      <c r="DH135" s="208">
        <f t="shared" si="104"/>
        <v>6220</v>
      </c>
      <c r="DI135" s="208">
        <f t="shared" si="105"/>
        <v>4321.2</v>
      </c>
      <c r="DJ135" s="208" t="str">
        <f t="shared" si="106"/>
        <v>ENTRA</v>
      </c>
    </row>
    <row r="136" spans="1:114" s="19" customFormat="1" ht="25.5" hidden="1" x14ac:dyDescent="0.2">
      <c r="A136" s="76">
        <v>127</v>
      </c>
      <c r="B136" s="78" t="s">
        <v>174</v>
      </c>
      <c r="C136" s="77" t="s">
        <v>506</v>
      </c>
      <c r="D136" s="120">
        <v>1</v>
      </c>
      <c r="E136" s="120" t="s">
        <v>32</v>
      </c>
      <c r="F136" s="24">
        <v>3601</v>
      </c>
      <c r="G136" s="120">
        <v>13</v>
      </c>
      <c r="H136" s="86">
        <f t="shared" si="88"/>
        <v>46813</v>
      </c>
      <c r="I136" s="27" t="s">
        <v>900</v>
      </c>
      <c r="J136" s="184">
        <v>5227</v>
      </c>
      <c r="K136" s="209">
        <v>993</v>
      </c>
      <c r="L136" s="210">
        <f t="shared" si="110"/>
        <v>6220</v>
      </c>
      <c r="M136" s="186">
        <f t="shared" si="117"/>
        <v>6220</v>
      </c>
      <c r="N136" s="186">
        <f t="shared" si="72"/>
        <v>80860</v>
      </c>
      <c r="O136" s="176" t="str">
        <f t="shared" si="107"/>
        <v>NO CUMPLE</v>
      </c>
      <c r="P136" s="176" t="s">
        <v>828</v>
      </c>
      <c r="Q136" s="176" t="s">
        <v>743</v>
      </c>
      <c r="R136" s="207">
        <f t="shared" si="134"/>
        <v>0.72729797278533737</v>
      </c>
      <c r="S136" s="187"/>
      <c r="T136" s="187"/>
      <c r="U136" s="188"/>
      <c r="V136" s="187"/>
      <c r="W136" s="189"/>
      <c r="X136" s="189">
        <f t="shared" si="73"/>
        <v>0</v>
      </c>
      <c r="Y136" s="176" t="str">
        <f t="shared" si="89"/>
        <v>NO OFERTADO</v>
      </c>
      <c r="Z136" s="177"/>
      <c r="AA136" s="177" t="s">
        <v>743</v>
      </c>
      <c r="AB136" s="190"/>
      <c r="AC136" s="190"/>
      <c r="AD136" s="191"/>
      <c r="AE136" s="190"/>
      <c r="AF136" s="192"/>
      <c r="AG136" s="192">
        <f t="shared" si="74"/>
        <v>0</v>
      </c>
      <c r="AH136" s="178" t="str">
        <f t="shared" si="90"/>
        <v>NO OFERTADO</v>
      </c>
      <c r="AI136" s="178"/>
      <c r="AJ136" s="178" t="s">
        <v>743</v>
      </c>
      <c r="AK136" s="184"/>
      <c r="AL136" s="184"/>
      <c r="AM136" s="185"/>
      <c r="AN136" s="184"/>
      <c r="AO136" s="186"/>
      <c r="AP136" s="186">
        <f t="shared" si="75"/>
        <v>0</v>
      </c>
      <c r="AQ136" s="176" t="str">
        <f t="shared" si="91"/>
        <v>NO OFERTADO</v>
      </c>
      <c r="AR136" s="176"/>
      <c r="AS136" s="176" t="s">
        <v>743</v>
      </c>
      <c r="AT136" s="187"/>
      <c r="AU136" s="187"/>
      <c r="AV136" s="193"/>
      <c r="AW136" s="187"/>
      <c r="AX136" s="189"/>
      <c r="AY136" s="189">
        <f t="shared" si="76"/>
        <v>0</v>
      </c>
      <c r="AZ136" s="177" t="str">
        <f t="shared" si="92"/>
        <v>NO OFERTADO</v>
      </c>
      <c r="BA136" s="177"/>
      <c r="BB136" s="177" t="s">
        <v>743</v>
      </c>
      <c r="BC136" s="194"/>
      <c r="BD136" s="194"/>
      <c r="BE136" s="195"/>
      <c r="BF136" s="194"/>
      <c r="BG136" s="196">
        <f t="shared" si="77"/>
        <v>0</v>
      </c>
      <c r="BH136" s="196">
        <f t="shared" si="78"/>
        <v>0</v>
      </c>
      <c r="BI136" s="180" t="str">
        <f t="shared" si="93"/>
        <v>NO OFERTADO</v>
      </c>
      <c r="BJ136" s="180"/>
      <c r="BK136" s="180" t="s">
        <v>743</v>
      </c>
      <c r="BL136" s="319"/>
      <c r="BM136" s="319"/>
      <c r="BN136" s="320"/>
      <c r="BO136" s="319">
        <f t="shared" ref="BO136:BO140" si="135">BM136+BN136</f>
        <v>0</v>
      </c>
      <c r="BP136" s="321">
        <f t="shared" si="79"/>
        <v>0</v>
      </c>
      <c r="BQ136" s="321">
        <f t="shared" si="94"/>
        <v>0</v>
      </c>
      <c r="BR136" s="322" t="str">
        <f t="shared" si="95"/>
        <v>NO OFERTADO</v>
      </c>
      <c r="BS136" s="322"/>
      <c r="BT136" s="322" t="s">
        <v>743</v>
      </c>
      <c r="BU136" s="197"/>
      <c r="BV136" s="197"/>
      <c r="BW136" s="198"/>
      <c r="BX136" s="197"/>
      <c r="BY136" s="199">
        <f t="shared" si="80"/>
        <v>0</v>
      </c>
      <c r="BZ136" s="199">
        <f t="shared" si="81"/>
        <v>0</v>
      </c>
      <c r="CA136" s="181" t="str">
        <f t="shared" si="96"/>
        <v>NO OFERTADO</v>
      </c>
      <c r="CB136" s="181"/>
      <c r="CC136" s="181" t="s">
        <v>743</v>
      </c>
      <c r="CD136" s="200"/>
      <c r="CE136" s="200"/>
      <c r="CF136" s="201"/>
      <c r="CG136" s="200"/>
      <c r="CH136" s="202">
        <f t="shared" si="82"/>
        <v>0</v>
      </c>
      <c r="CI136" s="202">
        <f t="shared" si="83"/>
        <v>0</v>
      </c>
      <c r="CJ136" s="182" t="str">
        <f t="shared" si="97"/>
        <v>NO OFERTADO</v>
      </c>
      <c r="CK136" s="182"/>
      <c r="CL136" s="182" t="s">
        <v>743</v>
      </c>
      <c r="CM136" s="197">
        <v>0</v>
      </c>
      <c r="CN136" s="197">
        <v>0</v>
      </c>
      <c r="CO136" s="198">
        <v>0</v>
      </c>
      <c r="CP136" s="197"/>
      <c r="CQ136" s="199">
        <f t="shared" si="84"/>
        <v>0</v>
      </c>
      <c r="CR136" s="199">
        <f t="shared" si="85"/>
        <v>0</v>
      </c>
      <c r="CS136" s="181" t="str">
        <f t="shared" si="98"/>
        <v>NO OFERTADO</v>
      </c>
      <c r="CT136" s="181"/>
      <c r="CU136" s="181" t="s">
        <v>743</v>
      </c>
      <c r="CV136" s="203" t="s">
        <v>44</v>
      </c>
      <c r="CW136" s="203">
        <f t="shared" si="132"/>
        <v>6872.2689075630251</v>
      </c>
      <c r="CX136" s="204">
        <f t="shared" si="133"/>
        <v>1305.7310924369747</v>
      </c>
      <c r="CY136" s="203">
        <v>8178</v>
      </c>
      <c r="CZ136" s="205">
        <f t="shared" si="86"/>
        <v>8178</v>
      </c>
      <c r="DA136" s="205">
        <f t="shared" si="87"/>
        <v>106314</v>
      </c>
      <c r="DB136" s="183" t="str">
        <f t="shared" si="99"/>
        <v>NO CUMPLE</v>
      </c>
      <c r="DC136" s="183" t="s">
        <v>828</v>
      </c>
      <c r="DD136" s="183" t="s">
        <v>743</v>
      </c>
      <c r="DE136" s="206">
        <f>SMALL((L136,V136,AE136,AN136,AW136,BF136,BX136,CG136,CP136,CY136),1)</f>
        <v>6220</v>
      </c>
      <c r="DF136" s="208">
        <f t="shared" si="102"/>
        <v>7199</v>
      </c>
      <c r="DG136" s="19">
        <f t="shared" si="103"/>
        <v>979</v>
      </c>
      <c r="DH136" s="208">
        <f t="shared" si="104"/>
        <v>6220</v>
      </c>
      <c r="DI136" s="208">
        <f t="shared" si="105"/>
        <v>4321.2</v>
      </c>
      <c r="DJ136" s="208" t="str">
        <f t="shared" si="106"/>
        <v>ENTRA</v>
      </c>
    </row>
    <row r="137" spans="1:114" s="19" customFormat="1" ht="38.25" hidden="1" x14ac:dyDescent="0.2">
      <c r="A137" s="76">
        <v>128</v>
      </c>
      <c r="B137" s="78" t="s">
        <v>175</v>
      </c>
      <c r="C137" s="77" t="s">
        <v>507</v>
      </c>
      <c r="D137" s="120">
        <v>1</v>
      </c>
      <c r="E137" s="120" t="s">
        <v>32</v>
      </c>
      <c r="F137" s="24">
        <v>3601</v>
      </c>
      <c r="G137" s="120">
        <v>28</v>
      </c>
      <c r="H137" s="86">
        <f t="shared" si="88"/>
        <v>100828</v>
      </c>
      <c r="I137" s="27" t="s">
        <v>898</v>
      </c>
      <c r="J137" s="184">
        <v>5227</v>
      </c>
      <c r="K137" s="209">
        <v>993</v>
      </c>
      <c r="L137" s="210">
        <f t="shared" si="110"/>
        <v>6220</v>
      </c>
      <c r="M137" s="186">
        <f t="shared" si="117"/>
        <v>6220</v>
      </c>
      <c r="N137" s="186">
        <f t="shared" si="72"/>
        <v>174160</v>
      </c>
      <c r="O137" s="176" t="str">
        <f t="shared" si="107"/>
        <v>NO CUMPLE</v>
      </c>
      <c r="P137" s="176" t="s">
        <v>828</v>
      </c>
      <c r="Q137" s="176" t="s">
        <v>743</v>
      </c>
      <c r="R137" s="207">
        <f t="shared" si="134"/>
        <v>0.72729797278533737</v>
      </c>
      <c r="S137" s="187"/>
      <c r="T137" s="187"/>
      <c r="U137" s="188"/>
      <c r="V137" s="187"/>
      <c r="W137" s="189"/>
      <c r="X137" s="189">
        <f t="shared" si="73"/>
        <v>0</v>
      </c>
      <c r="Y137" s="176" t="str">
        <f t="shared" si="89"/>
        <v>NO OFERTADO</v>
      </c>
      <c r="Z137" s="177"/>
      <c r="AA137" s="177" t="s">
        <v>743</v>
      </c>
      <c r="AB137" s="190"/>
      <c r="AC137" s="190"/>
      <c r="AD137" s="191"/>
      <c r="AE137" s="190"/>
      <c r="AF137" s="192"/>
      <c r="AG137" s="192">
        <f t="shared" si="74"/>
        <v>0</v>
      </c>
      <c r="AH137" s="178" t="str">
        <f t="shared" si="90"/>
        <v>NO OFERTADO</v>
      </c>
      <c r="AI137" s="178"/>
      <c r="AJ137" s="178" t="s">
        <v>743</v>
      </c>
      <c r="AK137" s="184"/>
      <c r="AL137" s="184"/>
      <c r="AM137" s="185"/>
      <c r="AN137" s="184"/>
      <c r="AO137" s="186"/>
      <c r="AP137" s="186">
        <f t="shared" si="75"/>
        <v>0</v>
      </c>
      <c r="AQ137" s="176" t="str">
        <f t="shared" si="91"/>
        <v>NO OFERTADO</v>
      </c>
      <c r="AR137" s="176"/>
      <c r="AS137" s="176" t="s">
        <v>743</v>
      </c>
      <c r="AT137" s="187"/>
      <c r="AU137" s="187"/>
      <c r="AV137" s="193"/>
      <c r="AW137" s="187"/>
      <c r="AX137" s="189"/>
      <c r="AY137" s="189">
        <f t="shared" si="76"/>
        <v>0</v>
      </c>
      <c r="AZ137" s="177" t="str">
        <f t="shared" si="92"/>
        <v>NO OFERTADO</v>
      </c>
      <c r="BA137" s="177"/>
      <c r="BB137" s="177" t="s">
        <v>743</v>
      </c>
      <c r="BC137" s="194"/>
      <c r="BD137" s="194"/>
      <c r="BE137" s="195"/>
      <c r="BF137" s="194"/>
      <c r="BG137" s="196">
        <f t="shared" si="77"/>
        <v>0</v>
      </c>
      <c r="BH137" s="196">
        <f t="shared" si="78"/>
        <v>0</v>
      </c>
      <c r="BI137" s="180" t="str">
        <f t="shared" si="93"/>
        <v>NO OFERTADO</v>
      </c>
      <c r="BJ137" s="180"/>
      <c r="BK137" s="180" t="s">
        <v>743</v>
      </c>
      <c r="BL137" s="319"/>
      <c r="BM137" s="319"/>
      <c r="BN137" s="320"/>
      <c r="BO137" s="319">
        <f t="shared" si="135"/>
        <v>0</v>
      </c>
      <c r="BP137" s="321">
        <f t="shared" si="79"/>
        <v>0</v>
      </c>
      <c r="BQ137" s="321">
        <f t="shared" si="94"/>
        <v>0</v>
      </c>
      <c r="BR137" s="322" t="str">
        <f t="shared" si="95"/>
        <v>NO OFERTADO</v>
      </c>
      <c r="BS137" s="322"/>
      <c r="BT137" s="322" t="s">
        <v>743</v>
      </c>
      <c r="BU137" s="197"/>
      <c r="BV137" s="197"/>
      <c r="BW137" s="198"/>
      <c r="BX137" s="197"/>
      <c r="BY137" s="199">
        <f t="shared" si="80"/>
        <v>0</v>
      </c>
      <c r="BZ137" s="199">
        <f t="shared" si="81"/>
        <v>0</v>
      </c>
      <c r="CA137" s="181" t="str">
        <f t="shared" si="96"/>
        <v>NO OFERTADO</v>
      </c>
      <c r="CB137" s="181"/>
      <c r="CC137" s="181" t="s">
        <v>743</v>
      </c>
      <c r="CD137" s="200"/>
      <c r="CE137" s="200"/>
      <c r="CF137" s="201"/>
      <c r="CG137" s="200"/>
      <c r="CH137" s="202">
        <f t="shared" si="82"/>
        <v>0</v>
      </c>
      <c r="CI137" s="202">
        <f t="shared" si="83"/>
        <v>0</v>
      </c>
      <c r="CJ137" s="182" t="str">
        <f t="shared" si="97"/>
        <v>NO OFERTADO</v>
      </c>
      <c r="CK137" s="182"/>
      <c r="CL137" s="182" t="s">
        <v>743</v>
      </c>
      <c r="CM137" s="197">
        <v>0</v>
      </c>
      <c r="CN137" s="197">
        <v>0</v>
      </c>
      <c r="CO137" s="198">
        <v>0</v>
      </c>
      <c r="CP137" s="197"/>
      <c r="CQ137" s="199">
        <f t="shared" si="84"/>
        <v>0</v>
      </c>
      <c r="CR137" s="199">
        <f t="shared" si="85"/>
        <v>0</v>
      </c>
      <c r="CS137" s="181" t="str">
        <f t="shared" si="98"/>
        <v>NO OFERTADO</v>
      </c>
      <c r="CT137" s="181"/>
      <c r="CU137" s="181" t="s">
        <v>743</v>
      </c>
      <c r="CV137" s="203" t="s">
        <v>44</v>
      </c>
      <c r="CW137" s="203">
        <f t="shared" si="132"/>
        <v>6872.2689075630251</v>
      </c>
      <c r="CX137" s="204">
        <f t="shared" si="133"/>
        <v>1305.7310924369747</v>
      </c>
      <c r="CY137" s="203">
        <v>8178</v>
      </c>
      <c r="CZ137" s="205">
        <f t="shared" si="86"/>
        <v>8178</v>
      </c>
      <c r="DA137" s="205">
        <f t="shared" si="87"/>
        <v>228984</v>
      </c>
      <c r="DB137" s="183" t="str">
        <f t="shared" si="99"/>
        <v>NO CUMPLE</v>
      </c>
      <c r="DC137" s="183" t="s">
        <v>828</v>
      </c>
      <c r="DD137" s="183" t="s">
        <v>743</v>
      </c>
      <c r="DE137" s="206">
        <f>SMALL((L137,V137,AE137,AN137,AW137,BF137,BX137,CG137,CP137,CY137),1)</f>
        <v>6220</v>
      </c>
      <c r="DF137" s="208">
        <f t="shared" si="102"/>
        <v>7199</v>
      </c>
      <c r="DG137" s="19">
        <f t="shared" si="103"/>
        <v>979</v>
      </c>
      <c r="DH137" s="208">
        <f t="shared" si="104"/>
        <v>6220</v>
      </c>
      <c r="DI137" s="208">
        <f t="shared" si="105"/>
        <v>4321.2</v>
      </c>
      <c r="DJ137" s="208" t="str">
        <f t="shared" si="106"/>
        <v>ENTRA</v>
      </c>
    </row>
    <row r="138" spans="1:114" s="19" customFormat="1" ht="38.25" hidden="1" x14ac:dyDescent="0.2">
      <c r="A138" s="76">
        <v>129</v>
      </c>
      <c r="B138" s="78" t="s">
        <v>176</v>
      </c>
      <c r="C138" s="77" t="s">
        <v>508</v>
      </c>
      <c r="D138" s="120">
        <v>1</v>
      </c>
      <c r="E138" s="120" t="s">
        <v>32</v>
      </c>
      <c r="F138" s="24">
        <v>3927</v>
      </c>
      <c r="G138" s="120">
        <v>105</v>
      </c>
      <c r="H138" s="86">
        <f t="shared" si="88"/>
        <v>412335</v>
      </c>
      <c r="I138" s="27" t="s">
        <v>898</v>
      </c>
      <c r="J138" s="184">
        <v>5227</v>
      </c>
      <c r="K138" s="209">
        <v>993</v>
      </c>
      <c r="L138" s="210">
        <f t="shared" si="110"/>
        <v>6220</v>
      </c>
      <c r="M138" s="186">
        <f t="shared" si="117"/>
        <v>6220</v>
      </c>
      <c r="N138" s="186">
        <f t="shared" ref="N138:N201" si="136">+M138*G138</f>
        <v>653100</v>
      </c>
      <c r="O138" s="176" t="str">
        <f t="shared" si="107"/>
        <v>NO CUMPLE</v>
      </c>
      <c r="P138" s="176" t="s">
        <v>828</v>
      </c>
      <c r="Q138" s="176" t="s">
        <v>743</v>
      </c>
      <c r="R138" s="207">
        <f t="shared" si="134"/>
        <v>0.58390628978864278</v>
      </c>
      <c r="S138" s="187"/>
      <c r="T138" s="187"/>
      <c r="U138" s="188"/>
      <c r="V138" s="187"/>
      <c r="W138" s="189"/>
      <c r="X138" s="189">
        <f t="shared" ref="X138:X201" si="137">+W138*G138</f>
        <v>0</v>
      </c>
      <c r="Y138" s="176" t="str">
        <f t="shared" si="89"/>
        <v>NO OFERTADO</v>
      </c>
      <c r="Z138" s="177"/>
      <c r="AA138" s="177" t="s">
        <v>743</v>
      </c>
      <c r="AB138" s="190"/>
      <c r="AC138" s="190"/>
      <c r="AD138" s="191"/>
      <c r="AE138" s="190"/>
      <c r="AF138" s="192"/>
      <c r="AG138" s="192">
        <f t="shared" ref="AG138:AG201" si="138">+AF138*G138</f>
        <v>0</v>
      </c>
      <c r="AH138" s="178" t="str">
        <f t="shared" si="90"/>
        <v>NO OFERTADO</v>
      </c>
      <c r="AI138" s="178"/>
      <c r="AJ138" s="178" t="s">
        <v>743</v>
      </c>
      <c r="AK138" s="184"/>
      <c r="AL138" s="184"/>
      <c r="AM138" s="185"/>
      <c r="AN138" s="184"/>
      <c r="AO138" s="186"/>
      <c r="AP138" s="186">
        <f t="shared" ref="AP138:AP201" si="139">+AO138*G138</f>
        <v>0</v>
      </c>
      <c r="AQ138" s="176" t="str">
        <f t="shared" si="91"/>
        <v>NO OFERTADO</v>
      </c>
      <c r="AR138" s="176"/>
      <c r="AS138" s="176" t="s">
        <v>743</v>
      </c>
      <c r="AT138" s="187"/>
      <c r="AU138" s="187"/>
      <c r="AV138" s="193"/>
      <c r="AW138" s="187"/>
      <c r="AX138" s="189"/>
      <c r="AY138" s="189">
        <f t="shared" ref="AY138:AY201" si="140">+AX138*G138</f>
        <v>0</v>
      </c>
      <c r="AZ138" s="177" t="str">
        <f t="shared" si="92"/>
        <v>NO OFERTADO</v>
      </c>
      <c r="BA138" s="177"/>
      <c r="BB138" s="177" t="s">
        <v>743</v>
      </c>
      <c r="BC138" s="194"/>
      <c r="BD138" s="194"/>
      <c r="BE138" s="195"/>
      <c r="BF138" s="194"/>
      <c r="BG138" s="196">
        <f t="shared" ref="BG138:BG201" si="141">BF138*$D138</f>
        <v>0</v>
      </c>
      <c r="BH138" s="196">
        <f t="shared" ref="BH138:BH201" si="142">+BG138*G138</f>
        <v>0</v>
      </c>
      <c r="BI138" s="180" t="str">
        <f t="shared" si="93"/>
        <v>NO OFERTADO</v>
      </c>
      <c r="BJ138" s="180"/>
      <c r="BK138" s="180" t="s">
        <v>743</v>
      </c>
      <c r="BL138" s="319"/>
      <c r="BM138" s="319"/>
      <c r="BN138" s="320"/>
      <c r="BO138" s="319">
        <f t="shared" si="135"/>
        <v>0</v>
      </c>
      <c r="BP138" s="321">
        <f t="shared" ref="BP138:BP201" si="143">BO138*$D138</f>
        <v>0</v>
      </c>
      <c r="BQ138" s="321">
        <f t="shared" si="94"/>
        <v>0</v>
      </c>
      <c r="BR138" s="322" t="str">
        <f t="shared" si="95"/>
        <v>NO OFERTADO</v>
      </c>
      <c r="BS138" s="322"/>
      <c r="BT138" s="322" t="s">
        <v>743</v>
      </c>
      <c r="BU138" s="197"/>
      <c r="BV138" s="197"/>
      <c r="BW138" s="198"/>
      <c r="BX138" s="197"/>
      <c r="BY138" s="199">
        <f t="shared" ref="BY138:BY201" si="144">+BX138*D138</f>
        <v>0</v>
      </c>
      <c r="BZ138" s="199">
        <f t="shared" ref="BZ138:BZ201" si="145">+BY138*G138</f>
        <v>0</v>
      </c>
      <c r="CA138" s="181" t="str">
        <f t="shared" si="96"/>
        <v>NO OFERTADO</v>
      </c>
      <c r="CB138" s="181"/>
      <c r="CC138" s="181" t="s">
        <v>743</v>
      </c>
      <c r="CD138" s="200"/>
      <c r="CE138" s="200"/>
      <c r="CF138" s="201"/>
      <c r="CG138" s="200"/>
      <c r="CH138" s="202">
        <f t="shared" ref="CH138:CH201" si="146">CG138*$D138</f>
        <v>0</v>
      </c>
      <c r="CI138" s="202">
        <f t="shared" ref="CI138:CI201" si="147">+CH138*G138</f>
        <v>0</v>
      </c>
      <c r="CJ138" s="182" t="str">
        <f t="shared" si="97"/>
        <v>NO OFERTADO</v>
      </c>
      <c r="CK138" s="182"/>
      <c r="CL138" s="182" t="s">
        <v>743</v>
      </c>
      <c r="CM138" s="197">
        <v>0</v>
      </c>
      <c r="CN138" s="197">
        <v>0</v>
      </c>
      <c r="CO138" s="198">
        <v>0</v>
      </c>
      <c r="CP138" s="197"/>
      <c r="CQ138" s="199">
        <f t="shared" ref="CQ138:CQ201" si="148">CP138*$D138</f>
        <v>0</v>
      </c>
      <c r="CR138" s="199">
        <f t="shared" ref="CR138:CR201" si="149">+CQ138*G138</f>
        <v>0</v>
      </c>
      <c r="CS138" s="181" t="str">
        <f t="shared" si="98"/>
        <v>NO OFERTADO</v>
      </c>
      <c r="CT138" s="181"/>
      <c r="CU138" s="181" t="s">
        <v>743</v>
      </c>
      <c r="CV138" s="203" t="s">
        <v>44</v>
      </c>
      <c r="CW138" s="203">
        <f t="shared" si="132"/>
        <v>6872.2689075630251</v>
      </c>
      <c r="CX138" s="204">
        <f t="shared" si="133"/>
        <v>1305.7310924369747</v>
      </c>
      <c r="CY138" s="203">
        <v>8178</v>
      </c>
      <c r="CZ138" s="205">
        <f t="shared" ref="CZ138:CZ201" si="150">CY138*$D138</f>
        <v>8178</v>
      </c>
      <c r="DA138" s="205">
        <f t="shared" ref="DA138:DA201" si="151">+CZ138*G138</f>
        <v>858690</v>
      </c>
      <c r="DB138" s="183" t="str">
        <f t="shared" si="99"/>
        <v>NO CUMPLE</v>
      </c>
      <c r="DC138" s="183" t="s">
        <v>828</v>
      </c>
      <c r="DD138" s="183" t="s">
        <v>743</v>
      </c>
      <c r="DE138" s="206">
        <f>SMALL((L138,V138,AE138,AN138,AW138,BF138,BX138,CG138,CP138,CY138),1)</f>
        <v>6220</v>
      </c>
      <c r="DF138" s="208">
        <f t="shared" si="102"/>
        <v>7199</v>
      </c>
      <c r="DG138" s="19">
        <f t="shared" si="103"/>
        <v>979</v>
      </c>
      <c r="DH138" s="208">
        <f t="shared" si="104"/>
        <v>6220</v>
      </c>
      <c r="DI138" s="208">
        <f t="shared" si="105"/>
        <v>4712.3999999999996</v>
      </c>
      <c r="DJ138" s="208" t="str">
        <f t="shared" si="106"/>
        <v>ENTRA</v>
      </c>
    </row>
    <row r="139" spans="1:114" s="19" customFormat="1" ht="38.25" hidden="1" x14ac:dyDescent="0.2">
      <c r="A139" s="76">
        <v>130</v>
      </c>
      <c r="B139" s="78" t="s">
        <v>177</v>
      </c>
      <c r="C139" s="77" t="s">
        <v>509</v>
      </c>
      <c r="D139" s="120">
        <v>1</v>
      </c>
      <c r="E139" s="120" t="s">
        <v>32</v>
      </c>
      <c r="F139" s="24">
        <v>3601</v>
      </c>
      <c r="G139" s="120">
        <v>298</v>
      </c>
      <c r="H139" s="86">
        <f t="shared" ref="H139:H202" si="152">+F139*G139</f>
        <v>1073098</v>
      </c>
      <c r="I139" s="27" t="s">
        <v>898</v>
      </c>
      <c r="J139" s="184">
        <v>5227</v>
      </c>
      <c r="K139" s="209">
        <v>993</v>
      </c>
      <c r="L139" s="210">
        <f t="shared" si="110"/>
        <v>6220</v>
      </c>
      <c r="M139" s="186">
        <f t="shared" si="117"/>
        <v>6220</v>
      </c>
      <c r="N139" s="186">
        <f t="shared" si="136"/>
        <v>1853560</v>
      </c>
      <c r="O139" s="176" t="str">
        <f t="shared" si="107"/>
        <v>NO CUMPLE</v>
      </c>
      <c r="P139" s="176" t="s">
        <v>828</v>
      </c>
      <c r="Q139" s="176" t="s">
        <v>743</v>
      </c>
      <c r="R139" s="207">
        <f t="shared" si="134"/>
        <v>0.72729797278533737</v>
      </c>
      <c r="S139" s="187"/>
      <c r="T139" s="187"/>
      <c r="U139" s="188"/>
      <c r="V139" s="187"/>
      <c r="W139" s="189"/>
      <c r="X139" s="189">
        <f t="shared" si="137"/>
        <v>0</v>
      </c>
      <c r="Y139" s="176" t="str">
        <f t="shared" ref="Y139:Y202" si="153">+IF(V139=0,"NO OFERTADO",IF(V139&lt;=($F139*(1+$DC$4)),"CUMPLE","NO CUMPLE"))</f>
        <v>NO OFERTADO</v>
      </c>
      <c r="Z139" s="177"/>
      <c r="AA139" s="177" t="s">
        <v>743</v>
      </c>
      <c r="AB139" s="190"/>
      <c r="AC139" s="190"/>
      <c r="AD139" s="191"/>
      <c r="AE139" s="190"/>
      <c r="AF139" s="192"/>
      <c r="AG139" s="192">
        <f t="shared" si="138"/>
        <v>0</v>
      </c>
      <c r="AH139" s="178" t="str">
        <f t="shared" ref="AH139:AH202" si="154">+IF(AE139=0,"NO OFERTADO",IF(AE139&lt;=($F139*(1+$DC$4)),"CUMPLE","NO CUMPLE"))</f>
        <v>NO OFERTADO</v>
      </c>
      <c r="AI139" s="178"/>
      <c r="AJ139" s="178" t="s">
        <v>743</v>
      </c>
      <c r="AK139" s="184"/>
      <c r="AL139" s="184"/>
      <c r="AM139" s="185"/>
      <c r="AN139" s="184"/>
      <c r="AO139" s="186"/>
      <c r="AP139" s="186">
        <f t="shared" si="139"/>
        <v>0</v>
      </c>
      <c r="AQ139" s="176" t="str">
        <f t="shared" ref="AQ139:AQ202" si="155">+IF(AN139=0,"NO OFERTADO",IF(AN139&lt;=($F139*(1+$DC$4)),"CUMPLE","NO CUMPLE"))</f>
        <v>NO OFERTADO</v>
      </c>
      <c r="AR139" s="176"/>
      <c r="AS139" s="176" t="s">
        <v>743</v>
      </c>
      <c r="AT139" s="187"/>
      <c r="AU139" s="187"/>
      <c r="AV139" s="193"/>
      <c r="AW139" s="187"/>
      <c r="AX139" s="189"/>
      <c r="AY139" s="189">
        <f t="shared" si="140"/>
        <v>0</v>
      </c>
      <c r="AZ139" s="177" t="str">
        <f t="shared" ref="AZ139:AZ202" si="156">+IF(AW139=0,"NO OFERTADO",IF(AW139&lt;=($F139*(1+$DC$4)),"CUMPLE","NO CUMPLE"))</f>
        <v>NO OFERTADO</v>
      </c>
      <c r="BA139" s="177"/>
      <c r="BB139" s="177" t="s">
        <v>743</v>
      </c>
      <c r="BC139" s="194"/>
      <c r="BD139" s="194"/>
      <c r="BE139" s="195"/>
      <c r="BF139" s="194"/>
      <c r="BG139" s="196">
        <f t="shared" si="141"/>
        <v>0</v>
      </c>
      <c r="BH139" s="196">
        <f t="shared" si="142"/>
        <v>0</v>
      </c>
      <c r="BI139" s="180" t="str">
        <f t="shared" ref="BI139:BI202" si="157">+IF(BF139=0,"NO OFERTADO",IF(BF139&lt;=($F139*(1+$DC$4)),"CUMPLE","NO CUMPLE"))</f>
        <v>NO OFERTADO</v>
      </c>
      <c r="BJ139" s="180"/>
      <c r="BK139" s="180" t="s">
        <v>743</v>
      </c>
      <c r="BL139" s="319"/>
      <c r="BM139" s="319"/>
      <c r="BN139" s="320"/>
      <c r="BO139" s="319">
        <f t="shared" si="135"/>
        <v>0</v>
      </c>
      <c r="BP139" s="321">
        <f t="shared" si="143"/>
        <v>0</v>
      </c>
      <c r="BQ139" s="321">
        <f t="shared" ref="BQ139:BQ202" si="158">+BP139*G139</f>
        <v>0</v>
      </c>
      <c r="BR139" s="322" t="str">
        <f t="shared" ref="BR139:BR202" si="159">+IF(BO139=0,"NO OFERTADO",IF(BO139&lt;=($F139*(1+$DC$4)),"CUMPLE","NO CUMPLE"))</f>
        <v>NO OFERTADO</v>
      </c>
      <c r="BS139" s="322"/>
      <c r="BT139" s="322" t="s">
        <v>743</v>
      </c>
      <c r="BU139" s="197"/>
      <c r="BV139" s="197"/>
      <c r="BW139" s="198"/>
      <c r="BX139" s="197"/>
      <c r="BY139" s="199">
        <f t="shared" si="144"/>
        <v>0</v>
      </c>
      <c r="BZ139" s="199">
        <f t="shared" si="145"/>
        <v>0</v>
      </c>
      <c r="CA139" s="181" t="str">
        <f t="shared" ref="CA139:CA202" si="160">+IF(BX139=0,"NO OFERTADO",IF(BX139&lt;=($F139*(1+$DC$4)),"CUMPLE","NO CUMPLE"))</f>
        <v>NO OFERTADO</v>
      </c>
      <c r="CB139" s="181"/>
      <c r="CC139" s="181" t="s">
        <v>743</v>
      </c>
      <c r="CD139" s="200"/>
      <c r="CE139" s="200"/>
      <c r="CF139" s="201"/>
      <c r="CG139" s="200"/>
      <c r="CH139" s="202">
        <f t="shared" si="146"/>
        <v>0</v>
      </c>
      <c r="CI139" s="202">
        <f t="shared" si="147"/>
        <v>0</v>
      </c>
      <c r="CJ139" s="182" t="str">
        <f t="shared" ref="CJ139:CJ202" si="161">+IF(CG139=0,"NO OFERTADO",IF(CG139&lt;=($F139*(1+$DC$4)),"CUMPLE","NO CUMPLE"))</f>
        <v>NO OFERTADO</v>
      </c>
      <c r="CK139" s="182"/>
      <c r="CL139" s="182" t="s">
        <v>743</v>
      </c>
      <c r="CM139" s="197">
        <v>0</v>
      </c>
      <c r="CN139" s="197">
        <v>0</v>
      </c>
      <c r="CO139" s="198">
        <v>0</v>
      </c>
      <c r="CP139" s="197"/>
      <c r="CQ139" s="199">
        <f t="shared" si="148"/>
        <v>0</v>
      </c>
      <c r="CR139" s="199">
        <f t="shared" si="149"/>
        <v>0</v>
      </c>
      <c r="CS139" s="181" t="str">
        <f t="shared" ref="CS139:CS202" si="162">+IF(CP139=0,"NO OFERTADO",IF(CP139&lt;=($F139*(1+$DC$4)),"CUMPLE","NO CUMPLE"))</f>
        <v>NO OFERTADO</v>
      </c>
      <c r="CT139" s="181"/>
      <c r="CU139" s="181" t="s">
        <v>743</v>
      </c>
      <c r="CV139" s="203" t="s">
        <v>44</v>
      </c>
      <c r="CW139" s="203">
        <f t="shared" si="132"/>
        <v>6872.2689075630251</v>
      </c>
      <c r="CX139" s="204">
        <f t="shared" si="133"/>
        <v>1305.7310924369747</v>
      </c>
      <c r="CY139" s="203">
        <v>8178</v>
      </c>
      <c r="CZ139" s="205">
        <f t="shared" si="150"/>
        <v>8178</v>
      </c>
      <c r="DA139" s="205">
        <f t="shared" si="151"/>
        <v>2437044</v>
      </c>
      <c r="DB139" s="183" t="str">
        <f t="shared" ref="DB139:DB202" si="163">+IF(CY139=0,"NO OFERTADO",IF(CY139&lt;=($F139*(1+$DC$4)),"CUMPLE","NO CUMPLE"))</f>
        <v>NO CUMPLE</v>
      </c>
      <c r="DC139" s="183" t="s">
        <v>828</v>
      </c>
      <c r="DD139" s="183" t="s">
        <v>743</v>
      </c>
      <c r="DE139" s="206">
        <f>SMALL((L139,V139,AE139,AN139,AW139,BF139,BX139,CG139,CP139,CY139),1)</f>
        <v>6220</v>
      </c>
      <c r="DF139" s="208">
        <f t="shared" si="102"/>
        <v>7199</v>
      </c>
      <c r="DG139" s="19">
        <f t="shared" si="103"/>
        <v>979</v>
      </c>
      <c r="DH139" s="208">
        <f t="shared" si="104"/>
        <v>6220</v>
      </c>
      <c r="DI139" s="208">
        <f t="shared" si="105"/>
        <v>4321.2</v>
      </c>
      <c r="DJ139" s="208" t="str">
        <f t="shared" si="106"/>
        <v>ENTRA</v>
      </c>
    </row>
    <row r="140" spans="1:114" s="19" customFormat="1" hidden="1" x14ac:dyDescent="0.2">
      <c r="A140" s="76">
        <v>131</v>
      </c>
      <c r="B140" s="78" t="s">
        <v>178</v>
      </c>
      <c r="C140" s="77" t="s">
        <v>510</v>
      </c>
      <c r="D140" s="120">
        <v>1</v>
      </c>
      <c r="E140" s="120" t="s">
        <v>32</v>
      </c>
      <c r="F140" s="24">
        <v>18000</v>
      </c>
      <c r="G140" s="120">
        <v>3</v>
      </c>
      <c r="H140" s="86">
        <f t="shared" si="152"/>
        <v>54000</v>
      </c>
      <c r="I140" s="27" t="s">
        <v>44</v>
      </c>
      <c r="J140" s="184">
        <v>23864</v>
      </c>
      <c r="K140" s="209">
        <v>4534</v>
      </c>
      <c r="L140" s="210">
        <f t="shared" si="110"/>
        <v>28398</v>
      </c>
      <c r="M140" s="186">
        <f t="shared" si="117"/>
        <v>28398</v>
      </c>
      <c r="N140" s="186">
        <f t="shared" si="136"/>
        <v>85194</v>
      </c>
      <c r="O140" s="176" t="str">
        <f t="shared" si="107"/>
        <v>NO CUMPLE</v>
      </c>
      <c r="P140" s="176" t="s">
        <v>828</v>
      </c>
      <c r="Q140" s="176" t="s">
        <v>743</v>
      </c>
      <c r="R140" s="207">
        <f t="shared" si="134"/>
        <v>0.57766666666666666</v>
      </c>
      <c r="S140" s="187"/>
      <c r="T140" s="187"/>
      <c r="U140" s="188"/>
      <c r="V140" s="187"/>
      <c r="W140" s="189"/>
      <c r="X140" s="189">
        <f t="shared" si="137"/>
        <v>0</v>
      </c>
      <c r="Y140" s="176" t="str">
        <f t="shared" si="153"/>
        <v>NO OFERTADO</v>
      </c>
      <c r="Z140" s="177"/>
      <c r="AA140" s="177" t="s">
        <v>743</v>
      </c>
      <c r="AB140" s="190"/>
      <c r="AC140" s="190"/>
      <c r="AD140" s="191"/>
      <c r="AE140" s="190"/>
      <c r="AF140" s="192"/>
      <c r="AG140" s="192">
        <f t="shared" si="138"/>
        <v>0</v>
      </c>
      <c r="AH140" s="178" t="str">
        <f t="shared" si="154"/>
        <v>NO OFERTADO</v>
      </c>
      <c r="AI140" s="178"/>
      <c r="AJ140" s="178" t="s">
        <v>743</v>
      </c>
      <c r="AK140" s="184"/>
      <c r="AL140" s="184"/>
      <c r="AM140" s="185"/>
      <c r="AN140" s="184"/>
      <c r="AO140" s="186"/>
      <c r="AP140" s="186">
        <f t="shared" si="139"/>
        <v>0</v>
      </c>
      <c r="AQ140" s="176" t="str">
        <f t="shared" si="155"/>
        <v>NO OFERTADO</v>
      </c>
      <c r="AR140" s="176"/>
      <c r="AS140" s="176" t="s">
        <v>743</v>
      </c>
      <c r="AT140" s="187"/>
      <c r="AU140" s="187"/>
      <c r="AV140" s="193"/>
      <c r="AW140" s="187"/>
      <c r="AX140" s="189"/>
      <c r="AY140" s="189">
        <f t="shared" si="140"/>
        <v>0</v>
      </c>
      <c r="AZ140" s="177" t="str">
        <f t="shared" si="156"/>
        <v>NO OFERTADO</v>
      </c>
      <c r="BA140" s="177"/>
      <c r="BB140" s="177" t="s">
        <v>743</v>
      </c>
      <c r="BC140" s="194"/>
      <c r="BD140" s="194"/>
      <c r="BE140" s="195"/>
      <c r="BF140" s="194"/>
      <c r="BG140" s="196">
        <f t="shared" si="141"/>
        <v>0</v>
      </c>
      <c r="BH140" s="196">
        <f t="shared" si="142"/>
        <v>0</v>
      </c>
      <c r="BI140" s="180" t="str">
        <f t="shared" si="157"/>
        <v>NO OFERTADO</v>
      </c>
      <c r="BJ140" s="180"/>
      <c r="BK140" s="180" t="s">
        <v>743</v>
      </c>
      <c r="BL140" s="319"/>
      <c r="BM140" s="319"/>
      <c r="BN140" s="320"/>
      <c r="BO140" s="319">
        <f t="shared" si="135"/>
        <v>0</v>
      </c>
      <c r="BP140" s="321">
        <f t="shared" si="143"/>
        <v>0</v>
      </c>
      <c r="BQ140" s="321">
        <f t="shared" si="158"/>
        <v>0</v>
      </c>
      <c r="BR140" s="322" t="str">
        <f t="shared" si="159"/>
        <v>NO OFERTADO</v>
      </c>
      <c r="BS140" s="322"/>
      <c r="BT140" s="322" t="s">
        <v>743</v>
      </c>
      <c r="BU140" s="197"/>
      <c r="BV140" s="197"/>
      <c r="BW140" s="198"/>
      <c r="BX140" s="197"/>
      <c r="BY140" s="199">
        <f t="shared" si="144"/>
        <v>0</v>
      </c>
      <c r="BZ140" s="199">
        <f t="shared" si="145"/>
        <v>0</v>
      </c>
      <c r="CA140" s="181" t="str">
        <f t="shared" si="160"/>
        <v>NO OFERTADO</v>
      </c>
      <c r="CB140" s="181"/>
      <c r="CC140" s="181" t="s">
        <v>743</v>
      </c>
      <c r="CD140" s="200"/>
      <c r="CE140" s="200"/>
      <c r="CF140" s="201"/>
      <c r="CG140" s="200"/>
      <c r="CH140" s="202">
        <f t="shared" si="146"/>
        <v>0</v>
      </c>
      <c r="CI140" s="202">
        <f t="shared" si="147"/>
        <v>0</v>
      </c>
      <c r="CJ140" s="182" t="str">
        <f t="shared" si="161"/>
        <v>NO OFERTADO</v>
      </c>
      <c r="CK140" s="182"/>
      <c r="CL140" s="182" t="s">
        <v>743</v>
      </c>
      <c r="CM140" s="197">
        <v>0</v>
      </c>
      <c r="CN140" s="197">
        <v>0</v>
      </c>
      <c r="CO140" s="198">
        <v>0</v>
      </c>
      <c r="CP140" s="197"/>
      <c r="CQ140" s="199">
        <f t="shared" si="148"/>
        <v>0</v>
      </c>
      <c r="CR140" s="199">
        <f t="shared" si="149"/>
        <v>0</v>
      </c>
      <c r="CS140" s="181" t="str">
        <f t="shared" si="162"/>
        <v>NO OFERTADO</v>
      </c>
      <c r="CT140" s="181"/>
      <c r="CU140" s="181" t="s">
        <v>743</v>
      </c>
      <c r="CV140" s="203" t="s">
        <v>44</v>
      </c>
      <c r="CW140" s="203">
        <f t="shared" si="132"/>
        <v>21795.798319327732</v>
      </c>
      <c r="CX140" s="204">
        <f t="shared" si="133"/>
        <v>4141.2016806722695</v>
      </c>
      <c r="CY140" s="203">
        <v>25937</v>
      </c>
      <c r="CZ140" s="205">
        <f t="shared" si="150"/>
        <v>25937</v>
      </c>
      <c r="DA140" s="205">
        <f t="shared" si="151"/>
        <v>77811</v>
      </c>
      <c r="DB140" s="183" t="str">
        <f t="shared" si="163"/>
        <v>NO CUMPLE</v>
      </c>
      <c r="DC140" s="183" t="s">
        <v>828</v>
      </c>
      <c r="DD140" s="183" t="s">
        <v>743</v>
      </c>
      <c r="DE140" s="206">
        <f>SMALL((L140,V140,AE140,AN140,AW140,BF140,BX140,CG140,CP140,CY140),1)</f>
        <v>25937</v>
      </c>
      <c r="DF140" s="208">
        <f t="shared" ref="DF140:DF201" si="164">+MEDIAN(L140,V140,AE140,AN140,AW140,BF140,BX140,CG140,CP140,CY140)</f>
        <v>27167.5</v>
      </c>
      <c r="DG140" s="19">
        <f t="shared" ref="DG140:DG201" si="165">+_xlfn.STDEV.P(L140,V140,AE140,AN140,AW140,BF140,BX140,CG140,CP140,CY140)</f>
        <v>1230.5</v>
      </c>
      <c r="DH140" s="208">
        <f t="shared" ref="DH140:DH201" si="166">+DF140-DG140</f>
        <v>25937</v>
      </c>
      <c r="DI140" s="208">
        <f t="shared" ref="DI140:DI201" si="167">+F140*1.2</f>
        <v>21600</v>
      </c>
      <c r="DJ140" s="208" t="str">
        <f t="shared" ref="DJ140:DJ201" si="168">+IF(DE140&lt;DH140,"NO CUMPLE","ENTRA")</f>
        <v>ENTRA</v>
      </c>
    </row>
    <row r="141" spans="1:114" s="19" customFormat="1" hidden="1" x14ac:dyDescent="0.2">
      <c r="A141" s="158">
        <v>132</v>
      </c>
      <c r="B141" s="78" t="s">
        <v>179</v>
      </c>
      <c r="C141" s="77" t="s">
        <v>511</v>
      </c>
      <c r="D141" s="120">
        <v>1</v>
      </c>
      <c r="E141" s="120" t="s">
        <v>32</v>
      </c>
      <c r="F141" s="24">
        <v>71555.89</v>
      </c>
      <c r="G141" s="120">
        <v>1</v>
      </c>
      <c r="H141" s="86">
        <f t="shared" si="152"/>
        <v>71555.89</v>
      </c>
      <c r="I141" s="27" t="s">
        <v>750</v>
      </c>
      <c r="J141" s="184">
        <v>60131</v>
      </c>
      <c r="K141" s="185">
        <v>11425</v>
      </c>
      <c r="L141" s="184">
        <f t="shared" si="110"/>
        <v>71556</v>
      </c>
      <c r="M141" s="186">
        <f t="shared" si="117"/>
        <v>71556</v>
      </c>
      <c r="N141" s="186">
        <f t="shared" si="136"/>
        <v>71556</v>
      </c>
      <c r="O141" s="176" t="str">
        <f t="shared" si="107"/>
        <v>CUMPLE</v>
      </c>
      <c r="P141" s="176" t="s">
        <v>828</v>
      </c>
      <c r="Q141" s="176" t="s">
        <v>822</v>
      </c>
      <c r="R141" s="207">
        <f t="shared" si="134"/>
        <v>1.5372598957343983E-6</v>
      </c>
      <c r="S141" s="187"/>
      <c r="T141" s="187"/>
      <c r="U141" s="188"/>
      <c r="V141" s="187"/>
      <c r="W141" s="189"/>
      <c r="X141" s="189">
        <f t="shared" si="137"/>
        <v>0</v>
      </c>
      <c r="Y141" s="176" t="str">
        <f t="shared" si="153"/>
        <v>NO OFERTADO</v>
      </c>
      <c r="Z141" s="177"/>
      <c r="AA141" s="177" t="s">
        <v>743</v>
      </c>
      <c r="AB141" s="190"/>
      <c r="AC141" s="190"/>
      <c r="AD141" s="191"/>
      <c r="AE141" s="190"/>
      <c r="AF141" s="192"/>
      <c r="AG141" s="192">
        <f t="shared" si="138"/>
        <v>0</v>
      </c>
      <c r="AH141" s="178" t="str">
        <f t="shared" si="154"/>
        <v>NO OFERTADO</v>
      </c>
      <c r="AI141" s="178"/>
      <c r="AJ141" s="178" t="s">
        <v>743</v>
      </c>
      <c r="AK141" s="184"/>
      <c r="AL141" s="184"/>
      <c r="AM141" s="185">
        <f>+AL141*0.19</f>
        <v>0</v>
      </c>
      <c r="AN141" s="184"/>
      <c r="AO141" s="186"/>
      <c r="AP141" s="186">
        <f t="shared" si="139"/>
        <v>0</v>
      </c>
      <c r="AQ141" s="176" t="str">
        <f t="shared" si="155"/>
        <v>NO OFERTADO</v>
      </c>
      <c r="AR141" s="176"/>
      <c r="AS141" s="176" t="s">
        <v>743</v>
      </c>
      <c r="AT141" s="187"/>
      <c r="AU141" s="187"/>
      <c r="AV141" s="193"/>
      <c r="AW141" s="187"/>
      <c r="AX141" s="189"/>
      <c r="AY141" s="189">
        <f t="shared" si="140"/>
        <v>0</v>
      </c>
      <c r="AZ141" s="177" t="str">
        <f t="shared" si="156"/>
        <v>NO OFERTADO</v>
      </c>
      <c r="BA141" s="177"/>
      <c r="BB141" s="177" t="s">
        <v>743</v>
      </c>
      <c r="BC141" s="194"/>
      <c r="BD141" s="194"/>
      <c r="BE141" s="195">
        <f>+BD141*0.19</f>
        <v>0</v>
      </c>
      <c r="BF141" s="194"/>
      <c r="BG141" s="196">
        <f t="shared" si="141"/>
        <v>0</v>
      </c>
      <c r="BH141" s="196">
        <f t="shared" si="142"/>
        <v>0</v>
      </c>
      <c r="BI141" s="180" t="str">
        <f t="shared" si="157"/>
        <v>NO OFERTADO</v>
      </c>
      <c r="BJ141" s="180"/>
      <c r="BK141" s="180" t="s">
        <v>743</v>
      </c>
      <c r="BL141" s="319"/>
      <c r="BM141" s="319"/>
      <c r="BN141" s="320"/>
      <c r="BO141" s="319">
        <f>+BM141+BN141</f>
        <v>0</v>
      </c>
      <c r="BP141" s="321">
        <f t="shared" si="143"/>
        <v>0</v>
      </c>
      <c r="BQ141" s="321">
        <f t="shared" si="158"/>
        <v>0</v>
      </c>
      <c r="BR141" s="322" t="str">
        <f t="shared" si="159"/>
        <v>NO OFERTADO</v>
      </c>
      <c r="BS141" s="322"/>
      <c r="BT141" s="322" t="s">
        <v>743</v>
      </c>
      <c r="BU141" s="197"/>
      <c r="BV141" s="197"/>
      <c r="BW141" s="198"/>
      <c r="BX141" s="197"/>
      <c r="BY141" s="199">
        <f t="shared" si="144"/>
        <v>0</v>
      </c>
      <c r="BZ141" s="199">
        <f t="shared" si="145"/>
        <v>0</v>
      </c>
      <c r="CA141" s="181" t="str">
        <f t="shared" si="160"/>
        <v>NO OFERTADO</v>
      </c>
      <c r="CB141" s="181"/>
      <c r="CC141" s="181" t="s">
        <v>743</v>
      </c>
      <c r="CD141" s="222" t="s">
        <v>44</v>
      </c>
      <c r="CE141" s="222">
        <v>33586</v>
      </c>
      <c r="CF141" s="223">
        <v>6381</v>
      </c>
      <c r="CG141" s="222">
        <v>39967</v>
      </c>
      <c r="CH141" s="224">
        <f t="shared" si="146"/>
        <v>39967</v>
      </c>
      <c r="CI141" s="224">
        <f t="shared" si="147"/>
        <v>39967</v>
      </c>
      <c r="CJ141" s="182" t="str">
        <f t="shared" si="161"/>
        <v>CUMPLE</v>
      </c>
      <c r="CK141" s="225" t="s">
        <v>828</v>
      </c>
      <c r="CL141" s="225" t="s">
        <v>822</v>
      </c>
      <c r="CM141" s="197">
        <v>0</v>
      </c>
      <c r="CN141" s="197">
        <v>0</v>
      </c>
      <c r="CO141" s="198">
        <v>0</v>
      </c>
      <c r="CP141" s="197"/>
      <c r="CQ141" s="199">
        <f t="shared" si="148"/>
        <v>0</v>
      </c>
      <c r="CR141" s="199">
        <f t="shared" si="149"/>
        <v>0</v>
      </c>
      <c r="CS141" s="181" t="str">
        <f t="shared" si="162"/>
        <v>NO OFERTADO</v>
      </c>
      <c r="CT141" s="181"/>
      <c r="CU141" s="181" t="s">
        <v>743</v>
      </c>
      <c r="CV141" s="203"/>
      <c r="CW141" s="203"/>
      <c r="CX141" s="204"/>
      <c r="CY141" s="203"/>
      <c r="CZ141" s="205">
        <f t="shared" si="150"/>
        <v>0</v>
      </c>
      <c r="DA141" s="205">
        <f t="shared" si="151"/>
        <v>0</v>
      </c>
      <c r="DB141" s="183" t="str">
        <f t="shared" si="163"/>
        <v>NO OFERTADO</v>
      </c>
      <c r="DC141" s="183"/>
      <c r="DD141" s="183" t="s">
        <v>743</v>
      </c>
      <c r="DE141" s="206">
        <f>SMALL((L141,V141,AE141,AN141,AW141,BF141,BX141,CG141,CP141,CY141),1)</f>
        <v>39967</v>
      </c>
      <c r="DF141" s="208">
        <f t="shared" si="164"/>
        <v>55761.5</v>
      </c>
      <c r="DG141" s="19">
        <f t="shared" si="165"/>
        <v>15794.5</v>
      </c>
      <c r="DH141" s="208">
        <f t="shared" si="166"/>
        <v>39967</v>
      </c>
      <c r="DI141" s="208">
        <f t="shared" si="167"/>
        <v>85867.067999999999</v>
      </c>
      <c r="DJ141" s="208" t="str">
        <f t="shared" si="168"/>
        <v>ENTRA</v>
      </c>
    </row>
    <row r="142" spans="1:114" s="19" customFormat="1" hidden="1" x14ac:dyDescent="0.2">
      <c r="A142" s="76">
        <v>133</v>
      </c>
      <c r="B142" s="78" t="s">
        <v>180</v>
      </c>
      <c r="C142" s="77" t="s">
        <v>512</v>
      </c>
      <c r="D142" s="120">
        <v>1</v>
      </c>
      <c r="E142" s="120" t="s">
        <v>32</v>
      </c>
      <c r="F142" s="24">
        <v>71555.89</v>
      </c>
      <c r="G142" s="120">
        <v>1</v>
      </c>
      <c r="H142" s="86">
        <f t="shared" si="152"/>
        <v>71555.89</v>
      </c>
      <c r="I142" s="27" t="s">
        <v>44</v>
      </c>
      <c r="J142" s="184">
        <v>60131</v>
      </c>
      <c r="K142" s="185">
        <v>11425</v>
      </c>
      <c r="L142" s="184">
        <f t="shared" si="110"/>
        <v>71556</v>
      </c>
      <c r="M142" s="186">
        <f t="shared" si="117"/>
        <v>71556</v>
      </c>
      <c r="N142" s="186">
        <f t="shared" si="136"/>
        <v>71556</v>
      </c>
      <c r="O142" s="176" t="str">
        <f t="shared" ref="O142:O205" si="169">+IF(L142=0,"NO OFERTADO",IF(L142&lt;=($F142*(1+$DC$4)),"CUMPLE","NO CUMPLE"))</f>
        <v>CUMPLE</v>
      </c>
      <c r="P142" s="176" t="s">
        <v>828</v>
      </c>
      <c r="Q142" s="176" t="s">
        <v>822</v>
      </c>
      <c r="R142" s="207">
        <f t="shared" si="134"/>
        <v>1.5372598957343983E-6</v>
      </c>
      <c r="S142" s="187"/>
      <c r="T142" s="187"/>
      <c r="U142" s="188"/>
      <c r="V142" s="187"/>
      <c r="W142" s="189"/>
      <c r="X142" s="189">
        <f t="shared" si="137"/>
        <v>0</v>
      </c>
      <c r="Y142" s="176" t="str">
        <f t="shared" si="153"/>
        <v>NO OFERTADO</v>
      </c>
      <c r="Z142" s="177"/>
      <c r="AA142" s="177" t="s">
        <v>743</v>
      </c>
      <c r="AB142" s="190"/>
      <c r="AC142" s="190"/>
      <c r="AD142" s="191"/>
      <c r="AE142" s="190"/>
      <c r="AF142" s="192"/>
      <c r="AG142" s="192">
        <f t="shared" si="138"/>
        <v>0</v>
      </c>
      <c r="AH142" s="178" t="str">
        <f t="shared" si="154"/>
        <v>NO OFERTADO</v>
      </c>
      <c r="AI142" s="178"/>
      <c r="AJ142" s="178" t="s">
        <v>743</v>
      </c>
      <c r="AK142" s="184"/>
      <c r="AL142" s="184"/>
      <c r="AM142" s="185">
        <f>+AL142*0.19</f>
        <v>0</v>
      </c>
      <c r="AN142" s="184"/>
      <c r="AO142" s="186"/>
      <c r="AP142" s="186">
        <f t="shared" si="139"/>
        <v>0</v>
      </c>
      <c r="AQ142" s="176" t="str">
        <f t="shared" si="155"/>
        <v>NO OFERTADO</v>
      </c>
      <c r="AR142" s="176"/>
      <c r="AS142" s="176" t="s">
        <v>743</v>
      </c>
      <c r="AT142" s="187"/>
      <c r="AU142" s="187"/>
      <c r="AV142" s="193"/>
      <c r="AW142" s="187"/>
      <c r="AX142" s="189"/>
      <c r="AY142" s="189">
        <f t="shared" si="140"/>
        <v>0</v>
      </c>
      <c r="AZ142" s="177" t="str">
        <f t="shared" si="156"/>
        <v>NO OFERTADO</v>
      </c>
      <c r="BA142" s="177"/>
      <c r="BB142" s="177" t="s">
        <v>743</v>
      </c>
      <c r="BC142" s="194"/>
      <c r="BD142" s="194"/>
      <c r="BE142" s="195">
        <f>+BD142*0.19</f>
        <v>0</v>
      </c>
      <c r="BF142" s="194"/>
      <c r="BG142" s="196">
        <f t="shared" si="141"/>
        <v>0</v>
      </c>
      <c r="BH142" s="196">
        <f t="shared" si="142"/>
        <v>0</v>
      </c>
      <c r="BI142" s="180" t="str">
        <f t="shared" si="157"/>
        <v>NO OFERTADO</v>
      </c>
      <c r="BJ142" s="180"/>
      <c r="BK142" s="180" t="s">
        <v>743</v>
      </c>
      <c r="BL142" s="319"/>
      <c r="BM142" s="319"/>
      <c r="BN142" s="320"/>
      <c r="BO142" s="319">
        <f>+BM142+BN142</f>
        <v>0</v>
      </c>
      <c r="BP142" s="321">
        <f t="shared" si="143"/>
        <v>0</v>
      </c>
      <c r="BQ142" s="321">
        <f t="shared" si="158"/>
        <v>0</v>
      </c>
      <c r="BR142" s="322" t="str">
        <f t="shared" si="159"/>
        <v>NO OFERTADO</v>
      </c>
      <c r="BS142" s="322"/>
      <c r="BT142" s="322" t="s">
        <v>743</v>
      </c>
      <c r="BU142" s="197"/>
      <c r="BV142" s="197"/>
      <c r="BW142" s="198"/>
      <c r="BX142" s="197"/>
      <c r="BY142" s="199">
        <f t="shared" si="144"/>
        <v>0</v>
      </c>
      <c r="BZ142" s="199">
        <f t="shared" si="145"/>
        <v>0</v>
      </c>
      <c r="CA142" s="181" t="str">
        <f t="shared" si="160"/>
        <v>NO OFERTADO</v>
      </c>
      <c r="CB142" s="181"/>
      <c r="CC142" s="181" t="s">
        <v>743</v>
      </c>
      <c r="CD142" s="222" t="s">
        <v>44</v>
      </c>
      <c r="CE142" s="222">
        <v>33586</v>
      </c>
      <c r="CF142" s="223">
        <v>6381</v>
      </c>
      <c r="CG142" s="222">
        <v>39967</v>
      </c>
      <c r="CH142" s="224">
        <f t="shared" si="146"/>
        <v>39967</v>
      </c>
      <c r="CI142" s="224">
        <f t="shared" si="147"/>
        <v>39967</v>
      </c>
      <c r="CJ142" s="182" t="str">
        <f t="shared" si="161"/>
        <v>CUMPLE</v>
      </c>
      <c r="CK142" s="225" t="s">
        <v>828</v>
      </c>
      <c r="CL142" s="225" t="s">
        <v>822</v>
      </c>
      <c r="CM142" s="197">
        <v>0</v>
      </c>
      <c r="CN142" s="197">
        <v>0</v>
      </c>
      <c r="CO142" s="198">
        <v>0</v>
      </c>
      <c r="CP142" s="197"/>
      <c r="CQ142" s="199">
        <f t="shared" si="148"/>
        <v>0</v>
      </c>
      <c r="CR142" s="199">
        <f t="shared" si="149"/>
        <v>0</v>
      </c>
      <c r="CS142" s="181" t="str">
        <f t="shared" si="162"/>
        <v>NO OFERTADO</v>
      </c>
      <c r="CT142" s="181"/>
      <c r="CU142" s="181" t="s">
        <v>743</v>
      </c>
      <c r="CV142" s="203"/>
      <c r="CW142" s="203"/>
      <c r="CX142" s="204"/>
      <c r="CY142" s="203"/>
      <c r="CZ142" s="205">
        <f t="shared" si="150"/>
        <v>0</v>
      </c>
      <c r="DA142" s="205">
        <f t="shared" si="151"/>
        <v>0</v>
      </c>
      <c r="DB142" s="183" t="str">
        <f t="shared" si="163"/>
        <v>NO OFERTADO</v>
      </c>
      <c r="DC142" s="183"/>
      <c r="DD142" s="183" t="s">
        <v>743</v>
      </c>
      <c r="DE142" s="206">
        <f>SMALL((L142,V142,AE142,AN142,AW142,BF142,BX142,CG142,CP142,CY142),1)</f>
        <v>39967</v>
      </c>
      <c r="DF142" s="208">
        <f t="shared" si="164"/>
        <v>55761.5</v>
      </c>
      <c r="DG142" s="19">
        <f t="shared" si="165"/>
        <v>15794.5</v>
      </c>
      <c r="DH142" s="208">
        <f t="shared" si="166"/>
        <v>39967</v>
      </c>
      <c r="DI142" s="208">
        <f t="shared" si="167"/>
        <v>85867.067999999999</v>
      </c>
      <c r="DJ142" s="208" t="str">
        <f t="shared" si="168"/>
        <v>ENTRA</v>
      </c>
    </row>
    <row r="143" spans="1:114" s="19" customFormat="1" hidden="1" x14ac:dyDescent="0.2">
      <c r="A143" s="76">
        <v>134</v>
      </c>
      <c r="B143" s="78" t="s">
        <v>181</v>
      </c>
      <c r="C143" s="77" t="s">
        <v>513</v>
      </c>
      <c r="D143" s="120">
        <v>1</v>
      </c>
      <c r="E143" s="120" t="s">
        <v>32</v>
      </c>
      <c r="F143" s="24">
        <v>5259.8</v>
      </c>
      <c r="G143" s="120">
        <v>3</v>
      </c>
      <c r="H143" s="86">
        <f t="shared" si="152"/>
        <v>15779.400000000001</v>
      </c>
      <c r="I143" s="27" t="s">
        <v>44</v>
      </c>
      <c r="J143" s="184">
        <v>4727</v>
      </c>
      <c r="K143" s="185">
        <v>898</v>
      </c>
      <c r="L143" s="184">
        <f t="shared" si="110"/>
        <v>5625</v>
      </c>
      <c r="M143" s="186">
        <f t="shared" si="117"/>
        <v>5625</v>
      </c>
      <c r="N143" s="186">
        <f t="shared" si="136"/>
        <v>16875</v>
      </c>
      <c r="O143" s="176" t="str">
        <f t="shared" si="169"/>
        <v>CUMPLE</v>
      </c>
      <c r="P143" s="176" t="s">
        <v>828</v>
      </c>
      <c r="Q143" s="176" t="s">
        <v>822</v>
      </c>
      <c r="R143" s="207">
        <f t="shared" si="134"/>
        <v>6.9432297806000187E-2</v>
      </c>
      <c r="S143" s="187"/>
      <c r="T143" s="187"/>
      <c r="U143" s="188"/>
      <c r="V143" s="187"/>
      <c r="W143" s="189"/>
      <c r="X143" s="189">
        <f t="shared" si="137"/>
        <v>0</v>
      </c>
      <c r="Y143" s="176" t="str">
        <f t="shared" si="153"/>
        <v>NO OFERTADO</v>
      </c>
      <c r="Z143" s="177"/>
      <c r="AA143" s="177" t="s">
        <v>743</v>
      </c>
      <c r="AB143" s="190"/>
      <c r="AC143" s="190"/>
      <c r="AD143" s="191"/>
      <c r="AE143" s="190"/>
      <c r="AF143" s="192"/>
      <c r="AG143" s="192">
        <f t="shared" si="138"/>
        <v>0</v>
      </c>
      <c r="AH143" s="178" t="str">
        <f t="shared" si="154"/>
        <v>NO OFERTADO</v>
      </c>
      <c r="AI143" s="178"/>
      <c r="AJ143" s="178" t="s">
        <v>743</v>
      </c>
      <c r="AK143" s="184"/>
      <c r="AL143" s="184"/>
      <c r="AM143" s="185"/>
      <c r="AN143" s="184"/>
      <c r="AO143" s="186"/>
      <c r="AP143" s="186">
        <f t="shared" si="139"/>
        <v>0</v>
      </c>
      <c r="AQ143" s="176" t="str">
        <f t="shared" si="155"/>
        <v>NO OFERTADO</v>
      </c>
      <c r="AR143" s="176"/>
      <c r="AS143" s="176" t="s">
        <v>743</v>
      </c>
      <c r="AT143" s="187"/>
      <c r="AU143" s="187"/>
      <c r="AV143" s="193"/>
      <c r="AW143" s="187"/>
      <c r="AX143" s="189"/>
      <c r="AY143" s="189">
        <f t="shared" si="140"/>
        <v>0</v>
      </c>
      <c r="AZ143" s="177" t="str">
        <f t="shared" si="156"/>
        <v>NO OFERTADO</v>
      </c>
      <c r="BA143" s="177"/>
      <c r="BB143" s="177" t="s">
        <v>743</v>
      </c>
      <c r="BC143" s="194" t="s">
        <v>44</v>
      </c>
      <c r="BD143" s="194">
        <v>4420</v>
      </c>
      <c r="BE143" s="212">
        <f>+BD143*0.19</f>
        <v>839.8</v>
      </c>
      <c r="BF143" s="194">
        <f t="shared" ref="BF143:BF145" si="170">BD143+BE143</f>
        <v>5259.8</v>
      </c>
      <c r="BG143" s="196">
        <f t="shared" si="141"/>
        <v>5259.8</v>
      </c>
      <c r="BH143" s="196">
        <f t="shared" si="142"/>
        <v>15779.400000000001</v>
      </c>
      <c r="BI143" s="180" t="str">
        <f t="shared" si="157"/>
        <v>CUMPLE</v>
      </c>
      <c r="BJ143" s="180" t="s">
        <v>828</v>
      </c>
      <c r="BK143" s="180" t="s">
        <v>822</v>
      </c>
      <c r="BL143" s="319"/>
      <c r="BM143" s="319"/>
      <c r="BN143" s="320"/>
      <c r="BO143" s="319">
        <f t="shared" ref="BO143:BO148" si="171">BM143+BN143</f>
        <v>0</v>
      </c>
      <c r="BP143" s="321">
        <f t="shared" si="143"/>
        <v>0</v>
      </c>
      <c r="BQ143" s="321">
        <f t="shared" si="158"/>
        <v>0</v>
      </c>
      <c r="BR143" s="322" t="str">
        <f t="shared" si="159"/>
        <v>NO OFERTADO</v>
      </c>
      <c r="BS143" s="322"/>
      <c r="BT143" s="322" t="s">
        <v>743</v>
      </c>
      <c r="BU143" s="197"/>
      <c r="BV143" s="197"/>
      <c r="BW143" s="198"/>
      <c r="BX143" s="197"/>
      <c r="BY143" s="199">
        <f t="shared" si="144"/>
        <v>0</v>
      </c>
      <c r="BZ143" s="199">
        <f t="shared" si="145"/>
        <v>0</v>
      </c>
      <c r="CA143" s="181" t="str">
        <f t="shared" si="160"/>
        <v>NO OFERTADO</v>
      </c>
      <c r="CB143" s="181"/>
      <c r="CC143" s="181" t="s">
        <v>743</v>
      </c>
      <c r="CD143" s="200"/>
      <c r="CE143" s="200"/>
      <c r="CF143" s="201"/>
      <c r="CG143" s="200"/>
      <c r="CH143" s="202">
        <f t="shared" si="146"/>
        <v>0</v>
      </c>
      <c r="CI143" s="202">
        <f t="shared" si="147"/>
        <v>0</v>
      </c>
      <c r="CJ143" s="182" t="str">
        <f t="shared" si="161"/>
        <v>NO OFERTADO</v>
      </c>
      <c r="CK143" s="182"/>
      <c r="CL143" s="182" t="s">
        <v>743</v>
      </c>
      <c r="CM143" s="197">
        <v>0</v>
      </c>
      <c r="CN143" s="197">
        <v>0</v>
      </c>
      <c r="CO143" s="198">
        <v>0</v>
      </c>
      <c r="CP143" s="197"/>
      <c r="CQ143" s="199">
        <f t="shared" si="148"/>
        <v>0</v>
      </c>
      <c r="CR143" s="199">
        <f t="shared" si="149"/>
        <v>0</v>
      </c>
      <c r="CS143" s="181" t="str">
        <f t="shared" si="162"/>
        <v>NO OFERTADO</v>
      </c>
      <c r="CT143" s="181"/>
      <c r="CU143" s="181" t="s">
        <v>743</v>
      </c>
      <c r="CV143" s="203" t="s">
        <v>44</v>
      </c>
      <c r="CW143" s="203">
        <f>+CY143/1.19</f>
        <v>12231.09243697479</v>
      </c>
      <c r="CX143" s="204">
        <f>+CW143*0.19</f>
        <v>2323.90756302521</v>
      </c>
      <c r="CY143" s="203">
        <v>14555</v>
      </c>
      <c r="CZ143" s="205">
        <f t="shared" si="150"/>
        <v>14555</v>
      </c>
      <c r="DA143" s="205">
        <f t="shared" si="151"/>
        <v>43665</v>
      </c>
      <c r="DB143" s="183" t="str">
        <f t="shared" si="163"/>
        <v>NO CUMPLE</v>
      </c>
      <c r="DC143" s="183" t="s">
        <v>828</v>
      </c>
      <c r="DD143" s="183" t="s">
        <v>743</v>
      </c>
      <c r="DE143" s="206">
        <f>SMALL((L143,V143,AE143,AN143,AW143,BF143,BX143,CG143,CP143,CY143),1)</f>
        <v>5259.8</v>
      </c>
      <c r="DF143" s="208">
        <f t="shared" si="164"/>
        <v>5625</v>
      </c>
      <c r="DG143" s="19">
        <f t="shared" si="165"/>
        <v>4298.3073423021888</v>
      </c>
      <c r="DH143" s="208">
        <f t="shared" si="166"/>
        <v>1326.6926576978112</v>
      </c>
      <c r="DI143" s="208">
        <f t="shared" si="167"/>
        <v>6311.76</v>
      </c>
      <c r="DJ143" s="208" t="str">
        <f t="shared" si="168"/>
        <v>ENTRA</v>
      </c>
    </row>
    <row r="144" spans="1:114" s="19" customFormat="1" ht="25.5" hidden="1" x14ac:dyDescent="0.2">
      <c r="A144" s="76">
        <v>135</v>
      </c>
      <c r="B144" s="78" t="s">
        <v>182</v>
      </c>
      <c r="C144" s="77" t="s">
        <v>514</v>
      </c>
      <c r="D144" s="120">
        <v>1</v>
      </c>
      <c r="E144" s="120" t="s">
        <v>32</v>
      </c>
      <c r="F144" s="24">
        <v>57.228915662650607</v>
      </c>
      <c r="G144" s="120">
        <v>85583</v>
      </c>
      <c r="H144" s="86">
        <f t="shared" si="152"/>
        <v>4897822.2891566269</v>
      </c>
      <c r="I144" s="27" t="s">
        <v>888</v>
      </c>
      <c r="J144" s="184">
        <v>74</v>
      </c>
      <c r="K144" s="209">
        <v>0</v>
      </c>
      <c r="L144" s="210">
        <f t="shared" si="110"/>
        <v>74</v>
      </c>
      <c r="M144" s="186">
        <f t="shared" si="117"/>
        <v>74</v>
      </c>
      <c r="N144" s="186">
        <f t="shared" si="136"/>
        <v>6333142</v>
      </c>
      <c r="O144" s="176" t="str">
        <f t="shared" si="169"/>
        <v>NO CUMPLE</v>
      </c>
      <c r="P144" s="176" t="s">
        <v>828</v>
      </c>
      <c r="Q144" s="176" t="s">
        <v>743</v>
      </c>
      <c r="R144" s="207">
        <f t="shared" si="134"/>
        <v>0.29305263157894729</v>
      </c>
      <c r="S144" s="187"/>
      <c r="T144" s="187"/>
      <c r="U144" s="188"/>
      <c r="V144" s="187"/>
      <c r="W144" s="189"/>
      <c r="X144" s="189">
        <f t="shared" si="137"/>
        <v>0</v>
      </c>
      <c r="Y144" s="176" t="str">
        <f t="shared" si="153"/>
        <v>NO OFERTADO</v>
      </c>
      <c r="Z144" s="177"/>
      <c r="AA144" s="177" t="s">
        <v>743</v>
      </c>
      <c r="AB144" s="190"/>
      <c r="AC144" s="190"/>
      <c r="AD144" s="191"/>
      <c r="AE144" s="190"/>
      <c r="AF144" s="192"/>
      <c r="AG144" s="192">
        <f t="shared" si="138"/>
        <v>0</v>
      </c>
      <c r="AH144" s="178" t="str">
        <f t="shared" si="154"/>
        <v>NO OFERTADO</v>
      </c>
      <c r="AI144" s="178"/>
      <c r="AJ144" s="178" t="s">
        <v>743</v>
      </c>
      <c r="AK144" s="184"/>
      <c r="AL144" s="184"/>
      <c r="AM144" s="185"/>
      <c r="AN144" s="184"/>
      <c r="AO144" s="186"/>
      <c r="AP144" s="186">
        <f t="shared" si="139"/>
        <v>0</v>
      </c>
      <c r="AQ144" s="176" t="str">
        <f t="shared" si="155"/>
        <v>NO OFERTADO</v>
      </c>
      <c r="AR144" s="176"/>
      <c r="AS144" s="176" t="s">
        <v>743</v>
      </c>
      <c r="AT144" s="187"/>
      <c r="AU144" s="187"/>
      <c r="AV144" s="193"/>
      <c r="AW144" s="187"/>
      <c r="AX144" s="189"/>
      <c r="AY144" s="189">
        <f t="shared" si="140"/>
        <v>0</v>
      </c>
      <c r="AZ144" s="177" t="str">
        <f t="shared" si="156"/>
        <v>NO OFERTADO</v>
      </c>
      <c r="BA144" s="177"/>
      <c r="BB144" s="177" t="s">
        <v>743</v>
      </c>
      <c r="BC144" s="194"/>
      <c r="BD144" s="194"/>
      <c r="BE144" s="195"/>
      <c r="BF144" s="194"/>
      <c r="BG144" s="196">
        <f t="shared" si="141"/>
        <v>0</v>
      </c>
      <c r="BH144" s="196">
        <f t="shared" si="142"/>
        <v>0</v>
      </c>
      <c r="BI144" s="180" t="str">
        <f t="shared" si="157"/>
        <v>NO OFERTADO</v>
      </c>
      <c r="BJ144" s="180"/>
      <c r="BK144" s="180" t="s">
        <v>743</v>
      </c>
      <c r="BL144" s="319"/>
      <c r="BM144" s="319"/>
      <c r="BN144" s="320"/>
      <c r="BO144" s="319">
        <f t="shared" si="171"/>
        <v>0</v>
      </c>
      <c r="BP144" s="321">
        <f t="shared" si="143"/>
        <v>0</v>
      </c>
      <c r="BQ144" s="321">
        <f t="shared" si="158"/>
        <v>0</v>
      </c>
      <c r="BR144" s="322" t="str">
        <f t="shared" si="159"/>
        <v>NO OFERTADO</v>
      </c>
      <c r="BS144" s="322"/>
      <c r="BT144" s="322" t="s">
        <v>743</v>
      </c>
      <c r="BU144" s="197"/>
      <c r="BV144" s="197"/>
      <c r="BW144" s="198"/>
      <c r="BX144" s="197"/>
      <c r="BY144" s="199">
        <f t="shared" si="144"/>
        <v>0</v>
      </c>
      <c r="BZ144" s="199">
        <f t="shared" si="145"/>
        <v>0</v>
      </c>
      <c r="CA144" s="181" t="str">
        <f t="shared" si="160"/>
        <v>NO OFERTADO</v>
      </c>
      <c r="CB144" s="181"/>
      <c r="CC144" s="181" t="s">
        <v>743</v>
      </c>
      <c r="CD144" s="200"/>
      <c r="CE144" s="200"/>
      <c r="CF144" s="201"/>
      <c r="CG144" s="200"/>
      <c r="CH144" s="202">
        <f t="shared" si="146"/>
        <v>0</v>
      </c>
      <c r="CI144" s="202">
        <f t="shared" si="147"/>
        <v>0</v>
      </c>
      <c r="CJ144" s="182" t="str">
        <f t="shared" si="161"/>
        <v>NO OFERTADO</v>
      </c>
      <c r="CK144" s="182"/>
      <c r="CL144" s="182" t="s">
        <v>743</v>
      </c>
      <c r="CM144" s="197" t="s">
        <v>888</v>
      </c>
      <c r="CN144" s="197">
        <v>60</v>
      </c>
      <c r="CO144" s="198">
        <v>0</v>
      </c>
      <c r="CP144" s="197">
        <v>60</v>
      </c>
      <c r="CQ144" s="199">
        <f t="shared" si="148"/>
        <v>60</v>
      </c>
      <c r="CR144" s="199">
        <f t="shared" si="149"/>
        <v>5134980</v>
      </c>
      <c r="CS144" s="181" t="str">
        <f t="shared" si="162"/>
        <v>CUMPLE</v>
      </c>
      <c r="CT144" s="181" t="s">
        <v>828</v>
      </c>
      <c r="CU144" s="181" t="s">
        <v>822</v>
      </c>
      <c r="CV144" s="203" t="s">
        <v>813</v>
      </c>
      <c r="CW144" s="203">
        <v>84</v>
      </c>
      <c r="CX144" s="204">
        <v>0</v>
      </c>
      <c r="CY144" s="203">
        <v>84</v>
      </c>
      <c r="CZ144" s="205">
        <f t="shared" si="150"/>
        <v>84</v>
      </c>
      <c r="DA144" s="205">
        <f t="shared" si="151"/>
        <v>7188972</v>
      </c>
      <c r="DB144" s="183" t="str">
        <f t="shared" si="163"/>
        <v>NO CUMPLE</v>
      </c>
      <c r="DC144" s="183" t="s">
        <v>828</v>
      </c>
      <c r="DD144" s="183" t="s">
        <v>743</v>
      </c>
      <c r="DE144" s="206">
        <f>SMALL((L144,V144,AE144,AN144,AW144,BF144,BX144,CG144,CP144,CY144),1)</f>
        <v>60</v>
      </c>
      <c r="DF144" s="208">
        <f t="shared" si="164"/>
        <v>74</v>
      </c>
      <c r="DG144" s="19">
        <f t="shared" si="165"/>
        <v>9.8432153734889329</v>
      </c>
      <c r="DH144" s="208">
        <f t="shared" si="166"/>
        <v>64.156784626511069</v>
      </c>
      <c r="DI144" s="208">
        <f t="shared" si="167"/>
        <v>68.674698795180731</v>
      </c>
      <c r="DJ144" s="208" t="str">
        <f t="shared" si="168"/>
        <v>NO CUMPLE</v>
      </c>
    </row>
    <row r="145" spans="1:114" s="19" customFormat="1" ht="25.5" hidden="1" x14ac:dyDescent="0.2">
      <c r="A145" s="158">
        <v>136</v>
      </c>
      <c r="B145" s="78" t="s">
        <v>183</v>
      </c>
      <c r="C145" s="77" t="s">
        <v>515</v>
      </c>
      <c r="D145" s="120">
        <v>1</v>
      </c>
      <c r="E145" s="120" t="s">
        <v>32</v>
      </c>
      <c r="F145" s="24">
        <v>3784.2</v>
      </c>
      <c r="G145" s="120">
        <v>5</v>
      </c>
      <c r="H145" s="86">
        <f t="shared" si="152"/>
        <v>18921</v>
      </c>
      <c r="I145" s="27"/>
      <c r="J145" s="184"/>
      <c r="K145" s="185"/>
      <c r="L145" s="184"/>
      <c r="M145" s="186"/>
      <c r="N145" s="186">
        <f t="shared" si="136"/>
        <v>0</v>
      </c>
      <c r="O145" s="176" t="str">
        <f t="shared" si="169"/>
        <v>NO OFERTADO</v>
      </c>
      <c r="P145" s="176"/>
      <c r="Q145" s="176" t="s">
        <v>743</v>
      </c>
      <c r="R145" s="207" t="s">
        <v>858</v>
      </c>
      <c r="S145" s="187"/>
      <c r="T145" s="187"/>
      <c r="U145" s="188"/>
      <c r="V145" s="187"/>
      <c r="W145" s="189"/>
      <c r="X145" s="189">
        <f t="shared" si="137"/>
        <v>0</v>
      </c>
      <c r="Y145" s="176" t="str">
        <f t="shared" si="153"/>
        <v>NO OFERTADO</v>
      </c>
      <c r="Z145" s="177"/>
      <c r="AA145" s="177" t="s">
        <v>743</v>
      </c>
      <c r="AB145" s="190"/>
      <c r="AC145" s="190"/>
      <c r="AD145" s="191"/>
      <c r="AE145" s="190"/>
      <c r="AF145" s="192"/>
      <c r="AG145" s="192">
        <f t="shared" si="138"/>
        <v>0</v>
      </c>
      <c r="AH145" s="178" t="str">
        <f t="shared" si="154"/>
        <v>NO OFERTADO</v>
      </c>
      <c r="AI145" s="178"/>
      <c r="AJ145" s="178" t="s">
        <v>743</v>
      </c>
      <c r="AK145" s="184"/>
      <c r="AL145" s="184"/>
      <c r="AM145" s="185"/>
      <c r="AN145" s="184"/>
      <c r="AO145" s="186"/>
      <c r="AP145" s="186">
        <f t="shared" si="139"/>
        <v>0</v>
      </c>
      <c r="AQ145" s="176" t="str">
        <f t="shared" si="155"/>
        <v>NO OFERTADO</v>
      </c>
      <c r="AR145" s="176"/>
      <c r="AS145" s="176" t="s">
        <v>743</v>
      </c>
      <c r="AT145" s="187"/>
      <c r="AU145" s="187"/>
      <c r="AV145" s="193"/>
      <c r="AW145" s="187"/>
      <c r="AX145" s="189"/>
      <c r="AY145" s="189">
        <f t="shared" si="140"/>
        <v>0</v>
      </c>
      <c r="AZ145" s="177" t="str">
        <f t="shared" si="156"/>
        <v>NO OFERTADO</v>
      </c>
      <c r="BA145" s="177"/>
      <c r="BB145" s="177" t="s">
        <v>743</v>
      </c>
      <c r="BC145" s="194" t="s">
        <v>747</v>
      </c>
      <c r="BD145" s="194">
        <v>3200</v>
      </c>
      <c r="BE145" s="212">
        <f>+BD145*0.19</f>
        <v>608</v>
      </c>
      <c r="BF145" s="194">
        <f t="shared" si="170"/>
        <v>3808</v>
      </c>
      <c r="BG145" s="196">
        <f t="shared" si="141"/>
        <v>3808</v>
      </c>
      <c r="BH145" s="196">
        <f t="shared" si="142"/>
        <v>19040</v>
      </c>
      <c r="BI145" s="180" t="str">
        <f t="shared" si="157"/>
        <v>CUMPLE</v>
      </c>
      <c r="BJ145" s="180" t="s">
        <v>828</v>
      </c>
      <c r="BK145" s="180" t="s">
        <v>822</v>
      </c>
      <c r="BL145" s="319"/>
      <c r="BM145" s="319"/>
      <c r="BN145" s="320"/>
      <c r="BO145" s="319">
        <f t="shared" si="171"/>
        <v>0</v>
      </c>
      <c r="BP145" s="321">
        <f t="shared" si="143"/>
        <v>0</v>
      </c>
      <c r="BQ145" s="321">
        <f t="shared" si="158"/>
        <v>0</v>
      </c>
      <c r="BR145" s="322" t="str">
        <f t="shared" si="159"/>
        <v>NO OFERTADO</v>
      </c>
      <c r="BS145" s="322"/>
      <c r="BT145" s="322" t="s">
        <v>743</v>
      </c>
      <c r="BU145" s="197"/>
      <c r="BV145" s="197"/>
      <c r="BW145" s="198"/>
      <c r="BX145" s="197"/>
      <c r="BY145" s="199">
        <f t="shared" si="144"/>
        <v>0</v>
      </c>
      <c r="BZ145" s="199">
        <f t="shared" si="145"/>
        <v>0</v>
      </c>
      <c r="CA145" s="181" t="str">
        <f t="shared" si="160"/>
        <v>NO OFERTADO</v>
      </c>
      <c r="CB145" s="181"/>
      <c r="CC145" s="181" t="s">
        <v>743</v>
      </c>
      <c r="CD145" s="200"/>
      <c r="CE145" s="200"/>
      <c r="CF145" s="201"/>
      <c r="CG145" s="200"/>
      <c r="CH145" s="202">
        <f t="shared" si="146"/>
        <v>0</v>
      </c>
      <c r="CI145" s="202">
        <f t="shared" si="147"/>
        <v>0</v>
      </c>
      <c r="CJ145" s="182" t="str">
        <f t="shared" si="161"/>
        <v>NO OFERTADO</v>
      </c>
      <c r="CK145" s="182"/>
      <c r="CL145" s="182" t="s">
        <v>743</v>
      </c>
      <c r="CM145" s="197">
        <v>0</v>
      </c>
      <c r="CN145" s="197">
        <v>0</v>
      </c>
      <c r="CO145" s="198">
        <v>0</v>
      </c>
      <c r="CP145" s="197"/>
      <c r="CQ145" s="199">
        <f t="shared" si="148"/>
        <v>0</v>
      </c>
      <c r="CR145" s="199">
        <f t="shared" si="149"/>
        <v>0</v>
      </c>
      <c r="CS145" s="181" t="str">
        <f t="shared" si="162"/>
        <v>NO OFERTADO</v>
      </c>
      <c r="CT145" s="181"/>
      <c r="CU145" s="181" t="s">
        <v>743</v>
      </c>
      <c r="CV145" s="203" t="s">
        <v>815</v>
      </c>
      <c r="CW145" s="203">
        <f>+CY145/1.19</f>
        <v>3568.0672268907565</v>
      </c>
      <c r="CX145" s="204">
        <f>+CW145*0.19</f>
        <v>677.93277310924373</v>
      </c>
      <c r="CY145" s="203">
        <v>4246</v>
      </c>
      <c r="CZ145" s="205">
        <f t="shared" si="150"/>
        <v>4246</v>
      </c>
      <c r="DA145" s="205">
        <f t="shared" si="151"/>
        <v>21230</v>
      </c>
      <c r="DB145" s="183" t="str">
        <f t="shared" si="163"/>
        <v>CUMPLE</v>
      </c>
      <c r="DC145" s="183" t="s">
        <v>828</v>
      </c>
      <c r="DD145" s="183" t="s">
        <v>822</v>
      </c>
      <c r="DE145" s="206">
        <f>SMALL((L145,V145,AE145,AN145,AW145,BF145,BX145,CG145,CP145,CY145),1)</f>
        <v>3808</v>
      </c>
      <c r="DF145" s="208">
        <f t="shared" si="164"/>
        <v>4027</v>
      </c>
      <c r="DG145" s="19">
        <f t="shared" si="165"/>
        <v>219</v>
      </c>
      <c r="DH145" s="208">
        <f t="shared" si="166"/>
        <v>3808</v>
      </c>
      <c r="DI145" s="208">
        <f t="shared" si="167"/>
        <v>4541.04</v>
      </c>
      <c r="DJ145" s="208" t="str">
        <f t="shared" si="168"/>
        <v>ENTRA</v>
      </c>
    </row>
    <row r="146" spans="1:114" s="19" customFormat="1" hidden="1" x14ac:dyDescent="0.2">
      <c r="A146" s="76">
        <v>137</v>
      </c>
      <c r="B146" s="78" t="s">
        <v>184</v>
      </c>
      <c r="C146" s="77" t="s">
        <v>516</v>
      </c>
      <c r="D146" s="120">
        <v>1</v>
      </c>
      <c r="E146" s="120" t="s">
        <v>32</v>
      </c>
      <c r="F146" s="64">
        <v>547400</v>
      </c>
      <c r="G146" s="120">
        <v>19</v>
      </c>
      <c r="H146" s="86">
        <f t="shared" si="152"/>
        <v>10400600</v>
      </c>
      <c r="I146" s="27"/>
      <c r="J146" s="184"/>
      <c r="K146" s="185"/>
      <c r="L146" s="184"/>
      <c r="M146" s="186"/>
      <c r="N146" s="186">
        <f t="shared" si="136"/>
        <v>0</v>
      </c>
      <c r="O146" s="176" t="str">
        <f t="shared" si="169"/>
        <v>NO OFERTADO</v>
      </c>
      <c r="P146" s="176"/>
      <c r="Q146" s="176" t="s">
        <v>743</v>
      </c>
      <c r="R146" s="176"/>
      <c r="S146" s="187"/>
      <c r="T146" s="187"/>
      <c r="U146" s="188"/>
      <c r="V146" s="187"/>
      <c r="W146" s="189"/>
      <c r="X146" s="189">
        <f t="shared" si="137"/>
        <v>0</v>
      </c>
      <c r="Y146" s="176" t="str">
        <f t="shared" si="153"/>
        <v>NO OFERTADO</v>
      </c>
      <c r="Z146" s="177"/>
      <c r="AA146" s="177" t="s">
        <v>743</v>
      </c>
      <c r="AB146" s="190"/>
      <c r="AC146" s="190"/>
      <c r="AD146" s="191"/>
      <c r="AE146" s="190"/>
      <c r="AF146" s="192"/>
      <c r="AG146" s="192">
        <f t="shared" si="138"/>
        <v>0</v>
      </c>
      <c r="AH146" s="178" t="str">
        <f t="shared" si="154"/>
        <v>NO OFERTADO</v>
      </c>
      <c r="AI146" s="178"/>
      <c r="AJ146" s="178" t="s">
        <v>743</v>
      </c>
      <c r="AK146" s="184"/>
      <c r="AL146" s="184"/>
      <c r="AM146" s="185"/>
      <c r="AN146" s="184"/>
      <c r="AO146" s="186"/>
      <c r="AP146" s="186">
        <f t="shared" si="139"/>
        <v>0</v>
      </c>
      <c r="AQ146" s="176" t="str">
        <f t="shared" si="155"/>
        <v>NO OFERTADO</v>
      </c>
      <c r="AR146" s="176"/>
      <c r="AS146" s="176" t="s">
        <v>743</v>
      </c>
      <c r="AT146" s="187"/>
      <c r="AU146" s="187"/>
      <c r="AV146" s="193"/>
      <c r="AW146" s="187"/>
      <c r="AX146" s="189"/>
      <c r="AY146" s="189">
        <f t="shared" si="140"/>
        <v>0</v>
      </c>
      <c r="AZ146" s="177" t="str">
        <f t="shared" si="156"/>
        <v>NO OFERTADO</v>
      </c>
      <c r="BA146" s="177"/>
      <c r="BB146" s="177" t="s">
        <v>743</v>
      </c>
      <c r="BC146" s="194"/>
      <c r="BD146" s="194"/>
      <c r="BE146" s="195"/>
      <c r="BF146" s="194"/>
      <c r="BG146" s="196">
        <f t="shared" si="141"/>
        <v>0</v>
      </c>
      <c r="BH146" s="196">
        <f t="shared" si="142"/>
        <v>0</v>
      </c>
      <c r="BI146" s="180" t="str">
        <f t="shared" si="157"/>
        <v>NO OFERTADO</v>
      </c>
      <c r="BJ146" s="180"/>
      <c r="BK146" s="180" t="s">
        <v>743</v>
      </c>
      <c r="BL146" s="319"/>
      <c r="BM146" s="319"/>
      <c r="BN146" s="320"/>
      <c r="BO146" s="319">
        <f t="shared" si="171"/>
        <v>0</v>
      </c>
      <c r="BP146" s="321">
        <f t="shared" si="143"/>
        <v>0</v>
      </c>
      <c r="BQ146" s="321">
        <f t="shared" si="158"/>
        <v>0</v>
      </c>
      <c r="BR146" s="322" t="str">
        <f t="shared" si="159"/>
        <v>NO OFERTADO</v>
      </c>
      <c r="BS146" s="322"/>
      <c r="BT146" s="322" t="s">
        <v>743</v>
      </c>
      <c r="BU146" s="197"/>
      <c r="BV146" s="197"/>
      <c r="BW146" s="198"/>
      <c r="BX146" s="197"/>
      <c r="BY146" s="199">
        <f t="shared" si="144"/>
        <v>0</v>
      </c>
      <c r="BZ146" s="199">
        <f t="shared" si="145"/>
        <v>0</v>
      </c>
      <c r="CA146" s="181" t="str">
        <f t="shared" si="160"/>
        <v>NO OFERTADO</v>
      </c>
      <c r="CB146" s="181"/>
      <c r="CC146" s="181" t="s">
        <v>743</v>
      </c>
      <c r="CD146" s="200"/>
      <c r="CE146" s="200"/>
      <c r="CF146" s="201"/>
      <c r="CG146" s="200"/>
      <c r="CH146" s="202">
        <f t="shared" si="146"/>
        <v>0</v>
      </c>
      <c r="CI146" s="202">
        <f t="shared" si="147"/>
        <v>0</v>
      </c>
      <c r="CJ146" s="182" t="str">
        <f t="shared" si="161"/>
        <v>NO OFERTADO</v>
      </c>
      <c r="CK146" s="182"/>
      <c r="CL146" s="182" t="s">
        <v>743</v>
      </c>
      <c r="CM146" s="197">
        <v>0</v>
      </c>
      <c r="CN146" s="197">
        <v>0</v>
      </c>
      <c r="CO146" s="198">
        <v>0</v>
      </c>
      <c r="CP146" s="197"/>
      <c r="CQ146" s="199">
        <f t="shared" si="148"/>
        <v>0</v>
      </c>
      <c r="CR146" s="199">
        <f t="shared" si="149"/>
        <v>0</v>
      </c>
      <c r="CS146" s="181" t="str">
        <f t="shared" si="162"/>
        <v>NO OFERTADO</v>
      </c>
      <c r="CT146" s="181"/>
      <c r="CU146" s="181" t="s">
        <v>743</v>
      </c>
      <c r="CV146" s="203"/>
      <c r="CW146" s="203"/>
      <c r="CX146" s="204"/>
      <c r="CY146" s="203"/>
      <c r="CZ146" s="205">
        <f t="shared" si="150"/>
        <v>0</v>
      </c>
      <c r="DA146" s="205">
        <f t="shared" si="151"/>
        <v>0</v>
      </c>
      <c r="DB146" s="183" t="str">
        <f t="shared" si="163"/>
        <v>NO OFERTADO</v>
      </c>
      <c r="DC146" s="183"/>
      <c r="DD146" s="183" t="s">
        <v>743</v>
      </c>
      <c r="DE146" s="206" t="s">
        <v>847</v>
      </c>
      <c r="DF146" s="206" t="s">
        <v>847</v>
      </c>
      <c r="DG146" s="206" t="s">
        <v>847</v>
      </c>
      <c r="DH146" s="206" t="s">
        <v>847</v>
      </c>
      <c r="DI146" s="206" t="s">
        <v>847</v>
      </c>
      <c r="DJ146" s="206" t="s">
        <v>847</v>
      </c>
    </row>
    <row r="147" spans="1:114" s="19" customFormat="1" hidden="1" x14ac:dyDescent="0.2">
      <c r="A147" s="76">
        <v>138</v>
      </c>
      <c r="B147" s="78" t="s">
        <v>185</v>
      </c>
      <c r="C147" s="77" t="s">
        <v>517</v>
      </c>
      <c r="D147" s="120">
        <v>1</v>
      </c>
      <c r="E147" s="120" t="s">
        <v>32</v>
      </c>
      <c r="F147" s="24">
        <v>51170</v>
      </c>
      <c r="G147" s="120">
        <v>2</v>
      </c>
      <c r="H147" s="86">
        <f t="shared" si="152"/>
        <v>102340</v>
      </c>
      <c r="I147" s="27"/>
      <c r="J147" s="184"/>
      <c r="K147" s="185"/>
      <c r="L147" s="184"/>
      <c r="M147" s="186"/>
      <c r="N147" s="186">
        <f t="shared" si="136"/>
        <v>0</v>
      </c>
      <c r="O147" s="176" t="str">
        <f t="shared" si="169"/>
        <v>NO OFERTADO</v>
      </c>
      <c r="P147" s="176"/>
      <c r="Q147" s="176" t="s">
        <v>743</v>
      </c>
      <c r="R147" s="176"/>
      <c r="S147" s="187"/>
      <c r="T147" s="187"/>
      <c r="U147" s="188"/>
      <c r="V147" s="187"/>
      <c r="W147" s="189"/>
      <c r="X147" s="189">
        <f t="shared" si="137"/>
        <v>0</v>
      </c>
      <c r="Y147" s="176" t="str">
        <f t="shared" si="153"/>
        <v>NO OFERTADO</v>
      </c>
      <c r="Z147" s="177"/>
      <c r="AA147" s="177" t="s">
        <v>743</v>
      </c>
      <c r="AB147" s="190"/>
      <c r="AC147" s="190"/>
      <c r="AD147" s="191"/>
      <c r="AE147" s="190"/>
      <c r="AF147" s="192"/>
      <c r="AG147" s="192">
        <f t="shared" si="138"/>
        <v>0</v>
      </c>
      <c r="AH147" s="178" t="str">
        <f t="shared" si="154"/>
        <v>NO OFERTADO</v>
      </c>
      <c r="AI147" s="178"/>
      <c r="AJ147" s="178" t="s">
        <v>743</v>
      </c>
      <c r="AK147" s="184"/>
      <c r="AL147" s="184"/>
      <c r="AM147" s="185"/>
      <c r="AN147" s="184"/>
      <c r="AO147" s="186"/>
      <c r="AP147" s="186">
        <f t="shared" si="139"/>
        <v>0</v>
      </c>
      <c r="AQ147" s="176" t="str">
        <f t="shared" si="155"/>
        <v>NO OFERTADO</v>
      </c>
      <c r="AR147" s="176"/>
      <c r="AS147" s="176" t="s">
        <v>743</v>
      </c>
      <c r="AT147" s="187"/>
      <c r="AU147" s="187"/>
      <c r="AV147" s="193"/>
      <c r="AW147" s="187"/>
      <c r="AX147" s="189"/>
      <c r="AY147" s="189">
        <f t="shared" si="140"/>
        <v>0</v>
      </c>
      <c r="AZ147" s="177" t="str">
        <f t="shared" si="156"/>
        <v>NO OFERTADO</v>
      </c>
      <c r="BA147" s="177"/>
      <c r="BB147" s="177" t="s">
        <v>743</v>
      </c>
      <c r="BC147" s="194"/>
      <c r="BD147" s="194"/>
      <c r="BE147" s="195"/>
      <c r="BF147" s="194"/>
      <c r="BG147" s="196">
        <f t="shared" si="141"/>
        <v>0</v>
      </c>
      <c r="BH147" s="196">
        <f t="shared" si="142"/>
        <v>0</v>
      </c>
      <c r="BI147" s="180" t="str">
        <f t="shared" si="157"/>
        <v>NO OFERTADO</v>
      </c>
      <c r="BJ147" s="180"/>
      <c r="BK147" s="180" t="s">
        <v>743</v>
      </c>
      <c r="BL147" s="319"/>
      <c r="BM147" s="319"/>
      <c r="BN147" s="320"/>
      <c r="BO147" s="319">
        <f t="shared" si="171"/>
        <v>0</v>
      </c>
      <c r="BP147" s="321">
        <f t="shared" si="143"/>
        <v>0</v>
      </c>
      <c r="BQ147" s="321">
        <f t="shared" si="158"/>
        <v>0</v>
      </c>
      <c r="BR147" s="322" t="str">
        <f t="shared" si="159"/>
        <v>NO OFERTADO</v>
      </c>
      <c r="BS147" s="322"/>
      <c r="BT147" s="322" t="s">
        <v>743</v>
      </c>
      <c r="BU147" s="197"/>
      <c r="BV147" s="197"/>
      <c r="BW147" s="198"/>
      <c r="BX147" s="197"/>
      <c r="BY147" s="199">
        <f t="shared" si="144"/>
        <v>0</v>
      </c>
      <c r="BZ147" s="199">
        <f t="shared" si="145"/>
        <v>0</v>
      </c>
      <c r="CA147" s="181" t="str">
        <f t="shared" si="160"/>
        <v>NO OFERTADO</v>
      </c>
      <c r="CB147" s="181"/>
      <c r="CC147" s="181" t="s">
        <v>743</v>
      </c>
      <c r="CD147" s="200"/>
      <c r="CE147" s="200"/>
      <c r="CF147" s="201"/>
      <c r="CG147" s="200"/>
      <c r="CH147" s="202">
        <f t="shared" si="146"/>
        <v>0</v>
      </c>
      <c r="CI147" s="202">
        <f t="shared" si="147"/>
        <v>0</v>
      </c>
      <c r="CJ147" s="182" t="str">
        <f t="shared" si="161"/>
        <v>NO OFERTADO</v>
      </c>
      <c r="CK147" s="182"/>
      <c r="CL147" s="182" t="s">
        <v>743</v>
      </c>
      <c r="CM147" s="197">
        <v>0</v>
      </c>
      <c r="CN147" s="197">
        <v>0</v>
      </c>
      <c r="CO147" s="198">
        <v>0</v>
      </c>
      <c r="CP147" s="197"/>
      <c r="CQ147" s="199">
        <f t="shared" si="148"/>
        <v>0</v>
      </c>
      <c r="CR147" s="199">
        <f t="shared" si="149"/>
        <v>0</v>
      </c>
      <c r="CS147" s="181" t="str">
        <f t="shared" si="162"/>
        <v>NO OFERTADO</v>
      </c>
      <c r="CT147" s="181"/>
      <c r="CU147" s="181" t="s">
        <v>743</v>
      </c>
      <c r="CV147" s="203"/>
      <c r="CW147" s="203"/>
      <c r="CX147" s="204"/>
      <c r="CY147" s="203"/>
      <c r="CZ147" s="205">
        <f t="shared" si="150"/>
        <v>0</v>
      </c>
      <c r="DA147" s="205">
        <f t="shared" si="151"/>
        <v>0</v>
      </c>
      <c r="DB147" s="183" t="str">
        <f t="shared" si="163"/>
        <v>NO OFERTADO</v>
      </c>
      <c r="DC147" s="183"/>
      <c r="DD147" s="183" t="s">
        <v>743</v>
      </c>
      <c r="DE147" s="206" t="s">
        <v>847</v>
      </c>
      <c r="DF147" s="206" t="s">
        <v>847</v>
      </c>
      <c r="DG147" s="206" t="s">
        <v>847</v>
      </c>
      <c r="DH147" s="206" t="s">
        <v>847</v>
      </c>
      <c r="DI147" s="206" t="s">
        <v>847</v>
      </c>
      <c r="DJ147" s="206" t="s">
        <v>847</v>
      </c>
    </row>
    <row r="148" spans="1:114" s="19" customFormat="1" ht="25.5" hidden="1" x14ac:dyDescent="0.2">
      <c r="A148" s="76">
        <v>139</v>
      </c>
      <c r="B148" s="78" t="s">
        <v>186</v>
      </c>
      <c r="C148" s="77" t="s">
        <v>518</v>
      </c>
      <c r="D148" s="120">
        <v>1</v>
      </c>
      <c r="E148" s="120" t="s">
        <v>32</v>
      </c>
      <c r="F148" s="24">
        <v>51170</v>
      </c>
      <c r="G148" s="120">
        <v>1</v>
      </c>
      <c r="H148" s="86">
        <f t="shared" si="152"/>
        <v>51170</v>
      </c>
      <c r="I148" s="27"/>
      <c r="J148" s="184"/>
      <c r="K148" s="185"/>
      <c r="L148" s="184"/>
      <c r="M148" s="186"/>
      <c r="N148" s="186">
        <f t="shared" si="136"/>
        <v>0</v>
      </c>
      <c r="O148" s="176" t="str">
        <f t="shared" si="169"/>
        <v>NO OFERTADO</v>
      </c>
      <c r="P148" s="176"/>
      <c r="Q148" s="176" t="s">
        <v>743</v>
      </c>
      <c r="R148" s="176"/>
      <c r="S148" s="187"/>
      <c r="T148" s="187"/>
      <c r="U148" s="188"/>
      <c r="V148" s="187"/>
      <c r="W148" s="189"/>
      <c r="X148" s="189">
        <f t="shared" si="137"/>
        <v>0</v>
      </c>
      <c r="Y148" s="176" t="str">
        <f t="shared" si="153"/>
        <v>NO OFERTADO</v>
      </c>
      <c r="Z148" s="177"/>
      <c r="AA148" s="177" t="s">
        <v>743</v>
      </c>
      <c r="AB148" s="190"/>
      <c r="AC148" s="190"/>
      <c r="AD148" s="191"/>
      <c r="AE148" s="190"/>
      <c r="AF148" s="192"/>
      <c r="AG148" s="192">
        <f t="shared" si="138"/>
        <v>0</v>
      </c>
      <c r="AH148" s="178" t="str">
        <f t="shared" si="154"/>
        <v>NO OFERTADO</v>
      </c>
      <c r="AI148" s="178"/>
      <c r="AJ148" s="178" t="s">
        <v>743</v>
      </c>
      <c r="AK148" s="184"/>
      <c r="AL148" s="184"/>
      <c r="AM148" s="185"/>
      <c r="AN148" s="184"/>
      <c r="AO148" s="186"/>
      <c r="AP148" s="186">
        <f t="shared" si="139"/>
        <v>0</v>
      </c>
      <c r="AQ148" s="176" t="str">
        <f t="shared" si="155"/>
        <v>NO OFERTADO</v>
      </c>
      <c r="AR148" s="176"/>
      <c r="AS148" s="176" t="s">
        <v>743</v>
      </c>
      <c r="AT148" s="187"/>
      <c r="AU148" s="187"/>
      <c r="AV148" s="193"/>
      <c r="AW148" s="187"/>
      <c r="AX148" s="189"/>
      <c r="AY148" s="189">
        <f t="shared" si="140"/>
        <v>0</v>
      </c>
      <c r="AZ148" s="177" t="str">
        <f t="shared" si="156"/>
        <v>NO OFERTADO</v>
      </c>
      <c r="BA148" s="177"/>
      <c r="BB148" s="177" t="s">
        <v>743</v>
      </c>
      <c r="BC148" s="194"/>
      <c r="BD148" s="194"/>
      <c r="BE148" s="195"/>
      <c r="BF148" s="194"/>
      <c r="BG148" s="196">
        <f t="shared" si="141"/>
        <v>0</v>
      </c>
      <c r="BH148" s="196">
        <f t="shared" si="142"/>
        <v>0</v>
      </c>
      <c r="BI148" s="180" t="str">
        <f t="shared" si="157"/>
        <v>NO OFERTADO</v>
      </c>
      <c r="BJ148" s="180"/>
      <c r="BK148" s="180" t="s">
        <v>743</v>
      </c>
      <c r="BL148" s="319"/>
      <c r="BM148" s="319"/>
      <c r="BN148" s="320"/>
      <c r="BO148" s="319">
        <f t="shared" si="171"/>
        <v>0</v>
      </c>
      <c r="BP148" s="321">
        <f t="shared" si="143"/>
        <v>0</v>
      </c>
      <c r="BQ148" s="321">
        <f t="shared" si="158"/>
        <v>0</v>
      </c>
      <c r="BR148" s="322" t="str">
        <f t="shared" si="159"/>
        <v>NO OFERTADO</v>
      </c>
      <c r="BS148" s="322"/>
      <c r="BT148" s="322" t="s">
        <v>743</v>
      </c>
      <c r="BU148" s="197"/>
      <c r="BV148" s="197"/>
      <c r="BW148" s="198"/>
      <c r="BX148" s="197"/>
      <c r="BY148" s="199">
        <f t="shared" si="144"/>
        <v>0</v>
      </c>
      <c r="BZ148" s="199">
        <f t="shared" si="145"/>
        <v>0</v>
      </c>
      <c r="CA148" s="181" t="str">
        <f t="shared" si="160"/>
        <v>NO OFERTADO</v>
      </c>
      <c r="CB148" s="181"/>
      <c r="CC148" s="181" t="s">
        <v>743</v>
      </c>
      <c r="CD148" s="200"/>
      <c r="CE148" s="200"/>
      <c r="CF148" s="201"/>
      <c r="CG148" s="200"/>
      <c r="CH148" s="202">
        <f t="shared" si="146"/>
        <v>0</v>
      </c>
      <c r="CI148" s="202">
        <f t="shared" si="147"/>
        <v>0</v>
      </c>
      <c r="CJ148" s="182" t="str">
        <f t="shared" si="161"/>
        <v>NO OFERTADO</v>
      </c>
      <c r="CK148" s="182"/>
      <c r="CL148" s="182" t="s">
        <v>743</v>
      </c>
      <c r="CM148" s="197">
        <v>0</v>
      </c>
      <c r="CN148" s="197">
        <v>0</v>
      </c>
      <c r="CO148" s="198">
        <v>0</v>
      </c>
      <c r="CP148" s="197"/>
      <c r="CQ148" s="199">
        <f t="shared" si="148"/>
        <v>0</v>
      </c>
      <c r="CR148" s="199">
        <f t="shared" si="149"/>
        <v>0</v>
      </c>
      <c r="CS148" s="181" t="str">
        <f t="shared" si="162"/>
        <v>NO OFERTADO</v>
      </c>
      <c r="CT148" s="181"/>
      <c r="CU148" s="181" t="s">
        <v>743</v>
      </c>
      <c r="CV148" s="203"/>
      <c r="CW148" s="203"/>
      <c r="CX148" s="204"/>
      <c r="CY148" s="203"/>
      <c r="CZ148" s="205">
        <f t="shared" si="150"/>
        <v>0</v>
      </c>
      <c r="DA148" s="205">
        <f t="shared" si="151"/>
        <v>0</v>
      </c>
      <c r="DB148" s="183" t="str">
        <f t="shared" si="163"/>
        <v>NO OFERTADO</v>
      </c>
      <c r="DC148" s="183"/>
      <c r="DD148" s="183" t="s">
        <v>743</v>
      </c>
      <c r="DE148" s="206" t="s">
        <v>847</v>
      </c>
      <c r="DF148" s="206" t="s">
        <v>847</v>
      </c>
      <c r="DG148" s="206" t="s">
        <v>847</v>
      </c>
      <c r="DH148" s="206" t="s">
        <v>847</v>
      </c>
      <c r="DI148" s="206" t="s">
        <v>847</v>
      </c>
      <c r="DJ148" s="206" t="s">
        <v>847</v>
      </c>
    </row>
    <row r="149" spans="1:114" s="19" customFormat="1" ht="76.5" hidden="1" x14ac:dyDescent="0.2">
      <c r="A149" s="76">
        <v>140</v>
      </c>
      <c r="B149" s="78" t="s">
        <v>187</v>
      </c>
      <c r="C149" s="77" t="s">
        <v>519</v>
      </c>
      <c r="D149" s="120">
        <v>1</v>
      </c>
      <c r="E149" s="120" t="s">
        <v>32</v>
      </c>
      <c r="F149" s="24">
        <v>51170</v>
      </c>
      <c r="G149" s="120">
        <v>5</v>
      </c>
      <c r="H149" s="86">
        <f t="shared" si="152"/>
        <v>255850</v>
      </c>
      <c r="I149" s="27"/>
      <c r="J149" s="184"/>
      <c r="K149" s="185"/>
      <c r="L149" s="184"/>
      <c r="M149" s="186"/>
      <c r="N149" s="186">
        <f t="shared" si="136"/>
        <v>0</v>
      </c>
      <c r="O149" s="176" t="str">
        <f t="shared" si="169"/>
        <v>NO OFERTADO</v>
      </c>
      <c r="P149" s="176"/>
      <c r="Q149" s="176" t="s">
        <v>743</v>
      </c>
      <c r="R149" s="176"/>
      <c r="S149" s="187"/>
      <c r="T149" s="187"/>
      <c r="U149" s="188"/>
      <c r="V149" s="187"/>
      <c r="W149" s="189"/>
      <c r="X149" s="189">
        <f t="shared" si="137"/>
        <v>0</v>
      </c>
      <c r="Y149" s="176" t="str">
        <f t="shared" si="153"/>
        <v>NO OFERTADO</v>
      </c>
      <c r="Z149" s="177"/>
      <c r="AA149" s="177" t="s">
        <v>743</v>
      </c>
      <c r="AB149" s="190"/>
      <c r="AC149" s="190"/>
      <c r="AD149" s="211"/>
      <c r="AE149" s="190"/>
      <c r="AF149" s="192"/>
      <c r="AG149" s="192">
        <f t="shared" si="138"/>
        <v>0</v>
      </c>
      <c r="AH149" s="178" t="str">
        <f t="shared" si="154"/>
        <v>NO OFERTADO</v>
      </c>
      <c r="AI149" s="178"/>
      <c r="AJ149" s="178" t="s">
        <v>743</v>
      </c>
      <c r="AK149" s="184"/>
      <c r="AL149" s="184"/>
      <c r="AM149" s="209">
        <f>+AL149*0.19</f>
        <v>0</v>
      </c>
      <c r="AN149" s="184"/>
      <c r="AO149" s="186"/>
      <c r="AP149" s="186">
        <f t="shared" si="139"/>
        <v>0</v>
      </c>
      <c r="AQ149" s="176" t="str">
        <f t="shared" si="155"/>
        <v>NO OFERTADO</v>
      </c>
      <c r="AR149" s="176"/>
      <c r="AS149" s="176" t="s">
        <v>743</v>
      </c>
      <c r="AT149" s="187"/>
      <c r="AU149" s="187"/>
      <c r="AV149" s="188"/>
      <c r="AW149" s="187"/>
      <c r="AX149" s="189"/>
      <c r="AY149" s="189">
        <f t="shared" si="140"/>
        <v>0</v>
      </c>
      <c r="AZ149" s="177" t="str">
        <f t="shared" si="156"/>
        <v>NO OFERTADO</v>
      </c>
      <c r="BA149" s="177"/>
      <c r="BB149" s="177" t="s">
        <v>743</v>
      </c>
      <c r="BC149" s="194"/>
      <c r="BD149" s="194"/>
      <c r="BE149" s="212">
        <f>+BD149*0.19</f>
        <v>0</v>
      </c>
      <c r="BF149" s="194"/>
      <c r="BG149" s="196">
        <f t="shared" si="141"/>
        <v>0</v>
      </c>
      <c r="BH149" s="196">
        <f t="shared" si="142"/>
        <v>0</v>
      </c>
      <c r="BI149" s="180" t="str">
        <f t="shared" si="157"/>
        <v>NO OFERTADO</v>
      </c>
      <c r="BJ149" s="180"/>
      <c r="BK149" s="180" t="s">
        <v>743</v>
      </c>
      <c r="BL149" s="319"/>
      <c r="BM149" s="319"/>
      <c r="BN149" s="326"/>
      <c r="BO149" s="319">
        <f>+BM149+BN149</f>
        <v>0</v>
      </c>
      <c r="BP149" s="321">
        <f t="shared" si="143"/>
        <v>0</v>
      </c>
      <c r="BQ149" s="321">
        <f t="shared" si="158"/>
        <v>0</v>
      </c>
      <c r="BR149" s="322" t="str">
        <f t="shared" si="159"/>
        <v>NO OFERTADO</v>
      </c>
      <c r="BS149" s="322"/>
      <c r="BT149" s="322" t="s">
        <v>743</v>
      </c>
      <c r="BU149" s="197"/>
      <c r="BV149" s="197"/>
      <c r="BW149" s="213"/>
      <c r="BX149" s="197"/>
      <c r="BY149" s="199">
        <f t="shared" si="144"/>
        <v>0</v>
      </c>
      <c r="BZ149" s="199">
        <f t="shared" si="145"/>
        <v>0</v>
      </c>
      <c r="CA149" s="181" t="str">
        <f t="shared" si="160"/>
        <v>NO OFERTADO</v>
      </c>
      <c r="CB149" s="181"/>
      <c r="CC149" s="181" t="s">
        <v>743</v>
      </c>
      <c r="CD149" s="200"/>
      <c r="CE149" s="200"/>
      <c r="CF149" s="214"/>
      <c r="CG149" s="200"/>
      <c r="CH149" s="202">
        <f t="shared" si="146"/>
        <v>0</v>
      </c>
      <c r="CI149" s="202">
        <f t="shared" si="147"/>
        <v>0</v>
      </c>
      <c r="CJ149" s="182" t="str">
        <f t="shared" si="161"/>
        <v>NO OFERTADO</v>
      </c>
      <c r="CK149" s="182"/>
      <c r="CL149" s="182" t="s">
        <v>743</v>
      </c>
      <c r="CM149" s="197">
        <v>0</v>
      </c>
      <c r="CN149" s="197">
        <v>0</v>
      </c>
      <c r="CO149" s="213">
        <v>0</v>
      </c>
      <c r="CP149" s="197"/>
      <c r="CQ149" s="199">
        <f t="shared" si="148"/>
        <v>0</v>
      </c>
      <c r="CR149" s="199">
        <f t="shared" si="149"/>
        <v>0</v>
      </c>
      <c r="CS149" s="181" t="str">
        <f t="shared" si="162"/>
        <v>NO OFERTADO</v>
      </c>
      <c r="CT149" s="181"/>
      <c r="CU149" s="181" t="s">
        <v>743</v>
      </c>
      <c r="CV149" s="203"/>
      <c r="CW149" s="203"/>
      <c r="CX149" s="204"/>
      <c r="CY149" s="203"/>
      <c r="CZ149" s="205">
        <f t="shared" si="150"/>
        <v>0</v>
      </c>
      <c r="DA149" s="205">
        <f t="shared" si="151"/>
        <v>0</v>
      </c>
      <c r="DB149" s="183" t="str">
        <f t="shared" si="163"/>
        <v>NO OFERTADO</v>
      </c>
      <c r="DC149" s="183"/>
      <c r="DD149" s="183" t="s">
        <v>743</v>
      </c>
      <c r="DE149" s="206" t="s">
        <v>847</v>
      </c>
      <c r="DF149" s="206" t="s">
        <v>847</v>
      </c>
      <c r="DG149" s="206" t="s">
        <v>847</v>
      </c>
      <c r="DH149" s="206" t="s">
        <v>847</v>
      </c>
      <c r="DI149" s="206" t="s">
        <v>847</v>
      </c>
      <c r="DJ149" s="206" t="s">
        <v>847</v>
      </c>
    </row>
    <row r="150" spans="1:114" s="19" customFormat="1" ht="89.25" hidden="1" x14ac:dyDescent="0.2">
      <c r="A150" s="76">
        <v>141</v>
      </c>
      <c r="B150" s="78" t="s">
        <v>188</v>
      </c>
      <c r="C150" s="77" t="s">
        <v>520</v>
      </c>
      <c r="D150" s="120">
        <v>1</v>
      </c>
      <c r="E150" s="120" t="s">
        <v>32</v>
      </c>
      <c r="F150" s="23">
        <v>51170</v>
      </c>
      <c r="G150" s="120">
        <v>1</v>
      </c>
      <c r="H150" s="86">
        <f t="shared" si="152"/>
        <v>51170</v>
      </c>
      <c r="I150" s="27"/>
      <c r="J150" s="184"/>
      <c r="K150" s="185"/>
      <c r="L150" s="184"/>
      <c r="M150" s="186"/>
      <c r="N150" s="186">
        <f t="shared" si="136"/>
        <v>0</v>
      </c>
      <c r="O150" s="176" t="str">
        <f t="shared" si="169"/>
        <v>NO OFERTADO</v>
      </c>
      <c r="P150" s="176"/>
      <c r="Q150" s="176" t="s">
        <v>743</v>
      </c>
      <c r="R150" s="176"/>
      <c r="S150" s="187"/>
      <c r="T150" s="187"/>
      <c r="U150" s="188"/>
      <c r="V150" s="187"/>
      <c r="W150" s="189"/>
      <c r="X150" s="189">
        <f t="shared" si="137"/>
        <v>0</v>
      </c>
      <c r="Y150" s="176" t="str">
        <f t="shared" si="153"/>
        <v>NO OFERTADO</v>
      </c>
      <c r="Z150" s="177"/>
      <c r="AA150" s="177" t="s">
        <v>743</v>
      </c>
      <c r="AB150" s="190"/>
      <c r="AC150" s="190"/>
      <c r="AD150" s="191"/>
      <c r="AE150" s="190"/>
      <c r="AF150" s="192"/>
      <c r="AG150" s="192">
        <f t="shared" si="138"/>
        <v>0</v>
      </c>
      <c r="AH150" s="178" t="str">
        <f t="shared" si="154"/>
        <v>NO OFERTADO</v>
      </c>
      <c r="AI150" s="178"/>
      <c r="AJ150" s="178" t="s">
        <v>743</v>
      </c>
      <c r="AK150" s="184"/>
      <c r="AL150" s="184"/>
      <c r="AM150" s="185"/>
      <c r="AN150" s="184"/>
      <c r="AO150" s="186"/>
      <c r="AP150" s="186">
        <f t="shared" si="139"/>
        <v>0</v>
      </c>
      <c r="AQ150" s="176" t="str">
        <f t="shared" si="155"/>
        <v>NO OFERTADO</v>
      </c>
      <c r="AR150" s="176"/>
      <c r="AS150" s="176" t="s">
        <v>743</v>
      </c>
      <c r="AT150" s="187"/>
      <c r="AU150" s="187"/>
      <c r="AV150" s="193"/>
      <c r="AW150" s="187"/>
      <c r="AX150" s="189"/>
      <c r="AY150" s="189">
        <f t="shared" si="140"/>
        <v>0</v>
      </c>
      <c r="AZ150" s="177" t="str">
        <f t="shared" si="156"/>
        <v>NO OFERTADO</v>
      </c>
      <c r="BA150" s="177"/>
      <c r="BB150" s="177" t="s">
        <v>743</v>
      </c>
      <c r="BC150" s="194"/>
      <c r="BD150" s="194"/>
      <c r="BE150" s="195"/>
      <c r="BF150" s="194"/>
      <c r="BG150" s="196">
        <f t="shared" si="141"/>
        <v>0</v>
      </c>
      <c r="BH150" s="196">
        <f t="shared" si="142"/>
        <v>0</v>
      </c>
      <c r="BI150" s="180" t="str">
        <f t="shared" si="157"/>
        <v>NO OFERTADO</v>
      </c>
      <c r="BJ150" s="180"/>
      <c r="BK150" s="180" t="s">
        <v>743</v>
      </c>
      <c r="BL150" s="319"/>
      <c r="BM150" s="319"/>
      <c r="BN150" s="320"/>
      <c r="BO150" s="319">
        <f>BM150+BN150</f>
        <v>0</v>
      </c>
      <c r="BP150" s="321">
        <f t="shared" si="143"/>
        <v>0</v>
      </c>
      <c r="BQ150" s="321">
        <f t="shared" si="158"/>
        <v>0</v>
      </c>
      <c r="BR150" s="322" t="str">
        <f t="shared" si="159"/>
        <v>NO OFERTADO</v>
      </c>
      <c r="BS150" s="322"/>
      <c r="BT150" s="322" t="s">
        <v>743</v>
      </c>
      <c r="BU150" s="197"/>
      <c r="BV150" s="197"/>
      <c r="BW150" s="198"/>
      <c r="BX150" s="197"/>
      <c r="BY150" s="199">
        <f t="shared" si="144"/>
        <v>0</v>
      </c>
      <c r="BZ150" s="199">
        <f t="shared" si="145"/>
        <v>0</v>
      </c>
      <c r="CA150" s="181" t="str">
        <f t="shared" si="160"/>
        <v>NO OFERTADO</v>
      </c>
      <c r="CB150" s="181"/>
      <c r="CC150" s="181" t="s">
        <v>743</v>
      </c>
      <c r="CD150" s="200"/>
      <c r="CE150" s="200"/>
      <c r="CF150" s="201"/>
      <c r="CG150" s="200"/>
      <c r="CH150" s="202">
        <f t="shared" si="146"/>
        <v>0</v>
      </c>
      <c r="CI150" s="202">
        <f t="shared" si="147"/>
        <v>0</v>
      </c>
      <c r="CJ150" s="182" t="str">
        <f t="shared" si="161"/>
        <v>NO OFERTADO</v>
      </c>
      <c r="CK150" s="182"/>
      <c r="CL150" s="182" t="s">
        <v>743</v>
      </c>
      <c r="CM150" s="197">
        <v>0</v>
      </c>
      <c r="CN150" s="197">
        <v>0</v>
      </c>
      <c r="CO150" s="198">
        <v>0</v>
      </c>
      <c r="CP150" s="197"/>
      <c r="CQ150" s="199">
        <f t="shared" si="148"/>
        <v>0</v>
      </c>
      <c r="CR150" s="199">
        <f t="shared" si="149"/>
        <v>0</v>
      </c>
      <c r="CS150" s="181" t="str">
        <f t="shared" si="162"/>
        <v>NO OFERTADO</v>
      </c>
      <c r="CT150" s="181"/>
      <c r="CU150" s="181" t="s">
        <v>743</v>
      </c>
      <c r="CV150" s="203"/>
      <c r="CW150" s="203"/>
      <c r="CX150" s="204"/>
      <c r="CY150" s="203"/>
      <c r="CZ150" s="205">
        <f t="shared" si="150"/>
        <v>0</v>
      </c>
      <c r="DA150" s="205">
        <f t="shared" si="151"/>
        <v>0</v>
      </c>
      <c r="DB150" s="183" t="str">
        <f t="shared" si="163"/>
        <v>NO OFERTADO</v>
      </c>
      <c r="DC150" s="183"/>
      <c r="DD150" s="183" t="s">
        <v>743</v>
      </c>
      <c r="DE150" s="206" t="s">
        <v>847</v>
      </c>
      <c r="DF150" s="206" t="s">
        <v>847</v>
      </c>
      <c r="DG150" s="206" t="s">
        <v>847</v>
      </c>
      <c r="DH150" s="206" t="s">
        <v>847</v>
      </c>
      <c r="DI150" s="206" t="s">
        <v>847</v>
      </c>
      <c r="DJ150" s="206" t="s">
        <v>847</v>
      </c>
    </row>
    <row r="151" spans="1:114" s="19" customFormat="1" ht="25.5" hidden="1" x14ac:dyDescent="0.2">
      <c r="A151" s="76">
        <v>142</v>
      </c>
      <c r="B151" s="78" t="s">
        <v>189</v>
      </c>
      <c r="C151" s="77" t="s">
        <v>521</v>
      </c>
      <c r="D151" s="120">
        <v>1</v>
      </c>
      <c r="E151" s="120" t="s">
        <v>32</v>
      </c>
      <c r="F151" s="23">
        <v>8437.1</v>
      </c>
      <c r="G151" s="120">
        <v>7</v>
      </c>
      <c r="H151" s="86">
        <f t="shared" si="152"/>
        <v>59059.700000000004</v>
      </c>
      <c r="I151" s="27"/>
      <c r="J151" s="184"/>
      <c r="K151" s="185"/>
      <c r="L151" s="184"/>
      <c r="M151" s="186"/>
      <c r="N151" s="186">
        <f t="shared" si="136"/>
        <v>0</v>
      </c>
      <c r="O151" s="176" t="str">
        <f t="shared" si="169"/>
        <v>NO OFERTADO</v>
      </c>
      <c r="P151" s="176"/>
      <c r="Q151" s="176" t="s">
        <v>743</v>
      </c>
      <c r="R151" s="207" t="s">
        <v>858</v>
      </c>
      <c r="S151" s="187"/>
      <c r="T151" s="187"/>
      <c r="U151" s="188"/>
      <c r="V151" s="187"/>
      <c r="W151" s="189"/>
      <c r="X151" s="189">
        <f t="shared" si="137"/>
        <v>0</v>
      </c>
      <c r="Y151" s="176" t="str">
        <f t="shared" si="153"/>
        <v>NO OFERTADO</v>
      </c>
      <c r="Z151" s="177"/>
      <c r="AA151" s="177" t="s">
        <v>743</v>
      </c>
      <c r="AB151" s="190"/>
      <c r="AC151" s="190"/>
      <c r="AD151" s="191"/>
      <c r="AE151" s="190"/>
      <c r="AF151" s="192"/>
      <c r="AG151" s="192">
        <f t="shared" si="138"/>
        <v>0</v>
      </c>
      <c r="AH151" s="178" t="str">
        <f t="shared" si="154"/>
        <v>NO OFERTADO</v>
      </c>
      <c r="AI151" s="178"/>
      <c r="AJ151" s="178" t="s">
        <v>743</v>
      </c>
      <c r="AK151" s="184"/>
      <c r="AL151" s="184"/>
      <c r="AM151" s="185"/>
      <c r="AN151" s="184"/>
      <c r="AO151" s="186"/>
      <c r="AP151" s="186">
        <f t="shared" si="139"/>
        <v>0</v>
      </c>
      <c r="AQ151" s="176" t="str">
        <f t="shared" si="155"/>
        <v>NO OFERTADO</v>
      </c>
      <c r="AR151" s="176"/>
      <c r="AS151" s="176" t="s">
        <v>743</v>
      </c>
      <c r="AT151" s="187"/>
      <c r="AU151" s="187"/>
      <c r="AV151" s="193"/>
      <c r="AW151" s="187"/>
      <c r="AX151" s="189"/>
      <c r="AY151" s="189">
        <f t="shared" si="140"/>
        <v>0</v>
      </c>
      <c r="AZ151" s="177" t="str">
        <f t="shared" si="156"/>
        <v>NO OFERTADO</v>
      </c>
      <c r="BA151" s="177"/>
      <c r="BB151" s="177" t="s">
        <v>743</v>
      </c>
      <c r="BC151" s="194"/>
      <c r="BD151" s="194"/>
      <c r="BE151" s="195"/>
      <c r="BF151" s="194"/>
      <c r="BG151" s="196">
        <f t="shared" si="141"/>
        <v>0</v>
      </c>
      <c r="BH151" s="196">
        <f t="shared" si="142"/>
        <v>0</v>
      </c>
      <c r="BI151" s="180" t="str">
        <f t="shared" si="157"/>
        <v>NO OFERTADO</v>
      </c>
      <c r="BJ151" s="180"/>
      <c r="BK151" s="180" t="s">
        <v>743</v>
      </c>
      <c r="BL151" s="319"/>
      <c r="BM151" s="319"/>
      <c r="BN151" s="320"/>
      <c r="BO151" s="319">
        <f t="shared" ref="BO151:BO153" si="172">BM151+BN151</f>
        <v>0</v>
      </c>
      <c r="BP151" s="321">
        <f t="shared" si="143"/>
        <v>0</v>
      </c>
      <c r="BQ151" s="321">
        <f t="shared" si="158"/>
        <v>0</v>
      </c>
      <c r="BR151" s="322" t="str">
        <f t="shared" si="159"/>
        <v>NO OFERTADO</v>
      </c>
      <c r="BS151" s="322"/>
      <c r="BT151" s="322" t="s">
        <v>743</v>
      </c>
      <c r="BU151" s="197"/>
      <c r="BV151" s="197"/>
      <c r="BW151" s="198"/>
      <c r="BX151" s="197"/>
      <c r="BY151" s="199">
        <f t="shared" si="144"/>
        <v>0</v>
      </c>
      <c r="BZ151" s="199">
        <f t="shared" si="145"/>
        <v>0</v>
      </c>
      <c r="CA151" s="181" t="str">
        <f t="shared" si="160"/>
        <v>NO OFERTADO</v>
      </c>
      <c r="CB151" s="181"/>
      <c r="CC151" s="181" t="s">
        <v>743</v>
      </c>
      <c r="CD151" s="200"/>
      <c r="CE151" s="200"/>
      <c r="CF151" s="201"/>
      <c r="CG151" s="200"/>
      <c r="CH151" s="202">
        <f t="shared" si="146"/>
        <v>0</v>
      </c>
      <c r="CI151" s="202">
        <f t="shared" si="147"/>
        <v>0</v>
      </c>
      <c r="CJ151" s="182" t="str">
        <f t="shared" si="161"/>
        <v>NO OFERTADO</v>
      </c>
      <c r="CK151" s="182"/>
      <c r="CL151" s="182" t="s">
        <v>743</v>
      </c>
      <c r="CM151" s="197">
        <v>0</v>
      </c>
      <c r="CN151" s="197">
        <v>0</v>
      </c>
      <c r="CO151" s="198">
        <v>0</v>
      </c>
      <c r="CP151" s="197"/>
      <c r="CQ151" s="199">
        <f t="shared" si="148"/>
        <v>0</v>
      </c>
      <c r="CR151" s="199">
        <f t="shared" si="149"/>
        <v>0</v>
      </c>
      <c r="CS151" s="181" t="str">
        <f t="shared" si="162"/>
        <v>NO OFERTADO</v>
      </c>
      <c r="CT151" s="181"/>
      <c r="CU151" s="181" t="s">
        <v>743</v>
      </c>
      <c r="CV151" s="203" t="s">
        <v>44</v>
      </c>
      <c r="CW151" s="203">
        <f t="shared" ref="CW151:CW152" si="173">+CY151/1.19</f>
        <v>37249.579831932773</v>
      </c>
      <c r="CX151" s="204">
        <f t="shared" ref="CX151:CX152" si="174">+CW151*0.19</f>
        <v>7077.4201680672268</v>
      </c>
      <c r="CY151" s="203">
        <v>44327</v>
      </c>
      <c r="CZ151" s="205">
        <f t="shared" si="150"/>
        <v>44327</v>
      </c>
      <c r="DA151" s="205">
        <f t="shared" si="151"/>
        <v>310289</v>
      </c>
      <c r="DB151" s="183" t="str">
        <f t="shared" si="163"/>
        <v>NO CUMPLE</v>
      </c>
      <c r="DC151" s="183" t="s">
        <v>828</v>
      </c>
      <c r="DD151" s="183" t="s">
        <v>743</v>
      </c>
      <c r="DE151" s="206">
        <f>SMALL((L151,V151,AE151,AN151,AW151,BF151,BX151,CG151,CP151,CY151),1)</f>
        <v>44327</v>
      </c>
      <c r="DF151" s="208">
        <f t="shared" si="164"/>
        <v>44327</v>
      </c>
      <c r="DG151" s="19">
        <f t="shared" si="165"/>
        <v>0</v>
      </c>
      <c r="DH151" s="208">
        <f t="shared" si="166"/>
        <v>44327</v>
      </c>
      <c r="DI151" s="208">
        <f t="shared" si="167"/>
        <v>10124.52</v>
      </c>
      <c r="DJ151" s="208" t="str">
        <f t="shared" si="168"/>
        <v>ENTRA</v>
      </c>
    </row>
    <row r="152" spans="1:114" s="19" customFormat="1" hidden="1" x14ac:dyDescent="0.2">
      <c r="A152" s="76">
        <v>143</v>
      </c>
      <c r="B152" s="78" t="s">
        <v>190</v>
      </c>
      <c r="C152" s="77" t="s">
        <v>522</v>
      </c>
      <c r="D152" s="120">
        <v>1</v>
      </c>
      <c r="E152" s="120" t="s">
        <v>32</v>
      </c>
      <c r="F152" s="23">
        <v>8437.1</v>
      </c>
      <c r="G152" s="120">
        <v>895</v>
      </c>
      <c r="H152" s="86">
        <f t="shared" si="152"/>
        <v>7551204.5</v>
      </c>
      <c r="I152" s="27" t="s">
        <v>44</v>
      </c>
      <c r="J152" s="184">
        <v>11227</v>
      </c>
      <c r="K152" s="209">
        <v>2133</v>
      </c>
      <c r="L152" s="210">
        <f t="shared" ref="L152:L183" si="175">+J152+K152</f>
        <v>13360</v>
      </c>
      <c r="M152" s="186">
        <f t="shared" si="117"/>
        <v>13360</v>
      </c>
      <c r="N152" s="186">
        <f t="shared" si="136"/>
        <v>11957200</v>
      </c>
      <c r="O152" s="176" t="str">
        <f t="shared" si="169"/>
        <v>NO CUMPLE</v>
      </c>
      <c r="P152" s="176" t="s">
        <v>828</v>
      </c>
      <c r="Q152" s="176" t="s">
        <v>743</v>
      </c>
      <c r="R152" s="207">
        <f t="shared" ref="R152" si="176">+(L152-F152)/F152</f>
        <v>0.58348247620627935</v>
      </c>
      <c r="S152" s="187"/>
      <c r="T152" s="187"/>
      <c r="U152" s="188"/>
      <c r="V152" s="187"/>
      <c r="W152" s="189"/>
      <c r="X152" s="189">
        <f t="shared" si="137"/>
        <v>0</v>
      </c>
      <c r="Y152" s="176" t="str">
        <f t="shared" si="153"/>
        <v>NO OFERTADO</v>
      </c>
      <c r="Z152" s="177"/>
      <c r="AA152" s="177" t="s">
        <v>743</v>
      </c>
      <c r="AB152" s="190"/>
      <c r="AC152" s="190"/>
      <c r="AD152" s="191"/>
      <c r="AE152" s="190"/>
      <c r="AF152" s="192"/>
      <c r="AG152" s="192">
        <f t="shared" si="138"/>
        <v>0</v>
      </c>
      <c r="AH152" s="178" t="str">
        <f t="shared" si="154"/>
        <v>NO OFERTADO</v>
      </c>
      <c r="AI152" s="178"/>
      <c r="AJ152" s="178" t="s">
        <v>743</v>
      </c>
      <c r="AK152" s="184" t="s">
        <v>901</v>
      </c>
      <c r="AL152" s="184">
        <v>15400</v>
      </c>
      <c r="AM152" s="185">
        <f>+AL152*0.19</f>
        <v>2926</v>
      </c>
      <c r="AN152" s="184">
        <f t="shared" ref="AN152" si="177">AL152+AM152</f>
        <v>18326</v>
      </c>
      <c r="AO152" s="186">
        <f t="shared" ref="AO152" si="178">AN152*$D152</f>
        <v>18326</v>
      </c>
      <c r="AP152" s="186">
        <f t="shared" si="139"/>
        <v>16401770</v>
      </c>
      <c r="AQ152" s="176" t="str">
        <f t="shared" si="155"/>
        <v>NO CUMPLE</v>
      </c>
      <c r="AR152" s="176" t="s">
        <v>828</v>
      </c>
      <c r="AS152" s="176" t="s">
        <v>743</v>
      </c>
      <c r="AT152" s="187"/>
      <c r="AU152" s="187"/>
      <c r="AV152" s="193"/>
      <c r="AW152" s="187"/>
      <c r="AX152" s="189"/>
      <c r="AY152" s="189">
        <f t="shared" si="140"/>
        <v>0</v>
      </c>
      <c r="AZ152" s="177" t="str">
        <f t="shared" si="156"/>
        <v>NO OFERTADO</v>
      </c>
      <c r="BA152" s="177"/>
      <c r="BB152" s="177" t="s">
        <v>743</v>
      </c>
      <c r="BC152" s="194"/>
      <c r="BD152" s="194"/>
      <c r="BE152" s="195"/>
      <c r="BF152" s="194"/>
      <c r="BG152" s="196">
        <f t="shared" si="141"/>
        <v>0</v>
      </c>
      <c r="BH152" s="196">
        <f t="shared" si="142"/>
        <v>0</v>
      </c>
      <c r="BI152" s="180" t="str">
        <f t="shared" si="157"/>
        <v>NO OFERTADO</v>
      </c>
      <c r="BJ152" s="180"/>
      <c r="BK152" s="180" t="s">
        <v>743</v>
      </c>
      <c r="BL152" s="319"/>
      <c r="BM152" s="319"/>
      <c r="BN152" s="320"/>
      <c r="BO152" s="319">
        <f t="shared" si="172"/>
        <v>0</v>
      </c>
      <c r="BP152" s="321">
        <f t="shared" si="143"/>
        <v>0</v>
      </c>
      <c r="BQ152" s="321">
        <f t="shared" si="158"/>
        <v>0</v>
      </c>
      <c r="BR152" s="322" t="str">
        <f t="shared" si="159"/>
        <v>NO OFERTADO</v>
      </c>
      <c r="BS152" s="322"/>
      <c r="BT152" s="322" t="s">
        <v>743</v>
      </c>
      <c r="BU152" s="197"/>
      <c r="BV152" s="197"/>
      <c r="BW152" s="198"/>
      <c r="BX152" s="197"/>
      <c r="BY152" s="199">
        <f t="shared" si="144"/>
        <v>0</v>
      </c>
      <c r="BZ152" s="199">
        <f t="shared" si="145"/>
        <v>0</v>
      </c>
      <c r="CA152" s="181" t="str">
        <f t="shared" si="160"/>
        <v>NO OFERTADO</v>
      </c>
      <c r="CB152" s="181"/>
      <c r="CC152" s="181" t="s">
        <v>743</v>
      </c>
      <c r="CD152" s="200"/>
      <c r="CE152" s="200"/>
      <c r="CF152" s="201"/>
      <c r="CG152" s="200"/>
      <c r="CH152" s="202">
        <f t="shared" si="146"/>
        <v>0</v>
      </c>
      <c r="CI152" s="202">
        <f t="shared" si="147"/>
        <v>0</v>
      </c>
      <c r="CJ152" s="182" t="str">
        <f t="shared" si="161"/>
        <v>NO OFERTADO</v>
      </c>
      <c r="CK152" s="182"/>
      <c r="CL152" s="182" t="s">
        <v>743</v>
      </c>
      <c r="CM152" s="197">
        <v>0</v>
      </c>
      <c r="CN152" s="197">
        <v>0</v>
      </c>
      <c r="CO152" s="198">
        <v>0</v>
      </c>
      <c r="CP152" s="197"/>
      <c r="CQ152" s="199">
        <f t="shared" si="148"/>
        <v>0</v>
      </c>
      <c r="CR152" s="199">
        <f t="shared" si="149"/>
        <v>0</v>
      </c>
      <c r="CS152" s="181" t="str">
        <f t="shared" si="162"/>
        <v>NO OFERTADO</v>
      </c>
      <c r="CT152" s="181"/>
      <c r="CU152" s="181" t="s">
        <v>743</v>
      </c>
      <c r="CV152" s="203" t="s">
        <v>807</v>
      </c>
      <c r="CW152" s="203">
        <f t="shared" si="173"/>
        <v>11539.495798319329</v>
      </c>
      <c r="CX152" s="204">
        <f t="shared" si="174"/>
        <v>2192.5042016806724</v>
      </c>
      <c r="CY152" s="203">
        <v>13732</v>
      </c>
      <c r="CZ152" s="205">
        <f t="shared" si="150"/>
        <v>13732</v>
      </c>
      <c r="DA152" s="205">
        <f t="shared" si="151"/>
        <v>12290140</v>
      </c>
      <c r="DB152" s="183" t="str">
        <f t="shared" si="163"/>
        <v>NO CUMPLE</v>
      </c>
      <c r="DC152" s="183" t="s">
        <v>828</v>
      </c>
      <c r="DD152" s="183" t="s">
        <v>743</v>
      </c>
      <c r="DE152" s="206">
        <f>SMALL((L152,V152,AE152,AN152,AW152,BF152,BX152,CG152,CP152,CY152),1)</f>
        <v>13360</v>
      </c>
      <c r="DF152" s="208">
        <f t="shared" si="164"/>
        <v>13732</v>
      </c>
      <c r="DG152" s="19">
        <f t="shared" si="165"/>
        <v>2258.4256069709763</v>
      </c>
      <c r="DH152" s="208">
        <f t="shared" si="166"/>
        <v>11473.574393029023</v>
      </c>
      <c r="DI152" s="208">
        <f t="shared" si="167"/>
        <v>10124.52</v>
      </c>
      <c r="DJ152" s="208" t="str">
        <f t="shared" si="168"/>
        <v>ENTRA</v>
      </c>
    </row>
    <row r="153" spans="1:114" s="19" customFormat="1" ht="38.25" hidden="1" x14ac:dyDescent="0.2">
      <c r="A153" s="158">
        <v>144</v>
      </c>
      <c r="B153" s="78" t="s">
        <v>191</v>
      </c>
      <c r="C153" s="77" t="s">
        <v>523</v>
      </c>
      <c r="D153" s="120">
        <v>1</v>
      </c>
      <c r="E153" s="120" t="s">
        <v>32</v>
      </c>
      <c r="F153" s="23">
        <v>48374</v>
      </c>
      <c r="G153" s="120">
        <v>17</v>
      </c>
      <c r="H153" s="86">
        <f t="shared" si="152"/>
        <v>822358</v>
      </c>
      <c r="I153" s="27"/>
      <c r="J153" s="184"/>
      <c r="K153" s="185"/>
      <c r="L153" s="184"/>
      <c r="M153" s="186"/>
      <c r="N153" s="186">
        <f t="shared" si="136"/>
        <v>0</v>
      </c>
      <c r="O153" s="176" t="str">
        <f t="shared" si="169"/>
        <v>NO OFERTADO</v>
      </c>
      <c r="P153" s="176"/>
      <c r="Q153" s="176" t="s">
        <v>743</v>
      </c>
      <c r="R153" s="176"/>
      <c r="S153" s="187"/>
      <c r="T153" s="187"/>
      <c r="U153" s="188"/>
      <c r="V153" s="187"/>
      <c r="W153" s="189"/>
      <c r="X153" s="189">
        <f t="shared" si="137"/>
        <v>0</v>
      </c>
      <c r="Y153" s="176" t="str">
        <f t="shared" si="153"/>
        <v>NO OFERTADO</v>
      </c>
      <c r="Z153" s="177"/>
      <c r="AA153" s="177" t="s">
        <v>743</v>
      </c>
      <c r="AB153" s="190"/>
      <c r="AC153" s="190"/>
      <c r="AD153" s="191"/>
      <c r="AE153" s="190"/>
      <c r="AF153" s="192"/>
      <c r="AG153" s="192">
        <f t="shared" si="138"/>
        <v>0</v>
      </c>
      <c r="AH153" s="178" t="str">
        <f t="shared" si="154"/>
        <v>NO OFERTADO</v>
      </c>
      <c r="AI153" s="178"/>
      <c r="AJ153" s="178" t="s">
        <v>743</v>
      </c>
      <c r="AK153" s="184"/>
      <c r="AL153" s="184"/>
      <c r="AM153" s="185"/>
      <c r="AN153" s="184"/>
      <c r="AO153" s="186"/>
      <c r="AP153" s="186">
        <f t="shared" si="139"/>
        <v>0</v>
      </c>
      <c r="AQ153" s="176" t="str">
        <f t="shared" si="155"/>
        <v>NO OFERTADO</v>
      </c>
      <c r="AR153" s="176"/>
      <c r="AS153" s="176" t="s">
        <v>743</v>
      </c>
      <c r="AT153" s="187"/>
      <c r="AU153" s="187"/>
      <c r="AV153" s="193"/>
      <c r="AW153" s="187"/>
      <c r="AX153" s="189"/>
      <c r="AY153" s="189">
        <f t="shared" si="140"/>
        <v>0</v>
      </c>
      <c r="AZ153" s="177" t="str">
        <f t="shared" si="156"/>
        <v>NO OFERTADO</v>
      </c>
      <c r="BA153" s="177"/>
      <c r="BB153" s="177" t="s">
        <v>743</v>
      </c>
      <c r="BC153" s="194"/>
      <c r="BD153" s="194"/>
      <c r="BE153" s="195"/>
      <c r="BF153" s="194"/>
      <c r="BG153" s="196">
        <f t="shared" si="141"/>
        <v>0</v>
      </c>
      <c r="BH153" s="196">
        <f t="shared" si="142"/>
        <v>0</v>
      </c>
      <c r="BI153" s="180" t="str">
        <f t="shared" si="157"/>
        <v>NO OFERTADO</v>
      </c>
      <c r="BJ153" s="180"/>
      <c r="BK153" s="180" t="s">
        <v>743</v>
      </c>
      <c r="BL153" s="319"/>
      <c r="BM153" s="319"/>
      <c r="BN153" s="320"/>
      <c r="BO153" s="319">
        <f t="shared" si="172"/>
        <v>0</v>
      </c>
      <c r="BP153" s="321">
        <f t="shared" si="143"/>
        <v>0</v>
      </c>
      <c r="BQ153" s="321">
        <f t="shared" si="158"/>
        <v>0</v>
      </c>
      <c r="BR153" s="322" t="str">
        <f t="shared" si="159"/>
        <v>NO OFERTADO</v>
      </c>
      <c r="BS153" s="322"/>
      <c r="BT153" s="322" t="s">
        <v>743</v>
      </c>
      <c r="BU153" s="197"/>
      <c r="BV153" s="197"/>
      <c r="BW153" s="198"/>
      <c r="BX153" s="197"/>
      <c r="BY153" s="199">
        <f t="shared" si="144"/>
        <v>0</v>
      </c>
      <c r="BZ153" s="199">
        <f t="shared" si="145"/>
        <v>0</v>
      </c>
      <c r="CA153" s="181" t="str">
        <f t="shared" si="160"/>
        <v>NO OFERTADO</v>
      </c>
      <c r="CB153" s="181"/>
      <c r="CC153" s="181" t="s">
        <v>743</v>
      </c>
      <c r="CD153" s="200"/>
      <c r="CE153" s="200"/>
      <c r="CF153" s="201"/>
      <c r="CG153" s="200"/>
      <c r="CH153" s="202">
        <f t="shared" si="146"/>
        <v>0</v>
      </c>
      <c r="CI153" s="202">
        <f t="shared" si="147"/>
        <v>0</v>
      </c>
      <c r="CJ153" s="182" t="str">
        <f t="shared" si="161"/>
        <v>NO OFERTADO</v>
      </c>
      <c r="CK153" s="182"/>
      <c r="CL153" s="182" t="s">
        <v>743</v>
      </c>
      <c r="CM153" s="197">
        <v>0</v>
      </c>
      <c r="CN153" s="197">
        <v>0</v>
      </c>
      <c r="CO153" s="198">
        <v>0</v>
      </c>
      <c r="CP153" s="197"/>
      <c r="CQ153" s="199">
        <f t="shared" si="148"/>
        <v>0</v>
      </c>
      <c r="CR153" s="199">
        <f t="shared" si="149"/>
        <v>0</v>
      </c>
      <c r="CS153" s="181" t="str">
        <f t="shared" si="162"/>
        <v>NO OFERTADO</v>
      </c>
      <c r="CT153" s="181"/>
      <c r="CU153" s="181" t="s">
        <v>743</v>
      </c>
      <c r="CV153" s="203"/>
      <c r="CW153" s="203"/>
      <c r="CX153" s="204"/>
      <c r="CY153" s="203"/>
      <c r="CZ153" s="205">
        <f t="shared" si="150"/>
        <v>0</v>
      </c>
      <c r="DA153" s="205">
        <f t="shared" si="151"/>
        <v>0</v>
      </c>
      <c r="DB153" s="183" t="str">
        <f t="shared" si="163"/>
        <v>NO OFERTADO</v>
      </c>
      <c r="DC153" s="183"/>
      <c r="DD153" s="183" t="s">
        <v>743</v>
      </c>
      <c r="DE153" s="206" t="s">
        <v>847</v>
      </c>
      <c r="DF153" s="206" t="s">
        <v>847</v>
      </c>
      <c r="DG153" s="206" t="s">
        <v>847</v>
      </c>
      <c r="DH153" s="206" t="s">
        <v>847</v>
      </c>
      <c r="DI153" s="206" t="s">
        <v>847</v>
      </c>
      <c r="DJ153" s="206" t="s">
        <v>847</v>
      </c>
    </row>
    <row r="154" spans="1:114" s="19" customFormat="1" ht="25.5" x14ac:dyDescent="0.2">
      <c r="A154" s="76">
        <v>145</v>
      </c>
      <c r="B154" s="78" t="s">
        <v>192</v>
      </c>
      <c r="C154" s="77" t="s">
        <v>524</v>
      </c>
      <c r="D154" s="120">
        <v>1</v>
      </c>
      <c r="E154" s="120" t="s">
        <v>32</v>
      </c>
      <c r="F154" s="24">
        <v>16899.2</v>
      </c>
      <c r="G154" s="120">
        <v>1</v>
      </c>
      <c r="H154" s="86">
        <f t="shared" si="152"/>
        <v>16899.2</v>
      </c>
      <c r="I154" s="27"/>
      <c r="J154" s="184"/>
      <c r="K154" s="185"/>
      <c r="L154" s="184"/>
      <c r="M154" s="186"/>
      <c r="N154" s="186">
        <f t="shared" si="136"/>
        <v>0</v>
      </c>
      <c r="O154" s="176" t="str">
        <f t="shared" si="169"/>
        <v>NO OFERTADO</v>
      </c>
      <c r="P154" s="176"/>
      <c r="Q154" s="176" t="s">
        <v>743</v>
      </c>
      <c r="R154" s="176"/>
      <c r="S154" s="187"/>
      <c r="T154" s="187"/>
      <c r="U154" s="188"/>
      <c r="V154" s="187"/>
      <c r="W154" s="189"/>
      <c r="X154" s="189">
        <f t="shared" si="137"/>
        <v>0</v>
      </c>
      <c r="Y154" s="176" t="str">
        <f t="shared" si="153"/>
        <v>NO OFERTADO</v>
      </c>
      <c r="Z154" s="177"/>
      <c r="AA154" s="177" t="s">
        <v>743</v>
      </c>
      <c r="AB154" s="190"/>
      <c r="AC154" s="190"/>
      <c r="AD154" s="191"/>
      <c r="AE154" s="190"/>
      <c r="AF154" s="192"/>
      <c r="AG154" s="192">
        <f t="shared" si="138"/>
        <v>0</v>
      </c>
      <c r="AH154" s="178" t="str">
        <f t="shared" si="154"/>
        <v>NO OFERTADO</v>
      </c>
      <c r="AI154" s="178"/>
      <c r="AJ154" s="178" t="s">
        <v>743</v>
      </c>
      <c r="AK154" s="184"/>
      <c r="AL154" s="184"/>
      <c r="AM154" s="185">
        <f>+AL154*0.19</f>
        <v>0</v>
      </c>
      <c r="AN154" s="184"/>
      <c r="AO154" s="186"/>
      <c r="AP154" s="186">
        <f t="shared" si="139"/>
        <v>0</v>
      </c>
      <c r="AQ154" s="176" t="str">
        <f t="shared" si="155"/>
        <v>NO OFERTADO</v>
      </c>
      <c r="AR154" s="176"/>
      <c r="AS154" s="176" t="s">
        <v>743</v>
      </c>
      <c r="AT154" s="187"/>
      <c r="AU154" s="187"/>
      <c r="AV154" s="193"/>
      <c r="AW154" s="187"/>
      <c r="AX154" s="189"/>
      <c r="AY154" s="189">
        <f t="shared" si="140"/>
        <v>0</v>
      </c>
      <c r="AZ154" s="177" t="str">
        <f t="shared" si="156"/>
        <v>NO OFERTADO</v>
      </c>
      <c r="BA154" s="177"/>
      <c r="BB154" s="177" t="s">
        <v>743</v>
      </c>
      <c r="BC154" s="194"/>
      <c r="BD154" s="194"/>
      <c r="BE154" s="195">
        <f>+BD154*0.19</f>
        <v>0</v>
      </c>
      <c r="BF154" s="194"/>
      <c r="BG154" s="196">
        <f t="shared" si="141"/>
        <v>0</v>
      </c>
      <c r="BH154" s="196">
        <f t="shared" si="142"/>
        <v>0</v>
      </c>
      <c r="BI154" s="180" t="str">
        <f t="shared" si="157"/>
        <v>NO OFERTADO</v>
      </c>
      <c r="BJ154" s="180"/>
      <c r="BK154" s="180" t="s">
        <v>743</v>
      </c>
      <c r="BL154" s="319" t="s">
        <v>1046</v>
      </c>
      <c r="BM154" s="319">
        <v>20032</v>
      </c>
      <c r="BN154" s="320">
        <v>0</v>
      </c>
      <c r="BO154" s="319">
        <f>+BM154+BN154</f>
        <v>20032</v>
      </c>
      <c r="BP154" s="321">
        <f t="shared" si="143"/>
        <v>20032</v>
      </c>
      <c r="BQ154" s="321">
        <f t="shared" si="158"/>
        <v>20032</v>
      </c>
      <c r="BR154" s="322" t="str">
        <f t="shared" si="159"/>
        <v>CUMPLE</v>
      </c>
      <c r="BS154" s="322" t="s">
        <v>828</v>
      </c>
      <c r="BT154" s="322" t="s">
        <v>822</v>
      </c>
      <c r="BU154" s="197"/>
      <c r="BV154" s="197"/>
      <c r="BW154" s="198"/>
      <c r="BX154" s="197"/>
      <c r="BY154" s="199">
        <f t="shared" si="144"/>
        <v>0</v>
      </c>
      <c r="BZ154" s="199">
        <f t="shared" si="145"/>
        <v>0</v>
      </c>
      <c r="CA154" s="181" t="str">
        <f t="shared" si="160"/>
        <v>NO OFERTADO</v>
      </c>
      <c r="CB154" s="181"/>
      <c r="CC154" s="181" t="s">
        <v>743</v>
      </c>
      <c r="CD154" s="200"/>
      <c r="CE154" s="200"/>
      <c r="CF154" s="201"/>
      <c r="CG154" s="200"/>
      <c r="CH154" s="202">
        <f t="shared" si="146"/>
        <v>0</v>
      </c>
      <c r="CI154" s="202">
        <f t="shared" si="147"/>
        <v>0</v>
      </c>
      <c r="CJ154" s="182" t="str">
        <f t="shared" si="161"/>
        <v>NO OFERTADO</v>
      </c>
      <c r="CK154" s="182"/>
      <c r="CL154" s="182" t="s">
        <v>743</v>
      </c>
      <c r="CM154" s="197">
        <v>0</v>
      </c>
      <c r="CN154" s="197">
        <v>0</v>
      </c>
      <c r="CO154" s="198">
        <v>0</v>
      </c>
      <c r="CP154" s="197"/>
      <c r="CQ154" s="199">
        <f t="shared" si="148"/>
        <v>0</v>
      </c>
      <c r="CR154" s="199">
        <f t="shared" si="149"/>
        <v>0</v>
      </c>
      <c r="CS154" s="181" t="str">
        <f t="shared" si="162"/>
        <v>NO OFERTADO</v>
      </c>
      <c r="CT154" s="181"/>
      <c r="CU154" s="181" t="s">
        <v>743</v>
      </c>
      <c r="CV154" s="203"/>
      <c r="CW154" s="203"/>
      <c r="CX154" s="204"/>
      <c r="CY154" s="203"/>
      <c r="CZ154" s="205">
        <f t="shared" si="150"/>
        <v>0</v>
      </c>
      <c r="DA154" s="205">
        <f t="shared" si="151"/>
        <v>0</v>
      </c>
      <c r="DB154" s="183" t="str">
        <f t="shared" si="163"/>
        <v>NO OFERTADO</v>
      </c>
      <c r="DC154" s="183"/>
      <c r="DD154" s="183" t="s">
        <v>743</v>
      </c>
      <c r="DE154" s="206" t="s">
        <v>847</v>
      </c>
      <c r="DF154" s="206" t="s">
        <v>847</v>
      </c>
      <c r="DG154" s="206" t="s">
        <v>847</v>
      </c>
      <c r="DH154" s="206" t="s">
        <v>847</v>
      </c>
      <c r="DI154" s="206" t="s">
        <v>847</v>
      </c>
      <c r="DJ154" s="206" t="s">
        <v>847</v>
      </c>
    </row>
    <row r="155" spans="1:114" s="19" customFormat="1" ht="25.5" hidden="1" x14ac:dyDescent="0.2">
      <c r="A155" s="76">
        <v>146</v>
      </c>
      <c r="B155" s="78" t="s">
        <v>193</v>
      </c>
      <c r="C155" s="77" t="s">
        <v>525</v>
      </c>
      <c r="D155" s="120">
        <v>1</v>
      </c>
      <c r="E155" s="120" t="s">
        <v>32</v>
      </c>
      <c r="F155" s="64">
        <v>3367.7</v>
      </c>
      <c r="G155" s="120">
        <v>695</v>
      </c>
      <c r="H155" s="86">
        <f t="shared" si="152"/>
        <v>2340551.5</v>
      </c>
      <c r="I155" s="27" t="s">
        <v>746</v>
      </c>
      <c r="J155" s="184">
        <v>3136</v>
      </c>
      <c r="K155" s="185">
        <v>596</v>
      </c>
      <c r="L155" s="184">
        <f t="shared" si="175"/>
        <v>3732</v>
      </c>
      <c r="M155" s="186">
        <f t="shared" si="117"/>
        <v>3732</v>
      </c>
      <c r="N155" s="186">
        <f t="shared" si="136"/>
        <v>2593740</v>
      </c>
      <c r="O155" s="176" t="str">
        <f t="shared" si="169"/>
        <v>CUMPLE</v>
      </c>
      <c r="P155" s="176" t="s">
        <v>828</v>
      </c>
      <c r="Q155" s="176" t="s">
        <v>822</v>
      </c>
      <c r="R155" s="207">
        <f>+(L155-F155)/F155</f>
        <v>0.10817471865071122</v>
      </c>
      <c r="S155" s="187"/>
      <c r="T155" s="187"/>
      <c r="U155" s="188"/>
      <c r="V155" s="187"/>
      <c r="W155" s="189"/>
      <c r="X155" s="189">
        <f t="shared" si="137"/>
        <v>0</v>
      </c>
      <c r="Y155" s="176" t="str">
        <f t="shared" si="153"/>
        <v>NO OFERTADO</v>
      </c>
      <c r="Z155" s="177"/>
      <c r="AA155" s="177" t="s">
        <v>743</v>
      </c>
      <c r="AB155" s="190" t="s">
        <v>902</v>
      </c>
      <c r="AC155" s="190">
        <v>3705.7500000000005</v>
      </c>
      <c r="AD155" s="211">
        <v>704.09250000000009</v>
      </c>
      <c r="AE155" s="190">
        <f>+AC155+AD155</f>
        <v>4409.8425000000007</v>
      </c>
      <c r="AF155" s="192">
        <f>+AE155*D155</f>
        <v>4409.8425000000007</v>
      </c>
      <c r="AG155" s="192">
        <f t="shared" si="138"/>
        <v>3064840.5375000006</v>
      </c>
      <c r="AH155" s="178" t="str">
        <f t="shared" si="154"/>
        <v>NO CUMPLE</v>
      </c>
      <c r="AI155" s="178" t="s">
        <v>828</v>
      </c>
      <c r="AJ155" s="178" t="s">
        <v>743</v>
      </c>
      <c r="AK155" s="184"/>
      <c r="AL155" s="184"/>
      <c r="AM155" s="185">
        <f>+AL155*0.19</f>
        <v>0</v>
      </c>
      <c r="AN155" s="184"/>
      <c r="AO155" s="186"/>
      <c r="AP155" s="186">
        <f t="shared" si="139"/>
        <v>0</v>
      </c>
      <c r="AQ155" s="176" t="str">
        <f t="shared" si="155"/>
        <v>NO OFERTADO</v>
      </c>
      <c r="AR155" s="176"/>
      <c r="AS155" s="176" t="s">
        <v>743</v>
      </c>
      <c r="AT155" s="187"/>
      <c r="AU155" s="187"/>
      <c r="AV155" s="193"/>
      <c r="AW155" s="187"/>
      <c r="AX155" s="189"/>
      <c r="AY155" s="189">
        <f t="shared" si="140"/>
        <v>0</v>
      </c>
      <c r="AZ155" s="177" t="str">
        <f t="shared" si="156"/>
        <v>NO OFERTADO</v>
      </c>
      <c r="BA155" s="177"/>
      <c r="BB155" s="177" t="s">
        <v>743</v>
      </c>
      <c r="BC155" s="194" t="s">
        <v>44</v>
      </c>
      <c r="BD155" s="194">
        <v>2830</v>
      </c>
      <c r="BE155" s="212">
        <f>+BD155*0.19</f>
        <v>537.70000000000005</v>
      </c>
      <c r="BF155" s="194">
        <f>+BD155+BE155</f>
        <v>3367.7</v>
      </c>
      <c r="BG155" s="196">
        <f t="shared" si="141"/>
        <v>3367.7</v>
      </c>
      <c r="BH155" s="196">
        <f t="shared" si="142"/>
        <v>2340551.5</v>
      </c>
      <c r="BI155" s="180" t="str">
        <f t="shared" si="157"/>
        <v>CUMPLE</v>
      </c>
      <c r="BJ155" s="180" t="s">
        <v>828</v>
      </c>
      <c r="BK155" s="180" t="s">
        <v>822</v>
      </c>
      <c r="BL155" s="319"/>
      <c r="BM155" s="319"/>
      <c r="BN155" s="320"/>
      <c r="BO155" s="319">
        <f>+BM155+BN155</f>
        <v>0</v>
      </c>
      <c r="BP155" s="321">
        <f t="shared" si="143"/>
        <v>0</v>
      </c>
      <c r="BQ155" s="321">
        <f t="shared" si="158"/>
        <v>0</v>
      </c>
      <c r="BR155" s="322" t="str">
        <f t="shared" si="159"/>
        <v>NO OFERTADO</v>
      </c>
      <c r="BS155" s="322"/>
      <c r="BT155" s="322" t="s">
        <v>743</v>
      </c>
      <c r="BU155" s="197"/>
      <c r="BV155" s="197"/>
      <c r="BW155" s="198"/>
      <c r="BX155" s="197"/>
      <c r="BY155" s="199">
        <f t="shared" si="144"/>
        <v>0</v>
      </c>
      <c r="BZ155" s="199">
        <f t="shared" si="145"/>
        <v>0</v>
      </c>
      <c r="CA155" s="181" t="str">
        <f t="shared" si="160"/>
        <v>NO OFERTADO</v>
      </c>
      <c r="CB155" s="181"/>
      <c r="CC155" s="181" t="s">
        <v>743</v>
      </c>
      <c r="CD155" s="200"/>
      <c r="CE155" s="200"/>
      <c r="CF155" s="201"/>
      <c r="CG155" s="200"/>
      <c r="CH155" s="202">
        <f t="shared" si="146"/>
        <v>0</v>
      </c>
      <c r="CI155" s="202">
        <f t="shared" si="147"/>
        <v>0</v>
      </c>
      <c r="CJ155" s="182" t="str">
        <f t="shared" si="161"/>
        <v>NO OFERTADO</v>
      </c>
      <c r="CK155" s="182"/>
      <c r="CL155" s="182" t="s">
        <v>743</v>
      </c>
      <c r="CM155" s="197">
        <v>0</v>
      </c>
      <c r="CN155" s="197">
        <v>0</v>
      </c>
      <c r="CO155" s="198">
        <v>0</v>
      </c>
      <c r="CP155" s="197"/>
      <c r="CQ155" s="199">
        <f t="shared" si="148"/>
        <v>0</v>
      </c>
      <c r="CR155" s="199">
        <f t="shared" si="149"/>
        <v>0</v>
      </c>
      <c r="CS155" s="181" t="str">
        <f t="shared" si="162"/>
        <v>NO OFERTADO</v>
      </c>
      <c r="CT155" s="181"/>
      <c r="CU155" s="181" t="s">
        <v>743</v>
      </c>
      <c r="CV155" s="203"/>
      <c r="CW155" s="203"/>
      <c r="CX155" s="204"/>
      <c r="CY155" s="203"/>
      <c r="CZ155" s="205">
        <f t="shared" si="150"/>
        <v>0</v>
      </c>
      <c r="DA155" s="205">
        <f t="shared" si="151"/>
        <v>0</v>
      </c>
      <c r="DB155" s="183" t="str">
        <f t="shared" si="163"/>
        <v>NO OFERTADO</v>
      </c>
      <c r="DC155" s="183"/>
      <c r="DD155" s="183" t="s">
        <v>743</v>
      </c>
      <c r="DE155" s="206">
        <f>SMALL((L155,V155,AE155,AN155,AW155,BF155,BX155,CG155,CP155,CY155),1)</f>
        <v>3367.7</v>
      </c>
      <c r="DF155" s="208">
        <f t="shared" si="164"/>
        <v>3732</v>
      </c>
      <c r="DG155" s="19">
        <f t="shared" si="165"/>
        <v>431.82377258328376</v>
      </c>
      <c r="DH155" s="208">
        <f t="shared" si="166"/>
        <v>3300.1762274167163</v>
      </c>
      <c r="DI155" s="208">
        <f t="shared" si="167"/>
        <v>4041.24</v>
      </c>
      <c r="DJ155" s="208" t="str">
        <f t="shared" si="168"/>
        <v>ENTRA</v>
      </c>
    </row>
    <row r="156" spans="1:114" s="19" customFormat="1" hidden="1" x14ac:dyDescent="0.2">
      <c r="A156" s="76">
        <v>147</v>
      </c>
      <c r="B156" s="78" t="s">
        <v>194</v>
      </c>
      <c r="C156" s="77" t="s">
        <v>526</v>
      </c>
      <c r="D156" s="120">
        <v>1</v>
      </c>
      <c r="E156" s="120" t="s">
        <v>32</v>
      </c>
      <c r="F156" s="24">
        <v>370000</v>
      </c>
      <c r="G156" s="120">
        <v>1</v>
      </c>
      <c r="H156" s="86">
        <f t="shared" si="152"/>
        <v>370000</v>
      </c>
      <c r="I156" s="27"/>
      <c r="J156" s="184"/>
      <c r="K156" s="185"/>
      <c r="L156" s="184"/>
      <c r="M156" s="186"/>
      <c r="N156" s="186">
        <f t="shared" si="136"/>
        <v>0</v>
      </c>
      <c r="O156" s="176" t="str">
        <f t="shared" si="169"/>
        <v>NO OFERTADO</v>
      </c>
      <c r="P156" s="176"/>
      <c r="Q156" s="176" t="s">
        <v>743</v>
      </c>
      <c r="R156" s="176"/>
      <c r="S156" s="187"/>
      <c r="T156" s="187"/>
      <c r="U156" s="188"/>
      <c r="V156" s="187"/>
      <c r="W156" s="189"/>
      <c r="X156" s="189">
        <f t="shared" si="137"/>
        <v>0</v>
      </c>
      <c r="Y156" s="176" t="str">
        <f t="shared" si="153"/>
        <v>NO OFERTADO</v>
      </c>
      <c r="Z156" s="177"/>
      <c r="AA156" s="177" t="s">
        <v>743</v>
      </c>
      <c r="AB156" s="190"/>
      <c r="AC156" s="190"/>
      <c r="AD156" s="191"/>
      <c r="AE156" s="190"/>
      <c r="AF156" s="192"/>
      <c r="AG156" s="192">
        <f t="shared" si="138"/>
        <v>0</v>
      </c>
      <c r="AH156" s="178" t="str">
        <f t="shared" si="154"/>
        <v>NO OFERTADO</v>
      </c>
      <c r="AI156" s="178"/>
      <c r="AJ156" s="178" t="s">
        <v>743</v>
      </c>
      <c r="AK156" s="184"/>
      <c r="AL156" s="184"/>
      <c r="AM156" s="185"/>
      <c r="AN156" s="184"/>
      <c r="AO156" s="186"/>
      <c r="AP156" s="186">
        <f t="shared" si="139"/>
        <v>0</v>
      </c>
      <c r="AQ156" s="176" t="str">
        <f t="shared" si="155"/>
        <v>NO OFERTADO</v>
      </c>
      <c r="AR156" s="176"/>
      <c r="AS156" s="176" t="s">
        <v>743</v>
      </c>
      <c r="AT156" s="187"/>
      <c r="AU156" s="187"/>
      <c r="AV156" s="193"/>
      <c r="AW156" s="187"/>
      <c r="AX156" s="189"/>
      <c r="AY156" s="189">
        <f t="shared" si="140"/>
        <v>0</v>
      </c>
      <c r="AZ156" s="177" t="str">
        <f t="shared" si="156"/>
        <v>NO OFERTADO</v>
      </c>
      <c r="BA156" s="177"/>
      <c r="BB156" s="177" t="s">
        <v>743</v>
      </c>
      <c r="BC156" s="194"/>
      <c r="BD156" s="194"/>
      <c r="BE156" s="195"/>
      <c r="BF156" s="194"/>
      <c r="BG156" s="196">
        <f t="shared" si="141"/>
        <v>0</v>
      </c>
      <c r="BH156" s="196">
        <f t="shared" si="142"/>
        <v>0</v>
      </c>
      <c r="BI156" s="180" t="str">
        <f t="shared" si="157"/>
        <v>NO OFERTADO</v>
      </c>
      <c r="BJ156" s="180"/>
      <c r="BK156" s="180" t="s">
        <v>743</v>
      </c>
      <c r="BL156" s="319"/>
      <c r="BM156" s="319"/>
      <c r="BN156" s="320"/>
      <c r="BO156" s="319">
        <f t="shared" ref="BO156:BO160" si="179">BM156+BN156</f>
        <v>0</v>
      </c>
      <c r="BP156" s="321">
        <f t="shared" si="143"/>
        <v>0</v>
      </c>
      <c r="BQ156" s="321">
        <f t="shared" si="158"/>
        <v>0</v>
      </c>
      <c r="BR156" s="322" t="str">
        <f t="shared" si="159"/>
        <v>NO OFERTADO</v>
      </c>
      <c r="BS156" s="322"/>
      <c r="BT156" s="322" t="s">
        <v>743</v>
      </c>
      <c r="BU156" s="197"/>
      <c r="BV156" s="197"/>
      <c r="BW156" s="198"/>
      <c r="BX156" s="197"/>
      <c r="BY156" s="199">
        <f t="shared" si="144"/>
        <v>0</v>
      </c>
      <c r="BZ156" s="199">
        <f t="shared" si="145"/>
        <v>0</v>
      </c>
      <c r="CA156" s="181" t="str">
        <f t="shared" si="160"/>
        <v>NO OFERTADO</v>
      </c>
      <c r="CB156" s="181"/>
      <c r="CC156" s="181" t="s">
        <v>743</v>
      </c>
      <c r="CD156" s="200"/>
      <c r="CE156" s="200"/>
      <c r="CF156" s="201"/>
      <c r="CG156" s="200"/>
      <c r="CH156" s="202">
        <f t="shared" si="146"/>
        <v>0</v>
      </c>
      <c r="CI156" s="202">
        <f t="shared" si="147"/>
        <v>0</v>
      </c>
      <c r="CJ156" s="182" t="str">
        <f t="shared" si="161"/>
        <v>NO OFERTADO</v>
      </c>
      <c r="CK156" s="182"/>
      <c r="CL156" s="182" t="s">
        <v>743</v>
      </c>
      <c r="CM156" s="197">
        <v>0</v>
      </c>
      <c r="CN156" s="197">
        <v>0</v>
      </c>
      <c r="CO156" s="198">
        <v>0</v>
      </c>
      <c r="CP156" s="197"/>
      <c r="CQ156" s="199">
        <f t="shared" si="148"/>
        <v>0</v>
      </c>
      <c r="CR156" s="199">
        <f t="shared" si="149"/>
        <v>0</v>
      </c>
      <c r="CS156" s="181" t="str">
        <f t="shared" si="162"/>
        <v>NO OFERTADO</v>
      </c>
      <c r="CT156" s="181"/>
      <c r="CU156" s="181" t="s">
        <v>743</v>
      </c>
      <c r="CV156" s="203"/>
      <c r="CW156" s="203"/>
      <c r="CX156" s="204"/>
      <c r="CY156" s="203"/>
      <c r="CZ156" s="205">
        <f t="shared" si="150"/>
        <v>0</v>
      </c>
      <c r="DA156" s="205">
        <f t="shared" si="151"/>
        <v>0</v>
      </c>
      <c r="DB156" s="183" t="str">
        <f t="shared" si="163"/>
        <v>NO OFERTADO</v>
      </c>
      <c r="DC156" s="183"/>
      <c r="DD156" s="183" t="s">
        <v>743</v>
      </c>
      <c r="DE156" s="206" t="s">
        <v>847</v>
      </c>
      <c r="DF156" s="206" t="s">
        <v>847</v>
      </c>
      <c r="DG156" s="206" t="s">
        <v>847</v>
      </c>
      <c r="DH156" s="206" t="s">
        <v>847</v>
      </c>
      <c r="DI156" s="206" t="s">
        <v>847</v>
      </c>
      <c r="DJ156" s="206" t="s">
        <v>847</v>
      </c>
    </row>
    <row r="157" spans="1:114" s="19" customFormat="1" ht="25.5" hidden="1" x14ac:dyDescent="0.2">
      <c r="A157" s="76">
        <v>148</v>
      </c>
      <c r="B157" s="78" t="s">
        <v>195</v>
      </c>
      <c r="C157" s="77" t="s">
        <v>527</v>
      </c>
      <c r="D157" s="120">
        <v>1</v>
      </c>
      <c r="E157" s="120" t="s">
        <v>32</v>
      </c>
      <c r="F157" s="24">
        <v>9505.8000000000011</v>
      </c>
      <c r="G157" s="120">
        <v>1</v>
      </c>
      <c r="H157" s="86">
        <f t="shared" si="152"/>
        <v>9505.8000000000011</v>
      </c>
      <c r="I157" s="27"/>
      <c r="J157" s="184"/>
      <c r="K157" s="185"/>
      <c r="L157" s="184"/>
      <c r="M157" s="186"/>
      <c r="N157" s="186">
        <f t="shared" si="136"/>
        <v>0</v>
      </c>
      <c r="O157" s="176" t="str">
        <f t="shared" si="169"/>
        <v>NO OFERTADO</v>
      </c>
      <c r="P157" s="176"/>
      <c r="Q157" s="176" t="s">
        <v>743</v>
      </c>
      <c r="R157" s="207" t="s">
        <v>858</v>
      </c>
      <c r="S157" s="187"/>
      <c r="T157" s="187"/>
      <c r="U157" s="188"/>
      <c r="V157" s="187"/>
      <c r="W157" s="189"/>
      <c r="X157" s="189">
        <f t="shared" si="137"/>
        <v>0</v>
      </c>
      <c r="Y157" s="176" t="str">
        <f t="shared" si="153"/>
        <v>NO OFERTADO</v>
      </c>
      <c r="Z157" s="177"/>
      <c r="AA157" s="177" t="s">
        <v>743</v>
      </c>
      <c r="AB157" s="226" t="s">
        <v>894</v>
      </c>
      <c r="AC157" s="226">
        <v>54106.380000000005</v>
      </c>
      <c r="AD157" s="227">
        <v>0</v>
      </c>
      <c r="AE157" s="226">
        <f>+AC157+AD157</f>
        <v>54106.380000000005</v>
      </c>
      <c r="AF157" s="228">
        <f>+AE157*D157</f>
        <v>54106.380000000005</v>
      </c>
      <c r="AG157" s="192">
        <f t="shared" si="138"/>
        <v>54106.380000000005</v>
      </c>
      <c r="AH157" s="178" t="str">
        <f t="shared" si="154"/>
        <v>NO CUMPLE</v>
      </c>
      <c r="AI157" s="178" t="s">
        <v>851</v>
      </c>
      <c r="AJ157" s="178" t="s">
        <v>743</v>
      </c>
      <c r="AK157" s="184"/>
      <c r="AL157" s="184"/>
      <c r="AM157" s="185"/>
      <c r="AN157" s="184"/>
      <c r="AO157" s="186"/>
      <c r="AP157" s="186">
        <f t="shared" si="139"/>
        <v>0</v>
      </c>
      <c r="AQ157" s="176" t="str">
        <f t="shared" si="155"/>
        <v>NO OFERTADO</v>
      </c>
      <c r="AR157" s="176"/>
      <c r="AS157" s="176" t="s">
        <v>743</v>
      </c>
      <c r="AT157" s="187"/>
      <c r="AU157" s="187"/>
      <c r="AV157" s="193"/>
      <c r="AW157" s="187"/>
      <c r="AX157" s="189"/>
      <c r="AY157" s="189">
        <f t="shared" si="140"/>
        <v>0</v>
      </c>
      <c r="AZ157" s="177" t="str">
        <f t="shared" si="156"/>
        <v>NO OFERTADO</v>
      </c>
      <c r="BA157" s="177"/>
      <c r="BB157" s="177" t="s">
        <v>743</v>
      </c>
      <c r="BC157" s="194"/>
      <c r="BD157" s="194"/>
      <c r="BE157" s="195"/>
      <c r="BF157" s="194"/>
      <c r="BG157" s="196">
        <f t="shared" si="141"/>
        <v>0</v>
      </c>
      <c r="BH157" s="196">
        <f t="shared" si="142"/>
        <v>0</v>
      </c>
      <c r="BI157" s="180" t="str">
        <f t="shared" si="157"/>
        <v>NO OFERTADO</v>
      </c>
      <c r="BJ157" s="180"/>
      <c r="BK157" s="180" t="s">
        <v>743</v>
      </c>
      <c r="BL157" s="323" t="s">
        <v>1047</v>
      </c>
      <c r="BM157" s="323">
        <v>27822</v>
      </c>
      <c r="BN157" s="324">
        <v>0</v>
      </c>
      <c r="BO157" s="323">
        <f t="shared" si="179"/>
        <v>27822</v>
      </c>
      <c r="BP157" s="325">
        <f t="shared" si="143"/>
        <v>27822</v>
      </c>
      <c r="BQ157" s="321">
        <f t="shared" si="158"/>
        <v>27822</v>
      </c>
      <c r="BR157" s="322" t="str">
        <f t="shared" si="159"/>
        <v>NO CUMPLE</v>
      </c>
      <c r="BS157" s="322" t="s">
        <v>828</v>
      </c>
      <c r="BT157" s="322" t="s">
        <v>743</v>
      </c>
      <c r="BU157" s="197"/>
      <c r="BV157" s="197"/>
      <c r="BW157" s="198"/>
      <c r="BX157" s="197"/>
      <c r="BY157" s="199">
        <f t="shared" si="144"/>
        <v>0</v>
      </c>
      <c r="BZ157" s="199">
        <f t="shared" si="145"/>
        <v>0</v>
      </c>
      <c r="CA157" s="181" t="str">
        <f t="shared" si="160"/>
        <v>NO OFERTADO</v>
      </c>
      <c r="CB157" s="181"/>
      <c r="CC157" s="181" t="s">
        <v>743</v>
      </c>
      <c r="CD157" s="200"/>
      <c r="CE157" s="200"/>
      <c r="CF157" s="201"/>
      <c r="CG157" s="200"/>
      <c r="CH157" s="202">
        <f t="shared" si="146"/>
        <v>0</v>
      </c>
      <c r="CI157" s="202">
        <f t="shared" si="147"/>
        <v>0</v>
      </c>
      <c r="CJ157" s="182" t="str">
        <f t="shared" si="161"/>
        <v>NO OFERTADO</v>
      </c>
      <c r="CK157" s="182"/>
      <c r="CL157" s="182" t="s">
        <v>743</v>
      </c>
      <c r="CM157" s="197">
        <v>0</v>
      </c>
      <c r="CN157" s="197">
        <v>0</v>
      </c>
      <c r="CO157" s="198">
        <v>0</v>
      </c>
      <c r="CP157" s="197"/>
      <c r="CQ157" s="199">
        <f t="shared" si="148"/>
        <v>0</v>
      </c>
      <c r="CR157" s="199">
        <f t="shared" si="149"/>
        <v>0</v>
      </c>
      <c r="CS157" s="181" t="str">
        <f t="shared" si="162"/>
        <v>NO OFERTADO</v>
      </c>
      <c r="CT157" s="181"/>
      <c r="CU157" s="181" t="s">
        <v>743</v>
      </c>
      <c r="CV157" s="203"/>
      <c r="CW157" s="203"/>
      <c r="CX157" s="204"/>
      <c r="CY157" s="203"/>
      <c r="CZ157" s="205">
        <f t="shared" si="150"/>
        <v>0</v>
      </c>
      <c r="DA157" s="205">
        <f t="shared" si="151"/>
        <v>0</v>
      </c>
      <c r="DB157" s="183" t="str">
        <f t="shared" si="163"/>
        <v>NO OFERTADO</v>
      </c>
      <c r="DC157" s="183"/>
      <c r="DD157" s="183" t="s">
        <v>743</v>
      </c>
      <c r="DE157" s="206">
        <f>SMALL((L157,V157,AE157,AN157,AW157,BF157,BX157,CG157,CP157,CY157),1)</f>
        <v>54106.380000000005</v>
      </c>
      <c r="DF157" s="208">
        <f t="shared" si="164"/>
        <v>54106.380000000005</v>
      </c>
      <c r="DG157" s="19">
        <f t="shared" si="165"/>
        <v>0</v>
      </c>
      <c r="DH157" s="208">
        <f t="shared" si="166"/>
        <v>54106.380000000005</v>
      </c>
      <c r="DI157" s="208">
        <f t="shared" si="167"/>
        <v>11406.960000000001</v>
      </c>
      <c r="DJ157" s="208" t="str">
        <f t="shared" si="168"/>
        <v>ENTRA</v>
      </c>
    </row>
    <row r="158" spans="1:114" s="19" customFormat="1" ht="38.25" hidden="1" x14ac:dyDescent="0.2">
      <c r="A158" s="76">
        <v>149</v>
      </c>
      <c r="B158" s="78" t="s">
        <v>196</v>
      </c>
      <c r="C158" s="77" t="s">
        <v>528</v>
      </c>
      <c r="D158" s="120">
        <v>1</v>
      </c>
      <c r="E158" s="120" t="s">
        <v>32</v>
      </c>
      <c r="F158" s="24">
        <v>2100</v>
      </c>
      <c r="G158" s="120">
        <v>3</v>
      </c>
      <c r="H158" s="86">
        <f t="shared" si="152"/>
        <v>6300</v>
      </c>
      <c r="I158" s="27" t="s">
        <v>903</v>
      </c>
      <c r="J158" s="184">
        <v>8716</v>
      </c>
      <c r="K158" s="209">
        <v>0</v>
      </c>
      <c r="L158" s="210">
        <f t="shared" si="175"/>
        <v>8716</v>
      </c>
      <c r="M158" s="186">
        <f t="shared" si="117"/>
        <v>8716</v>
      </c>
      <c r="N158" s="186">
        <f t="shared" si="136"/>
        <v>26148</v>
      </c>
      <c r="O158" s="176" t="str">
        <f t="shared" si="169"/>
        <v>NO CUMPLE</v>
      </c>
      <c r="P158" s="176" t="s">
        <v>828</v>
      </c>
      <c r="Q158" s="176" t="s">
        <v>743</v>
      </c>
      <c r="R158" s="207">
        <f t="shared" ref="R158:R161" si="180">+(L158-F158)/F158</f>
        <v>3.1504761904761907</v>
      </c>
      <c r="S158" s="187"/>
      <c r="T158" s="187"/>
      <c r="U158" s="188"/>
      <c r="V158" s="187"/>
      <c r="W158" s="189"/>
      <c r="X158" s="189">
        <f t="shared" si="137"/>
        <v>0</v>
      </c>
      <c r="Y158" s="176" t="str">
        <f t="shared" si="153"/>
        <v>NO OFERTADO</v>
      </c>
      <c r="Z158" s="177"/>
      <c r="AA158" s="177" t="s">
        <v>743</v>
      </c>
      <c r="AB158" s="190"/>
      <c r="AC158" s="190"/>
      <c r="AD158" s="191"/>
      <c r="AE158" s="190"/>
      <c r="AF158" s="192"/>
      <c r="AG158" s="192">
        <f t="shared" si="138"/>
        <v>0</v>
      </c>
      <c r="AH158" s="178" t="str">
        <f t="shared" si="154"/>
        <v>NO OFERTADO</v>
      </c>
      <c r="AI158" s="178"/>
      <c r="AJ158" s="178" t="s">
        <v>743</v>
      </c>
      <c r="AK158" s="184"/>
      <c r="AL158" s="184"/>
      <c r="AM158" s="185"/>
      <c r="AN158" s="184"/>
      <c r="AO158" s="186"/>
      <c r="AP158" s="186">
        <f t="shared" si="139"/>
        <v>0</v>
      </c>
      <c r="AQ158" s="176" t="str">
        <f t="shared" si="155"/>
        <v>NO OFERTADO</v>
      </c>
      <c r="AR158" s="176"/>
      <c r="AS158" s="176" t="s">
        <v>743</v>
      </c>
      <c r="AT158" s="187"/>
      <c r="AU158" s="187"/>
      <c r="AV158" s="193"/>
      <c r="AW158" s="187"/>
      <c r="AX158" s="189"/>
      <c r="AY158" s="189">
        <f t="shared" si="140"/>
        <v>0</v>
      </c>
      <c r="AZ158" s="177" t="str">
        <f t="shared" si="156"/>
        <v>NO OFERTADO</v>
      </c>
      <c r="BA158" s="177"/>
      <c r="BB158" s="177" t="s">
        <v>743</v>
      </c>
      <c r="BC158" s="194"/>
      <c r="BD158" s="194"/>
      <c r="BE158" s="195"/>
      <c r="BF158" s="194"/>
      <c r="BG158" s="196">
        <f t="shared" si="141"/>
        <v>0</v>
      </c>
      <c r="BH158" s="196">
        <f t="shared" si="142"/>
        <v>0</v>
      </c>
      <c r="BI158" s="180" t="str">
        <f t="shared" si="157"/>
        <v>NO OFERTADO</v>
      </c>
      <c r="BJ158" s="180"/>
      <c r="BK158" s="180" t="s">
        <v>743</v>
      </c>
      <c r="BL158" s="319"/>
      <c r="BM158" s="319"/>
      <c r="BN158" s="320"/>
      <c r="BO158" s="319">
        <f t="shared" si="179"/>
        <v>0</v>
      </c>
      <c r="BP158" s="321">
        <f t="shared" si="143"/>
        <v>0</v>
      </c>
      <c r="BQ158" s="321">
        <f t="shared" si="158"/>
        <v>0</v>
      </c>
      <c r="BR158" s="322" t="str">
        <f t="shared" si="159"/>
        <v>NO OFERTADO</v>
      </c>
      <c r="BS158" s="322"/>
      <c r="BT158" s="322" t="s">
        <v>743</v>
      </c>
      <c r="BU158" s="197"/>
      <c r="BV158" s="197"/>
      <c r="BW158" s="198"/>
      <c r="BX158" s="197"/>
      <c r="BY158" s="199">
        <f t="shared" si="144"/>
        <v>0</v>
      </c>
      <c r="BZ158" s="199">
        <f t="shared" si="145"/>
        <v>0</v>
      </c>
      <c r="CA158" s="181" t="str">
        <f t="shared" si="160"/>
        <v>NO OFERTADO</v>
      </c>
      <c r="CB158" s="181"/>
      <c r="CC158" s="181" t="s">
        <v>743</v>
      </c>
      <c r="CD158" s="200"/>
      <c r="CE158" s="200"/>
      <c r="CF158" s="201"/>
      <c r="CG158" s="200"/>
      <c r="CH158" s="202">
        <f t="shared" si="146"/>
        <v>0</v>
      </c>
      <c r="CI158" s="202">
        <f t="shared" si="147"/>
        <v>0</v>
      </c>
      <c r="CJ158" s="182" t="str">
        <f t="shared" si="161"/>
        <v>NO OFERTADO</v>
      </c>
      <c r="CK158" s="182"/>
      <c r="CL158" s="182" t="s">
        <v>743</v>
      </c>
      <c r="CM158" s="197">
        <v>0</v>
      </c>
      <c r="CN158" s="197">
        <v>0</v>
      </c>
      <c r="CO158" s="198">
        <v>0</v>
      </c>
      <c r="CP158" s="197"/>
      <c r="CQ158" s="199">
        <f t="shared" si="148"/>
        <v>0</v>
      </c>
      <c r="CR158" s="199">
        <f t="shared" si="149"/>
        <v>0</v>
      </c>
      <c r="CS158" s="181" t="str">
        <f t="shared" si="162"/>
        <v>NO OFERTADO</v>
      </c>
      <c r="CT158" s="181"/>
      <c r="CU158" s="181" t="s">
        <v>743</v>
      </c>
      <c r="CV158" s="203"/>
      <c r="CW158" s="203"/>
      <c r="CX158" s="204"/>
      <c r="CY158" s="203"/>
      <c r="CZ158" s="205">
        <f t="shared" si="150"/>
        <v>0</v>
      </c>
      <c r="DA158" s="205">
        <f t="shared" si="151"/>
        <v>0</v>
      </c>
      <c r="DB158" s="183" t="str">
        <f t="shared" si="163"/>
        <v>NO OFERTADO</v>
      </c>
      <c r="DC158" s="183"/>
      <c r="DD158" s="183" t="s">
        <v>743</v>
      </c>
      <c r="DE158" s="206">
        <f>SMALL((L158,V158,AE158,AN158,AW158,BF158,BX158,CG158,CP158,CY158),1)</f>
        <v>8716</v>
      </c>
      <c r="DF158" s="208">
        <f t="shared" si="164"/>
        <v>8716</v>
      </c>
      <c r="DG158" s="19">
        <f t="shared" si="165"/>
        <v>0</v>
      </c>
      <c r="DH158" s="208">
        <f t="shared" si="166"/>
        <v>8716</v>
      </c>
      <c r="DI158" s="208">
        <f t="shared" si="167"/>
        <v>2520</v>
      </c>
      <c r="DJ158" s="208" t="str">
        <f t="shared" si="168"/>
        <v>ENTRA</v>
      </c>
    </row>
    <row r="159" spans="1:114" s="19" customFormat="1" ht="38.25" hidden="1" x14ac:dyDescent="0.2">
      <c r="A159" s="76">
        <v>150</v>
      </c>
      <c r="B159" s="78" t="s">
        <v>197</v>
      </c>
      <c r="C159" s="77" t="s">
        <v>529</v>
      </c>
      <c r="D159" s="120">
        <v>1</v>
      </c>
      <c r="E159" s="120" t="s">
        <v>32</v>
      </c>
      <c r="F159" s="24">
        <v>2100</v>
      </c>
      <c r="G159" s="120">
        <v>2</v>
      </c>
      <c r="H159" s="86">
        <f t="shared" si="152"/>
        <v>4200</v>
      </c>
      <c r="I159" s="27" t="s">
        <v>903</v>
      </c>
      <c r="J159" s="184">
        <v>8716</v>
      </c>
      <c r="K159" s="209">
        <v>0</v>
      </c>
      <c r="L159" s="210">
        <f t="shared" si="175"/>
        <v>8716</v>
      </c>
      <c r="M159" s="186">
        <f t="shared" si="117"/>
        <v>8716</v>
      </c>
      <c r="N159" s="186">
        <f t="shared" si="136"/>
        <v>17432</v>
      </c>
      <c r="O159" s="176" t="str">
        <f t="shared" si="169"/>
        <v>NO CUMPLE</v>
      </c>
      <c r="P159" s="176" t="s">
        <v>828</v>
      </c>
      <c r="Q159" s="176" t="s">
        <v>743</v>
      </c>
      <c r="R159" s="207">
        <f t="shared" si="180"/>
        <v>3.1504761904761907</v>
      </c>
      <c r="S159" s="187"/>
      <c r="T159" s="187"/>
      <c r="U159" s="188"/>
      <c r="V159" s="187"/>
      <c r="W159" s="189"/>
      <c r="X159" s="189">
        <f t="shared" si="137"/>
        <v>0</v>
      </c>
      <c r="Y159" s="176" t="str">
        <f t="shared" si="153"/>
        <v>NO OFERTADO</v>
      </c>
      <c r="Z159" s="177"/>
      <c r="AA159" s="177" t="s">
        <v>743</v>
      </c>
      <c r="AB159" s="190"/>
      <c r="AC159" s="190"/>
      <c r="AD159" s="191"/>
      <c r="AE159" s="190"/>
      <c r="AF159" s="192"/>
      <c r="AG159" s="192">
        <f t="shared" si="138"/>
        <v>0</v>
      </c>
      <c r="AH159" s="178" t="str">
        <f t="shared" si="154"/>
        <v>NO OFERTADO</v>
      </c>
      <c r="AI159" s="178"/>
      <c r="AJ159" s="178" t="s">
        <v>743</v>
      </c>
      <c r="AK159" s="184"/>
      <c r="AL159" s="184"/>
      <c r="AM159" s="185"/>
      <c r="AN159" s="184"/>
      <c r="AO159" s="186"/>
      <c r="AP159" s="186">
        <f t="shared" si="139"/>
        <v>0</v>
      </c>
      <c r="AQ159" s="176" t="str">
        <f t="shared" si="155"/>
        <v>NO OFERTADO</v>
      </c>
      <c r="AR159" s="176"/>
      <c r="AS159" s="176" t="s">
        <v>743</v>
      </c>
      <c r="AT159" s="187"/>
      <c r="AU159" s="187"/>
      <c r="AV159" s="193"/>
      <c r="AW159" s="187"/>
      <c r="AX159" s="189"/>
      <c r="AY159" s="189">
        <f t="shared" si="140"/>
        <v>0</v>
      </c>
      <c r="AZ159" s="177" t="str">
        <f t="shared" si="156"/>
        <v>NO OFERTADO</v>
      </c>
      <c r="BA159" s="177"/>
      <c r="BB159" s="177" t="s">
        <v>743</v>
      </c>
      <c r="BC159" s="194"/>
      <c r="BD159" s="194"/>
      <c r="BE159" s="195"/>
      <c r="BF159" s="194"/>
      <c r="BG159" s="196">
        <f t="shared" si="141"/>
        <v>0</v>
      </c>
      <c r="BH159" s="196">
        <f t="shared" si="142"/>
        <v>0</v>
      </c>
      <c r="BI159" s="180" t="str">
        <f t="shared" si="157"/>
        <v>NO OFERTADO</v>
      </c>
      <c r="BJ159" s="180"/>
      <c r="BK159" s="180" t="s">
        <v>743</v>
      </c>
      <c r="BL159" s="319"/>
      <c r="BM159" s="319"/>
      <c r="BN159" s="320"/>
      <c r="BO159" s="319">
        <f t="shared" si="179"/>
        <v>0</v>
      </c>
      <c r="BP159" s="321">
        <f t="shared" si="143"/>
        <v>0</v>
      </c>
      <c r="BQ159" s="321">
        <f t="shared" si="158"/>
        <v>0</v>
      </c>
      <c r="BR159" s="322" t="str">
        <f t="shared" si="159"/>
        <v>NO OFERTADO</v>
      </c>
      <c r="BS159" s="322"/>
      <c r="BT159" s="322" t="s">
        <v>743</v>
      </c>
      <c r="BU159" s="197"/>
      <c r="BV159" s="197"/>
      <c r="BW159" s="198"/>
      <c r="BX159" s="197"/>
      <c r="BY159" s="199">
        <f t="shared" si="144"/>
        <v>0</v>
      </c>
      <c r="BZ159" s="199">
        <f t="shared" si="145"/>
        <v>0</v>
      </c>
      <c r="CA159" s="181" t="str">
        <f t="shared" si="160"/>
        <v>NO OFERTADO</v>
      </c>
      <c r="CB159" s="181"/>
      <c r="CC159" s="181" t="s">
        <v>743</v>
      </c>
      <c r="CD159" s="200"/>
      <c r="CE159" s="200"/>
      <c r="CF159" s="201"/>
      <c r="CG159" s="200"/>
      <c r="CH159" s="202">
        <f t="shared" si="146"/>
        <v>0</v>
      </c>
      <c r="CI159" s="202">
        <f t="shared" si="147"/>
        <v>0</v>
      </c>
      <c r="CJ159" s="182" t="str">
        <f t="shared" si="161"/>
        <v>NO OFERTADO</v>
      </c>
      <c r="CK159" s="182"/>
      <c r="CL159" s="182" t="s">
        <v>743</v>
      </c>
      <c r="CM159" s="197">
        <v>0</v>
      </c>
      <c r="CN159" s="197">
        <v>0</v>
      </c>
      <c r="CO159" s="198">
        <v>0</v>
      </c>
      <c r="CP159" s="197"/>
      <c r="CQ159" s="199">
        <f t="shared" si="148"/>
        <v>0</v>
      </c>
      <c r="CR159" s="199">
        <f t="shared" si="149"/>
        <v>0</v>
      </c>
      <c r="CS159" s="181" t="str">
        <f t="shared" si="162"/>
        <v>NO OFERTADO</v>
      </c>
      <c r="CT159" s="181"/>
      <c r="CU159" s="181" t="s">
        <v>743</v>
      </c>
      <c r="CV159" s="203"/>
      <c r="CW159" s="203"/>
      <c r="CX159" s="204"/>
      <c r="CY159" s="203"/>
      <c r="CZ159" s="205">
        <f t="shared" si="150"/>
        <v>0</v>
      </c>
      <c r="DA159" s="205">
        <f t="shared" si="151"/>
        <v>0</v>
      </c>
      <c r="DB159" s="183" t="str">
        <f t="shared" si="163"/>
        <v>NO OFERTADO</v>
      </c>
      <c r="DC159" s="183"/>
      <c r="DD159" s="183" t="s">
        <v>743</v>
      </c>
      <c r="DE159" s="206">
        <f>SMALL((L159,V159,AE159,AN159,AW159,BF159,BX159,CG159,CP159,CY159),1)</f>
        <v>8716</v>
      </c>
      <c r="DF159" s="208">
        <f t="shared" si="164"/>
        <v>8716</v>
      </c>
      <c r="DG159" s="19">
        <f t="shared" si="165"/>
        <v>0</v>
      </c>
      <c r="DH159" s="208">
        <f t="shared" si="166"/>
        <v>8716</v>
      </c>
      <c r="DI159" s="208">
        <f t="shared" si="167"/>
        <v>2520</v>
      </c>
      <c r="DJ159" s="208" t="str">
        <f t="shared" si="168"/>
        <v>ENTRA</v>
      </c>
    </row>
    <row r="160" spans="1:114" s="19" customFormat="1" ht="63.75" hidden="1" x14ac:dyDescent="0.2">
      <c r="A160" s="76">
        <v>151</v>
      </c>
      <c r="B160" s="78" t="s">
        <v>198</v>
      </c>
      <c r="C160" s="77" t="s">
        <v>530</v>
      </c>
      <c r="D160" s="120">
        <v>1</v>
      </c>
      <c r="E160" s="120" t="s">
        <v>32</v>
      </c>
      <c r="F160" s="24">
        <v>580</v>
      </c>
      <c r="G160" s="120">
        <v>15</v>
      </c>
      <c r="H160" s="86">
        <f t="shared" si="152"/>
        <v>8700</v>
      </c>
      <c r="I160" s="27" t="s">
        <v>904</v>
      </c>
      <c r="J160" s="184">
        <v>825</v>
      </c>
      <c r="K160" s="209">
        <v>0</v>
      </c>
      <c r="L160" s="210">
        <f t="shared" si="175"/>
        <v>825</v>
      </c>
      <c r="M160" s="186">
        <f t="shared" si="117"/>
        <v>825</v>
      </c>
      <c r="N160" s="186">
        <f t="shared" si="136"/>
        <v>12375</v>
      </c>
      <c r="O160" s="176" t="str">
        <f t="shared" si="169"/>
        <v>NO CUMPLE</v>
      </c>
      <c r="P160" s="176" t="s">
        <v>828</v>
      </c>
      <c r="Q160" s="176" t="s">
        <v>743</v>
      </c>
      <c r="R160" s="207">
        <f t="shared" si="180"/>
        <v>0.42241379310344829</v>
      </c>
      <c r="S160" s="187"/>
      <c r="T160" s="187"/>
      <c r="U160" s="188"/>
      <c r="V160" s="187"/>
      <c r="W160" s="189"/>
      <c r="X160" s="189">
        <f t="shared" si="137"/>
        <v>0</v>
      </c>
      <c r="Y160" s="176" t="str">
        <f t="shared" si="153"/>
        <v>NO OFERTADO</v>
      </c>
      <c r="Z160" s="177"/>
      <c r="AA160" s="177" t="s">
        <v>743</v>
      </c>
      <c r="AB160" s="190" t="s">
        <v>865</v>
      </c>
      <c r="AC160" s="190">
        <v>812.83500000000004</v>
      </c>
      <c r="AD160" s="211">
        <v>0</v>
      </c>
      <c r="AE160" s="190">
        <f>+AC160+AD160</f>
        <v>812.83500000000004</v>
      </c>
      <c r="AF160" s="192">
        <f>+AE160*D160</f>
        <v>812.83500000000004</v>
      </c>
      <c r="AG160" s="192">
        <f t="shared" si="138"/>
        <v>12192.525000000001</v>
      </c>
      <c r="AH160" s="178" t="str">
        <f t="shared" si="154"/>
        <v>NO CUMPLE</v>
      </c>
      <c r="AI160" s="178" t="s">
        <v>828</v>
      </c>
      <c r="AJ160" s="178" t="s">
        <v>743</v>
      </c>
      <c r="AK160" s="184"/>
      <c r="AL160" s="184"/>
      <c r="AM160" s="185"/>
      <c r="AN160" s="184"/>
      <c r="AO160" s="186"/>
      <c r="AP160" s="186">
        <f t="shared" si="139"/>
        <v>0</v>
      </c>
      <c r="AQ160" s="176" t="str">
        <f t="shared" si="155"/>
        <v>NO OFERTADO</v>
      </c>
      <c r="AR160" s="176"/>
      <c r="AS160" s="176" t="s">
        <v>743</v>
      </c>
      <c r="AT160" s="187"/>
      <c r="AU160" s="187"/>
      <c r="AV160" s="193"/>
      <c r="AW160" s="187"/>
      <c r="AX160" s="189"/>
      <c r="AY160" s="189">
        <f t="shared" si="140"/>
        <v>0</v>
      </c>
      <c r="AZ160" s="177" t="str">
        <f t="shared" si="156"/>
        <v>NO OFERTADO</v>
      </c>
      <c r="BA160" s="177"/>
      <c r="BB160" s="177" t="s">
        <v>743</v>
      </c>
      <c r="BC160" s="194"/>
      <c r="BD160" s="194"/>
      <c r="BE160" s="195"/>
      <c r="BF160" s="194"/>
      <c r="BG160" s="196">
        <f t="shared" si="141"/>
        <v>0</v>
      </c>
      <c r="BH160" s="196">
        <f t="shared" si="142"/>
        <v>0</v>
      </c>
      <c r="BI160" s="180" t="str">
        <f t="shared" si="157"/>
        <v>NO OFERTADO</v>
      </c>
      <c r="BJ160" s="180"/>
      <c r="BK160" s="180" t="s">
        <v>743</v>
      </c>
      <c r="BL160" s="319"/>
      <c r="BM160" s="319"/>
      <c r="BN160" s="320"/>
      <c r="BO160" s="319">
        <f t="shared" si="179"/>
        <v>0</v>
      </c>
      <c r="BP160" s="321">
        <f t="shared" si="143"/>
        <v>0</v>
      </c>
      <c r="BQ160" s="321">
        <f t="shared" si="158"/>
        <v>0</v>
      </c>
      <c r="BR160" s="322" t="str">
        <f t="shared" si="159"/>
        <v>NO OFERTADO</v>
      </c>
      <c r="BS160" s="322"/>
      <c r="BT160" s="322" t="s">
        <v>743</v>
      </c>
      <c r="BU160" s="197"/>
      <c r="BV160" s="197"/>
      <c r="BW160" s="198"/>
      <c r="BX160" s="197"/>
      <c r="BY160" s="199">
        <f t="shared" si="144"/>
        <v>0</v>
      </c>
      <c r="BZ160" s="199">
        <f t="shared" si="145"/>
        <v>0</v>
      </c>
      <c r="CA160" s="181" t="str">
        <f t="shared" si="160"/>
        <v>NO OFERTADO</v>
      </c>
      <c r="CB160" s="181"/>
      <c r="CC160" s="181" t="s">
        <v>743</v>
      </c>
      <c r="CD160" s="200"/>
      <c r="CE160" s="200"/>
      <c r="CF160" s="201"/>
      <c r="CG160" s="200"/>
      <c r="CH160" s="202">
        <f t="shared" si="146"/>
        <v>0</v>
      </c>
      <c r="CI160" s="202">
        <f t="shared" si="147"/>
        <v>0</v>
      </c>
      <c r="CJ160" s="182" t="str">
        <f t="shared" si="161"/>
        <v>NO OFERTADO</v>
      </c>
      <c r="CK160" s="182"/>
      <c r="CL160" s="182" t="s">
        <v>743</v>
      </c>
      <c r="CM160" s="197">
        <v>0</v>
      </c>
      <c r="CN160" s="197">
        <v>0</v>
      </c>
      <c r="CO160" s="198">
        <v>0</v>
      </c>
      <c r="CP160" s="197"/>
      <c r="CQ160" s="199">
        <f t="shared" si="148"/>
        <v>0</v>
      </c>
      <c r="CR160" s="199">
        <f t="shared" si="149"/>
        <v>0</v>
      </c>
      <c r="CS160" s="181" t="str">
        <f t="shared" si="162"/>
        <v>NO OFERTADO</v>
      </c>
      <c r="CT160" s="181"/>
      <c r="CU160" s="181" t="s">
        <v>743</v>
      </c>
      <c r="CV160" s="203" t="s">
        <v>812</v>
      </c>
      <c r="CW160" s="203">
        <v>831</v>
      </c>
      <c r="CX160" s="204">
        <v>0</v>
      </c>
      <c r="CY160" s="203">
        <v>831</v>
      </c>
      <c r="CZ160" s="205">
        <f t="shared" si="150"/>
        <v>831</v>
      </c>
      <c r="DA160" s="205">
        <f t="shared" si="151"/>
        <v>12465</v>
      </c>
      <c r="DB160" s="183" t="str">
        <f t="shared" si="163"/>
        <v>NO CUMPLE</v>
      </c>
      <c r="DC160" s="183" t="s">
        <v>828</v>
      </c>
      <c r="DD160" s="183" t="s">
        <v>743</v>
      </c>
      <c r="DE160" s="206">
        <f>SMALL((L160,V160,AE160,AN160,AW160,BF160,BX160,CG160,CP160,CY160),1)</f>
        <v>812.83500000000004</v>
      </c>
      <c r="DF160" s="208">
        <f t="shared" si="164"/>
        <v>825</v>
      </c>
      <c r="DG160" s="19">
        <f t="shared" si="165"/>
        <v>7.5568545043556155</v>
      </c>
      <c r="DH160" s="208">
        <f t="shared" si="166"/>
        <v>817.44314549564433</v>
      </c>
      <c r="DI160" s="208">
        <f t="shared" si="167"/>
        <v>696</v>
      </c>
      <c r="DJ160" s="208" t="str">
        <f t="shared" si="168"/>
        <v>NO CUMPLE</v>
      </c>
    </row>
    <row r="161" spans="1:114" s="19" customFormat="1" hidden="1" x14ac:dyDescent="0.2">
      <c r="A161" s="76">
        <v>152</v>
      </c>
      <c r="B161" s="78" t="s">
        <v>199</v>
      </c>
      <c r="C161" s="77" t="s">
        <v>531</v>
      </c>
      <c r="D161" s="120">
        <v>1</v>
      </c>
      <c r="E161" s="120" t="s">
        <v>32</v>
      </c>
      <c r="F161" s="24">
        <v>2557</v>
      </c>
      <c r="G161" s="120">
        <v>8</v>
      </c>
      <c r="H161" s="86">
        <f t="shared" si="152"/>
        <v>20456</v>
      </c>
      <c r="I161" s="27" t="s">
        <v>905</v>
      </c>
      <c r="J161" s="184">
        <v>3523</v>
      </c>
      <c r="K161" s="209">
        <v>0</v>
      </c>
      <c r="L161" s="210">
        <f t="shared" si="175"/>
        <v>3523</v>
      </c>
      <c r="M161" s="186">
        <f t="shared" ref="M161:M183" si="181">L161*$D161</f>
        <v>3523</v>
      </c>
      <c r="N161" s="186">
        <f t="shared" si="136"/>
        <v>28184</v>
      </c>
      <c r="O161" s="176" t="str">
        <f t="shared" si="169"/>
        <v>NO CUMPLE</v>
      </c>
      <c r="P161" s="176" t="s">
        <v>828</v>
      </c>
      <c r="Q161" s="176" t="s">
        <v>743</v>
      </c>
      <c r="R161" s="207">
        <f t="shared" si="180"/>
        <v>0.37778646851779429</v>
      </c>
      <c r="S161" s="187"/>
      <c r="T161" s="187"/>
      <c r="U161" s="188"/>
      <c r="V161" s="187"/>
      <c r="W161" s="189"/>
      <c r="X161" s="189">
        <f t="shared" si="137"/>
        <v>0</v>
      </c>
      <c r="Y161" s="176" t="str">
        <f t="shared" si="153"/>
        <v>NO OFERTADO</v>
      </c>
      <c r="Z161" s="177"/>
      <c r="AA161" s="177" t="s">
        <v>743</v>
      </c>
      <c r="AB161" s="190"/>
      <c r="AC161" s="190"/>
      <c r="AD161" s="191"/>
      <c r="AE161" s="190"/>
      <c r="AF161" s="192"/>
      <c r="AG161" s="192">
        <f t="shared" si="138"/>
        <v>0</v>
      </c>
      <c r="AH161" s="178" t="str">
        <f t="shared" si="154"/>
        <v>NO OFERTADO</v>
      </c>
      <c r="AI161" s="178"/>
      <c r="AJ161" s="178" t="s">
        <v>743</v>
      </c>
      <c r="AK161" s="184"/>
      <c r="AL161" s="184"/>
      <c r="AM161" s="185">
        <f>+AL161*0.19</f>
        <v>0</v>
      </c>
      <c r="AN161" s="184"/>
      <c r="AO161" s="186"/>
      <c r="AP161" s="186">
        <f t="shared" si="139"/>
        <v>0</v>
      </c>
      <c r="AQ161" s="176" t="str">
        <f t="shared" si="155"/>
        <v>NO OFERTADO</v>
      </c>
      <c r="AR161" s="176"/>
      <c r="AS161" s="176" t="s">
        <v>743</v>
      </c>
      <c r="AT161" s="187"/>
      <c r="AU161" s="187"/>
      <c r="AV161" s="193"/>
      <c r="AW161" s="187"/>
      <c r="AX161" s="189"/>
      <c r="AY161" s="189">
        <f t="shared" si="140"/>
        <v>0</v>
      </c>
      <c r="AZ161" s="177" t="str">
        <f t="shared" si="156"/>
        <v>NO OFERTADO</v>
      </c>
      <c r="BA161" s="177"/>
      <c r="BB161" s="177" t="s">
        <v>743</v>
      </c>
      <c r="BC161" s="194"/>
      <c r="BD161" s="194"/>
      <c r="BE161" s="195">
        <f>+BD161*0.19</f>
        <v>0</v>
      </c>
      <c r="BF161" s="194"/>
      <c r="BG161" s="196">
        <f t="shared" si="141"/>
        <v>0</v>
      </c>
      <c r="BH161" s="196">
        <f t="shared" si="142"/>
        <v>0</v>
      </c>
      <c r="BI161" s="180" t="str">
        <f t="shared" si="157"/>
        <v>NO OFERTADO</v>
      </c>
      <c r="BJ161" s="180"/>
      <c r="BK161" s="180" t="s">
        <v>743</v>
      </c>
      <c r="BL161" s="319"/>
      <c r="BM161" s="319"/>
      <c r="BN161" s="320"/>
      <c r="BO161" s="319">
        <f>+BM161+BN161</f>
        <v>0</v>
      </c>
      <c r="BP161" s="321">
        <f t="shared" si="143"/>
        <v>0</v>
      </c>
      <c r="BQ161" s="321">
        <f t="shared" si="158"/>
        <v>0</v>
      </c>
      <c r="BR161" s="322" t="str">
        <f t="shared" si="159"/>
        <v>NO OFERTADO</v>
      </c>
      <c r="BS161" s="322"/>
      <c r="BT161" s="322" t="s">
        <v>743</v>
      </c>
      <c r="BU161" s="197"/>
      <c r="BV161" s="197"/>
      <c r="BW161" s="198"/>
      <c r="BX161" s="197"/>
      <c r="BY161" s="199">
        <f t="shared" si="144"/>
        <v>0</v>
      </c>
      <c r="BZ161" s="199">
        <f t="shared" si="145"/>
        <v>0</v>
      </c>
      <c r="CA161" s="181" t="str">
        <f t="shared" si="160"/>
        <v>NO OFERTADO</v>
      </c>
      <c r="CB161" s="181"/>
      <c r="CC161" s="181" t="s">
        <v>743</v>
      </c>
      <c r="CD161" s="200"/>
      <c r="CE161" s="200"/>
      <c r="CF161" s="201"/>
      <c r="CG161" s="200"/>
      <c r="CH161" s="202">
        <f t="shared" si="146"/>
        <v>0</v>
      </c>
      <c r="CI161" s="202">
        <f t="shared" si="147"/>
        <v>0</v>
      </c>
      <c r="CJ161" s="182" t="str">
        <f t="shared" si="161"/>
        <v>NO OFERTADO</v>
      </c>
      <c r="CK161" s="182"/>
      <c r="CL161" s="182" t="s">
        <v>743</v>
      </c>
      <c r="CM161" s="197">
        <v>0</v>
      </c>
      <c r="CN161" s="197">
        <v>0</v>
      </c>
      <c r="CO161" s="198">
        <v>0</v>
      </c>
      <c r="CP161" s="197"/>
      <c r="CQ161" s="199">
        <f t="shared" si="148"/>
        <v>0</v>
      </c>
      <c r="CR161" s="199">
        <f t="shared" si="149"/>
        <v>0</v>
      </c>
      <c r="CS161" s="181" t="str">
        <f t="shared" si="162"/>
        <v>NO OFERTADO</v>
      </c>
      <c r="CT161" s="181"/>
      <c r="CU161" s="181" t="s">
        <v>743</v>
      </c>
      <c r="CV161" s="203"/>
      <c r="CW161" s="203"/>
      <c r="CX161" s="204"/>
      <c r="CY161" s="203"/>
      <c r="CZ161" s="205">
        <f t="shared" si="150"/>
        <v>0</v>
      </c>
      <c r="DA161" s="205">
        <f t="shared" si="151"/>
        <v>0</v>
      </c>
      <c r="DB161" s="183" t="str">
        <f t="shared" si="163"/>
        <v>NO OFERTADO</v>
      </c>
      <c r="DC161" s="183"/>
      <c r="DD161" s="183" t="s">
        <v>743</v>
      </c>
      <c r="DE161" s="206">
        <f>SMALL((L161,V161,AE161,AN161,AW161,BF161,BX161,CG161,CP161,CY161),1)</f>
        <v>3523</v>
      </c>
      <c r="DF161" s="208">
        <f t="shared" si="164"/>
        <v>3523</v>
      </c>
      <c r="DG161" s="19">
        <f t="shared" si="165"/>
        <v>0</v>
      </c>
      <c r="DH161" s="208">
        <f t="shared" si="166"/>
        <v>3523</v>
      </c>
      <c r="DI161" s="208">
        <f t="shared" si="167"/>
        <v>3068.4</v>
      </c>
      <c r="DJ161" s="208" t="str">
        <f t="shared" si="168"/>
        <v>ENTRA</v>
      </c>
    </row>
    <row r="162" spans="1:114" s="19" customFormat="1" ht="25.5" hidden="1" x14ac:dyDescent="0.2">
      <c r="A162" s="158">
        <v>153</v>
      </c>
      <c r="B162" s="78" t="s">
        <v>200</v>
      </c>
      <c r="C162" s="77" t="s">
        <v>532</v>
      </c>
      <c r="D162" s="120">
        <v>1</v>
      </c>
      <c r="E162" s="120" t="s">
        <v>32</v>
      </c>
      <c r="F162" s="24">
        <v>3050000</v>
      </c>
      <c r="G162" s="120">
        <v>1</v>
      </c>
      <c r="H162" s="86">
        <f t="shared" si="152"/>
        <v>3050000</v>
      </c>
      <c r="I162" s="27"/>
      <c r="J162" s="184"/>
      <c r="K162" s="185"/>
      <c r="L162" s="184"/>
      <c r="M162" s="186"/>
      <c r="N162" s="186">
        <f t="shared" si="136"/>
        <v>0</v>
      </c>
      <c r="O162" s="176" t="str">
        <f t="shared" si="169"/>
        <v>NO OFERTADO</v>
      </c>
      <c r="P162" s="176"/>
      <c r="Q162" s="176" t="s">
        <v>743</v>
      </c>
      <c r="R162" s="176"/>
      <c r="S162" s="187"/>
      <c r="T162" s="187"/>
      <c r="U162" s="188"/>
      <c r="V162" s="187"/>
      <c r="W162" s="189"/>
      <c r="X162" s="189">
        <f t="shared" si="137"/>
        <v>0</v>
      </c>
      <c r="Y162" s="176" t="str">
        <f t="shared" si="153"/>
        <v>NO OFERTADO</v>
      </c>
      <c r="Z162" s="177"/>
      <c r="AA162" s="177" t="s">
        <v>743</v>
      </c>
      <c r="AB162" s="190"/>
      <c r="AC162" s="190"/>
      <c r="AD162" s="191"/>
      <c r="AE162" s="190"/>
      <c r="AF162" s="192"/>
      <c r="AG162" s="192">
        <f t="shared" si="138"/>
        <v>0</v>
      </c>
      <c r="AH162" s="178" t="str">
        <f t="shared" si="154"/>
        <v>NO OFERTADO</v>
      </c>
      <c r="AI162" s="178"/>
      <c r="AJ162" s="178" t="s">
        <v>743</v>
      </c>
      <c r="AK162" s="184"/>
      <c r="AL162" s="184"/>
      <c r="AM162" s="185">
        <f>+AL162*0.19</f>
        <v>0</v>
      </c>
      <c r="AN162" s="184"/>
      <c r="AO162" s="186"/>
      <c r="AP162" s="186">
        <f t="shared" si="139"/>
        <v>0</v>
      </c>
      <c r="AQ162" s="176" t="str">
        <f t="shared" si="155"/>
        <v>NO OFERTADO</v>
      </c>
      <c r="AR162" s="176"/>
      <c r="AS162" s="176" t="s">
        <v>743</v>
      </c>
      <c r="AT162" s="187"/>
      <c r="AU162" s="187"/>
      <c r="AV162" s="193"/>
      <c r="AW162" s="187"/>
      <c r="AX162" s="189"/>
      <c r="AY162" s="189">
        <f t="shared" si="140"/>
        <v>0</v>
      </c>
      <c r="AZ162" s="177" t="str">
        <f t="shared" si="156"/>
        <v>NO OFERTADO</v>
      </c>
      <c r="BA162" s="177"/>
      <c r="BB162" s="177" t="s">
        <v>743</v>
      </c>
      <c r="BC162" s="194"/>
      <c r="BD162" s="194"/>
      <c r="BE162" s="195">
        <f>+BD162*0.19</f>
        <v>0</v>
      </c>
      <c r="BF162" s="194"/>
      <c r="BG162" s="196">
        <f t="shared" si="141"/>
        <v>0</v>
      </c>
      <c r="BH162" s="196">
        <f t="shared" si="142"/>
        <v>0</v>
      </c>
      <c r="BI162" s="180" t="str">
        <f t="shared" si="157"/>
        <v>NO OFERTADO</v>
      </c>
      <c r="BJ162" s="180"/>
      <c r="BK162" s="180" t="s">
        <v>743</v>
      </c>
      <c r="BL162" s="319"/>
      <c r="BM162" s="319"/>
      <c r="BN162" s="320"/>
      <c r="BO162" s="319">
        <f>+BM162+BN162</f>
        <v>0</v>
      </c>
      <c r="BP162" s="321">
        <f t="shared" si="143"/>
        <v>0</v>
      </c>
      <c r="BQ162" s="321">
        <f t="shared" si="158"/>
        <v>0</v>
      </c>
      <c r="BR162" s="322" t="str">
        <f t="shared" si="159"/>
        <v>NO OFERTADO</v>
      </c>
      <c r="BS162" s="322"/>
      <c r="BT162" s="322" t="s">
        <v>743</v>
      </c>
      <c r="BU162" s="197"/>
      <c r="BV162" s="197"/>
      <c r="BW162" s="198"/>
      <c r="BX162" s="197"/>
      <c r="BY162" s="199">
        <f t="shared" si="144"/>
        <v>0</v>
      </c>
      <c r="BZ162" s="199">
        <f t="shared" si="145"/>
        <v>0</v>
      </c>
      <c r="CA162" s="181" t="str">
        <f t="shared" si="160"/>
        <v>NO OFERTADO</v>
      </c>
      <c r="CB162" s="181"/>
      <c r="CC162" s="181" t="s">
        <v>743</v>
      </c>
      <c r="CD162" s="200"/>
      <c r="CE162" s="200"/>
      <c r="CF162" s="201"/>
      <c r="CG162" s="200"/>
      <c r="CH162" s="202">
        <f t="shared" si="146"/>
        <v>0</v>
      </c>
      <c r="CI162" s="202">
        <f t="shared" si="147"/>
        <v>0</v>
      </c>
      <c r="CJ162" s="182" t="str">
        <f t="shared" si="161"/>
        <v>NO OFERTADO</v>
      </c>
      <c r="CK162" s="182"/>
      <c r="CL162" s="182" t="s">
        <v>743</v>
      </c>
      <c r="CM162" s="197">
        <v>0</v>
      </c>
      <c r="CN162" s="197">
        <v>0</v>
      </c>
      <c r="CO162" s="198">
        <v>0</v>
      </c>
      <c r="CP162" s="197"/>
      <c r="CQ162" s="199">
        <f t="shared" si="148"/>
        <v>0</v>
      </c>
      <c r="CR162" s="199">
        <f t="shared" si="149"/>
        <v>0</v>
      </c>
      <c r="CS162" s="181" t="str">
        <f t="shared" si="162"/>
        <v>NO OFERTADO</v>
      </c>
      <c r="CT162" s="181"/>
      <c r="CU162" s="181" t="s">
        <v>743</v>
      </c>
      <c r="CV162" s="203"/>
      <c r="CW162" s="203"/>
      <c r="CX162" s="204"/>
      <c r="CY162" s="203"/>
      <c r="CZ162" s="205">
        <f t="shared" si="150"/>
        <v>0</v>
      </c>
      <c r="DA162" s="205">
        <f t="shared" si="151"/>
        <v>0</v>
      </c>
      <c r="DB162" s="183" t="str">
        <f t="shared" si="163"/>
        <v>NO OFERTADO</v>
      </c>
      <c r="DC162" s="183"/>
      <c r="DD162" s="183" t="s">
        <v>743</v>
      </c>
      <c r="DE162" s="206" t="s">
        <v>847</v>
      </c>
      <c r="DF162" s="206" t="s">
        <v>847</v>
      </c>
      <c r="DG162" s="206" t="s">
        <v>847</v>
      </c>
      <c r="DH162" s="206" t="s">
        <v>847</v>
      </c>
      <c r="DI162" s="206" t="s">
        <v>847</v>
      </c>
      <c r="DJ162" s="206" t="s">
        <v>847</v>
      </c>
    </row>
    <row r="163" spans="1:114" s="19" customFormat="1" hidden="1" x14ac:dyDescent="0.2">
      <c r="A163" s="76">
        <v>154</v>
      </c>
      <c r="B163" s="78" t="s">
        <v>201</v>
      </c>
      <c r="C163" s="77" t="s">
        <v>533</v>
      </c>
      <c r="D163" s="120">
        <v>1</v>
      </c>
      <c r="E163" s="120" t="s">
        <v>32</v>
      </c>
      <c r="F163" s="24">
        <v>294500</v>
      </c>
      <c r="G163" s="120">
        <v>2</v>
      </c>
      <c r="H163" s="86">
        <f t="shared" si="152"/>
        <v>589000</v>
      </c>
      <c r="I163" s="27"/>
      <c r="J163" s="184"/>
      <c r="K163" s="185"/>
      <c r="L163" s="184"/>
      <c r="M163" s="186"/>
      <c r="N163" s="186">
        <f t="shared" si="136"/>
        <v>0</v>
      </c>
      <c r="O163" s="176" t="str">
        <f t="shared" si="169"/>
        <v>NO OFERTADO</v>
      </c>
      <c r="P163" s="176"/>
      <c r="Q163" s="176" t="s">
        <v>743</v>
      </c>
      <c r="R163" s="176"/>
      <c r="S163" s="187"/>
      <c r="T163" s="187"/>
      <c r="U163" s="188"/>
      <c r="V163" s="187"/>
      <c r="W163" s="189"/>
      <c r="X163" s="189">
        <f t="shared" si="137"/>
        <v>0</v>
      </c>
      <c r="Y163" s="176" t="str">
        <f t="shared" si="153"/>
        <v>NO OFERTADO</v>
      </c>
      <c r="Z163" s="177"/>
      <c r="AA163" s="177" t="s">
        <v>743</v>
      </c>
      <c r="AB163" s="190"/>
      <c r="AC163" s="190"/>
      <c r="AD163" s="191"/>
      <c r="AE163" s="190"/>
      <c r="AF163" s="192"/>
      <c r="AG163" s="192">
        <f t="shared" si="138"/>
        <v>0</v>
      </c>
      <c r="AH163" s="178" t="str">
        <f t="shared" si="154"/>
        <v>NO OFERTADO</v>
      </c>
      <c r="AI163" s="178"/>
      <c r="AJ163" s="178" t="s">
        <v>743</v>
      </c>
      <c r="AK163" s="184"/>
      <c r="AL163" s="184"/>
      <c r="AM163" s="185"/>
      <c r="AN163" s="184"/>
      <c r="AO163" s="186"/>
      <c r="AP163" s="186">
        <f t="shared" si="139"/>
        <v>0</v>
      </c>
      <c r="AQ163" s="176" t="str">
        <f t="shared" si="155"/>
        <v>NO OFERTADO</v>
      </c>
      <c r="AR163" s="176"/>
      <c r="AS163" s="176" t="s">
        <v>743</v>
      </c>
      <c r="AT163" s="187"/>
      <c r="AU163" s="187"/>
      <c r="AV163" s="193"/>
      <c r="AW163" s="187"/>
      <c r="AX163" s="189"/>
      <c r="AY163" s="189">
        <f t="shared" si="140"/>
        <v>0</v>
      </c>
      <c r="AZ163" s="177" t="str">
        <f t="shared" si="156"/>
        <v>NO OFERTADO</v>
      </c>
      <c r="BA163" s="177"/>
      <c r="BB163" s="177" t="s">
        <v>743</v>
      </c>
      <c r="BC163" s="194"/>
      <c r="BD163" s="194"/>
      <c r="BE163" s="195"/>
      <c r="BF163" s="194"/>
      <c r="BG163" s="196">
        <f t="shared" si="141"/>
        <v>0</v>
      </c>
      <c r="BH163" s="196">
        <f t="shared" si="142"/>
        <v>0</v>
      </c>
      <c r="BI163" s="180" t="str">
        <f t="shared" si="157"/>
        <v>NO OFERTADO</v>
      </c>
      <c r="BJ163" s="180"/>
      <c r="BK163" s="180" t="s">
        <v>743</v>
      </c>
      <c r="BL163" s="319"/>
      <c r="BM163" s="319"/>
      <c r="BN163" s="320"/>
      <c r="BO163" s="319">
        <f t="shared" ref="BO163:BO168" si="182">BM163+BN163</f>
        <v>0</v>
      </c>
      <c r="BP163" s="321">
        <f t="shared" si="143"/>
        <v>0</v>
      </c>
      <c r="BQ163" s="321">
        <f t="shared" si="158"/>
        <v>0</v>
      </c>
      <c r="BR163" s="322" t="str">
        <f t="shared" si="159"/>
        <v>NO OFERTADO</v>
      </c>
      <c r="BS163" s="322"/>
      <c r="BT163" s="322" t="s">
        <v>743</v>
      </c>
      <c r="BU163" s="197"/>
      <c r="BV163" s="197"/>
      <c r="BW163" s="198"/>
      <c r="BX163" s="197"/>
      <c r="BY163" s="199">
        <f t="shared" si="144"/>
        <v>0</v>
      </c>
      <c r="BZ163" s="199">
        <f t="shared" si="145"/>
        <v>0</v>
      </c>
      <c r="CA163" s="181" t="str">
        <f t="shared" si="160"/>
        <v>NO OFERTADO</v>
      </c>
      <c r="CB163" s="181"/>
      <c r="CC163" s="181" t="s">
        <v>743</v>
      </c>
      <c r="CD163" s="200"/>
      <c r="CE163" s="200"/>
      <c r="CF163" s="201"/>
      <c r="CG163" s="200"/>
      <c r="CH163" s="202">
        <f t="shared" si="146"/>
        <v>0</v>
      </c>
      <c r="CI163" s="202">
        <f t="shared" si="147"/>
        <v>0</v>
      </c>
      <c r="CJ163" s="182" t="str">
        <f t="shared" si="161"/>
        <v>NO OFERTADO</v>
      </c>
      <c r="CK163" s="182"/>
      <c r="CL163" s="182" t="s">
        <v>743</v>
      </c>
      <c r="CM163" s="197">
        <v>0</v>
      </c>
      <c r="CN163" s="197">
        <v>0</v>
      </c>
      <c r="CO163" s="198">
        <v>0</v>
      </c>
      <c r="CP163" s="197"/>
      <c r="CQ163" s="199">
        <f t="shared" si="148"/>
        <v>0</v>
      </c>
      <c r="CR163" s="199">
        <f t="shared" si="149"/>
        <v>0</v>
      </c>
      <c r="CS163" s="181" t="str">
        <f t="shared" si="162"/>
        <v>NO OFERTADO</v>
      </c>
      <c r="CT163" s="181"/>
      <c r="CU163" s="181" t="s">
        <v>743</v>
      </c>
      <c r="CV163" s="203"/>
      <c r="CW163" s="203"/>
      <c r="CX163" s="204"/>
      <c r="CY163" s="203"/>
      <c r="CZ163" s="205">
        <f t="shared" si="150"/>
        <v>0</v>
      </c>
      <c r="DA163" s="205">
        <f t="shared" si="151"/>
        <v>0</v>
      </c>
      <c r="DB163" s="183" t="str">
        <f t="shared" si="163"/>
        <v>NO OFERTADO</v>
      </c>
      <c r="DC163" s="183"/>
      <c r="DD163" s="183" t="s">
        <v>743</v>
      </c>
      <c r="DE163" s="206" t="s">
        <v>847</v>
      </c>
      <c r="DF163" s="206" t="s">
        <v>847</v>
      </c>
      <c r="DG163" s="206" t="s">
        <v>847</v>
      </c>
      <c r="DH163" s="206" t="s">
        <v>847</v>
      </c>
      <c r="DI163" s="206" t="s">
        <v>847</v>
      </c>
      <c r="DJ163" s="206" t="s">
        <v>847</v>
      </c>
    </row>
    <row r="164" spans="1:114" s="19" customFormat="1" ht="25.5" hidden="1" x14ac:dyDescent="0.2">
      <c r="A164" s="76">
        <v>155</v>
      </c>
      <c r="B164" s="78" t="s">
        <v>202</v>
      </c>
      <c r="C164" s="77" t="s">
        <v>534</v>
      </c>
      <c r="D164" s="120">
        <v>1</v>
      </c>
      <c r="E164" s="120" t="s">
        <v>32</v>
      </c>
      <c r="F164" s="24">
        <v>294500</v>
      </c>
      <c r="G164" s="120">
        <v>4</v>
      </c>
      <c r="H164" s="86">
        <f t="shared" si="152"/>
        <v>1178000</v>
      </c>
      <c r="I164" s="27"/>
      <c r="J164" s="184"/>
      <c r="K164" s="185"/>
      <c r="L164" s="184"/>
      <c r="M164" s="186"/>
      <c r="N164" s="186">
        <f t="shared" si="136"/>
        <v>0</v>
      </c>
      <c r="O164" s="176" t="str">
        <f t="shared" si="169"/>
        <v>NO OFERTADO</v>
      </c>
      <c r="P164" s="176"/>
      <c r="Q164" s="176" t="s">
        <v>743</v>
      </c>
      <c r="R164" s="176"/>
      <c r="S164" s="187"/>
      <c r="T164" s="187"/>
      <c r="U164" s="188"/>
      <c r="V164" s="187"/>
      <c r="W164" s="189"/>
      <c r="X164" s="189">
        <f t="shared" si="137"/>
        <v>0</v>
      </c>
      <c r="Y164" s="176" t="str">
        <f t="shared" si="153"/>
        <v>NO OFERTADO</v>
      </c>
      <c r="Z164" s="177"/>
      <c r="AA164" s="177" t="s">
        <v>743</v>
      </c>
      <c r="AB164" s="190"/>
      <c r="AC164" s="190"/>
      <c r="AD164" s="191"/>
      <c r="AE164" s="190"/>
      <c r="AF164" s="192"/>
      <c r="AG164" s="192">
        <f t="shared" si="138"/>
        <v>0</v>
      </c>
      <c r="AH164" s="178" t="str">
        <f t="shared" si="154"/>
        <v>NO OFERTADO</v>
      </c>
      <c r="AI164" s="178"/>
      <c r="AJ164" s="178" t="s">
        <v>743</v>
      </c>
      <c r="AK164" s="184"/>
      <c r="AL164" s="184"/>
      <c r="AM164" s="185"/>
      <c r="AN164" s="184"/>
      <c r="AO164" s="186"/>
      <c r="AP164" s="186">
        <f t="shared" si="139"/>
        <v>0</v>
      </c>
      <c r="AQ164" s="176" t="str">
        <f t="shared" si="155"/>
        <v>NO OFERTADO</v>
      </c>
      <c r="AR164" s="176"/>
      <c r="AS164" s="176" t="s">
        <v>743</v>
      </c>
      <c r="AT164" s="187"/>
      <c r="AU164" s="187"/>
      <c r="AV164" s="193"/>
      <c r="AW164" s="187"/>
      <c r="AX164" s="189"/>
      <c r="AY164" s="189">
        <f t="shared" si="140"/>
        <v>0</v>
      </c>
      <c r="AZ164" s="177" t="str">
        <f t="shared" si="156"/>
        <v>NO OFERTADO</v>
      </c>
      <c r="BA164" s="177"/>
      <c r="BB164" s="177" t="s">
        <v>743</v>
      </c>
      <c r="BC164" s="194"/>
      <c r="BD164" s="194"/>
      <c r="BE164" s="195"/>
      <c r="BF164" s="194"/>
      <c r="BG164" s="196">
        <f t="shared" si="141"/>
        <v>0</v>
      </c>
      <c r="BH164" s="196">
        <f t="shared" si="142"/>
        <v>0</v>
      </c>
      <c r="BI164" s="180" t="str">
        <f t="shared" si="157"/>
        <v>NO OFERTADO</v>
      </c>
      <c r="BJ164" s="180"/>
      <c r="BK164" s="180" t="s">
        <v>743</v>
      </c>
      <c r="BL164" s="319"/>
      <c r="BM164" s="319"/>
      <c r="BN164" s="320"/>
      <c r="BO164" s="319">
        <f t="shared" si="182"/>
        <v>0</v>
      </c>
      <c r="BP164" s="321">
        <f t="shared" si="143"/>
        <v>0</v>
      </c>
      <c r="BQ164" s="321">
        <f t="shared" si="158"/>
        <v>0</v>
      </c>
      <c r="BR164" s="322" t="str">
        <f t="shared" si="159"/>
        <v>NO OFERTADO</v>
      </c>
      <c r="BS164" s="322"/>
      <c r="BT164" s="322" t="s">
        <v>743</v>
      </c>
      <c r="BU164" s="197"/>
      <c r="BV164" s="197"/>
      <c r="BW164" s="198"/>
      <c r="BX164" s="197"/>
      <c r="BY164" s="199">
        <f t="shared" si="144"/>
        <v>0</v>
      </c>
      <c r="BZ164" s="199">
        <f t="shared" si="145"/>
        <v>0</v>
      </c>
      <c r="CA164" s="181" t="str">
        <f t="shared" si="160"/>
        <v>NO OFERTADO</v>
      </c>
      <c r="CB164" s="181"/>
      <c r="CC164" s="181" t="s">
        <v>743</v>
      </c>
      <c r="CD164" s="200"/>
      <c r="CE164" s="200"/>
      <c r="CF164" s="201"/>
      <c r="CG164" s="200"/>
      <c r="CH164" s="202">
        <f t="shared" si="146"/>
        <v>0</v>
      </c>
      <c r="CI164" s="202">
        <f t="shared" si="147"/>
        <v>0</v>
      </c>
      <c r="CJ164" s="182" t="str">
        <f t="shared" si="161"/>
        <v>NO OFERTADO</v>
      </c>
      <c r="CK164" s="182"/>
      <c r="CL164" s="182" t="s">
        <v>743</v>
      </c>
      <c r="CM164" s="197">
        <v>0</v>
      </c>
      <c r="CN164" s="197">
        <v>0</v>
      </c>
      <c r="CO164" s="198">
        <v>0</v>
      </c>
      <c r="CP164" s="197"/>
      <c r="CQ164" s="199">
        <f t="shared" si="148"/>
        <v>0</v>
      </c>
      <c r="CR164" s="199">
        <f t="shared" si="149"/>
        <v>0</v>
      </c>
      <c r="CS164" s="181" t="str">
        <f t="shared" si="162"/>
        <v>NO OFERTADO</v>
      </c>
      <c r="CT164" s="181"/>
      <c r="CU164" s="181" t="s">
        <v>743</v>
      </c>
      <c r="CV164" s="203"/>
      <c r="CW164" s="203"/>
      <c r="CX164" s="204"/>
      <c r="CY164" s="203"/>
      <c r="CZ164" s="205">
        <f t="shared" si="150"/>
        <v>0</v>
      </c>
      <c r="DA164" s="205">
        <f t="shared" si="151"/>
        <v>0</v>
      </c>
      <c r="DB164" s="183" t="str">
        <f t="shared" si="163"/>
        <v>NO OFERTADO</v>
      </c>
      <c r="DC164" s="183"/>
      <c r="DD164" s="183" t="s">
        <v>743</v>
      </c>
      <c r="DE164" s="206" t="s">
        <v>847</v>
      </c>
      <c r="DF164" s="206" t="s">
        <v>847</v>
      </c>
      <c r="DG164" s="206" t="s">
        <v>847</v>
      </c>
      <c r="DH164" s="206" t="s">
        <v>847</v>
      </c>
      <c r="DI164" s="206" t="s">
        <v>847</v>
      </c>
      <c r="DJ164" s="206" t="s">
        <v>847</v>
      </c>
    </row>
    <row r="165" spans="1:114" s="19" customFormat="1" hidden="1" x14ac:dyDescent="0.2">
      <c r="A165" s="76">
        <v>156</v>
      </c>
      <c r="B165" s="78" t="s">
        <v>203</v>
      </c>
      <c r="C165" s="77" t="s">
        <v>535</v>
      </c>
      <c r="D165" s="120">
        <v>1</v>
      </c>
      <c r="E165" s="120" t="s">
        <v>32</v>
      </c>
      <c r="F165" s="24">
        <v>294500</v>
      </c>
      <c r="G165" s="120">
        <v>2</v>
      </c>
      <c r="H165" s="86">
        <f t="shared" si="152"/>
        <v>589000</v>
      </c>
      <c r="I165" s="27"/>
      <c r="J165" s="184"/>
      <c r="K165" s="185"/>
      <c r="L165" s="184"/>
      <c r="M165" s="186"/>
      <c r="N165" s="186">
        <f t="shared" si="136"/>
        <v>0</v>
      </c>
      <c r="O165" s="176" t="str">
        <f t="shared" si="169"/>
        <v>NO OFERTADO</v>
      </c>
      <c r="P165" s="176"/>
      <c r="Q165" s="176" t="s">
        <v>743</v>
      </c>
      <c r="R165" s="176"/>
      <c r="S165" s="187"/>
      <c r="T165" s="187"/>
      <c r="U165" s="188"/>
      <c r="V165" s="187"/>
      <c r="W165" s="189"/>
      <c r="X165" s="189">
        <f t="shared" si="137"/>
        <v>0</v>
      </c>
      <c r="Y165" s="176" t="str">
        <f t="shared" si="153"/>
        <v>NO OFERTADO</v>
      </c>
      <c r="Z165" s="177"/>
      <c r="AA165" s="177" t="s">
        <v>743</v>
      </c>
      <c r="AB165" s="190"/>
      <c r="AC165" s="190"/>
      <c r="AD165" s="191"/>
      <c r="AE165" s="190"/>
      <c r="AF165" s="192"/>
      <c r="AG165" s="192">
        <f t="shared" si="138"/>
        <v>0</v>
      </c>
      <c r="AH165" s="178" t="str">
        <f t="shared" si="154"/>
        <v>NO OFERTADO</v>
      </c>
      <c r="AI165" s="178"/>
      <c r="AJ165" s="178" t="s">
        <v>743</v>
      </c>
      <c r="AK165" s="184"/>
      <c r="AL165" s="184"/>
      <c r="AM165" s="185"/>
      <c r="AN165" s="184"/>
      <c r="AO165" s="186"/>
      <c r="AP165" s="186">
        <f t="shared" si="139"/>
        <v>0</v>
      </c>
      <c r="AQ165" s="176" t="str">
        <f t="shared" si="155"/>
        <v>NO OFERTADO</v>
      </c>
      <c r="AR165" s="176"/>
      <c r="AS165" s="176" t="s">
        <v>743</v>
      </c>
      <c r="AT165" s="187"/>
      <c r="AU165" s="187"/>
      <c r="AV165" s="193"/>
      <c r="AW165" s="187"/>
      <c r="AX165" s="189"/>
      <c r="AY165" s="189">
        <f t="shared" si="140"/>
        <v>0</v>
      </c>
      <c r="AZ165" s="177" t="str">
        <f t="shared" si="156"/>
        <v>NO OFERTADO</v>
      </c>
      <c r="BA165" s="177"/>
      <c r="BB165" s="177" t="s">
        <v>743</v>
      </c>
      <c r="BC165" s="194"/>
      <c r="BD165" s="194"/>
      <c r="BE165" s="195"/>
      <c r="BF165" s="194"/>
      <c r="BG165" s="196">
        <f t="shared" si="141"/>
        <v>0</v>
      </c>
      <c r="BH165" s="196">
        <f t="shared" si="142"/>
        <v>0</v>
      </c>
      <c r="BI165" s="180" t="str">
        <f t="shared" si="157"/>
        <v>NO OFERTADO</v>
      </c>
      <c r="BJ165" s="180"/>
      <c r="BK165" s="180" t="s">
        <v>743</v>
      </c>
      <c r="BL165" s="319"/>
      <c r="BM165" s="319"/>
      <c r="BN165" s="320"/>
      <c r="BO165" s="319">
        <f t="shared" si="182"/>
        <v>0</v>
      </c>
      <c r="BP165" s="321">
        <f t="shared" si="143"/>
        <v>0</v>
      </c>
      <c r="BQ165" s="321">
        <f t="shared" si="158"/>
        <v>0</v>
      </c>
      <c r="BR165" s="322" t="str">
        <f t="shared" si="159"/>
        <v>NO OFERTADO</v>
      </c>
      <c r="BS165" s="322"/>
      <c r="BT165" s="322" t="s">
        <v>743</v>
      </c>
      <c r="BU165" s="197"/>
      <c r="BV165" s="197"/>
      <c r="BW165" s="198"/>
      <c r="BX165" s="197"/>
      <c r="BY165" s="199">
        <f t="shared" si="144"/>
        <v>0</v>
      </c>
      <c r="BZ165" s="199">
        <f t="shared" si="145"/>
        <v>0</v>
      </c>
      <c r="CA165" s="181" t="str">
        <f t="shared" si="160"/>
        <v>NO OFERTADO</v>
      </c>
      <c r="CB165" s="181"/>
      <c r="CC165" s="181" t="s">
        <v>743</v>
      </c>
      <c r="CD165" s="200"/>
      <c r="CE165" s="200"/>
      <c r="CF165" s="201"/>
      <c r="CG165" s="200"/>
      <c r="CH165" s="202">
        <f t="shared" si="146"/>
        <v>0</v>
      </c>
      <c r="CI165" s="202">
        <f t="shared" si="147"/>
        <v>0</v>
      </c>
      <c r="CJ165" s="182" t="str">
        <f t="shared" si="161"/>
        <v>NO OFERTADO</v>
      </c>
      <c r="CK165" s="182"/>
      <c r="CL165" s="182" t="s">
        <v>743</v>
      </c>
      <c r="CM165" s="197">
        <v>0</v>
      </c>
      <c r="CN165" s="197">
        <v>0</v>
      </c>
      <c r="CO165" s="198">
        <v>0</v>
      </c>
      <c r="CP165" s="197"/>
      <c r="CQ165" s="199">
        <f t="shared" si="148"/>
        <v>0</v>
      </c>
      <c r="CR165" s="199">
        <f t="shared" si="149"/>
        <v>0</v>
      </c>
      <c r="CS165" s="181" t="str">
        <f t="shared" si="162"/>
        <v>NO OFERTADO</v>
      </c>
      <c r="CT165" s="181"/>
      <c r="CU165" s="181" t="s">
        <v>743</v>
      </c>
      <c r="CV165" s="203"/>
      <c r="CW165" s="203"/>
      <c r="CX165" s="204"/>
      <c r="CY165" s="203"/>
      <c r="CZ165" s="205">
        <f t="shared" si="150"/>
        <v>0</v>
      </c>
      <c r="DA165" s="205">
        <f t="shared" si="151"/>
        <v>0</v>
      </c>
      <c r="DB165" s="183" t="str">
        <f t="shared" si="163"/>
        <v>NO OFERTADO</v>
      </c>
      <c r="DC165" s="183"/>
      <c r="DD165" s="183" t="s">
        <v>743</v>
      </c>
      <c r="DE165" s="206" t="s">
        <v>847</v>
      </c>
      <c r="DF165" s="206" t="s">
        <v>847</v>
      </c>
      <c r="DG165" s="206" t="s">
        <v>847</v>
      </c>
      <c r="DH165" s="206" t="s">
        <v>847</v>
      </c>
      <c r="DI165" s="206" t="s">
        <v>847</v>
      </c>
      <c r="DJ165" s="206" t="s">
        <v>847</v>
      </c>
    </row>
    <row r="166" spans="1:114" s="19" customFormat="1" hidden="1" x14ac:dyDescent="0.2">
      <c r="A166" s="76">
        <v>157</v>
      </c>
      <c r="B166" s="78" t="s">
        <v>204</v>
      </c>
      <c r="C166" s="77" t="s">
        <v>536</v>
      </c>
      <c r="D166" s="120">
        <v>1</v>
      </c>
      <c r="E166" s="120" t="s">
        <v>32</v>
      </c>
      <c r="F166" s="64">
        <v>294500</v>
      </c>
      <c r="G166" s="120">
        <v>1</v>
      </c>
      <c r="H166" s="86">
        <f t="shared" si="152"/>
        <v>294500</v>
      </c>
      <c r="I166" s="27"/>
      <c r="J166" s="184"/>
      <c r="K166" s="185"/>
      <c r="L166" s="184"/>
      <c r="M166" s="186"/>
      <c r="N166" s="186">
        <f t="shared" si="136"/>
        <v>0</v>
      </c>
      <c r="O166" s="176" t="str">
        <f t="shared" si="169"/>
        <v>NO OFERTADO</v>
      </c>
      <c r="P166" s="176"/>
      <c r="Q166" s="176" t="s">
        <v>743</v>
      </c>
      <c r="R166" s="176"/>
      <c r="S166" s="187"/>
      <c r="T166" s="187"/>
      <c r="U166" s="188"/>
      <c r="V166" s="187"/>
      <c r="W166" s="189"/>
      <c r="X166" s="189">
        <f t="shared" si="137"/>
        <v>0</v>
      </c>
      <c r="Y166" s="176" t="str">
        <f t="shared" si="153"/>
        <v>NO OFERTADO</v>
      </c>
      <c r="Z166" s="177"/>
      <c r="AA166" s="177" t="s">
        <v>743</v>
      </c>
      <c r="AB166" s="190"/>
      <c r="AC166" s="190"/>
      <c r="AD166" s="191"/>
      <c r="AE166" s="190"/>
      <c r="AF166" s="192"/>
      <c r="AG166" s="192">
        <f t="shared" si="138"/>
        <v>0</v>
      </c>
      <c r="AH166" s="178" t="str">
        <f t="shared" si="154"/>
        <v>NO OFERTADO</v>
      </c>
      <c r="AI166" s="178"/>
      <c r="AJ166" s="178" t="s">
        <v>743</v>
      </c>
      <c r="AK166" s="184"/>
      <c r="AL166" s="184"/>
      <c r="AM166" s="185"/>
      <c r="AN166" s="184"/>
      <c r="AO166" s="186"/>
      <c r="AP166" s="186">
        <f t="shared" si="139"/>
        <v>0</v>
      </c>
      <c r="AQ166" s="176" t="str">
        <f t="shared" si="155"/>
        <v>NO OFERTADO</v>
      </c>
      <c r="AR166" s="176"/>
      <c r="AS166" s="176" t="s">
        <v>743</v>
      </c>
      <c r="AT166" s="187"/>
      <c r="AU166" s="187"/>
      <c r="AV166" s="193"/>
      <c r="AW166" s="187"/>
      <c r="AX166" s="189"/>
      <c r="AY166" s="189">
        <f t="shared" si="140"/>
        <v>0</v>
      </c>
      <c r="AZ166" s="177" t="str">
        <f t="shared" si="156"/>
        <v>NO OFERTADO</v>
      </c>
      <c r="BA166" s="177"/>
      <c r="BB166" s="177" t="s">
        <v>743</v>
      </c>
      <c r="BC166" s="194"/>
      <c r="BD166" s="194"/>
      <c r="BE166" s="195"/>
      <c r="BF166" s="194"/>
      <c r="BG166" s="196">
        <f t="shared" si="141"/>
        <v>0</v>
      </c>
      <c r="BH166" s="196">
        <f t="shared" si="142"/>
        <v>0</v>
      </c>
      <c r="BI166" s="180" t="str">
        <f t="shared" si="157"/>
        <v>NO OFERTADO</v>
      </c>
      <c r="BJ166" s="180"/>
      <c r="BK166" s="180" t="s">
        <v>743</v>
      </c>
      <c r="BL166" s="319"/>
      <c r="BM166" s="319"/>
      <c r="BN166" s="320"/>
      <c r="BO166" s="319">
        <f t="shared" si="182"/>
        <v>0</v>
      </c>
      <c r="BP166" s="321">
        <f t="shared" si="143"/>
        <v>0</v>
      </c>
      <c r="BQ166" s="321">
        <f t="shared" si="158"/>
        <v>0</v>
      </c>
      <c r="BR166" s="322" t="str">
        <f t="shared" si="159"/>
        <v>NO OFERTADO</v>
      </c>
      <c r="BS166" s="322"/>
      <c r="BT166" s="322" t="s">
        <v>743</v>
      </c>
      <c r="BU166" s="197"/>
      <c r="BV166" s="197"/>
      <c r="BW166" s="198"/>
      <c r="BX166" s="197"/>
      <c r="BY166" s="199">
        <f t="shared" si="144"/>
        <v>0</v>
      </c>
      <c r="BZ166" s="199">
        <f t="shared" si="145"/>
        <v>0</v>
      </c>
      <c r="CA166" s="181" t="str">
        <f t="shared" si="160"/>
        <v>NO OFERTADO</v>
      </c>
      <c r="CB166" s="181"/>
      <c r="CC166" s="181" t="s">
        <v>743</v>
      </c>
      <c r="CD166" s="200"/>
      <c r="CE166" s="200"/>
      <c r="CF166" s="201"/>
      <c r="CG166" s="200"/>
      <c r="CH166" s="202">
        <f t="shared" si="146"/>
        <v>0</v>
      </c>
      <c r="CI166" s="202">
        <f t="shared" si="147"/>
        <v>0</v>
      </c>
      <c r="CJ166" s="182" t="str">
        <f t="shared" si="161"/>
        <v>NO OFERTADO</v>
      </c>
      <c r="CK166" s="182"/>
      <c r="CL166" s="182" t="s">
        <v>743</v>
      </c>
      <c r="CM166" s="197">
        <v>0</v>
      </c>
      <c r="CN166" s="197">
        <v>0</v>
      </c>
      <c r="CO166" s="198">
        <v>0</v>
      </c>
      <c r="CP166" s="197"/>
      <c r="CQ166" s="199">
        <f t="shared" si="148"/>
        <v>0</v>
      </c>
      <c r="CR166" s="199">
        <f t="shared" si="149"/>
        <v>0</v>
      </c>
      <c r="CS166" s="181" t="str">
        <f t="shared" si="162"/>
        <v>NO OFERTADO</v>
      </c>
      <c r="CT166" s="181"/>
      <c r="CU166" s="181" t="s">
        <v>743</v>
      </c>
      <c r="CV166" s="203"/>
      <c r="CW166" s="203"/>
      <c r="CX166" s="204"/>
      <c r="CY166" s="203"/>
      <c r="CZ166" s="205">
        <f t="shared" si="150"/>
        <v>0</v>
      </c>
      <c r="DA166" s="205">
        <f t="shared" si="151"/>
        <v>0</v>
      </c>
      <c r="DB166" s="183" t="str">
        <f t="shared" si="163"/>
        <v>NO OFERTADO</v>
      </c>
      <c r="DC166" s="183"/>
      <c r="DD166" s="183" t="s">
        <v>743</v>
      </c>
      <c r="DE166" s="206" t="s">
        <v>847</v>
      </c>
      <c r="DF166" s="206" t="s">
        <v>847</v>
      </c>
      <c r="DG166" s="206" t="s">
        <v>847</v>
      </c>
      <c r="DH166" s="206" t="s">
        <v>847</v>
      </c>
      <c r="DI166" s="206" t="s">
        <v>847</v>
      </c>
      <c r="DJ166" s="206" t="s">
        <v>847</v>
      </c>
    </row>
    <row r="167" spans="1:114" s="19" customFormat="1" hidden="1" x14ac:dyDescent="0.2">
      <c r="A167" s="76">
        <v>158</v>
      </c>
      <c r="B167" s="78" t="s">
        <v>205</v>
      </c>
      <c r="C167" s="77" t="s">
        <v>537</v>
      </c>
      <c r="D167" s="120">
        <v>1</v>
      </c>
      <c r="E167" s="120" t="s">
        <v>32</v>
      </c>
      <c r="F167" s="24">
        <v>294500</v>
      </c>
      <c r="G167" s="120">
        <v>1</v>
      </c>
      <c r="H167" s="86">
        <f t="shared" si="152"/>
        <v>294500</v>
      </c>
      <c r="I167" s="27"/>
      <c r="J167" s="184"/>
      <c r="K167" s="185"/>
      <c r="L167" s="184"/>
      <c r="M167" s="186"/>
      <c r="N167" s="186">
        <f t="shared" si="136"/>
        <v>0</v>
      </c>
      <c r="O167" s="176" t="str">
        <f t="shared" si="169"/>
        <v>NO OFERTADO</v>
      </c>
      <c r="P167" s="176"/>
      <c r="Q167" s="176" t="s">
        <v>743</v>
      </c>
      <c r="R167" s="176"/>
      <c r="S167" s="187"/>
      <c r="T167" s="187"/>
      <c r="U167" s="188"/>
      <c r="V167" s="187"/>
      <c r="W167" s="189"/>
      <c r="X167" s="189">
        <f t="shared" si="137"/>
        <v>0</v>
      </c>
      <c r="Y167" s="176" t="str">
        <f t="shared" si="153"/>
        <v>NO OFERTADO</v>
      </c>
      <c r="Z167" s="177"/>
      <c r="AA167" s="177" t="s">
        <v>743</v>
      </c>
      <c r="AB167" s="190"/>
      <c r="AC167" s="190"/>
      <c r="AD167" s="191"/>
      <c r="AE167" s="190"/>
      <c r="AF167" s="192"/>
      <c r="AG167" s="192">
        <f t="shared" si="138"/>
        <v>0</v>
      </c>
      <c r="AH167" s="178" t="str">
        <f t="shared" si="154"/>
        <v>NO OFERTADO</v>
      </c>
      <c r="AI167" s="178"/>
      <c r="AJ167" s="178" t="s">
        <v>743</v>
      </c>
      <c r="AK167" s="184"/>
      <c r="AL167" s="184"/>
      <c r="AM167" s="185"/>
      <c r="AN167" s="184"/>
      <c r="AO167" s="186"/>
      <c r="AP167" s="186">
        <f t="shared" si="139"/>
        <v>0</v>
      </c>
      <c r="AQ167" s="176" t="str">
        <f t="shared" si="155"/>
        <v>NO OFERTADO</v>
      </c>
      <c r="AR167" s="176"/>
      <c r="AS167" s="176" t="s">
        <v>743</v>
      </c>
      <c r="AT167" s="187"/>
      <c r="AU167" s="187"/>
      <c r="AV167" s="193"/>
      <c r="AW167" s="187"/>
      <c r="AX167" s="189"/>
      <c r="AY167" s="189">
        <f t="shared" si="140"/>
        <v>0</v>
      </c>
      <c r="AZ167" s="177" t="str">
        <f t="shared" si="156"/>
        <v>NO OFERTADO</v>
      </c>
      <c r="BA167" s="177"/>
      <c r="BB167" s="177" t="s">
        <v>743</v>
      </c>
      <c r="BC167" s="194"/>
      <c r="BD167" s="194"/>
      <c r="BE167" s="195"/>
      <c r="BF167" s="194"/>
      <c r="BG167" s="196">
        <f t="shared" si="141"/>
        <v>0</v>
      </c>
      <c r="BH167" s="196">
        <f t="shared" si="142"/>
        <v>0</v>
      </c>
      <c r="BI167" s="180" t="str">
        <f t="shared" si="157"/>
        <v>NO OFERTADO</v>
      </c>
      <c r="BJ167" s="180"/>
      <c r="BK167" s="180" t="s">
        <v>743</v>
      </c>
      <c r="BL167" s="319"/>
      <c r="BM167" s="319"/>
      <c r="BN167" s="320"/>
      <c r="BO167" s="319">
        <f t="shared" si="182"/>
        <v>0</v>
      </c>
      <c r="BP167" s="321">
        <f t="shared" si="143"/>
        <v>0</v>
      </c>
      <c r="BQ167" s="321">
        <f t="shared" si="158"/>
        <v>0</v>
      </c>
      <c r="BR167" s="322" t="str">
        <f t="shared" si="159"/>
        <v>NO OFERTADO</v>
      </c>
      <c r="BS167" s="322"/>
      <c r="BT167" s="322" t="s">
        <v>743</v>
      </c>
      <c r="BU167" s="197"/>
      <c r="BV167" s="197"/>
      <c r="BW167" s="198"/>
      <c r="BX167" s="197"/>
      <c r="BY167" s="199">
        <f t="shared" si="144"/>
        <v>0</v>
      </c>
      <c r="BZ167" s="199">
        <f t="shared" si="145"/>
        <v>0</v>
      </c>
      <c r="CA167" s="181" t="str">
        <f t="shared" si="160"/>
        <v>NO OFERTADO</v>
      </c>
      <c r="CB167" s="181"/>
      <c r="CC167" s="181" t="s">
        <v>743</v>
      </c>
      <c r="CD167" s="200"/>
      <c r="CE167" s="200"/>
      <c r="CF167" s="201"/>
      <c r="CG167" s="200"/>
      <c r="CH167" s="202">
        <f t="shared" si="146"/>
        <v>0</v>
      </c>
      <c r="CI167" s="202">
        <f t="shared" si="147"/>
        <v>0</v>
      </c>
      <c r="CJ167" s="182" t="str">
        <f t="shared" si="161"/>
        <v>NO OFERTADO</v>
      </c>
      <c r="CK167" s="182"/>
      <c r="CL167" s="182" t="s">
        <v>743</v>
      </c>
      <c r="CM167" s="197">
        <v>0</v>
      </c>
      <c r="CN167" s="197">
        <v>0</v>
      </c>
      <c r="CO167" s="198">
        <v>0</v>
      </c>
      <c r="CP167" s="197"/>
      <c r="CQ167" s="199">
        <f t="shared" si="148"/>
        <v>0</v>
      </c>
      <c r="CR167" s="199">
        <f t="shared" si="149"/>
        <v>0</v>
      </c>
      <c r="CS167" s="181" t="str">
        <f t="shared" si="162"/>
        <v>NO OFERTADO</v>
      </c>
      <c r="CT167" s="181"/>
      <c r="CU167" s="181" t="s">
        <v>743</v>
      </c>
      <c r="CV167" s="203"/>
      <c r="CW167" s="203"/>
      <c r="CX167" s="204"/>
      <c r="CY167" s="203"/>
      <c r="CZ167" s="205">
        <f t="shared" si="150"/>
        <v>0</v>
      </c>
      <c r="DA167" s="205">
        <f t="shared" si="151"/>
        <v>0</v>
      </c>
      <c r="DB167" s="183" t="str">
        <f t="shared" si="163"/>
        <v>NO OFERTADO</v>
      </c>
      <c r="DC167" s="183"/>
      <c r="DD167" s="183" t="s">
        <v>743</v>
      </c>
      <c r="DE167" s="206" t="s">
        <v>847</v>
      </c>
      <c r="DF167" s="206" t="s">
        <v>847</v>
      </c>
      <c r="DG167" s="206" t="s">
        <v>847</v>
      </c>
      <c r="DH167" s="206" t="s">
        <v>847</v>
      </c>
      <c r="DI167" s="206" t="s">
        <v>847</v>
      </c>
      <c r="DJ167" s="206" t="s">
        <v>847</v>
      </c>
    </row>
    <row r="168" spans="1:114" s="19" customFormat="1" ht="25.5" hidden="1" x14ac:dyDescent="0.2">
      <c r="A168" s="76">
        <v>159</v>
      </c>
      <c r="B168" s="78" t="s">
        <v>206</v>
      </c>
      <c r="C168" s="77" t="s">
        <v>538</v>
      </c>
      <c r="D168" s="120">
        <v>1</v>
      </c>
      <c r="E168" s="120" t="s">
        <v>32</v>
      </c>
      <c r="F168" s="24">
        <v>3050000</v>
      </c>
      <c r="G168" s="120">
        <v>5</v>
      </c>
      <c r="H168" s="86">
        <f t="shared" si="152"/>
        <v>15250000</v>
      </c>
      <c r="I168" s="27"/>
      <c r="J168" s="184"/>
      <c r="K168" s="185"/>
      <c r="L168" s="184"/>
      <c r="M168" s="186"/>
      <c r="N168" s="186">
        <f t="shared" si="136"/>
        <v>0</v>
      </c>
      <c r="O168" s="176" t="str">
        <f t="shared" si="169"/>
        <v>NO OFERTADO</v>
      </c>
      <c r="P168" s="176"/>
      <c r="Q168" s="176" t="s">
        <v>743</v>
      </c>
      <c r="R168" s="176"/>
      <c r="S168" s="187"/>
      <c r="T168" s="187"/>
      <c r="U168" s="188"/>
      <c r="V168" s="187"/>
      <c r="W168" s="189"/>
      <c r="X168" s="189">
        <f t="shared" si="137"/>
        <v>0</v>
      </c>
      <c r="Y168" s="176" t="str">
        <f t="shared" si="153"/>
        <v>NO OFERTADO</v>
      </c>
      <c r="Z168" s="177"/>
      <c r="AA168" s="177" t="s">
        <v>743</v>
      </c>
      <c r="AB168" s="190"/>
      <c r="AC168" s="190"/>
      <c r="AD168" s="191"/>
      <c r="AE168" s="190"/>
      <c r="AF168" s="192"/>
      <c r="AG168" s="192">
        <f t="shared" si="138"/>
        <v>0</v>
      </c>
      <c r="AH168" s="178" t="str">
        <f t="shared" si="154"/>
        <v>NO OFERTADO</v>
      </c>
      <c r="AI168" s="178"/>
      <c r="AJ168" s="178" t="s">
        <v>743</v>
      </c>
      <c r="AK168" s="184"/>
      <c r="AL168" s="184"/>
      <c r="AM168" s="185"/>
      <c r="AN168" s="184"/>
      <c r="AO168" s="186"/>
      <c r="AP168" s="186">
        <f t="shared" si="139"/>
        <v>0</v>
      </c>
      <c r="AQ168" s="176" t="str">
        <f t="shared" si="155"/>
        <v>NO OFERTADO</v>
      </c>
      <c r="AR168" s="176"/>
      <c r="AS168" s="176" t="s">
        <v>743</v>
      </c>
      <c r="AT168" s="187"/>
      <c r="AU168" s="187"/>
      <c r="AV168" s="193"/>
      <c r="AW168" s="187"/>
      <c r="AX168" s="189"/>
      <c r="AY168" s="189">
        <f t="shared" si="140"/>
        <v>0</v>
      </c>
      <c r="AZ168" s="177" t="str">
        <f t="shared" si="156"/>
        <v>NO OFERTADO</v>
      </c>
      <c r="BA168" s="177"/>
      <c r="BB168" s="177" t="s">
        <v>743</v>
      </c>
      <c r="BC168" s="194"/>
      <c r="BD168" s="194"/>
      <c r="BE168" s="195"/>
      <c r="BF168" s="194"/>
      <c r="BG168" s="196">
        <f t="shared" si="141"/>
        <v>0</v>
      </c>
      <c r="BH168" s="196">
        <f t="shared" si="142"/>
        <v>0</v>
      </c>
      <c r="BI168" s="180" t="str">
        <f t="shared" si="157"/>
        <v>NO OFERTADO</v>
      </c>
      <c r="BJ168" s="180"/>
      <c r="BK168" s="180" t="s">
        <v>743</v>
      </c>
      <c r="BL168" s="319"/>
      <c r="BM168" s="319"/>
      <c r="BN168" s="320"/>
      <c r="BO168" s="319">
        <f t="shared" si="182"/>
        <v>0</v>
      </c>
      <c r="BP168" s="321">
        <f t="shared" si="143"/>
        <v>0</v>
      </c>
      <c r="BQ168" s="321">
        <f t="shared" si="158"/>
        <v>0</v>
      </c>
      <c r="BR168" s="322" t="str">
        <f t="shared" si="159"/>
        <v>NO OFERTADO</v>
      </c>
      <c r="BS168" s="322"/>
      <c r="BT168" s="322" t="s">
        <v>743</v>
      </c>
      <c r="BU168" s="197"/>
      <c r="BV168" s="197"/>
      <c r="BW168" s="198"/>
      <c r="BX168" s="197"/>
      <c r="BY168" s="199">
        <f t="shared" si="144"/>
        <v>0</v>
      </c>
      <c r="BZ168" s="199">
        <f t="shared" si="145"/>
        <v>0</v>
      </c>
      <c r="CA168" s="181" t="str">
        <f t="shared" si="160"/>
        <v>NO OFERTADO</v>
      </c>
      <c r="CB168" s="181"/>
      <c r="CC168" s="181" t="s">
        <v>743</v>
      </c>
      <c r="CD168" s="200"/>
      <c r="CE168" s="200"/>
      <c r="CF168" s="201"/>
      <c r="CG168" s="200"/>
      <c r="CH168" s="202">
        <f t="shared" si="146"/>
        <v>0</v>
      </c>
      <c r="CI168" s="202">
        <f t="shared" si="147"/>
        <v>0</v>
      </c>
      <c r="CJ168" s="182" t="str">
        <f t="shared" si="161"/>
        <v>NO OFERTADO</v>
      </c>
      <c r="CK168" s="182"/>
      <c r="CL168" s="182" t="s">
        <v>743</v>
      </c>
      <c r="CM168" s="197">
        <v>0</v>
      </c>
      <c r="CN168" s="197">
        <v>0</v>
      </c>
      <c r="CO168" s="198">
        <v>0</v>
      </c>
      <c r="CP168" s="197"/>
      <c r="CQ168" s="199">
        <f t="shared" si="148"/>
        <v>0</v>
      </c>
      <c r="CR168" s="199">
        <f t="shared" si="149"/>
        <v>0</v>
      </c>
      <c r="CS168" s="181" t="str">
        <f t="shared" si="162"/>
        <v>NO OFERTADO</v>
      </c>
      <c r="CT168" s="181"/>
      <c r="CU168" s="181" t="s">
        <v>743</v>
      </c>
      <c r="CV168" s="203"/>
      <c r="CW168" s="203"/>
      <c r="CX168" s="204"/>
      <c r="CY168" s="203"/>
      <c r="CZ168" s="205">
        <f t="shared" si="150"/>
        <v>0</v>
      </c>
      <c r="DA168" s="205">
        <f t="shared" si="151"/>
        <v>0</v>
      </c>
      <c r="DB168" s="183" t="str">
        <f t="shared" si="163"/>
        <v>NO OFERTADO</v>
      </c>
      <c r="DC168" s="183"/>
      <c r="DD168" s="183" t="s">
        <v>743</v>
      </c>
      <c r="DE168" s="206" t="s">
        <v>847</v>
      </c>
      <c r="DF168" s="206" t="s">
        <v>847</v>
      </c>
      <c r="DG168" s="206" t="s">
        <v>847</v>
      </c>
      <c r="DH168" s="206" t="s">
        <v>847</v>
      </c>
      <c r="DI168" s="206" t="s">
        <v>847</v>
      </c>
      <c r="DJ168" s="206" t="s">
        <v>847</v>
      </c>
    </row>
    <row r="169" spans="1:114" s="19" customFormat="1" ht="25.5" hidden="1" x14ac:dyDescent="0.2">
      <c r="A169" s="76">
        <v>160</v>
      </c>
      <c r="B169" s="78" t="s">
        <v>207</v>
      </c>
      <c r="C169" s="77" t="s">
        <v>539</v>
      </c>
      <c r="D169" s="120">
        <v>1</v>
      </c>
      <c r="E169" s="120" t="s">
        <v>32</v>
      </c>
      <c r="F169" s="24">
        <v>3050000</v>
      </c>
      <c r="G169" s="120">
        <v>5</v>
      </c>
      <c r="H169" s="86">
        <f t="shared" si="152"/>
        <v>15250000</v>
      </c>
      <c r="I169" s="27"/>
      <c r="J169" s="184"/>
      <c r="K169" s="185"/>
      <c r="L169" s="184"/>
      <c r="M169" s="186"/>
      <c r="N169" s="186">
        <f t="shared" si="136"/>
        <v>0</v>
      </c>
      <c r="O169" s="176" t="str">
        <f t="shared" si="169"/>
        <v>NO OFERTADO</v>
      </c>
      <c r="P169" s="176"/>
      <c r="Q169" s="176" t="s">
        <v>743</v>
      </c>
      <c r="R169" s="176"/>
      <c r="S169" s="187"/>
      <c r="T169" s="187"/>
      <c r="U169" s="188"/>
      <c r="V169" s="187"/>
      <c r="W169" s="189"/>
      <c r="X169" s="189">
        <f t="shared" si="137"/>
        <v>0</v>
      </c>
      <c r="Y169" s="176" t="str">
        <f t="shared" si="153"/>
        <v>NO OFERTADO</v>
      </c>
      <c r="Z169" s="177"/>
      <c r="AA169" s="177" t="s">
        <v>743</v>
      </c>
      <c r="AB169" s="190"/>
      <c r="AC169" s="190"/>
      <c r="AD169" s="211"/>
      <c r="AE169" s="190"/>
      <c r="AF169" s="192"/>
      <c r="AG169" s="192">
        <f t="shared" si="138"/>
        <v>0</v>
      </c>
      <c r="AH169" s="178" t="str">
        <f t="shared" si="154"/>
        <v>NO OFERTADO</v>
      </c>
      <c r="AI169" s="178"/>
      <c r="AJ169" s="178" t="s">
        <v>743</v>
      </c>
      <c r="AK169" s="184"/>
      <c r="AL169" s="184"/>
      <c r="AM169" s="209">
        <f>+AL169*0.19</f>
        <v>0</v>
      </c>
      <c r="AN169" s="184"/>
      <c r="AO169" s="186"/>
      <c r="AP169" s="186">
        <f t="shared" si="139"/>
        <v>0</v>
      </c>
      <c r="AQ169" s="176" t="str">
        <f t="shared" si="155"/>
        <v>NO OFERTADO</v>
      </c>
      <c r="AR169" s="176"/>
      <c r="AS169" s="176" t="s">
        <v>743</v>
      </c>
      <c r="AT169" s="187"/>
      <c r="AU169" s="187"/>
      <c r="AV169" s="188"/>
      <c r="AW169" s="187"/>
      <c r="AX169" s="189"/>
      <c r="AY169" s="189">
        <f t="shared" si="140"/>
        <v>0</v>
      </c>
      <c r="AZ169" s="177" t="str">
        <f t="shared" si="156"/>
        <v>NO OFERTADO</v>
      </c>
      <c r="BA169" s="177"/>
      <c r="BB169" s="177" t="s">
        <v>743</v>
      </c>
      <c r="BC169" s="194"/>
      <c r="BD169" s="194"/>
      <c r="BE169" s="212">
        <f>+BD169*0.19</f>
        <v>0</v>
      </c>
      <c r="BF169" s="194"/>
      <c r="BG169" s="196">
        <f t="shared" si="141"/>
        <v>0</v>
      </c>
      <c r="BH169" s="196">
        <f t="shared" si="142"/>
        <v>0</v>
      </c>
      <c r="BI169" s="180" t="str">
        <f t="shared" si="157"/>
        <v>NO OFERTADO</v>
      </c>
      <c r="BJ169" s="180"/>
      <c r="BK169" s="180" t="s">
        <v>743</v>
      </c>
      <c r="BL169" s="319"/>
      <c r="BM169" s="319"/>
      <c r="BN169" s="326"/>
      <c r="BO169" s="319">
        <f>+BM169+BN169</f>
        <v>0</v>
      </c>
      <c r="BP169" s="321">
        <f t="shared" si="143"/>
        <v>0</v>
      </c>
      <c r="BQ169" s="321">
        <f t="shared" si="158"/>
        <v>0</v>
      </c>
      <c r="BR169" s="322" t="str">
        <f t="shared" si="159"/>
        <v>NO OFERTADO</v>
      </c>
      <c r="BS169" s="322"/>
      <c r="BT169" s="322" t="s">
        <v>743</v>
      </c>
      <c r="BU169" s="197"/>
      <c r="BV169" s="197"/>
      <c r="BW169" s="213"/>
      <c r="BX169" s="197"/>
      <c r="BY169" s="199">
        <f t="shared" si="144"/>
        <v>0</v>
      </c>
      <c r="BZ169" s="199">
        <f t="shared" si="145"/>
        <v>0</v>
      </c>
      <c r="CA169" s="181" t="str">
        <f t="shared" si="160"/>
        <v>NO OFERTADO</v>
      </c>
      <c r="CB169" s="181"/>
      <c r="CC169" s="181" t="s">
        <v>743</v>
      </c>
      <c r="CD169" s="200"/>
      <c r="CE169" s="200"/>
      <c r="CF169" s="214"/>
      <c r="CG169" s="200"/>
      <c r="CH169" s="202">
        <f t="shared" si="146"/>
        <v>0</v>
      </c>
      <c r="CI169" s="202">
        <f t="shared" si="147"/>
        <v>0</v>
      </c>
      <c r="CJ169" s="182" t="str">
        <f t="shared" si="161"/>
        <v>NO OFERTADO</v>
      </c>
      <c r="CK169" s="182"/>
      <c r="CL169" s="182" t="s">
        <v>743</v>
      </c>
      <c r="CM169" s="197">
        <v>0</v>
      </c>
      <c r="CN169" s="197">
        <v>0</v>
      </c>
      <c r="CO169" s="213">
        <v>0</v>
      </c>
      <c r="CP169" s="197"/>
      <c r="CQ169" s="199">
        <f t="shared" si="148"/>
        <v>0</v>
      </c>
      <c r="CR169" s="199">
        <f t="shared" si="149"/>
        <v>0</v>
      </c>
      <c r="CS169" s="181" t="str">
        <f t="shared" si="162"/>
        <v>NO OFERTADO</v>
      </c>
      <c r="CT169" s="181"/>
      <c r="CU169" s="181" t="s">
        <v>743</v>
      </c>
      <c r="CV169" s="203"/>
      <c r="CW169" s="203"/>
      <c r="CX169" s="204"/>
      <c r="CY169" s="203"/>
      <c r="CZ169" s="205">
        <f t="shared" si="150"/>
        <v>0</v>
      </c>
      <c r="DA169" s="205">
        <f t="shared" si="151"/>
        <v>0</v>
      </c>
      <c r="DB169" s="183" t="str">
        <f t="shared" si="163"/>
        <v>NO OFERTADO</v>
      </c>
      <c r="DC169" s="183"/>
      <c r="DD169" s="183" t="s">
        <v>743</v>
      </c>
      <c r="DE169" s="206" t="s">
        <v>847</v>
      </c>
      <c r="DF169" s="206" t="s">
        <v>847</v>
      </c>
      <c r="DG169" s="206" t="s">
        <v>847</v>
      </c>
      <c r="DH169" s="206" t="s">
        <v>847</v>
      </c>
      <c r="DI169" s="206" t="s">
        <v>847</v>
      </c>
      <c r="DJ169" s="206" t="s">
        <v>847</v>
      </c>
    </row>
    <row r="170" spans="1:114" s="19" customFormat="1" ht="25.5" hidden="1" x14ac:dyDescent="0.2">
      <c r="A170" s="76">
        <v>161</v>
      </c>
      <c r="B170" s="78" t="s">
        <v>208</v>
      </c>
      <c r="C170" s="77" t="s">
        <v>540</v>
      </c>
      <c r="D170" s="120">
        <v>1</v>
      </c>
      <c r="E170" s="120" t="s">
        <v>32</v>
      </c>
      <c r="F170" s="23">
        <v>3050000</v>
      </c>
      <c r="G170" s="120">
        <v>5</v>
      </c>
      <c r="H170" s="86">
        <f t="shared" si="152"/>
        <v>15250000</v>
      </c>
      <c r="I170" s="27"/>
      <c r="J170" s="184"/>
      <c r="K170" s="185"/>
      <c r="L170" s="184"/>
      <c r="M170" s="186"/>
      <c r="N170" s="186">
        <f t="shared" si="136"/>
        <v>0</v>
      </c>
      <c r="O170" s="176" t="str">
        <f t="shared" si="169"/>
        <v>NO OFERTADO</v>
      </c>
      <c r="P170" s="176"/>
      <c r="Q170" s="176" t="s">
        <v>743</v>
      </c>
      <c r="R170" s="176"/>
      <c r="S170" s="187"/>
      <c r="T170" s="187"/>
      <c r="U170" s="188"/>
      <c r="V170" s="187"/>
      <c r="W170" s="189"/>
      <c r="X170" s="189">
        <f t="shared" si="137"/>
        <v>0</v>
      </c>
      <c r="Y170" s="176" t="str">
        <f t="shared" si="153"/>
        <v>NO OFERTADO</v>
      </c>
      <c r="Z170" s="177"/>
      <c r="AA170" s="177" t="s">
        <v>743</v>
      </c>
      <c r="AB170" s="190"/>
      <c r="AC170" s="190"/>
      <c r="AD170" s="191"/>
      <c r="AE170" s="190"/>
      <c r="AF170" s="192"/>
      <c r="AG170" s="192">
        <f t="shared" si="138"/>
        <v>0</v>
      </c>
      <c r="AH170" s="178" t="str">
        <f t="shared" si="154"/>
        <v>NO OFERTADO</v>
      </c>
      <c r="AI170" s="178"/>
      <c r="AJ170" s="178" t="s">
        <v>743</v>
      </c>
      <c r="AK170" s="184"/>
      <c r="AL170" s="184"/>
      <c r="AM170" s="185"/>
      <c r="AN170" s="184"/>
      <c r="AO170" s="186"/>
      <c r="AP170" s="186">
        <f t="shared" si="139"/>
        <v>0</v>
      </c>
      <c r="AQ170" s="176" t="str">
        <f t="shared" si="155"/>
        <v>NO OFERTADO</v>
      </c>
      <c r="AR170" s="176"/>
      <c r="AS170" s="176" t="s">
        <v>743</v>
      </c>
      <c r="AT170" s="187"/>
      <c r="AU170" s="187"/>
      <c r="AV170" s="193"/>
      <c r="AW170" s="187"/>
      <c r="AX170" s="189"/>
      <c r="AY170" s="189">
        <f t="shared" si="140"/>
        <v>0</v>
      </c>
      <c r="AZ170" s="177" t="str">
        <f t="shared" si="156"/>
        <v>NO OFERTADO</v>
      </c>
      <c r="BA170" s="177"/>
      <c r="BB170" s="177" t="s">
        <v>743</v>
      </c>
      <c r="BC170" s="194"/>
      <c r="BD170" s="194"/>
      <c r="BE170" s="195"/>
      <c r="BF170" s="194"/>
      <c r="BG170" s="196">
        <f t="shared" si="141"/>
        <v>0</v>
      </c>
      <c r="BH170" s="196">
        <f t="shared" si="142"/>
        <v>0</v>
      </c>
      <c r="BI170" s="180" t="str">
        <f t="shared" si="157"/>
        <v>NO OFERTADO</v>
      </c>
      <c r="BJ170" s="180"/>
      <c r="BK170" s="180" t="s">
        <v>743</v>
      </c>
      <c r="BL170" s="319"/>
      <c r="BM170" s="319"/>
      <c r="BN170" s="320"/>
      <c r="BO170" s="319">
        <f>BM170+BN170</f>
        <v>0</v>
      </c>
      <c r="BP170" s="321">
        <f t="shared" si="143"/>
        <v>0</v>
      </c>
      <c r="BQ170" s="321">
        <f t="shared" si="158"/>
        <v>0</v>
      </c>
      <c r="BR170" s="322" t="str">
        <f t="shared" si="159"/>
        <v>NO OFERTADO</v>
      </c>
      <c r="BS170" s="322"/>
      <c r="BT170" s="322" t="s">
        <v>743</v>
      </c>
      <c r="BU170" s="197"/>
      <c r="BV170" s="197"/>
      <c r="BW170" s="198"/>
      <c r="BX170" s="197"/>
      <c r="BY170" s="199">
        <f t="shared" si="144"/>
        <v>0</v>
      </c>
      <c r="BZ170" s="199">
        <f t="shared" si="145"/>
        <v>0</v>
      </c>
      <c r="CA170" s="181" t="str">
        <f t="shared" si="160"/>
        <v>NO OFERTADO</v>
      </c>
      <c r="CB170" s="181"/>
      <c r="CC170" s="181" t="s">
        <v>743</v>
      </c>
      <c r="CD170" s="200"/>
      <c r="CE170" s="200"/>
      <c r="CF170" s="201"/>
      <c r="CG170" s="200"/>
      <c r="CH170" s="202">
        <f t="shared" si="146"/>
        <v>0</v>
      </c>
      <c r="CI170" s="202">
        <f t="shared" si="147"/>
        <v>0</v>
      </c>
      <c r="CJ170" s="182" t="str">
        <f t="shared" si="161"/>
        <v>NO OFERTADO</v>
      </c>
      <c r="CK170" s="182"/>
      <c r="CL170" s="182" t="s">
        <v>743</v>
      </c>
      <c r="CM170" s="197">
        <v>0</v>
      </c>
      <c r="CN170" s="197">
        <v>0</v>
      </c>
      <c r="CO170" s="198">
        <v>0</v>
      </c>
      <c r="CP170" s="197"/>
      <c r="CQ170" s="199">
        <f t="shared" si="148"/>
        <v>0</v>
      </c>
      <c r="CR170" s="199">
        <f t="shared" si="149"/>
        <v>0</v>
      </c>
      <c r="CS170" s="181" t="str">
        <f t="shared" si="162"/>
        <v>NO OFERTADO</v>
      </c>
      <c r="CT170" s="181"/>
      <c r="CU170" s="181" t="s">
        <v>743</v>
      </c>
      <c r="CV170" s="203"/>
      <c r="CW170" s="203"/>
      <c r="CX170" s="204"/>
      <c r="CY170" s="203"/>
      <c r="CZ170" s="205">
        <f t="shared" si="150"/>
        <v>0</v>
      </c>
      <c r="DA170" s="205">
        <f t="shared" si="151"/>
        <v>0</v>
      </c>
      <c r="DB170" s="183" t="str">
        <f t="shared" si="163"/>
        <v>NO OFERTADO</v>
      </c>
      <c r="DC170" s="183"/>
      <c r="DD170" s="183" t="s">
        <v>743</v>
      </c>
      <c r="DE170" s="206" t="s">
        <v>847</v>
      </c>
      <c r="DF170" s="206" t="s">
        <v>847</v>
      </c>
      <c r="DG170" s="206" t="s">
        <v>847</v>
      </c>
      <c r="DH170" s="206" t="s">
        <v>847</v>
      </c>
      <c r="DI170" s="206" t="s">
        <v>847</v>
      </c>
      <c r="DJ170" s="206" t="s">
        <v>847</v>
      </c>
    </row>
    <row r="171" spans="1:114" s="19" customFormat="1" ht="38.25" hidden="1" x14ac:dyDescent="0.2">
      <c r="A171" s="76">
        <v>162</v>
      </c>
      <c r="B171" s="78" t="s">
        <v>209</v>
      </c>
      <c r="C171" s="77" t="s">
        <v>541</v>
      </c>
      <c r="D171" s="120">
        <v>1</v>
      </c>
      <c r="E171" s="120" t="s">
        <v>32</v>
      </c>
      <c r="F171" s="23">
        <v>3050000</v>
      </c>
      <c r="G171" s="120">
        <v>1</v>
      </c>
      <c r="H171" s="86">
        <f t="shared" si="152"/>
        <v>3050000</v>
      </c>
      <c r="I171" s="27"/>
      <c r="J171" s="184"/>
      <c r="K171" s="185"/>
      <c r="L171" s="184"/>
      <c r="M171" s="186"/>
      <c r="N171" s="186">
        <f t="shared" si="136"/>
        <v>0</v>
      </c>
      <c r="O171" s="176" t="str">
        <f t="shared" si="169"/>
        <v>NO OFERTADO</v>
      </c>
      <c r="P171" s="176"/>
      <c r="Q171" s="176" t="s">
        <v>743</v>
      </c>
      <c r="R171" s="176"/>
      <c r="S171" s="187"/>
      <c r="T171" s="187"/>
      <c r="U171" s="188"/>
      <c r="V171" s="187"/>
      <c r="W171" s="189"/>
      <c r="X171" s="189">
        <f t="shared" si="137"/>
        <v>0</v>
      </c>
      <c r="Y171" s="176" t="str">
        <f t="shared" si="153"/>
        <v>NO OFERTADO</v>
      </c>
      <c r="Z171" s="177"/>
      <c r="AA171" s="177" t="s">
        <v>743</v>
      </c>
      <c r="AB171" s="190"/>
      <c r="AC171" s="190"/>
      <c r="AD171" s="191"/>
      <c r="AE171" s="190"/>
      <c r="AF171" s="192"/>
      <c r="AG171" s="192">
        <f t="shared" si="138"/>
        <v>0</v>
      </c>
      <c r="AH171" s="178" t="str">
        <f t="shared" si="154"/>
        <v>NO OFERTADO</v>
      </c>
      <c r="AI171" s="178"/>
      <c r="AJ171" s="178" t="s">
        <v>743</v>
      </c>
      <c r="AK171" s="184"/>
      <c r="AL171" s="184"/>
      <c r="AM171" s="185"/>
      <c r="AN171" s="184"/>
      <c r="AO171" s="186"/>
      <c r="AP171" s="186">
        <f t="shared" si="139"/>
        <v>0</v>
      </c>
      <c r="AQ171" s="176" t="str">
        <f t="shared" si="155"/>
        <v>NO OFERTADO</v>
      </c>
      <c r="AR171" s="176"/>
      <c r="AS171" s="176" t="s">
        <v>743</v>
      </c>
      <c r="AT171" s="187"/>
      <c r="AU171" s="187"/>
      <c r="AV171" s="193"/>
      <c r="AW171" s="187"/>
      <c r="AX171" s="189"/>
      <c r="AY171" s="189">
        <f t="shared" si="140"/>
        <v>0</v>
      </c>
      <c r="AZ171" s="177" t="str">
        <f t="shared" si="156"/>
        <v>NO OFERTADO</v>
      </c>
      <c r="BA171" s="177"/>
      <c r="BB171" s="177" t="s">
        <v>743</v>
      </c>
      <c r="BC171" s="194"/>
      <c r="BD171" s="194"/>
      <c r="BE171" s="195"/>
      <c r="BF171" s="194"/>
      <c r="BG171" s="196">
        <f t="shared" si="141"/>
        <v>0</v>
      </c>
      <c r="BH171" s="196">
        <f t="shared" si="142"/>
        <v>0</v>
      </c>
      <c r="BI171" s="180" t="str">
        <f t="shared" si="157"/>
        <v>NO OFERTADO</v>
      </c>
      <c r="BJ171" s="180"/>
      <c r="BK171" s="180" t="s">
        <v>743</v>
      </c>
      <c r="BL171" s="319"/>
      <c r="BM171" s="319"/>
      <c r="BN171" s="320"/>
      <c r="BO171" s="319">
        <f t="shared" ref="BO171:BO173" si="183">BM171+BN171</f>
        <v>0</v>
      </c>
      <c r="BP171" s="321">
        <f t="shared" si="143"/>
        <v>0</v>
      </c>
      <c r="BQ171" s="321">
        <f t="shared" si="158"/>
        <v>0</v>
      </c>
      <c r="BR171" s="322" t="str">
        <f t="shared" si="159"/>
        <v>NO OFERTADO</v>
      </c>
      <c r="BS171" s="322"/>
      <c r="BT171" s="322" t="s">
        <v>743</v>
      </c>
      <c r="BU171" s="197"/>
      <c r="BV171" s="197"/>
      <c r="BW171" s="198"/>
      <c r="BX171" s="197"/>
      <c r="BY171" s="199">
        <f t="shared" si="144"/>
        <v>0</v>
      </c>
      <c r="BZ171" s="199">
        <f t="shared" si="145"/>
        <v>0</v>
      </c>
      <c r="CA171" s="181" t="str">
        <f t="shared" si="160"/>
        <v>NO OFERTADO</v>
      </c>
      <c r="CB171" s="181"/>
      <c r="CC171" s="181" t="s">
        <v>743</v>
      </c>
      <c r="CD171" s="200"/>
      <c r="CE171" s="200"/>
      <c r="CF171" s="201"/>
      <c r="CG171" s="200"/>
      <c r="CH171" s="202">
        <f t="shared" si="146"/>
        <v>0</v>
      </c>
      <c r="CI171" s="202">
        <f t="shared" si="147"/>
        <v>0</v>
      </c>
      <c r="CJ171" s="182" t="str">
        <f t="shared" si="161"/>
        <v>NO OFERTADO</v>
      </c>
      <c r="CK171" s="182"/>
      <c r="CL171" s="182" t="s">
        <v>743</v>
      </c>
      <c r="CM171" s="197">
        <v>0</v>
      </c>
      <c r="CN171" s="197">
        <v>0</v>
      </c>
      <c r="CO171" s="198">
        <v>0</v>
      </c>
      <c r="CP171" s="197"/>
      <c r="CQ171" s="199">
        <f t="shared" si="148"/>
        <v>0</v>
      </c>
      <c r="CR171" s="199">
        <f t="shared" si="149"/>
        <v>0</v>
      </c>
      <c r="CS171" s="181" t="str">
        <f t="shared" si="162"/>
        <v>NO OFERTADO</v>
      </c>
      <c r="CT171" s="181"/>
      <c r="CU171" s="181" t="s">
        <v>743</v>
      </c>
      <c r="CV171" s="203"/>
      <c r="CW171" s="203"/>
      <c r="CX171" s="204"/>
      <c r="CY171" s="203"/>
      <c r="CZ171" s="205">
        <f t="shared" si="150"/>
        <v>0</v>
      </c>
      <c r="DA171" s="205">
        <f t="shared" si="151"/>
        <v>0</v>
      </c>
      <c r="DB171" s="183" t="str">
        <f t="shared" si="163"/>
        <v>NO OFERTADO</v>
      </c>
      <c r="DC171" s="183"/>
      <c r="DD171" s="183" t="s">
        <v>743</v>
      </c>
      <c r="DE171" s="206" t="s">
        <v>847</v>
      </c>
      <c r="DF171" s="206" t="s">
        <v>847</v>
      </c>
      <c r="DG171" s="206" t="s">
        <v>847</v>
      </c>
      <c r="DH171" s="206" t="s">
        <v>847</v>
      </c>
      <c r="DI171" s="206" t="s">
        <v>847</v>
      </c>
      <c r="DJ171" s="206" t="s">
        <v>847</v>
      </c>
    </row>
    <row r="172" spans="1:114" s="19" customFormat="1" ht="25.5" hidden="1" x14ac:dyDescent="0.2">
      <c r="A172" s="76">
        <v>163</v>
      </c>
      <c r="B172" s="78" t="s">
        <v>210</v>
      </c>
      <c r="C172" s="77" t="s">
        <v>542</v>
      </c>
      <c r="D172" s="120">
        <v>1</v>
      </c>
      <c r="E172" s="120" t="s">
        <v>32</v>
      </c>
      <c r="F172" s="23">
        <v>3050000</v>
      </c>
      <c r="G172" s="120">
        <v>5</v>
      </c>
      <c r="H172" s="86">
        <f t="shared" si="152"/>
        <v>15250000</v>
      </c>
      <c r="I172" s="27"/>
      <c r="J172" s="184"/>
      <c r="K172" s="185"/>
      <c r="L172" s="184"/>
      <c r="M172" s="186"/>
      <c r="N172" s="186">
        <f t="shared" si="136"/>
        <v>0</v>
      </c>
      <c r="O172" s="176" t="str">
        <f t="shared" si="169"/>
        <v>NO OFERTADO</v>
      </c>
      <c r="P172" s="176"/>
      <c r="Q172" s="176" t="s">
        <v>743</v>
      </c>
      <c r="R172" s="176"/>
      <c r="S172" s="187"/>
      <c r="T172" s="187"/>
      <c r="U172" s="188"/>
      <c r="V172" s="187"/>
      <c r="W172" s="189"/>
      <c r="X172" s="189">
        <f t="shared" si="137"/>
        <v>0</v>
      </c>
      <c r="Y172" s="176" t="str">
        <f t="shared" si="153"/>
        <v>NO OFERTADO</v>
      </c>
      <c r="Z172" s="177"/>
      <c r="AA172" s="177" t="s">
        <v>743</v>
      </c>
      <c r="AB172" s="190"/>
      <c r="AC172" s="190"/>
      <c r="AD172" s="191"/>
      <c r="AE172" s="190"/>
      <c r="AF172" s="192"/>
      <c r="AG172" s="192">
        <f t="shared" si="138"/>
        <v>0</v>
      </c>
      <c r="AH172" s="178" t="str">
        <f t="shared" si="154"/>
        <v>NO OFERTADO</v>
      </c>
      <c r="AI172" s="178"/>
      <c r="AJ172" s="178" t="s">
        <v>743</v>
      </c>
      <c r="AK172" s="184"/>
      <c r="AL172" s="184"/>
      <c r="AM172" s="185"/>
      <c r="AN172" s="184"/>
      <c r="AO172" s="186"/>
      <c r="AP172" s="186">
        <f t="shared" si="139"/>
        <v>0</v>
      </c>
      <c r="AQ172" s="176" t="str">
        <f t="shared" si="155"/>
        <v>NO OFERTADO</v>
      </c>
      <c r="AR172" s="176"/>
      <c r="AS172" s="176" t="s">
        <v>743</v>
      </c>
      <c r="AT172" s="187"/>
      <c r="AU172" s="187"/>
      <c r="AV172" s="193"/>
      <c r="AW172" s="187"/>
      <c r="AX172" s="189"/>
      <c r="AY172" s="189">
        <f t="shared" si="140"/>
        <v>0</v>
      </c>
      <c r="AZ172" s="177" t="str">
        <f t="shared" si="156"/>
        <v>NO OFERTADO</v>
      </c>
      <c r="BA172" s="177"/>
      <c r="BB172" s="177" t="s">
        <v>743</v>
      </c>
      <c r="BC172" s="194"/>
      <c r="BD172" s="194"/>
      <c r="BE172" s="195"/>
      <c r="BF172" s="194"/>
      <c r="BG172" s="196">
        <f t="shared" si="141"/>
        <v>0</v>
      </c>
      <c r="BH172" s="196">
        <f t="shared" si="142"/>
        <v>0</v>
      </c>
      <c r="BI172" s="180" t="str">
        <f t="shared" si="157"/>
        <v>NO OFERTADO</v>
      </c>
      <c r="BJ172" s="180"/>
      <c r="BK172" s="180" t="s">
        <v>743</v>
      </c>
      <c r="BL172" s="319"/>
      <c r="BM172" s="319"/>
      <c r="BN172" s="320"/>
      <c r="BO172" s="319">
        <f t="shared" si="183"/>
        <v>0</v>
      </c>
      <c r="BP172" s="321">
        <f t="shared" si="143"/>
        <v>0</v>
      </c>
      <c r="BQ172" s="321">
        <f t="shared" si="158"/>
        <v>0</v>
      </c>
      <c r="BR172" s="322" t="str">
        <f t="shared" si="159"/>
        <v>NO OFERTADO</v>
      </c>
      <c r="BS172" s="322"/>
      <c r="BT172" s="322" t="s">
        <v>743</v>
      </c>
      <c r="BU172" s="197"/>
      <c r="BV172" s="197"/>
      <c r="BW172" s="198"/>
      <c r="BX172" s="197"/>
      <c r="BY172" s="199">
        <f t="shared" si="144"/>
        <v>0</v>
      </c>
      <c r="BZ172" s="199">
        <f t="shared" si="145"/>
        <v>0</v>
      </c>
      <c r="CA172" s="181" t="str">
        <f t="shared" si="160"/>
        <v>NO OFERTADO</v>
      </c>
      <c r="CB172" s="181"/>
      <c r="CC172" s="181" t="s">
        <v>743</v>
      </c>
      <c r="CD172" s="200"/>
      <c r="CE172" s="200"/>
      <c r="CF172" s="201"/>
      <c r="CG172" s="200"/>
      <c r="CH172" s="202">
        <f t="shared" si="146"/>
        <v>0</v>
      </c>
      <c r="CI172" s="202">
        <f t="shared" si="147"/>
        <v>0</v>
      </c>
      <c r="CJ172" s="182" t="str">
        <f t="shared" si="161"/>
        <v>NO OFERTADO</v>
      </c>
      <c r="CK172" s="182"/>
      <c r="CL172" s="182" t="s">
        <v>743</v>
      </c>
      <c r="CM172" s="197">
        <v>0</v>
      </c>
      <c r="CN172" s="197">
        <v>0</v>
      </c>
      <c r="CO172" s="198">
        <v>0</v>
      </c>
      <c r="CP172" s="197"/>
      <c r="CQ172" s="199">
        <f t="shared" si="148"/>
        <v>0</v>
      </c>
      <c r="CR172" s="199">
        <f t="shared" si="149"/>
        <v>0</v>
      </c>
      <c r="CS172" s="181" t="str">
        <f t="shared" si="162"/>
        <v>NO OFERTADO</v>
      </c>
      <c r="CT172" s="181"/>
      <c r="CU172" s="181" t="s">
        <v>743</v>
      </c>
      <c r="CV172" s="203"/>
      <c r="CW172" s="203"/>
      <c r="CX172" s="204"/>
      <c r="CY172" s="203"/>
      <c r="CZ172" s="205">
        <f t="shared" si="150"/>
        <v>0</v>
      </c>
      <c r="DA172" s="205">
        <f t="shared" si="151"/>
        <v>0</v>
      </c>
      <c r="DB172" s="183" t="str">
        <f t="shared" si="163"/>
        <v>NO OFERTADO</v>
      </c>
      <c r="DC172" s="183"/>
      <c r="DD172" s="183" t="s">
        <v>743</v>
      </c>
      <c r="DE172" s="206" t="s">
        <v>847</v>
      </c>
      <c r="DF172" s="206" t="s">
        <v>847</v>
      </c>
      <c r="DG172" s="206" t="s">
        <v>847</v>
      </c>
      <c r="DH172" s="206" t="s">
        <v>847</v>
      </c>
      <c r="DI172" s="206" t="s">
        <v>847</v>
      </c>
      <c r="DJ172" s="206" t="s">
        <v>847</v>
      </c>
    </row>
    <row r="173" spans="1:114" s="19" customFormat="1" ht="25.5" hidden="1" x14ac:dyDescent="0.2">
      <c r="A173" s="76">
        <v>164</v>
      </c>
      <c r="B173" s="78" t="s">
        <v>211</v>
      </c>
      <c r="C173" s="77" t="s">
        <v>543</v>
      </c>
      <c r="D173" s="120">
        <v>1</v>
      </c>
      <c r="E173" s="120" t="s">
        <v>32</v>
      </c>
      <c r="F173" s="23">
        <v>3050000</v>
      </c>
      <c r="G173" s="120">
        <v>5</v>
      </c>
      <c r="H173" s="86">
        <f t="shared" si="152"/>
        <v>15250000</v>
      </c>
      <c r="I173" s="27"/>
      <c r="J173" s="184"/>
      <c r="K173" s="185"/>
      <c r="L173" s="184"/>
      <c r="M173" s="186"/>
      <c r="N173" s="186">
        <f t="shared" si="136"/>
        <v>0</v>
      </c>
      <c r="O173" s="176" t="str">
        <f t="shared" si="169"/>
        <v>NO OFERTADO</v>
      </c>
      <c r="P173" s="176"/>
      <c r="Q173" s="176" t="s">
        <v>743</v>
      </c>
      <c r="R173" s="176"/>
      <c r="S173" s="187"/>
      <c r="T173" s="187"/>
      <c r="U173" s="188"/>
      <c r="V173" s="187"/>
      <c r="W173" s="189"/>
      <c r="X173" s="189">
        <f t="shared" si="137"/>
        <v>0</v>
      </c>
      <c r="Y173" s="176" t="str">
        <f t="shared" si="153"/>
        <v>NO OFERTADO</v>
      </c>
      <c r="Z173" s="177"/>
      <c r="AA173" s="177" t="s">
        <v>743</v>
      </c>
      <c r="AB173" s="190"/>
      <c r="AC173" s="190"/>
      <c r="AD173" s="191"/>
      <c r="AE173" s="190"/>
      <c r="AF173" s="192"/>
      <c r="AG173" s="192">
        <f t="shared" si="138"/>
        <v>0</v>
      </c>
      <c r="AH173" s="178" t="str">
        <f t="shared" si="154"/>
        <v>NO OFERTADO</v>
      </c>
      <c r="AI173" s="178"/>
      <c r="AJ173" s="178" t="s">
        <v>743</v>
      </c>
      <c r="AK173" s="184"/>
      <c r="AL173" s="184"/>
      <c r="AM173" s="185"/>
      <c r="AN173" s="184"/>
      <c r="AO173" s="186"/>
      <c r="AP173" s="186">
        <f t="shared" si="139"/>
        <v>0</v>
      </c>
      <c r="AQ173" s="176" t="str">
        <f t="shared" si="155"/>
        <v>NO OFERTADO</v>
      </c>
      <c r="AR173" s="176"/>
      <c r="AS173" s="176" t="s">
        <v>743</v>
      </c>
      <c r="AT173" s="187"/>
      <c r="AU173" s="187"/>
      <c r="AV173" s="193"/>
      <c r="AW173" s="187"/>
      <c r="AX173" s="189"/>
      <c r="AY173" s="189">
        <f t="shared" si="140"/>
        <v>0</v>
      </c>
      <c r="AZ173" s="177" t="str">
        <f t="shared" si="156"/>
        <v>NO OFERTADO</v>
      </c>
      <c r="BA173" s="177"/>
      <c r="BB173" s="177" t="s">
        <v>743</v>
      </c>
      <c r="BC173" s="194"/>
      <c r="BD173" s="194"/>
      <c r="BE173" s="195"/>
      <c r="BF173" s="194"/>
      <c r="BG173" s="196">
        <f t="shared" si="141"/>
        <v>0</v>
      </c>
      <c r="BH173" s="196">
        <f t="shared" si="142"/>
        <v>0</v>
      </c>
      <c r="BI173" s="180" t="str">
        <f t="shared" si="157"/>
        <v>NO OFERTADO</v>
      </c>
      <c r="BJ173" s="180"/>
      <c r="BK173" s="180" t="s">
        <v>743</v>
      </c>
      <c r="BL173" s="319"/>
      <c r="BM173" s="319"/>
      <c r="BN173" s="320"/>
      <c r="BO173" s="319">
        <f t="shared" si="183"/>
        <v>0</v>
      </c>
      <c r="BP173" s="321">
        <f t="shared" si="143"/>
        <v>0</v>
      </c>
      <c r="BQ173" s="321">
        <f t="shared" si="158"/>
        <v>0</v>
      </c>
      <c r="BR173" s="322" t="str">
        <f t="shared" si="159"/>
        <v>NO OFERTADO</v>
      </c>
      <c r="BS173" s="322"/>
      <c r="BT173" s="322" t="s">
        <v>743</v>
      </c>
      <c r="BU173" s="197"/>
      <c r="BV173" s="197"/>
      <c r="BW173" s="198"/>
      <c r="BX173" s="197"/>
      <c r="BY173" s="199">
        <f t="shared" si="144"/>
        <v>0</v>
      </c>
      <c r="BZ173" s="199">
        <f t="shared" si="145"/>
        <v>0</v>
      </c>
      <c r="CA173" s="181" t="str">
        <f t="shared" si="160"/>
        <v>NO OFERTADO</v>
      </c>
      <c r="CB173" s="181"/>
      <c r="CC173" s="181" t="s">
        <v>743</v>
      </c>
      <c r="CD173" s="200"/>
      <c r="CE173" s="200"/>
      <c r="CF173" s="201"/>
      <c r="CG173" s="200"/>
      <c r="CH173" s="202">
        <f t="shared" si="146"/>
        <v>0</v>
      </c>
      <c r="CI173" s="202">
        <f t="shared" si="147"/>
        <v>0</v>
      </c>
      <c r="CJ173" s="182" t="str">
        <f t="shared" si="161"/>
        <v>NO OFERTADO</v>
      </c>
      <c r="CK173" s="182"/>
      <c r="CL173" s="182" t="s">
        <v>743</v>
      </c>
      <c r="CM173" s="197">
        <v>0</v>
      </c>
      <c r="CN173" s="197">
        <v>0</v>
      </c>
      <c r="CO173" s="198">
        <v>0</v>
      </c>
      <c r="CP173" s="197"/>
      <c r="CQ173" s="199">
        <f t="shared" si="148"/>
        <v>0</v>
      </c>
      <c r="CR173" s="199">
        <f t="shared" si="149"/>
        <v>0</v>
      </c>
      <c r="CS173" s="181" t="str">
        <f t="shared" si="162"/>
        <v>NO OFERTADO</v>
      </c>
      <c r="CT173" s="181"/>
      <c r="CU173" s="181" t="s">
        <v>743</v>
      </c>
      <c r="CV173" s="203"/>
      <c r="CW173" s="203"/>
      <c r="CX173" s="204"/>
      <c r="CY173" s="203"/>
      <c r="CZ173" s="205">
        <f t="shared" si="150"/>
        <v>0</v>
      </c>
      <c r="DA173" s="205">
        <f t="shared" si="151"/>
        <v>0</v>
      </c>
      <c r="DB173" s="183" t="str">
        <f t="shared" si="163"/>
        <v>NO OFERTADO</v>
      </c>
      <c r="DC173" s="183"/>
      <c r="DD173" s="183" t="s">
        <v>743</v>
      </c>
      <c r="DE173" s="206" t="s">
        <v>847</v>
      </c>
      <c r="DF173" s="206" t="s">
        <v>847</v>
      </c>
      <c r="DG173" s="206" t="s">
        <v>847</v>
      </c>
      <c r="DH173" s="206" t="s">
        <v>847</v>
      </c>
      <c r="DI173" s="206" t="s">
        <v>847</v>
      </c>
      <c r="DJ173" s="206" t="s">
        <v>847</v>
      </c>
    </row>
    <row r="174" spans="1:114" s="19" customFormat="1" hidden="1" x14ac:dyDescent="0.2">
      <c r="A174" s="76">
        <v>165</v>
      </c>
      <c r="B174" s="78" t="s">
        <v>212</v>
      </c>
      <c r="C174" s="77" t="s">
        <v>544</v>
      </c>
      <c r="D174" s="120">
        <v>1</v>
      </c>
      <c r="E174" s="120" t="s">
        <v>32</v>
      </c>
      <c r="F174" s="24">
        <v>3050000</v>
      </c>
      <c r="G174" s="120">
        <v>5</v>
      </c>
      <c r="H174" s="86">
        <f t="shared" si="152"/>
        <v>15250000</v>
      </c>
      <c r="I174" s="27"/>
      <c r="J174" s="184"/>
      <c r="K174" s="185"/>
      <c r="L174" s="184"/>
      <c r="M174" s="186"/>
      <c r="N174" s="186">
        <f t="shared" si="136"/>
        <v>0</v>
      </c>
      <c r="O174" s="176" t="str">
        <f t="shared" si="169"/>
        <v>NO OFERTADO</v>
      </c>
      <c r="P174" s="176"/>
      <c r="Q174" s="176" t="s">
        <v>743</v>
      </c>
      <c r="R174" s="176"/>
      <c r="S174" s="187"/>
      <c r="T174" s="187"/>
      <c r="U174" s="188"/>
      <c r="V174" s="187"/>
      <c r="W174" s="189"/>
      <c r="X174" s="189">
        <f t="shared" si="137"/>
        <v>0</v>
      </c>
      <c r="Y174" s="176" t="str">
        <f t="shared" si="153"/>
        <v>NO OFERTADO</v>
      </c>
      <c r="Z174" s="177"/>
      <c r="AA174" s="177" t="s">
        <v>743</v>
      </c>
      <c r="AB174" s="190"/>
      <c r="AC174" s="190"/>
      <c r="AD174" s="191"/>
      <c r="AE174" s="190"/>
      <c r="AF174" s="192"/>
      <c r="AG174" s="192">
        <f t="shared" si="138"/>
        <v>0</v>
      </c>
      <c r="AH174" s="178" t="str">
        <f t="shared" si="154"/>
        <v>NO OFERTADO</v>
      </c>
      <c r="AI174" s="178"/>
      <c r="AJ174" s="178" t="s">
        <v>743</v>
      </c>
      <c r="AK174" s="184"/>
      <c r="AL174" s="184"/>
      <c r="AM174" s="185">
        <f>+AL174*0.19</f>
        <v>0</v>
      </c>
      <c r="AN174" s="184"/>
      <c r="AO174" s="186"/>
      <c r="AP174" s="186">
        <f t="shared" si="139"/>
        <v>0</v>
      </c>
      <c r="AQ174" s="176" t="str">
        <f t="shared" si="155"/>
        <v>NO OFERTADO</v>
      </c>
      <c r="AR174" s="176"/>
      <c r="AS174" s="176" t="s">
        <v>743</v>
      </c>
      <c r="AT174" s="187"/>
      <c r="AU174" s="187"/>
      <c r="AV174" s="193"/>
      <c r="AW174" s="187"/>
      <c r="AX174" s="189"/>
      <c r="AY174" s="189">
        <f t="shared" si="140"/>
        <v>0</v>
      </c>
      <c r="AZ174" s="177" t="str">
        <f t="shared" si="156"/>
        <v>NO OFERTADO</v>
      </c>
      <c r="BA174" s="177"/>
      <c r="BB174" s="177" t="s">
        <v>743</v>
      </c>
      <c r="BC174" s="194"/>
      <c r="BD174" s="194"/>
      <c r="BE174" s="195">
        <f>+BD174*0.19</f>
        <v>0</v>
      </c>
      <c r="BF174" s="194"/>
      <c r="BG174" s="196">
        <f t="shared" si="141"/>
        <v>0</v>
      </c>
      <c r="BH174" s="196">
        <f t="shared" si="142"/>
        <v>0</v>
      </c>
      <c r="BI174" s="180" t="str">
        <f t="shared" si="157"/>
        <v>NO OFERTADO</v>
      </c>
      <c r="BJ174" s="180"/>
      <c r="BK174" s="180" t="s">
        <v>743</v>
      </c>
      <c r="BL174" s="319"/>
      <c r="BM174" s="319"/>
      <c r="BN174" s="320"/>
      <c r="BO174" s="319">
        <f>+BM174+BN174</f>
        <v>0</v>
      </c>
      <c r="BP174" s="321">
        <f t="shared" si="143"/>
        <v>0</v>
      </c>
      <c r="BQ174" s="321">
        <f t="shared" si="158"/>
        <v>0</v>
      </c>
      <c r="BR174" s="322" t="str">
        <f t="shared" si="159"/>
        <v>NO OFERTADO</v>
      </c>
      <c r="BS174" s="322"/>
      <c r="BT174" s="322" t="s">
        <v>743</v>
      </c>
      <c r="BU174" s="197"/>
      <c r="BV174" s="197"/>
      <c r="BW174" s="198"/>
      <c r="BX174" s="197"/>
      <c r="BY174" s="199">
        <f t="shared" si="144"/>
        <v>0</v>
      </c>
      <c r="BZ174" s="199">
        <f t="shared" si="145"/>
        <v>0</v>
      </c>
      <c r="CA174" s="181" t="str">
        <f t="shared" si="160"/>
        <v>NO OFERTADO</v>
      </c>
      <c r="CB174" s="181"/>
      <c r="CC174" s="181" t="s">
        <v>743</v>
      </c>
      <c r="CD174" s="200"/>
      <c r="CE174" s="200"/>
      <c r="CF174" s="201"/>
      <c r="CG174" s="200"/>
      <c r="CH174" s="202">
        <f t="shared" si="146"/>
        <v>0</v>
      </c>
      <c r="CI174" s="202">
        <f t="shared" si="147"/>
        <v>0</v>
      </c>
      <c r="CJ174" s="182" t="str">
        <f t="shared" si="161"/>
        <v>NO OFERTADO</v>
      </c>
      <c r="CK174" s="182"/>
      <c r="CL174" s="182" t="s">
        <v>743</v>
      </c>
      <c r="CM174" s="197">
        <v>0</v>
      </c>
      <c r="CN174" s="197">
        <v>0</v>
      </c>
      <c r="CO174" s="198">
        <v>0</v>
      </c>
      <c r="CP174" s="197"/>
      <c r="CQ174" s="199">
        <f t="shared" si="148"/>
        <v>0</v>
      </c>
      <c r="CR174" s="199">
        <f t="shared" si="149"/>
        <v>0</v>
      </c>
      <c r="CS174" s="181" t="str">
        <f t="shared" si="162"/>
        <v>NO OFERTADO</v>
      </c>
      <c r="CT174" s="181"/>
      <c r="CU174" s="181" t="s">
        <v>743</v>
      </c>
      <c r="CV174" s="203"/>
      <c r="CW174" s="203"/>
      <c r="CX174" s="204"/>
      <c r="CY174" s="203"/>
      <c r="CZ174" s="205">
        <f t="shared" si="150"/>
        <v>0</v>
      </c>
      <c r="DA174" s="205">
        <f t="shared" si="151"/>
        <v>0</v>
      </c>
      <c r="DB174" s="183" t="str">
        <f t="shared" si="163"/>
        <v>NO OFERTADO</v>
      </c>
      <c r="DC174" s="183"/>
      <c r="DD174" s="183" t="s">
        <v>743</v>
      </c>
      <c r="DE174" s="206" t="s">
        <v>847</v>
      </c>
      <c r="DF174" s="206" t="s">
        <v>847</v>
      </c>
      <c r="DG174" s="206" t="s">
        <v>847</v>
      </c>
      <c r="DH174" s="206" t="s">
        <v>847</v>
      </c>
      <c r="DI174" s="206" t="s">
        <v>847</v>
      </c>
      <c r="DJ174" s="206" t="s">
        <v>847</v>
      </c>
    </row>
    <row r="175" spans="1:114" s="19" customFormat="1" ht="25.5" hidden="1" x14ac:dyDescent="0.2">
      <c r="A175" s="76">
        <v>166</v>
      </c>
      <c r="B175" s="78" t="s">
        <v>213</v>
      </c>
      <c r="C175" s="77" t="s">
        <v>545</v>
      </c>
      <c r="D175" s="120">
        <v>1</v>
      </c>
      <c r="E175" s="120" t="s">
        <v>32</v>
      </c>
      <c r="F175" s="64">
        <v>8859.5499999999993</v>
      </c>
      <c r="G175" s="120">
        <v>104</v>
      </c>
      <c r="H175" s="86">
        <f t="shared" si="152"/>
        <v>921393.2</v>
      </c>
      <c r="I175" s="27" t="s">
        <v>906</v>
      </c>
      <c r="J175" s="184">
        <v>8205</v>
      </c>
      <c r="K175" s="185">
        <v>1559</v>
      </c>
      <c r="L175" s="184">
        <f t="shared" si="175"/>
        <v>9764</v>
      </c>
      <c r="M175" s="186">
        <f t="shared" si="181"/>
        <v>9764</v>
      </c>
      <c r="N175" s="186">
        <f t="shared" si="136"/>
        <v>1015456</v>
      </c>
      <c r="O175" s="176" t="str">
        <f t="shared" si="169"/>
        <v>CUMPLE</v>
      </c>
      <c r="P175" s="176" t="s">
        <v>828</v>
      </c>
      <c r="Q175" s="176" t="s">
        <v>822</v>
      </c>
      <c r="R175" s="207">
        <f t="shared" ref="R175:R183" si="184">+(L175-F175)/F175</f>
        <v>0.10208757781151422</v>
      </c>
      <c r="S175" s="187"/>
      <c r="T175" s="187"/>
      <c r="U175" s="188"/>
      <c r="V175" s="187"/>
      <c r="W175" s="189"/>
      <c r="X175" s="189">
        <f t="shared" si="137"/>
        <v>0</v>
      </c>
      <c r="Y175" s="176" t="str">
        <f t="shared" si="153"/>
        <v>NO OFERTADO</v>
      </c>
      <c r="Z175" s="177"/>
      <c r="AA175" s="177" t="s">
        <v>743</v>
      </c>
      <c r="AB175" s="190"/>
      <c r="AC175" s="190"/>
      <c r="AD175" s="191"/>
      <c r="AE175" s="190"/>
      <c r="AF175" s="192"/>
      <c r="AG175" s="192">
        <f t="shared" si="138"/>
        <v>0</v>
      </c>
      <c r="AH175" s="178" t="str">
        <f t="shared" si="154"/>
        <v>NO OFERTADO</v>
      </c>
      <c r="AI175" s="178"/>
      <c r="AJ175" s="178" t="s">
        <v>743</v>
      </c>
      <c r="AK175" s="184"/>
      <c r="AL175" s="184"/>
      <c r="AM175" s="185">
        <f>+AL175*0.19</f>
        <v>0</v>
      </c>
      <c r="AN175" s="184"/>
      <c r="AO175" s="186"/>
      <c r="AP175" s="186">
        <f t="shared" si="139"/>
        <v>0</v>
      </c>
      <c r="AQ175" s="176" t="str">
        <f t="shared" si="155"/>
        <v>NO OFERTADO</v>
      </c>
      <c r="AR175" s="176"/>
      <c r="AS175" s="176" t="s">
        <v>743</v>
      </c>
      <c r="AT175" s="187"/>
      <c r="AU175" s="187"/>
      <c r="AV175" s="193"/>
      <c r="AW175" s="187"/>
      <c r="AX175" s="189"/>
      <c r="AY175" s="189">
        <f t="shared" si="140"/>
        <v>0</v>
      </c>
      <c r="AZ175" s="177" t="str">
        <f t="shared" si="156"/>
        <v>NO OFERTADO</v>
      </c>
      <c r="BA175" s="177"/>
      <c r="BB175" s="177" t="s">
        <v>743</v>
      </c>
      <c r="BC175" s="194" t="s">
        <v>781</v>
      </c>
      <c r="BD175" s="194">
        <v>7745</v>
      </c>
      <c r="BE175" s="212">
        <f>+BD175*0.19</f>
        <v>1471.55</v>
      </c>
      <c r="BF175" s="194">
        <f>+BD175+BE175</f>
        <v>9216.5499999999993</v>
      </c>
      <c r="BG175" s="196">
        <f t="shared" si="141"/>
        <v>9216.5499999999993</v>
      </c>
      <c r="BH175" s="196">
        <f t="shared" si="142"/>
        <v>958521.2</v>
      </c>
      <c r="BI175" s="180" t="str">
        <f t="shared" si="157"/>
        <v>CUMPLE</v>
      </c>
      <c r="BJ175" s="180" t="s">
        <v>828</v>
      </c>
      <c r="BK175" s="180" t="s">
        <v>822</v>
      </c>
      <c r="BL175" s="319"/>
      <c r="BM175" s="319"/>
      <c r="BN175" s="320"/>
      <c r="BO175" s="319">
        <f>+BM175+BN175</f>
        <v>0</v>
      </c>
      <c r="BP175" s="321">
        <f t="shared" si="143"/>
        <v>0</v>
      </c>
      <c r="BQ175" s="321">
        <f t="shared" si="158"/>
        <v>0</v>
      </c>
      <c r="BR175" s="322" t="str">
        <f t="shared" si="159"/>
        <v>NO OFERTADO</v>
      </c>
      <c r="BS175" s="322"/>
      <c r="BT175" s="322" t="s">
        <v>743</v>
      </c>
      <c r="BU175" s="197"/>
      <c r="BV175" s="197"/>
      <c r="BW175" s="198"/>
      <c r="BX175" s="197"/>
      <c r="BY175" s="199">
        <f t="shared" si="144"/>
        <v>0</v>
      </c>
      <c r="BZ175" s="199">
        <f t="shared" si="145"/>
        <v>0</v>
      </c>
      <c r="CA175" s="181" t="str">
        <f t="shared" si="160"/>
        <v>NO OFERTADO</v>
      </c>
      <c r="CB175" s="181"/>
      <c r="CC175" s="181" t="s">
        <v>743</v>
      </c>
      <c r="CD175" s="200"/>
      <c r="CE175" s="200"/>
      <c r="CF175" s="201"/>
      <c r="CG175" s="200"/>
      <c r="CH175" s="202">
        <f t="shared" si="146"/>
        <v>0</v>
      </c>
      <c r="CI175" s="202">
        <f t="shared" si="147"/>
        <v>0</v>
      </c>
      <c r="CJ175" s="182" t="str">
        <f t="shared" si="161"/>
        <v>NO OFERTADO</v>
      </c>
      <c r="CK175" s="182"/>
      <c r="CL175" s="182" t="s">
        <v>743</v>
      </c>
      <c r="CM175" s="197">
        <v>0</v>
      </c>
      <c r="CN175" s="197">
        <v>0</v>
      </c>
      <c r="CO175" s="198">
        <v>0</v>
      </c>
      <c r="CP175" s="197"/>
      <c r="CQ175" s="199">
        <f t="shared" si="148"/>
        <v>0</v>
      </c>
      <c r="CR175" s="199">
        <f t="shared" si="149"/>
        <v>0</v>
      </c>
      <c r="CS175" s="181" t="str">
        <f t="shared" si="162"/>
        <v>NO OFERTADO</v>
      </c>
      <c r="CT175" s="181"/>
      <c r="CU175" s="181" t="s">
        <v>743</v>
      </c>
      <c r="CV175" s="203"/>
      <c r="CW175" s="203"/>
      <c r="CX175" s="204"/>
      <c r="CY175" s="203"/>
      <c r="CZ175" s="205">
        <f t="shared" si="150"/>
        <v>0</v>
      </c>
      <c r="DA175" s="205">
        <f t="shared" si="151"/>
        <v>0</v>
      </c>
      <c r="DB175" s="183" t="str">
        <f t="shared" si="163"/>
        <v>NO OFERTADO</v>
      </c>
      <c r="DC175" s="183"/>
      <c r="DD175" s="183" t="s">
        <v>743</v>
      </c>
      <c r="DE175" s="206">
        <f>SMALL((L175,V175,AE175,AN175,AW175,BF175,BX175,CG175,CP175,CY175),1)</f>
        <v>9216.5499999999993</v>
      </c>
      <c r="DF175" s="208">
        <f t="shared" si="164"/>
        <v>9490.2749999999996</v>
      </c>
      <c r="DG175" s="19">
        <f t="shared" si="165"/>
        <v>273.72500000000036</v>
      </c>
      <c r="DH175" s="208">
        <f t="shared" si="166"/>
        <v>9216.5499999999993</v>
      </c>
      <c r="DI175" s="208">
        <f t="shared" si="167"/>
        <v>10631.46</v>
      </c>
      <c r="DJ175" s="208" t="str">
        <f t="shared" si="168"/>
        <v>ENTRA</v>
      </c>
    </row>
    <row r="176" spans="1:114" s="19" customFormat="1" ht="127.5" hidden="1" x14ac:dyDescent="0.2">
      <c r="A176" s="76">
        <v>167</v>
      </c>
      <c r="B176" s="78" t="s">
        <v>214</v>
      </c>
      <c r="C176" s="77" t="s">
        <v>546</v>
      </c>
      <c r="D176" s="120">
        <v>1</v>
      </c>
      <c r="E176" s="120" t="s">
        <v>32</v>
      </c>
      <c r="F176" s="24">
        <v>2299.08</v>
      </c>
      <c r="G176" s="120">
        <v>3</v>
      </c>
      <c r="H176" s="86">
        <f t="shared" si="152"/>
        <v>6897.24</v>
      </c>
      <c r="I176" s="27" t="s">
        <v>907</v>
      </c>
      <c r="J176" s="184">
        <v>1932</v>
      </c>
      <c r="K176" s="185">
        <v>367</v>
      </c>
      <c r="L176" s="184">
        <f t="shared" si="175"/>
        <v>2299</v>
      </c>
      <c r="M176" s="186">
        <f t="shared" si="181"/>
        <v>2299</v>
      </c>
      <c r="N176" s="186">
        <f t="shared" si="136"/>
        <v>6897</v>
      </c>
      <c r="O176" s="176" t="str">
        <f t="shared" si="169"/>
        <v>CUMPLE</v>
      </c>
      <c r="P176" s="176" t="s">
        <v>828</v>
      </c>
      <c r="Q176" s="176" t="s">
        <v>822</v>
      </c>
      <c r="R176" s="207">
        <f t="shared" si="184"/>
        <v>-3.479652730654316E-5</v>
      </c>
      <c r="S176" s="187"/>
      <c r="T176" s="187"/>
      <c r="U176" s="188"/>
      <c r="V176" s="187"/>
      <c r="W176" s="189"/>
      <c r="X176" s="189">
        <f t="shared" si="137"/>
        <v>0</v>
      </c>
      <c r="Y176" s="176" t="str">
        <f t="shared" si="153"/>
        <v>NO OFERTADO</v>
      </c>
      <c r="Z176" s="177"/>
      <c r="AA176" s="177" t="s">
        <v>743</v>
      </c>
      <c r="AB176" s="190"/>
      <c r="AC176" s="190"/>
      <c r="AD176" s="191"/>
      <c r="AE176" s="190"/>
      <c r="AF176" s="192"/>
      <c r="AG176" s="192">
        <f t="shared" si="138"/>
        <v>0</v>
      </c>
      <c r="AH176" s="178" t="str">
        <f t="shared" si="154"/>
        <v>NO OFERTADO</v>
      </c>
      <c r="AI176" s="178"/>
      <c r="AJ176" s="178" t="s">
        <v>743</v>
      </c>
      <c r="AK176" s="184"/>
      <c r="AL176" s="184"/>
      <c r="AM176" s="185"/>
      <c r="AN176" s="184"/>
      <c r="AO176" s="186"/>
      <c r="AP176" s="186">
        <f t="shared" si="139"/>
        <v>0</v>
      </c>
      <c r="AQ176" s="176" t="str">
        <f t="shared" si="155"/>
        <v>NO OFERTADO</v>
      </c>
      <c r="AR176" s="176"/>
      <c r="AS176" s="176" t="s">
        <v>743</v>
      </c>
      <c r="AT176" s="187"/>
      <c r="AU176" s="187"/>
      <c r="AV176" s="193"/>
      <c r="AW176" s="187"/>
      <c r="AX176" s="189"/>
      <c r="AY176" s="189">
        <f t="shared" si="140"/>
        <v>0</v>
      </c>
      <c r="AZ176" s="177" t="str">
        <f t="shared" si="156"/>
        <v>NO OFERTADO</v>
      </c>
      <c r="BA176" s="177"/>
      <c r="BB176" s="177" t="s">
        <v>743</v>
      </c>
      <c r="BC176" s="194"/>
      <c r="BD176" s="194"/>
      <c r="BE176" s="195"/>
      <c r="BF176" s="194"/>
      <c r="BG176" s="196">
        <f t="shared" si="141"/>
        <v>0</v>
      </c>
      <c r="BH176" s="196">
        <f t="shared" si="142"/>
        <v>0</v>
      </c>
      <c r="BI176" s="180" t="str">
        <f t="shared" si="157"/>
        <v>NO OFERTADO</v>
      </c>
      <c r="BJ176" s="180"/>
      <c r="BK176" s="180" t="s">
        <v>743</v>
      </c>
      <c r="BL176" s="319"/>
      <c r="BM176" s="319"/>
      <c r="BN176" s="320"/>
      <c r="BO176" s="319">
        <f t="shared" ref="BO176:BO180" si="185">BM176+BN176</f>
        <v>0</v>
      </c>
      <c r="BP176" s="321">
        <f t="shared" si="143"/>
        <v>0</v>
      </c>
      <c r="BQ176" s="321">
        <f t="shared" si="158"/>
        <v>0</v>
      </c>
      <c r="BR176" s="322" t="str">
        <f t="shared" si="159"/>
        <v>NO OFERTADO</v>
      </c>
      <c r="BS176" s="322"/>
      <c r="BT176" s="322" t="s">
        <v>743</v>
      </c>
      <c r="BU176" s="197"/>
      <c r="BV176" s="197"/>
      <c r="BW176" s="198"/>
      <c r="BX176" s="197"/>
      <c r="BY176" s="199">
        <f t="shared" si="144"/>
        <v>0</v>
      </c>
      <c r="BZ176" s="199">
        <f t="shared" si="145"/>
        <v>0</v>
      </c>
      <c r="CA176" s="181" t="str">
        <f t="shared" si="160"/>
        <v>NO OFERTADO</v>
      </c>
      <c r="CB176" s="181"/>
      <c r="CC176" s="181" t="s">
        <v>743</v>
      </c>
      <c r="CD176" s="200"/>
      <c r="CE176" s="200"/>
      <c r="CF176" s="201"/>
      <c r="CG176" s="200"/>
      <c r="CH176" s="202">
        <f t="shared" si="146"/>
        <v>0</v>
      </c>
      <c r="CI176" s="202">
        <f t="shared" si="147"/>
        <v>0</v>
      </c>
      <c r="CJ176" s="182" t="str">
        <f t="shared" si="161"/>
        <v>NO OFERTADO</v>
      </c>
      <c r="CK176" s="182"/>
      <c r="CL176" s="182" t="s">
        <v>743</v>
      </c>
      <c r="CM176" s="197">
        <v>0</v>
      </c>
      <c r="CN176" s="197">
        <v>0</v>
      </c>
      <c r="CO176" s="198">
        <v>0</v>
      </c>
      <c r="CP176" s="197"/>
      <c r="CQ176" s="199">
        <f t="shared" si="148"/>
        <v>0</v>
      </c>
      <c r="CR176" s="199">
        <f t="shared" si="149"/>
        <v>0</v>
      </c>
      <c r="CS176" s="181" t="str">
        <f t="shared" si="162"/>
        <v>NO OFERTADO</v>
      </c>
      <c r="CT176" s="181"/>
      <c r="CU176" s="181" t="s">
        <v>743</v>
      </c>
      <c r="CV176" s="203"/>
      <c r="CW176" s="203"/>
      <c r="CX176" s="204"/>
      <c r="CY176" s="203"/>
      <c r="CZ176" s="205">
        <f t="shared" si="150"/>
        <v>0</v>
      </c>
      <c r="DA176" s="205">
        <f t="shared" si="151"/>
        <v>0</v>
      </c>
      <c r="DB176" s="183" t="str">
        <f t="shared" si="163"/>
        <v>NO OFERTADO</v>
      </c>
      <c r="DC176" s="183"/>
      <c r="DD176" s="183" t="s">
        <v>743</v>
      </c>
      <c r="DE176" s="206">
        <f>SMALL((L176,V176,AE176,AN176,AW176,BF176,BX176,CG176,CP176,CY176),1)</f>
        <v>2299</v>
      </c>
      <c r="DF176" s="208">
        <f t="shared" si="164"/>
        <v>2299</v>
      </c>
      <c r="DG176" s="19">
        <f t="shared" si="165"/>
        <v>0</v>
      </c>
      <c r="DH176" s="208">
        <f t="shared" si="166"/>
        <v>2299</v>
      </c>
      <c r="DI176" s="208">
        <f t="shared" si="167"/>
        <v>2758.8959999999997</v>
      </c>
      <c r="DJ176" s="208" t="str">
        <f t="shared" si="168"/>
        <v>ENTRA</v>
      </c>
    </row>
    <row r="177" spans="1:114" s="19" customFormat="1" ht="38.25" hidden="1" x14ac:dyDescent="0.2">
      <c r="A177" s="76">
        <v>168</v>
      </c>
      <c r="B177" s="78" t="s">
        <v>215</v>
      </c>
      <c r="C177" s="77" t="s">
        <v>547</v>
      </c>
      <c r="D177" s="120">
        <v>1</v>
      </c>
      <c r="E177" s="120" t="s">
        <v>32</v>
      </c>
      <c r="F177" s="24">
        <v>19028.099999999999</v>
      </c>
      <c r="G177" s="120">
        <v>2</v>
      </c>
      <c r="H177" s="86">
        <f t="shared" si="152"/>
        <v>38056.199999999997</v>
      </c>
      <c r="I177" s="27" t="s">
        <v>908</v>
      </c>
      <c r="J177" s="184">
        <v>22102</v>
      </c>
      <c r="K177" s="209">
        <v>4199</v>
      </c>
      <c r="L177" s="210">
        <f t="shared" si="175"/>
        <v>26301</v>
      </c>
      <c r="M177" s="186">
        <f t="shared" si="181"/>
        <v>26301</v>
      </c>
      <c r="N177" s="186">
        <f t="shared" si="136"/>
        <v>52602</v>
      </c>
      <c r="O177" s="176" t="str">
        <f t="shared" si="169"/>
        <v>NO CUMPLE</v>
      </c>
      <c r="P177" s="176" t="s">
        <v>828</v>
      </c>
      <c r="Q177" s="176" t="s">
        <v>743</v>
      </c>
      <c r="R177" s="207">
        <f t="shared" si="184"/>
        <v>0.38221892884733644</v>
      </c>
      <c r="S177" s="187"/>
      <c r="T177" s="187"/>
      <c r="U177" s="188"/>
      <c r="V177" s="187"/>
      <c r="W177" s="189"/>
      <c r="X177" s="189">
        <f t="shared" si="137"/>
        <v>0</v>
      </c>
      <c r="Y177" s="176" t="str">
        <f t="shared" si="153"/>
        <v>NO OFERTADO</v>
      </c>
      <c r="Z177" s="177"/>
      <c r="AA177" s="177" t="s">
        <v>743</v>
      </c>
      <c r="AB177" s="190"/>
      <c r="AC177" s="190"/>
      <c r="AD177" s="191"/>
      <c r="AE177" s="190"/>
      <c r="AF177" s="192"/>
      <c r="AG177" s="192">
        <f t="shared" si="138"/>
        <v>0</v>
      </c>
      <c r="AH177" s="178" t="str">
        <f t="shared" si="154"/>
        <v>NO OFERTADO</v>
      </c>
      <c r="AI177" s="178"/>
      <c r="AJ177" s="178" t="s">
        <v>743</v>
      </c>
      <c r="AK177" s="184"/>
      <c r="AL177" s="184"/>
      <c r="AM177" s="185"/>
      <c r="AN177" s="184"/>
      <c r="AO177" s="186"/>
      <c r="AP177" s="186">
        <f t="shared" si="139"/>
        <v>0</v>
      </c>
      <c r="AQ177" s="176" t="str">
        <f t="shared" si="155"/>
        <v>NO OFERTADO</v>
      </c>
      <c r="AR177" s="176"/>
      <c r="AS177" s="176" t="s">
        <v>743</v>
      </c>
      <c r="AT177" s="187"/>
      <c r="AU177" s="187"/>
      <c r="AV177" s="193"/>
      <c r="AW177" s="187"/>
      <c r="AX177" s="189"/>
      <c r="AY177" s="189">
        <f t="shared" si="140"/>
        <v>0</v>
      </c>
      <c r="AZ177" s="177" t="str">
        <f t="shared" si="156"/>
        <v>NO OFERTADO</v>
      </c>
      <c r="BA177" s="177"/>
      <c r="BB177" s="177" t="s">
        <v>743</v>
      </c>
      <c r="BC177" s="194"/>
      <c r="BD177" s="194"/>
      <c r="BE177" s="195"/>
      <c r="BF177" s="194"/>
      <c r="BG177" s="196">
        <f t="shared" si="141"/>
        <v>0</v>
      </c>
      <c r="BH177" s="196">
        <f t="shared" si="142"/>
        <v>0</v>
      </c>
      <c r="BI177" s="180" t="str">
        <f t="shared" si="157"/>
        <v>NO OFERTADO</v>
      </c>
      <c r="BJ177" s="180"/>
      <c r="BK177" s="180" t="s">
        <v>743</v>
      </c>
      <c r="BL177" s="319"/>
      <c r="BM177" s="319"/>
      <c r="BN177" s="320"/>
      <c r="BO177" s="319">
        <f t="shared" si="185"/>
        <v>0</v>
      </c>
      <c r="BP177" s="321">
        <f t="shared" si="143"/>
        <v>0</v>
      </c>
      <c r="BQ177" s="321">
        <f t="shared" si="158"/>
        <v>0</v>
      </c>
      <c r="BR177" s="322" t="str">
        <f t="shared" si="159"/>
        <v>NO OFERTADO</v>
      </c>
      <c r="BS177" s="322"/>
      <c r="BT177" s="322" t="s">
        <v>743</v>
      </c>
      <c r="BU177" s="197"/>
      <c r="BV177" s="197"/>
      <c r="BW177" s="198"/>
      <c r="BX177" s="197"/>
      <c r="BY177" s="199">
        <f t="shared" si="144"/>
        <v>0</v>
      </c>
      <c r="BZ177" s="199">
        <f t="shared" si="145"/>
        <v>0</v>
      </c>
      <c r="CA177" s="181" t="str">
        <f t="shared" si="160"/>
        <v>NO OFERTADO</v>
      </c>
      <c r="CB177" s="181"/>
      <c r="CC177" s="181" t="s">
        <v>743</v>
      </c>
      <c r="CD177" s="200"/>
      <c r="CE177" s="200"/>
      <c r="CF177" s="201"/>
      <c r="CG177" s="200"/>
      <c r="CH177" s="202">
        <f t="shared" si="146"/>
        <v>0</v>
      </c>
      <c r="CI177" s="202">
        <f t="shared" si="147"/>
        <v>0</v>
      </c>
      <c r="CJ177" s="182" t="str">
        <f t="shared" si="161"/>
        <v>NO OFERTADO</v>
      </c>
      <c r="CK177" s="182"/>
      <c r="CL177" s="182" t="s">
        <v>743</v>
      </c>
      <c r="CM177" s="197">
        <v>0</v>
      </c>
      <c r="CN177" s="197">
        <v>0</v>
      </c>
      <c r="CO177" s="198">
        <v>0</v>
      </c>
      <c r="CP177" s="197"/>
      <c r="CQ177" s="199">
        <f t="shared" si="148"/>
        <v>0</v>
      </c>
      <c r="CR177" s="199">
        <f t="shared" si="149"/>
        <v>0</v>
      </c>
      <c r="CS177" s="181" t="str">
        <f t="shared" si="162"/>
        <v>NO OFERTADO</v>
      </c>
      <c r="CT177" s="181"/>
      <c r="CU177" s="181" t="s">
        <v>743</v>
      </c>
      <c r="CV177" s="203" t="s">
        <v>816</v>
      </c>
      <c r="CW177" s="203">
        <f t="shared" ref="CW177:CW182" si="186">+CY177/1.19</f>
        <v>51827.731092436974</v>
      </c>
      <c r="CX177" s="204">
        <f t="shared" ref="CX177:CX182" si="187">+CW177*0.19</f>
        <v>9847.268907563026</v>
      </c>
      <c r="CY177" s="203">
        <v>61675</v>
      </c>
      <c r="CZ177" s="205">
        <f t="shared" si="150"/>
        <v>61675</v>
      </c>
      <c r="DA177" s="205">
        <f t="shared" si="151"/>
        <v>123350</v>
      </c>
      <c r="DB177" s="183" t="str">
        <f t="shared" si="163"/>
        <v>NO CUMPLE</v>
      </c>
      <c r="DC177" s="183" t="s">
        <v>828</v>
      </c>
      <c r="DD177" s="183" t="s">
        <v>743</v>
      </c>
      <c r="DE177" s="206">
        <f>SMALL((L177,V177,AE177,AN177,AW177,BF177,BX177,CG177,CP177,CY177),1)</f>
        <v>26301</v>
      </c>
      <c r="DF177" s="208">
        <f t="shared" si="164"/>
        <v>43988</v>
      </c>
      <c r="DG177" s="19">
        <f t="shared" si="165"/>
        <v>17687</v>
      </c>
      <c r="DH177" s="208">
        <f t="shared" si="166"/>
        <v>26301</v>
      </c>
      <c r="DI177" s="208">
        <f t="shared" si="167"/>
        <v>22833.719999999998</v>
      </c>
      <c r="DJ177" s="208" t="str">
        <f t="shared" si="168"/>
        <v>ENTRA</v>
      </c>
    </row>
    <row r="178" spans="1:114" s="19" customFormat="1" ht="38.25" hidden="1" x14ac:dyDescent="0.2">
      <c r="A178" s="76">
        <v>169</v>
      </c>
      <c r="B178" s="78" t="s">
        <v>216</v>
      </c>
      <c r="C178" s="77" t="s">
        <v>548</v>
      </c>
      <c r="D178" s="120">
        <v>1</v>
      </c>
      <c r="E178" s="120" t="s">
        <v>32</v>
      </c>
      <c r="F178" s="24">
        <v>19028.099999999999</v>
      </c>
      <c r="G178" s="120">
        <v>7</v>
      </c>
      <c r="H178" s="86">
        <f t="shared" si="152"/>
        <v>133196.69999999998</v>
      </c>
      <c r="I178" s="27" t="s">
        <v>908</v>
      </c>
      <c r="J178" s="184">
        <v>22102</v>
      </c>
      <c r="K178" s="209">
        <v>4199</v>
      </c>
      <c r="L178" s="210">
        <f t="shared" si="175"/>
        <v>26301</v>
      </c>
      <c r="M178" s="186">
        <f t="shared" si="181"/>
        <v>26301</v>
      </c>
      <c r="N178" s="186">
        <f t="shared" si="136"/>
        <v>184107</v>
      </c>
      <c r="O178" s="176" t="str">
        <f t="shared" si="169"/>
        <v>NO CUMPLE</v>
      </c>
      <c r="P178" s="176" t="s">
        <v>828</v>
      </c>
      <c r="Q178" s="176" t="s">
        <v>743</v>
      </c>
      <c r="R178" s="207">
        <f t="shared" si="184"/>
        <v>0.38221892884733644</v>
      </c>
      <c r="S178" s="187"/>
      <c r="T178" s="187"/>
      <c r="U178" s="188"/>
      <c r="V178" s="187"/>
      <c r="W178" s="189"/>
      <c r="X178" s="189">
        <f t="shared" si="137"/>
        <v>0</v>
      </c>
      <c r="Y178" s="176" t="str">
        <f t="shared" si="153"/>
        <v>NO OFERTADO</v>
      </c>
      <c r="Z178" s="177"/>
      <c r="AA178" s="177" t="s">
        <v>743</v>
      </c>
      <c r="AB178" s="190"/>
      <c r="AC178" s="190"/>
      <c r="AD178" s="191"/>
      <c r="AE178" s="190"/>
      <c r="AF178" s="192"/>
      <c r="AG178" s="192">
        <f t="shared" si="138"/>
        <v>0</v>
      </c>
      <c r="AH178" s="178" t="str">
        <f t="shared" si="154"/>
        <v>NO OFERTADO</v>
      </c>
      <c r="AI178" s="178"/>
      <c r="AJ178" s="178" t="s">
        <v>743</v>
      </c>
      <c r="AK178" s="184"/>
      <c r="AL178" s="184"/>
      <c r="AM178" s="185"/>
      <c r="AN178" s="184"/>
      <c r="AO178" s="186"/>
      <c r="AP178" s="186">
        <f t="shared" si="139"/>
        <v>0</v>
      </c>
      <c r="AQ178" s="176" t="str">
        <f t="shared" si="155"/>
        <v>NO OFERTADO</v>
      </c>
      <c r="AR178" s="176"/>
      <c r="AS178" s="176" t="s">
        <v>743</v>
      </c>
      <c r="AT178" s="187"/>
      <c r="AU178" s="187"/>
      <c r="AV178" s="193"/>
      <c r="AW178" s="187"/>
      <c r="AX178" s="189"/>
      <c r="AY178" s="189">
        <f t="shared" si="140"/>
        <v>0</v>
      </c>
      <c r="AZ178" s="177" t="str">
        <f t="shared" si="156"/>
        <v>NO OFERTADO</v>
      </c>
      <c r="BA178" s="177"/>
      <c r="BB178" s="177" t="s">
        <v>743</v>
      </c>
      <c r="BC178" s="194"/>
      <c r="BD178" s="194"/>
      <c r="BE178" s="195"/>
      <c r="BF178" s="194"/>
      <c r="BG178" s="196">
        <f t="shared" si="141"/>
        <v>0</v>
      </c>
      <c r="BH178" s="196">
        <f t="shared" si="142"/>
        <v>0</v>
      </c>
      <c r="BI178" s="180" t="str">
        <f t="shared" si="157"/>
        <v>NO OFERTADO</v>
      </c>
      <c r="BJ178" s="180"/>
      <c r="BK178" s="180" t="s">
        <v>743</v>
      </c>
      <c r="BL178" s="319"/>
      <c r="BM178" s="319"/>
      <c r="BN178" s="320"/>
      <c r="BO178" s="319">
        <f t="shared" si="185"/>
        <v>0</v>
      </c>
      <c r="BP178" s="321">
        <f t="shared" si="143"/>
        <v>0</v>
      </c>
      <c r="BQ178" s="321">
        <f t="shared" si="158"/>
        <v>0</v>
      </c>
      <c r="BR178" s="322" t="str">
        <f t="shared" si="159"/>
        <v>NO OFERTADO</v>
      </c>
      <c r="BS178" s="322"/>
      <c r="BT178" s="322" t="s">
        <v>743</v>
      </c>
      <c r="BU178" s="197"/>
      <c r="BV178" s="197"/>
      <c r="BW178" s="198"/>
      <c r="BX178" s="197"/>
      <c r="BY178" s="199">
        <f t="shared" si="144"/>
        <v>0</v>
      </c>
      <c r="BZ178" s="199">
        <f t="shared" si="145"/>
        <v>0</v>
      </c>
      <c r="CA178" s="181" t="str">
        <f t="shared" si="160"/>
        <v>NO OFERTADO</v>
      </c>
      <c r="CB178" s="181"/>
      <c r="CC178" s="181" t="s">
        <v>743</v>
      </c>
      <c r="CD178" s="200"/>
      <c r="CE178" s="200"/>
      <c r="CF178" s="201"/>
      <c r="CG178" s="200"/>
      <c r="CH178" s="202">
        <f t="shared" si="146"/>
        <v>0</v>
      </c>
      <c r="CI178" s="202">
        <f t="shared" si="147"/>
        <v>0</v>
      </c>
      <c r="CJ178" s="182" t="str">
        <f t="shared" si="161"/>
        <v>NO OFERTADO</v>
      </c>
      <c r="CK178" s="182"/>
      <c r="CL178" s="182" t="s">
        <v>743</v>
      </c>
      <c r="CM178" s="197">
        <v>0</v>
      </c>
      <c r="CN178" s="197">
        <v>0</v>
      </c>
      <c r="CO178" s="198">
        <v>0</v>
      </c>
      <c r="CP178" s="197"/>
      <c r="CQ178" s="199">
        <f t="shared" si="148"/>
        <v>0</v>
      </c>
      <c r="CR178" s="199">
        <f t="shared" si="149"/>
        <v>0</v>
      </c>
      <c r="CS178" s="181" t="str">
        <f t="shared" si="162"/>
        <v>NO OFERTADO</v>
      </c>
      <c r="CT178" s="181"/>
      <c r="CU178" s="181" t="s">
        <v>743</v>
      </c>
      <c r="CV178" s="203" t="s">
        <v>816</v>
      </c>
      <c r="CW178" s="203">
        <f t="shared" si="186"/>
        <v>47961.34453781513</v>
      </c>
      <c r="CX178" s="204">
        <f t="shared" si="187"/>
        <v>9112.6554621848754</v>
      </c>
      <c r="CY178" s="203">
        <v>57074</v>
      </c>
      <c r="CZ178" s="205">
        <f t="shared" si="150"/>
        <v>57074</v>
      </c>
      <c r="DA178" s="205">
        <f t="shared" si="151"/>
        <v>399518</v>
      </c>
      <c r="DB178" s="183" t="str">
        <f t="shared" si="163"/>
        <v>NO CUMPLE</v>
      </c>
      <c r="DC178" s="183" t="s">
        <v>828</v>
      </c>
      <c r="DD178" s="183" t="s">
        <v>743</v>
      </c>
      <c r="DE178" s="206">
        <f>SMALL((L178,V178,AE178,AN178,AW178,BF178,BX178,CG178,CP178,CY178),1)</f>
        <v>26301</v>
      </c>
      <c r="DF178" s="208">
        <f t="shared" si="164"/>
        <v>41687.5</v>
      </c>
      <c r="DG178" s="19">
        <f t="shared" si="165"/>
        <v>15386.5</v>
      </c>
      <c r="DH178" s="208">
        <f t="shared" si="166"/>
        <v>26301</v>
      </c>
      <c r="DI178" s="208">
        <f t="shared" si="167"/>
        <v>22833.719999999998</v>
      </c>
      <c r="DJ178" s="208" t="str">
        <f t="shared" si="168"/>
        <v>ENTRA</v>
      </c>
    </row>
    <row r="179" spans="1:114" s="19" customFormat="1" ht="38.25" hidden="1" x14ac:dyDescent="0.2">
      <c r="A179" s="76">
        <v>170</v>
      </c>
      <c r="B179" s="78" t="s">
        <v>217</v>
      </c>
      <c r="C179" s="77" t="s">
        <v>549</v>
      </c>
      <c r="D179" s="120">
        <v>1</v>
      </c>
      <c r="E179" s="120" t="s">
        <v>32</v>
      </c>
      <c r="F179" s="24">
        <v>19028.099999999999</v>
      </c>
      <c r="G179" s="120">
        <v>1</v>
      </c>
      <c r="H179" s="86">
        <f t="shared" si="152"/>
        <v>19028.099999999999</v>
      </c>
      <c r="I179" s="27" t="s">
        <v>908</v>
      </c>
      <c r="J179" s="184">
        <v>22102</v>
      </c>
      <c r="K179" s="209">
        <v>4199</v>
      </c>
      <c r="L179" s="210">
        <f t="shared" si="175"/>
        <v>26301</v>
      </c>
      <c r="M179" s="186">
        <f t="shared" si="181"/>
        <v>26301</v>
      </c>
      <c r="N179" s="186">
        <f t="shared" si="136"/>
        <v>26301</v>
      </c>
      <c r="O179" s="176" t="str">
        <f t="shared" si="169"/>
        <v>NO CUMPLE</v>
      </c>
      <c r="P179" s="176" t="s">
        <v>828</v>
      </c>
      <c r="Q179" s="176" t="s">
        <v>743</v>
      </c>
      <c r="R179" s="207">
        <f t="shared" si="184"/>
        <v>0.38221892884733644</v>
      </c>
      <c r="S179" s="187"/>
      <c r="T179" s="187"/>
      <c r="U179" s="188"/>
      <c r="V179" s="187"/>
      <c r="W179" s="189"/>
      <c r="X179" s="189">
        <f t="shared" si="137"/>
        <v>0</v>
      </c>
      <c r="Y179" s="176" t="str">
        <f t="shared" si="153"/>
        <v>NO OFERTADO</v>
      </c>
      <c r="Z179" s="177"/>
      <c r="AA179" s="177" t="s">
        <v>743</v>
      </c>
      <c r="AB179" s="190"/>
      <c r="AC179" s="190"/>
      <c r="AD179" s="191"/>
      <c r="AE179" s="190"/>
      <c r="AF179" s="192"/>
      <c r="AG179" s="192">
        <f t="shared" si="138"/>
        <v>0</v>
      </c>
      <c r="AH179" s="178" t="str">
        <f t="shared" si="154"/>
        <v>NO OFERTADO</v>
      </c>
      <c r="AI179" s="178"/>
      <c r="AJ179" s="178" t="s">
        <v>743</v>
      </c>
      <c r="AK179" s="184"/>
      <c r="AL179" s="184"/>
      <c r="AM179" s="185"/>
      <c r="AN179" s="184"/>
      <c r="AO179" s="186"/>
      <c r="AP179" s="186">
        <f t="shared" si="139"/>
        <v>0</v>
      </c>
      <c r="AQ179" s="176" t="str">
        <f t="shared" si="155"/>
        <v>NO OFERTADO</v>
      </c>
      <c r="AR179" s="176"/>
      <c r="AS179" s="176" t="s">
        <v>743</v>
      </c>
      <c r="AT179" s="187"/>
      <c r="AU179" s="187"/>
      <c r="AV179" s="193"/>
      <c r="AW179" s="187"/>
      <c r="AX179" s="189"/>
      <c r="AY179" s="189">
        <f t="shared" si="140"/>
        <v>0</v>
      </c>
      <c r="AZ179" s="177" t="str">
        <f t="shared" si="156"/>
        <v>NO OFERTADO</v>
      </c>
      <c r="BA179" s="177"/>
      <c r="BB179" s="177" t="s">
        <v>743</v>
      </c>
      <c r="BC179" s="194"/>
      <c r="BD179" s="194"/>
      <c r="BE179" s="195"/>
      <c r="BF179" s="194"/>
      <c r="BG179" s="196">
        <f t="shared" si="141"/>
        <v>0</v>
      </c>
      <c r="BH179" s="196">
        <f t="shared" si="142"/>
        <v>0</v>
      </c>
      <c r="BI179" s="180" t="str">
        <f t="shared" si="157"/>
        <v>NO OFERTADO</v>
      </c>
      <c r="BJ179" s="180"/>
      <c r="BK179" s="180" t="s">
        <v>743</v>
      </c>
      <c r="BL179" s="319"/>
      <c r="BM179" s="319"/>
      <c r="BN179" s="320"/>
      <c r="BO179" s="319">
        <f t="shared" si="185"/>
        <v>0</v>
      </c>
      <c r="BP179" s="321">
        <f t="shared" si="143"/>
        <v>0</v>
      </c>
      <c r="BQ179" s="321">
        <f t="shared" si="158"/>
        <v>0</v>
      </c>
      <c r="BR179" s="322" t="str">
        <f t="shared" si="159"/>
        <v>NO OFERTADO</v>
      </c>
      <c r="BS179" s="322"/>
      <c r="BT179" s="322" t="s">
        <v>743</v>
      </c>
      <c r="BU179" s="197"/>
      <c r="BV179" s="197"/>
      <c r="BW179" s="198"/>
      <c r="BX179" s="197"/>
      <c r="BY179" s="199">
        <f t="shared" si="144"/>
        <v>0</v>
      </c>
      <c r="BZ179" s="199">
        <f t="shared" si="145"/>
        <v>0</v>
      </c>
      <c r="CA179" s="181" t="str">
        <f t="shared" si="160"/>
        <v>NO OFERTADO</v>
      </c>
      <c r="CB179" s="181"/>
      <c r="CC179" s="181" t="s">
        <v>743</v>
      </c>
      <c r="CD179" s="200"/>
      <c r="CE179" s="200"/>
      <c r="CF179" s="201"/>
      <c r="CG179" s="200"/>
      <c r="CH179" s="202">
        <f t="shared" si="146"/>
        <v>0</v>
      </c>
      <c r="CI179" s="202">
        <f t="shared" si="147"/>
        <v>0</v>
      </c>
      <c r="CJ179" s="182" t="str">
        <f t="shared" si="161"/>
        <v>NO OFERTADO</v>
      </c>
      <c r="CK179" s="182"/>
      <c r="CL179" s="182" t="s">
        <v>743</v>
      </c>
      <c r="CM179" s="197">
        <v>0</v>
      </c>
      <c r="CN179" s="197">
        <v>0</v>
      </c>
      <c r="CO179" s="198">
        <v>0</v>
      </c>
      <c r="CP179" s="197"/>
      <c r="CQ179" s="199">
        <f t="shared" si="148"/>
        <v>0</v>
      </c>
      <c r="CR179" s="199">
        <f t="shared" si="149"/>
        <v>0</v>
      </c>
      <c r="CS179" s="181" t="str">
        <f t="shared" si="162"/>
        <v>NO OFERTADO</v>
      </c>
      <c r="CT179" s="181"/>
      <c r="CU179" s="181" t="s">
        <v>743</v>
      </c>
      <c r="CV179" s="203" t="s">
        <v>816</v>
      </c>
      <c r="CW179" s="203">
        <f t="shared" si="186"/>
        <v>51827.731092436974</v>
      </c>
      <c r="CX179" s="204">
        <f t="shared" si="187"/>
        <v>9847.268907563026</v>
      </c>
      <c r="CY179" s="203">
        <v>61675</v>
      </c>
      <c r="CZ179" s="205">
        <f t="shared" si="150"/>
        <v>61675</v>
      </c>
      <c r="DA179" s="205">
        <f t="shared" si="151"/>
        <v>61675</v>
      </c>
      <c r="DB179" s="183" t="str">
        <f t="shared" si="163"/>
        <v>NO CUMPLE</v>
      </c>
      <c r="DC179" s="183" t="s">
        <v>828</v>
      </c>
      <c r="DD179" s="183" t="s">
        <v>743</v>
      </c>
      <c r="DE179" s="206">
        <f>SMALL((L179,V179,AE179,AN179,AW179,BF179,BX179,CG179,CP179,CY179),1)</f>
        <v>26301</v>
      </c>
      <c r="DF179" s="208">
        <f t="shared" si="164"/>
        <v>43988</v>
      </c>
      <c r="DG179" s="19">
        <f t="shared" si="165"/>
        <v>17687</v>
      </c>
      <c r="DH179" s="208">
        <f t="shared" si="166"/>
        <v>26301</v>
      </c>
      <c r="DI179" s="208">
        <f t="shared" si="167"/>
        <v>22833.719999999998</v>
      </c>
      <c r="DJ179" s="208" t="str">
        <f t="shared" si="168"/>
        <v>ENTRA</v>
      </c>
    </row>
    <row r="180" spans="1:114" s="19" customFormat="1" ht="38.25" hidden="1" x14ac:dyDescent="0.2">
      <c r="A180" s="76">
        <v>171</v>
      </c>
      <c r="B180" s="78" t="s">
        <v>218</v>
      </c>
      <c r="C180" s="77" t="s">
        <v>550</v>
      </c>
      <c r="D180" s="120">
        <v>1</v>
      </c>
      <c r="E180" s="120" t="s">
        <v>32</v>
      </c>
      <c r="F180" s="24">
        <v>19028.099999999999</v>
      </c>
      <c r="G180" s="120">
        <v>10</v>
      </c>
      <c r="H180" s="86">
        <f t="shared" si="152"/>
        <v>190281</v>
      </c>
      <c r="I180" s="27" t="s">
        <v>908</v>
      </c>
      <c r="J180" s="184">
        <v>22102</v>
      </c>
      <c r="K180" s="209">
        <v>4199</v>
      </c>
      <c r="L180" s="210">
        <f t="shared" si="175"/>
        <v>26301</v>
      </c>
      <c r="M180" s="186">
        <f t="shared" si="181"/>
        <v>26301</v>
      </c>
      <c r="N180" s="186">
        <f t="shared" si="136"/>
        <v>263010</v>
      </c>
      <c r="O180" s="176" t="str">
        <f t="shared" si="169"/>
        <v>NO CUMPLE</v>
      </c>
      <c r="P180" s="176" t="s">
        <v>828</v>
      </c>
      <c r="Q180" s="176" t="s">
        <v>743</v>
      </c>
      <c r="R180" s="207">
        <f t="shared" si="184"/>
        <v>0.38221892884733644</v>
      </c>
      <c r="S180" s="187"/>
      <c r="T180" s="187"/>
      <c r="U180" s="188"/>
      <c r="V180" s="187"/>
      <c r="W180" s="189"/>
      <c r="X180" s="189">
        <f t="shared" si="137"/>
        <v>0</v>
      </c>
      <c r="Y180" s="176" t="str">
        <f t="shared" si="153"/>
        <v>NO OFERTADO</v>
      </c>
      <c r="Z180" s="177"/>
      <c r="AA180" s="177" t="s">
        <v>743</v>
      </c>
      <c r="AB180" s="190"/>
      <c r="AC180" s="190"/>
      <c r="AD180" s="191"/>
      <c r="AE180" s="190"/>
      <c r="AF180" s="192"/>
      <c r="AG180" s="192">
        <f t="shared" si="138"/>
        <v>0</v>
      </c>
      <c r="AH180" s="178" t="str">
        <f t="shared" si="154"/>
        <v>NO OFERTADO</v>
      </c>
      <c r="AI180" s="178"/>
      <c r="AJ180" s="178" t="s">
        <v>743</v>
      </c>
      <c r="AK180" s="184"/>
      <c r="AL180" s="184"/>
      <c r="AM180" s="185"/>
      <c r="AN180" s="184"/>
      <c r="AO180" s="186"/>
      <c r="AP180" s="186">
        <f t="shared" si="139"/>
        <v>0</v>
      </c>
      <c r="AQ180" s="176" t="str">
        <f t="shared" si="155"/>
        <v>NO OFERTADO</v>
      </c>
      <c r="AR180" s="176"/>
      <c r="AS180" s="176" t="s">
        <v>743</v>
      </c>
      <c r="AT180" s="187"/>
      <c r="AU180" s="187"/>
      <c r="AV180" s="193"/>
      <c r="AW180" s="187"/>
      <c r="AX180" s="189"/>
      <c r="AY180" s="189">
        <f t="shared" si="140"/>
        <v>0</v>
      </c>
      <c r="AZ180" s="177" t="str">
        <f t="shared" si="156"/>
        <v>NO OFERTADO</v>
      </c>
      <c r="BA180" s="177"/>
      <c r="BB180" s="177" t="s">
        <v>743</v>
      </c>
      <c r="BC180" s="194"/>
      <c r="BD180" s="194"/>
      <c r="BE180" s="195"/>
      <c r="BF180" s="194"/>
      <c r="BG180" s="196">
        <f t="shared" si="141"/>
        <v>0</v>
      </c>
      <c r="BH180" s="196">
        <f t="shared" si="142"/>
        <v>0</v>
      </c>
      <c r="BI180" s="180" t="str">
        <f t="shared" si="157"/>
        <v>NO OFERTADO</v>
      </c>
      <c r="BJ180" s="180"/>
      <c r="BK180" s="180" t="s">
        <v>743</v>
      </c>
      <c r="BL180" s="319"/>
      <c r="BM180" s="319"/>
      <c r="BN180" s="320"/>
      <c r="BO180" s="319">
        <f t="shared" si="185"/>
        <v>0</v>
      </c>
      <c r="BP180" s="321">
        <f t="shared" si="143"/>
        <v>0</v>
      </c>
      <c r="BQ180" s="321">
        <f t="shared" si="158"/>
        <v>0</v>
      </c>
      <c r="BR180" s="322" t="str">
        <f t="shared" si="159"/>
        <v>NO OFERTADO</v>
      </c>
      <c r="BS180" s="322"/>
      <c r="BT180" s="322" t="s">
        <v>743</v>
      </c>
      <c r="BU180" s="197"/>
      <c r="BV180" s="197"/>
      <c r="BW180" s="198"/>
      <c r="BX180" s="197"/>
      <c r="BY180" s="199">
        <f t="shared" si="144"/>
        <v>0</v>
      </c>
      <c r="BZ180" s="199">
        <f t="shared" si="145"/>
        <v>0</v>
      </c>
      <c r="CA180" s="181" t="str">
        <f t="shared" si="160"/>
        <v>NO OFERTADO</v>
      </c>
      <c r="CB180" s="181"/>
      <c r="CC180" s="181" t="s">
        <v>743</v>
      </c>
      <c r="CD180" s="200"/>
      <c r="CE180" s="200"/>
      <c r="CF180" s="201"/>
      <c r="CG180" s="200"/>
      <c r="CH180" s="202">
        <f t="shared" si="146"/>
        <v>0</v>
      </c>
      <c r="CI180" s="202">
        <f t="shared" si="147"/>
        <v>0</v>
      </c>
      <c r="CJ180" s="182" t="str">
        <f t="shared" si="161"/>
        <v>NO OFERTADO</v>
      </c>
      <c r="CK180" s="182"/>
      <c r="CL180" s="182" t="s">
        <v>743</v>
      </c>
      <c r="CM180" s="197">
        <v>0</v>
      </c>
      <c r="CN180" s="197">
        <v>0</v>
      </c>
      <c r="CO180" s="198">
        <v>0</v>
      </c>
      <c r="CP180" s="197"/>
      <c r="CQ180" s="199">
        <f t="shared" si="148"/>
        <v>0</v>
      </c>
      <c r="CR180" s="199">
        <f t="shared" si="149"/>
        <v>0</v>
      </c>
      <c r="CS180" s="181" t="str">
        <f t="shared" si="162"/>
        <v>NO OFERTADO</v>
      </c>
      <c r="CT180" s="181"/>
      <c r="CU180" s="181" t="s">
        <v>743</v>
      </c>
      <c r="CV180" s="203" t="s">
        <v>816</v>
      </c>
      <c r="CW180" s="203">
        <f t="shared" si="186"/>
        <v>34802.521008403361</v>
      </c>
      <c r="CX180" s="204">
        <f t="shared" si="187"/>
        <v>6612.4789915966385</v>
      </c>
      <c r="CY180" s="203">
        <v>41415</v>
      </c>
      <c r="CZ180" s="205">
        <f t="shared" si="150"/>
        <v>41415</v>
      </c>
      <c r="DA180" s="205">
        <f t="shared" si="151"/>
        <v>414150</v>
      </c>
      <c r="DB180" s="183" t="str">
        <f t="shared" si="163"/>
        <v>NO CUMPLE</v>
      </c>
      <c r="DC180" s="183" t="s">
        <v>828</v>
      </c>
      <c r="DD180" s="183" t="s">
        <v>743</v>
      </c>
      <c r="DE180" s="206">
        <f>SMALL((L180,V180,AE180,AN180,AW180,BF180,BX180,CG180,CP180,CY180),1)</f>
        <v>26301</v>
      </c>
      <c r="DF180" s="208">
        <f t="shared" si="164"/>
        <v>33858</v>
      </c>
      <c r="DG180" s="19">
        <f t="shared" si="165"/>
        <v>7557</v>
      </c>
      <c r="DH180" s="208">
        <f t="shared" si="166"/>
        <v>26301</v>
      </c>
      <c r="DI180" s="208">
        <f t="shared" si="167"/>
        <v>22833.719999999998</v>
      </c>
      <c r="DJ180" s="208" t="str">
        <f t="shared" si="168"/>
        <v>ENTRA</v>
      </c>
    </row>
    <row r="181" spans="1:114" s="19" customFormat="1" ht="51" hidden="1" x14ac:dyDescent="0.2">
      <c r="A181" s="76">
        <v>172</v>
      </c>
      <c r="B181" s="78" t="s">
        <v>219</v>
      </c>
      <c r="C181" s="77" t="s">
        <v>551</v>
      </c>
      <c r="D181" s="120">
        <v>1</v>
      </c>
      <c r="E181" s="120" t="s">
        <v>32</v>
      </c>
      <c r="F181" s="24">
        <v>19028.099999999999</v>
      </c>
      <c r="G181" s="120">
        <v>7</v>
      </c>
      <c r="H181" s="86">
        <f t="shared" si="152"/>
        <v>133196.69999999998</v>
      </c>
      <c r="I181" s="27" t="s">
        <v>909</v>
      </c>
      <c r="J181" s="184">
        <v>22102</v>
      </c>
      <c r="K181" s="209">
        <v>4199</v>
      </c>
      <c r="L181" s="210">
        <f t="shared" si="175"/>
        <v>26301</v>
      </c>
      <c r="M181" s="186">
        <f t="shared" si="181"/>
        <v>26301</v>
      </c>
      <c r="N181" s="186">
        <f t="shared" si="136"/>
        <v>184107</v>
      </c>
      <c r="O181" s="176" t="str">
        <f t="shared" si="169"/>
        <v>NO CUMPLE</v>
      </c>
      <c r="P181" s="176" t="s">
        <v>828</v>
      </c>
      <c r="Q181" s="176" t="s">
        <v>743</v>
      </c>
      <c r="R181" s="207">
        <f t="shared" si="184"/>
        <v>0.38221892884733644</v>
      </c>
      <c r="S181" s="187"/>
      <c r="T181" s="187"/>
      <c r="U181" s="188"/>
      <c r="V181" s="187"/>
      <c r="W181" s="189"/>
      <c r="X181" s="189">
        <f t="shared" si="137"/>
        <v>0</v>
      </c>
      <c r="Y181" s="176" t="str">
        <f t="shared" si="153"/>
        <v>NO OFERTADO</v>
      </c>
      <c r="Z181" s="177"/>
      <c r="AA181" s="177" t="s">
        <v>743</v>
      </c>
      <c r="AB181" s="190"/>
      <c r="AC181" s="190"/>
      <c r="AD181" s="191"/>
      <c r="AE181" s="190"/>
      <c r="AF181" s="192"/>
      <c r="AG181" s="192">
        <f t="shared" si="138"/>
        <v>0</v>
      </c>
      <c r="AH181" s="178" t="str">
        <f t="shared" si="154"/>
        <v>NO OFERTADO</v>
      </c>
      <c r="AI181" s="178"/>
      <c r="AJ181" s="178" t="s">
        <v>743</v>
      </c>
      <c r="AK181" s="184"/>
      <c r="AL181" s="184"/>
      <c r="AM181" s="185">
        <f>+AL181*0.19</f>
        <v>0</v>
      </c>
      <c r="AN181" s="184"/>
      <c r="AO181" s="186"/>
      <c r="AP181" s="186">
        <f t="shared" si="139"/>
        <v>0</v>
      </c>
      <c r="AQ181" s="176" t="str">
        <f t="shared" si="155"/>
        <v>NO OFERTADO</v>
      </c>
      <c r="AR181" s="176"/>
      <c r="AS181" s="176" t="s">
        <v>743</v>
      </c>
      <c r="AT181" s="187"/>
      <c r="AU181" s="187"/>
      <c r="AV181" s="193"/>
      <c r="AW181" s="187"/>
      <c r="AX181" s="189"/>
      <c r="AY181" s="189">
        <f t="shared" si="140"/>
        <v>0</v>
      </c>
      <c r="AZ181" s="177" t="str">
        <f t="shared" si="156"/>
        <v>NO OFERTADO</v>
      </c>
      <c r="BA181" s="177"/>
      <c r="BB181" s="177" t="s">
        <v>743</v>
      </c>
      <c r="BC181" s="194"/>
      <c r="BD181" s="194"/>
      <c r="BE181" s="195">
        <f>+BD181*0.19</f>
        <v>0</v>
      </c>
      <c r="BF181" s="194"/>
      <c r="BG181" s="196">
        <f t="shared" si="141"/>
        <v>0</v>
      </c>
      <c r="BH181" s="196">
        <f t="shared" si="142"/>
        <v>0</v>
      </c>
      <c r="BI181" s="180" t="str">
        <f t="shared" si="157"/>
        <v>NO OFERTADO</v>
      </c>
      <c r="BJ181" s="180"/>
      <c r="BK181" s="180" t="s">
        <v>743</v>
      </c>
      <c r="BL181" s="319"/>
      <c r="BM181" s="319"/>
      <c r="BN181" s="320"/>
      <c r="BO181" s="319">
        <f>+BM181+BN181</f>
        <v>0</v>
      </c>
      <c r="BP181" s="321">
        <f t="shared" si="143"/>
        <v>0</v>
      </c>
      <c r="BQ181" s="321">
        <f t="shared" si="158"/>
        <v>0</v>
      </c>
      <c r="BR181" s="322" t="str">
        <f t="shared" si="159"/>
        <v>NO OFERTADO</v>
      </c>
      <c r="BS181" s="322"/>
      <c r="BT181" s="322" t="s">
        <v>743</v>
      </c>
      <c r="BU181" s="197"/>
      <c r="BV181" s="197"/>
      <c r="BW181" s="198"/>
      <c r="BX181" s="197"/>
      <c r="BY181" s="199">
        <f t="shared" si="144"/>
        <v>0</v>
      </c>
      <c r="BZ181" s="199">
        <f t="shared" si="145"/>
        <v>0</v>
      </c>
      <c r="CA181" s="181" t="str">
        <f t="shared" si="160"/>
        <v>NO OFERTADO</v>
      </c>
      <c r="CB181" s="181"/>
      <c r="CC181" s="181" t="s">
        <v>743</v>
      </c>
      <c r="CD181" s="200"/>
      <c r="CE181" s="200"/>
      <c r="CF181" s="201"/>
      <c r="CG181" s="200"/>
      <c r="CH181" s="202">
        <f t="shared" si="146"/>
        <v>0</v>
      </c>
      <c r="CI181" s="202">
        <f t="shared" si="147"/>
        <v>0</v>
      </c>
      <c r="CJ181" s="182" t="str">
        <f t="shared" si="161"/>
        <v>NO OFERTADO</v>
      </c>
      <c r="CK181" s="182"/>
      <c r="CL181" s="182" t="s">
        <v>743</v>
      </c>
      <c r="CM181" s="197">
        <v>0</v>
      </c>
      <c r="CN181" s="197">
        <v>0</v>
      </c>
      <c r="CO181" s="198">
        <v>0</v>
      </c>
      <c r="CP181" s="197"/>
      <c r="CQ181" s="199">
        <f t="shared" si="148"/>
        <v>0</v>
      </c>
      <c r="CR181" s="199">
        <f t="shared" si="149"/>
        <v>0</v>
      </c>
      <c r="CS181" s="181" t="str">
        <f t="shared" si="162"/>
        <v>NO OFERTADO</v>
      </c>
      <c r="CT181" s="181"/>
      <c r="CU181" s="181" t="s">
        <v>743</v>
      </c>
      <c r="CV181" s="203" t="s">
        <v>816</v>
      </c>
      <c r="CW181" s="203">
        <f t="shared" si="186"/>
        <v>35954.621848739494</v>
      </c>
      <c r="CX181" s="204">
        <f t="shared" si="187"/>
        <v>6831.3781512605037</v>
      </c>
      <c r="CY181" s="203">
        <v>42786</v>
      </c>
      <c r="CZ181" s="205">
        <f t="shared" si="150"/>
        <v>42786</v>
      </c>
      <c r="DA181" s="205">
        <f t="shared" si="151"/>
        <v>299502</v>
      </c>
      <c r="DB181" s="183" t="str">
        <f t="shared" si="163"/>
        <v>NO CUMPLE</v>
      </c>
      <c r="DC181" s="183" t="s">
        <v>828</v>
      </c>
      <c r="DD181" s="183" t="s">
        <v>743</v>
      </c>
      <c r="DE181" s="206">
        <f>SMALL((L181,V181,AE181,AN181,AW181,BF181,BX181,CG181,CP181,CY181),1)</f>
        <v>26301</v>
      </c>
      <c r="DF181" s="208">
        <f t="shared" si="164"/>
        <v>34543.5</v>
      </c>
      <c r="DG181" s="19">
        <f t="shared" si="165"/>
        <v>8242.5</v>
      </c>
      <c r="DH181" s="208">
        <f t="shared" si="166"/>
        <v>26301</v>
      </c>
      <c r="DI181" s="208">
        <f t="shared" si="167"/>
        <v>22833.719999999998</v>
      </c>
      <c r="DJ181" s="208" t="str">
        <f t="shared" si="168"/>
        <v>ENTRA</v>
      </c>
    </row>
    <row r="182" spans="1:114" s="19" customFormat="1" ht="38.25" hidden="1" x14ac:dyDescent="0.2">
      <c r="A182" s="76">
        <v>173</v>
      </c>
      <c r="B182" s="78" t="s">
        <v>220</v>
      </c>
      <c r="C182" s="77" t="s">
        <v>552</v>
      </c>
      <c r="D182" s="120">
        <v>1</v>
      </c>
      <c r="E182" s="120" t="s">
        <v>32</v>
      </c>
      <c r="F182" s="24">
        <v>19028.099999999999</v>
      </c>
      <c r="G182" s="120">
        <v>5</v>
      </c>
      <c r="H182" s="86">
        <f t="shared" si="152"/>
        <v>95140.5</v>
      </c>
      <c r="I182" s="27" t="s">
        <v>908</v>
      </c>
      <c r="J182" s="184">
        <v>22102</v>
      </c>
      <c r="K182" s="209">
        <v>4199</v>
      </c>
      <c r="L182" s="210">
        <f t="shared" si="175"/>
        <v>26301</v>
      </c>
      <c r="M182" s="186">
        <f t="shared" si="181"/>
        <v>26301</v>
      </c>
      <c r="N182" s="186">
        <f t="shared" si="136"/>
        <v>131505</v>
      </c>
      <c r="O182" s="176" t="str">
        <f t="shared" si="169"/>
        <v>NO CUMPLE</v>
      </c>
      <c r="P182" s="176" t="s">
        <v>828</v>
      </c>
      <c r="Q182" s="176" t="s">
        <v>743</v>
      </c>
      <c r="R182" s="207">
        <f t="shared" si="184"/>
        <v>0.38221892884733644</v>
      </c>
      <c r="S182" s="187"/>
      <c r="T182" s="187"/>
      <c r="U182" s="188"/>
      <c r="V182" s="187"/>
      <c r="W182" s="189"/>
      <c r="X182" s="189">
        <f t="shared" si="137"/>
        <v>0</v>
      </c>
      <c r="Y182" s="176" t="str">
        <f t="shared" si="153"/>
        <v>NO OFERTADO</v>
      </c>
      <c r="Z182" s="177"/>
      <c r="AA182" s="177" t="s">
        <v>743</v>
      </c>
      <c r="AB182" s="190"/>
      <c r="AC182" s="190"/>
      <c r="AD182" s="191"/>
      <c r="AE182" s="190"/>
      <c r="AF182" s="192"/>
      <c r="AG182" s="192">
        <f t="shared" si="138"/>
        <v>0</v>
      </c>
      <c r="AH182" s="178" t="str">
        <f t="shared" si="154"/>
        <v>NO OFERTADO</v>
      </c>
      <c r="AI182" s="178"/>
      <c r="AJ182" s="178" t="s">
        <v>743</v>
      </c>
      <c r="AK182" s="184"/>
      <c r="AL182" s="184"/>
      <c r="AM182" s="185">
        <f>+AL182*0.19</f>
        <v>0</v>
      </c>
      <c r="AN182" s="184"/>
      <c r="AO182" s="186"/>
      <c r="AP182" s="186">
        <f t="shared" si="139"/>
        <v>0</v>
      </c>
      <c r="AQ182" s="176" t="str">
        <f t="shared" si="155"/>
        <v>NO OFERTADO</v>
      </c>
      <c r="AR182" s="176"/>
      <c r="AS182" s="176" t="s">
        <v>743</v>
      </c>
      <c r="AT182" s="187"/>
      <c r="AU182" s="187"/>
      <c r="AV182" s="193"/>
      <c r="AW182" s="187"/>
      <c r="AX182" s="189"/>
      <c r="AY182" s="189">
        <f t="shared" si="140"/>
        <v>0</v>
      </c>
      <c r="AZ182" s="177" t="str">
        <f t="shared" si="156"/>
        <v>NO OFERTADO</v>
      </c>
      <c r="BA182" s="177"/>
      <c r="BB182" s="177" t="s">
        <v>743</v>
      </c>
      <c r="BC182" s="194"/>
      <c r="BD182" s="194"/>
      <c r="BE182" s="195">
        <f>+BD182*0.19</f>
        <v>0</v>
      </c>
      <c r="BF182" s="194"/>
      <c r="BG182" s="196">
        <f t="shared" si="141"/>
        <v>0</v>
      </c>
      <c r="BH182" s="196">
        <f t="shared" si="142"/>
        <v>0</v>
      </c>
      <c r="BI182" s="180" t="str">
        <f t="shared" si="157"/>
        <v>NO OFERTADO</v>
      </c>
      <c r="BJ182" s="180"/>
      <c r="BK182" s="180" t="s">
        <v>743</v>
      </c>
      <c r="BL182" s="319"/>
      <c r="BM182" s="319"/>
      <c r="BN182" s="320"/>
      <c r="BO182" s="319">
        <f>+BM182+BN182</f>
        <v>0</v>
      </c>
      <c r="BP182" s="321">
        <f t="shared" si="143"/>
        <v>0</v>
      </c>
      <c r="BQ182" s="321">
        <f t="shared" si="158"/>
        <v>0</v>
      </c>
      <c r="BR182" s="322" t="str">
        <f t="shared" si="159"/>
        <v>NO OFERTADO</v>
      </c>
      <c r="BS182" s="322"/>
      <c r="BT182" s="322" t="s">
        <v>743</v>
      </c>
      <c r="BU182" s="197"/>
      <c r="BV182" s="197"/>
      <c r="BW182" s="198"/>
      <c r="BX182" s="197"/>
      <c r="BY182" s="199">
        <f t="shared" si="144"/>
        <v>0</v>
      </c>
      <c r="BZ182" s="199">
        <f t="shared" si="145"/>
        <v>0</v>
      </c>
      <c r="CA182" s="181" t="str">
        <f t="shared" si="160"/>
        <v>NO OFERTADO</v>
      </c>
      <c r="CB182" s="181"/>
      <c r="CC182" s="181" t="s">
        <v>743</v>
      </c>
      <c r="CD182" s="200"/>
      <c r="CE182" s="200"/>
      <c r="CF182" s="201"/>
      <c r="CG182" s="200"/>
      <c r="CH182" s="202">
        <f t="shared" si="146"/>
        <v>0</v>
      </c>
      <c r="CI182" s="202">
        <f t="shared" si="147"/>
        <v>0</v>
      </c>
      <c r="CJ182" s="182" t="str">
        <f t="shared" si="161"/>
        <v>NO OFERTADO</v>
      </c>
      <c r="CK182" s="182"/>
      <c r="CL182" s="182" t="s">
        <v>743</v>
      </c>
      <c r="CM182" s="197">
        <v>0</v>
      </c>
      <c r="CN182" s="197">
        <v>0</v>
      </c>
      <c r="CO182" s="198">
        <v>0</v>
      </c>
      <c r="CP182" s="197"/>
      <c r="CQ182" s="199">
        <f t="shared" si="148"/>
        <v>0</v>
      </c>
      <c r="CR182" s="199">
        <f t="shared" si="149"/>
        <v>0</v>
      </c>
      <c r="CS182" s="181" t="str">
        <f t="shared" si="162"/>
        <v>NO OFERTADO</v>
      </c>
      <c r="CT182" s="181"/>
      <c r="CU182" s="181" t="s">
        <v>743</v>
      </c>
      <c r="CV182" s="203" t="s">
        <v>816</v>
      </c>
      <c r="CW182" s="203">
        <f t="shared" si="186"/>
        <v>30252.100840336137</v>
      </c>
      <c r="CX182" s="204">
        <f t="shared" si="187"/>
        <v>5747.8991596638662</v>
      </c>
      <c r="CY182" s="203">
        <v>36000</v>
      </c>
      <c r="CZ182" s="205">
        <f t="shared" si="150"/>
        <v>36000</v>
      </c>
      <c r="DA182" s="205">
        <f t="shared" si="151"/>
        <v>180000</v>
      </c>
      <c r="DB182" s="183" t="str">
        <f t="shared" si="163"/>
        <v>NO CUMPLE</v>
      </c>
      <c r="DC182" s="183" t="s">
        <v>828</v>
      </c>
      <c r="DD182" s="183" t="s">
        <v>743</v>
      </c>
      <c r="DE182" s="206">
        <f>SMALL((L182,V182,AE182,AN182,AW182,BF182,BX182,CG182,CP182,CY182),1)</f>
        <v>26301</v>
      </c>
      <c r="DF182" s="208">
        <f t="shared" si="164"/>
        <v>31150.5</v>
      </c>
      <c r="DG182" s="19">
        <f t="shared" si="165"/>
        <v>4849.5</v>
      </c>
      <c r="DH182" s="208">
        <f t="shared" si="166"/>
        <v>26301</v>
      </c>
      <c r="DI182" s="208">
        <f t="shared" si="167"/>
        <v>22833.719999999998</v>
      </c>
      <c r="DJ182" s="208" t="str">
        <f t="shared" si="168"/>
        <v>ENTRA</v>
      </c>
    </row>
    <row r="183" spans="1:114" s="19" customFormat="1" ht="38.25" hidden="1" x14ac:dyDescent="0.2">
      <c r="A183" s="158">
        <v>174</v>
      </c>
      <c r="B183" s="78" t="s">
        <v>221</v>
      </c>
      <c r="C183" s="77" t="s">
        <v>553</v>
      </c>
      <c r="D183" s="120">
        <v>1</v>
      </c>
      <c r="E183" s="120" t="s">
        <v>32</v>
      </c>
      <c r="F183" s="24">
        <v>7091.21</v>
      </c>
      <c r="G183" s="120">
        <v>76</v>
      </c>
      <c r="H183" s="86">
        <f t="shared" si="152"/>
        <v>538931.96</v>
      </c>
      <c r="I183" s="27" t="s">
        <v>910</v>
      </c>
      <c r="J183" s="184">
        <v>5959</v>
      </c>
      <c r="K183" s="185">
        <v>1132</v>
      </c>
      <c r="L183" s="184">
        <f t="shared" si="175"/>
        <v>7091</v>
      </c>
      <c r="M183" s="186">
        <f t="shared" si="181"/>
        <v>7091</v>
      </c>
      <c r="N183" s="186">
        <f t="shared" si="136"/>
        <v>538916</v>
      </c>
      <c r="O183" s="176" t="str">
        <f t="shared" si="169"/>
        <v>CUMPLE</v>
      </c>
      <c r="P183" s="176" t="s">
        <v>828</v>
      </c>
      <c r="Q183" s="176" t="s">
        <v>822</v>
      </c>
      <c r="R183" s="207">
        <f t="shared" si="184"/>
        <v>-2.9614127913294965E-5</v>
      </c>
      <c r="S183" s="187"/>
      <c r="T183" s="187"/>
      <c r="U183" s="188"/>
      <c r="V183" s="187"/>
      <c r="W183" s="189"/>
      <c r="X183" s="189">
        <f t="shared" si="137"/>
        <v>0</v>
      </c>
      <c r="Y183" s="176" t="str">
        <f t="shared" si="153"/>
        <v>NO OFERTADO</v>
      </c>
      <c r="Z183" s="177"/>
      <c r="AA183" s="177" t="s">
        <v>743</v>
      </c>
      <c r="AB183" s="190"/>
      <c r="AC183" s="190"/>
      <c r="AD183" s="191"/>
      <c r="AE183" s="190"/>
      <c r="AF183" s="192"/>
      <c r="AG183" s="192">
        <f t="shared" si="138"/>
        <v>0</v>
      </c>
      <c r="AH183" s="178" t="str">
        <f t="shared" si="154"/>
        <v>NO OFERTADO</v>
      </c>
      <c r="AI183" s="178"/>
      <c r="AJ183" s="178" t="s">
        <v>743</v>
      </c>
      <c r="AK183" s="184"/>
      <c r="AL183" s="184"/>
      <c r="AM183" s="185"/>
      <c r="AN183" s="184"/>
      <c r="AO183" s="186"/>
      <c r="AP183" s="186">
        <f t="shared" si="139"/>
        <v>0</v>
      </c>
      <c r="AQ183" s="176" t="str">
        <f t="shared" si="155"/>
        <v>NO OFERTADO</v>
      </c>
      <c r="AR183" s="176"/>
      <c r="AS183" s="176" t="s">
        <v>743</v>
      </c>
      <c r="AT183" s="187"/>
      <c r="AU183" s="187"/>
      <c r="AV183" s="193"/>
      <c r="AW183" s="187"/>
      <c r="AX183" s="189"/>
      <c r="AY183" s="189">
        <f t="shared" si="140"/>
        <v>0</v>
      </c>
      <c r="AZ183" s="177" t="str">
        <f t="shared" si="156"/>
        <v>NO OFERTADO</v>
      </c>
      <c r="BA183" s="177"/>
      <c r="BB183" s="177" t="s">
        <v>743</v>
      </c>
      <c r="BC183" s="194"/>
      <c r="BD183" s="194"/>
      <c r="BE183" s="195"/>
      <c r="BF183" s="194"/>
      <c r="BG183" s="196">
        <f t="shared" si="141"/>
        <v>0</v>
      </c>
      <c r="BH183" s="196">
        <f t="shared" si="142"/>
        <v>0</v>
      </c>
      <c r="BI183" s="180" t="str">
        <f t="shared" si="157"/>
        <v>NO OFERTADO</v>
      </c>
      <c r="BJ183" s="180"/>
      <c r="BK183" s="180" t="s">
        <v>743</v>
      </c>
      <c r="BL183" s="319"/>
      <c r="BM183" s="319"/>
      <c r="BN183" s="320"/>
      <c r="BO183" s="319">
        <f t="shared" ref="BO183:BO188" si="188">BM183+BN183</f>
        <v>0</v>
      </c>
      <c r="BP183" s="321">
        <f t="shared" si="143"/>
        <v>0</v>
      </c>
      <c r="BQ183" s="321">
        <f t="shared" si="158"/>
        <v>0</v>
      </c>
      <c r="BR183" s="322" t="str">
        <f t="shared" si="159"/>
        <v>NO OFERTADO</v>
      </c>
      <c r="BS183" s="322"/>
      <c r="BT183" s="322" t="s">
        <v>743</v>
      </c>
      <c r="BU183" s="197"/>
      <c r="BV183" s="197"/>
      <c r="BW183" s="198"/>
      <c r="BX183" s="197"/>
      <c r="BY183" s="199">
        <f t="shared" si="144"/>
        <v>0</v>
      </c>
      <c r="BZ183" s="199">
        <f t="shared" si="145"/>
        <v>0</v>
      </c>
      <c r="CA183" s="181" t="str">
        <f t="shared" si="160"/>
        <v>NO OFERTADO</v>
      </c>
      <c r="CB183" s="181"/>
      <c r="CC183" s="181" t="s">
        <v>743</v>
      </c>
      <c r="CD183" s="200" t="s">
        <v>44</v>
      </c>
      <c r="CE183" s="200">
        <v>5907</v>
      </c>
      <c r="CF183" s="201">
        <v>1122</v>
      </c>
      <c r="CG183" s="200">
        <v>7029</v>
      </c>
      <c r="CH183" s="202">
        <f t="shared" si="146"/>
        <v>7029</v>
      </c>
      <c r="CI183" s="202">
        <f t="shared" si="147"/>
        <v>534204</v>
      </c>
      <c r="CJ183" s="182" t="str">
        <f t="shared" si="161"/>
        <v>CUMPLE</v>
      </c>
      <c r="CK183" s="182" t="s">
        <v>828</v>
      </c>
      <c r="CL183" s="182" t="s">
        <v>822</v>
      </c>
      <c r="CM183" s="197">
        <v>0</v>
      </c>
      <c r="CN183" s="197">
        <v>0</v>
      </c>
      <c r="CO183" s="198">
        <v>0</v>
      </c>
      <c r="CP183" s="197"/>
      <c r="CQ183" s="199">
        <f t="shared" si="148"/>
        <v>0</v>
      </c>
      <c r="CR183" s="199">
        <f t="shared" si="149"/>
        <v>0</v>
      </c>
      <c r="CS183" s="181" t="str">
        <f t="shared" si="162"/>
        <v>NO OFERTADO</v>
      </c>
      <c r="CT183" s="181"/>
      <c r="CU183" s="181" t="s">
        <v>743</v>
      </c>
      <c r="CV183" s="203"/>
      <c r="CW183" s="203"/>
      <c r="CX183" s="204"/>
      <c r="CY183" s="203"/>
      <c r="CZ183" s="205">
        <f t="shared" si="150"/>
        <v>0</v>
      </c>
      <c r="DA183" s="205">
        <f t="shared" si="151"/>
        <v>0</v>
      </c>
      <c r="DB183" s="183" t="str">
        <f t="shared" si="163"/>
        <v>NO OFERTADO</v>
      </c>
      <c r="DC183" s="183"/>
      <c r="DD183" s="183" t="s">
        <v>743</v>
      </c>
      <c r="DE183" s="206">
        <f>SMALL((L183,V183,AE183,AN183,AW183,BF183,BX183,CG183,CP183,CY183),1)</f>
        <v>7029</v>
      </c>
      <c r="DF183" s="208">
        <f t="shared" si="164"/>
        <v>7060</v>
      </c>
      <c r="DG183" s="19">
        <f t="shared" si="165"/>
        <v>31</v>
      </c>
      <c r="DH183" s="208">
        <f t="shared" si="166"/>
        <v>7029</v>
      </c>
      <c r="DI183" s="208">
        <f t="shared" si="167"/>
        <v>8509.4519999999993</v>
      </c>
      <c r="DJ183" s="208" t="str">
        <f t="shared" si="168"/>
        <v>ENTRA</v>
      </c>
    </row>
    <row r="184" spans="1:114" s="19" customFormat="1" hidden="1" x14ac:dyDescent="0.2">
      <c r="A184" s="76">
        <v>175</v>
      </c>
      <c r="B184" s="78" t="s">
        <v>222</v>
      </c>
      <c r="C184" s="77" t="s">
        <v>554</v>
      </c>
      <c r="D184" s="120">
        <v>1</v>
      </c>
      <c r="E184" s="120" t="s">
        <v>32</v>
      </c>
      <c r="F184" s="24">
        <v>6572.37</v>
      </c>
      <c r="G184" s="120">
        <v>17</v>
      </c>
      <c r="H184" s="86">
        <f t="shared" si="152"/>
        <v>111730.29</v>
      </c>
      <c r="I184" s="27"/>
      <c r="J184" s="184"/>
      <c r="K184" s="185"/>
      <c r="L184" s="184"/>
      <c r="M184" s="186"/>
      <c r="N184" s="186">
        <f t="shared" si="136"/>
        <v>0</v>
      </c>
      <c r="O184" s="176" t="str">
        <f t="shared" si="169"/>
        <v>NO OFERTADO</v>
      </c>
      <c r="P184" s="176"/>
      <c r="Q184" s="176" t="s">
        <v>743</v>
      </c>
      <c r="R184" s="207" t="s">
        <v>858</v>
      </c>
      <c r="S184" s="187"/>
      <c r="T184" s="187"/>
      <c r="U184" s="188"/>
      <c r="V184" s="187"/>
      <c r="W184" s="189"/>
      <c r="X184" s="189">
        <f t="shared" si="137"/>
        <v>0</v>
      </c>
      <c r="Y184" s="176" t="str">
        <f t="shared" si="153"/>
        <v>NO OFERTADO</v>
      </c>
      <c r="Z184" s="177"/>
      <c r="AA184" s="177" t="s">
        <v>743</v>
      </c>
      <c r="AB184" s="190"/>
      <c r="AC184" s="190"/>
      <c r="AD184" s="191"/>
      <c r="AE184" s="190"/>
      <c r="AF184" s="192"/>
      <c r="AG184" s="192">
        <f t="shared" si="138"/>
        <v>0</v>
      </c>
      <c r="AH184" s="178" t="str">
        <f t="shared" si="154"/>
        <v>NO OFERTADO</v>
      </c>
      <c r="AI184" s="178"/>
      <c r="AJ184" s="178" t="s">
        <v>743</v>
      </c>
      <c r="AK184" s="184"/>
      <c r="AL184" s="184"/>
      <c r="AM184" s="185"/>
      <c r="AN184" s="184"/>
      <c r="AO184" s="186"/>
      <c r="AP184" s="186">
        <f t="shared" si="139"/>
        <v>0</v>
      </c>
      <c r="AQ184" s="176" t="str">
        <f t="shared" si="155"/>
        <v>NO OFERTADO</v>
      </c>
      <c r="AR184" s="176"/>
      <c r="AS184" s="176" t="s">
        <v>743</v>
      </c>
      <c r="AT184" s="229" t="s">
        <v>44</v>
      </c>
      <c r="AU184" s="230">
        <v>80000</v>
      </c>
      <c r="AV184" s="231">
        <v>15200</v>
      </c>
      <c r="AW184" s="230">
        <f t="shared" ref="AW184" si="189">AU184+AV184</f>
        <v>95200</v>
      </c>
      <c r="AX184" s="232">
        <f t="shared" ref="AX184" si="190">AW184*$D184</f>
        <v>95200</v>
      </c>
      <c r="AY184" s="189">
        <f t="shared" si="140"/>
        <v>1618400</v>
      </c>
      <c r="AZ184" s="177" t="str">
        <f t="shared" si="156"/>
        <v>NO CUMPLE</v>
      </c>
      <c r="BA184" s="177" t="s">
        <v>828</v>
      </c>
      <c r="BB184" s="177" t="s">
        <v>743</v>
      </c>
      <c r="BC184" s="194"/>
      <c r="BD184" s="194"/>
      <c r="BE184" s="195"/>
      <c r="BF184" s="194"/>
      <c r="BG184" s="196">
        <f t="shared" si="141"/>
        <v>0</v>
      </c>
      <c r="BH184" s="196">
        <f t="shared" si="142"/>
        <v>0</v>
      </c>
      <c r="BI184" s="180" t="str">
        <f t="shared" si="157"/>
        <v>NO OFERTADO</v>
      </c>
      <c r="BJ184" s="180"/>
      <c r="BK184" s="180" t="s">
        <v>743</v>
      </c>
      <c r="BL184" s="319"/>
      <c r="BM184" s="319"/>
      <c r="BN184" s="320"/>
      <c r="BO184" s="319">
        <f t="shared" si="188"/>
        <v>0</v>
      </c>
      <c r="BP184" s="321">
        <f t="shared" si="143"/>
        <v>0</v>
      </c>
      <c r="BQ184" s="321">
        <f t="shared" si="158"/>
        <v>0</v>
      </c>
      <c r="BR184" s="322" t="str">
        <f t="shared" si="159"/>
        <v>NO OFERTADO</v>
      </c>
      <c r="BS184" s="322"/>
      <c r="BT184" s="322" t="s">
        <v>743</v>
      </c>
      <c r="BU184" s="197"/>
      <c r="BV184" s="197"/>
      <c r="BW184" s="198"/>
      <c r="BX184" s="197"/>
      <c r="BY184" s="199">
        <f t="shared" si="144"/>
        <v>0</v>
      </c>
      <c r="BZ184" s="199">
        <f t="shared" si="145"/>
        <v>0</v>
      </c>
      <c r="CA184" s="181" t="str">
        <f t="shared" si="160"/>
        <v>NO OFERTADO</v>
      </c>
      <c r="CB184" s="181"/>
      <c r="CC184" s="181" t="s">
        <v>743</v>
      </c>
      <c r="CD184" s="200" t="s">
        <v>44</v>
      </c>
      <c r="CE184" s="200">
        <v>5491</v>
      </c>
      <c r="CF184" s="201">
        <v>1043</v>
      </c>
      <c r="CG184" s="200">
        <v>6534</v>
      </c>
      <c r="CH184" s="202">
        <f t="shared" si="146"/>
        <v>6534</v>
      </c>
      <c r="CI184" s="202">
        <f t="shared" si="147"/>
        <v>111078</v>
      </c>
      <c r="CJ184" s="182" t="str">
        <f t="shared" si="161"/>
        <v>CUMPLE</v>
      </c>
      <c r="CK184" s="182" t="s">
        <v>851</v>
      </c>
      <c r="CL184" s="182" t="s">
        <v>743</v>
      </c>
      <c r="CM184" s="197">
        <v>0</v>
      </c>
      <c r="CN184" s="197">
        <v>0</v>
      </c>
      <c r="CO184" s="198">
        <v>0</v>
      </c>
      <c r="CP184" s="197"/>
      <c r="CQ184" s="199">
        <f t="shared" si="148"/>
        <v>0</v>
      </c>
      <c r="CR184" s="199">
        <f t="shared" si="149"/>
        <v>0</v>
      </c>
      <c r="CS184" s="181" t="str">
        <f t="shared" si="162"/>
        <v>NO OFERTADO</v>
      </c>
      <c r="CT184" s="181"/>
      <c r="CU184" s="181" t="s">
        <v>743</v>
      </c>
      <c r="CV184" s="203"/>
      <c r="CW184" s="203"/>
      <c r="CX184" s="204"/>
      <c r="CY184" s="203"/>
      <c r="CZ184" s="205">
        <f t="shared" si="150"/>
        <v>0</v>
      </c>
      <c r="DA184" s="205">
        <f t="shared" si="151"/>
        <v>0</v>
      </c>
      <c r="DB184" s="183" t="str">
        <f t="shared" si="163"/>
        <v>NO OFERTADO</v>
      </c>
      <c r="DC184" s="183"/>
      <c r="DD184" s="183" t="s">
        <v>743</v>
      </c>
      <c r="DE184" s="206">
        <f>SMALL((L184,V184,AE184,AN184,AW184,BF184,BX184,CG184,CP184,CY184),1)</f>
        <v>6534</v>
      </c>
      <c r="DF184" s="208">
        <f t="shared" si="164"/>
        <v>50867</v>
      </c>
      <c r="DG184" s="19">
        <f t="shared" si="165"/>
        <v>44333</v>
      </c>
      <c r="DH184" s="208">
        <f t="shared" si="166"/>
        <v>6534</v>
      </c>
      <c r="DI184" s="208">
        <f t="shared" si="167"/>
        <v>7886.8439999999991</v>
      </c>
      <c r="DJ184" s="208" t="str">
        <f t="shared" si="168"/>
        <v>ENTRA</v>
      </c>
    </row>
    <row r="185" spans="1:114" s="19" customFormat="1" hidden="1" x14ac:dyDescent="0.2">
      <c r="A185" s="76">
        <v>176</v>
      </c>
      <c r="B185" s="78" t="s">
        <v>223</v>
      </c>
      <c r="C185" s="77" t="s">
        <v>555</v>
      </c>
      <c r="D185" s="120">
        <v>1</v>
      </c>
      <c r="E185" s="120" t="s">
        <v>32</v>
      </c>
      <c r="F185" s="24">
        <v>145121.69</v>
      </c>
      <c r="G185" s="120">
        <v>1</v>
      </c>
      <c r="H185" s="86">
        <f t="shared" si="152"/>
        <v>145121.69</v>
      </c>
      <c r="I185" s="27"/>
      <c r="J185" s="184"/>
      <c r="K185" s="185"/>
      <c r="L185" s="184"/>
      <c r="M185" s="186"/>
      <c r="N185" s="186">
        <f t="shared" si="136"/>
        <v>0</v>
      </c>
      <c r="O185" s="176" t="str">
        <f t="shared" si="169"/>
        <v>NO OFERTADO</v>
      </c>
      <c r="P185" s="176"/>
      <c r="Q185" s="176" t="s">
        <v>743</v>
      </c>
      <c r="R185" s="207" t="s">
        <v>858</v>
      </c>
      <c r="S185" s="187"/>
      <c r="T185" s="187"/>
      <c r="U185" s="188"/>
      <c r="V185" s="187"/>
      <c r="W185" s="189"/>
      <c r="X185" s="189">
        <f t="shared" si="137"/>
        <v>0</v>
      </c>
      <c r="Y185" s="176" t="str">
        <f t="shared" si="153"/>
        <v>NO OFERTADO</v>
      </c>
      <c r="Z185" s="177"/>
      <c r="AA185" s="177" t="s">
        <v>743</v>
      </c>
      <c r="AB185" s="190"/>
      <c r="AC185" s="190"/>
      <c r="AD185" s="191"/>
      <c r="AE185" s="190"/>
      <c r="AF185" s="192"/>
      <c r="AG185" s="192">
        <f t="shared" si="138"/>
        <v>0</v>
      </c>
      <c r="AH185" s="178" t="str">
        <f t="shared" si="154"/>
        <v>NO OFERTADO</v>
      </c>
      <c r="AI185" s="178"/>
      <c r="AJ185" s="178" t="s">
        <v>743</v>
      </c>
      <c r="AK185" s="184"/>
      <c r="AL185" s="184"/>
      <c r="AM185" s="185"/>
      <c r="AN185" s="184"/>
      <c r="AO185" s="186"/>
      <c r="AP185" s="186">
        <f t="shared" si="139"/>
        <v>0</v>
      </c>
      <c r="AQ185" s="176" t="str">
        <f t="shared" si="155"/>
        <v>NO OFERTADO</v>
      </c>
      <c r="AR185" s="176"/>
      <c r="AS185" s="176" t="s">
        <v>743</v>
      </c>
      <c r="AT185" s="187"/>
      <c r="AU185" s="187"/>
      <c r="AV185" s="193"/>
      <c r="AW185" s="187"/>
      <c r="AX185" s="189"/>
      <c r="AY185" s="189">
        <f t="shared" si="140"/>
        <v>0</v>
      </c>
      <c r="AZ185" s="177" t="str">
        <f t="shared" si="156"/>
        <v>NO OFERTADO</v>
      </c>
      <c r="BA185" s="177"/>
      <c r="BB185" s="177" t="s">
        <v>743</v>
      </c>
      <c r="BC185" s="194"/>
      <c r="BD185" s="194"/>
      <c r="BE185" s="195"/>
      <c r="BF185" s="194"/>
      <c r="BG185" s="196">
        <f t="shared" si="141"/>
        <v>0</v>
      </c>
      <c r="BH185" s="196">
        <f t="shared" si="142"/>
        <v>0</v>
      </c>
      <c r="BI185" s="180" t="str">
        <f t="shared" si="157"/>
        <v>NO OFERTADO</v>
      </c>
      <c r="BJ185" s="180"/>
      <c r="BK185" s="180" t="s">
        <v>743</v>
      </c>
      <c r="BL185" s="319"/>
      <c r="BM185" s="319"/>
      <c r="BN185" s="320"/>
      <c r="BO185" s="319">
        <f t="shared" si="188"/>
        <v>0</v>
      </c>
      <c r="BP185" s="321">
        <f t="shared" si="143"/>
        <v>0</v>
      </c>
      <c r="BQ185" s="321">
        <f t="shared" si="158"/>
        <v>0</v>
      </c>
      <c r="BR185" s="322" t="str">
        <f t="shared" si="159"/>
        <v>NO OFERTADO</v>
      </c>
      <c r="BS185" s="322"/>
      <c r="BT185" s="322" t="s">
        <v>743</v>
      </c>
      <c r="BU185" s="197"/>
      <c r="BV185" s="197"/>
      <c r="BW185" s="198"/>
      <c r="BX185" s="197"/>
      <c r="BY185" s="199">
        <f t="shared" si="144"/>
        <v>0</v>
      </c>
      <c r="BZ185" s="199">
        <f t="shared" si="145"/>
        <v>0</v>
      </c>
      <c r="CA185" s="181" t="str">
        <f t="shared" si="160"/>
        <v>NO OFERTADO</v>
      </c>
      <c r="CB185" s="181"/>
      <c r="CC185" s="181" t="s">
        <v>743</v>
      </c>
      <c r="CD185" s="200" t="s">
        <v>911</v>
      </c>
      <c r="CE185" s="200">
        <v>119048</v>
      </c>
      <c r="CF185" s="201">
        <v>22619</v>
      </c>
      <c r="CG185" s="200">
        <v>141667</v>
      </c>
      <c r="CH185" s="202">
        <f t="shared" si="146"/>
        <v>141667</v>
      </c>
      <c r="CI185" s="202">
        <f t="shared" si="147"/>
        <v>141667</v>
      </c>
      <c r="CJ185" s="182" t="str">
        <f t="shared" si="161"/>
        <v>CUMPLE</v>
      </c>
      <c r="CK185" s="182" t="s">
        <v>851</v>
      </c>
      <c r="CL185" s="182" t="s">
        <v>743</v>
      </c>
      <c r="CM185" s="197">
        <v>0</v>
      </c>
      <c r="CN185" s="197">
        <v>0</v>
      </c>
      <c r="CO185" s="198">
        <v>0</v>
      </c>
      <c r="CP185" s="197"/>
      <c r="CQ185" s="199">
        <f t="shared" si="148"/>
        <v>0</v>
      </c>
      <c r="CR185" s="199">
        <f t="shared" si="149"/>
        <v>0</v>
      </c>
      <c r="CS185" s="181" t="str">
        <f t="shared" si="162"/>
        <v>NO OFERTADO</v>
      </c>
      <c r="CT185" s="181"/>
      <c r="CU185" s="181" t="s">
        <v>743</v>
      </c>
      <c r="CV185" s="203"/>
      <c r="CW185" s="203"/>
      <c r="CX185" s="204"/>
      <c r="CY185" s="203"/>
      <c r="CZ185" s="205">
        <f t="shared" si="150"/>
        <v>0</v>
      </c>
      <c r="DA185" s="205">
        <f t="shared" si="151"/>
        <v>0</v>
      </c>
      <c r="DB185" s="183" t="str">
        <f t="shared" si="163"/>
        <v>NO OFERTADO</v>
      </c>
      <c r="DC185" s="183"/>
      <c r="DD185" s="183" t="s">
        <v>743</v>
      </c>
      <c r="DE185" s="206">
        <f>SMALL((L185,V185,AE185,AN185,AW185,BF185,BX185,CG185,CP185,CY185),1)</f>
        <v>141667</v>
      </c>
      <c r="DF185" s="208">
        <f t="shared" si="164"/>
        <v>141667</v>
      </c>
      <c r="DG185" s="19">
        <f t="shared" si="165"/>
        <v>0</v>
      </c>
      <c r="DH185" s="208">
        <f t="shared" si="166"/>
        <v>141667</v>
      </c>
      <c r="DI185" s="208">
        <f t="shared" si="167"/>
        <v>174146.02799999999</v>
      </c>
      <c r="DJ185" s="208" t="str">
        <f t="shared" si="168"/>
        <v>ENTRA</v>
      </c>
    </row>
    <row r="186" spans="1:114" s="19" customFormat="1" hidden="1" x14ac:dyDescent="0.2">
      <c r="A186" s="76">
        <v>177</v>
      </c>
      <c r="B186" s="78" t="s">
        <v>224</v>
      </c>
      <c r="C186" s="77" t="s">
        <v>556</v>
      </c>
      <c r="D186" s="120">
        <v>1</v>
      </c>
      <c r="E186" s="120" t="s">
        <v>32</v>
      </c>
      <c r="F186" s="64">
        <v>150825.35999999999</v>
      </c>
      <c r="G186" s="120">
        <v>1</v>
      </c>
      <c r="H186" s="86">
        <f t="shared" si="152"/>
        <v>150825.35999999999</v>
      </c>
      <c r="I186" s="27"/>
      <c r="J186" s="184"/>
      <c r="K186" s="185"/>
      <c r="L186" s="184"/>
      <c r="M186" s="186"/>
      <c r="N186" s="186">
        <f t="shared" si="136"/>
        <v>0</v>
      </c>
      <c r="O186" s="176" t="str">
        <f t="shared" si="169"/>
        <v>NO OFERTADO</v>
      </c>
      <c r="P186" s="176"/>
      <c r="Q186" s="176" t="s">
        <v>743</v>
      </c>
      <c r="R186" s="207" t="s">
        <v>858</v>
      </c>
      <c r="S186" s="187"/>
      <c r="T186" s="187"/>
      <c r="U186" s="188"/>
      <c r="V186" s="187"/>
      <c r="W186" s="189"/>
      <c r="X186" s="189">
        <f t="shared" si="137"/>
        <v>0</v>
      </c>
      <c r="Y186" s="176" t="str">
        <f t="shared" si="153"/>
        <v>NO OFERTADO</v>
      </c>
      <c r="Z186" s="177"/>
      <c r="AA186" s="177" t="s">
        <v>743</v>
      </c>
      <c r="AB186" s="190"/>
      <c r="AC186" s="190"/>
      <c r="AD186" s="191"/>
      <c r="AE186" s="190"/>
      <c r="AF186" s="192"/>
      <c r="AG186" s="192">
        <f t="shared" si="138"/>
        <v>0</v>
      </c>
      <c r="AH186" s="178" t="str">
        <f t="shared" si="154"/>
        <v>NO OFERTADO</v>
      </c>
      <c r="AI186" s="178"/>
      <c r="AJ186" s="178" t="s">
        <v>743</v>
      </c>
      <c r="AK186" s="184"/>
      <c r="AL186" s="184"/>
      <c r="AM186" s="185"/>
      <c r="AN186" s="184"/>
      <c r="AO186" s="186"/>
      <c r="AP186" s="186">
        <f t="shared" si="139"/>
        <v>0</v>
      </c>
      <c r="AQ186" s="176" t="str">
        <f t="shared" si="155"/>
        <v>NO OFERTADO</v>
      </c>
      <c r="AR186" s="176"/>
      <c r="AS186" s="176" t="s">
        <v>743</v>
      </c>
      <c r="AT186" s="187"/>
      <c r="AU186" s="187"/>
      <c r="AV186" s="193"/>
      <c r="AW186" s="187"/>
      <c r="AX186" s="189"/>
      <c r="AY186" s="189">
        <f t="shared" si="140"/>
        <v>0</v>
      </c>
      <c r="AZ186" s="177" t="str">
        <f t="shared" si="156"/>
        <v>NO OFERTADO</v>
      </c>
      <c r="BA186" s="177"/>
      <c r="BB186" s="177" t="s">
        <v>743</v>
      </c>
      <c r="BC186" s="194"/>
      <c r="BD186" s="194"/>
      <c r="BE186" s="195"/>
      <c r="BF186" s="194"/>
      <c r="BG186" s="196">
        <f t="shared" si="141"/>
        <v>0</v>
      </c>
      <c r="BH186" s="196">
        <f t="shared" si="142"/>
        <v>0</v>
      </c>
      <c r="BI186" s="180" t="str">
        <f t="shared" si="157"/>
        <v>NO OFERTADO</v>
      </c>
      <c r="BJ186" s="180"/>
      <c r="BK186" s="180" t="s">
        <v>743</v>
      </c>
      <c r="BL186" s="319"/>
      <c r="BM186" s="319"/>
      <c r="BN186" s="320"/>
      <c r="BO186" s="319">
        <f t="shared" si="188"/>
        <v>0</v>
      </c>
      <c r="BP186" s="321">
        <f t="shared" si="143"/>
        <v>0</v>
      </c>
      <c r="BQ186" s="321">
        <f t="shared" si="158"/>
        <v>0</v>
      </c>
      <c r="BR186" s="322" t="str">
        <f t="shared" si="159"/>
        <v>NO OFERTADO</v>
      </c>
      <c r="BS186" s="322"/>
      <c r="BT186" s="322" t="s">
        <v>743</v>
      </c>
      <c r="BU186" s="197"/>
      <c r="BV186" s="197"/>
      <c r="BW186" s="198"/>
      <c r="BX186" s="197"/>
      <c r="BY186" s="199">
        <f t="shared" si="144"/>
        <v>0</v>
      </c>
      <c r="BZ186" s="199">
        <f t="shared" si="145"/>
        <v>0</v>
      </c>
      <c r="CA186" s="181" t="str">
        <f t="shared" si="160"/>
        <v>NO OFERTADO</v>
      </c>
      <c r="CB186" s="181"/>
      <c r="CC186" s="181" t="s">
        <v>743</v>
      </c>
      <c r="CD186" s="200" t="s">
        <v>912</v>
      </c>
      <c r="CE186" s="200">
        <v>123077</v>
      </c>
      <c r="CF186" s="201">
        <v>23385</v>
      </c>
      <c r="CG186" s="200">
        <v>146462</v>
      </c>
      <c r="CH186" s="202">
        <f t="shared" si="146"/>
        <v>146462</v>
      </c>
      <c r="CI186" s="202">
        <f t="shared" si="147"/>
        <v>146462</v>
      </c>
      <c r="CJ186" s="182" t="str">
        <f t="shared" si="161"/>
        <v>CUMPLE</v>
      </c>
      <c r="CK186" s="182" t="s">
        <v>851</v>
      </c>
      <c r="CL186" s="182" t="s">
        <v>743</v>
      </c>
      <c r="CM186" s="197">
        <v>0</v>
      </c>
      <c r="CN186" s="197">
        <v>0</v>
      </c>
      <c r="CO186" s="198">
        <v>0</v>
      </c>
      <c r="CP186" s="197"/>
      <c r="CQ186" s="199">
        <f t="shared" si="148"/>
        <v>0</v>
      </c>
      <c r="CR186" s="199">
        <f t="shared" si="149"/>
        <v>0</v>
      </c>
      <c r="CS186" s="181" t="str">
        <f t="shared" si="162"/>
        <v>NO OFERTADO</v>
      </c>
      <c r="CT186" s="181"/>
      <c r="CU186" s="181" t="s">
        <v>743</v>
      </c>
      <c r="CV186" s="203"/>
      <c r="CW186" s="203"/>
      <c r="CX186" s="204"/>
      <c r="CY186" s="203"/>
      <c r="CZ186" s="205">
        <f t="shared" si="150"/>
        <v>0</v>
      </c>
      <c r="DA186" s="205">
        <f t="shared" si="151"/>
        <v>0</v>
      </c>
      <c r="DB186" s="183" t="str">
        <f t="shared" si="163"/>
        <v>NO OFERTADO</v>
      </c>
      <c r="DC186" s="183"/>
      <c r="DD186" s="183" t="s">
        <v>743</v>
      </c>
      <c r="DE186" s="206">
        <f>SMALL((L186,V186,AE186,AN186,AW186,BF186,BX186,CG186,CP186,CY186),1)</f>
        <v>146462</v>
      </c>
      <c r="DF186" s="208">
        <f t="shared" si="164"/>
        <v>146462</v>
      </c>
      <c r="DG186" s="19">
        <f t="shared" si="165"/>
        <v>0</v>
      </c>
      <c r="DH186" s="208">
        <f t="shared" si="166"/>
        <v>146462</v>
      </c>
      <c r="DI186" s="208">
        <f t="shared" si="167"/>
        <v>180990.43199999997</v>
      </c>
      <c r="DJ186" s="208" t="str">
        <f t="shared" si="168"/>
        <v>ENTRA</v>
      </c>
    </row>
    <row r="187" spans="1:114" s="19" customFormat="1" hidden="1" x14ac:dyDescent="0.2">
      <c r="A187" s="76">
        <v>178</v>
      </c>
      <c r="B187" s="78" t="s">
        <v>225</v>
      </c>
      <c r="C187" s="77" t="s">
        <v>557</v>
      </c>
      <c r="D187" s="120">
        <v>1</v>
      </c>
      <c r="E187" s="120" t="s">
        <v>32</v>
      </c>
      <c r="F187" s="24">
        <v>1547000</v>
      </c>
      <c r="G187" s="120">
        <v>1</v>
      </c>
      <c r="H187" s="86">
        <f t="shared" si="152"/>
        <v>1547000</v>
      </c>
      <c r="I187" s="27"/>
      <c r="J187" s="184"/>
      <c r="K187" s="185"/>
      <c r="L187" s="184"/>
      <c r="M187" s="186"/>
      <c r="N187" s="186">
        <f t="shared" si="136"/>
        <v>0</v>
      </c>
      <c r="O187" s="176" t="str">
        <f t="shared" si="169"/>
        <v>NO OFERTADO</v>
      </c>
      <c r="P187" s="176"/>
      <c r="Q187" s="176" t="s">
        <v>743</v>
      </c>
      <c r="R187" s="176"/>
      <c r="S187" s="187"/>
      <c r="T187" s="187"/>
      <c r="U187" s="188"/>
      <c r="V187" s="187"/>
      <c r="W187" s="189"/>
      <c r="X187" s="189">
        <f t="shared" si="137"/>
        <v>0</v>
      </c>
      <c r="Y187" s="176" t="str">
        <f t="shared" si="153"/>
        <v>NO OFERTADO</v>
      </c>
      <c r="Z187" s="177"/>
      <c r="AA187" s="177" t="s">
        <v>743</v>
      </c>
      <c r="AB187" s="190"/>
      <c r="AC187" s="190"/>
      <c r="AD187" s="191"/>
      <c r="AE187" s="190"/>
      <c r="AF187" s="192"/>
      <c r="AG187" s="192">
        <f t="shared" si="138"/>
        <v>0</v>
      </c>
      <c r="AH187" s="178" t="str">
        <f t="shared" si="154"/>
        <v>NO OFERTADO</v>
      </c>
      <c r="AI187" s="178"/>
      <c r="AJ187" s="178" t="s">
        <v>743</v>
      </c>
      <c r="AK187" s="184"/>
      <c r="AL187" s="184"/>
      <c r="AM187" s="185"/>
      <c r="AN187" s="184"/>
      <c r="AO187" s="186"/>
      <c r="AP187" s="186">
        <f t="shared" si="139"/>
        <v>0</v>
      </c>
      <c r="AQ187" s="176" t="str">
        <f t="shared" si="155"/>
        <v>NO OFERTADO</v>
      </c>
      <c r="AR187" s="176"/>
      <c r="AS187" s="176" t="s">
        <v>743</v>
      </c>
      <c r="AT187" s="187"/>
      <c r="AU187" s="187"/>
      <c r="AV187" s="193"/>
      <c r="AW187" s="187"/>
      <c r="AX187" s="189"/>
      <c r="AY187" s="189">
        <f t="shared" si="140"/>
        <v>0</v>
      </c>
      <c r="AZ187" s="177" t="str">
        <f t="shared" si="156"/>
        <v>NO OFERTADO</v>
      </c>
      <c r="BA187" s="177"/>
      <c r="BB187" s="177" t="s">
        <v>743</v>
      </c>
      <c r="BC187" s="194"/>
      <c r="BD187" s="194"/>
      <c r="BE187" s="195"/>
      <c r="BF187" s="194"/>
      <c r="BG187" s="196">
        <f t="shared" si="141"/>
        <v>0</v>
      </c>
      <c r="BH187" s="196">
        <f t="shared" si="142"/>
        <v>0</v>
      </c>
      <c r="BI187" s="180" t="str">
        <f t="shared" si="157"/>
        <v>NO OFERTADO</v>
      </c>
      <c r="BJ187" s="180"/>
      <c r="BK187" s="180" t="s">
        <v>743</v>
      </c>
      <c r="BL187" s="319"/>
      <c r="BM187" s="319"/>
      <c r="BN187" s="320"/>
      <c r="BO187" s="319">
        <f t="shared" si="188"/>
        <v>0</v>
      </c>
      <c r="BP187" s="321">
        <f t="shared" si="143"/>
        <v>0</v>
      </c>
      <c r="BQ187" s="321">
        <f t="shared" si="158"/>
        <v>0</v>
      </c>
      <c r="BR187" s="322" t="str">
        <f t="shared" si="159"/>
        <v>NO OFERTADO</v>
      </c>
      <c r="BS187" s="322"/>
      <c r="BT187" s="322" t="s">
        <v>743</v>
      </c>
      <c r="BU187" s="197"/>
      <c r="BV187" s="197"/>
      <c r="BW187" s="198"/>
      <c r="BX187" s="197"/>
      <c r="BY187" s="199">
        <f t="shared" si="144"/>
        <v>0</v>
      </c>
      <c r="BZ187" s="199">
        <f t="shared" si="145"/>
        <v>0</v>
      </c>
      <c r="CA187" s="181" t="str">
        <f t="shared" si="160"/>
        <v>NO OFERTADO</v>
      </c>
      <c r="CB187" s="181"/>
      <c r="CC187" s="181" t="s">
        <v>743</v>
      </c>
      <c r="CD187" s="200"/>
      <c r="CE187" s="200"/>
      <c r="CF187" s="201"/>
      <c r="CG187" s="200"/>
      <c r="CH187" s="202">
        <f t="shared" si="146"/>
        <v>0</v>
      </c>
      <c r="CI187" s="202">
        <f t="shared" si="147"/>
        <v>0</v>
      </c>
      <c r="CJ187" s="182" t="str">
        <f t="shared" si="161"/>
        <v>NO OFERTADO</v>
      </c>
      <c r="CK187" s="182"/>
      <c r="CL187" s="182" t="s">
        <v>743</v>
      </c>
      <c r="CM187" s="197">
        <v>0</v>
      </c>
      <c r="CN187" s="197">
        <v>0</v>
      </c>
      <c r="CO187" s="198">
        <v>0</v>
      </c>
      <c r="CP187" s="197"/>
      <c r="CQ187" s="199">
        <f t="shared" si="148"/>
        <v>0</v>
      </c>
      <c r="CR187" s="199">
        <f t="shared" si="149"/>
        <v>0</v>
      </c>
      <c r="CS187" s="181" t="str">
        <f t="shared" si="162"/>
        <v>NO OFERTADO</v>
      </c>
      <c r="CT187" s="181"/>
      <c r="CU187" s="181" t="s">
        <v>743</v>
      </c>
      <c r="CV187" s="203"/>
      <c r="CW187" s="203"/>
      <c r="CX187" s="204"/>
      <c r="CY187" s="203"/>
      <c r="CZ187" s="205">
        <f t="shared" si="150"/>
        <v>0</v>
      </c>
      <c r="DA187" s="205">
        <f t="shared" si="151"/>
        <v>0</v>
      </c>
      <c r="DB187" s="183" t="str">
        <f t="shared" si="163"/>
        <v>NO OFERTADO</v>
      </c>
      <c r="DC187" s="183"/>
      <c r="DD187" s="183" t="s">
        <v>743</v>
      </c>
      <c r="DE187" s="206" t="s">
        <v>847</v>
      </c>
      <c r="DF187" s="206" t="s">
        <v>847</v>
      </c>
      <c r="DG187" s="206" t="s">
        <v>847</v>
      </c>
      <c r="DH187" s="206" t="s">
        <v>847</v>
      </c>
      <c r="DI187" s="206" t="s">
        <v>847</v>
      </c>
      <c r="DJ187" s="206" t="s">
        <v>847</v>
      </c>
    </row>
    <row r="188" spans="1:114" s="19" customFormat="1" ht="25.5" hidden="1" x14ac:dyDescent="0.2">
      <c r="A188" s="76">
        <v>179</v>
      </c>
      <c r="B188" s="78" t="s">
        <v>226</v>
      </c>
      <c r="C188" s="77" t="s">
        <v>558</v>
      </c>
      <c r="D188" s="120">
        <v>1</v>
      </c>
      <c r="E188" s="120" t="s">
        <v>32</v>
      </c>
      <c r="F188" s="24">
        <v>13574.2824</v>
      </c>
      <c r="G188" s="120">
        <v>1</v>
      </c>
      <c r="H188" s="86">
        <f t="shared" si="152"/>
        <v>13574.2824</v>
      </c>
      <c r="I188" s="27"/>
      <c r="J188" s="184"/>
      <c r="K188" s="185"/>
      <c r="L188" s="184"/>
      <c r="M188" s="186"/>
      <c r="N188" s="186">
        <f t="shared" si="136"/>
        <v>0</v>
      </c>
      <c r="O188" s="176" t="str">
        <f t="shared" si="169"/>
        <v>NO OFERTADO</v>
      </c>
      <c r="P188" s="176"/>
      <c r="Q188" s="176" t="s">
        <v>743</v>
      </c>
      <c r="R188" s="207" t="s">
        <v>858</v>
      </c>
      <c r="S188" s="187"/>
      <c r="T188" s="187"/>
      <c r="U188" s="188"/>
      <c r="V188" s="187"/>
      <c r="W188" s="189"/>
      <c r="X188" s="189">
        <f t="shared" si="137"/>
        <v>0</v>
      </c>
      <c r="Y188" s="176" t="str">
        <f t="shared" si="153"/>
        <v>NO OFERTADO</v>
      </c>
      <c r="Z188" s="177"/>
      <c r="AA188" s="177" t="s">
        <v>743</v>
      </c>
      <c r="AB188" s="190"/>
      <c r="AC188" s="190"/>
      <c r="AD188" s="191"/>
      <c r="AE188" s="190"/>
      <c r="AF188" s="192"/>
      <c r="AG188" s="192">
        <f t="shared" si="138"/>
        <v>0</v>
      </c>
      <c r="AH188" s="178" t="str">
        <f t="shared" si="154"/>
        <v>NO OFERTADO</v>
      </c>
      <c r="AI188" s="178"/>
      <c r="AJ188" s="178" t="s">
        <v>743</v>
      </c>
      <c r="AK188" s="184"/>
      <c r="AL188" s="184"/>
      <c r="AM188" s="185"/>
      <c r="AN188" s="184"/>
      <c r="AO188" s="186"/>
      <c r="AP188" s="186">
        <f t="shared" si="139"/>
        <v>0</v>
      </c>
      <c r="AQ188" s="176" t="str">
        <f t="shared" si="155"/>
        <v>NO OFERTADO</v>
      </c>
      <c r="AR188" s="176"/>
      <c r="AS188" s="176" t="s">
        <v>743</v>
      </c>
      <c r="AT188" s="187"/>
      <c r="AU188" s="187"/>
      <c r="AV188" s="193"/>
      <c r="AW188" s="187"/>
      <c r="AX188" s="189"/>
      <c r="AY188" s="189">
        <f t="shared" si="140"/>
        <v>0</v>
      </c>
      <c r="AZ188" s="177" t="str">
        <f t="shared" si="156"/>
        <v>NO OFERTADO</v>
      </c>
      <c r="BA188" s="177"/>
      <c r="BB188" s="177" t="s">
        <v>743</v>
      </c>
      <c r="BC188" s="194"/>
      <c r="BD188" s="194"/>
      <c r="BE188" s="195"/>
      <c r="BF188" s="194"/>
      <c r="BG188" s="196">
        <f t="shared" si="141"/>
        <v>0</v>
      </c>
      <c r="BH188" s="196">
        <f t="shared" si="142"/>
        <v>0</v>
      </c>
      <c r="BI188" s="180" t="str">
        <f t="shared" si="157"/>
        <v>NO OFERTADO</v>
      </c>
      <c r="BJ188" s="180"/>
      <c r="BK188" s="180" t="s">
        <v>743</v>
      </c>
      <c r="BL188" s="319"/>
      <c r="BM188" s="319"/>
      <c r="BN188" s="320"/>
      <c r="BO188" s="319">
        <f t="shared" si="188"/>
        <v>0</v>
      </c>
      <c r="BP188" s="321">
        <f t="shared" si="143"/>
        <v>0</v>
      </c>
      <c r="BQ188" s="321">
        <f t="shared" si="158"/>
        <v>0</v>
      </c>
      <c r="BR188" s="322" t="str">
        <f t="shared" si="159"/>
        <v>NO OFERTADO</v>
      </c>
      <c r="BS188" s="322"/>
      <c r="BT188" s="322" t="s">
        <v>743</v>
      </c>
      <c r="BU188" s="197"/>
      <c r="BV188" s="197"/>
      <c r="BW188" s="198"/>
      <c r="BX188" s="197"/>
      <c r="BY188" s="199">
        <f t="shared" si="144"/>
        <v>0</v>
      </c>
      <c r="BZ188" s="199">
        <f t="shared" si="145"/>
        <v>0</v>
      </c>
      <c r="CA188" s="181" t="str">
        <f t="shared" si="160"/>
        <v>NO OFERTADO</v>
      </c>
      <c r="CB188" s="181"/>
      <c r="CC188" s="181" t="s">
        <v>743</v>
      </c>
      <c r="CD188" s="200" t="s">
        <v>44</v>
      </c>
      <c r="CE188" s="200">
        <v>9000</v>
      </c>
      <c r="CF188" s="201">
        <v>1710</v>
      </c>
      <c r="CG188" s="200">
        <v>10710</v>
      </c>
      <c r="CH188" s="202">
        <f t="shared" si="146"/>
        <v>10710</v>
      </c>
      <c r="CI188" s="202">
        <f t="shared" si="147"/>
        <v>10710</v>
      </c>
      <c r="CJ188" s="182" t="str">
        <f t="shared" si="161"/>
        <v>CUMPLE</v>
      </c>
      <c r="CK188" s="182" t="s">
        <v>828</v>
      </c>
      <c r="CL188" s="182" t="s">
        <v>822</v>
      </c>
      <c r="CM188" s="197">
        <v>0</v>
      </c>
      <c r="CN188" s="197">
        <v>0</v>
      </c>
      <c r="CO188" s="198">
        <v>0</v>
      </c>
      <c r="CP188" s="197"/>
      <c r="CQ188" s="199">
        <f t="shared" si="148"/>
        <v>0</v>
      </c>
      <c r="CR188" s="199">
        <f t="shared" si="149"/>
        <v>0</v>
      </c>
      <c r="CS188" s="181" t="str">
        <f t="shared" si="162"/>
        <v>NO OFERTADO</v>
      </c>
      <c r="CT188" s="181"/>
      <c r="CU188" s="181" t="s">
        <v>743</v>
      </c>
      <c r="CV188" s="203"/>
      <c r="CW188" s="203"/>
      <c r="CX188" s="204"/>
      <c r="CY188" s="203"/>
      <c r="CZ188" s="205">
        <f t="shared" si="150"/>
        <v>0</v>
      </c>
      <c r="DA188" s="205">
        <f t="shared" si="151"/>
        <v>0</v>
      </c>
      <c r="DB188" s="183" t="str">
        <f t="shared" si="163"/>
        <v>NO OFERTADO</v>
      </c>
      <c r="DC188" s="183"/>
      <c r="DD188" s="183" t="s">
        <v>743</v>
      </c>
      <c r="DE188" s="206">
        <f>SMALL((L188,V188,AE188,AN188,AW188,BF188,BX188,CG188,CP188,CY188),1)</f>
        <v>10710</v>
      </c>
      <c r="DF188" s="208">
        <f t="shared" si="164"/>
        <v>10710</v>
      </c>
      <c r="DG188" s="19">
        <f t="shared" si="165"/>
        <v>0</v>
      </c>
      <c r="DH188" s="208">
        <f t="shared" si="166"/>
        <v>10710</v>
      </c>
      <c r="DI188" s="208">
        <f t="shared" si="167"/>
        <v>16289.138879999999</v>
      </c>
      <c r="DJ188" s="208" t="str">
        <f t="shared" si="168"/>
        <v>ENTRA</v>
      </c>
    </row>
    <row r="189" spans="1:114" s="19" customFormat="1" ht="25.5" hidden="1" x14ac:dyDescent="0.2">
      <c r="A189" s="76">
        <v>180</v>
      </c>
      <c r="B189" s="78" t="s">
        <v>227</v>
      </c>
      <c r="C189" s="77" t="s">
        <v>559</v>
      </c>
      <c r="D189" s="120">
        <v>1</v>
      </c>
      <c r="E189" s="120" t="s">
        <v>32</v>
      </c>
      <c r="F189" s="24">
        <v>8292.8810439999997</v>
      </c>
      <c r="G189" s="120">
        <v>3</v>
      </c>
      <c r="H189" s="86">
        <f t="shared" si="152"/>
        <v>24878.643131999997</v>
      </c>
      <c r="I189" s="27"/>
      <c r="J189" s="184"/>
      <c r="K189" s="185"/>
      <c r="L189" s="184"/>
      <c r="M189" s="186"/>
      <c r="N189" s="186">
        <f t="shared" si="136"/>
        <v>0</v>
      </c>
      <c r="O189" s="176" t="str">
        <f t="shared" si="169"/>
        <v>NO OFERTADO</v>
      </c>
      <c r="P189" s="176"/>
      <c r="Q189" s="176" t="s">
        <v>743</v>
      </c>
      <c r="R189" s="176"/>
      <c r="S189" s="187"/>
      <c r="T189" s="187"/>
      <c r="U189" s="188"/>
      <c r="V189" s="187"/>
      <c r="W189" s="189"/>
      <c r="X189" s="189">
        <f t="shared" si="137"/>
        <v>0</v>
      </c>
      <c r="Y189" s="176" t="str">
        <f t="shared" si="153"/>
        <v>NO OFERTADO</v>
      </c>
      <c r="Z189" s="177"/>
      <c r="AA189" s="177" t="s">
        <v>743</v>
      </c>
      <c r="AB189" s="190"/>
      <c r="AC189" s="190"/>
      <c r="AD189" s="211"/>
      <c r="AE189" s="190"/>
      <c r="AF189" s="192"/>
      <c r="AG189" s="192">
        <f t="shared" si="138"/>
        <v>0</v>
      </c>
      <c r="AH189" s="178" t="str">
        <f t="shared" si="154"/>
        <v>NO OFERTADO</v>
      </c>
      <c r="AI189" s="178"/>
      <c r="AJ189" s="178" t="s">
        <v>743</v>
      </c>
      <c r="AK189" s="184"/>
      <c r="AL189" s="184"/>
      <c r="AM189" s="209">
        <f>+AL189*0.19</f>
        <v>0</v>
      </c>
      <c r="AN189" s="184"/>
      <c r="AO189" s="186"/>
      <c r="AP189" s="186">
        <f t="shared" si="139"/>
        <v>0</v>
      </c>
      <c r="AQ189" s="176" t="str">
        <f t="shared" si="155"/>
        <v>NO OFERTADO</v>
      </c>
      <c r="AR189" s="176"/>
      <c r="AS189" s="176" t="s">
        <v>743</v>
      </c>
      <c r="AT189" s="187"/>
      <c r="AU189" s="187"/>
      <c r="AV189" s="188"/>
      <c r="AW189" s="187"/>
      <c r="AX189" s="189"/>
      <c r="AY189" s="189">
        <f t="shared" si="140"/>
        <v>0</v>
      </c>
      <c r="AZ189" s="177" t="str">
        <f t="shared" si="156"/>
        <v>NO OFERTADO</v>
      </c>
      <c r="BA189" s="177"/>
      <c r="BB189" s="177" t="s">
        <v>743</v>
      </c>
      <c r="BC189" s="194"/>
      <c r="BD189" s="194"/>
      <c r="BE189" s="212">
        <f>+BD189*0.19</f>
        <v>0</v>
      </c>
      <c r="BF189" s="194"/>
      <c r="BG189" s="196">
        <f t="shared" si="141"/>
        <v>0</v>
      </c>
      <c r="BH189" s="196">
        <f t="shared" si="142"/>
        <v>0</v>
      </c>
      <c r="BI189" s="180" t="str">
        <f t="shared" si="157"/>
        <v>NO OFERTADO</v>
      </c>
      <c r="BJ189" s="180"/>
      <c r="BK189" s="180" t="s">
        <v>743</v>
      </c>
      <c r="BL189" s="319"/>
      <c r="BM189" s="319"/>
      <c r="BN189" s="326"/>
      <c r="BO189" s="319">
        <f>+BM189+BN189</f>
        <v>0</v>
      </c>
      <c r="BP189" s="321">
        <f t="shared" si="143"/>
        <v>0</v>
      </c>
      <c r="BQ189" s="321">
        <f t="shared" si="158"/>
        <v>0</v>
      </c>
      <c r="BR189" s="322" t="str">
        <f t="shared" si="159"/>
        <v>NO OFERTADO</v>
      </c>
      <c r="BS189" s="322"/>
      <c r="BT189" s="322" t="s">
        <v>743</v>
      </c>
      <c r="BU189" s="197"/>
      <c r="BV189" s="197"/>
      <c r="BW189" s="213"/>
      <c r="BX189" s="197"/>
      <c r="BY189" s="199">
        <f t="shared" si="144"/>
        <v>0</v>
      </c>
      <c r="BZ189" s="199">
        <f t="shared" si="145"/>
        <v>0</v>
      </c>
      <c r="CA189" s="181" t="str">
        <f t="shared" si="160"/>
        <v>NO OFERTADO</v>
      </c>
      <c r="CB189" s="181"/>
      <c r="CC189" s="181" t="s">
        <v>743</v>
      </c>
      <c r="CD189" s="200"/>
      <c r="CE189" s="200"/>
      <c r="CF189" s="214"/>
      <c r="CG189" s="200"/>
      <c r="CH189" s="202">
        <f t="shared" si="146"/>
        <v>0</v>
      </c>
      <c r="CI189" s="202">
        <f t="shared" si="147"/>
        <v>0</v>
      </c>
      <c r="CJ189" s="182" t="str">
        <f t="shared" si="161"/>
        <v>NO OFERTADO</v>
      </c>
      <c r="CK189" s="182"/>
      <c r="CL189" s="182" t="s">
        <v>743</v>
      </c>
      <c r="CM189" s="197">
        <v>0</v>
      </c>
      <c r="CN189" s="197">
        <v>0</v>
      </c>
      <c r="CO189" s="213">
        <v>0</v>
      </c>
      <c r="CP189" s="197"/>
      <c r="CQ189" s="199">
        <f t="shared" si="148"/>
        <v>0</v>
      </c>
      <c r="CR189" s="199">
        <f t="shared" si="149"/>
        <v>0</v>
      </c>
      <c r="CS189" s="181" t="str">
        <f t="shared" si="162"/>
        <v>NO OFERTADO</v>
      </c>
      <c r="CT189" s="181"/>
      <c r="CU189" s="181" t="s">
        <v>743</v>
      </c>
      <c r="CV189" s="203"/>
      <c r="CW189" s="203"/>
      <c r="CX189" s="204"/>
      <c r="CY189" s="203"/>
      <c r="CZ189" s="205">
        <f t="shared" si="150"/>
        <v>0</v>
      </c>
      <c r="DA189" s="205">
        <f t="shared" si="151"/>
        <v>0</v>
      </c>
      <c r="DB189" s="183" t="str">
        <f t="shared" si="163"/>
        <v>NO OFERTADO</v>
      </c>
      <c r="DC189" s="183"/>
      <c r="DD189" s="183" t="s">
        <v>743</v>
      </c>
      <c r="DE189" s="206" t="s">
        <v>847</v>
      </c>
      <c r="DF189" s="206" t="s">
        <v>847</v>
      </c>
      <c r="DG189" s="206" t="s">
        <v>847</v>
      </c>
      <c r="DH189" s="206" t="s">
        <v>847</v>
      </c>
      <c r="DI189" s="206" t="s">
        <v>847</v>
      </c>
      <c r="DJ189" s="206" t="s">
        <v>847</v>
      </c>
    </row>
    <row r="190" spans="1:114" s="19" customFormat="1" ht="25.5" hidden="1" x14ac:dyDescent="0.2">
      <c r="A190" s="76">
        <v>181</v>
      </c>
      <c r="B190" s="78" t="s">
        <v>228</v>
      </c>
      <c r="C190" s="77" t="s">
        <v>560</v>
      </c>
      <c r="D190" s="120">
        <v>1</v>
      </c>
      <c r="E190" s="120" t="s">
        <v>32</v>
      </c>
      <c r="F190" s="23">
        <v>115311</v>
      </c>
      <c r="G190" s="120">
        <v>13</v>
      </c>
      <c r="H190" s="86">
        <f t="shared" si="152"/>
        <v>1499043</v>
      </c>
      <c r="I190" s="27"/>
      <c r="J190" s="184"/>
      <c r="K190" s="185"/>
      <c r="L190" s="184"/>
      <c r="M190" s="186"/>
      <c r="N190" s="186">
        <f t="shared" si="136"/>
        <v>0</v>
      </c>
      <c r="O190" s="176" t="str">
        <f t="shared" si="169"/>
        <v>NO OFERTADO</v>
      </c>
      <c r="P190" s="176"/>
      <c r="Q190" s="176" t="s">
        <v>743</v>
      </c>
      <c r="R190" s="207" t="s">
        <v>858</v>
      </c>
      <c r="S190" s="187"/>
      <c r="T190" s="187"/>
      <c r="U190" s="188"/>
      <c r="V190" s="187"/>
      <c r="W190" s="189"/>
      <c r="X190" s="189">
        <f t="shared" si="137"/>
        <v>0</v>
      </c>
      <c r="Y190" s="176" t="str">
        <f t="shared" si="153"/>
        <v>NO OFERTADO</v>
      </c>
      <c r="Z190" s="177"/>
      <c r="AA190" s="177" t="s">
        <v>743</v>
      </c>
      <c r="AB190" s="190"/>
      <c r="AC190" s="190"/>
      <c r="AD190" s="191"/>
      <c r="AE190" s="190"/>
      <c r="AF190" s="192"/>
      <c r="AG190" s="192">
        <f t="shared" si="138"/>
        <v>0</v>
      </c>
      <c r="AH190" s="178" t="str">
        <f t="shared" si="154"/>
        <v>NO OFERTADO</v>
      </c>
      <c r="AI190" s="178"/>
      <c r="AJ190" s="178" t="s">
        <v>743</v>
      </c>
      <c r="AK190" s="184"/>
      <c r="AL190" s="184"/>
      <c r="AM190" s="185"/>
      <c r="AN190" s="184"/>
      <c r="AO190" s="186"/>
      <c r="AP190" s="186">
        <f t="shared" si="139"/>
        <v>0</v>
      </c>
      <c r="AQ190" s="176" t="str">
        <f t="shared" si="155"/>
        <v>NO OFERTADO</v>
      </c>
      <c r="AR190" s="176"/>
      <c r="AS190" s="176" t="s">
        <v>743</v>
      </c>
      <c r="AT190" s="187"/>
      <c r="AU190" s="187"/>
      <c r="AV190" s="193"/>
      <c r="AW190" s="187"/>
      <c r="AX190" s="189"/>
      <c r="AY190" s="189">
        <f t="shared" si="140"/>
        <v>0</v>
      </c>
      <c r="AZ190" s="177" t="str">
        <f t="shared" si="156"/>
        <v>NO OFERTADO</v>
      </c>
      <c r="BA190" s="177"/>
      <c r="BB190" s="177" t="s">
        <v>743</v>
      </c>
      <c r="BC190" s="194"/>
      <c r="BD190" s="194"/>
      <c r="BE190" s="195"/>
      <c r="BF190" s="194"/>
      <c r="BG190" s="196">
        <f t="shared" si="141"/>
        <v>0</v>
      </c>
      <c r="BH190" s="196">
        <f t="shared" si="142"/>
        <v>0</v>
      </c>
      <c r="BI190" s="180" t="str">
        <f t="shared" si="157"/>
        <v>NO OFERTADO</v>
      </c>
      <c r="BJ190" s="180"/>
      <c r="BK190" s="180" t="s">
        <v>743</v>
      </c>
      <c r="BL190" s="319"/>
      <c r="BM190" s="319"/>
      <c r="BN190" s="320"/>
      <c r="BO190" s="319">
        <f>BM190+BN190</f>
        <v>0</v>
      </c>
      <c r="BP190" s="321">
        <f t="shared" si="143"/>
        <v>0</v>
      </c>
      <c r="BQ190" s="321">
        <f t="shared" si="158"/>
        <v>0</v>
      </c>
      <c r="BR190" s="322" t="str">
        <f t="shared" si="159"/>
        <v>NO OFERTADO</v>
      </c>
      <c r="BS190" s="322"/>
      <c r="BT190" s="322" t="s">
        <v>743</v>
      </c>
      <c r="BU190" s="197" t="s">
        <v>44</v>
      </c>
      <c r="BV190" s="197">
        <v>96700</v>
      </c>
      <c r="BW190" s="213">
        <v>18373</v>
      </c>
      <c r="BX190" s="197">
        <v>115073</v>
      </c>
      <c r="BY190" s="199">
        <f t="shared" si="144"/>
        <v>115073</v>
      </c>
      <c r="BZ190" s="199">
        <f t="shared" si="145"/>
        <v>1495949</v>
      </c>
      <c r="CA190" s="181" t="str">
        <f t="shared" si="160"/>
        <v>CUMPLE</v>
      </c>
      <c r="CB190" s="181" t="e">
        <f>VLOOKUP(B190,[5]ANEXOTECNICO!$B$3:$P$334,15,0)</f>
        <v>#N/A</v>
      </c>
      <c r="CC190" s="181" t="s">
        <v>822</v>
      </c>
      <c r="CD190" s="200"/>
      <c r="CE190" s="200"/>
      <c r="CF190" s="201"/>
      <c r="CG190" s="200"/>
      <c r="CH190" s="202">
        <f t="shared" si="146"/>
        <v>0</v>
      </c>
      <c r="CI190" s="202">
        <f t="shared" si="147"/>
        <v>0</v>
      </c>
      <c r="CJ190" s="182" t="str">
        <f t="shared" si="161"/>
        <v>NO OFERTADO</v>
      </c>
      <c r="CK190" s="182"/>
      <c r="CL190" s="182" t="s">
        <v>743</v>
      </c>
      <c r="CM190" s="197">
        <v>0</v>
      </c>
      <c r="CN190" s="197">
        <v>0</v>
      </c>
      <c r="CO190" s="198">
        <v>0</v>
      </c>
      <c r="CP190" s="197"/>
      <c r="CQ190" s="199">
        <f t="shared" si="148"/>
        <v>0</v>
      </c>
      <c r="CR190" s="199">
        <f t="shared" si="149"/>
        <v>0</v>
      </c>
      <c r="CS190" s="181" t="str">
        <f t="shared" si="162"/>
        <v>NO OFERTADO</v>
      </c>
      <c r="CT190" s="181"/>
      <c r="CU190" s="181" t="s">
        <v>743</v>
      </c>
      <c r="CV190" s="203"/>
      <c r="CW190" s="203"/>
      <c r="CX190" s="204"/>
      <c r="CY190" s="203"/>
      <c r="CZ190" s="205">
        <f t="shared" si="150"/>
        <v>0</v>
      </c>
      <c r="DA190" s="205">
        <f t="shared" si="151"/>
        <v>0</v>
      </c>
      <c r="DB190" s="183" t="str">
        <f t="shared" si="163"/>
        <v>NO OFERTADO</v>
      </c>
      <c r="DC190" s="183"/>
      <c r="DD190" s="183" t="s">
        <v>743</v>
      </c>
      <c r="DE190" s="206">
        <f>SMALL((L190,V190,AE190,AN190,AW190,BF190,BX190,CG190,CP190,CY190),1)</f>
        <v>115073</v>
      </c>
      <c r="DF190" s="208">
        <f t="shared" si="164"/>
        <v>115073</v>
      </c>
      <c r="DG190" s="19">
        <f t="shared" si="165"/>
        <v>0</v>
      </c>
      <c r="DH190" s="208">
        <f t="shared" si="166"/>
        <v>115073</v>
      </c>
      <c r="DI190" s="208">
        <f t="shared" si="167"/>
        <v>138373.19999999998</v>
      </c>
      <c r="DJ190" s="208" t="str">
        <f t="shared" si="168"/>
        <v>ENTRA</v>
      </c>
    </row>
    <row r="191" spans="1:114" s="19" customFormat="1" ht="25.5" hidden="1" x14ac:dyDescent="0.2">
      <c r="A191" s="76">
        <v>182</v>
      </c>
      <c r="B191" s="78" t="s">
        <v>229</v>
      </c>
      <c r="C191" s="77" t="s">
        <v>561</v>
      </c>
      <c r="D191" s="120">
        <v>1</v>
      </c>
      <c r="E191" s="120" t="s">
        <v>32</v>
      </c>
      <c r="F191" s="23">
        <v>103530</v>
      </c>
      <c r="G191" s="120">
        <v>2</v>
      </c>
      <c r="H191" s="86">
        <f t="shared" si="152"/>
        <v>207060</v>
      </c>
      <c r="I191" s="27"/>
      <c r="J191" s="184"/>
      <c r="K191" s="185"/>
      <c r="L191" s="184"/>
      <c r="M191" s="186"/>
      <c r="N191" s="186">
        <f t="shared" si="136"/>
        <v>0</v>
      </c>
      <c r="O191" s="176" t="str">
        <f t="shared" si="169"/>
        <v>NO OFERTADO</v>
      </c>
      <c r="P191" s="176"/>
      <c r="Q191" s="176" t="s">
        <v>743</v>
      </c>
      <c r="R191" s="207" t="s">
        <v>858</v>
      </c>
      <c r="S191" s="187"/>
      <c r="T191" s="187"/>
      <c r="U191" s="188"/>
      <c r="V191" s="187"/>
      <c r="W191" s="189"/>
      <c r="X191" s="189">
        <f t="shared" si="137"/>
        <v>0</v>
      </c>
      <c r="Y191" s="176" t="str">
        <f t="shared" si="153"/>
        <v>NO OFERTADO</v>
      </c>
      <c r="Z191" s="177"/>
      <c r="AA191" s="177" t="s">
        <v>743</v>
      </c>
      <c r="AB191" s="190"/>
      <c r="AC191" s="190"/>
      <c r="AD191" s="191"/>
      <c r="AE191" s="190"/>
      <c r="AF191" s="192"/>
      <c r="AG191" s="192">
        <f t="shared" si="138"/>
        <v>0</v>
      </c>
      <c r="AH191" s="178" t="str">
        <f t="shared" si="154"/>
        <v>NO OFERTADO</v>
      </c>
      <c r="AI191" s="178"/>
      <c r="AJ191" s="178" t="s">
        <v>743</v>
      </c>
      <c r="AK191" s="184"/>
      <c r="AL191" s="184"/>
      <c r="AM191" s="185"/>
      <c r="AN191" s="184"/>
      <c r="AO191" s="186"/>
      <c r="AP191" s="186">
        <f t="shared" si="139"/>
        <v>0</v>
      </c>
      <c r="AQ191" s="176" t="str">
        <f t="shared" si="155"/>
        <v>NO OFERTADO</v>
      </c>
      <c r="AR191" s="176"/>
      <c r="AS191" s="176" t="s">
        <v>743</v>
      </c>
      <c r="AT191" s="187"/>
      <c r="AU191" s="187"/>
      <c r="AV191" s="193"/>
      <c r="AW191" s="187"/>
      <c r="AX191" s="189"/>
      <c r="AY191" s="189">
        <f t="shared" si="140"/>
        <v>0</v>
      </c>
      <c r="AZ191" s="177" t="str">
        <f t="shared" si="156"/>
        <v>NO OFERTADO</v>
      </c>
      <c r="BA191" s="177"/>
      <c r="BB191" s="177" t="s">
        <v>743</v>
      </c>
      <c r="BC191" s="194"/>
      <c r="BD191" s="194"/>
      <c r="BE191" s="195"/>
      <c r="BF191" s="194"/>
      <c r="BG191" s="196">
        <f t="shared" si="141"/>
        <v>0</v>
      </c>
      <c r="BH191" s="196">
        <f t="shared" si="142"/>
        <v>0</v>
      </c>
      <c r="BI191" s="180" t="str">
        <f t="shared" si="157"/>
        <v>NO OFERTADO</v>
      </c>
      <c r="BJ191" s="180"/>
      <c r="BK191" s="180" t="s">
        <v>743</v>
      </c>
      <c r="BL191" s="319"/>
      <c r="BM191" s="319"/>
      <c r="BN191" s="320"/>
      <c r="BO191" s="319">
        <f t="shared" ref="BO191:BO193" si="191">BM191+BN191</f>
        <v>0</v>
      </c>
      <c r="BP191" s="321">
        <f t="shared" si="143"/>
        <v>0</v>
      </c>
      <c r="BQ191" s="321">
        <f t="shared" si="158"/>
        <v>0</v>
      </c>
      <c r="BR191" s="322" t="str">
        <f t="shared" si="159"/>
        <v>NO OFERTADO</v>
      </c>
      <c r="BS191" s="322"/>
      <c r="BT191" s="322" t="s">
        <v>743</v>
      </c>
      <c r="BU191" s="197" t="s">
        <v>44</v>
      </c>
      <c r="BV191" s="197">
        <v>83500</v>
      </c>
      <c r="BW191" s="213">
        <v>15865</v>
      </c>
      <c r="BX191" s="197">
        <v>99365</v>
      </c>
      <c r="BY191" s="199">
        <f t="shared" si="144"/>
        <v>99365</v>
      </c>
      <c r="BZ191" s="199">
        <f t="shared" si="145"/>
        <v>198730</v>
      </c>
      <c r="CA191" s="181" t="str">
        <f t="shared" si="160"/>
        <v>CUMPLE</v>
      </c>
      <c r="CB191" s="181" t="str">
        <f>VLOOKUP(B191,'[3]ANEXO TECNICO'!$B$3:$P$334,15,0)</f>
        <v>CUMPLE</v>
      </c>
      <c r="CC191" s="181" t="s">
        <v>822</v>
      </c>
      <c r="CD191" s="200"/>
      <c r="CE191" s="200"/>
      <c r="CF191" s="201"/>
      <c r="CG191" s="200"/>
      <c r="CH191" s="202">
        <f t="shared" si="146"/>
        <v>0</v>
      </c>
      <c r="CI191" s="202">
        <f t="shared" si="147"/>
        <v>0</v>
      </c>
      <c r="CJ191" s="182" t="str">
        <f t="shared" si="161"/>
        <v>NO OFERTADO</v>
      </c>
      <c r="CK191" s="182"/>
      <c r="CL191" s="182" t="s">
        <v>743</v>
      </c>
      <c r="CM191" s="197">
        <v>0</v>
      </c>
      <c r="CN191" s="197">
        <v>0</v>
      </c>
      <c r="CO191" s="198">
        <v>0</v>
      </c>
      <c r="CP191" s="197"/>
      <c r="CQ191" s="199">
        <f t="shared" si="148"/>
        <v>0</v>
      </c>
      <c r="CR191" s="199">
        <f t="shared" si="149"/>
        <v>0</v>
      </c>
      <c r="CS191" s="181" t="str">
        <f t="shared" si="162"/>
        <v>NO OFERTADO</v>
      </c>
      <c r="CT191" s="181"/>
      <c r="CU191" s="181" t="s">
        <v>743</v>
      </c>
      <c r="CV191" s="203"/>
      <c r="CW191" s="203"/>
      <c r="CX191" s="204"/>
      <c r="CY191" s="203"/>
      <c r="CZ191" s="205">
        <f t="shared" si="150"/>
        <v>0</v>
      </c>
      <c r="DA191" s="205">
        <f t="shared" si="151"/>
        <v>0</v>
      </c>
      <c r="DB191" s="183" t="str">
        <f t="shared" si="163"/>
        <v>NO OFERTADO</v>
      </c>
      <c r="DC191" s="183"/>
      <c r="DD191" s="183" t="s">
        <v>743</v>
      </c>
      <c r="DE191" s="206">
        <f>SMALL((L191,V191,AE191,AN191,AW191,BF191,BX191,CG191,CP191,CY191),1)</f>
        <v>99365</v>
      </c>
      <c r="DF191" s="208">
        <f t="shared" si="164"/>
        <v>99365</v>
      </c>
      <c r="DG191" s="19">
        <f t="shared" si="165"/>
        <v>0</v>
      </c>
      <c r="DH191" s="208">
        <f t="shared" si="166"/>
        <v>99365</v>
      </c>
      <c r="DI191" s="208">
        <f t="shared" si="167"/>
        <v>124236</v>
      </c>
      <c r="DJ191" s="208" t="str">
        <f t="shared" si="168"/>
        <v>ENTRA</v>
      </c>
    </row>
    <row r="192" spans="1:114" s="19" customFormat="1" ht="25.5" hidden="1" x14ac:dyDescent="0.2">
      <c r="A192" s="76">
        <v>183</v>
      </c>
      <c r="B192" s="78" t="s">
        <v>230</v>
      </c>
      <c r="C192" s="77" t="s">
        <v>562</v>
      </c>
      <c r="D192" s="120">
        <v>1</v>
      </c>
      <c r="E192" s="120" t="s">
        <v>32</v>
      </c>
      <c r="F192" s="23">
        <v>107992.5</v>
      </c>
      <c r="G192" s="120">
        <v>4</v>
      </c>
      <c r="H192" s="86">
        <f t="shared" si="152"/>
        <v>431970</v>
      </c>
      <c r="I192" s="27"/>
      <c r="J192" s="184"/>
      <c r="K192" s="185"/>
      <c r="L192" s="184"/>
      <c r="M192" s="186"/>
      <c r="N192" s="186">
        <f t="shared" si="136"/>
        <v>0</v>
      </c>
      <c r="O192" s="176" t="str">
        <f t="shared" si="169"/>
        <v>NO OFERTADO</v>
      </c>
      <c r="P192" s="176"/>
      <c r="Q192" s="176" t="s">
        <v>743</v>
      </c>
      <c r="R192" s="207" t="s">
        <v>858</v>
      </c>
      <c r="S192" s="187"/>
      <c r="T192" s="187"/>
      <c r="U192" s="188"/>
      <c r="V192" s="187"/>
      <c r="W192" s="189"/>
      <c r="X192" s="189">
        <f t="shared" si="137"/>
        <v>0</v>
      </c>
      <c r="Y192" s="176" t="str">
        <f t="shared" si="153"/>
        <v>NO OFERTADO</v>
      </c>
      <c r="Z192" s="177"/>
      <c r="AA192" s="177" t="s">
        <v>743</v>
      </c>
      <c r="AB192" s="190"/>
      <c r="AC192" s="190"/>
      <c r="AD192" s="191"/>
      <c r="AE192" s="190"/>
      <c r="AF192" s="192"/>
      <c r="AG192" s="192">
        <f t="shared" si="138"/>
        <v>0</v>
      </c>
      <c r="AH192" s="178" t="str">
        <f t="shared" si="154"/>
        <v>NO OFERTADO</v>
      </c>
      <c r="AI192" s="178"/>
      <c r="AJ192" s="178" t="s">
        <v>743</v>
      </c>
      <c r="AK192" s="184"/>
      <c r="AL192" s="184"/>
      <c r="AM192" s="185"/>
      <c r="AN192" s="184"/>
      <c r="AO192" s="186"/>
      <c r="AP192" s="186">
        <f t="shared" si="139"/>
        <v>0</v>
      </c>
      <c r="AQ192" s="176" t="str">
        <f t="shared" si="155"/>
        <v>NO OFERTADO</v>
      </c>
      <c r="AR192" s="176"/>
      <c r="AS192" s="176" t="s">
        <v>743</v>
      </c>
      <c r="AT192" s="187"/>
      <c r="AU192" s="187"/>
      <c r="AV192" s="193"/>
      <c r="AW192" s="187"/>
      <c r="AX192" s="189"/>
      <c r="AY192" s="189">
        <f t="shared" si="140"/>
        <v>0</v>
      </c>
      <c r="AZ192" s="177" t="str">
        <f t="shared" si="156"/>
        <v>NO OFERTADO</v>
      </c>
      <c r="BA192" s="177"/>
      <c r="BB192" s="177" t="s">
        <v>743</v>
      </c>
      <c r="BC192" s="194"/>
      <c r="BD192" s="194"/>
      <c r="BE192" s="195"/>
      <c r="BF192" s="194"/>
      <c r="BG192" s="196">
        <f t="shared" si="141"/>
        <v>0</v>
      </c>
      <c r="BH192" s="196">
        <f t="shared" si="142"/>
        <v>0</v>
      </c>
      <c r="BI192" s="180" t="str">
        <f t="shared" si="157"/>
        <v>NO OFERTADO</v>
      </c>
      <c r="BJ192" s="180"/>
      <c r="BK192" s="180" t="s">
        <v>743</v>
      </c>
      <c r="BL192" s="319"/>
      <c r="BM192" s="319"/>
      <c r="BN192" s="320"/>
      <c r="BO192" s="319">
        <f t="shared" si="191"/>
        <v>0</v>
      </c>
      <c r="BP192" s="321">
        <f t="shared" si="143"/>
        <v>0</v>
      </c>
      <c r="BQ192" s="321">
        <f t="shared" si="158"/>
        <v>0</v>
      </c>
      <c r="BR192" s="322" t="str">
        <f t="shared" si="159"/>
        <v>NO OFERTADO</v>
      </c>
      <c r="BS192" s="322"/>
      <c r="BT192" s="322" t="s">
        <v>743</v>
      </c>
      <c r="BU192" s="197" t="s">
        <v>44</v>
      </c>
      <c r="BV192" s="197">
        <v>90700</v>
      </c>
      <c r="BW192" s="213">
        <v>17233</v>
      </c>
      <c r="BX192" s="197">
        <v>107933</v>
      </c>
      <c r="BY192" s="199">
        <f t="shared" si="144"/>
        <v>107933</v>
      </c>
      <c r="BZ192" s="199">
        <f t="shared" si="145"/>
        <v>431732</v>
      </c>
      <c r="CA192" s="181" t="str">
        <f t="shared" si="160"/>
        <v>CUMPLE</v>
      </c>
      <c r="CB192" s="181" t="str">
        <f>VLOOKUP(B192,'[3]ANEXO TECNICO'!$B$3:$P$334,15,0)</f>
        <v>CUMPLE</v>
      </c>
      <c r="CC192" s="181" t="s">
        <v>822</v>
      </c>
      <c r="CD192" s="200"/>
      <c r="CE192" s="200"/>
      <c r="CF192" s="201"/>
      <c r="CG192" s="200"/>
      <c r="CH192" s="202">
        <f t="shared" si="146"/>
        <v>0</v>
      </c>
      <c r="CI192" s="202">
        <f t="shared" si="147"/>
        <v>0</v>
      </c>
      <c r="CJ192" s="182" t="str">
        <f t="shared" si="161"/>
        <v>NO OFERTADO</v>
      </c>
      <c r="CK192" s="182"/>
      <c r="CL192" s="182" t="s">
        <v>743</v>
      </c>
      <c r="CM192" s="197">
        <v>0</v>
      </c>
      <c r="CN192" s="197">
        <v>0</v>
      </c>
      <c r="CO192" s="198">
        <v>0</v>
      </c>
      <c r="CP192" s="197"/>
      <c r="CQ192" s="199">
        <f t="shared" si="148"/>
        <v>0</v>
      </c>
      <c r="CR192" s="199">
        <f t="shared" si="149"/>
        <v>0</v>
      </c>
      <c r="CS192" s="181" t="str">
        <f t="shared" si="162"/>
        <v>NO OFERTADO</v>
      </c>
      <c r="CT192" s="181"/>
      <c r="CU192" s="181" t="s">
        <v>743</v>
      </c>
      <c r="CV192" s="203"/>
      <c r="CW192" s="203"/>
      <c r="CX192" s="204"/>
      <c r="CY192" s="203"/>
      <c r="CZ192" s="205">
        <f t="shared" si="150"/>
        <v>0</v>
      </c>
      <c r="DA192" s="205">
        <f t="shared" si="151"/>
        <v>0</v>
      </c>
      <c r="DB192" s="183" t="str">
        <f t="shared" si="163"/>
        <v>NO OFERTADO</v>
      </c>
      <c r="DC192" s="183"/>
      <c r="DD192" s="183" t="s">
        <v>743</v>
      </c>
      <c r="DE192" s="206">
        <f>SMALL((L192,V192,AE192,AN192,AW192,BF192,BX192,CG192,CP192,CY192),1)</f>
        <v>107933</v>
      </c>
      <c r="DF192" s="208">
        <f t="shared" si="164"/>
        <v>107933</v>
      </c>
      <c r="DG192" s="19">
        <f t="shared" si="165"/>
        <v>0</v>
      </c>
      <c r="DH192" s="208">
        <f t="shared" si="166"/>
        <v>107933</v>
      </c>
      <c r="DI192" s="208">
        <f t="shared" si="167"/>
        <v>129591</v>
      </c>
      <c r="DJ192" s="208" t="str">
        <f t="shared" si="168"/>
        <v>ENTRA</v>
      </c>
    </row>
    <row r="193" spans="1:114" s="19" customFormat="1" ht="25.5" hidden="1" x14ac:dyDescent="0.2">
      <c r="A193" s="76">
        <v>184</v>
      </c>
      <c r="B193" s="78" t="s">
        <v>231</v>
      </c>
      <c r="C193" s="77" t="s">
        <v>563</v>
      </c>
      <c r="D193" s="120">
        <v>1</v>
      </c>
      <c r="E193" s="120" t="s">
        <v>32</v>
      </c>
      <c r="F193" s="23">
        <v>107992.5</v>
      </c>
      <c r="G193" s="120">
        <v>4</v>
      </c>
      <c r="H193" s="86">
        <f t="shared" si="152"/>
        <v>431970</v>
      </c>
      <c r="I193" s="27"/>
      <c r="J193" s="184"/>
      <c r="K193" s="185"/>
      <c r="L193" s="184"/>
      <c r="M193" s="186"/>
      <c r="N193" s="186">
        <f t="shared" si="136"/>
        <v>0</v>
      </c>
      <c r="O193" s="176" t="str">
        <f t="shared" si="169"/>
        <v>NO OFERTADO</v>
      </c>
      <c r="P193" s="176"/>
      <c r="Q193" s="176" t="s">
        <v>743</v>
      </c>
      <c r="R193" s="207" t="s">
        <v>858</v>
      </c>
      <c r="S193" s="187"/>
      <c r="T193" s="187"/>
      <c r="U193" s="188"/>
      <c r="V193" s="187"/>
      <c r="W193" s="189"/>
      <c r="X193" s="189">
        <f t="shared" si="137"/>
        <v>0</v>
      </c>
      <c r="Y193" s="176" t="str">
        <f t="shared" si="153"/>
        <v>NO OFERTADO</v>
      </c>
      <c r="Z193" s="177"/>
      <c r="AA193" s="177" t="s">
        <v>743</v>
      </c>
      <c r="AB193" s="190"/>
      <c r="AC193" s="190"/>
      <c r="AD193" s="191"/>
      <c r="AE193" s="190"/>
      <c r="AF193" s="192"/>
      <c r="AG193" s="192">
        <f t="shared" si="138"/>
        <v>0</v>
      </c>
      <c r="AH193" s="178" t="str">
        <f t="shared" si="154"/>
        <v>NO OFERTADO</v>
      </c>
      <c r="AI193" s="178"/>
      <c r="AJ193" s="178" t="s">
        <v>743</v>
      </c>
      <c r="AK193" s="184"/>
      <c r="AL193" s="184"/>
      <c r="AM193" s="185"/>
      <c r="AN193" s="184"/>
      <c r="AO193" s="186"/>
      <c r="AP193" s="186">
        <f t="shared" si="139"/>
        <v>0</v>
      </c>
      <c r="AQ193" s="176" t="str">
        <f t="shared" si="155"/>
        <v>NO OFERTADO</v>
      </c>
      <c r="AR193" s="176"/>
      <c r="AS193" s="176" t="s">
        <v>743</v>
      </c>
      <c r="AT193" s="187"/>
      <c r="AU193" s="187"/>
      <c r="AV193" s="193"/>
      <c r="AW193" s="187"/>
      <c r="AX193" s="189"/>
      <c r="AY193" s="189">
        <f t="shared" si="140"/>
        <v>0</v>
      </c>
      <c r="AZ193" s="177" t="str">
        <f t="shared" si="156"/>
        <v>NO OFERTADO</v>
      </c>
      <c r="BA193" s="177"/>
      <c r="BB193" s="177" t="s">
        <v>743</v>
      </c>
      <c r="BC193" s="194"/>
      <c r="BD193" s="194"/>
      <c r="BE193" s="195"/>
      <c r="BF193" s="194"/>
      <c r="BG193" s="196">
        <f t="shared" si="141"/>
        <v>0</v>
      </c>
      <c r="BH193" s="196">
        <f t="shared" si="142"/>
        <v>0</v>
      </c>
      <c r="BI193" s="180" t="str">
        <f t="shared" si="157"/>
        <v>NO OFERTADO</v>
      </c>
      <c r="BJ193" s="180"/>
      <c r="BK193" s="180" t="s">
        <v>743</v>
      </c>
      <c r="BL193" s="319"/>
      <c r="BM193" s="319"/>
      <c r="BN193" s="320"/>
      <c r="BO193" s="319">
        <f t="shared" si="191"/>
        <v>0</v>
      </c>
      <c r="BP193" s="321">
        <f t="shared" si="143"/>
        <v>0</v>
      </c>
      <c r="BQ193" s="321">
        <f t="shared" si="158"/>
        <v>0</v>
      </c>
      <c r="BR193" s="322" t="str">
        <f t="shared" si="159"/>
        <v>NO OFERTADO</v>
      </c>
      <c r="BS193" s="322"/>
      <c r="BT193" s="322" t="s">
        <v>743</v>
      </c>
      <c r="BU193" s="197" t="s">
        <v>44</v>
      </c>
      <c r="BV193" s="197">
        <v>92800</v>
      </c>
      <c r="BW193" s="213">
        <v>17632</v>
      </c>
      <c r="BX193" s="197">
        <v>110432</v>
      </c>
      <c r="BY193" s="199">
        <f t="shared" si="144"/>
        <v>110432</v>
      </c>
      <c r="BZ193" s="199">
        <f t="shared" si="145"/>
        <v>441728</v>
      </c>
      <c r="CA193" s="181" t="str">
        <f t="shared" si="160"/>
        <v>CUMPLE</v>
      </c>
      <c r="CB193" s="181" t="str">
        <f>VLOOKUP(B193,'[3]ANEXO TECNICO'!$B$3:$P$334,15,0)</f>
        <v>CUMPLE</v>
      </c>
      <c r="CC193" s="181" t="s">
        <v>822</v>
      </c>
      <c r="CD193" s="200"/>
      <c r="CE193" s="200"/>
      <c r="CF193" s="201"/>
      <c r="CG193" s="200"/>
      <c r="CH193" s="202">
        <f t="shared" si="146"/>
        <v>0</v>
      </c>
      <c r="CI193" s="202">
        <f t="shared" si="147"/>
        <v>0</v>
      </c>
      <c r="CJ193" s="182" t="str">
        <f t="shared" si="161"/>
        <v>NO OFERTADO</v>
      </c>
      <c r="CK193" s="182"/>
      <c r="CL193" s="182" t="s">
        <v>743</v>
      </c>
      <c r="CM193" s="197">
        <v>0</v>
      </c>
      <c r="CN193" s="197">
        <v>0</v>
      </c>
      <c r="CO193" s="198">
        <v>0</v>
      </c>
      <c r="CP193" s="197"/>
      <c r="CQ193" s="199">
        <f t="shared" si="148"/>
        <v>0</v>
      </c>
      <c r="CR193" s="199">
        <f t="shared" si="149"/>
        <v>0</v>
      </c>
      <c r="CS193" s="181" t="str">
        <f t="shared" si="162"/>
        <v>NO OFERTADO</v>
      </c>
      <c r="CT193" s="181"/>
      <c r="CU193" s="181" t="s">
        <v>743</v>
      </c>
      <c r="CV193" s="203"/>
      <c r="CW193" s="203"/>
      <c r="CX193" s="204"/>
      <c r="CY193" s="203"/>
      <c r="CZ193" s="205">
        <f t="shared" si="150"/>
        <v>0</v>
      </c>
      <c r="DA193" s="205">
        <f t="shared" si="151"/>
        <v>0</v>
      </c>
      <c r="DB193" s="183" t="str">
        <f t="shared" si="163"/>
        <v>NO OFERTADO</v>
      </c>
      <c r="DC193" s="183"/>
      <c r="DD193" s="183" t="s">
        <v>743</v>
      </c>
      <c r="DE193" s="206">
        <f>SMALL((L193,V193,AE193,AN193,AW193,BF193,BX193,CG193,CP193,CY193),1)</f>
        <v>110432</v>
      </c>
      <c r="DF193" s="208">
        <f t="shared" si="164"/>
        <v>110432</v>
      </c>
      <c r="DG193" s="19">
        <f t="shared" si="165"/>
        <v>0</v>
      </c>
      <c r="DH193" s="208">
        <f t="shared" si="166"/>
        <v>110432</v>
      </c>
      <c r="DI193" s="208">
        <f t="shared" si="167"/>
        <v>129591</v>
      </c>
      <c r="DJ193" s="208" t="str">
        <f t="shared" si="168"/>
        <v>ENTRA</v>
      </c>
    </row>
    <row r="194" spans="1:114" s="19" customFormat="1" ht="25.5" hidden="1" x14ac:dyDescent="0.2">
      <c r="A194" s="76">
        <v>185</v>
      </c>
      <c r="B194" s="78" t="s">
        <v>232</v>
      </c>
      <c r="C194" s="77" t="s">
        <v>564</v>
      </c>
      <c r="D194" s="120">
        <v>1</v>
      </c>
      <c r="E194" s="120" t="s">
        <v>32</v>
      </c>
      <c r="F194" s="24">
        <v>115311</v>
      </c>
      <c r="G194" s="120">
        <v>15</v>
      </c>
      <c r="H194" s="86">
        <f t="shared" si="152"/>
        <v>1729665</v>
      </c>
      <c r="I194" s="27"/>
      <c r="J194" s="184"/>
      <c r="K194" s="185"/>
      <c r="L194" s="184"/>
      <c r="M194" s="186"/>
      <c r="N194" s="186">
        <f t="shared" si="136"/>
        <v>0</v>
      </c>
      <c r="O194" s="176" t="str">
        <f t="shared" si="169"/>
        <v>NO OFERTADO</v>
      </c>
      <c r="P194" s="176"/>
      <c r="Q194" s="176" t="s">
        <v>743</v>
      </c>
      <c r="R194" s="207" t="s">
        <v>858</v>
      </c>
      <c r="S194" s="187"/>
      <c r="T194" s="187"/>
      <c r="U194" s="188"/>
      <c r="V194" s="187"/>
      <c r="W194" s="189"/>
      <c r="X194" s="189">
        <f t="shared" si="137"/>
        <v>0</v>
      </c>
      <c r="Y194" s="176" t="str">
        <f t="shared" si="153"/>
        <v>NO OFERTADO</v>
      </c>
      <c r="Z194" s="177"/>
      <c r="AA194" s="177" t="s">
        <v>743</v>
      </c>
      <c r="AB194" s="190"/>
      <c r="AC194" s="190"/>
      <c r="AD194" s="191"/>
      <c r="AE194" s="190"/>
      <c r="AF194" s="192"/>
      <c r="AG194" s="192">
        <f t="shared" si="138"/>
        <v>0</v>
      </c>
      <c r="AH194" s="178" t="str">
        <f t="shared" si="154"/>
        <v>NO OFERTADO</v>
      </c>
      <c r="AI194" s="178"/>
      <c r="AJ194" s="178" t="s">
        <v>743</v>
      </c>
      <c r="AK194" s="184"/>
      <c r="AL194" s="184"/>
      <c r="AM194" s="185">
        <f>+AL194*0.19</f>
        <v>0</v>
      </c>
      <c r="AN194" s="184"/>
      <c r="AO194" s="186"/>
      <c r="AP194" s="186">
        <f t="shared" si="139"/>
        <v>0</v>
      </c>
      <c r="AQ194" s="176" t="str">
        <f t="shared" si="155"/>
        <v>NO OFERTADO</v>
      </c>
      <c r="AR194" s="176"/>
      <c r="AS194" s="176" t="s">
        <v>743</v>
      </c>
      <c r="AT194" s="187"/>
      <c r="AU194" s="187"/>
      <c r="AV194" s="193"/>
      <c r="AW194" s="187"/>
      <c r="AX194" s="189"/>
      <c r="AY194" s="189">
        <f t="shared" si="140"/>
        <v>0</v>
      </c>
      <c r="AZ194" s="177" t="str">
        <f t="shared" si="156"/>
        <v>NO OFERTADO</v>
      </c>
      <c r="BA194" s="177"/>
      <c r="BB194" s="177" t="s">
        <v>743</v>
      </c>
      <c r="BC194" s="194"/>
      <c r="BD194" s="194"/>
      <c r="BE194" s="195">
        <f>+BD194*0.19</f>
        <v>0</v>
      </c>
      <c r="BF194" s="194"/>
      <c r="BG194" s="196">
        <f t="shared" si="141"/>
        <v>0</v>
      </c>
      <c r="BH194" s="196">
        <f t="shared" si="142"/>
        <v>0</v>
      </c>
      <c r="BI194" s="180" t="str">
        <f t="shared" si="157"/>
        <v>NO OFERTADO</v>
      </c>
      <c r="BJ194" s="180"/>
      <c r="BK194" s="180" t="s">
        <v>743</v>
      </c>
      <c r="BL194" s="319"/>
      <c r="BM194" s="319"/>
      <c r="BN194" s="320"/>
      <c r="BO194" s="319">
        <f>+BM194+BN194</f>
        <v>0</v>
      </c>
      <c r="BP194" s="321">
        <f t="shared" si="143"/>
        <v>0</v>
      </c>
      <c r="BQ194" s="321">
        <f t="shared" si="158"/>
        <v>0</v>
      </c>
      <c r="BR194" s="322" t="str">
        <f t="shared" si="159"/>
        <v>NO OFERTADO</v>
      </c>
      <c r="BS194" s="322"/>
      <c r="BT194" s="322" t="s">
        <v>743</v>
      </c>
      <c r="BU194" s="197" t="s">
        <v>44</v>
      </c>
      <c r="BV194" s="197">
        <v>90700</v>
      </c>
      <c r="BW194" s="213">
        <v>17233</v>
      </c>
      <c r="BX194" s="197">
        <v>107933</v>
      </c>
      <c r="BY194" s="199">
        <f t="shared" si="144"/>
        <v>107933</v>
      </c>
      <c r="BZ194" s="199">
        <f t="shared" si="145"/>
        <v>1618995</v>
      </c>
      <c r="CA194" s="181" t="str">
        <f t="shared" si="160"/>
        <v>CUMPLE</v>
      </c>
      <c r="CB194" s="181" t="str">
        <f>VLOOKUP(B194,'[3]ANEXO TECNICO'!$B$3:$P$334,15,0)</f>
        <v>CUMPLE</v>
      </c>
      <c r="CC194" s="181" t="s">
        <v>822</v>
      </c>
      <c r="CD194" s="200"/>
      <c r="CE194" s="200"/>
      <c r="CF194" s="201"/>
      <c r="CG194" s="200"/>
      <c r="CH194" s="202">
        <f t="shared" si="146"/>
        <v>0</v>
      </c>
      <c r="CI194" s="202">
        <f t="shared" si="147"/>
        <v>0</v>
      </c>
      <c r="CJ194" s="182" t="str">
        <f t="shared" si="161"/>
        <v>NO OFERTADO</v>
      </c>
      <c r="CK194" s="182"/>
      <c r="CL194" s="182" t="s">
        <v>743</v>
      </c>
      <c r="CM194" s="197">
        <v>0</v>
      </c>
      <c r="CN194" s="197">
        <v>0</v>
      </c>
      <c r="CO194" s="198">
        <v>0</v>
      </c>
      <c r="CP194" s="197"/>
      <c r="CQ194" s="199">
        <f t="shared" si="148"/>
        <v>0</v>
      </c>
      <c r="CR194" s="199">
        <f t="shared" si="149"/>
        <v>0</v>
      </c>
      <c r="CS194" s="181" t="str">
        <f t="shared" si="162"/>
        <v>NO OFERTADO</v>
      </c>
      <c r="CT194" s="181"/>
      <c r="CU194" s="181" t="s">
        <v>743</v>
      </c>
      <c r="CV194" s="203"/>
      <c r="CW194" s="203"/>
      <c r="CX194" s="204"/>
      <c r="CY194" s="203"/>
      <c r="CZ194" s="205">
        <f t="shared" si="150"/>
        <v>0</v>
      </c>
      <c r="DA194" s="205">
        <f t="shared" si="151"/>
        <v>0</v>
      </c>
      <c r="DB194" s="183" t="str">
        <f t="shared" si="163"/>
        <v>NO OFERTADO</v>
      </c>
      <c r="DC194" s="183"/>
      <c r="DD194" s="183" t="s">
        <v>743</v>
      </c>
      <c r="DE194" s="206">
        <f>SMALL((L194,V194,AE194,AN194,AW194,BF194,BX194,CG194,CP194,CY194),1)</f>
        <v>107933</v>
      </c>
      <c r="DF194" s="208">
        <f t="shared" si="164"/>
        <v>107933</v>
      </c>
      <c r="DG194" s="19">
        <f t="shared" si="165"/>
        <v>0</v>
      </c>
      <c r="DH194" s="208">
        <f t="shared" si="166"/>
        <v>107933</v>
      </c>
      <c r="DI194" s="208">
        <f t="shared" si="167"/>
        <v>138373.19999999998</v>
      </c>
      <c r="DJ194" s="208" t="str">
        <f t="shared" si="168"/>
        <v>ENTRA</v>
      </c>
    </row>
    <row r="195" spans="1:114" s="19" customFormat="1" hidden="1" x14ac:dyDescent="0.2">
      <c r="A195" s="76">
        <v>186</v>
      </c>
      <c r="B195" s="78" t="s">
        <v>233</v>
      </c>
      <c r="C195" s="77" t="s">
        <v>565</v>
      </c>
      <c r="D195" s="120">
        <v>1</v>
      </c>
      <c r="E195" s="120" t="s">
        <v>32</v>
      </c>
      <c r="F195" s="64">
        <v>107992.5</v>
      </c>
      <c r="G195" s="120">
        <v>1</v>
      </c>
      <c r="H195" s="86">
        <f t="shared" si="152"/>
        <v>107992.5</v>
      </c>
      <c r="I195" s="27"/>
      <c r="J195" s="184"/>
      <c r="K195" s="185"/>
      <c r="L195" s="184"/>
      <c r="M195" s="186"/>
      <c r="N195" s="186">
        <f t="shared" si="136"/>
        <v>0</v>
      </c>
      <c r="O195" s="176" t="str">
        <f t="shared" si="169"/>
        <v>NO OFERTADO</v>
      </c>
      <c r="P195" s="176"/>
      <c r="Q195" s="176" t="s">
        <v>743</v>
      </c>
      <c r="R195" s="207" t="s">
        <v>858</v>
      </c>
      <c r="S195" s="187"/>
      <c r="T195" s="187"/>
      <c r="U195" s="188"/>
      <c r="V195" s="187"/>
      <c r="W195" s="189"/>
      <c r="X195" s="189">
        <f t="shared" si="137"/>
        <v>0</v>
      </c>
      <c r="Y195" s="176" t="str">
        <f t="shared" si="153"/>
        <v>NO OFERTADO</v>
      </c>
      <c r="Z195" s="177"/>
      <c r="AA195" s="177" t="s">
        <v>743</v>
      </c>
      <c r="AB195" s="190"/>
      <c r="AC195" s="190"/>
      <c r="AD195" s="191"/>
      <c r="AE195" s="190"/>
      <c r="AF195" s="192"/>
      <c r="AG195" s="192">
        <f t="shared" si="138"/>
        <v>0</v>
      </c>
      <c r="AH195" s="178" t="str">
        <f t="shared" si="154"/>
        <v>NO OFERTADO</v>
      </c>
      <c r="AI195" s="178"/>
      <c r="AJ195" s="178" t="s">
        <v>743</v>
      </c>
      <c r="AK195" s="184"/>
      <c r="AL195" s="184"/>
      <c r="AM195" s="185">
        <f>+AL195*0.19</f>
        <v>0</v>
      </c>
      <c r="AN195" s="184"/>
      <c r="AO195" s="186"/>
      <c r="AP195" s="186">
        <f t="shared" si="139"/>
        <v>0</v>
      </c>
      <c r="AQ195" s="176" t="str">
        <f t="shared" si="155"/>
        <v>NO OFERTADO</v>
      </c>
      <c r="AR195" s="176"/>
      <c r="AS195" s="176" t="s">
        <v>743</v>
      </c>
      <c r="AT195" s="187"/>
      <c r="AU195" s="187"/>
      <c r="AV195" s="193"/>
      <c r="AW195" s="187"/>
      <c r="AX195" s="189"/>
      <c r="AY195" s="189">
        <f t="shared" si="140"/>
        <v>0</v>
      </c>
      <c r="AZ195" s="177" t="str">
        <f t="shared" si="156"/>
        <v>NO OFERTADO</v>
      </c>
      <c r="BA195" s="177"/>
      <c r="BB195" s="177" t="s">
        <v>743</v>
      </c>
      <c r="BC195" s="194"/>
      <c r="BD195" s="194"/>
      <c r="BE195" s="195">
        <f>+BD195*0.19</f>
        <v>0</v>
      </c>
      <c r="BF195" s="194"/>
      <c r="BG195" s="196">
        <f t="shared" si="141"/>
        <v>0</v>
      </c>
      <c r="BH195" s="196">
        <f t="shared" si="142"/>
        <v>0</v>
      </c>
      <c r="BI195" s="180" t="str">
        <f t="shared" si="157"/>
        <v>NO OFERTADO</v>
      </c>
      <c r="BJ195" s="180"/>
      <c r="BK195" s="180" t="s">
        <v>743</v>
      </c>
      <c r="BL195" s="319"/>
      <c r="BM195" s="319"/>
      <c r="BN195" s="320"/>
      <c r="BO195" s="319">
        <f>+BM195+BN195</f>
        <v>0</v>
      </c>
      <c r="BP195" s="321">
        <f t="shared" si="143"/>
        <v>0</v>
      </c>
      <c r="BQ195" s="321">
        <f t="shared" si="158"/>
        <v>0</v>
      </c>
      <c r="BR195" s="322" t="str">
        <f t="shared" si="159"/>
        <v>NO OFERTADO</v>
      </c>
      <c r="BS195" s="322"/>
      <c r="BT195" s="322" t="s">
        <v>743</v>
      </c>
      <c r="BU195" s="197" t="s">
        <v>44</v>
      </c>
      <c r="BV195" s="197">
        <v>86800</v>
      </c>
      <c r="BW195" s="213">
        <v>16492</v>
      </c>
      <c r="BX195" s="197">
        <v>103292</v>
      </c>
      <c r="BY195" s="199">
        <f t="shared" si="144"/>
        <v>103292</v>
      </c>
      <c r="BZ195" s="199">
        <f t="shared" si="145"/>
        <v>103292</v>
      </c>
      <c r="CA195" s="181" t="str">
        <f t="shared" si="160"/>
        <v>CUMPLE</v>
      </c>
      <c r="CB195" s="181" t="str">
        <f>VLOOKUP(B195,'[3]ANEXO TECNICO'!$B$3:$P$334,15,0)</f>
        <v>CUMPLE</v>
      </c>
      <c r="CC195" s="181" t="s">
        <v>822</v>
      </c>
      <c r="CD195" s="200"/>
      <c r="CE195" s="200"/>
      <c r="CF195" s="201"/>
      <c r="CG195" s="200"/>
      <c r="CH195" s="202">
        <f t="shared" si="146"/>
        <v>0</v>
      </c>
      <c r="CI195" s="202">
        <f t="shared" si="147"/>
        <v>0</v>
      </c>
      <c r="CJ195" s="182" t="str">
        <f t="shared" si="161"/>
        <v>NO OFERTADO</v>
      </c>
      <c r="CK195" s="182"/>
      <c r="CL195" s="182" t="s">
        <v>743</v>
      </c>
      <c r="CM195" s="197">
        <v>0</v>
      </c>
      <c r="CN195" s="197">
        <v>0</v>
      </c>
      <c r="CO195" s="198">
        <v>0</v>
      </c>
      <c r="CP195" s="197"/>
      <c r="CQ195" s="199">
        <f t="shared" si="148"/>
        <v>0</v>
      </c>
      <c r="CR195" s="199">
        <f t="shared" si="149"/>
        <v>0</v>
      </c>
      <c r="CS195" s="181" t="str">
        <f t="shared" si="162"/>
        <v>NO OFERTADO</v>
      </c>
      <c r="CT195" s="181"/>
      <c r="CU195" s="181" t="s">
        <v>743</v>
      </c>
      <c r="CV195" s="203"/>
      <c r="CW195" s="203"/>
      <c r="CX195" s="204"/>
      <c r="CY195" s="203"/>
      <c r="CZ195" s="205">
        <f t="shared" si="150"/>
        <v>0</v>
      </c>
      <c r="DA195" s="205">
        <f t="shared" si="151"/>
        <v>0</v>
      </c>
      <c r="DB195" s="183" t="str">
        <f t="shared" si="163"/>
        <v>NO OFERTADO</v>
      </c>
      <c r="DC195" s="183"/>
      <c r="DD195" s="183" t="s">
        <v>743</v>
      </c>
      <c r="DE195" s="206">
        <f>SMALL((L195,V195,AE195,AN195,AW195,BF195,BX195,CG195,CP195,CY195),1)</f>
        <v>103292</v>
      </c>
      <c r="DF195" s="208">
        <f t="shared" si="164"/>
        <v>103292</v>
      </c>
      <c r="DG195" s="19">
        <f t="shared" si="165"/>
        <v>0</v>
      </c>
      <c r="DH195" s="208">
        <f t="shared" si="166"/>
        <v>103292</v>
      </c>
      <c r="DI195" s="208">
        <f t="shared" si="167"/>
        <v>129591</v>
      </c>
      <c r="DJ195" s="208" t="str">
        <f t="shared" si="168"/>
        <v>ENTRA</v>
      </c>
    </row>
    <row r="196" spans="1:114" s="19" customFormat="1" ht="63.75" hidden="1" x14ac:dyDescent="0.2">
      <c r="A196" s="76">
        <v>187</v>
      </c>
      <c r="B196" s="78" t="s">
        <v>234</v>
      </c>
      <c r="C196" s="77" t="s">
        <v>566</v>
      </c>
      <c r="D196" s="120">
        <v>1</v>
      </c>
      <c r="E196" s="120" t="s">
        <v>32</v>
      </c>
      <c r="F196" s="24">
        <v>211155.50399999999</v>
      </c>
      <c r="G196" s="120">
        <v>1</v>
      </c>
      <c r="H196" s="86">
        <f t="shared" si="152"/>
        <v>211155.50399999999</v>
      </c>
      <c r="I196" s="27"/>
      <c r="J196" s="184"/>
      <c r="K196" s="185"/>
      <c r="L196" s="184"/>
      <c r="M196" s="186"/>
      <c r="N196" s="186">
        <f t="shared" si="136"/>
        <v>0</v>
      </c>
      <c r="O196" s="176" t="str">
        <f t="shared" si="169"/>
        <v>NO OFERTADO</v>
      </c>
      <c r="P196" s="176"/>
      <c r="Q196" s="176" t="s">
        <v>743</v>
      </c>
      <c r="R196" s="176"/>
      <c r="S196" s="187"/>
      <c r="T196" s="187"/>
      <c r="U196" s="188"/>
      <c r="V196" s="187"/>
      <c r="W196" s="189"/>
      <c r="X196" s="189">
        <f t="shared" si="137"/>
        <v>0</v>
      </c>
      <c r="Y196" s="176" t="str">
        <f t="shared" si="153"/>
        <v>NO OFERTADO</v>
      </c>
      <c r="Z196" s="177"/>
      <c r="AA196" s="177" t="s">
        <v>743</v>
      </c>
      <c r="AB196" s="190"/>
      <c r="AC196" s="190"/>
      <c r="AD196" s="191"/>
      <c r="AE196" s="190"/>
      <c r="AF196" s="192"/>
      <c r="AG196" s="192">
        <f t="shared" si="138"/>
        <v>0</v>
      </c>
      <c r="AH196" s="178" t="str">
        <f t="shared" si="154"/>
        <v>NO OFERTADO</v>
      </c>
      <c r="AI196" s="178"/>
      <c r="AJ196" s="178" t="s">
        <v>743</v>
      </c>
      <c r="AK196" s="184"/>
      <c r="AL196" s="184"/>
      <c r="AM196" s="185"/>
      <c r="AN196" s="184"/>
      <c r="AO196" s="186"/>
      <c r="AP196" s="186">
        <f t="shared" si="139"/>
        <v>0</v>
      </c>
      <c r="AQ196" s="176" t="str">
        <f t="shared" si="155"/>
        <v>NO OFERTADO</v>
      </c>
      <c r="AR196" s="176"/>
      <c r="AS196" s="176" t="s">
        <v>743</v>
      </c>
      <c r="AT196" s="187"/>
      <c r="AU196" s="187"/>
      <c r="AV196" s="193"/>
      <c r="AW196" s="187"/>
      <c r="AX196" s="189"/>
      <c r="AY196" s="189">
        <f t="shared" si="140"/>
        <v>0</v>
      </c>
      <c r="AZ196" s="177" t="str">
        <f t="shared" si="156"/>
        <v>NO OFERTADO</v>
      </c>
      <c r="BA196" s="177"/>
      <c r="BB196" s="177" t="s">
        <v>743</v>
      </c>
      <c r="BC196" s="194"/>
      <c r="BD196" s="194"/>
      <c r="BE196" s="195"/>
      <c r="BF196" s="194"/>
      <c r="BG196" s="196">
        <f t="shared" si="141"/>
        <v>0</v>
      </c>
      <c r="BH196" s="196">
        <f t="shared" si="142"/>
        <v>0</v>
      </c>
      <c r="BI196" s="180" t="str">
        <f t="shared" si="157"/>
        <v>NO OFERTADO</v>
      </c>
      <c r="BJ196" s="180"/>
      <c r="BK196" s="180" t="s">
        <v>743</v>
      </c>
      <c r="BL196" s="319"/>
      <c r="BM196" s="319"/>
      <c r="BN196" s="320"/>
      <c r="BO196" s="319">
        <f t="shared" ref="BO196:BO200" si="192">BM196+BN196</f>
        <v>0</v>
      </c>
      <c r="BP196" s="321">
        <f t="shared" si="143"/>
        <v>0</v>
      </c>
      <c r="BQ196" s="321">
        <f t="shared" si="158"/>
        <v>0</v>
      </c>
      <c r="BR196" s="322" t="str">
        <f t="shared" si="159"/>
        <v>NO OFERTADO</v>
      </c>
      <c r="BS196" s="322"/>
      <c r="BT196" s="322" t="s">
        <v>743</v>
      </c>
      <c r="BU196" s="197"/>
      <c r="BV196" s="197"/>
      <c r="BW196" s="198"/>
      <c r="BX196" s="197"/>
      <c r="BY196" s="199">
        <f t="shared" si="144"/>
        <v>0</v>
      </c>
      <c r="BZ196" s="199">
        <f t="shared" si="145"/>
        <v>0</v>
      </c>
      <c r="CA196" s="181" t="str">
        <f t="shared" si="160"/>
        <v>NO OFERTADO</v>
      </c>
      <c r="CB196" s="181"/>
      <c r="CC196" s="181" t="s">
        <v>743</v>
      </c>
      <c r="CD196" s="200"/>
      <c r="CE196" s="200"/>
      <c r="CF196" s="201"/>
      <c r="CG196" s="200"/>
      <c r="CH196" s="202">
        <f t="shared" si="146"/>
        <v>0</v>
      </c>
      <c r="CI196" s="202">
        <f t="shared" si="147"/>
        <v>0</v>
      </c>
      <c r="CJ196" s="182" t="str">
        <f t="shared" si="161"/>
        <v>NO OFERTADO</v>
      </c>
      <c r="CK196" s="182"/>
      <c r="CL196" s="182" t="s">
        <v>743</v>
      </c>
      <c r="CM196" s="197">
        <v>0</v>
      </c>
      <c r="CN196" s="197">
        <v>0</v>
      </c>
      <c r="CO196" s="198">
        <v>0</v>
      </c>
      <c r="CP196" s="197"/>
      <c r="CQ196" s="199">
        <f t="shared" si="148"/>
        <v>0</v>
      </c>
      <c r="CR196" s="199">
        <f t="shared" si="149"/>
        <v>0</v>
      </c>
      <c r="CS196" s="181" t="str">
        <f t="shared" si="162"/>
        <v>NO OFERTADO</v>
      </c>
      <c r="CT196" s="181"/>
      <c r="CU196" s="181" t="s">
        <v>743</v>
      </c>
      <c r="CV196" s="203"/>
      <c r="CW196" s="203"/>
      <c r="CX196" s="204"/>
      <c r="CY196" s="203"/>
      <c r="CZ196" s="205">
        <f t="shared" si="150"/>
        <v>0</v>
      </c>
      <c r="DA196" s="205">
        <f t="shared" si="151"/>
        <v>0</v>
      </c>
      <c r="DB196" s="183" t="str">
        <f t="shared" si="163"/>
        <v>NO OFERTADO</v>
      </c>
      <c r="DC196" s="183"/>
      <c r="DD196" s="183" t="s">
        <v>743</v>
      </c>
      <c r="DE196" s="206" t="s">
        <v>847</v>
      </c>
      <c r="DF196" s="206" t="s">
        <v>847</v>
      </c>
      <c r="DG196" s="206" t="s">
        <v>847</v>
      </c>
      <c r="DH196" s="206" t="s">
        <v>847</v>
      </c>
      <c r="DI196" s="206" t="s">
        <v>847</v>
      </c>
      <c r="DJ196" s="206" t="s">
        <v>847</v>
      </c>
    </row>
    <row r="197" spans="1:114" s="19" customFormat="1" ht="66" hidden="1" customHeight="1" x14ac:dyDescent="0.2">
      <c r="A197" s="76">
        <v>188</v>
      </c>
      <c r="B197" s="78" t="s">
        <v>235</v>
      </c>
      <c r="C197" s="77" t="s">
        <v>567</v>
      </c>
      <c r="D197" s="120">
        <v>1</v>
      </c>
      <c r="E197" s="120" t="s">
        <v>32</v>
      </c>
      <c r="F197" s="24">
        <v>320503.89</v>
      </c>
      <c r="G197" s="120">
        <v>1</v>
      </c>
      <c r="H197" s="86">
        <f t="shared" si="152"/>
        <v>320503.89</v>
      </c>
      <c r="I197" s="27"/>
      <c r="J197" s="184"/>
      <c r="K197" s="185"/>
      <c r="L197" s="184"/>
      <c r="M197" s="186"/>
      <c r="N197" s="186">
        <f t="shared" si="136"/>
        <v>0</v>
      </c>
      <c r="O197" s="176" t="str">
        <f t="shared" si="169"/>
        <v>NO OFERTADO</v>
      </c>
      <c r="P197" s="176"/>
      <c r="Q197" s="176" t="s">
        <v>743</v>
      </c>
      <c r="R197" s="176"/>
      <c r="S197" s="187"/>
      <c r="T197" s="187"/>
      <c r="U197" s="188"/>
      <c r="V197" s="187"/>
      <c r="W197" s="189"/>
      <c r="X197" s="189">
        <f t="shared" si="137"/>
        <v>0</v>
      </c>
      <c r="Y197" s="176" t="str">
        <f t="shared" si="153"/>
        <v>NO OFERTADO</v>
      </c>
      <c r="Z197" s="177"/>
      <c r="AA197" s="177" t="s">
        <v>743</v>
      </c>
      <c r="AB197" s="190"/>
      <c r="AC197" s="190"/>
      <c r="AD197" s="191"/>
      <c r="AE197" s="190"/>
      <c r="AF197" s="192"/>
      <c r="AG197" s="192">
        <f t="shared" si="138"/>
        <v>0</v>
      </c>
      <c r="AH197" s="178" t="str">
        <f t="shared" si="154"/>
        <v>NO OFERTADO</v>
      </c>
      <c r="AI197" s="178"/>
      <c r="AJ197" s="178" t="s">
        <v>743</v>
      </c>
      <c r="AK197" s="184"/>
      <c r="AL197" s="184"/>
      <c r="AM197" s="185"/>
      <c r="AN197" s="184"/>
      <c r="AO197" s="186"/>
      <c r="AP197" s="186">
        <f t="shared" si="139"/>
        <v>0</v>
      </c>
      <c r="AQ197" s="176" t="str">
        <f t="shared" si="155"/>
        <v>NO OFERTADO</v>
      </c>
      <c r="AR197" s="176"/>
      <c r="AS197" s="176" t="s">
        <v>743</v>
      </c>
      <c r="AT197" s="187"/>
      <c r="AU197" s="187"/>
      <c r="AV197" s="193"/>
      <c r="AW197" s="187"/>
      <c r="AX197" s="189"/>
      <c r="AY197" s="189">
        <f t="shared" si="140"/>
        <v>0</v>
      </c>
      <c r="AZ197" s="177" t="str">
        <f t="shared" si="156"/>
        <v>NO OFERTADO</v>
      </c>
      <c r="BA197" s="177"/>
      <c r="BB197" s="177" t="s">
        <v>743</v>
      </c>
      <c r="BC197" s="194"/>
      <c r="BD197" s="194"/>
      <c r="BE197" s="195"/>
      <c r="BF197" s="194"/>
      <c r="BG197" s="196">
        <f t="shared" si="141"/>
        <v>0</v>
      </c>
      <c r="BH197" s="196">
        <f t="shared" si="142"/>
        <v>0</v>
      </c>
      <c r="BI197" s="180" t="str">
        <f t="shared" si="157"/>
        <v>NO OFERTADO</v>
      </c>
      <c r="BJ197" s="180"/>
      <c r="BK197" s="180" t="s">
        <v>743</v>
      </c>
      <c r="BL197" s="319"/>
      <c r="BM197" s="319"/>
      <c r="BN197" s="320"/>
      <c r="BO197" s="319">
        <f t="shared" si="192"/>
        <v>0</v>
      </c>
      <c r="BP197" s="321">
        <f t="shared" si="143"/>
        <v>0</v>
      </c>
      <c r="BQ197" s="321">
        <f t="shared" si="158"/>
        <v>0</v>
      </c>
      <c r="BR197" s="322" t="str">
        <f t="shared" si="159"/>
        <v>NO OFERTADO</v>
      </c>
      <c r="BS197" s="322"/>
      <c r="BT197" s="322" t="s">
        <v>743</v>
      </c>
      <c r="BU197" s="197"/>
      <c r="BV197" s="197"/>
      <c r="BW197" s="198"/>
      <c r="BX197" s="197"/>
      <c r="BY197" s="199">
        <f t="shared" si="144"/>
        <v>0</v>
      </c>
      <c r="BZ197" s="199">
        <f t="shared" si="145"/>
        <v>0</v>
      </c>
      <c r="CA197" s="181" t="str">
        <f t="shared" si="160"/>
        <v>NO OFERTADO</v>
      </c>
      <c r="CB197" s="181"/>
      <c r="CC197" s="181" t="s">
        <v>743</v>
      </c>
      <c r="CD197" s="200"/>
      <c r="CE197" s="200"/>
      <c r="CF197" s="201"/>
      <c r="CG197" s="200"/>
      <c r="CH197" s="202">
        <f t="shared" si="146"/>
        <v>0</v>
      </c>
      <c r="CI197" s="202">
        <f t="shared" si="147"/>
        <v>0</v>
      </c>
      <c r="CJ197" s="182" t="str">
        <f t="shared" si="161"/>
        <v>NO OFERTADO</v>
      </c>
      <c r="CK197" s="182"/>
      <c r="CL197" s="182" t="s">
        <v>743</v>
      </c>
      <c r="CM197" s="197">
        <v>0</v>
      </c>
      <c r="CN197" s="197">
        <v>0</v>
      </c>
      <c r="CO197" s="198">
        <v>0</v>
      </c>
      <c r="CP197" s="197"/>
      <c r="CQ197" s="199">
        <f t="shared" si="148"/>
        <v>0</v>
      </c>
      <c r="CR197" s="199">
        <f t="shared" si="149"/>
        <v>0</v>
      </c>
      <c r="CS197" s="181" t="str">
        <f t="shared" si="162"/>
        <v>NO OFERTADO</v>
      </c>
      <c r="CT197" s="181"/>
      <c r="CU197" s="181" t="s">
        <v>743</v>
      </c>
      <c r="CV197" s="203"/>
      <c r="CW197" s="203"/>
      <c r="CX197" s="204"/>
      <c r="CY197" s="203"/>
      <c r="CZ197" s="205">
        <f t="shared" si="150"/>
        <v>0</v>
      </c>
      <c r="DA197" s="205">
        <f t="shared" si="151"/>
        <v>0</v>
      </c>
      <c r="DB197" s="183" t="str">
        <f t="shared" si="163"/>
        <v>NO OFERTADO</v>
      </c>
      <c r="DC197" s="183"/>
      <c r="DD197" s="183" t="s">
        <v>743</v>
      </c>
      <c r="DE197" s="206" t="s">
        <v>847</v>
      </c>
      <c r="DF197" s="206" t="s">
        <v>847</v>
      </c>
      <c r="DG197" s="206" t="s">
        <v>847</v>
      </c>
      <c r="DH197" s="206" t="s">
        <v>847</v>
      </c>
      <c r="DI197" s="206" t="s">
        <v>847</v>
      </c>
      <c r="DJ197" s="206" t="s">
        <v>847</v>
      </c>
    </row>
    <row r="198" spans="1:114" s="19" customFormat="1" ht="25.5" hidden="1" x14ac:dyDescent="0.2">
      <c r="A198" s="76">
        <v>189</v>
      </c>
      <c r="B198" s="78" t="s">
        <v>236</v>
      </c>
      <c r="C198" s="77" t="s">
        <v>568</v>
      </c>
      <c r="D198" s="120">
        <v>1</v>
      </c>
      <c r="E198" s="120" t="s">
        <v>32</v>
      </c>
      <c r="F198" s="24">
        <v>314160</v>
      </c>
      <c r="G198" s="120">
        <v>1</v>
      </c>
      <c r="H198" s="86">
        <f t="shared" si="152"/>
        <v>314160</v>
      </c>
      <c r="I198" s="27"/>
      <c r="J198" s="184"/>
      <c r="K198" s="185"/>
      <c r="L198" s="184"/>
      <c r="M198" s="186"/>
      <c r="N198" s="186">
        <f t="shared" si="136"/>
        <v>0</v>
      </c>
      <c r="O198" s="176" t="str">
        <f t="shared" si="169"/>
        <v>NO OFERTADO</v>
      </c>
      <c r="P198" s="176"/>
      <c r="Q198" s="176" t="s">
        <v>743</v>
      </c>
      <c r="R198" s="176"/>
      <c r="S198" s="187"/>
      <c r="T198" s="187"/>
      <c r="U198" s="188"/>
      <c r="V198" s="187"/>
      <c r="W198" s="189"/>
      <c r="X198" s="189">
        <f t="shared" si="137"/>
        <v>0</v>
      </c>
      <c r="Y198" s="176" t="str">
        <f t="shared" si="153"/>
        <v>NO OFERTADO</v>
      </c>
      <c r="Z198" s="177"/>
      <c r="AA198" s="177" t="s">
        <v>743</v>
      </c>
      <c r="AB198" s="190"/>
      <c r="AC198" s="190"/>
      <c r="AD198" s="191"/>
      <c r="AE198" s="190"/>
      <c r="AF198" s="192"/>
      <c r="AG198" s="192">
        <f t="shared" si="138"/>
        <v>0</v>
      </c>
      <c r="AH198" s="178" t="str">
        <f t="shared" si="154"/>
        <v>NO OFERTADO</v>
      </c>
      <c r="AI198" s="178"/>
      <c r="AJ198" s="178" t="s">
        <v>743</v>
      </c>
      <c r="AK198" s="184"/>
      <c r="AL198" s="184"/>
      <c r="AM198" s="185"/>
      <c r="AN198" s="184"/>
      <c r="AO198" s="186"/>
      <c r="AP198" s="186">
        <f t="shared" si="139"/>
        <v>0</v>
      </c>
      <c r="AQ198" s="176" t="str">
        <f t="shared" si="155"/>
        <v>NO OFERTADO</v>
      </c>
      <c r="AR198" s="176"/>
      <c r="AS198" s="176" t="s">
        <v>743</v>
      </c>
      <c r="AT198" s="187"/>
      <c r="AU198" s="187"/>
      <c r="AV198" s="193"/>
      <c r="AW198" s="187"/>
      <c r="AX198" s="189"/>
      <c r="AY198" s="189">
        <f t="shared" si="140"/>
        <v>0</v>
      </c>
      <c r="AZ198" s="177" t="str">
        <f t="shared" si="156"/>
        <v>NO OFERTADO</v>
      </c>
      <c r="BA198" s="177"/>
      <c r="BB198" s="177" t="s">
        <v>743</v>
      </c>
      <c r="BC198" s="194"/>
      <c r="BD198" s="194"/>
      <c r="BE198" s="195"/>
      <c r="BF198" s="194"/>
      <c r="BG198" s="196">
        <f t="shared" si="141"/>
        <v>0</v>
      </c>
      <c r="BH198" s="196">
        <f t="shared" si="142"/>
        <v>0</v>
      </c>
      <c r="BI198" s="180" t="str">
        <f t="shared" si="157"/>
        <v>NO OFERTADO</v>
      </c>
      <c r="BJ198" s="180"/>
      <c r="BK198" s="180" t="s">
        <v>743</v>
      </c>
      <c r="BL198" s="319"/>
      <c r="BM198" s="319"/>
      <c r="BN198" s="320"/>
      <c r="BO198" s="319">
        <f t="shared" si="192"/>
        <v>0</v>
      </c>
      <c r="BP198" s="321">
        <f t="shared" si="143"/>
        <v>0</v>
      </c>
      <c r="BQ198" s="321">
        <f t="shared" si="158"/>
        <v>0</v>
      </c>
      <c r="BR198" s="322" t="str">
        <f t="shared" si="159"/>
        <v>NO OFERTADO</v>
      </c>
      <c r="BS198" s="322"/>
      <c r="BT198" s="322" t="s">
        <v>743</v>
      </c>
      <c r="BU198" s="197"/>
      <c r="BV198" s="197"/>
      <c r="BW198" s="198"/>
      <c r="BX198" s="197"/>
      <c r="BY198" s="199">
        <f t="shared" si="144"/>
        <v>0</v>
      </c>
      <c r="BZ198" s="199">
        <f t="shared" si="145"/>
        <v>0</v>
      </c>
      <c r="CA198" s="181" t="str">
        <f t="shared" si="160"/>
        <v>NO OFERTADO</v>
      </c>
      <c r="CB198" s="181"/>
      <c r="CC198" s="181" t="s">
        <v>743</v>
      </c>
      <c r="CD198" s="200"/>
      <c r="CE198" s="200"/>
      <c r="CF198" s="201"/>
      <c r="CG198" s="200"/>
      <c r="CH198" s="202">
        <f t="shared" si="146"/>
        <v>0</v>
      </c>
      <c r="CI198" s="202">
        <f t="shared" si="147"/>
        <v>0</v>
      </c>
      <c r="CJ198" s="182" t="str">
        <f t="shared" si="161"/>
        <v>NO OFERTADO</v>
      </c>
      <c r="CK198" s="182"/>
      <c r="CL198" s="182" t="s">
        <v>743</v>
      </c>
      <c r="CM198" s="197">
        <v>0</v>
      </c>
      <c r="CN198" s="197">
        <v>0</v>
      </c>
      <c r="CO198" s="198">
        <v>0</v>
      </c>
      <c r="CP198" s="197"/>
      <c r="CQ198" s="199">
        <f t="shared" si="148"/>
        <v>0</v>
      </c>
      <c r="CR198" s="199">
        <f t="shared" si="149"/>
        <v>0</v>
      </c>
      <c r="CS198" s="181" t="str">
        <f t="shared" si="162"/>
        <v>NO OFERTADO</v>
      </c>
      <c r="CT198" s="181"/>
      <c r="CU198" s="181" t="s">
        <v>743</v>
      </c>
      <c r="CV198" s="203"/>
      <c r="CW198" s="203"/>
      <c r="CX198" s="204"/>
      <c r="CY198" s="203"/>
      <c r="CZ198" s="205">
        <f t="shared" si="150"/>
        <v>0</v>
      </c>
      <c r="DA198" s="205">
        <f t="shared" si="151"/>
        <v>0</v>
      </c>
      <c r="DB198" s="183" t="str">
        <f t="shared" si="163"/>
        <v>NO OFERTADO</v>
      </c>
      <c r="DC198" s="183"/>
      <c r="DD198" s="183" t="s">
        <v>743</v>
      </c>
      <c r="DE198" s="206" t="s">
        <v>847</v>
      </c>
      <c r="DF198" s="206" t="s">
        <v>847</v>
      </c>
      <c r="DG198" s="206" t="s">
        <v>847</v>
      </c>
      <c r="DH198" s="206" t="s">
        <v>847</v>
      </c>
      <c r="DI198" s="206" t="s">
        <v>847</v>
      </c>
      <c r="DJ198" s="206" t="s">
        <v>847</v>
      </c>
    </row>
    <row r="199" spans="1:114" s="19" customFormat="1" ht="25.5" hidden="1" x14ac:dyDescent="0.2">
      <c r="A199" s="76">
        <v>190</v>
      </c>
      <c r="B199" s="78" t="s">
        <v>237</v>
      </c>
      <c r="C199" s="77" t="s">
        <v>569</v>
      </c>
      <c r="D199" s="120">
        <v>1</v>
      </c>
      <c r="E199" s="120" t="s">
        <v>32</v>
      </c>
      <c r="F199" s="24">
        <v>182247.31</v>
      </c>
      <c r="G199" s="120">
        <v>1</v>
      </c>
      <c r="H199" s="86">
        <f t="shared" si="152"/>
        <v>182247.31</v>
      </c>
      <c r="I199" s="27"/>
      <c r="J199" s="184"/>
      <c r="K199" s="185"/>
      <c r="L199" s="184"/>
      <c r="M199" s="186"/>
      <c r="N199" s="186">
        <f t="shared" si="136"/>
        <v>0</v>
      </c>
      <c r="O199" s="176" t="str">
        <f t="shared" si="169"/>
        <v>NO OFERTADO</v>
      </c>
      <c r="P199" s="176"/>
      <c r="Q199" s="176" t="s">
        <v>743</v>
      </c>
      <c r="R199" s="176"/>
      <c r="S199" s="187"/>
      <c r="T199" s="187"/>
      <c r="U199" s="188"/>
      <c r="V199" s="187"/>
      <c r="W199" s="189"/>
      <c r="X199" s="189">
        <f t="shared" si="137"/>
        <v>0</v>
      </c>
      <c r="Y199" s="176" t="str">
        <f t="shared" si="153"/>
        <v>NO OFERTADO</v>
      </c>
      <c r="Z199" s="177"/>
      <c r="AA199" s="177" t="s">
        <v>743</v>
      </c>
      <c r="AB199" s="190"/>
      <c r="AC199" s="190"/>
      <c r="AD199" s="191"/>
      <c r="AE199" s="190"/>
      <c r="AF199" s="192"/>
      <c r="AG199" s="192">
        <f t="shared" si="138"/>
        <v>0</v>
      </c>
      <c r="AH199" s="178" t="str">
        <f t="shared" si="154"/>
        <v>NO OFERTADO</v>
      </c>
      <c r="AI199" s="178"/>
      <c r="AJ199" s="178" t="s">
        <v>743</v>
      </c>
      <c r="AK199" s="184"/>
      <c r="AL199" s="184"/>
      <c r="AM199" s="185"/>
      <c r="AN199" s="184"/>
      <c r="AO199" s="186"/>
      <c r="AP199" s="186">
        <f t="shared" si="139"/>
        <v>0</v>
      </c>
      <c r="AQ199" s="176" t="str">
        <f t="shared" si="155"/>
        <v>NO OFERTADO</v>
      </c>
      <c r="AR199" s="176"/>
      <c r="AS199" s="176" t="s">
        <v>743</v>
      </c>
      <c r="AT199" s="187"/>
      <c r="AU199" s="187"/>
      <c r="AV199" s="193"/>
      <c r="AW199" s="187"/>
      <c r="AX199" s="189"/>
      <c r="AY199" s="189">
        <f t="shared" si="140"/>
        <v>0</v>
      </c>
      <c r="AZ199" s="177" t="str">
        <f t="shared" si="156"/>
        <v>NO OFERTADO</v>
      </c>
      <c r="BA199" s="177"/>
      <c r="BB199" s="177" t="s">
        <v>743</v>
      </c>
      <c r="BC199" s="194"/>
      <c r="BD199" s="194"/>
      <c r="BE199" s="195"/>
      <c r="BF199" s="194"/>
      <c r="BG199" s="196">
        <f t="shared" si="141"/>
        <v>0</v>
      </c>
      <c r="BH199" s="196">
        <f t="shared" si="142"/>
        <v>0</v>
      </c>
      <c r="BI199" s="180" t="str">
        <f t="shared" si="157"/>
        <v>NO OFERTADO</v>
      </c>
      <c r="BJ199" s="180"/>
      <c r="BK199" s="180" t="s">
        <v>743</v>
      </c>
      <c r="BL199" s="319"/>
      <c r="BM199" s="319"/>
      <c r="BN199" s="320"/>
      <c r="BO199" s="319">
        <f t="shared" si="192"/>
        <v>0</v>
      </c>
      <c r="BP199" s="321">
        <f t="shared" si="143"/>
        <v>0</v>
      </c>
      <c r="BQ199" s="321">
        <f t="shared" si="158"/>
        <v>0</v>
      </c>
      <c r="BR199" s="322" t="str">
        <f t="shared" si="159"/>
        <v>NO OFERTADO</v>
      </c>
      <c r="BS199" s="322"/>
      <c r="BT199" s="322" t="s">
        <v>743</v>
      </c>
      <c r="BU199" s="197"/>
      <c r="BV199" s="197"/>
      <c r="BW199" s="198"/>
      <c r="BX199" s="197"/>
      <c r="BY199" s="199">
        <f t="shared" si="144"/>
        <v>0</v>
      </c>
      <c r="BZ199" s="199">
        <f t="shared" si="145"/>
        <v>0</v>
      </c>
      <c r="CA199" s="181" t="str">
        <f t="shared" si="160"/>
        <v>NO OFERTADO</v>
      </c>
      <c r="CB199" s="181"/>
      <c r="CC199" s="181" t="s">
        <v>743</v>
      </c>
      <c r="CD199" s="200"/>
      <c r="CE199" s="200"/>
      <c r="CF199" s="201"/>
      <c r="CG199" s="200"/>
      <c r="CH199" s="202">
        <f t="shared" si="146"/>
        <v>0</v>
      </c>
      <c r="CI199" s="202">
        <f t="shared" si="147"/>
        <v>0</v>
      </c>
      <c r="CJ199" s="182" t="str">
        <f t="shared" si="161"/>
        <v>NO OFERTADO</v>
      </c>
      <c r="CK199" s="182"/>
      <c r="CL199" s="182" t="s">
        <v>743</v>
      </c>
      <c r="CM199" s="197">
        <v>0</v>
      </c>
      <c r="CN199" s="197">
        <v>0</v>
      </c>
      <c r="CO199" s="198">
        <v>0</v>
      </c>
      <c r="CP199" s="197"/>
      <c r="CQ199" s="199">
        <f t="shared" si="148"/>
        <v>0</v>
      </c>
      <c r="CR199" s="199">
        <f t="shared" si="149"/>
        <v>0</v>
      </c>
      <c r="CS199" s="181" t="str">
        <f t="shared" si="162"/>
        <v>NO OFERTADO</v>
      </c>
      <c r="CT199" s="181"/>
      <c r="CU199" s="181" t="s">
        <v>743</v>
      </c>
      <c r="CV199" s="203"/>
      <c r="CW199" s="203"/>
      <c r="CX199" s="204"/>
      <c r="CY199" s="203"/>
      <c r="CZ199" s="205">
        <f t="shared" si="150"/>
        <v>0</v>
      </c>
      <c r="DA199" s="205">
        <f t="shared" si="151"/>
        <v>0</v>
      </c>
      <c r="DB199" s="183" t="str">
        <f t="shared" si="163"/>
        <v>NO OFERTADO</v>
      </c>
      <c r="DC199" s="183"/>
      <c r="DD199" s="183" t="s">
        <v>743</v>
      </c>
      <c r="DE199" s="206" t="s">
        <v>847</v>
      </c>
      <c r="DF199" s="206" t="s">
        <v>847</v>
      </c>
      <c r="DG199" s="206" t="s">
        <v>847</v>
      </c>
      <c r="DH199" s="206" t="s">
        <v>847</v>
      </c>
      <c r="DI199" s="206" t="s">
        <v>847</v>
      </c>
      <c r="DJ199" s="206" t="s">
        <v>847</v>
      </c>
    </row>
    <row r="200" spans="1:114" s="19" customFormat="1" ht="51" hidden="1" x14ac:dyDescent="0.2">
      <c r="A200" s="76">
        <v>191</v>
      </c>
      <c r="B200" s="78" t="s">
        <v>238</v>
      </c>
      <c r="C200" s="77" t="s">
        <v>570</v>
      </c>
      <c r="D200" s="120">
        <v>1</v>
      </c>
      <c r="E200" s="120" t="s">
        <v>32</v>
      </c>
      <c r="F200" s="24">
        <v>173449.16399999999</v>
      </c>
      <c r="G200" s="120">
        <v>1</v>
      </c>
      <c r="H200" s="86">
        <f t="shared" si="152"/>
        <v>173449.16399999999</v>
      </c>
      <c r="I200" s="27"/>
      <c r="J200" s="184"/>
      <c r="K200" s="185"/>
      <c r="L200" s="184"/>
      <c r="M200" s="186"/>
      <c r="N200" s="186">
        <f t="shared" si="136"/>
        <v>0</v>
      </c>
      <c r="O200" s="176" t="str">
        <f t="shared" si="169"/>
        <v>NO OFERTADO</v>
      </c>
      <c r="P200" s="176"/>
      <c r="Q200" s="176" t="s">
        <v>743</v>
      </c>
      <c r="R200" s="176"/>
      <c r="S200" s="187"/>
      <c r="T200" s="187"/>
      <c r="U200" s="188"/>
      <c r="V200" s="187"/>
      <c r="W200" s="189"/>
      <c r="X200" s="189">
        <f t="shared" si="137"/>
        <v>0</v>
      </c>
      <c r="Y200" s="176" t="str">
        <f t="shared" si="153"/>
        <v>NO OFERTADO</v>
      </c>
      <c r="Z200" s="177"/>
      <c r="AA200" s="177" t="s">
        <v>743</v>
      </c>
      <c r="AB200" s="190"/>
      <c r="AC200" s="190"/>
      <c r="AD200" s="191"/>
      <c r="AE200" s="190"/>
      <c r="AF200" s="192"/>
      <c r="AG200" s="192">
        <f t="shared" si="138"/>
        <v>0</v>
      </c>
      <c r="AH200" s="178" t="str">
        <f t="shared" si="154"/>
        <v>NO OFERTADO</v>
      </c>
      <c r="AI200" s="178"/>
      <c r="AJ200" s="178" t="s">
        <v>743</v>
      </c>
      <c r="AK200" s="184"/>
      <c r="AL200" s="184"/>
      <c r="AM200" s="185"/>
      <c r="AN200" s="184"/>
      <c r="AO200" s="186"/>
      <c r="AP200" s="186">
        <f t="shared" si="139"/>
        <v>0</v>
      </c>
      <c r="AQ200" s="176" t="str">
        <f t="shared" si="155"/>
        <v>NO OFERTADO</v>
      </c>
      <c r="AR200" s="176"/>
      <c r="AS200" s="176" t="s">
        <v>743</v>
      </c>
      <c r="AT200" s="187"/>
      <c r="AU200" s="187"/>
      <c r="AV200" s="193"/>
      <c r="AW200" s="187"/>
      <c r="AX200" s="189"/>
      <c r="AY200" s="189">
        <f t="shared" si="140"/>
        <v>0</v>
      </c>
      <c r="AZ200" s="177" t="str">
        <f t="shared" si="156"/>
        <v>NO OFERTADO</v>
      </c>
      <c r="BA200" s="177"/>
      <c r="BB200" s="177" t="s">
        <v>743</v>
      </c>
      <c r="BC200" s="194"/>
      <c r="BD200" s="194"/>
      <c r="BE200" s="195"/>
      <c r="BF200" s="194"/>
      <c r="BG200" s="196">
        <f t="shared" si="141"/>
        <v>0</v>
      </c>
      <c r="BH200" s="196">
        <f t="shared" si="142"/>
        <v>0</v>
      </c>
      <c r="BI200" s="180" t="str">
        <f t="shared" si="157"/>
        <v>NO OFERTADO</v>
      </c>
      <c r="BJ200" s="180"/>
      <c r="BK200" s="180" t="s">
        <v>743</v>
      </c>
      <c r="BL200" s="319"/>
      <c r="BM200" s="319"/>
      <c r="BN200" s="320"/>
      <c r="BO200" s="319">
        <f t="shared" si="192"/>
        <v>0</v>
      </c>
      <c r="BP200" s="321">
        <f t="shared" si="143"/>
        <v>0</v>
      </c>
      <c r="BQ200" s="321">
        <f t="shared" si="158"/>
        <v>0</v>
      </c>
      <c r="BR200" s="322" t="str">
        <f t="shared" si="159"/>
        <v>NO OFERTADO</v>
      </c>
      <c r="BS200" s="322"/>
      <c r="BT200" s="322" t="s">
        <v>743</v>
      </c>
      <c r="BU200" s="197"/>
      <c r="BV200" s="197"/>
      <c r="BW200" s="198"/>
      <c r="BX200" s="197"/>
      <c r="BY200" s="199">
        <f t="shared" si="144"/>
        <v>0</v>
      </c>
      <c r="BZ200" s="199">
        <f t="shared" si="145"/>
        <v>0</v>
      </c>
      <c r="CA200" s="181" t="str">
        <f t="shared" si="160"/>
        <v>NO OFERTADO</v>
      </c>
      <c r="CB200" s="181"/>
      <c r="CC200" s="181" t="s">
        <v>743</v>
      </c>
      <c r="CD200" s="200"/>
      <c r="CE200" s="200"/>
      <c r="CF200" s="201"/>
      <c r="CG200" s="200"/>
      <c r="CH200" s="202">
        <f t="shared" si="146"/>
        <v>0</v>
      </c>
      <c r="CI200" s="202">
        <f t="shared" si="147"/>
        <v>0</v>
      </c>
      <c r="CJ200" s="182" t="str">
        <f t="shared" si="161"/>
        <v>NO OFERTADO</v>
      </c>
      <c r="CK200" s="182"/>
      <c r="CL200" s="182" t="s">
        <v>743</v>
      </c>
      <c r="CM200" s="197">
        <v>0</v>
      </c>
      <c r="CN200" s="197">
        <v>0</v>
      </c>
      <c r="CO200" s="198">
        <v>0</v>
      </c>
      <c r="CP200" s="197"/>
      <c r="CQ200" s="199">
        <f t="shared" si="148"/>
        <v>0</v>
      </c>
      <c r="CR200" s="199">
        <f t="shared" si="149"/>
        <v>0</v>
      </c>
      <c r="CS200" s="181" t="str">
        <f t="shared" si="162"/>
        <v>NO OFERTADO</v>
      </c>
      <c r="CT200" s="181"/>
      <c r="CU200" s="181" t="s">
        <v>743</v>
      </c>
      <c r="CV200" s="203"/>
      <c r="CW200" s="203"/>
      <c r="CX200" s="204"/>
      <c r="CY200" s="203"/>
      <c r="CZ200" s="205">
        <f t="shared" si="150"/>
        <v>0</v>
      </c>
      <c r="DA200" s="205">
        <f t="shared" si="151"/>
        <v>0</v>
      </c>
      <c r="DB200" s="183" t="str">
        <f t="shared" si="163"/>
        <v>NO OFERTADO</v>
      </c>
      <c r="DC200" s="183"/>
      <c r="DD200" s="183" t="s">
        <v>743</v>
      </c>
      <c r="DE200" s="206" t="s">
        <v>847</v>
      </c>
      <c r="DF200" s="206" t="s">
        <v>847</v>
      </c>
      <c r="DG200" s="206" t="s">
        <v>847</v>
      </c>
      <c r="DH200" s="206" t="s">
        <v>847</v>
      </c>
      <c r="DI200" s="206" t="s">
        <v>847</v>
      </c>
      <c r="DJ200" s="206" t="s">
        <v>847</v>
      </c>
    </row>
    <row r="201" spans="1:114" s="19" customFormat="1" ht="25.5" hidden="1" x14ac:dyDescent="0.2">
      <c r="A201" s="76">
        <v>192</v>
      </c>
      <c r="B201" s="78" t="s">
        <v>239</v>
      </c>
      <c r="C201" s="77" t="s">
        <v>571</v>
      </c>
      <c r="D201" s="120">
        <v>1</v>
      </c>
      <c r="E201" s="120" t="s">
        <v>32</v>
      </c>
      <c r="F201" s="24">
        <v>364140</v>
      </c>
      <c r="G201" s="120">
        <v>1</v>
      </c>
      <c r="H201" s="86">
        <f t="shared" si="152"/>
        <v>364140</v>
      </c>
      <c r="I201" s="27"/>
      <c r="J201" s="184"/>
      <c r="K201" s="185"/>
      <c r="L201" s="184"/>
      <c r="M201" s="186"/>
      <c r="N201" s="186">
        <f t="shared" si="136"/>
        <v>0</v>
      </c>
      <c r="O201" s="176" t="str">
        <f t="shared" si="169"/>
        <v>NO OFERTADO</v>
      </c>
      <c r="P201" s="176"/>
      <c r="Q201" s="176" t="s">
        <v>743</v>
      </c>
      <c r="R201" s="207" t="s">
        <v>858</v>
      </c>
      <c r="S201" s="187"/>
      <c r="T201" s="187"/>
      <c r="U201" s="188"/>
      <c r="V201" s="187"/>
      <c r="W201" s="189"/>
      <c r="X201" s="189">
        <f t="shared" si="137"/>
        <v>0</v>
      </c>
      <c r="Y201" s="176" t="str">
        <f t="shared" si="153"/>
        <v>NO OFERTADO</v>
      </c>
      <c r="Z201" s="177"/>
      <c r="AA201" s="177" t="s">
        <v>743</v>
      </c>
      <c r="AB201" s="190"/>
      <c r="AC201" s="190"/>
      <c r="AD201" s="191"/>
      <c r="AE201" s="190"/>
      <c r="AF201" s="192"/>
      <c r="AG201" s="192">
        <f t="shared" si="138"/>
        <v>0</v>
      </c>
      <c r="AH201" s="178" t="str">
        <f t="shared" si="154"/>
        <v>NO OFERTADO</v>
      </c>
      <c r="AI201" s="178"/>
      <c r="AJ201" s="178" t="s">
        <v>743</v>
      </c>
      <c r="AK201" s="184"/>
      <c r="AL201" s="184"/>
      <c r="AM201" s="185">
        <f>+AL201*0.19</f>
        <v>0</v>
      </c>
      <c r="AN201" s="184"/>
      <c r="AO201" s="186"/>
      <c r="AP201" s="186">
        <f t="shared" si="139"/>
        <v>0</v>
      </c>
      <c r="AQ201" s="176" t="str">
        <f t="shared" si="155"/>
        <v>NO OFERTADO</v>
      </c>
      <c r="AR201" s="176"/>
      <c r="AS201" s="176" t="s">
        <v>743</v>
      </c>
      <c r="AT201" s="187"/>
      <c r="AU201" s="187"/>
      <c r="AV201" s="193"/>
      <c r="AW201" s="187"/>
      <c r="AX201" s="189"/>
      <c r="AY201" s="189">
        <f t="shared" si="140"/>
        <v>0</v>
      </c>
      <c r="AZ201" s="177" t="str">
        <f t="shared" si="156"/>
        <v>NO OFERTADO</v>
      </c>
      <c r="BA201" s="177"/>
      <c r="BB201" s="177" t="s">
        <v>743</v>
      </c>
      <c r="BC201" s="194"/>
      <c r="BD201" s="194"/>
      <c r="BE201" s="195">
        <f>+BD201*0.19</f>
        <v>0</v>
      </c>
      <c r="BF201" s="194"/>
      <c r="BG201" s="196">
        <f t="shared" si="141"/>
        <v>0</v>
      </c>
      <c r="BH201" s="196">
        <f t="shared" si="142"/>
        <v>0</v>
      </c>
      <c r="BI201" s="180" t="str">
        <f t="shared" si="157"/>
        <v>NO OFERTADO</v>
      </c>
      <c r="BJ201" s="180"/>
      <c r="BK201" s="180" t="s">
        <v>743</v>
      </c>
      <c r="BL201" s="319"/>
      <c r="BM201" s="319"/>
      <c r="BN201" s="320"/>
      <c r="BO201" s="319">
        <f>+BM201+BN201</f>
        <v>0</v>
      </c>
      <c r="BP201" s="321">
        <f t="shared" si="143"/>
        <v>0</v>
      </c>
      <c r="BQ201" s="321">
        <f t="shared" si="158"/>
        <v>0</v>
      </c>
      <c r="BR201" s="322" t="str">
        <f t="shared" si="159"/>
        <v>NO OFERTADO</v>
      </c>
      <c r="BS201" s="322"/>
      <c r="BT201" s="322" t="s">
        <v>743</v>
      </c>
      <c r="BU201" s="197" t="s">
        <v>44</v>
      </c>
      <c r="BV201" s="197">
        <v>279400</v>
      </c>
      <c r="BW201" s="213">
        <v>53086</v>
      </c>
      <c r="BX201" s="197">
        <v>332486</v>
      </c>
      <c r="BY201" s="199">
        <f t="shared" si="144"/>
        <v>332486</v>
      </c>
      <c r="BZ201" s="199">
        <f t="shared" si="145"/>
        <v>332486</v>
      </c>
      <c r="CA201" s="181" t="str">
        <f t="shared" si="160"/>
        <v>CUMPLE</v>
      </c>
      <c r="CB201" s="181" t="str">
        <f>VLOOKUP(B201,'[3]ANEXO TECNICO'!$B$3:$P$334,15,0)</f>
        <v>CUMPLE</v>
      </c>
      <c r="CC201" s="181" t="s">
        <v>822</v>
      </c>
      <c r="CD201" s="200"/>
      <c r="CE201" s="200"/>
      <c r="CF201" s="201"/>
      <c r="CG201" s="200"/>
      <c r="CH201" s="202">
        <f t="shared" si="146"/>
        <v>0</v>
      </c>
      <c r="CI201" s="202">
        <f t="shared" si="147"/>
        <v>0</v>
      </c>
      <c r="CJ201" s="182" t="str">
        <f t="shared" si="161"/>
        <v>NO OFERTADO</v>
      </c>
      <c r="CK201" s="182"/>
      <c r="CL201" s="182" t="s">
        <v>743</v>
      </c>
      <c r="CM201" s="197">
        <v>0</v>
      </c>
      <c r="CN201" s="197">
        <v>0</v>
      </c>
      <c r="CO201" s="198">
        <v>0</v>
      </c>
      <c r="CP201" s="197"/>
      <c r="CQ201" s="199">
        <f t="shared" si="148"/>
        <v>0</v>
      </c>
      <c r="CR201" s="199">
        <f t="shared" si="149"/>
        <v>0</v>
      </c>
      <c r="CS201" s="181" t="str">
        <f t="shared" si="162"/>
        <v>NO OFERTADO</v>
      </c>
      <c r="CT201" s="181"/>
      <c r="CU201" s="181" t="s">
        <v>743</v>
      </c>
      <c r="CV201" s="203"/>
      <c r="CW201" s="203"/>
      <c r="CX201" s="204"/>
      <c r="CY201" s="203"/>
      <c r="CZ201" s="205">
        <f t="shared" si="150"/>
        <v>0</v>
      </c>
      <c r="DA201" s="205">
        <f t="shared" si="151"/>
        <v>0</v>
      </c>
      <c r="DB201" s="183" t="str">
        <f t="shared" si="163"/>
        <v>NO OFERTADO</v>
      </c>
      <c r="DC201" s="183"/>
      <c r="DD201" s="183" t="s">
        <v>743</v>
      </c>
      <c r="DE201" s="206">
        <f>SMALL((L201,V201,AE201,AN201,AW201,BF201,BX201,CG201,CP201,CY201),1)</f>
        <v>332486</v>
      </c>
      <c r="DF201" s="208">
        <f t="shared" si="164"/>
        <v>332486</v>
      </c>
      <c r="DG201" s="19">
        <f t="shared" si="165"/>
        <v>0</v>
      </c>
      <c r="DH201" s="208">
        <f t="shared" si="166"/>
        <v>332486</v>
      </c>
      <c r="DI201" s="208">
        <f t="shared" si="167"/>
        <v>436968</v>
      </c>
      <c r="DJ201" s="208" t="str">
        <f t="shared" si="168"/>
        <v>ENTRA</v>
      </c>
    </row>
    <row r="202" spans="1:114" s="19" customFormat="1" hidden="1" x14ac:dyDescent="0.2">
      <c r="A202" s="76">
        <v>193</v>
      </c>
      <c r="B202" s="78" t="s">
        <v>240</v>
      </c>
      <c r="C202" s="77" t="s">
        <v>572</v>
      </c>
      <c r="D202" s="120">
        <v>1</v>
      </c>
      <c r="E202" s="120" t="s">
        <v>32</v>
      </c>
      <c r="F202" s="24">
        <v>35192.584000000003</v>
      </c>
      <c r="G202" s="120">
        <v>1</v>
      </c>
      <c r="H202" s="86">
        <f t="shared" si="152"/>
        <v>35192.584000000003</v>
      </c>
      <c r="I202" s="27"/>
      <c r="J202" s="184"/>
      <c r="K202" s="185"/>
      <c r="L202" s="184"/>
      <c r="M202" s="186"/>
      <c r="N202" s="186">
        <f t="shared" ref="N202:N265" si="193">+M202*G202</f>
        <v>0</v>
      </c>
      <c r="O202" s="176" t="str">
        <f t="shared" si="169"/>
        <v>NO OFERTADO</v>
      </c>
      <c r="P202" s="176"/>
      <c r="Q202" s="176" t="s">
        <v>743</v>
      </c>
      <c r="R202" s="176"/>
      <c r="S202" s="187"/>
      <c r="T202" s="187"/>
      <c r="U202" s="188"/>
      <c r="V202" s="187"/>
      <c r="W202" s="189"/>
      <c r="X202" s="189">
        <f t="shared" ref="X202:X265" si="194">+W202*G202</f>
        <v>0</v>
      </c>
      <c r="Y202" s="176" t="str">
        <f t="shared" si="153"/>
        <v>NO OFERTADO</v>
      </c>
      <c r="Z202" s="177"/>
      <c r="AA202" s="177" t="s">
        <v>743</v>
      </c>
      <c r="AB202" s="190"/>
      <c r="AC202" s="190"/>
      <c r="AD202" s="191"/>
      <c r="AE202" s="190"/>
      <c r="AF202" s="192"/>
      <c r="AG202" s="192">
        <f t="shared" ref="AG202:AG265" si="195">+AF202*G202</f>
        <v>0</v>
      </c>
      <c r="AH202" s="178" t="str">
        <f t="shared" si="154"/>
        <v>NO OFERTADO</v>
      </c>
      <c r="AI202" s="178"/>
      <c r="AJ202" s="178" t="s">
        <v>743</v>
      </c>
      <c r="AK202" s="184"/>
      <c r="AL202" s="184"/>
      <c r="AM202" s="185">
        <f>+AL202*0.19</f>
        <v>0</v>
      </c>
      <c r="AN202" s="184"/>
      <c r="AO202" s="186"/>
      <c r="AP202" s="186">
        <f t="shared" ref="AP202:AP265" si="196">+AO202*G202</f>
        <v>0</v>
      </c>
      <c r="AQ202" s="176" t="str">
        <f t="shared" si="155"/>
        <v>NO OFERTADO</v>
      </c>
      <c r="AR202" s="176"/>
      <c r="AS202" s="176" t="s">
        <v>743</v>
      </c>
      <c r="AT202" s="187"/>
      <c r="AU202" s="187"/>
      <c r="AV202" s="193"/>
      <c r="AW202" s="187"/>
      <c r="AX202" s="189"/>
      <c r="AY202" s="189">
        <f t="shared" ref="AY202:AY265" si="197">+AX202*G202</f>
        <v>0</v>
      </c>
      <c r="AZ202" s="177" t="str">
        <f t="shared" si="156"/>
        <v>NO OFERTADO</v>
      </c>
      <c r="BA202" s="177"/>
      <c r="BB202" s="177" t="s">
        <v>743</v>
      </c>
      <c r="BC202" s="194"/>
      <c r="BD202" s="194"/>
      <c r="BE202" s="195">
        <f>+BD202*0.19</f>
        <v>0</v>
      </c>
      <c r="BF202" s="194"/>
      <c r="BG202" s="196">
        <f t="shared" ref="BG202:BG265" si="198">BF202*$D202</f>
        <v>0</v>
      </c>
      <c r="BH202" s="196">
        <f t="shared" ref="BH202:BH265" si="199">+BG202*G202</f>
        <v>0</v>
      </c>
      <c r="BI202" s="180" t="str">
        <f t="shared" si="157"/>
        <v>NO OFERTADO</v>
      </c>
      <c r="BJ202" s="180"/>
      <c r="BK202" s="180" t="s">
        <v>743</v>
      </c>
      <c r="BL202" s="319"/>
      <c r="BM202" s="319"/>
      <c r="BN202" s="320"/>
      <c r="BO202" s="319">
        <f>+BM202+BN202</f>
        <v>0</v>
      </c>
      <c r="BP202" s="321">
        <f t="shared" ref="BP202:BP265" si="200">BO202*$D202</f>
        <v>0</v>
      </c>
      <c r="BQ202" s="321">
        <f t="shared" si="158"/>
        <v>0</v>
      </c>
      <c r="BR202" s="322" t="str">
        <f t="shared" si="159"/>
        <v>NO OFERTADO</v>
      </c>
      <c r="BS202" s="322"/>
      <c r="BT202" s="322" t="s">
        <v>743</v>
      </c>
      <c r="BU202" s="197"/>
      <c r="BV202" s="197"/>
      <c r="BW202" s="198"/>
      <c r="BX202" s="197"/>
      <c r="BY202" s="199">
        <f t="shared" ref="BY202:BY265" si="201">+BX202*D202</f>
        <v>0</v>
      </c>
      <c r="BZ202" s="199">
        <f t="shared" ref="BZ202:BZ265" si="202">+BY202*G202</f>
        <v>0</v>
      </c>
      <c r="CA202" s="181" t="str">
        <f t="shared" si="160"/>
        <v>NO OFERTADO</v>
      </c>
      <c r="CB202" s="181"/>
      <c r="CC202" s="181" t="s">
        <v>743</v>
      </c>
      <c r="CD202" s="200"/>
      <c r="CE202" s="200"/>
      <c r="CF202" s="201"/>
      <c r="CG202" s="200"/>
      <c r="CH202" s="202">
        <f t="shared" ref="CH202:CH265" si="203">CG202*$D202</f>
        <v>0</v>
      </c>
      <c r="CI202" s="202">
        <f t="shared" ref="CI202:CI265" si="204">+CH202*G202</f>
        <v>0</v>
      </c>
      <c r="CJ202" s="182" t="str">
        <f t="shared" si="161"/>
        <v>NO OFERTADO</v>
      </c>
      <c r="CK202" s="182"/>
      <c r="CL202" s="182" t="s">
        <v>743</v>
      </c>
      <c r="CM202" s="197">
        <v>0</v>
      </c>
      <c r="CN202" s="197">
        <v>0</v>
      </c>
      <c r="CO202" s="198">
        <v>0</v>
      </c>
      <c r="CP202" s="197"/>
      <c r="CQ202" s="199">
        <f t="shared" ref="CQ202:CQ265" si="205">CP202*$D202</f>
        <v>0</v>
      </c>
      <c r="CR202" s="199">
        <f t="shared" ref="CR202:CR265" si="206">+CQ202*G202</f>
        <v>0</v>
      </c>
      <c r="CS202" s="181" t="str">
        <f t="shared" si="162"/>
        <v>NO OFERTADO</v>
      </c>
      <c r="CT202" s="181"/>
      <c r="CU202" s="181" t="s">
        <v>743</v>
      </c>
      <c r="CV202" s="203"/>
      <c r="CW202" s="203"/>
      <c r="CX202" s="204"/>
      <c r="CY202" s="203"/>
      <c r="CZ202" s="205">
        <f t="shared" ref="CZ202:CZ265" si="207">CY202*$D202</f>
        <v>0</v>
      </c>
      <c r="DA202" s="205">
        <f t="shared" ref="DA202:DA265" si="208">+CZ202*G202</f>
        <v>0</v>
      </c>
      <c r="DB202" s="183" t="str">
        <f t="shared" si="163"/>
        <v>NO OFERTADO</v>
      </c>
      <c r="DC202" s="183"/>
      <c r="DD202" s="183" t="s">
        <v>743</v>
      </c>
      <c r="DE202" s="206" t="s">
        <v>847</v>
      </c>
      <c r="DF202" s="206" t="s">
        <v>847</v>
      </c>
      <c r="DG202" s="206" t="s">
        <v>847</v>
      </c>
      <c r="DH202" s="206" t="s">
        <v>847</v>
      </c>
      <c r="DI202" s="206" t="s">
        <v>847</v>
      </c>
      <c r="DJ202" s="206" t="s">
        <v>847</v>
      </c>
    </row>
    <row r="203" spans="1:114" s="19" customFormat="1" ht="38.25" hidden="1" x14ac:dyDescent="0.2">
      <c r="A203" s="76">
        <v>194</v>
      </c>
      <c r="B203" s="78" t="s">
        <v>241</v>
      </c>
      <c r="C203" s="77" t="s">
        <v>573</v>
      </c>
      <c r="D203" s="120">
        <v>1</v>
      </c>
      <c r="E203" s="120" t="s">
        <v>32</v>
      </c>
      <c r="F203" s="24">
        <v>15836.6628</v>
      </c>
      <c r="G203" s="120">
        <v>1</v>
      </c>
      <c r="H203" s="86">
        <f t="shared" ref="H203:H266" si="209">+F203*G203</f>
        <v>15836.6628</v>
      </c>
      <c r="I203" s="27"/>
      <c r="J203" s="184"/>
      <c r="K203" s="185"/>
      <c r="L203" s="184"/>
      <c r="M203" s="186"/>
      <c r="N203" s="186">
        <f t="shared" si="193"/>
        <v>0</v>
      </c>
      <c r="O203" s="176" t="str">
        <f t="shared" si="169"/>
        <v>NO OFERTADO</v>
      </c>
      <c r="P203" s="176"/>
      <c r="Q203" s="176" t="s">
        <v>743</v>
      </c>
      <c r="R203" s="176"/>
      <c r="S203" s="187"/>
      <c r="T203" s="187"/>
      <c r="U203" s="188"/>
      <c r="V203" s="187"/>
      <c r="W203" s="189"/>
      <c r="X203" s="189">
        <f t="shared" si="194"/>
        <v>0</v>
      </c>
      <c r="Y203" s="176" t="str">
        <f t="shared" ref="Y203:Y266" si="210">+IF(V203=0,"NO OFERTADO",IF(V203&lt;=($F203*(1+$DC$4)),"CUMPLE","NO CUMPLE"))</f>
        <v>NO OFERTADO</v>
      </c>
      <c r="Z203" s="177"/>
      <c r="AA203" s="177" t="s">
        <v>743</v>
      </c>
      <c r="AB203" s="190"/>
      <c r="AC203" s="190"/>
      <c r="AD203" s="191"/>
      <c r="AE203" s="190"/>
      <c r="AF203" s="192"/>
      <c r="AG203" s="192">
        <f t="shared" si="195"/>
        <v>0</v>
      </c>
      <c r="AH203" s="178" t="str">
        <f t="shared" ref="AH203:AH266" si="211">+IF(AE203=0,"NO OFERTADO",IF(AE203&lt;=($F203*(1+$DC$4)),"CUMPLE","NO CUMPLE"))</f>
        <v>NO OFERTADO</v>
      </c>
      <c r="AI203" s="178"/>
      <c r="AJ203" s="178" t="s">
        <v>743</v>
      </c>
      <c r="AK203" s="184"/>
      <c r="AL203" s="184"/>
      <c r="AM203" s="185"/>
      <c r="AN203" s="184"/>
      <c r="AO203" s="186"/>
      <c r="AP203" s="186">
        <f t="shared" si="196"/>
        <v>0</v>
      </c>
      <c r="AQ203" s="176" t="str">
        <f t="shared" ref="AQ203:AQ266" si="212">+IF(AN203=0,"NO OFERTADO",IF(AN203&lt;=($F203*(1+$DC$4)),"CUMPLE","NO CUMPLE"))</f>
        <v>NO OFERTADO</v>
      </c>
      <c r="AR203" s="176"/>
      <c r="AS203" s="176" t="s">
        <v>743</v>
      </c>
      <c r="AT203" s="187"/>
      <c r="AU203" s="187"/>
      <c r="AV203" s="193"/>
      <c r="AW203" s="187"/>
      <c r="AX203" s="189"/>
      <c r="AY203" s="189">
        <f t="shared" si="197"/>
        <v>0</v>
      </c>
      <c r="AZ203" s="177" t="str">
        <f t="shared" ref="AZ203:AZ266" si="213">+IF(AW203=0,"NO OFERTADO",IF(AW203&lt;=($F203*(1+$DC$4)),"CUMPLE","NO CUMPLE"))</f>
        <v>NO OFERTADO</v>
      </c>
      <c r="BA203" s="177"/>
      <c r="BB203" s="177" t="s">
        <v>743</v>
      </c>
      <c r="BC203" s="194"/>
      <c r="BD203" s="194"/>
      <c r="BE203" s="195"/>
      <c r="BF203" s="194"/>
      <c r="BG203" s="196">
        <f t="shared" si="198"/>
        <v>0</v>
      </c>
      <c r="BH203" s="196">
        <f t="shared" si="199"/>
        <v>0</v>
      </c>
      <c r="BI203" s="180" t="str">
        <f t="shared" ref="BI203:BI266" si="214">+IF(BF203=0,"NO OFERTADO",IF(BF203&lt;=($F203*(1+$DC$4)),"CUMPLE","NO CUMPLE"))</f>
        <v>NO OFERTADO</v>
      </c>
      <c r="BJ203" s="180"/>
      <c r="BK203" s="180" t="s">
        <v>743</v>
      </c>
      <c r="BL203" s="319"/>
      <c r="BM203" s="319"/>
      <c r="BN203" s="320"/>
      <c r="BO203" s="319">
        <f t="shared" ref="BO203:BO266" si="215">BM203+BN203</f>
        <v>0</v>
      </c>
      <c r="BP203" s="321">
        <f t="shared" si="200"/>
        <v>0</v>
      </c>
      <c r="BQ203" s="321">
        <f t="shared" ref="BQ203:BQ266" si="216">+BP203*G203</f>
        <v>0</v>
      </c>
      <c r="BR203" s="322" t="str">
        <f t="shared" ref="BR203:BR266" si="217">+IF(BO203=0,"NO OFERTADO",IF(BO203&lt;=($F203*(1+$DC$4)),"CUMPLE","NO CUMPLE"))</f>
        <v>NO OFERTADO</v>
      </c>
      <c r="BS203" s="322"/>
      <c r="BT203" s="322" t="s">
        <v>743</v>
      </c>
      <c r="BU203" s="197"/>
      <c r="BV203" s="197"/>
      <c r="BW203" s="198"/>
      <c r="BX203" s="197"/>
      <c r="BY203" s="199">
        <f t="shared" si="201"/>
        <v>0</v>
      </c>
      <c r="BZ203" s="199">
        <f t="shared" si="202"/>
        <v>0</v>
      </c>
      <c r="CA203" s="181" t="str">
        <f t="shared" ref="CA203:CA266" si="218">+IF(BX203=0,"NO OFERTADO",IF(BX203&lt;=($F203*(1+$DC$4)),"CUMPLE","NO CUMPLE"))</f>
        <v>NO OFERTADO</v>
      </c>
      <c r="CB203" s="181"/>
      <c r="CC203" s="181" t="s">
        <v>743</v>
      </c>
      <c r="CD203" s="200"/>
      <c r="CE203" s="200"/>
      <c r="CF203" s="201"/>
      <c r="CG203" s="200"/>
      <c r="CH203" s="202">
        <f t="shared" si="203"/>
        <v>0</v>
      </c>
      <c r="CI203" s="202">
        <f t="shared" si="204"/>
        <v>0</v>
      </c>
      <c r="CJ203" s="182" t="str">
        <f t="shared" ref="CJ203:CJ266" si="219">+IF(CG203=0,"NO OFERTADO",IF(CG203&lt;=($F203*(1+$DC$4)),"CUMPLE","NO CUMPLE"))</f>
        <v>NO OFERTADO</v>
      </c>
      <c r="CK203" s="182"/>
      <c r="CL203" s="182" t="s">
        <v>743</v>
      </c>
      <c r="CM203" s="197">
        <v>0</v>
      </c>
      <c r="CN203" s="197">
        <v>0</v>
      </c>
      <c r="CO203" s="198">
        <v>0</v>
      </c>
      <c r="CP203" s="197"/>
      <c r="CQ203" s="199">
        <f t="shared" si="205"/>
        <v>0</v>
      </c>
      <c r="CR203" s="199">
        <f t="shared" si="206"/>
        <v>0</v>
      </c>
      <c r="CS203" s="181" t="str">
        <f t="shared" ref="CS203:CS266" si="220">+IF(CP203=0,"NO OFERTADO",IF(CP203&lt;=($F203*(1+$DC$4)),"CUMPLE","NO CUMPLE"))</f>
        <v>NO OFERTADO</v>
      </c>
      <c r="CT203" s="181"/>
      <c r="CU203" s="181" t="s">
        <v>743</v>
      </c>
      <c r="CV203" s="203"/>
      <c r="CW203" s="203"/>
      <c r="CX203" s="204"/>
      <c r="CY203" s="203"/>
      <c r="CZ203" s="205">
        <f t="shared" si="207"/>
        <v>0</v>
      </c>
      <c r="DA203" s="205">
        <f t="shared" si="208"/>
        <v>0</v>
      </c>
      <c r="DB203" s="183" t="str">
        <f t="shared" ref="DB203:DB266" si="221">+IF(CY203=0,"NO OFERTADO",IF(CY203&lt;=($F203*(1+$DC$4)),"CUMPLE","NO CUMPLE"))</f>
        <v>NO OFERTADO</v>
      </c>
      <c r="DC203" s="183"/>
      <c r="DD203" s="183" t="s">
        <v>743</v>
      </c>
      <c r="DE203" s="206" t="s">
        <v>847</v>
      </c>
      <c r="DF203" s="206" t="s">
        <v>847</v>
      </c>
      <c r="DG203" s="206" t="s">
        <v>847</v>
      </c>
      <c r="DH203" s="206" t="s">
        <v>847</v>
      </c>
      <c r="DI203" s="206" t="s">
        <v>847</v>
      </c>
      <c r="DJ203" s="206" t="s">
        <v>847</v>
      </c>
    </row>
    <row r="204" spans="1:114" s="19" customFormat="1" ht="25.5" hidden="1" x14ac:dyDescent="0.2">
      <c r="A204" s="76">
        <v>195</v>
      </c>
      <c r="B204" s="78" t="s">
        <v>242</v>
      </c>
      <c r="C204" s="77" t="s">
        <v>574</v>
      </c>
      <c r="D204" s="120">
        <v>1</v>
      </c>
      <c r="E204" s="120" t="s">
        <v>32</v>
      </c>
      <c r="F204" s="24">
        <v>7415.5801999999994</v>
      </c>
      <c r="G204" s="120">
        <v>10</v>
      </c>
      <c r="H204" s="86">
        <f t="shared" si="209"/>
        <v>74155.801999999996</v>
      </c>
      <c r="I204" s="27"/>
      <c r="J204" s="184"/>
      <c r="K204" s="185"/>
      <c r="L204" s="184"/>
      <c r="M204" s="186"/>
      <c r="N204" s="186">
        <f t="shared" si="193"/>
        <v>0</v>
      </c>
      <c r="O204" s="176" t="str">
        <f t="shared" si="169"/>
        <v>NO OFERTADO</v>
      </c>
      <c r="P204" s="176"/>
      <c r="Q204" s="176" t="s">
        <v>743</v>
      </c>
      <c r="R204" s="176"/>
      <c r="S204" s="187"/>
      <c r="T204" s="187"/>
      <c r="U204" s="188"/>
      <c r="V204" s="187"/>
      <c r="W204" s="189"/>
      <c r="X204" s="189">
        <f t="shared" si="194"/>
        <v>0</v>
      </c>
      <c r="Y204" s="176" t="str">
        <f t="shared" si="210"/>
        <v>NO OFERTADO</v>
      </c>
      <c r="Z204" s="177"/>
      <c r="AA204" s="177" t="s">
        <v>743</v>
      </c>
      <c r="AB204" s="190"/>
      <c r="AC204" s="190"/>
      <c r="AD204" s="191"/>
      <c r="AE204" s="190"/>
      <c r="AF204" s="192"/>
      <c r="AG204" s="192">
        <f t="shared" si="195"/>
        <v>0</v>
      </c>
      <c r="AH204" s="178" t="str">
        <f t="shared" si="211"/>
        <v>NO OFERTADO</v>
      </c>
      <c r="AI204" s="178"/>
      <c r="AJ204" s="178" t="s">
        <v>743</v>
      </c>
      <c r="AK204" s="184"/>
      <c r="AL204" s="184"/>
      <c r="AM204" s="185"/>
      <c r="AN204" s="184"/>
      <c r="AO204" s="186"/>
      <c r="AP204" s="186">
        <f t="shared" si="196"/>
        <v>0</v>
      </c>
      <c r="AQ204" s="176" t="str">
        <f t="shared" si="212"/>
        <v>NO OFERTADO</v>
      </c>
      <c r="AR204" s="176"/>
      <c r="AS204" s="176" t="s">
        <v>743</v>
      </c>
      <c r="AT204" s="187"/>
      <c r="AU204" s="187"/>
      <c r="AV204" s="193"/>
      <c r="AW204" s="187"/>
      <c r="AX204" s="189"/>
      <c r="AY204" s="189">
        <f t="shared" si="197"/>
        <v>0</v>
      </c>
      <c r="AZ204" s="177" t="str">
        <f t="shared" si="213"/>
        <v>NO OFERTADO</v>
      </c>
      <c r="BA204" s="177"/>
      <c r="BB204" s="177" t="s">
        <v>743</v>
      </c>
      <c r="BC204" s="194"/>
      <c r="BD204" s="194"/>
      <c r="BE204" s="195"/>
      <c r="BF204" s="194"/>
      <c r="BG204" s="196">
        <f t="shared" si="198"/>
        <v>0</v>
      </c>
      <c r="BH204" s="196">
        <f t="shared" si="199"/>
        <v>0</v>
      </c>
      <c r="BI204" s="180" t="str">
        <f t="shared" si="214"/>
        <v>NO OFERTADO</v>
      </c>
      <c r="BJ204" s="180"/>
      <c r="BK204" s="180" t="s">
        <v>743</v>
      </c>
      <c r="BL204" s="319"/>
      <c r="BM204" s="319"/>
      <c r="BN204" s="320"/>
      <c r="BO204" s="319">
        <f t="shared" si="215"/>
        <v>0</v>
      </c>
      <c r="BP204" s="321">
        <f t="shared" si="200"/>
        <v>0</v>
      </c>
      <c r="BQ204" s="321">
        <f t="shared" si="216"/>
        <v>0</v>
      </c>
      <c r="BR204" s="322" t="str">
        <f t="shared" si="217"/>
        <v>NO OFERTADO</v>
      </c>
      <c r="BS204" s="322"/>
      <c r="BT204" s="322" t="s">
        <v>743</v>
      </c>
      <c r="BU204" s="197"/>
      <c r="BV204" s="197"/>
      <c r="BW204" s="198"/>
      <c r="BX204" s="197"/>
      <c r="BY204" s="199">
        <f t="shared" si="201"/>
        <v>0</v>
      </c>
      <c r="BZ204" s="199">
        <f t="shared" si="202"/>
        <v>0</v>
      </c>
      <c r="CA204" s="181" t="str">
        <f t="shared" si="218"/>
        <v>NO OFERTADO</v>
      </c>
      <c r="CB204" s="181"/>
      <c r="CC204" s="181" t="s">
        <v>743</v>
      </c>
      <c r="CD204" s="200"/>
      <c r="CE204" s="200"/>
      <c r="CF204" s="201"/>
      <c r="CG204" s="200"/>
      <c r="CH204" s="202">
        <f t="shared" si="203"/>
        <v>0</v>
      </c>
      <c r="CI204" s="202">
        <f t="shared" si="204"/>
        <v>0</v>
      </c>
      <c r="CJ204" s="182" t="str">
        <f t="shared" si="219"/>
        <v>NO OFERTADO</v>
      </c>
      <c r="CK204" s="182"/>
      <c r="CL204" s="182" t="s">
        <v>743</v>
      </c>
      <c r="CM204" s="197">
        <v>0</v>
      </c>
      <c r="CN204" s="197">
        <v>0</v>
      </c>
      <c r="CO204" s="198">
        <v>0</v>
      </c>
      <c r="CP204" s="197"/>
      <c r="CQ204" s="199">
        <f t="shared" si="205"/>
        <v>0</v>
      </c>
      <c r="CR204" s="199">
        <f t="shared" si="206"/>
        <v>0</v>
      </c>
      <c r="CS204" s="181" t="str">
        <f t="shared" si="220"/>
        <v>NO OFERTADO</v>
      </c>
      <c r="CT204" s="181"/>
      <c r="CU204" s="181" t="s">
        <v>743</v>
      </c>
      <c r="CV204" s="203"/>
      <c r="CW204" s="203"/>
      <c r="CX204" s="204"/>
      <c r="CY204" s="203"/>
      <c r="CZ204" s="205">
        <f t="shared" si="207"/>
        <v>0</v>
      </c>
      <c r="DA204" s="205">
        <f t="shared" si="208"/>
        <v>0</v>
      </c>
      <c r="DB204" s="183" t="str">
        <f t="shared" si="221"/>
        <v>NO OFERTADO</v>
      </c>
      <c r="DC204" s="183"/>
      <c r="DD204" s="183" t="s">
        <v>743</v>
      </c>
      <c r="DE204" s="206" t="s">
        <v>847</v>
      </c>
      <c r="DF204" s="206" t="s">
        <v>847</v>
      </c>
      <c r="DG204" s="206" t="s">
        <v>847</v>
      </c>
      <c r="DH204" s="206" t="s">
        <v>847</v>
      </c>
      <c r="DI204" s="206" t="s">
        <v>847</v>
      </c>
      <c r="DJ204" s="206" t="s">
        <v>847</v>
      </c>
    </row>
    <row r="205" spans="1:114" s="19" customFormat="1" ht="25.5" hidden="1" x14ac:dyDescent="0.2">
      <c r="A205" s="76">
        <v>196</v>
      </c>
      <c r="B205" s="78" t="s">
        <v>243</v>
      </c>
      <c r="C205" s="77" t="s">
        <v>575</v>
      </c>
      <c r="D205" s="120">
        <v>1</v>
      </c>
      <c r="E205" s="120" t="s">
        <v>32</v>
      </c>
      <c r="F205" s="24">
        <v>14579.784799999999</v>
      </c>
      <c r="G205" s="120">
        <v>10</v>
      </c>
      <c r="H205" s="86">
        <f t="shared" si="209"/>
        <v>145797.848</v>
      </c>
      <c r="I205" s="27"/>
      <c r="J205" s="184"/>
      <c r="K205" s="185"/>
      <c r="L205" s="184"/>
      <c r="M205" s="186"/>
      <c r="N205" s="186">
        <f t="shared" si="193"/>
        <v>0</v>
      </c>
      <c r="O205" s="176" t="str">
        <f t="shared" si="169"/>
        <v>NO OFERTADO</v>
      </c>
      <c r="P205" s="176"/>
      <c r="Q205" s="176" t="s">
        <v>743</v>
      </c>
      <c r="R205" s="176"/>
      <c r="S205" s="187"/>
      <c r="T205" s="187"/>
      <c r="U205" s="188"/>
      <c r="V205" s="187"/>
      <c r="W205" s="189"/>
      <c r="X205" s="189">
        <f t="shared" si="194"/>
        <v>0</v>
      </c>
      <c r="Y205" s="176" t="str">
        <f t="shared" si="210"/>
        <v>NO OFERTADO</v>
      </c>
      <c r="Z205" s="177"/>
      <c r="AA205" s="177" t="s">
        <v>743</v>
      </c>
      <c r="AB205" s="190"/>
      <c r="AC205" s="190"/>
      <c r="AD205" s="191"/>
      <c r="AE205" s="190"/>
      <c r="AF205" s="192"/>
      <c r="AG205" s="192">
        <f t="shared" si="195"/>
        <v>0</v>
      </c>
      <c r="AH205" s="178" t="str">
        <f t="shared" si="211"/>
        <v>NO OFERTADO</v>
      </c>
      <c r="AI205" s="178"/>
      <c r="AJ205" s="178" t="s">
        <v>743</v>
      </c>
      <c r="AK205" s="184"/>
      <c r="AL205" s="184"/>
      <c r="AM205" s="185"/>
      <c r="AN205" s="184"/>
      <c r="AO205" s="186"/>
      <c r="AP205" s="186">
        <f t="shared" si="196"/>
        <v>0</v>
      </c>
      <c r="AQ205" s="176" t="str">
        <f t="shared" si="212"/>
        <v>NO OFERTADO</v>
      </c>
      <c r="AR205" s="176"/>
      <c r="AS205" s="176" t="s">
        <v>743</v>
      </c>
      <c r="AT205" s="187"/>
      <c r="AU205" s="187"/>
      <c r="AV205" s="193"/>
      <c r="AW205" s="187"/>
      <c r="AX205" s="189"/>
      <c r="AY205" s="189">
        <f t="shared" si="197"/>
        <v>0</v>
      </c>
      <c r="AZ205" s="177" t="str">
        <f t="shared" si="213"/>
        <v>NO OFERTADO</v>
      </c>
      <c r="BA205" s="177"/>
      <c r="BB205" s="177" t="s">
        <v>743</v>
      </c>
      <c r="BC205" s="194"/>
      <c r="BD205" s="194"/>
      <c r="BE205" s="195"/>
      <c r="BF205" s="194"/>
      <c r="BG205" s="196">
        <f t="shared" si="198"/>
        <v>0</v>
      </c>
      <c r="BH205" s="196">
        <f t="shared" si="199"/>
        <v>0</v>
      </c>
      <c r="BI205" s="180" t="str">
        <f t="shared" si="214"/>
        <v>NO OFERTADO</v>
      </c>
      <c r="BJ205" s="180"/>
      <c r="BK205" s="180" t="s">
        <v>743</v>
      </c>
      <c r="BL205" s="319"/>
      <c r="BM205" s="319"/>
      <c r="BN205" s="320"/>
      <c r="BO205" s="319">
        <f t="shared" si="215"/>
        <v>0</v>
      </c>
      <c r="BP205" s="321">
        <f t="shared" si="200"/>
        <v>0</v>
      </c>
      <c r="BQ205" s="321">
        <f t="shared" si="216"/>
        <v>0</v>
      </c>
      <c r="BR205" s="322" t="str">
        <f t="shared" si="217"/>
        <v>NO OFERTADO</v>
      </c>
      <c r="BS205" s="322"/>
      <c r="BT205" s="322" t="s">
        <v>743</v>
      </c>
      <c r="BU205" s="197"/>
      <c r="BV205" s="197"/>
      <c r="BW205" s="198"/>
      <c r="BX205" s="197"/>
      <c r="BY205" s="199">
        <f t="shared" si="201"/>
        <v>0</v>
      </c>
      <c r="BZ205" s="199">
        <f t="shared" si="202"/>
        <v>0</v>
      </c>
      <c r="CA205" s="181" t="str">
        <f t="shared" si="218"/>
        <v>NO OFERTADO</v>
      </c>
      <c r="CB205" s="181"/>
      <c r="CC205" s="181" t="s">
        <v>743</v>
      </c>
      <c r="CD205" s="200"/>
      <c r="CE205" s="200"/>
      <c r="CF205" s="201"/>
      <c r="CG205" s="200"/>
      <c r="CH205" s="202">
        <f t="shared" si="203"/>
        <v>0</v>
      </c>
      <c r="CI205" s="202">
        <f t="shared" si="204"/>
        <v>0</v>
      </c>
      <c r="CJ205" s="182" t="str">
        <f t="shared" si="219"/>
        <v>NO OFERTADO</v>
      </c>
      <c r="CK205" s="182"/>
      <c r="CL205" s="182" t="s">
        <v>743</v>
      </c>
      <c r="CM205" s="197">
        <v>0</v>
      </c>
      <c r="CN205" s="197">
        <v>0</v>
      </c>
      <c r="CO205" s="198">
        <v>0</v>
      </c>
      <c r="CP205" s="197"/>
      <c r="CQ205" s="199">
        <f t="shared" si="205"/>
        <v>0</v>
      </c>
      <c r="CR205" s="199">
        <f t="shared" si="206"/>
        <v>0</v>
      </c>
      <c r="CS205" s="181" t="str">
        <f t="shared" si="220"/>
        <v>NO OFERTADO</v>
      </c>
      <c r="CT205" s="181"/>
      <c r="CU205" s="181" t="s">
        <v>743</v>
      </c>
      <c r="CV205" s="203"/>
      <c r="CW205" s="203"/>
      <c r="CX205" s="204"/>
      <c r="CY205" s="203"/>
      <c r="CZ205" s="205">
        <f t="shared" si="207"/>
        <v>0</v>
      </c>
      <c r="DA205" s="205">
        <f t="shared" si="208"/>
        <v>0</v>
      </c>
      <c r="DB205" s="183" t="str">
        <f t="shared" si="221"/>
        <v>NO OFERTADO</v>
      </c>
      <c r="DC205" s="183"/>
      <c r="DD205" s="183" t="s">
        <v>743</v>
      </c>
      <c r="DE205" s="206" t="s">
        <v>847</v>
      </c>
      <c r="DF205" s="206" t="s">
        <v>847</v>
      </c>
      <c r="DG205" s="206" t="s">
        <v>847</v>
      </c>
      <c r="DH205" s="206" t="s">
        <v>847</v>
      </c>
      <c r="DI205" s="206" t="s">
        <v>847</v>
      </c>
      <c r="DJ205" s="206" t="s">
        <v>847</v>
      </c>
    </row>
    <row r="206" spans="1:114" s="19" customFormat="1" ht="25.5" hidden="1" x14ac:dyDescent="0.2">
      <c r="A206" s="76">
        <v>197</v>
      </c>
      <c r="B206" s="78" t="s">
        <v>244</v>
      </c>
      <c r="C206" s="77" t="s">
        <v>576</v>
      </c>
      <c r="D206" s="120">
        <v>1</v>
      </c>
      <c r="E206" s="120" t="s">
        <v>32</v>
      </c>
      <c r="F206" s="64">
        <v>10585.908197725075</v>
      </c>
      <c r="G206" s="120">
        <v>10</v>
      </c>
      <c r="H206" s="86">
        <f t="shared" si="209"/>
        <v>105859.08197725075</v>
      </c>
      <c r="I206" s="27"/>
      <c r="J206" s="184"/>
      <c r="K206" s="185"/>
      <c r="L206" s="184"/>
      <c r="M206" s="186"/>
      <c r="N206" s="186">
        <f t="shared" si="193"/>
        <v>0</v>
      </c>
      <c r="O206" s="176" t="str">
        <f t="shared" ref="O206:O269" si="222">+IF(L206=0,"NO OFERTADO",IF(L206&lt;=($F206*(1+$DC$4)),"CUMPLE","NO CUMPLE"))</f>
        <v>NO OFERTADO</v>
      </c>
      <c r="P206" s="176"/>
      <c r="Q206" s="176" t="s">
        <v>743</v>
      </c>
      <c r="R206" s="207" t="s">
        <v>858</v>
      </c>
      <c r="S206" s="187"/>
      <c r="T206" s="187"/>
      <c r="U206" s="188"/>
      <c r="V206" s="187"/>
      <c r="W206" s="189"/>
      <c r="X206" s="189">
        <f t="shared" si="194"/>
        <v>0</v>
      </c>
      <c r="Y206" s="176" t="str">
        <f t="shared" si="210"/>
        <v>NO OFERTADO</v>
      </c>
      <c r="Z206" s="177"/>
      <c r="AA206" s="177" t="s">
        <v>743</v>
      </c>
      <c r="AB206" s="190"/>
      <c r="AC206" s="190"/>
      <c r="AD206" s="191"/>
      <c r="AE206" s="190"/>
      <c r="AF206" s="192"/>
      <c r="AG206" s="192">
        <f t="shared" si="195"/>
        <v>0</v>
      </c>
      <c r="AH206" s="178" t="str">
        <f t="shared" si="211"/>
        <v>NO OFERTADO</v>
      </c>
      <c r="AI206" s="178"/>
      <c r="AJ206" s="178" t="s">
        <v>743</v>
      </c>
      <c r="AK206" s="184"/>
      <c r="AL206" s="184"/>
      <c r="AM206" s="185"/>
      <c r="AN206" s="184"/>
      <c r="AO206" s="186"/>
      <c r="AP206" s="186">
        <f t="shared" si="196"/>
        <v>0</v>
      </c>
      <c r="AQ206" s="176" t="str">
        <f t="shared" si="212"/>
        <v>NO OFERTADO</v>
      </c>
      <c r="AR206" s="176"/>
      <c r="AS206" s="176" t="s">
        <v>743</v>
      </c>
      <c r="AT206" s="187"/>
      <c r="AU206" s="187"/>
      <c r="AV206" s="193"/>
      <c r="AW206" s="187"/>
      <c r="AX206" s="189"/>
      <c r="AY206" s="189">
        <f t="shared" si="197"/>
        <v>0</v>
      </c>
      <c r="AZ206" s="177" t="str">
        <f t="shared" si="213"/>
        <v>NO OFERTADO</v>
      </c>
      <c r="BA206" s="177"/>
      <c r="BB206" s="177" t="s">
        <v>743</v>
      </c>
      <c r="BC206" s="194"/>
      <c r="BD206" s="194"/>
      <c r="BE206" s="195"/>
      <c r="BF206" s="194"/>
      <c r="BG206" s="196">
        <f t="shared" si="198"/>
        <v>0</v>
      </c>
      <c r="BH206" s="196">
        <f t="shared" si="199"/>
        <v>0</v>
      </c>
      <c r="BI206" s="180" t="str">
        <f t="shared" si="214"/>
        <v>NO OFERTADO</v>
      </c>
      <c r="BJ206" s="180"/>
      <c r="BK206" s="180" t="s">
        <v>743</v>
      </c>
      <c r="BL206" s="319"/>
      <c r="BM206" s="319"/>
      <c r="BN206" s="320"/>
      <c r="BO206" s="319">
        <f t="shared" si="215"/>
        <v>0</v>
      </c>
      <c r="BP206" s="321">
        <f t="shared" si="200"/>
        <v>0</v>
      </c>
      <c r="BQ206" s="321">
        <f t="shared" si="216"/>
        <v>0</v>
      </c>
      <c r="BR206" s="322" t="str">
        <f t="shared" si="217"/>
        <v>NO OFERTADO</v>
      </c>
      <c r="BS206" s="322"/>
      <c r="BT206" s="322" t="s">
        <v>743</v>
      </c>
      <c r="BU206" s="197"/>
      <c r="BV206" s="197"/>
      <c r="BW206" s="198"/>
      <c r="BX206" s="197"/>
      <c r="BY206" s="199">
        <f t="shared" si="201"/>
        <v>0</v>
      </c>
      <c r="BZ206" s="199">
        <f t="shared" si="202"/>
        <v>0</v>
      </c>
      <c r="CA206" s="181" t="str">
        <f t="shared" si="218"/>
        <v>NO OFERTADO</v>
      </c>
      <c r="CB206" s="181"/>
      <c r="CC206" s="181" t="s">
        <v>743</v>
      </c>
      <c r="CD206" s="200"/>
      <c r="CE206" s="200"/>
      <c r="CF206" s="201"/>
      <c r="CG206" s="200"/>
      <c r="CH206" s="202">
        <f t="shared" si="203"/>
        <v>0</v>
      </c>
      <c r="CI206" s="202">
        <f t="shared" si="204"/>
        <v>0</v>
      </c>
      <c r="CJ206" s="182" t="str">
        <f t="shared" si="219"/>
        <v>NO OFERTADO</v>
      </c>
      <c r="CK206" s="182"/>
      <c r="CL206" s="182" t="s">
        <v>743</v>
      </c>
      <c r="CM206" s="197">
        <v>0</v>
      </c>
      <c r="CN206" s="197">
        <v>0</v>
      </c>
      <c r="CO206" s="198">
        <v>0</v>
      </c>
      <c r="CP206" s="197"/>
      <c r="CQ206" s="199">
        <f t="shared" si="205"/>
        <v>0</v>
      </c>
      <c r="CR206" s="199">
        <f t="shared" si="206"/>
        <v>0</v>
      </c>
      <c r="CS206" s="181" t="str">
        <f t="shared" si="220"/>
        <v>NO OFERTADO</v>
      </c>
      <c r="CT206" s="181"/>
      <c r="CU206" s="181" t="s">
        <v>743</v>
      </c>
      <c r="CV206" s="203" t="s">
        <v>756</v>
      </c>
      <c r="CW206" s="203">
        <f>+CY206/1.19</f>
        <v>9715.9663865546227</v>
      </c>
      <c r="CX206" s="204">
        <f>+CW206*0.19</f>
        <v>1846.0336134453783</v>
      </c>
      <c r="CY206" s="203">
        <v>11562</v>
      </c>
      <c r="CZ206" s="205">
        <f t="shared" si="207"/>
        <v>11562</v>
      </c>
      <c r="DA206" s="205">
        <f t="shared" si="208"/>
        <v>115620</v>
      </c>
      <c r="DB206" s="183" t="str">
        <f t="shared" si="221"/>
        <v>CUMPLE</v>
      </c>
      <c r="DC206" s="183" t="s">
        <v>828</v>
      </c>
      <c r="DD206" s="183" t="s">
        <v>822</v>
      </c>
      <c r="DE206" s="206">
        <f>SMALL((L206,V206,AE206,AN206,AW206,BF206,BX206,CG206,CP206,CY206),1)</f>
        <v>11562</v>
      </c>
      <c r="DF206" s="208">
        <f t="shared" ref="DF206:DF269" si="223">+MEDIAN(L206,V206,AE206,AN206,AW206,BF206,BX206,CG206,CP206,CY206)</f>
        <v>11562</v>
      </c>
      <c r="DG206" s="19">
        <f t="shared" ref="DG206:DG269" si="224">+_xlfn.STDEV.P(L206,V206,AE206,AN206,AW206,BF206,BX206,CG206,CP206,CY206)</f>
        <v>0</v>
      </c>
      <c r="DH206" s="208">
        <f t="shared" ref="DH206:DH269" si="225">+DF206-DG206</f>
        <v>11562</v>
      </c>
      <c r="DI206" s="208">
        <f t="shared" ref="DI206:DI269" si="226">+F206*1.2</f>
        <v>12703.08983727009</v>
      </c>
      <c r="DJ206" s="208" t="str">
        <f t="shared" ref="DJ206:DJ269" si="227">+IF(DE206&lt;DH206,"NO CUMPLE","ENTRA")</f>
        <v>ENTRA</v>
      </c>
    </row>
    <row r="207" spans="1:114" s="19" customFormat="1" ht="25.5" hidden="1" x14ac:dyDescent="0.2">
      <c r="A207" s="76">
        <v>198</v>
      </c>
      <c r="B207" s="78" t="s">
        <v>245</v>
      </c>
      <c r="C207" s="77" t="s">
        <v>577</v>
      </c>
      <c r="D207" s="120">
        <v>1</v>
      </c>
      <c r="E207" s="120" t="s">
        <v>32</v>
      </c>
      <c r="F207" s="24">
        <v>16967.852999999999</v>
      </c>
      <c r="G207" s="120">
        <v>8</v>
      </c>
      <c r="H207" s="86">
        <f t="shared" si="209"/>
        <v>135742.82399999999</v>
      </c>
      <c r="I207" s="27"/>
      <c r="J207" s="184"/>
      <c r="K207" s="185"/>
      <c r="L207" s="184"/>
      <c r="M207" s="186"/>
      <c r="N207" s="186">
        <f t="shared" si="193"/>
        <v>0</v>
      </c>
      <c r="O207" s="176" t="str">
        <f t="shared" si="222"/>
        <v>NO OFERTADO</v>
      </c>
      <c r="P207" s="176"/>
      <c r="Q207" s="176" t="s">
        <v>743</v>
      </c>
      <c r="R207" s="176"/>
      <c r="S207" s="187"/>
      <c r="T207" s="187"/>
      <c r="U207" s="188"/>
      <c r="V207" s="187"/>
      <c r="W207" s="189"/>
      <c r="X207" s="189">
        <f t="shared" si="194"/>
        <v>0</v>
      </c>
      <c r="Y207" s="176" t="str">
        <f t="shared" si="210"/>
        <v>NO OFERTADO</v>
      </c>
      <c r="Z207" s="177"/>
      <c r="AA207" s="177" t="s">
        <v>743</v>
      </c>
      <c r="AB207" s="190"/>
      <c r="AC207" s="190"/>
      <c r="AD207" s="191"/>
      <c r="AE207" s="190"/>
      <c r="AF207" s="192"/>
      <c r="AG207" s="192">
        <f t="shared" si="195"/>
        <v>0</v>
      </c>
      <c r="AH207" s="178" t="str">
        <f t="shared" si="211"/>
        <v>NO OFERTADO</v>
      </c>
      <c r="AI207" s="178"/>
      <c r="AJ207" s="178" t="s">
        <v>743</v>
      </c>
      <c r="AK207" s="184"/>
      <c r="AL207" s="184"/>
      <c r="AM207" s="185"/>
      <c r="AN207" s="184"/>
      <c r="AO207" s="186"/>
      <c r="AP207" s="186">
        <f t="shared" si="196"/>
        <v>0</v>
      </c>
      <c r="AQ207" s="176" t="str">
        <f t="shared" si="212"/>
        <v>NO OFERTADO</v>
      </c>
      <c r="AR207" s="176"/>
      <c r="AS207" s="176" t="s">
        <v>743</v>
      </c>
      <c r="AT207" s="187"/>
      <c r="AU207" s="187"/>
      <c r="AV207" s="193"/>
      <c r="AW207" s="187"/>
      <c r="AX207" s="189"/>
      <c r="AY207" s="189">
        <f t="shared" si="197"/>
        <v>0</v>
      </c>
      <c r="AZ207" s="177" t="str">
        <f t="shared" si="213"/>
        <v>NO OFERTADO</v>
      </c>
      <c r="BA207" s="177"/>
      <c r="BB207" s="177" t="s">
        <v>743</v>
      </c>
      <c r="BC207" s="194"/>
      <c r="BD207" s="194"/>
      <c r="BE207" s="195"/>
      <c r="BF207" s="194"/>
      <c r="BG207" s="196">
        <f t="shared" si="198"/>
        <v>0</v>
      </c>
      <c r="BH207" s="196">
        <f t="shared" si="199"/>
        <v>0</v>
      </c>
      <c r="BI207" s="180" t="str">
        <f t="shared" si="214"/>
        <v>NO OFERTADO</v>
      </c>
      <c r="BJ207" s="180"/>
      <c r="BK207" s="180" t="s">
        <v>743</v>
      </c>
      <c r="BL207" s="319"/>
      <c r="BM207" s="319"/>
      <c r="BN207" s="320"/>
      <c r="BO207" s="319">
        <f t="shared" si="215"/>
        <v>0</v>
      </c>
      <c r="BP207" s="321">
        <f t="shared" si="200"/>
        <v>0</v>
      </c>
      <c r="BQ207" s="321">
        <f t="shared" si="216"/>
        <v>0</v>
      </c>
      <c r="BR207" s="322" t="str">
        <f t="shared" si="217"/>
        <v>NO OFERTADO</v>
      </c>
      <c r="BS207" s="322"/>
      <c r="BT207" s="322" t="s">
        <v>743</v>
      </c>
      <c r="BU207" s="197"/>
      <c r="BV207" s="197"/>
      <c r="BW207" s="198"/>
      <c r="BX207" s="197"/>
      <c r="BY207" s="199">
        <f t="shared" si="201"/>
        <v>0</v>
      </c>
      <c r="BZ207" s="199">
        <f t="shared" si="202"/>
        <v>0</v>
      </c>
      <c r="CA207" s="181" t="str">
        <f t="shared" si="218"/>
        <v>NO OFERTADO</v>
      </c>
      <c r="CB207" s="181"/>
      <c r="CC207" s="181" t="s">
        <v>743</v>
      </c>
      <c r="CD207" s="200"/>
      <c r="CE207" s="200"/>
      <c r="CF207" s="201"/>
      <c r="CG207" s="200"/>
      <c r="CH207" s="202">
        <f t="shared" si="203"/>
        <v>0</v>
      </c>
      <c r="CI207" s="202">
        <f t="shared" si="204"/>
        <v>0</v>
      </c>
      <c r="CJ207" s="182" t="str">
        <f t="shared" si="219"/>
        <v>NO OFERTADO</v>
      </c>
      <c r="CK207" s="182"/>
      <c r="CL207" s="182" t="s">
        <v>743</v>
      </c>
      <c r="CM207" s="197">
        <v>0</v>
      </c>
      <c r="CN207" s="197">
        <v>0</v>
      </c>
      <c r="CO207" s="198">
        <v>0</v>
      </c>
      <c r="CP207" s="197"/>
      <c r="CQ207" s="199">
        <f t="shared" si="205"/>
        <v>0</v>
      </c>
      <c r="CR207" s="199">
        <f t="shared" si="206"/>
        <v>0</v>
      </c>
      <c r="CS207" s="181" t="str">
        <f t="shared" si="220"/>
        <v>NO OFERTADO</v>
      </c>
      <c r="CT207" s="181"/>
      <c r="CU207" s="181" t="s">
        <v>743</v>
      </c>
      <c r="CV207" s="203"/>
      <c r="CW207" s="203"/>
      <c r="CX207" s="204"/>
      <c r="CY207" s="203"/>
      <c r="CZ207" s="205">
        <f t="shared" si="207"/>
        <v>0</v>
      </c>
      <c r="DA207" s="205">
        <f t="shared" si="208"/>
        <v>0</v>
      </c>
      <c r="DB207" s="183" t="str">
        <f t="shared" si="221"/>
        <v>NO OFERTADO</v>
      </c>
      <c r="DC207" s="183"/>
      <c r="DD207" s="183" t="s">
        <v>743</v>
      </c>
      <c r="DE207" s="206" t="s">
        <v>847</v>
      </c>
      <c r="DF207" s="206" t="s">
        <v>847</v>
      </c>
      <c r="DG207" s="206" t="s">
        <v>847</v>
      </c>
      <c r="DH207" s="206" t="s">
        <v>847</v>
      </c>
      <c r="DI207" s="206" t="s">
        <v>847</v>
      </c>
      <c r="DJ207" s="206" t="s">
        <v>847</v>
      </c>
    </row>
    <row r="208" spans="1:114" s="19" customFormat="1" ht="25.5" hidden="1" x14ac:dyDescent="0.2">
      <c r="A208" s="76">
        <v>199</v>
      </c>
      <c r="B208" s="78" t="s">
        <v>246</v>
      </c>
      <c r="C208" s="77" t="s">
        <v>578</v>
      </c>
      <c r="D208" s="120">
        <v>1</v>
      </c>
      <c r="E208" s="120" t="s">
        <v>32</v>
      </c>
      <c r="F208" s="24">
        <v>18224.731</v>
      </c>
      <c r="G208" s="120">
        <v>2</v>
      </c>
      <c r="H208" s="86">
        <f t="shared" si="209"/>
        <v>36449.462</v>
      </c>
      <c r="I208" s="27"/>
      <c r="J208" s="184"/>
      <c r="K208" s="185"/>
      <c r="L208" s="184"/>
      <c r="M208" s="186"/>
      <c r="N208" s="186">
        <f t="shared" si="193"/>
        <v>0</v>
      </c>
      <c r="O208" s="176" t="str">
        <f t="shared" si="222"/>
        <v>NO OFERTADO</v>
      </c>
      <c r="P208" s="176"/>
      <c r="Q208" s="176" t="s">
        <v>743</v>
      </c>
      <c r="R208" s="176"/>
      <c r="S208" s="187"/>
      <c r="T208" s="187"/>
      <c r="U208" s="188"/>
      <c r="V208" s="187"/>
      <c r="W208" s="189"/>
      <c r="X208" s="189">
        <f t="shared" si="194"/>
        <v>0</v>
      </c>
      <c r="Y208" s="176" t="str">
        <f t="shared" si="210"/>
        <v>NO OFERTADO</v>
      </c>
      <c r="Z208" s="177"/>
      <c r="AA208" s="177" t="s">
        <v>743</v>
      </c>
      <c r="AB208" s="190"/>
      <c r="AC208" s="190"/>
      <c r="AD208" s="191"/>
      <c r="AE208" s="190"/>
      <c r="AF208" s="192"/>
      <c r="AG208" s="192">
        <f t="shared" si="195"/>
        <v>0</v>
      </c>
      <c r="AH208" s="178" t="str">
        <f t="shared" si="211"/>
        <v>NO OFERTADO</v>
      </c>
      <c r="AI208" s="178"/>
      <c r="AJ208" s="178" t="s">
        <v>743</v>
      </c>
      <c r="AK208" s="184"/>
      <c r="AL208" s="184"/>
      <c r="AM208" s="185"/>
      <c r="AN208" s="184"/>
      <c r="AO208" s="186"/>
      <c r="AP208" s="186">
        <f t="shared" si="196"/>
        <v>0</v>
      </c>
      <c r="AQ208" s="176" t="str">
        <f t="shared" si="212"/>
        <v>NO OFERTADO</v>
      </c>
      <c r="AR208" s="176"/>
      <c r="AS208" s="176" t="s">
        <v>743</v>
      </c>
      <c r="AT208" s="187"/>
      <c r="AU208" s="187"/>
      <c r="AV208" s="193"/>
      <c r="AW208" s="187"/>
      <c r="AX208" s="189"/>
      <c r="AY208" s="189">
        <f t="shared" si="197"/>
        <v>0</v>
      </c>
      <c r="AZ208" s="177" t="str">
        <f t="shared" si="213"/>
        <v>NO OFERTADO</v>
      </c>
      <c r="BA208" s="177"/>
      <c r="BB208" s="177" t="s">
        <v>743</v>
      </c>
      <c r="BC208" s="194"/>
      <c r="BD208" s="194"/>
      <c r="BE208" s="195"/>
      <c r="BF208" s="194"/>
      <c r="BG208" s="196">
        <f t="shared" si="198"/>
        <v>0</v>
      </c>
      <c r="BH208" s="196">
        <f t="shared" si="199"/>
        <v>0</v>
      </c>
      <c r="BI208" s="180" t="str">
        <f t="shared" si="214"/>
        <v>NO OFERTADO</v>
      </c>
      <c r="BJ208" s="180"/>
      <c r="BK208" s="180" t="s">
        <v>743</v>
      </c>
      <c r="BL208" s="319"/>
      <c r="BM208" s="319"/>
      <c r="BN208" s="320"/>
      <c r="BO208" s="319">
        <f t="shared" si="215"/>
        <v>0</v>
      </c>
      <c r="BP208" s="321">
        <f t="shared" si="200"/>
        <v>0</v>
      </c>
      <c r="BQ208" s="321">
        <f t="shared" si="216"/>
        <v>0</v>
      </c>
      <c r="BR208" s="322" t="str">
        <f t="shared" si="217"/>
        <v>NO OFERTADO</v>
      </c>
      <c r="BS208" s="322"/>
      <c r="BT208" s="322" t="s">
        <v>743</v>
      </c>
      <c r="BU208" s="197"/>
      <c r="BV208" s="197"/>
      <c r="BW208" s="198"/>
      <c r="BX208" s="197"/>
      <c r="BY208" s="199">
        <f t="shared" si="201"/>
        <v>0</v>
      </c>
      <c r="BZ208" s="199">
        <f t="shared" si="202"/>
        <v>0</v>
      </c>
      <c r="CA208" s="181" t="str">
        <f t="shared" si="218"/>
        <v>NO OFERTADO</v>
      </c>
      <c r="CB208" s="181"/>
      <c r="CC208" s="181" t="s">
        <v>743</v>
      </c>
      <c r="CD208" s="200"/>
      <c r="CE208" s="200"/>
      <c r="CF208" s="201"/>
      <c r="CG208" s="200"/>
      <c r="CH208" s="202">
        <f t="shared" si="203"/>
        <v>0</v>
      </c>
      <c r="CI208" s="202">
        <f t="shared" si="204"/>
        <v>0</v>
      </c>
      <c r="CJ208" s="182" t="str">
        <f t="shared" si="219"/>
        <v>NO OFERTADO</v>
      </c>
      <c r="CK208" s="182"/>
      <c r="CL208" s="182" t="s">
        <v>743</v>
      </c>
      <c r="CM208" s="197">
        <v>0</v>
      </c>
      <c r="CN208" s="197">
        <v>0</v>
      </c>
      <c r="CO208" s="198">
        <v>0</v>
      </c>
      <c r="CP208" s="197"/>
      <c r="CQ208" s="199">
        <f t="shared" si="205"/>
        <v>0</v>
      </c>
      <c r="CR208" s="199">
        <f t="shared" si="206"/>
        <v>0</v>
      </c>
      <c r="CS208" s="181" t="str">
        <f t="shared" si="220"/>
        <v>NO OFERTADO</v>
      </c>
      <c r="CT208" s="181"/>
      <c r="CU208" s="181" t="s">
        <v>743</v>
      </c>
      <c r="CV208" s="203"/>
      <c r="CW208" s="203"/>
      <c r="CX208" s="204"/>
      <c r="CY208" s="203"/>
      <c r="CZ208" s="205">
        <f t="shared" si="207"/>
        <v>0</v>
      </c>
      <c r="DA208" s="205">
        <f t="shared" si="208"/>
        <v>0</v>
      </c>
      <c r="DB208" s="183" t="str">
        <f t="shared" si="221"/>
        <v>NO OFERTADO</v>
      </c>
      <c r="DC208" s="183"/>
      <c r="DD208" s="183" t="s">
        <v>743</v>
      </c>
      <c r="DE208" s="206" t="s">
        <v>847</v>
      </c>
      <c r="DF208" s="206" t="s">
        <v>847</v>
      </c>
      <c r="DG208" s="206" t="s">
        <v>847</v>
      </c>
      <c r="DH208" s="206" t="s">
        <v>847</v>
      </c>
      <c r="DI208" s="206" t="s">
        <v>847</v>
      </c>
      <c r="DJ208" s="206" t="s">
        <v>847</v>
      </c>
    </row>
    <row r="209" spans="1:114" s="19" customFormat="1" hidden="1" x14ac:dyDescent="0.2">
      <c r="A209" s="76">
        <v>200</v>
      </c>
      <c r="B209" s="78" t="s">
        <v>247</v>
      </c>
      <c r="C209" s="77" t="s">
        <v>579</v>
      </c>
      <c r="D209" s="120">
        <v>1</v>
      </c>
      <c r="E209" s="120" t="s">
        <v>32</v>
      </c>
      <c r="F209" s="24">
        <v>8546.7703999999994</v>
      </c>
      <c r="G209" s="120">
        <v>2</v>
      </c>
      <c r="H209" s="86">
        <f t="shared" si="209"/>
        <v>17093.540799999999</v>
      </c>
      <c r="I209" s="27"/>
      <c r="J209" s="184"/>
      <c r="K209" s="185"/>
      <c r="L209" s="184"/>
      <c r="M209" s="186"/>
      <c r="N209" s="186">
        <f t="shared" si="193"/>
        <v>0</v>
      </c>
      <c r="O209" s="176" t="str">
        <f t="shared" si="222"/>
        <v>NO OFERTADO</v>
      </c>
      <c r="P209" s="176"/>
      <c r="Q209" s="176" t="s">
        <v>743</v>
      </c>
      <c r="R209" s="207" t="s">
        <v>858</v>
      </c>
      <c r="S209" s="187"/>
      <c r="T209" s="187"/>
      <c r="U209" s="188"/>
      <c r="V209" s="187"/>
      <c r="W209" s="189"/>
      <c r="X209" s="189">
        <f t="shared" si="194"/>
        <v>0</v>
      </c>
      <c r="Y209" s="176" t="str">
        <f t="shared" si="210"/>
        <v>NO OFERTADO</v>
      </c>
      <c r="Z209" s="177"/>
      <c r="AA209" s="177" t="s">
        <v>743</v>
      </c>
      <c r="AB209" s="190"/>
      <c r="AC209" s="190"/>
      <c r="AD209" s="191"/>
      <c r="AE209" s="190"/>
      <c r="AF209" s="192"/>
      <c r="AG209" s="192">
        <f t="shared" si="195"/>
        <v>0</v>
      </c>
      <c r="AH209" s="178" t="str">
        <f t="shared" si="211"/>
        <v>NO OFERTADO</v>
      </c>
      <c r="AI209" s="178"/>
      <c r="AJ209" s="178" t="s">
        <v>743</v>
      </c>
      <c r="AK209" s="184"/>
      <c r="AL209" s="184"/>
      <c r="AM209" s="185"/>
      <c r="AN209" s="184"/>
      <c r="AO209" s="186"/>
      <c r="AP209" s="186">
        <f t="shared" si="196"/>
        <v>0</v>
      </c>
      <c r="AQ209" s="176" t="str">
        <f t="shared" si="212"/>
        <v>NO OFERTADO</v>
      </c>
      <c r="AR209" s="176"/>
      <c r="AS209" s="176" t="s">
        <v>743</v>
      </c>
      <c r="AT209" s="187"/>
      <c r="AU209" s="187"/>
      <c r="AV209" s="193"/>
      <c r="AW209" s="187"/>
      <c r="AX209" s="189"/>
      <c r="AY209" s="189">
        <f t="shared" si="197"/>
        <v>0</v>
      </c>
      <c r="AZ209" s="177" t="str">
        <f t="shared" si="213"/>
        <v>NO OFERTADO</v>
      </c>
      <c r="BA209" s="177"/>
      <c r="BB209" s="177" t="s">
        <v>743</v>
      </c>
      <c r="BC209" s="194" t="s">
        <v>747</v>
      </c>
      <c r="BD209" s="194">
        <v>6100</v>
      </c>
      <c r="BE209" s="212">
        <f>+BD209*0.19</f>
        <v>1159</v>
      </c>
      <c r="BF209" s="194">
        <f t="shared" ref="BF209:BF266" si="228">BD209+BE209</f>
        <v>7259</v>
      </c>
      <c r="BG209" s="196">
        <f t="shared" si="198"/>
        <v>7259</v>
      </c>
      <c r="BH209" s="196">
        <f t="shared" si="199"/>
        <v>14518</v>
      </c>
      <c r="BI209" s="180" t="str">
        <f t="shared" si="214"/>
        <v>CUMPLE</v>
      </c>
      <c r="BJ209" s="180" t="s">
        <v>828</v>
      </c>
      <c r="BK209" s="180" t="s">
        <v>822</v>
      </c>
      <c r="BL209" s="319"/>
      <c r="BM209" s="319"/>
      <c r="BN209" s="320"/>
      <c r="BO209" s="319">
        <f t="shared" si="215"/>
        <v>0</v>
      </c>
      <c r="BP209" s="321">
        <f t="shared" si="200"/>
        <v>0</v>
      </c>
      <c r="BQ209" s="321">
        <f t="shared" si="216"/>
        <v>0</v>
      </c>
      <c r="BR209" s="322" t="str">
        <f t="shared" si="217"/>
        <v>NO OFERTADO</v>
      </c>
      <c r="BS209" s="322"/>
      <c r="BT209" s="322" t="s">
        <v>743</v>
      </c>
      <c r="BU209" s="197"/>
      <c r="BV209" s="197"/>
      <c r="BW209" s="198"/>
      <c r="BX209" s="197"/>
      <c r="BY209" s="199">
        <f t="shared" si="201"/>
        <v>0</v>
      </c>
      <c r="BZ209" s="199">
        <f t="shared" si="202"/>
        <v>0</v>
      </c>
      <c r="CA209" s="181" t="str">
        <f t="shared" si="218"/>
        <v>NO OFERTADO</v>
      </c>
      <c r="CB209" s="181"/>
      <c r="CC209" s="181" t="s">
        <v>743</v>
      </c>
      <c r="CD209" s="200"/>
      <c r="CE209" s="200"/>
      <c r="CF209" s="201"/>
      <c r="CG209" s="200"/>
      <c r="CH209" s="202">
        <f t="shared" si="203"/>
        <v>0</v>
      </c>
      <c r="CI209" s="202">
        <f t="shared" si="204"/>
        <v>0</v>
      </c>
      <c r="CJ209" s="182" t="str">
        <f t="shared" si="219"/>
        <v>NO OFERTADO</v>
      </c>
      <c r="CK209" s="182"/>
      <c r="CL209" s="182" t="s">
        <v>743</v>
      </c>
      <c r="CM209" s="197">
        <v>0</v>
      </c>
      <c r="CN209" s="197">
        <v>0</v>
      </c>
      <c r="CO209" s="198">
        <v>0</v>
      </c>
      <c r="CP209" s="197"/>
      <c r="CQ209" s="199">
        <f t="shared" si="205"/>
        <v>0</v>
      </c>
      <c r="CR209" s="199">
        <f t="shared" si="206"/>
        <v>0</v>
      </c>
      <c r="CS209" s="181" t="str">
        <f t="shared" si="220"/>
        <v>NO OFERTADO</v>
      </c>
      <c r="CT209" s="181"/>
      <c r="CU209" s="181" t="s">
        <v>743</v>
      </c>
      <c r="CV209" s="203"/>
      <c r="CW209" s="203"/>
      <c r="CX209" s="204"/>
      <c r="CY209" s="203"/>
      <c r="CZ209" s="205">
        <f t="shared" si="207"/>
        <v>0</v>
      </c>
      <c r="DA209" s="205">
        <f t="shared" si="208"/>
        <v>0</v>
      </c>
      <c r="DB209" s="183" t="str">
        <f t="shared" si="221"/>
        <v>NO OFERTADO</v>
      </c>
      <c r="DC209" s="183"/>
      <c r="DD209" s="183" t="s">
        <v>743</v>
      </c>
      <c r="DE209" s="206">
        <f>SMALL((L209,V209,AE209,AN209,AW209,BF209,BX209,CG209,CP209,CY209),1)</f>
        <v>7259</v>
      </c>
      <c r="DF209" s="208">
        <f t="shared" si="223"/>
        <v>7259</v>
      </c>
      <c r="DG209" s="19">
        <f t="shared" si="224"/>
        <v>0</v>
      </c>
      <c r="DH209" s="208">
        <f t="shared" si="225"/>
        <v>7259</v>
      </c>
      <c r="DI209" s="208">
        <f t="shared" si="226"/>
        <v>10256.124479999999</v>
      </c>
      <c r="DJ209" s="208" t="str">
        <f t="shared" si="227"/>
        <v>ENTRA</v>
      </c>
    </row>
    <row r="210" spans="1:114" s="19" customFormat="1" hidden="1" x14ac:dyDescent="0.2">
      <c r="A210" s="76">
        <v>201</v>
      </c>
      <c r="B210" s="78" t="s">
        <v>248</v>
      </c>
      <c r="C210" s="77" t="s">
        <v>580</v>
      </c>
      <c r="D210" s="120">
        <v>1</v>
      </c>
      <c r="E210" s="120" t="s">
        <v>32</v>
      </c>
      <c r="F210" s="24">
        <v>8821.7710843373497</v>
      </c>
      <c r="G210" s="120">
        <v>11</v>
      </c>
      <c r="H210" s="86">
        <f t="shared" si="209"/>
        <v>97039.481927710847</v>
      </c>
      <c r="I210" s="27"/>
      <c r="J210" s="184"/>
      <c r="K210" s="185"/>
      <c r="L210" s="184"/>
      <c r="M210" s="186"/>
      <c r="N210" s="186">
        <f t="shared" si="193"/>
        <v>0</v>
      </c>
      <c r="O210" s="176" t="str">
        <f t="shared" si="222"/>
        <v>NO OFERTADO</v>
      </c>
      <c r="P210" s="176"/>
      <c r="Q210" s="176" t="s">
        <v>743</v>
      </c>
      <c r="R210" s="207" t="s">
        <v>858</v>
      </c>
      <c r="S210" s="187"/>
      <c r="T210" s="187"/>
      <c r="U210" s="188"/>
      <c r="V210" s="187"/>
      <c r="W210" s="189"/>
      <c r="X210" s="189">
        <f t="shared" si="194"/>
        <v>0</v>
      </c>
      <c r="Y210" s="176" t="str">
        <f t="shared" si="210"/>
        <v>NO OFERTADO</v>
      </c>
      <c r="Z210" s="177"/>
      <c r="AA210" s="177" t="s">
        <v>743</v>
      </c>
      <c r="AB210" s="190"/>
      <c r="AC210" s="190"/>
      <c r="AD210" s="191"/>
      <c r="AE210" s="190"/>
      <c r="AF210" s="192"/>
      <c r="AG210" s="192">
        <f t="shared" si="195"/>
        <v>0</v>
      </c>
      <c r="AH210" s="178" t="str">
        <f t="shared" si="211"/>
        <v>NO OFERTADO</v>
      </c>
      <c r="AI210" s="178"/>
      <c r="AJ210" s="178" t="s">
        <v>743</v>
      </c>
      <c r="AK210" s="184"/>
      <c r="AL210" s="184"/>
      <c r="AM210" s="185"/>
      <c r="AN210" s="184"/>
      <c r="AO210" s="186"/>
      <c r="AP210" s="186">
        <f t="shared" si="196"/>
        <v>0</v>
      </c>
      <c r="AQ210" s="176" t="str">
        <f t="shared" si="212"/>
        <v>NO OFERTADO</v>
      </c>
      <c r="AR210" s="176"/>
      <c r="AS210" s="176" t="s">
        <v>743</v>
      </c>
      <c r="AT210" s="187"/>
      <c r="AU210" s="187"/>
      <c r="AV210" s="193"/>
      <c r="AW210" s="187"/>
      <c r="AX210" s="189"/>
      <c r="AY210" s="189">
        <f t="shared" si="197"/>
        <v>0</v>
      </c>
      <c r="AZ210" s="177" t="str">
        <f t="shared" si="213"/>
        <v>NO OFERTADO</v>
      </c>
      <c r="BA210" s="177"/>
      <c r="BB210" s="177" t="s">
        <v>743</v>
      </c>
      <c r="BC210" s="194"/>
      <c r="BD210" s="194"/>
      <c r="BE210" s="195"/>
      <c r="BF210" s="194"/>
      <c r="BG210" s="196">
        <f t="shared" si="198"/>
        <v>0</v>
      </c>
      <c r="BH210" s="196">
        <f t="shared" si="199"/>
        <v>0</v>
      </c>
      <c r="BI210" s="180" t="str">
        <f t="shared" si="214"/>
        <v>NO OFERTADO</v>
      </c>
      <c r="BJ210" s="180"/>
      <c r="BK210" s="180" t="s">
        <v>743</v>
      </c>
      <c r="BL210" s="319"/>
      <c r="BM210" s="319"/>
      <c r="BN210" s="320"/>
      <c r="BO210" s="319">
        <f t="shared" si="215"/>
        <v>0</v>
      </c>
      <c r="BP210" s="321">
        <f t="shared" si="200"/>
        <v>0</v>
      </c>
      <c r="BQ210" s="321">
        <f t="shared" si="216"/>
        <v>0</v>
      </c>
      <c r="BR210" s="322" t="str">
        <f t="shared" si="217"/>
        <v>NO OFERTADO</v>
      </c>
      <c r="BS210" s="322"/>
      <c r="BT210" s="322" t="s">
        <v>743</v>
      </c>
      <c r="BU210" s="197"/>
      <c r="BV210" s="197"/>
      <c r="BW210" s="198"/>
      <c r="BX210" s="197"/>
      <c r="BY210" s="199">
        <f t="shared" si="201"/>
        <v>0</v>
      </c>
      <c r="BZ210" s="199">
        <f t="shared" si="202"/>
        <v>0</v>
      </c>
      <c r="CA210" s="181" t="str">
        <f t="shared" si="218"/>
        <v>NO OFERTADO</v>
      </c>
      <c r="CB210" s="181"/>
      <c r="CC210" s="181" t="s">
        <v>743</v>
      </c>
      <c r="CD210" s="200"/>
      <c r="CE210" s="200"/>
      <c r="CF210" s="201"/>
      <c r="CG210" s="200"/>
      <c r="CH210" s="202">
        <f t="shared" si="203"/>
        <v>0</v>
      </c>
      <c r="CI210" s="202">
        <f t="shared" si="204"/>
        <v>0</v>
      </c>
      <c r="CJ210" s="182" t="str">
        <f t="shared" si="219"/>
        <v>NO OFERTADO</v>
      </c>
      <c r="CK210" s="182"/>
      <c r="CL210" s="182" t="s">
        <v>743</v>
      </c>
      <c r="CM210" s="197">
        <v>0</v>
      </c>
      <c r="CN210" s="197">
        <v>0</v>
      </c>
      <c r="CO210" s="198">
        <v>0</v>
      </c>
      <c r="CP210" s="197"/>
      <c r="CQ210" s="199">
        <f t="shared" si="205"/>
        <v>0</v>
      </c>
      <c r="CR210" s="199">
        <f t="shared" si="206"/>
        <v>0</v>
      </c>
      <c r="CS210" s="181" t="str">
        <f t="shared" si="220"/>
        <v>NO OFERTADO</v>
      </c>
      <c r="CT210" s="181"/>
      <c r="CU210" s="181" t="s">
        <v>743</v>
      </c>
      <c r="CV210" s="203" t="s">
        <v>815</v>
      </c>
      <c r="CW210" s="203">
        <f>+CY210/1.19</f>
        <v>8097.4789915966394</v>
      </c>
      <c r="CX210" s="204">
        <f>+CW210*0.19</f>
        <v>1538.5210084033615</v>
      </c>
      <c r="CY210" s="203">
        <v>9636</v>
      </c>
      <c r="CZ210" s="205">
        <f t="shared" si="207"/>
        <v>9636</v>
      </c>
      <c r="DA210" s="205">
        <f t="shared" si="208"/>
        <v>105996</v>
      </c>
      <c r="DB210" s="183" t="str">
        <f t="shared" si="221"/>
        <v>CUMPLE</v>
      </c>
      <c r="DC210" s="183" t="s">
        <v>828</v>
      </c>
      <c r="DD210" s="183" t="s">
        <v>822</v>
      </c>
      <c r="DE210" s="206">
        <f>SMALL((L210,V210,AE210,AN210,AW210,BF210,BX210,CG210,CP210,CY210),1)</f>
        <v>9636</v>
      </c>
      <c r="DF210" s="208">
        <f t="shared" si="223"/>
        <v>9636</v>
      </c>
      <c r="DG210" s="19">
        <f t="shared" si="224"/>
        <v>0</v>
      </c>
      <c r="DH210" s="208">
        <f t="shared" si="225"/>
        <v>9636</v>
      </c>
      <c r="DI210" s="208">
        <f t="shared" si="226"/>
        <v>10586.12530120482</v>
      </c>
      <c r="DJ210" s="208" t="str">
        <f t="shared" si="227"/>
        <v>ENTRA</v>
      </c>
    </row>
    <row r="211" spans="1:114" s="19" customFormat="1" ht="25.5" hidden="1" x14ac:dyDescent="0.2">
      <c r="A211" s="76">
        <v>202</v>
      </c>
      <c r="B211" s="78" t="s">
        <v>249</v>
      </c>
      <c r="C211" s="77" t="s">
        <v>581</v>
      </c>
      <c r="D211" s="120">
        <v>1</v>
      </c>
      <c r="E211" s="120" t="s">
        <v>32</v>
      </c>
      <c r="F211" s="24">
        <v>173449.16399999999</v>
      </c>
      <c r="G211" s="120">
        <v>1</v>
      </c>
      <c r="H211" s="86">
        <f t="shared" si="209"/>
        <v>173449.16399999999</v>
      </c>
      <c r="I211" s="27"/>
      <c r="J211" s="184"/>
      <c r="K211" s="185"/>
      <c r="L211" s="184"/>
      <c r="M211" s="186"/>
      <c r="N211" s="186">
        <f t="shared" si="193"/>
        <v>0</v>
      </c>
      <c r="O211" s="176" t="str">
        <f t="shared" si="222"/>
        <v>NO OFERTADO</v>
      </c>
      <c r="P211" s="176"/>
      <c r="Q211" s="176" t="s">
        <v>743</v>
      </c>
      <c r="R211" s="176"/>
      <c r="S211" s="187"/>
      <c r="T211" s="187"/>
      <c r="U211" s="188"/>
      <c r="V211" s="187"/>
      <c r="W211" s="189"/>
      <c r="X211" s="189">
        <f t="shared" si="194"/>
        <v>0</v>
      </c>
      <c r="Y211" s="176" t="str">
        <f t="shared" si="210"/>
        <v>NO OFERTADO</v>
      </c>
      <c r="Z211" s="177"/>
      <c r="AA211" s="177" t="s">
        <v>743</v>
      </c>
      <c r="AB211" s="190"/>
      <c r="AC211" s="190"/>
      <c r="AD211" s="191"/>
      <c r="AE211" s="190"/>
      <c r="AF211" s="192"/>
      <c r="AG211" s="192">
        <f t="shared" si="195"/>
        <v>0</v>
      </c>
      <c r="AH211" s="178" t="str">
        <f t="shared" si="211"/>
        <v>NO OFERTADO</v>
      </c>
      <c r="AI211" s="178"/>
      <c r="AJ211" s="178" t="s">
        <v>743</v>
      </c>
      <c r="AK211" s="184"/>
      <c r="AL211" s="184"/>
      <c r="AM211" s="185"/>
      <c r="AN211" s="184"/>
      <c r="AO211" s="186"/>
      <c r="AP211" s="186">
        <f t="shared" si="196"/>
        <v>0</v>
      </c>
      <c r="AQ211" s="176" t="str">
        <f t="shared" si="212"/>
        <v>NO OFERTADO</v>
      </c>
      <c r="AR211" s="176"/>
      <c r="AS211" s="176" t="s">
        <v>743</v>
      </c>
      <c r="AT211" s="187"/>
      <c r="AU211" s="187"/>
      <c r="AV211" s="193"/>
      <c r="AW211" s="187"/>
      <c r="AX211" s="189"/>
      <c r="AY211" s="189">
        <f t="shared" si="197"/>
        <v>0</v>
      </c>
      <c r="AZ211" s="177" t="str">
        <f t="shared" si="213"/>
        <v>NO OFERTADO</v>
      </c>
      <c r="BA211" s="177"/>
      <c r="BB211" s="177" t="s">
        <v>743</v>
      </c>
      <c r="BC211" s="194"/>
      <c r="BD211" s="194"/>
      <c r="BE211" s="195"/>
      <c r="BF211" s="194"/>
      <c r="BG211" s="196">
        <f t="shared" si="198"/>
        <v>0</v>
      </c>
      <c r="BH211" s="196">
        <f t="shared" si="199"/>
        <v>0</v>
      </c>
      <c r="BI211" s="180" t="str">
        <f t="shared" si="214"/>
        <v>NO OFERTADO</v>
      </c>
      <c r="BJ211" s="180"/>
      <c r="BK211" s="180" t="s">
        <v>743</v>
      </c>
      <c r="BL211" s="319"/>
      <c r="BM211" s="319"/>
      <c r="BN211" s="320"/>
      <c r="BO211" s="319">
        <f t="shared" si="215"/>
        <v>0</v>
      </c>
      <c r="BP211" s="321">
        <f t="shared" si="200"/>
        <v>0</v>
      </c>
      <c r="BQ211" s="321">
        <f t="shared" si="216"/>
        <v>0</v>
      </c>
      <c r="BR211" s="322" t="str">
        <f t="shared" si="217"/>
        <v>NO OFERTADO</v>
      </c>
      <c r="BS211" s="322"/>
      <c r="BT211" s="322" t="s">
        <v>743</v>
      </c>
      <c r="BU211" s="197"/>
      <c r="BV211" s="197"/>
      <c r="BW211" s="198"/>
      <c r="BX211" s="197"/>
      <c r="BY211" s="199">
        <f t="shared" si="201"/>
        <v>0</v>
      </c>
      <c r="BZ211" s="199">
        <f t="shared" si="202"/>
        <v>0</v>
      </c>
      <c r="CA211" s="181" t="str">
        <f t="shared" si="218"/>
        <v>NO OFERTADO</v>
      </c>
      <c r="CB211" s="181"/>
      <c r="CC211" s="181" t="s">
        <v>743</v>
      </c>
      <c r="CD211" s="200"/>
      <c r="CE211" s="200"/>
      <c r="CF211" s="201"/>
      <c r="CG211" s="200"/>
      <c r="CH211" s="202">
        <f t="shared" si="203"/>
        <v>0</v>
      </c>
      <c r="CI211" s="202">
        <f t="shared" si="204"/>
        <v>0</v>
      </c>
      <c r="CJ211" s="182" t="str">
        <f t="shared" si="219"/>
        <v>NO OFERTADO</v>
      </c>
      <c r="CK211" s="182"/>
      <c r="CL211" s="182" t="s">
        <v>743</v>
      </c>
      <c r="CM211" s="197">
        <v>0</v>
      </c>
      <c r="CN211" s="197">
        <v>0</v>
      </c>
      <c r="CO211" s="198">
        <v>0</v>
      </c>
      <c r="CP211" s="197"/>
      <c r="CQ211" s="199">
        <f t="shared" si="205"/>
        <v>0</v>
      </c>
      <c r="CR211" s="199">
        <f t="shared" si="206"/>
        <v>0</v>
      </c>
      <c r="CS211" s="181" t="str">
        <f t="shared" si="220"/>
        <v>NO OFERTADO</v>
      </c>
      <c r="CT211" s="181"/>
      <c r="CU211" s="181" t="s">
        <v>743</v>
      </c>
      <c r="CV211" s="203"/>
      <c r="CW211" s="203"/>
      <c r="CX211" s="204"/>
      <c r="CY211" s="203"/>
      <c r="CZ211" s="205">
        <f t="shared" si="207"/>
        <v>0</v>
      </c>
      <c r="DA211" s="205">
        <f t="shared" si="208"/>
        <v>0</v>
      </c>
      <c r="DB211" s="183" t="str">
        <f t="shared" si="221"/>
        <v>NO OFERTADO</v>
      </c>
      <c r="DC211" s="183"/>
      <c r="DD211" s="183" t="s">
        <v>743</v>
      </c>
      <c r="DE211" s="206" t="s">
        <v>847</v>
      </c>
      <c r="DF211" s="206" t="s">
        <v>847</v>
      </c>
      <c r="DG211" s="206" t="s">
        <v>847</v>
      </c>
      <c r="DH211" s="206" t="s">
        <v>847</v>
      </c>
      <c r="DI211" s="206" t="s">
        <v>847</v>
      </c>
      <c r="DJ211" s="206" t="s">
        <v>847</v>
      </c>
    </row>
    <row r="212" spans="1:114" s="19" customFormat="1" ht="38.25" hidden="1" x14ac:dyDescent="0.2">
      <c r="A212" s="76">
        <v>203</v>
      </c>
      <c r="B212" s="78" t="s">
        <v>250</v>
      </c>
      <c r="C212" s="77" t="s">
        <v>582</v>
      </c>
      <c r="D212" s="120">
        <v>1</v>
      </c>
      <c r="E212" s="120" t="s">
        <v>32</v>
      </c>
      <c r="F212" s="24">
        <v>320503.89</v>
      </c>
      <c r="G212" s="120">
        <v>1</v>
      </c>
      <c r="H212" s="86">
        <f t="shared" si="209"/>
        <v>320503.89</v>
      </c>
      <c r="I212" s="27"/>
      <c r="J212" s="184"/>
      <c r="K212" s="185"/>
      <c r="L212" s="184"/>
      <c r="M212" s="186"/>
      <c r="N212" s="186">
        <f t="shared" si="193"/>
        <v>0</v>
      </c>
      <c r="O212" s="176" t="str">
        <f t="shared" si="222"/>
        <v>NO OFERTADO</v>
      </c>
      <c r="P212" s="176"/>
      <c r="Q212" s="176" t="s">
        <v>743</v>
      </c>
      <c r="R212" s="176"/>
      <c r="S212" s="187"/>
      <c r="T212" s="187"/>
      <c r="U212" s="188"/>
      <c r="V212" s="187"/>
      <c r="W212" s="189"/>
      <c r="X212" s="189">
        <f t="shared" si="194"/>
        <v>0</v>
      </c>
      <c r="Y212" s="176" t="str">
        <f t="shared" si="210"/>
        <v>NO OFERTADO</v>
      </c>
      <c r="Z212" s="177"/>
      <c r="AA212" s="177" t="s">
        <v>743</v>
      </c>
      <c r="AB212" s="190"/>
      <c r="AC212" s="190"/>
      <c r="AD212" s="191"/>
      <c r="AE212" s="190"/>
      <c r="AF212" s="192"/>
      <c r="AG212" s="192">
        <f t="shared" si="195"/>
        <v>0</v>
      </c>
      <c r="AH212" s="178" t="str">
        <f t="shared" si="211"/>
        <v>NO OFERTADO</v>
      </c>
      <c r="AI212" s="178"/>
      <c r="AJ212" s="178" t="s">
        <v>743</v>
      </c>
      <c r="AK212" s="184"/>
      <c r="AL212" s="184"/>
      <c r="AM212" s="185"/>
      <c r="AN212" s="184"/>
      <c r="AO212" s="186"/>
      <c r="AP212" s="186">
        <f t="shared" si="196"/>
        <v>0</v>
      </c>
      <c r="AQ212" s="176" t="str">
        <f t="shared" si="212"/>
        <v>NO OFERTADO</v>
      </c>
      <c r="AR212" s="176"/>
      <c r="AS212" s="176" t="s">
        <v>743</v>
      </c>
      <c r="AT212" s="187"/>
      <c r="AU212" s="187"/>
      <c r="AV212" s="193"/>
      <c r="AW212" s="187"/>
      <c r="AX212" s="189"/>
      <c r="AY212" s="189">
        <f t="shared" si="197"/>
        <v>0</v>
      </c>
      <c r="AZ212" s="177" t="str">
        <f t="shared" si="213"/>
        <v>NO OFERTADO</v>
      </c>
      <c r="BA212" s="177"/>
      <c r="BB212" s="177" t="s">
        <v>743</v>
      </c>
      <c r="BC212" s="194"/>
      <c r="BD212" s="194"/>
      <c r="BE212" s="195"/>
      <c r="BF212" s="194"/>
      <c r="BG212" s="196">
        <f t="shared" si="198"/>
        <v>0</v>
      </c>
      <c r="BH212" s="196">
        <f t="shared" si="199"/>
        <v>0</v>
      </c>
      <c r="BI212" s="180" t="str">
        <f t="shared" si="214"/>
        <v>NO OFERTADO</v>
      </c>
      <c r="BJ212" s="180"/>
      <c r="BK212" s="180" t="s">
        <v>743</v>
      </c>
      <c r="BL212" s="319"/>
      <c r="BM212" s="319"/>
      <c r="BN212" s="320"/>
      <c r="BO212" s="319">
        <f t="shared" si="215"/>
        <v>0</v>
      </c>
      <c r="BP212" s="321">
        <f t="shared" si="200"/>
        <v>0</v>
      </c>
      <c r="BQ212" s="321">
        <f t="shared" si="216"/>
        <v>0</v>
      </c>
      <c r="BR212" s="322" t="str">
        <f t="shared" si="217"/>
        <v>NO OFERTADO</v>
      </c>
      <c r="BS212" s="322"/>
      <c r="BT212" s="322" t="s">
        <v>743</v>
      </c>
      <c r="BU212" s="197"/>
      <c r="BV212" s="197"/>
      <c r="BW212" s="198"/>
      <c r="BX212" s="197"/>
      <c r="BY212" s="199">
        <f t="shared" si="201"/>
        <v>0</v>
      </c>
      <c r="BZ212" s="199">
        <f t="shared" si="202"/>
        <v>0</v>
      </c>
      <c r="CA212" s="181" t="str">
        <f t="shared" si="218"/>
        <v>NO OFERTADO</v>
      </c>
      <c r="CB212" s="181"/>
      <c r="CC212" s="181" t="s">
        <v>743</v>
      </c>
      <c r="CD212" s="200"/>
      <c r="CE212" s="200"/>
      <c r="CF212" s="201"/>
      <c r="CG212" s="200"/>
      <c r="CH212" s="202">
        <f t="shared" si="203"/>
        <v>0</v>
      </c>
      <c r="CI212" s="202">
        <f t="shared" si="204"/>
        <v>0</v>
      </c>
      <c r="CJ212" s="182" t="str">
        <f t="shared" si="219"/>
        <v>NO OFERTADO</v>
      </c>
      <c r="CK212" s="182"/>
      <c r="CL212" s="182" t="s">
        <v>743</v>
      </c>
      <c r="CM212" s="197">
        <v>0</v>
      </c>
      <c r="CN212" s="197">
        <v>0</v>
      </c>
      <c r="CO212" s="198">
        <v>0</v>
      </c>
      <c r="CP212" s="197"/>
      <c r="CQ212" s="199">
        <f t="shared" si="205"/>
        <v>0</v>
      </c>
      <c r="CR212" s="199">
        <f t="shared" si="206"/>
        <v>0</v>
      </c>
      <c r="CS212" s="181" t="str">
        <f t="shared" si="220"/>
        <v>NO OFERTADO</v>
      </c>
      <c r="CT212" s="181"/>
      <c r="CU212" s="181" t="s">
        <v>743</v>
      </c>
      <c r="CV212" s="203"/>
      <c r="CW212" s="203"/>
      <c r="CX212" s="204"/>
      <c r="CY212" s="203"/>
      <c r="CZ212" s="205">
        <f t="shared" si="207"/>
        <v>0</v>
      </c>
      <c r="DA212" s="205">
        <f t="shared" si="208"/>
        <v>0</v>
      </c>
      <c r="DB212" s="183" t="str">
        <f t="shared" si="221"/>
        <v>NO OFERTADO</v>
      </c>
      <c r="DC212" s="183"/>
      <c r="DD212" s="183" t="s">
        <v>743</v>
      </c>
      <c r="DE212" s="206" t="s">
        <v>847</v>
      </c>
      <c r="DF212" s="206" t="s">
        <v>847</v>
      </c>
      <c r="DG212" s="206" t="s">
        <v>847</v>
      </c>
      <c r="DH212" s="206" t="s">
        <v>847</v>
      </c>
      <c r="DI212" s="206" t="s">
        <v>847</v>
      </c>
      <c r="DJ212" s="206" t="s">
        <v>847</v>
      </c>
    </row>
    <row r="213" spans="1:114" s="19" customFormat="1" ht="25.5" hidden="1" x14ac:dyDescent="0.2">
      <c r="A213" s="76">
        <v>204</v>
      </c>
      <c r="B213" s="78" t="s">
        <v>251</v>
      </c>
      <c r="C213" s="77" t="s">
        <v>583</v>
      </c>
      <c r="D213" s="120">
        <v>1</v>
      </c>
      <c r="E213" s="120" t="s">
        <v>32</v>
      </c>
      <c r="F213" s="24">
        <v>173449.16399999999</v>
      </c>
      <c r="G213" s="120">
        <v>1</v>
      </c>
      <c r="H213" s="86">
        <f t="shared" si="209"/>
        <v>173449.16399999999</v>
      </c>
      <c r="I213" s="27"/>
      <c r="J213" s="184"/>
      <c r="K213" s="185"/>
      <c r="L213" s="184"/>
      <c r="M213" s="186"/>
      <c r="N213" s="186">
        <f t="shared" si="193"/>
        <v>0</v>
      </c>
      <c r="O213" s="176" t="str">
        <f t="shared" si="222"/>
        <v>NO OFERTADO</v>
      </c>
      <c r="P213" s="176"/>
      <c r="Q213" s="176" t="s">
        <v>743</v>
      </c>
      <c r="R213" s="176"/>
      <c r="S213" s="187"/>
      <c r="T213" s="187"/>
      <c r="U213" s="188"/>
      <c r="V213" s="187"/>
      <c r="W213" s="189"/>
      <c r="X213" s="189">
        <f t="shared" si="194"/>
        <v>0</v>
      </c>
      <c r="Y213" s="176" t="str">
        <f t="shared" si="210"/>
        <v>NO OFERTADO</v>
      </c>
      <c r="Z213" s="177"/>
      <c r="AA213" s="177" t="s">
        <v>743</v>
      </c>
      <c r="AB213" s="190"/>
      <c r="AC213" s="190"/>
      <c r="AD213" s="191"/>
      <c r="AE213" s="190"/>
      <c r="AF213" s="192"/>
      <c r="AG213" s="192">
        <f t="shared" si="195"/>
        <v>0</v>
      </c>
      <c r="AH213" s="178" t="str">
        <f t="shared" si="211"/>
        <v>NO OFERTADO</v>
      </c>
      <c r="AI213" s="178"/>
      <c r="AJ213" s="178" t="s">
        <v>743</v>
      </c>
      <c r="AK213" s="184"/>
      <c r="AL213" s="184"/>
      <c r="AM213" s="185"/>
      <c r="AN213" s="184"/>
      <c r="AO213" s="186"/>
      <c r="AP213" s="186">
        <f t="shared" si="196"/>
        <v>0</v>
      </c>
      <c r="AQ213" s="176" t="str">
        <f t="shared" si="212"/>
        <v>NO OFERTADO</v>
      </c>
      <c r="AR213" s="176"/>
      <c r="AS213" s="176" t="s">
        <v>743</v>
      </c>
      <c r="AT213" s="187"/>
      <c r="AU213" s="187"/>
      <c r="AV213" s="193"/>
      <c r="AW213" s="187"/>
      <c r="AX213" s="189"/>
      <c r="AY213" s="189">
        <f t="shared" si="197"/>
        <v>0</v>
      </c>
      <c r="AZ213" s="177" t="str">
        <f t="shared" si="213"/>
        <v>NO OFERTADO</v>
      </c>
      <c r="BA213" s="177"/>
      <c r="BB213" s="177" t="s">
        <v>743</v>
      </c>
      <c r="BC213" s="194"/>
      <c r="BD213" s="194"/>
      <c r="BE213" s="195"/>
      <c r="BF213" s="194"/>
      <c r="BG213" s="196">
        <f t="shared" si="198"/>
        <v>0</v>
      </c>
      <c r="BH213" s="196">
        <f t="shared" si="199"/>
        <v>0</v>
      </c>
      <c r="BI213" s="180" t="str">
        <f t="shared" si="214"/>
        <v>NO OFERTADO</v>
      </c>
      <c r="BJ213" s="180"/>
      <c r="BK213" s="180" t="s">
        <v>743</v>
      </c>
      <c r="BL213" s="319"/>
      <c r="BM213" s="319"/>
      <c r="BN213" s="320"/>
      <c r="BO213" s="319">
        <f t="shared" si="215"/>
        <v>0</v>
      </c>
      <c r="BP213" s="321">
        <f t="shared" si="200"/>
        <v>0</v>
      </c>
      <c r="BQ213" s="321">
        <f t="shared" si="216"/>
        <v>0</v>
      </c>
      <c r="BR213" s="322" t="str">
        <f t="shared" si="217"/>
        <v>NO OFERTADO</v>
      </c>
      <c r="BS213" s="322"/>
      <c r="BT213" s="322" t="s">
        <v>743</v>
      </c>
      <c r="BU213" s="197"/>
      <c r="BV213" s="197"/>
      <c r="BW213" s="198"/>
      <c r="BX213" s="197"/>
      <c r="BY213" s="199">
        <f t="shared" si="201"/>
        <v>0</v>
      </c>
      <c r="BZ213" s="199">
        <f t="shared" si="202"/>
        <v>0</v>
      </c>
      <c r="CA213" s="181" t="str">
        <f t="shared" si="218"/>
        <v>NO OFERTADO</v>
      </c>
      <c r="CB213" s="181"/>
      <c r="CC213" s="181" t="s">
        <v>743</v>
      </c>
      <c r="CD213" s="200"/>
      <c r="CE213" s="200"/>
      <c r="CF213" s="201"/>
      <c r="CG213" s="200"/>
      <c r="CH213" s="202">
        <f t="shared" si="203"/>
        <v>0</v>
      </c>
      <c r="CI213" s="202">
        <f t="shared" si="204"/>
        <v>0</v>
      </c>
      <c r="CJ213" s="182" t="str">
        <f t="shared" si="219"/>
        <v>NO OFERTADO</v>
      </c>
      <c r="CK213" s="182"/>
      <c r="CL213" s="182" t="s">
        <v>743</v>
      </c>
      <c r="CM213" s="197">
        <v>0</v>
      </c>
      <c r="CN213" s="197">
        <v>0</v>
      </c>
      <c r="CO213" s="198">
        <v>0</v>
      </c>
      <c r="CP213" s="197"/>
      <c r="CQ213" s="199">
        <f t="shared" si="205"/>
        <v>0</v>
      </c>
      <c r="CR213" s="199">
        <f t="shared" si="206"/>
        <v>0</v>
      </c>
      <c r="CS213" s="181" t="str">
        <f t="shared" si="220"/>
        <v>NO OFERTADO</v>
      </c>
      <c r="CT213" s="181"/>
      <c r="CU213" s="181" t="s">
        <v>743</v>
      </c>
      <c r="CV213" s="203"/>
      <c r="CW213" s="203"/>
      <c r="CX213" s="204"/>
      <c r="CY213" s="203"/>
      <c r="CZ213" s="205">
        <f t="shared" si="207"/>
        <v>0</v>
      </c>
      <c r="DA213" s="205">
        <f t="shared" si="208"/>
        <v>0</v>
      </c>
      <c r="DB213" s="183" t="str">
        <f t="shared" si="221"/>
        <v>NO OFERTADO</v>
      </c>
      <c r="DC213" s="183"/>
      <c r="DD213" s="183" t="s">
        <v>743</v>
      </c>
      <c r="DE213" s="206" t="s">
        <v>847</v>
      </c>
      <c r="DF213" s="206" t="s">
        <v>847</v>
      </c>
      <c r="DG213" s="206" t="s">
        <v>847</v>
      </c>
      <c r="DH213" s="206" t="s">
        <v>847</v>
      </c>
      <c r="DI213" s="206" t="s">
        <v>847</v>
      </c>
      <c r="DJ213" s="206" t="s">
        <v>847</v>
      </c>
    </row>
    <row r="214" spans="1:114" s="19" customFormat="1" ht="25.5" hidden="1" x14ac:dyDescent="0.2">
      <c r="A214" s="76">
        <v>205</v>
      </c>
      <c r="B214" s="78" t="s">
        <v>252</v>
      </c>
      <c r="C214" s="77" t="s">
        <v>584</v>
      </c>
      <c r="D214" s="120">
        <v>1</v>
      </c>
      <c r="E214" s="120" t="s">
        <v>32</v>
      </c>
      <c r="F214" s="24">
        <v>30793.510999999999</v>
      </c>
      <c r="G214" s="120">
        <v>5</v>
      </c>
      <c r="H214" s="86">
        <f t="shared" si="209"/>
        <v>153967.55499999999</v>
      </c>
      <c r="I214" s="27"/>
      <c r="J214" s="184"/>
      <c r="K214" s="185"/>
      <c r="L214" s="184"/>
      <c r="M214" s="186"/>
      <c r="N214" s="186">
        <f t="shared" si="193"/>
        <v>0</v>
      </c>
      <c r="O214" s="176" t="str">
        <f t="shared" si="222"/>
        <v>NO OFERTADO</v>
      </c>
      <c r="P214" s="176"/>
      <c r="Q214" s="176" t="s">
        <v>743</v>
      </c>
      <c r="R214" s="176"/>
      <c r="S214" s="187"/>
      <c r="T214" s="187"/>
      <c r="U214" s="188"/>
      <c r="V214" s="187"/>
      <c r="W214" s="189"/>
      <c r="X214" s="189">
        <f t="shared" si="194"/>
        <v>0</v>
      </c>
      <c r="Y214" s="176" t="str">
        <f t="shared" si="210"/>
        <v>NO OFERTADO</v>
      </c>
      <c r="Z214" s="177"/>
      <c r="AA214" s="177" t="s">
        <v>743</v>
      </c>
      <c r="AB214" s="190"/>
      <c r="AC214" s="190"/>
      <c r="AD214" s="191"/>
      <c r="AE214" s="190"/>
      <c r="AF214" s="192"/>
      <c r="AG214" s="192">
        <f t="shared" si="195"/>
        <v>0</v>
      </c>
      <c r="AH214" s="178" t="str">
        <f t="shared" si="211"/>
        <v>NO OFERTADO</v>
      </c>
      <c r="AI214" s="178"/>
      <c r="AJ214" s="178" t="s">
        <v>743</v>
      </c>
      <c r="AK214" s="184"/>
      <c r="AL214" s="184"/>
      <c r="AM214" s="185"/>
      <c r="AN214" s="184"/>
      <c r="AO214" s="186"/>
      <c r="AP214" s="186">
        <f t="shared" si="196"/>
        <v>0</v>
      </c>
      <c r="AQ214" s="176" t="str">
        <f t="shared" si="212"/>
        <v>NO OFERTADO</v>
      </c>
      <c r="AR214" s="176"/>
      <c r="AS214" s="176" t="s">
        <v>743</v>
      </c>
      <c r="AT214" s="187"/>
      <c r="AU214" s="187"/>
      <c r="AV214" s="193"/>
      <c r="AW214" s="187"/>
      <c r="AX214" s="189"/>
      <c r="AY214" s="189">
        <f t="shared" si="197"/>
        <v>0</v>
      </c>
      <c r="AZ214" s="177" t="str">
        <f t="shared" si="213"/>
        <v>NO OFERTADO</v>
      </c>
      <c r="BA214" s="177"/>
      <c r="BB214" s="177" t="s">
        <v>743</v>
      </c>
      <c r="BC214" s="194"/>
      <c r="BD214" s="194"/>
      <c r="BE214" s="195"/>
      <c r="BF214" s="194"/>
      <c r="BG214" s="196">
        <f t="shared" si="198"/>
        <v>0</v>
      </c>
      <c r="BH214" s="196">
        <f t="shared" si="199"/>
        <v>0</v>
      </c>
      <c r="BI214" s="180" t="str">
        <f t="shared" si="214"/>
        <v>NO OFERTADO</v>
      </c>
      <c r="BJ214" s="180"/>
      <c r="BK214" s="180" t="s">
        <v>743</v>
      </c>
      <c r="BL214" s="319"/>
      <c r="BM214" s="319"/>
      <c r="BN214" s="320"/>
      <c r="BO214" s="319">
        <f t="shared" si="215"/>
        <v>0</v>
      </c>
      <c r="BP214" s="321">
        <f t="shared" si="200"/>
        <v>0</v>
      </c>
      <c r="BQ214" s="321">
        <f t="shared" si="216"/>
        <v>0</v>
      </c>
      <c r="BR214" s="322" t="str">
        <f t="shared" si="217"/>
        <v>NO OFERTADO</v>
      </c>
      <c r="BS214" s="322"/>
      <c r="BT214" s="322" t="s">
        <v>743</v>
      </c>
      <c r="BU214" s="197"/>
      <c r="BV214" s="197"/>
      <c r="BW214" s="198"/>
      <c r="BX214" s="197"/>
      <c r="BY214" s="199">
        <f t="shared" si="201"/>
        <v>0</v>
      </c>
      <c r="BZ214" s="199">
        <f t="shared" si="202"/>
        <v>0</v>
      </c>
      <c r="CA214" s="181" t="str">
        <f t="shared" si="218"/>
        <v>NO OFERTADO</v>
      </c>
      <c r="CB214" s="181"/>
      <c r="CC214" s="181" t="s">
        <v>743</v>
      </c>
      <c r="CD214" s="200"/>
      <c r="CE214" s="200"/>
      <c r="CF214" s="201"/>
      <c r="CG214" s="200"/>
      <c r="CH214" s="202">
        <f t="shared" si="203"/>
        <v>0</v>
      </c>
      <c r="CI214" s="202">
        <f t="shared" si="204"/>
        <v>0</v>
      </c>
      <c r="CJ214" s="182" t="str">
        <f t="shared" si="219"/>
        <v>NO OFERTADO</v>
      </c>
      <c r="CK214" s="182"/>
      <c r="CL214" s="182" t="s">
        <v>743</v>
      </c>
      <c r="CM214" s="197">
        <v>0</v>
      </c>
      <c r="CN214" s="197">
        <v>0</v>
      </c>
      <c r="CO214" s="198">
        <v>0</v>
      </c>
      <c r="CP214" s="197"/>
      <c r="CQ214" s="199">
        <f t="shared" si="205"/>
        <v>0</v>
      </c>
      <c r="CR214" s="199">
        <f t="shared" si="206"/>
        <v>0</v>
      </c>
      <c r="CS214" s="181" t="str">
        <f t="shared" si="220"/>
        <v>NO OFERTADO</v>
      </c>
      <c r="CT214" s="181"/>
      <c r="CU214" s="181" t="s">
        <v>743</v>
      </c>
      <c r="CV214" s="203"/>
      <c r="CW214" s="203"/>
      <c r="CX214" s="204"/>
      <c r="CY214" s="203"/>
      <c r="CZ214" s="205">
        <f t="shared" si="207"/>
        <v>0</v>
      </c>
      <c r="DA214" s="205">
        <f t="shared" si="208"/>
        <v>0</v>
      </c>
      <c r="DB214" s="183" t="str">
        <f t="shared" si="221"/>
        <v>NO OFERTADO</v>
      </c>
      <c r="DC214" s="183"/>
      <c r="DD214" s="183" t="s">
        <v>743</v>
      </c>
      <c r="DE214" s="206" t="s">
        <v>847</v>
      </c>
      <c r="DF214" s="206" t="s">
        <v>847</v>
      </c>
      <c r="DG214" s="206" t="s">
        <v>847</v>
      </c>
      <c r="DH214" s="206" t="s">
        <v>847</v>
      </c>
      <c r="DI214" s="206" t="s">
        <v>847</v>
      </c>
      <c r="DJ214" s="206" t="s">
        <v>847</v>
      </c>
    </row>
    <row r="215" spans="1:114" s="19" customFormat="1" ht="25.5" hidden="1" x14ac:dyDescent="0.2">
      <c r="A215" s="76">
        <v>206</v>
      </c>
      <c r="B215" s="78" t="s">
        <v>253</v>
      </c>
      <c r="C215" s="77" t="s">
        <v>585</v>
      </c>
      <c r="D215" s="120">
        <v>1</v>
      </c>
      <c r="E215" s="120" t="s">
        <v>32</v>
      </c>
      <c r="F215" s="24">
        <v>154700</v>
      </c>
      <c r="G215" s="120">
        <v>5</v>
      </c>
      <c r="H215" s="86">
        <f t="shared" si="209"/>
        <v>773500</v>
      </c>
      <c r="I215" s="27"/>
      <c r="J215" s="184"/>
      <c r="K215" s="185"/>
      <c r="L215" s="184"/>
      <c r="M215" s="186"/>
      <c r="N215" s="186">
        <f t="shared" si="193"/>
        <v>0</v>
      </c>
      <c r="O215" s="176" t="str">
        <f t="shared" si="222"/>
        <v>NO OFERTADO</v>
      </c>
      <c r="P215" s="176"/>
      <c r="Q215" s="176" t="s">
        <v>743</v>
      </c>
      <c r="R215" s="207" t="s">
        <v>858</v>
      </c>
      <c r="S215" s="187"/>
      <c r="T215" s="187"/>
      <c r="U215" s="188"/>
      <c r="V215" s="187"/>
      <c r="W215" s="189"/>
      <c r="X215" s="189">
        <f t="shared" si="194"/>
        <v>0</v>
      </c>
      <c r="Y215" s="176" t="str">
        <f t="shared" si="210"/>
        <v>NO OFERTADO</v>
      </c>
      <c r="Z215" s="177"/>
      <c r="AA215" s="177" t="s">
        <v>743</v>
      </c>
      <c r="AB215" s="190"/>
      <c r="AC215" s="190"/>
      <c r="AD215" s="191"/>
      <c r="AE215" s="190"/>
      <c r="AF215" s="192"/>
      <c r="AG215" s="192">
        <f t="shared" si="195"/>
        <v>0</v>
      </c>
      <c r="AH215" s="178" t="str">
        <f t="shared" si="211"/>
        <v>NO OFERTADO</v>
      </c>
      <c r="AI215" s="178"/>
      <c r="AJ215" s="178" t="s">
        <v>743</v>
      </c>
      <c r="AK215" s="184"/>
      <c r="AL215" s="184"/>
      <c r="AM215" s="185"/>
      <c r="AN215" s="184"/>
      <c r="AO215" s="186"/>
      <c r="AP215" s="186">
        <f t="shared" si="196"/>
        <v>0</v>
      </c>
      <c r="AQ215" s="176" t="str">
        <f t="shared" si="212"/>
        <v>NO OFERTADO</v>
      </c>
      <c r="AR215" s="176"/>
      <c r="AS215" s="176" t="s">
        <v>743</v>
      </c>
      <c r="AT215" s="187"/>
      <c r="AU215" s="187"/>
      <c r="AV215" s="193"/>
      <c r="AW215" s="187"/>
      <c r="AX215" s="189"/>
      <c r="AY215" s="189">
        <f t="shared" si="197"/>
        <v>0</v>
      </c>
      <c r="AZ215" s="177" t="str">
        <f t="shared" si="213"/>
        <v>NO OFERTADO</v>
      </c>
      <c r="BA215" s="177"/>
      <c r="BB215" s="177" t="s">
        <v>743</v>
      </c>
      <c r="BC215" s="194"/>
      <c r="BD215" s="194"/>
      <c r="BE215" s="195"/>
      <c r="BF215" s="194"/>
      <c r="BG215" s="196">
        <f t="shared" si="198"/>
        <v>0</v>
      </c>
      <c r="BH215" s="196">
        <f t="shared" si="199"/>
        <v>0</v>
      </c>
      <c r="BI215" s="180" t="str">
        <f t="shared" si="214"/>
        <v>NO OFERTADO</v>
      </c>
      <c r="BJ215" s="180"/>
      <c r="BK215" s="180" t="s">
        <v>743</v>
      </c>
      <c r="BL215" s="319"/>
      <c r="BM215" s="319"/>
      <c r="BN215" s="320"/>
      <c r="BO215" s="319">
        <f t="shared" si="215"/>
        <v>0</v>
      </c>
      <c r="BP215" s="321">
        <f t="shared" si="200"/>
        <v>0</v>
      </c>
      <c r="BQ215" s="321">
        <f t="shared" si="216"/>
        <v>0</v>
      </c>
      <c r="BR215" s="322" t="str">
        <f t="shared" si="217"/>
        <v>NO OFERTADO</v>
      </c>
      <c r="BS215" s="322"/>
      <c r="BT215" s="322" t="s">
        <v>743</v>
      </c>
      <c r="BU215" s="197" t="s">
        <v>44</v>
      </c>
      <c r="BV215" s="197">
        <v>123200</v>
      </c>
      <c r="BW215" s="213">
        <v>23408</v>
      </c>
      <c r="BX215" s="197">
        <v>146608</v>
      </c>
      <c r="BY215" s="199">
        <f t="shared" si="201"/>
        <v>146608</v>
      </c>
      <c r="BZ215" s="199">
        <f t="shared" si="202"/>
        <v>733040</v>
      </c>
      <c r="CA215" s="181" t="str">
        <f t="shared" si="218"/>
        <v>CUMPLE</v>
      </c>
      <c r="CB215" s="181" t="str">
        <f>VLOOKUP(B215,'[3]ANEXO TECNICO'!$B$3:$P$334,15,0)</f>
        <v>CUMPLE</v>
      </c>
      <c r="CC215" s="181" t="s">
        <v>822</v>
      </c>
      <c r="CD215" s="200"/>
      <c r="CE215" s="200"/>
      <c r="CF215" s="201"/>
      <c r="CG215" s="200"/>
      <c r="CH215" s="202">
        <f t="shared" si="203"/>
        <v>0</v>
      </c>
      <c r="CI215" s="202">
        <f t="shared" si="204"/>
        <v>0</v>
      </c>
      <c r="CJ215" s="182" t="str">
        <f t="shared" si="219"/>
        <v>NO OFERTADO</v>
      </c>
      <c r="CK215" s="182"/>
      <c r="CL215" s="182" t="s">
        <v>743</v>
      </c>
      <c r="CM215" s="197">
        <v>0</v>
      </c>
      <c r="CN215" s="197">
        <v>0</v>
      </c>
      <c r="CO215" s="198">
        <v>0</v>
      </c>
      <c r="CP215" s="197"/>
      <c r="CQ215" s="199">
        <f t="shared" si="205"/>
        <v>0</v>
      </c>
      <c r="CR215" s="199">
        <f t="shared" si="206"/>
        <v>0</v>
      </c>
      <c r="CS215" s="181" t="str">
        <f t="shared" si="220"/>
        <v>NO OFERTADO</v>
      </c>
      <c r="CT215" s="181"/>
      <c r="CU215" s="181" t="s">
        <v>743</v>
      </c>
      <c r="CV215" s="203"/>
      <c r="CW215" s="203"/>
      <c r="CX215" s="204"/>
      <c r="CY215" s="203"/>
      <c r="CZ215" s="205">
        <f t="shared" si="207"/>
        <v>0</v>
      </c>
      <c r="DA215" s="205">
        <f t="shared" si="208"/>
        <v>0</v>
      </c>
      <c r="DB215" s="183" t="str">
        <f t="shared" si="221"/>
        <v>NO OFERTADO</v>
      </c>
      <c r="DC215" s="183"/>
      <c r="DD215" s="183" t="s">
        <v>743</v>
      </c>
      <c r="DE215" s="206">
        <f>SMALL((L215,V215,AE215,AN215,AW215,BF215,BX215,CG215,CP215,CY215),1)</f>
        <v>146608</v>
      </c>
      <c r="DF215" s="208">
        <f t="shared" si="223"/>
        <v>146608</v>
      </c>
      <c r="DG215" s="19">
        <f t="shared" si="224"/>
        <v>0</v>
      </c>
      <c r="DH215" s="208">
        <f t="shared" si="225"/>
        <v>146608</v>
      </c>
      <c r="DI215" s="208">
        <f t="shared" si="226"/>
        <v>185640</v>
      </c>
      <c r="DJ215" s="208" t="str">
        <f t="shared" si="227"/>
        <v>ENTRA</v>
      </c>
    </row>
    <row r="216" spans="1:114" s="19" customFormat="1" ht="25.5" hidden="1" x14ac:dyDescent="0.2">
      <c r="A216" s="76">
        <v>207</v>
      </c>
      <c r="B216" s="78" t="s">
        <v>254</v>
      </c>
      <c r="C216" s="77" t="s">
        <v>586</v>
      </c>
      <c r="D216" s="120">
        <v>1</v>
      </c>
      <c r="E216" s="120" t="s">
        <v>32</v>
      </c>
      <c r="F216" s="24">
        <v>154700</v>
      </c>
      <c r="G216" s="120">
        <v>1</v>
      </c>
      <c r="H216" s="86">
        <f t="shared" si="209"/>
        <v>154700</v>
      </c>
      <c r="I216" s="27"/>
      <c r="J216" s="184"/>
      <c r="K216" s="185"/>
      <c r="L216" s="184"/>
      <c r="M216" s="186"/>
      <c r="N216" s="186">
        <f t="shared" si="193"/>
        <v>0</v>
      </c>
      <c r="O216" s="176" t="str">
        <f t="shared" si="222"/>
        <v>NO OFERTADO</v>
      </c>
      <c r="P216" s="176"/>
      <c r="Q216" s="176" t="s">
        <v>743</v>
      </c>
      <c r="R216" s="207" t="s">
        <v>858</v>
      </c>
      <c r="S216" s="187"/>
      <c r="T216" s="187"/>
      <c r="U216" s="188"/>
      <c r="V216" s="187"/>
      <c r="W216" s="189"/>
      <c r="X216" s="189">
        <f t="shared" si="194"/>
        <v>0</v>
      </c>
      <c r="Y216" s="176" t="str">
        <f t="shared" si="210"/>
        <v>NO OFERTADO</v>
      </c>
      <c r="Z216" s="177"/>
      <c r="AA216" s="177" t="s">
        <v>743</v>
      </c>
      <c r="AB216" s="190"/>
      <c r="AC216" s="190"/>
      <c r="AD216" s="191"/>
      <c r="AE216" s="190"/>
      <c r="AF216" s="192"/>
      <c r="AG216" s="192">
        <f t="shared" si="195"/>
        <v>0</v>
      </c>
      <c r="AH216" s="178" t="str">
        <f t="shared" si="211"/>
        <v>NO OFERTADO</v>
      </c>
      <c r="AI216" s="178"/>
      <c r="AJ216" s="178" t="s">
        <v>743</v>
      </c>
      <c r="AK216" s="184"/>
      <c r="AL216" s="184"/>
      <c r="AM216" s="185"/>
      <c r="AN216" s="184"/>
      <c r="AO216" s="186"/>
      <c r="AP216" s="186">
        <f t="shared" si="196"/>
        <v>0</v>
      </c>
      <c r="AQ216" s="176" t="str">
        <f t="shared" si="212"/>
        <v>NO OFERTADO</v>
      </c>
      <c r="AR216" s="176"/>
      <c r="AS216" s="176" t="s">
        <v>743</v>
      </c>
      <c r="AT216" s="187"/>
      <c r="AU216" s="187"/>
      <c r="AV216" s="193"/>
      <c r="AW216" s="187"/>
      <c r="AX216" s="189"/>
      <c r="AY216" s="189">
        <f t="shared" si="197"/>
        <v>0</v>
      </c>
      <c r="AZ216" s="177" t="str">
        <f t="shared" si="213"/>
        <v>NO OFERTADO</v>
      </c>
      <c r="BA216" s="177"/>
      <c r="BB216" s="177" t="s">
        <v>743</v>
      </c>
      <c r="BC216" s="194"/>
      <c r="BD216" s="194"/>
      <c r="BE216" s="195"/>
      <c r="BF216" s="194"/>
      <c r="BG216" s="196">
        <f t="shared" si="198"/>
        <v>0</v>
      </c>
      <c r="BH216" s="196">
        <f t="shared" si="199"/>
        <v>0</v>
      </c>
      <c r="BI216" s="180" t="str">
        <f t="shared" si="214"/>
        <v>NO OFERTADO</v>
      </c>
      <c r="BJ216" s="180"/>
      <c r="BK216" s="180" t="s">
        <v>743</v>
      </c>
      <c r="BL216" s="319"/>
      <c r="BM216" s="319"/>
      <c r="BN216" s="320"/>
      <c r="BO216" s="319">
        <f t="shared" si="215"/>
        <v>0</v>
      </c>
      <c r="BP216" s="321">
        <f t="shared" si="200"/>
        <v>0</v>
      </c>
      <c r="BQ216" s="321">
        <f t="shared" si="216"/>
        <v>0</v>
      </c>
      <c r="BR216" s="322" t="str">
        <f t="shared" si="217"/>
        <v>NO OFERTADO</v>
      </c>
      <c r="BS216" s="322"/>
      <c r="BT216" s="322" t="s">
        <v>743</v>
      </c>
      <c r="BU216" s="197" t="s">
        <v>44</v>
      </c>
      <c r="BV216" s="197">
        <v>123200</v>
      </c>
      <c r="BW216" s="213">
        <v>23408</v>
      </c>
      <c r="BX216" s="197">
        <v>146608</v>
      </c>
      <c r="BY216" s="199">
        <f t="shared" si="201"/>
        <v>146608</v>
      </c>
      <c r="BZ216" s="199">
        <f t="shared" si="202"/>
        <v>146608</v>
      </c>
      <c r="CA216" s="181" t="str">
        <f t="shared" si="218"/>
        <v>CUMPLE</v>
      </c>
      <c r="CB216" s="181" t="str">
        <f>VLOOKUP(B216,'[3]ANEXO TECNICO'!$B$3:$P$334,15,0)</f>
        <v>CUMPLE</v>
      </c>
      <c r="CC216" s="181" t="s">
        <v>822</v>
      </c>
      <c r="CD216" s="200"/>
      <c r="CE216" s="200"/>
      <c r="CF216" s="201"/>
      <c r="CG216" s="200"/>
      <c r="CH216" s="202">
        <f t="shared" si="203"/>
        <v>0</v>
      </c>
      <c r="CI216" s="202">
        <f t="shared" si="204"/>
        <v>0</v>
      </c>
      <c r="CJ216" s="182" t="str">
        <f t="shared" si="219"/>
        <v>NO OFERTADO</v>
      </c>
      <c r="CK216" s="182"/>
      <c r="CL216" s="182" t="s">
        <v>743</v>
      </c>
      <c r="CM216" s="197">
        <v>0</v>
      </c>
      <c r="CN216" s="197">
        <v>0</v>
      </c>
      <c r="CO216" s="198">
        <v>0</v>
      </c>
      <c r="CP216" s="197"/>
      <c r="CQ216" s="199">
        <f t="shared" si="205"/>
        <v>0</v>
      </c>
      <c r="CR216" s="199">
        <f t="shared" si="206"/>
        <v>0</v>
      </c>
      <c r="CS216" s="181" t="str">
        <f t="shared" si="220"/>
        <v>NO OFERTADO</v>
      </c>
      <c r="CT216" s="181"/>
      <c r="CU216" s="181" t="s">
        <v>743</v>
      </c>
      <c r="CV216" s="203"/>
      <c r="CW216" s="203"/>
      <c r="CX216" s="204"/>
      <c r="CY216" s="203"/>
      <c r="CZ216" s="205">
        <f t="shared" si="207"/>
        <v>0</v>
      </c>
      <c r="DA216" s="205">
        <f t="shared" si="208"/>
        <v>0</v>
      </c>
      <c r="DB216" s="183" t="str">
        <f t="shared" si="221"/>
        <v>NO OFERTADO</v>
      </c>
      <c r="DC216" s="183"/>
      <c r="DD216" s="183" t="s">
        <v>743</v>
      </c>
      <c r="DE216" s="206">
        <f>SMALL((L216,V216,AE216,AN216,AW216,BF216,BX216,CG216,CP216,CY216),1)</f>
        <v>146608</v>
      </c>
      <c r="DF216" s="208">
        <f t="shared" si="223"/>
        <v>146608</v>
      </c>
      <c r="DG216" s="19">
        <f t="shared" si="224"/>
        <v>0</v>
      </c>
      <c r="DH216" s="208">
        <f t="shared" si="225"/>
        <v>146608</v>
      </c>
      <c r="DI216" s="208">
        <f t="shared" si="226"/>
        <v>185640</v>
      </c>
      <c r="DJ216" s="208" t="str">
        <f t="shared" si="227"/>
        <v>ENTRA</v>
      </c>
    </row>
    <row r="217" spans="1:114" s="19" customFormat="1" ht="51" x14ac:dyDescent="0.2">
      <c r="A217" s="76">
        <v>208</v>
      </c>
      <c r="B217" s="78" t="s">
        <v>255</v>
      </c>
      <c r="C217" s="77" t="s">
        <v>587</v>
      </c>
      <c r="D217" s="120">
        <v>1</v>
      </c>
      <c r="E217" s="120" t="s">
        <v>32</v>
      </c>
      <c r="F217" s="24">
        <v>27899</v>
      </c>
      <c r="G217" s="120">
        <v>2</v>
      </c>
      <c r="H217" s="86">
        <f t="shared" si="209"/>
        <v>55798</v>
      </c>
      <c r="I217" s="27" t="s">
        <v>913</v>
      </c>
      <c r="J217" s="184">
        <v>74886</v>
      </c>
      <c r="K217" s="209">
        <v>0</v>
      </c>
      <c r="L217" s="210">
        <f t="shared" ref="L217:L266" si="229">+J217+K217</f>
        <v>74886</v>
      </c>
      <c r="M217" s="186">
        <f t="shared" ref="M217:M272" si="230">L217*$D217</f>
        <v>74886</v>
      </c>
      <c r="N217" s="186">
        <f t="shared" si="193"/>
        <v>149772</v>
      </c>
      <c r="O217" s="176" t="str">
        <f t="shared" si="222"/>
        <v>NO CUMPLE</v>
      </c>
      <c r="P217" s="176" t="s">
        <v>828</v>
      </c>
      <c r="Q217" s="176" t="s">
        <v>743</v>
      </c>
      <c r="R217" s="207">
        <f t="shared" ref="R217:R220" si="231">+(L217-F217)/F217</f>
        <v>1.6841822287537187</v>
      </c>
      <c r="S217" s="187"/>
      <c r="T217" s="187"/>
      <c r="U217" s="188"/>
      <c r="V217" s="187"/>
      <c r="W217" s="189"/>
      <c r="X217" s="189">
        <f t="shared" si="194"/>
        <v>0</v>
      </c>
      <c r="Y217" s="176" t="str">
        <f t="shared" si="210"/>
        <v>NO OFERTADO</v>
      </c>
      <c r="Z217" s="177"/>
      <c r="AA217" s="177" t="s">
        <v>743</v>
      </c>
      <c r="AB217" s="190"/>
      <c r="AC217" s="190"/>
      <c r="AD217" s="191"/>
      <c r="AE217" s="190"/>
      <c r="AF217" s="192"/>
      <c r="AG217" s="192">
        <f t="shared" si="195"/>
        <v>0</v>
      </c>
      <c r="AH217" s="178" t="str">
        <f t="shared" si="211"/>
        <v>NO OFERTADO</v>
      </c>
      <c r="AI217" s="178"/>
      <c r="AJ217" s="178" t="s">
        <v>743</v>
      </c>
      <c r="AK217" s="184"/>
      <c r="AL217" s="184"/>
      <c r="AM217" s="185"/>
      <c r="AN217" s="184"/>
      <c r="AO217" s="186"/>
      <c r="AP217" s="186">
        <f t="shared" si="196"/>
        <v>0</v>
      </c>
      <c r="AQ217" s="176" t="str">
        <f t="shared" si="212"/>
        <v>NO OFERTADO</v>
      </c>
      <c r="AR217" s="176"/>
      <c r="AS217" s="176" t="s">
        <v>743</v>
      </c>
      <c r="AT217" s="187"/>
      <c r="AU217" s="187"/>
      <c r="AV217" s="193"/>
      <c r="AW217" s="187"/>
      <c r="AX217" s="189"/>
      <c r="AY217" s="189">
        <f t="shared" si="197"/>
        <v>0</v>
      </c>
      <c r="AZ217" s="177" t="str">
        <f t="shared" si="213"/>
        <v>NO OFERTADO</v>
      </c>
      <c r="BA217" s="177"/>
      <c r="BB217" s="177" t="s">
        <v>743</v>
      </c>
      <c r="BC217" s="194"/>
      <c r="BD217" s="194"/>
      <c r="BE217" s="195"/>
      <c r="BF217" s="194"/>
      <c r="BG217" s="196">
        <f t="shared" si="198"/>
        <v>0</v>
      </c>
      <c r="BH217" s="196">
        <f t="shared" si="199"/>
        <v>0</v>
      </c>
      <c r="BI217" s="180" t="str">
        <f t="shared" si="214"/>
        <v>NO OFERTADO</v>
      </c>
      <c r="BJ217" s="180"/>
      <c r="BK217" s="180" t="s">
        <v>743</v>
      </c>
      <c r="BL217" s="319" t="s">
        <v>1044</v>
      </c>
      <c r="BM217" s="319">
        <v>24122</v>
      </c>
      <c r="BN217" s="320">
        <v>0</v>
      </c>
      <c r="BO217" s="319">
        <f t="shared" si="215"/>
        <v>24122</v>
      </c>
      <c r="BP217" s="321">
        <f t="shared" si="200"/>
        <v>24122</v>
      </c>
      <c r="BQ217" s="321">
        <f t="shared" si="216"/>
        <v>48244</v>
      </c>
      <c r="BR217" s="322" t="str">
        <f t="shared" si="217"/>
        <v>CUMPLE</v>
      </c>
      <c r="BS217" s="322" t="s">
        <v>828</v>
      </c>
      <c r="BT217" s="322" t="s">
        <v>822</v>
      </c>
      <c r="BU217" s="197"/>
      <c r="BV217" s="197"/>
      <c r="BW217" s="198"/>
      <c r="BX217" s="197"/>
      <c r="BY217" s="199">
        <f t="shared" si="201"/>
        <v>0</v>
      </c>
      <c r="BZ217" s="199">
        <f t="shared" si="202"/>
        <v>0</v>
      </c>
      <c r="CA217" s="181" t="str">
        <f t="shared" si="218"/>
        <v>NO OFERTADO</v>
      </c>
      <c r="CB217" s="181"/>
      <c r="CC217" s="181" t="s">
        <v>743</v>
      </c>
      <c r="CD217" s="200"/>
      <c r="CE217" s="200"/>
      <c r="CF217" s="201"/>
      <c r="CG217" s="200"/>
      <c r="CH217" s="202">
        <f t="shared" si="203"/>
        <v>0</v>
      </c>
      <c r="CI217" s="202">
        <f t="shared" si="204"/>
        <v>0</v>
      </c>
      <c r="CJ217" s="182" t="str">
        <f t="shared" si="219"/>
        <v>NO OFERTADO</v>
      </c>
      <c r="CK217" s="182"/>
      <c r="CL217" s="182" t="s">
        <v>743</v>
      </c>
      <c r="CM217" s="197">
        <v>0</v>
      </c>
      <c r="CN217" s="197">
        <v>0</v>
      </c>
      <c r="CO217" s="198">
        <v>0</v>
      </c>
      <c r="CP217" s="197"/>
      <c r="CQ217" s="199">
        <f t="shared" si="205"/>
        <v>0</v>
      </c>
      <c r="CR217" s="199">
        <f t="shared" si="206"/>
        <v>0</v>
      </c>
      <c r="CS217" s="181" t="str">
        <f t="shared" si="220"/>
        <v>NO OFERTADO</v>
      </c>
      <c r="CT217" s="181"/>
      <c r="CU217" s="181" t="s">
        <v>743</v>
      </c>
      <c r="CV217" s="203"/>
      <c r="CW217" s="203"/>
      <c r="CX217" s="204"/>
      <c r="CY217" s="203"/>
      <c r="CZ217" s="205">
        <f t="shared" si="207"/>
        <v>0</v>
      </c>
      <c r="DA217" s="205">
        <f t="shared" si="208"/>
        <v>0</v>
      </c>
      <c r="DB217" s="183" t="str">
        <f t="shared" si="221"/>
        <v>NO OFERTADO</v>
      </c>
      <c r="DC217" s="183"/>
      <c r="DD217" s="183" t="s">
        <v>743</v>
      </c>
      <c r="DE217" s="206">
        <f>SMALL((L217,V217,AE217,AN217,AW217,BF217,BX217,CG217,CP217,CY217),1)</f>
        <v>74886</v>
      </c>
      <c r="DF217" s="208">
        <f t="shared" si="223"/>
        <v>74886</v>
      </c>
      <c r="DG217" s="19">
        <f t="shared" si="224"/>
        <v>0</v>
      </c>
      <c r="DH217" s="208">
        <f t="shared" si="225"/>
        <v>74886</v>
      </c>
      <c r="DI217" s="208">
        <f t="shared" si="226"/>
        <v>33478.799999999996</v>
      </c>
      <c r="DJ217" s="208" t="str">
        <f t="shared" si="227"/>
        <v>ENTRA</v>
      </c>
    </row>
    <row r="218" spans="1:114" s="19" customFormat="1" hidden="1" x14ac:dyDescent="0.2">
      <c r="A218" s="76">
        <v>209</v>
      </c>
      <c r="B218" s="78" t="s">
        <v>256</v>
      </c>
      <c r="C218" s="77" t="s">
        <v>588</v>
      </c>
      <c r="D218" s="120">
        <v>1</v>
      </c>
      <c r="E218" s="120" t="s">
        <v>32</v>
      </c>
      <c r="F218" s="24">
        <v>10817</v>
      </c>
      <c r="G218" s="120">
        <v>2</v>
      </c>
      <c r="H218" s="86">
        <f t="shared" si="209"/>
        <v>21634</v>
      </c>
      <c r="I218" s="27" t="s">
        <v>914</v>
      </c>
      <c r="J218" s="184">
        <v>73574</v>
      </c>
      <c r="K218" s="209">
        <v>0</v>
      </c>
      <c r="L218" s="210">
        <f t="shared" si="229"/>
        <v>73574</v>
      </c>
      <c r="M218" s="186">
        <f t="shared" si="230"/>
        <v>73574</v>
      </c>
      <c r="N218" s="186">
        <f t="shared" si="193"/>
        <v>147148</v>
      </c>
      <c r="O218" s="176" t="str">
        <f t="shared" si="222"/>
        <v>NO CUMPLE</v>
      </c>
      <c r="P218" s="176" t="s">
        <v>828</v>
      </c>
      <c r="Q218" s="176" t="s">
        <v>743</v>
      </c>
      <c r="R218" s="207">
        <f t="shared" si="231"/>
        <v>5.8017010261625224</v>
      </c>
      <c r="S218" s="187"/>
      <c r="T218" s="187"/>
      <c r="U218" s="188"/>
      <c r="V218" s="187"/>
      <c r="W218" s="189"/>
      <c r="X218" s="189">
        <f t="shared" si="194"/>
        <v>0</v>
      </c>
      <c r="Y218" s="176" t="str">
        <f t="shared" si="210"/>
        <v>NO OFERTADO</v>
      </c>
      <c r="Z218" s="177"/>
      <c r="AA218" s="177" t="s">
        <v>743</v>
      </c>
      <c r="AB218" s="190" t="s">
        <v>745</v>
      </c>
      <c r="AC218" s="190">
        <v>26265.383999999998</v>
      </c>
      <c r="AD218" s="211">
        <v>0</v>
      </c>
      <c r="AE218" s="190">
        <f>+AC218+AD218</f>
        <v>26265.383999999998</v>
      </c>
      <c r="AF218" s="192">
        <f>+AE218*D218</f>
        <v>26265.383999999998</v>
      </c>
      <c r="AG218" s="192">
        <f t="shared" si="195"/>
        <v>52530.767999999996</v>
      </c>
      <c r="AH218" s="178" t="str">
        <f t="shared" si="211"/>
        <v>NO CUMPLE</v>
      </c>
      <c r="AI218" s="178" t="s">
        <v>829</v>
      </c>
      <c r="AJ218" s="178" t="s">
        <v>743</v>
      </c>
      <c r="AK218" s="184"/>
      <c r="AL218" s="184"/>
      <c r="AM218" s="185"/>
      <c r="AN218" s="184"/>
      <c r="AO218" s="186"/>
      <c r="AP218" s="186">
        <f t="shared" si="196"/>
        <v>0</v>
      </c>
      <c r="AQ218" s="176" t="str">
        <f t="shared" si="212"/>
        <v>NO OFERTADO</v>
      </c>
      <c r="AR218" s="176"/>
      <c r="AS218" s="176" t="s">
        <v>743</v>
      </c>
      <c r="AT218" s="187"/>
      <c r="AU218" s="187"/>
      <c r="AV218" s="193"/>
      <c r="AW218" s="187"/>
      <c r="AX218" s="189"/>
      <c r="AY218" s="189">
        <f t="shared" si="197"/>
        <v>0</v>
      </c>
      <c r="AZ218" s="177" t="str">
        <f t="shared" si="213"/>
        <v>NO OFERTADO</v>
      </c>
      <c r="BA218" s="177"/>
      <c r="BB218" s="177" t="s">
        <v>743</v>
      </c>
      <c r="BC218" s="194"/>
      <c r="BD218" s="194"/>
      <c r="BE218" s="195"/>
      <c r="BF218" s="194"/>
      <c r="BG218" s="196">
        <f t="shared" si="198"/>
        <v>0</v>
      </c>
      <c r="BH218" s="196">
        <f t="shared" si="199"/>
        <v>0</v>
      </c>
      <c r="BI218" s="180" t="str">
        <f t="shared" si="214"/>
        <v>NO OFERTADO</v>
      </c>
      <c r="BJ218" s="180"/>
      <c r="BK218" s="180" t="s">
        <v>743</v>
      </c>
      <c r="BL218" s="323" t="s">
        <v>1046</v>
      </c>
      <c r="BM218" s="323">
        <v>64448</v>
      </c>
      <c r="BN218" s="324">
        <v>0</v>
      </c>
      <c r="BO218" s="323">
        <f t="shared" si="215"/>
        <v>64448</v>
      </c>
      <c r="BP218" s="325">
        <f t="shared" si="200"/>
        <v>64448</v>
      </c>
      <c r="BQ218" s="321">
        <f t="shared" si="216"/>
        <v>128896</v>
      </c>
      <c r="BR218" s="322" t="str">
        <f t="shared" si="217"/>
        <v>NO CUMPLE</v>
      </c>
      <c r="BS218" s="322" t="s">
        <v>829</v>
      </c>
      <c r="BT218" s="322" t="s">
        <v>743</v>
      </c>
      <c r="BU218" s="197"/>
      <c r="BV218" s="197"/>
      <c r="BW218" s="198"/>
      <c r="BX218" s="197"/>
      <c r="BY218" s="199">
        <f t="shared" si="201"/>
        <v>0</v>
      </c>
      <c r="BZ218" s="199">
        <f t="shared" si="202"/>
        <v>0</v>
      </c>
      <c r="CA218" s="181" t="str">
        <f t="shared" si="218"/>
        <v>NO OFERTADO</v>
      </c>
      <c r="CB218" s="181"/>
      <c r="CC218" s="181" t="s">
        <v>743</v>
      </c>
      <c r="CD218" s="200"/>
      <c r="CE218" s="200"/>
      <c r="CF218" s="201"/>
      <c r="CG218" s="200"/>
      <c r="CH218" s="202">
        <f t="shared" si="203"/>
        <v>0</v>
      </c>
      <c r="CI218" s="202">
        <f t="shared" si="204"/>
        <v>0</v>
      </c>
      <c r="CJ218" s="182" t="str">
        <f t="shared" si="219"/>
        <v>NO OFERTADO</v>
      </c>
      <c r="CK218" s="182"/>
      <c r="CL218" s="182" t="s">
        <v>743</v>
      </c>
      <c r="CM218" s="197">
        <v>0</v>
      </c>
      <c r="CN218" s="197">
        <v>0</v>
      </c>
      <c r="CO218" s="198">
        <v>0</v>
      </c>
      <c r="CP218" s="197"/>
      <c r="CQ218" s="199">
        <f t="shared" si="205"/>
        <v>0</v>
      </c>
      <c r="CR218" s="199">
        <f t="shared" si="206"/>
        <v>0</v>
      </c>
      <c r="CS218" s="181" t="str">
        <f t="shared" si="220"/>
        <v>NO OFERTADO</v>
      </c>
      <c r="CT218" s="181"/>
      <c r="CU218" s="181" t="s">
        <v>743</v>
      </c>
      <c r="CV218" s="203"/>
      <c r="CW218" s="203"/>
      <c r="CX218" s="204"/>
      <c r="CY218" s="203"/>
      <c r="CZ218" s="205">
        <f t="shared" si="207"/>
        <v>0</v>
      </c>
      <c r="DA218" s="205">
        <f t="shared" si="208"/>
        <v>0</v>
      </c>
      <c r="DB218" s="183" t="str">
        <f t="shared" si="221"/>
        <v>NO OFERTADO</v>
      </c>
      <c r="DC218" s="183"/>
      <c r="DD218" s="183" t="s">
        <v>743</v>
      </c>
      <c r="DE218" s="206">
        <f>SMALL((L218,V218,AE218,AN218,AW218,BF218,BX218,CG218,CP218,CY218),1)</f>
        <v>26265.383999999998</v>
      </c>
      <c r="DF218" s="208">
        <f t="shared" si="223"/>
        <v>49919.691999999995</v>
      </c>
      <c r="DG218" s="19">
        <f t="shared" si="224"/>
        <v>23654.308000000005</v>
      </c>
      <c r="DH218" s="208">
        <f t="shared" si="225"/>
        <v>26265.383999999991</v>
      </c>
      <c r="DI218" s="208">
        <f t="shared" si="226"/>
        <v>12980.4</v>
      </c>
      <c r="DJ218" s="208" t="str">
        <f t="shared" si="227"/>
        <v>ENTRA</v>
      </c>
    </row>
    <row r="219" spans="1:114" s="19" customFormat="1" ht="38.25" hidden="1" x14ac:dyDescent="0.2">
      <c r="A219" s="76">
        <v>210</v>
      </c>
      <c r="B219" s="78" t="s">
        <v>257</v>
      </c>
      <c r="C219" s="77" t="s">
        <v>589</v>
      </c>
      <c r="D219" s="120">
        <v>1</v>
      </c>
      <c r="E219" s="120" t="s">
        <v>32</v>
      </c>
      <c r="F219" s="24">
        <v>33000</v>
      </c>
      <c r="G219" s="120">
        <v>6</v>
      </c>
      <c r="H219" s="86">
        <f t="shared" si="209"/>
        <v>198000</v>
      </c>
      <c r="I219" s="27" t="s">
        <v>914</v>
      </c>
      <c r="J219" s="184">
        <v>112505</v>
      </c>
      <c r="K219" s="209">
        <v>0</v>
      </c>
      <c r="L219" s="210">
        <f t="shared" si="229"/>
        <v>112505</v>
      </c>
      <c r="M219" s="186">
        <f t="shared" si="230"/>
        <v>112505</v>
      </c>
      <c r="N219" s="186">
        <f t="shared" si="193"/>
        <v>675030</v>
      </c>
      <c r="O219" s="176" t="str">
        <f t="shared" si="222"/>
        <v>NO CUMPLE</v>
      </c>
      <c r="P219" s="176" t="s">
        <v>828</v>
      </c>
      <c r="Q219" s="176" t="s">
        <v>743</v>
      </c>
      <c r="R219" s="207">
        <f t="shared" si="231"/>
        <v>2.4092424242424242</v>
      </c>
      <c r="S219" s="187"/>
      <c r="T219" s="187"/>
      <c r="U219" s="188"/>
      <c r="V219" s="187"/>
      <c r="W219" s="189"/>
      <c r="X219" s="189">
        <f t="shared" si="194"/>
        <v>0</v>
      </c>
      <c r="Y219" s="176" t="str">
        <f t="shared" si="210"/>
        <v>NO OFERTADO</v>
      </c>
      <c r="Z219" s="177"/>
      <c r="AA219" s="177" t="s">
        <v>743</v>
      </c>
      <c r="AB219" s="190"/>
      <c r="AC219" s="190"/>
      <c r="AD219" s="191"/>
      <c r="AE219" s="190"/>
      <c r="AF219" s="192"/>
      <c r="AG219" s="192">
        <f t="shared" si="195"/>
        <v>0</v>
      </c>
      <c r="AH219" s="178" t="str">
        <f t="shared" si="211"/>
        <v>NO OFERTADO</v>
      </c>
      <c r="AI219" s="178"/>
      <c r="AJ219" s="178" t="s">
        <v>743</v>
      </c>
      <c r="AK219" s="184"/>
      <c r="AL219" s="184"/>
      <c r="AM219" s="185"/>
      <c r="AN219" s="184"/>
      <c r="AO219" s="186"/>
      <c r="AP219" s="186">
        <f t="shared" si="196"/>
        <v>0</v>
      </c>
      <c r="AQ219" s="176" t="str">
        <f t="shared" si="212"/>
        <v>NO OFERTADO</v>
      </c>
      <c r="AR219" s="176"/>
      <c r="AS219" s="176" t="s">
        <v>743</v>
      </c>
      <c r="AT219" s="187"/>
      <c r="AU219" s="187"/>
      <c r="AV219" s="193"/>
      <c r="AW219" s="187"/>
      <c r="AX219" s="189"/>
      <c r="AY219" s="189">
        <f t="shared" si="197"/>
        <v>0</v>
      </c>
      <c r="AZ219" s="177" t="str">
        <f t="shared" si="213"/>
        <v>NO OFERTADO</v>
      </c>
      <c r="BA219" s="177"/>
      <c r="BB219" s="177" t="s">
        <v>743</v>
      </c>
      <c r="BC219" s="194"/>
      <c r="BD219" s="194"/>
      <c r="BE219" s="195"/>
      <c r="BF219" s="194"/>
      <c r="BG219" s="196">
        <f t="shared" si="198"/>
        <v>0</v>
      </c>
      <c r="BH219" s="196">
        <f t="shared" si="199"/>
        <v>0</v>
      </c>
      <c r="BI219" s="180" t="str">
        <f t="shared" si="214"/>
        <v>NO OFERTADO</v>
      </c>
      <c r="BJ219" s="180"/>
      <c r="BK219" s="180" t="s">
        <v>743</v>
      </c>
      <c r="BL219" s="319" t="s">
        <v>1044</v>
      </c>
      <c r="BM219" s="319">
        <v>32350</v>
      </c>
      <c r="BN219" s="320">
        <v>0</v>
      </c>
      <c r="BO219" s="319">
        <f t="shared" si="215"/>
        <v>32350</v>
      </c>
      <c r="BP219" s="321">
        <f t="shared" si="200"/>
        <v>32350</v>
      </c>
      <c r="BQ219" s="321">
        <f t="shared" si="216"/>
        <v>194100</v>
      </c>
      <c r="BR219" s="322" t="str">
        <f t="shared" si="217"/>
        <v>CUMPLE</v>
      </c>
      <c r="BS219" s="322" t="s">
        <v>829</v>
      </c>
      <c r="BT219" s="322" t="s">
        <v>743</v>
      </c>
      <c r="BU219" s="197"/>
      <c r="BV219" s="197"/>
      <c r="BW219" s="198"/>
      <c r="BX219" s="197"/>
      <c r="BY219" s="199">
        <f t="shared" si="201"/>
        <v>0</v>
      </c>
      <c r="BZ219" s="199">
        <f t="shared" si="202"/>
        <v>0</v>
      </c>
      <c r="CA219" s="181" t="str">
        <f t="shared" si="218"/>
        <v>NO OFERTADO</v>
      </c>
      <c r="CB219" s="181"/>
      <c r="CC219" s="181" t="s">
        <v>743</v>
      </c>
      <c r="CD219" s="200"/>
      <c r="CE219" s="200"/>
      <c r="CF219" s="201"/>
      <c r="CG219" s="200"/>
      <c r="CH219" s="202">
        <f t="shared" si="203"/>
        <v>0</v>
      </c>
      <c r="CI219" s="202">
        <f t="shared" si="204"/>
        <v>0</v>
      </c>
      <c r="CJ219" s="182" t="str">
        <f t="shared" si="219"/>
        <v>NO OFERTADO</v>
      </c>
      <c r="CK219" s="182"/>
      <c r="CL219" s="182" t="s">
        <v>743</v>
      </c>
      <c r="CM219" s="197">
        <v>0</v>
      </c>
      <c r="CN219" s="197">
        <v>0</v>
      </c>
      <c r="CO219" s="198">
        <v>0</v>
      </c>
      <c r="CP219" s="197"/>
      <c r="CQ219" s="199">
        <f t="shared" si="205"/>
        <v>0</v>
      </c>
      <c r="CR219" s="199">
        <f t="shared" si="206"/>
        <v>0</v>
      </c>
      <c r="CS219" s="181" t="str">
        <f t="shared" si="220"/>
        <v>NO OFERTADO</v>
      </c>
      <c r="CT219" s="181"/>
      <c r="CU219" s="181" t="s">
        <v>743</v>
      </c>
      <c r="CV219" s="203"/>
      <c r="CW219" s="203"/>
      <c r="CX219" s="204"/>
      <c r="CY219" s="203"/>
      <c r="CZ219" s="205">
        <f t="shared" si="207"/>
        <v>0</v>
      </c>
      <c r="DA219" s="205">
        <f t="shared" si="208"/>
        <v>0</v>
      </c>
      <c r="DB219" s="183" t="str">
        <f t="shared" si="221"/>
        <v>NO OFERTADO</v>
      </c>
      <c r="DC219" s="183"/>
      <c r="DD219" s="183" t="s">
        <v>743</v>
      </c>
      <c r="DE219" s="206">
        <f>SMALL((L219,V219,AE219,AN219,AW219,BF219,BX219,CG219,CP219,CY219),1)</f>
        <v>112505</v>
      </c>
      <c r="DF219" s="208">
        <f t="shared" si="223"/>
        <v>112505</v>
      </c>
      <c r="DG219" s="19">
        <f t="shared" si="224"/>
        <v>0</v>
      </c>
      <c r="DH219" s="208">
        <f t="shared" si="225"/>
        <v>112505</v>
      </c>
      <c r="DI219" s="208">
        <f t="shared" si="226"/>
        <v>39600</v>
      </c>
      <c r="DJ219" s="208" t="str">
        <f t="shared" si="227"/>
        <v>ENTRA</v>
      </c>
    </row>
    <row r="220" spans="1:114" s="19" customFormat="1" ht="38.25" hidden="1" x14ac:dyDescent="0.2">
      <c r="A220" s="158">
        <v>211</v>
      </c>
      <c r="B220" s="78" t="s">
        <v>258</v>
      </c>
      <c r="C220" s="77" t="s">
        <v>590</v>
      </c>
      <c r="D220" s="120">
        <v>1</v>
      </c>
      <c r="E220" s="120" t="s">
        <v>32</v>
      </c>
      <c r="F220" s="24">
        <v>186000</v>
      </c>
      <c r="G220" s="120">
        <v>1</v>
      </c>
      <c r="H220" s="86">
        <f t="shared" si="209"/>
        <v>186000</v>
      </c>
      <c r="I220" s="27" t="s">
        <v>914</v>
      </c>
      <c r="J220" s="184">
        <v>216113</v>
      </c>
      <c r="K220" s="185">
        <v>0</v>
      </c>
      <c r="L220" s="184">
        <f t="shared" si="229"/>
        <v>216113</v>
      </c>
      <c r="M220" s="186">
        <f t="shared" si="230"/>
        <v>216113</v>
      </c>
      <c r="N220" s="186">
        <f t="shared" si="193"/>
        <v>216113</v>
      </c>
      <c r="O220" s="176" t="str">
        <f t="shared" si="222"/>
        <v>CUMPLE</v>
      </c>
      <c r="P220" s="176" t="s">
        <v>828</v>
      </c>
      <c r="Q220" s="176" t="s">
        <v>822</v>
      </c>
      <c r="R220" s="207">
        <f t="shared" si="231"/>
        <v>0.1618978494623656</v>
      </c>
      <c r="S220" s="187"/>
      <c r="T220" s="187"/>
      <c r="U220" s="188"/>
      <c r="V220" s="187"/>
      <c r="W220" s="189"/>
      <c r="X220" s="189">
        <f t="shared" si="194"/>
        <v>0</v>
      </c>
      <c r="Y220" s="176" t="str">
        <f t="shared" si="210"/>
        <v>NO OFERTADO</v>
      </c>
      <c r="Z220" s="177"/>
      <c r="AA220" s="177" t="s">
        <v>743</v>
      </c>
      <c r="AB220" s="190"/>
      <c r="AC220" s="190"/>
      <c r="AD220" s="191"/>
      <c r="AE220" s="190"/>
      <c r="AF220" s="192"/>
      <c r="AG220" s="192">
        <f t="shared" si="195"/>
        <v>0</v>
      </c>
      <c r="AH220" s="178" t="str">
        <f t="shared" si="211"/>
        <v>NO OFERTADO</v>
      </c>
      <c r="AI220" s="178"/>
      <c r="AJ220" s="178" t="s">
        <v>743</v>
      </c>
      <c r="AK220" s="184"/>
      <c r="AL220" s="184"/>
      <c r="AM220" s="185"/>
      <c r="AN220" s="184"/>
      <c r="AO220" s="186"/>
      <c r="AP220" s="186">
        <f t="shared" si="196"/>
        <v>0</v>
      </c>
      <c r="AQ220" s="176" t="str">
        <f t="shared" si="212"/>
        <v>NO OFERTADO</v>
      </c>
      <c r="AR220" s="176"/>
      <c r="AS220" s="176" t="s">
        <v>743</v>
      </c>
      <c r="AT220" s="187"/>
      <c r="AU220" s="187"/>
      <c r="AV220" s="193"/>
      <c r="AW220" s="187"/>
      <c r="AX220" s="189"/>
      <c r="AY220" s="189">
        <f t="shared" si="197"/>
        <v>0</v>
      </c>
      <c r="AZ220" s="177" t="str">
        <f t="shared" si="213"/>
        <v>NO OFERTADO</v>
      </c>
      <c r="BA220" s="177"/>
      <c r="BB220" s="177" t="s">
        <v>743</v>
      </c>
      <c r="BC220" s="194"/>
      <c r="BD220" s="194"/>
      <c r="BE220" s="195"/>
      <c r="BF220" s="194"/>
      <c r="BG220" s="196">
        <f t="shared" si="198"/>
        <v>0</v>
      </c>
      <c r="BH220" s="196">
        <f t="shared" si="199"/>
        <v>0</v>
      </c>
      <c r="BI220" s="180" t="str">
        <f t="shared" si="214"/>
        <v>NO OFERTADO</v>
      </c>
      <c r="BJ220" s="180"/>
      <c r="BK220" s="180" t="s">
        <v>743</v>
      </c>
      <c r="BL220" s="319"/>
      <c r="BM220" s="319"/>
      <c r="BN220" s="320"/>
      <c r="BO220" s="319">
        <f t="shared" si="215"/>
        <v>0</v>
      </c>
      <c r="BP220" s="321">
        <f t="shared" si="200"/>
        <v>0</v>
      </c>
      <c r="BQ220" s="321">
        <f t="shared" si="216"/>
        <v>0</v>
      </c>
      <c r="BR220" s="322" t="str">
        <f t="shared" si="217"/>
        <v>NO OFERTADO</v>
      </c>
      <c r="BS220" s="322"/>
      <c r="BT220" s="322" t="s">
        <v>743</v>
      </c>
      <c r="BU220" s="197"/>
      <c r="BV220" s="197"/>
      <c r="BW220" s="198"/>
      <c r="BX220" s="197"/>
      <c r="BY220" s="199">
        <f t="shared" si="201"/>
        <v>0</v>
      </c>
      <c r="BZ220" s="199">
        <f t="shared" si="202"/>
        <v>0</v>
      </c>
      <c r="CA220" s="181" t="str">
        <f t="shared" si="218"/>
        <v>NO OFERTADO</v>
      </c>
      <c r="CB220" s="181"/>
      <c r="CC220" s="181" t="s">
        <v>743</v>
      </c>
      <c r="CD220" s="200"/>
      <c r="CE220" s="200"/>
      <c r="CF220" s="201"/>
      <c r="CG220" s="200"/>
      <c r="CH220" s="202">
        <f t="shared" si="203"/>
        <v>0</v>
      </c>
      <c r="CI220" s="202">
        <f t="shared" si="204"/>
        <v>0</v>
      </c>
      <c r="CJ220" s="182" t="str">
        <f t="shared" si="219"/>
        <v>NO OFERTADO</v>
      </c>
      <c r="CK220" s="182"/>
      <c r="CL220" s="182" t="s">
        <v>743</v>
      </c>
      <c r="CM220" s="197">
        <v>0</v>
      </c>
      <c r="CN220" s="197">
        <v>0</v>
      </c>
      <c r="CO220" s="198">
        <v>0</v>
      </c>
      <c r="CP220" s="197"/>
      <c r="CQ220" s="199">
        <f t="shared" si="205"/>
        <v>0</v>
      </c>
      <c r="CR220" s="199">
        <f t="shared" si="206"/>
        <v>0</v>
      </c>
      <c r="CS220" s="181" t="str">
        <f t="shared" si="220"/>
        <v>NO OFERTADO</v>
      </c>
      <c r="CT220" s="181"/>
      <c r="CU220" s="181" t="s">
        <v>743</v>
      </c>
      <c r="CV220" s="203"/>
      <c r="CW220" s="203"/>
      <c r="CX220" s="204"/>
      <c r="CY220" s="203"/>
      <c r="CZ220" s="205">
        <f t="shared" si="207"/>
        <v>0</v>
      </c>
      <c r="DA220" s="205">
        <f t="shared" si="208"/>
        <v>0</v>
      </c>
      <c r="DB220" s="183" t="str">
        <f t="shared" si="221"/>
        <v>NO OFERTADO</v>
      </c>
      <c r="DC220" s="183"/>
      <c r="DD220" s="183" t="s">
        <v>743</v>
      </c>
      <c r="DE220" s="206">
        <f>SMALL((L220,V220,AE220,AN220,AW220,BF220,BX220,CG220,CP220,CY220),1)</f>
        <v>216113</v>
      </c>
      <c r="DF220" s="208">
        <f t="shared" si="223"/>
        <v>216113</v>
      </c>
      <c r="DG220" s="19">
        <f t="shared" si="224"/>
        <v>0</v>
      </c>
      <c r="DH220" s="208">
        <f t="shared" si="225"/>
        <v>216113</v>
      </c>
      <c r="DI220" s="208">
        <f t="shared" si="226"/>
        <v>223200</v>
      </c>
      <c r="DJ220" s="208" t="str">
        <f t="shared" si="227"/>
        <v>ENTRA</v>
      </c>
    </row>
    <row r="221" spans="1:114" s="19" customFormat="1" ht="25.5" hidden="1" x14ac:dyDescent="0.2">
      <c r="A221" s="76">
        <v>212</v>
      </c>
      <c r="B221" s="78" t="s">
        <v>259</v>
      </c>
      <c r="C221" s="77" t="s">
        <v>591</v>
      </c>
      <c r="D221" s="120">
        <v>1</v>
      </c>
      <c r="E221" s="120" t="s">
        <v>32</v>
      </c>
      <c r="F221" s="24">
        <v>168992.27461199998</v>
      </c>
      <c r="G221" s="120">
        <v>1</v>
      </c>
      <c r="H221" s="86">
        <f t="shared" si="209"/>
        <v>168992.27461199998</v>
      </c>
      <c r="I221" s="27"/>
      <c r="J221" s="184"/>
      <c r="K221" s="185"/>
      <c r="L221" s="184"/>
      <c r="M221" s="186"/>
      <c r="N221" s="186">
        <f t="shared" si="193"/>
        <v>0</v>
      </c>
      <c r="O221" s="176" t="str">
        <f t="shared" si="222"/>
        <v>NO OFERTADO</v>
      </c>
      <c r="P221" s="176"/>
      <c r="Q221" s="176" t="s">
        <v>743</v>
      </c>
      <c r="R221" s="176"/>
      <c r="S221" s="187"/>
      <c r="T221" s="187"/>
      <c r="U221" s="188"/>
      <c r="V221" s="187"/>
      <c r="W221" s="189"/>
      <c r="X221" s="189">
        <f t="shared" si="194"/>
        <v>0</v>
      </c>
      <c r="Y221" s="176" t="str">
        <f t="shared" si="210"/>
        <v>NO OFERTADO</v>
      </c>
      <c r="Z221" s="177"/>
      <c r="AA221" s="177" t="s">
        <v>743</v>
      </c>
      <c r="AB221" s="190"/>
      <c r="AC221" s="190"/>
      <c r="AD221" s="191"/>
      <c r="AE221" s="190"/>
      <c r="AF221" s="192"/>
      <c r="AG221" s="192">
        <f t="shared" si="195"/>
        <v>0</v>
      </c>
      <c r="AH221" s="178" t="str">
        <f t="shared" si="211"/>
        <v>NO OFERTADO</v>
      </c>
      <c r="AI221" s="178"/>
      <c r="AJ221" s="178" t="s">
        <v>743</v>
      </c>
      <c r="AK221" s="184"/>
      <c r="AL221" s="184"/>
      <c r="AM221" s="185"/>
      <c r="AN221" s="184"/>
      <c r="AO221" s="186"/>
      <c r="AP221" s="186">
        <f t="shared" si="196"/>
        <v>0</v>
      </c>
      <c r="AQ221" s="176" t="str">
        <f t="shared" si="212"/>
        <v>NO OFERTADO</v>
      </c>
      <c r="AR221" s="176"/>
      <c r="AS221" s="176" t="s">
        <v>743</v>
      </c>
      <c r="AT221" s="187"/>
      <c r="AU221" s="187"/>
      <c r="AV221" s="193"/>
      <c r="AW221" s="187"/>
      <c r="AX221" s="189"/>
      <c r="AY221" s="189">
        <f t="shared" si="197"/>
        <v>0</v>
      </c>
      <c r="AZ221" s="177" t="str">
        <f t="shared" si="213"/>
        <v>NO OFERTADO</v>
      </c>
      <c r="BA221" s="177"/>
      <c r="BB221" s="177" t="s">
        <v>743</v>
      </c>
      <c r="BC221" s="194"/>
      <c r="BD221" s="194"/>
      <c r="BE221" s="195"/>
      <c r="BF221" s="194"/>
      <c r="BG221" s="196">
        <f t="shared" si="198"/>
        <v>0</v>
      </c>
      <c r="BH221" s="196">
        <f t="shared" si="199"/>
        <v>0</v>
      </c>
      <c r="BI221" s="180" t="str">
        <f t="shared" si="214"/>
        <v>NO OFERTADO</v>
      </c>
      <c r="BJ221" s="180"/>
      <c r="BK221" s="180" t="s">
        <v>743</v>
      </c>
      <c r="BL221" s="319"/>
      <c r="BM221" s="319"/>
      <c r="BN221" s="320"/>
      <c r="BO221" s="319">
        <f t="shared" si="215"/>
        <v>0</v>
      </c>
      <c r="BP221" s="321">
        <f t="shared" si="200"/>
        <v>0</v>
      </c>
      <c r="BQ221" s="321">
        <f t="shared" si="216"/>
        <v>0</v>
      </c>
      <c r="BR221" s="322" t="str">
        <f t="shared" si="217"/>
        <v>NO OFERTADO</v>
      </c>
      <c r="BS221" s="322"/>
      <c r="BT221" s="322" t="s">
        <v>743</v>
      </c>
      <c r="BU221" s="197"/>
      <c r="BV221" s="197"/>
      <c r="BW221" s="198"/>
      <c r="BX221" s="197"/>
      <c r="BY221" s="199">
        <f t="shared" si="201"/>
        <v>0</v>
      </c>
      <c r="BZ221" s="199">
        <f t="shared" si="202"/>
        <v>0</v>
      </c>
      <c r="CA221" s="181" t="str">
        <f t="shared" si="218"/>
        <v>NO OFERTADO</v>
      </c>
      <c r="CB221" s="181"/>
      <c r="CC221" s="181" t="s">
        <v>743</v>
      </c>
      <c r="CD221" s="200"/>
      <c r="CE221" s="200"/>
      <c r="CF221" s="201"/>
      <c r="CG221" s="200"/>
      <c r="CH221" s="202">
        <f t="shared" si="203"/>
        <v>0</v>
      </c>
      <c r="CI221" s="202">
        <f t="shared" si="204"/>
        <v>0</v>
      </c>
      <c r="CJ221" s="182" t="str">
        <f t="shared" si="219"/>
        <v>NO OFERTADO</v>
      </c>
      <c r="CK221" s="182"/>
      <c r="CL221" s="182" t="s">
        <v>743</v>
      </c>
      <c r="CM221" s="197">
        <v>0</v>
      </c>
      <c r="CN221" s="197">
        <v>0</v>
      </c>
      <c r="CO221" s="198">
        <v>0</v>
      </c>
      <c r="CP221" s="197"/>
      <c r="CQ221" s="199">
        <f t="shared" si="205"/>
        <v>0</v>
      </c>
      <c r="CR221" s="199">
        <f t="shared" si="206"/>
        <v>0</v>
      </c>
      <c r="CS221" s="181" t="str">
        <f t="shared" si="220"/>
        <v>NO OFERTADO</v>
      </c>
      <c r="CT221" s="181"/>
      <c r="CU221" s="181" t="s">
        <v>743</v>
      </c>
      <c r="CV221" s="203"/>
      <c r="CW221" s="203"/>
      <c r="CX221" s="204"/>
      <c r="CY221" s="203"/>
      <c r="CZ221" s="205">
        <f t="shared" si="207"/>
        <v>0</v>
      </c>
      <c r="DA221" s="205">
        <f t="shared" si="208"/>
        <v>0</v>
      </c>
      <c r="DB221" s="183" t="str">
        <f t="shared" si="221"/>
        <v>NO OFERTADO</v>
      </c>
      <c r="DC221" s="183"/>
      <c r="DD221" s="183" t="s">
        <v>743</v>
      </c>
      <c r="DE221" s="206" t="s">
        <v>847</v>
      </c>
      <c r="DF221" s="206" t="s">
        <v>847</v>
      </c>
      <c r="DG221" s="206" t="s">
        <v>847</v>
      </c>
      <c r="DH221" s="206" t="s">
        <v>847</v>
      </c>
      <c r="DI221" s="206" t="s">
        <v>847</v>
      </c>
      <c r="DJ221" s="206" t="s">
        <v>847</v>
      </c>
    </row>
    <row r="222" spans="1:114" s="19" customFormat="1" ht="51" hidden="1" x14ac:dyDescent="0.2">
      <c r="A222" s="76">
        <v>213</v>
      </c>
      <c r="B222" s="78" t="s">
        <v>260</v>
      </c>
      <c r="C222" s="77" t="s">
        <v>592</v>
      </c>
      <c r="D222" s="120">
        <v>1</v>
      </c>
      <c r="E222" s="120" t="s">
        <v>32</v>
      </c>
      <c r="F222" s="24">
        <v>807992.82044599997</v>
      </c>
      <c r="G222" s="120">
        <v>1</v>
      </c>
      <c r="H222" s="86">
        <f t="shared" si="209"/>
        <v>807992.82044599997</v>
      </c>
      <c r="I222" s="27"/>
      <c r="J222" s="184"/>
      <c r="K222" s="185"/>
      <c r="L222" s="184"/>
      <c r="M222" s="186"/>
      <c r="N222" s="186">
        <f t="shared" si="193"/>
        <v>0</v>
      </c>
      <c r="O222" s="176" t="str">
        <f t="shared" si="222"/>
        <v>NO OFERTADO</v>
      </c>
      <c r="P222" s="176"/>
      <c r="Q222" s="176" t="s">
        <v>743</v>
      </c>
      <c r="R222" s="176"/>
      <c r="S222" s="187"/>
      <c r="T222" s="187"/>
      <c r="U222" s="188"/>
      <c r="V222" s="187"/>
      <c r="W222" s="189"/>
      <c r="X222" s="189">
        <f t="shared" si="194"/>
        <v>0</v>
      </c>
      <c r="Y222" s="176" t="str">
        <f t="shared" si="210"/>
        <v>NO OFERTADO</v>
      </c>
      <c r="Z222" s="177"/>
      <c r="AA222" s="177" t="s">
        <v>743</v>
      </c>
      <c r="AB222" s="190"/>
      <c r="AC222" s="190"/>
      <c r="AD222" s="191"/>
      <c r="AE222" s="190"/>
      <c r="AF222" s="192"/>
      <c r="AG222" s="192">
        <f t="shared" si="195"/>
        <v>0</v>
      </c>
      <c r="AH222" s="178" t="str">
        <f t="shared" si="211"/>
        <v>NO OFERTADO</v>
      </c>
      <c r="AI222" s="178"/>
      <c r="AJ222" s="178" t="s">
        <v>743</v>
      </c>
      <c r="AK222" s="184"/>
      <c r="AL222" s="184"/>
      <c r="AM222" s="185"/>
      <c r="AN222" s="184"/>
      <c r="AO222" s="186"/>
      <c r="AP222" s="186">
        <f t="shared" si="196"/>
        <v>0</v>
      </c>
      <c r="AQ222" s="176" t="str">
        <f t="shared" si="212"/>
        <v>NO OFERTADO</v>
      </c>
      <c r="AR222" s="176"/>
      <c r="AS222" s="176" t="s">
        <v>743</v>
      </c>
      <c r="AT222" s="187"/>
      <c r="AU222" s="187"/>
      <c r="AV222" s="193"/>
      <c r="AW222" s="187"/>
      <c r="AX222" s="189"/>
      <c r="AY222" s="189">
        <f t="shared" si="197"/>
        <v>0</v>
      </c>
      <c r="AZ222" s="177" t="str">
        <f t="shared" si="213"/>
        <v>NO OFERTADO</v>
      </c>
      <c r="BA222" s="177"/>
      <c r="BB222" s="177" t="s">
        <v>743</v>
      </c>
      <c r="BC222" s="194"/>
      <c r="BD222" s="194"/>
      <c r="BE222" s="195"/>
      <c r="BF222" s="194"/>
      <c r="BG222" s="196">
        <f t="shared" si="198"/>
        <v>0</v>
      </c>
      <c r="BH222" s="196">
        <f t="shared" si="199"/>
        <v>0</v>
      </c>
      <c r="BI222" s="180" t="str">
        <f t="shared" si="214"/>
        <v>NO OFERTADO</v>
      </c>
      <c r="BJ222" s="180"/>
      <c r="BK222" s="180" t="s">
        <v>743</v>
      </c>
      <c r="BL222" s="319"/>
      <c r="BM222" s="319"/>
      <c r="BN222" s="320"/>
      <c r="BO222" s="319">
        <f t="shared" si="215"/>
        <v>0</v>
      </c>
      <c r="BP222" s="321">
        <f t="shared" si="200"/>
        <v>0</v>
      </c>
      <c r="BQ222" s="321">
        <f t="shared" si="216"/>
        <v>0</v>
      </c>
      <c r="BR222" s="322" t="str">
        <f t="shared" si="217"/>
        <v>NO OFERTADO</v>
      </c>
      <c r="BS222" s="322"/>
      <c r="BT222" s="322" t="s">
        <v>743</v>
      </c>
      <c r="BU222" s="197"/>
      <c r="BV222" s="197"/>
      <c r="BW222" s="198"/>
      <c r="BX222" s="197"/>
      <c r="BY222" s="199">
        <f t="shared" si="201"/>
        <v>0</v>
      </c>
      <c r="BZ222" s="199">
        <f t="shared" si="202"/>
        <v>0</v>
      </c>
      <c r="CA222" s="181" t="str">
        <f t="shared" si="218"/>
        <v>NO OFERTADO</v>
      </c>
      <c r="CB222" s="181"/>
      <c r="CC222" s="181" t="s">
        <v>743</v>
      </c>
      <c r="CD222" s="200"/>
      <c r="CE222" s="200"/>
      <c r="CF222" s="201"/>
      <c r="CG222" s="200"/>
      <c r="CH222" s="202">
        <f t="shared" si="203"/>
        <v>0</v>
      </c>
      <c r="CI222" s="202">
        <f t="shared" si="204"/>
        <v>0</v>
      </c>
      <c r="CJ222" s="182" t="str">
        <f t="shared" si="219"/>
        <v>NO OFERTADO</v>
      </c>
      <c r="CK222" s="182"/>
      <c r="CL222" s="182" t="s">
        <v>743</v>
      </c>
      <c r="CM222" s="197">
        <v>0</v>
      </c>
      <c r="CN222" s="197">
        <v>0</v>
      </c>
      <c r="CO222" s="198">
        <v>0</v>
      </c>
      <c r="CP222" s="197"/>
      <c r="CQ222" s="199">
        <f t="shared" si="205"/>
        <v>0</v>
      </c>
      <c r="CR222" s="199">
        <f t="shared" si="206"/>
        <v>0</v>
      </c>
      <c r="CS222" s="181" t="str">
        <f t="shared" si="220"/>
        <v>NO OFERTADO</v>
      </c>
      <c r="CT222" s="181"/>
      <c r="CU222" s="181" t="s">
        <v>743</v>
      </c>
      <c r="CV222" s="203"/>
      <c r="CW222" s="203"/>
      <c r="CX222" s="204"/>
      <c r="CY222" s="203"/>
      <c r="CZ222" s="205">
        <f t="shared" si="207"/>
        <v>0</v>
      </c>
      <c r="DA222" s="205">
        <f t="shared" si="208"/>
        <v>0</v>
      </c>
      <c r="DB222" s="183" t="str">
        <f t="shared" si="221"/>
        <v>NO OFERTADO</v>
      </c>
      <c r="DC222" s="183"/>
      <c r="DD222" s="183" t="s">
        <v>743</v>
      </c>
      <c r="DE222" s="206" t="s">
        <v>847</v>
      </c>
      <c r="DF222" s="206" t="s">
        <v>847</v>
      </c>
      <c r="DG222" s="206" t="s">
        <v>847</v>
      </c>
      <c r="DH222" s="206" t="s">
        <v>847</v>
      </c>
      <c r="DI222" s="206" t="s">
        <v>847</v>
      </c>
      <c r="DJ222" s="206" t="s">
        <v>847</v>
      </c>
    </row>
    <row r="223" spans="1:114" s="19" customFormat="1" x14ac:dyDescent="0.2">
      <c r="A223" s="76">
        <v>214</v>
      </c>
      <c r="B223" s="78" t="s">
        <v>261</v>
      </c>
      <c r="C223" s="77" t="s">
        <v>593</v>
      </c>
      <c r="D223" s="120">
        <v>1</v>
      </c>
      <c r="E223" s="120" t="s">
        <v>32</v>
      </c>
      <c r="F223" s="24">
        <v>34000</v>
      </c>
      <c r="G223" s="120">
        <v>60</v>
      </c>
      <c r="H223" s="86">
        <f t="shared" si="209"/>
        <v>2040000</v>
      </c>
      <c r="I223" s="27" t="s">
        <v>915</v>
      </c>
      <c r="J223" s="184">
        <v>72694</v>
      </c>
      <c r="K223" s="209">
        <v>0</v>
      </c>
      <c r="L223" s="210">
        <f t="shared" si="229"/>
        <v>72694</v>
      </c>
      <c r="M223" s="186">
        <f t="shared" si="230"/>
        <v>72694</v>
      </c>
      <c r="N223" s="186">
        <f t="shared" si="193"/>
        <v>4361640</v>
      </c>
      <c r="O223" s="176" t="str">
        <f t="shared" si="222"/>
        <v>NO CUMPLE</v>
      </c>
      <c r="P223" s="176" t="s">
        <v>828</v>
      </c>
      <c r="Q223" s="176" t="s">
        <v>743</v>
      </c>
      <c r="R223" s="207">
        <f t="shared" ref="R223:R224" si="232">+(L223-F223)/F223</f>
        <v>1.1380588235294118</v>
      </c>
      <c r="S223" s="187"/>
      <c r="T223" s="187"/>
      <c r="U223" s="188"/>
      <c r="V223" s="187"/>
      <c r="W223" s="189"/>
      <c r="X223" s="189">
        <f t="shared" si="194"/>
        <v>0</v>
      </c>
      <c r="Y223" s="176" t="str">
        <f t="shared" si="210"/>
        <v>NO OFERTADO</v>
      </c>
      <c r="Z223" s="177"/>
      <c r="AA223" s="177" t="s">
        <v>743</v>
      </c>
      <c r="AB223" s="190"/>
      <c r="AC223" s="190"/>
      <c r="AD223" s="191"/>
      <c r="AE223" s="190"/>
      <c r="AF223" s="192"/>
      <c r="AG223" s="192">
        <f t="shared" si="195"/>
        <v>0</v>
      </c>
      <c r="AH223" s="178" t="str">
        <f t="shared" si="211"/>
        <v>NO OFERTADO</v>
      </c>
      <c r="AI223" s="178"/>
      <c r="AJ223" s="178" t="s">
        <v>743</v>
      </c>
      <c r="AK223" s="184"/>
      <c r="AL223" s="184"/>
      <c r="AM223" s="185"/>
      <c r="AN223" s="184"/>
      <c r="AO223" s="186"/>
      <c r="AP223" s="186">
        <f t="shared" si="196"/>
        <v>0</v>
      </c>
      <c r="AQ223" s="176" t="str">
        <f t="shared" si="212"/>
        <v>NO OFERTADO</v>
      </c>
      <c r="AR223" s="176"/>
      <c r="AS223" s="176" t="s">
        <v>743</v>
      </c>
      <c r="AT223" s="187"/>
      <c r="AU223" s="187"/>
      <c r="AV223" s="193"/>
      <c r="AW223" s="187"/>
      <c r="AX223" s="189"/>
      <c r="AY223" s="189">
        <f t="shared" si="197"/>
        <v>0</v>
      </c>
      <c r="AZ223" s="177" t="str">
        <f t="shared" si="213"/>
        <v>NO OFERTADO</v>
      </c>
      <c r="BA223" s="177"/>
      <c r="BB223" s="177" t="s">
        <v>743</v>
      </c>
      <c r="BC223" s="194"/>
      <c r="BD223" s="194"/>
      <c r="BE223" s="195"/>
      <c r="BF223" s="194"/>
      <c r="BG223" s="196">
        <f t="shared" si="198"/>
        <v>0</v>
      </c>
      <c r="BH223" s="196">
        <f t="shared" si="199"/>
        <v>0</v>
      </c>
      <c r="BI223" s="180" t="str">
        <f t="shared" si="214"/>
        <v>NO OFERTADO</v>
      </c>
      <c r="BJ223" s="180"/>
      <c r="BK223" s="180" t="s">
        <v>743</v>
      </c>
      <c r="BL223" s="319" t="s">
        <v>1044</v>
      </c>
      <c r="BM223" s="319">
        <v>33501</v>
      </c>
      <c r="BN223" s="320">
        <v>0</v>
      </c>
      <c r="BO223" s="319">
        <f t="shared" si="215"/>
        <v>33501</v>
      </c>
      <c r="BP223" s="321">
        <f t="shared" si="200"/>
        <v>33501</v>
      </c>
      <c r="BQ223" s="321">
        <f t="shared" si="216"/>
        <v>2010060</v>
      </c>
      <c r="BR223" s="322" t="str">
        <f t="shared" si="217"/>
        <v>CUMPLE</v>
      </c>
      <c r="BS223" s="322" t="s">
        <v>828</v>
      </c>
      <c r="BT223" s="322" t="s">
        <v>822</v>
      </c>
      <c r="BU223" s="197"/>
      <c r="BV223" s="197"/>
      <c r="BW223" s="198"/>
      <c r="BX223" s="197"/>
      <c r="BY223" s="199">
        <f t="shared" si="201"/>
        <v>0</v>
      </c>
      <c r="BZ223" s="199">
        <f t="shared" si="202"/>
        <v>0</v>
      </c>
      <c r="CA223" s="181" t="str">
        <f t="shared" si="218"/>
        <v>NO OFERTADO</v>
      </c>
      <c r="CB223" s="181"/>
      <c r="CC223" s="181" t="s">
        <v>743</v>
      </c>
      <c r="CD223" s="200"/>
      <c r="CE223" s="200"/>
      <c r="CF223" s="201"/>
      <c r="CG223" s="200"/>
      <c r="CH223" s="202">
        <f t="shared" si="203"/>
        <v>0</v>
      </c>
      <c r="CI223" s="202">
        <f t="shared" si="204"/>
        <v>0</v>
      </c>
      <c r="CJ223" s="182" t="str">
        <f t="shared" si="219"/>
        <v>NO OFERTADO</v>
      </c>
      <c r="CK223" s="182"/>
      <c r="CL223" s="182" t="s">
        <v>743</v>
      </c>
      <c r="CM223" s="197">
        <v>0</v>
      </c>
      <c r="CN223" s="197">
        <v>0</v>
      </c>
      <c r="CO223" s="198">
        <v>0</v>
      </c>
      <c r="CP223" s="197"/>
      <c r="CQ223" s="199">
        <f t="shared" si="205"/>
        <v>0</v>
      </c>
      <c r="CR223" s="199">
        <f t="shared" si="206"/>
        <v>0</v>
      </c>
      <c r="CS223" s="181" t="str">
        <f t="shared" si="220"/>
        <v>NO OFERTADO</v>
      </c>
      <c r="CT223" s="181"/>
      <c r="CU223" s="181" t="s">
        <v>743</v>
      </c>
      <c r="CV223" s="203"/>
      <c r="CW223" s="203"/>
      <c r="CX223" s="204"/>
      <c r="CY223" s="203"/>
      <c r="CZ223" s="205">
        <f t="shared" si="207"/>
        <v>0</v>
      </c>
      <c r="DA223" s="205">
        <f t="shared" si="208"/>
        <v>0</v>
      </c>
      <c r="DB223" s="183" t="str">
        <f t="shared" si="221"/>
        <v>NO OFERTADO</v>
      </c>
      <c r="DC223" s="183"/>
      <c r="DD223" s="183" t="s">
        <v>743</v>
      </c>
      <c r="DE223" s="206">
        <f>SMALL((L223,V223,AE223,AN223,AW223,BF223,BX223,CG223,CP223,CY223),1)</f>
        <v>72694</v>
      </c>
      <c r="DF223" s="208">
        <f t="shared" si="223"/>
        <v>72694</v>
      </c>
      <c r="DG223" s="19">
        <f t="shared" si="224"/>
        <v>0</v>
      </c>
      <c r="DH223" s="208">
        <f t="shared" si="225"/>
        <v>72694</v>
      </c>
      <c r="DI223" s="208">
        <f t="shared" si="226"/>
        <v>40800</v>
      </c>
      <c r="DJ223" s="208" t="str">
        <f t="shared" si="227"/>
        <v>ENTRA</v>
      </c>
    </row>
    <row r="224" spans="1:114" s="19" customFormat="1" hidden="1" x14ac:dyDescent="0.2">
      <c r="A224" s="76">
        <v>215</v>
      </c>
      <c r="B224" s="78" t="s">
        <v>262</v>
      </c>
      <c r="C224" s="77" t="s">
        <v>594</v>
      </c>
      <c r="D224" s="120">
        <v>1</v>
      </c>
      <c r="E224" s="120" t="s">
        <v>32</v>
      </c>
      <c r="F224" s="24">
        <v>7749</v>
      </c>
      <c r="G224" s="120">
        <v>18</v>
      </c>
      <c r="H224" s="86">
        <f t="shared" si="209"/>
        <v>139482</v>
      </c>
      <c r="I224" s="27" t="s">
        <v>916</v>
      </c>
      <c r="J224" s="184">
        <v>13090</v>
      </c>
      <c r="K224" s="209">
        <v>0</v>
      </c>
      <c r="L224" s="210">
        <f t="shared" si="229"/>
        <v>13090</v>
      </c>
      <c r="M224" s="186">
        <f t="shared" si="230"/>
        <v>13090</v>
      </c>
      <c r="N224" s="186">
        <f t="shared" si="193"/>
        <v>235620</v>
      </c>
      <c r="O224" s="176" t="str">
        <f t="shared" si="222"/>
        <v>NO CUMPLE</v>
      </c>
      <c r="P224" s="176" t="s">
        <v>828</v>
      </c>
      <c r="Q224" s="176" t="s">
        <v>743</v>
      </c>
      <c r="R224" s="207">
        <f t="shared" si="232"/>
        <v>0.6892502258355917</v>
      </c>
      <c r="S224" s="187"/>
      <c r="T224" s="187"/>
      <c r="U224" s="188"/>
      <c r="V224" s="187"/>
      <c r="W224" s="189"/>
      <c r="X224" s="189">
        <f t="shared" si="194"/>
        <v>0</v>
      </c>
      <c r="Y224" s="176" t="str">
        <f t="shared" si="210"/>
        <v>NO OFERTADO</v>
      </c>
      <c r="Z224" s="177"/>
      <c r="AA224" s="177" t="s">
        <v>743</v>
      </c>
      <c r="AB224" s="190" t="s">
        <v>769</v>
      </c>
      <c r="AC224" s="190">
        <v>7654.5000000000009</v>
      </c>
      <c r="AD224" s="191">
        <v>0</v>
      </c>
      <c r="AE224" s="190">
        <f>+AC224+AD224</f>
        <v>7654.5000000000009</v>
      </c>
      <c r="AF224" s="192">
        <f>+AE224*D224</f>
        <v>7654.5000000000009</v>
      </c>
      <c r="AG224" s="192">
        <f t="shared" si="195"/>
        <v>137781.00000000003</v>
      </c>
      <c r="AH224" s="178" t="str">
        <f t="shared" si="211"/>
        <v>CUMPLE</v>
      </c>
      <c r="AI224" s="178" t="s">
        <v>829</v>
      </c>
      <c r="AJ224" s="178" t="s">
        <v>743</v>
      </c>
      <c r="AK224" s="184"/>
      <c r="AL224" s="184"/>
      <c r="AM224" s="185"/>
      <c r="AN224" s="184"/>
      <c r="AO224" s="186"/>
      <c r="AP224" s="186">
        <f t="shared" si="196"/>
        <v>0</v>
      </c>
      <c r="AQ224" s="176" t="str">
        <f t="shared" si="212"/>
        <v>NO OFERTADO</v>
      </c>
      <c r="AR224" s="176"/>
      <c r="AS224" s="176" t="s">
        <v>743</v>
      </c>
      <c r="AT224" s="187"/>
      <c r="AU224" s="187"/>
      <c r="AV224" s="193"/>
      <c r="AW224" s="187"/>
      <c r="AX224" s="189"/>
      <c r="AY224" s="189">
        <f t="shared" si="197"/>
        <v>0</v>
      </c>
      <c r="AZ224" s="177" t="str">
        <f t="shared" si="213"/>
        <v>NO OFERTADO</v>
      </c>
      <c r="BA224" s="177"/>
      <c r="BB224" s="177" t="s">
        <v>743</v>
      </c>
      <c r="BC224" s="194" t="s">
        <v>44</v>
      </c>
      <c r="BD224" s="194">
        <v>7740</v>
      </c>
      <c r="BE224" s="212"/>
      <c r="BF224" s="194">
        <f t="shared" si="228"/>
        <v>7740</v>
      </c>
      <c r="BG224" s="196">
        <f t="shared" si="198"/>
        <v>7740</v>
      </c>
      <c r="BH224" s="196">
        <f t="shared" si="199"/>
        <v>139320</v>
      </c>
      <c r="BI224" s="180" t="str">
        <f t="shared" si="214"/>
        <v>CUMPLE</v>
      </c>
      <c r="BJ224" s="180" t="s">
        <v>828</v>
      </c>
      <c r="BK224" s="180" t="s">
        <v>822</v>
      </c>
      <c r="BL224" s="319"/>
      <c r="BM224" s="319"/>
      <c r="BN224" s="320"/>
      <c r="BO224" s="319">
        <f t="shared" si="215"/>
        <v>0</v>
      </c>
      <c r="BP224" s="321">
        <f t="shared" si="200"/>
        <v>0</v>
      </c>
      <c r="BQ224" s="321">
        <f t="shared" si="216"/>
        <v>0</v>
      </c>
      <c r="BR224" s="322" t="str">
        <f t="shared" si="217"/>
        <v>NO OFERTADO</v>
      </c>
      <c r="BS224" s="322"/>
      <c r="BT224" s="322" t="s">
        <v>743</v>
      </c>
      <c r="BU224" s="197"/>
      <c r="BV224" s="197"/>
      <c r="BW224" s="198"/>
      <c r="BX224" s="197"/>
      <c r="BY224" s="199">
        <f t="shared" si="201"/>
        <v>0</v>
      </c>
      <c r="BZ224" s="199">
        <f t="shared" si="202"/>
        <v>0</v>
      </c>
      <c r="CA224" s="181" t="str">
        <f t="shared" si="218"/>
        <v>NO OFERTADO</v>
      </c>
      <c r="CB224" s="181"/>
      <c r="CC224" s="181" t="s">
        <v>743</v>
      </c>
      <c r="CD224" s="200"/>
      <c r="CE224" s="200"/>
      <c r="CF224" s="201"/>
      <c r="CG224" s="200"/>
      <c r="CH224" s="202">
        <f t="shared" si="203"/>
        <v>0</v>
      </c>
      <c r="CI224" s="202">
        <f t="shared" si="204"/>
        <v>0</v>
      </c>
      <c r="CJ224" s="182" t="str">
        <f t="shared" si="219"/>
        <v>NO OFERTADO</v>
      </c>
      <c r="CK224" s="182"/>
      <c r="CL224" s="182" t="s">
        <v>743</v>
      </c>
      <c r="CM224" s="197">
        <v>0</v>
      </c>
      <c r="CN224" s="197">
        <v>0</v>
      </c>
      <c r="CO224" s="198">
        <v>0</v>
      </c>
      <c r="CP224" s="197"/>
      <c r="CQ224" s="199">
        <f t="shared" si="205"/>
        <v>0</v>
      </c>
      <c r="CR224" s="199">
        <f t="shared" si="206"/>
        <v>0</v>
      </c>
      <c r="CS224" s="181" t="str">
        <f t="shared" si="220"/>
        <v>NO OFERTADO</v>
      </c>
      <c r="CT224" s="181"/>
      <c r="CU224" s="181" t="s">
        <v>743</v>
      </c>
      <c r="CV224" s="203" t="s">
        <v>808</v>
      </c>
      <c r="CW224" s="203">
        <v>8654</v>
      </c>
      <c r="CX224" s="204">
        <v>0</v>
      </c>
      <c r="CY224" s="203">
        <v>8654</v>
      </c>
      <c r="CZ224" s="205">
        <f t="shared" si="207"/>
        <v>8654</v>
      </c>
      <c r="DA224" s="205">
        <f t="shared" si="208"/>
        <v>155772</v>
      </c>
      <c r="DB224" s="183" t="str">
        <f t="shared" si="221"/>
        <v>CUMPLE</v>
      </c>
      <c r="DC224" s="183" t="s">
        <v>828</v>
      </c>
      <c r="DD224" s="183" t="s">
        <v>822</v>
      </c>
      <c r="DE224" s="206">
        <f>SMALL((L224,V224,AE224,AN224,AW224,BF224,BX224,CG224,CP224,CY224),1)</f>
        <v>7654.5000000000009</v>
      </c>
      <c r="DF224" s="208">
        <f t="shared" si="223"/>
        <v>8197</v>
      </c>
      <c r="DG224" s="19">
        <f t="shared" si="224"/>
        <v>2231.6888609022094</v>
      </c>
      <c r="DH224" s="208">
        <f t="shared" si="225"/>
        <v>5965.3111390977901</v>
      </c>
      <c r="DI224" s="208">
        <f t="shared" si="226"/>
        <v>9298.7999999999993</v>
      </c>
      <c r="DJ224" s="208" t="str">
        <f t="shared" si="227"/>
        <v>ENTRA</v>
      </c>
    </row>
    <row r="225" spans="1:114" s="19" customFormat="1" hidden="1" x14ac:dyDescent="0.2">
      <c r="A225" s="158">
        <v>216</v>
      </c>
      <c r="B225" s="78" t="s">
        <v>263</v>
      </c>
      <c r="C225" s="77" t="s">
        <v>595</v>
      </c>
      <c r="D225" s="120">
        <v>1</v>
      </c>
      <c r="E225" s="120" t="s">
        <v>32</v>
      </c>
      <c r="F225" s="24">
        <v>3062980</v>
      </c>
      <c r="G225" s="120">
        <v>1</v>
      </c>
      <c r="H225" s="86">
        <f t="shared" si="209"/>
        <v>3062980</v>
      </c>
      <c r="I225" s="27"/>
      <c r="J225" s="184"/>
      <c r="K225" s="185"/>
      <c r="L225" s="184"/>
      <c r="M225" s="186"/>
      <c r="N225" s="186">
        <f t="shared" si="193"/>
        <v>0</v>
      </c>
      <c r="O225" s="176" t="str">
        <f t="shared" si="222"/>
        <v>NO OFERTADO</v>
      </c>
      <c r="P225" s="176"/>
      <c r="Q225" s="176" t="s">
        <v>743</v>
      </c>
      <c r="R225" s="176"/>
      <c r="S225" s="187"/>
      <c r="T225" s="187"/>
      <c r="U225" s="188"/>
      <c r="V225" s="187"/>
      <c r="W225" s="189"/>
      <c r="X225" s="189">
        <f t="shared" si="194"/>
        <v>0</v>
      </c>
      <c r="Y225" s="176" t="str">
        <f t="shared" si="210"/>
        <v>NO OFERTADO</v>
      </c>
      <c r="Z225" s="177"/>
      <c r="AA225" s="177" t="s">
        <v>743</v>
      </c>
      <c r="AB225" s="190"/>
      <c r="AC225" s="190"/>
      <c r="AD225" s="191"/>
      <c r="AE225" s="190"/>
      <c r="AF225" s="192"/>
      <c r="AG225" s="192">
        <f t="shared" si="195"/>
        <v>0</v>
      </c>
      <c r="AH225" s="178" t="str">
        <f t="shared" si="211"/>
        <v>NO OFERTADO</v>
      </c>
      <c r="AI225" s="178"/>
      <c r="AJ225" s="178" t="s">
        <v>743</v>
      </c>
      <c r="AK225" s="184"/>
      <c r="AL225" s="184"/>
      <c r="AM225" s="185"/>
      <c r="AN225" s="184"/>
      <c r="AO225" s="186"/>
      <c r="AP225" s="186">
        <f t="shared" si="196"/>
        <v>0</v>
      </c>
      <c r="AQ225" s="176" t="str">
        <f t="shared" si="212"/>
        <v>NO OFERTADO</v>
      </c>
      <c r="AR225" s="176"/>
      <c r="AS225" s="176" t="s">
        <v>743</v>
      </c>
      <c r="AT225" s="187"/>
      <c r="AU225" s="187"/>
      <c r="AV225" s="193"/>
      <c r="AW225" s="187"/>
      <c r="AX225" s="189"/>
      <c r="AY225" s="189">
        <f t="shared" si="197"/>
        <v>0</v>
      </c>
      <c r="AZ225" s="177" t="str">
        <f t="shared" si="213"/>
        <v>NO OFERTADO</v>
      </c>
      <c r="BA225" s="177"/>
      <c r="BB225" s="177" t="s">
        <v>743</v>
      </c>
      <c r="BC225" s="194"/>
      <c r="BD225" s="194"/>
      <c r="BE225" s="195"/>
      <c r="BF225" s="194"/>
      <c r="BG225" s="196">
        <f t="shared" si="198"/>
        <v>0</v>
      </c>
      <c r="BH225" s="196">
        <f t="shared" si="199"/>
        <v>0</v>
      </c>
      <c r="BI225" s="180" t="str">
        <f t="shared" si="214"/>
        <v>NO OFERTADO</v>
      </c>
      <c r="BJ225" s="180"/>
      <c r="BK225" s="180" t="s">
        <v>743</v>
      </c>
      <c r="BL225" s="319"/>
      <c r="BM225" s="319"/>
      <c r="BN225" s="320"/>
      <c r="BO225" s="319">
        <f t="shared" si="215"/>
        <v>0</v>
      </c>
      <c r="BP225" s="321">
        <f t="shared" si="200"/>
        <v>0</v>
      </c>
      <c r="BQ225" s="321">
        <f t="shared" si="216"/>
        <v>0</v>
      </c>
      <c r="BR225" s="322" t="str">
        <f t="shared" si="217"/>
        <v>NO OFERTADO</v>
      </c>
      <c r="BS225" s="322"/>
      <c r="BT225" s="322" t="s">
        <v>743</v>
      </c>
      <c r="BU225" s="197"/>
      <c r="BV225" s="197"/>
      <c r="BW225" s="198"/>
      <c r="BX225" s="197"/>
      <c r="BY225" s="199">
        <f t="shared" si="201"/>
        <v>0</v>
      </c>
      <c r="BZ225" s="199">
        <f t="shared" si="202"/>
        <v>0</v>
      </c>
      <c r="CA225" s="181" t="str">
        <f t="shared" si="218"/>
        <v>NO OFERTADO</v>
      </c>
      <c r="CB225" s="181"/>
      <c r="CC225" s="181" t="s">
        <v>743</v>
      </c>
      <c r="CD225" s="200"/>
      <c r="CE225" s="200"/>
      <c r="CF225" s="201"/>
      <c r="CG225" s="200"/>
      <c r="CH225" s="202">
        <f t="shared" si="203"/>
        <v>0</v>
      </c>
      <c r="CI225" s="202">
        <f t="shared" si="204"/>
        <v>0</v>
      </c>
      <c r="CJ225" s="182" t="str">
        <f t="shared" si="219"/>
        <v>NO OFERTADO</v>
      </c>
      <c r="CK225" s="182"/>
      <c r="CL225" s="182" t="s">
        <v>743</v>
      </c>
      <c r="CM225" s="197">
        <v>0</v>
      </c>
      <c r="CN225" s="197">
        <v>0</v>
      </c>
      <c r="CO225" s="198">
        <v>0</v>
      </c>
      <c r="CP225" s="197"/>
      <c r="CQ225" s="199">
        <f t="shared" si="205"/>
        <v>0</v>
      </c>
      <c r="CR225" s="199">
        <f t="shared" si="206"/>
        <v>0</v>
      </c>
      <c r="CS225" s="181" t="str">
        <f t="shared" si="220"/>
        <v>NO OFERTADO</v>
      </c>
      <c r="CT225" s="181"/>
      <c r="CU225" s="181" t="s">
        <v>743</v>
      </c>
      <c r="CV225" s="203"/>
      <c r="CW225" s="203"/>
      <c r="CX225" s="204"/>
      <c r="CY225" s="203"/>
      <c r="CZ225" s="205">
        <f t="shared" si="207"/>
        <v>0</v>
      </c>
      <c r="DA225" s="205">
        <f t="shared" si="208"/>
        <v>0</v>
      </c>
      <c r="DB225" s="183" t="str">
        <f t="shared" si="221"/>
        <v>NO OFERTADO</v>
      </c>
      <c r="DC225" s="183"/>
      <c r="DD225" s="183" t="s">
        <v>743</v>
      </c>
      <c r="DE225" s="206" t="s">
        <v>847</v>
      </c>
      <c r="DF225" s="206" t="s">
        <v>847</v>
      </c>
      <c r="DG225" s="206" t="s">
        <v>847</v>
      </c>
      <c r="DH225" s="206" t="s">
        <v>847</v>
      </c>
      <c r="DI225" s="206" t="s">
        <v>847</v>
      </c>
      <c r="DJ225" s="206" t="s">
        <v>847</v>
      </c>
    </row>
    <row r="226" spans="1:114" s="19" customFormat="1" hidden="1" x14ac:dyDescent="0.2">
      <c r="A226" s="76">
        <v>217</v>
      </c>
      <c r="B226" s="78" t="s">
        <v>264</v>
      </c>
      <c r="C226" s="77" t="s">
        <v>596</v>
      </c>
      <c r="D226" s="120">
        <v>1</v>
      </c>
      <c r="E226" s="120" t="s">
        <v>32</v>
      </c>
      <c r="F226" s="24">
        <v>2901.2200000000003</v>
      </c>
      <c r="G226" s="120">
        <v>3</v>
      </c>
      <c r="H226" s="86">
        <f t="shared" si="209"/>
        <v>8703.66</v>
      </c>
      <c r="I226" s="27"/>
      <c r="J226" s="184"/>
      <c r="K226" s="185"/>
      <c r="L226" s="184"/>
      <c r="M226" s="186"/>
      <c r="N226" s="186">
        <f t="shared" si="193"/>
        <v>0</v>
      </c>
      <c r="O226" s="176" t="str">
        <f t="shared" si="222"/>
        <v>NO OFERTADO</v>
      </c>
      <c r="P226" s="176"/>
      <c r="Q226" s="176" t="s">
        <v>743</v>
      </c>
      <c r="R226" s="176"/>
      <c r="S226" s="187"/>
      <c r="T226" s="187"/>
      <c r="U226" s="188"/>
      <c r="V226" s="187"/>
      <c r="W226" s="189"/>
      <c r="X226" s="189">
        <f t="shared" si="194"/>
        <v>0</v>
      </c>
      <c r="Y226" s="176" t="str">
        <f t="shared" si="210"/>
        <v>NO OFERTADO</v>
      </c>
      <c r="Z226" s="177"/>
      <c r="AA226" s="177" t="s">
        <v>743</v>
      </c>
      <c r="AB226" s="190"/>
      <c r="AC226" s="190"/>
      <c r="AD226" s="191"/>
      <c r="AE226" s="190"/>
      <c r="AF226" s="192"/>
      <c r="AG226" s="192">
        <f t="shared" si="195"/>
        <v>0</v>
      </c>
      <c r="AH226" s="178" t="str">
        <f t="shared" si="211"/>
        <v>NO OFERTADO</v>
      </c>
      <c r="AI226" s="178"/>
      <c r="AJ226" s="178" t="s">
        <v>743</v>
      </c>
      <c r="AK226" s="184"/>
      <c r="AL226" s="184"/>
      <c r="AM226" s="185"/>
      <c r="AN226" s="184"/>
      <c r="AO226" s="186"/>
      <c r="AP226" s="186">
        <f t="shared" si="196"/>
        <v>0</v>
      </c>
      <c r="AQ226" s="176" t="str">
        <f t="shared" si="212"/>
        <v>NO OFERTADO</v>
      </c>
      <c r="AR226" s="176"/>
      <c r="AS226" s="176" t="s">
        <v>743</v>
      </c>
      <c r="AT226" s="187"/>
      <c r="AU226" s="187"/>
      <c r="AV226" s="193"/>
      <c r="AW226" s="187"/>
      <c r="AX226" s="189"/>
      <c r="AY226" s="189">
        <f t="shared" si="197"/>
        <v>0</v>
      </c>
      <c r="AZ226" s="177" t="str">
        <f t="shared" si="213"/>
        <v>NO OFERTADO</v>
      </c>
      <c r="BA226" s="177"/>
      <c r="BB226" s="177" t="s">
        <v>743</v>
      </c>
      <c r="BC226" s="194"/>
      <c r="BD226" s="194"/>
      <c r="BE226" s="195"/>
      <c r="BF226" s="194"/>
      <c r="BG226" s="196">
        <f t="shared" si="198"/>
        <v>0</v>
      </c>
      <c r="BH226" s="196">
        <f t="shared" si="199"/>
        <v>0</v>
      </c>
      <c r="BI226" s="180" t="str">
        <f t="shared" si="214"/>
        <v>NO OFERTADO</v>
      </c>
      <c r="BJ226" s="180"/>
      <c r="BK226" s="180" t="s">
        <v>743</v>
      </c>
      <c r="BL226" s="319"/>
      <c r="BM226" s="319"/>
      <c r="BN226" s="320"/>
      <c r="BO226" s="319">
        <f t="shared" si="215"/>
        <v>0</v>
      </c>
      <c r="BP226" s="321">
        <f t="shared" si="200"/>
        <v>0</v>
      </c>
      <c r="BQ226" s="321">
        <f t="shared" si="216"/>
        <v>0</v>
      </c>
      <c r="BR226" s="322" t="str">
        <f t="shared" si="217"/>
        <v>NO OFERTADO</v>
      </c>
      <c r="BS226" s="322"/>
      <c r="BT226" s="322" t="s">
        <v>743</v>
      </c>
      <c r="BU226" s="197"/>
      <c r="BV226" s="197"/>
      <c r="BW226" s="198"/>
      <c r="BX226" s="197"/>
      <c r="BY226" s="199">
        <f t="shared" si="201"/>
        <v>0</v>
      </c>
      <c r="BZ226" s="199">
        <f t="shared" si="202"/>
        <v>0</v>
      </c>
      <c r="CA226" s="181" t="str">
        <f t="shared" si="218"/>
        <v>NO OFERTADO</v>
      </c>
      <c r="CB226" s="181"/>
      <c r="CC226" s="181" t="s">
        <v>743</v>
      </c>
      <c r="CD226" s="200"/>
      <c r="CE226" s="200"/>
      <c r="CF226" s="201"/>
      <c r="CG226" s="200"/>
      <c r="CH226" s="202">
        <f t="shared" si="203"/>
        <v>0</v>
      </c>
      <c r="CI226" s="202">
        <f t="shared" si="204"/>
        <v>0</v>
      </c>
      <c r="CJ226" s="182" t="str">
        <f t="shared" si="219"/>
        <v>NO OFERTADO</v>
      </c>
      <c r="CK226" s="182"/>
      <c r="CL226" s="182" t="s">
        <v>743</v>
      </c>
      <c r="CM226" s="197">
        <v>0</v>
      </c>
      <c r="CN226" s="197">
        <v>0</v>
      </c>
      <c r="CO226" s="198">
        <v>0</v>
      </c>
      <c r="CP226" s="197"/>
      <c r="CQ226" s="199">
        <f t="shared" si="205"/>
        <v>0</v>
      </c>
      <c r="CR226" s="199">
        <f t="shared" si="206"/>
        <v>0</v>
      </c>
      <c r="CS226" s="181" t="str">
        <f t="shared" si="220"/>
        <v>NO OFERTADO</v>
      </c>
      <c r="CT226" s="181"/>
      <c r="CU226" s="181" t="s">
        <v>743</v>
      </c>
      <c r="CV226" s="203"/>
      <c r="CW226" s="203"/>
      <c r="CX226" s="204"/>
      <c r="CY226" s="203"/>
      <c r="CZ226" s="205">
        <f t="shared" si="207"/>
        <v>0</v>
      </c>
      <c r="DA226" s="205">
        <f t="shared" si="208"/>
        <v>0</v>
      </c>
      <c r="DB226" s="183" t="str">
        <f t="shared" si="221"/>
        <v>NO OFERTADO</v>
      </c>
      <c r="DC226" s="183"/>
      <c r="DD226" s="183" t="s">
        <v>743</v>
      </c>
      <c r="DE226" s="206" t="s">
        <v>847</v>
      </c>
      <c r="DF226" s="206" t="s">
        <v>847</v>
      </c>
      <c r="DG226" s="206" t="s">
        <v>847</v>
      </c>
      <c r="DH226" s="206" t="s">
        <v>847</v>
      </c>
      <c r="DI226" s="206" t="s">
        <v>847</v>
      </c>
      <c r="DJ226" s="206" t="s">
        <v>847</v>
      </c>
    </row>
    <row r="227" spans="1:114" s="19" customFormat="1" hidden="1" x14ac:dyDescent="0.2">
      <c r="A227" s="76">
        <v>218</v>
      </c>
      <c r="B227" s="78" t="s">
        <v>265</v>
      </c>
      <c r="C227" s="77" t="s">
        <v>597</v>
      </c>
      <c r="D227" s="120">
        <v>1</v>
      </c>
      <c r="E227" s="120" t="s">
        <v>32</v>
      </c>
      <c r="F227" s="24">
        <v>6222.8915662650606</v>
      </c>
      <c r="G227" s="120">
        <v>24</v>
      </c>
      <c r="H227" s="86">
        <f t="shared" si="209"/>
        <v>149349.39759036145</v>
      </c>
      <c r="I227" s="27"/>
      <c r="J227" s="184"/>
      <c r="K227" s="185"/>
      <c r="L227" s="184"/>
      <c r="M227" s="186"/>
      <c r="N227" s="186">
        <f t="shared" si="193"/>
        <v>0</v>
      </c>
      <c r="O227" s="176" t="str">
        <f t="shared" si="222"/>
        <v>NO OFERTADO</v>
      </c>
      <c r="P227" s="176"/>
      <c r="Q227" s="176" t="s">
        <v>743</v>
      </c>
      <c r="R227" s="207" t="s">
        <v>858</v>
      </c>
      <c r="S227" s="187"/>
      <c r="T227" s="187"/>
      <c r="U227" s="188"/>
      <c r="V227" s="187"/>
      <c r="W227" s="189"/>
      <c r="X227" s="189">
        <f t="shared" si="194"/>
        <v>0</v>
      </c>
      <c r="Y227" s="176" t="str">
        <f t="shared" si="210"/>
        <v>NO OFERTADO</v>
      </c>
      <c r="Z227" s="177"/>
      <c r="AA227" s="177" t="s">
        <v>743</v>
      </c>
      <c r="AB227" s="190"/>
      <c r="AC227" s="190"/>
      <c r="AD227" s="191"/>
      <c r="AE227" s="190"/>
      <c r="AF227" s="192"/>
      <c r="AG227" s="192">
        <f t="shared" si="195"/>
        <v>0</v>
      </c>
      <c r="AH227" s="178" t="str">
        <f t="shared" si="211"/>
        <v>NO OFERTADO</v>
      </c>
      <c r="AI227" s="178"/>
      <c r="AJ227" s="178" t="s">
        <v>743</v>
      </c>
      <c r="AK227" s="184" t="s">
        <v>772</v>
      </c>
      <c r="AL227" s="184">
        <v>7000</v>
      </c>
      <c r="AM227" s="209">
        <v>0</v>
      </c>
      <c r="AN227" s="184">
        <f t="shared" ref="AN227:AN240" si="233">AL227+AM227</f>
        <v>7000</v>
      </c>
      <c r="AO227" s="186">
        <f t="shared" ref="AO227:AO240" si="234">AN227*$D227</f>
        <v>7000</v>
      </c>
      <c r="AP227" s="186">
        <f t="shared" si="196"/>
        <v>168000</v>
      </c>
      <c r="AQ227" s="176" t="str">
        <f t="shared" si="212"/>
        <v>CUMPLE</v>
      </c>
      <c r="AR227" s="176" t="s">
        <v>828</v>
      </c>
      <c r="AS227" s="176" t="s">
        <v>822</v>
      </c>
      <c r="AT227" s="187"/>
      <c r="AU227" s="187"/>
      <c r="AV227" s="193"/>
      <c r="AW227" s="187"/>
      <c r="AX227" s="189"/>
      <c r="AY227" s="189">
        <f t="shared" si="197"/>
        <v>0</v>
      </c>
      <c r="AZ227" s="177" t="str">
        <f t="shared" si="213"/>
        <v>NO OFERTADO</v>
      </c>
      <c r="BA227" s="177"/>
      <c r="BB227" s="177" t="s">
        <v>743</v>
      </c>
      <c r="BC227" s="194"/>
      <c r="BD227" s="194"/>
      <c r="BE227" s="195"/>
      <c r="BF227" s="194"/>
      <c r="BG227" s="196">
        <f t="shared" si="198"/>
        <v>0</v>
      </c>
      <c r="BH227" s="196">
        <f t="shared" si="199"/>
        <v>0</v>
      </c>
      <c r="BI227" s="180" t="str">
        <f t="shared" si="214"/>
        <v>NO OFERTADO</v>
      </c>
      <c r="BJ227" s="180"/>
      <c r="BK227" s="180" t="s">
        <v>743</v>
      </c>
      <c r="BL227" s="319"/>
      <c r="BM227" s="319"/>
      <c r="BN227" s="320"/>
      <c r="BO227" s="319">
        <f t="shared" si="215"/>
        <v>0</v>
      </c>
      <c r="BP227" s="321">
        <f t="shared" si="200"/>
        <v>0</v>
      </c>
      <c r="BQ227" s="321">
        <f t="shared" si="216"/>
        <v>0</v>
      </c>
      <c r="BR227" s="322" t="str">
        <f t="shared" si="217"/>
        <v>NO OFERTADO</v>
      </c>
      <c r="BS227" s="322"/>
      <c r="BT227" s="322" t="s">
        <v>743</v>
      </c>
      <c r="BU227" s="197"/>
      <c r="BV227" s="197"/>
      <c r="BW227" s="198"/>
      <c r="BX227" s="197"/>
      <c r="BY227" s="199">
        <f t="shared" si="201"/>
        <v>0</v>
      </c>
      <c r="BZ227" s="199">
        <f t="shared" si="202"/>
        <v>0</v>
      </c>
      <c r="CA227" s="181" t="str">
        <f t="shared" si="218"/>
        <v>NO OFERTADO</v>
      </c>
      <c r="CB227" s="181"/>
      <c r="CC227" s="181" t="s">
        <v>743</v>
      </c>
      <c r="CD227" s="200"/>
      <c r="CE227" s="200"/>
      <c r="CF227" s="201"/>
      <c r="CG227" s="200"/>
      <c r="CH227" s="202">
        <f t="shared" si="203"/>
        <v>0</v>
      </c>
      <c r="CI227" s="202">
        <f t="shared" si="204"/>
        <v>0</v>
      </c>
      <c r="CJ227" s="182" t="str">
        <f t="shared" si="219"/>
        <v>NO OFERTADO</v>
      </c>
      <c r="CK227" s="182"/>
      <c r="CL227" s="182" t="s">
        <v>743</v>
      </c>
      <c r="CM227" s="197">
        <v>0</v>
      </c>
      <c r="CN227" s="197">
        <v>0</v>
      </c>
      <c r="CO227" s="198">
        <v>0</v>
      </c>
      <c r="CP227" s="197"/>
      <c r="CQ227" s="199">
        <f t="shared" si="205"/>
        <v>0</v>
      </c>
      <c r="CR227" s="199">
        <f t="shared" si="206"/>
        <v>0</v>
      </c>
      <c r="CS227" s="181" t="str">
        <f t="shared" si="220"/>
        <v>NO OFERTADO</v>
      </c>
      <c r="CT227" s="181"/>
      <c r="CU227" s="181" t="s">
        <v>743</v>
      </c>
      <c r="CV227" s="203" t="s">
        <v>810</v>
      </c>
      <c r="CW227" s="203">
        <v>6622</v>
      </c>
      <c r="CX227" s="204">
        <v>0</v>
      </c>
      <c r="CY227" s="203">
        <v>6622</v>
      </c>
      <c r="CZ227" s="205">
        <f t="shared" si="207"/>
        <v>6622</v>
      </c>
      <c r="DA227" s="205">
        <f t="shared" si="208"/>
        <v>158928</v>
      </c>
      <c r="DB227" s="183" t="str">
        <f t="shared" si="221"/>
        <v>CUMPLE</v>
      </c>
      <c r="DC227" s="183" t="s">
        <v>828</v>
      </c>
      <c r="DD227" s="183" t="s">
        <v>822</v>
      </c>
      <c r="DE227" s="206">
        <f>SMALL((L227,V227,AE227,AN227,AW227,BF227,BX227,CG227,CP227,CY227),1)</f>
        <v>6622</v>
      </c>
      <c r="DF227" s="208">
        <f t="shared" si="223"/>
        <v>6811</v>
      </c>
      <c r="DG227" s="19">
        <f t="shared" si="224"/>
        <v>189</v>
      </c>
      <c r="DH227" s="208">
        <f t="shared" si="225"/>
        <v>6622</v>
      </c>
      <c r="DI227" s="208">
        <f t="shared" si="226"/>
        <v>7467.469879518072</v>
      </c>
      <c r="DJ227" s="208" t="str">
        <f t="shared" si="227"/>
        <v>ENTRA</v>
      </c>
    </row>
    <row r="228" spans="1:114" s="19" customFormat="1" ht="25.5" hidden="1" x14ac:dyDescent="0.2">
      <c r="A228" s="76">
        <v>219</v>
      </c>
      <c r="B228" s="78" t="s">
        <v>266</v>
      </c>
      <c r="C228" s="77" t="s">
        <v>598</v>
      </c>
      <c r="D228" s="120">
        <v>1</v>
      </c>
      <c r="E228" s="120" t="s">
        <v>32</v>
      </c>
      <c r="F228" s="24">
        <v>3820.9091199999998</v>
      </c>
      <c r="G228" s="120">
        <v>1</v>
      </c>
      <c r="H228" s="86">
        <f t="shared" si="209"/>
        <v>3820.9091199999998</v>
      </c>
      <c r="I228" s="27"/>
      <c r="J228" s="184"/>
      <c r="K228" s="185"/>
      <c r="L228" s="184"/>
      <c r="M228" s="186"/>
      <c r="N228" s="186">
        <f t="shared" si="193"/>
        <v>0</v>
      </c>
      <c r="O228" s="176" t="str">
        <f t="shared" si="222"/>
        <v>NO OFERTADO</v>
      </c>
      <c r="P228" s="176"/>
      <c r="Q228" s="176" t="s">
        <v>743</v>
      </c>
      <c r="R228" s="176"/>
      <c r="S228" s="187"/>
      <c r="T228" s="187"/>
      <c r="U228" s="188"/>
      <c r="V228" s="187"/>
      <c r="W228" s="189"/>
      <c r="X228" s="189">
        <f t="shared" si="194"/>
        <v>0</v>
      </c>
      <c r="Y228" s="176" t="str">
        <f t="shared" si="210"/>
        <v>NO OFERTADO</v>
      </c>
      <c r="Z228" s="177"/>
      <c r="AA228" s="177" t="s">
        <v>743</v>
      </c>
      <c r="AB228" s="190"/>
      <c r="AC228" s="190"/>
      <c r="AD228" s="191"/>
      <c r="AE228" s="190"/>
      <c r="AF228" s="192"/>
      <c r="AG228" s="192">
        <f t="shared" si="195"/>
        <v>0</v>
      </c>
      <c r="AH228" s="178" t="str">
        <f t="shared" si="211"/>
        <v>NO OFERTADO</v>
      </c>
      <c r="AI228" s="178"/>
      <c r="AJ228" s="178" t="s">
        <v>743</v>
      </c>
      <c r="AK228" s="184"/>
      <c r="AL228" s="184"/>
      <c r="AM228" s="185"/>
      <c r="AN228" s="184"/>
      <c r="AO228" s="186"/>
      <c r="AP228" s="186">
        <f t="shared" si="196"/>
        <v>0</v>
      </c>
      <c r="AQ228" s="176" t="str">
        <f t="shared" si="212"/>
        <v>NO OFERTADO</v>
      </c>
      <c r="AR228" s="176"/>
      <c r="AS228" s="176" t="s">
        <v>743</v>
      </c>
      <c r="AT228" s="187"/>
      <c r="AU228" s="187"/>
      <c r="AV228" s="193"/>
      <c r="AW228" s="187"/>
      <c r="AX228" s="189"/>
      <c r="AY228" s="189">
        <f t="shared" si="197"/>
        <v>0</v>
      </c>
      <c r="AZ228" s="177" t="str">
        <f t="shared" si="213"/>
        <v>NO OFERTADO</v>
      </c>
      <c r="BA228" s="177"/>
      <c r="BB228" s="177" t="s">
        <v>743</v>
      </c>
      <c r="BC228" s="194"/>
      <c r="BD228" s="194"/>
      <c r="BE228" s="195"/>
      <c r="BF228" s="194"/>
      <c r="BG228" s="196">
        <f t="shared" si="198"/>
        <v>0</v>
      </c>
      <c r="BH228" s="196">
        <f t="shared" si="199"/>
        <v>0</v>
      </c>
      <c r="BI228" s="180" t="str">
        <f t="shared" si="214"/>
        <v>NO OFERTADO</v>
      </c>
      <c r="BJ228" s="180"/>
      <c r="BK228" s="180" t="s">
        <v>743</v>
      </c>
      <c r="BL228" s="319"/>
      <c r="BM228" s="319"/>
      <c r="BN228" s="320"/>
      <c r="BO228" s="319">
        <f t="shared" si="215"/>
        <v>0</v>
      </c>
      <c r="BP228" s="321">
        <f t="shared" si="200"/>
        <v>0</v>
      </c>
      <c r="BQ228" s="321">
        <f t="shared" si="216"/>
        <v>0</v>
      </c>
      <c r="BR228" s="322" t="str">
        <f t="shared" si="217"/>
        <v>NO OFERTADO</v>
      </c>
      <c r="BS228" s="322"/>
      <c r="BT228" s="322" t="s">
        <v>743</v>
      </c>
      <c r="BU228" s="197"/>
      <c r="BV228" s="197"/>
      <c r="BW228" s="198"/>
      <c r="BX228" s="197"/>
      <c r="BY228" s="199">
        <f t="shared" si="201"/>
        <v>0</v>
      </c>
      <c r="BZ228" s="199">
        <f t="shared" si="202"/>
        <v>0</v>
      </c>
      <c r="CA228" s="181" t="str">
        <f t="shared" si="218"/>
        <v>NO OFERTADO</v>
      </c>
      <c r="CB228" s="181"/>
      <c r="CC228" s="181" t="s">
        <v>743</v>
      </c>
      <c r="CD228" s="200"/>
      <c r="CE228" s="200"/>
      <c r="CF228" s="201"/>
      <c r="CG228" s="200"/>
      <c r="CH228" s="202">
        <f t="shared" si="203"/>
        <v>0</v>
      </c>
      <c r="CI228" s="202">
        <f t="shared" si="204"/>
        <v>0</v>
      </c>
      <c r="CJ228" s="182" t="str">
        <f t="shared" si="219"/>
        <v>NO OFERTADO</v>
      </c>
      <c r="CK228" s="182"/>
      <c r="CL228" s="182" t="s">
        <v>743</v>
      </c>
      <c r="CM228" s="197">
        <v>0</v>
      </c>
      <c r="CN228" s="197">
        <v>0</v>
      </c>
      <c r="CO228" s="198">
        <v>0</v>
      </c>
      <c r="CP228" s="197"/>
      <c r="CQ228" s="199">
        <f t="shared" si="205"/>
        <v>0</v>
      </c>
      <c r="CR228" s="199">
        <f t="shared" si="206"/>
        <v>0</v>
      </c>
      <c r="CS228" s="181" t="str">
        <f t="shared" si="220"/>
        <v>NO OFERTADO</v>
      </c>
      <c r="CT228" s="181"/>
      <c r="CU228" s="181" t="s">
        <v>743</v>
      </c>
      <c r="CV228" s="203"/>
      <c r="CW228" s="203"/>
      <c r="CX228" s="204"/>
      <c r="CY228" s="203"/>
      <c r="CZ228" s="205">
        <f t="shared" si="207"/>
        <v>0</v>
      </c>
      <c r="DA228" s="205">
        <f t="shared" si="208"/>
        <v>0</v>
      </c>
      <c r="DB228" s="183" t="str">
        <f t="shared" si="221"/>
        <v>NO OFERTADO</v>
      </c>
      <c r="DC228" s="183"/>
      <c r="DD228" s="183" t="s">
        <v>743</v>
      </c>
      <c r="DE228" s="206" t="s">
        <v>847</v>
      </c>
      <c r="DF228" s="206" t="s">
        <v>847</v>
      </c>
      <c r="DG228" s="206" t="s">
        <v>847</v>
      </c>
      <c r="DH228" s="206" t="s">
        <v>847</v>
      </c>
      <c r="DI228" s="206" t="s">
        <v>847</v>
      </c>
      <c r="DJ228" s="206" t="s">
        <v>847</v>
      </c>
    </row>
    <row r="229" spans="1:114" s="19" customFormat="1" ht="25.5" hidden="1" x14ac:dyDescent="0.2">
      <c r="A229" s="76">
        <v>220</v>
      </c>
      <c r="B229" s="78" t="s">
        <v>267</v>
      </c>
      <c r="C229" s="77" t="s">
        <v>599</v>
      </c>
      <c r="D229" s="120">
        <v>1</v>
      </c>
      <c r="E229" s="120" t="s">
        <v>32</v>
      </c>
      <c r="F229" s="24">
        <v>12711</v>
      </c>
      <c r="G229" s="120">
        <v>9</v>
      </c>
      <c r="H229" s="86">
        <f t="shared" si="209"/>
        <v>114399</v>
      </c>
      <c r="I229" s="27"/>
      <c r="J229" s="184"/>
      <c r="K229" s="185"/>
      <c r="L229" s="184"/>
      <c r="M229" s="186"/>
      <c r="N229" s="186">
        <f t="shared" si="193"/>
        <v>0</v>
      </c>
      <c r="O229" s="176" t="str">
        <f t="shared" si="222"/>
        <v>NO OFERTADO</v>
      </c>
      <c r="P229" s="176"/>
      <c r="Q229" s="176" t="s">
        <v>743</v>
      </c>
      <c r="R229" s="207" t="s">
        <v>858</v>
      </c>
      <c r="S229" s="187"/>
      <c r="T229" s="187"/>
      <c r="U229" s="188"/>
      <c r="V229" s="187"/>
      <c r="W229" s="189"/>
      <c r="X229" s="189">
        <f t="shared" si="194"/>
        <v>0</v>
      </c>
      <c r="Y229" s="176" t="str">
        <f t="shared" si="210"/>
        <v>NO OFERTADO</v>
      </c>
      <c r="Z229" s="177"/>
      <c r="AA229" s="177" t="s">
        <v>743</v>
      </c>
      <c r="AB229" s="190"/>
      <c r="AC229" s="190"/>
      <c r="AD229" s="191"/>
      <c r="AE229" s="190"/>
      <c r="AF229" s="192"/>
      <c r="AG229" s="192">
        <f t="shared" si="195"/>
        <v>0</v>
      </c>
      <c r="AH229" s="178" t="str">
        <f t="shared" si="211"/>
        <v>NO OFERTADO</v>
      </c>
      <c r="AI229" s="178"/>
      <c r="AJ229" s="178" t="s">
        <v>743</v>
      </c>
      <c r="AK229" s="184"/>
      <c r="AL229" s="184"/>
      <c r="AM229" s="185"/>
      <c r="AN229" s="184"/>
      <c r="AO229" s="186"/>
      <c r="AP229" s="186">
        <f t="shared" si="196"/>
        <v>0</v>
      </c>
      <c r="AQ229" s="176" t="str">
        <f t="shared" si="212"/>
        <v>NO OFERTADO</v>
      </c>
      <c r="AR229" s="176"/>
      <c r="AS229" s="176" t="s">
        <v>743</v>
      </c>
      <c r="AT229" s="187"/>
      <c r="AU229" s="187"/>
      <c r="AV229" s="193"/>
      <c r="AW229" s="187"/>
      <c r="AX229" s="189"/>
      <c r="AY229" s="189">
        <f t="shared" si="197"/>
        <v>0</v>
      </c>
      <c r="AZ229" s="177" t="str">
        <f t="shared" si="213"/>
        <v>NO OFERTADO</v>
      </c>
      <c r="BA229" s="177"/>
      <c r="BB229" s="177" t="s">
        <v>743</v>
      </c>
      <c r="BC229" s="194"/>
      <c r="BD229" s="194"/>
      <c r="BE229" s="195"/>
      <c r="BF229" s="194"/>
      <c r="BG229" s="196">
        <f t="shared" si="198"/>
        <v>0</v>
      </c>
      <c r="BH229" s="196">
        <f t="shared" si="199"/>
        <v>0</v>
      </c>
      <c r="BI229" s="180" t="str">
        <f t="shared" si="214"/>
        <v>NO OFERTADO</v>
      </c>
      <c r="BJ229" s="180"/>
      <c r="BK229" s="180" t="s">
        <v>743</v>
      </c>
      <c r="BL229" s="319"/>
      <c r="BM229" s="319"/>
      <c r="BN229" s="320"/>
      <c r="BO229" s="319">
        <f t="shared" si="215"/>
        <v>0</v>
      </c>
      <c r="BP229" s="321">
        <f t="shared" si="200"/>
        <v>0</v>
      </c>
      <c r="BQ229" s="321">
        <f t="shared" si="216"/>
        <v>0</v>
      </c>
      <c r="BR229" s="322" t="str">
        <f t="shared" si="217"/>
        <v>NO OFERTADO</v>
      </c>
      <c r="BS229" s="322"/>
      <c r="BT229" s="322" t="s">
        <v>743</v>
      </c>
      <c r="BU229" s="197"/>
      <c r="BV229" s="197"/>
      <c r="BW229" s="198"/>
      <c r="BX229" s="197"/>
      <c r="BY229" s="199">
        <f t="shared" si="201"/>
        <v>0</v>
      </c>
      <c r="BZ229" s="199">
        <f t="shared" si="202"/>
        <v>0</v>
      </c>
      <c r="CA229" s="181" t="str">
        <f t="shared" si="218"/>
        <v>NO OFERTADO</v>
      </c>
      <c r="CB229" s="181"/>
      <c r="CC229" s="181" t="s">
        <v>743</v>
      </c>
      <c r="CD229" s="200" t="s">
        <v>44</v>
      </c>
      <c r="CE229" s="200">
        <v>12262</v>
      </c>
      <c r="CF229" s="201">
        <v>0</v>
      </c>
      <c r="CG229" s="200">
        <v>12262</v>
      </c>
      <c r="CH229" s="202">
        <f t="shared" si="203"/>
        <v>12262</v>
      </c>
      <c r="CI229" s="202">
        <f t="shared" si="204"/>
        <v>110358</v>
      </c>
      <c r="CJ229" s="182" t="str">
        <f t="shared" si="219"/>
        <v>CUMPLE</v>
      </c>
      <c r="CK229" s="182" t="s">
        <v>828</v>
      </c>
      <c r="CL229" s="182" t="s">
        <v>822</v>
      </c>
      <c r="CM229" s="197">
        <v>0</v>
      </c>
      <c r="CN229" s="197">
        <v>0</v>
      </c>
      <c r="CO229" s="198">
        <v>0</v>
      </c>
      <c r="CP229" s="197"/>
      <c r="CQ229" s="199">
        <f t="shared" si="205"/>
        <v>0</v>
      </c>
      <c r="CR229" s="199">
        <f t="shared" si="206"/>
        <v>0</v>
      </c>
      <c r="CS229" s="181" t="str">
        <f t="shared" si="220"/>
        <v>NO OFERTADO</v>
      </c>
      <c r="CT229" s="181"/>
      <c r="CU229" s="181" t="s">
        <v>743</v>
      </c>
      <c r="CV229" s="203"/>
      <c r="CW229" s="203"/>
      <c r="CX229" s="204"/>
      <c r="CY229" s="203"/>
      <c r="CZ229" s="205">
        <f t="shared" si="207"/>
        <v>0</v>
      </c>
      <c r="DA229" s="205">
        <f t="shared" si="208"/>
        <v>0</v>
      </c>
      <c r="DB229" s="183" t="str">
        <f t="shared" si="221"/>
        <v>NO OFERTADO</v>
      </c>
      <c r="DC229" s="183"/>
      <c r="DD229" s="183" t="s">
        <v>743</v>
      </c>
      <c r="DE229" s="206">
        <f>SMALL((L229,V229,AE229,AN229,AW229,BF229,BX229,CG229,CP229,CY229),1)</f>
        <v>12262</v>
      </c>
      <c r="DF229" s="208">
        <f t="shared" si="223"/>
        <v>12262</v>
      </c>
      <c r="DG229" s="19">
        <f t="shared" si="224"/>
        <v>0</v>
      </c>
      <c r="DH229" s="208">
        <f t="shared" si="225"/>
        <v>12262</v>
      </c>
      <c r="DI229" s="208">
        <f t="shared" si="226"/>
        <v>15253.199999999999</v>
      </c>
      <c r="DJ229" s="208" t="str">
        <f t="shared" si="227"/>
        <v>ENTRA</v>
      </c>
    </row>
    <row r="230" spans="1:114" s="19" customFormat="1" ht="38.25" hidden="1" x14ac:dyDescent="0.2">
      <c r="A230" s="76">
        <v>221</v>
      </c>
      <c r="B230" s="78" t="s">
        <v>268</v>
      </c>
      <c r="C230" s="77" t="s">
        <v>600</v>
      </c>
      <c r="D230" s="120">
        <v>1</v>
      </c>
      <c r="E230" s="120" t="s">
        <v>32</v>
      </c>
      <c r="F230" s="24">
        <v>1848.3500000000001</v>
      </c>
      <c r="G230" s="120">
        <v>1</v>
      </c>
      <c r="H230" s="86">
        <f t="shared" si="209"/>
        <v>1848.3500000000001</v>
      </c>
      <c r="I230" s="27"/>
      <c r="J230" s="184"/>
      <c r="K230" s="185"/>
      <c r="L230" s="184"/>
      <c r="M230" s="186"/>
      <c r="N230" s="186">
        <f t="shared" si="193"/>
        <v>0</v>
      </c>
      <c r="O230" s="176" t="str">
        <f t="shared" si="222"/>
        <v>NO OFERTADO</v>
      </c>
      <c r="P230" s="176"/>
      <c r="Q230" s="176" t="s">
        <v>743</v>
      </c>
      <c r="R230" s="176"/>
      <c r="S230" s="187"/>
      <c r="T230" s="187"/>
      <c r="U230" s="188"/>
      <c r="V230" s="187"/>
      <c r="W230" s="189"/>
      <c r="X230" s="189">
        <f t="shared" si="194"/>
        <v>0</v>
      </c>
      <c r="Y230" s="176" t="str">
        <f t="shared" si="210"/>
        <v>NO OFERTADO</v>
      </c>
      <c r="Z230" s="177"/>
      <c r="AA230" s="177" t="s">
        <v>743</v>
      </c>
      <c r="AB230" s="190"/>
      <c r="AC230" s="190"/>
      <c r="AD230" s="191"/>
      <c r="AE230" s="190"/>
      <c r="AF230" s="192"/>
      <c r="AG230" s="192">
        <f t="shared" si="195"/>
        <v>0</v>
      </c>
      <c r="AH230" s="178" t="str">
        <f t="shared" si="211"/>
        <v>NO OFERTADO</v>
      </c>
      <c r="AI230" s="178"/>
      <c r="AJ230" s="178" t="s">
        <v>743</v>
      </c>
      <c r="AK230" s="184"/>
      <c r="AL230" s="184"/>
      <c r="AM230" s="185"/>
      <c r="AN230" s="184"/>
      <c r="AO230" s="186"/>
      <c r="AP230" s="186">
        <f t="shared" si="196"/>
        <v>0</v>
      </c>
      <c r="AQ230" s="176" t="str">
        <f t="shared" si="212"/>
        <v>NO OFERTADO</v>
      </c>
      <c r="AR230" s="176"/>
      <c r="AS230" s="176" t="s">
        <v>743</v>
      </c>
      <c r="AT230" s="187"/>
      <c r="AU230" s="187"/>
      <c r="AV230" s="193"/>
      <c r="AW230" s="187"/>
      <c r="AX230" s="189"/>
      <c r="AY230" s="189">
        <f t="shared" si="197"/>
        <v>0</v>
      </c>
      <c r="AZ230" s="177" t="str">
        <f t="shared" si="213"/>
        <v>NO OFERTADO</v>
      </c>
      <c r="BA230" s="177"/>
      <c r="BB230" s="177" t="s">
        <v>743</v>
      </c>
      <c r="BC230" s="194"/>
      <c r="BD230" s="194"/>
      <c r="BE230" s="195"/>
      <c r="BF230" s="194"/>
      <c r="BG230" s="196">
        <f t="shared" si="198"/>
        <v>0</v>
      </c>
      <c r="BH230" s="196">
        <f t="shared" si="199"/>
        <v>0</v>
      </c>
      <c r="BI230" s="180" t="str">
        <f t="shared" si="214"/>
        <v>NO OFERTADO</v>
      </c>
      <c r="BJ230" s="180"/>
      <c r="BK230" s="180" t="s">
        <v>743</v>
      </c>
      <c r="BL230" s="319"/>
      <c r="BM230" s="319"/>
      <c r="BN230" s="320"/>
      <c r="BO230" s="319">
        <f t="shared" si="215"/>
        <v>0</v>
      </c>
      <c r="BP230" s="321">
        <f t="shared" si="200"/>
        <v>0</v>
      </c>
      <c r="BQ230" s="321">
        <f t="shared" si="216"/>
        <v>0</v>
      </c>
      <c r="BR230" s="322" t="str">
        <f t="shared" si="217"/>
        <v>NO OFERTADO</v>
      </c>
      <c r="BS230" s="322"/>
      <c r="BT230" s="322" t="s">
        <v>743</v>
      </c>
      <c r="BU230" s="197"/>
      <c r="BV230" s="197"/>
      <c r="BW230" s="198"/>
      <c r="BX230" s="197"/>
      <c r="BY230" s="199">
        <f t="shared" si="201"/>
        <v>0</v>
      </c>
      <c r="BZ230" s="199">
        <f t="shared" si="202"/>
        <v>0</v>
      </c>
      <c r="CA230" s="181" t="str">
        <f t="shared" si="218"/>
        <v>NO OFERTADO</v>
      </c>
      <c r="CB230" s="181"/>
      <c r="CC230" s="181" t="s">
        <v>743</v>
      </c>
      <c r="CD230" s="200"/>
      <c r="CE230" s="200"/>
      <c r="CF230" s="201"/>
      <c r="CG230" s="200"/>
      <c r="CH230" s="202">
        <f t="shared" si="203"/>
        <v>0</v>
      </c>
      <c r="CI230" s="202">
        <f t="shared" si="204"/>
        <v>0</v>
      </c>
      <c r="CJ230" s="182" t="str">
        <f t="shared" si="219"/>
        <v>NO OFERTADO</v>
      </c>
      <c r="CK230" s="182"/>
      <c r="CL230" s="182" t="s">
        <v>743</v>
      </c>
      <c r="CM230" s="197">
        <v>0</v>
      </c>
      <c r="CN230" s="197">
        <v>0</v>
      </c>
      <c r="CO230" s="198">
        <v>0</v>
      </c>
      <c r="CP230" s="197"/>
      <c r="CQ230" s="199">
        <f t="shared" si="205"/>
        <v>0</v>
      </c>
      <c r="CR230" s="199">
        <f t="shared" si="206"/>
        <v>0</v>
      </c>
      <c r="CS230" s="181" t="str">
        <f t="shared" si="220"/>
        <v>NO OFERTADO</v>
      </c>
      <c r="CT230" s="181"/>
      <c r="CU230" s="181" t="s">
        <v>743</v>
      </c>
      <c r="CV230" s="203"/>
      <c r="CW230" s="203"/>
      <c r="CX230" s="204"/>
      <c r="CY230" s="203"/>
      <c r="CZ230" s="205">
        <f t="shared" si="207"/>
        <v>0</v>
      </c>
      <c r="DA230" s="205">
        <f t="shared" si="208"/>
        <v>0</v>
      </c>
      <c r="DB230" s="183" t="str">
        <f t="shared" si="221"/>
        <v>NO OFERTADO</v>
      </c>
      <c r="DC230" s="183"/>
      <c r="DD230" s="183" t="s">
        <v>743</v>
      </c>
      <c r="DE230" s="206" t="s">
        <v>847</v>
      </c>
      <c r="DF230" s="206" t="s">
        <v>847</v>
      </c>
      <c r="DG230" s="206" t="s">
        <v>847</v>
      </c>
      <c r="DH230" s="206" t="s">
        <v>847</v>
      </c>
      <c r="DI230" s="206" t="s">
        <v>847</v>
      </c>
      <c r="DJ230" s="206" t="s">
        <v>847</v>
      </c>
    </row>
    <row r="231" spans="1:114" s="19" customFormat="1" ht="25.5" hidden="1" x14ac:dyDescent="0.2">
      <c r="A231" s="76">
        <v>222</v>
      </c>
      <c r="B231" s="78" t="s">
        <v>269</v>
      </c>
      <c r="C231" s="77" t="s">
        <v>601</v>
      </c>
      <c r="D231" s="120">
        <v>1</v>
      </c>
      <c r="E231" s="120" t="s">
        <v>32</v>
      </c>
      <c r="F231" s="24">
        <v>2677500</v>
      </c>
      <c r="G231" s="120">
        <v>2</v>
      </c>
      <c r="H231" s="86">
        <f t="shared" si="209"/>
        <v>5355000</v>
      </c>
      <c r="I231" s="27"/>
      <c r="J231" s="184"/>
      <c r="K231" s="185"/>
      <c r="L231" s="184"/>
      <c r="M231" s="186"/>
      <c r="N231" s="186">
        <f t="shared" si="193"/>
        <v>0</v>
      </c>
      <c r="O231" s="176" t="str">
        <f t="shared" si="222"/>
        <v>NO OFERTADO</v>
      </c>
      <c r="P231" s="176"/>
      <c r="Q231" s="176" t="s">
        <v>743</v>
      </c>
      <c r="R231" s="176"/>
      <c r="S231" s="187"/>
      <c r="T231" s="187"/>
      <c r="U231" s="188"/>
      <c r="V231" s="187"/>
      <c r="W231" s="189"/>
      <c r="X231" s="189">
        <f t="shared" si="194"/>
        <v>0</v>
      </c>
      <c r="Y231" s="176" t="str">
        <f t="shared" si="210"/>
        <v>NO OFERTADO</v>
      </c>
      <c r="Z231" s="177"/>
      <c r="AA231" s="177" t="s">
        <v>743</v>
      </c>
      <c r="AB231" s="190"/>
      <c r="AC231" s="190"/>
      <c r="AD231" s="191"/>
      <c r="AE231" s="190"/>
      <c r="AF231" s="192"/>
      <c r="AG231" s="192">
        <f t="shared" si="195"/>
        <v>0</v>
      </c>
      <c r="AH231" s="178" t="str">
        <f t="shared" si="211"/>
        <v>NO OFERTADO</v>
      </c>
      <c r="AI231" s="178"/>
      <c r="AJ231" s="178" t="s">
        <v>743</v>
      </c>
      <c r="AK231" s="184"/>
      <c r="AL231" s="184"/>
      <c r="AM231" s="185"/>
      <c r="AN231" s="184"/>
      <c r="AO231" s="186"/>
      <c r="AP231" s="186">
        <f t="shared" si="196"/>
        <v>0</v>
      </c>
      <c r="AQ231" s="176" t="str">
        <f t="shared" si="212"/>
        <v>NO OFERTADO</v>
      </c>
      <c r="AR231" s="176"/>
      <c r="AS231" s="176" t="s">
        <v>743</v>
      </c>
      <c r="AT231" s="187"/>
      <c r="AU231" s="187"/>
      <c r="AV231" s="193"/>
      <c r="AW231" s="187"/>
      <c r="AX231" s="189"/>
      <c r="AY231" s="189">
        <f t="shared" si="197"/>
        <v>0</v>
      </c>
      <c r="AZ231" s="177" t="str">
        <f t="shared" si="213"/>
        <v>NO OFERTADO</v>
      </c>
      <c r="BA231" s="177"/>
      <c r="BB231" s="177" t="s">
        <v>743</v>
      </c>
      <c r="BC231" s="194"/>
      <c r="BD231" s="194"/>
      <c r="BE231" s="195"/>
      <c r="BF231" s="194"/>
      <c r="BG231" s="196">
        <f t="shared" si="198"/>
        <v>0</v>
      </c>
      <c r="BH231" s="196">
        <f t="shared" si="199"/>
        <v>0</v>
      </c>
      <c r="BI231" s="180" t="str">
        <f t="shared" si="214"/>
        <v>NO OFERTADO</v>
      </c>
      <c r="BJ231" s="180"/>
      <c r="BK231" s="180" t="s">
        <v>743</v>
      </c>
      <c r="BL231" s="319"/>
      <c r="BM231" s="319"/>
      <c r="BN231" s="320"/>
      <c r="BO231" s="319">
        <f t="shared" si="215"/>
        <v>0</v>
      </c>
      <c r="BP231" s="321">
        <f t="shared" si="200"/>
        <v>0</v>
      </c>
      <c r="BQ231" s="321">
        <f t="shared" si="216"/>
        <v>0</v>
      </c>
      <c r="BR231" s="322" t="str">
        <f t="shared" si="217"/>
        <v>NO OFERTADO</v>
      </c>
      <c r="BS231" s="322"/>
      <c r="BT231" s="322" t="s">
        <v>743</v>
      </c>
      <c r="BU231" s="197"/>
      <c r="BV231" s="197"/>
      <c r="BW231" s="198"/>
      <c r="BX231" s="197"/>
      <c r="BY231" s="199">
        <f t="shared" si="201"/>
        <v>0</v>
      </c>
      <c r="BZ231" s="199">
        <f t="shared" si="202"/>
        <v>0</v>
      </c>
      <c r="CA231" s="181" t="str">
        <f t="shared" si="218"/>
        <v>NO OFERTADO</v>
      </c>
      <c r="CB231" s="181"/>
      <c r="CC231" s="181" t="s">
        <v>743</v>
      </c>
      <c r="CD231" s="200"/>
      <c r="CE231" s="200"/>
      <c r="CF231" s="201"/>
      <c r="CG231" s="200"/>
      <c r="CH231" s="202">
        <f t="shared" si="203"/>
        <v>0</v>
      </c>
      <c r="CI231" s="202">
        <f t="shared" si="204"/>
        <v>0</v>
      </c>
      <c r="CJ231" s="182" t="str">
        <f t="shared" si="219"/>
        <v>NO OFERTADO</v>
      </c>
      <c r="CK231" s="182"/>
      <c r="CL231" s="182" t="s">
        <v>743</v>
      </c>
      <c r="CM231" s="197">
        <v>0</v>
      </c>
      <c r="CN231" s="197">
        <v>0</v>
      </c>
      <c r="CO231" s="198">
        <v>0</v>
      </c>
      <c r="CP231" s="197"/>
      <c r="CQ231" s="199">
        <f t="shared" si="205"/>
        <v>0</v>
      </c>
      <c r="CR231" s="199">
        <f t="shared" si="206"/>
        <v>0</v>
      </c>
      <c r="CS231" s="181" t="str">
        <f t="shared" si="220"/>
        <v>NO OFERTADO</v>
      </c>
      <c r="CT231" s="181"/>
      <c r="CU231" s="181" t="s">
        <v>743</v>
      </c>
      <c r="CV231" s="203"/>
      <c r="CW231" s="203"/>
      <c r="CX231" s="204"/>
      <c r="CY231" s="203"/>
      <c r="CZ231" s="205">
        <f t="shared" si="207"/>
        <v>0</v>
      </c>
      <c r="DA231" s="205">
        <f t="shared" si="208"/>
        <v>0</v>
      </c>
      <c r="DB231" s="183" t="str">
        <f t="shared" si="221"/>
        <v>NO OFERTADO</v>
      </c>
      <c r="DC231" s="183"/>
      <c r="DD231" s="183" t="s">
        <v>743</v>
      </c>
      <c r="DE231" s="206" t="s">
        <v>847</v>
      </c>
      <c r="DF231" s="206" t="s">
        <v>847</v>
      </c>
      <c r="DG231" s="206" t="s">
        <v>847</v>
      </c>
      <c r="DH231" s="206" t="s">
        <v>847</v>
      </c>
      <c r="DI231" s="206" t="s">
        <v>847</v>
      </c>
      <c r="DJ231" s="206" t="s">
        <v>847</v>
      </c>
    </row>
    <row r="232" spans="1:114" s="19" customFormat="1" hidden="1" x14ac:dyDescent="0.2">
      <c r="A232" s="76">
        <v>223</v>
      </c>
      <c r="B232" s="78" t="s">
        <v>270</v>
      </c>
      <c r="C232" s="77" t="s">
        <v>602</v>
      </c>
      <c r="D232" s="120">
        <v>1</v>
      </c>
      <c r="E232" s="120" t="s">
        <v>32</v>
      </c>
      <c r="F232" s="24">
        <v>19436.1924</v>
      </c>
      <c r="G232" s="120">
        <v>60</v>
      </c>
      <c r="H232" s="86">
        <f t="shared" si="209"/>
        <v>1166171.544</v>
      </c>
      <c r="I232" s="27"/>
      <c r="J232" s="184"/>
      <c r="K232" s="185"/>
      <c r="L232" s="184"/>
      <c r="M232" s="186"/>
      <c r="N232" s="186">
        <f t="shared" si="193"/>
        <v>0</v>
      </c>
      <c r="O232" s="176" t="str">
        <f t="shared" si="222"/>
        <v>NO OFERTADO</v>
      </c>
      <c r="P232" s="176"/>
      <c r="Q232" s="176" t="s">
        <v>743</v>
      </c>
      <c r="R232" s="176"/>
      <c r="S232" s="187"/>
      <c r="T232" s="187"/>
      <c r="U232" s="188"/>
      <c r="V232" s="187"/>
      <c r="W232" s="189"/>
      <c r="X232" s="189">
        <f t="shared" si="194"/>
        <v>0</v>
      </c>
      <c r="Y232" s="176" t="str">
        <f t="shared" si="210"/>
        <v>NO OFERTADO</v>
      </c>
      <c r="Z232" s="177"/>
      <c r="AA232" s="177" t="s">
        <v>743</v>
      </c>
      <c r="AB232" s="190"/>
      <c r="AC232" s="190"/>
      <c r="AD232" s="191"/>
      <c r="AE232" s="190"/>
      <c r="AF232" s="192"/>
      <c r="AG232" s="192">
        <f t="shared" si="195"/>
        <v>0</v>
      </c>
      <c r="AH232" s="178" t="str">
        <f t="shared" si="211"/>
        <v>NO OFERTADO</v>
      </c>
      <c r="AI232" s="178"/>
      <c r="AJ232" s="178" t="s">
        <v>743</v>
      </c>
      <c r="AK232" s="184"/>
      <c r="AL232" s="184"/>
      <c r="AM232" s="185"/>
      <c r="AN232" s="184"/>
      <c r="AO232" s="186"/>
      <c r="AP232" s="186">
        <f t="shared" si="196"/>
        <v>0</v>
      </c>
      <c r="AQ232" s="176" t="str">
        <f t="shared" si="212"/>
        <v>NO OFERTADO</v>
      </c>
      <c r="AR232" s="176"/>
      <c r="AS232" s="176" t="s">
        <v>743</v>
      </c>
      <c r="AT232" s="187"/>
      <c r="AU232" s="187"/>
      <c r="AV232" s="193"/>
      <c r="AW232" s="187"/>
      <c r="AX232" s="189"/>
      <c r="AY232" s="189">
        <f t="shared" si="197"/>
        <v>0</v>
      </c>
      <c r="AZ232" s="177" t="str">
        <f t="shared" si="213"/>
        <v>NO OFERTADO</v>
      </c>
      <c r="BA232" s="177"/>
      <c r="BB232" s="177" t="s">
        <v>743</v>
      </c>
      <c r="BC232" s="194"/>
      <c r="BD232" s="194"/>
      <c r="BE232" s="195"/>
      <c r="BF232" s="194"/>
      <c r="BG232" s="196">
        <f t="shared" si="198"/>
        <v>0</v>
      </c>
      <c r="BH232" s="196">
        <f t="shared" si="199"/>
        <v>0</v>
      </c>
      <c r="BI232" s="180" t="str">
        <f t="shared" si="214"/>
        <v>NO OFERTADO</v>
      </c>
      <c r="BJ232" s="180"/>
      <c r="BK232" s="180" t="s">
        <v>743</v>
      </c>
      <c r="BL232" s="319"/>
      <c r="BM232" s="319"/>
      <c r="BN232" s="320"/>
      <c r="BO232" s="319">
        <f t="shared" si="215"/>
        <v>0</v>
      </c>
      <c r="BP232" s="321">
        <f t="shared" si="200"/>
        <v>0</v>
      </c>
      <c r="BQ232" s="321">
        <f t="shared" si="216"/>
        <v>0</v>
      </c>
      <c r="BR232" s="322" t="str">
        <f t="shared" si="217"/>
        <v>NO OFERTADO</v>
      </c>
      <c r="BS232" s="322"/>
      <c r="BT232" s="322" t="s">
        <v>743</v>
      </c>
      <c r="BU232" s="197"/>
      <c r="BV232" s="197"/>
      <c r="BW232" s="198"/>
      <c r="BX232" s="197"/>
      <c r="BY232" s="199">
        <f t="shared" si="201"/>
        <v>0</v>
      </c>
      <c r="BZ232" s="199">
        <f t="shared" si="202"/>
        <v>0</v>
      </c>
      <c r="CA232" s="181" t="str">
        <f t="shared" si="218"/>
        <v>NO OFERTADO</v>
      </c>
      <c r="CB232" s="181"/>
      <c r="CC232" s="181" t="s">
        <v>743</v>
      </c>
      <c r="CD232" s="200"/>
      <c r="CE232" s="200"/>
      <c r="CF232" s="201"/>
      <c r="CG232" s="200"/>
      <c r="CH232" s="202">
        <f t="shared" si="203"/>
        <v>0</v>
      </c>
      <c r="CI232" s="202">
        <f t="shared" si="204"/>
        <v>0</v>
      </c>
      <c r="CJ232" s="182" t="str">
        <f t="shared" si="219"/>
        <v>NO OFERTADO</v>
      </c>
      <c r="CK232" s="182"/>
      <c r="CL232" s="182" t="s">
        <v>743</v>
      </c>
      <c r="CM232" s="197">
        <v>0</v>
      </c>
      <c r="CN232" s="197">
        <v>0</v>
      </c>
      <c r="CO232" s="198">
        <v>0</v>
      </c>
      <c r="CP232" s="197"/>
      <c r="CQ232" s="199">
        <f t="shared" si="205"/>
        <v>0</v>
      </c>
      <c r="CR232" s="199">
        <f t="shared" si="206"/>
        <v>0</v>
      </c>
      <c r="CS232" s="181" t="str">
        <f t="shared" si="220"/>
        <v>NO OFERTADO</v>
      </c>
      <c r="CT232" s="181"/>
      <c r="CU232" s="181" t="s">
        <v>743</v>
      </c>
      <c r="CV232" s="203"/>
      <c r="CW232" s="203"/>
      <c r="CX232" s="204"/>
      <c r="CY232" s="203"/>
      <c r="CZ232" s="205">
        <f t="shared" si="207"/>
        <v>0</v>
      </c>
      <c r="DA232" s="205">
        <f t="shared" si="208"/>
        <v>0</v>
      </c>
      <c r="DB232" s="183" t="str">
        <f t="shared" si="221"/>
        <v>NO OFERTADO</v>
      </c>
      <c r="DC232" s="183"/>
      <c r="DD232" s="183" t="s">
        <v>743</v>
      </c>
      <c r="DE232" s="206" t="s">
        <v>847</v>
      </c>
      <c r="DF232" s="206" t="s">
        <v>847</v>
      </c>
      <c r="DG232" s="206" t="s">
        <v>847</v>
      </c>
      <c r="DH232" s="206" t="s">
        <v>847</v>
      </c>
      <c r="DI232" s="206" t="s">
        <v>847</v>
      </c>
      <c r="DJ232" s="206" t="s">
        <v>847</v>
      </c>
    </row>
    <row r="233" spans="1:114" s="19" customFormat="1" ht="38.25" hidden="1" x14ac:dyDescent="0.2">
      <c r="A233" s="76">
        <v>224</v>
      </c>
      <c r="B233" s="78" t="s">
        <v>271</v>
      </c>
      <c r="C233" s="77" t="s">
        <v>603</v>
      </c>
      <c r="D233" s="120">
        <v>1</v>
      </c>
      <c r="E233" s="120" t="s">
        <v>32</v>
      </c>
      <c r="F233" s="24">
        <v>11185.157999999999</v>
      </c>
      <c r="G233" s="120">
        <v>50</v>
      </c>
      <c r="H233" s="86">
        <f t="shared" si="209"/>
        <v>559257.9</v>
      </c>
      <c r="I233" s="27"/>
      <c r="J233" s="184"/>
      <c r="K233" s="185"/>
      <c r="L233" s="184"/>
      <c r="M233" s="186"/>
      <c r="N233" s="186">
        <f t="shared" si="193"/>
        <v>0</v>
      </c>
      <c r="O233" s="176" t="str">
        <f t="shared" si="222"/>
        <v>NO OFERTADO</v>
      </c>
      <c r="P233" s="176"/>
      <c r="Q233" s="176" t="s">
        <v>743</v>
      </c>
      <c r="R233" s="176"/>
      <c r="S233" s="187"/>
      <c r="T233" s="187"/>
      <c r="U233" s="188"/>
      <c r="V233" s="187"/>
      <c r="W233" s="189"/>
      <c r="X233" s="189">
        <f t="shared" si="194"/>
        <v>0</v>
      </c>
      <c r="Y233" s="176" t="str">
        <f t="shared" si="210"/>
        <v>NO OFERTADO</v>
      </c>
      <c r="Z233" s="177"/>
      <c r="AA233" s="177" t="s">
        <v>743</v>
      </c>
      <c r="AB233" s="190"/>
      <c r="AC233" s="190"/>
      <c r="AD233" s="191"/>
      <c r="AE233" s="190"/>
      <c r="AF233" s="192"/>
      <c r="AG233" s="192">
        <f t="shared" si="195"/>
        <v>0</v>
      </c>
      <c r="AH233" s="178" t="str">
        <f t="shared" si="211"/>
        <v>NO OFERTADO</v>
      </c>
      <c r="AI233" s="178"/>
      <c r="AJ233" s="178" t="s">
        <v>743</v>
      </c>
      <c r="AK233" s="184"/>
      <c r="AL233" s="184"/>
      <c r="AM233" s="185"/>
      <c r="AN233" s="184"/>
      <c r="AO233" s="186"/>
      <c r="AP233" s="186">
        <f t="shared" si="196"/>
        <v>0</v>
      </c>
      <c r="AQ233" s="176" t="str">
        <f t="shared" si="212"/>
        <v>NO OFERTADO</v>
      </c>
      <c r="AR233" s="176"/>
      <c r="AS233" s="176" t="s">
        <v>743</v>
      </c>
      <c r="AT233" s="187"/>
      <c r="AU233" s="187"/>
      <c r="AV233" s="193"/>
      <c r="AW233" s="187"/>
      <c r="AX233" s="189"/>
      <c r="AY233" s="189">
        <f t="shared" si="197"/>
        <v>0</v>
      </c>
      <c r="AZ233" s="177" t="str">
        <f t="shared" si="213"/>
        <v>NO OFERTADO</v>
      </c>
      <c r="BA233" s="177"/>
      <c r="BB233" s="177" t="s">
        <v>743</v>
      </c>
      <c r="BC233" s="194"/>
      <c r="BD233" s="194"/>
      <c r="BE233" s="195"/>
      <c r="BF233" s="194"/>
      <c r="BG233" s="196">
        <f t="shared" si="198"/>
        <v>0</v>
      </c>
      <c r="BH233" s="196">
        <f t="shared" si="199"/>
        <v>0</v>
      </c>
      <c r="BI233" s="180" t="str">
        <f t="shared" si="214"/>
        <v>NO OFERTADO</v>
      </c>
      <c r="BJ233" s="180"/>
      <c r="BK233" s="180" t="s">
        <v>743</v>
      </c>
      <c r="BL233" s="319"/>
      <c r="BM233" s="319"/>
      <c r="BN233" s="320"/>
      <c r="BO233" s="319">
        <f t="shared" si="215"/>
        <v>0</v>
      </c>
      <c r="BP233" s="321">
        <f t="shared" si="200"/>
        <v>0</v>
      </c>
      <c r="BQ233" s="321">
        <f t="shared" si="216"/>
        <v>0</v>
      </c>
      <c r="BR233" s="322" t="str">
        <f t="shared" si="217"/>
        <v>NO OFERTADO</v>
      </c>
      <c r="BS233" s="322"/>
      <c r="BT233" s="322" t="s">
        <v>743</v>
      </c>
      <c r="BU233" s="197"/>
      <c r="BV233" s="197"/>
      <c r="BW233" s="198"/>
      <c r="BX233" s="197"/>
      <c r="BY233" s="199">
        <f t="shared" si="201"/>
        <v>0</v>
      </c>
      <c r="BZ233" s="199">
        <f t="shared" si="202"/>
        <v>0</v>
      </c>
      <c r="CA233" s="181" t="str">
        <f t="shared" si="218"/>
        <v>NO OFERTADO</v>
      </c>
      <c r="CB233" s="181"/>
      <c r="CC233" s="181" t="s">
        <v>743</v>
      </c>
      <c r="CD233" s="200"/>
      <c r="CE233" s="200"/>
      <c r="CF233" s="201"/>
      <c r="CG233" s="200"/>
      <c r="CH233" s="202">
        <f t="shared" si="203"/>
        <v>0</v>
      </c>
      <c r="CI233" s="202">
        <f t="shared" si="204"/>
        <v>0</v>
      </c>
      <c r="CJ233" s="182" t="str">
        <f t="shared" si="219"/>
        <v>NO OFERTADO</v>
      </c>
      <c r="CK233" s="182"/>
      <c r="CL233" s="182" t="s">
        <v>743</v>
      </c>
      <c r="CM233" s="197">
        <v>0</v>
      </c>
      <c r="CN233" s="197">
        <v>0</v>
      </c>
      <c r="CO233" s="198">
        <v>0</v>
      </c>
      <c r="CP233" s="197"/>
      <c r="CQ233" s="199">
        <f t="shared" si="205"/>
        <v>0</v>
      </c>
      <c r="CR233" s="199">
        <f t="shared" si="206"/>
        <v>0</v>
      </c>
      <c r="CS233" s="181" t="str">
        <f t="shared" si="220"/>
        <v>NO OFERTADO</v>
      </c>
      <c r="CT233" s="181"/>
      <c r="CU233" s="181" t="s">
        <v>743</v>
      </c>
      <c r="CV233" s="203"/>
      <c r="CW233" s="203"/>
      <c r="CX233" s="204"/>
      <c r="CY233" s="203"/>
      <c r="CZ233" s="205">
        <f t="shared" si="207"/>
        <v>0</v>
      </c>
      <c r="DA233" s="205">
        <f t="shared" si="208"/>
        <v>0</v>
      </c>
      <c r="DB233" s="183" t="str">
        <f t="shared" si="221"/>
        <v>NO OFERTADO</v>
      </c>
      <c r="DC233" s="183"/>
      <c r="DD233" s="183" t="s">
        <v>743</v>
      </c>
      <c r="DE233" s="206" t="s">
        <v>847</v>
      </c>
      <c r="DF233" s="206" t="s">
        <v>847</v>
      </c>
      <c r="DG233" s="206" t="s">
        <v>847</v>
      </c>
      <c r="DH233" s="206" t="s">
        <v>847</v>
      </c>
      <c r="DI233" s="206" t="s">
        <v>847</v>
      </c>
      <c r="DJ233" s="206" t="s">
        <v>847</v>
      </c>
    </row>
    <row r="234" spans="1:114" s="19" customFormat="1" ht="25.5" hidden="1" x14ac:dyDescent="0.2">
      <c r="A234" s="76">
        <v>225</v>
      </c>
      <c r="B234" s="78" t="s">
        <v>272</v>
      </c>
      <c r="C234" s="77" t="s">
        <v>604</v>
      </c>
      <c r="D234" s="120">
        <v>1</v>
      </c>
      <c r="E234" s="120" t="s">
        <v>32</v>
      </c>
      <c r="F234" s="24">
        <v>25765.999</v>
      </c>
      <c r="G234" s="120">
        <v>1</v>
      </c>
      <c r="H234" s="86">
        <f t="shared" si="209"/>
        <v>25765.999</v>
      </c>
      <c r="I234" s="27"/>
      <c r="J234" s="184"/>
      <c r="K234" s="185"/>
      <c r="L234" s="184"/>
      <c r="M234" s="186"/>
      <c r="N234" s="186">
        <f t="shared" si="193"/>
        <v>0</v>
      </c>
      <c r="O234" s="176" t="str">
        <f t="shared" si="222"/>
        <v>NO OFERTADO</v>
      </c>
      <c r="P234" s="176"/>
      <c r="Q234" s="176" t="s">
        <v>743</v>
      </c>
      <c r="R234" s="207" t="s">
        <v>858</v>
      </c>
      <c r="S234" s="187"/>
      <c r="T234" s="187"/>
      <c r="U234" s="188"/>
      <c r="V234" s="187"/>
      <c r="W234" s="189"/>
      <c r="X234" s="189">
        <f t="shared" si="194"/>
        <v>0</v>
      </c>
      <c r="Y234" s="176" t="str">
        <f t="shared" si="210"/>
        <v>NO OFERTADO</v>
      </c>
      <c r="Z234" s="177"/>
      <c r="AA234" s="177" t="s">
        <v>743</v>
      </c>
      <c r="AB234" s="190"/>
      <c r="AC234" s="190"/>
      <c r="AD234" s="191"/>
      <c r="AE234" s="190"/>
      <c r="AF234" s="192"/>
      <c r="AG234" s="192">
        <f t="shared" si="195"/>
        <v>0</v>
      </c>
      <c r="AH234" s="178" t="str">
        <f t="shared" si="211"/>
        <v>NO OFERTADO</v>
      </c>
      <c r="AI234" s="178"/>
      <c r="AJ234" s="178" t="s">
        <v>743</v>
      </c>
      <c r="AK234" s="184"/>
      <c r="AL234" s="184"/>
      <c r="AM234" s="185"/>
      <c r="AN234" s="184"/>
      <c r="AO234" s="186"/>
      <c r="AP234" s="186">
        <f t="shared" si="196"/>
        <v>0</v>
      </c>
      <c r="AQ234" s="176" t="str">
        <f t="shared" si="212"/>
        <v>NO OFERTADO</v>
      </c>
      <c r="AR234" s="176"/>
      <c r="AS234" s="176" t="s">
        <v>743</v>
      </c>
      <c r="AT234" s="229" t="s">
        <v>44</v>
      </c>
      <c r="AU234" s="230">
        <v>216000</v>
      </c>
      <c r="AV234" s="231">
        <v>41040</v>
      </c>
      <c r="AW234" s="230">
        <f t="shared" ref="AW234:AW238" si="235">AU234+AV234</f>
        <v>257040</v>
      </c>
      <c r="AX234" s="232">
        <f t="shared" ref="AX234:AX238" si="236">AW234*$D234</f>
        <v>257040</v>
      </c>
      <c r="AY234" s="189">
        <f t="shared" si="197"/>
        <v>257040</v>
      </c>
      <c r="AZ234" s="177" t="str">
        <f t="shared" si="213"/>
        <v>NO CUMPLE</v>
      </c>
      <c r="BA234" s="177" t="s">
        <v>828</v>
      </c>
      <c r="BB234" s="177" t="s">
        <v>743</v>
      </c>
      <c r="BC234" s="194"/>
      <c r="BD234" s="194"/>
      <c r="BE234" s="195"/>
      <c r="BF234" s="194"/>
      <c r="BG234" s="196">
        <f t="shared" si="198"/>
        <v>0</v>
      </c>
      <c r="BH234" s="196">
        <f t="shared" si="199"/>
        <v>0</v>
      </c>
      <c r="BI234" s="180" t="str">
        <f t="shared" si="214"/>
        <v>NO OFERTADO</v>
      </c>
      <c r="BJ234" s="180"/>
      <c r="BK234" s="180" t="s">
        <v>743</v>
      </c>
      <c r="BL234" s="319"/>
      <c r="BM234" s="319"/>
      <c r="BN234" s="320"/>
      <c r="BO234" s="319">
        <f t="shared" si="215"/>
        <v>0</v>
      </c>
      <c r="BP234" s="321">
        <f t="shared" si="200"/>
        <v>0</v>
      </c>
      <c r="BQ234" s="321">
        <f t="shared" si="216"/>
        <v>0</v>
      </c>
      <c r="BR234" s="322" t="str">
        <f t="shared" si="217"/>
        <v>NO OFERTADO</v>
      </c>
      <c r="BS234" s="322"/>
      <c r="BT234" s="322" t="s">
        <v>743</v>
      </c>
      <c r="BU234" s="197"/>
      <c r="BV234" s="197"/>
      <c r="BW234" s="198"/>
      <c r="BX234" s="197"/>
      <c r="BY234" s="199">
        <f t="shared" si="201"/>
        <v>0</v>
      </c>
      <c r="BZ234" s="199">
        <f t="shared" si="202"/>
        <v>0</v>
      </c>
      <c r="CA234" s="181" t="str">
        <f t="shared" si="218"/>
        <v>NO OFERTADO</v>
      </c>
      <c r="CB234" s="181"/>
      <c r="CC234" s="181" t="s">
        <v>743</v>
      </c>
      <c r="CD234" s="200"/>
      <c r="CE234" s="200"/>
      <c r="CF234" s="201"/>
      <c r="CG234" s="200"/>
      <c r="CH234" s="202">
        <f t="shared" si="203"/>
        <v>0</v>
      </c>
      <c r="CI234" s="202">
        <f t="shared" si="204"/>
        <v>0</v>
      </c>
      <c r="CJ234" s="182" t="str">
        <f t="shared" si="219"/>
        <v>NO OFERTADO</v>
      </c>
      <c r="CK234" s="182"/>
      <c r="CL234" s="182" t="s">
        <v>743</v>
      </c>
      <c r="CM234" s="197">
        <v>0</v>
      </c>
      <c r="CN234" s="197">
        <v>0</v>
      </c>
      <c r="CO234" s="198">
        <v>0</v>
      </c>
      <c r="CP234" s="197"/>
      <c r="CQ234" s="199">
        <f t="shared" si="205"/>
        <v>0</v>
      </c>
      <c r="CR234" s="199">
        <f t="shared" si="206"/>
        <v>0</v>
      </c>
      <c r="CS234" s="181" t="str">
        <f t="shared" si="220"/>
        <v>NO OFERTADO</v>
      </c>
      <c r="CT234" s="181"/>
      <c r="CU234" s="181" t="s">
        <v>743</v>
      </c>
      <c r="CV234" s="203"/>
      <c r="CW234" s="203"/>
      <c r="CX234" s="204"/>
      <c r="CY234" s="203"/>
      <c r="CZ234" s="205">
        <f t="shared" si="207"/>
        <v>0</v>
      </c>
      <c r="DA234" s="205">
        <f t="shared" si="208"/>
        <v>0</v>
      </c>
      <c r="DB234" s="183" t="str">
        <f t="shared" si="221"/>
        <v>NO OFERTADO</v>
      </c>
      <c r="DC234" s="183"/>
      <c r="DD234" s="183" t="s">
        <v>743</v>
      </c>
      <c r="DE234" s="206">
        <f>SMALL((L234,V234,AE234,AN234,AW234,BF234,BX234,CG234,CP234,CY234),1)</f>
        <v>257040</v>
      </c>
      <c r="DF234" s="208">
        <f t="shared" si="223"/>
        <v>257040</v>
      </c>
      <c r="DG234" s="19">
        <f t="shared" si="224"/>
        <v>0</v>
      </c>
      <c r="DH234" s="208">
        <f t="shared" si="225"/>
        <v>257040</v>
      </c>
      <c r="DI234" s="208">
        <f t="shared" si="226"/>
        <v>30919.198799999998</v>
      </c>
      <c r="DJ234" s="208" t="str">
        <f t="shared" si="227"/>
        <v>ENTRA</v>
      </c>
    </row>
    <row r="235" spans="1:114" s="19" customFormat="1" ht="25.5" hidden="1" x14ac:dyDescent="0.2">
      <c r="A235" s="76">
        <v>226</v>
      </c>
      <c r="B235" s="78" t="s">
        <v>273</v>
      </c>
      <c r="C235" s="77" t="s">
        <v>605</v>
      </c>
      <c r="D235" s="120">
        <v>1</v>
      </c>
      <c r="E235" s="120" t="s">
        <v>32</v>
      </c>
      <c r="F235" s="24">
        <v>390</v>
      </c>
      <c r="G235" s="120">
        <v>50</v>
      </c>
      <c r="H235" s="86">
        <f t="shared" si="209"/>
        <v>19500</v>
      </c>
      <c r="I235" s="27"/>
      <c r="J235" s="184"/>
      <c r="K235" s="185"/>
      <c r="L235" s="184"/>
      <c r="M235" s="186"/>
      <c r="N235" s="186">
        <f t="shared" si="193"/>
        <v>0</v>
      </c>
      <c r="O235" s="176" t="str">
        <f t="shared" si="222"/>
        <v>NO OFERTADO</v>
      </c>
      <c r="P235" s="176"/>
      <c r="Q235" s="176" t="s">
        <v>743</v>
      </c>
      <c r="R235" s="207" t="s">
        <v>858</v>
      </c>
      <c r="S235" s="187"/>
      <c r="T235" s="187"/>
      <c r="U235" s="188"/>
      <c r="V235" s="187"/>
      <c r="W235" s="189"/>
      <c r="X235" s="189">
        <f t="shared" si="194"/>
        <v>0</v>
      </c>
      <c r="Y235" s="176" t="str">
        <f t="shared" si="210"/>
        <v>NO OFERTADO</v>
      </c>
      <c r="Z235" s="177"/>
      <c r="AA235" s="177" t="s">
        <v>743</v>
      </c>
      <c r="AB235" s="226"/>
      <c r="AC235" s="226">
        <v>18703.8315</v>
      </c>
      <c r="AD235" s="227">
        <v>0</v>
      </c>
      <c r="AE235" s="226">
        <f>+AC235+AD235</f>
        <v>18703.8315</v>
      </c>
      <c r="AF235" s="228">
        <f>+AE235*D235</f>
        <v>18703.8315</v>
      </c>
      <c r="AG235" s="192">
        <f t="shared" si="195"/>
        <v>935191.57499999995</v>
      </c>
      <c r="AH235" s="178" t="str">
        <f t="shared" si="211"/>
        <v>NO CUMPLE</v>
      </c>
      <c r="AI235" s="178"/>
      <c r="AJ235" s="178" t="s">
        <v>743</v>
      </c>
      <c r="AK235" s="184"/>
      <c r="AL235" s="184"/>
      <c r="AM235" s="185"/>
      <c r="AN235" s="184"/>
      <c r="AO235" s="186"/>
      <c r="AP235" s="186">
        <f t="shared" si="196"/>
        <v>0</v>
      </c>
      <c r="AQ235" s="176" t="str">
        <f t="shared" si="212"/>
        <v>NO OFERTADO</v>
      </c>
      <c r="AR235" s="176"/>
      <c r="AS235" s="176" t="s">
        <v>743</v>
      </c>
      <c r="AT235" s="187"/>
      <c r="AU235" s="187"/>
      <c r="AV235" s="193"/>
      <c r="AW235" s="187"/>
      <c r="AX235" s="189"/>
      <c r="AY235" s="189">
        <f t="shared" si="197"/>
        <v>0</v>
      </c>
      <c r="AZ235" s="177" t="str">
        <f t="shared" si="213"/>
        <v>NO OFERTADO</v>
      </c>
      <c r="BA235" s="177"/>
      <c r="BB235" s="177" t="s">
        <v>743</v>
      </c>
      <c r="BC235" s="194" t="s">
        <v>782</v>
      </c>
      <c r="BD235" s="194">
        <v>78</v>
      </c>
      <c r="BE235" s="212"/>
      <c r="BF235" s="194">
        <f t="shared" si="228"/>
        <v>78</v>
      </c>
      <c r="BG235" s="196">
        <f t="shared" si="198"/>
        <v>78</v>
      </c>
      <c r="BH235" s="196">
        <f t="shared" si="199"/>
        <v>3900</v>
      </c>
      <c r="BI235" s="180" t="str">
        <f t="shared" si="214"/>
        <v>CUMPLE</v>
      </c>
      <c r="BJ235" s="180" t="s">
        <v>828</v>
      </c>
      <c r="BK235" s="180" t="s">
        <v>822</v>
      </c>
      <c r="BL235" s="319"/>
      <c r="BM235" s="319"/>
      <c r="BN235" s="320"/>
      <c r="BO235" s="319">
        <f t="shared" si="215"/>
        <v>0</v>
      </c>
      <c r="BP235" s="321">
        <f t="shared" si="200"/>
        <v>0</v>
      </c>
      <c r="BQ235" s="321">
        <f t="shared" si="216"/>
        <v>0</v>
      </c>
      <c r="BR235" s="322" t="str">
        <f t="shared" si="217"/>
        <v>NO OFERTADO</v>
      </c>
      <c r="BS235" s="322"/>
      <c r="BT235" s="322" t="s">
        <v>743</v>
      </c>
      <c r="BU235" s="197"/>
      <c r="BV235" s="197"/>
      <c r="BW235" s="198"/>
      <c r="BX235" s="197"/>
      <c r="BY235" s="199">
        <f t="shared" si="201"/>
        <v>0</v>
      </c>
      <c r="BZ235" s="199">
        <f t="shared" si="202"/>
        <v>0</v>
      </c>
      <c r="CA235" s="181" t="str">
        <f t="shared" si="218"/>
        <v>NO OFERTADO</v>
      </c>
      <c r="CB235" s="181"/>
      <c r="CC235" s="181" t="s">
        <v>743</v>
      </c>
      <c r="CD235" s="200" t="s">
        <v>793</v>
      </c>
      <c r="CE235" s="200">
        <v>366</v>
      </c>
      <c r="CF235" s="201">
        <v>0</v>
      </c>
      <c r="CG235" s="200">
        <v>366</v>
      </c>
      <c r="CH235" s="202">
        <f t="shared" si="203"/>
        <v>366</v>
      </c>
      <c r="CI235" s="202">
        <f t="shared" si="204"/>
        <v>18300</v>
      </c>
      <c r="CJ235" s="182" t="str">
        <f t="shared" si="219"/>
        <v>CUMPLE</v>
      </c>
      <c r="CK235" s="182" t="s">
        <v>828</v>
      </c>
      <c r="CL235" s="182" t="s">
        <v>822</v>
      </c>
      <c r="CM235" s="197" t="s">
        <v>803</v>
      </c>
      <c r="CN235" s="197">
        <v>38</v>
      </c>
      <c r="CO235" s="198">
        <v>0</v>
      </c>
      <c r="CP235" s="197">
        <v>38</v>
      </c>
      <c r="CQ235" s="199">
        <f t="shared" si="205"/>
        <v>38</v>
      </c>
      <c r="CR235" s="199">
        <f t="shared" si="206"/>
        <v>1900</v>
      </c>
      <c r="CS235" s="181" t="str">
        <f t="shared" si="220"/>
        <v>CUMPLE</v>
      </c>
      <c r="CT235" s="181" t="s">
        <v>828</v>
      </c>
      <c r="CU235" s="181" t="s">
        <v>822</v>
      </c>
      <c r="CV235" s="203"/>
      <c r="CW235" s="203"/>
      <c r="CX235" s="204"/>
      <c r="CY235" s="203"/>
      <c r="CZ235" s="205">
        <f t="shared" si="207"/>
        <v>0</v>
      </c>
      <c r="DA235" s="205">
        <f t="shared" si="208"/>
        <v>0</v>
      </c>
      <c r="DB235" s="183" t="str">
        <f t="shared" si="221"/>
        <v>NO OFERTADO</v>
      </c>
      <c r="DC235" s="183"/>
      <c r="DD235" s="183" t="s">
        <v>743</v>
      </c>
      <c r="DE235" s="206">
        <f>SMALL((L235,V235,AE235,AN235,AW235,BF235,BX235,CG235,CP235,CY235),1)</f>
        <v>38</v>
      </c>
      <c r="DF235" s="208">
        <f t="shared" si="223"/>
        <v>222</v>
      </c>
      <c r="DG235" s="19">
        <f t="shared" si="224"/>
        <v>8030.4228436893991</v>
      </c>
      <c r="DH235" s="208">
        <f t="shared" si="225"/>
        <v>-7808.4228436893991</v>
      </c>
      <c r="DI235" s="208">
        <f t="shared" si="226"/>
        <v>468</v>
      </c>
      <c r="DJ235" s="208" t="str">
        <f t="shared" si="227"/>
        <v>ENTRA</v>
      </c>
    </row>
    <row r="236" spans="1:114" s="19" customFormat="1" ht="51" hidden="1" x14ac:dyDescent="0.2">
      <c r="A236" s="76">
        <v>227</v>
      </c>
      <c r="B236" s="78" t="s">
        <v>274</v>
      </c>
      <c r="C236" s="77" t="s">
        <v>606</v>
      </c>
      <c r="D236" s="120">
        <v>1</v>
      </c>
      <c r="E236" s="120" t="s">
        <v>32</v>
      </c>
      <c r="F236" s="24">
        <v>14047.95</v>
      </c>
      <c r="G236" s="120">
        <v>17</v>
      </c>
      <c r="H236" s="86">
        <f t="shared" si="209"/>
        <v>238815.15000000002</v>
      </c>
      <c r="I236" s="27" t="s">
        <v>917</v>
      </c>
      <c r="J236" s="184">
        <v>24632</v>
      </c>
      <c r="K236" s="209">
        <v>4680</v>
      </c>
      <c r="L236" s="210">
        <f t="shared" si="229"/>
        <v>29312</v>
      </c>
      <c r="M236" s="186">
        <f t="shared" si="230"/>
        <v>29312</v>
      </c>
      <c r="N236" s="186">
        <f t="shared" si="193"/>
        <v>498304</v>
      </c>
      <c r="O236" s="176" t="str">
        <f t="shared" si="222"/>
        <v>NO CUMPLE</v>
      </c>
      <c r="P236" s="176" t="s">
        <v>828</v>
      </c>
      <c r="Q236" s="176" t="s">
        <v>743</v>
      </c>
      <c r="R236" s="207">
        <f t="shared" ref="R236" si="237">+(L236-F236)/F236</f>
        <v>1.0865677910300078</v>
      </c>
      <c r="S236" s="187"/>
      <c r="T236" s="187"/>
      <c r="U236" s="188"/>
      <c r="V236" s="187"/>
      <c r="W236" s="189"/>
      <c r="X236" s="189">
        <f t="shared" si="194"/>
        <v>0</v>
      </c>
      <c r="Y236" s="176" t="str">
        <f t="shared" si="210"/>
        <v>NO OFERTADO</v>
      </c>
      <c r="Z236" s="177"/>
      <c r="AA236" s="177" t="s">
        <v>743</v>
      </c>
      <c r="AB236" s="190"/>
      <c r="AC236" s="190"/>
      <c r="AD236" s="191"/>
      <c r="AE236" s="190"/>
      <c r="AF236" s="192"/>
      <c r="AG236" s="192">
        <f t="shared" si="195"/>
        <v>0</v>
      </c>
      <c r="AH236" s="178" t="str">
        <f t="shared" si="211"/>
        <v>NO OFERTADO</v>
      </c>
      <c r="AI236" s="178"/>
      <c r="AJ236" s="178" t="s">
        <v>743</v>
      </c>
      <c r="AK236" s="184"/>
      <c r="AL236" s="184"/>
      <c r="AM236" s="185"/>
      <c r="AN236" s="184"/>
      <c r="AO236" s="186"/>
      <c r="AP236" s="186">
        <f t="shared" si="196"/>
        <v>0</v>
      </c>
      <c r="AQ236" s="176" t="str">
        <f t="shared" si="212"/>
        <v>NO OFERTADO</v>
      </c>
      <c r="AR236" s="176"/>
      <c r="AS236" s="176" t="s">
        <v>743</v>
      </c>
      <c r="AT236" s="187"/>
      <c r="AU236" s="187"/>
      <c r="AV236" s="193"/>
      <c r="AW236" s="187"/>
      <c r="AX236" s="189"/>
      <c r="AY236" s="189">
        <f t="shared" si="197"/>
        <v>0</v>
      </c>
      <c r="AZ236" s="177" t="str">
        <f t="shared" si="213"/>
        <v>NO OFERTADO</v>
      </c>
      <c r="BA236" s="177"/>
      <c r="BB236" s="177" t="s">
        <v>743</v>
      </c>
      <c r="BC236" s="194"/>
      <c r="BD236" s="194"/>
      <c r="BE236" s="195"/>
      <c r="BF236" s="194"/>
      <c r="BG236" s="196">
        <f t="shared" si="198"/>
        <v>0</v>
      </c>
      <c r="BH236" s="196">
        <f t="shared" si="199"/>
        <v>0</v>
      </c>
      <c r="BI236" s="180" t="str">
        <f t="shared" si="214"/>
        <v>NO OFERTADO</v>
      </c>
      <c r="BJ236" s="180"/>
      <c r="BK236" s="180" t="s">
        <v>743</v>
      </c>
      <c r="BL236" s="319"/>
      <c r="BM236" s="319"/>
      <c r="BN236" s="320"/>
      <c r="BO236" s="319">
        <f t="shared" si="215"/>
        <v>0</v>
      </c>
      <c r="BP236" s="321">
        <f t="shared" si="200"/>
        <v>0</v>
      </c>
      <c r="BQ236" s="321">
        <f t="shared" si="216"/>
        <v>0</v>
      </c>
      <c r="BR236" s="322" t="str">
        <f t="shared" si="217"/>
        <v>NO OFERTADO</v>
      </c>
      <c r="BS236" s="322"/>
      <c r="BT236" s="322" t="s">
        <v>743</v>
      </c>
      <c r="BU236" s="197"/>
      <c r="BV236" s="197"/>
      <c r="BW236" s="198"/>
      <c r="BX236" s="197"/>
      <c r="BY236" s="199">
        <f t="shared" si="201"/>
        <v>0</v>
      </c>
      <c r="BZ236" s="199">
        <f t="shared" si="202"/>
        <v>0</v>
      </c>
      <c r="CA236" s="181" t="str">
        <f t="shared" si="218"/>
        <v>NO OFERTADO</v>
      </c>
      <c r="CB236" s="181"/>
      <c r="CC236" s="181" t="s">
        <v>743</v>
      </c>
      <c r="CD236" s="200"/>
      <c r="CE236" s="200"/>
      <c r="CF236" s="201"/>
      <c r="CG236" s="200"/>
      <c r="CH236" s="202">
        <f t="shared" si="203"/>
        <v>0</v>
      </c>
      <c r="CI236" s="202">
        <f t="shared" si="204"/>
        <v>0</v>
      </c>
      <c r="CJ236" s="182" t="str">
        <f t="shared" si="219"/>
        <v>NO OFERTADO</v>
      </c>
      <c r="CK236" s="182"/>
      <c r="CL236" s="182" t="s">
        <v>743</v>
      </c>
      <c r="CM236" s="197">
        <v>0</v>
      </c>
      <c r="CN236" s="197">
        <v>0</v>
      </c>
      <c r="CO236" s="198">
        <v>0</v>
      </c>
      <c r="CP236" s="197"/>
      <c r="CQ236" s="199">
        <f t="shared" si="205"/>
        <v>0</v>
      </c>
      <c r="CR236" s="199">
        <f t="shared" si="206"/>
        <v>0</v>
      </c>
      <c r="CS236" s="181" t="str">
        <f t="shared" si="220"/>
        <v>NO OFERTADO</v>
      </c>
      <c r="CT236" s="181"/>
      <c r="CU236" s="181" t="s">
        <v>743</v>
      </c>
      <c r="CV236" s="203"/>
      <c r="CW236" s="203"/>
      <c r="CX236" s="204"/>
      <c r="CY236" s="203"/>
      <c r="CZ236" s="205">
        <f t="shared" si="207"/>
        <v>0</v>
      </c>
      <c r="DA236" s="205">
        <f t="shared" si="208"/>
        <v>0</v>
      </c>
      <c r="DB236" s="183" t="str">
        <f t="shared" si="221"/>
        <v>NO OFERTADO</v>
      </c>
      <c r="DC236" s="183"/>
      <c r="DD236" s="183" t="s">
        <v>743</v>
      </c>
      <c r="DE236" s="206">
        <f>SMALL((L236,V236,AE236,AN236,AW236,BF236,BX236,CG236,CP236,CY236),1)</f>
        <v>29312</v>
      </c>
      <c r="DF236" s="208">
        <f t="shared" si="223"/>
        <v>29312</v>
      </c>
      <c r="DG236" s="19">
        <f t="shared" si="224"/>
        <v>0</v>
      </c>
      <c r="DH236" s="208">
        <f t="shared" si="225"/>
        <v>29312</v>
      </c>
      <c r="DI236" s="208">
        <f t="shared" si="226"/>
        <v>16857.54</v>
      </c>
      <c r="DJ236" s="208" t="str">
        <f t="shared" si="227"/>
        <v>ENTRA</v>
      </c>
    </row>
    <row r="237" spans="1:114" s="19" customFormat="1" ht="25.5" hidden="1" x14ac:dyDescent="0.2">
      <c r="A237" s="158">
        <v>228</v>
      </c>
      <c r="B237" s="78" t="s">
        <v>275</v>
      </c>
      <c r="C237" s="77" t="s">
        <v>607</v>
      </c>
      <c r="D237" s="120">
        <v>1</v>
      </c>
      <c r="E237" s="120" t="s">
        <v>32</v>
      </c>
      <c r="F237" s="24">
        <v>4396</v>
      </c>
      <c r="G237" s="120">
        <v>36</v>
      </c>
      <c r="H237" s="86">
        <f t="shared" si="209"/>
        <v>158256</v>
      </c>
      <c r="I237" s="27"/>
      <c r="J237" s="184"/>
      <c r="K237" s="185"/>
      <c r="L237" s="184"/>
      <c r="M237" s="186"/>
      <c r="N237" s="186">
        <f t="shared" si="193"/>
        <v>0</v>
      </c>
      <c r="O237" s="176" t="str">
        <f t="shared" si="222"/>
        <v>NO OFERTADO</v>
      </c>
      <c r="P237" s="176"/>
      <c r="Q237" s="176" t="s">
        <v>743</v>
      </c>
      <c r="R237" s="207" t="s">
        <v>858</v>
      </c>
      <c r="S237" s="187"/>
      <c r="T237" s="187"/>
      <c r="U237" s="188"/>
      <c r="V237" s="187"/>
      <c r="W237" s="189"/>
      <c r="X237" s="189">
        <f t="shared" si="194"/>
        <v>0</v>
      </c>
      <c r="Y237" s="176" t="str">
        <f t="shared" si="210"/>
        <v>NO OFERTADO</v>
      </c>
      <c r="Z237" s="177"/>
      <c r="AA237" s="177" t="s">
        <v>743</v>
      </c>
      <c r="AB237" s="190"/>
      <c r="AC237" s="190"/>
      <c r="AD237" s="191"/>
      <c r="AE237" s="190"/>
      <c r="AF237" s="192"/>
      <c r="AG237" s="192">
        <f t="shared" si="195"/>
        <v>0</v>
      </c>
      <c r="AH237" s="178" t="str">
        <f t="shared" si="211"/>
        <v>NO OFERTADO</v>
      </c>
      <c r="AI237" s="178"/>
      <c r="AJ237" s="178" t="s">
        <v>743</v>
      </c>
      <c r="AK237" s="184"/>
      <c r="AL237" s="184"/>
      <c r="AM237" s="185"/>
      <c r="AN237" s="184"/>
      <c r="AO237" s="186"/>
      <c r="AP237" s="186">
        <f t="shared" si="196"/>
        <v>0</v>
      </c>
      <c r="AQ237" s="176" t="str">
        <f t="shared" si="212"/>
        <v>NO OFERTADO</v>
      </c>
      <c r="AR237" s="176"/>
      <c r="AS237" s="176" t="s">
        <v>743</v>
      </c>
      <c r="AT237" s="187"/>
      <c r="AU237" s="187"/>
      <c r="AV237" s="193"/>
      <c r="AW237" s="187"/>
      <c r="AX237" s="189"/>
      <c r="AY237" s="189">
        <f t="shared" si="197"/>
        <v>0</v>
      </c>
      <c r="AZ237" s="177" t="str">
        <f t="shared" si="213"/>
        <v>NO OFERTADO</v>
      </c>
      <c r="BA237" s="177"/>
      <c r="BB237" s="177" t="s">
        <v>743</v>
      </c>
      <c r="BC237" s="194"/>
      <c r="BD237" s="194"/>
      <c r="BE237" s="195"/>
      <c r="BF237" s="194"/>
      <c r="BG237" s="196">
        <f t="shared" si="198"/>
        <v>0</v>
      </c>
      <c r="BH237" s="196">
        <f t="shared" si="199"/>
        <v>0</v>
      </c>
      <c r="BI237" s="180" t="str">
        <f t="shared" si="214"/>
        <v>NO OFERTADO</v>
      </c>
      <c r="BJ237" s="180"/>
      <c r="BK237" s="180" t="s">
        <v>743</v>
      </c>
      <c r="BL237" s="319"/>
      <c r="BM237" s="319"/>
      <c r="BN237" s="320"/>
      <c r="BO237" s="319">
        <f t="shared" si="215"/>
        <v>0</v>
      </c>
      <c r="BP237" s="321">
        <f t="shared" si="200"/>
        <v>0</v>
      </c>
      <c r="BQ237" s="321">
        <f t="shared" si="216"/>
        <v>0</v>
      </c>
      <c r="BR237" s="322" t="str">
        <f t="shared" si="217"/>
        <v>NO OFERTADO</v>
      </c>
      <c r="BS237" s="322"/>
      <c r="BT237" s="322" t="s">
        <v>743</v>
      </c>
      <c r="BU237" s="197"/>
      <c r="BV237" s="197"/>
      <c r="BW237" s="198"/>
      <c r="BX237" s="197"/>
      <c r="BY237" s="199">
        <f t="shared" si="201"/>
        <v>0</v>
      </c>
      <c r="BZ237" s="199">
        <f t="shared" si="202"/>
        <v>0</v>
      </c>
      <c r="CA237" s="181" t="str">
        <f t="shared" si="218"/>
        <v>NO OFERTADO</v>
      </c>
      <c r="CB237" s="181"/>
      <c r="CC237" s="181" t="s">
        <v>743</v>
      </c>
      <c r="CD237" s="200" t="s">
        <v>794</v>
      </c>
      <c r="CE237" s="200">
        <v>4241</v>
      </c>
      <c r="CF237" s="201">
        <v>0</v>
      </c>
      <c r="CG237" s="200">
        <v>4241</v>
      </c>
      <c r="CH237" s="202">
        <f t="shared" si="203"/>
        <v>4241</v>
      </c>
      <c r="CI237" s="202">
        <f t="shared" si="204"/>
        <v>152676</v>
      </c>
      <c r="CJ237" s="182" t="str">
        <f t="shared" si="219"/>
        <v>CUMPLE</v>
      </c>
      <c r="CK237" s="182" t="s">
        <v>828</v>
      </c>
      <c r="CL237" s="182" t="s">
        <v>822</v>
      </c>
      <c r="CM237" s="197">
        <v>0</v>
      </c>
      <c r="CN237" s="197">
        <v>0</v>
      </c>
      <c r="CO237" s="198">
        <v>0</v>
      </c>
      <c r="CP237" s="197"/>
      <c r="CQ237" s="199">
        <f t="shared" si="205"/>
        <v>0</v>
      </c>
      <c r="CR237" s="199">
        <f t="shared" si="206"/>
        <v>0</v>
      </c>
      <c r="CS237" s="181" t="str">
        <f t="shared" si="220"/>
        <v>NO OFERTADO</v>
      </c>
      <c r="CT237" s="181"/>
      <c r="CU237" s="181" t="s">
        <v>743</v>
      </c>
      <c r="CV237" s="203"/>
      <c r="CW237" s="203"/>
      <c r="CX237" s="204"/>
      <c r="CY237" s="203"/>
      <c r="CZ237" s="205">
        <f t="shared" si="207"/>
        <v>0</v>
      </c>
      <c r="DA237" s="205">
        <f t="shared" si="208"/>
        <v>0</v>
      </c>
      <c r="DB237" s="183" t="str">
        <f t="shared" si="221"/>
        <v>NO OFERTADO</v>
      </c>
      <c r="DC237" s="183"/>
      <c r="DD237" s="183" t="s">
        <v>743</v>
      </c>
      <c r="DE237" s="206">
        <f>SMALL((L237,V237,AE237,AN237,AW237,BF237,BX237,CG237,CP237,CY237),1)</f>
        <v>4241</v>
      </c>
      <c r="DF237" s="208">
        <f t="shared" si="223"/>
        <v>4241</v>
      </c>
      <c r="DG237" s="19">
        <f t="shared" si="224"/>
        <v>0</v>
      </c>
      <c r="DH237" s="208">
        <f t="shared" si="225"/>
        <v>4241</v>
      </c>
      <c r="DI237" s="208">
        <f t="shared" si="226"/>
        <v>5275.2</v>
      </c>
      <c r="DJ237" s="208" t="str">
        <f t="shared" si="227"/>
        <v>ENTRA</v>
      </c>
    </row>
    <row r="238" spans="1:114" s="19" customFormat="1" ht="25.5" hidden="1" x14ac:dyDescent="0.2">
      <c r="A238" s="76">
        <v>229</v>
      </c>
      <c r="B238" s="78" t="s">
        <v>276</v>
      </c>
      <c r="C238" s="77" t="s">
        <v>608</v>
      </c>
      <c r="D238" s="120">
        <v>1</v>
      </c>
      <c r="E238" s="120" t="s">
        <v>32</v>
      </c>
      <c r="F238" s="24">
        <v>3518125</v>
      </c>
      <c r="G238" s="120">
        <v>10</v>
      </c>
      <c r="H238" s="86">
        <f t="shared" si="209"/>
        <v>35181250</v>
      </c>
      <c r="I238" s="27"/>
      <c r="J238" s="184"/>
      <c r="K238" s="185"/>
      <c r="L238" s="184"/>
      <c r="M238" s="186"/>
      <c r="N238" s="186">
        <f t="shared" si="193"/>
        <v>0</v>
      </c>
      <c r="O238" s="176" t="str">
        <f t="shared" si="222"/>
        <v>NO OFERTADO</v>
      </c>
      <c r="P238" s="176"/>
      <c r="Q238" s="176" t="s">
        <v>743</v>
      </c>
      <c r="R238" s="207" t="s">
        <v>858</v>
      </c>
      <c r="S238" s="187"/>
      <c r="T238" s="187"/>
      <c r="U238" s="188"/>
      <c r="V238" s="187"/>
      <c r="W238" s="189"/>
      <c r="X238" s="189">
        <f t="shared" si="194"/>
        <v>0</v>
      </c>
      <c r="Y238" s="176" t="str">
        <f t="shared" si="210"/>
        <v>NO OFERTADO</v>
      </c>
      <c r="Z238" s="177"/>
      <c r="AA238" s="177" t="s">
        <v>743</v>
      </c>
      <c r="AB238" s="190"/>
      <c r="AC238" s="190"/>
      <c r="AD238" s="191"/>
      <c r="AE238" s="190"/>
      <c r="AF238" s="192"/>
      <c r="AG238" s="192">
        <f t="shared" si="195"/>
        <v>0</v>
      </c>
      <c r="AH238" s="178" t="str">
        <f t="shared" si="211"/>
        <v>NO OFERTADO</v>
      </c>
      <c r="AI238" s="178"/>
      <c r="AJ238" s="178" t="s">
        <v>743</v>
      </c>
      <c r="AK238" s="184"/>
      <c r="AL238" s="184"/>
      <c r="AM238" s="185"/>
      <c r="AN238" s="184"/>
      <c r="AO238" s="186"/>
      <c r="AP238" s="186">
        <f t="shared" si="196"/>
        <v>0</v>
      </c>
      <c r="AQ238" s="176" t="str">
        <f t="shared" si="212"/>
        <v>NO OFERTADO</v>
      </c>
      <c r="AR238" s="176"/>
      <c r="AS238" s="176" t="s">
        <v>743</v>
      </c>
      <c r="AT238" s="187" t="s">
        <v>44</v>
      </c>
      <c r="AU238" s="220">
        <v>2045000</v>
      </c>
      <c r="AV238" s="188">
        <v>0</v>
      </c>
      <c r="AW238" s="220">
        <f t="shared" si="235"/>
        <v>2045000</v>
      </c>
      <c r="AX238" s="221">
        <f t="shared" si="236"/>
        <v>2045000</v>
      </c>
      <c r="AY238" s="189">
        <f t="shared" si="197"/>
        <v>20450000</v>
      </c>
      <c r="AZ238" s="177" t="str">
        <f t="shared" si="213"/>
        <v>CUMPLE</v>
      </c>
      <c r="BA238" s="177" t="s">
        <v>828</v>
      </c>
      <c r="BB238" s="177" t="s">
        <v>822</v>
      </c>
      <c r="BC238" s="194"/>
      <c r="BD238" s="194"/>
      <c r="BE238" s="195"/>
      <c r="BF238" s="194"/>
      <c r="BG238" s="196">
        <f t="shared" si="198"/>
        <v>0</v>
      </c>
      <c r="BH238" s="196">
        <f t="shared" si="199"/>
        <v>0</v>
      </c>
      <c r="BI238" s="180" t="str">
        <f t="shared" si="214"/>
        <v>NO OFERTADO</v>
      </c>
      <c r="BJ238" s="180"/>
      <c r="BK238" s="180" t="s">
        <v>743</v>
      </c>
      <c r="BL238" s="319"/>
      <c r="BM238" s="319"/>
      <c r="BN238" s="320"/>
      <c r="BO238" s="319">
        <f t="shared" si="215"/>
        <v>0</v>
      </c>
      <c r="BP238" s="321">
        <f t="shared" si="200"/>
        <v>0</v>
      </c>
      <c r="BQ238" s="321">
        <f t="shared" si="216"/>
        <v>0</v>
      </c>
      <c r="BR238" s="322" t="str">
        <f t="shared" si="217"/>
        <v>NO OFERTADO</v>
      </c>
      <c r="BS238" s="322"/>
      <c r="BT238" s="322" t="s">
        <v>743</v>
      </c>
      <c r="BU238" s="197"/>
      <c r="BV238" s="197"/>
      <c r="BW238" s="198"/>
      <c r="BX238" s="197"/>
      <c r="BY238" s="199">
        <f t="shared" si="201"/>
        <v>0</v>
      </c>
      <c r="BZ238" s="199">
        <f t="shared" si="202"/>
        <v>0</v>
      </c>
      <c r="CA238" s="181" t="str">
        <f t="shared" si="218"/>
        <v>NO OFERTADO</v>
      </c>
      <c r="CB238" s="181"/>
      <c r="CC238" s="181" t="s">
        <v>743</v>
      </c>
      <c r="CD238" s="200"/>
      <c r="CE238" s="200"/>
      <c r="CF238" s="201"/>
      <c r="CG238" s="200"/>
      <c r="CH238" s="202">
        <f t="shared" si="203"/>
        <v>0</v>
      </c>
      <c r="CI238" s="202">
        <f t="shared" si="204"/>
        <v>0</v>
      </c>
      <c r="CJ238" s="182" t="str">
        <f t="shared" si="219"/>
        <v>NO OFERTADO</v>
      </c>
      <c r="CK238" s="182"/>
      <c r="CL238" s="182" t="s">
        <v>743</v>
      </c>
      <c r="CM238" s="197">
        <v>0</v>
      </c>
      <c r="CN238" s="197">
        <v>0</v>
      </c>
      <c r="CO238" s="198">
        <v>0</v>
      </c>
      <c r="CP238" s="197"/>
      <c r="CQ238" s="199">
        <f t="shared" si="205"/>
        <v>0</v>
      </c>
      <c r="CR238" s="199">
        <f t="shared" si="206"/>
        <v>0</v>
      </c>
      <c r="CS238" s="181" t="str">
        <f t="shared" si="220"/>
        <v>NO OFERTADO</v>
      </c>
      <c r="CT238" s="181"/>
      <c r="CU238" s="181" t="s">
        <v>743</v>
      </c>
      <c r="CV238" s="203" t="s">
        <v>44</v>
      </c>
      <c r="CW238" s="203">
        <v>3655195</v>
      </c>
      <c r="CX238" s="204">
        <v>0</v>
      </c>
      <c r="CY238" s="203">
        <v>3655195</v>
      </c>
      <c r="CZ238" s="205">
        <f t="shared" si="207"/>
        <v>3655195</v>
      </c>
      <c r="DA238" s="205">
        <f t="shared" si="208"/>
        <v>36551950</v>
      </c>
      <c r="DB238" s="183" t="str">
        <f t="shared" si="221"/>
        <v>CUMPLE</v>
      </c>
      <c r="DC238" s="183" t="s">
        <v>829</v>
      </c>
      <c r="DD238" s="183" t="s">
        <v>743</v>
      </c>
      <c r="DE238" s="206">
        <f>SMALL((L238,V238,AE238,AN238,AW238,BF238,BX238,CG238,CP238,CY238),1)</f>
        <v>2045000</v>
      </c>
      <c r="DF238" s="208">
        <f t="shared" si="223"/>
        <v>2850097.5</v>
      </c>
      <c r="DG238" s="19">
        <f t="shared" si="224"/>
        <v>805097.5</v>
      </c>
      <c r="DH238" s="208">
        <f t="shared" si="225"/>
        <v>2045000</v>
      </c>
      <c r="DI238" s="208">
        <f t="shared" si="226"/>
        <v>4221750</v>
      </c>
      <c r="DJ238" s="208" t="str">
        <f t="shared" si="227"/>
        <v>ENTRA</v>
      </c>
    </row>
    <row r="239" spans="1:114" s="19" customFormat="1" ht="51" hidden="1" x14ac:dyDescent="0.2">
      <c r="A239" s="76">
        <v>230</v>
      </c>
      <c r="B239" s="78" t="s">
        <v>277</v>
      </c>
      <c r="C239" s="77" t="s">
        <v>609</v>
      </c>
      <c r="D239" s="120">
        <v>1</v>
      </c>
      <c r="E239" s="120" t="s">
        <v>32</v>
      </c>
      <c r="F239" s="24">
        <v>1319721.8999999999</v>
      </c>
      <c r="G239" s="120">
        <v>1</v>
      </c>
      <c r="H239" s="86">
        <f t="shared" si="209"/>
        <v>1319721.8999999999</v>
      </c>
      <c r="I239" s="27"/>
      <c r="J239" s="184"/>
      <c r="K239" s="185"/>
      <c r="L239" s="184"/>
      <c r="M239" s="186"/>
      <c r="N239" s="186">
        <f t="shared" si="193"/>
        <v>0</v>
      </c>
      <c r="O239" s="176" t="str">
        <f t="shared" si="222"/>
        <v>NO OFERTADO</v>
      </c>
      <c r="P239" s="176"/>
      <c r="Q239" s="176" t="s">
        <v>743</v>
      </c>
      <c r="R239" s="176"/>
      <c r="S239" s="187"/>
      <c r="T239" s="187"/>
      <c r="U239" s="188"/>
      <c r="V239" s="187"/>
      <c r="W239" s="189"/>
      <c r="X239" s="189">
        <f t="shared" si="194"/>
        <v>0</v>
      </c>
      <c r="Y239" s="176" t="str">
        <f t="shared" si="210"/>
        <v>NO OFERTADO</v>
      </c>
      <c r="Z239" s="177"/>
      <c r="AA239" s="177" t="s">
        <v>743</v>
      </c>
      <c r="AB239" s="190"/>
      <c r="AC239" s="190"/>
      <c r="AD239" s="191"/>
      <c r="AE239" s="190"/>
      <c r="AF239" s="192"/>
      <c r="AG239" s="192">
        <f t="shared" si="195"/>
        <v>0</v>
      </c>
      <c r="AH239" s="178" t="str">
        <f t="shared" si="211"/>
        <v>NO OFERTADO</v>
      </c>
      <c r="AI239" s="178"/>
      <c r="AJ239" s="178" t="s">
        <v>743</v>
      </c>
      <c r="AK239" s="184"/>
      <c r="AL239" s="184"/>
      <c r="AM239" s="185"/>
      <c r="AN239" s="184"/>
      <c r="AO239" s="186"/>
      <c r="AP239" s="186">
        <f t="shared" si="196"/>
        <v>0</v>
      </c>
      <c r="AQ239" s="176" t="str">
        <f t="shared" si="212"/>
        <v>NO OFERTADO</v>
      </c>
      <c r="AR239" s="176"/>
      <c r="AS239" s="176" t="s">
        <v>743</v>
      </c>
      <c r="AT239" s="187"/>
      <c r="AU239" s="187"/>
      <c r="AV239" s="193"/>
      <c r="AW239" s="187"/>
      <c r="AX239" s="189"/>
      <c r="AY239" s="189">
        <f t="shared" si="197"/>
        <v>0</v>
      </c>
      <c r="AZ239" s="177" t="str">
        <f t="shared" si="213"/>
        <v>NO OFERTADO</v>
      </c>
      <c r="BA239" s="177"/>
      <c r="BB239" s="177" t="s">
        <v>743</v>
      </c>
      <c r="BC239" s="194"/>
      <c r="BD239" s="194"/>
      <c r="BE239" s="195"/>
      <c r="BF239" s="194"/>
      <c r="BG239" s="196">
        <f t="shared" si="198"/>
        <v>0</v>
      </c>
      <c r="BH239" s="196">
        <f t="shared" si="199"/>
        <v>0</v>
      </c>
      <c r="BI239" s="180" t="str">
        <f t="shared" si="214"/>
        <v>NO OFERTADO</v>
      </c>
      <c r="BJ239" s="180"/>
      <c r="BK239" s="180" t="s">
        <v>743</v>
      </c>
      <c r="BL239" s="319"/>
      <c r="BM239" s="319"/>
      <c r="BN239" s="320"/>
      <c r="BO239" s="319">
        <f t="shared" si="215"/>
        <v>0</v>
      </c>
      <c r="BP239" s="321">
        <f t="shared" si="200"/>
        <v>0</v>
      </c>
      <c r="BQ239" s="321">
        <f t="shared" si="216"/>
        <v>0</v>
      </c>
      <c r="BR239" s="322" t="str">
        <f t="shared" si="217"/>
        <v>NO OFERTADO</v>
      </c>
      <c r="BS239" s="322"/>
      <c r="BT239" s="322" t="s">
        <v>743</v>
      </c>
      <c r="BU239" s="197"/>
      <c r="BV239" s="197"/>
      <c r="BW239" s="198"/>
      <c r="BX239" s="197"/>
      <c r="BY239" s="199">
        <f t="shared" si="201"/>
        <v>0</v>
      </c>
      <c r="BZ239" s="199">
        <f t="shared" si="202"/>
        <v>0</v>
      </c>
      <c r="CA239" s="181" t="str">
        <f t="shared" si="218"/>
        <v>NO OFERTADO</v>
      </c>
      <c r="CB239" s="181"/>
      <c r="CC239" s="181" t="s">
        <v>743</v>
      </c>
      <c r="CD239" s="200"/>
      <c r="CE239" s="200"/>
      <c r="CF239" s="201"/>
      <c r="CG239" s="200"/>
      <c r="CH239" s="202">
        <f t="shared" si="203"/>
        <v>0</v>
      </c>
      <c r="CI239" s="202">
        <f t="shared" si="204"/>
        <v>0</v>
      </c>
      <c r="CJ239" s="182" t="str">
        <f t="shared" si="219"/>
        <v>NO OFERTADO</v>
      </c>
      <c r="CK239" s="182"/>
      <c r="CL239" s="182" t="s">
        <v>743</v>
      </c>
      <c r="CM239" s="197">
        <v>0</v>
      </c>
      <c r="CN239" s="197">
        <v>0</v>
      </c>
      <c r="CO239" s="198">
        <v>0</v>
      </c>
      <c r="CP239" s="197"/>
      <c r="CQ239" s="199">
        <f t="shared" si="205"/>
        <v>0</v>
      </c>
      <c r="CR239" s="199">
        <f t="shared" si="206"/>
        <v>0</v>
      </c>
      <c r="CS239" s="181" t="str">
        <f t="shared" si="220"/>
        <v>NO OFERTADO</v>
      </c>
      <c r="CT239" s="181"/>
      <c r="CU239" s="181" t="s">
        <v>743</v>
      </c>
      <c r="CV239" s="203"/>
      <c r="CW239" s="203"/>
      <c r="CX239" s="204"/>
      <c r="CY239" s="203"/>
      <c r="CZ239" s="205">
        <f t="shared" si="207"/>
        <v>0</v>
      </c>
      <c r="DA239" s="205">
        <f t="shared" si="208"/>
        <v>0</v>
      </c>
      <c r="DB239" s="183" t="str">
        <f t="shared" si="221"/>
        <v>NO OFERTADO</v>
      </c>
      <c r="DC239" s="183"/>
      <c r="DD239" s="183" t="s">
        <v>743</v>
      </c>
      <c r="DE239" s="206" t="s">
        <v>847</v>
      </c>
      <c r="DF239" s="206" t="s">
        <v>847</v>
      </c>
      <c r="DG239" s="206" t="s">
        <v>847</v>
      </c>
      <c r="DH239" s="206" t="s">
        <v>847</v>
      </c>
      <c r="DI239" s="206" t="s">
        <v>847</v>
      </c>
      <c r="DJ239" s="206" t="s">
        <v>847</v>
      </c>
    </row>
    <row r="240" spans="1:114" s="19" customFormat="1" ht="38.25" hidden="1" x14ac:dyDescent="0.2">
      <c r="A240" s="76">
        <v>231</v>
      </c>
      <c r="B240" s="78" t="s">
        <v>278</v>
      </c>
      <c r="C240" s="77" t="s">
        <v>610</v>
      </c>
      <c r="D240" s="120">
        <v>1</v>
      </c>
      <c r="E240" s="120" t="s">
        <v>32</v>
      </c>
      <c r="F240" s="24">
        <v>345847.32</v>
      </c>
      <c r="G240" s="120">
        <v>1</v>
      </c>
      <c r="H240" s="86">
        <f t="shared" si="209"/>
        <v>345847.32</v>
      </c>
      <c r="I240" s="27"/>
      <c r="J240" s="184"/>
      <c r="K240" s="185"/>
      <c r="L240" s="184"/>
      <c r="M240" s="186"/>
      <c r="N240" s="186">
        <f t="shared" si="193"/>
        <v>0</v>
      </c>
      <c r="O240" s="176" t="str">
        <f t="shared" si="222"/>
        <v>NO OFERTADO</v>
      </c>
      <c r="P240" s="176"/>
      <c r="Q240" s="176" t="s">
        <v>743</v>
      </c>
      <c r="R240" s="207" t="s">
        <v>858</v>
      </c>
      <c r="S240" s="187"/>
      <c r="T240" s="187"/>
      <c r="U240" s="188"/>
      <c r="V240" s="187"/>
      <c r="W240" s="189"/>
      <c r="X240" s="189">
        <f t="shared" si="194"/>
        <v>0</v>
      </c>
      <c r="Y240" s="176" t="str">
        <f t="shared" si="210"/>
        <v>NO OFERTADO</v>
      </c>
      <c r="Z240" s="177"/>
      <c r="AA240" s="177" t="s">
        <v>743</v>
      </c>
      <c r="AB240" s="190"/>
      <c r="AC240" s="190"/>
      <c r="AD240" s="191"/>
      <c r="AE240" s="190"/>
      <c r="AF240" s="192"/>
      <c r="AG240" s="192">
        <f t="shared" si="195"/>
        <v>0</v>
      </c>
      <c r="AH240" s="178" t="str">
        <f t="shared" si="211"/>
        <v>NO OFERTADO</v>
      </c>
      <c r="AI240" s="178"/>
      <c r="AJ240" s="178" t="s">
        <v>743</v>
      </c>
      <c r="AK240" s="184" t="s">
        <v>772</v>
      </c>
      <c r="AL240" s="184">
        <v>137000</v>
      </c>
      <c r="AM240" s="209">
        <f>+AL240*0.19</f>
        <v>26030</v>
      </c>
      <c r="AN240" s="184">
        <f t="shared" si="233"/>
        <v>163030</v>
      </c>
      <c r="AO240" s="186">
        <f t="shared" si="234"/>
        <v>163030</v>
      </c>
      <c r="AP240" s="186">
        <f t="shared" si="196"/>
        <v>163030</v>
      </c>
      <c r="AQ240" s="176" t="str">
        <f t="shared" si="212"/>
        <v>CUMPLE</v>
      </c>
      <c r="AR240" s="176" t="s">
        <v>828</v>
      </c>
      <c r="AS240" s="176" t="s">
        <v>822</v>
      </c>
      <c r="AT240" s="187"/>
      <c r="AU240" s="187"/>
      <c r="AV240" s="193"/>
      <c r="AW240" s="187"/>
      <c r="AX240" s="189"/>
      <c r="AY240" s="189">
        <f t="shared" si="197"/>
        <v>0</v>
      </c>
      <c r="AZ240" s="177" t="str">
        <f t="shared" si="213"/>
        <v>NO OFERTADO</v>
      </c>
      <c r="BA240" s="177"/>
      <c r="BB240" s="177" t="s">
        <v>743</v>
      </c>
      <c r="BC240" s="194"/>
      <c r="BD240" s="194"/>
      <c r="BE240" s="195"/>
      <c r="BF240" s="194"/>
      <c r="BG240" s="196">
        <f t="shared" si="198"/>
        <v>0</v>
      </c>
      <c r="BH240" s="196">
        <f t="shared" si="199"/>
        <v>0</v>
      </c>
      <c r="BI240" s="180" t="str">
        <f t="shared" si="214"/>
        <v>NO OFERTADO</v>
      </c>
      <c r="BJ240" s="180"/>
      <c r="BK240" s="180" t="s">
        <v>743</v>
      </c>
      <c r="BL240" s="319"/>
      <c r="BM240" s="319"/>
      <c r="BN240" s="320"/>
      <c r="BO240" s="319">
        <f t="shared" si="215"/>
        <v>0</v>
      </c>
      <c r="BP240" s="321">
        <f t="shared" si="200"/>
        <v>0</v>
      </c>
      <c r="BQ240" s="321">
        <f t="shared" si="216"/>
        <v>0</v>
      </c>
      <c r="BR240" s="322" t="str">
        <f t="shared" si="217"/>
        <v>NO OFERTADO</v>
      </c>
      <c r="BS240" s="322"/>
      <c r="BT240" s="322" t="s">
        <v>743</v>
      </c>
      <c r="BU240" s="197"/>
      <c r="BV240" s="197"/>
      <c r="BW240" s="198"/>
      <c r="BX240" s="197"/>
      <c r="BY240" s="199">
        <f t="shared" si="201"/>
        <v>0</v>
      </c>
      <c r="BZ240" s="199">
        <f t="shared" si="202"/>
        <v>0</v>
      </c>
      <c r="CA240" s="181" t="str">
        <f t="shared" si="218"/>
        <v>NO OFERTADO</v>
      </c>
      <c r="CB240" s="181"/>
      <c r="CC240" s="181" t="s">
        <v>743</v>
      </c>
      <c r="CD240" s="200"/>
      <c r="CE240" s="200"/>
      <c r="CF240" s="201"/>
      <c r="CG240" s="200"/>
      <c r="CH240" s="202">
        <f t="shared" si="203"/>
        <v>0</v>
      </c>
      <c r="CI240" s="202">
        <f t="shared" si="204"/>
        <v>0</v>
      </c>
      <c r="CJ240" s="182" t="str">
        <f t="shared" si="219"/>
        <v>NO OFERTADO</v>
      </c>
      <c r="CK240" s="182"/>
      <c r="CL240" s="182" t="s">
        <v>743</v>
      </c>
      <c r="CM240" s="197">
        <v>0</v>
      </c>
      <c r="CN240" s="197">
        <v>0</v>
      </c>
      <c r="CO240" s="198">
        <v>0</v>
      </c>
      <c r="CP240" s="197"/>
      <c r="CQ240" s="199">
        <f t="shared" si="205"/>
        <v>0</v>
      </c>
      <c r="CR240" s="199">
        <f t="shared" si="206"/>
        <v>0</v>
      </c>
      <c r="CS240" s="181" t="str">
        <f t="shared" si="220"/>
        <v>NO OFERTADO</v>
      </c>
      <c r="CT240" s="181"/>
      <c r="CU240" s="181" t="s">
        <v>743</v>
      </c>
      <c r="CV240" s="203"/>
      <c r="CW240" s="203"/>
      <c r="CX240" s="204"/>
      <c r="CY240" s="203"/>
      <c r="CZ240" s="205">
        <f t="shared" si="207"/>
        <v>0</v>
      </c>
      <c r="DA240" s="205">
        <f t="shared" si="208"/>
        <v>0</v>
      </c>
      <c r="DB240" s="183" t="str">
        <f t="shared" si="221"/>
        <v>NO OFERTADO</v>
      </c>
      <c r="DC240" s="183"/>
      <c r="DD240" s="183" t="s">
        <v>743</v>
      </c>
      <c r="DE240" s="206">
        <f>SMALL((L240,V240,AE240,AN240,AW240,BF240,BX240,CG240,CP240,CY240),1)</f>
        <v>163030</v>
      </c>
      <c r="DF240" s="208">
        <f t="shared" si="223"/>
        <v>163030</v>
      </c>
      <c r="DG240" s="19">
        <f t="shared" si="224"/>
        <v>0</v>
      </c>
      <c r="DH240" s="208">
        <f t="shared" si="225"/>
        <v>163030</v>
      </c>
      <c r="DI240" s="208">
        <f t="shared" si="226"/>
        <v>415016.78399999999</v>
      </c>
      <c r="DJ240" s="208" t="str">
        <f t="shared" si="227"/>
        <v>ENTRA</v>
      </c>
    </row>
    <row r="241" spans="1:114" s="19" customFormat="1" ht="51" hidden="1" x14ac:dyDescent="0.2">
      <c r="A241" s="76">
        <v>232</v>
      </c>
      <c r="B241" s="78" t="s">
        <v>279</v>
      </c>
      <c r="C241" s="77" t="s">
        <v>611</v>
      </c>
      <c r="D241" s="120">
        <v>1</v>
      </c>
      <c r="E241" s="120" t="s">
        <v>32</v>
      </c>
      <c r="F241" s="24">
        <v>58486.12</v>
      </c>
      <c r="G241" s="120">
        <v>27</v>
      </c>
      <c r="H241" s="86">
        <f t="shared" si="209"/>
        <v>1579125.24</v>
      </c>
      <c r="I241" s="27" t="s">
        <v>44</v>
      </c>
      <c r="J241" s="184">
        <v>49148</v>
      </c>
      <c r="K241" s="185">
        <v>9338</v>
      </c>
      <c r="L241" s="184">
        <f t="shared" si="229"/>
        <v>58486</v>
      </c>
      <c r="M241" s="186">
        <f t="shared" si="230"/>
        <v>58486</v>
      </c>
      <c r="N241" s="186">
        <f t="shared" si="193"/>
        <v>1579122</v>
      </c>
      <c r="O241" s="176" t="str">
        <f t="shared" si="222"/>
        <v>CUMPLE</v>
      </c>
      <c r="P241" s="176" t="s">
        <v>828</v>
      </c>
      <c r="Q241" s="176" t="s">
        <v>822</v>
      </c>
      <c r="R241" s="207">
        <f t="shared" ref="R241" si="238">+(L241-F241)/F241</f>
        <v>-2.0517688641787033E-6</v>
      </c>
      <c r="S241" s="187"/>
      <c r="T241" s="187"/>
      <c r="U241" s="188"/>
      <c r="V241" s="187"/>
      <c r="W241" s="189"/>
      <c r="X241" s="189">
        <f t="shared" si="194"/>
        <v>0</v>
      </c>
      <c r="Y241" s="176" t="str">
        <f t="shared" si="210"/>
        <v>NO OFERTADO</v>
      </c>
      <c r="Z241" s="177"/>
      <c r="AA241" s="177" t="s">
        <v>743</v>
      </c>
      <c r="AB241" s="190"/>
      <c r="AC241" s="190"/>
      <c r="AD241" s="191"/>
      <c r="AE241" s="190"/>
      <c r="AF241" s="192"/>
      <c r="AG241" s="192">
        <f t="shared" si="195"/>
        <v>0</v>
      </c>
      <c r="AH241" s="178" t="str">
        <f t="shared" si="211"/>
        <v>NO OFERTADO</v>
      </c>
      <c r="AI241" s="178"/>
      <c r="AJ241" s="178" t="s">
        <v>743</v>
      </c>
      <c r="AK241" s="184"/>
      <c r="AL241" s="184"/>
      <c r="AM241" s="185"/>
      <c r="AN241" s="184"/>
      <c r="AO241" s="186"/>
      <c r="AP241" s="186">
        <f t="shared" si="196"/>
        <v>0</v>
      </c>
      <c r="AQ241" s="176" t="str">
        <f t="shared" si="212"/>
        <v>NO OFERTADO</v>
      </c>
      <c r="AR241" s="176"/>
      <c r="AS241" s="176" t="s">
        <v>743</v>
      </c>
      <c r="AT241" s="187"/>
      <c r="AU241" s="187"/>
      <c r="AV241" s="193"/>
      <c r="AW241" s="187"/>
      <c r="AX241" s="189"/>
      <c r="AY241" s="189">
        <f t="shared" si="197"/>
        <v>0</v>
      </c>
      <c r="AZ241" s="177" t="str">
        <f t="shared" si="213"/>
        <v>NO OFERTADO</v>
      </c>
      <c r="BA241" s="177"/>
      <c r="BB241" s="177" t="s">
        <v>743</v>
      </c>
      <c r="BC241" s="194"/>
      <c r="BD241" s="194"/>
      <c r="BE241" s="195"/>
      <c r="BF241" s="194"/>
      <c r="BG241" s="196">
        <f t="shared" si="198"/>
        <v>0</v>
      </c>
      <c r="BH241" s="196">
        <f t="shared" si="199"/>
        <v>0</v>
      </c>
      <c r="BI241" s="180" t="str">
        <f t="shared" si="214"/>
        <v>NO OFERTADO</v>
      </c>
      <c r="BJ241" s="180"/>
      <c r="BK241" s="180" t="s">
        <v>743</v>
      </c>
      <c r="BL241" s="319"/>
      <c r="BM241" s="319"/>
      <c r="BN241" s="320"/>
      <c r="BO241" s="319">
        <f t="shared" si="215"/>
        <v>0</v>
      </c>
      <c r="BP241" s="321">
        <f t="shared" si="200"/>
        <v>0</v>
      </c>
      <c r="BQ241" s="321">
        <f t="shared" si="216"/>
        <v>0</v>
      </c>
      <c r="BR241" s="322" t="str">
        <f t="shared" si="217"/>
        <v>NO OFERTADO</v>
      </c>
      <c r="BS241" s="322"/>
      <c r="BT241" s="322" t="s">
        <v>743</v>
      </c>
      <c r="BU241" s="197"/>
      <c r="BV241" s="197"/>
      <c r="BW241" s="198"/>
      <c r="BX241" s="197"/>
      <c r="BY241" s="199">
        <f t="shared" si="201"/>
        <v>0</v>
      </c>
      <c r="BZ241" s="199">
        <f t="shared" si="202"/>
        <v>0</v>
      </c>
      <c r="CA241" s="181" t="str">
        <f t="shared" si="218"/>
        <v>NO OFERTADO</v>
      </c>
      <c r="CB241" s="181"/>
      <c r="CC241" s="181" t="s">
        <v>743</v>
      </c>
      <c r="CD241" s="200"/>
      <c r="CE241" s="200"/>
      <c r="CF241" s="201"/>
      <c r="CG241" s="200"/>
      <c r="CH241" s="202">
        <f t="shared" si="203"/>
        <v>0</v>
      </c>
      <c r="CI241" s="202">
        <f t="shared" si="204"/>
        <v>0</v>
      </c>
      <c r="CJ241" s="182" t="str">
        <f t="shared" si="219"/>
        <v>NO OFERTADO</v>
      </c>
      <c r="CK241" s="182"/>
      <c r="CL241" s="182" t="s">
        <v>743</v>
      </c>
      <c r="CM241" s="197">
        <v>0</v>
      </c>
      <c r="CN241" s="197">
        <v>0</v>
      </c>
      <c r="CO241" s="198">
        <v>0</v>
      </c>
      <c r="CP241" s="197"/>
      <c r="CQ241" s="199">
        <f t="shared" si="205"/>
        <v>0</v>
      </c>
      <c r="CR241" s="199">
        <f t="shared" si="206"/>
        <v>0</v>
      </c>
      <c r="CS241" s="181" t="str">
        <f t="shared" si="220"/>
        <v>NO OFERTADO</v>
      </c>
      <c r="CT241" s="181"/>
      <c r="CU241" s="181" t="s">
        <v>743</v>
      </c>
      <c r="CV241" s="203"/>
      <c r="CW241" s="203"/>
      <c r="CX241" s="204"/>
      <c r="CY241" s="203"/>
      <c r="CZ241" s="205">
        <f t="shared" si="207"/>
        <v>0</v>
      </c>
      <c r="DA241" s="205">
        <f t="shared" si="208"/>
        <v>0</v>
      </c>
      <c r="DB241" s="183" t="str">
        <f t="shared" si="221"/>
        <v>NO OFERTADO</v>
      </c>
      <c r="DC241" s="183"/>
      <c r="DD241" s="183" t="s">
        <v>743</v>
      </c>
      <c r="DE241" s="206">
        <f>SMALL((L241,V241,AE241,AN241,AW241,BF241,BX241,CG241,CP241,CY241),1)</f>
        <v>58486</v>
      </c>
      <c r="DF241" s="208">
        <f t="shared" si="223"/>
        <v>58486</v>
      </c>
      <c r="DG241" s="19">
        <f t="shared" si="224"/>
        <v>0</v>
      </c>
      <c r="DH241" s="208">
        <f t="shared" si="225"/>
        <v>58486</v>
      </c>
      <c r="DI241" s="208">
        <f t="shared" si="226"/>
        <v>70183.343999999997</v>
      </c>
      <c r="DJ241" s="208" t="str">
        <f t="shared" si="227"/>
        <v>ENTRA</v>
      </c>
    </row>
    <row r="242" spans="1:114" s="19" customFormat="1" ht="25.5" hidden="1" x14ac:dyDescent="0.2">
      <c r="A242" s="76">
        <v>233</v>
      </c>
      <c r="B242" s="78" t="s">
        <v>280</v>
      </c>
      <c r="C242" s="77" t="s">
        <v>612</v>
      </c>
      <c r="D242" s="120">
        <v>1</v>
      </c>
      <c r="E242" s="120" t="s">
        <v>32</v>
      </c>
      <c r="F242" s="24">
        <v>7259</v>
      </c>
      <c r="G242" s="120">
        <v>171</v>
      </c>
      <c r="H242" s="86">
        <f t="shared" si="209"/>
        <v>1241289</v>
      </c>
      <c r="I242" s="27"/>
      <c r="J242" s="184"/>
      <c r="K242" s="185"/>
      <c r="L242" s="184"/>
      <c r="M242" s="186"/>
      <c r="N242" s="186">
        <f t="shared" si="193"/>
        <v>0</v>
      </c>
      <c r="O242" s="176" t="str">
        <f t="shared" si="222"/>
        <v>NO OFERTADO</v>
      </c>
      <c r="P242" s="176"/>
      <c r="Q242" s="176" t="s">
        <v>743</v>
      </c>
      <c r="R242" s="207" t="s">
        <v>858</v>
      </c>
      <c r="S242" s="187"/>
      <c r="T242" s="187"/>
      <c r="U242" s="188"/>
      <c r="V242" s="187"/>
      <c r="W242" s="189"/>
      <c r="X242" s="189">
        <f t="shared" si="194"/>
        <v>0</v>
      </c>
      <c r="Y242" s="176" t="str">
        <f t="shared" si="210"/>
        <v>NO OFERTADO</v>
      </c>
      <c r="Z242" s="177"/>
      <c r="AA242" s="177" t="s">
        <v>743</v>
      </c>
      <c r="AB242" s="190"/>
      <c r="AC242" s="190"/>
      <c r="AD242" s="191"/>
      <c r="AE242" s="190"/>
      <c r="AF242" s="192"/>
      <c r="AG242" s="192">
        <f t="shared" si="195"/>
        <v>0</v>
      </c>
      <c r="AH242" s="178" t="str">
        <f t="shared" si="211"/>
        <v>NO OFERTADO</v>
      </c>
      <c r="AI242" s="178"/>
      <c r="AJ242" s="178" t="s">
        <v>743</v>
      </c>
      <c r="AK242" s="184"/>
      <c r="AL242" s="184"/>
      <c r="AM242" s="185"/>
      <c r="AN242" s="184"/>
      <c r="AO242" s="186"/>
      <c r="AP242" s="186">
        <f t="shared" si="196"/>
        <v>0</v>
      </c>
      <c r="AQ242" s="176" t="str">
        <f t="shared" si="212"/>
        <v>NO OFERTADO</v>
      </c>
      <c r="AR242" s="176"/>
      <c r="AS242" s="176" t="s">
        <v>743</v>
      </c>
      <c r="AT242" s="187"/>
      <c r="AU242" s="187"/>
      <c r="AV242" s="193"/>
      <c r="AW242" s="187"/>
      <c r="AX242" s="189"/>
      <c r="AY242" s="189">
        <f t="shared" si="197"/>
        <v>0</v>
      </c>
      <c r="AZ242" s="177" t="str">
        <f t="shared" si="213"/>
        <v>NO OFERTADO</v>
      </c>
      <c r="BA242" s="177"/>
      <c r="BB242" s="177" t="s">
        <v>743</v>
      </c>
      <c r="BC242" s="194"/>
      <c r="BD242" s="194"/>
      <c r="BE242" s="195"/>
      <c r="BF242" s="194"/>
      <c r="BG242" s="196">
        <f t="shared" si="198"/>
        <v>0</v>
      </c>
      <c r="BH242" s="196">
        <f t="shared" si="199"/>
        <v>0</v>
      </c>
      <c r="BI242" s="180" t="str">
        <f t="shared" si="214"/>
        <v>NO OFERTADO</v>
      </c>
      <c r="BJ242" s="180"/>
      <c r="BK242" s="180" t="s">
        <v>743</v>
      </c>
      <c r="BL242" s="319"/>
      <c r="BM242" s="319"/>
      <c r="BN242" s="320"/>
      <c r="BO242" s="319">
        <f t="shared" si="215"/>
        <v>0</v>
      </c>
      <c r="BP242" s="321">
        <f t="shared" si="200"/>
        <v>0</v>
      </c>
      <c r="BQ242" s="321">
        <f t="shared" si="216"/>
        <v>0</v>
      </c>
      <c r="BR242" s="322" t="str">
        <f t="shared" si="217"/>
        <v>NO OFERTADO</v>
      </c>
      <c r="BS242" s="322"/>
      <c r="BT242" s="322" t="s">
        <v>743</v>
      </c>
      <c r="BU242" s="197"/>
      <c r="BV242" s="197"/>
      <c r="BW242" s="198"/>
      <c r="BX242" s="197"/>
      <c r="BY242" s="199">
        <f t="shared" si="201"/>
        <v>0</v>
      </c>
      <c r="BZ242" s="199">
        <f t="shared" si="202"/>
        <v>0</v>
      </c>
      <c r="CA242" s="181" t="str">
        <f t="shared" si="218"/>
        <v>NO OFERTADO</v>
      </c>
      <c r="CB242" s="181"/>
      <c r="CC242" s="181" t="s">
        <v>743</v>
      </c>
      <c r="CD242" s="200" t="s">
        <v>44</v>
      </c>
      <c r="CE242" s="200">
        <v>6089</v>
      </c>
      <c r="CF242" s="201">
        <v>1157</v>
      </c>
      <c r="CG242" s="200">
        <v>7246</v>
      </c>
      <c r="CH242" s="202">
        <f t="shared" si="203"/>
        <v>7246</v>
      </c>
      <c r="CI242" s="202">
        <f t="shared" si="204"/>
        <v>1239066</v>
      </c>
      <c r="CJ242" s="182" t="str">
        <f t="shared" si="219"/>
        <v>CUMPLE</v>
      </c>
      <c r="CK242" s="182" t="s">
        <v>829</v>
      </c>
      <c r="CL242" s="182" t="s">
        <v>743</v>
      </c>
      <c r="CM242" s="197">
        <v>0</v>
      </c>
      <c r="CN242" s="197">
        <v>0</v>
      </c>
      <c r="CO242" s="198">
        <v>0</v>
      </c>
      <c r="CP242" s="197"/>
      <c r="CQ242" s="199">
        <f t="shared" si="205"/>
        <v>0</v>
      </c>
      <c r="CR242" s="199">
        <f t="shared" si="206"/>
        <v>0</v>
      </c>
      <c r="CS242" s="181" t="str">
        <f t="shared" si="220"/>
        <v>NO OFERTADO</v>
      </c>
      <c r="CT242" s="181"/>
      <c r="CU242" s="181" t="s">
        <v>743</v>
      </c>
      <c r="CV242" s="203" t="s">
        <v>44</v>
      </c>
      <c r="CW242" s="203">
        <f>+CY242/1.19</f>
        <v>8921.0084033613457</v>
      </c>
      <c r="CX242" s="204">
        <f>+CW242*0.19</f>
        <v>1694.9915966386557</v>
      </c>
      <c r="CY242" s="203">
        <v>10616</v>
      </c>
      <c r="CZ242" s="205">
        <f t="shared" si="207"/>
        <v>10616</v>
      </c>
      <c r="DA242" s="205">
        <f t="shared" si="208"/>
        <v>1815336</v>
      </c>
      <c r="DB242" s="183" t="str">
        <f t="shared" si="221"/>
        <v>NO CUMPLE</v>
      </c>
      <c r="DC242" s="183" t="s">
        <v>828</v>
      </c>
      <c r="DD242" s="183" t="s">
        <v>743</v>
      </c>
      <c r="DE242" s="206">
        <f>SMALL((L242,V242,AE242,AN242,AW242,BF242,BX242,CG242,CP242,CY242),1)</f>
        <v>7246</v>
      </c>
      <c r="DF242" s="208">
        <f t="shared" si="223"/>
        <v>8931</v>
      </c>
      <c r="DG242" s="19">
        <f t="shared" si="224"/>
        <v>1685</v>
      </c>
      <c r="DH242" s="208">
        <f t="shared" si="225"/>
        <v>7246</v>
      </c>
      <c r="DI242" s="208">
        <f t="shared" si="226"/>
        <v>8710.7999999999993</v>
      </c>
      <c r="DJ242" s="208" t="str">
        <f t="shared" si="227"/>
        <v>ENTRA</v>
      </c>
    </row>
    <row r="243" spans="1:114" s="19" customFormat="1" ht="25.5" hidden="1" x14ac:dyDescent="0.2">
      <c r="A243" s="76">
        <v>234</v>
      </c>
      <c r="B243" s="78" t="s">
        <v>281</v>
      </c>
      <c r="C243" s="77" t="s">
        <v>613</v>
      </c>
      <c r="D243" s="120">
        <v>1</v>
      </c>
      <c r="E243" s="120" t="s">
        <v>32</v>
      </c>
      <c r="F243" s="24">
        <v>125903.61445783133</v>
      </c>
      <c r="G243" s="120">
        <v>1</v>
      </c>
      <c r="H243" s="86">
        <f t="shared" si="209"/>
        <v>125903.61445783133</v>
      </c>
      <c r="I243" s="27"/>
      <c r="J243" s="184"/>
      <c r="K243" s="185"/>
      <c r="L243" s="184"/>
      <c r="M243" s="186"/>
      <c r="N243" s="186">
        <f t="shared" si="193"/>
        <v>0</v>
      </c>
      <c r="O243" s="176" t="str">
        <f t="shared" si="222"/>
        <v>NO OFERTADO</v>
      </c>
      <c r="P243" s="176"/>
      <c r="Q243" s="176" t="s">
        <v>743</v>
      </c>
      <c r="R243" s="207" t="s">
        <v>858</v>
      </c>
      <c r="S243" s="187"/>
      <c r="T243" s="187"/>
      <c r="U243" s="188"/>
      <c r="V243" s="187"/>
      <c r="W243" s="189"/>
      <c r="X243" s="189">
        <f t="shared" si="194"/>
        <v>0</v>
      </c>
      <c r="Y243" s="176" t="str">
        <f t="shared" si="210"/>
        <v>NO OFERTADO</v>
      </c>
      <c r="Z243" s="177"/>
      <c r="AA243" s="177" t="s">
        <v>743</v>
      </c>
      <c r="AB243" s="190"/>
      <c r="AC243" s="190"/>
      <c r="AD243" s="191"/>
      <c r="AE243" s="190"/>
      <c r="AF243" s="192"/>
      <c r="AG243" s="192">
        <f t="shared" si="195"/>
        <v>0</v>
      </c>
      <c r="AH243" s="178" t="str">
        <f t="shared" si="211"/>
        <v>NO OFERTADO</v>
      </c>
      <c r="AI243" s="178"/>
      <c r="AJ243" s="178" t="s">
        <v>743</v>
      </c>
      <c r="AK243" s="184"/>
      <c r="AL243" s="184"/>
      <c r="AM243" s="185"/>
      <c r="AN243" s="184"/>
      <c r="AO243" s="186"/>
      <c r="AP243" s="186">
        <f t="shared" si="196"/>
        <v>0</v>
      </c>
      <c r="AQ243" s="176" t="str">
        <f t="shared" si="212"/>
        <v>NO OFERTADO</v>
      </c>
      <c r="AR243" s="176"/>
      <c r="AS243" s="176" t="s">
        <v>743</v>
      </c>
      <c r="AT243" s="187"/>
      <c r="AU243" s="187"/>
      <c r="AV243" s="193"/>
      <c r="AW243" s="187"/>
      <c r="AX243" s="189"/>
      <c r="AY243" s="189">
        <f t="shared" si="197"/>
        <v>0</v>
      </c>
      <c r="AZ243" s="177" t="str">
        <f t="shared" si="213"/>
        <v>NO OFERTADO</v>
      </c>
      <c r="BA243" s="177"/>
      <c r="BB243" s="177" t="s">
        <v>743</v>
      </c>
      <c r="BC243" s="194"/>
      <c r="BD243" s="194"/>
      <c r="BE243" s="195"/>
      <c r="BF243" s="194"/>
      <c r="BG243" s="196">
        <f t="shared" si="198"/>
        <v>0</v>
      </c>
      <c r="BH243" s="196">
        <f t="shared" si="199"/>
        <v>0</v>
      </c>
      <c r="BI243" s="180" t="str">
        <f t="shared" si="214"/>
        <v>NO OFERTADO</v>
      </c>
      <c r="BJ243" s="180"/>
      <c r="BK243" s="180" t="s">
        <v>743</v>
      </c>
      <c r="BL243" s="319"/>
      <c r="BM243" s="319"/>
      <c r="BN243" s="320"/>
      <c r="BO243" s="319">
        <f t="shared" si="215"/>
        <v>0</v>
      </c>
      <c r="BP243" s="321">
        <f t="shared" si="200"/>
        <v>0</v>
      </c>
      <c r="BQ243" s="321">
        <f t="shared" si="216"/>
        <v>0</v>
      </c>
      <c r="BR243" s="322" t="str">
        <f t="shared" si="217"/>
        <v>NO OFERTADO</v>
      </c>
      <c r="BS243" s="322"/>
      <c r="BT243" s="322" t="s">
        <v>743</v>
      </c>
      <c r="BU243" s="197"/>
      <c r="BV243" s="197"/>
      <c r="BW243" s="198"/>
      <c r="BX243" s="197"/>
      <c r="BY243" s="199">
        <f t="shared" si="201"/>
        <v>0</v>
      </c>
      <c r="BZ243" s="199">
        <f t="shared" si="202"/>
        <v>0</v>
      </c>
      <c r="CA243" s="181" t="str">
        <f t="shared" si="218"/>
        <v>NO OFERTADO</v>
      </c>
      <c r="CB243" s="181"/>
      <c r="CC243" s="181" t="s">
        <v>743</v>
      </c>
      <c r="CD243" s="200"/>
      <c r="CE243" s="200"/>
      <c r="CF243" s="201"/>
      <c r="CG243" s="200"/>
      <c r="CH243" s="202">
        <f t="shared" si="203"/>
        <v>0</v>
      </c>
      <c r="CI243" s="202">
        <f t="shared" si="204"/>
        <v>0</v>
      </c>
      <c r="CJ243" s="182" t="str">
        <f t="shared" si="219"/>
        <v>NO OFERTADO</v>
      </c>
      <c r="CK243" s="182"/>
      <c r="CL243" s="182" t="s">
        <v>743</v>
      </c>
      <c r="CM243" s="197">
        <v>0</v>
      </c>
      <c r="CN243" s="197">
        <v>0</v>
      </c>
      <c r="CO243" s="198">
        <v>0</v>
      </c>
      <c r="CP243" s="197"/>
      <c r="CQ243" s="199">
        <f t="shared" si="205"/>
        <v>0</v>
      </c>
      <c r="CR243" s="199">
        <f t="shared" si="206"/>
        <v>0</v>
      </c>
      <c r="CS243" s="181" t="str">
        <f t="shared" si="220"/>
        <v>NO OFERTADO</v>
      </c>
      <c r="CT243" s="181"/>
      <c r="CU243" s="181" t="s">
        <v>743</v>
      </c>
      <c r="CV243" s="203" t="s">
        <v>817</v>
      </c>
      <c r="CW243" s="203">
        <v>132439</v>
      </c>
      <c r="CX243" s="204">
        <v>0</v>
      </c>
      <c r="CY243" s="203">
        <v>132439</v>
      </c>
      <c r="CZ243" s="205">
        <f t="shared" si="207"/>
        <v>132439</v>
      </c>
      <c r="DA243" s="205">
        <f t="shared" si="208"/>
        <v>132439</v>
      </c>
      <c r="DB243" s="183" t="str">
        <f t="shared" si="221"/>
        <v>CUMPLE</v>
      </c>
      <c r="DC243" s="183" t="s">
        <v>828</v>
      </c>
      <c r="DD243" s="183" t="s">
        <v>822</v>
      </c>
      <c r="DE243" s="206">
        <f>SMALL((L243,V243,AE243,AN243,AW243,BF243,BX243,CG243,CP243,CY243),1)</f>
        <v>132439</v>
      </c>
      <c r="DF243" s="208">
        <f t="shared" si="223"/>
        <v>132439</v>
      </c>
      <c r="DG243" s="19">
        <f t="shared" si="224"/>
        <v>0</v>
      </c>
      <c r="DH243" s="208">
        <f t="shared" si="225"/>
        <v>132439</v>
      </c>
      <c r="DI243" s="208">
        <f t="shared" si="226"/>
        <v>151084.3373493976</v>
      </c>
      <c r="DJ243" s="208" t="str">
        <f t="shared" si="227"/>
        <v>ENTRA</v>
      </c>
    </row>
    <row r="244" spans="1:114" s="19" customFormat="1" ht="51" hidden="1" x14ac:dyDescent="0.2">
      <c r="A244" s="76">
        <v>235</v>
      </c>
      <c r="B244" s="78" t="s">
        <v>282</v>
      </c>
      <c r="C244" s="77" t="s">
        <v>614</v>
      </c>
      <c r="D244" s="120">
        <v>1</v>
      </c>
      <c r="E244" s="120" t="s">
        <v>32</v>
      </c>
      <c r="F244" s="24">
        <v>21652.100000000002</v>
      </c>
      <c r="G244" s="120">
        <v>1</v>
      </c>
      <c r="H244" s="86">
        <f t="shared" si="209"/>
        <v>21652.100000000002</v>
      </c>
      <c r="I244" s="27"/>
      <c r="J244" s="184"/>
      <c r="K244" s="185"/>
      <c r="L244" s="184"/>
      <c r="M244" s="186"/>
      <c r="N244" s="186">
        <f t="shared" si="193"/>
        <v>0</v>
      </c>
      <c r="O244" s="176" t="str">
        <f t="shared" si="222"/>
        <v>NO OFERTADO</v>
      </c>
      <c r="P244" s="176"/>
      <c r="Q244" s="176" t="s">
        <v>743</v>
      </c>
      <c r="R244" s="176"/>
      <c r="S244" s="187"/>
      <c r="T244" s="187"/>
      <c r="U244" s="188"/>
      <c r="V244" s="187"/>
      <c r="W244" s="189"/>
      <c r="X244" s="189">
        <f t="shared" si="194"/>
        <v>0</v>
      </c>
      <c r="Y244" s="176" t="str">
        <f t="shared" si="210"/>
        <v>NO OFERTADO</v>
      </c>
      <c r="Z244" s="177"/>
      <c r="AA244" s="177" t="s">
        <v>743</v>
      </c>
      <c r="AB244" s="190"/>
      <c r="AC244" s="190"/>
      <c r="AD244" s="191"/>
      <c r="AE244" s="190"/>
      <c r="AF244" s="192"/>
      <c r="AG244" s="192">
        <f t="shared" si="195"/>
        <v>0</v>
      </c>
      <c r="AH244" s="178" t="str">
        <f t="shared" si="211"/>
        <v>NO OFERTADO</v>
      </c>
      <c r="AI244" s="178"/>
      <c r="AJ244" s="178" t="s">
        <v>743</v>
      </c>
      <c r="AK244" s="184"/>
      <c r="AL244" s="184"/>
      <c r="AM244" s="185"/>
      <c r="AN244" s="184"/>
      <c r="AO244" s="186"/>
      <c r="AP244" s="186">
        <f t="shared" si="196"/>
        <v>0</v>
      </c>
      <c r="AQ244" s="176" t="str">
        <f t="shared" si="212"/>
        <v>NO OFERTADO</v>
      </c>
      <c r="AR244" s="176"/>
      <c r="AS244" s="176" t="s">
        <v>743</v>
      </c>
      <c r="AT244" s="187"/>
      <c r="AU244" s="187"/>
      <c r="AV244" s="193"/>
      <c r="AW244" s="187"/>
      <c r="AX244" s="189"/>
      <c r="AY244" s="189">
        <f t="shared" si="197"/>
        <v>0</v>
      </c>
      <c r="AZ244" s="177" t="str">
        <f t="shared" si="213"/>
        <v>NO OFERTADO</v>
      </c>
      <c r="BA244" s="177"/>
      <c r="BB244" s="177" t="s">
        <v>743</v>
      </c>
      <c r="BC244" s="194"/>
      <c r="BD244" s="194"/>
      <c r="BE244" s="195"/>
      <c r="BF244" s="194"/>
      <c r="BG244" s="196">
        <f t="shared" si="198"/>
        <v>0</v>
      </c>
      <c r="BH244" s="196">
        <f t="shared" si="199"/>
        <v>0</v>
      </c>
      <c r="BI244" s="180" t="str">
        <f t="shared" si="214"/>
        <v>NO OFERTADO</v>
      </c>
      <c r="BJ244" s="180"/>
      <c r="BK244" s="180" t="s">
        <v>743</v>
      </c>
      <c r="BL244" s="319"/>
      <c r="BM244" s="319"/>
      <c r="BN244" s="320"/>
      <c r="BO244" s="319">
        <f t="shared" si="215"/>
        <v>0</v>
      </c>
      <c r="BP244" s="321">
        <f t="shared" si="200"/>
        <v>0</v>
      </c>
      <c r="BQ244" s="321">
        <f t="shared" si="216"/>
        <v>0</v>
      </c>
      <c r="BR244" s="322" t="str">
        <f t="shared" si="217"/>
        <v>NO OFERTADO</v>
      </c>
      <c r="BS244" s="322"/>
      <c r="BT244" s="322" t="s">
        <v>743</v>
      </c>
      <c r="BU244" s="197"/>
      <c r="BV244" s="197"/>
      <c r="BW244" s="198"/>
      <c r="BX244" s="197"/>
      <c r="BY244" s="199">
        <f t="shared" si="201"/>
        <v>0</v>
      </c>
      <c r="BZ244" s="199">
        <f t="shared" si="202"/>
        <v>0</v>
      </c>
      <c r="CA244" s="181" t="str">
        <f t="shared" si="218"/>
        <v>NO OFERTADO</v>
      </c>
      <c r="CB244" s="181"/>
      <c r="CC244" s="181" t="s">
        <v>743</v>
      </c>
      <c r="CD244" s="200"/>
      <c r="CE244" s="200"/>
      <c r="CF244" s="201"/>
      <c r="CG244" s="200"/>
      <c r="CH244" s="202">
        <f t="shared" si="203"/>
        <v>0</v>
      </c>
      <c r="CI244" s="202">
        <f t="shared" si="204"/>
        <v>0</v>
      </c>
      <c r="CJ244" s="182" t="str">
        <f t="shared" si="219"/>
        <v>NO OFERTADO</v>
      </c>
      <c r="CK244" s="182"/>
      <c r="CL244" s="182" t="s">
        <v>743</v>
      </c>
      <c r="CM244" s="197">
        <v>0</v>
      </c>
      <c r="CN244" s="197">
        <v>0</v>
      </c>
      <c r="CO244" s="198">
        <v>0</v>
      </c>
      <c r="CP244" s="197"/>
      <c r="CQ244" s="199">
        <f t="shared" si="205"/>
        <v>0</v>
      </c>
      <c r="CR244" s="199">
        <f t="shared" si="206"/>
        <v>0</v>
      </c>
      <c r="CS244" s="181" t="str">
        <f t="shared" si="220"/>
        <v>NO OFERTADO</v>
      </c>
      <c r="CT244" s="181"/>
      <c r="CU244" s="181" t="s">
        <v>743</v>
      </c>
      <c r="CV244" s="203"/>
      <c r="CW244" s="203"/>
      <c r="CX244" s="204"/>
      <c r="CY244" s="203"/>
      <c r="CZ244" s="205">
        <f t="shared" si="207"/>
        <v>0</v>
      </c>
      <c r="DA244" s="205">
        <f t="shared" si="208"/>
        <v>0</v>
      </c>
      <c r="DB244" s="183" t="str">
        <f t="shared" si="221"/>
        <v>NO OFERTADO</v>
      </c>
      <c r="DC244" s="183"/>
      <c r="DD244" s="183" t="s">
        <v>743</v>
      </c>
      <c r="DE244" s="206" t="s">
        <v>847</v>
      </c>
      <c r="DF244" s="206" t="s">
        <v>847</v>
      </c>
      <c r="DG244" s="206" t="s">
        <v>847</v>
      </c>
      <c r="DH244" s="206" t="s">
        <v>847</v>
      </c>
      <c r="DI244" s="206" t="s">
        <v>847</v>
      </c>
      <c r="DJ244" s="206" t="s">
        <v>847</v>
      </c>
    </row>
    <row r="245" spans="1:114" s="19" customFormat="1" ht="25.5" hidden="1" x14ac:dyDescent="0.2">
      <c r="A245" s="76">
        <v>236</v>
      </c>
      <c r="B245" s="78" t="s">
        <v>283</v>
      </c>
      <c r="C245" s="77" t="s">
        <v>615</v>
      </c>
      <c r="D245" s="120">
        <v>1</v>
      </c>
      <c r="E245" s="120" t="s">
        <v>32</v>
      </c>
      <c r="F245" s="24">
        <v>1427</v>
      </c>
      <c r="G245" s="120">
        <v>50</v>
      </c>
      <c r="H245" s="86">
        <f t="shared" si="209"/>
        <v>71350</v>
      </c>
      <c r="I245" s="27" t="s">
        <v>44</v>
      </c>
      <c r="J245" s="184">
        <v>39643</v>
      </c>
      <c r="K245" s="209">
        <v>0</v>
      </c>
      <c r="L245" s="184">
        <f t="shared" si="229"/>
        <v>39643</v>
      </c>
      <c r="M245" s="186">
        <f t="shared" si="230"/>
        <v>39643</v>
      </c>
      <c r="N245" s="186">
        <f t="shared" si="193"/>
        <v>1982150</v>
      </c>
      <c r="O245" s="176" t="str">
        <f t="shared" si="222"/>
        <v>NO CUMPLE</v>
      </c>
      <c r="P245" s="176" t="s">
        <v>829</v>
      </c>
      <c r="Q245" s="176" t="s">
        <v>743</v>
      </c>
      <c r="R245" s="207">
        <f t="shared" ref="R245:R246" si="239">+(L245-F245)/F245</f>
        <v>26.780658724597057</v>
      </c>
      <c r="S245" s="187"/>
      <c r="T245" s="187"/>
      <c r="U245" s="188"/>
      <c r="V245" s="187"/>
      <c r="W245" s="189"/>
      <c r="X245" s="189">
        <f t="shared" si="194"/>
        <v>0</v>
      </c>
      <c r="Y245" s="176" t="str">
        <f t="shared" si="210"/>
        <v>NO OFERTADO</v>
      </c>
      <c r="Z245" s="177"/>
      <c r="AA245" s="177" t="s">
        <v>743</v>
      </c>
      <c r="AB245" s="226" t="s">
        <v>770</v>
      </c>
      <c r="AC245" s="226">
        <v>10133.3025</v>
      </c>
      <c r="AD245" s="227">
        <v>0</v>
      </c>
      <c r="AE245" s="226">
        <f t="shared" ref="AE245:AE246" si="240">+AC245+AD245</f>
        <v>10133.3025</v>
      </c>
      <c r="AF245" s="228">
        <f>+AE245*D245</f>
        <v>10133.3025</v>
      </c>
      <c r="AG245" s="192">
        <f t="shared" si="195"/>
        <v>506665.125</v>
      </c>
      <c r="AH245" s="178" t="str">
        <f t="shared" si="211"/>
        <v>NO CUMPLE</v>
      </c>
      <c r="AI245" s="178" t="s">
        <v>829</v>
      </c>
      <c r="AJ245" s="178" t="s">
        <v>743</v>
      </c>
      <c r="AK245" s="184"/>
      <c r="AL245" s="184"/>
      <c r="AM245" s="185"/>
      <c r="AN245" s="184"/>
      <c r="AO245" s="186"/>
      <c r="AP245" s="186">
        <f t="shared" si="196"/>
        <v>0</v>
      </c>
      <c r="AQ245" s="176" t="str">
        <f t="shared" si="212"/>
        <v>NO OFERTADO</v>
      </c>
      <c r="AR245" s="176"/>
      <c r="AS245" s="176" t="s">
        <v>743</v>
      </c>
      <c r="AT245" s="187"/>
      <c r="AU245" s="187"/>
      <c r="AV245" s="193"/>
      <c r="AW245" s="187"/>
      <c r="AX245" s="189"/>
      <c r="AY245" s="189">
        <f t="shared" si="197"/>
        <v>0</v>
      </c>
      <c r="AZ245" s="177" t="str">
        <f t="shared" si="213"/>
        <v>NO OFERTADO</v>
      </c>
      <c r="BA245" s="177"/>
      <c r="BB245" s="177" t="s">
        <v>743</v>
      </c>
      <c r="BC245" s="194"/>
      <c r="BD245" s="194"/>
      <c r="BE245" s="195"/>
      <c r="BF245" s="194"/>
      <c r="BG245" s="196">
        <f t="shared" si="198"/>
        <v>0</v>
      </c>
      <c r="BH245" s="196">
        <f t="shared" si="199"/>
        <v>0</v>
      </c>
      <c r="BI245" s="180" t="str">
        <f t="shared" si="214"/>
        <v>NO OFERTADO</v>
      </c>
      <c r="BJ245" s="180"/>
      <c r="BK245" s="180" t="s">
        <v>743</v>
      </c>
      <c r="BL245" s="319"/>
      <c r="BM245" s="319"/>
      <c r="BN245" s="320"/>
      <c r="BO245" s="319">
        <f t="shared" si="215"/>
        <v>0</v>
      </c>
      <c r="BP245" s="321">
        <f t="shared" si="200"/>
        <v>0</v>
      </c>
      <c r="BQ245" s="321">
        <f t="shared" si="216"/>
        <v>0</v>
      </c>
      <c r="BR245" s="322" t="str">
        <f t="shared" si="217"/>
        <v>NO OFERTADO</v>
      </c>
      <c r="BS245" s="322"/>
      <c r="BT245" s="322" t="s">
        <v>743</v>
      </c>
      <c r="BU245" s="197"/>
      <c r="BV245" s="197"/>
      <c r="BW245" s="198"/>
      <c r="BX245" s="197"/>
      <c r="BY245" s="199">
        <f t="shared" si="201"/>
        <v>0</v>
      </c>
      <c r="BZ245" s="199">
        <f t="shared" si="202"/>
        <v>0</v>
      </c>
      <c r="CA245" s="181" t="str">
        <f t="shared" si="218"/>
        <v>NO OFERTADO</v>
      </c>
      <c r="CB245" s="181"/>
      <c r="CC245" s="181" t="s">
        <v>743</v>
      </c>
      <c r="CD245" s="200" t="s">
        <v>44</v>
      </c>
      <c r="CE245" s="200">
        <v>1376</v>
      </c>
      <c r="CF245" s="201">
        <v>0</v>
      </c>
      <c r="CG245" s="200">
        <v>1376</v>
      </c>
      <c r="CH245" s="202">
        <f t="shared" si="203"/>
        <v>1376</v>
      </c>
      <c r="CI245" s="202">
        <f t="shared" si="204"/>
        <v>68800</v>
      </c>
      <c r="CJ245" s="182" t="str">
        <f t="shared" si="219"/>
        <v>CUMPLE</v>
      </c>
      <c r="CK245" s="182" t="s">
        <v>829</v>
      </c>
      <c r="CL245" s="182" t="s">
        <v>743</v>
      </c>
      <c r="CM245" s="197">
        <v>0</v>
      </c>
      <c r="CN245" s="197">
        <v>0</v>
      </c>
      <c r="CO245" s="198">
        <v>0</v>
      </c>
      <c r="CP245" s="197"/>
      <c r="CQ245" s="199">
        <f t="shared" si="205"/>
        <v>0</v>
      </c>
      <c r="CR245" s="199">
        <f t="shared" si="206"/>
        <v>0</v>
      </c>
      <c r="CS245" s="181" t="str">
        <f t="shared" si="220"/>
        <v>NO OFERTADO</v>
      </c>
      <c r="CT245" s="181"/>
      <c r="CU245" s="181" t="s">
        <v>743</v>
      </c>
      <c r="CV245" s="203"/>
      <c r="CW245" s="203"/>
      <c r="CX245" s="204"/>
      <c r="CY245" s="203"/>
      <c r="CZ245" s="205">
        <f t="shared" si="207"/>
        <v>0</v>
      </c>
      <c r="DA245" s="205">
        <f t="shared" si="208"/>
        <v>0</v>
      </c>
      <c r="DB245" s="183" t="str">
        <f t="shared" si="221"/>
        <v>NO OFERTADO</v>
      </c>
      <c r="DC245" s="183"/>
      <c r="DD245" s="183" t="s">
        <v>743</v>
      </c>
      <c r="DE245" s="206">
        <f>SMALL((L245,V245,AE245,AN245,AW245,BF245,BX245,CG245,CP245,CY245),1)</f>
        <v>1376</v>
      </c>
      <c r="DF245" s="208">
        <f t="shared" si="223"/>
        <v>10133.3025</v>
      </c>
      <c r="DG245" s="19">
        <f t="shared" si="224"/>
        <v>16370.284334115249</v>
      </c>
      <c r="DH245" s="208">
        <f t="shared" si="225"/>
        <v>-6236.9818341152495</v>
      </c>
      <c r="DI245" s="208">
        <f t="shared" si="226"/>
        <v>1712.3999999999999</v>
      </c>
      <c r="DJ245" s="208" t="str">
        <f t="shared" si="227"/>
        <v>ENTRA</v>
      </c>
    </row>
    <row r="246" spans="1:114" s="19" customFormat="1" ht="25.5" hidden="1" x14ac:dyDescent="0.2">
      <c r="A246" s="76">
        <v>237</v>
      </c>
      <c r="B246" s="78" t="s">
        <v>284</v>
      </c>
      <c r="C246" s="77" t="s">
        <v>616</v>
      </c>
      <c r="D246" s="120">
        <v>1</v>
      </c>
      <c r="E246" s="120" t="s">
        <v>32</v>
      </c>
      <c r="F246" s="24">
        <v>1807</v>
      </c>
      <c r="G246" s="120">
        <v>50</v>
      </c>
      <c r="H246" s="86">
        <f t="shared" si="209"/>
        <v>90350</v>
      </c>
      <c r="I246" s="27" t="s">
        <v>44</v>
      </c>
      <c r="J246" s="184">
        <v>41142</v>
      </c>
      <c r="K246" s="209">
        <v>0</v>
      </c>
      <c r="L246" s="184">
        <f t="shared" si="229"/>
        <v>41142</v>
      </c>
      <c r="M246" s="186">
        <f t="shared" si="230"/>
        <v>41142</v>
      </c>
      <c r="N246" s="186">
        <f t="shared" si="193"/>
        <v>2057100</v>
      </c>
      <c r="O246" s="176" t="str">
        <f t="shared" si="222"/>
        <v>NO CUMPLE</v>
      </c>
      <c r="P246" s="176" t="s">
        <v>829</v>
      </c>
      <c r="Q246" s="176" t="s">
        <v>743</v>
      </c>
      <c r="R246" s="207">
        <f t="shared" si="239"/>
        <v>21.768123962368566</v>
      </c>
      <c r="S246" s="187"/>
      <c r="T246" s="187"/>
      <c r="U246" s="188"/>
      <c r="V246" s="187"/>
      <c r="W246" s="189"/>
      <c r="X246" s="189">
        <f t="shared" si="194"/>
        <v>0</v>
      </c>
      <c r="Y246" s="176" t="str">
        <f t="shared" si="210"/>
        <v>NO OFERTADO</v>
      </c>
      <c r="Z246" s="177"/>
      <c r="AA246" s="177" t="s">
        <v>743</v>
      </c>
      <c r="AB246" s="226" t="s">
        <v>770</v>
      </c>
      <c r="AC246" s="226">
        <v>16572.600000000002</v>
      </c>
      <c r="AD246" s="227">
        <v>0</v>
      </c>
      <c r="AE246" s="226">
        <f t="shared" si="240"/>
        <v>16572.600000000002</v>
      </c>
      <c r="AF246" s="228">
        <f>+AE246*D246</f>
        <v>16572.600000000002</v>
      </c>
      <c r="AG246" s="192">
        <f t="shared" si="195"/>
        <v>828630.00000000012</v>
      </c>
      <c r="AH246" s="178" t="str">
        <f t="shared" si="211"/>
        <v>NO CUMPLE</v>
      </c>
      <c r="AI246" s="178" t="s">
        <v>829</v>
      </c>
      <c r="AJ246" s="178" t="s">
        <v>743</v>
      </c>
      <c r="AK246" s="184"/>
      <c r="AL246" s="184"/>
      <c r="AM246" s="185"/>
      <c r="AN246" s="184"/>
      <c r="AO246" s="186"/>
      <c r="AP246" s="186">
        <f t="shared" si="196"/>
        <v>0</v>
      </c>
      <c r="AQ246" s="176" t="str">
        <f t="shared" si="212"/>
        <v>NO OFERTADO</v>
      </c>
      <c r="AR246" s="176"/>
      <c r="AS246" s="176" t="s">
        <v>743</v>
      </c>
      <c r="AT246" s="187"/>
      <c r="AU246" s="187"/>
      <c r="AV246" s="193"/>
      <c r="AW246" s="187"/>
      <c r="AX246" s="189"/>
      <c r="AY246" s="189">
        <f t="shared" si="197"/>
        <v>0</v>
      </c>
      <c r="AZ246" s="177" t="str">
        <f t="shared" si="213"/>
        <v>NO OFERTADO</v>
      </c>
      <c r="BA246" s="177"/>
      <c r="BB246" s="177" t="s">
        <v>743</v>
      </c>
      <c r="BC246" s="194"/>
      <c r="BD246" s="194"/>
      <c r="BE246" s="195"/>
      <c r="BF246" s="194"/>
      <c r="BG246" s="196">
        <f t="shared" si="198"/>
        <v>0</v>
      </c>
      <c r="BH246" s="196">
        <f t="shared" si="199"/>
        <v>0</v>
      </c>
      <c r="BI246" s="180" t="str">
        <f t="shared" si="214"/>
        <v>NO OFERTADO</v>
      </c>
      <c r="BJ246" s="180"/>
      <c r="BK246" s="180" t="s">
        <v>743</v>
      </c>
      <c r="BL246" s="319"/>
      <c r="BM246" s="319"/>
      <c r="BN246" s="320"/>
      <c r="BO246" s="319">
        <f t="shared" si="215"/>
        <v>0</v>
      </c>
      <c r="BP246" s="321">
        <f t="shared" si="200"/>
        <v>0</v>
      </c>
      <c r="BQ246" s="321">
        <f t="shared" si="216"/>
        <v>0</v>
      </c>
      <c r="BR246" s="322" t="str">
        <f t="shared" si="217"/>
        <v>NO OFERTADO</v>
      </c>
      <c r="BS246" s="322"/>
      <c r="BT246" s="322" t="s">
        <v>743</v>
      </c>
      <c r="BU246" s="197"/>
      <c r="BV246" s="197"/>
      <c r="BW246" s="198"/>
      <c r="BX246" s="197"/>
      <c r="BY246" s="199">
        <f t="shared" si="201"/>
        <v>0</v>
      </c>
      <c r="BZ246" s="199">
        <f t="shared" si="202"/>
        <v>0</v>
      </c>
      <c r="CA246" s="181" t="str">
        <f t="shared" si="218"/>
        <v>NO OFERTADO</v>
      </c>
      <c r="CB246" s="181"/>
      <c r="CC246" s="181" t="s">
        <v>743</v>
      </c>
      <c r="CD246" s="200" t="s">
        <v>44</v>
      </c>
      <c r="CE246" s="200">
        <v>1744</v>
      </c>
      <c r="CF246" s="201">
        <v>0</v>
      </c>
      <c r="CG246" s="200">
        <v>1744</v>
      </c>
      <c r="CH246" s="202">
        <f t="shared" si="203"/>
        <v>1744</v>
      </c>
      <c r="CI246" s="202">
        <f t="shared" si="204"/>
        <v>87200</v>
      </c>
      <c r="CJ246" s="182" t="str">
        <f t="shared" si="219"/>
        <v>CUMPLE</v>
      </c>
      <c r="CK246" s="182" t="s">
        <v>829</v>
      </c>
      <c r="CL246" s="182" t="s">
        <v>743</v>
      </c>
      <c r="CM246" s="197">
        <v>0</v>
      </c>
      <c r="CN246" s="197">
        <v>0</v>
      </c>
      <c r="CO246" s="198">
        <v>0</v>
      </c>
      <c r="CP246" s="197"/>
      <c r="CQ246" s="199">
        <f t="shared" si="205"/>
        <v>0</v>
      </c>
      <c r="CR246" s="199">
        <f t="shared" si="206"/>
        <v>0</v>
      </c>
      <c r="CS246" s="181" t="str">
        <f t="shared" si="220"/>
        <v>NO OFERTADO</v>
      </c>
      <c r="CT246" s="181"/>
      <c r="CU246" s="181" t="s">
        <v>743</v>
      </c>
      <c r="CV246" s="203"/>
      <c r="CW246" s="203"/>
      <c r="CX246" s="204"/>
      <c r="CY246" s="203"/>
      <c r="CZ246" s="205">
        <f t="shared" si="207"/>
        <v>0</v>
      </c>
      <c r="DA246" s="205">
        <f t="shared" si="208"/>
        <v>0</v>
      </c>
      <c r="DB246" s="183" t="str">
        <f t="shared" si="221"/>
        <v>NO OFERTADO</v>
      </c>
      <c r="DC246" s="183"/>
      <c r="DD246" s="183" t="s">
        <v>743</v>
      </c>
      <c r="DE246" s="206">
        <f>SMALL((L246,V246,AE246,AN246,AW246,BF246,BX246,CG246,CP246,CY246),1)</f>
        <v>1744</v>
      </c>
      <c r="DF246" s="208">
        <f t="shared" si="223"/>
        <v>16572.600000000002</v>
      </c>
      <c r="DG246" s="19">
        <f t="shared" si="224"/>
        <v>16247.205565949553</v>
      </c>
      <c r="DH246" s="208">
        <f t="shared" si="225"/>
        <v>325.39443405044949</v>
      </c>
      <c r="DI246" s="208">
        <f t="shared" si="226"/>
        <v>2168.4</v>
      </c>
      <c r="DJ246" s="208" t="str">
        <f t="shared" si="227"/>
        <v>ENTRA</v>
      </c>
    </row>
    <row r="247" spans="1:114" s="19" customFormat="1" hidden="1" x14ac:dyDescent="0.2">
      <c r="A247" s="76">
        <v>238</v>
      </c>
      <c r="B247" s="78" t="s">
        <v>285</v>
      </c>
      <c r="C247" s="77" t="s">
        <v>617</v>
      </c>
      <c r="D247" s="120">
        <v>1</v>
      </c>
      <c r="E247" s="120" t="s">
        <v>32</v>
      </c>
      <c r="F247" s="24">
        <v>298.90460000000002</v>
      </c>
      <c r="G247" s="120">
        <v>3000</v>
      </c>
      <c r="H247" s="86">
        <f t="shared" si="209"/>
        <v>896713.8</v>
      </c>
      <c r="I247" s="27"/>
      <c r="J247" s="184"/>
      <c r="K247" s="185"/>
      <c r="L247" s="184"/>
      <c r="M247" s="186"/>
      <c r="N247" s="186">
        <f t="shared" si="193"/>
        <v>0</v>
      </c>
      <c r="O247" s="176" t="str">
        <f t="shared" si="222"/>
        <v>NO OFERTADO</v>
      </c>
      <c r="P247" s="176"/>
      <c r="Q247" s="176" t="s">
        <v>743</v>
      </c>
      <c r="R247" s="176"/>
      <c r="S247" s="187"/>
      <c r="T247" s="187"/>
      <c r="U247" s="188"/>
      <c r="V247" s="187"/>
      <c r="W247" s="189"/>
      <c r="X247" s="189">
        <f t="shared" si="194"/>
        <v>0</v>
      </c>
      <c r="Y247" s="176" t="str">
        <f t="shared" si="210"/>
        <v>NO OFERTADO</v>
      </c>
      <c r="Z247" s="177"/>
      <c r="AA247" s="177" t="s">
        <v>743</v>
      </c>
      <c r="AB247" s="190"/>
      <c r="AC247" s="190"/>
      <c r="AD247" s="191"/>
      <c r="AE247" s="190"/>
      <c r="AF247" s="192"/>
      <c r="AG247" s="192">
        <f t="shared" si="195"/>
        <v>0</v>
      </c>
      <c r="AH247" s="178" t="str">
        <f t="shared" si="211"/>
        <v>NO OFERTADO</v>
      </c>
      <c r="AI247" s="178"/>
      <c r="AJ247" s="178" t="s">
        <v>743</v>
      </c>
      <c r="AK247" s="184"/>
      <c r="AL247" s="184"/>
      <c r="AM247" s="185"/>
      <c r="AN247" s="184"/>
      <c r="AO247" s="186"/>
      <c r="AP247" s="186">
        <f t="shared" si="196"/>
        <v>0</v>
      </c>
      <c r="AQ247" s="176" t="str">
        <f t="shared" si="212"/>
        <v>NO OFERTADO</v>
      </c>
      <c r="AR247" s="176"/>
      <c r="AS247" s="176" t="s">
        <v>743</v>
      </c>
      <c r="AT247" s="187"/>
      <c r="AU247" s="187"/>
      <c r="AV247" s="193"/>
      <c r="AW247" s="187"/>
      <c r="AX247" s="189"/>
      <c r="AY247" s="189">
        <f t="shared" si="197"/>
        <v>0</v>
      </c>
      <c r="AZ247" s="177" t="str">
        <f t="shared" si="213"/>
        <v>NO OFERTADO</v>
      </c>
      <c r="BA247" s="177"/>
      <c r="BB247" s="177" t="s">
        <v>743</v>
      </c>
      <c r="BC247" s="194"/>
      <c r="BD247" s="194"/>
      <c r="BE247" s="195"/>
      <c r="BF247" s="194"/>
      <c r="BG247" s="196">
        <f t="shared" si="198"/>
        <v>0</v>
      </c>
      <c r="BH247" s="196">
        <f t="shared" si="199"/>
        <v>0</v>
      </c>
      <c r="BI247" s="180" t="str">
        <f t="shared" si="214"/>
        <v>NO OFERTADO</v>
      </c>
      <c r="BJ247" s="180"/>
      <c r="BK247" s="180" t="s">
        <v>743</v>
      </c>
      <c r="BL247" s="319"/>
      <c r="BM247" s="319"/>
      <c r="BN247" s="320"/>
      <c r="BO247" s="319">
        <f t="shared" si="215"/>
        <v>0</v>
      </c>
      <c r="BP247" s="321">
        <f t="shared" si="200"/>
        <v>0</v>
      </c>
      <c r="BQ247" s="321">
        <f t="shared" si="216"/>
        <v>0</v>
      </c>
      <c r="BR247" s="322" t="str">
        <f t="shared" si="217"/>
        <v>NO OFERTADO</v>
      </c>
      <c r="BS247" s="322"/>
      <c r="BT247" s="322" t="s">
        <v>743</v>
      </c>
      <c r="BU247" s="197"/>
      <c r="BV247" s="197"/>
      <c r="BW247" s="198"/>
      <c r="BX247" s="197"/>
      <c r="BY247" s="199">
        <f t="shared" si="201"/>
        <v>0</v>
      </c>
      <c r="BZ247" s="199">
        <f t="shared" si="202"/>
        <v>0</v>
      </c>
      <c r="CA247" s="181" t="str">
        <f t="shared" si="218"/>
        <v>NO OFERTADO</v>
      </c>
      <c r="CB247" s="181"/>
      <c r="CC247" s="181" t="s">
        <v>743</v>
      </c>
      <c r="CD247" s="200"/>
      <c r="CE247" s="200"/>
      <c r="CF247" s="201"/>
      <c r="CG247" s="200"/>
      <c r="CH247" s="202">
        <f t="shared" si="203"/>
        <v>0</v>
      </c>
      <c r="CI247" s="202">
        <f t="shared" si="204"/>
        <v>0</v>
      </c>
      <c r="CJ247" s="182" t="str">
        <f t="shared" si="219"/>
        <v>NO OFERTADO</v>
      </c>
      <c r="CK247" s="182"/>
      <c r="CL247" s="182" t="s">
        <v>743</v>
      </c>
      <c r="CM247" s="197">
        <v>0</v>
      </c>
      <c r="CN247" s="197">
        <v>0</v>
      </c>
      <c r="CO247" s="198">
        <v>0</v>
      </c>
      <c r="CP247" s="197"/>
      <c r="CQ247" s="199">
        <f t="shared" si="205"/>
        <v>0</v>
      </c>
      <c r="CR247" s="199">
        <f t="shared" si="206"/>
        <v>0</v>
      </c>
      <c r="CS247" s="181" t="str">
        <f t="shared" si="220"/>
        <v>NO OFERTADO</v>
      </c>
      <c r="CT247" s="181"/>
      <c r="CU247" s="181" t="s">
        <v>743</v>
      </c>
      <c r="CV247" s="203"/>
      <c r="CW247" s="203"/>
      <c r="CX247" s="204"/>
      <c r="CY247" s="203"/>
      <c r="CZ247" s="205">
        <f t="shared" si="207"/>
        <v>0</v>
      </c>
      <c r="DA247" s="205">
        <f t="shared" si="208"/>
        <v>0</v>
      </c>
      <c r="DB247" s="183" t="str">
        <f t="shared" si="221"/>
        <v>NO OFERTADO</v>
      </c>
      <c r="DC247" s="183"/>
      <c r="DD247" s="183" t="s">
        <v>743</v>
      </c>
      <c r="DE247" s="206" t="s">
        <v>847</v>
      </c>
      <c r="DF247" s="206" t="s">
        <v>847</v>
      </c>
      <c r="DG247" s="206" t="s">
        <v>847</v>
      </c>
      <c r="DH247" s="206" t="s">
        <v>847</v>
      </c>
      <c r="DI247" s="206" t="s">
        <v>847</v>
      </c>
      <c r="DJ247" s="206" t="s">
        <v>847</v>
      </c>
    </row>
    <row r="248" spans="1:114" s="19" customFormat="1" hidden="1" x14ac:dyDescent="0.2">
      <c r="A248" s="76">
        <v>239</v>
      </c>
      <c r="B248" s="78" t="s">
        <v>286</v>
      </c>
      <c r="C248" s="77" t="s">
        <v>618</v>
      </c>
      <c r="D248" s="120">
        <v>1</v>
      </c>
      <c r="E248" s="120" t="s">
        <v>32</v>
      </c>
      <c r="F248" s="24">
        <v>98585.707999999999</v>
      </c>
      <c r="G248" s="120">
        <v>1</v>
      </c>
      <c r="H248" s="86">
        <f t="shared" si="209"/>
        <v>98585.707999999999</v>
      </c>
      <c r="I248" s="27"/>
      <c r="J248" s="184"/>
      <c r="K248" s="185"/>
      <c r="L248" s="184"/>
      <c r="M248" s="186"/>
      <c r="N248" s="186">
        <f t="shared" si="193"/>
        <v>0</v>
      </c>
      <c r="O248" s="176" t="str">
        <f t="shared" si="222"/>
        <v>NO OFERTADO</v>
      </c>
      <c r="P248" s="176"/>
      <c r="Q248" s="176" t="s">
        <v>743</v>
      </c>
      <c r="R248" s="176"/>
      <c r="S248" s="187"/>
      <c r="T248" s="187"/>
      <c r="U248" s="188"/>
      <c r="V248" s="187"/>
      <c r="W248" s="189"/>
      <c r="X248" s="189">
        <f t="shared" si="194"/>
        <v>0</v>
      </c>
      <c r="Y248" s="176" t="str">
        <f t="shared" si="210"/>
        <v>NO OFERTADO</v>
      </c>
      <c r="Z248" s="177"/>
      <c r="AA248" s="177" t="s">
        <v>743</v>
      </c>
      <c r="AB248" s="190"/>
      <c r="AC248" s="190"/>
      <c r="AD248" s="191"/>
      <c r="AE248" s="190"/>
      <c r="AF248" s="192"/>
      <c r="AG248" s="192">
        <f t="shared" si="195"/>
        <v>0</v>
      </c>
      <c r="AH248" s="178" t="str">
        <f t="shared" si="211"/>
        <v>NO OFERTADO</v>
      </c>
      <c r="AI248" s="178"/>
      <c r="AJ248" s="178" t="s">
        <v>743</v>
      </c>
      <c r="AK248" s="184"/>
      <c r="AL248" s="184"/>
      <c r="AM248" s="185"/>
      <c r="AN248" s="184"/>
      <c r="AO248" s="186"/>
      <c r="AP248" s="186">
        <f t="shared" si="196"/>
        <v>0</v>
      </c>
      <c r="AQ248" s="176" t="str">
        <f t="shared" si="212"/>
        <v>NO OFERTADO</v>
      </c>
      <c r="AR248" s="176"/>
      <c r="AS248" s="176" t="s">
        <v>743</v>
      </c>
      <c r="AT248" s="187"/>
      <c r="AU248" s="187"/>
      <c r="AV248" s="193"/>
      <c r="AW248" s="187"/>
      <c r="AX248" s="189"/>
      <c r="AY248" s="189">
        <f t="shared" si="197"/>
        <v>0</v>
      </c>
      <c r="AZ248" s="177" t="str">
        <f t="shared" si="213"/>
        <v>NO OFERTADO</v>
      </c>
      <c r="BA248" s="177"/>
      <c r="BB248" s="177" t="s">
        <v>743</v>
      </c>
      <c r="BC248" s="194"/>
      <c r="BD248" s="194"/>
      <c r="BE248" s="195"/>
      <c r="BF248" s="194"/>
      <c r="BG248" s="196">
        <f t="shared" si="198"/>
        <v>0</v>
      </c>
      <c r="BH248" s="196">
        <f t="shared" si="199"/>
        <v>0</v>
      </c>
      <c r="BI248" s="180" t="str">
        <f t="shared" si="214"/>
        <v>NO OFERTADO</v>
      </c>
      <c r="BJ248" s="180"/>
      <c r="BK248" s="180" t="s">
        <v>743</v>
      </c>
      <c r="BL248" s="319"/>
      <c r="BM248" s="319"/>
      <c r="BN248" s="320"/>
      <c r="BO248" s="319">
        <f t="shared" si="215"/>
        <v>0</v>
      </c>
      <c r="BP248" s="321">
        <f t="shared" si="200"/>
        <v>0</v>
      </c>
      <c r="BQ248" s="321">
        <f t="shared" si="216"/>
        <v>0</v>
      </c>
      <c r="BR248" s="322" t="str">
        <f t="shared" si="217"/>
        <v>NO OFERTADO</v>
      </c>
      <c r="BS248" s="322"/>
      <c r="BT248" s="322" t="s">
        <v>743</v>
      </c>
      <c r="BU248" s="197"/>
      <c r="BV248" s="197"/>
      <c r="BW248" s="198"/>
      <c r="BX248" s="197"/>
      <c r="BY248" s="199">
        <f t="shared" si="201"/>
        <v>0</v>
      </c>
      <c r="BZ248" s="199">
        <f t="shared" si="202"/>
        <v>0</v>
      </c>
      <c r="CA248" s="181" t="str">
        <f t="shared" si="218"/>
        <v>NO OFERTADO</v>
      </c>
      <c r="CB248" s="181"/>
      <c r="CC248" s="181" t="s">
        <v>743</v>
      </c>
      <c r="CD248" s="200"/>
      <c r="CE248" s="200"/>
      <c r="CF248" s="201"/>
      <c r="CG248" s="200"/>
      <c r="CH248" s="202">
        <f t="shared" si="203"/>
        <v>0</v>
      </c>
      <c r="CI248" s="202">
        <f t="shared" si="204"/>
        <v>0</v>
      </c>
      <c r="CJ248" s="182" t="str">
        <f t="shared" si="219"/>
        <v>NO OFERTADO</v>
      </c>
      <c r="CK248" s="182"/>
      <c r="CL248" s="182" t="s">
        <v>743</v>
      </c>
      <c r="CM248" s="197">
        <v>0</v>
      </c>
      <c r="CN248" s="197">
        <v>0</v>
      </c>
      <c r="CO248" s="198">
        <v>0</v>
      </c>
      <c r="CP248" s="197"/>
      <c r="CQ248" s="199">
        <f t="shared" si="205"/>
        <v>0</v>
      </c>
      <c r="CR248" s="199">
        <f t="shared" si="206"/>
        <v>0</v>
      </c>
      <c r="CS248" s="181" t="str">
        <f t="shared" si="220"/>
        <v>NO OFERTADO</v>
      </c>
      <c r="CT248" s="181"/>
      <c r="CU248" s="181" t="s">
        <v>743</v>
      </c>
      <c r="CV248" s="203"/>
      <c r="CW248" s="203"/>
      <c r="CX248" s="204"/>
      <c r="CY248" s="203"/>
      <c r="CZ248" s="205">
        <f t="shared" si="207"/>
        <v>0</v>
      </c>
      <c r="DA248" s="205">
        <f t="shared" si="208"/>
        <v>0</v>
      </c>
      <c r="DB248" s="183" t="str">
        <f t="shared" si="221"/>
        <v>NO OFERTADO</v>
      </c>
      <c r="DC248" s="183"/>
      <c r="DD248" s="183" t="s">
        <v>743</v>
      </c>
      <c r="DE248" s="206" t="s">
        <v>847</v>
      </c>
      <c r="DF248" s="206" t="s">
        <v>847</v>
      </c>
      <c r="DG248" s="206" t="s">
        <v>847</v>
      </c>
      <c r="DH248" s="206" t="s">
        <v>847</v>
      </c>
      <c r="DI248" s="206" t="s">
        <v>847</v>
      </c>
      <c r="DJ248" s="206" t="s">
        <v>847</v>
      </c>
    </row>
    <row r="249" spans="1:114" s="19" customFormat="1" hidden="1" x14ac:dyDescent="0.2">
      <c r="A249" s="76">
        <v>240</v>
      </c>
      <c r="B249" s="78" t="s">
        <v>287</v>
      </c>
      <c r="C249" s="77" t="s">
        <v>619</v>
      </c>
      <c r="D249" s="120">
        <v>1</v>
      </c>
      <c r="E249" s="120" t="s">
        <v>32</v>
      </c>
      <c r="F249" s="24">
        <v>157796.28</v>
      </c>
      <c r="G249" s="120">
        <v>1</v>
      </c>
      <c r="H249" s="86">
        <f t="shared" si="209"/>
        <v>157796.28</v>
      </c>
      <c r="I249" s="27"/>
      <c r="J249" s="184"/>
      <c r="K249" s="185"/>
      <c r="L249" s="184"/>
      <c r="M249" s="186"/>
      <c r="N249" s="186">
        <f t="shared" si="193"/>
        <v>0</v>
      </c>
      <c r="O249" s="176" t="str">
        <f t="shared" si="222"/>
        <v>NO OFERTADO</v>
      </c>
      <c r="P249" s="176"/>
      <c r="Q249" s="176" t="s">
        <v>743</v>
      </c>
      <c r="R249" s="176"/>
      <c r="S249" s="187"/>
      <c r="T249" s="187"/>
      <c r="U249" s="188"/>
      <c r="V249" s="187"/>
      <c r="W249" s="189"/>
      <c r="X249" s="189">
        <f t="shared" si="194"/>
        <v>0</v>
      </c>
      <c r="Y249" s="176" t="str">
        <f t="shared" si="210"/>
        <v>NO OFERTADO</v>
      </c>
      <c r="Z249" s="177"/>
      <c r="AA249" s="177" t="s">
        <v>743</v>
      </c>
      <c r="AB249" s="190"/>
      <c r="AC249" s="190"/>
      <c r="AD249" s="191"/>
      <c r="AE249" s="190"/>
      <c r="AF249" s="192"/>
      <c r="AG249" s="192">
        <f t="shared" si="195"/>
        <v>0</v>
      </c>
      <c r="AH249" s="178" t="str">
        <f t="shared" si="211"/>
        <v>NO OFERTADO</v>
      </c>
      <c r="AI249" s="178"/>
      <c r="AJ249" s="178" t="s">
        <v>743</v>
      </c>
      <c r="AK249" s="184"/>
      <c r="AL249" s="184"/>
      <c r="AM249" s="185"/>
      <c r="AN249" s="184"/>
      <c r="AO249" s="186"/>
      <c r="AP249" s="186">
        <f t="shared" si="196"/>
        <v>0</v>
      </c>
      <c r="AQ249" s="176" t="str">
        <f t="shared" si="212"/>
        <v>NO OFERTADO</v>
      </c>
      <c r="AR249" s="176"/>
      <c r="AS249" s="176" t="s">
        <v>743</v>
      </c>
      <c r="AT249" s="187"/>
      <c r="AU249" s="187"/>
      <c r="AV249" s="193"/>
      <c r="AW249" s="187"/>
      <c r="AX249" s="189"/>
      <c r="AY249" s="189">
        <f t="shared" si="197"/>
        <v>0</v>
      </c>
      <c r="AZ249" s="177" t="str">
        <f t="shared" si="213"/>
        <v>NO OFERTADO</v>
      </c>
      <c r="BA249" s="177"/>
      <c r="BB249" s="177" t="s">
        <v>743</v>
      </c>
      <c r="BC249" s="194"/>
      <c r="BD249" s="194"/>
      <c r="BE249" s="195"/>
      <c r="BF249" s="194"/>
      <c r="BG249" s="196">
        <f t="shared" si="198"/>
        <v>0</v>
      </c>
      <c r="BH249" s="196">
        <f t="shared" si="199"/>
        <v>0</v>
      </c>
      <c r="BI249" s="180" t="str">
        <f t="shared" si="214"/>
        <v>NO OFERTADO</v>
      </c>
      <c r="BJ249" s="180"/>
      <c r="BK249" s="180" t="s">
        <v>743</v>
      </c>
      <c r="BL249" s="319"/>
      <c r="BM249" s="319"/>
      <c r="BN249" s="320"/>
      <c r="BO249" s="319">
        <f t="shared" si="215"/>
        <v>0</v>
      </c>
      <c r="BP249" s="321">
        <f t="shared" si="200"/>
        <v>0</v>
      </c>
      <c r="BQ249" s="321">
        <f t="shared" si="216"/>
        <v>0</v>
      </c>
      <c r="BR249" s="322" t="str">
        <f t="shared" si="217"/>
        <v>NO OFERTADO</v>
      </c>
      <c r="BS249" s="322"/>
      <c r="BT249" s="322" t="s">
        <v>743</v>
      </c>
      <c r="BU249" s="197"/>
      <c r="BV249" s="197"/>
      <c r="BW249" s="198"/>
      <c r="BX249" s="197"/>
      <c r="BY249" s="199">
        <f t="shared" si="201"/>
        <v>0</v>
      </c>
      <c r="BZ249" s="199">
        <f t="shared" si="202"/>
        <v>0</v>
      </c>
      <c r="CA249" s="181" t="str">
        <f t="shared" si="218"/>
        <v>NO OFERTADO</v>
      </c>
      <c r="CB249" s="181"/>
      <c r="CC249" s="181" t="s">
        <v>743</v>
      </c>
      <c r="CD249" s="200"/>
      <c r="CE249" s="200"/>
      <c r="CF249" s="201"/>
      <c r="CG249" s="200"/>
      <c r="CH249" s="202">
        <f t="shared" si="203"/>
        <v>0</v>
      </c>
      <c r="CI249" s="202">
        <f t="shared" si="204"/>
        <v>0</v>
      </c>
      <c r="CJ249" s="182" t="str">
        <f t="shared" si="219"/>
        <v>NO OFERTADO</v>
      </c>
      <c r="CK249" s="182"/>
      <c r="CL249" s="182" t="s">
        <v>743</v>
      </c>
      <c r="CM249" s="197">
        <v>0</v>
      </c>
      <c r="CN249" s="197">
        <v>0</v>
      </c>
      <c r="CO249" s="198">
        <v>0</v>
      </c>
      <c r="CP249" s="197"/>
      <c r="CQ249" s="199">
        <f t="shared" si="205"/>
        <v>0</v>
      </c>
      <c r="CR249" s="199">
        <f t="shared" si="206"/>
        <v>0</v>
      </c>
      <c r="CS249" s="181" t="str">
        <f t="shared" si="220"/>
        <v>NO OFERTADO</v>
      </c>
      <c r="CT249" s="181"/>
      <c r="CU249" s="181" t="s">
        <v>743</v>
      </c>
      <c r="CV249" s="203"/>
      <c r="CW249" s="203"/>
      <c r="CX249" s="204"/>
      <c r="CY249" s="203"/>
      <c r="CZ249" s="205">
        <f t="shared" si="207"/>
        <v>0</v>
      </c>
      <c r="DA249" s="205">
        <f t="shared" si="208"/>
        <v>0</v>
      </c>
      <c r="DB249" s="183" t="str">
        <f t="shared" si="221"/>
        <v>NO OFERTADO</v>
      </c>
      <c r="DC249" s="183"/>
      <c r="DD249" s="183" t="s">
        <v>743</v>
      </c>
      <c r="DE249" s="206" t="s">
        <v>847</v>
      </c>
      <c r="DF249" s="206" t="s">
        <v>847</v>
      </c>
      <c r="DG249" s="206" t="s">
        <v>847</v>
      </c>
      <c r="DH249" s="206" t="s">
        <v>847</v>
      </c>
      <c r="DI249" s="206" t="s">
        <v>847</v>
      </c>
      <c r="DJ249" s="206" t="s">
        <v>847</v>
      </c>
    </row>
    <row r="250" spans="1:114" s="19" customFormat="1" ht="25.5" hidden="1" x14ac:dyDescent="0.2">
      <c r="A250" s="76">
        <v>241</v>
      </c>
      <c r="B250" s="78" t="s">
        <v>288</v>
      </c>
      <c r="C250" s="77" t="s">
        <v>620</v>
      </c>
      <c r="D250" s="120">
        <v>1</v>
      </c>
      <c r="E250" s="120" t="s">
        <v>32</v>
      </c>
      <c r="F250" s="24">
        <v>818217.01600000006</v>
      </c>
      <c r="G250" s="120">
        <v>1</v>
      </c>
      <c r="H250" s="86">
        <f t="shared" si="209"/>
        <v>818217.01600000006</v>
      </c>
      <c r="I250" s="27"/>
      <c r="J250" s="184"/>
      <c r="K250" s="185"/>
      <c r="L250" s="184"/>
      <c r="M250" s="186"/>
      <c r="N250" s="186">
        <f t="shared" si="193"/>
        <v>0</v>
      </c>
      <c r="O250" s="176" t="str">
        <f t="shared" si="222"/>
        <v>NO OFERTADO</v>
      </c>
      <c r="P250" s="176"/>
      <c r="Q250" s="176" t="s">
        <v>743</v>
      </c>
      <c r="R250" s="176"/>
      <c r="S250" s="187"/>
      <c r="T250" s="187"/>
      <c r="U250" s="188"/>
      <c r="V250" s="187"/>
      <c r="W250" s="189"/>
      <c r="X250" s="189">
        <f t="shared" si="194"/>
        <v>0</v>
      </c>
      <c r="Y250" s="176" t="str">
        <f t="shared" si="210"/>
        <v>NO OFERTADO</v>
      </c>
      <c r="Z250" s="177"/>
      <c r="AA250" s="177" t="s">
        <v>743</v>
      </c>
      <c r="AB250" s="190"/>
      <c r="AC250" s="190"/>
      <c r="AD250" s="191"/>
      <c r="AE250" s="190"/>
      <c r="AF250" s="192"/>
      <c r="AG250" s="192">
        <f t="shared" si="195"/>
        <v>0</v>
      </c>
      <c r="AH250" s="178" t="str">
        <f t="shared" si="211"/>
        <v>NO OFERTADO</v>
      </c>
      <c r="AI250" s="178"/>
      <c r="AJ250" s="178" t="s">
        <v>743</v>
      </c>
      <c r="AK250" s="184"/>
      <c r="AL250" s="184"/>
      <c r="AM250" s="185"/>
      <c r="AN250" s="184"/>
      <c r="AO250" s="186"/>
      <c r="AP250" s="186">
        <f t="shared" si="196"/>
        <v>0</v>
      </c>
      <c r="AQ250" s="176" t="str">
        <f t="shared" si="212"/>
        <v>NO OFERTADO</v>
      </c>
      <c r="AR250" s="176"/>
      <c r="AS250" s="176" t="s">
        <v>743</v>
      </c>
      <c r="AT250" s="187"/>
      <c r="AU250" s="187"/>
      <c r="AV250" s="193"/>
      <c r="AW250" s="187"/>
      <c r="AX250" s="189"/>
      <c r="AY250" s="189">
        <f t="shared" si="197"/>
        <v>0</v>
      </c>
      <c r="AZ250" s="177" t="str">
        <f t="shared" si="213"/>
        <v>NO OFERTADO</v>
      </c>
      <c r="BA250" s="177"/>
      <c r="BB250" s="177" t="s">
        <v>743</v>
      </c>
      <c r="BC250" s="194"/>
      <c r="BD250" s="194"/>
      <c r="BE250" s="195"/>
      <c r="BF250" s="194"/>
      <c r="BG250" s="196">
        <f t="shared" si="198"/>
        <v>0</v>
      </c>
      <c r="BH250" s="196">
        <f t="shared" si="199"/>
        <v>0</v>
      </c>
      <c r="BI250" s="180" t="str">
        <f t="shared" si="214"/>
        <v>NO OFERTADO</v>
      </c>
      <c r="BJ250" s="180"/>
      <c r="BK250" s="180" t="s">
        <v>743</v>
      </c>
      <c r="BL250" s="319"/>
      <c r="BM250" s="319"/>
      <c r="BN250" s="320"/>
      <c r="BO250" s="319">
        <f t="shared" si="215"/>
        <v>0</v>
      </c>
      <c r="BP250" s="321">
        <f t="shared" si="200"/>
        <v>0</v>
      </c>
      <c r="BQ250" s="321">
        <f t="shared" si="216"/>
        <v>0</v>
      </c>
      <c r="BR250" s="322" t="str">
        <f t="shared" si="217"/>
        <v>NO OFERTADO</v>
      </c>
      <c r="BS250" s="322"/>
      <c r="BT250" s="322" t="s">
        <v>743</v>
      </c>
      <c r="BU250" s="197"/>
      <c r="BV250" s="197"/>
      <c r="BW250" s="198"/>
      <c r="BX250" s="197"/>
      <c r="BY250" s="199">
        <f t="shared" si="201"/>
        <v>0</v>
      </c>
      <c r="BZ250" s="199">
        <f t="shared" si="202"/>
        <v>0</v>
      </c>
      <c r="CA250" s="181" t="str">
        <f t="shared" si="218"/>
        <v>NO OFERTADO</v>
      </c>
      <c r="CB250" s="181"/>
      <c r="CC250" s="181" t="s">
        <v>743</v>
      </c>
      <c r="CD250" s="200"/>
      <c r="CE250" s="200"/>
      <c r="CF250" s="201"/>
      <c r="CG250" s="200"/>
      <c r="CH250" s="202">
        <f t="shared" si="203"/>
        <v>0</v>
      </c>
      <c r="CI250" s="202">
        <f t="shared" si="204"/>
        <v>0</v>
      </c>
      <c r="CJ250" s="182" t="str">
        <f t="shared" si="219"/>
        <v>NO OFERTADO</v>
      </c>
      <c r="CK250" s="182"/>
      <c r="CL250" s="182" t="s">
        <v>743</v>
      </c>
      <c r="CM250" s="197">
        <v>0</v>
      </c>
      <c r="CN250" s="197">
        <v>0</v>
      </c>
      <c r="CO250" s="198">
        <v>0</v>
      </c>
      <c r="CP250" s="197"/>
      <c r="CQ250" s="199">
        <f t="shared" si="205"/>
        <v>0</v>
      </c>
      <c r="CR250" s="199">
        <f t="shared" si="206"/>
        <v>0</v>
      </c>
      <c r="CS250" s="181" t="str">
        <f t="shared" si="220"/>
        <v>NO OFERTADO</v>
      </c>
      <c r="CT250" s="181"/>
      <c r="CU250" s="181" t="s">
        <v>743</v>
      </c>
      <c r="CV250" s="203"/>
      <c r="CW250" s="203"/>
      <c r="CX250" s="204"/>
      <c r="CY250" s="203"/>
      <c r="CZ250" s="205">
        <f t="shared" si="207"/>
        <v>0</v>
      </c>
      <c r="DA250" s="205">
        <f t="shared" si="208"/>
        <v>0</v>
      </c>
      <c r="DB250" s="183" t="str">
        <f t="shared" si="221"/>
        <v>NO OFERTADO</v>
      </c>
      <c r="DC250" s="183"/>
      <c r="DD250" s="183" t="s">
        <v>743</v>
      </c>
      <c r="DE250" s="206" t="s">
        <v>847</v>
      </c>
      <c r="DF250" s="206" t="s">
        <v>847</v>
      </c>
      <c r="DG250" s="206" t="s">
        <v>847</v>
      </c>
      <c r="DH250" s="206" t="s">
        <v>847</v>
      </c>
      <c r="DI250" s="206" t="s">
        <v>847</v>
      </c>
      <c r="DJ250" s="206" t="s">
        <v>847</v>
      </c>
    </row>
    <row r="251" spans="1:114" s="19" customFormat="1" hidden="1" x14ac:dyDescent="0.2">
      <c r="A251" s="76">
        <v>242</v>
      </c>
      <c r="B251" s="78" t="s">
        <v>289</v>
      </c>
      <c r="C251" s="77" t="s">
        <v>621</v>
      </c>
      <c r="D251" s="120">
        <v>1</v>
      </c>
      <c r="E251" s="120" t="s">
        <v>32</v>
      </c>
      <c r="F251" s="24">
        <v>21670.055400000001</v>
      </c>
      <c r="G251" s="120">
        <v>4</v>
      </c>
      <c r="H251" s="86">
        <f t="shared" si="209"/>
        <v>86680.221600000004</v>
      </c>
      <c r="I251" s="27"/>
      <c r="J251" s="184"/>
      <c r="K251" s="185"/>
      <c r="L251" s="184"/>
      <c r="M251" s="186"/>
      <c r="N251" s="186">
        <f t="shared" si="193"/>
        <v>0</v>
      </c>
      <c r="O251" s="176" t="str">
        <f t="shared" si="222"/>
        <v>NO OFERTADO</v>
      </c>
      <c r="P251" s="176"/>
      <c r="Q251" s="176" t="s">
        <v>743</v>
      </c>
      <c r="R251" s="176"/>
      <c r="S251" s="187"/>
      <c r="T251" s="187"/>
      <c r="U251" s="188"/>
      <c r="V251" s="187"/>
      <c r="W251" s="189"/>
      <c r="X251" s="189">
        <f t="shared" si="194"/>
        <v>0</v>
      </c>
      <c r="Y251" s="176" t="str">
        <f t="shared" si="210"/>
        <v>NO OFERTADO</v>
      </c>
      <c r="Z251" s="177"/>
      <c r="AA251" s="177" t="s">
        <v>743</v>
      </c>
      <c r="AB251" s="190"/>
      <c r="AC251" s="190"/>
      <c r="AD251" s="191"/>
      <c r="AE251" s="190"/>
      <c r="AF251" s="192"/>
      <c r="AG251" s="192">
        <f t="shared" si="195"/>
        <v>0</v>
      </c>
      <c r="AH251" s="178" t="str">
        <f t="shared" si="211"/>
        <v>NO OFERTADO</v>
      </c>
      <c r="AI251" s="178"/>
      <c r="AJ251" s="178" t="s">
        <v>743</v>
      </c>
      <c r="AK251" s="184"/>
      <c r="AL251" s="184"/>
      <c r="AM251" s="185"/>
      <c r="AN251" s="184"/>
      <c r="AO251" s="186"/>
      <c r="AP251" s="186">
        <f t="shared" si="196"/>
        <v>0</v>
      </c>
      <c r="AQ251" s="176" t="str">
        <f t="shared" si="212"/>
        <v>NO OFERTADO</v>
      </c>
      <c r="AR251" s="176"/>
      <c r="AS251" s="176" t="s">
        <v>743</v>
      </c>
      <c r="AT251" s="187"/>
      <c r="AU251" s="187"/>
      <c r="AV251" s="193"/>
      <c r="AW251" s="187"/>
      <c r="AX251" s="189"/>
      <c r="AY251" s="189">
        <f t="shared" si="197"/>
        <v>0</v>
      </c>
      <c r="AZ251" s="177" t="str">
        <f t="shared" si="213"/>
        <v>NO OFERTADO</v>
      </c>
      <c r="BA251" s="177"/>
      <c r="BB251" s="177" t="s">
        <v>743</v>
      </c>
      <c r="BC251" s="194"/>
      <c r="BD251" s="194"/>
      <c r="BE251" s="195"/>
      <c r="BF251" s="194"/>
      <c r="BG251" s="196">
        <f t="shared" si="198"/>
        <v>0</v>
      </c>
      <c r="BH251" s="196">
        <f t="shared" si="199"/>
        <v>0</v>
      </c>
      <c r="BI251" s="180" t="str">
        <f t="shared" si="214"/>
        <v>NO OFERTADO</v>
      </c>
      <c r="BJ251" s="180"/>
      <c r="BK251" s="180" t="s">
        <v>743</v>
      </c>
      <c r="BL251" s="319"/>
      <c r="BM251" s="319"/>
      <c r="BN251" s="320"/>
      <c r="BO251" s="319">
        <f t="shared" si="215"/>
        <v>0</v>
      </c>
      <c r="BP251" s="321">
        <f t="shared" si="200"/>
        <v>0</v>
      </c>
      <c r="BQ251" s="321">
        <f t="shared" si="216"/>
        <v>0</v>
      </c>
      <c r="BR251" s="322" t="str">
        <f t="shared" si="217"/>
        <v>NO OFERTADO</v>
      </c>
      <c r="BS251" s="322"/>
      <c r="BT251" s="322" t="s">
        <v>743</v>
      </c>
      <c r="BU251" s="197"/>
      <c r="BV251" s="197"/>
      <c r="BW251" s="198"/>
      <c r="BX251" s="197"/>
      <c r="BY251" s="199">
        <f t="shared" si="201"/>
        <v>0</v>
      </c>
      <c r="BZ251" s="199">
        <f t="shared" si="202"/>
        <v>0</v>
      </c>
      <c r="CA251" s="181" t="str">
        <f t="shared" si="218"/>
        <v>NO OFERTADO</v>
      </c>
      <c r="CB251" s="181"/>
      <c r="CC251" s="181" t="s">
        <v>743</v>
      </c>
      <c r="CD251" s="200"/>
      <c r="CE251" s="200"/>
      <c r="CF251" s="201"/>
      <c r="CG251" s="200"/>
      <c r="CH251" s="202">
        <f t="shared" si="203"/>
        <v>0</v>
      </c>
      <c r="CI251" s="202">
        <f t="shared" si="204"/>
        <v>0</v>
      </c>
      <c r="CJ251" s="182" t="str">
        <f t="shared" si="219"/>
        <v>NO OFERTADO</v>
      </c>
      <c r="CK251" s="182"/>
      <c r="CL251" s="182" t="s">
        <v>743</v>
      </c>
      <c r="CM251" s="197">
        <v>0</v>
      </c>
      <c r="CN251" s="197">
        <v>0</v>
      </c>
      <c r="CO251" s="198">
        <v>0</v>
      </c>
      <c r="CP251" s="197"/>
      <c r="CQ251" s="199">
        <f t="shared" si="205"/>
        <v>0</v>
      </c>
      <c r="CR251" s="199">
        <f t="shared" si="206"/>
        <v>0</v>
      </c>
      <c r="CS251" s="181" t="str">
        <f t="shared" si="220"/>
        <v>NO OFERTADO</v>
      </c>
      <c r="CT251" s="181"/>
      <c r="CU251" s="181" t="s">
        <v>743</v>
      </c>
      <c r="CV251" s="203"/>
      <c r="CW251" s="203"/>
      <c r="CX251" s="204"/>
      <c r="CY251" s="203"/>
      <c r="CZ251" s="205">
        <f t="shared" si="207"/>
        <v>0</v>
      </c>
      <c r="DA251" s="205">
        <f t="shared" si="208"/>
        <v>0</v>
      </c>
      <c r="DB251" s="183" t="str">
        <f t="shared" si="221"/>
        <v>NO OFERTADO</v>
      </c>
      <c r="DC251" s="183"/>
      <c r="DD251" s="183" t="s">
        <v>743</v>
      </c>
      <c r="DE251" s="206" t="s">
        <v>847</v>
      </c>
      <c r="DF251" s="206" t="s">
        <v>847</v>
      </c>
      <c r="DG251" s="206" t="s">
        <v>847</v>
      </c>
      <c r="DH251" s="206" t="s">
        <v>847</v>
      </c>
      <c r="DI251" s="206" t="s">
        <v>847</v>
      </c>
      <c r="DJ251" s="206" t="s">
        <v>847</v>
      </c>
    </row>
    <row r="252" spans="1:114" s="19" customFormat="1" ht="25.5" hidden="1" x14ac:dyDescent="0.2">
      <c r="A252" s="76">
        <v>243</v>
      </c>
      <c r="B252" s="78" t="s">
        <v>290</v>
      </c>
      <c r="C252" s="77" t="s">
        <v>622</v>
      </c>
      <c r="D252" s="120">
        <v>1</v>
      </c>
      <c r="E252" s="120" t="s">
        <v>32</v>
      </c>
      <c r="F252" s="24">
        <v>5302</v>
      </c>
      <c r="G252" s="120">
        <v>24</v>
      </c>
      <c r="H252" s="86">
        <f t="shared" si="209"/>
        <v>127248</v>
      </c>
      <c r="I252" s="27" t="s">
        <v>918</v>
      </c>
      <c r="J252" s="184">
        <v>6384</v>
      </c>
      <c r="K252" s="209">
        <v>0</v>
      </c>
      <c r="L252" s="184">
        <f t="shared" si="229"/>
        <v>6384</v>
      </c>
      <c r="M252" s="186">
        <f t="shared" si="230"/>
        <v>6384</v>
      </c>
      <c r="N252" s="186">
        <f t="shared" si="193"/>
        <v>153216</v>
      </c>
      <c r="O252" s="176" t="str">
        <f t="shared" si="222"/>
        <v>NO CUMPLE</v>
      </c>
      <c r="P252" s="176" t="s">
        <v>828</v>
      </c>
      <c r="Q252" s="176" t="s">
        <v>743</v>
      </c>
      <c r="R252" s="207">
        <f t="shared" ref="R252" si="241">+(L252-F252)/F252</f>
        <v>0.20407393436439081</v>
      </c>
      <c r="S252" s="187"/>
      <c r="T252" s="187"/>
      <c r="U252" s="188"/>
      <c r="V252" s="187"/>
      <c r="W252" s="189"/>
      <c r="X252" s="189">
        <f t="shared" si="194"/>
        <v>0</v>
      </c>
      <c r="Y252" s="176" t="str">
        <f t="shared" si="210"/>
        <v>NO OFERTADO</v>
      </c>
      <c r="Z252" s="177"/>
      <c r="AA252" s="177" t="s">
        <v>743</v>
      </c>
      <c r="AB252" s="190" t="s">
        <v>765</v>
      </c>
      <c r="AC252" s="190">
        <v>7507.4850000000006</v>
      </c>
      <c r="AD252" s="211">
        <v>0</v>
      </c>
      <c r="AE252" s="190">
        <f>+AC252+AD252</f>
        <v>7507.4850000000006</v>
      </c>
      <c r="AF252" s="192">
        <f>+AE252*D252</f>
        <v>7507.4850000000006</v>
      </c>
      <c r="AG252" s="192">
        <f t="shared" si="195"/>
        <v>180179.64</v>
      </c>
      <c r="AH252" s="178" t="str">
        <f t="shared" si="211"/>
        <v>NO CUMPLE</v>
      </c>
      <c r="AI252" s="178" t="s">
        <v>828</v>
      </c>
      <c r="AJ252" s="178" t="s">
        <v>743</v>
      </c>
      <c r="AK252" s="184"/>
      <c r="AL252" s="184"/>
      <c r="AM252" s="185"/>
      <c r="AN252" s="184"/>
      <c r="AO252" s="186"/>
      <c r="AP252" s="186">
        <f t="shared" si="196"/>
        <v>0</v>
      </c>
      <c r="AQ252" s="176" t="str">
        <f t="shared" si="212"/>
        <v>NO OFERTADO</v>
      </c>
      <c r="AR252" s="176"/>
      <c r="AS252" s="176" t="s">
        <v>743</v>
      </c>
      <c r="AT252" s="187"/>
      <c r="AU252" s="187"/>
      <c r="AV252" s="193"/>
      <c r="AW252" s="187"/>
      <c r="AX252" s="189"/>
      <c r="AY252" s="189">
        <f t="shared" si="197"/>
        <v>0</v>
      </c>
      <c r="AZ252" s="177" t="str">
        <f t="shared" si="213"/>
        <v>NO OFERTADO</v>
      </c>
      <c r="BA252" s="177"/>
      <c r="BB252" s="177" t="s">
        <v>743</v>
      </c>
      <c r="BC252" s="194" t="s">
        <v>747</v>
      </c>
      <c r="BD252" s="194">
        <v>5145</v>
      </c>
      <c r="BE252" s="212"/>
      <c r="BF252" s="194">
        <f t="shared" si="228"/>
        <v>5145</v>
      </c>
      <c r="BG252" s="196">
        <f t="shared" si="198"/>
        <v>5145</v>
      </c>
      <c r="BH252" s="196">
        <f t="shared" si="199"/>
        <v>123480</v>
      </c>
      <c r="BI252" s="180" t="str">
        <f t="shared" si="214"/>
        <v>CUMPLE</v>
      </c>
      <c r="BJ252" s="180" t="s">
        <v>828</v>
      </c>
      <c r="BK252" s="180" t="s">
        <v>822</v>
      </c>
      <c r="BL252" s="319"/>
      <c r="BM252" s="319"/>
      <c r="BN252" s="320"/>
      <c r="BO252" s="319">
        <f t="shared" si="215"/>
        <v>0</v>
      </c>
      <c r="BP252" s="321">
        <f t="shared" si="200"/>
        <v>0</v>
      </c>
      <c r="BQ252" s="321">
        <f t="shared" si="216"/>
        <v>0</v>
      </c>
      <c r="BR252" s="322" t="str">
        <f t="shared" si="217"/>
        <v>NO OFERTADO</v>
      </c>
      <c r="BS252" s="322"/>
      <c r="BT252" s="322" t="s">
        <v>743</v>
      </c>
      <c r="BU252" s="197"/>
      <c r="BV252" s="197"/>
      <c r="BW252" s="198"/>
      <c r="BX252" s="197"/>
      <c r="BY252" s="199">
        <f t="shared" si="201"/>
        <v>0</v>
      </c>
      <c r="BZ252" s="199">
        <f t="shared" si="202"/>
        <v>0</v>
      </c>
      <c r="CA252" s="181" t="str">
        <f t="shared" si="218"/>
        <v>NO OFERTADO</v>
      </c>
      <c r="CB252" s="181"/>
      <c r="CC252" s="181" t="s">
        <v>743</v>
      </c>
      <c r="CD252" s="200" t="s">
        <v>44</v>
      </c>
      <c r="CE252" s="200">
        <v>5115</v>
      </c>
      <c r="CF252" s="201">
        <v>0</v>
      </c>
      <c r="CG252" s="200">
        <v>5115</v>
      </c>
      <c r="CH252" s="202">
        <f t="shared" si="203"/>
        <v>5115</v>
      </c>
      <c r="CI252" s="202">
        <f t="shared" si="204"/>
        <v>122760</v>
      </c>
      <c r="CJ252" s="182" t="str">
        <f t="shared" si="219"/>
        <v>CUMPLE</v>
      </c>
      <c r="CK252" s="182" t="s">
        <v>828</v>
      </c>
      <c r="CL252" s="182" t="s">
        <v>822</v>
      </c>
      <c r="CM252" s="197" t="s">
        <v>804</v>
      </c>
      <c r="CN252" s="197">
        <v>5445</v>
      </c>
      <c r="CO252" s="198">
        <v>0</v>
      </c>
      <c r="CP252" s="197">
        <v>5445</v>
      </c>
      <c r="CQ252" s="199">
        <f t="shared" si="205"/>
        <v>5445</v>
      </c>
      <c r="CR252" s="199">
        <f t="shared" si="206"/>
        <v>130680</v>
      </c>
      <c r="CS252" s="181" t="str">
        <f t="shared" si="220"/>
        <v>CUMPLE</v>
      </c>
      <c r="CT252" s="181" t="s">
        <v>828</v>
      </c>
      <c r="CU252" s="181" t="s">
        <v>822</v>
      </c>
      <c r="CV252" s="203" t="s">
        <v>810</v>
      </c>
      <c r="CW252" s="203">
        <v>7112</v>
      </c>
      <c r="CX252" s="204">
        <v>0</v>
      </c>
      <c r="CY252" s="203">
        <v>7112</v>
      </c>
      <c r="CZ252" s="205">
        <f t="shared" si="207"/>
        <v>7112</v>
      </c>
      <c r="DA252" s="205">
        <f t="shared" si="208"/>
        <v>170688</v>
      </c>
      <c r="DB252" s="183" t="str">
        <f t="shared" si="221"/>
        <v>NO CUMPLE</v>
      </c>
      <c r="DC252" s="183" t="s">
        <v>828</v>
      </c>
      <c r="DD252" s="183" t="s">
        <v>743</v>
      </c>
      <c r="DE252" s="206">
        <f>SMALL((L252,V252,AE252,AN252,AW252,BF252,BX252,CG252,CP252,CY252),1)</f>
        <v>5115</v>
      </c>
      <c r="DF252" s="208">
        <f t="shared" si="223"/>
        <v>5914.5</v>
      </c>
      <c r="DG252" s="19">
        <f t="shared" si="224"/>
        <v>948.25519824753621</v>
      </c>
      <c r="DH252" s="208">
        <f t="shared" si="225"/>
        <v>4966.2448017524639</v>
      </c>
      <c r="DI252" s="208">
        <f t="shared" si="226"/>
        <v>6362.4</v>
      </c>
      <c r="DJ252" s="208" t="str">
        <f t="shared" si="227"/>
        <v>ENTRA</v>
      </c>
    </row>
    <row r="253" spans="1:114" s="19" customFormat="1" hidden="1" x14ac:dyDescent="0.2">
      <c r="A253" s="76">
        <v>244</v>
      </c>
      <c r="B253" s="78" t="s">
        <v>291</v>
      </c>
      <c r="C253" s="77" t="s">
        <v>623</v>
      </c>
      <c r="D253" s="120">
        <v>1</v>
      </c>
      <c r="E253" s="120" t="s">
        <v>32</v>
      </c>
      <c r="F253" s="24">
        <v>109756</v>
      </c>
      <c r="G253" s="120">
        <v>1</v>
      </c>
      <c r="H253" s="86">
        <f t="shared" si="209"/>
        <v>109756</v>
      </c>
      <c r="I253" s="27"/>
      <c r="J253" s="184"/>
      <c r="K253" s="185"/>
      <c r="L253" s="184"/>
      <c r="M253" s="186"/>
      <c r="N253" s="186">
        <f t="shared" si="193"/>
        <v>0</v>
      </c>
      <c r="O253" s="176" t="str">
        <f t="shared" si="222"/>
        <v>NO OFERTADO</v>
      </c>
      <c r="P253" s="176"/>
      <c r="Q253" s="176" t="s">
        <v>743</v>
      </c>
      <c r="R253" s="207" t="s">
        <v>858</v>
      </c>
      <c r="S253" s="187"/>
      <c r="T253" s="187"/>
      <c r="U253" s="188"/>
      <c r="V253" s="187"/>
      <c r="W253" s="189"/>
      <c r="X253" s="189">
        <f t="shared" si="194"/>
        <v>0</v>
      </c>
      <c r="Y253" s="176" t="str">
        <f t="shared" si="210"/>
        <v>NO OFERTADO</v>
      </c>
      <c r="Z253" s="177"/>
      <c r="AA253" s="177" t="s">
        <v>743</v>
      </c>
      <c r="AB253" s="190"/>
      <c r="AC253" s="190"/>
      <c r="AD253" s="191"/>
      <c r="AE253" s="190"/>
      <c r="AF253" s="192"/>
      <c r="AG253" s="192">
        <f t="shared" si="195"/>
        <v>0</v>
      </c>
      <c r="AH253" s="178" t="str">
        <f t="shared" si="211"/>
        <v>NO OFERTADO</v>
      </c>
      <c r="AI253" s="178"/>
      <c r="AJ253" s="178" t="s">
        <v>743</v>
      </c>
      <c r="AK253" s="184"/>
      <c r="AL253" s="184"/>
      <c r="AM253" s="185"/>
      <c r="AN253" s="184"/>
      <c r="AO253" s="186"/>
      <c r="AP253" s="186">
        <f t="shared" si="196"/>
        <v>0</v>
      </c>
      <c r="AQ253" s="176" t="str">
        <f t="shared" si="212"/>
        <v>NO OFERTADO</v>
      </c>
      <c r="AR253" s="176"/>
      <c r="AS253" s="176" t="s">
        <v>743</v>
      </c>
      <c r="AT253" s="187"/>
      <c r="AU253" s="187"/>
      <c r="AV253" s="193"/>
      <c r="AW253" s="187"/>
      <c r="AX253" s="189"/>
      <c r="AY253" s="189">
        <f t="shared" si="197"/>
        <v>0</v>
      </c>
      <c r="AZ253" s="177" t="str">
        <f t="shared" si="213"/>
        <v>NO OFERTADO</v>
      </c>
      <c r="BA253" s="177"/>
      <c r="BB253" s="177" t="s">
        <v>743</v>
      </c>
      <c r="BC253" s="194"/>
      <c r="BD253" s="194"/>
      <c r="BE253" s="195"/>
      <c r="BF253" s="194"/>
      <c r="BG253" s="196">
        <f t="shared" si="198"/>
        <v>0</v>
      </c>
      <c r="BH253" s="196">
        <f t="shared" si="199"/>
        <v>0</v>
      </c>
      <c r="BI253" s="180" t="str">
        <f t="shared" si="214"/>
        <v>NO OFERTADO</v>
      </c>
      <c r="BJ253" s="180"/>
      <c r="BK253" s="180" t="s">
        <v>743</v>
      </c>
      <c r="BL253" s="319"/>
      <c r="BM253" s="319"/>
      <c r="BN253" s="320"/>
      <c r="BO253" s="319">
        <f t="shared" si="215"/>
        <v>0</v>
      </c>
      <c r="BP253" s="321">
        <f t="shared" si="200"/>
        <v>0</v>
      </c>
      <c r="BQ253" s="321">
        <f t="shared" si="216"/>
        <v>0</v>
      </c>
      <c r="BR253" s="322" t="str">
        <f t="shared" si="217"/>
        <v>NO OFERTADO</v>
      </c>
      <c r="BS253" s="322"/>
      <c r="BT253" s="322" t="s">
        <v>743</v>
      </c>
      <c r="BU253" s="197"/>
      <c r="BV253" s="197"/>
      <c r="BW253" s="198"/>
      <c r="BX253" s="197"/>
      <c r="BY253" s="199">
        <f t="shared" si="201"/>
        <v>0</v>
      </c>
      <c r="BZ253" s="199">
        <f t="shared" si="202"/>
        <v>0</v>
      </c>
      <c r="CA253" s="181" t="str">
        <f t="shared" si="218"/>
        <v>NO OFERTADO</v>
      </c>
      <c r="CB253" s="181"/>
      <c r="CC253" s="181" t="s">
        <v>743</v>
      </c>
      <c r="CD253" s="200" t="s">
        <v>795</v>
      </c>
      <c r="CE253" s="200">
        <v>107143</v>
      </c>
      <c r="CF253" s="201">
        <v>0</v>
      </c>
      <c r="CG253" s="200">
        <v>107143</v>
      </c>
      <c r="CH253" s="202">
        <f t="shared" si="203"/>
        <v>107143</v>
      </c>
      <c r="CI253" s="202">
        <f t="shared" si="204"/>
        <v>107143</v>
      </c>
      <c r="CJ253" s="182" t="str">
        <f t="shared" si="219"/>
        <v>CUMPLE</v>
      </c>
      <c r="CK253" s="182" t="s">
        <v>828</v>
      </c>
      <c r="CL253" s="182" t="s">
        <v>822</v>
      </c>
      <c r="CM253" s="197">
        <v>0</v>
      </c>
      <c r="CN253" s="197">
        <v>0</v>
      </c>
      <c r="CO253" s="198">
        <v>0</v>
      </c>
      <c r="CP253" s="197"/>
      <c r="CQ253" s="199">
        <f t="shared" si="205"/>
        <v>0</v>
      </c>
      <c r="CR253" s="199">
        <f t="shared" si="206"/>
        <v>0</v>
      </c>
      <c r="CS253" s="181" t="str">
        <f t="shared" si="220"/>
        <v>NO OFERTADO</v>
      </c>
      <c r="CT253" s="181"/>
      <c r="CU253" s="181" t="s">
        <v>743</v>
      </c>
      <c r="CV253" s="203"/>
      <c r="CW253" s="203"/>
      <c r="CX253" s="204"/>
      <c r="CY253" s="203"/>
      <c r="CZ253" s="205">
        <f t="shared" si="207"/>
        <v>0</v>
      </c>
      <c r="DA253" s="205">
        <f t="shared" si="208"/>
        <v>0</v>
      </c>
      <c r="DB253" s="183" t="str">
        <f t="shared" si="221"/>
        <v>NO OFERTADO</v>
      </c>
      <c r="DC253" s="183"/>
      <c r="DD253" s="183" t="s">
        <v>743</v>
      </c>
      <c r="DE253" s="206">
        <f>SMALL((L253,V253,AE253,AN253,AW253,BF253,BX253,CG253,CP253,CY253),1)</f>
        <v>107143</v>
      </c>
      <c r="DF253" s="208">
        <f t="shared" si="223"/>
        <v>107143</v>
      </c>
      <c r="DG253" s="19">
        <f t="shared" si="224"/>
        <v>0</v>
      </c>
      <c r="DH253" s="208">
        <f t="shared" si="225"/>
        <v>107143</v>
      </c>
      <c r="DI253" s="208">
        <f t="shared" si="226"/>
        <v>131707.19999999998</v>
      </c>
      <c r="DJ253" s="208" t="str">
        <f t="shared" si="227"/>
        <v>ENTRA</v>
      </c>
    </row>
    <row r="254" spans="1:114" s="19" customFormat="1" hidden="1" x14ac:dyDescent="0.2">
      <c r="A254" s="76">
        <v>245</v>
      </c>
      <c r="B254" s="78" t="s">
        <v>292</v>
      </c>
      <c r="C254" s="77" t="s">
        <v>624</v>
      </c>
      <c r="D254" s="120">
        <v>1</v>
      </c>
      <c r="E254" s="120" t="s">
        <v>32</v>
      </c>
      <c r="F254" s="24">
        <v>190.11600000000001</v>
      </c>
      <c r="G254" s="120">
        <v>333</v>
      </c>
      <c r="H254" s="86">
        <f t="shared" si="209"/>
        <v>63308.628000000004</v>
      </c>
      <c r="I254" s="27"/>
      <c r="J254" s="184"/>
      <c r="K254" s="185"/>
      <c r="L254" s="184"/>
      <c r="M254" s="186"/>
      <c r="N254" s="186">
        <f t="shared" si="193"/>
        <v>0</v>
      </c>
      <c r="O254" s="176" t="str">
        <f t="shared" si="222"/>
        <v>NO OFERTADO</v>
      </c>
      <c r="P254" s="176"/>
      <c r="Q254" s="176" t="s">
        <v>743</v>
      </c>
      <c r="R254" s="176"/>
      <c r="S254" s="187"/>
      <c r="T254" s="187"/>
      <c r="U254" s="188"/>
      <c r="V254" s="187"/>
      <c r="W254" s="189"/>
      <c r="X254" s="189">
        <f t="shared" si="194"/>
        <v>0</v>
      </c>
      <c r="Y254" s="176" t="str">
        <f t="shared" si="210"/>
        <v>NO OFERTADO</v>
      </c>
      <c r="Z254" s="177"/>
      <c r="AA254" s="177" t="s">
        <v>743</v>
      </c>
      <c r="AB254" s="190"/>
      <c r="AC254" s="190"/>
      <c r="AD254" s="191"/>
      <c r="AE254" s="190"/>
      <c r="AF254" s="192"/>
      <c r="AG254" s="192">
        <f t="shared" si="195"/>
        <v>0</v>
      </c>
      <c r="AH254" s="178" t="str">
        <f t="shared" si="211"/>
        <v>NO OFERTADO</v>
      </c>
      <c r="AI254" s="178"/>
      <c r="AJ254" s="178" t="s">
        <v>743</v>
      </c>
      <c r="AK254" s="184"/>
      <c r="AL254" s="184"/>
      <c r="AM254" s="185"/>
      <c r="AN254" s="184"/>
      <c r="AO254" s="186"/>
      <c r="AP254" s="186">
        <f t="shared" si="196"/>
        <v>0</v>
      </c>
      <c r="AQ254" s="176" t="str">
        <f t="shared" si="212"/>
        <v>NO OFERTADO</v>
      </c>
      <c r="AR254" s="176"/>
      <c r="AS254" s="176" t="s">
        <v>743</v>
      </c>
      <c r="AT254" s="187"/>
      <c r="AU254" s="187"/>
      <c r="AV254" s="193"/>
      <c r="AW254" s="187"/>
      <c r="AX254" s="189"/>
      <c r="AY254" s="189">
        <f t="shared" si="197"/>
        <v>0</v>
      </c>
      <c r="AZ254" s="177" t="str">
        <f t="shared" si="213"/>
        <v>NO OFERTADO</v>
      </c>
      <c r="BA254" s="177"/>
      <c r="BB254" s="177" t="s">
        <v>743</v>
      </c>
      <c r="BC254" s="194"/>
      <c r="BD254" s="194"/>
      <c r="BE254" s="195"/>
      <c r="BF254" s="194"/>
      <c r="BG254" s="196">
        <f t="shared" si="198"/>
        <v>0</v>
      </c>
      <c r="BH254" s="196">
        <f t="shared" si="199"/>
        <v>0</v>
      </c>
      <c r="BI254" s="180" t="str">
        <f t="shared" si="214"/>
        <v>NO OFERTADO</v>
      </c>
      <c r="BJ254" s="180"/>
      <c r="BK254" s="180" t="s">
        <v>743</v>
      </c>
      <c r="BL254" s="319"/>
      <c r="BM254" s="319"/>
      <c r="BN254" s="320"/>
      <c r="BO254" s="319">
        <f t="shared" si="215"/>
        <v>0</v>
      </c>
      <c r="BP254" s="321">
        <f t="shared" si="200"/>
        <v>0</v>
      </c>
      <c r="BQ254" s="321">
        <f t="shared" si="216"/>
        <v>0</v>
      </c>
      <c r="BR254" s="322" t="str">
        <f t="shared" si="217"/>
        <v>NO OFERTADO</v>
      </c>
      <c r="BS254" s="322"/>
      <c r="BT254" s="322" t="s">
        <v>743</v>
      </c>
      <c r="BU254" s="197"/>
      <c r="BV254" s="197"/>
      <c r="BW254" s="198"/>
      <c r="BX254" s="197"/>
      <c r="BY254" s="199">
        <f t="shared" si="201"/>
        <v>0</v>
      </c>
      <c r="BZ254" s="199">
        <f t="shared" si="202"/>
        <v>0</v>
      </c>
      <c r="CA254" s="181" t="str">
        <f t="shared" si="218"/>
        <v>NO OFERTADO</v>
      </c>
      <c r="CB254" s="181"/>
      <c r="CC254" s="181" t="s">
        <v>743</v>
      </c>
      <c r="CD254" s="200"/>
      <c r="CE254" s="200"/>
      <c r="CF254" s="201"/>
      <c r="CG254" s="200"/>
      <c r="CH254" s="202">
        <f t="shared" si="203"/>
        <v>0</v>
      </c>
      <c r="CI254" s="202">
        <f t="shared" si="204"/>
        <v>0</v>
      </c>
      <c r="CJ254" s="182" t="str">
        <f t="shared" si="219"/>
        <v>NO OFERTADO</v>
      </c>
      <c r="CK254" s="182"/>
      <c r="CL254" s="182" t="s">
        <v>743</v>
      </c>
      <c r="CM254" s="197">
        <v>0</v>
      </c>
      <c r="CN254" s="197">
        <v>0</v>
      </c>
      <c r="CO254" s="198">
        <v>0</v>
      </c>
      <c r="CP254" s="197"/>
      <c r="CQ254" s="199">
        <f t="shared" si="205"/>
        <v>0</v>
      </c>
      <c r="CR254" s="199">
        <f t="shared" si="206"/>
        <v>0</v>
      </c>
      <c r="CS254" s="181" t="str">
        <f t="shared" si="220"/>
        <v>NO OFERTADO</v>
      </c>
      <c r="CT254" s="181"/>
      <c r="CU254" s="181" t="s">
        <v>743</v>
      </c>
      <c r="CV254" s="203"/>
      <c r="CW254" s="203"/>
      <c r="CX254" s="204"/>
      <c r="CY254" s="203"/>
      <c r="CZ254" s="205">
        <f t="shared" si="207"/>
        <v>0</v>
      </c>
      <c r="DA254" s="205">
        <f t="shared" si="208"/>
        <v>0</v>
      </c>
      <c r="DB254" s="183" t="str">
        <f t="shared" si="221"/>
        <v>NO OFERTADO</v>
      </c>
      <c r="DC254" s="183"/>
      <c r="DD254" s="183" t="s">
        <v>743</v>
      </c>
      <c r="DE254" s="206" t="s">
        <v>847</v>
      </c>
      <c r="DF254" s="206" t="s">
        <v>847</v>
      </c>
      <c r="DG254" s="206" t="s">
        <v>847</v>
      </c>
      <c r="DH254" s="206" t="s">
        <v>847</v>
      </c>
      <c r="DI254" s="206" t="s">
        <v>847</v>
      </c>
      <c r="DJ254" s="206" t="s">
        <v>847</v>
      </c>
    </row>
    <row r="255" spans="1:114" s="19" customFormat="1" ht="25.5" hidden="1" x14ac:dyDescent="0.2">
      <c r="A255" s="76">
        <v>246</v>
      </c>
      <c r="B255" s="78" t="s">
        <v>293</v>
      </c>
      <c r="C255" s="77" t="s">
        <v>625</v>
      </c>
      <c r="D255" s="120">
        <v>1</v>
      </c>
      <c r="E255" s="120" t="s">
        <v>32</v>
      </c>
      <c r="F255" s="24">
        <v>39295.033792000002</v>
      </c>
      <c r="G255" s="120">
        <v>5</v>
      </c>
      <c r="H255" s="86">
        <f t="shared" si="209"/>
        <v>196475.16896000001</v>
      </c>
      <c r="I255" s="27"/>
      <c r="J255" s="184"/>
      <c r="K255" s="185"/>
      <c r="L255" s="184"/>
      <c r="M255" s="186"/>
      <c r="N255" s="186">
        <f t="shared" si="193"/>
        <v>0</v>
      </c>
      <c r="O255" s="176" t="str">
        <f t="shared" si="222"/>
        <v>NO OFERTADO</v>
      </c>
      <c r="P255" s="176"/>
      <c r="Q255" s="176" t="s">
        <v>743</v>
      </c>
      <c r="R255" s="176"/>
      <c r="S255" s="187"/>
      <c r="T255" s="187"/>
      <c r="U255" s="188"/>
      <c r="V255" s="187"/>
      <c r="W255" s="189"/>
      <c r="X255" s="189">
        <f t="shared" si="194"/>
        <v>0</v>
      </c>
      <c r="Y255" s="176" t="str">
        <f t="shared" si="210"/>
        <v>NO OFERTADO</v>
      </c>
      <c r="Z255" s="177"/>
      <c r="AA255" s="177" t="s">
        <v>743</v>
      </c>
      <c r="AB255" s="190"/>
      <c r="AC255" s="190"/>
      <c r="AD255" s="191"/>
      <c r="AE255" s="190"/>
      <c r="AF255" s="192"/>
      <c r="AG255" s="192">
        <f t="shared" si="195"/>
        <v>0</v>
      </c>
      <c r="AH255" s="178" t="str">
        <f t="shared" si="211"/>
        <v>NO OFERTADO</v>
      </c>
      <c r="AI255" s="178"/>
      <c r="AJ255" s="178" t="s">
        <v>743</v>
      </c>
      <c r="AK255" s="184"/>
      <c r="AL255" s="184"/>
      <c r="AM255" s="185"/>
      <c r="AN255" s="184"/>
      <c r="AO255" s="186"/>
      <c r="AP255" s="186">
        <f t="shared" si="196"/>
        <v>0</v>
      </c>
      <c r="AQ255" s="176" t="str">
        <f t="shared" si="212"/>
        <v>NO OFERTADO</v>
      </c>
      <c r="AR255" s="176"/>
      <c r="AS255" s="176" t="s">
        <v>743</v>
      </c>
      <c r="AT255" s="187"/>
      <c r="AU255" s="187"/>
      <c r="AV255" s="193"/>
      <c r="AW255" s="187"/>
      <c r="AX255" s="189"/>
      <c r="AY255" s="189">
        <f t="shared" si="197"/>
        <v>0</v>
      </c>
      <c r="AZ255" s="177" t="str">
        <f t="shared" si="213"/>
        <v>NO OFERTADO</v>
      </c>
      <c r="BA255" s="177"/>
      <c r="BB255" s="177" t="s">
        <v>743</v>
      </c>
      <c r="BC255" s="194"/>
      <c r="BD255" s="194"/>
      <c r="BE255" s="195"/>
      <c r="BF255" s="194"/>
      <c r="BG255" s="196">
        <f t="shared" si="198"/>
        <v>0</v>
      </c>
      <c r="BH255" s="196">
        <f t="shared" si="199"/>
        <v>0</v>
      </c>
      <c r="BI255" s="180" t="str">
        <f t="shared" si="214"/>
        <v>NO OFERTADO</v>
      </c>
      <c r="BJ255" s="180"/>
      <c r="BK255" s="180" t="s">
        <v>743</v>
      </c>
      <c r="BL255" s="319"/>
      <c r="BM255" s="319"/>
      <c r="BN255" s="320"/>
      <c r="BO255" s="319">
        <f t="shared" si="215"/>
        <v>0</v>
      </c>
      <c r="BP255" s="321">
        <f t="shared" si="200"/>
        <v>0</v>
      </c>
      <c r="BQ255" s="321">
        <f t="shared" si="216"/>
        <v>0</v>
      </c>
      <c r="BR255" s="322" t="str">
        <f t="shared" si="217"/>
        <v>NO OFERTADO</v>
      </c>
      <c r="BS255" s="322"/>
      <c r="BT255" s="322" t="s">
        <v>743</v>
      </c>
      <c r="BU255" s="197"/>
      <c r="BV255" s="197"/>
      <c r="BW255" s="198"/>
      <c r="BX255" s="197"/>
      <c r="BY255" s="199">
        <f t="shared" si="201"/>
        <v>0</v>
      </c>
      <c r="BZ255" s="199">
        <f t="shared" si="202"/>
        <v>0</v>
      </c>
      <c r="CA255" s="181" t="str">
        <f t="shared" si="218"/>
        <v>NO OFERTADO</v>
      </c>
      <c r="CB255" s="181"/>
      <c r="CC255" s="181" t="s">
        <v>743</v>
      </c>
      <c r="CD255" s="200"/>
      <c r="CE255" s="200"/>
      <c r="CF255" s="201"/>
      <c r="CG255" s="200"/>
      <c r="CH255" s="202">
        <f t="shared" si="203"/>
        <v>0</v>
      </c>
      <c r="CI255" s="202">
        <f t="shared" si="204"/>
        <v>0</v>
      </c>
      <c r="CJ255" s="182" t="str">
        <f t="shared" si="219"/>
        <v>NO OFERTADO</v>
      </c>
      <c r="CK255" s="182"/>
      <c r="CL255" s="182" t="s">
        <v>743</v>
      </c>
      <c r="CM255" s="197">
        <v>0</v>
      </c>
      <c r="CN255" s="197">
        <v>0</v>
      </c>
      <c r="CO255" s="198">
        <v>0</v>
      </c>
      <c r="CP255" s="197"/>
      <c r="CQ255" s="199">
        <f t="shared" si="205"/>
        <v>0</v>
      </c>
      <c r="CR255" s="199">
        <f t="shared" si="206"/>
        <v>0</v>
      </c>
      <c r="CS255" s="181" t="str">
        <f t="shared" si="220"/>
        <v>NO OFERTADO</v>
      </c>
      <c r="CT255" s="181"/>
      <c r="CU255" s="181" t="s">
        <v>743</v>
      </c>
      <c r="CV255" s="203"/>
      <c r="CW255" s="203"/>
      <c r="CX255" s="204"/>
      <c r="CY255" s="203"/>
      <c r="CZ255" s="205">
        <f t="shared" si="207"/>
        <v>0</v>
      </c>
      <c r="DA255" s="205">
        <f t="shared" si="208"/>
        <v>0</v>
      </c>
      <c r="DB255" s="183" t="str">
        <f t="shared" si="221"/>
        <v>NO OFERTADO</v>
      </c>
      <c r="DC255" s="183"/>
      <c r="DD255" s="183" t="s">
        <v>743</v>
      </c>
      <c r="DE255" s="206" t="s">
        <v>847</v>
      </c>
      <c r="DF255" s="206" t="s">
        <v>847</v>
      </c>
      <c r="DG255" s="206" t="s">
        <v>847</v>
      </c>
      <c r="DH255" s="206" t="s">
        <v>847</v>
      </c>
      <c r="DI255" s="206" t="s">
        <v>847</v>
      </c>
      <c r="DJ255" s="206" t="s">
        <v>847</v>
      </c>
    </row>
    <row r="256" spans="1:114" s="19" customFormat="1" ht="25.5" hidden="1" x14ac:dyDescent="0.2">
      <c r="A256" s="76">
        <v>247</v>
      </c>
      <c r="B256" s="78" t="s">
        <v>294</v>
      </c>
      <c r="C256" s="77" t="s">
        <v>626</v>
      </c>
      <c r="D256" s="120">
        <v>1</v>
      </c>
      <c r="E256" s="120" t="s">
        <v>32</v>
      </c>
      <c r="F256" s="24">
        <v>39295.033792000002</v>
      </c>
      <c r="G256" s="120">
        <v>5</v>
      </c>
      <c r="H256" s="86">
        <f t="shared" si="209"/>
        <v>196475.16896000001</v>
      </c>
      <c r="I256" s="27"/>
      <c r="J256" s="184"/>
      <c r="K256" s="185"/>
      <c r="L256" s="184"/>
      <c r="M256" s="186"/>
      <c r="N256" s="186">
        <f t="shared" si="193"/>
        <v>0</v>
      </c>
      <c r="O256" s="176" t="str">
        <f t="shared" si="222"/>
        <v>NO OFERTADO</v>
      </c>
      <c r="P256" s="176"/>
      <c r="Q256" s="176" t="s">
        <v>743</v>
      </c>
      <c r="R256" s="176"/>
      <c r="S256" s="187"/>
      <c r="T256" s="187"/>
      <c r="U256" s="188"/>
      <c r="V256" s="187"/>
      <c r="W256" s="189"/>
      <c r="X256" s="189">
        <f t="shared" si="194"/>
        <v>0</v>
      </c>
      <c r="Y256" s="176" t="str">
        <f t="shared" si="210"/>
        <v>NO OFERTADO</v>
      </c>
      <c r="Z256" s="177"/>
      <c r="AA256" s="177" t="s">
        <v>743</v>
      </c>
      <c r="AB256" s="190"/>
      <c r="AC256" s="190"/>
      <c r="AD256" s="191"/>
      <c r="AE256" s="190"/>
      <c r="AF256" s="192"/>
      <c r="AG256" s="192">
        <f t="shared" si="195"/>
        <v>0</v>
      </c>
      <c r="AH256" s="178" t="str">
        <f t="shared" si="211"/>
        <v>NO OFERTADO</v>
      </c>
      <c r="AI256" s="178"/>
      <c r="AJ256" s="178" t="s">
        <v>743</v>
      </c>
      <c r="AK256" s="184"/>
      <c r="AL256" s="184"/>
      <c r="AM256" s="185"/>
      <c r="AN256" s="184"/>
      <c r="AO256" s="186"/>
      <c r="AP256" s="186">
        <f t="shared" si="196"/>
        <v>0</v>
      </c>
      <c r="AQ256" s="176" t="str">
        <f t="shared" si="212"/>
        <v>NO OFERTADO</v>
      </c>
      <c r="AR256" s="176"/>
      <c r="AS256" s="176" t="s">
        <v>743</v>
      </c>
      <c r="AT256" s="187"/>
      <c r="AU256" s="187"/>
      <c r="AV256" s="193"/>
      <c r="AW256" s="187"/>
      <c r="AX256" s="189"/>
      <c r="AY256" s="189">
        <f t="shared" si="197"/>
        <v>0</v>
      </c>
      <c r="AZ256" s="177" t="str">
        <f t="shared" si="213"/>
        <v>NO OFERTADO</v>
      </c>
      <c r="BA256" s="177"/>
      <c r="BB256" s="177" t="s">
        <v>743</v>
      </c>
      <c r="BC256" s="194"/>
      <c r="BD256" s="194"/>
      <c r="BE256" s="195"/>
      <c r="BF256" s="194"/>
      <c r="BG256" s="196">
        <f t="shared" si="198"/>
        <v>0</v>
      </c>
      <c r="BH256" s="196">
        <f t="shared" si="199"/>
        <v>0</v>
      </c>
      <c r="BI256" s="180" t="str">
        <f t="shared" si="214"/>
        <v>NO OFERTADO</v>
      </c>
      <c r="BJ256" s="180"/>
      <c r="BK256" s="180" t="s">
        <v>743</v>
      </c>
      <c r="BL256" s="319"/>
      <c r="BM256" s="319"/>
      <c r="BN256" s="320"/>
      <c r="BO256" s="319">
        <f t="shared" si="215"/>
        <v>0</v>
      </c>
      <c r="BP256" s="321">
        <f t="shared" si="200"/>
        <v>0</v>
      </c>
      <c r="BQ256" s="321">
        <f t="shared" si="216"/>
        <v>0</v>
      </c>
      <c r="BR256" s="322" t="str">
        <f t="shared" si="217"/>
        <v>NO OFERTADO</v>
      </c>
      <c r="BS256" s="322"/>
      <c r="BT256" s="322" t="s">
        <v>743</v>
      </c>
      <c r="BU256" s="197"/>
      <c r="BV256" s="197"/>
      <c r="BW256" s="198"/>
      <c r="BX256" s="197"/>
      <c r="BY256" s="199">
        <f t="shared" si="201"/>
        <v>0</v>
      </c>
      <c r="BZ256" s="199">
        <f t="shared" si="202"/>
        <v>0</v>
      </c>
      <c r="CA256" s="181" t="str">
        <f t="shared" si="218"/>
        <v>NO OFERTADO</v>
      </c>
      <c r="CB256" s="181"/>
      <c r="CC256" s="181" t="s">
        <v>743</v>
      </c>
      <c r="CD256" s="200"/>
      <c r="CE256" s="200"/>
      <c r="CF256" s="201"/>
      <c r="CG256" s="200"/>
      <c r="CH256" s="202">
        <f t="shared" si="203"/>
        <v>0</v>
      </c>
      <c r="CI256" s="202">
        <f t="shared" si="204"/>
        <v>0</v>
      </c>
      <c r="CJ256" s="182" t="str">
        <f t="shared" si="219"/>
        <v>NO OFERTADO</v>
      </c>
      <c r="CK256" s="182"/>
      <c r="CL256" s="182" t="s">
        <v>743</v>
      </c>
      <c r="CM256" s="197">
        <v>0</v>
      </c>
      <c r="CN256" s="197">
        <v>0</v>
      </c>
      <c r="CO256" s="198">
        <v>0</v>
      </c>
      <c r="CP256" s="197"/>
      <c r="CQ256" s="199">
        <f t="shared" si="205"/>
        <v>0</v>
      </c>
      <c r="CR256" s="199">
        <f t="shared" si="206"/>
        <v>0</v>
      </c>
      <c r="CS256" s="181" t="str">
        <f t="shared" si="220"/>
        <v>NO OFERTADO</v>
      </c>
      <c r="CT256" s="181"/>
      <c r="CU256" s="181" t="s">
        <v>743</v>
      </c>
      <c r="CV256" s="203"/>
      <c r="CW256" s="203"/>
      <c r="CX256" s="204"/>
      <c r="CY256" s="203"/>
      <c r="CZ256" s="205">
        <f t="shared" si="207"/>
        <v>0</v>
      </c>
      <c r="DA256" s="205">
        <f t="shared" si="208"/>
        <v>0</v>
      </c>
      <c r="DB256" s="183" t="str">
        <f t="shared" si="221"/>
        <v>NO OFERTADO</v>
      </c>
      <c r="DC256" s="183"/>
      <c r="DD256" s="183" t="s">
        <v>743</v>
      </c>
      <c r="DE256" s="206" t="s">
        <v>847</v>
      </c>
      <c r="DF256" s="206" t="s">
        <v>847</v>
      </c>
      <c r="DG256" s="206" t="s">
        <v>847</v>
      </c>
      <c r="DH256" s="206" t="s">
        <v>847</v>
      </c>
      <c r="DI256" s="206" t="s">
        <v>847</v>
      </c>
      <c r="DJ256" s="206" t="s">
        <v>847</v>
      </c>
    </row>
    <row r="257" spans="1:114" s="19" customFormat="1" ht="25.5" hidden="1" x14ac:dyDescent="0.2">
      <c r="A257" s="76">
        <v>248</v>
      </c>
      <c r="B257" s="78" t="s">
        <v>295</v>
      </c>
      <c r="C257" s="77" t="s">
        <v>627</v>
      </c>
      <c r="D257" s="120">
        <v>1</v>
      </c>
      <c r="E257" s="120" t="s">
        <v>32</v>
      </c>
      <c r="F257" s="24">
        <v>39295.033792000002</v>
      </c>
      <c r="G257" s="120">
        <v>5</v>
      </c>
      <c r="H257" s="86">
        <f t="shared" si="209"/>
        <v>196475.16896000001</v>
      </c>
      <c r="I257" s="27"/>
      <c r="J257" s="184"/>
      <c r="K257" s="185"/>
      <c r="L257" s="184"/>
      <c r="M257" s="186"/>
      <c r="N257" s="186">
        <f t="shared" si="193"/>
        <v>0</v>
      </c>
      <c r="O257" s="176" t="str">
        <f t="shared" si="222"/>
        <v>NO OFERTADO</v>
      </c>
      <c r="P257" s="176"/>
      <c r="Q257" s="176" t="s">
        <v>743</v>
      </c>
      <c r="R257" s="176"/>
      <c r="S257" s="187"/>
      <c r="T257" s="187"/>
      <c r="U257" s="188"/>
      <c r="V257" s="187"/>
      <c r="W257" s="189"/>
      <c r="X257" s="189">
        <f t="shared" si="194"/>
        <v>0</v>
      </c>
      <c r="Y257" s="176" t="str">
        <f t="shared" si="210"/>
        <v>NO OFERTADO</v>
      </c>
      <c r="Z257" s="177"/>
      <c r="AA257" s="177" t="s">
        <v>743</v>
      </c>
      <c r="AB257" s="190"/>
      <c r="AC257" s="190"/>
      <c r="AD257" s="191"/>
      <c r="AE257" s="190"/>
      <c r="AF257" s="192"/>
      <c r="AG257" s="192">
        <f t="shared" si="195"/>
        <v>0</v>
      </c>
      <c r="AH257" s="178" t="str">
        <f t="shared" si="211"/>
        <v>NO OFERTADO</v>
      </c>
      <c r="AI257" s="178"/>
      <c r="AJ257" s="178" t="s">
        <v>743</v>
      </c>
      <c r="AK257" s="184"/>
      <c r="AL257" s="184"/>
      <c r="AM257" s="185"/>
      <c r="AN257" s="184"/>
      <c r="AO257" s="186"/>
      <c r="AP257" s="186">
        <f t="shared" si="196"/>
        <v>0</v>
      </c>
      <c r="AQ257" s="176" t="str">
        <f t="shared" si="212"/>
        <v>NO OFERTADO</v>
      </c>
      <c r="AR257" s="176"/>
      <c r="AS257" s="176" t="s">
        <v>743</v>
      </c>
      <c r="AT257" s="187"/>
      <c r="AU257" s="187"/>
      <c r="AV257" s="193"/>
      <c r="AW257" s="187"/>
      <c r="AX257" s="189"/>
      <c r="AY257" s="189">
        <f t="shared" si="197"/>
        <v>0</v>
      </c>
      <c r="AZ257" s="177" t="str">
        <f t="shared" si="213"/>
        <v>NO OFERTADO</v>
      </c>
      <c r="BA257" s="177"/>
      <c r="BB257" s="177" t="s">
        <v>743</v>
      </c>
      <c r="BC257" s="194"/>
      <c r="BD257" s="194"/>
      <c r="BE257" s="195"/>
      <c r="BF257" s="194"/>
      <c r="BG257" s="196">
        <f t="shared" si="198"/>
        <v>0</v>
      </c>
      <c r="BH257" s="196">
        <f t="shared" si="199"/>
        <v>0</v>
      </c>
      <c r="BI257" s="180" t="str">
        <f t="shared" si="214"/>
        <v>NO OFERTADO</v>
      </c>
      <c r="BJ257" s="180"/>
      <c r="BK257" s="180" t="s">
        <v>743</v>
      </c>
      <c r="BL257" s="319"/>
      <c r="BM257" s="319"/>
      <c r="BN257" s="320"/>
      <c r="BO257" s="319">
        <f t="shared" si="215"/>
        <v>0</v>
      </c>
      <c r="BP257" s="321">
        <f t="shared" si="200"/>
        <v>0</v>
      </c>
      <c r="BQ257" s="321">
        <f t="shared" si="216"/>
        <v>0</v>
      </c>
      <c r="BR257" s="322" t="str">
        <f t="shared" si="217"/>
        <v>NO OFERTADO</v>
      </c>
      <c r="BS257" s="322"/>
      <c r="BT257" s="322" t="s">
        <v>743</v>
      </c>
      <c r="BU257" s="197"/>
      <c r="BV257" s="197"/>
      <c r="BW257" s="198"/>
      <c r="BX257" s="197"/>
      <c r="BY257" s="199">
        <f t="shared" si="201"/>
        <v>0</v>
      </c>
      <c r="BZ257" s="199">
        <f t="shared" si="202"/>
        <v>0</v>
      </c>
      <c r="CA257" s="181" t="str">
        <f t="shared" si="218"/>
        <v>NO OFERTADO</v>
      </c>
      <c r="CB257" s="181"/>
      <c r="CC257" s="181" t="s">
        <v>743</v>
      </c>
      <c r="CD257" s="200"/>
      <c r="CE257" s="200"/>
      <c r="CF257" s="201"/>
      <c r="CG257" s="200"/>
      <c r="CH257" s="202">
        <f t="shared" si="203"/>
        <v>0</v>
      </c>
      <c r="CI257" s="202">
        <f t="shared" si="204"/>
        <v>0</v>
      </c>
      <c r="CJ257" s="182" t="str">
        <f t="shared" si="219"/>
        <v>NO OFERTADO</v>
      </c>
      <c r="CK257" s="182"/>
      <c r="CL257" s="182" t="s">
        <v>743</v>
      </c>
      <c r="CM257" s="197">
        <v>0</v>
      </c>
      <c r="CN257" s="197">
        <v>0</v>
      </c>
      <c r="CO257" s="198">
        <v>0</v>
      </c>
      <c r="CP257" s="197"/>
      <c r="CQ257" s="199">
        <f t="shared" si="205"/>
        <v>0</v>
      </c>
      <c r="CR257" s="199">
        <f t="shared" si="206"/>
        <v>0</v>
      </c>
      <c r="CS257" s="181" t="str">
        <f t="shared" si="220"/>
        <v>NO OFERTADO</v>
      </c>
      <c r="CT257" s="181"/>
      <c r="CU257" s="181" t="s">
        <v>743</v>
      </c>
      <c r="CV257" s="203"/>
      <c r="CW257" s="203"/>
      <c r="CX257" s="204"/>
      <c r="CY257" s="203"/>
      <c r="CZ257" s="205">
        <f t="shared" si="207"/>
        <v>0</v>
      </c>
      <c r="DA257" s="205">
        <f t="shared" si="208"/>
        <v>0</v>
      </c>
      <c r="DB257" s="183" t="str">
        <f t="shared" si="221"/>
        <v>NO OFERTADO</v>
      </c>
      <c r="DC257" s="183"/>
      <c r="DD257" s="183" t="s">
        <v>743</v>
      </c>
      <c r="DE257" s="206" t="s">
        <v>847</v>
      </c>
      <c r="DF257" s="206" t="s">
        <v>847</v>
      </c>
      <c r="DG257" s="206" t="s">
        <v>847</v>
      </c>
      <c r="DH257" s="206" t="s">
        <v>847</v>
      </c>
      <c r="DI257" s="206" t="s">
        <v>847</v>
      </c>
      <c r="DJ257" s="206" t="s">
        <v>847</v>
      </c>
    </row>
    <row r="258" spans="1:114" s="19" customFormat="1" ht="25.5" hidden="1" x14ac:dyDescent="0.2">
      <c r="A258" s="76">
        <v>249</v>
      </c>
      <c r="B258" s="78" t="s">
        <v>296</v>
      </c>
      <c r="C258" s="77" t="s">
        <v>628</v>
      </c>
      <c r="D258" s="120">
        <v>1</v>
      </c>
      <c r="E258" s="120" t="s">
        <v>32</v>
      </c>
      <c r="F258" s="24">
        <v>39295.033792000002</v>
      </c>
      <c r="G258" s="120">
        <v>5</v>
      </c>
      <c r="H258" s="86">
        <f t="shared" si="209"/>
        <v>196475.16896000001</v>
      </c>
      <c r="I258" s="27"/>
      <c r="J258" s="184"/>
      <c r="K258" s="185"/>
      <c r="L258" s="184"/>
      <c r="M258" s="186"/>
      <c r="N258" s="186">
        <f t="shared" si="193"/>
        <v>0</v>
      </c>
      <c r="O258" s="176" t="str">
        <f t="shared" si="222"/>
        <v>NO OFERTADO</v>
      </c>
      <c r="P258" s="176"/>
      <c r="Q258" s="176" t="s">
        <v>743</v>
      </c>
      <c r="R258" s="176"/>
      <c r="S258" s="187"/>
      <c r="T258" s="187"/>
      <c r="U258" s="188"/>
      <c r="V258" s="187"/>
      <c r="W258" s="189"/>
      <c r="X258" s="189">
        <f t="shared" si="194"/>
        <v>0</v>
      </c>
      <c r="Y258" s="176" t="str">
        <f t="shared" si="210"/>
        <v>NO OFERTADO</v>
      </c>
      <c r="Z258" s="177"/>
      <c r="AA258" s="177" t="s">
        <v>743</v>
      </c>
      <c r="AB258" s="190"/>
      <c r="AC258" s="190"/>
      <c r="AD258" s="191"/>
      <c r="AE258" s="190"/>
      <c r="AF258" s="192"/>
      <c r="AG258" s="192">
        <f t="shared" si="195"/>
        <v>0</v>
      </c>
      <c r="AH258" s="178" t="str">
        <f t="shared" si="211"/>
        <v>NO OFERTADO</v>
      </c>
      <c r="AI258" s="178"/>
      <c r="AJ258" s="178" t="s">
        <v>743</v>
      </c>
      <c r="AK258" s="184"/>
      <c r="AL258" s="184"/>
      <c r="AM258" s="185"/>
      <c r="AN258" s="184"/>
      <c r="AO258" s="186"/>
      <c r="AP258" s="186">
        <f t="shared" si="196"/>
        <v>0</v>
      </c>
      <c r="AQ258" s="176" t="str">
        <f t="shared" si="212"/>
        <v>NO OFERTADO</v>
      </c>
      <c r="AR258" s="176"/>
      <c r="AS258" s="176" t="s">
        <v>743</v>
      </c>
      <c r="AT258" s="187"/>
      <c r="AU258" s="187"/>
      <c r="AV258" s="193"/>
      <c r="AW258" s="187"/>
      <c r="AX258" s="189"/>
      <c r="AY258" s="189">
        <f t="shared" si="197"/>
        <v>0</v>
      </c>
      <c r="AZ258" s="177" t="str">
        <f t="shared" si="213"/>
        <v>NO OFERTADO</v>
      </c>
      <c r="BA258" s="177"/>
      <c r="BB258" s="177" t="s">
        <v>743</v>
      </c>
      <c r="BC258" s="194"/>
      <c r="BD258" s="194"/>
      <c r="BE258" s="195"/>
      <c r="BF258" s="194"/>
      <c r="BG258" s="196">
        <f t="shared" si="198"/>
        <v>0</v>
      </c>
      <c r="BH258" s="196">
        <f t="shared" si="199"/>
        <v>0</v>
      </c>
      <c r="BI258" s="180" t="str">
        <f t="shared" si="214"/>
        <v>NO OFERTADO</v>
      </c>
      <c r="BJ258" s="180"/>
      <c r="BK258" s="180" t="s">
        <v>743</v>
      </c>
      <c r="BL258" s="319"/>
      <c r="BM258" s="319"/>
      <c r="BN258" s="320"/>
      <c r="BO258" s="319">
        <f t="shared" si="215"/>
        <v>0</v>
      </c>
      <c r="BP258" s="321">
        <f t="shared" si="200"/>
        <v>0</v>
      </c>
      <c r="BQ258" s="321">
        <f t="shared" si="216"/>
        <v>0</v>
      </c>
      <c r="BR258" s="322" t="str">
        <f t="shared" si="217"/>
        <v>NO OFERTADO</v>
      </c>
      <c r="BS258" s="322"/>
      <c r="BT258" s="322" t="s">
        <v>743</v>
      </c>
      <c r="BU258" s="197"/>
      <c r="BV258" s="197"/>
      <c r="BW258" s="198"/>
      <c r="BX258" s="197"/>
      <c r="BY258" s="199">
        <f t="shared" si="201"/>
        <v>0</v>
      </c>
      <c r="BZ258" s="199">
        <f t="shared" si="202"/>
        <v>0</v>
      </c>
      <c r="CA258" s="181" t="str">
        <f t="shared" si="218"/>
        <v>NO OFERTADO</v>
      </c>
      <c r="CB258" s="181"/>
      <c r="CC258" s="181" t="s">
        <v>743</v>
      </c>
      <c r="CD258" s="200"/>
      <c r="CE258" s="200"/>
      <c r="CF258" s="201"/>
      <c r="CG258" s="200"/>
      <c r="CH258" s="202">
        <f t="shared" si="203"/>
        <v>0</v>
      </c>
      <c r="CI258" s="202">
        <f t="shared" si="204"/>
        <v>0</v>
      </c>
      <c r="CJ258" s="182" t="str">
        <f t="shared" si="219"/>
        <v>NO OFERTADO</v>
      </c>
      <c r="CK258" s="182"/>
      <c r="CL258" s="182" t="s">
        <v>743</v>
      </c>
      <c r="CM258" s="197">
        <v>0</v>
      </c>
      <c r="CN258" s="197">
        <v>0</v>
      </c>
      <c r="CO258" s="198">
        <v>0</v>
      </c>
      <c r="CP258" s="197"/>
      <c r="CQ258" s="199">
        <f t="shared" si="205"/>
        <v>0</v>
      </c>
      <c r="CR258" s="199">
        <f t="shared" si="206"/>
        <v>0</v>
      </c>
      <c r="CS258" s="181" t="str">
        <f t="shared" si="220"/>
        <v>NO OFERTADO</v>
      </c>
      <c r="CT258" s="181"/>
      <c r="CU258" s="181" t="s">
        <v>743</v>
      </c>
      <c r="CV258" s="203"/>
      <c r="CW258" s="203"/>
      <c r="CX258" s="204"/>
      <c r="CY258" s="203"/>
      <c r="CZ258" s="205">
        <f t="shared" si="207"/>
        <v>0</v>
      </c>
      <c r="DA258" s="205">
        <f t="shared" si="208"/>
        <v>0</v>
      </c>
      <c r="DB258" s="183" t="str">
        <f t="shared" si="221"/>
        <v>NO OFERTADO</v>
      </c>
      <c r="DC258" s="183"/>
      <c r="DD258" s="183" t="s">
        <v>743</v>
      </c>
      <c r="DE258" s="206" t="s">
        <v>847</v>
      </c>
      <c r="DF258" s="206" t="s">
        <v>847</v>
      </c>
      <c r="DG258" s="206" t="s">
        <v>847</v>
      </c>
      <c r="DH258" s="206" t="s">
        <v>847</v>
      </c>
      <c r="DI258" s="206" t="s">
        <v>847</v>
      </c>
      <c r="DJ258" s="206" t="s">
        <v>847</v>
      </c>
    </row>
    <row r="259" spans="1:114" s="19" customFormat="1" hidden="1" x14ac:dyDescent="0.2">
      <c r="A259" s="76">
        <v>250</v>
      </c>
      <c r="B259" s="78" t="s">
        <v>297</v>
      </c>
      <c r="C259" s="77" t="s">
        <v>629</v>
      </c>
      <c r="D259" s="120">
        <v>1</v>
      </c>
      <c r="E259" s="120" t="s">
        <v>32</v>
      </c>
      <c r="F259" s="24">
        <v>251.37560000000002</v>
      </c>
      <c r="G259" s="120">
        <v>1333</v>
      </c>
      <c r="H259" s="86">
        <f t="shared" si="209"/>
        <v>335083.67480000004</v>
      </c>
      <c r="I259" s="27"/>
      <c r="J259" s="184"/>
      <c r="K259" s="185"/>
      <c r="L259" s="184"/>
      <c r="M259" s="186"/>
      <c r="N259" s="186">
        <f t="shared" si="193"/>
        <v>0</v>
      </c>
      <c r="O259" s="176" t="str">
        <f t="shared" si="222"/>
        <v>NO OFERTADO</v>
      </c>
      <c r="P259" s="176"/>
      <c r="Q259" s="176" t="s">
        <v>743</v>
      </c>
      <c r="R259" s="176"/>
      <c r="S259" s="187"/>
      <c r="T259" s="187"/>
      <c r="U259" s="188"/>
      <c r="V259" s="187"/>
      <c r="W259" s="189"/>
      <c r="X259" s="189">
        <f t="shared" si="194"/>
        <v>0</v>
      </c>
      <c r="Y259" s="176" t="str">
        <f t="shared" si="210"/>
        <v>NO OFERTADO</v>
      </c>
      <c r="Z259" s="177"/>
      <c r="AA259" s="177" t="s">
        <v>743</v>
      </c>
      <c r="AB259" s="190"/>
      <c r="AC259" s="190"/>
      <c r="AD259" s="191"/>
      <c r="AE259" s="190"/>
      <c r="AF259" s="192"/>
      <c r="AG259" s="192">
        <f t="shared" si="195"/>
        <v>0</v>
      </c>
      <c r="AH259" s="178" t="str">
        <f t="shared" si="211"/>
        <v>NO OFERTADO</v>
      </c>
      <c r="AI259" s="178"/>
      <c r="AJ259" s="178" t="s">
        <v>743</v>
      </c>
      <c r="AK259" s="184"/>
      <c r="AL259" s="184"/>
      <c r="AM259" s="185"/>
      <c r="AN259" s="184"/>
      <c r="AO259" s="186"/>
      <c r="AP259" s="186">
        <f t="shared" si="196"/>
        <v>0</v>
      </c>
      <c r="AQ259" s="176" t="str">
        <f t="shared" si="212"/>
        <v>NO OFERTADO</v>
      </c>
      <c r="AR259" s="176"/>
      <c r="AS259" s="176" t="s">
        <v>743</v>
      </c>
      <c r="AT259" s="187"/>
      <c r="AU259" s="187"/>
      <c r="AV259" s="193"/>
      <c r="AW259" s="187"/>
      <c r="AX259" s="189"/>
      <c r="AY259" s="189">
        <f t="shared" si="197"/>
        <v>0</v>
      </c>
      <c r="AZ259" s="177" t="str">
        <f t="shared" si="213"/>
        <v>NO OFERTADO</v>
      </c>
      <c r="BA259" s="177"/>
      <c r="BB259" s="177" t="s">
        <v>743</v>
      </c>
      <c r="BC259" s="194"/>
      <c r="BD259" s="194"/>
      <c r="BE259" s="195"/>
      <c r="BF259" s="194"/>
      <c r="BG259" s="196">
        <f t="shared" si="198"/>
        <v>0</v>
      </c>
      <c r="BH259" s="196">
        <f t="shared" si="199"/>
        <v>0</v>
      </c>
      <c r="BI259" s="180" t="str">
        <f t="shared" si="214"/>
        <v>NO OFERTADO</v>
      </c>
      <c r="BJ259" s="180"/>
      <c r="BK259" s="180" t="s">
        <v>743</v>
      </c>
      <c r="BL259" s="319"/>
      <c r="BM259" s="319"/>
      <c r="BN259" s="320"/>
      <c r="BO259" s="319">
        <f t="shared" si="215"/>
        <v>0</v>
      </c>
      <c r="BP259" s="321">
        <f t="shared" si="200"/>
        <v>0</v>
      </c>
      <c r="BQ259" s="321">
        <f t="shared" si="216"/>
        <v>0</v>
      </c>
      <c r="BR259" s="322" t="str">
        <f t="shared" si="217"/>
        <v>NO OFERTADO</v>
      </c>
      <c r="BS259" s="322"/>
      <c r="BT259" s="322" t="s">
        <v>743</v>
      </c>
      <c r="BU259" s="197"/>
      <c r="BV259" s="197"/>
      <c r="BW259" s="198"/>
      <c r="BX259" s="197"/>
      <c r="BY259" s="199">
        <f t="shared" si="201"/>
        <v>0</v>
      </c>
      <c r="BZ259" s="199">
        <f t="shared" si="202"/>
        <v>0</v>
      </c>
      <c r="CA259" s="181" t="str">
        <f t="shared" si="218"/>
        <v>NO OFERTADO</v>
      </c>
      <c r="CB259" s="181"/>
      <c r="CC259" s="181" t="s">
        <v>743</v>
      </c>
      <c r="CD259" s="200"/>
      <c r="CE259" s="200"/>
      <c r="CF259" s="201"/>
      <c r="CG259" s="200"/>
      <c r="CH259" s="202">
        <f t="shared" si="203"/>
        <v>0</v>
      </c>
      <c r="CI259" s="202">
        <f t="shared" si="204"/>
        <v>0</v>
      </c>
      <c r="CJ259" s="182" t="str">
        <f t="shared" si="219"/>
        <v>NO OFERTADO</v>
      </c>
      <c r="CK259" s="182"/>
      <c r="CL259" s="182" t="s">
        <v>743</v>
      </c>
      <c r="CM259" s="197">
        <v>0</v>
      </c>
      <c r="CN259" s="197">
        <v>0</v>
      </c>
      <c r="CO259" s="198">
        <v>0</v>
      </c>
      <c r="CP259" s="197"/>
      <c r="CQ259" s="199">
        <f t="shared" si="205"/>
        <v>0</v>
      </c>
      <c r="CR259" s="199">
        <f t="shared" si="206"/>
        <v>0</v>
      </c>
      <c r="CS259" s="181" t="str">
        <f t="shared" si="220"/>
        <v>NO OFERTADO</v>
      </c>
      <c r="CT259" s="181"/>
      <c r="CU259" s="181" t="s">
        <v>743</v>
      </c>
      <c r="CV259" s="203"/>
      <c r="CW259" s="203"/>
      <c r="CX259" s="204"/>
      <c r="CY259" s="203"/>
      <c r="CZ259" s="205">
        <f t="shared" si="207"/>
        <v>0</v>
      </c>
      <c r="DA259" s="205">
        <f t="shared" si="208"/>
        <v>0</v>
      </c>
      <c r="DB259" s="183" t="str">
        <f t="shared" si="221"/>
        <v>NO OFERTADO</v>
      </c>
      <c r="DC259" s="183"/>
      <c r="DD259" s="183" t="s">
        <v>743</v>
      </c>
      <c r="DE259" s="206" t="s">
        <v>847</v>
      </c>
      <c r="DF259" s="206" t="s">
        <v>847</v>
      </c>
      <c r="DG259" s="206" t="s">
        <v>847</v>
      </c>
      <c r="DH259" s="206" t="s">
        <v>847</v>
      </c>
      <c r="DI259" s="206" t="s">
        <v>847</v>
      </c>
      <c r="DJ259" s="206" t="s">
        <v>847</v>
      </c>
    </row>
    <row r="260" spans="1:114" s="19" customFormat="1" hidden="1" x14ac:dyDescent="0.2">
      <c r="A260" s="76">
        <v>251</v>
      </c>
      <c r="B260" s="78" t="s">
        <v>298</v>
      </c>
      <c r="C260" s="77" t="s">
        <v>630</v>
      </c>
      <c r="D260" s="120">
        <v>1</v>
      </c>
      <c r="E260" s="120" t="s">
        <v>32</v>
      </c>
      <c r="F260" s="24">
        <v>81068.631000000008</v>
      </c>
      <c r="G260" s="120">
        <v>2</v>
      </c>
      <c r="H260" s="86">
        <f t="shared" si="209"/>
        <v>162137.26200000002</v>
      </c>
      <c r="I260" s="27"/>
      <c r="J260" s="184"/>
      <c r="K260" s="185"/>
      <c r="L260" s="184"/>
      <c r="M260" s="186"/>
      <c r="N260" s="186">
        <f t="shared" si="193"/>
        <v>0</v>
      </c>
      <c r="O260" s="176" t="str">
        <f t="shared" si="222"/>
        <v>NO OFERTADO</v>
      </c>
      <c r="P260" s="176"/>
      <c r="Q260" s="176" t="s">
        <v>743</v>
      </c>
      <c r="R260" s="176"/>
      <c r="S260" s="187"/>
      <c r="T260" s="187"/>
      <c r="U260" s="188"/>
      <c r="V260" s="187"/>
      <c r="W260" s="189"/>
      <c r="X260" s="189">
        <f t="shared" si="194"/>
        <v>0</v>
      </c>
      <c r="Y260" s="176" t="str">
        <f t="shared" si="210"/>
        <v>NO OFERTADO</v>
      </c>
      <c r="Z260" s="177"/>
      <c r="AA260" s="177" t="s">
        <v>743</v>
      </c>
      <c r="AB260" s="190"/>
      <c r="AC260" s="190"/>
      <c r="AD260" s="191"/>
      <c r="AE260" s="190"/>
      <c r="AF260" s="192"/>
      <c r="AG260" s="192">
        <f t="shared" si="195"/>
        <v>0</v>
      </c>
      <c r="AH260" s="178" t="str">
        <f t="shared" si="211"/>
        <v>NO OFERTADO</v>
      </c>
      <c r="AI260" s="178"/>
      <c r="AJ260" s="178" t="s">
        <v>743</v>
      </c>
      <c r="AK260" s="184"/>
      <c r="AL260" s="184"/>
      <c r="AM260" s="185"/>
      <c r="AN260" s="184"/>
      <c r="AO260" s="186"/>
      <c r="AP260" s="186">
        <f t="shared" si="196"/>
        <v>0</v>
      </c>
      <c r="AQ260" s="176" t="str">
        <f t="shared" si="212"/>
        <v>NO OFERTADO</v>
      </c>
      <c r="AR260" s="176"/>
      <c r="AS260" s="176" t="s">
        <v>743</v>
      </c>
      <c r="AT260" s="187"/>
      <c r="AU260" s="187"/>
      <c r="AV260" s="193"/>
      <c r="AW260" s="187"/>
      <c r="AX260" s="189"/>
      <c r="AY260" s="189">
        <f t="shared" si="197"/>
        <v>0</v>
      </c>
      <c r="AZ260" s="177" t="str">
        <f t="shared" si="213"/>
        <v>NO OFERTADO</v>
      </c>
      <c r="BA260" s="177"/>
      <c r="BB260" s="177" t="s">
        <v>743</v>
      </c>
      <c r="BC260" s="194"/>
      <c r="BD260" s="194"/>
      <c r="BE260" s="195"/>
      <c r="BF260" s="194"/>
      <c r="BG260" s="196">
        <f t="shared" si="198"/>
        <v>0</v>
      </c>
      <c r="BH260" s="196">
        <f t="shared" si="199"/>
        <v>0</v>
      </c>
      <c r="BI260" s="180" t="str">
        <f t="shared" si="214"/>
        <v>NO OFERTADO</v>
      </c>
      <c r="BJ260" s="180"/>
      <c r="BK260" s="180" t="s">
        <v>743</v>
      </c>
      <c r="BL260" s="319"/>
      <c r="BM260" s="319"/>
      <c r="BN260" s="320"/>
      <c r="BO260" s="319">
        <f t="shared" si="215"/>
        <v>0</v>
      </c>
      <c r="BP260" s="321">
        <f t="shared" si="200"/>
        <v>0</v>
      </c>
      <c r="BQ260" s="321">
        <f t="shared" si="216"/>
        <v>0</v>
      </c>
      <c r="BR260" s="322" t="str">
        <f t="shared" si="217"/>
        <v>NO OFERTADO</v>
      </c>
      <c r="BS260" s="322"/>
      <c r="BT260" s="322" t="s">
        <v>743</v>
      </c>
      <c r="BU260" s="197"/>
      <c r="BV260" s="197"/>
      <c r="BW260" s="198"/>
      <c r="BX260" s="197"/>
      <c r="BY260" s="199">
        <f t="shared" si="201"/>
        <v>0</v>
      </c>
      <c r="BZ260" s="199">
        <f t="shared" si="202"/>
        <v>0</v>
      </c>
      <c r="CA260" s="181" t="str">
        <f t="shared" si="218"/>
        <v>NO OFERTADO</v>
      </c>
      <c r="CB260" s="181"/>
      <c r="CC260" s="181" t="s">
        <v>743</v>
      </c>
      <c r="CD260" s="200"/>
      <c r="CE260" s="200"/>
      <c r="CF260" s="201"/>
      <c r="CG260" s="200"/>
      <c r="CH260" s="202">
        <f t="shared" si="203"/>
        <v>0</v>
      </c>
      <c r="CI260" s="202">
        <f t="shared" si="204"/>
        <v>0</v>
      </c>
      <c r="CJ260" s="182" t="str">
        <f t="shared" si="219"/>
        <v>NO OFERTADO</v>
      </c>
      <c r="CK260" s="182"/>
      <c r="CL260" s="182" t="s">
        <v>743</v>
      </c>
      <c r="CM260" s="197">
        <v>0</v>
      </c>
      <c r="CN260" s="197">
        <v>0</v>
      </c>
      <c r="CO260" s="198">
        <v>0</v>
      </c>
      <c r="CP260" s="197"/>
      <c r="CQ260" s="199">
        <f t="shared" si="205"/>
        <v>0</v>
      </c>
      <c r="CR260" s="199">
        <f t="shared" si="206"/>
        <v>0</v>
      </c>
      <c r="CS260" s="181" t="str">
        <f t="shared" si="220"/>
        <v>NO OFERTADO</v>
      </c>
      <c r="CT260" s="181"/>
      <c r="CU260" s="181" t="s">
        <v>743</v>
      </c>
      <c r="CV260" s="203"/>
      <c r="CW260" s="203"/>
      <c r="CX260" s="204"/>
      <c r="CY260" s="203"/>
      <c r="CZ260" s="205">
        <f t="shared" si="207"/>
        <v>0</v>
      </c>
      <c r="DA260" s="205">
        <f t="shared" si="208"/>
        <v>0</v>
      </c>
      <c r="DB260" s="183" t="str">
        <f t="shared" si="221"/>
        <v>NO OFERTADO</v>
      </c>
      <c r="DC260" s="183"/>
      <c r="DD260" s="183" t="s">
        <v>743</v>
      </c>
      <c r="DE260" s="206" t="s">
        <v>847</v>
      </c>
      <c r="DF260" s="206" t="s">
        <v>847</v>
      </c>
      <c r="DG260" s="206" t="s">
        <v>847</v>
      </c>
      <c r="DH260" s="206" t="s">
        <v>847</v>
      </c>
      <c r="DI260" s="206" t="s">
        <v>847</v>
      </c>
      <c r="DJ260" s="206" t="s">
        <v>847</v>
      </c>
    </row>
    <row r="261" spans="1:114" s="19" customFormat="1" hidden="1" x14ac:dyDescent="0.2">
      <c r="A261" s="76">
        <v>252</v>
      </c>
      <c r="B261" s="78" t="s">
        <v>299</v>
      </c>
      <c r="C261" s="77" t="s">
        <v>631</v>
      </c>
      <c r="D261" s="120">
        <v>1</v>
      </c>
      <c r="E261" s="120" t="s">
        <v>32</v>
      </c>
      <c r="F261" s="24">
        <v>268217.76520000002</v>
      </c>
      <c r="G261" s="120">
        <v>1</v>
      </c>
      <c r="H261" s="86">
        <f t="shared" si="209"/>
        <v>268217.76520000002</v>
      </c>
      <c r="I261" s="27"/>
      <c r="J261" s="184"/>
      <c r="K261" s="185"/>
      <c r="L261" s="184"/>
      <c r="M261" s="186"/>
      <c r="N261" s="186">
        <f t="shared" si="193"/>
        <v>0</v>
      </c>
      <c r="O261" s="176" t="str">
        <f t="shared" si="222"/>
        <v>NO OFERTADO</v>
      </c>
      <c r="P261" s="176"/>
      <c r="Q261" s="176" t="s">
        <v>743</v>
      </c>
      <c r="R261" s="176"/>
      <c r="S261" s="187"/>
      <c r="T261" s="187"/>
      <c r="U261" s="188"/>
      <c r="V261" s="187"/>
      <c r="W261" s="189"/>
      <c r="X261" s="189">
        <f t="shared" si="194"/>
        <v>0</v>
      </c>
      <c r="Y261" s="176" t="str">
        <f t="shared" si="210"/>
        <v>NO OFERTADO</v>
      </c>
      <c r="Z261" s="177"/>
      <c r="AA261" s="177" t="s">
        <v>743</v>
      </c>
      <c r="AB261" s="190"/>
      <c r="AC261" s="190"/>
      <c r="AD261" s="191"/>
      <c r="AE261" s="190"/>
      <c r="AF261" s="192"/>
      <c r="AG261" s="192">
        <f t="shared" si="195"/>
        <v>0</v>
      </c>
      <c r="AH261" s="178" t="str">
        <f t="shared" si="211"/>
        <v>NO OFERTADO</v>
      </c>
      <c r="AI261" s="178"/>
      <c r="AJ261" s="178" t="s">
        <v>743</v>
      </c>
      <c r="AK261" s="184"/>
      <c r="AL261" s="184"/>
      <c r="AM261" s="185"/>
      <c r="AN261" s="184"/>
      <c r="AO261" s="186"/>
      <c r="AP261" s="186">
        <f t="shared" si="196"/>
        <v>0</v>
      </c>
      <c r="AQ261" s="176" t="str">
        <f t="shared" si="212"/>
        <v>NO OFERTADO</v>
      </c>
      <c r="AR261" s="176"/>
      <c r="AS261" s="176" t="s">
        <v>743</v>
      </c>
      <c r="AT261" s="187"/>
      <c r="AU261" s="187"/>
      <c r="AV261" s="193"/>
      <c r="AW261" s="187"/>
      <c r="AX261" s="189"/>
      <c r="AY261" s="189">
        <f t="shared" si="197"/>
        <v>0</v>
      </c>
      <c r="AZ261" s="177" t="str">
        <f t="shared" si="213"/>
        <v>NO OFERTADO</v>
      </c>
      <c r="BA261" s="177"/>
      <c r="BB261" s="177" t="s">
        <v>743</v>
      </c>
      <c r="BC261" s="194"/>
      <c r="BD261" s="194"/>
      <c r="BE261" s="195"/>
      <c r="BF261" s="194"/>
      <c r="BG261" s="196">
        <f t="shared" si="198"/>
        <v>0</v>
      </c>
      <c r="BH261" s="196">
        <f t="shared" si="199"/>
        <v>0</v>
      </c>
      <c r="BI261" s="180" t="str">
        <f t="shared" si="214"/>
        <v>NO OFERTADO</v>
      </c>
      <c r="BJ261" s="180"/>
      <c r="BK261" s="180" t="s">
        <v>743</v>
      </c>
      <c r="BL261" s="319"/>
      <c r="BM261" s="319"/>
      <c r="BN261" s="320"/>
      <c r="BO261" s="319">
        <f t="shared" si="215"/>
        <v>0</v>
      </c>
      <c r="BP261" s="321">
        <f t="shared" si="200"/>
        <v>0</v>
      </c>
      <c r="BQ261" s="321">
        <f t="shared" si="216"/>
        <v>0</v>
      </c>
      <c r="BR261" s="322" t="str">
        <f t="shared" si="217"/>
        <v>NO OFERTADO</v>
      </c>
      <c r="BS261" s="322"/>
      <c r="BT261" s="322" t="s">
        <v>743</v>
      </c>
      <c r="BU261" s="197"/>
      <c r="BV261" s="197"/>
      <c r="BW261" s="198"/>
      <c r="BX261" s="197"/>
      <c r="BY261" s="199">
        <f t="shared" si="201"/>
        <v>0</v>
      </c>
      <c r="BZ261" s="199">
        <f t="shared" si="202"/>
        <v>0</v>
      </c>
      <c r="CA261" s="181" t="str">
        <f t="shared" si="218"/>
        <v>NO OFERTADO</v>
      </c>
      <c r="CB261" s="181"/>
      <c r="CC261" s="181" t="s">
        <v>743</v>
      </c>
      <c r="CD261" s="200"/>
      <c r="CE261" s="200"/>
      <c r="CF261" s="201"/>
      <c r="CG261" s="200"/>
      <c r="CH261" s="202">
        <f t="shared" si="203"/>
        <v>0</v>
      </c>
      <c r="CI261" s="202">
        <f t="shared" si="204"/>
        <v>0</v>
      </c>
      <c r="CJ261" s="182" t="str">
        <f t="shared" si="219"/>
        <v>NO OFERTADO</v>
      </c>
      <c r="CK261" s="182"/>
      <c r="CL261" s="182" t="s">
        <v>743</v>
      </c>
      <c r="CM261" s="197">
        <v>0</v>
      </c>
      <c r="CN261" s="197">
        <v>0</v>
      </c>
      <c r="CO261" s="198">
        <v>0</v>
      </c>
      <c r="CP261" s="197"/>
      <c r="CQ261" s="199">
        <f t="shared" si="205"/>
        <v>0</v>
      </c>
      <c r="CR261" s="199">
        <f t="shared" si="206"/>
        <v>0</v>
      </c>
      <c r="CS261" s="181" t="str">
        <f t="shared" si="220"/>
        <v>NO OFERTADO</v>
      </c>
      <c r="CT261" s="181"/>
      <c r="CU261" s="181" t="s">
        <v>743</v>
      </c>
      <c r="CV261" s="203"/>
      <c r="CW261" s="203"/>
      <c r="CX261" s="204"/>
      <c r="CY261" s="203"/>
      <c r="CZ261" s="205">
        <f t="shared" si="207"/>
        <v>0</v>
      </c>
      <c r="DA261" s="205">
        <f t="shared" si="208"/>
        <v>0</v>
      </c>
      <c r="DB261" s="183" t="str">
        <f t="shared" si="221"/>
        <v>NO OFERTADO</v>
      </c>
      <c r="DC261" s="183"/>
      <c r="DD261" s="183" t="s">
        <v>743</v>
      </c>
      <c r="DE261" s="206" t="s">
        <v>847</v>
      </c>
      <c r="DF261" s="206" t="s">
        <v>847</v>
      </c>
      <c r="DG261" s="206" t="s">
        <v>847</v>
      </c>
      <c r="DH261" s="206" t="s">
        <v>847</v>
      </c>
      <c r="DI261" s="206" t="s">
        <v>847</v>
      </c>
      <c r="DJ261" s="206" t="s">
        <v>847</v>
      </c>
    </row>
    <row r="262" spans="1:114" s="19" customFormat="1" ht="51" hidden="1" x14ac:dyDescent="0.2">
      <c r="A262" s="76">
        <v>253</v>
      </c>
      <c r="B262" s="78" t="s">
        <v>300</v>
      </c>
      <c r="C262" s="77" t="s">
        <v>632</v>
      </c>
      <c r="D262" s="120">
        <v>1</v>
      </c>
      <c r="E262" s="120" t="s">
        <v>32</v>
      </c>
      <c r="F262" s="24">
        <v>265329.53999999998</v>
      </c>
      <c r="G262" s="120">
        <v>2</v>
      </c>
      <c r="H262" s="86">
        <f t="shared" si="209"/>
        <v>530659.07999999996</v>
      </c>
      <c r="I262" s="27" t="s">
        <v>919</v>
      </c>
      <c r="J262" s="184">
        <v>222966</v>
      </c>
      <c r="K262" s="185">
        <v>42364</v>
      </c>
      <c r="L262" s="184">
        <f t="shared" si="229"/>
        <v>265330</v>
      </c>
      <c r="M262" s="186">
        <f t="shared" si="230"/>
        <v>265330</v>
      </c>
      <c r="N262" s="186">
        <f t="shared" si="193"/>
        <v>530660</v>
      </c>
      <c r="O262" s="176" t="str">
        <f t="shared" si="222"/>
        <v>CUMPLE</v>
      </c>
      <c r="P262" s="176" t="s">
        <v>828</v>
      </c>
      <c r="Q262" s="176" t="s">
        <v>822</v>
      </c>
      <c r="R262" s="207">
        <f t="shared" ref="R262" si="242">+(L262-F262)/F262</f>
        <v>1.7336931275008232E-6</v>
      </c>
      <c r="S262" s="187"/>
      <c r="T262" s="187"/>
      <c r="U262" s="188"/>
      <c r="V262" s="187"/>
      <c r="W262" s="189"/>
      <c r="X262" s="189">
        <f t="shared" si="194"/>
        <v>0</v>
      </c>
      <c r="Y262" s="176" t="str">
        <f t="shared" si="210"/>
        <v>NO OFERTADO</v>
      </c>
      <c r="Z262" s="177"/>
      <c r="AA262" s="177" t="s">
        <v>743</v>
      </c>
      <c r="AB262" s="190"/>
      <c r="AC262" s="190"/>
      <c r="AD262" s="191"/>
      <c r="AE262" s="190"/>
      <c r="AF262" s="192"/>
      <c r="AG262" s="192">
        <f t="shared" si="195"/>
        <v>0</v>
      </c>
      <c r="AH262" s="178" t="str">
        <f t="shared" si="211"/>
        <v>NO OFERTADO</v>
      </c>
      <c r="AI262" s="178"/>
      <c r="AJ262" s="178" t="s">
        <v>743</v>
      </c>
      <c r="AK262" s="184"/>
      <c r="AL262" s="184"/>
      <c r="AM262" s="185"/>
      <c r="AN262" s="184"/>
      <c r="AO262" s="186"/>
      <c r="AP262" s="186">
        <f t="shared" si="196"/>
        <v>0</v>
      </c>
      <c r="AQ262" s="176" t="str">
        <f t="shared" si="212"/>
        <v>NO OFERTADO</v>
      </c>
      <c r="AR262" s="176"/>
      <c r="AS262" s="176" t="s">
        <v>743</v>
      </c>
      <c r="AT262" s="187"/>
      <c r="AU262" s="187"/>
      <c r="AV262" s="193"/>
      <c r="AW262" s="187"/>
      <c r="AX262" s="189"/>
      <c r="AY262" s="189">
        <f t="shared" si="197"/>
        <v>0</v>
      </c>
      <c r="AZ262" s="177" t="str">
        <f t="shared" si="213"/>
        <v>NO OFERTADO</v>
      </c>
      <c r="BA262" s="177"/>
      <c r="BB262" s="177" t="s">
        <v>743</v>
      </c>
      <c r="BC262" s="194"/>
      <c r="BD262" s="194"/>
      <c r="BE262" s="195"/>
      <c r="BF262" s="194"/>
      <c r="BG262" s="196">
        <f t="shared" si="198"/>
        <v>0</v>
      </c>
      <c r="BH262" s="196">
        <f t="shared" si="199"/>
        <v>0</v>
      </c>
      <c r="BI262" s="180" t="str">
        <f t="shared" si="214"/>
        <v>NO OFERTADO</v>
      </c>
      <c r="BJ262" s="180"/>
      <c r="BK262" s="180" t="s">
        <v>743</v>
      </c>
      <c r="BL262" s="319"/>
      <c r="BM262" s="319"/>
      <c r="BN262" s="320"/>
      <c r="BO262" s="319">
        <f t="shared" si="215"/>
        <v>0</v>
      </c>
      <c r="BP262" s="321">
        <f t="shared" si="200"/>
        <v>0</v>
      </c>
      <c r="BQ262" s="321">
        <f t="shared" si="216"/>
        <v>0</v>
      </c>
      <c r="BR262" s="322" t="str">
        <f t="shared" si="217"/>
        <v>NO OFERTADO</v>
      </c>
      <c r="BS262" s="322"/>
      <c r="BT262" s="322" t="s">
        <v>743</v>
      </c>
      <c r="BU262" s="197"/>
      <c r="BV262" s="197"/>
      <c r="BW262" s="198"/>
      <c r="BX262" s="197"/>
      <c r="BY262" s="199">
        <f t="shared" si="201"/>
        <v>0</v>
      </c>
      <c r="BZ262" s="199">
        <f t="shared" si="202"/>
        <v>0</v>
      </c>
      <c r="CA262" s="181" t="str">
        <f t="shared" si="218"/>
        <v>NO OFERTADO</v>
      </c>
      <c r="CB262" s="181"/>
      <c r="CC262" s="181" t="s">
        <v>743</v>
      </c>
      <c r="CD262" s="200" t="s">
        <v>44</v>
      </c>
      <c r="CE262" s="200">
        <v>218140</v>
      </c>
      <c r="CF262" s="201">
        <v>41447</v>
      </c>
      <c r="CG262" s="200">
        <v>259587</v>
      </c>
      <c r="CH262" s="202">
        <f t="shared" si="203"/>
        <v>259587</v>
      </c>
      <c r="CI262" s="202">
        <f t="shared" si="204"/>
        <v>519174</v>
      </c>
      <c r="CJ262" s="182" t="str">
        <f t="shared" si="219"/>
        <v>CUMPLE</v>
      </c>
      <c r="CK262" s="182" t="s">
        <v>828</v>
      </c>
      <c r="CL262" s="182" t="s">
        <v>822</v>
      </c>
      <c r="CM262" s="197">
        <v>0</v>
      </c>
      <c r="CN262" s="197">
        <v>0</v>
      </c>
      <c r="CO262" s="198">
        <v>0</v>
      </c>
      <c r="CP262" s="197"/>
      <c r="CQ262" s="199">
        <f t="shared" si="205"/>
        <v>0</v>
      </c>
      <c r="CR262" s="199">
        <f t="shared" si="206"/>
        <v>0</v>
      </c>
      <c r="CS262" s="181" t="str">
        <f t="shared" si="220"/>
        <v>NO OFERTADO</v>
      </c>
      <c r="CT262" s="181"/>
      <c r="CU262" s="181" t="s">
        <v>743</v>
      </c>
      <c r="CV262" s="203"/>
      <c r="CW262" s="203"/>
      <c r="CX262" s="204"/>
      <c r="CY262" s="203"/>
      <c r="CZ262" s="205">
        <f t="shared" si="207"/>
        <v>0</v>
      </c>
      <c r="DA262" s="205">
        <f t="shared" si="208"/>
        <v>0</v>
      </c>
      <c r="DB262" s="183" t="str">
        <f t="shared" si="221"/>
        <v>NO OFERTADO</v>
      </c>
      <c r="DC262" s="183"/>
      <c r="DD262" s="183" t="s">
        <v>743</v>
      </c>
      <c r="DE262" s="206">
        <f>SMALL((L262,V262,AE262,AN262,AW262,BF262,BX262,CG262,CP262,CY262),1)</f>
        <v>259587</v>
      </c>
      <c r="DF262" s="208">
        <f t="shared" si="223"/>
        <v>262458.5</v>
      </c>
      <c r="DG262" s="19">
        <f t="shared" si="224"/>
        <v>2871.5</v>
      </c>
      <c r="DH262" s="208">
        <f t="shared" si="225"/>
        <v>259587</v>
      </c>
      <c r="DI262" s="208">
        <f t="shared" si="226"/>
        <v>318395.44799999997</v>
      </c>
      <c r="DJ262" s="208" t="str">
        <f t="shared" si="227"/>
        <v>ENTRA</v>
      </c>
    </row>
    <row r="263" spans="1:114" s="19" customFormat="1" ht="38.25" hidden="1" x14ac:dyDescent="0.2">
      <c r="A263" s="76">
        <v>254</v>
      </c>
      <c r="B263" s="78" t="s">
        <v>301</v>
      </c>
      <c r="C263" s="77" t="s">
        <v>633</v>
      </c>
      <c r="D263" s="120">
        <v>1</v>
      </c>
      <c r="E263" s="120" t="s">
        <v>32</v>
      </c>
      <c r="F263" s="24">
        <v>367.55760000000004</v>
      </c>
      <c r="G263" s="120">
        <v>9300</v>
      </c>
      <c r="H263" s="86">
        <f t="shared" si="209"/>
        <v>3418285.68</v>
      </c>
      <c r="I263" s="27"/>
      <c r="J263" s="184"/>
      <c r="K263" s="185"/>
      <c r="L263" s="184"/>
      <c r="M263" s="186"/>
      <c r="N263" s="186">
        <f t="shared" si="193"/>
        <v>0</v>
      </c>
      <c r="O263" s="176" t="str">
        <f t="shared" si="222"/>
        <v>NO OFERTADO</v>
      </c>
      <c r="P263" s="176"/>
      <c r="Q263" s="176" t="s">
        <v>743</v>
      </c>
      <c r="R263" s="207" t="s">
        <v>858</v>
      </c>
      <c r="S263" s="187"/>
      <c r="T263" s="187"/>
      <c r="U263" s="188"/>
      <c r="V263" s="187"/>
      <c r="W263" s="189"/>
      <c r="X263" s="189">
        <f t="shared" si="194"/>
        <v>0</v>
      </c>
      <c r="Y263" s="176" t="str">
        <f t="shared" si="210"/>
        <v>NO OFERTADO</v>
      </c>
      <c r="Z263" s="177"/>
      <c r="AA263" s="177" t="s">
        <v>743</v>
      </c>
      <c r="AB263" s="190"/>
      <c r="AC263" s="190"/>
      <c r="AD263" s="191"/>
      <c r="AE263" s="190"/>
      <c r="AF263" s="192"/>
      <c r="AG263" s="192">
        <f t="shared" si="195"/>
        <v>0</v>
      </c>
      <c r="AH263" s="178" t="str">
        <f t="shared" si="211"/>
        <v>NO OFERTADO</v>
      </c>
      <c r="AI263" s="178"/>
      <c r="AJ263" s="178" t="s">
        <v>743</v>
      </c>
      <c r="AK263" s="184"/>
      <c r="AL263" s="184"/>
      <c r="AM263" s="185"/>
      <c r="AN263" s="184"/>
      <c r="AO263" s="186"/>
      <c r="AP263" s="186">
        <f t="shared" si="196"/>
        <v>0</v>
      </c>
      <c r="AQ263" s="176" t="str">
        <f t="shared" si="212"/>
        <v>NO OFERTADO</v>
      </c>
      <c r="AR263" s="176"/>
      <c r="AS263" s="176" t="s">
        <v>743</v>
      </c>
      <c r="AT263" s="187"/>
      <c r="AU263" s="187"/>
      <c r="AV263" s="193"/>
      <c r="AW263" s="187"/>
      <c r="AX263" s="189"/>
      <c r="AY263" s="189">
        <f t="shared" si="197"/>
        <v>0</v>
      </c>
      <c r="AZ263" s="177" t="str">
        <f t="shared" si="213"/>
        <v>NO OFERTADO</v>
      </c>
      <c r="BA263" s="177"/>
      <c r="BB263" s="177" t="s">
        <v>743</v>
      </c>
      <c r="BC263" s="194" t="s">
        <v>44</v>
      </c>
      <c r="BD263" s="194">
        <v>290</v>
      </c>
      <c r="BE263" s="212">
        <f>+BD263*0.19</f>
        <v>55.1</v>
      </c>
      <c r="BF263" s="194">
        <f t="shared" si="228"/>
        <v>345.1</v>
      </c>
      <c r="BG263" s="196">
        <f t="shared" si="198"/>
        <v>345.1</v>
      </c>
      <c r="BH263" s="196">
        <f t="shared" si="199"/>
        <v>3209430</v>
      </c>
      <c r="BI263" s="180" t="str">
        <f t="shared" si="214"/>
        <v>CUMPLE</v>
      </c>
      <c r="BJ263" s="180" t="s">
        <v>828</v>
      </c>
      <c r="BK263" s="180" t="s">
        <v>822</v>
      </c>
      <c r="BL263" s="319"/>
      <c r="BM263" s="319"/>
      <c r="BN263" s="320"/>
      <c r="BO263" s="319">
        <f t="shared" si="215"/>
        <v>0</v>
      </c>
      <c r="BP263" s="321">
        <f t="shared" si="200"/>
        <v>0</v>
      </c>
      <c r="BQ263" s="321">
        <f t="shared" si="216"/>
        <v>0</v>
      </c>
      <c r="BR263" s="322" t="str">
        <f t="shared" si="217"/>
        <v>NO OFERTADO</v>
      </c>
      <c r="BS263" s="322"/>
      <c r="BT263" s="322" t="s">
        <v>743</v>
      </c>
      <c r="BU263" s="197"/>
      <c r="BV263" s="197"/>
      <c r="BW263" s="198"/>
      <c r="BX263" s="197"/>
      <c r="BY263" s="199">
        <f t="shared" si="201"/>
        <v>0</v>
      </c>
      <c r="BZ263" s="199">
        <f t="shared" si="202"/>
        <v>0</v>
      </c>
      <c r="CA263" s="181" t="str">
        <f t="shared" si="218"/>
        <v>NO OFERTADO</v>
      </c>
      <c r="CB263" s="181"/>
      <c r="CC263" s="181" t="s">
        <v>743</v>
      </c>
      <c r="CD263" s="200"/>
      <c r="CE263" s="200"/>
      <c r="CF263" s="201"/>
      <c r="CG263" s="200"/>
      <c r="CH263" s="202">
        <f t="shared" si="203"/>
        <v>0</v>
      </c>
      <c r="CI263" s="202">
        <f t="shared" si="204"/>
        <v>0</v>
      </c>
      <c r="CJ263" s="182" t="str">
        <f t="shared" si="219"/>
        <v>NO OFERTADO</v>
      </c>
      <c r="CK263" s="182"/>
      <c r="CL263" s="182" t="s">
        <v>743</v>
      </c>
      <c r="CM263" s="197">
        <v>0</v>
      </c>
      <c r="CN263" s="197">
        <v>0</v>
      </c>
      <c r="CO263" s="198">
        <v>0</v>
      </c>
      <c r="CP263" s="197"/>
      <c r="CQ263" s="199">
        <f t="shared" si="205"/>
        <v>0</v>
      </c>
      <c r="CR263" s="199">
        <f t="shared" si="206"/>
        <v>0</v>
      </c>
      <c r="CS263" s="181" t="str">
        <f t="shared" si="220"/>
        <v>NO OFERTADO</v>
      </c>
      <c r="CT263" s="181"/>
      <c r="CU263" s="181" t="s">
        <v>743</v>
      </c>
      <c r="CV263" s="203"/>
      <c r="CW263" s="203"/>
      <c r="CX263" s="204"/>
      <c r="CY263" s="203"/>
      <c r="CZ263" s="205">
        <f t="shared" si="207"/>
        <v>0</v>
      </c>
      <c r="DA263" s="205">
        <f t="shared" si="208"/>
        <v>0</v>
      </c>
      <c r="DB263" s="183" t="str">
        <f t="shared" si="221"/>
        <v>NO OFERTADO</v>
      </c>
      <c r="DC263" s="183"/>
      <c r="DD263" s="183" t="s">
        <v>743</v>
      </c>
      <c r="DE263" s="206">
        <f>SMALL((L263,V263,AE263,AN263,AW263,BF263,BX263,CG263,CP263,CY263),1)</f>
        <v>345.1</v>
      </c>
      <c r="DF263" s="208">
        <f t="shared" si="223"/>
        <v>345.1</v>
      </c>
      <c r="DG263" s="19">
        <f t="shared" si="224"/>
        <v>0</v>
      </c>
      <c r="DH263" s="208">
        <f t="shared" si="225"/>
        <v>345.1</v>
      </c>
      <c r="DI263" s="208">
        <f t="shared" si="226"/>
        <v>441.06912000000005</v>
      </c>
      <c r="DJ263" s="208" t="str">
        <f t="shared" si="227"/>
        <v>ENTRA</v>
      </c>
    </row>
    <row r="264" spans="1:114" s="19" customFormat="1" ht="38.25" hidden="1" x14ac:dyDescent="0.2">
      <c r="A264" s="76">
        <v>255</v>
      </c>
      <c r="B264" s="78" t="s">
        <v>302</v>
      </c>
      <c r="C264" s="77" t="s">
        <v>634</v>
      </c>
      <c r="D264" s="120">
        <v>1</v>
      </c>
      <c r="E264" s="120" t="s">
        <v>32</v>
      </c>
      <c r="F264" s="24">
        <v>367.55760000000004</v>
      </c>
      <c r="G264" s="120">
        <v>3317</v>
      </c>
      <c r="H264" s="86">
        <f t="shared" si="209"/>
        <v>1219188.5592</v>
      </c>
      <c r="I264" s="27"/>
      <c r="J264" s="184"/>
      <c r="K264" s="185"/>
      <c r="L264" s="184"/>
      <c r="M264" s="186"/>
      <c r="N264" s="186">
        <f t="shared" si="193"/>
        <v>0</v>
      </c>
      <c r="O264" s="176" t="str">
        <f t="shared" si="222"/>
        <v>NO OFERTADO</v>
      </c>
      <c r="P264" s="176"/>
      <c r="Q264" s="176" t="s">
        <v>743</v>
      </c>
      <c r="R264" s="207" t="s">
        <v>858</v>
      </c>
      <c r="S264" s="187"/>
      <c r="T264" s="187"/>
      <c r="U264" s="188"/>
      <c r="V264" s="187"/>
      <c r="W264" s="189"/>
      <c r="X264" s="189">
        <f t="shared" si="194"/>
        <v>0</v>
      </c>
      <c r="Y264" s="176" t="str">
        <f t="shared" si="210"/>
        <v>NO OFERTADO</v>
      </c>
      <c r="Z264" s="177"/>
      <c r="AA264" s="177" t="s">
        <v>743</v>
      </c>
      <c r="AB264" s="190"/>
      <c r="AC264" s="190"/>
      <c r="AD264" s="191"/>
      <c r="AE264" s="190"/>
      <c r="AF264" s="192"/>
      <c r="AG264" s="192">
        <f t="shared" si="195"/>
        <v>0</v>
      </c>
      <c r="AH264" s="178" t="str">
        <f t="shared" si="211"/>
        <v>NO OFERTADO</v>
      </c>
      <c r="AI264" s="178"/>
      <c r="AJ264" s="178" t="s">
        <v>743</v>
      </c>
      <c r="AK264" s="184"/>
      <c r="AL264" s="184"/>
      <c r="AM264" s="185"/>
      <c r="AN264" s="184"/>
      <c r="AO264" s="186"/>
      <c r="AP264" s="186">
        <f t="shared" si="196"/>
        <v>0</v>
      </c>
      <c r="AQ264" s="176" t="str">
        <f t="shared" si="212"/>
        <v>NO OFERTADO</v>
      </c>
      <c r="AR264" s="176"/>
      <c r="AS264" s="176" t="s">
        <v>743</v>
      </c>
      <c r="AT264" s="187"/>
      <c r="AU264" s="187"/>
      <c r="AV264" s="193"/>
      <c r="AW264" s="187"/>
      <c r="AX264" s="189"/>
      <c r="AY264" s="189">
        <f t="shared" si="197"/>
        <v>0</v>
      </c>
      <c r="AZ264" s="177" t="str">
        <f t="shared" si="213"/>
        <v>NO OFERTADO</v>
      </c>
      <c r="BA264" s="177"/>
      <c r="BB264" s="177" t="s">
        <v>743</v>
      </c>
      <c r="BC264" s="194" t="s">
        <v>44</v>
      </c>
      <c r="BD264" s="194">
        <v>290</v>
      </c>
      <c r="BE264" s="212">
        <f t="shared" ref="BE264" si="243">+BD264*0.19</f>
        <v>55.1</v>
      </c>
      <c r="BF264" s="194">
        <f t="shared" si="228"/>
        <v>345.1</v>
      </c>
      <c r="BG264" s="196">
        <f t="shared" si="198"/>
        <v>345.1</v>
      </c>
      <c r="BH264" s="196">
        <f t="shared" si="199"/>
        <v>1144696.7000000002</v>
      </c>
      <c r="BI264" s="180" t="str">
        <f t="shared" si="214"/>
        <v>CUMPLE</v>
      </c>
      <c r="BJ264" s="180" t="s">
        <v>828</v>
      </c>
      <c r="BK264" s="180" t="s">
        <v>822</v>
      </c>
      <c r="BL264" s="319"/>
      <c r="BM264" s="319"/>
      <c r="BN264" s="320"/>
      <c r="BO264" s="319">
        <f t="shared" si="215"/>
        <v>0</v>
      </c>
      <c r="BP264" s="321">
        <f t="shared" si="200"/>
        <v>0</v>
      </c>
      <c r="BQ264" s="321">
        <f t="shared" si="216"/>
        <v>0</v>
      </c>
      <c r="BR264" s="322" t="str">
        <f t="shared" si="217"/>
        <v>NO OFERTADO</v>
      </c>
      <c r="BS264" s="322"/>
      <c r="BT264" s="322" t="s">
        <v>743</v>
      </c>
      <c r="BU264" s="197"/>
      <c r="BV264" s="197"/>
      <c r="BW264" s="198"/>
      <c r="BX264" s="197"/>
      <c r="BY264" s="199">
        <f t="shared" si="201"/>
        <v>0</v>
      </c>
      <c r="BZ264" s="199">
        <f t="shared" si="202"/>
        <v>0</v>
      </c>
      <c r="CA264" s="181" t="str">
        <f t="shared" si="218"/>
        <v>NO OFERTADO</v>
      </c>
      <c r="CB264" s="181"/>
      <c r="CC264" s="181" t="s">
        <v>743</v>
      </c>
      <c r="CD264" s="200"/>
      <c r="CE264" s="200"/>
      <c r="CF264" s="201"/>
      <c r="CG264" s="200"/>
      <c r="CH264" s="202">
        <f t="shared" si="203"/>
        <v>0</v>
      </c>
      <c r="CI264" s="202">
        <f t="shared" si="204"/>
        <v>0</v>
      </c>
      <c r="CJ264" s="182" t="str">
        <f t="shared" si="219"/>
        <v>NO OFERTADO</v>
      </c>
      <c r="CK264" s="182"/>
      <c r="CL264" s="182" t="s">
        <v>743</v>
      </c>
      <c r="CM264" s="197">
        <v>0</v>
      </c>
      <c r="CN264" s="197">
        <v>0</v>
      </c>
      <c r="CO264" s="198">
        <v>0</v>
      </c>
      <c r="CP264" s="197"/>
      <c r="CQ264" s="199">
        <f t="shared" si="205"/>
        <v>0</v>
      </c>
      <c r="CR264" s="199">
        <f t="shared" si="206"/>
        <v>0</v>
      </c>
      <c r="CS264" s="181" t="str">
        <f t="shared" si="220"/>
        <v>NO OFERTADO</v>
      </c>
      <c r="CT264" s="181"/>
      <c r="CU264" s="181" t="s">
        <v>743</v>
      </c>
      <c r="CV264" s="203"/>
      <c r="CW264" s="203"/>
      <c r="CX264" s="204"/>
      <c r="CY264" s="203"/>
      <c r="CZ264" s="205">
        <f t="shared" si="207"/>
        <v>0</v>
      </c>
      <c r="DA264" s="205">
        <f t="shared" si="208"/>
        <v>0</v>
      </c>
      <c r="DB264" s="183" t="str">
        <f t="shared" si="221"/>
        <v>NO OFERTADO</v>
      </c>
      <c r="DC264" s="183"/>
      <c r="DD264" s="183" t="s">
        <v>743</v>
      </c>
      <c r="DE264" s="206">
        <f>SMALL((L264,V264,AE264,AN264,AW264,BF264,BX264,CG264,CP264,CY264),1)</f>
        <v>345.1</v>
      </c>
      <c r="DF264" s="208">
        <f t="shared" si="223"/>
        <v>345.1</v>
      </c>
      <c r="DG264" s="19">
        <f t="shared" si="224"/>
        <v>0</v>
      </c>
      <c r="DH264" s="208">
        <f t="shared" si="225"/>
        <v>345.1</v>
      </c>
      <c r="DI264" s="208">
        <f t="shared" si="226"/>
        <v>441.06912000000005</v>
      </c>
      <c r="DJ264" s="208" t="str">
        <f t="shared" si="227"/>
        <v>ENTRA</v>
      </c>
    </row>
    <row r="265" spans="1:114" s="19" customFormat="1" hidden="1" x14ac:dyDescent="0.2">
      <c r="A265" s="76">
        <v>256</v>
      </c>
      <c r="B265" s="78" t="s">
        <v>303</v>
      </c>
      <c r="C265" s="77" t="s">
        <v>635</v>
      </c>
      <c r="D265" s="120">
        <v>1</v>
      </c>
      <c r="E265" s="120" t="s">
        <v>32</v>
      </c>
      <c r="F265" s="24">
        <v>122519.2</v>
      </c>
      <c r="G265" s="120">
        <v>1</v>
      </c>
      <c r="H265" s="86">
        <f t="shared" si="209"/>
        <v>122519.2</v>
      </c>
      <c r="I265" s="27"/>
      <c r="J265" s="184"/>
      <c r="K265" s="185"/>
      <c r="L265" s="184"/>
      <c r="M265" s="186"/>
      <c r="N265" s="186">
        <f t="shared" si="193"/>
        <v>0</v>
      </c>
      <c r="O265" s="176" t="str">
        <f t="shared" si="222"/>
        <v>NO OFERTADO</v>
      </c>
      <c r="P265" s="176"/>
      <c r="Q265" s="176" t="s">
        <v>743</v>
      </c>
      <c r="R265" s="176"/>
      <c r="S265" s="187"/>
      <c r="T265" s="187"/>
      <c r="U265" s="188"/>
      <c r="V265" s="187"/>
      <c r="W265" s="189"/>
      <c r="X265" s="189">
        <f t="shared" si="194"/>
        <v>0</v>
      </c>
      <c r="Y265" s="176" t="str">
        <f t="shared" si="210"/>
        <v>NO OFERTADO</v>
      </c>
      <c r="Z265" s="177"/>
      <c r="AA265" s="177" t="s">
        <v>743</v>
      </c>
      <c r="AB265" s="190"/>
      <c r="AC265" s="190"/>
      <c r="AD265" s="191"/>
      <c r="AE265" s="190"/>
      <c r="AF265" s="192"/>
      <c r="AG265" s="192">
        <f t="shared" si="195"/>
        <v>0</v>
      </c>
      <c r="AH265" s="178" t="str">
        <f t="shared" si="211"/>
        <v>NO OFERTADO</v>
      </c>
      <c r="AI265" s="178"/>
      <c r="AJ265" s="178" t="s">
        <v>743</v>
      </c>
      <c r="AK265" s="184"/>
      <c r="AL265" s="184"/>
      <c r="AM265" s="185"/>
      <c r="AN265" s="184"/>
      <c r="AO265" s="186"/>
      <c r="AP265" s="186">
        <f t="shared" si="196"/>
        <v>0</v>
      </c>
      <c r="AQ265" s="176" t="str">
        <f t="shared" si="212"/>
        <v>NO OFERTADO</v>
      </c>
      <c r="AR265" s="176"/>
      <c r="AS265" s="176" t="s">
        <v>743</v>
      </c>
      <c r="AT265" s="187"/>
      <c r="AU265" s="187"/>
      <c r="AV265" s="193"/>
      <c r="AW265" s="187"/>
      <c r="AX265" s="189"/>
      <c r="AY265" s="189">
        <f t="shared" si="197"/>
        <v>0</v>
      </c>
      <c r="AZ265" s="177" t="str">
        <f t="shared" si="213"/>
        <v>NO OFERTADO</v>
      </c>
      <c r="BA265" s="177"/>
      <c r="BB265" s="177" t="s">
        <v>743</v>
      </c>
      <c r="BC265" s="194"/>
      <c r="BD265" s="194"/>
      <c r="BE265" s="195"/>
      <c r="BF265" s="194"/>
      <c r="BG265" s="196">
        <f t="shared" si="198"/>
        <v>0</v>
      </c>
      <c r="BH265" s="196">
        <f t="shared" si="199"/>
        <v>0</v>
      </c>
      <c r="BI265" s="180" t="str">
        <f t="shared" si="214"/>
        <v>NO OFERTADO</v>
      </c>
      <c r="BJ265" s="180"/>
      <c r="BK265" s="180" t="s">
        <v>743</v>
      </c>
      <c r="BL265" s="319"/>
      <c r="BM265" s="319"/>
      <c r="BN265" s="320"/>
      <c r="BO265" s="319">
        <f t="shared" si="215"/>
        <v>0</v>
      </c>
      <c r="BP265" s="321">
        <f t="shared" si="200"/>
        <v>0</v>
      </c>
      <c r="BQ265" s="321">
        <f t="shared" si="216"/>
        <v>0</v>
      </c>
      <c r="BR265" s="322" t="str">
        <f t="shared" si="217"/>
        <v>NO OFERTADO</v>
      </c>
      <c r="BS265" s="322"/>
      <c r="BT265" s="322" t="s">
        <v>743</v>
      </c>
      <c r="BU265" s="197"/>
      <c r="BV265" s="197"/>
      <c r="BW265" s="198"/>
      <c r="BX265" s="197"/>
      <c r="BY265" s="199">
        <f t="shared" si="201"/>
        <v>0</v>
      </c>
      <c r="BZ265" s="199">
        <f t="shared" si="202"/>
        <v>0</v>
      </c>
      <c r="CA265" s="181" t="str">
        <f t="shared" si="218"/>
        <v>NO OFERTADO</v>
      </c>
      <c r="CB265" s="181"/>
      <c r="CC265" s="181" t="s">
        <v>743</v>
      </c>
      <c r="CD265" s="200"/>
      <c r="CE265" s="200"/>
      <c r="CF265" s="201"/>
      <c r="CG265" s="200"/>
      <c r="CH265" s="202">
        <f t="shared" si="203"/>
        <v>0</v>
      </c>
      <c r="CI265" s="202">
        <f t="shared" si="204"/>
        <v>0</v>
      </c>
      <c r="CJ265" s="182" t="str">
        <f t="shared" si="219"/>
        <v>NO OFERTADO</v>
      </c>
      <c r="CK265" s="182"/>
      <c r="CL265" s="182" t="s">
        <v>743</v>
      </c>
      <c r="CM265" s="197">
        <v>0</v>
      </c>
      <c r="CN265" s="197">
        <v>0</v>
      </c>
      <c r="CO265" s="198">
        <v>0</v>
      </c>
      <c r="CP265" s="197"/>
      <c r="CQ265" s="199">
        <f t="shared" si="205"/>
        <v>0</v>
      </c>
      <c r="CR265" s="199">
        <f t="shared" si="206"/>
        <v>0</v>
      </c>
      <c r="CS265" s="181" t="str">
        <f t="shared" si="220"/>
        <v>NO OFERTADO</v>
      </c>
      <c r="CT265" s="181"/>
      <c r="CU265" s="181" t="s">
        <v>743</v>
      </c>
      <c r="CV265" s="203"/>
      <c r="CW265" s="203"/>
      <c r="CX265" s="204"/>
      <c r="CY265" s="203"/>
      <c r="CZ265" s="205">
        <f t="shared" si="207"/>
        <v>0</v>
      </c>
      <c r="DA265" s="205">
        <f t="shared" si="208"/>
        <v>0</v>
      </c>
      <c r="DB265" s="183" t="str">
        <f t="shared" si="221"/>
        <v>NO OFERTADO</v>
      </c>
      <c r="DC265" s="183"/>
      <c r="DD265" s="183" t="s">
        <v>743</v>
      </c>
      <c r="DE265" s="206" t="s">
        <v>847</v>
      </c>
      <c r="DF265" s="206" t="s">
        <v>847</v>
      </c>
      <c r="DG265" s="206" t="s">
        <v>847</v>
      </c>
      <c r="DH265" s="206" t="s">
        <v>847</v>
      </c>
      <c r="DI265" s="206" t="s">
        <v>847</v>
      </c>
      <c r="DJ265" s="206" t="s">
        <v>847</v>
      </c>
    </row>
    <row r="266" spans="1:114" s="19" customFormat="1" hidden="1" x14ac:dyDescent="0.2">
      <c r="A266" s="76">
        <v>257</v>
      </c>
      <c r="B266" s="78" t="s">
        <v>304</v>
      </c>
      <c r="C266" s="77" t="s">
        <v>636</v>
      </c>
      <c r="D266" s="120">
        <v>1</v>
      </c>
      <c r="E266" s="120" t="s">
        <v>32</v>
      </c>
      <c r="F266" s="24">
        <v>126.14</v>
      </c>
      <c r="G266" s="120">
        <v>1459</v>
      </c>
      <c r="H266" s="86">
        <f t="shared" si="209"/>
        <v>184038.26</v>
      </c>
      <c r="I266" s="27" t="s">
        <v>920</v>
      </c>
      <c r="J266" s="184">
        <v>106</v>
      </c>
      <c r="K266" s="185">
        <v>20</v>
      </c>
      <c r="L266" s="184">
        <f t="shared" si="229"/>
        <v>126</v>
      </c>
      <c r="M266" s="186">
        <f t="shared" si="230"/>
        <v>126</v>
      </c>
      <c r="N266" s="186">
        <f t="shared" ref="N266:N329" si="244">+M266*G266</f>
        <v>183834</v>
      </c>
      <c r="O266" s="176" t="str">
        <f t="shared" si="222"/>
        <v>CUMPLE</v>
      </c>
      <c r="P266" s="176" t="s">
        <v>828</v>
      </c>
      <c r="Q266" s="176" t="s">
        <v>822</v>
      </c>
      <c r="R266" s="207">
        <f t="shared" ref="R266:R270" si="245">+(L266-F266)/F266</f>
        <v>-1.1098779134295273E-3</v>
      </c>
      <c r="S266" s="187"/>
      <c r="T266" s="187"/>
      <c r="U266" s="188"/>
      <c r="V266" s="187"/>
      <c r="W266" s="189"/>
      <c r="X266" s="189">
        <f t="shared" ref="X266:X329" si="246">+W266*G266</f>
        <v>0</v>
      </c>
      <c r="Y266" s="176" t="str">
        <f t="shared" si="210"/>
        <v>NO OFERTADO</v>
      </c>
      <c r="Z266" s="177"/>
      <c r="AA266" s="177" t="s">
        <v>743</v>
      </c>
      <c r="AB266" s="190"/>
      <c r="AC266" s="190"/>
      <c r="AD266" s="191"/>
      <c r="AE266" s="190"/>
      <c r="AF266" s="192"/>
      <c r="AG266" s="192">
        <f t="shared" ref="AG266:AG329" si="247">+AF266*G266</f>
        <v>0</v>
      </c>
      <c r="AH266" s="178" t="str">
        <f t="shared" si="211"/>
        <v>NO OFERTADO</v>
      </c>
      <c r="AI266" s="178"/>
      <c r="AJ266" s="178" t="s">
        <v>743</v>
      </c>
      <c r="AK266" s="184"/>
      <c r="AL266" s="184"/>
      <c r="AM266" s="185"/>
      <c r="AN266" s="184"/>
      <c r="AO266" s="186"/>
      <c r="AP266" s="186">
        <f t="shared" ref="AP266:AP329" si="248">+AO266*G266</f>
        <v>0</v>
      </c>
      <c r="AQ266" s="176" t="str">
        <f t="shared" si="212"/>
        <v>NO OFERTADO</v>
      </c>
      <c r="AR266" s="176"/>
      <c r="AS266" s="176" t="s">
        <v>743</v>
      </c>
      <c r="AT266" s="187"/>
      <c r="AU266" s="187"/>
      <c r="AV266" s="193"/>
      <c r="AW266" s="187"/>
      <c r="AX266" s="189"/>
      <c r="AY266" s="189">
        <f t="shared" ref="AY266:AY329" si="249">+AX266*G266</f>
        <v>0</v>
      </c>
      <c r="AZ266" s="177" t="str">
        <f t="shared" si="213"/>
        <v>NO OFERTADO</v>
      </c>
      <c r="BA266" s="177"/>
      <c r="BB266" s="177" t="s">
        <v>743</v>
      </c>
      <c r="BC266" s="194" t="s">
        <v>783</v>
      </c>
      <c r="BD266" s="194">
        <v>104</v>
      </c>
      <c r="BE266" s="212">
        <f>+BD266*0.19</f>
        <v>19.760000000000002</v>
      </c>
      <c r="BF266" s="194">
        <f t="shared" si="228"/>
        <v>123.76</v>
      </c>
      <c r="BG266" s="196">
        <f t="shared" ref="BG266:BG329" si="250">BF266*$D266</f>
        <v>123.76</v>
      </c>
      <c r="BH266" s="196">
        <f t="shared" ref="BH266:BH329" si="251">+BG266*G266</f>
        <v>180565.84</v>
      </c>
      <c r="BI266" s="180" t="str">
        <f t="shared" si="214"/>
        <v>CUMPLE</v>
      </c>
      <c r="BJ266" s="180" t="s">
        <v>828</v>
      </c>
      <c r="BK266" s="180" t="s">
        <v>822</v>
      </c>
      <c r="BL266" s="319"/>
      <c r="BM266" s="319"/>
      <c r="BN266" s="320"/>
      <c r="BO266" s="319">
        <f t="shared" si="215"/>
        <v>0</v>
      </c>
      <c r="BP266" s="321">
        <f t="shared" ref="BP266:BP329" si="252">BO266*$D266</f>
        <v>0</v>
      </c>
      <c r="BQ266" s="321">
        <f t="shared" si="216"/>
        <v>0</v>
      </c>
      <c r="BR266" s="322" t="str">
        <f t="shared" si="217"/>
        <v>NO OFERTADO</v>
      </c>
      <c r="BS266" s="322"/>
      <c r="BT266" s="322" t="s">
        <v>743</v>
      </c>
      <c r="BU266" s="197"/>
      <c r="BV266" s="197"/>
      <c r="BW266" s="198"/>
      <c r="BX266" s="197"/>
      <c r="BY266" s="199">
        <f t="shared" ref="BY266:BY329" si="253">+BX266*D266</f>
        <v>0</v>
      </c>
      <c r="BZ266" s="199">
        <f t="shared" ref="BZ266:BZ329" si="254">+BY266*G266</f>
        <v>0</v>
      </c>
      <c r="CA266" s="181" t="str">
        <f t="shared" si="218"/>
        <v>NO OFERTADO</v>
      </c>
      <c r="CB266" s="181"/>
      <c r="CC266" s="181" t="s">
        <v>743</v>
      </c>
      <c r="CD266" s="200"/>
      <c r="CE266" s="200"/>
      <c r="CF266" s="201"/>
      <c r="CG266" s="200"/>
      <c r="CH266" s="202">
        <f t="shared" ref="CH266:CH329" si="255">CG266*$D266</f>
        <v>0</v>
      </c>
      <c r="CI266" s="202">
        <f t="shared" ref="CI266:CI329" si="256">+CH266*G266</f>
        <v>0</v>
      </c>
      <c r="CJ266" s="182" t="str">
        <f t="shared" si="219"/>
        <v>NO OFERTADO</v>
      </c>
      <c r="CK266" s="182"/>
      <c r="CL266" s="182" t="s">
        <v>743</v>
      </c>
      <c r="CM266" s="197">
        <v>0</v>
      </c>
      <c r="CN266" s="197">
        <v>0</v>
      </c>
      <c r="CO266" s="198">
        <v>0</v>
      </c>
      <c r="CP266" s="197"/>
      <c r="CQ266" s="199">
        <f t="shared" ref="CQ266:CQ329" si="257">CP266*$D266</f>
        <v>0</v>
      </c>
      <c r="CR266" s="199">
        <f t="shared" ref="CR266:CR329" si="258">+CQ266*G266</f>
        <v>0</v>
      </c>
      <c r="CS266" s="181" t="str">
        <f t="shared" si="220"/>
        <v>NO OFERTADO</v>
      </c>
      <c r="CT266" s="181"/>
      <c r="CU266" s="181" t="s">
        <v>743</v>
      </c>
      <c r="CV266" s="203"/>
      <c r="CW266" s="203"/>
      <c r="CX266" s="204"/>
      <c r="CY266" s="203"/>
      <c r="CZ266" s="205">
        <f t="shared" ref="CZ266:CZ329" si="259">CY266*$D266</f>
        <v>0</v>
      </c>
      <c r="DA266" s="205">
        <f t="shared" ref="DA266:DA329" si="260">+CZ266*G266</f>
        <v>0</v>
      </c>
      <c r="DB266" s="183" t="str">
        <f t="shared" si="221"/>
        <v>NO OFERTADO</v>
      </c>
      <c r="DC266" s="183"/>
      <c r="DD266" s="183" t="s">
        <v>743</v>
      </c>
      <c r="DE266" s="206">
        <f>SMALL((L266,V266,AE266,AN266,AW266,BF266,BX266,CG266,CP266,CY266),1)</f>
        <v>123.76</v>
      </c>
      <c r="DF266" s="208">
        <f t="shared" si="223"/>
        <v>124.88</v>
      </c>
      <c r="DG266" s="19">
        <f t="shared" si="224"/>
        <v>1.1199999999999974</v>
      </c>
      <c r="DH266" s="208">
        <f t="shared" si="225"/>
        <v>123.75999999999999</v>
      </c>
      <c r="DI266" s="208">
        <f t="shared" si="226"/>
        <v>151.36799999999999</v>
      </c>
      <c r="DJ266" s="208" t="str">
        <f t="shared" si="227"/>
        <v>ENTRA</v>
      </c>
    </row>
    <row r="267" spans="1:114" s="19" customFormat="1" ht="25.5" hidden="1" x14ac:dyDescent="0.2">
      <c r="A267" s="76">
        <v>258</v>
      </c>
      <c r="B267" s="78" t="s">
        <v>305</v>
      </c>
      <c r="C267" s="77" t="s">
        <v>637</v>
      </c>
      <c r="D267" s="120">
        <v>1</v>
      </c>
      <c r="E267" s="120" t="s">
        <v>32</v>
      </c>
      <c r="F267" s="24">
        <v>37030</v>
      </c>
      <c r="G267" s="120">
        <v>7</v>
      </c>
      <c r="H267" s="86">
        <f t="shared" ref="H267:H330" si="261">+F267*G267</f>
        <v>259210</v>
      </c>
      <c r="I267" s="27"/>
      <c r="J267" s="184"/>
      <c r="K267" s="185"/>
      <c r="L267" s="184"/>
      <c r="M267" s="186"/>
      <c r="N267" s="186">
        <f t="shared" si="244"/>
        <v>0</v>
      </c>
      <c r="O267" s="176" t="str">
        <f t="shared" si="222"/>
        <v>NO OFERTADO</v>
      </c>
      <c r="P267" s="176"/>
      <c r="Q267" s="176" t="s">
        <v>743</v>
      </c>
      <c r="R267" s="207" t="s">
        <v>858</v>
      </c>
      <c r="S267" s="187"/>
      <c r="T267" s="187"/>
      <c r="U267" s="188"/>
      <c r="V267" s="187"/>
      <c r="W267" s="189"/>
      <c r="X267" s="189">
        <f t="shared" si="246"/>
        <v>0</v>
      </c>
      <c r="Y267" s="176" t="str">
        <f t="shared" ref="Y267:Y330" si="262">+IF(V267=0,"NO OFERTADO",IF(V267&lt;=($F267*(1+$DC$4)),"CUMPLE","NO CUMPLE"))</f>
        <v>NO OFERTADO</v>
      </c>
      <c r="Z267" s="177"/>
      <c r="AA267" s="177" t="s">
        <v>743</v>
      </c>
      <c r="AB267" s="190"/>
      <c r="AC267" s="190"/>
      <c r="AD267" s="191"/>
      <c r="AE267" s="190"/>
      <c r="AF267" s="192"/>
      <c r="AG267" s="192">
        <f t="shared" si="247"/>
        <v>0</v>
      </c>
      <c r="AH267" s="178" t="str">
        <f t="shared" ref="AH267:AH330" si="263">+IF(AE267=0,"NO OFERTADO",IF(AE267&lt;=($F267*(1+$DC$4)),"CUMPLE","NO CUMPLE"))</f>
        <v>NO OFERTADO</v>
      </c>
      <c r="AI267" s="178"/>
      <c r="AJ267" s="178" t="s">
        <v>743</v>
      </c>
      <c r="AK267" s="184" t="s">
        <v>775</v>
      </c>
      <c r="AL267" s="184">
        <v>31395</v>
      </c>
      <c r="AM267" s="209">
        <v>0</v>
      </c>
      <c r="AN267" s="184">
        <f t="shared" ref="AN267:AN299" si="264">AL267+AM267</f>
        <v>31395</v>
      </c>
      <c r="AO267" s="186">
        <f t="shared" ref="AO267:AO299" si="265">AN267*$D267</f>
        <v>31395</v>
      </c>
      <c r="AP267" s="186">
        <f t="shared" si="248"/>
        <v>219765</v>
      </c>
      <c r="AQ267" s="176" t="str">
        <f t="shared" ref="AQ267:AQ330" si="266">+IF(AN267=0,"NO OFERTADO",IF(AN267&lt;=($F267*(1+$DC$4)),"CUMPLE","NO CUMPLE"))</f>
        <v>CUMPLE</v>
      </c>
      <c r="AR267" s="176" t="s">
        <v>828</v>
      </c>
      <c r="AS267" s="176" t="s">
        <v>822</v>
      </c>
      <c r="AT267" s="187"/>
      <c r="AU267" s="187"/>
      <c r="AV267" s="193"/>
      <c r="AW267" s="187"/>
      <c r="AX267" s="189"/>
      <c r="AY267" s="189">
        <f t="shared" si="249"/>
        <v>0</v>
      </c>
      <c r="AZ267" s="177" t="str">
        <f t="shared" ref="AZ267:AZ330" si="267">+IF(AW267=0,"NO OFERTADO",IF(AW267&lt;=($F267*(1+$DC$4)),"CUMPLE","NO CUMPLE"))</f>
        <v>NO OFERTADO</v>
      </c>
      <c r="BA267" s="177"/>
      <c r="BB267" s="177" t="s">
        <v>743</v>
      </c>
      <c r="BC267" s="194"/>
      <c r="BD267" s="194"/>
      <c r="BE267" s="195"/>
      <c r="BF267" s="194"/>
      <c r="BG267" s="196">
        <f t="shared" si="250"/>
        <v>0</v>
      </c>
      <c r="BH267" s="196">
        <f t="shared" si="251"/>
        <v>0</v>
      </c>
      <c r="BI267" s="180" t="str">
        <f t="shared" ref="BI267:BI330" si="268">+IF(BF267=0,"NO OFERTADO",IF(BF267&lt;=($F267*(1+$DC$4)),"CUMPLE","NO CUMPLE"))</f>
        <v>NO OFERTADO</v>
      </c>
      <c r="BJ267" s="180"/>
      <c r="BK267" s="180" t="s">
        <v>743</v>
      </c>
      <c r="BL267" s="319"/>
      <c r="BM267" s="319"/>
      <c r="BN267" s="320"/>
      <c r="BO267" s="319">
        <f t="shared" ref="BO267:BO323" si="269">BM267+BN267</f>
        <v>0</v>
      </c>
      <c r="BP267" s="321">
        <f t="shared" si="252"/>
        <v>0</v>
      </c>
      <c r="BQ267" s="321">
        <f t="shared" ref="BQ267:BQ330" si="270">+BP267*G267</f>
        <v>0</v>
      </c>
      <c r="BR267" s="322" t="str">
        <f t="shared" ref="BR267:BR330" si="271">+IF(BO267=0,"NO OFERTADO",IF(BO267&lt;=($F267*(1+$DC$4)),"CUMPLE","NO CUMPLE"))</f>
        <v>NO OFERTADO</v>
      </c>
      <c r="BS267" s="322"/>
      <c r="BT267" s="322" t="s">
        <v>743</v>
      </c>
      <c r="BU267" s="197"/>
      <c r="BV267" s="197"/>
      <c r="BW267" s="198"/>
      <c r="BX267" s="197"/>
      <c r="BY267" s="199">
        <f t="shared" si="253"/>
        <v>0</v>
      </c>
      <c r="BZ267" s="199">
        <f t="shared" si="254"/>
        <v>0</v>
      </c>
      <c r="CA267" s="181" t="str">
        <f t="shared" ref="CA267:CA330" si="272">+IF(BX267=0,"NO OFERTADO",IF(BX267&lt;=($F267*(1+$DC$4)),"CUMPLE","NO CUMPLE"))</f>
        <v>NO OFERTADO</v>
      </c>
      <c r="CB267" s="181"/>
      <c r="CC267" s="181" t="s">
        <v>743</v>
      </c>
      <c r="CD267" s="200"/>
      <c r="CE267" s="200"/>
      <c r="CF267" s="201"/>
      <c r="CG267" s="200"/>
      <c r="CH267" s="202">
        <f t="shared" si="255"/>
        <v>0</v>
      </c>
      <c r="CI267" s="202">
        <f t="shared" si="256"/>
        <v>0</v>
      </c>
      <c r="CJ267" s="182" t="str">
        <f t="shared" ref="CJ267:CJ330" si="273">+IF(CG267=0,"NO OFERTADO",IF(CG267&lt;=($F267*(1+$DC$4)),"CUMPLE","NO CUMPLE"))</f>
        <v>NO OFERTADO</v>
      </c>
      <c r="CK267" s="182"/>
      <c r="CL267" s="182" t="s">
        <v>743</v>
      </c>
      <c r="CM267" s="197">
        <v>0</v>
      </c>
      <c r="CN267" s="197">
        <v>0</v>
      </c>
      <c r="CO267" s="198">
        <v>0</v>
      </c>
      <c r="CP267" s="197"/>
      <c r="CQ267" s="199">
        <f t="shared" si="257"/>
        <v>0</v>
      </c>
      <c r="CR267" s="199">
        <f t="shared" si="258"/>
        <v>0</v>
      </c>
      <c r="CS267" s="181" t="str">
        <f t="shared" ref="CS267:CS330" si="274">+IF(CP267=0,"NO OFERTADO",IF(CP267&lt;=($F267*(1+$DC$4)),"CUMPLE","NO CUMPLE"))</f>
        <v>NO OFERTADO</v>
      </c>
      <c r="CT267" s="181"/>
      <c r="CU267" s="181" t="s">
        <v>743</v>
      </c>
      <c r="CV267" s="203"/>
      <c r="CW267" s="203"/>
      <c r="CX267" s="204"/>
      <c r="CY267" s="203"/>
      <c r="CZ267" s="205">
        <f t="shared" si="259"/>
        <v>0</v>
      </c>
      <c r="DA267" s="205">
        <f t="shared" si="260"/>
        <v>0</v>
      </c>
      <c r="DB267" s="183" t="str">
        <f t="shared" ref="DB267:DB330" si="275">+IF(CY267=0,"NO OFERTADO",IF(CY267&lt;=($F267*(1+$DC$4)),"CUMPLE","NO CUMPLE"))</f>
        <v>NO OFERTADO</v>
      </c>
      <c r="DC267" s="183"/>
      <c r="DD267" s="183" t="s">
        <v>743</v>
      </c>
      <c r="DE267" s="206">
        <f>SMALL((L267,V267,AE267,AN267,AW267,BF267,BX267,CG267,CP267,CY267),1)</f>
        <v>31395</v>
      </c>
      <c r="DF267" s="208">
        <f t="shared" si="223"/>
        <v>31395</v>
      </c>
      <c r="DG267" s="19">
        <f t="shared" si="224"/>
        <v>0</v>
      </c>
      <c r="DH267" s="208">
        <f t="shared" si="225"/>
        <v>31395</v>
      </c>
      <c r="DI267" s="208">
        <f t="shared" si="226"/>
        <v>44436</v>
      </c>
      <c r="DJ267" s="208" t="str">
        <f t="shared" si="227"/>
        <v>ENTRA</v>
      </c>
    </row>
    <row r="268" spans="1:114" s="19" customFormat="1" hidden="1" x14ac:dyDescent="0.2">
      <c r="A268" s="76">
        <v>259</v>
      </c>
      <c r="B268" s="78" t="s">
        <v>306</v>
      </c>
      <c r="C268" s="77" t="s">
        <v>638</v>
      </c>
      <c r="D268" s="120">
        <v>1</v>
      </c>
      <c r="E268" s="120" t="s">
        <v>32</v>
      </c>
      <c r="F268" s="24">
        <v>2351.44</v>
      </c>
      <c r="G268" s="120">
        <v>71</v>
      </c>
      <c r="H268" s="86">
        <f t="shared" si="261"/>
        <v>166952.24</v>
      </c>
      <c r="I268" s="27"/>
      <c r="J268" s="184"/>
      <c r="K268" s="185"/>
      <c r="L268" s="184"/>
      <c r="M268" s="186"/>
      <c r="N268" s="186">
        <f t="shared" si="244"/>
        <v>0</v>
      </c>
      <c r="O268" s="176" t="str">
        <f t="shared" si="222"/>
        <v>NO OFERTADO</v>
      </c>
      <c r="P268" s="176"/>
      <c r="Q268" s="176" t="s">
        <v>743</v>
      </c>
      <c r="R268" s="207" t="s">
        <v>858</v>
      </c>
      <c r="S268" s="187"/>
      <c r="T268" s="187"/>
      <c r="U268" s="188"/>
      <c r="V268" s="187"/>
      <c r="W268" s="189"/>
      <c r="X268" s="189">
        <f t="shared" si="246"/>
        <v>0</v>
      </c>
      <c r="Y268" s="176" t="str">
        <f t="shared" si="262"/>
        <v>NO OFERTADO</v>
      </c>
      <c r="Z268" s="177"/>
      <c r="AA268" s="177" t="s">
        <v>743</v>
      </c>
      <c r="AB268" s="190"/>
      <c r="AC268" s="190"/>
      <c r="AD268" s="191"/>
      <c r="AE268" s="190"/>
      <c r="AF268" s="192"/>
      <c r="AG268" s="192">
        <f t="shared" si="247"/>
        <v>0</v>
      </c>
      <c r="AH268" s="178" t="str">
        <f t="shared" si="263"/>
        <v>NO OFERTADO</v>
      </c>
      <c r="AI268" s="178"/>
      <c r="AJ268" s="178" t="s">
        <v>743</v>
      </c>
      <c r="AK268" s="184"/>
      <c r="AL268" s="184"/>
      <c r="AM268" s="185"/>
      <c r="AN268" s="184"/>
      <c r="AO268" s="186"/>
      <c r="AP268" s="186">
        <f t="shared" si="248"/>
        <v>0</v>
      </c>
      <c r="AQ268" s="176" t="str">
        <f t="shared" si="266"/>
        <v>NO OFERTADO</v>
      </c>
      <c r="AR268" s="176"/>
      <c r="AS268" s="176" t="s">
        <v>743</v>
      </c>
      <c r="AT268" s="187"/>
      <c r="AU268" s="187"/>
      <c r="AV268" s="193"/>
      <c r="AW268" s="187"/>
      <c r="AX268" s="189"/>
      <c r="AY268" s="189">
        <f t="shared" si="249"/>
        <v>0</v>
      </c>
      <c r="AZ268" s="177" t="str">
        <f t="shared" si="267"/>
        <v>NO OFERTADO</v>
      </c>
      <c r="BA268" s="177"/>
      <c r="BB268" s="177" t="s">
        <v>743</v>
      </c>
      <c r="BC268" s="194" t="s">
        <v>44</v>
      </c>
      <c r="BD268" s="194">
        <v>2075</v>
      </c>
      <c r="BE268" s="212">
        <f>+BD268*0.19</f>
        <v>394.25</v>
      </c>
      <c r="BF268" s="194">
        <f t="shared" ref="BF268:BF323" si="276">BD268+BE268</f>
        <v>2469.25</v>
      </c>
      <c r="BG268" s="196">
        <f t="shared" si="250"/>
        <v>2469.25</v>
      </c>
      <c r="BH268" s="196">
        <f t="shared" si="251"/>
        <v>175316.75</v>
      </c>
      <c r="BI268" s="180" t="str">
        <f t="shared" si="268"/>
        <v>CUMPLE</v>
      </c>
      <c r="BJ268" s="180" t="s">
        <v>828</v>
      </c>
      <c r="BK268" s="180" t="s">
        <v>822</v>
      </c>
      <c r="BL268" s="319"/>
      <c r="BM268" s="319"/>
      <c r="BN268" s="320"/>
      <c r="BO268" s="319">
        <f t="shared" si="269"/>
        <v>0</v>
      </c>
      <c r="BP268" s="321">
        <f t="shared" si="252"/>
        <v>0</v>
      </c>
      <c r="BQ268" s="321">
        <f t="shared" si="270"/>
        <v>0</v>
      </c>
      <c r="BR268" s="322" t="str">
        <f t="shared" si="271"/>
        <v>NO OFERTADO</v>
      </c>
      <c r="BS268" s="322"/>
      <c r="BT268" s="322" t="s">
        <v>743</v>
      </c>
      <c r="BU268" s="197"/>
      <c r="BV268" s="197"/>
      <c r="BW268" s="198"/>
      <c r="BX268" s="197"/>
      <c r="BY268" s="199">
        <f t="shared" si="253"/>
        <v>0</v>
      </c>
      <c r="BZ268" s="199">
        <f t="shared" si="254"/>
        <v>0</v>
      </c>
      <c r="CA268" s="181" t="str">
        <f t="shared" si="272"/>
        <v>NO OFERTADO</v>
      </c>
      <c r="CB268" s="181"/>
      <c r="CC268" s="181" t="s">
        <v>743</v>
      </c>
      <c r="CD268" s="200"/>
      <c r="CE268" s="200"/>
      <c r="CF268" s="201"/>
      <c r="CG268" s="200"/>
      <c r="CH268" s="202">
        <f t="shared" si="255"/>
        <v>0</v>
      </c>
      <c r="CI268" s="202">
        <f t="shared" si="256"/>
        <v>0</v>
      </c>
      <c r="CJ268" s="182" t="str">
        <f t="shared" si="273"/>
        <v>NO OFERTADO</v>
      </c>
      <c r="CK268" s="182"/>
      <c r="CL268" s="182" t="s">
        <v>743</v>
      </c>
      <c r="CM268" s="197">
        <v>0</v>
      </c>
      <c r="CN268" s="197">
        <v>0</v>
      </c>
      <c r="CO268" s="198">
        <v>0</v>
      </c>
      <c r="CP268" s="197"/>
      <c r="CQ268" s="199">
        <f t="shared" si="257"/>
        <v>0</v>
      </c>
      <c r="CR268" s="199">
        <f t="shared" si="258"/>
        <v>0</v>
      </c>
      <c r="CS268" s="181" t="str">
        <f t="shared" si="274"/>
        <v>NO OFERTADO</v>
      </c>
      <c r="CT268" s="181"/>
      <c r="CU268" s="181" t="s">
        <v>743</v>
      </c>
      <c r="CV268" s="203"/>
      <c r="CW268" s="203"/>
      <c r="CX268" s="204"/>
      <c r="CY268" s="203"/>
      <c r="CZ268" s="205">
        <f t="shared" si="259"/>
        <v>0</v>
      </c>
      <c r="DA268" s="205">
        <f t="shared" si="260"/>
        <v>0</v>
      </c>
      <c r="DB268" s="183" t="str">
        <f t="shared" si="275"/>
        <v>NO OFERTADO</v>
      </c>
      <c r="DC268" s="183"/>
      <c r="DD268" s="183" t="s">
        <v>743</v>
      </c>
      <c r="DE268" s="206">
        <f>SMALL((L268,V268,AE268,AN268,AW268,BF268,BX268,CG268,CP268,CY268),1)</f>
        <v>2469.25</v>
      </c>
      <c r="DF268" s="208">
        <f t="shared" si="223"/>
        <v>2469.25</v>
      </c>
      <c r="DG268" s="19">
        <f t="shared" si="224"/>
        <v>0</v>
      </c>
      <c r="DH268" s="208">
        <f t="shared" si="225"/>
        <v>2469.25</v>
      </c>
      <c r="DI268" s="208">
        <f t="shared" si="226"/>
        <v>2821.7280000000001</v>
      </c>
      <c r="DJ268" s="208" t="str">
        <f t="shared" si="227"/>
        <v>ENTRA</v>
      </c>
    </row>
    <row r="269" spans="1:114" s="19" customFormat="1" ht="25.5" hidden="1" x14ac:dyDescent="0.2">
      <c r="A269" s="76">
        <v>260</v>
      </c>
      <c r="B269" s="78" t="s">
        <v>307</v>
      </c>
      <c r="C269" s="77" t="s">
        <v>639</v>
      </c>
      <c r="D269" s="120">
        <v>1</v>
      </c>
      <c r="E269" s="120" t="s">
        <v>32</v>
      </c>
      <c r="F269" s="24">
        <v>118345.09760000001</v>
      </c>
      <c r="G269" s="120">
        <v>22</v>
      </c>
      <c r="H269" s="86">
        <f t="shared" si="261"/>
        <v>2603592.1472</v>
      </c>
      <c r="I269" s="27"/>
      <c r="J269" s="184"/>
      <c r="K269" s="185"/>
      <c r="L269" s="184"/>
      <c r="M269" s="186"/>
      <c r="N269" s="186">
        <f t="shared" si="244"/>
        <v>0</v>
      </c>
      <c r="O269" s="176" t="str">
        <f t="shared" si="222"/>
        <v>NO OFERTADO</v>
      </c>
      <c r="P269" s="176"/>
      <c r="Q269" s="176" t="s">
        <v>743</v>
      </c>
      <c r="R269" s="207" t="s">
        <v>858</v>
      </c>
      <c r="S269" s="187"/>
      <c r="T269" s="187"/>
      <c r="U269" s="188"/>
      <c r="V269" s="187"/>
      <c r="W269" s="189"/>
      <c r="X269" s="189">
        <f t="shared" si="246"/>
        <v>0</v>
      </c>
      <c r="Y269" s="176" t="str">
        <f t="shared" si="262"/>
        <v>NO OFERTADO</v>
      </c>
      <c r="Z269" s="177"/>
      <c r="AA269" s="177" t="s">
        <v>743</v>
      </c>
      <c r="AB269" s="190"/>
      <c r="AC269" s="190"/>
      <c r="AD269" s="191"/>
      <c r="AE269" s="190"/>
      <c r="AF269" s="192"/>
      <c r="AG269" s="192">
        <f t="shared" si="247"/>
        <v>0</v>
      </c>
      <c r="AH269" s="178" t="str">
        <f t="shared" si="263"/>
        <v>NO OFERTADO</v>
      </c>
      <c r="AI269" s="178"/>
      <c r="AJ269" s="178" t="s">
        <v>743</v>
      </c>
      <c r="AK269" s="184"/>
      <c r="AL269" s="184"/>
      <c r="AM269" s="185"/>
      <c r="AN269" s="184"/>
      <c r="AO269" s="186"/>
      <c r="AP269" s="186">
        <f t="shared" si="248"/>
        <v>0</v>
      </c>
      <c r="AQ269" s="176" t="str">
        <f t="shared" si="266"/>
        <v>NO OFERTADO</v>
      </c>
      <c r="AR269" s="176"/>
      <c r="AS269" s="176" t="s">
        <v>743</v>
      </c>
      <c r="AT269" s="187"/>
      <c r="AU269" s="187"/>
      <c r="AV269" s="193"/>
      <c r="AW269" s="187"/>
      <c r="AX269" s="189"/>
      <c r="AY269" s="189">
        <f t="shared" si="249"/>
        <v>0</v>
      </c>
      <c r="AZ269" s="177" t="str">
        <f t="shared" si="267"/>
        <v>NO OFERTADO</v>
      </c>
      <c r="BA269" s="177"/>
      <c r="BB269" s="177" t="s">
        <v>743</v>
      </c>
      <c r="BC269" s="194"/>
      <c r="BD269" s="194"/>
      <c r="BE269" s="195"/>
      <c r="BF269" s="194"/>
      <c r="BG269" s="196">
        <f t="shared" si="250"/>
        <v>0</v>
      </c>
      <c r="BH269" s="196">
        <f t="shared" si="251"/>
        <v>0</v>
      </c>
      <c r="BI269" s="180" t="str">
        <f t="shared" si="268"/>
        <v>NO OFERTADO</v>
      </c>
      <c r="BJ269" s="180"/>
      <c r="BK269" s="180" t="s">
        <v>743</v>
      </c>
      <c r="BL269" s="319"/>
      <c r="BM269" s="319"/>
      <c r="BN269" s="320"/>
      <c r="BO269" s="319">
        <f t="shared" si="269"/>
        <v>0</v>
      </c>
      <c r="BP269" s="321">
        <f t="shared" si="252"/>
        <v>0</v>
      </c>
      <c r="BQ269" s="321">
        <f t="shared" si="270"/>
        <v>0</v>
      </c>
      <c r="BR269" s="322" t="str">
        <f t="shared" si="271"/>
        <v>NO OFERTADO</v>
      </c>
      <c r="BS269" s="322"/>
      <c r="BT269" s="322" t="s">
        <v>743</v>
      </c>
      <c r="BU269" s="197"/>
      <c r="BV269" s="197"/>
      <c r="BW269" s="198"/>
      <c r="BX269" s="197"/>
      <c r="BY269" s="199">
        <f t="shared" si="253"/>
        <v>0</v>
      </c>
      <c r="BZ269" s="199">
        <f t="shared" si="254"/>
        <v>0</v>
      </c>
      <c r="CA269" s="181" t="str">
        <f t="shared" si="272"/>
        <v>NO OFERTADO</v>
      </c>
      <c r="CB269" s="181"/>
      <c r="CC269" s="181" t="s">
        <v>743</v>
      </c>
      <c r="CD269" s="200" t="s">
        <v>44</v>
      </c>
      <c r="CE269" s="200">
        <v>115000</v>
      </c>
      <c r="CF269" s="201">
        <v>0</v>
      </c>
      <c r="CG269" s="200">
        <v>115000</v>
      </c>
      <c r="CH269" s="202">
        <f t="shared" si="255"/>
        <v>115000</v>
      </c>
      <c r="CI269" s="202">
        <f t="shared" si="256"/>
        <v>2530000</v>
      </c>
      <c r="CJ269" s="182" t="str">
        <f t="shared" si="273"/>
        <v>CUMPLE</v>
      </c>
      <c r="CK269" s="182" t="s">
        <v>829</v>
      </c>
      <c r="CL269" s="182" t="s">
        <v>743</v>
      </c>
      <c r="CM269" s="197">
        <v>0</v>
      </c>
      <c r="CN269" s="197">
        <v>0</v>
      </c>
      <c r="CO269" s="198">
        <v>0</v>
      </c>
      <c r="CP269" s="197"/>
      <c r="CQ269" s="199">
        <f t="shared" si="257"/>
        <v>0</v>
      </c>
      <c r="CR269" s="199">
        <f t="shared" si="258"/>
        <v>0</v>
      </c>
      <c r="CS269" s="181" t="str">
        <f t="shared" si="274"/>
        <v>NO OFERTADO</v>
      </c>
      <c r="CT269" s="181"/>
      <c r="CU269" s="181" t="s">
        <v>743</v>
      </c>
      <c r="CV269" s="203"/>
      <c r="CW269" s="203"/>
      <c r="CX269" s="204"/>
      <c r="CY269" s="203"/>
      <c r="CZ269" s="205">
        <f t="shared" si="259"/>
        <v>0</v>
      </c>
      <c r="DA269" s="205">
        <f t="shared" si="260"/>
        <v>0</v>
      </c>
      <c r="DB269" s="183" t="str">
        <f t="shared" si="275"/>
        <v>NO OFERTADO</v>
      </c>
      <c r="DC269" s="183"/>
      <c r="DD269" s="183" t="s">
        <v>743</v>
      </c>
      <c r="DE269" s="206">
        <f>SMALL((L269,V269,AE269,AN269,AW269,BF269,BX269,CG269,CP269,CY269),1)</f>
        <v>115000</v>
      </c>
      <c r="DF269" s="208">
        <f t="shared" si="223"/>
        <v>115000</v>
      </c>
      <c r="DG269" s="19">
        <f t="shared" si="224"/>
        <v>0</v>
      </c>
      <c r="DH269" s="208">
        <f t="shared" si="225"/>
        <v>115000</v>
      </c>
      <c r="DI269" s="208">
        <f t="shared" si="226"/>
        <v>142014.11712000001</v>
      </c>
      <c r="DJ269" s="208" t="str">
        <f t="shared" si="227"/>
        <v>ENTRA</v>
      </c>
    </row>
    <row r="270" spans="1:114" s="19" customFormat="1" ht="25.5" hidden="1" x14ac:dyDescent="0.2">
      <c r="A270" s="76">
        <v>261</v>
      </c>
      <c r="B270" s="78" t="s">
        <v>308</v>
      </c>
      <c r="C270" s="77" t="s">
        <v>640</v>
      </c>
      <c r="D270" s="120">
        <v>1</v>
      </c>
      <c r="E270" s="120" t="s">
        <v>32</v>
      </c>
      <c r="F270" s="24">
        <v>126.14</v>
      </c>
      <c r="G270" s="120">
        <v>929</v>
      </c>
      <c r="H270" s="86">
        <f t="shared" si="261"/>
        <v>117184.06</v>
      </c>
      <c r="I270" s="27" t="s">
        <v>920</v>
      </c>
      <c r="J270" s="184">
        <v>106</v>
      </c>
      <c r="K270" s="185">
        <v>20</v>
      </c>
      <c r="L270" s="184">
        <f t="shared" ref="L270:L332" si="277">+J270+K270</f>
        <v>126</v>
      </c>
      <c r="M270" s="186">
        <f t="shared" si="230"/>
        <v>126</v>
      </c>
      <c r="N270" s="186">
        <f t="shared" si="244"/>
        <v>117054</v>
      </c>
      <c r="O270" s="176" t="str">
        <f t="shared" ref="O270:O333" si="278">+IF(L270=0,"NO OFERTADO",IF(L270&lt;=($F270*(1+$DC$4)),"CUMPLE","NO CUMPLE"))</f>
        <v>CUMPLE</v>
      </c>
      <c r="P270" s="176" t="s">
        <v>828</v>
      </c>
      <c r="Q270" s="176" t="s">
        <v>822</v>
      </c>
      <c r="R270" s="207">
        <f t="shared" si="245"/>
        <v>-1.1098779134295273E-3</v>
      </c>
      <c r="S270" s="187"/>
      <c r="T270" s="187"/>
      <c r="U270" s="188"/>
      <c r="V270" s="187"/>
      <c r="W270" s="189"/>
      <c r="X270" s="189">
        <f t="shared" si="246"/>
        <v>0</v>
      </c>
      <c r="Y270" s="176" t="str">
        <f t="shared" si="262"/>
        <v>NO OFERTADO</v>
      </c>
      <c r="Z270" s="177"/>
      <c r="AA270" s="177" t="s">
        <v>743</v>
      </c>
      <c r="AB270" s="190"/>
      <c r="AC270" s="190"/>
      <c r="AD270" s="191"/>
      <c r="AE270" s="190"/>
      <c r="AF270" s="192"/>
      <c r="AG270" s="192">
        <f t="shared" si="247"/>
        <v>0</v>
      </c>
      <c r="AH270" s="178" t="str">
        <f t="shared" si="263"/>
        <v>NO OFERTADO</v>
      </c>
      <c r="AI270" s="178"/>
      <c r="AJ270" s="178" t="s">
        <v>743</v>
      </c>
      <c r="AK270" s="184"/>
      <c r="AL270" s="184"/>
      <c r="AM270" s="185"/>
      <c r="AN270" s="184"/>
      <c r="AO270" s="186"/>
      <c r="AP270" s="186">
        <f t="shared" si="248"/>
        <v>0</v>
      </c>
      <c r="AQ270" s="176" t="str">
        <f t="shared" si="266"/>
        <v>NO OFERTADO</v>
      </c>
      <c r="AR270" s="176"/>
      <c r="AS270" s="176" t="s">
        <v>743</v>
      </c>
      <c r="AT270" s="187"/>
      <c r="AU270" s="187"/>
      <c r="AV270" s="193"/>
      <c r="AW270" s="187"/>
      <c r="AX270" s="189"/>
      <c r="AY270" s="189">
        <f t="shared" si="249"/>
        <v>0</v>
      </c>
      <c r="AZ270" s="177" t="str">
        <f t="shared" si="267"/>
        <v>NO OFERTADO</v>
      </c>
      <c r="BA270" s="177"/>
      <c r="BB270" s="177" t="s">
        <v>743</v>
      </c>
      <c r="BC270" s="194" t="s">
        <v>783</v>
      </c>
      <c r="BD270" s="194">
        <v>104</v>
      </c>
      <c r="BE270" s="212">
        <f>+BD270*0.19</f>
        <v>19.760000000000002</v>
      </c>
      <c r="BF270" s="194">
        <f t="shared" si="276"/>
        <v>123.76</v>
      </c>
      <c r="BG270" s="196">
        <f t="shared" si="250"/>
        <v>123.76</v>
      </c>
      <c r="BH270" s="196">
        <f t="shared" si="251"/>
        <v>114973.04000000001</v>
      </c>
      <c r="BI270" s="180" t="str">
        <f t="shared" si="268"/>
        <v>CUMPLE</v>
      </c>
      <c r="BJ270" s="180" t="s">
        <v>828</v>
      </c>
      <c r="BK270" s="180" t="s">
        <v>822</v>
      </c>
      <c r="BL270" s="319"/>
      <c r="BM270" s="319"/>
      <c r="BN270" s="320"/>
      <c r="BO270" s="319">
        <f t="shared" si="269"/>
        <v>0</v>
      </c>
      <c r="BP270" s="321">
        <f t="shared" si="252"/>
        <v>0</v>
      </c>
      <c r="BQ270" s="321">
        <f t="shared" si="270"/>
        <v>0</v>
      </c>
      <c r="BR270" s="322" t="str">
        <f t="shared" si="271"/>
        <v>NO OFERTADO</v>
      </c>
      <c r="BS270" s="322"/>
      <c r="BT270" s="322" t="s">
        <v>743</v>
      </c>
      <c r="BU270" s="217" t="s">
        <v>789</v>
      </c>
      <c r="BV270" s="217">
        <v>162200</v>
      </c>
      <c r="BW270" s="218">
        <v>30818</v>
      </c>
      <c r="BX270" s="217">
        <v>193018</v>
      </c>
      <c r="BY270" s="219">
        <f t="shared" si="253"/>
        <v>193018</v>
      </c>
      <c r="BZ270" s="199">
        <f t="shared" si="254"/>
        <v>179313722</v>
      </c>
      <c r="CA270" s="181" t="str">
        <f t="shared" si="272"/>
        <v>NO CUMPLE</v>
      </c>
      <c r="CB270" s="181" t="str">
        <f>VLOOKUP(B270,'[3]ANEXO TECNICO'!$B$3:$P$334,15,0)</f>
        <v>CUMPLE</v>
      </c>
      <c r="CC270" s="181" t="s">
        <v>743</v>
      </c>
      <c r="CD270" s="200"/>
      <c r="CE270" s="200"/>
      <c r="CF270" s="201"/>
      <c r="CG270" s="200"/>
      <c r="CH270" s="202">
        <f t="shared" si="255"/>
        <v>0</v>
      </c>
      <c r="CI270" s="202">
        <f t="shared" si="256"/>
        <v>0</v>
      </c>
      <c r="CJ270" s="182" t="str">
        <f t="shared" si="273"/>
        <v>NO OFERTADO</v>
      </c>
      <c r="CK270" s="182"/>
      <c r="CL270" s="182" t="s">
        <v>743</v>
      </c>
      <c r="CM270" s="197">
        <v>0</v>
      </c>
      <c r="CN270" s="197">
        <v>0</v>
      </c>
      <c r="CO270" s="198">
        <v>0</v>
      </c>
      <c r="CP270" s="197"/>
      <c r="CQ270" s="199">
        <f t="shared" si="257"/>
        <v>0</v>
      </c>
      <c r="CR270" s="199">
        <f t="shared" si="258"/>
        <v>0</v>
      </c>
      <c r="CS270" s="181" t="str">
        <f t="shared" si="274"/>
        <v>NO OFERTADO</v>
      </c>
      <c r="CT270" s="181"/>
      <c r="CU270" s="181" t="s">
        <v>743</v>
      </c>
      <c r="CV270" s="203"/>
      <c r="CW270" s="203"/>
      <c r="CX270" s="204"/>
      <c r="CY270" s="203"/>
      <c r="CZ270" s="205">
        <f t="shared" si="259"/>
        <v>0</v>
      </c>
      <c r="DA270" s="205">
        <f t="shared" si="260"/>
        <v>0</v>
      </c>
      <c r="DB270" s="183" t="str">
        <f t="shared" si="275"/>
        <v>NO OFERTADO</v>
      </c>
      <c r="DC270" s="183"/>
      <c r="DD270" s="183" t="s">
        <v>743</v>
      </c>
      <c r="DE270" s="206">
        <f>SMALL((L270,V270,AE270,AN270,AW270,BF270,BX270,CG270,CP270,CY270),1)</f>
        <v>123.76</v>
      </c>
      <c r="DF270" s="208">
        <f t="shared" ref="DF270:DF333" si="279">+MEDIAN(L270,V270,AE270,AN270,AW270,BF270,BX270,CG270,CP270,CY270)</f>
        <v>126</v>
      </c>
      <c r="DG270" s="19">
        <f t="shared" ref="DG270:DG333" si="280">+_xlfn.STDEV.P(L270,V270,AE270,AN270,AW270,BF270,BX270,CG270,CP270,CY270)</f>
        <v>90930.688802085337</v>
      </c>
      <c r="DH270" s="208">
        <f t="shared" ref="DH270:DH333" si="281">+DF270-DG270</f>
        <v>-90804.688802085337</v>
      </c>
      <c r="DI270" s="208">
        <f t="shared" ref="DI270:DI333" si="282">+F270*1.2</f>
        <v>151.36799999999999</v>
      </c>
      <c r="DJ270" s="208" t="str">
        <f t="shared" ref="DJ270:DJ333" si="283">+IF(DE270&lt;DH270,"NO CUMPLE","ENTRA")</f>
        <v>ENTRA</v>
      </c>
    </row>
    <row r="271" spans="1:114" s="19" customFormat="1" ht="38.25" hidden="1" x14ac:dyDescent="0.2">
      <c r="A271" s="76">
        <v>262</v>
      </c>
      <c r="B271" s="78" t="s">
        <v>309</v>
      </c>
      <c r="C271" s="77" t="s">
        <v>641</v>
      </c>
      <c r="D271" s="120">
        <v>1</v>
      </c>
      <c r="E271" s="120" t="s">
        <v>32</v>
      </c>
      <c r="F271" s="24">
        <v>81560.070297999991</v>
      </c>
      <c r="G271" s="120">
        <v>1</v>
      </c>
      <c r="H271" s="86">
        <f t="shared" si="261"/>
        <v>81560.070297999991</v>
      </c>
      <c r="I271" s="27"/>
      <c r="J271" s="184"/>
      <c r="K271" s="185"/>
      <c r="L271" s="184"/>
      <c r="M271" s="186"/>
      <c r="N271" s="186">
        <f t="shared" si="244"/>
        <v>0</v>
      </c>
      <c r="O271" s="176" t="str">
        <f t="shared" si="278"/>
        <v>NO OFERTADO</v>
      </c>
      <c r="P271" s="176"/>
      <c r="Q271" s="176" t="s">
        <v>743</v>
      </c>
      <c r="R271" s="176"/>
      <c r="S271" s="187"/>
      <c r="T271" s="187"/>
      <c r="U271" s="188"/>
      <c r="V271" s="187"/>
      <c r="W271" s="189"/>
      <c r="X271" s="189">
        <f t="shared" si="246"/>
        <v>0</v>
      </c>
      <c r="Y271" s="176" t="str">
        <f t="shared" si="262"/>
        <v>NO OFERTADO</v>
      </c>
      <c r="Z271" s="177"/>
      <c r="AA271" s="177" t="s">
        <v>743</v>
      </c>
      <c r="AB271" s="190"/>
      <c r="AC271" s="190"/>
      <c r="AD271" s="191"/>
      <c r="AE271" s="190"/>
      <c r="AF271" s="192"/>
      <c r="AG271" s="192">
        <f t="shared" si="247"/>
        <v>0</v>
      </c>
      <c r="AH271" s="178" t="str">
        <f t="shared" si="263"/>
        <v>NO OFERTADO</v>
      </c>
      <c r="AI271" s="178"/>
      <c r="AJ271" s="178" t="s">
        <v>743</v>
      </c>
      <c r="AK271" s="184"/>
      <c r="AL271" s="184"/>
      <c r="AM271" s="185"/>
      <c r="AN271" s="184"/>
      <c r="AO271" s="186"/>
      <c r="AP271" s="186">
        <f t="shared" si="248"/>
        <v>0</v>
      </c>
      <c r="AQ271" s="176" t="str">
        <f t="shared" si="266"/>
        <v>NO OFERTADO</v>
      </c>
      <c r="AR271" s="176"/>
      <c r="AS271" s="176" t="s">
        <v>743</v>
      </c>
      <c r="AT271" s="187"/>
      <c r="AU271" s="187"/>
      <c r="AV271" s="193"/>
      <c r="AW271" s="187"/>
      <c r="AX271" s="189"/>
      <c r="AY271" s="189">
        <f t="shared" si="249"/>
        <v>0</v>
      </c>
      <c r="AZ271" s="177" t="str">
        <f t="shared" si="267"/>
        <v>NO OFERTADO</v>
      </c>
      <c r="BA271" s="177"/>
      <c r="BB271" s="177" t="s">
        <v>743</v>
      </c>
      <c r="BC271" s="194"/>
      <c r="BD271" s="194"/>
      <c r="BE271" s="195"/>
      <c r="BF271" s="194"/>
      <c r="BG271" s="196">
        <f t="shared" si="250"/>
        <v>0</v>
      </c>
      <c r="BH271" s="196">
        <f t="shared" si="251"/>
        <v>0</v>
      </c>
      <c r="BI271" s="180" t="str">
        <f t="shared" si="268"/>
        <v>NO OFERTADO</v>
      </c>
      <c r="BJ271" s="180"/>
      <c r="BK271" s="180" t="s">
        <v>743</v>
      </c>
      <c r="BL271" s="319"/>
      <c r="BM271" s="319"/>
      <c r="BN271" s="320"/>
      <c r="BO271" s="319">
        <f t="shared" si="269"/>
        <v>0</v>
      </c>
      <c r="BP271" s="321">
        <f t="shared" si="252"/>
        <v>0</v>
      </c>
      <c r="BQ271" s="321">
        <f t="shared" si="270"/>
        <v>0</v>
      </c>
      <c r="BR271" s="322" t="str">
        <f t="shared" si="271"/>
        <v>NO OFERTADO</v>
      </c>
      <c r="BS271" s="322"/>
      <c r="BT271" s="322" t="s">
        <v>743</v>
      </c>
      <c r="BU271" s="197"/>
      <c r="BV271" s="197"/>
      <c r="BW271" s="198"/>
      <c r="BX271" s="197"/>
      <c r="BY271" s="199">
        <f t="shared" si="253"/>
        <v>0</v>
      </c>
      <c r="BZ271" s="199">
        <f t="shared" si="254"/>
        <v>0</v>
      </c>
      <c r="CA271" s="181" t="str">
        <f t="shared" si="272"/>
        <v>NO OFERTADO</v>
      </c>
      <c r="CB271" s="181"/>
      <c r="CC271" s="181" t="s">
        <v>743</v>
      </c>
      <c r="CD271" s="200"/>
      <c r="CE271" s="200"/>
      <c r="CF271" s="201"/>
      <c r="CG271" s="200"/>
      <c r="CH271" s="202">
        <f t="shared" si="255"/>
        <v>0</v>
      </c>
      <c r="CI271" s="202">
        <f t="shared" si="256"/>
        <v>0</v>
      </c>
      <c r="CJ271" s="182" t="str">
        <f t="shared" si="273"/>
        <v>NO OFERTADO</v>
      </c>
      <c r="CK271" s="182"/>
      <c r="CL271" s="182" t="s">
        <v>743</v>
      </c>
      <c r="CM271" s="197">
        <v>0</v>
      </c>
      <c r="CN271" s="197">
        <v>0</v>
      </c>
      <c r="CO271" s="198">
        <v>0</v>
      </c>
      <c r="CP271" s="197"/>
      <c r="CQ271" s="199">
        <f t="shared" si="257"/>
        <v>0</v>
      </c>
      <c r="CR271" s="199">
        <f t="shared" si="258"/>
        <v>0</v>
      </c>
      <c r="CS271" s="181" t="str">
        <f t="shared" si="274"/>
        <v>NO OFERTADO</v>
      </c>
      <c r="CT271" s="181"/>
      <c r="CU271" s="181" t="s">
        <v>743</v>
      </c>
      <c r="CV271" s="203"/>
      <c r="CW271" s="203"/>
      <c r="CX271" s="204"/>
      <c r="CY271" s="203"/>
      <c r="CZ271" s="205">
        <f t="shared" si="259"/>
        <v>0</v>
      </c>
      <c r="DA271" s="205">
        <f t="shared" si="260"/>
        <v>0</v>
      </c>
      <c r="DB271" s="183" t="str">
        <f t="shared" si="275"/>
        <v>NO OFERTADO</v>
      </c>
      <c r="DC271" s="183"/>
      <c r="DD271" s="183" t="s">
        <v>743</v>
      </c>
      <c r="DE271" s="206" t="s">
        <v>847</v>
      </c>
      <c r="DF271" s="206" t="s">
        <v>847</v>
      </c>
      <c r="DG271" s="206" t="s">
        <v>847</v>
      </c>
      <c r="DH271" s="206" t="s">
        <v>847</v>
      </c>
      <c r="DI271" s="206" t="s">
        <v>847</v>
      </c>
      <c r="DJ271" s="206" t="s">
        <v>847</v>
      </c>
    </row>
    <row r="272" spans="1:114" s="19" customFormat="1" hidden="1" x14ac:dyDescent="0.2">
      <c r="A272" s="76">
        <v>263</v>
      </c>
      <c r="B272" s="78" t="s">
        <v>310</v>
      </c>
      <c r="C272" s="77" t="s">
        <v>642</v>
      </c>
      <c r="D272" s="120">
        <v>1</v>
      </c>
      <c r="E272" s="120" t="s">
        <v>32</v>
      </c>
      <c r="F272" s="24">
        <v>39750</v>
      </c>
      <c r="G272" s="120">
        <v>1</v>
      </c>
      <c r="H272" s="86">
        <f t="shared" si="261"/>
        <v>39750</v>
      </c>
      <c r="I272" s="27" t="s">
        <v>913</v>
      </c>
      <c r="J272" s="184">
        <v>39750</v>
      </c>
      <c r="K272" s="185">
        <v>0</v>
      </c>
      <c r="L272" s="184">
        <f t="shared" si="277"/>
        <v>39750</v>
      </c>
      <c r="M272" s="186">
        <f t="shared" si="230"/>
        <v>39750</v>
      </c>
      <c r="N272" s="186">
        <f t="shared" si="244"/>
        <v>39750</v>
      </c>
      <c r="O272" s="176" t="str">
        <f t="shared" si="278"/>
        <v>CUMPLE</v>
      </c>
      <c r="P272" s="176" t="s">
        <v>828</v>
      </c>
      <c r="Q272" s="176" t="s">
        <v>822</v>
      </c>
      <c r="R272" s="207">
        <f t="shared" ref="R272" si="284">+(L272-F272)/F272</f>
        <v>0</v>
      </c>
      <c r="S272" s="187"/>
      <c r="T272" s="187"/>
      <c r="U272" s="188"/>
      <c r="V272" s="187"/>
      <c r="W272" s="189"/>
      <c r="X272" s="189">
        <f t="shared" si="246"/>
        <v>0</v>
      </c>
      <c r="Y272" s="176" t="str">
        <f t="shared" si="262"/>
        <v>NO OFERTADO</v>
      </c>
      <c r="Z272" s="177"/>
      <c r="AA272" s="177" t="s">
        <v>743</v>
      </c>
      <c r="AB272" s="190"/>
      <c r="AC272" s="190"/>
      <c r="AD272" s="191"/>
      <c r="AE272" s="190"/>
      <c r="AF272" s="192"/>
      <c r="AG272" s="192">
        <f t="shared" si="247"/>
        <v>0</v>
      </c>
      <c r="AH272" s="178" t="str">
        <f t="shared" si="263"/>
        <v>NO OFERTADO</v>
      </c>
      <c r="AI272" s="178"/>
      <c r="AJ272" s="178" t="s">
        <v>743</v>
      </c>
      <c r="AK272" s="184"/>
      <c r="AL272" s="184"/>
      <c r="AM272" s="185"/>
      <c r="AN272" s="184"/>
      <c r="AO272" s="186"/>
      <c r="AP272" s="186">
        <f t="shared" si="248"/>
        <v>0</v>
      </c>
      <c r="AQ272" s="176" t="str">
        <f t="shared" si="266"/>
        <v>NO OFERTADO</v>
      </c>
      <c r="AR272" s="176"/>
      <c r="AS272" s="176" t="s">
        <v>743</v>
      </c>
      <c r="AT272" s="187"/>
      <c r="AU272" s="187"/>
      <c r="AV272" s="193"/>
      <c r="AW272" s="187"/>
      <c r="AX272" s="189"/>
      <c r="AY272" s="189">
        <f t="shared" si="249"/>
        <v>0</v>
      </c>
      <c r="AZ272" s="177" t="str">
        <f t="shared" si="267"/>
        <v>NO OFERTADO</v>
      </c>
      <c r="BA272" s="177"/>
      <c r="BB272" s="177" t="s">
        <v>743</v>
      </c>
      <c r="BC272" s="194" t="s">
        <v>44</v>
      </c>
      <c r="BD272" s="194">
        <v>29450</v>
      </c>
      <c r="BE272" s="212"/>
      <c r="BF272" s="194">
        <f t="shared" si="276"/>
        <v>29450</v>
      </c>
      <c r="BG272" s="196">
        <f t="shared" si="250"/>
        <v>29450</v>
      </c>
      <c r="BH272" s="196">
        <f t="shared" si="251"/>
        <v>29450</v>
      </c>
      <c r="BI272" s="180" t="str">
        <f t="shared" si="268"/>
        <v>CUMPLE</v>
      </c>
      <c r="BJ272" s="180" t="s">
        <v>828</v>
      </c>
      <c r="BK272" s="180" t="s">
        <v>822</v>
      </c>
      <c r="BL272" s="319"/>
      <c r="BM272" s="319"/>
      <c r="BN272" s="320"/>
      <c r="BO272" s="319">
        <f t="shared" si="269"/>
        <v>0</v>
      </c>
      <c r="BP272" s="321">
        <f t="shared" si="252"/>
        <v>0</v>
      </c>
      <c r="BQ272" s="321">
        <f t="shared" si="270"/>
        <v>0</v>
      </c>
      <c r="BR272" s="322" t="str">
        <f t="shared" si="271"/>
        <v>NO OFERTADO</v>
      </c>
      <c r="BS272" s="322"/>
      <c r="BT272" s="322" t="s">
        <v>743</v>
      </c>
      <c r="BU272" s="197"/>
      <c r="BV272" s="197"/>
      <c r="BW272" s="198"/>
      <c r="BX272" s="197"/>
      <c r="BY272" s="199">
        <f t="shared" si="253"/>
        <v>0</v>
      </c>
      <c r="BZ272" s="199">
        <f t="shared" si="254"/>
        <v>0</v>
      </c>
      <c r="CA272" s="181" t="str">
        <f t="shared" si="272"/>
        <v>NO OFERTADO</v>
      </c>
      <c r="CB272" s="181"/>
      <c r="CC272" s="181" t="s">
        <v>743</v>
      </c>
      <c r="CD272" s="200"/>
      <c r="CE272" s="200"/>
      <c r="CF272" s="201"/>
      <c r="CG272" s="200"/>
      <c r="CH272" s="202">
        <f t="shared" si="255"/>
        <v>0</v>
      </c>
      <c r="CI272" s="202">
        <f t="shared" si="256"/>
        <v>0</v>
      </c>
      <c r="CJ272" s="182" t="str">
        <f t="shared" si="273"/>
        <v>NO OFERTADO</v>
      </c>
      <c r="CK272" s="182"/>
      <c r="CL272" s="182" t="s">
        <v>743</v>
      </c>
      <c r="CM272" s="197">
        <v>0</v>
      </c>
      <c r="CN272" s="197">
        <v>0</v>
      </c>
      <c r="CO272" s="198">
        <v>0</v>
      </c>
      <c r="CP272" s="197"/>
      <c r="CQ272" s="199">
        <f t="shared" si="257"/>
        <v>0</v>
      </c>
      <c r="CR272" s="199">
        <f t="shared" si="258"/>
        <v>0</v>
      </c>
      <c r="CS272" s="181" t="str">
        <f t="shared" si="274"/>
        <v>NO OFERTADO</v>
      </c>
      <c r="CT272" s="181"/>
      <c r="CU272" s="181" t="s">
        <v>743</v>
      </c>
      <c r="CV272" s="203"/>
      <c r="CW272" s="203"/>
      <c r="CX272" s="204"/>
      <c r="CY272" s="203"/>
      <c r="CZ272" s="205">
        <f t="shared" si="259"/>
        <v>0</v>
      </c>
      <c r="DA272" s="205">
        <f t="shared" si="260"/>
        <v>0</v>
      </c>
      <c r="DB272" s="183" t="str">
        <f t="shared" si="275"/>
        <v>NO OFERTADO</v>
      </c>
      <c r="DC272" s="183"/>
      <c r="DD272" s="183" t="s">
        <v>743</v>
      </c>
      <c r="DE272" s="206">
        <f>SMALL((L272,V272,AE272,AN272,AW272,BF272,BX272,CG272,CP272,CY272),1)</f>
        <v>29450</v>
      </c>
      <c r="DF272" s="208">
        <f t="shared" si="279"/>
        <v>34600</v>
      </c>
      <c r="DG272" s="19">
        <f t="shared" si="280"/>
        <v>5150</v>
      </c>
      <c r="DH272" s="208">
        <f t="shared" si="281"/>
        <v>29450</v>
      </c>
      <c r="DI272" s="208">
        <f t="shared" si="282"/>
        <v>47700</v>
      </c>
      <c r="DJ272" s="208" t="str">
        <f t="shared" si="283"/>
        <v>ENTRA</v>
      </c>
    </row>
    <row r="273" spans="1:114" s="19" customFormat="1" hidden="1" x14ac:dyDescent="0.2">
      <c r="A273" s="76">
        <v>264</v>
      </c>
      <c r="B273" s="78" t="s">
        <v>311</v>
      </c>
      <c r="C273" s="77" t="s">
        <v>643</v>
      </c>
      <c r="D273" s="120">
        <v>1</v>
      </c>
      <c r="E273" s="120" t="s">
        <v>32</v>
      </c>
      <c r="F273" s="24">
        <v>6163.6265060240976</v>
      </c>
      <c r="G273" s="120">
        <v>1</v>
      </c>
      <c r="H273" s="86">
        <f t="shared" si="261"/>
        <v>6163.6265060240976</v>
      </c>
      <c r="I273" s="27"/>
      <c r="J273" s="184"/>
      <c r="K273" s="185"/>
      <c r="L273" s="184"/>
      <c r="M273" s="186"/>
      <c r="N273" s="186">
        <f t="shared" si="244"/>
        <v>0</v>
      </c>
      <c r="O273" s="176" t="str">
        <f t="shared" si="278"/>
        <v>NO OFERTADO</v>
      </c>
      <c r="P273" s="176"/>
      <c r="Q273" s="176" t="s">
        <v>743</v>
      </c>
      <c r="R273" s="207" t="s">
        <v>858</v>
      </c>
      <c r="S273" s="187"/>
      <c r="T273" s="187"/>
      <c r="U273" s="188"/>
      <c r="V273" s="187"/>
      <c r="W273" s="189"/>
      <c r="X273" s="189">
        <f t="shared" si="246"/>
        <v>0</v>
      </c>
      <c r="Y273" s="176" t="str">
        <f t="shared" si="262"/>
        <v>NO OFERTADO</v>
      </c>
      <c r="Z273" s="177"/>
      <c r="AA273" s="177" t="s">
        <v>743</v>
      </c>
      <c r="AB273" s="190"/>
      <c r="AC273" s="190"/>
      <c r="AD273" s="191"/>
      <c r="AE273" s="190"/>
      <c r="AF273" s="192"/>
      <c r="AG273" s="192">
        <f t="shared" si="247"/>
        <v>0</v>
      </c>
      <c r="AH273" s="178" t="str">
        <f t="shared" si="263"/>
        <v>NO OFERTADO</v>
      </c>
      <c r="AI273" s="178"/>
      <c r="AJ273" s="178" t="s">
        <v>743</v>
      </c>
      <c r="AK273" s="184"/>
      <c r="AL273" s="184"/>
      <c r="AM273" s="185"/>
      <c r="AN273" s="184"/>
      <c r="AO273" s="186"/>
      <c r="AP273" s="186">
        <f t="shared" si="248"/>
        <v>0</v>
      </c>
      <c r="AQ273" s="176" t="str">
        <f t="shared" si="266"/>
        <v>NO OFERTADO</v>
      </c>
      <c r="AR273" s="176"/>
      <c r="AS273" s="176" t="s">
        <v>743</v>
      </c>
      <c r="AT273" s="187"/>
      <c r="AU273" s="187"/>
      <c r="AV273" s="193"/>
      <c r="AW273" s="187"/>
      <c r="AX273" s="189"/>
      <c r="AY273" s="189">
        <f t="shared" si="249"/>
        <v>0</v>
      </c>
      <c r="AZ273" s="177" t="str">
        <f t="shared" si="267"/>
        <v>NO OFERTADO</v>
      </c>
      <c r="BA273" s="177"/>
      <c r="BB273" s="177" t="s">
        <v>743</v>
      </c>
      <c r="BC273" s="194"/>
      <c r="BD273" s="194"/>
      <c r="BE273" s="195"/>
      <c r="BF273" s="194"/>
      <c r="BG273" s="196">
        <f t="shared" si="250"/>
        <v>0</v>
      </c>
      <c r="BH273" s="196">
        <f t="shared" si="251"/>
        <v>0</v>
      </c>
      <c r="BI273" s="180" t="str">
        <f t="shared" si="268"/>
        <v>NO OFERTADO</v>
      </c>
      <c r="BJ273" s="180"/>
      <c r="BK273" s="180" t="s">
        <v>743</v>
      </c>
      <c r="BL273" s="319"/>
      <c r="BM273" s="319"/>
      <c r="BN273" s="320"/>
      <c r="BO273" s="319">
        <f t="shared" si="269"/>
        <v>0</v>
      </c>
      <c r="BP273" s="321">
        <f t="shared" si="252"/>
        <v>0</v>
      </c>
      <c r="BQ273" s="321">
        <f t="shared" si="270"/>
        <v>0</v>
      </c>
      <c r="BR273" s="322" t="str">
        <f t="shared" si="271"/>
        <v>NO OFERTADO</v>
      </c>
      <c r="BS273" s="322"/>
      <c r="BT273" s="322" t="s">
        <v>743</v>
      </c>
      <c r="BU273" s="197"/>
      <c r="BV273" s="197"/>
      <c r="BW273" s="198"/>
      <c r="BX273" s="197"/>
      <c r="BY273" s="199">
        <f t="shared" si="253"/>
        <v>0</v>
      </c>
      <c r="BZ273" s="199">
        <f t="shared" si="254"/>
        <v>0</v>
      </c>
      <c r="CA273" s="181" t="str">
        <f t="shared" si="272"/>
        <v>NO OFERTADO</v>
      </c>
      <c r="CB273" s="181"/>
      <c r="CC273" s="181" t="s">
        <v>743</v>
      </c>
      <c r="CD273" s="200"/>
      <c r="CE273" s="200"/>
      <c r="CF273" s="201"/>
      <c r="CG273" s="200"/>
      <c r="CH273" s="202">
        <f t="shared" si="255"/>
        <v>0</v>
      </c>
      <c r="CI273" s="202">
        <f t="shared" si="256"/>
        <v>0</v>
      </c>
      <c r="CJ273" s="182" t="str">
        <f t="shared" si="273"/>
        <v>NO OFERTADO</v>
      </c>
      <c r="CK273" s="182"/>
      <c r="CL273" s="182" t="s">
        <v>743</v>
      </c>
      <c r="CM273" s="197">
        <v>0</v>
      </c>
      <c r="CN273" s="197">
        <v>0</v>
      </c>
      <c r="CO273" s="198">
        <v>0</v>
      </c>
      <c r="CP273" s="197"/>
      <c r="CQ273" s="199">
        <f t="shared" si="257"/>
        <v>0</v>
      </c>
      <c r="CR273" s="199">
        <f t="shared" si="258"/>
        <v>0</v>
      </c>
      <c r="CS273" s="181" t="str">
        <f t="shared" si="274"/>
        <v>NO OFERTADO</v>
      </c>
      <c r="CT273" s="181"/>
      <c r="CU273" s="181" t="s">
        <v>743</v>
      </c>
      <c r="CV273" s="203" t="s">
        <v>812</v>
      </c>
      <c r="CW273" s="203">
        <f t="shared" ref="CW273:CW277" si="285">+CY273/1.19</f>
        <v>5512.6050420168067</v>
      </c>
      <c r="CX273" s="204">
        <f t="shared" ref="CX273:CX277" si="286">+CW273*0.19</f>
        <v>1047.3949579831933</v>
      </c>
      <c r="CY273" s="203">
        <v>6560</v>
      </c>
      <c r="CZ273" s="205">
        <f t="shared" si="259"/>
        <v>6560</v>
      </c>
      <c r="DA273" s="205">
        <f t="shared" si="260"/>
        <v>6560</v>
      </c>
      <c r="DB273" s="183" t="str">
        <f t="shared" si="275"/>
        <v>CUMPLE</v>
      </c>
      <c r="DC273" s="183" t="s">
        <v>828</v>
      </c>
      <c r="DD273" s="183" t="s">
        <v>822</v>
      </c>
      <c r="DE273" s="206">
        <f>SMALL((L273,V273,AE273,AN273,AW273,BF273,BX273,CG273,CP273,CY273),1)</f>
        <v>6560</v>
      </c>
      <c r="DF273" s="208">
        <f t="shared" si="279"/>
        <v>6560</v>
      </c>
      <c r="DG273" s="19">
        <f t="shared" si="280"/>
        <v>0</v>
      </c>
      <c r="DH273" s="208">
        <f t="shared" si="281"/>
        <v>6560</v>
      </c>
      <c r="DI273" s="208">
        <f t="shared" si="282"/>
        <v>7396.3518072289171</v>
      </c>
      <c r="DJ273" s="208" t="str">
        <f t="shared" si="283"/>
        <v>ENTRA</v>
      </c>
    </row>
    <row r="274" spans="1:114" s="19" customFormat="1" hidden="1" x14ac:dyDescent="0.2">
      <c r="A274" s="76">
        <v>265</v>
      </c>
      <c r="B274" s="78" t="s">
        <v>312</v>
      </c>
      <c r="C274" s="77" t="s">
        <v>644</v>
      </c>
      <c r="D274" s="120">
        <v>1</v>
      </c>
      <c r="E274" s="120" t="s">
        <v>32</v>
      </c>
      <c r="F274" s="24">
        <v>6163.6265060240976</v>
      </c>
      <c r="G274" s="120">
        <v>1</v>
      </c>
      <c r="H274" s="86">
        <f t="shared" si="261"/>
        <v>6163.6265060240976</v>
      </c>
      <c r="I274" s="27"/>
      <c r="J274" s="184"/>
      <c r="K274" s="185"/>
      <c r="L274" s="184"/>
      <c r="M274" s="186"/>
      <c r="N274" s="186">
        <f t="shared" si="244"/>
        <v>0</v>
      </c>
      <c r="O274" s="176" t="str">
        <f t="shared" si="278"/>
        <v>NO OFERTADO</v>
      </c>
      <c r="P274" s="176"/>
      <c r="Q274" s="176" t="s">
        <v>743</v>
      </c>
      <c r="R274" s="207" t="s">
        <v>858</v>
      </c>
      <c r="S274" s="187"/>
      <c r="T274" s="187"/>
      <c r="U274" s="188"/>
      <c r="V274" s="187"/>
      <c r="W274" s="189"/>
      <c r="X274" s="189">
        <f t="shared" si="246"/>
        <v>0</v>
      </c>
      <c r="Y274" s="176" t="str">
        <f t="shared" si="262"/>
        <v>NO OFERTADO</v>
      </c>
      <c r="Z274" s="177"/>
      <c r="AA274" s="177" t="s">
        <v>743</v>
      </c>
      <c r="AB274" s="190"/>
      <c r="AC274" s="190"/>
      <c r="AD274" s="191"/>
      <c r="AE274" s="190"/>
      <c r="AF274" s="192"/>
      <c r="AG274" s="192">
        <f t="shared" si="247"/>
        <v>0</v>
      </c>
      <c r="AH274" s="178" t="str">
        <f t="shared" si="263"/>
        <v>NO OFERTADO</v>
      </c>
      <c r="AI274" s="178"/>
      <c r="AJ274" s="178" t="s">
        <v>743</v>
      </c>
      <c r="AK274" s="184"/>
      <c r="AL274" s="184"/>
      <c r="AM274" s="185"/>
      <c r="AN274" s="184"/>
      <c r="AO274" s="186"/>
      <c r="AP274" s="186">
        <f t="shared" si="248"/>
        <v>0</v>
      </c>
      <c r="AQ274" s="176" t="str">
        <f t="shared" si="266"/>
        <v>NO OFERTADO</v>
      </c>
      <c r="AR274" s="176"/>
      <c r="AS274" s="176" t="s">
        <v>743</v>
      </c>
      <c r="AT274" s="187"/>
      <c r="AU274" s="187"/>
      <c r="AV274" s="193"/>
      <c r="AW274" s="187"/>
      <c r="AX274" s="189"/>
      <c r="AY274" s="189">
        <f t="shared" si="249"/>
        <v>0</v>
      </c>
      <c r="AZ274" s="177" t="str">
        <f t="shared" si="267"/>
        <v>NO OFERTADO</v>
      </c>
      <c r="BA274" s="177"/>
      <c r="BB274" s="177" t="s">
        <v>743</v>
      </c>
      <c r="BC274" s="194"/>
      <c r="BD274" s="194"/>
      <c r="BE274" s="195"/>
      <c r="BF274" s="194"/>
      <c r="BG274" s="196">
        <f t="shared" si="250"/>
        <v>0</v>
      </c>
      <c r="BH274" s="196">
        <f t="shared" si="251"/>
        <v>0</v>
      </c>
      <c r="BI274" s="180" t="str">
        <f t="shared" si="268"/>
        <v>NO OFERTADO</v>
      </c>
      <c r="BJ274" s="180"/>
      <c r="BK274" s="180" t="s">
        <v>743</v>
      </c>
      <c r="BL274" s="319"/>
      <c r="BM274" s="319"/>
      <c r="BN274" s="320"/>
      <c r="BO274" s="319">
        <f t="shared" si="269"/>
        <v>0</v>
      </c>
      <c r="BP274" s="321">
        <f t="shared" si="252"/>
        <v>0</v>
      </c>
      <c r="BQ274" s="321">
        <f t="shared" si="270"/>
        <v>0</v>
      </c>
      <c r="BR274" s="322" t="str">
        <f t="shared" si="271"/>
        <v>NO OFERTADO</v>
      </c>
      <c r="BS274" s="322"/>
      <c r="BT274" s="322" t="s">
        <v>743</v>
      </c>
      <c r="BU274" s="197"/>
      <c r="BV274" s="197"/>
      <c r="BW274" s="198"/>
      <c r="BX274" s="197"/>
      <c r="BY274" s="199">
        <f t="shared" si="253"/>
        <v>0</v>
      </c>
      <c r="BZ274" s="199">
        <f t="shared" si="254"/>
        <v>0</v>
      </c>
      <c r="CA274" s="181" t="str">
        <f t="shared" si="272"/>
        <v>NO OFERTADO</v>
      </c>
      <c r="CB274" s="181"/>
      <c r="CC274" s="181" t="s">
        <v>743</v>
      </c>
      <c r="CD274" s="200"/>
      <c r="CE274" s="200"/>
      <c r="CF274" s="201"/>
      <c r="CG274" s="200"/>
      <c r="CH274" s="202">
        <f t="shared" si="255"/>
        <v>0</v>
      </c>
      <c r="CI274" s="202">
        <f t="shared" si="256"/>
        <v>0</v>
      </c>
      <c r="CJ274" s="182" t="str">
        <f t="shared" si="273"/>
        <v>NO OFERTADO</v>
      </c>
      <c r="CK274" s="182"/>
      <c r="CL274" s="182" t="s">
        <v>743</v>
      </c>
      <c r="CM274" s="197">
        <v>0</v>
      </c>
      <c r="CN274" s="197">
        <v>0</v>
      </c>
      <c r="CO274" s="198">
        <v>0</v>
      </c>
      <c r="CP274" s="197"/>
      <c r="CQ274" s="199">
        <f t="shared" si="257"/>
        <v>0</v>
      </c>
      <c r="CR274" s="199">
        <f t="shared" si="258"/>
        <v>0</v>
      </c>
      <c r="CS274" s="181" t="str">
        <f t="shared" si="274"/>
        <v>NO OFERTADO</v>
      </c>
      <c r="CT274" s="181"/>
      <c r="CU274" s="181" t="s">
        <v>743</v>
      </c>
      <c r="CV274" s="203" t="s">
        <v>812</v>
      </c>
      <c r="CW274" s="203">
        <f t="shared" si="285"/>
        <v>5512.6050420168067</v>
      </c>
      <c r="CX274" s="204">
        <f t="shared" si="286"/>
        <v>1047.3949579831933</v>
      </c>
      <c r="CY274" s="203">
        <v>6560</v>
      </c>
      <c r="CZ274" s="205">
        <f t="shared" si="259"/>
        <v>6560</v>
      </c>
      <c r="DA274" s="205">
        <f t="shared" si="260"/>
        <v>6560</v>
      </c>
      <c r="DB274" s="183" t="str">
        <f t="shared" si="275"/>
        <v>CUMPLE</v>
      </c>
      <c r="DC274" s="183" t="s">
        <v>828</v>
      </c>
      <c r="DD274" s="183" t="s">
        <v>822</v>
      </c>
      <c r="DE274" s="206">
        <f>SMALL((L274,V274,AE274,AN274,AW274,BF274,BX274,CG274,CP274,CY274),1)</f>
        <v>6560</v>
      </c>
      <c r="DF274" s="208">
        <f t="shared" si="279"/>
        <v>6560</v>
      </c>
      <c r="DG274" s="19">
        <f t="shared" si="280"/>
        <v>0</v>
      </c>
      <c r="DH274" s="208">
        <f t="shared" si="281"/>
        <v>6560</v>
      </c>
      <c r="DI274" s="208">
        <f t="shared" si="282"/>
        <v>7396.3518072289171</v>
      </c>
      <c r="DJ274" s="208" t="str">
        <f t="shared" si="283"/>
        <v>ENTRA</v>
      </c>
    </row>
    <row r="275" spans="1:114" s="19" customFormat="1" hidden="1" x14ac:dyDescent="0.2">
      <c r="A275" s="76">
        <v>266</v>
      </c>
      <c r="B275" s="78" t="s">
        <v>313</v>
      </c>
      <c r="C275" s="77" t="s">
        <v>645</v>
      </c>
      <c r="D275" s="120">
        <v>1</v>
      </c>
      <c r="E275" s="120" t="s">
        <v>32</v>
      </c>
      <c r="F275" s="24">
        <v>6163.6265060240976</v>
      </c>
      <c r="G275" s="120">
        <v>1</v>
      </c>
      <c r="H275" s="86">
        <f t="shared" si="261"/>
        <v>6163.6265060240976</v>
      </c>
      <c r="I275" s="27"/>
      <c r="J275" s="184"/>
      <c r="K275" s="185"/>
      <c r="L275" s="184"/>
      <c r="M275" s="186"/>
      <c r="N275" s="186">
        <f t="shared" si="244"/>
        <v>0</v>
      </c>
      <c r="O275" s="176" t="str">
        <f t="shared" si="278"/>
        <v>NO OFERTADO</v>
      </c>
      <c r="P275" s="176"/>
      <c r="Q275" s="176" t="s">
        <v>743</v>
      </c>
      <c r="R275" s="207" t="s">
        <v>858</v>
      </c>
      <c r="S275" s="187"/>
      <c r="T275" s="187"/>
      <c r="U275" s="188"/>
      <c r="V275" s="187"/>
      <c r="W275" s="189"/>
      <c r="X275" s="189">
        <f t="shared" si="246"/>
        <v>0</v>
      </c>
      <c r="Y275" s="176" t="str">
        <f t="shared" si="262"/>
        <v>NO OFERTADO</v>
      </c>
      <c r="Z275" s="177"/>
      <c r="AA275" s="177" t="s">
        <v>743</v>
      </c>
      <c r="AB275" s="190"/>
      <c r="AC275" s="190"/>
      <c r="AD275" s="191"/>
      <c r="AE275" s="190"/>
      <c r="AF275" s="192"/>
      <c r="AG275" s="192">
        <f t="shared" si="247"/>
        <v>0</v>
      </c>
      <c r="AH275" s="178" t="str">
        <f t="shared" si="263"/>
        <v>NO OFERTADO</v>
      </c>
      <c r="AI275" s="178"/>
      <c r="AJ275" s="178" t="s">
        <v>743</v>
      </c>
      <c r="AK275" s="184"/>
      <c r="AL275" s="184"/>
      <c r="AM275" s="185"/>
      <c r="AN275" s="184"/>
      <c r="AO275" s="186"/>
      <c r="AP275" s="186">
        <f t="shared" si="248"/>
        <v>0</v>
      </c>
      <c r="AQ275" s="176" t="str">
        <f t="shared" si="266"/>
        <v>NO OFERTADO</v>
      </c>
      <c r="AR275" s="176"/>
      <c r="AS275" s="176" t="s">
        <v>743</v>
      </c>
      <c r="AT275" s="187"/>
      <c r="AU275" s="187"/>
      <c r="AV275" s="193"/>
      <c r="AW275" s="187"/>
      <c r="AX275" s="189"/>
      <c r="AY275" s="189">
        <f t="shared" si="249"/>
        <v>0</v>
      </c>
      <c r="AZ275" s="177" t="str">
        <f t="shared" si="267"/>
        <v>NO OFERTADO</v>
      </c>
      <c r="BA275" s="177"/>
      <c r="BB275" s="177" t="s">
        <v>743</v>
      </c>
      <c r="BC275" s="194"/>
      <c r="BD275" s="194"/>
      <c r="BE275" s="195"/>
      <c r="BF275" s="194"/>
      <c r="BG275" s="196">
        <f t="shared" si="250"/>
        <v>0</v>
      </c>
      <c r="BH275" s="196">
        <f t="shared" si="251"/>
        <v>0</v>
      </c>
      <c r="BI275" s="180" t="str">
        <f t="shared" si="268"/>
        <v>NO OFERTADO</v>
      </c>
      <c r="BJ275" s="180"/>
      <c r="BK275" s="180" t="s">
        <v>743</v>
      </c>
      <c r="BL275" s="319"/>
      <c r="BM275" s="319"/>
      <c r="BN275" s="320"/>
      <c r="BO275" s="319">
        <f t="shared" si="269"/>
        <v>0</v>
      </c>
      <c r="BP275" s="321">
        <f t="shared" si="252"/>
        <v>0</v>
      </c>
      <c r="BQ275" s="321">
        <f t="shared" si="270"/>
        <v>0</v>
      </c>
      <c r="BR275" s="322" t="str">
        <f t="shared" si="271"/>
        <v>NO OFERTADO</v>
      </c>
      <c r="BS275" s="322"/>
      <c r="BT275" s="322" t="s">
        <v>743</v>
      </c>
      <c r="BU275" s="197"/>
      <c r="BV275" s="197"/>
      <c r="BW275" s="198"/>
      <c r="BX275" s="197"/>
      <c r="BY275" s="199">
        <f t="shared" si="253"/>
        <v>0</v>
      </c>
      <c r="BZ275" s="199">
        <f t="shared" si="254"/>
        <v>0</v>
      </c>
      <c r="CA275" s="181" t="str">
        <f t="shared" si="272"/>
        <v>NO OFERTADO</v>
      </c>
      <c r="CB275" s="181"/>
      <c r="CC275" s="181" t="s">
        <v>743</v>
      </c>
      <c r="CD275" s="200"/>
      <c r="CE275" s="200"/>
      <c r="CF275" s="201"/>
      <c r="CG275" s="200"/>
      <c r="CH275" s="202">
        <f t="shared" si="255"/>
        <v>0</v>
      </c>
      <c r="CI275" s="202">
        <f t="shared" si="256"/>
        <v>0</v>
      </c>
      <c r="CJ275" s="182" t="str">
        <f t="shared" si="273"/>
        <v>NO OFERTADO</v>
      </c>
      <c r="CK275" s="182"/>
      <c r="CL275" s="182" t="s">
        <v>743</v>
      </c>
      <c r="CM275" s="197">
        <v>0</v>
      </c>
      <c r="CN275" s="197">
        <v>0</v>
      </c>
      <c r="CO275" s="198">
        <v>0</v>
      </c>
      <c r="CP275" s="197"/>
      <c r="CQ275" s="199">
        <f t="shared" si="257"/>
        <v>0</v>
      </c>
      <c r="CR275" s="199">
        <f t="shared" si="258"/>
        <v>0</v>
      </c>
      <c r="CS275" s="181" t="str">
        <f t="shared" si="274"/>
        <v>NO OFERTADO</v>
      </c>
      <c r="CT275" s="181"/>
      <c r="CU275" s="181" t="s">
        <v>743</v>
      </c>
      <c r="CV275" s="203" t="s">
        <v>812</v>
      </c>
      <c r="CW275" s="203">
        <f t="shared" si="285"/>
        <v>5512.6050420168067</v>
      </c>
      <c r="CX275" s="204">
        <f t="shared" si="286"/>
        <v>1047.3949579831933</v>
      </c>
      <c r="CY275" s="203">
        <v>6560</v>
      </c>
      <c r="CZ275" s="205">
        <f t="shared" si="259"/>
        <v>6560</v>
      </c>
      <c r="DA275" s="205">
        <f t="shared" si="260"/>
        <v>6560</v>
      </c>
      <c r="DB275" s="183" t="str">
        <f t="shared" si="275"/>
        <v>CUMPLE</v>
      </c>
      <c r="DC275" s="183" t="s">
        <v>828</v>
      </c>
      <c r="DD275" s="183" t="s">
        <v>822</v>
      </c>
      <c r="DE275" s="206">
        <f>SMALL((L275,V275,AE275,AN275,AW275,BF275,BX275,CG275,CP275,CY275),1)</f>
        <v>6560</v>
      </c>
      <c r="DF275" s="208">
        <f t="shared" si="279"/>
        <v>6560</v>
      </c>
      <c r="DG275" s="19">
        <f t="shared" si="280"/>
        <v>0</v>
      </c>
      <c r="DH275" s="208">
        <f t="shared" si="281"/>
        <v>6560</v>
      </c>
      <c r="DI275" s="208">
        <f t="shared" si="282"/>
        <v>7396.3518072289171</v>
      </c>
      <c r="DJ275" s="208" t="str">
        <f t="shared" si="283"/>
        <v>ENTRA</v>
      </c>
    </row>
    <row r="276" spans="1:114" s="19" customFormat="1" hidden="1" x14ac:dyDescent="0.2">
      <c r="A276" s="76">
        <v>267</v>
      </c>
      <c r="B276" s="78" t="s">
        <v>314</v>
      </c>
      <c r="C276" s="77" t="s">
        <v>646</v>
      </c>
      <c r="D276" s="120">
        <v>1</v>
      </c>
      <c r="E276" s="120" t="s">
        <v>32</v>
      </c>
      <c r="F276" s="24">
        <v>6163.6265060240976</v>
      </c>
      <c r="G276" s="120">
        <v>1</v>
      </c>
      <c r="H276" s="86">
        <f t="shared" si="261"/>
        <v>6163.6265060240976</v>
      </c>
      <c r="I276" s="27"/>
      <c r="J276" s="184"/>
      <c r="K276" s="185"/>
      <c r="L276" s="184"/>
      <c r="M276" s="186"/>
      <c r="N276" s="186">
        <f t="shared" si="244"/>
        <v>0</v>
      </c>
      <c r="O276" s="176" t="str">
        <f t="shared" si="278"/>
        <v>NO OFERTADO</v>
      </c>
      <c r="P276" s="176"/>
      <c r="Q276" s="176" t="s">
        <v>743</v>
      </c>
      <c r="R276" s="207" t="s">
        <v>858</v>
      </c>
      <c r="S276" s="187"/>
      <c r="T276" s="187"/>
      <c r="U276" s="188"/>
      <c r="V276" s="187"/>
      <c r="W276" s="189"/>
      <c r="X276" s="189">
        <f t="shared" si="246"/>
        <v>0</v>
      </c>
      <c r="Y276" s="176" t="str">
        <f t="shared" si="262"/>
        <v>NO OFERTADO</v>
      </c>
      <c r="Z276" s="177"/>
      <c r="AA276" s="177" t="s">
        <v>743</v>
      </c>
      <c r="AB276" s="190"/>
      <c r="AC276" s="190"/>
      <c r="AD276" s="191"/>
      <c r="AE276" s="190"/>
      <c r="AF276" s="192"/>
      <c r="AG276" s="192">
        <f t="shared" si="247"/>
        <v>0</v>
      </c>
      <c r="AH276" s="178" t="str">
        <f t="shared" si="263"/>
        <v>NO OFERTADO</v>
      </c>
      <c r="AI276" s="178"/>
      <c r="AJ276" s="178" t="s">
        <v>743</v>
      </c>
      <c r="AK276" s="184"/>
      <c r="AL276" s="184"/>
      <c r="AM276" s="185"/>
      <c r="AN276" s="184"/>
      <c r="AO276" s="186"/>
      <c r="AP276" s="186">
        <f t="shared" si="248"/>
        <v>0</v>
      </c>
      <c r="AQ276" s="176" t="str">
        <f t="shared" si="266"/>
        <v>NO OFERTADO</v>
      </c>
      <c r="AR276" s="176"/>
      <c r="AS276" s="176" t="s">
        <v>743</v>
      </c>
      <c r="AT276" s="187"/>
      <c r="AU276" s="187"/>
      <c r="AV276" s="193"/>
      <c r="AW276" s="187"/>
      <c r="AX276" s="189"/>
      <c r="AY276" s="189">
        <f t="shared" si="249"/>
        <v>0</v>
      </c>
      <c r="AZ276" s="177" t="str">
        <f t="shared" si="267"/>
        <v>NO OFERTADO</v>
      </c>
      <c r="BA276" s="177"/>
      <c r="BB276" s="177" t="s">
        <v>743</v>
      </c>
      <c r="BC276" s="194"/>
      <c r="BD276" s="194"/>
      <c r="BE276" s="195"/>
      <c r="BF276" s="194"/>
      <c r="BG276" s="196">
        <f t="shared" si="250"/>
        <v>0</v>
      </c>
      <c r="BH276" s="196">
        <f t="shared" si="251"/>
        <v>0</v>
      </c>
      <c r="BI276" s="180" t="str">
        <f t="shared" si="268"/>
        <v>NO OFERTADO</v>
      </c>
      <c r="BJ276" s="180"/>
      <c r="BK276" s="180" t="s">
        <v>743</v>
      </c>
      <c r="BL276" s="319"/>
      <c r="BM276" s="319"/>
      <c r="BN276" s="320"/>
      <c r="BO276" s="319">
        <f t="shared" si="269"/>
        <v>0</v>
      </c>
      <c r="BP276" s="321">
        <f t="shared" si="252"/>
        <v>0</v>
      </c>
      <c r="BQ276" s="321">
        <f t="shared" si="270"/>
        <v>0</v>
      </c>
      <c r="BR276" s="322" t="str">
        <f t="shared" si="271"/>
        <v>NO OFERTADO</v>
      </c>
      <c r="BS276" s="322"/>
      <c r="BT276" s="322" t="s">
        <v>743</v>
      </c>
      <c r="BU276" s="197"/>
      <c r="BV276" s="197"/>
      <c r="BW276" s="198"/>
      <c r="BX276" s="197"/>
      <c r="BY276" s="199">
        <f t="shared" si="253"/>
        <v>0</v>
      </c>
      <c r="BZ276" s="199">
        <f t="shared" si="254"/>
        <v>0</v>
      </c>
      <c r="CA276" s="181" t="str">
        <f t="shared" si="272"/>
        <v>NO OFERTADO</v>
      </c>
      <c r="CB276" s="181"/>
      <c r="CC276" s="181" t="s">
        <v>743</v>
      </c>
      <c r="CD276" s="200"/>
      <c r="CE276" s="200"/>
      <c r="CF276" s="201"/>
      <c r="CG276" s="200"/>
      <c r="CH276" s="202">
        <f t="shared" si="255"/>
        <v>0</v>
      </c>
      <c r="CI276" s="202">
        <f t="shared" si="256"/>
        <v>0</v>
      </c>
      <c r="CJ276" s="182" t="str">
        <f t="shared" si="273"/>
        <v>NO OFERTADO</v>
      </c>
      <c r="CK276" s="182"/>
      <c r="CL276" s="182" t="s">
        <v>743</v>
      </c>
      <c r="CM276" s="197">
        <v>0</v>
      </c>
      <c r="CN276" s="197">
        <v>0</v>
      </c>
      <c r="CO276" s="198">
        <v>0</v>
      </c>
      <c r="CP276" s="197"/>
      <c r="CQ276" s="199">
        <f t="shared" si="257"/>
        <v>0</v>
      </c>
      <c r="CR276" s="199">
        <f t="shared" si="258"/>
        <v>0</v>
      </c>
      <c r="CS276" s="181" t="str">
        <f t="shared" si="274"/>
        <v>NO OFERTADO</v>
      </c>
      <c r="CT276" s="181"/>
      <c r="CU276" s="181" t="s">
        <v>743</v>
      </c>
      <c r="CV276" s="203" t="s">
        <v>812</v>
      </c>
      <c r="CW276" s="203">
        <f t="shared" si="285"/>
        <v>5512.6050420168067</v>
      </c>
      <c r="CX276" s="204">
        <f t="shared" si="286"/>
        <v>1047.3949579831933</v>
      </c>
      <c r="CY276" s="203">
        <v>6560</v>
      </c>
      <c r="CZ276" s="205">
        <f t="shared" si="259"/>
        <v>6560</v>
      </c>
      <c r="DA276" s="205">
        <f t="shared" si="260"/>
        <v>6560</v>
      </c>
      <c r="DB276" s="183" t="str">
        <f t="shared" si="275"/>
        <v>CUMPLE</v>
      </c>
      <c r="DC276" s="183" t="s">
        <v>828</v>
      </c>
      <c r="DD276" s="183" t="s">
        <v>822</v>
      </c>
      <c r="DE276" s="206">
        <f>SMALL((L276,V276,AE276,AN276,AW276,BF276,BX276,CG276,CP276,CY276),1)</f>
        <v>6560</v>
      </c>
      <c r="DF276" s="208">
        <f t="shared" si="279"/>
        <v>6560</v>
      </c>
      <c r="DG276" s="19">
        <f t="shared" si="280"/>
        <v>0</v>
      </c>
      <c r="DH276" s="208">
        <f t="shared" si="281"/>
        <v>6560</v>
      </c>
      <c r="DI276" s="208">
        <f t="shared" si="282"/>
        <v>7396.3518072289171</v>
      </c>
      <c r="DJ276" s="208" t="str">
        <f t="shared" si="283"/>
        <v>ENTRA</v>
      </c>
    </row>
    <row r="277" spans="1:114" s="19" customFormat="1" hidden="1" x14ac:dyDescent="0.2">
      <c r="A277" s="76">
        <v>268</v>
      </c>
      <c r="B277" s="78" t="s">
        <v>315</v>
      </c>
      <c r="C277" s="77" t="s">
        <v>647</v>
      </c>
      <c r="D277" s="120">
        <v>1</v>
      </c>
      <c r="E277" s="120" t="s">
        <v>32</v>
      </c>
      <c r="F277" s="24">
        <v>6163.6265060240976</v>
      </c>
      <c r="G277" s="120">
        <v>1</v>
      </c>
      <c r="H277" s="86">
        <f t="shared" si="261"/>
        <v>6163.6265060240976</v>
      </c>
      <c r="I277" s="27"/>
      <c r="J277" s="184"/>
      <c r="K277" s="185"/>
      <c r="L277" s="184"/>
      <c r="M277" s="186"/>
      <c r="N277" s="186">
        <f t="shared" si="244"/>
        <v>0</v>
      </c>
      <c r="O277" s="176" t="str">
        <f t="shared" si="278"/>
        <v>NO OFERTADO</v>
      </c>
      <c r="P277" s="176"/>
      <c r="Q277" s="176" t="s">
        <v>743</v>
      </c>
      <c r="R277" s="207" t="s">
        <v>858</v>
      </c>
      <c r="S277" s="187"/>
      <c r="T277" s="187"/>
      <c r="U277" s="188"/>
      <c r="V277" s="187"/>
      <c r="W277" s="189"/>
      <c r="X277" s="189">
        <f t="shared" si="246"/>
        <v>0</v>
      </c>
      <c r="Y277" s="176" t="str">
        <f t="shared" si="262"/>
        <v>NO OFERTADO</v>
      </c>
      <c r="Z277" s="177"/>
      <c r="AA277" s="177" t="s">
        <v>743</v>
      </c>
      <c r="AB277" s="190"/>
      <c r="AC277" s="190"/>
      <c r="AD277" s="191"/>
      <c r="AE277" s="190"/>
      <c r="AF277" s="192"/>
      <c r="AG277" s="192">
        <f t="shared" si="247"/>
        <v>0</v>
      </c>
      <c r="AH277" s="178" t="str">
        <f t="shared" si="263"/>
        <v>NO OFERTADO</v>
      </c>
      <c r="AI277" s="178"/>
      <c r="AJ277" s="178" t="s">
        <v>743</v>
      </c>
      <c r="AK277" s="184"/>
      <c r="AL277" s="184"/>
      <c r="AM277" s="185"/>
      <c r="AN277" s="184"/>
      <c r="AO277" s="186"/>
      <c r="AP277" s="186">
        <f t="shared" si="248"/>
        <v>0</v>
      </c>
      <c r="AQ277" s="176" t="str">
        <f t="shared" si="266"/>
        <v>NO OFERTADO</v>
      </c>
      <c r="AR277" s="176"/>
      <c r="AS277" s="176" t="s">
        <v>743</v>
      </c>
      <c r="AT277" s="187"/>
      <c r="AU277" s="187"/>
      <c r="AV277" s="193"/>
      <c r="AW277" s="187"/>
      <c r="AX277" s="189"/>
      <c r="AY277" s="189">
        <f t="shared" si="249"/>
        <v>0</v>
      </c>
      <c r="AZ277" s="177" t="str">
        <f t="shared" si="267"/>
        <v>NO OFERTADO</v>
      </c>
      <c r="BA277" s="177"/>
      <c r="BB277" s="177" t="s">
        <v>743</v>
      </c>
      <c r="BC277" s="194"/>
      <c r="BD277" s="194"/>
      <c r="BE277" s="195"/>
      <c r="BF277" s="194"/>
      <c r="BG277" s="196">
        <f t="shared" si="250"/>
        <v>0</v>
      </c>
      <c r="BH277" s="196">
        <f t="shared" si="251"/>
        <v>0</v>
      </c>
      <c r="BI277" s="180" t="str">
        <f t="shared" si="268"/>
        <v>NO OFERTADO</v>
      </c>
      <c r="BJ277" s="180"/>
      <c r="BK277" s="180" t="s">
        <v>743</v>
      </c>
      <c r="BL277" s="319"/>
      <c r="BM277" s="319"/>
      <c r="BN277" s="320"/>
      <c r="BO277" s="319">
        <f t="shared" si="269"/>
        <v>0</v>
      </c>
      <c r="BP277" s="321">
        <f t="shared" si="252"/>
        <v>0</v>
      </c>
      <c r="BQ277" s="321">
        <f t="shared" si="270"/>
        <v>0</v>
      </c>
      <c r="BR277" s="322" t="str">
        <f t="shared" si="271"/>
        <v>NO OFERTADO</v>
      </c>
      <c r="BS277" s="322"/>
      <c r="BT277" s="322" t="s">
        <v>743</v>
      </c>
      <c r="BU277" s="197"/>
      <c r="BV277" s="197"/>
      <c r="BW277" s="198"/>
      <c r="BX277" s="197"/>
      <c r="BY277" s="199">
        <f t="shared" si="253"/>
        <v>0</v>
      </c>
      <c r="BZ277" s="199">
        <f t="shared" si="254"/>
        <v>0</v>
      </c>
      <c r="CA277" s="181" t="str">
        <f t="shared" si="272"/>
        <v>NO OFERTADO</v>
      </c>
      <c r="CB277" s="181"/>
      <c r="CC277" s="181" t="s">
        <v>743</v>
      </c>
      <c r="CD277" s="200"/>
      <c r="CE277" s="200"/>
      <c r="CF277" s="201"/>
      <c r="CG277" s="200"/>
      <c r="CH277" s="202">
        <f t="shared" si="255"/>
        <v>0</v>
      </c>
      <c r="CI277" s="202">
        <f t="shared" si="256"/>
        <v>0</v>
      </c>
      <c r="CJ277" s="182" t="str">
        <f t="shared" si="273"/>
        <v>NO OFERTADO</v>
      </c>
      <c r="CK277" s="182"/>
      <c r="CL277" s="182" t="s">
        <v>743</v>
      </c>
      <c r="CM277" s="197">
        <v>0</v>
      </c>
      <c r="CN277" s="197">
        <v>0</v>
      </c>
      <c r="CO277" s="198">
        <v>0</v>
      </c>
      <c r="CP277" s="197"/>
      <c r="CQ277" s="199">
        <f t="shared" si="257"/>
        <v>0</v>
      </c>
      <c r="CR277" s="199">
        <f t="shared" si="258"/>
        <v>0</v>
      </c>
      <c r="CS277" s="181" t="str">
        <f t="shared" si="274"/>
        <v>NO OFERTADO</v>
      </c>
      <c r="CT277" s="181"/>
      <c r="CU277" s="181" t="s">
        <v>743</v>
      </c>
      <c r="CV277" s="203" t="s">
        <v>812</v>
      </c>
      <c r="CW277" s="203">
        <f t="shared" si="285"/>
        <v>5512.6050420168067</v>
      </c>
      <c r="CX277" s="204">
        <f t="shared" si="286"/>
        <v>1047.3949579831933</v>
      </c>
      <c r="CY277" s="203">
        <v>6560</v>
      </c>
      <c r="CZ277" s="205">
        <f t="shared" si="259"/>
        <v>6560</v>
      </c>
      <c r="DA277" s="205">
        <f t="shared" si="260"/>
        <v>6560</v>
      </c>
      <c r="DB277" s="183" t="str">
        <f t="shared" si="275"/>
        <v>CUMPLE</v>
      </c>
      <c r="DC277" s="183" t="s">
        <v>828</v>
      </c>
      <c r="DD277" s="183" t="s">
        <v>822</v>
      </c>
      <c r="DE277" s="206">
        <f>SMALL((L277,V277,AE277,AN277,AW277,BF277,BX277,CG277,CP277,CY277),1)</f>
        <v>6560</v>
      </c>
      <c r="DF277" s="208">
        <f t="shared" si="279"/>
        <v>6560</v>
      </c>
      <c r="DG277" s="19">
        <f t="shared" si="280"/>
        <v>0</v>
      </c>
      <c r="DH277" s="208">
        <f t="shared" si="281"/>
        <v>6560</v>
      </c>
      <c r="DI277" s="208">
        <f t="shared" si="282"/>
        <v>7396.3518072289171</v>
      </c>
      <c r="DJ277" s="208" t="str">
        <f t="shared" si="283"/>
        <v>ENTRA</v>
      </c>
    </row>
    <row r="278" spans="1:114" s="19" customFormat="1" hidden="1" x14ac:dyDescent="0.2">
      <c r="A278" s="76">
        <v>269</v>
      </c>
      <c r="B278" s="78" t="s">
        <v>316</v>
      </c>
      <c r="C278" s="77" t="s">
        <v>648</v>
      </c>
      <c r="D278" s="120">
        <v>1</v>
      </c>
      <c r="E278" s="120" t="s">
        <v>32</v>
      </c>
      <c r="F278" s="24">
        <v>377063.4</v>
      </c>
      <c r="G278" s="120">
        <v>1</v>
      </c>
      <c r="H278" s="86">
        <f t="shared" si="261"/>
        <v>377063.4</v>
      </c>
      <c r="I278" s="27"/>
      <c r="J278" s="184"/>
      <c r="K278" s="185"/>
      <c r="L278" s="184"/>
      <c r="M278" s="186"/>
      <c r="N278" s="186">
        <f t="shared" si="244"/>
        <v>0</v>
      </c>
      <c r="O278" s="176" t="str">
        <f t="shared" si="278"/>
        <v>NO OFERTADO</v>
      </c>
      <c r="P278" s="176"/>
      <c r="Q278" s="176" t="s">
        <v>743</v>
      </c>
      <c r="R278" s="176"/>
      <c r="S278" s="187"/>
      <c r="T278" s="187"/>
      <c r="U278" s="188"/>
      <c r="V278" s="187"/>
      <c r="W278" s="189"/>
      <c r="X278" s="189">
        <f t="shared" si="246"/>
        <v>0</v>
      </c>
      <c r="Y278" s="176" t="str">
        <f t="shared" si="262"/>
        <v>NO OFERTADO</v>
      </c>
      <c r="Z278" s="177"/>
      <c r="AA278" s="177" t="s">
        <v>743</v>
      </c>
      <c r="AB278" s="190"/>
      <c r="AC278" s="190"/>
      <c r="AD278" s="191"/>
      <c r="AE278" s="190"/>
      <c r="AF278" s="192"/>
      <c r="AG278" s="192">
        <f t="shared" si="247"/>
        <v>0</v>
      </c>
      <c r="AH278" s="178" t="str">
        <f t="shared" si="263"/>
        <v>NO OFERTADO</v>
      </c>
      <c r="AI278" s="178"/>
      <c r="AJ278" s="178" t="s">
        <v>743</v>
      </c>
      <c r="AK278" s="184"/>
      <c r="AL278" s="184"/>
      <c r="AM278" s="185"/>
      <c r="AN278" s="184"/>
      <c r="AO278" s="186"/>
      <c r="AP278" s="186">
        <f t="shared" si="248"/>
        <v>0</v>
      </c>
      <c r="AQ278" s="176" t="str">
        <f t="shared" si="266"/>
        <v>NO OFERTADO</v>
      </c>
      <c r="AR278" s="176"/>
      <c r="AS278" s="176" t="s">
        <v>743</v>
      </c>
      <c r="AT278" s="187"/>
      <c r="AU278" s="187"/>
      <c r="AV278" s="193"/>
      <c r="AW278" s="187"/>
      <c r="AX278" s="189"/>
      <c r="AY278" s="189">
        <f t="shared" si="249"/>
        <v>0</v>
      </c>
      <c r="AZ278" s="177" t="str">
        <f t="shared" si="267"/>
        <v>NO OFERTADO</v>
      </c>
      <c r="BA278" s="177"/>
      <c r="BB278" s="177" t="s">
        <v>743</v>
      </c>
      <c r="BC278" s="194"/>
      <c r="BD278" s="194"/>
      <c r="BE278" s="195"/>
      <c r="BF278" s="194"/>
      <c r="BG278" s="196">
        <f t="shared" si="250"/>
        <v>0</v>
      </c>
      <c r="BH278" s="196">
        <f t="shared" si="251"/>
        <v>0</v>
      </c>
      <c r="BI278" s="180" t="str">
        <f t="shared" si="268"/>
        <v>NO OFERTADO</v>
      </c>
      <c r="BJ278" s="180"/>
      <c r="BK278" s="180" t="s">
        <v>743</v>
      </c>
      <c r="BL278" s="319"/>
      <c r="BM278" s="319"/>
      <c r="BN278" s="320"/>
      <c r="BO278" s="319">
        <f t="shared" si="269"/>
        <v>0</v>
      </c>
      <c r="BP278" s="321">
        <f t="shared" si="252"/>
        <v>0</v>
      </c>
      <c r="BQ278" s="321">
        <f t="shared" si="270"/>
        <v>0</v>
      </c>
      <c r="BR278" s="322" t="str">
        <f t="shared" si="271"/>
        <v>NO OFERTADO</v>
      </c>
      <c r="BS278" s="322"/>
      <c r="BT278" s="322" t="s">
        <v>743</v>
      </c>
      <c r="BU278" s="197"/>
      <c r="BV278" s="197"/>
      <c r="BW278" s="198"/>
      <c r="BX278" s="197"/>
      <c r="BY278" s="199">
        <f t="shared" si="253"/>
        <v>0</v>
      </c>
      <c r="BZ278" s="199">
        <f t="shared" si="254"/>
        <v>0</v>
      </c>
      <c r="CA278" s="181" t="str">
        <f t="shared" si="272"/>
        <v>NO OFERTADO</v>
      </c>
      <c r="CB278" s="181"/>
      <c r="CC278" s="181" t="s">
        <v>743</v>
      </c>
      <c r="CD278" s="200"/>
      <c r="CE278" s="200"/>
      <c r="CF278" s="201"/>
      <c r="CG278" s="200"/>
      <c r="CH278" s="202">
        <f t="shared" si="255"/>
        <v>0</v>
      </c>
      <c r="CI278" s="202">
        <f t="shared" si="256"/>
        <v>0</v>
      </c>
      <c r="CJ278" s="182" t="str">
        <f t="shared" si="273"/>
        <v>NO OFERTADO</v>
      </c>
      <c r="CK278" s="182"/>
      <c r="CL278" s="182" t="s">
        <v>743</v>
      </c>
      <c r="CM278" s="197">
        <v>0</v>
      </c>
      <c r="CN278" s="197">
        <v>0</v>
      </c>
      <c r="CO278" s="198">
        <v>0</v>
      </c>
      <c r="CP278" s="197"/>
      <c r="CQ278" s="199">
        <f t="shared" si="257"/>
        <v>0</v>
      </c>
      <c r="CR278" s="199">
        <f t="shared" si="258"/>
        <v>0</v>
      </c>
      <c r="CS278" s="181" t="str">
        <f t="shared" si="274"/>
        <v>NO OFERTADO</v>
      </c>
      <c r="CT278" s="181"/>
      <c r="CU278" s="181" t="s">
        <v>743</v>
      </c>
      <c r="CV278" s="203"/>
      <c r="CW278" s="203"/>
      <c r="CX278" s="204"/>
      <c r="CY278" s="203"/>
      <c r="CZ278" s="205">
        <f t="shared" si="259"/>
        <v>0</v>
      </c>
      <c r="DA278" s="205">
        <f t="shared" si="260"/>
        <v>0</v>
      </c>
      <c r="DB278" s="183" t="str">
        <f t="shared" si="275"/>
        <v>NO OFERTADO</v>
      </c>
      <c r="DC278" s="183"/>
      <c r="DD278" s="183" t="s">
        <v>743</v>
      </c>
      <c r="DE278" s="206" t="s">
        <v>847</v>
      </c>
      <c r="DF278" s="206" t="s">
        <v>847</v>
      </c>
      <c r="DG278" s="206" t="s">
        <v>847</v>
      </c>
      <c r="DH278" s="206" t="s">
        <v>847</v>
      </c>
      <c r="DI278" s="206" t="s">
        <v>847</v>
      </c>
      <c r="DJ278" s="206" t="s">
        <v>847</v>
      </c>
    </row>
    <row r="279" spans="1:114" s="19" customFormat="1" hidden="1" x14ac:dyDescent="0.2">
      <c r="A279" s="76">
        <v>270</v>
      </c>
      <c r="B279" s="78" t="s">
        <v>317</v>
      </c>
      <c r="C279" s="77" t="s">
        <v>649</v>
      </c>
      <c r="D279" s="120">
        <v>1</v>
      </c>
      <c r="E279" s="120" t="s">
        <v>32</v>
      </c>
      <c r="F279" s="24">
        <v>439907.3</v>
      </c>
      <c r="G279" s="120">
        <v>1</v>
      </c>
      <c r="H279" s="86">
        <f t="shared" si="261"/>
        <v>439907.3</v>
      </c>
      <c r="I279" s="27"/>
      <c r="J279" s="184"/>
      <c r="K279" s="185"/>
      <c r="L279" s="184"/>
      <c r="M279" s="186"/>
      <c r="N279" s="186">
        <f t="shared" si="244"/>
        <v>0</v>
      </c>
      <c r="O279" s="176" t="str">
        <f t="shared" si="278"/>
        <v>NO OFERTADO</v>
      </c>
      <c r="P279" s="176"/>
      <c r="Q279" s="176" t="s">
        <v>743</v>
      </c>
      <c r="R279" s="176"/>
      <c r="S279" s="187"/>
      <c r="T279" s="187"/>
      <c r="U279" s="188"/>
      <c r="V279" s="187"/>
      <c r="W279" s="189"/>
      <c r="X279" s="189">
        <f t="shared" si="246"/>
        <v>0</v>
      </c>
      <c r="Y279" s="176" t="str">
        <f t="shared" si="262"/>
        <v>NO OFERTADO</v>
      </c>
      <c r="Z279" s="177"/>
      <c r="AA279" s="177" t="s">
        <v>743</v>
      </c>
      <c r="AB279" s="190"/>
      <c r="AC279" s="190"/>
      <c r="AD279" s="191"/>
      <c r="AE279" s="190"/>
      <c r="AF279" s="192"/>
      <c r="AG279" s="192">
        <f t="shared" si="247"/>
        <v>0</v>
      </c>
      <c r="AH279" s="178" t="str">
        <f t="shared" si="263"/>
        <v>NO OFERTADO</v>
      </c>
      <c r="AI279" s="178"/>
      <c r="AJ279" s="178" t="s">
        <v>743</v>
      </c>
      <c r="AK279" s="184"/>
      <c r="AL279" s="184"/>
      <c r="AM279" s="185"/>
      <c r="AN279" s="184"/>
      <c r="AO279" s="186"/>
      <c r="AP279" s="186">
        <f t="shared" si="248"/>
        <v>0</v>
      </c>
      <c r="AQ279" s="176" t="str">
        <f t="shared" si="266"/>
        <v>NO OFERTADO</v>
      </c>
      <c r="AR279" s="176"/>
      <c r="AS279" s="176" t="s">
        <v>743</v>
      </c>
      <c r="AT279" s="187"/>
      <c r="AU279" s="187"/>
      <c r="AV279" s="193"/>
      <c r="AW279" s="187"/>
      <c r="AX279" s="189"/>
      <c r="AY279" s="189">
        <f t="shared" si="249"/>
        <v>0</v>
      </c>
      <c r="AZ279" s="177" t="str">
        <f t="shared" si="267"/>
        <v>NO OFERTADO</v>
      </c>
      <c r="BA279" s="177"/>
      <c r="BB279" s="177" t="s">
        <v>743</v>
      </c>
      <c r="BC279" s="194"/>
      <c r="BD279" s="194"/>
      <c r="BE279" s="195"/>
      <c r="BF279" s="194"/>
      <c r="BG279" s="196">
        <f t="shared" si="250"/>
        <v>0</v>
      </c>
      <c r="BH279" s="196">
        <f t="shared" si="251"/>
        <v>0</v>
      </c>
      <c r="BI279" s="180" t="str">
        <f t="shared" si="268"/>
        <v>NO OFERTADO</v>
      </c>
      <c r="BJ279" s="180"/>
      <c r="BK279" s="180" t="s">
        <v>743</v>
      </c>
      <c r="BL279" s="319"/>
      <c r="BM279" s="319"/>
      <c r="BN279" s="320"/>
      <c r="BO279" s="319">
        <f t="shared" si="269"/>
        <v>0</v>
      </c>
      <c r="BP279" s="321">
        <f t="shared" si="252"/>
        <v>0</v>
      </c>
      <c r="BQ279" s="321">
        <f t="shared" si="270"/>
        <v>0</v>
      </c>
      <c r="BR279" s="322" t="str">
        <f t="shared" si="271"/>
        <v>NO OFERTADO</v>
      </c>
      <c r="BS279" s="322"/>
      <c r="BT279" s="322" t="s">
        <v>743</v>
      </c>
      <c r="BU279" s="197"/>
      <c r="BV279" s="197"/>
      <c r="BW279" s="198"/>
      <c r="BX279" s="197"/>
      <c r="BY279" s="199">
        <f t="shared" si="253"/>
        <v>0</v>
      </c>
      <c r="BZ279" s="199">
        <f t="shared" si="254"/>
        <v>0</v>
      </c>
      <c r="CA279" s="181" t="str">
        <f t="shared" si="272"/>
        <v>NO OFERTADO</v>
      </c>
      <c r="CB279" s="181"/>
      <c r="CC279" s="181" t="s">
        <v>743</v>
      </c>
      <c r="CD279" s="200"/>
      <c r="CE279" s="200"/>
      <c r="CF279" s="201"/>
      <c r="CG279" s="200"/>
      <c r="CH279" s="202">
        <f t="shared" si="255"/>
        <v>0</v>
      </c>
      <c r="CI279" s="202">
        <f t="shared" si="256"/>
        <v>0</v>
      </c>
      <c r="CJ279" s="182" t="str">
        <f t="shared" si="273"/>
        <v>NO OFERTADO</v>
      </c>
      <c r="CK279" s="182"/>
      <c r="CL279" s="182" t="s">
        <v>743</v>
      </c>
      <c r="CM279" s="197">
        <v>0</v>
      </c>
      <c r="CN279" s="197">
        <v>0</v>
      </c>
      <c r="CO279" s="198">
        <v>0</v>
      </c>
      <c r="CP279" s="197"/>
      <c r="CQ279" s="199">
        <f t="shared" si="257"/>
        <v>0</v>
      </c>
      <c r="CR279" s="199">
        <f t="shared" si="258"/>
        <v>0</v>
      </c>
      <c r="CS279" s="181" t="str">
        <f t="shared" si="274"/>
        <v>NO OFERTADO</v>
      </c>
      <c r="CT279" s="181"/>
      <c r="CU279" s="181" t="s">
        <v>743</v>
      </c>
      <c r="CV279" s="203"/>
      <c r="CW279" s="203"/>
      <c r="CX279" s="204"/>
      <c r="CY279" s="203"/>
      <c r="CZ279" s="205">
        <f t="shared" si="259"/>
        <v>0</v>
      </c>
      <c r="DA279" s="205">
        <f t="shared" si="260"/>
        <v>0</v>
      </c>
      <c r="DB279" s="183" t="str">
        <f t="shared" si="275"/>
        <v>NO OFERTADO</v>
      </c>
      <c r="DC279" s="183"/>
      <c r="DD279" s="183" t="s">
        <v>743</v>
      </c>
      <c r="DE279" s="206" t="s">
        <v>847</v>
      </c>
      <c r="DF279" s="206" t="s">
        <v>847</v>
      </c>
      <c r="DG279" s="206" t="s">
        <v>847</v>
      </c>
      <c r="DH279" s="206" t="s">
        <v>847</v>
      </c>
      <c r="DI279" s="206" t="s">
        <v>847</v>
      </c>
      <c r="DJ279" s="206" t="s">
        <v>847</v>
      </c>
    </row>
    <row r="280" spans="1:114" s="19" customFormat="1" ht="25.5" hidden="1" x14ac:dyDescent="0.2">
      <c r="A280" s="76">
        <v>271</v>
      </c>
      <c r="B280" s="78" t="s">
        <v>318</v>
      </c>
      <c r="C280" s="77" t="s">
        <v>650</v>
      </c>
      <c r="D280" s="120">
        <v>1</v>
      </c>
      <c r="E280" s="120" t="s">
        <v>32</v>
      </c>
      <c r="F280" s="24">
        <v>316860</v>
      </c>
      <c r="G280" s="120">
        <v>30</v>
      </c>
      <c r="H280" s="86">
        <f t="shared" si="261"/>
        <v>9505800</v>
      </c>
      <c r="I280" s="27"/>
      <c r="J280" s="184"/>
      <c r="K280" s="185"/>
      <c r="L280" s="184"/>
      <c r="M280" s="186"/>
      <c r="N280" s="186">
        <f t="shared" si="244"/>
        <v>0</v>
      </c>
      <c r="O280" s="176" t="str">
        <f t="shared" si="278"/>
        <v>NO OFERTADO</v>
      </c>
      <c r="P280" s="176"/>
      <c r="Q280" s="176" t="s">
        <v>743</v>
      </c>
      <c r="R280" s="176"/>
      <c r="S280" s="187"/>
      <c r="T280" s="187"/>
      <c r="U280" s="188"/>
      <c r="V280" s="187"/>
      <c r="W280" s="189"/>
      <c r="X280" s="189">
        <f t="shared" si="246"/>
        <v>0</v>
      </c>
      <c r="Y280" s="176" t="str">
        <f t="shared" si="262"/>
        <v>NO OFERTADO</v>
      </c>
      <c r="Z280" s="177"/>
      <c r="AA280" s="177" t="s">
        <v>743</v>
      </c>
      <c r="AB280" s="190"/>
      <c r="AC280" s="190"/>
      <c r="AD280" s="191"/>
      <c r="AE280" s="190"/>
      <c r="AF280" s="192"/>
      <c r="AG280" s="192">
        <f t="shared" si="247"/>
        <v>0</v>
      </c>
      <c r="AH280" s="178" t="str">
        <f t="shared" si="263"/>
        <v>NO OFERTADO</v>
      </c>
      <c r="AI280" s="178"/>
      <c r="AJ280" s="178" t="s">
        <v>743</v>
      </c>
      <c r="AK280" s="184"/>
      <c r="AL280" s="184"/>
      <c r="AM280" s="185"/>
      <c r="AN280" s="184"/>
      <c r="AO280" s="186"/>
      <c r="AP280" s="186">
        <f t="shared" si="248"/>
        <v>0</v>
      </c>
      <c r="AQ280" s="176" t="str">
        <f t="shared" si="266"/>
        <v>NO OFERTADO</v>
      </c>
      <c r="AR280" s="176"/>
      <c r="AS280" s="176" t="s">
        <v>743</v>
      </c>
      <c r="AT280" s="187"/>
      <c r="AU280" s="187"/>
      <c r="AV280" s="193"/>
      <c r="AW280" s="187"/>
      <c r="AX280" s="189"/>
      <c r="AY280" s="189">
        <f t="shared" si="249"/>
        <v>0</v>
      </c>
      <c r="AZ280" s="177" t="str">
        <f t="shared" si="267"/>
        <v>NO OFERTADO</v>
      </c>
      <c r="BA280" s="177"/>
      <c r="BB280" s="177" t="s">
        <v>743</v>
      </c>
      <c r="BC280" s="194"/>
      <c r="BD280" s="194"/>
      <c r="BE280" s="195"/>
      <c r="BF280" s="194"/>
      <c r="BG280" s="196">
        <f t="shared" si="250"/>
        <v>0</v>
      </c>
      <c r="BH280" s="196">
        <f t="shared" si="251"/>
        <v>0</v>
      </c>
      <c r="BI280" s="180" t="str">
        <f t="shared" si="268"/>
        <v>NO OFERTADO</v>
      </c>
      <c r="BJ280" s="180"/>
      <c r="BK280" s="180" t="s">
        <v>743</v>
      </c>
      <c r="BL280" s="319"/>
      <c r="BM280" s="319"/>
      <c r="BN280" s="320"/>
      <c r="BO280" s="319">
        <f t="shared" si="269"/>
        <v>0</v>
      </c>
      <c r="BP280" s="321">
        <f t="shared" si="252"/>
        <v>0</v>
      </c>
      <c r="BQ280" s="321">
        <f t="shared" si="270"/>
        <v>0</v>
      </c>
      <c r="BR280" s="322" t="str">
        <f t="shared" si="271"/>
        <v>NO OFERTADO</v>
      </c>
      <c r="BS280" s="322"/>
      <c r="BT280" s="322" t="s">
        <v>743</v>
      </c>
      <c r="BU280" s="197"/>
      <c r="BV280" s="197"/>
      <c r="BW280" s="198"/>
      <c r="BX280" s="197"/>
      <c r="BY280" s="199">
        <f t="shared" si="253"/>
        <v>0</v>
      </c>
      <c r="BZ280" s="199">
        <f t="shared" si="254"/>
        <v>0</v>
      </c>
      <c r="CA280" s="181" t="str">
        <f t="shared" si="272"/>
        <v>NO OFERTADO</v>
      </c>
      <c r="CB280" s="181"/>
      <c r="CC280" s="181" t="s">
        <v>743</v>
      </c>
      <c r="CD280" s="200"/>
      <c r="CE280" s="200"/>
      <c r="CF280" s="201"/>
      <c r="CG280" s="200"/>
      <c r="CH280" s="202">
        <f t="shared" si="255"/>
        <v>0</v>
      </c>
      <c r="CI280" s="202">
        <f t="shared" si="256"/>
        <v>0</v>
      </c>
      <c r="CJ280" s="182" t="str">
        <f t="shared" si="273"/>
        <v>NO OFERTADO</v>
      </c>
      <c r="CK280" s="182"/>
      <c r="CL280" s="182" t="s">
        <v>743</v>
      </c>
      <c r="CM280" s="197">
        <v>0</v>
      </c>
      <c r="CN280" s="197">
        <v>0</v>
      </c>
      <c r="CO280" s="198">
        <v>0</v>
      </c>
      <c r="CP280" s="197"/>
      <c r="CQ280" s="199">
        <f t="shared" si="257"/>
        <v>0</v>
      </c>
      <c r="CR280" s="199">
        <f t="shared" si="258"/>
        <v>0</v>
      </c>
      <c r="CS280" s="181" t="str">
        <f t="shared" si="274"/>
        <v>NO OFERTADO</v>
      </c>
      <c r="CT280" s="181"/>
      <c r="CU280" s="181" t="s">
        <v>743</v>
      </c>
      <c r="CV280" s="203"/>
      <c r="CW280" s="203"/>
      <c r="CX280" s="204"/>
      <c r="CY280" s="203"/>
      <c r="CZ280" s="205">
        <f t="shared" si="259"/>
        <v>0</v>
      </c>
      <c r="DA280" s="205">
        <f t="shared" si="260"/>
        <v>0</v>
      </c>
      <c r="DB280" s="183" t="str">
        <f t="shared" si="275"/>
        <v>NO OFERTADO</v>
      </c>
      <c r="DC280" s="183"/>
      <c r="DD280" s="183" t="s">
        <v>743</v>
      </c>
      <c r="DE280" s="206" t="s">
        <v>847</v>
      </c>
      <c r="DF280" s="206" t="s">
        <v>847</v>
      </c>
      <c r="DG280" s="206" t="s">
        <v>847</v>
      </c>
      <c r="DH280" s="206" t="s">
        <v>847</v>
      </c>
      <c r="DI280" s="206" t="s">
        <v>847</v>
      </c>
      <c r="DJ280" s="206" t="s">
        <v>847</v>
      </c>
    </row>
    <row r="281" spans="1:114" s="19" customFormat="1" ht="25.5" hidden="1" x14ac:dyDescent="0.2">
      <c r="A281" s="76">
        <v>272</v>
      </c>
      <c r="B281" s="78" t="s">
        <v>319</v>
      </c>
      <c r="C281" s="77" t="s">
        <v>651</v>
      </c>
      <c r="D281" s="120">
        <v>1</v>
      </c>
      <c r="E281" s="120" t="s">
        <v>32</v>
      </c>
      <c r="F281" s="24">
        <v>346961.7</v>
      </c>
      <c r="G281" s="120">
        <v>20</v>
      </c>
      <c r="H281" s="86">
        <f t="shared" si="261"/>
        <v>6939234</v>
      </c>
      <c r="I281" s="27"/>
      <c r="J281" s="184"/>
      <c r="K281" s="185"/>
      <c r="L281" s="184"/>
      <c r="M281" s="186"/>
      <c r="N281" s="186">
        <f t="shared" si="244"/>
        <v>0</v>
      </c>
      <c r="O281" s="176" t="str">
        <f t="shared" si="278"/>
        <v>NO OFERTADO</v>
      </c>
      <c r="P281" s="176"/>
      <c r="Q281" s="176" t="s">
        <v>743</v>
      </c>
      <c r="R281" s="176"/>
      <c r="S281" s="187"/>
      <c r="T281" s="187"/>
      <c r="U281" s="188"/>
      <c r="V281" s="187"/>
      <c r="W281" s="189"/>
      <c r="X281" s="189">
        <f t="shared" si="246"/>
        <v>0</v>
      </c>
      <c r="Y281" s="176" t="str">
        <f t="shared" si="262"/>
        <v>NO OFERTADO</v>
      </c>
      <c r="Z281" s="177"/>
      <c r="AA281" s="177" t="s">
        <v>743</v>
      </c>
      <c r="AB281" s="190"/>
      <c r="AC281" s="190"/>
      <c r="AD281" s="191"/>
      <c r="AE281" s="190"/>
      <c r="AF281" s="192"/>
      <c r="AG281" s="192">
        <f t="shared" si="247"/>
        <v>0</v>
      </c>
      <c r="AH281" s="178" t="str">
        <f t="shared" si="263"/>
        <v>NO OFERTADO</v>
      </c>
      <c r="AI281" s="178"/>
      <c r="AJ281" s="178" t="s">
        <v>743</v>
      </c>
      <c r="AK281" s="184"/>
      <c r="AL281" s="184"/>
      <c r="AM281" s="185"/>
      <c r="AN281" s="184"/>
      <c r="AO281" s="186"/>
      <c r="AP281" s="186">
        <f t="shared" si="248"/>
        <v>0</v>
      </c>
      <c r="AQ281" s="176" t="str">
        <f t="shared" si="266"/>
        <v>NO OFERTADO</v>
      </c>
      <c r="AR281" s="176"/>
      <c r="AS281" s="176" t="s">
        <v>743</v>
      </c>
      <c r="AT281" s="187"/>
      <c r="AU281" s="187"/>
      <c r="AV281" s="193"/>
      <c r="AW281" s="187"/>
      <c r="AX281" s="189"/>
      <c r="AY281" s="189">
        <f t="shared" si="249"/>
        <v>0</v>
      </c>
      <c r="AZ281" s="177" t="str">
        <f t="shared" si="267"/>
        <v>NO OFERTADO</v>
      </c>
      <c r="BA281" s="177"/>
      <c r="BB281" s="177" t="s">
        <v>743</v>
      </c>
      <c r="BC281" s="194"/>
      <c r="BD281" s="194"/>
      <c r="BE281" s="195"/>
      <c r="BF281" s="194"/>
      <c r="BG281" s="196">
        <f t="shared" si="250"/>
        <v>0</v>
      </c>
      <c r="BH281" s="196">
        <f t="shared" si="251"/>
        <v>0</v>
      </c>
      <c r="BI281" s="180" t="str">
        <f t="shared" si="268"/>
        <v>NO OFERTADO</v>
      </c>
      <c r="BJ281" s="180"/>
      <c r="BK281" s="180" t="s">
        <v>743</v>
      </c>
      <c r="BL281" s="319"/>
      <c r="BM281" s="319"/>
      <c r="BN281" s="320"/>
      <c r="BO281" s="319">
        <f t="shared" si="269"/>
        <v>0</v>
      </c>
      <c r="BP281" s="321">
        <f t="shared" si="252"/>
        <v>0</v>
      </c>
      <c r="BQ281" s="321">
        <f t="shared" si="270"/>
        <v>0</v>
      </c>
      <c r="BR281" s="322" t="str">
        <f t="shared" si="271"/>
        <v>NO OFERTADO</v>
      </c>
      <c r="BS281" s="322"/>
      <c r="BT281" s="322" t="s">
        <v>743</v>
      </c>
      <c r="BU281" s="197"/>
      <c r="BV281" s="197"/>
      <c r="BW281" s="198"/>
      <c r="BX281" s="197"/>
      <c r="BY281" s="199">
        <f t="shared" si="253"/>
        <v>0</v>
      </c>
      <c r="BZ281" s="199">
        <f t="shared" si="254"/>
        <v>0</v>
      </c>
      <c r="CA281" s="181" t="str">
        <f t="shared" si="272"/>
        <v>NO OFERTADO</v>
      </c>
      <c r="CB281" s="181"/>
      <c r="CC281" s="181" t="s">
        <v>743</v>
      </c>
      <c r="CD281" s="200"/>
      <c r="CE281" s="200"/>
      <c r="CF281" s="201"/>
      <c r="CG281" s="200"/>
      <c r="CH281" s="202">
        <f t="shared" si="255"/>
        <v>0</v>
      </c>
      <c r="CI281" s="202">
        <f t="shared" si="256"/>
        <v>0</v>
      </c>
      <c r="CJ281" s="182" t="str">
        <f t="shared" si="273"/>
        <v>NO OFERTADO</v>
      </c>
      <c r="CK281" s="182"/>
      <c r="CL281" s="182" t="s">
        <v>743</v>
      </c>
      <c r="CM281" s="197">
        <v>0</v>
      </c>
      <c r="CN281" s="197">
        <v>0</v>
      </c>
      <c r="CO281" s="198">
        <v>0</v>
      </c>
      <c r="CP281" s="197"/>
      <c r="CQ281" s="199">
        <f t="shared" si="257"/>
        <v>0</v>
      </c>
      <c r="CR281" s="199">
        <f t="shared" si="258"/>
        <v>0</v>
      </c>
      <c r="CS281" s="181" t="str">
        <f t="shared" si="274"/>
        <v>NO OFERTADO</v>
      </c>
      <c r="CT281" s="181"/>
      <c r="CU281" s="181" t="s">
        <v>743</v>
      </c>
      <c r="CV281" s="203"/>
      <c r="CW281" s="203"/>
      <c r="CX281" s="204"/>
      <c r="CY281" s="203"/>
      <c r="CZ281" s="205">
        <f t="shared" si="259"/>
        <v>0</v>
      </c>
      <c r="DA281" s="205">
        <f t="shared" si="260"/>
        <v>0</v>
      </c>
      <c r="DB281" s="183" t="str">
        <f t="shared" si="275"/>
        <v>NO OFERTADO</v>
      </c>
      <c r="DC281" s="183"/>
      <c r="DD281" s="183" t="s">
        <v>743</v>
      </c>
      <c r="DE281" s="206" t="s">
        <v>847</v>
      </c>
      <c r="DF281" s="206" t="s">
        <v>847</v>
      </c>
      <c r="DG281" s="206" t="s">
        <v>847</v>
      </c>
      <c r="DH281" s="206" t="s">
        <v>847</v>
      </c>
      <c r="DI281" s="206" t="s">
        <v>847</v>
      </c>
      <c r="DJ281" s="206" t="s">
        <v>847</v>
      </c>
    </row>
    <row r="282" spans="1:114" s="19" customFormat="1" ht="25.5" hidden="1" x14ac:dyDescent="0.2">
      <c r="A282" s="76">
        <v>273</v>
      </c>
      <c r="B282" s="78" t="s">
        <v>320</v>
      </c>
      <c r="C282" s="77" t="s">
        <v>652</v>
      </c>
      <c r="D282" s="120">
        <v>1</v>
      </c>
      <c r="E282" s="120" t="s">
        <v>32</v>
      </c>
      <c r="F282" s="24">
        <v>59949.82</v>
      </c>
      <c r="G282" s="120">
        <v>3</v>
      </c>
      <c r="H282" s="86">
        <f t="shared" si="261"/>
        <v>179849.46</v>
      </c>
      <c r="I282" s="27"/>
      <c r="J282" s="184"/>
      <c r="K282" s="185"/>
      <c r="L282" s="184"/>
      <c r="M282" s="186"/>
      <c r="N282" s="186">
        <f t="shared" si="244"/>
        <v>0</v>
      </c>
      <c r="O282" s="176" t="str">
        <f t="shared" si="278"/>
        <v>NO OFERTADO</v>
      </c>
      <c r="P282" s="176"/>
      <c r="Q282" s="176" t="s">
        <v>743</v>
      </c>
      <c r="R282" s="207" t="s">
        <v>858</v>
      </c>
      <c r="S282" s="187"/>
      <c r="T282" s="187"/>
      <c r="U282" s="188"/>
      <c r="V282" s="187"/>
      <c r="W282" s="189"/>
      <c r="X282" s="189">
        <f t="shared" si="246"/>
        <v>0</v>
      </c>
      <c r="Y282" s="176" t="str">
        <f t="shared" si="262"/>
        <v>NO OFERTADO</v>
      </c>
      <c r="Z282" s="177"/>
      <c r="AA282" s="177" t="s">
        <v>743</v>
      </c>
      <c r="AB282" s="190"/>
      <c r="AC282" s="190"/>
      <c r="AD282" s="191"/>
      <c r="AE282" s="190"/>
      <c r="AF282" s="192"/>
      <c r="AG282" s="192">
        <f t="shared" si="247"/>
        <v>0</v>
      </c>
      <c r="AH282" s="178" t="str">
        <f t="shared" si="263"/>
        <v>NO OFERTADO</v>
      </c>
      <c r="AI282" s="178"/>
      <c r="AJ282" s="178" t="s">
        <v>743</v>
      </c>
      <c r="AK282" s="184"/>
      <c r="AL282" s="184"/>
      <c r="AM282" s="185"/>
      <c r="AN282" s="184"/>
      <c r="AO282" s="186"/>
      <c r="AP282" s="186">
        <f t="shared" si="248"/>
        <v>0</v>
      </c>
      <c r="AQ282" s="176" t="str">
        <f t="shared" si="266"/>
        <v>NO OFERTADO</v>
      </c>
      <c r="AR282" s="176"/>
      <c r="AS282" s="176" t="s">
        <v>743</v>
      </c>
      <c r="AT282" s="187"/>
      <c r="AU282" s="187"/>
      <c r="AV282" s="193"/>
      <c r="AW282" s="187"/>
      <c r="AX282" s="189"/>
      <c r="AY282" s="189">
        <f t="shared" si="249"/>
        <v>0</v>
      </c>
      <c r="AZ282" s="177" t="str">
        <f t="shared" si="267"/>
        <v>NO OFERTADO</v>
      </c>
      <c r="BA282" s="177"/>
      <c r="BB282" s="177" t="s">
        <v>743</v>
      </c>
      <c r="BC282" s="194"/>
      <c r="BD282" s="194"/>
      <c r="BE282" s="195"/>
      <c r="BF282" s="194"/>
      <c r="BG282" s="196">
        <f t="shared" si="250"/>
        <v>0</v>
      </c>
      <c r="BH282" s="196">
        <f t="shared" si="251"/>
        <v>0</v>
      </c>
      <c r="BI282" s="180" t="str">
        <f t="shared" si="268"/>
        <v>NO OFERTADO</v>
      </c>
      <c r="BJ282" s="180"/>
      <c r="BK282" s="180" t="s">
        <v>743</v>
      </c>
      <c r="BL282" s="319"/>
      <c r="BM282" s="319"/>
      <c r="BN282" s="320"/>
      <c r="BO282" s="319">
        <f t="shared" si="269"/>
        <v>0</v>
      </c>
      <c r="BP282" s="321">
        <f t="shared" si="252"/>
        <v>0</v>
      </c>
      <c r="BQ282" s="321">
        <f t="shared" si="270"/>
        <v>0</v>
      </c>
      <c r="BR282" s="322" t="str">
        <f t="shared" si="271"/>
        <v>NO OFERTADO</v>
      </c>
      <c r="BS282" s="322"/>
      <c r="BT282" s="322" t="s">
        <v>743</v>
      </c>
      <c r="BU282" s="197"/>
      <c r="BV282" s="197"/>
      <c r="BW282" s="198"/>
      <c r="BX282" s="197"/>
      <c r="BY282" s="199">
        <f t="shared" si="253"/>
        <v>0</v>
      </c>
      <c r="BZ282" s="199">
        <f t="shared" si="254"/>
        <v>0</v>
      </c>
      <c r="CA282" s="181" t="str">
        <f t="shared" si="272"/>
        <v>NO OFERTADO</v>
      </c>
      <c r="CB282" s="181"/>
      <c r="CC282" s="181" t="s">
        <v>743</v>
      </c>
      <c r="CD282" s="200" t="s">
        <v>44</v>
      </c>
      <c r="CE282" s="200">
        <v>48600</v>
      </c>
      <c r="CF282" s="201">
        <v>9234</v>
      </c>
      <c r="CG282" s="200">
        <v>57834</v>
      </c>
      <c r="CH282" s="202">
        <f t="shared" si="255"/>
        <v>57834</v>
      </c>
      <c r="CI282" s="202">
        <f t="shared" si="256"/>
        <v>173502</v>
      </c>
      <c r="CJ282" s="182" t="str">
        <f t="shared" si="273"/>
        <v>CUMPLE</v>
      </c>
      <c r="CK282" s="182" t="s">
        <v>829</v>
      </c>
      <c r="CL282" s="182" t="s">
        <v>743</v>
      </c>
      <c r="CM282" s="197">
        <v>0</v>
      </c>
      <c r="CN282" s="197">
        <v>0</v>
      </c>
      <c r="CO282" s="198">
        <v>0</v>
      </c>
      <c r="CP282" s="197"/>
      <c r="CQ282" s="199">
        <f t="shared" si="257"/>
        <v>0</v>
      </c>
      <c r="CR282" s="199">
        <f t="shared" si="258"/>
        <v>0</v>
      </c>
      <c r="CS282" s="181" t="str">
        <f t="shared" si="274"/>
        <v>NO OFERTADO</v>
      </c>
      <c r="CT282" s="181"/>
      <c r="CU282" s="181" t="s">
        <v>743</v>
      </c>
      <c r="CV282" s="203"/>
      <c r="CW282" s="203"/>
      <c r="CX282" s="204"/>
      <c r="CY282" s="203"/>
      <c r="CZ282" s="205">
        <f t="shared" si="259"/>
        <v>0</v>
      </c>
      <c r="DA282" s="205">
        <f t="shared" si="260"/>
        <v>0</v>
      </c>
      <c r="DB282" s="183" t="str">
        <f t="shared" si="275"/>
        <v>NO OFERTADO</v>
      </c>
      <c r="DC282" s="183"/>
      <c r="DD282" s="183" t="s">
        <v>743</v>
      </c>
      <c r="DE282" s="206">
        <f>SMALL((L282,V282,AE282,AN282,AW282,BF282,BX282,CG282,CP282,CY282),1)</f>
        <v>57834</v>
      </c>
      <c r="DF282" s="208">
        <f t="shared" si="279"/>
        <v>57834</v>
      </c>
      <c r="DG282" s="19">
        <f t="shared" si="280"/>
        <v>0</v>
      </c>
      <c r="DH282" s="208">
        <f t="shared" si="281"/>
        <v>57834</v>
      </c>
      <c r="DI282" s="208">
        <f t="shared" si="282"/>
        <v>71939.784</v>
      </c>
      <c r="DJ282" s="208" t="str">
        <f t="shared" si="283"/>
        <v>ENTRA</v>
      </c>
    </row>
    <row r="283" spans="1:114" s="19" customFormat="1" ht="25.5" hidden="1" x14ac:dyDescent="0.2">
      <c r="A283" s="76">
        <v>274</v>
      </c>
      <c r="B283" s="78" t="s">
        <v>321</v>
      </c>
      <c r="C283" s="77" t="s">
        <v>653</v>
      </c>
      <c r="D283" s="120">
        <v>1</v>
      </c>
      <c r="E283" s="120" t="s">
        <v>32</v>
      </c>
      <c r="F283" s="24">
        <v>2112.4</v>
      </c>
      <c r="G283" s="120">
        <v>500</v>
      </c>
      <c r="H283" s="86">
        <f t="shared" si="261"/>
        <v>1056200</v>
      </c>
      <c r="I283" s="27"/>
      <c r="J283" s="184"/>
      <c r="K283" s="185"/>
      <c r="L283" s="184"/>
      <c r="M283" s="186"/>
      <c r="N283" s="186">
        <f t="shared" si="244"/>
        <v>0</v>
      </c>
      <c r="O283" s="176" t="str">
        <f t="shared" si="278"/>
        <v>NO OFERTADO</v>
      </c>
      <c r="P283" s="176"/>
      <c r="Q283" s="176" t="s">
        <v>743</v>
      </c>
      <c r="R283" s="207" t="s">
        <v>858</v>
      </c>
      <c r="S283" s="187"/>
      <c r="T283" s="187"/>
      <c r="U283" s="188"/>
      <c r="V283" s="187"/>
      <c r="W283" s="189"/>
      <c r="X283" s="189">
        <f t="shared" si="246"/>
        <v>0</v>
      </c>
      <c r="Y283" s="176" t="str">
        <f t="shared" si="262"/>
        <v>NO OFERTADO</v>
      </c>
      <c r="Z283" s="177"/>
      <c r="AA283" s="177" t="s">
        <v>743</v>
      </c>
      <c r="AB283" s="190"/>
      <c r="AC283" s="190"/>
      <c r="AD283" s="191"/>
      <c r="AE283" s="190"/>
      <c r="AF283" s="192"/>
      <c r="AG283" s="192">
        <f t="shared" si="247"/>
        <v>0</v>
      </c>
      <c r="AH283" s="178" t="str">
        <f t="shared" si="263"/>
        <v>NO OFERTADO</v>
      </c>
      <c r="AI283" s="178"/>
      <c r="AJ283" s="178" t="s">
        <v>743</v>
      </c>
      <c r="AK283" s="184"/>
      <c r="AL283" s="184"/>
      <c r="AM283" s="185"/>
      <c r="AN283" s="184"/>
      <c r="AO283" s="186"/>
      <c r="AP283" s="186">
        <f t="shared" si="248"/>
        <v>0</v>
      </c>
      <c r="AQ283" s="176" t="str">
        <f t="shared" si="266"/>
        <v>NO OFERTADO</v>
      </c>
      <c r="AR283" s="176"/>
      <c r="AS283" s="176" t="s">
        <v>743</v>
      </c>
      <c r="AT283" s="187"/>
      <c r="AU283" s="187"/>
      <c r="AV283" s="193"/>
      <c r="AW283" s="187"/>
      <c r="AX283" s="189"/>
      <c r="AY283" s="189">
        <f t="shared" si="249"/>
        <v>0</v>
      </c>
      <c r="AZ283" s="177" t="str">
        <f t="shared" si="267"/>
        <v>NO OFERTADO</v>
      </c>
      <c r="BA283" s="177"/>
      <c r="BB283" s="177" t="s">
        <v>743</v>
      </c>
      <c r="BC283" s="194" t="s">
        <v>784</v>
      </c>
      <c r="BD283" s="194">
        <v>1160</v>
      </c>
      <c r="BE283" s="212">
        <f>+BD283*0.19</f>
        <v>220.4</v>
      </c>
      <c r="BF283" s="194">
        <f t="shared" si="276"/>
        <v>1380.4</v>
      </c>
      <c r="BG283" s="196">
        <f t="shared" si="250"/>
        <v>1380.4</v>
      </c>
      <c r="BH283" s="196">
        <f t="shared" si="251"/>
        <v>690200</v>
      </c>
      <c r="BI283" s="180" t="str">
        <f t="shared" si="268"/>
        <v>CUMPLE</v>
      </c>
      <c r="BJ283" s="180" t="s">
        <v>830</v>
      </c>
      <c r="BK283" s="180" t="s">
        <v>822</v>
      </c>
      <c r="BL283" s="319"/>
      <c r="BM283" s="319"/>
      <c r="BN283" s="320"/>
      <c r="BO283" s="319">
        <f t="shared" si="269"/>
        <v>0</v>
      </c>
      <c r="BP283" s="321">
        <f t="shared" si="252"/>
        <v>0</v>
      </c>
      <c r="BQ283" s="321">
        <f t="shared" si="270"/>
        <v>0</v>
      </c>
      <c r="BR283" s="322" t="str">
        <f t="shared" si="271"/>
        <v>NO OFERTADO</v>
      </c>
      <c r="BS283" s="322"/>
      <c r="BT283" s="322" t="s">
        <v>743</v>
      </c>
      <c r="BU283" s="197"/>
      <c r="BV283" s="197"/>
      <c r="BW283" s="198"/>
      <c r="BX283" s="197"/>
      <c r="BY283" s="199">
        <f t="shared" si="253"/>
        <v>0</v>
      </c>
      <c r="BZ283" s="199">
        <f t="shared" si="254"/>
        <v>0</v>
      </c>
      <c r="CA283" s="181" t="str">
        <f t="shared" si="272"/>
        <v>NO OFERTADO</v>
      </c>
      <c r="CB283" s="181"/>
      <c r="CC283" s="181" t="s">
        <v>743</v>
      </c>
      <c r="CD283" s="200"/>
      <c r="CE283" s="200"/>
      <c r="CF283" s="201"/>
      <c r="CG283" s="200"/>
      <c r="CH283" s="202">
        <f t="shared" si="255"/>
        <v>0</v>
      </c>
      <c r="CI283" s="202">
        <f t="shared" si="256"/>
        <v>0</v>
      </c>
      <c r="CJ283" s="182" t="str">
        <f t="shared" si="273"/>
        <v>NO OFERTADO</v>
      </c>
      <c r="CK283" s="182"/>
      <c r="CL283" s="182" t="s">
        <v>743</v>
      </c>
      <c r="CM283" s="197">
        <v>0</v>
      </c>
      <c r="CN283" s="197">
        <v>0</v>
      </c>
      <c r="CO283" s="198">
        <v>0</v>
      </c>
      <c r="CP283" s="197"/>
      <c r="CQ283" s="199">
        <f t="shared" si="257"/>
        <v>0</v>
      </c>
      <c r="CR283" s="199">
        <f t="shared" si="258"/>
        <v>0</v>
      </c>
      <c r="CS283" s="181" t="str">
        <f t="shared" si="274"/>
        <v>NO OFERTADO</v>
      </c>
      <c r="CT283" s="181"/>
      <c r="CU283" s="181" t="s">
        <v>743</v>
      </c>
      <c r="CV283" s="203"/>
      <c r="CW283" s="203"/>
      <c r="CX283" s="204"/>
      <c r="CY283" s="203"/>
      <c r="CZ283" s="205">
        <f t="shared" si="259"/>
        <v>0</v>
      </c>
      <c r="DA283" s="205">
        <f t="shared" si="260"/>
        <v>0</v>
      </c>
      <c r="DB283" s="183" t="str">
        <f t="shared" si="275"/>
        <v>NO OFERTADO</v>
      </c>
      <c r="DC283" s="183"/>
      <c r="DD283" s="183" t="s">
        <v>743</v>
      </c>
      <c r="DE283" s="206">
        <f>SMALL((L283,V283,AE283,AN283,AW283,BF283,BX283,CG283,CP283,CY283),1)</f>
        <v>1380.4</v>
      </c>
      <c r="DF283" s="208">
        <f t="shared" si="279"/>
        <v>1380.4</v>
      </c>
      <c r="DG283" s="19">
        <f t="shared" si="280"/>
        <v>0</v>
      </c>
      <c r="DH283" s="208">
        <f t="shared" si="281"/>
        <v>1380.4</v>
      </c>
      <c r="DI283" s="208">
        <f t="shared" si="282"/>
        <v>2534.88</v>
      </c>
      <c r="DJ283" s="208" t="str">
        <f t="shared" si="283"/>
        <v>ENTRA</v>
      </c>
    </row>
    <row r="284" spans="1:114" s="19" customFormat="1" hidden="1" x14ac:dyDescent="0.2">
      <c r="A284" s="76">
        <v>275</v>
      </c>
      <c r="B284" s="78" t="s">
        <v>322</v>
      </c>
      <c r="C284" s="77" t="s">
        <v>654</v>
      </c>
      <c r="D284" s="120">
        <v>1</v>
      </c>
      <c r="E284" s="120" t="s">
        <v>32</v>
      </c>
      <c r="F284" s="24">
        <v>2098.7951807228915</v>
      </c>
      <c r="G284" s="120">
        <v>10</v>
      </c>
      <c r="H284" s="86">
        <f t="shared" si="261"/>
        <v>20987.951807228914</v>
      </c>
      <c r="I284" s="27"/>
      <c r="J284" s="184"/>
      <c r="K284" s="185"/>
      <c r="L284" s="184"/>
      <c r="M284" s="186"/>
      <c r="N284" s="186">
        <f t="shared" si="244"/>
        <v>0</v>
      </c>
      <c r="O284" s="176" t="str">
        <f t="shared" si="278"/>
        <v>NO OFERTADO</v>
      </c>
      <c r="P284" s="176"/>
      <c r="Q284" s="176" t="s">
        <v>743</v>
      </c>
      <c r="R284" s="207" t="s">
        <v>858</v>
      </c>
      <c r="S284" s="187"/>
      <c r="T284" s="187"/>
      <c r="U284" s="188"/>
      <c r="V284" s="187"/>
      <c r="W284" s="189"/>
      <c r="X284" s="189">
        <f t="shared" si="246"/>
        <v>0</v>
      </c>
      <c r="Y284" s="176" t="str">
        <f t="shared" si="262"/>
        <v>NO OFERTADO</v>
      </c>
      <c r="Z284" s="177"/>
      <c r="AA284" s="177" t="s">
        <v>743</v>
      </c>
      <c r="AB284" s="190"/>
      <c r="AC284" s="190"/>
      <c r="AD284" s="191"/>
      <c r="AE284" s="190"/>
      <c r="AF284" s="192"/>
      <c r="AG284" s="192">
        <f t="shared" si="247"/>
        <v>0</v>
      </c>
      <c r="AH284" s="178" t="str">
        <f t="shared" si="263"/>
        <v>NO OFERTADO</v>
      </c>
      <c r="AI284" s="178"/>
      <c r="AJ284" s="178" t="s">
        <v>743</v>
      </c>
      <c r="AK284" s="184"/>
      <c r="AL284" s="184"/>
      <c r="AM284" s="185"/>
      <c r="AN284" s="184"/>
      <c r="AO284" s="186"/>
      <c r="AP284" s="186">
        <f t="shared" si="248"/>
        <v>0</v>
      </c>
      <c r="AQ284" s="176" t="str">
        <f t="shared" si="266"/>
        <v>NO OFERTADO</v>
      </c>
      <c r="AR284" s="176"/>
      <c r="AS284" s="176" t="s">
        <v>743</v>
      </c>
      <c r="AT284" s="187"/>
      <c r="AU284" s="187"/>
      <c r="AV284" s="193"/>
      <c r="AW284" s="187"/>
      <c r="AX284" s="189"/>
      <c r="AY284" s="189">
        <f t="shared" si="249"/>
        <v>0</v>
      </c>
      <c r="AZ284" s="177" t="str">
        <f t="shared" si="267"/>
        <v>NO OFERTADO</v>
      </c>
      <c r="BA284" s="177"/>
      <c r="BB284" s="177" t="s">
        <v>743</v>
      </c>
      <c r="BC284" s="194"/>
      <c r="BD284" s="194"/>
      <c r="BE284" s="195"/>
      <c r="BF284" s="194"/>
      <c r="BG284" s="196">
        <f t="shared" si="250"/>
        <v>0</v>
      </c>
      <c r="BH284" s="196">
        <f t="shared" si="251"/>
        <v>0</v>
      </c>
      <c r="BI284" s="180" t="str">
        <f t="shared" si="268"/>
        <v>NO OFERTADO</v>
      </c>
      <c r="BJ284" s="180"/>
      <c r="BK284" s="180" t="s">
        <v>743</v>
      </c>
      <c r="BL284" s="319"/>
      <c r="BM284" s="319"/>
      <c r="BN284" s="320"/>
      <c r="BO284" s="319">
        <f t="shared" si="269"/>
        <v>0</v>
      </c>
      <c r="BP284" s="321">
        <f t="shared" si="252"/>
        <v>0</v>
      </c>
      <c r="BQ284" s="321">
        <f t="shared" si="270"/>
        <v>0</v>
      </c>
      <c r="BR284" s="322" t="str">
        <f t="shared" si="271"/>
        <v>NO OFERTADO</v>
      </c>
      <c r="BS284" s="322"/>
      <c r="BT284" s="322" t="s">
        <v>743</v>
      </c>
      <c r="BU284" s="197"/>
      <c r="BV284" s="197"/>
      <c r="BW284" s="198"/>
      <c r="BX284" s="197"/>
      <c r="BY284" s="199">
        <f t="shared" si="253"/>
        <v>0</v>
      </c>
      <c r="BZ284" s="199">
        <f t="shared" si="254"/>
        <v>0</v>
      </c>
      <c r="CA284" s="181" t="str">
        <f t="shared" si="272"/>
        <v>NO OFERTADO</v>
      </c>
      <c r="CB284" s="181"/>
      <c r="CC284" s="181" t="s">
        <v>743</v>
      </c>
      <c r="CD284" s="200"/>
      <c r="CE284" s="200"/>
      <c r="CF284" s="201"/>
      <c r="CG284" s="200"/>
      <c r="CH284" s="202">
        <f t="shared" si="255"/>
        <v>0</v>
      </c>
      <c r="CI284" s="202">
        <f t="shared" si="256"/>
        <v>0</v>
      </c>
      <c r="CJ284" s="182" t="str">
        <f t="shared" si="273"/>
        <v>NO OFERTADO</v>
      </c>
      <c r="CK284" s="182"/>
      <c r="CL284" s="182" t="s">
        <v>743</v>
      </c>
      <c r="CM284" s="197">
        <v>0</v>
      </c>
      <c r="CN284" s="197">
        <v>0</v>
      </c>
      <c r="CO284" s="198">
        <v>0</v>
      </c>
      <c r="CP284" s="197"/>
      <c r="CQ284" s="199">
        <f t="shared" si="257"/>
        <v>0</v>
      </c>
      <c r="CR284" s="199">
        <f t="shared" si="258"/>
        <v>0</v>
      </c>
      <c r="CS284" s="181" t="str">
        <f t="shared" si="274"/>
        <v>NO OFERTADO</v>
      </c>
      <c r="CT284" s="181"/>
      <c r="CU284" s="181" t="s">
        <v>743</v>
      </c>
      <c r="CV284" s="203" t="s">
        <v>812</v>
      </c>
      <c r="CW284" s="203">
        <v>2234</v>
      </c>
      <c r="CX284" s="204">
        <v>0</v>
      </c>
      <c r="CY284" s="203">
        <v>2234</v>
      </c>
      <c r="CZ284" s="205">
        <f t="shared" si="259"/>
        <v>2234</v>
      </c>
      <c r="DA284" s="205">
        <f t="shared" si="260"/>
        <v>22340</v>
      </c>
      <c r="DB284" s="183" t="str">
        <f t="shared" si="275"/>
        <v>CUMPLE</v>
      </c>
      <c r="DC284" s="183" t="s">
        <v>828</v>
      </c>
      <c r="DD284" s="183" t="s">
        <v>822</v>
      </c>
      <c r="DE284" s="206">
        <f>SMALL((L284,V284,AE284,AN284,AW284,BF284,BX284,CG284,CP284,CY284),1)</f>
        <v>2234</v>
      </c>
      <c r="DF284" s="208">
        <f t="shared" si="279"/>
        <v>2234</v>
      </c>
      <c r="DG284" s="19">
        <f t="shared" si="280"/>
        <v>0</v>
      </c>
      <c r="DH284" s="208">
        <f t="shared" si="281"/>
        <v>2234</v>
      </c>
      <c r="DI284" s="208">
        <f t="shared" si="282"/>
        <v>2518.5542168674697</v>
      </c>
      <c r="DJ284" s="208" t="str">
        <f t="shared" si="283"/>
        <v>ENTRA</v>
      </c>
    </row>
    <row r="285" spans="1:114" s="19" customFormat="1" ht="25.5" hidden="1" x14ac:dyDescent="0.2">
      <c r="A285" s="76">
        <v>276</v>
      </c>
      <c r="B285" s="78" t="s">
        <v>323</v>
      </c>
      <c r="C285" s="77" t="s">
        <v>655</v>
      </c>
      <c r="D285" s="120">
        <v>1</v>
      </c>
      <c r="E285" s="120" t="s">
        <v>32</v>
      </c>
      <c r="F285" s="24">
        <v>279.64999999999998</v>
      </c>
      <c r="G285" s="120">
        <v>2833</v>
      </c>
      <c r="H285" s="86">
        <f t="shared" si="261"/>
        <v>792248.45</v>
      </c>
      <c r="I285" s="27" t="s">
        <v>921</v>
      </c>
      <c r="J285" s="184">
        <v>235</v>
      </c>
      <c r="K285" s="185">
        <v>45</v>
      </c>
      <c r="L285" s="184">
        <f t="shared" si="277"/>
        <v>280</v>
      </c>
      <c r="M285" s="186">
        <f t="shared" ref="M285:M339" si="287">L285*$D285</f>
        <v>280</v>
      </c>
      <c r="N285" s="186">
        <f t="shared" si="244"/>
        <v>793240</v>
      </c>
      <c r="O285" s="176" t="str">
        <f t="shared" si="278"/>
        <v>CUMPLE</v>
      </c>
      <c r="P285" s="176" t="s">
        <v>828</v>
      </c>
      <c r="Q285" s="176" t="s">
        <v>822</v>
      </c>
      <c r="R285" s="207">
        <f t="shared" ref="R285:R290" si="288">+(L285-F285)/F285</f>
        <v>1.2515644555695432E-3</v>
      </c>
      <c r="S285" s="187"/>
      <c r="T285" s="187"/>
      <c r="U285" s="188"/>
      <c r="V285" s="187"/>
      <c r="W285" s="189"/>
      <c r="X285" s="189">
        <f t="shared" si="246"/>
        <v>0</v>
      </c>
      <c r="Y285" s="176" t="str">
        <f t="shared" si="262"/>
        <v>NO OFERTADO</v>
      </c>
      <c r="Z285" s="177"/>
      <c r="AA285" s="177" t="s">
        <v>743</v>
      </c>
      <c r="AB285" s="190"/>
      <c r="AC285" s="190"/>
      <c r="AD285" s="191"/>
      <c r="AE285" s="190"/>
      <c r="AF285" s="192"/>
      <c r="AG285" s="192">
        <f t="shared" si="247"/>
        <v>0</v>
      </c>
      <c r="AH285" s="178" t="str">
        <f t="shared" si="263"/>
        <v>NO OFERTADO</v>
      </c>
      <c r="AI285" s="178"/>
      <c r="AJ285" s="178" t="s">
        <v>743</v>
      </c>
      <c r="AK285" s="184"/>
      <c r="AL285" s="184"/>
      <c r="AM285" s="185"/>
      <c r="AN285" s="184"/>
      <c r="AO285" s="186"/>
      <c r="AP285" s="186">
        <f t="shared" si="248"/>
        <v>0</v>
      </c>
      <c r="AQ285" s="176" t="str">
        <f t="shared" si="266"/>
        <v>NO OFERTADO</v>
      </c>
      <c r="AR285" s="176"/>
      <c r="AS285" s="176" t="s">
        <v>743</v>
      </c>
      <c r="AT285" s="187"/>
      <c r="AU285" s="187"/>
      <c r="AV285" s="193"/>
      <c r="AW285" s="187"/>
      <c r="AX285" s="189"/>
      <c r="AY285" s="189">
        <f t="shared" si="249"/>
        <v>0</v>
      </c>
      <c r="AZ285" s="177" t="str">
        <f t="shared" si="267"/>
        <v>NO OFERTADO</v>
      </c>
      <c r="BA285" s="177"/>
      <c r="BB285" s="177" t="s">
        <v>743</v>
      </c>
      <c r="BC285" s="194" t="s">
        <v>785</v>
      </c>
      <c r="BD285" s="194">
        <v>224</v>
      </c>
      <c r="BE285" s="212">
        <f>+BD285*0.19</f>
        <v>42.56</v>
      </c>
      <c r="BF285" s="194">
        <f t="shared" si="276"/>
        <v>266.56</v>
      </c>
      <c r="BG285" s="196">
        <f t="shared" si="250"/>
        <v>266.56</v>
      </c>
      <c r="BH285" s="196">
        <f t="shared" si="251"/>
        <v>755164.48</v>
      </c>
      <c r="BI285" s="180" t="str">
        <f t="shared" si="268"/>
        <v>CUMPLE</v>
      </c>
      <c r="BJ285" s="180" t="s">
        <v>828</v>
      </c>
      <c r="BK285" s="180" t="s">
        <v>822</v>
      </c>
      <c r="BL285" s="319"/>
      <c r="BM285" s="319"/>
      <c r="BN285" s="320"/>
      <c r="BO285" s="319">
        <f t="shared" si="269"/>
        <v>0</v>
      </c>
      <c r="BP285" s="321">
        <f t="shared" si="252"/>
        <v>0</v>
      </c>
      <c r="BQ285" s="321">
        <f t="shared" si="270"/>
        <v>0</v>
      </c>
      <c r="BR285" s="322" t="str">
        <f t="shared" si="271"/>
        <v>NO OFERTADO</v>
      </c>
      <c r="BS285" s="322"/>
      <c r="BT285" s="322" t="s">
        <v>743</v>
      </c>
      <c r="BU285" s="197"/>
      <c r="BV285" s="197"/>
      <c r="BW285" s="198"/>
      <c r="BX285" s="197"/>
      <c r="BY285" s="199">
        <f t="shared" si="253"/>
        <v>0</v>
      </c>
      <c r="BZ285" s="199">
        <f t="shared" si="254"/>
        <v>0</v>
      </c>
      <c r="CA285" s="181" t="str">
        <f t="shared" si="272"/>
        <v>NO OFERTADO</v>
      </c>
      <c r="CB285" s="181"/>
      <c r="CC285" s="181" t="s">
        <v>743</v>
      </c>
      <c r="CD285" s="200" t="s">
        <v>796</v>
      </c>
      <c r="CE285" s="200">
        <v>233</v>
      </c>
      <c r="CF285" s="201">
        <v>44</v>
      </c>
      <c r="CG285" s="200">
        <v>277</v>
      </c>
      <c r="CH285" s="202">
        <f t="shared" si="255"/>
        <v>277</v>
      </c>
      <c r="CI285" s="202">
        <f t="shared" si="256"/>
        <v>784741</v>
      </c>
      <c r="CJ285" s="182" t="str">
        <f t="shared" si="273"/>
        <v>CUMPLE</v>
      </c>
      <c r="CK285" s="182" t="s">
        <v>829</v>
      </c>
      <c r="CL285" s="182" t="s">
        <v>743</v>
      </c>
      <c r="CM285" s="197">
        <v>0</v>
      </c>
      <c r="CN285" s="197">
        <v>0</v>
      </c>
      <c r="CO285" s="198">
        <v>0</v>
      </c>
      <c r="CP285" s="197"/>
      <c r="CQ285" s="199">
        <f t="shared" si="257"/>
        <v>0</v>
      </c>
      <c r="CR285" s="199">
        <f t="shared" si="258"/>
        <v>0</v>
      </c>
      <c r="CS285" s="181" t="str">
        <f t="shared" si="274"/>
        <v>NO OFERTADO</v>
      </c>
      <c r="CT285" s="181"/>
      <c r="CU285" s="181" t="s">
        <v>743</v>
      </c>
      <c r="CV285" s="203"/>
      <c r="CW285" s="203"/>
      <c r="CX285" s="204"/>
      <c r="CY285" s="203"/>
      <c r="CZ285" s="205">
        <f t="shared" si="259"/>
        <v>0</v>
      </c>
      <c r="DA285" s="205">
        <f t="shared" si="260"/>
        <v>0</v>
      </c>
      <c r="DB285" s="183" t="str">
        <f t="shared" si="275"/>
        <v>NO OFERTADO</v>
      </c>
      <c r="DC285" s="183"/>
      <c r="DD285" s="183" t="s">
        <v>743</v>
      </c>
      <c r="DE285" s="206">
        <f>SMALL((L285,V285,AE285,AN285,AW285,BF285,BX285,CG285,CP285,CY285),1)</f>
        <v>266.56</v>
      </c>
      <c r="DF285" s="208">
        <f t="shared" si="279"/>
        <v>277</v>
      </c>
      <c r="DG285" s="19">
        <f t="shared" si="280"/>
        <v>5.7602777710801405</v>
      </c>
      <c r="DH285" s="208">
        <f t="shared" si="281"/>
        <v>271.23972222891985</v>
      </c>
      <c r="DI285" s="208">
        <f t="shared" si="282"/>
        <v>335.58</v>
      </c>
      <c r="DJ285" s="208" t="str">
        <f t="shared" si="283"/>
        <v>NO CUMPLE</v>
      </c>
    </row>
    <row r="286" spans="1:114" s="19" customFormat="1" ht="25.5" hidden="1" x14ac:dyDescent="0.2">
      <c r="A286" s="76">
        <v>277</v>
      </c>
      <c r="B286" s="78" t="s">
        <v>324</v>
      </c>
      <c r="C286" s="77" t="s">
        <v>656</v>
      </c>
      <c r="D286" s="120">
        <v>1</v>
      </c>
      <c r="E286" s="120" t="s">
        <v>32</v>
      </c>
      <c r="F286" s="24">
        <v>16632</v>
      </c>
      <c r="G286" s="120">
        <v>5</v>
      </c>
      <c r="H286" s="86">
        <f t="shared" si="261"/>
        <v>83160</v>
      </c>
      <c r="I286" s="27"/>
      <c r="J286" s="184"/>
      <c r="K286" s="185"/>
      <c r="L286" s="184"/>
      <c r="M286" s="186"/>
      <c r="N286" s="186">
        <f t="shared" si="244"/>
        <v>0</v>
      </c>
      <c r="O286" s="176" t="str">
        <f t="shared" si="278"/>
        <v>NO OFERTADO</v>
      </c>
      <c r="P286" s="176"/>
      <c r="Q286" s="176" t="s">
        <v>743</v>
      </c>
      <c r="R286" s="207" t="s">
        <v>858</v>
      </c>
      <c r="S286" s="187"/>
      <c r="T286" s="187"/>
      <c r="U286" s="188"/>
      <c r="V286" s="187"/>
      <c r="W286" s="189"/>
      <c r="X286" s="189">
        <f t="shared" si="246"/>
        <v>0</v>
      </c>
      <c r="Y286" s="176" t="str">
        <f t="shared" si="262"/>
        <v>NO OFERTADO</v>
      </c>
      <c r="Z286" s="177"/>
      <c r="AA286" s="177" t="s">
        <v>743</v>
      </c>
      <c r="AB286" s="190"/>
      <c r="AC286" s="190"/>
      <c r="AD286" s="191"/>
      <c r="AE286" s="190"/>
      <c r="AF286" s="192"/>
      <c r="AG286" s="192">
        <f t="shared" si="247"/>
        <v>0</v>
      </c>
      <c r="AH286" s="178" t="str">
        <f t="shared" si="263"/>
        <v>NO OFERTADO</v>
      </c>
      <c r="AI286" s="178"/>
      <c r="AJ286" s="178" t="s">
        <v>743</v>
      </c>
      <c r="AK286" s="184"/>
      <c r="AL286" s="184"/>
      <c r="AM286" s="185"/>
      <c r="AN286" s="184"/>
      <c r="AO286" s="186"/>
      <c r="AP286" s="186">
        <f t="shared" si="248"/>
        <v>0</v>
      </c>
      <c r="AQ286" s="176" t="str">
        <f t="shared" si="266"/>
        <v>NO OFERTADO</v>
      </c>
      <c r="AR286" s="176"/>
      <c r="AS286" s="176" t="s">
        <v>743</v>
      </c>
      <c r="AT286" s="187"/>
      <c r="AU286" s="187"/>
      <c r="AV286" s="193"/>
      <c r="AW286" s="187"/>
      <c r="AX286" s="189"/>
      <c r="AY286" s="189">
        <f t="shared" si="249"/>
        <v>0</v>
      </c>
      <c r="AZ286" s="177" t="str">
        <f t="shared" si="267"/>
        <v>NO OFERTADO</v>
      </c>
      <c r="BA286" s="177"/>
      <c r="BB286" s="177" t="s">
        <v>743</v>
      </c>
      <c r="BC286" s="194"/>
      <c r="BD286" s="194"/>
      <c r="BE286" s="195"/>
      <c r="BF286" s="194"/>
      <c r="BG286" s="196">
        <f t="shared" si="250"/>
        <v>0</v>
      </c>
      <c r="BH286" s="196">
        <f t="shared" si="251"/>
        <v>0</v>
      </c>
      <c r="BI286" s="180" t="str">
        <f t="shared" si="268"/>
        <v>NO OFERTADO</v>
      </c>
      <c r="BJ286" s="180"/>
      <c r="BK286" s="180" t="s">
        <v>743</v>
      </c>
      <c r="BL286" s="319"/>
      <c r="BM286" s="319"/>
      <c r="BN286" s="320"/>
      <c r="BO286" s="319">
        <f t="shared" si="269"/>
        <v>0</v>
      </c>
      <c r="BP286" s="321">
        <f t="shared" si="252"/>
        <v>0</v>
      </c>
      <c r="BQ286" s="321">
        <f t="shared" si="270"/>
        <v>0</v>
      </c>
      <c r="BR286" s="322" t="str">
        <f t="shared" si="271"/>
        <v>NO OFERTADO</v>
      </c>
      <c r="BS286" s="322"/>
      <c r="BT286" s="322" t="s">
        <v>743</v>
      </c>
      <c r="BU286" s="197"/>
      <c r="BV286" s="197"/>
      <c r="BW286" s="198"/>
      <c r="BX286" s="197"/>
      <c r="BY286" s="199">
        <f t="shared" si="253"/>
        <v>0</v>
      </c>
      <c r="BZ286" s="199">
        <f t="shared" si="254"/>
        <v>0</v>
      </c>
      <c r="CA286" s="181" t="str">
        <f t="shared" si="272"/>
        <v>NO OFERTADO</v>
      </c>
      <c r="CB286" s="181"/>
      <c r="CC286" s="181" t="s">
        <v>743</v>
      </c>
      <c r="CD286" s="200"/>
      <c r="CE286" s="200"/>
      <c r="CF286" s="201"/>
      <c r="CG286" s="200"/>
      <c r="CH286" s="202">
        <f t="shared" si="255"/>
        <v>0</v>
      </c>
      <c r="CI286" s="202">
        <f t="shared" si="256"/>
        <v>0</v>
      </c>
      <c r="CJ286" s="182" t="str">
        <f t="shared" si="273"/>
        <v>NO OFERTADO</v>
      </c>
      <c r="CK286" s="182"/>
      <c r="CL286" s="182" t="s">
        <v>743</v>
      </c>
      <c r="CM286" s="197">
        <v>0</v>
      </c>
      <c r="CN286" s="197">
        <v>0</v>
      </c>
      <c r="CO286" s="198">
        <v>0</v>
      </c>
      <c r="CP286" s="197"/>
      <c r="CQ286" s="199">
        <f t="shared" si="257"/>
        <v>0</v>
      </c>
      <c r="CR286" s="199">
        <f t="shared" si="258"/>
        <v>0</v>
      </c>
      <c r="CS286" s="181" t="str">
        <f t="shared" si="274"/>
        <v>NO OFERTADO</v>
      </c>
      <c r="CT286" s="181"/>
      <c r="CU286" s="181" t="s">
        <v>743</v>
      </c>
      <c r="CV286" s="203" t="s">
        <v>44</v>
      </c>
      <c r="CW286" s="203">
        <v>34456</v>
      </c>
      <c r="CX286" s="204">
        <v>0</v>
      </c>
      <c r="CY286" s="203">
        <v>34456</v>
      </c>
      <c r="CZ286" s="205">
        <f t="shared" si="259"/>
        <v>34456</v>
      </c>
      <c r="DA286" s="205">
        <f t="shared" si="260"/>
        <v>172280</v>
      </c>
      <c r="DB286" s="183" t="str">
        <f t="shared" si="275"/>
        <v>NO CUMPLE</v>
      </c>
      <c r="DC286" s="183" t="s">
        <v>828</v>
      </c>
      <c r="DD286" s="183" t="s">
        <v>743</v>
      </c>
      <c r="DE286" s="206">
        <f>SMALL((L286,V286,AE286,AN286,AW286,BF286,BX286,CG286,CP286,CY286),1)</f>
        <v>34456</v>
      </c>
      <c r="DF286" s="208">
        <f t="shared" si="279"/>
        <v>34456</v>
      </c>
      <c r="DG286" s="19">
        <f t="shared" si="280"/>
        <v>0</v>
      </c>
      <c r="DH286" s="208">
        <f t="shared" si="281"/>
        <v>34456</v>
      </c>
      <c r="DI286" s="208">
        <f t="shared" si="282"/>
        <v>19958.399999999998</v>
      </c>
      <c r="DJ286" s="208" t="str">
        <f t="shared" si="283"/>
        <v>ENTRA</v>
      </c>
    </row>
    <row r="287" spans="1:114" s="19" customFormat="1" ht="25.5" hidden="1" x14ac:dyDescent="0.2">
      <c r="A287" s="76">
        <v>278</v>
      </c>
      <c r="B287" s="78" t="s">
        <v>325</v>
      </c>
      <c r="C287" s="77" t="s">
        <v>657</v>
      </c>
      <c r="D287" s="120">
        <v>1</v>
      </c>
      <c r="E287" s="120" t="s">
        <v>32</v>
      </c>
      <c r="F287" s="24">
        <v>3802</v>
      </c>
      <c r="G287" s="120">
        <v>10</v>
      </c>
      <c r="H287" s="86">
        <f t="shared" si="261"/>
        <v>38020</v>
      </c>
      <c r="I287" s="27" t="s">
        <v>918</v>
      </c>
      <c r="J287" s="184">
        <v>4367</v>
      </c>
      <c r="K287" s="185">
        <v>0</v>
      </c>
      <c r="L287" s="184">
        <f t="shared" si="277"/>
        <v>4367</v>
      </c>
      <c r="M287" s="186">
        <f t="shared" si="287"/>
        <v>4367</v>
      </c>
      <c r="N287" s="186">
        <f t="shared" si="244"/>
        <v>43670</v>
      </c>
      <c r="O287" s="176" t="str">
        <f t="shared" si="278"/>
        <v>CUMPLE</v>
      </c>
      <c r="P287" s="176" t="s">
        <v>828</v>
      </c>
      <c r="Q287" s="176" t="s">
        <v>822</v>
      </c>
      <c r="R287" s="207">
        <f t="shared" si="288"/>
        <v>0.14860599684376644</v>
      </c>
      <c r="S287" s="187"/>
      <c r="T287" s="187"/>
      <c r="U287" s="188"/>
      <c r="V287" s="187"/>
      <c r="W287" s="189"/>
      <c r="X287" s="189">
        <f t="shared" si="246"/>
        <v>0</v>
      </c>
      <c r="Y287" s="176" t="str">
        <f t="shared" si="262"/>
        <v>NO OFERTADO</v>
      </c>
      <c r="Z287" s="177"/>
      <c r="AA287" s="177" t="s">
        <v>743</v>
      </c>
      <c r="AB287" s="190" t="s">
        <v>765</v>
      </c>
      <c r="AC287" s="190">
        <v>4472.415</v>
      </c>
      <c r="AD287" s="191">
        <v>0</v>
      </c>
      <c r="AE287" s="190">
        <f>+AC287+AD287</f>
        <v>4472.415</v>
      </c>
      <c r="AF287" s="192">
        <f>+AE287*D287</f>
        <v>4472.415</v>
      </c>
      <c r="AG287" s="192">
        <f t="shared" si="247"/>
        <v>44724.15</v>
      </c>
      <c r="AH287" s="178" t="str">
        <f t="shared" si="263"/>
        <v>CUMPLE</v>
      </c>
      <c r="AI287" s="178" t="s">
        <v>828</v>
      </c>
      <c r="AJ287" s="178" t="s">
        <v>822</v>
      </c>
      <c r="AK287" s="184"/>
      <c r="AL287" s="184"/>
      <c r="AM287" s="185"/>
      <c r="AN287" s="184"/>
      <c r="AO287" s="186"/>
      <c r="AP287" s="186">
        <f t="shared" si="248"/>
        <v>0</v>
      </c>
      <c r="AQ287" s="176" t="str">
        <f t="shared" si="266"/>
        <v>NO OFERTADO</v>
      </c>
      <c r="AR287" s="176"/>
      <c r="AS287" s="176" t="s">
        <v>743</v>
      </c>
      <c r="AT287" s="187"/>
      <c r="AU287" s="187"/>
      <c r="AV287" s="193"/>
      <c r="AW287" s="187"/>
      <c r="AX287" s="189"/>
      <c r="AY287" s="189">
        <f t="shared" si="249"/>
        <v>0</v>
      </c>
      <c r="AZ287" s="177" t="str">
        <f t="shared" si="267"/>
        <v>NO OFERTADO</v>
      </c>
      <c r="BA287" s="177"/>
      <c r="BB287" s="177" t="s">
        <v>743</v>
      </c>
      <c r="BC287" s="194" t="s">
        <v>747</v>
      </c>
      <c r="BD287" s="194">
        <v>3175</v>
      </c>
      <c r="BE287" s="212"/>
      <c r="BF287" s="194">
        <f t="shared" si="276"/>
        <v>3175</v>
      </c>
      <c r="BG287" s="196">
        <f t="shared" si="250"/>
        <v>3175</v>
      </c>
      <c r="BH287" s="196">
        <f t="shared" si="251"/>
        <v>31750</v>
      </c>
      <c r="BI287" s="180" t="str">
        <f t="shared" si="268"/>
        <v>CUMPLE</v>
      </c>
      <c r="BJ287" s="180" t="s">
        <v>828</v>
      </c>
      <c r="BK287" s="180" t="s">
        <v>822</v>
      </c>
      <c r="BL287" s="319"/>
      <c r="BM287" s="319"/>
      <c r="BN287" s="320"/>
      <c r="BO287" s="319">
        <f t="shared" si="269"/>
        <v>0</v>
      </c>
      <c r="BP287" s="321">
        <f t="shared" si="252"/>
        <v>0</v>
      </c>
      <c r="BQ287" s="321">
        <f t="shared" si="270"/>
        <v>0</v>
      </c>
      <c r="BR287" s="322" t="str">
        <f t="shared" si="271"/>
        <v>NO OFERTADO</v>
      </c>
      <c r="BS287" s="322"/>
      <c r="BT287" s="322" t="s">
        <v>743</v>
      </c>
      <c r="BU287" s="197"/>
      <c r="BV287" s="197"/>
      <c r="BW287" s="198"/>
      <c r="BX287" s="197"/>
      <c r="BY287" s="199">
        <f t="shared" si="253"/>
        <v>0</v>
      </c>
      <c r="BZ287" s="199">
        <f t="shared" si="254"/>
        <v>0</v>
      </c>
      <c r="CA287" s="181" t="str">
        <f t="shared" si="272"/>
        <v>NO OFERTADO</v>
      </c>
      <c r="CB287" s="181"/>
      <c r="CC287" s="181" t="s">
        <v>743</v>
      </c>
      <c r="CD287" s="200" t="s">
        <v>44</v>
      </c>
      <c r="CE287" s="200">
        <v>2900</v>
      </c>
      <c r="CF287" s="201">
        <v>0</v>
      </c>
      <c r="CG287" s="200">
        <v>2900</v>
      </c>
      <c r="CH287" s="202">
        <f t="shared" si="255"/>
        <v>2900</v>
      </c>
      <c r="CI287" s="202">
        <f t="shared" si="256"/>
        <v>29000</v>
      </c>
      <c r="CJ287" s="182" t="str">
        <f t="shared" si="273"/>
        <v>CUMPLE</v>
      </c>
      <c r="CK287" s="182" t="s">
        <v>828</v>
      </c>
      <c r="CL287" s="182" t="s">
        <v>822</v>
      </c>
      <c r="CM287" s="197" t="s">
        <v>805</v>
      </c>
      <c r="CN287" s="197">
        <v>3025</v>
      </c>
      <c r="CO287" s="198">
        <v>0</v>
      </c>
      <c r="CP287" s="197">
        <v>3025</v>
      </c>
      <c r="CQ287" s="199">
        <f t="shared" si="257"/>
        <v>3025</v>
      </c>
      <c r="CR287" s="199">
        <f t="shared" si="258"/>
        <v>30250</v>
      </c>
      <c r="CS287" s="181" t="str">
        <f t="shared" si="274"/>
        <v>CUMPLE</v>
      </c>
      <c r="CT287" s="181" t="s">
        <v>828</v>
      </c>
      <c r="CU287" s="181" t="s">
        <v>822</v>
      </c>
      <c r="CV287" s="203" t="s">
        <v>818</v>
      </c>
      <c r="CW287" s="203">
        <v>4290</v>
      </c>
      <c r="CX287" s="204">
        <v>0</v>
      </c>
      <c r="CY287" s="203">
        <v>4290</v>
      </c>
      <c r="CZ287" s="205">
        <f t="shared" si="259"/>
        <v>4290</v>
      </c>
      <c r="DA287" s="205">
        <f t="shared" si="260"/>
        <v>42900</v>
      </c>
      <c r="DB287" s="183" t="str">
        <f t="shared" si="275"/>
        <v>CUMPLE</v>
      </c>
      <c r="DC287" s="183" t="s">
        <v>828</v>
      </c>
      <c r="DD287" s="183" t="s">
        <v>822</v>
      </c>
      <c r="DE287" s="206">
        <f>SMALL((L287,V287,AE287,AN287,AW287,BF287,BX287,CG287,CP287,CY287),1)</f>
        <v>2900</v>
      </c>
      <c r="DF287" s="208">
        <f t="shared" si="279"/>
        <v>3732.5</v>
      </c>
      <c r="DG287" s="19">
        <f t="shared" si="280"/>
        <v>678.32142395616313</v>
      </c>
      <c r="DH287" s="208">
        <f t="shared" si="281"/>
        <v>3054.178576043837</v>
      </c>
      <c r="DI287" s="208">
        <f t="shared" si="282"/>
        <v>4562.3999999999996</v>
      </c>
      <c r="DJ287" s="208" t="str">
        <f t="shared" si="283"/>
        <v>NO CUMPLE</v>
      </c>
    </row>
    <row r="288" spans="1:114" s="19" customFormat="1" ht="38.25" hidden="1" x14ac:dyDescent="0.2">
      <c r="A288" s="76">
        <v>279</v>
      </c>
      <c r="B288" s="78" t="s">
        <v>326</v>
      </c>
      <c r="C288" s="77" t="s">
        <v>658</v>
      </c>
      <c r="D288" s="120">
        <v>1</v>
      </c>
      <c r="E288" s="120" t="s">
        <v>32</v>
      </c>
      <c r="F288" s="24">
        <v>497176.05</v>
      </c>
      <c r="G288" s="120">
        <v>1</v>
      </c>
      <c r="H288" s="86">
        <f t="shared" si="261"/>
        <v>497176.05</v>
      </c>
      <c r="I288" s="27"/>
      <c r="J288" s="184"/>
      <c r="K288" s="185"/>
      <c r="L288" s="184"/>
      <c r="M288" s="186"/>
      <c r="N288" s="186">
        <f t="shared" si="244"/>
        <v>0</v>
      </c>
      <c r="O288" s="176" t="str">
        <f t="shared" si="278"/>
        <v>NO OFERTADO</v>
      </c>
      <c r="P288" s="176"/>
      <c r="Q288" s="176" t="s">
        <v>743</v>
      </c>
      <c r="R288" s="207" t="s">
        <v>858</v>
      </c>
      <c r="S288" s="187"/>
      <c r="T288" s="187"/>
      <c r="U288" s="188"/>
      <c r="V288" s="187"/>
      <c r="W288" s="189"/>
      <c r="X288" s="189">
        <f t="shared" si="246"/>
        <v>0</v>
      </c>
      <c r="Y288" s="176" t="str">
        <f t="shared" si="262"/>
        <v>NO OFERTADO</v>
      </c>
      <c r="Z288" s="177"/>
      <c r="AA288" s="177" t="s">
        <v>743</v>
      </c>
      <c r="AB288" s="190"/>
      <c r="AC288" s="190"/>
      <c r="AD288" s="191"/>
      <c r="AE288" s="190"/>
      <c r="AF288" s="192"/>
      <c r="AG288" s="192">
        <f t="shared" si="247"/>
        <v>0</v>
      </c>
      <c r="AH288" s="178" t="str">
        <f t="shared" si="263"/>
        <v>NO OFERTADO</v>
      </c>
      <c r="AI288" s="178"/>
      <c r="AJ288" s="178" t="s">
        <v>743</v>
      </c>
      <c r="AK288" s="184" t="s">
        <v>773</v>
      </c>
      <c r="AL288" s="184">
        <v>325400</v>
      </c>
      <c r="AM288" s="209">
        <f>+AL288*0.19</f>
        <v>61826</v>
      </c>
      <c r="AN288" s="184">
        <f t="shared" si="264"/>
        <v>387226</v>
      </c>
      <c r="AO288" s="186">
        <f t="shared" si="265"/>
        <v>387226</v>
      </c>
      <c r="AP288" s="186">
        <f t="shared" si="248"/>
        <v>387226</v>
      </c>
      <c r="AQ288" s="176" t="str">
        <f t="shared" si="266"/>
        <v>CUMPLE</v>
      </c>
      <c r="AR288" s="176" t="s">
        <v>828</v>
      </c>
      <c r="AS288" s="176" t="s">
        <v>822</v>
      </c>
      <c r="AT288" s="187"/>
      <c r="AU288" s="187"/>
      <c r="AV288" s="193"/>
      <c r="AW288" s="187"/>
      <c r="AX288" s="189"/>
      <c r="AY288" s="189">
        <f t="shared" si="249"/>
        <v>0</v>
      </c>
      <c r="AZ288" s="177" t="str">
        <f t="shared" si="267"/>
        <v>NO OFERTADO</v>
      </c>
      <c r="BA288" s="177"/>
      <c r="BB288" s="177" t="s">
        <v>743</v>
      </c>
      <c r="BC288" s="194"/>
      <c r="BD288" s="194"/>
      <c r="BE288" s="195"/>
      <c r="BF288" s="194"/>
      <c r="BG288" s="196">
        <f t="shared" si="250"/>
        <v>0</v>
      </c>
      <c r="BH288" s="196">
        <f t="shared" si="251"/>
        <v>0</v>
      </c>
      <c r="BI288" s="180" t="str">
        <f t="shared" si="268"/>
        <v>NO OFERTADO</v>
      </c>
      <c r="BJ288" s="180"/>
      <c r="BK288" s="180" t="s">
        <v>743</v>
      </c>
      <c r="BL288" s="319"/>
      <c r="BM288" s="319"/>
      <c r="BN288" s="320"/>
      <c r="BO288" s="319">
        <f t="shared" si="269"/>
        <v>0</v>
      </c>
      <c r="BP288" s="321">
        <f t="shared" si="252"/>
        <v>0</v>
      </c>
      <c r="BQ288" s="321">
        <f t="shared" si="270"/>
        <v>0</v>
      </c>
      <c r="BR288" s="322" t="str">
        <f t="shared" si="271"/>
        <v>NO OFERTADO</v>
      </c>
      <c r="BS288" s="322"/>
      <c r="BT288" s="322" t="s">
        <v>743</v>
      </c>
      <c r="BU288" s="197"/>
      <c r="BV288" s="197"/>
      <c r="BW288" s="198"/>
      <c r="BX288" s="197"/>
      <c r="BY288" s="199">
        <f t="shared" si="253"/>
        <v>0</v>
      </c>
      <c r="BZ288" s="199">
        <f t="shared" si="254"/>
        <v>0</v>
      </c>
      <c r="CA288" s="181" t="str">
        <f t="shared" si="272"/>
        <v>NO OFERTADO</v>
      </c>
      <c r="CB288" s="181"/>
      <c r="CC288" s="181" t="s">
        <v>743</v>
      </c>
      <c r="CD288" s="200"/>
      <c r="CE288" s="200"/>
      <c r="CF288" s="201"/>
      <c r="CG288" s="200"/>
      <c r="CH288" s="202">
        <f t="shared" si="255"/>
        <v>0</v>
      </c>
      <c r="CI288" s="202">
        <f t="shared" si="256"/>
        <v>0</v>
      </c>
      <c r="CJ288" s="182" t="str">
        <f t="shared" si="273"/>
        <v>NO OFERTADO</v>
      </c>
      <c r="CK288" s="182"/>
      <c r="CL288" s="182" t="s">
        <v>743</v>
      </c>
      <c r="CM288" s="197">
        <v>0</v>
      </c>
      <c r="CN288" s="197">
        <v>0</v>
      </c>
      <c r="CO288" s="198">
        <v>0</v>
      </c>
      <c r="CP288" s="197"/>
      <c r="CQ288" s="199">
        <f t="shared" si="257"/>
        <v>0</v>
      </c>
      <c r="CR288" s="199">
        <f t="shared" si="258"/>
        <v>0</v>
      </c>
      <c r="CS288" s="181" t="str">
        <f t="shared" si="274"/>
        <v>NO OFERTADO</v>
      </c>
      <c r="CT288" s="181"/>
      <c r="CU288" s="181" t="s">
        <v>743</v>
      </c>
      <c r="CV288" s="203"/>
      <c r="CW288" s="203"/>
      <c r="CX288" s="204"/>
      <c r="CY288" s="203"/>
      <c r="CZ288" s="205">
        <f t="shared" si="259"/>
        <v>0</v>
      </c>
      <c r="DA288" s="205">
        <f t="shared" si="260"/>
        <v>0</v>
      </c>
      <c r="DB288" s="183" t="str">
        <f t="shared" si="275"/>
        <v>NO OFERTADO</v>
      </c>
      <c r="DC288" s="183"/>
      <c r="DD288" s="183" t="s">
        <v>743</v>
      </c>
      <c r="DE288" s="206">
        <f>SMALL((L288,V288,AE288,AN288,AW288,BF288,BX288,CG288,CP288,CY288),1)</f>
        <v>387226</v>
      </c>
      <c r="DF288" s="208">
        <f t="shared" si="279"/>
        <v>387226</v>
      </c>
      <c r="DG288" s="19">
        <f t="shared" si="280"/>
        <v>0</v>
      </c>
      <c r="DH288" s="208">
        <f t="shared" si="281"/>
        <v>387226</v>
      </c>
      <c r="DI288" s="208">
        <f t="shared" si="282"/>
        <v>596611.26</v>
      </c>
      <c r="DJ288" s="208" t="str">
        <f t="shared" si="283"/>
        <v>ENTRA</v>
      </c>
    </row>
    <row r="289" spans="1:114" s="19" customFormat="1" ht="25.5" hidden="1" x14ac:dyDescent="0.2">
      <c r="A289" s="76">
        <v>280</v>
      </c>
      <c r="B289" s="78" t="s">
        <v>327</v>
      </c>
      <c r="C289" s="77" t="s">
        <v>659</v>
      </c>
      <c r="D289" s="120">
        <v>1</v>
      </c>
      <c r="E289" s="120" t="s">
        <v>32</v>
      </c>
      <c r="F289" s="24">
        <v>1663428.3147999998</v>
      </c>
      <c r="G289" s="120">
        <v>2</v>
      </c>
      <c r="H289" s="86">
        <f t="shared" si="261"/>
        <v>3326856.6295999996</v>
      </c>
      <c r="I289" s="27"/>
      <c r="J289" s="184"/>
      <c r="K289" s="185"/>
      <c r="L289" s="184"/>
      <c r="M289" s="186"/>
      <c r="N289" s="186">
        <f t="shared" si="244"/>
        <v>0</v>
      </c>
      <c r="O289" s="176" t="str">
        <f t="shared" si="278"/>
        <v>NO OFERTADO</v>
      </c>
      <c r="P289" s="176"/>
      <c r="Q289" s="176" t="s">
        <v>743</v>
      </c>
      <c r="R289" s="207" t="s">
        <v>858</v>
      </c>
      <c r="S289" s="187"/>
      <c r="T289" s="187"/>
      <c r="U289" s="188"/>
      <c r="V289" s="187"/>
      <c r="W289" s="189"/>
      <c r="X289" s="189">
        <f t="shared" si="246"/>
        <v>0</v>
      </c>
      <c r="Y289" s="176" t="str">
        <f t="shared" si="262"/>
        <v>NO OFERTADO</v>
      </c>
      <c r="Z289" s="177"/>
      <c r="AA289" s="177" t="s">
        <v>743</v>
      </c>
      <c r="AB289" s="190"/>
      <c r="AC289" s="190"/>
      <c r="AD289" s="191"/>
      <c r="AE289" s="190"/>
      <c r="AF289" s="192"/>
      <c r="AG289" s="192">
        <f t="shared" si="247"/>
        <v>0</v>
      </c>
      <c r="AH289" s="178" t="str">
        <f t="shared" si="263"/>
        <v>NO OFERTADO</v>
      </c>
      <c r="AI289" s="178"/>
      <c r="AJ289" s="178" t="s">
        <v>743</v>
      </c>
      <c r="AK289" s="184" t="s">
        <v>773</v>
      </c>
      <c r="AL289" s="184">
        <v>1155000</v>
      </c>
      <c r="AM289" s="209">
        <f>+AL289*0.19</f>
        <v>219450</v>
      </c>
      <c r="AN289" s="184">
        <f t="shared" si="264"/>
        <v>1374450</v>
      </c>
      <c r="AO289" s="186">
        <f t="shared" si="265"/>
        <v>1374450</v>
      </c>
      <c r="AP289" s="186">
        <f t="shared" si="248"/>
        <v>2748900</v>
      </c>
      <c r="AQ289" s="176" t="str">
        <f t="shared" si="266"/>
        <v>CUMPLE</v>
      </c>
      <c r="AR289" s="176" t="s">
        <v>828</v>
      </c>
      <c r="AS289" s="176" t="s">
        <v>822</v>
      </c>
      <c r="AT289" s="187"/>
      <c r="AU289" s="187"/>
      <c r="AV289" s="193"/>
      <c r="AW289" s="187"/>
      <c r="AX289" s="189"/>
      <c r="AY289" s="189">
        <f t="shared" si="249"/>
        <v>0</v>
      </c>
      <c r="AZ289" s="177" t="str">
        <f t="shared" si="267"/>
        <v>NO OFERTADO</v>
      </c>
      <c r="BA289" s="177"/>
      <c r="BB289" s="177" t="s">
        <v>743</v>
      </c>
      <c r="BC289" s="194"/>
      <c r="BD289" s="194"/>
      <c r="BE289" s="195"/>
      <c r="BF289" s="194"/>
      <c r="BG289" s="196">
        <f t="shared" si="250"/>
        <v>0</v>
      </c>
      <c r="BH289" s="196">
        <f t="shared" si="251"/>
        <v>0</v>
      </c>
      <c r="BI289" s="180" t="str">
        <f t="shared" si="268"/>
        <v>NO OFERTADO</v>
      </c>
      <c r="BJ289" s="180"/>
      <c r="BK289" s="180" t="s">
        <v>743</v>
      </c>
      <c r="BL289" s="319"/>
      <c r="BM289" s="319"/>
      <c r="BN289" s="320"/>
      <c r="BO289" s="319">
        <f t="shared" si="269"/>
        <v>0</v>
      </c>
      <c r="BP289" s="321">
        <f t="shared" si="252"/>
        <v>0</v>
      </c>
      <c r="BQ289" s="321">
        <f t="shared" si="270"/>
        <v>0</v>
      </c>
      <c r="BR289" s="322" t="str">
        <f t="shared" si="271"/>
        <v>NO OFERTADO</v>
      </c>
      <c r="BS289" s="322"/>
      <c r="BT289" s="322" t="s">
        <v>743</v>
      </c>
      <c r="BU289" s="197"/>
      <c r="BV289" s="197"/>
      <c r="BW289" s="198"/>
      <c r="BX289" s="197"/>
      <c r="BY289" s="199">
        <f t="shared" si="253"/>
        <v>0</v>
      </c>
      <c r="BZ289" s="199">
        <f t="shared" si="254"/>
        <v>0</v>
      </c>
      <c r="CA289" s="181" t="str">
        <f t="shared" si="272"/>
        <v>NO OFERTADO</v>
      </c>
      <c r="CB289" s="181"/>
      <c r="CC289" s="181" t="s">
        <v>743</v>
      </c>
      <c r="CD289" s="200"/>
      <c r="CE289" s="200"/>
      <c r="CF289" s="201"/>
      <c r="CG289" s="200"/>
      <c r="CH289" s="202">
        <f t="shared" si="255"/>
        <v>0</v>
      </c>
      <c r="CI289" s="202">
        <f t="shared" si="256"/>
        <v>0</v>
      </c>
      <c r="CJ289" s="182" t="str">
        <f t="shared" si="273"/>
        <v>NO OFERTADO</v>
      </c>
      <c r="CK289" s="182"/>
      <c r="CL289" s="182" t="s">
        <v>743</v>
      </c>
      <c r="CM289" s="197">
        <v>0</v>
      </c>
      <c r="CN289" s="197">
        <v>0</v>
      </c>
      <c r="CO289" s="198">
        <v>0</v>
      </c>
      <c r="CP289" s="197"/>
      <c r="CQ289" s="199">
        <f t="shared" si="257"/>
        <v>0</v>
      </c>
      <c r="CR289" s="199">
        <f t="shared" si="258"/>
        <v>0</v>
      </c>
      <c r="CS289" s="181" t="str">
        <f t="shared" si="274"/>
        <v>NO OFERTADO</v>
      </c>
      <c r="CT289" s="181"/>
      <c r="CU289" s="181" t="s">
        <v>743</v>
      </c>
      <c r="CV289" s="203"/>
      <c r="CW289" s="203"/>
      <c r="CX289" s="204"/>
      <c r="CY289" s="203"/>
      <c r="CZ289" s="205">
        <f t="shared" si="259"/>
        <v>0</v>
      </c>
      <c r="DA289" s="205">
        <f t="shared" si="260"/>
        <v>0</v>
      </c>
      <c r="DB289" s="183" t="str">
        <f t="shared" si="275"/>
        <v>NO OFERTADO</v>
      </c>
      <c r="DC289" s="183"/>
      <c r="DD289" s="183" t="s">
        <v>743</v>
      </c>
      <c r="DE289" s="206">
        <f>SMALL((L289,V289,AE289,AN289,AW289,BF289,BX289,CG289,CP289,CY289),1)</f>
        <v>1374450</v>
      </c>
      <c r="DF289" s="208">
        <f t="shared" si="279"/>
        <v>1374450</v>
      </c>
      <c r="DG289" s="19">
        <f t="shared" si="280"/>
        <v>0</v>
      </c>
      <c r="DH289" s="208">
        <f t="shared" si="281"/>
        <v>1374450</v>
      </c>
      <c r="DI289" s="208">
        <f t="shared" si="282"/>
        <v>1996113.9777599997</v>
      </c>
      <c r="DJ289" s="208" t="str">
        <f t="shared" si="283"/>
        <v>ENTRA</v>
      </c>
    </row>
    <row r="290" spans="1:114" s="19" customFormat="1" ht="25.5" hidden="1" x14ac:dyDescent="0.2">
      <c r="A290" s="76">
        <v>281</v>
      </c>
      <c r="B290" s="78" t="s">
        <v>328</v>
      </c>
      <c r="C290" s="77" t="s">
        <v>660</v>
      </c>
      <c r="D290" s="120">
        <v>1</v>
      </c>
      <c r="E290" s="120" t="s">
        <v>32</v>
      </c>
      <c r="F290" s="24">
        <v>302421.84000000003</v>
      </c>
      <c r="G290" s="120">
        <v>1</v>
      </c>
      <c r="H290" s="86">
        <f t="shared" si="261"/>
        <v>302421.84000000003</v>
      </c>
      <c r="I290" s="27" t="s">
        <v>922</v>
      </c>
      <c r="J290" s="184">
        <v>254136</v>
      </c>
      <c r="K290" s="185">
        <v>48286</v>
      </c>
      <c r="L290" s="184">
        <f t="shared" si="277"/>
        <v>302422</v>
      </c>
      <c r="M290" s="186">
        <f t="shared" si="287"/>
        <v>302422</v>
      </c>
      <c r="N290" s="186">
        <f t="shared" si="244"/>
        <v>302422</v>
      </c>
      <c r="O290" s="176" t="str">
        <f t="shared" si="278"/>
        <v>CUMPLE</v>
      </c>
      <c r="P290" s="176" t="s">
        <v>828</v>
      </c>
      <c r="Q290" s="176" t="s">
        <v>822</v>
      </c>
      <c r="R290" s="207">
        <f t="shared" si="288"/>
        <v>5.2906231895946603E-7</v>
      </c>
      <c r="S290" s="187"/>
      <c r="T290" s="187"/>
      <c r="U290" s="188"/>
      <c r="V290" s="187"/>
      <c r="W290" s="189"/>
      <c r="X290" s="189">
        <f t="shared" si="246"/>
        <v>0</v>
      </c>
      <c r="Y290" s="176" t="str">
        <f t="shared" si="262"/>
        <v>NO OFERTADO</v>
      </c>
      <c r="Z290" s="177"/>
      <c r="AA290" s="177" t="s">
        <v>743</v>
      </c>
      <c r="AB290" s="190"/>
      <c r="AC290" s="190"/>
      <c r="AD290" s="191"/>
      <c r="AE290" s="190"/>
      <c r="AF290" s="192"/>
      <c r="AG290" s="192">
        <f t="shared" si="247"/>
        <v>0</v>
      </c>
      <c r="AH290" s="178" t="str">
        <f t="shared" si="263"/>
        <v>NO OFERTADO</v>
      </c>
      <c r="AI290" s="178"/>
      <c r="AJ290" s="178" t="s">
        <v>743</v>
      </c>
      <c r="AK290" s="184"/>
      <c r="AL290" s="184"/>
      <c r="AM290" s="185"/>
      <c r="AN290" s="184"/>
      <c r="AO290" s="186"/>
      <c r="AP290" s="186">
        <f t="shared" si="248"/>
        <v>0</v>
      </c>
      <c r="AQ290" s="176" t="str">
        <f t="shared" si="266"/>
        <v>NO OFERTADO</v>
      </c>
      <c r="AR290" s="176"/>
      <c r="AS290" s="176" t="s">
        <v>743</v>
      </c>
      <c r="AT290" s="187"/>
      <c r="AU290" s="187"/>
      <c r="AV290" s="193"/>
      <c r="AW290" s="187"/>
      <c r="AX290" s="189"/>
      <c r="AY290" s="189">
        <f t="shared" si="249"/>
        <v>0</v>
      </c>
      <c r="AZ290" s="177" t="str">
        <f t="shared" si="267"/>
        <v>NO OFERTADO</v>
      </c>
      <c r="BA290" s="177"/>
      <c r="BB290" s="177" t="s">
        <v>743</v>
      </c>
      <c r="BC290" s="194"/>
      <c r="BD290" s="194"/>
      <c r="BE290" s="195"/>
      <c r="BF290" s="194"/>
      <c r="BG290" s="196">
        <f t="shared" si="250"/>
        <v>0</v>
      </c>
      <c r="BH290" s="196">
        <f t="shared" si="251"/>
        <v>0</v>
      </c>
      <c r="BI290" s="180" t="str">
        <f t="shared" si="268"/>
        <v>NO OFERTADO</v>
      </c>
      <c r="BJ290" s="180"/>
      <c r="BK290" s="180" t="s">
        <v>743</v>
      </c>
      <c r="BL290" s="319"/>
      <c r="BM290" s="319"/>
      <c r="BN290" s="320"/>
      <c r="BO290" s="319">
        <f t="shared" si="269"/>
        <v>0</v>
      </c>
      <c r="BP290" s="321">
        <f t="shared" si="252"/>
        <v>0</v>
      </c>
      <c r="BQ290" s="321">
        <f t="shared" si="270"/>
        <v>0</v>
      </c>
      <c r="BR290" s="322" t="str">
        <f t="shared" si="271"/>
        <v>NO OFERTADO</v>
      </c>
      <c r="BS290" s="322"/>
      <c r="BT290" s="322" t="s">
        <v>743</v>
      </c>
      <c r="BU290" s="197"/>
      <c r="BV290" s="197"/>
      <c r="BW290" s="198"/>
      <c r="BX290" s="197"/>
      <c r="BY290" s="199">
        <f t="shared" si="253"/>
        <v>0</v>
      </c>
      <c r="BZ290" s="199">
        <f t="shared" si="254"/>
        <v>0</v>
      </c>
      <c r="CA290" s="181" t="str">
        <f t="shared" si="272"/>
        <v>NO OFERTADO</v>
      </c>
      <c r="CB290" s="181"/>
      <c r="CC290" s="181" t="s">
        <v>743</v>
      </c>
      <c r="CD290" s="200"/>
      <c r="CE290" s="200"/>
      <c r="CF290" s="201"/>
      <c r="CG290" s="200"/>
      <c r="CH290" s="202">
        <f t="shared" si="255"/>
        <v>0</v>
      </c>
      <c r="CI290" s="202">
        <f t="shared" si="256"/>
        <v>0</v>
      </c>
      <c r="CJ290" s="182" t="str">
        <f t="shared" si="273"/>
        <v>NO OFERTADO</v>
      </c>
      <c r="CK290" s="182"/>
      <c r="CL290" s="182" t="s">
        <v>743</v>
      </c>
      <c r="CM290" s="197">
        <v>0</v>
      </c>
      <c r="CN290" s="197">
        <v>0</v>
      </c>
      <c r="CO290" s="198">
        <v>0</v>
      </c>
      <c r="CP290" s="197"/>
      <c r="CQ290" s="199">
        <f t="shared" si="257"/>
        <v>0</v>
      </c>
      <c r="CR290" s="199">
        <f t="shared" si="258"/>
        <v>0</v>
      </c>
      <c r="CS290" s="181" t="str">
        <f t="shared" si="274"/>
        <v>NO OFERTADO</v>
      </c>
      <c r="CT290" s="181"/>
      <c r="CU290" s="181" t="s">
        <v>743</v>
      </c>
      <c r="CV290" s="203"/>
      <c r="CW290" s="203"/>
      <c r="CX290" s="204"/>
      <c r="CY290" s="203"/>
      <c r="CZ290" s="205">
        <f t="shared" si="259"/>
        <v>0</v>
      </c>
      <c r="DA290" s="205">
        <f t="shared" si="260"/>
        <v>0</v>
      </c>
      <c r="DB290" s="183" t="str">
        <f t="shared" si="275"/>
        <v>NO OFERTADO</v>
      </c>
      <c r="DC290" s="183"/>
      <c r="DD290" s="183" t="s">
        <v>743</v>
      </c>
      <c r="DE290" s="206">
        <f>SMALL((L290,V290,AE290,AN290,AW290,BF290,BX290,CG290,CP290,CY290),1)</f>
        <v>302422</v>
      </c>
      <c r="DF290" s="208">
        <f t="shared" si="279"/>
        <v>302422</v>
      </c>
      <c r="DG290" s="19">
        <f t="shared" si="280"/>
        <v>0</v>
      </c>
      <c r="DH290" s="208">
        <f t="shared" si="281"/>
        <v>302422</v>
      </c>
      <c r="DI290" s="208">
        <f t="shared" si="282"/>
        <v>362906.20800000004</v>
      </c>
      <c r="DJ290" s="208" t="str">
        <f t="shared" si="283"/>
        <v>ENTRA</v>
      </c>
    </row>
    <row r="291" spans="1:114" s="19" customFormat="1" hidden="1" x14ac:dyDescent="0.2">
      <c r="A291" s="76">
        <v>282</v>
      </c>
      <c r="B291" s="78" t="s">
        <v>329</v>
      </c>
      <c r="C291" s="77" t="s">
        <v>661</v>
      </c>
      <c r="D291" s="120">
        <v>1</v>
      </c>
      <c r="E291" s="120" t="s">
        <v>32</v>
      </c>
      <c r="F291" s="24">
        <v>77807.032590000003</v>
      </c>
      <c r="G291" s="120">
        <v>1</v>
      </c>
      <c r="H291" s="86">
        <f t="shared" si="261"/>
        <v>77807.032590000003</v>
      </c>
      <c r="I291" s="27"/>
      <c r="J291" s="184"/>
      <c r="K291" s="185"/>
      <c r="L291" s="184"/>
      <c r="M291" s="186"/>
      <c r="N291" s="186">
        <f t="shared" si="244"/>
        <v>0</v>
      </c>
      <c r="O291" s="176" t="str">
        <f t="shared" si="278"/>
        <v>NO OFERTADO</v>
      </c>
      <c r="P291" s="176"/>
      <c r="Q291" s="176" t="s">
        <v>743</v>
      </c>
      <c r="R291" s="176"/>
      <c r="S291" s="187"/>
      <c r="T291" s="187"/>
      <c r="U291" s="188"/>
      <c r="V291" s="187"/>
      <c r="W291" s="189"/>
      <c r="X291" s="189">
        <f t="shared" si="246"/>
        <v>0</v>
      </c>
      <c r="Y291" s="176" t="str">
        <f t="shared" si="262"/>
        <v>NO OFERTADO</v>
      </c>
      <c r="Z291" s="177"/>
      <c r="AA291" s="177" t="s">
        <v>743</v>
      </c>
      <c r="AB291" s="190"/>
      <c r="AC291" s="190"/>
      <c r="AD291" s="191"/>
      <c r="AE291" s="190"/>
      <c r="AF291" s="192"/>
      <c r="AG291" s="192">
        <f t="shared" si="247"/>
        <v>0</v>
      </c>
      <c r="AH291" s="178" t="str">
        <f t="shared" si="263"/>
        <v>NO OFERTADO</v>
      </c>
      <c r="AI291" s="178"/>
      <c r="AJ291" s="178" t="s">
        <v>743</v>
      </c>
      <c r="AK291" s="184"/>
      <c r="AL291" s="184"/>
      <c r="AM291" s="185"/>
      <c r="AN291" s="184"/>
      <c r="AO291" s="186"/>
      <c r="AP291" s="186">
        <f t="shared" si="248"/>
        <v>0</v>
      </c>
      <c r="AQ291" s="176" t="str">
        <f t="shared" si="266"/>
        <v>NO OFERTADO</v>
      </c>
      <c r="AR291" s="176"/>
      <c r="AS291" s="176" t="s">
        <v>743</v>
      </c>
      <c r="AT291" s="187"/>
      <c r="AU291" s="187"/>
      <c r="AV291" s="193"/>
      <c r="AW291" s="187"/>
      <c r="AX291" s="189"/>
      <c r="AY291" s="189">
        <f t="shared" si="249"/>
        <v>0</v>
      </c>
      <c r="AZ291" s="177" t="str">
        <f t="shared" si="267"/>
        <v>NO OFERTADO</v>
      </c>
      <c r="BA291" s="177"/>
      <c r="BB291" s="177" t="s">
        <v>743</v>
      </c>
      <c r="BC291" s="194"/>
      <c r="BD291" s="194"/>
      <c r="BE291" s="195"/>
      <c r="BF291" s="194"/>
      <c r="BG291" s="196">
        <f t="shared" si="250"/>
        <v>0</v>
      </c>
      <c r="BH291" s="196">
        <f t="shared" si="251"/>
        <v>0</v>
      </c>
      <c r="BI291" s="180" t="str">
        <f t="shared" si="268"/>
        <v>NO OFERTADO</v>
      </c>
      <c r="BJ291" s="180"/>
      <c r="BK291" s="180" t="s">
        <v>743</v>
      </c>
      <c r="BL291" s="319"/>
      <c r="BM291" s="319"/>
      <c r="BN291" s="320"/>
      <c r="BO291" s="319">
        <f t="shared" si="269"/>
        <v>0</v>
      </c>
      <c r="BP291" s="321">
        <f t="shared" si="252"/>
        <v>0</v>
      </c>
      <c r="BQ291" s="321">
        <f t="shared" si="270"/>
        <v>0</v>
      </c>
      <c r="BR291" s="322" t="str">
        <f t="shared" si="271"/>
        <v>NO OFERTADO</v>
      </c>
      <c r="BS291" s="322"/>
      <c r="BT291" s="322" t="s">
        <v>743</v>
      </c>
      <c r="BU291" s="197"/>
      <c r="BV291" s="197"/>
      <c r="BW291" s="198"/>
      <c r="BX291" s="197"/>
      <c r="BY291" s="199">
        <f t="shared" si="253"/>
        <v>0</v>
      </c>
      <c r="BZ291" s="199">
        <f t="shared" si="254"/>
        <v>0</v>
      </c>
      <c r="CA291" s="181" t="str">
        <f t="shared" si="272"/>
        <v>NO OFERTADO</v>
      </c>
      <c r="CB291" s="181"/>
      <c r="CC291" s="181" t="s">
        <v>743</v>
      </c>
      <c r="CD291" s="200"/>
      <c r="CE291" s="200"/>
      <c r="CF291" s="201"/>
      <c r="CG291" s="200"/>
      <c r="CH291" s="202">
        <f t="shared" si="255"/>
        <v>0</v>
      </c>
      <c r="CI291" s="202">
        <f t="shared" si="256"/>
        <v>0</v>
      </c>
      <c r="CJ291" s="182" t="str">
        <f t="shared" si="273"/>
        <v>NO OFERTADO</v>
      </c>
      <c r="CK291" s="182"/>
      <c r="CL291" s="182" t="s">
        <v>743</v>
      </c>
      <c r="CM291" s="197">
        <v>0</v>
      </c>
      <c r="CN291" s="197">
        <v>0</v>
      </c>
      <c r="CO291" s="198">
        <v>0</v>
      </c>
      <c r="CP291" s="197"/>
      <c r="CQ291" s="199">
        <f t="shared" si="257"/>
        <v>0</v>
      </c>
      <c r="CR291" s="199">
        <f t="shared" si="258"/>
        <v>0</v>
      </c>
      <c r="CS291" s="181" t="str">
        <f t="shared" si="274"/>
        <v>NO OFERTADO</v>
      </c>
      <c r="CT291" s="181"/>
      <c r="CU291" s="181" t="s">
        <v>743</v>
      </c>
      <c r="CV291" s="203"/>
      <c r="CW291" s="203"/>
      <c r="CX291" s="204"/>
      <c r="CY291" s="203"/>
      <c r="CZ291" s="205">
        <f t="shared" si="259"/>
        <v>0</v>
      </c>
      <c r="DA291" s="205">
        <f t="shared" si="260"/>
        <v>0</v>
      </c>
      <c r="DB291" s="183" t="str">
        <f t="shared" si="275"/>
        <v>NO OFERTADO</v>
      </c>
      <c r="DC291" s="183"/>
      <c r="DD291" s="183" t="s">
        <v>743</v>
      </c>
      <c r="DE291" s="206" t="s">
        <v>847</v>
      </c>
      <c r="DF291" s="206" t="s">
        <v>847</v>
      </c>
      <c r="DG291" s="206" t="s">
        <v>847</v>
      </c>
      <c r="DH291" s="206" t="s">
        <v>847</v>
      </c>
      <c r="DI291" s="206" t="s">
        <v>847</v>
      </c>
      <c r="DJ291" s="206" t="s">
        <v>847</v>
      </c>
    </row>
    <row r="292" spans="1:114" s="19" customFormat="1" ht="25.5" hidden="1" x14ac:dyDescent="0.2">
      <c r="A292" s="76">
        <v>283</v>
      </c>
      <c r="B292" s="78" t="s">
        <v>330</v>
      </c>
      <c r="C292" s="77" t="s">
        <v>662</v>
      </c>
      <c r="D292" s="120">
        <v>1</v>
      </c>
      <c r="E292" s="120" t="s">
        <v>32</v>
      </c>
      <c r="F292" s="24">
        <v>1043.6300000000001</v>
      </c>
      <c r="G292" s="120">
        <v>867</v>
      </c>
      <c r="H292" s="86">
        <f t="shared" si="261"/>
        <v>904827.21000000008</v>
      </c>
      <c r="I292" s="27" t="s">
        <v>44</v>
      </c>
      <c r="J292" s="184">
        <v>1572</v>
      </c>
      <c r="K292" s="209">
        <v>299</v>
      </c>
      <c r="L292" s="210">
        <f t="shared" si="277"/>
        <v>1871</v>
      </c>
      <c r="M292" s="186">
        <f t="shared" si="287"/>
        <v>1871</v>
      </c>
      <c r="N292" s="186">
        <f t="shared" si="244"/>
        <v>1622157</v>
      </c>
      <c r="O292" s="176" t="str">
        <f t="shared" si="278"/>
        <v>NO CUMPLE</v>
      </c>
      <c r="P292" s="176" t="s">
        <v>828</v>
      </c>
      <c r="Q292" s="176" t="s">
        <v>743</v>
      </c>
      <c r="R292" s="207">
        <f t="shared" ref="R292:R301" si="289">+(L292-F292)/F292</f>
        <v>0.79278096643446416</v>
      </c>
      <c r="S292" s="187"/>
      <c r="T292" s="187"/>
      <c r="U292" s="188"/>
      <c r="V292" s="187"/>
      <c r="W292" s="189"/>
      <c r="X292" s="189">
        <f t="shared" si="246"/>
        <v>0</v>
      </c>
      <c r="Y292" s="176" t="str">
        <f t="shared" si="262"/>
        <v>NO OFERTADO</v>
      </c>
      <c r="Z292" s="177"/>
      <c r="AA292" s="177" t="s">
        <v>743</v>
      </c>
      <c r="AB292" s="190"/>
      <c r="AC292" s="190"/>
      <c r="AD292" s="191"/>
      <c r="AE292" s="190"/>
      <c r="AF292" s="192"/>
      <c r="AG292" s="192">
        <f t="shared" si="247"/>
        <v>0</v>
      </c>
      <c r="AH292" s="178" t="str">
        <f t="shared" si="263"/>
        <v>NO OFERTADO</v>
      </c>
      <c r="AI292" s="178"/>
      <c r="AJ292" s="178" t="s">
        <v>743</v>
      </c>
      <c r="AK292" s="184"/>
      <c r="AL292" s="184"/>
      <c r="AM292" s="185"/>
      <c r="AN292" s="184"/>
      <c r="AO292" s="186"/>
      <c r="AP292" s="186">
        <f t="shared" si="248"/>
        <v>0</v>
      </c>
      <c r="AQ292" s="176" t="str">
        <f t="shared" si="266"/>
        <v>NO OFERTADO</v>
      </c>
      <c r="AR292" s="176"/>
      <c r="AS292" s="176" t="s">
        <v>743</v>
      </c>
      <c r="AT292" s="187"/>
      <c r="AU292" s="187"/>
      <c r="AV292" s="193"/>
      <c r="AW292" s="187"/>
      <c r="AX292" s="189"/>
      <c r="AY292" s="189">
        <f t="shared" si="249"/>
        <v>0</v>
      </c>
      <c r="AZ292" s="177" t="str">
        <f t="shared" si="267"/>
        <v>NO OFERTADO</v>
      </c>
      <c r="BA292" s="177"/>
      <c r="BB292" s="177" t="s">
        <v>743</v>
      </c>
      <c r="BC292" s="194"/>
      <c r="BD292" s="194"/>
      <c r="BE292" s="195"/>
      <c r="BF292" s="194"/>
      <c r="BG292" s="196">
        <f t="shared" si="250"/>
        <v>0</v>
      </c>
      <c r="BH292" s="196">
        <f t="shared" si="251"/>
        <v>0</v>
      </c>
      <c r="BI292" s="180" t="str">
        <f t="shared" si="268"/>
        <v>NO OFERTADO</v>
      </c>
      <c r="BJ292" s="180"/>
      <c r="BK292" s="180" t="s">
        <v>743</v>
      </c>
      <c r="BL292" s="319"/>
      <c r="BM292" s="319"/>
      <c r="BN292" s="320"/>
      <c r="BO292" s="319">
        <f t="shared" si="269"/>
        <v>0</v>
      </c>
      <c r="BP292" s="321">
        <f t="shared" si="252"/>
        <v>0</v>
      </c>
      <c r="BQ292" s="321">
        <f t="shared" si="270"/>
        <v>0</v>
      </c>
      <c r="BR292" s="322" t="str">
        <f t="shared" si="271"/>
        <v>NO OFERTADO</v>
      </c>
      <c r="BS292" s="322"/>
      <c r="BT292" s="322" t="s">
        <v>743</v>
      </c>
      <c r="BU292" s="197"/>
      <c r="BV292" s="197"/>
      <c r="BW292" s="198"/>
      <c r="BX292" s="197"/>
      <c r="BY292" s="199">
        <f t="shared" si="253"/>
        <v>0</v>
      </c>
      <c r="BZ292" s="199">
        <f t="shared" si="254"/>
        <v>0</v>
      </c>
      <c r="CA292" s="181" t="str">
        <f t="shared" si="272"/>
        <v>NO OFERTADO</v>
      </c>
      <c r="CB292" s="181"/>
      <c r="CC292" s="181" t="s">
        <v>743</v>
      </c>
      <c r="CD292" s="200" t="s">
        <v>44</v>
      </c>
      <c r="CE292" s="200">
        <v>871</v>
      </c>
      <c r="CF292" s="201">
        <v>165</v>
      </c>
      <c r="CG292" s="200">
        <v>1036</v>
      </c>
      <c r="CH292" s="202">
        <f t="shared" si="255"/>
        <v>1036</v>
      </c>
      <c r="CI292" s="202">
        <f t="shared" si="256"/>
        <v>898212</v>
      </c>
      <c r="CJ292" s="182" t="str">
        <f t="shared" si="273"/>
        <v>CUMPLE</v>
      </c>
      <c r="CK292" s="182" t="s">
        <v>829</v>
      </c>
      <c r="CL292" s="182" t="s">
        <v>743</v>
      </c>
      <c r="CM292" s="197">
        <v>0</v>
      </c>
      <c r="CN292" s="197">
        <v>0</v>
      </c>
      <c r="CO292" s="198">
        <v>0</v>
      </c>
      <c r="CP292" s="197"/>
      <c r="CQ292" s="199">
        <f t="shared" si="257"/>
        <v>0</v>
      </c>
      <c r="CR292" s="199">
        <f t="shared" si="258"/>
        <v>0</v>
      </c>
      <c r="CS292" s="181" t="str">
        <f t="shared" si="274"/>
        <v>NO OFERTADO</v>
      </c>
      <c r="CT292" s="181"/>
      <c r="CU292" s="181" t="s">
        <v>743</v>
      </c>
      <c r="CV292" s="203" t="s">
        <v>819</v>
      </c>
      <c r="CW292" s="203">
        <f t="shared" ref="CW292:CW294" si="290">+CY292/1.19</f>
        <v>2288.2352941176473</v>
      </c>
      <c r="CX292" s="204">
        <f t="shared" ref="CX292:CX294" si="291">+CW292*0.19</f>
        <v>434.76470588235298</v>
      </c>
      <c r="CY292" s="203">
        <v>2723</v>
      </c>
      <c r="CZ292" s="205">
        <f t="shared" si="259"/>
        <v>2723</v>
      </c>
      <c r="DA292" s="205">
        <f t="shared" si="260"/>
        <v>2360841</v>
      </c>
      <c r="DB292" s="183" t="str">
        <f t="shared" si="275"/>
        <v>NO CUMPLE</v>
      </c>
      <c r="DC292" s="183" t="s">
        <v>828</v>
      </c>
      <c r="DD292" s="183" t="s">
        <v>743</v>
      </c>
      <c r="DE292" s="206">
        <f>SMALL((L292,V292,AE292,AN292,AW292,BF292,BX292,CG292,CP292,CY292),1)</f>
        <v>1036</v>
      </c>
      <c r="DF292" s="208">
        <f t="shared" si="279"/>
        <v>1871</v>
      </c>
      <c r="DG292" s="19">
        <f t="shared" si="280"/>
        <v>688.72652208421755</v>
      </c>
      <c r="DH292" s="208">
        <f t="shared" si="281"/>
        <v>1182.2734779157825</v>
      </c>
      <c r="DI292" s="208">
        <f t="shared" si="282"/>
        <v>1252.356</v>
      </c>
      <c r="DJ292" s="208" t="str">
        <f t="shared" si="283"/>
        <v>NO CUMPLE</v>
      </c>
    </row>
    <row r="293" spans="1:114" s="19" customFormat="1" ht="25.5" hidden="1" x14ac:dyDescent="0.2">
      <c r="A293" s="76">
        <v>284</v>
      </c>
      <c r="B293" s="78" t="s">
        <v>331</v>
      </c>
      <c r="C293" s="77" t="s">
        <v>663</v>
      </c>
      <c r="D293" s="120">
        <v>1</v>
      </c>
      <c r="E293" s="120" t="s">
        <v>32</v>
      </c>
      <c r="F293" s="24">
        <v>1501.78</v>
      </c>
      <c r="G293" s="120">
        <v>400</v>
      </c>
      <c r="H293" s="86">
        <f t="shared" si="261"/>
        <v>600712</v>
      </c>
      <c r="I293" s="27" t="s">
        <v>44</v>
      </c>
      <c r="J293" s="184">
        <v>2257</v>
      </c>
      <c r="K293" s="209">
        <v>429</v>
      </c>
      <c r="L293" s="210">
        <f t="shared" si="277"/>
        <v>2686</v>
      </c>
      <c r="M293" s="186">
        <f t="shared" si="287"/>
        <v>2686</v>
      </c>
      <c r="N293" s="186">
        <f t="shared" si="244"/>
        <v>1074400</v>
      </c>
      <c r="O293" s="176" t="str">
        <f t="shared" si="278"/>
        <v>NO CUMPLE</v>
      </c>
      <c r="P293" s="176" t="s">
        <v>828</v>
      </c>
      <c r="Q293" s="176" t="s">
        <v>743</v>
      </c>
      <c r="R293" s="207">
        <f t="shared" si="289"/>
        <v>0.78854426081050488</v>
      </c>
      <c r="S293" s="187"/>
      <c r="T293" s="187"/>
      <c r="U293" s="188"/>
      <c r="V293" s="187"/>
      <c r="W293" s="189"/>
      <c r="X293" s="189">
        <f t="shared" si="246"/>
        <v>0</v>
      </c>
      <c r="Y293" s="176" t="str">
        <f t="shared" si="262"/>
        <v>NO OFERTADO</v>
      </c>
      <c r="Z293" s="177"/>
      <c r="AA293" s="177" t="s">
        <v>743</v>
      </c>
      <c r="AB293" s="190"/>
      <c r="AC293" s="190"/>
      <c r="AD293" s="191"/>
      <c r="AE293" s="190"/>
      <c r="AF293" s="192"/>
      <c r="AG293" s="192">
        <f t="shared" si="247"/>
        <v>0</v>
      </c>
      <c r="AH293" s="178" t="str">
        <f t="shared" si="263"/>
        <v>NO OFERTADO</v>
      </c>
      <c r="AI293" s="178"/>
      <c r="AJ293" s="178" t="s">
        <v>743</v>
      </c>
      <c r="AK293" s="184"/>
      <c r="AL293" s="184"/>
      <c r="AM293" s="185"/>
      <c r="AN293" s="184"/>
      <c r="AO293" s="186"/>
      <c r="AP293" s="186">
        <f t="shared" si="248"/>
        <v>0</v>
      </c>
      <c r="AQ293" s="176" t="str">
        <f t="shared" si="266"/>
        <v>NO OFERTADO</v>
      </c>
      <c r="AR293" s="176"/>
      <c r="AS293" s="176" t="s">
        <v>743</v>
      </c>
      <c r="AT293" s="187"/>
      <c r="AU293" s="187"/>
      <c r="AV293" s="193"/>
      <c r="AW293" s="187"/>
      <c r="AX293" s="189"/>
      <c r="AY293" s="189">
        <f t="shared" si="249"/>
        <v>0</v>
      </c>
      <c r="AZ293" s="177" t="str">
        <f t="shared" si="267"/>
        <v>NO OFERTADO</v>
      </c>
      <c r="BA293" s="177"/>
      <c r="BB293" s="177" t="s">
        <v>743</v>
      </c>
      <c r="BC293" s="194"/>
      <c r="BD293" s="194"/>
      <c r="BE293" s="195"/>
      <c r="BF293" s="194"/>
      <c r="BG293" s="196">
        <f t="shared" si="250"/>
        <v>0</v>
      </c>
      <c r="BH293" s="196">
        <f t="shared" si="251"/>
        <v>0</v>
      </c>
      <c r="BI293" s="180" t="str">
        <f t="shared" si="268"/>
        <v>NO OFERTADO</v>
      </c>
      <c r="BJ293" s="180"/>
      <c r="BK293" s="180" t="s">
        <v>743</v>
      </c>
      <c r="BL293" s="319"/>
      <c r="BM293" s="319"/>
      <c r="BN293" s="320"/>
      <c r="BO293" s="319">
        <f t="shared" si="269"/>
        <v>0</v>
      </c>
      <c r="BP293" s="321">
        <f t="shared" si="252"/>
        <v>0</v>
      </c>
      <c r="BQ293" s="321">
        <f t="shared" si="270"/>
        <v>0</v>
      </c>
      <c r="BR293" s="322" t="str">
        <f t="shared" si="271"/>
        <v>NO OFERTADO</v>
      </c>
      <c r="BS293" s="322"/>
      <c r="BT293" s="322" t="s">
        <v>743</v>
      </c>
      <c r="BU293" s="197"/>
      <c r="BV293" s="197"/>
      <c r="BW293" s="198"/>
      <c r="BX293" s="197"/>
      <c r="BY293" s="199">
        <f t="shared" si="253"/>
        <v>0</v>
      </c>
      <c r="BZ293" s="199">
        <f t="shared" si="254"/>
        <v>0</v>
      </c>
      <c r="CA293" s="181" t="str">
        <f t="shared" si="272"/>
        <v>NO OFERTADO</v>
      </c>
      <c r="CB293" s="181"/>
      <c r="CC293" s="181" t="s">
        <v>743</v>
      </c>
      <c r="CD293" s="200" t="s">
        <v>44</v>
      </c>
      <c r="CE293" s="200">
        <v>1255</v>
      </c>
      <c r="CF293" s="201">
        <v>238</v>
      </c>
      <c r="CG293" s="200">
        <v>1493</v>
      </c>
      <c r="CH293" s="202">
        <f t="shared" si="255"/>
        <v>1493</v>
      </c>
      <c r="CI293" s="202">
        <f t="shared" si="256"/>
        <v>597200</v>
      </c>
      <c r="CJ293" s="182" t="str">
        <f t="shared" si="273"/>
        <v>CUMPLE</v>
      </c>
      <c r="CK293" s="182" t="s">
        <v>829</v>
      </c>
      <c r="CL293" s="182" t="s">
        <v>743</v>
      </c>
      <c r="CM293" s="197">
        <v>0</v>
      </c>
      <c r="CN293" s="197">
        <v>0</v>
      </c>
      <c r="CO293" s="198">
        <v>0</v>
      </c>
      <c r="CP293" s="197"/>
      <c r="CQ293" s="199">
        <f t="shared" si="257"/>
        <v>0</v>
      </c>
      <c r="CR293" s="199">
        <f t="shared" si="258"/>
        <v>0</v>
      </c>
      <c r="CS293" s="181" t="str">
        <f t="shared" si="274"/>
        <v>NO OFERTADO</v>
      </c>
      <c r="CT293" s="181"/>
      <c r="CU293" s="181" t="s">
        <v>743</v>
      </c>
      <c r="CV293" s="203" t="s">
        <v>819</v>
      </c>
      <c r="CW293" s="203">
        <f t="shared" si="290"/>
        <v>2966.386554621849</v>
      </c>
      <c r="CX293" s="204">
        <f t="shared" si="291"/>
        <v>563.61344537815125</v>
      </c>
      <c r="CY293" s="203">
        <v>3530</v>
      </c>
      <c r="CZ293" s="205">
        <f t="shared" si="259"/>
        <v>3530</v>
      </c>
      <c r="DA293" s="205">
        <f t="shared" si="260"/>
        <v>1412000</v>
      </c>
      <c r="DB293" s="183" t="str">
        <f t="shared" si="275"/>
        <v>NO CUMPLE</v>
      </c>
      <c r="DC293" s="183" t="s">
        <v>828</v>
      </c>
      <c r="DD293" s="183" t="s">
        <v>743</v>
      </c>
      <c r="DE293" s="206">
        <f>SMALL((L293,V293,AE293,AN293,AW293,BF293,BX293,CG293,CP293,CY293),1)</f>
        <v>1493</v>
      </c>
      <c r="DF293" s="208">
        <f t="shared" si="279"/>
        <v>2686</v>
      </c>
      <c r="DG293" s="19">
        <f t="shared" si="280"/>
        <v>835.66035099328622</v>
      </c>
      <c r="DH293" s="208">
        <f t="shared" si="281"/>
        <v>1850.3396490067139</v>
      </c>
      <c r="DI293" s="208">
        <f t="shared" si="282"/>
        <v>1802.136</v>
      </c>
      <c r="DJ293" s="208" t="str">
        <f t="shared" si="283"/>
        <v>NO CUMPLE</v>
      </c>
    </row>
    <row r="294" spans="1:114" s="19" customFormat="1" ht="38.25" hidden="1" x14ac:dyDescent="0.2">
      <c r="A294" s="158">
        <v>285</v>
      </c>
      <c r="B294" s="78" t="s">
        <v>332</v>
      </c>
      <c r="C294" s="77" t="s">
        <v>664</v>
      </c>
      <c r="D294" s="120">
        <v>1</v>
      </c>
      <c r="E294" s="120" t="s">
        <v>32</v>
      </c>
      <c r="F294" s="24">
        <v>549.78</v>
      </c>
      <c r="G294" s="120">
        <v>250</v>
      </c>
      <c r="H294" s="86">
        <f t="shared" si="261"/>
        <v>137445</v>
      </c>
      <c r="I294" s="27" t="s">
        <v>44</v>
      </c>
      <c r="J294" s="184">
        <v>556</v>
      </c>
      <c r="K294" s="209">
        <v>106</v>
      </c>
      <c r="L294" s="184">
        <f t="shared" si="277"/>
        <v>662</v>
      </c>
      <c r="M294" s="186">
        <f t="shared" si="287"/>
        <v>662</v>
      </c>
      <c r="N294" s="186">
        <f t="shared" si="244"/>
        <v>165500</v>
      </c>
      <c r="O294" s="176" t="str">
        <f t="shared" si="278"/>
        <v>NO CUMPLE</v>
      </c>
      <c r="P294" s="176" t="s">
        <v>828</v>
      </c>
      <c r="Q294" s="176" t="s">
        <v>743</v>
      </c>
      <c r="R294" s="207">
        <f t="shared" si="289"/>
        <v>0.20411801084069997</v>
      </c>
      <c r="S294" s="187"/>
      <c r="T294" s="187"/>
      <c r="U294" s="188"/>
      <c r="V294" s="187"/>
      <c r="W294" s="189"/>
      <c r="X294" s="189">
        <f t="shared" si="246"/>
        <v>0</v>
      </c>
      <c r="Y294" s="176" t="str">
        <f t="shared" si="262"/>
        <v>NO OFERTADO</v>
      </c>
      <c r="Z294" s="177"/>
      <c r="AA294" s="177" t="s">
        <v>743</v>
      </c>
      <c r="AB294" s="190"/>
      <c r="AC294" s="190"/>
      <c r="AD294" s="191"/>
      <c r="AE294" s="190"/>
      <c r="AF294" s="192"/>
      <c r="AG294" s="192">
        <f t="shared" si="247"/>
        <v>0</v>
      </c>
      <c r="AH294" s="178" t="str">
        <f t="shared" si="263"/>
        <v>NO OFERTADO</v>
      </c>
      <c r="AI294" s="178"/>
      <c r="AJ294" s="178" t="s">
        <v>743</v>
      </c>
      <c r="AK294" s="184"/>
      <c r="AL294" s="184"/>
      <c r="AM294" s="185"/>
      <c r="AN294" s="184"/>
      <c r="AO294" s="186"/>
      <c r="AP294" s="186">
        <f t="shared" si="248"/>
        <v>0</v>
      </c>
      <c r="AQ294" s="176" t="str">
        <f t="shared" si="266"/>
        <v>NO OFERTADO</v>
      </c>
      <c r="AR294" s="176"/>
      <c r="AS294" s="176" t="s">
        <v>743</v>
      </c>
      <c r="AT294" s="187"/>
      <c r="AU294" s="187"/>
      <c r="AV294" s="193"/>
      <c r="AW294" s="187"/>
      <c r="AX294" s="189"/>
      <c r="AY294" s="189">
        <f t="shared" si="249"/>
        <v>0</v>
      </c>
      <c r="AZ294" s="177" t="str">
        <f t="shared" si="267"/>
        <v>NO OFERTADO</v>
      </c>
      <c r="BA294" s="177"/>
      <c r="BB294" s="177" t="s">
        <v>743</v>
      </c>
      <c r="BC294" s="194"/>
      <c r="BD294" s="194"/>
      <c r="BE294" s="195"/>
      <c r="BF294" s="194"/>
      <c r="BG294" s="196">
        <f t="shared" si="250"/>
        <v>0</v>
      </c>
      <c r="BH294" s="196">
        <f t="shared" si="251"/>
        <v>0</v>
      </c>
      <c r="BI294" s="180" t="str">
        <f t="shared" si="268"/>
        <v>NO OFERTADO</v>
      </c>
      <c r="BJ294" s="180"/>
      <c r="BK294" s="180" t="s">
        <v>743</v>
      </c>
      <c r="BL294" s="319"/>
      <c r="BM294" s="319"/>
      <c r="BN294" s="320"/>
      <c r="BO294" s="319">
        <f t="shared" si="269"/>
        <v>0</v>
      </c>
      <c r="BP294" s="321">
        <f t="shared" si="252"/>
        <v>0</v>
      </c>
      <c r="BQ294" s="321">
        <f t="shared" si="270"/>
        <v>0</v>
      </c>
      <c r="BR294" s="322" t="str">
        <f t="shared" si="271"/>
        <v>NO OFERTADO</v>
      </c>
      <c r="BS294" s="322"/>
      <c r="BT294" s="322" t="s">
        <v>743</v>
      </c>
      <c r="BU294" s="197"/>
      <c r="BV294" s="197"/>
      <c r="BW294" s="198"/>
      <c r="BX294" s="197"/>
      <c r="BY294" s="199">
        <f t="shared" si="253"/>
        <v>0</v>
      </c>
      <c r="BZ294" s="199">
        <f t="shared" si="254"/>
        <v>0</v>
      </c>
      <c r="CA294" s="181" t="str">
        <f t="shared" si="272"/>
        <v>NO OFERTADO</v>
      </c>
      <c r="CB294" s="181"/>
      <c r="CC294" s="181" t="s">
        <v>743</v>
      </c>
      <c r="CD294" s="200" t="s">
        <v>44</v>
      </c>
      <c r="CE294" s="200">
        <v>459</v>
      </c>
      <c r="CF294" s="201">
        <v>87</v>
      </c>
      <c r="CG294" s="200">
        <v>546</v>
      </c>
      <c r="CH294" s="202">
        <f t="shared" si="255"/>
        <v>546</v>
      </c>
      <c r="CI294" s="202">
        <f t="shared" si="256"/>
        <v>136500</v>
      </c>
      <c r="CJ294" s="182" t="str">
        <f t="shared" si="273"/>
        <v>CUMPLE</v>
      </c>
      <c r="CK294" s="182" t="s">
        <v>829</v>
      </c>
      <c r="CL294" s="182" t="s">
        <v>743</v>
      </c>
      <c r="CM294" s="197">
        <v>0</v>
      </c>
      <c r="CN294" s="197">
        <v>0</v>
      </c>
      <c r="CO294" s="198">
        <v>0</v>
      </c>
      <c r="CP294" s="197"/>
      <c r="CQ294" s="199">
        <f t="shared" si="257"/>
        <v>0</v>
      </c>
      <c r="CR294" s="199">
        <f t="shared" si="258"/>
        <v>0</v>
      </c>
      <c r="CS294" s="181" t="str">
        <f t="shared" si="274"/>
        <v>NO OFERTADO</v>
      </c>
      <c r="CT294" s="181"/>
      <c r="CU294" s="181" t="s">
        <v>743</v>
      </c>
      <c r="CV294" s="203" t="s">
        <v>819</v>
      </c>
      <c r="CW294" s="203">
        <f t="shared" si="290"/>
        <v>871.42857142857144</v>
      </c>
      <c r="CX294" s="204">
        <f t="shared" si="291"/>
        <v>165.57142857142858</v>
      </c>
      <c r="CY294" s="203">
        <v>1037</v>
      </c>
      <c r="CZ294" s="205">
        <f t="shared" si="259"/>
        <v>1037</v>
      </c>
      <c r="DA294" s="205">
        <f t="shared" si="260"/>
        <v>259250</v>
      </c>
      <c r="DB294" s="183" t="str">
        <f t="shared" si="275"/>
        <v>NO CUMPLE</v>
      </c>
      <c r="DC294" s="183" t="s">
        <v>828</v>
      </c>
      <c r="DD294" s="183" t="s">
        <v>743</v>
      </c>
      <c r="DE294" s="206">
        <f>SMALL((L294,V294,AE294,AN294,AW294,BF294,BX294,CG294,CP294,CY294),1)</f>
        <v>546</v>
      </c>
      <c r="DF294" s="208">
        <f t="shared" si="279"/>
        <v>662</v>
      </c>
      <c r="DG294" s="19">
        <f t="shared" si="280"/>
        <v>209.53970718908838</v>
      </c>
      <c r="DH294" s="208">
        <f t="shared" si="281"/>
        <v>452.4602928109116</v>
      </c>
      <c r="DI294" s="208">
        <f t="shared" si="282"/>
        <v>659.73599999999999</v>
      </c>
      <c r="DJ294" s="208" t="str">
        <f t="shared" si="283"/>
        <v>ENTRA</v>
      </c>
    </row>
    <row r="295" spans="1:114" s="19" customFormat="1" ht="25.5" hidden="1" x14ac:dyDescent="0.2">
      <c r="A295" s="76">
        <v>286</v>
      </c>
      <c r="B295" s="78" t="s">
        <v>333</v>
      </c>
      <c r="C295" s="77" t="s">
        <v>665</v>
      </c>
      <c r="D295" s="120">
        <v>1</v>
      </c>
      <c r="E295" s="120" t="s">
        <v>32</v>
      </c>
      <c r="F295" s="24">
        <v>586.66999999999996</v>
      </c>
      <c r="G295" s="120">
        <v>317</v>
      </c>
      <c r="H295" s="86">
        <f t="shared" si="261"/>
        <v>185974.38999999998</v>
      </c>
      <c r="I295" s="27" t="s">
        <v>44</v>
      </c>
      <c r="J295" s="184">
        <v>1049</v>
      </c>
      <c r="K295" s="209">
        <v>199</v>
      </c>
      <c r="L295" s="210">
        <f t="shared" si="277"/>
        <v>1248</v>
      </c>
      <c r="M295" s="186">
        <f t="shared" si="287"/>
        <v>1248</v>
      </c>
      <c r="N295" s="186">
        <f t="shared" si="244"/>
        <v>395616</v>
      </c>
      <c r="O295" s="176" t="str">
        <f t="shared" si="278"/>
        <v>NO CUMPLE</v>
      </c>
      <c r="P295" s="176" t="s">
        <v>828</v>
      </c>
      <c r="Q295" s="176" t="s">
        <v>743</v>
      </c>
      <c r="R295" s="207">
        <f t="shared" si="289"/>
        <v>1.1272606405645424</v>
      </c>
      <c r="S295" s="187"/>
      <c r="T295" s="187"/>
      <c r="U295" s="188"/>
      <c r="V295" s="187"/>
      <c r="W295" s="189"/>
      <c r="X295" s="189">
        <f t="shared" si="246"/>
        <v>0</v>
      </c>
      <c r="Y295" s="176" t="str">
        <f t="shared" si="262"/>
        <v>NO OFERTADO</v>
      </c>
      <c r="Z295" s="177"/>
      <c r="AA295" s="177" t="s">
        <v>743</v>
      </c>
      <c r="AB295" s="190"/>
      <c r="AC295" s="190"/>
      <c r="AD295" s="191"/>
      <c r="AE295" s="190"/>
      <c r="AF295" s="192"/>
      <c r="AG295" s="192">
        <f t="shared" si="247"/>
        <v>0</v>
      </c>
      <c r="AH295" s="178" t="str">
        <f t="shared" si="263"/>
        <v>NO OFERTADO</v>
      </c>
      <c r="AI295" s="178"/>
      <c r="AJ295" s="178" t="s">
        <v>743</v>
      </c>
      <c r="AK295" s="184"/>
      <c r="AL295" s="184"/>
      <c r="AM295" s="185"/>
      <c r="AN295" s="184"/>
      <c r="AO295" s="186"/>
      <c r="AP295" s="186">
        <f t="shared" si="248"/>
        <v>0</v>
      </c>
      <c r="AQ295" s="176" t="str">
        <f t="shared" si="266"/>
        <v>NO OFERTADO</v>
      </c>
      <c r="AR295" s="176"/>
      <c r="AS295" s="176" t="s">
        <v>743</v>
      </c>
      <c r="AT295" s="187"/>
      <c r="AU295" s="187"/>
      <c r="AV295" s="193"/>
      <c r="AW295" s="187"/>
      <c r="AX295" s="189"/>
      <c r="AY295" s="189">
        <f t="shared" si="249"/>
        <v>0</v>
      </c>
      <c r="AZ295" s="177" t="str">
        <f t="shared" si="267"/>
        <v>NO OFERTADO</v>
      </c>
      <c r="BA295" s="177"/>
      <c r="BB295" s="177" t="s">
        <v>743</v>
      </c>
      <c r="BC295" s="194"/>
      <c r="BD295" s="194"/>
      <c r="BE295" s="195"/>
      <c r="BF295" s="194"/>
      <c r="BG295" s="196">
        <f t="shared" si="250"/>
        <v>0</v>
      </c>
      <c r="BH295" s="196">
        <f t="shared" si="251"/>
        <v>0</v>
      </c>
      <c r="BI295" s="180" t="str">
        <f t="shared" si="268"/>
        <v>NO OFERTADO</v>
      </c>
      <c r="BJ295" s="180"/>
      <c r="BK295" s="180" t="s">
        <v>743</v>
      </c>
      <c r="BL295" s="319"/>
      <c r="BM295" s="319"/>
      <c r="BN295" s="320"/>
      <c r="BO295" s="319">
        <f t="shared" si="269"/>
        <v>0</v>
      </c>
      <c r="BP295" s="321">
        <f t="shared" si="252"/>
        <v>0</v>
      </c>
      <c r="BQ295" s="321">
        <f t="shared" si="270"/>
        <v>0</v>
      </c>
      <c r="BR295" s="322" t="str">
        <f t="shared" si="271"/>
        <v>NO OFERTADO</v>
      </c>
      <c r="BS295" s="322"/>
      <c r="BT295" s="322" t="s">
        <v>743</v>
      </c>
      <c r="BU295" s="197"/>
      <c r="BV295" s="197"/>
      <c r="BW295" s="198"/>
      <c r="BX295" s="197"/>
      <c r="BY295" s="199">
        <f t="shared" si="253"/>
        <v>0</v>
      </c>
      <c r="BZ295" s="199">
        <f t="shared" si="254"/>
        <v>0</v>
      </c>
      <c r="CA295" s="181" t="str">
        <f t="shared" si="272"/>
        <v>NO OFERTADO</v>
      </c>
      <c r="CB295" s="181"/>
      <c r="CC295" s="181" t="s">
        <v>743</v>
      </c>
      <c r="CD295" s="200" t="s">
        <v>44</v>
      </c>
      <c r="CE295" s="200">
        <v>490</v>
      </c>
      <c r="CF295" s="201">
        <v>93</v>
      </c>
      <c r="CG295" s="200">
        <v>583</v>
      </c>
      <c r="CH295" s="202">
        <f t="shared" si="255"/>
        <v>583</v>
      </c>
      <c r="CI295" s="202">
        <f t="shared" si="256"/>
        <v>184811</v>
      </c>
      <c r="CJ295" s="182" t="str">
        <f t="shared" si="273"/>
        <v>CUMPLE</v>
      </c>
      <c r="CK295" s="182" t="s">
        <v>829</v>
      </c>
      <c r="CL295" s="182" t="s">
        <v>743</v>
      </c>
      <c r="CM295" s="197">
        <v>0</v>
      </c>
      <c r="CN295" s="197">
        <v>0</v>
      </c>
      <c r="CO295" s="198">
        <v>0</v>
      </c>
      <c r="CP295" s="197"/>
      <c r="CQ295" s="199">
        <f t="shared" si="257"/>
        <v>0</v>
      </c>
      <c r="CR295" s="199">
        <f t="shared" si="258"/>
        <v>0</v>
      </c>
      <c r="CS295" s="181" t="str">
        <f t="shared" si="274"/>
        <v>NO OFERTADO</v>
      </c>
      <c r="CT295" s="181"/>
      <c r="CU295" s="181" t="s">
        <v>743</v>
      </c>
      <c r="CV295" s="203"/>
      <c r="CW295" s="203"/>
      <c r="CX295" s="204"/>
      <c r="CY295" s="203"/>
      <c r="CZ295" s="205">
        <f t="shared" si="259"/>
        <v>0</v>
      </c>
      <c r="DA295" s="205">
        <f t="shared" si="260"/>
        <v>0</v>
      </c>
      <c r="DB295" s="183" t="str">
        <f t="shared" si="275"/>
        <v>NO OFERTADO</v>
      </c>
      <c r="DC295" s="183"/>
      <c r="DD295" s="183" t="s">
        <v>743</v>
      </c>
      <c r="DE295" s="206">
        <f>SMALL((L295,V295,AE295,AN295,AW295,BF295,BX295,CG295,CP295,CY295),1)</f>
        <v>583</v>
      </c>
      <c r="DF295" s="208">
        <f t="shared" si="279"/>
        <v>915.5</v>
      </c>
      <c r="DG295" s="19">
        <f t="shared" si="280"/>
        <v>332.5</v>
      </c>
      <c r="DH295" s="208">
        <f t="shared" si="281"/>
        <v>583</v>
      </c>
      <c r="DI295" s="208">
        <f t="shared" si="282"/>
        <v>704.00399999999991</v>
      </c>
      <c r="DJ295" s="208" t="str">
        <f t="shared" si="283"/>
        <v>ENTRA</v>
      </c>
    </row>
    <row r="296" spans="1:114" s="19" customFormat="1" ht="25.5" hidden="1" x14ac:dyDescent="0.2">
      <c r="A296" s="158">
        <v>287</v>
      </c>
      <c r="B296" s="78" t="s">
        <v>334</v>
      </c>
      <c r="C296" s="77" t="s">
        <v>666</v>
      </c>
      <c r="D296" s="120">
        <v>1</v>
      </c>
      <c r="E296" s="120" t="s">
        <v>32</v>
      </c>
      <c r="F296" s="24">
        <v>1587625</v>
      </c>
      <c r="G296" s="120">
        <v>1</v>
      </c>
      <c r="H296" s="86">
        <f t="shared" si="261"/>
        <v>1587625</v>
      </c>
      <c r="I296" s="27"/>
      <c r="J296" s="184"/>
      <c r="K296" s="185"/>
      <c r="L296" s="184"/>
      <c r="M296" s="186"/>
      <c r="N296" s="186">
        <f t="shared" si="244"/>
        <v>0</v>
      </c>
      <c r="O296" s="176" t="str">
        <f t="shared" si="278"/>
        <v>NO OFERTADO</v>
      </c>
      <c r="P296" s="176"/>
      <c r="Q296" s="176" t="s">
        <v>743</v>
      </c>
      <c r="R296" s="207" t="s">
        <v>858</v>
      </c>
      <c r="S296" s="187"/>
      <c r="T296" s="187"/>
      <c r="U296" s="188"/>
      <c r="V296" s="187"/>
      <c r="W296" s="189"/>
      <c r="X296" s="189">
        <f t="shared" si="246"/>
        <v>0</v>
      </c>
      <c r="Y296" s="176" t="str">
        <f t="shared" si="262"/>
        <v>NO OFERTADO</v>
      </c>
      <c r="Z296" s="177"/>
      <c r="AA296" s="177" t="s">
        <v>743</v>
      </c>
      <c r="AB296" s="190"/>
      <c r="AC296" s="190"/>
      <c r="AD296" s="191"/>
      <c r="AE296" s="190"/>
      <c r="AF296" s="192"/>
      <c r="AG296" s="192">
        <f t="shared" si="247"/>
        <v>0</v>
      </c>
      <c r="AH296" s="178" t="str">
        <f t="shared" si="263"/>
        <v>NO OFERTADO</v>
      </c>
      <c r="AI296" s="178"/>
      <c r="AJ296" s="178" t="s">
        <v>743</v>
      </c>
      <c r="AK296" s="184"/>
      <c r="AL296" s="184"/>
      <c r="AM296" s="185"/>
      <c r="AN296" s="184"/>
      <c r="AO296" s="186"/>
      <c r="AP296" s="186">
        <f t="shared" si="248"/>
        <v>0</v>
      </c>
      <c r="AQ296" s="176" t="str">
        <f t="shared" si="266"/>
        <v>NO OFERTADO</v>
      </c>
      <c r="AR296" s="176"/>
      <c r="AS296" s="176" t="s">
        <v>743</v>
      </c>
      <c r="AT296" s="187" t="s">
        <v>44</v>
      </c>
      <c r="AU296" s="220">
        <v>1476000</v>
      </c>
      <c r="AV296" s="188">
        <v>0</v>
      </c>
      <c r="AW296" s="220">
        <f t="shared" ref="AW296:AW299" si="292">AU296+AV296</f>
        <v>1476000</v>
      </c>
      <c r="AX296" s="221">
        <f t="shared" ref="AX296:AX299" si="293">AW296*$D296</f>
        <v>1476000</v>
      </c>
      <c r="AY296" s="189">
        <f t="shared" si="249"/>
        <v>1476000</v>
      </c>
      <c r="AZ296" s="177" t="str">
        <f t="shared" si="267"/>
        <v>CUMPLE</v>
      </c>
      <c r="BA296" s="177" t="s">
        <v>828</v>
      </c>
      <c r="BB296" s="177" t="s">
        <v>822</v>
      </c>
      <c r="BC296" s="194"/>
      <c r="BD296" s="194"/>
      <c r="BE296" s="195"/>
      <c r="BF296" s="194"/>
      <c r="BG296" s="196">
        <f t="shared" si="250"/>
        <v>0</v>
      </c>
      <c r="BH296" s="196">
        <f t="shared" si="251"/>
        <v>0</v>
      </c>
      <c r="BI296" s="180" t="str">
        <f t="shared" si="268"/>
        <v>NO OFERTADO</v>
      </c>
      <c r="BJ296" s="180"/>
      <c r="BK296" s="180" t="s">
        <v>743</v>
      </c>
      <c r="BL296" s="319"/>
      <c r="BM296" s="319"/>
      <c r="BN296" s="320"/>
      <c r="BO296" s="319">
        <f t="shared" si="269"/>
        <v>0</v>
      </c>
      <c r="BP296" s="321">
        <f t="shared" si="252"/>
        <v>0</v>
      </c>
      <c r="BQ296" s="321">
        <f t="shared" si="270"/>
        <v>0</v>
      </c>
      <c r="BR296" s="322" t="str">
        <f t="shared" si="271"/>
        <v>NO OFERTADO</v>
      </c>
      <c r="BS296" s="322"/>
      <c r="BT296" s="322" t="s">
        <v>743</v>
      </c>
      <c r="BU296" s="197"/>
      <c r="BV296" s="197"/>
      <c r="BW296" s="198"/>
      <c r="BX296" s="197"/>
      <c r="BY296" s="199">
        <f t="shared" si="253"/>
        <v>0</v>
      </c>
      <c r="BZ296" s="199">
        <f t="shared" si="254"/>
        <v>0</v>
      </c>
      <c r="CA296" s="181" t="str">
        <f t="shared" si="272"/>
        <v>NO OFERTADO</v>
      </c>
      <c r="CB296" s="181"/>
      <c r="CC296" s="181" t="s">
        <v>743</v>
      </c>
      <c r="CD296" s="200"/>
      <c r="CE296" s="200"/>
      <c r="CF296" s="201"/>
      <c r="CG296" s="200"/>
      <c r="CH296" s="202">
        <f t="shared" si="255"/>
        <v>0</v>
      </c>
      <c r="CI296" s="202">
        <f t="shared" si="256"/>
        <v>0</v>
      </c>
      <c r="CJ296" s="182" t="str">
        <f t="shared" si="273"/>
        <v>NO OFERTADO</v>
      </c>
      <c r="CK296" s="182"/>
      <c r="CL296" s="182" t="s">
        <v>743</v>
      </c>
      <c r="CM296" s="197">
        <v>0</v>
      </c>
      <c r="CN296" s="197">
        <v>0</v>
      </c>
      <c r="CO296" s="198">
        <v>0</v>
      </c>
      <c r="CP296" s="197"/>
      <c r="CQ296" s="199">
        <f t="shared" si="257"/>
        <v>0</v>
      </c>
      <c r="CR296" s="199">
        <f t="shared" si="258"/>
        <v>0</v>
      </c>
      <c r="CS296" s="181" t="str">
        <f t="shared" si="274"/>
        <v>NO OFERTADO</v>
      </c>
      <c r="CT296" s="181"/>
      <c r="CU296" s="181" t="s">
        <v>743</v>
      </c>
      <c r="CV296" s="203" t="s">
        <v>44</v>
      </c>
      <c r="CW296" s="203">
        <v>1671185</v>
      </c>
      <c r="CX296" s="204">
        <v>0</v>
      </c>
      <c r="CY296" s="203">
        <v>1671185</v>
      </c>
      <c r="CZ296" s="205">
        <f t="shared" si="259"/>
        <v>1671185</v>
      </c>
      <c r="DA296" s="205">
        <f t="shared" si="260"/>
        <v>1671185</v>
      </c>
      <c r="DB296" s="183" t="str">
        <f t="shared" si="275"/>
        <v>CUMPLE</v>
      </c>
      <c r="DC296" s="183" t="s">
        <v>829</v>
      </c>
      <c r="DD296" s="183" t="s">
        <v>743</v>
      </c>
      <c r="DE296" s="206">
        <f>SMALL((L296,V296,AE296,AN296,AW296,BF296,BX296,CG296,CP296,CY296),1)</f>
        <v>1476000</v>
      </c>
      <c r="DF296" s="208">
        <f t="shared" si="279"/>
        <v>1573592.5</v>
      </c>
      <c r="DG296" s="19">
        <f t="shared" si="280"/>
        <v>97592.5</v>
      </c>
      <c r="DH296" s="208">
        <f t="shared" si="281"/>
        <v>1476000</v>
      </c>
      <c r="DI296" s="208">
        <f t="shared" si="282"/>
        <v>1905150</v>
      </c>
      <c r="DJ296" s="208" t="str">
        <f t="shared" si="283"/>
        <v>ENTRA</v>
      </c>
    </row>
    <row r="297" spans="1:114" s="19" customFormat="1" ht="25.5" hidden="1" x14ac:dyDescent="0.2">
      <c r="A297" s="76">
        <v>288</v>
      </c>
      <c r="B297" s="78" t="s">
        <v>335</v>
      </c>
      <c r="C297" s="77" t="s">
        <v>667</v>
      </c>
      <c r="D297" s="120">
        <v>1</v>
      </c>
      <c r="E297" s="120" t="s">
        <v>32</v>
      </c>
      <c r="F297" s="24">
        <v>47511.108433734938</v>
      </c>
      <c r="G297" s="120">
        <v>60</v>
      </c>
      <c r="H297" s="86">
        <f t="shared" si="261"/>
        <v>2850666.5060240962</v>
      </c>
      <c r="I297" s="27"/>
      <c r="J297" s="184"/>
      <c r="K297" s="185"/>
      <c r="L297" s="184"/>
      <c r="M297" s="186"/>
      <c r="N297" s="186">
        <f t="shared" si="244"/>
        <v>0</v>
      </c>
      <c r="O297" s="176" t="str">
        <f t="shared" si="278"/>
        <v>NO OFERTADO</v>
      </c>
      <c r="P297" s="176"/>
      <c r="Q297" s="176" t="s">
        <v>743</v>
      </c>
      <c r="R297" s="207" t="s">
        <v>858</v>
      </c>
      <c r="S297" s="187"/>
      <c r="T297" s="187"/>
      <c r="U297" s="188"/>
      <c r="V297" s="187"/>
      <c r="W297" s="189"/>
      <c r="X297" s="189">
        <f t="shared" si="246"/>
        <v>0</v>
      </c>
      <c r="Y297" s="176" t="str">
        <f t="shared" si="262"/>
        <v>NO OFERTADO</v>
      </c>
      <c r="Z297" s="177"/>
      <c r="AA297" s="177" t="s">
        <v>743</v>
      </c>
      <c r="AB297" s="190"/>
      <c r="AC297" s="190"/>
      <c r="AD297" s="191"/>
      <c r="AE297" s="190"/>
      <c r="AF297" s="192"/>
      <c r="AG297" s="192">
        <f t="shared" si="247"/>
        <v>0</v>
      </c>
      <c r="AH297" s="178" t="str">
        <f t="shared" si="263"/>
        <v>NO OFERTADO</v>
      </c>
      <c r="AI297" s="178"/>
      <c r="AJ297" s="178" t="s">
        <v>743</v>
      </c>
      <c r="AK297" s="184"/>
      <c r="AL297" s="184"/>
      <c r="AM297" s="185"/>
      <c r="AN297" s="184"/>
      <c r="AO297" s="186"/>
      <c r="AP297" s="186">
        <f t="shared" si="248"/>
        <v>0</v>
      </c>
      <c r="AQ297" s="176" t="str">
        <f t="shared" si="266"/>
        <v>NO OFERTADO</v>
      </c>
      <c r="AR297" s="176"/>
      <c r="AS297" s="176" t="s">
        <v>743</v>
      </c>
      <c r="AT297" s="187"/>
      <c r="AU297" s="187"/>
      <c r="AV297" s="193"/>
      <c r="AW297" s="187"/>
      <c r="AX297" s="189"/>
      <c r="AY297" s="189">
        <f t="shared" si="249"/>
        <v>0</v>
      </c>
      <c r="AZ297" s="177" t="str">
        <f t="shared" si="267"/>
        <v>NO OFERTADO</v>
      </c>
      <c r="BA297" s="177"/>
      <c r="BB297" s="177" t="s">
        <v>743</v>
      </c>
      <c r="BC297" s="194" t="s">
        <v>747</v>
      </c>
      <c r="BD297" s="194">
        <v>24450</v>
      </c>
      <c r="BE297" s="212">
        <f>+BD297*0.19</f>
        <v>4645.5</v>
      </c>
      <c r="BF297" s="194">
        <f t="shared" si="276"/>
        <v>29095.5</v>
      </c>
      <c r="BG297" s="196">
        <f t="shared" si="250"/>
        <v>29095.5</v>
      </c>
      <c r="BH297" s="196">
        <f t="shared" si="251"/>
        <v>1745730</v>
      </c>
      <c r="BI297" s="180" t="str">
        <f t="shared" si="268"/>
        <v>CUMPLE</v>
      </c>
      <c r="BJ297" s="180" t="s">
        <v>828</v>
      </c>
      <c r="BK297" s="180" t="s">
        <v>822</v>
      </c>
      <c r="BL297" s="319"/>
      <c r="BM297" s="319"/>
      <c r="BN297" s="320"/>
      <c r="BO297" s="319">
        <f t="shared" si="269"/>
        <v>0</v>
      </c>
      <c r="BP297" s="321">
        <f t="shared" si="252"/>
        <v>0</v>
      </c>
      <c r="BQ297" s="321">
        <f t="shared" si="270"/>
        <v>0</v>
      </c>
      <c r="BR297" s="322" t="str">
        <f t="shared" si="271"/>
        <v>NO OFERTADO</v>
      </c>
      <c r="BS297" s="322"/>
      <c r="BT297" s="322" t="s">
        <v>743</v>
      </c>
      <c r="BU297" s="197"/>
      <c r="BV297" s="197"/>
      <c r="BW297" s="198"/>
      <c r="BX297" s="197"/>
      <c r="BY297" s="199">
        <f t="shared" si="253"/>
        <v>0</v>
      </c>
      <c r="BZ297" s="199">
        <f t="shared" si="254"/>
        <v>0</v>
      </c>
      <c r="CA297" s="181" t="str">
        <f t="shared" si="272"/>
        <v>NO OFERTADO</v>
      </c>
      <c r="CB297" s="181"/>
      <c r="CC297" s="181" t="s">
        <v>743</v>
      </c>
      <c r="CD297" s="200" t="s">
        <v>44</v>
      </c>
      <c r="CE297" s="200">
        <v>38986</v>
      </c>
      <c r="CF297" s="201">
        <v>7407</v>
      </c>
      <c r="CG297" s="200">
        <v>46393</v>
      </c>
      <c r="CH297" s="202">
        <f t="shared" si="255"/>
        <v>46393</v>
      </c>
      <c r="CI297" s="202">
        <f t="shared" si="256"/>
        <v>2783580</v>
      </c>
      <c r="CJ297" s="182" t="str">
        <f t="shared" si="273"/>
        <v>CUMPLE</v>
      </c>
      <c r="CK297" s="182" t="s">
        <v>828</v>
      </c>
      <c r="CL297" s="182" t="s">
        <v>822</v>
      </c>
      <c r="CM297" s="197">
        <v>0</v>
      </c>
      <c r="CN297" s="197">
        <v>0</v>
      </c>
      <c r="CO297" s="198">
        <v>0</v>
      </c>
      <c r="CP297" s="197"/>
      <c r="CQ297" s="199">
        <f t="shared" si="257"/>
        <v>0</v>
      </c>
      <c r="CR297" s="199">
        <f t="shared" si="258"/>
        <v>0</v>
      </c>
      <c r="CS297" s="181" t="str">
        <f t="shared" si="274"/>
        <v>NO OFERTADO</v>
      </c>
      <c r="CT297" s="181"/>
      <c r="CU297" s="181" t="s">
        <v>743</v>
      </c>
      <c r="CV297" s="203" t="s">
        <v>808</v>
      </c>
      <c r="CW297" s="203">
        <f>+CY297/1.19</f>
        <v>43603.361344537814</v>
      </c>
      <c r="CX297" s="204">
        <f>+CW297*0.19</f>
        <v>8284.638655462184</v>
      </c>
      <c r="CY297" s="203">
        <v>51888</v>
      </c>
      <c r="CZ297" s="205">
        <f t="shared" si="259"/>
        <v>51888</v>
      </c>
      <c r="DA297" s="205">
        <f t="shared" si="260"/>
        <v>3113280</v>
      </c>
      <c r="DB297" s="183" t="str">
        <f t="shared" si="275"/>
        <v>CUMPLE</v>
      </c>
      <c r="DC297" s="183" t="s">
        <v>829</v>
      </c>
      <c r="DD297" s="183" t="s">
        <v>743</v>
      </c>
      <c r="DE297" s="206">
        <f>SMALL((L297,V297,AE297,AN297,AW297,BF297,BX297,CG297,CP297,CY297),1)</f>
        <v>29095.5</v>
      </c>
      <c r="DF297" s="208">
        <f t="shared" si="279"/>
        <v>46393</v>
      </c>
      <c r="DG297" s="19">
        <f t="shared" si="280"/>
        <v>9711.9433202400614</v>
      </c>
      <c r="DH297" s="208">
        <f t="shared" si="281"/>
        <v>36681.056679759939</v>
      </c>
      <c r="DI297" s="208">
        <f t="shared" si="282"/>
        <v>57013.330120481922</v>
      </c>
      <c r="DJ297" s="208" t="str">
        <f t="shared" si="283"/>
        <v>NO CUMPLE</v>
      </c>
    </row>
    <row r="298" spans="1:114" s="19" customFormat="1" ht="25.5" x14ac:dyDescent="0.2">
      <c r="A298" s="76">
        <v>289</v>
      </c>
      <c r="B298" s="78" t="s">
        <v>336</v>
      </c>
      <c r="C298" s="77" t="s">
        <v>668</v>
      </c>
      <c r="D298" s="120">
        <v>1</v>
      </c>
      <c r="E298" s="120" t="s">
        <v>32</v>
      </c>
      <c r="F298" s="24">
        <v>130000</v>
      </c>
      <c r="G298" s="120">
        <v>6</v>
      </c>
      <c r="H298" s="86">
        <f t="shared" si="261"/>
        <v>780000</v>
      </c>
      <c r="I298" s="27" t="s">
        <v>915</v>
      </c>
      <c r="J298" s="184">
        <v>165842</v>
      </c>
      <c r="K298" s="209">
        <v>0</v>
      </c>
      <c r="L298" s="210">
        <f t="shared" si="277"/>
        <v>165842</v>
      </c>
      <c r="M298" s="186">
        <f t="shared" si="287"/>
        <v>165842</v>
      </c>
      <c r="N298" s="186">
        <f t="shared" si="244"/>
        <v>995052</v>
      </c>
      <c r="O298" s="176" t="str">
        <f t="shared" si="278"/>
        <v>NO CUMPLE</v>
      </c>
      <c r="P298" s="176" t="s">
        <v>828</v>
      </c>
      <c r="Q298" s="176" t="s">
        <v>743</v>
      </c>
      <c r="R298" s="207">
        <f t="shared" si="289"/>
        <v>0.27570769230769232</v>
      </c>
      <c r="S298" s="187"/>
      <c r="T298" s="187"/>
      <c r="U298" s="188"/>
      <c r="V298" s="187"/>
      <c r="W298" s="189"/>
      <c r="X298" s="189">
        <f t="shared" si="246"/>
        <v>0</v>
      </c>
      <c r="Y298" s="176" t="str">
        <f t="shared" si="262"/>
        <v>NO OFERTADO</v>
      </c>
      <c r="Z298" s="177"/>
      <c r="AA298" s="177" t="s">
        <v>743</v>
      </c>
      <c r="AB298" s="190"/>
      <c r="AC298" s="190"/>
      <c r="AD298" s="191"/>
      <c r="AE298" s="190"/>
      <c r="AF298" s="192"/>
      <c r="AG298" s="192">
        <f t="shared" si="247"/>
        <v>0</v>
      </c>
      <c r="AH298" s="178" t="str">
        <f t="shared" si="263"/>
        <v>NO OFERTADO</v>
      </c>
      <c r="AI298" s="178"/>
      <c r="AJ298" s="178" t="s">
        <v>743</v>
      </c>
      <c r="AK298" s="184"/>
      <c r="AL298" s="184"/>
      <c r="AM298" s="185"/>
      <c r="AN298" s="184"/>
      <c r="AO298" s="186"/>
      <c r="AP298" s="186">
        <f t="shared" si="248"/>
        <v>0</v>
      </c>
      <c r="AQ298" s="176" t="str">
        <f t="shared" si="266"/>
        <v>NO OFERTADO</v>
      </c>
      <c r="AR298" s="176"/>
      <c r="AS298" s="176" t="s">
        <v>743</v>
      </c>
      <c r="AT298" s="187"/>
      <c r="AU298" s="187"/>
      <c r="AV298" s="193"/>
      <c r="AW298" s="187"/>
      <c r="AX298" s="189"/>
      <c r="AY298" s="189">
        <f t="shared" si="249"/>
        <v>0</v>
      </c>
      <c r="AZ298" s="177" t="str">
        <f t="shared" si="267"/>
        <v>NO OFERTADO</v>
      </c>
      <c r="BA298" s="177"/>
      <c r="BB298" s="177" t="s">
        <v>743</v>
      </c>
      <c r="BC298" s="194"/>
      <c r="BD298" s="194"/>
      <c r="BE298" s="195"/>
      <c r="BF298" s="194"/>
      <c r="BG298" s="196">
        <f t="shared" si="250"/>
        <v>0</v>
      </c>
      <c r="BH298" s="196">
        <f t="shared" si="251"/>
        <v>0</v>
      </c>
      <c r="BI298" s="180" t="str">
        <f t="shared" si="268"/>
        <v>NO OFERTADO</v>
      </c>
      <c r="BJ298" s="180"/>
      <c r="BK298" s="180" t="s">
        <v>743</v>
      </c>
      <c r="BL298" s="319" t="s">
        <v>1046</v>
      </c>
      <c r="BM298" s="319">
        <v>127436</v>
      </c>
      <c r="BN298" s="320">
        <v>0</v>
      </c>
      <c r="BO298" s="319">
        <f t="shared" si="269"/>
        <v>127436</v>
      </c>
      <c r="BP298" s="321">
        <f t="shared" si="252"/>
        <v>127436</v>
      </c>
      <c r="BQ298" s="321">
        <f t="shared" si="270"/>
        <v>764616</v>
      </c>
      <c r="BR298" s="322" t="str">
        <f t="shared" si="271"/>
        <v>CUMPLE</v>
      </c>
      <c r="BS298" s="322" t="s">
        <v>828</v>
      </c>
      <c r="BT298" s="322" t="s">
        <v>822</v>
      </c>
      <c r="BU298" s="197"/>
      <c r="BV298" s="197"/>
      <c r="BW298" s="198"/>
      <c r="BX298" s="197"/>
      <c r="BY298" s="199">
        <f t="shared" si="253"/>
        <v>0</v>
      </c>
      <c r="BZ298" s="199">
        <f t="shared" si="254"/>
        <v>0</v>
      </c>
      <c r="CA298" s="181" t="str">
        <f t="shared" si="272"/>
        <v>NO OFERTADO</v>
      </c>
      <c r="CB298" s="181"/>
      <c r="CC298" s="181" t="s">
        <v>743</v>
      </c>
      <c r="CD298" s="200"/>
      <c r="CE298" s="200"/>
      <c r="CF298" s="201"/>
      <c r="CG298" s="200"/>
      <c r="CH298" s="202">
        <f t="shared" si="255"/>
        <v>0</v>
      </c>
      <c r="CI298" s="202">
        <f t="shared" si="256"/>
        <v>0</v>
      </c>
      <c r="CJ298" s="182" t="str">
        <f t="shared" si="273"/>
        <v>NO OFERTADO</v>
      </c>
      <c r="CK298" s="182"/>
      <c r="CL298" s="182" t="s">
        <v>743</v>
      </c>
      <c r="CM298" s="197">
        <v>0</v>
      </c>
      <c r="CN298" s="197">
        <v>0</v>
      </c>
      <c r="CO298" s="198">
        <v>0</v>
      </c>
      <c r="CP298" s="197"/>
      <c r="CQ298" s="199">
        <f t="shared" si="257"/>
        <v>0</v>
      </c>
      <c r="CR298" s="199">
        <f t="shared" si="258"/>
        <v>0</v>
      </c>
      <c r="CS298" s="181" t="str">
        <f t="shared" si="274"/>
        <v>NO OFERTADO</v>
      </c>
      <c r="CT298" s="181"/>
      <c r="CU298" s="181" t="s">
        <v>743</v>
      </c>
      <c r="CV298" s="203"/>
      <c r="CW298" s="203"/>
      <c r="CX298" s="204"/>
      <c r="CY298" s="203"/>
      <c r="CZ298" s="205">
        <f t="shared" si="259"/>
        <v>0</v>
      </c>
      <c r="DA298" s="205">
        <f t="shared" si="260"/>
        <v>0</v>
      </c>
      <c r="DB298" s="183" t="str">
        <f t="shared" si="275"/>
        <v>NO OFERTADO</v>
      </c>
      <c r="DC298" s="183"/>
      <c r="DD298" s="183" t="s">
        <v>743</v>
      </c>
      <c r="DE298" s="206">
        <f>SMALL((L298,V298,AE298,AN298,AW298,BF298,BX298,CG298,CP298,CY298),1)</f>
        <v>165842</v>
      </c>
      <c r="DF298" s="208">
        <f t="shared" si="279"/>
        <v>165842</v>
      </c>
      <c r="DG298" s="19">
        <f t="shared" si="280"/>
        <v>0</v>
      </c>
      <c r="DH298" s="208">
        <f t="shared" si="281"/>
        <v>165842</v>
      </c>
      <c r="DI298" s="208">
        <f t="shared" si="282"/>
        <v>156000</v>
      </c>
      <c r="DJ298" s="208" t="str">
        <f t="shared" si="283"/>
        <v>ENTRA</v>
      </c>
    </row>
    <row r="299" spans="1:114" s="19" customFormat="1" ht="51" hidden="1" x14ac:dyDescent="0.2">
      <c r="A299" s="158">
        <v>290</v>
      </c>
      <c r="B299" s="78" t="s">
        <v>337</v>
      </c>
      <c r="C299" s="77" t="s">
        <v>669</v>
      </c>
      <c r="D299" s="120">
        <v>1</v>
      </c>
      <c r="E299" s="120" t="s">
        <v>32</v>
      </c>
      <c r="F299" s="24">
        <v>153525</v>
      </c>
      <c r="G299" s="120">
        <v>9</v>
      </c>
      <c r="H299" s="86">
        <f t="shared" si="261"/>
        <v>1381725</v>
      </c>
      <c r="I299" s="27"/>
      <c r="J299" s="184"/>
      <c r="K299" s="185"/>
      <c r="L299" s="184"/>
      <c r="M299" s="186"/>
      <c r="N299" s="186">
        <f t="shared" si="244"/>
        <v>0</v>
      </c>
      <c r="O299" s="176" t="str">
        <f t="shared" si="278"/>
        <v>NO OFERTADO</v>
      </c>
      <c r="P299" s="176"/>
      <c r="Q299" s="176" t="s">
        <v>743</v>
      </c>
      <c r="R299" s="207" t="s">
        <v>858</v>
      </c>
      <c r="S299" s="187"/>
      <c r="T299" s="187"/>
      <c r="U299" s="188"/>
      <c r="V299" s="187"/>
      <c r="W299" s="189"/>
      <c r="X299" s="189">
        <f t="shared" si="246"/>
        <v>0</v>
      </c>
      <c r="Y299" s="176" t="str">
        <f t="shared" si="262"/>
        <v>NO OFERTADO</v>
      </c>
      <c r="Z299" s="177"/>
      <c r="AA299" s="177" t="s">
        <v>743</v>
      </c>
      <c r="AB299" s="190"/>
      <c r="AC299" s="190"/>
      <c r="AD299" s="191"/>
      <c r="AE299" s="190"/>
      <c r="AF299" s="192"/>
      <c r="AG299" s="192">
        <f t="shared" si="247"/>
        <v>0</v>
      </c>
      <c r="AH299" s="178" t="str">
        <f t="shared" si="263"/>
        <v>NO OFERTADO</v>
      </c>
      <c r="AI299" s="178"/>
      <c r="AJ299" s="178" t="s">
        <v>743</v>
      </c>
      <c r="AK299" s="184" t="s">
        <v>756</v>
      </c>
      <c r="AL299" s="184">
        <v>133500</v>
      </c>
      <c r="AM299" s="209">
        <v>0</v>
      </c>
      <c r="AN299" s="184">
        <f t="shared" si="264"/>
        <v>133500</v>
      </c>
      <c r="AO299" s="186">
        <f t="shared" si="265"/>
        <v>133500</v>
      </c>
      <c r="AP299" s="186">
        <f t="shared" si="248"/>
        <v>1201500</v>
      </c>
      <c r="AQ299" s="176" t="str">
        <f t="shared" si="266"/>
        <v>CUMPLE</v>
      </c>
      <c r="AR299" s="176" t="s">
        <v>828</v>
      </c>
      <c r="AS299" s="176" t="s">
        <v>822</v>
      </c>
      <c r="AT299" s="187" t="s">
        <v>44</v>
      </c>
      <c r="AU299" s="220">
        <v>100300</v>
      </c>
      <c r="AV299" s="188">
        <v>0</v>
      </c>
      <c r="AW299" s="220">
        <f t="shared" si="292"/>
        <v>100300</v>
      </c>
      <c r="AX299" s="221">
        <f t="shared" si="293"/>
        <v>100300</v>
      </c>
      <c r="AY299" s="189">
        <f t="shared" si="249"/>
        <v>902700</v>
      </c>
      <c r="AZ299" s="177" t="str">
        <f t="shared" si="267"/>
        <v>CUMPLE</v>
      </c>
      <c r="BA299" s="177" t="s">
        <v>828</v>
      </c>
      <c r="BB299" s="177" t="s">
        <v>822</v>
      </c>
      <c r="BC299" s="194"/>
      <c r="BD299" s="194"/>
      <c r="BE299" s="195"/>
      <c r="BF299" s="194"/>
      <c r="BG299" s="196">
        <f t="shared" si="250"/>
        <v>0</v>
      </c>
      <c r="BH299" s="196">
        <f t="shared" si="251"/>
        <v>0</v>
      </c>
      <c r="BI299" s="180" t="str">
        <f t="shared" si="268"/>
        <v>NO OFERTADO</v>
      </c>
      <c r="BJ299" s="180"/>
      <c r="BK299" s="180" t="s">
        <v>743</v>
      </c>
      <c r="BL299" s="319"/>
      <c r="BM299" s="319"/>
      <c r="BN299" s="320"/>
      <c r="BO299" s="319">
        <f t="shared" si="269"/>
        <v>0</v>
      </c>
      <c r="BP299" s="321">
        <f t="shared" si="252"/>
        <v>0</v>
      </c>
      <c r="BQ299" s="321">
        <f t="shared" si="270"/>
        <v>0</v>
      </c>
      <c r="BR299" s="322" t="str">
        <f t="shared" si="271"/>
        <v>NO OFERTADO</v>
      </c>
      <c r="BS299" s="322"/>
      <c r="BT299" s="322" t="s">
        <v>743</v>
      </c>
      <c r="BU299" s="197"/>
      <c r="BV299" s="197"/>
      <c r="BW299" s="198"/>
      <c r="BX299" s="197"/>
      <c r="BY299" s="199">
        <f t="shared" si="253"/>
        <v>0</v>
      </c>
      <c r="BZ299" s="199">
        <f t="shared" si="254"/>
        <v>0</v>
      </c>
      <c r="CA299" s="181" t="str">
        <f t="shared" si="272"/>
        <v>NO OFERTADO</v>
      </c>
      <c r="CB299" s="181"/>
      <c r="CC299" s="181" t="s">
        <v>743</v>
      </c>
      <c r="CD299" s="200"/>
      <c r="CE299" s="200"/>
      <c r="CF299" s="201"/>
      <c r="CG299" s="200"/>
      <c r="CH299" s="202">
        <f t="shared" si="255"/>
        <v>0</v>
      </c>
      <c r="CI299" s="202">
        <f t="shared" si="256"/>
        <v>0</v>
      </c>
      <c r="CJ299" s="182" t="str">
        <f t="shared" si="273"/>
        <v>NO OFERTADO</v>
      </c>
      <c r="CK299" s="182"/>
      <c r="CL299" s="182" t="s">
        <v>743</v>
      </c>
      <c r="CM299" s="197">
        <v>0</v>
      </c>
      <c r="CN299" s="197">
        <v>0</v>
      </c>
      <c r="CO299" s="198">
        <v>0</v>
      </c>
      <c r="CP299" s="197"/>
      <c r="CQ299" s="199">
        <f t="shared" si="257"/>
        <v>0</v>
      </c>
      <c r="CR299" s="199">
        <f t="shared" si="258"/>
        <v>0</v>
      </c>
      <c r="CS299" s="181" t="str">
        <f t="shared" si="274"/>
        <v>NO OFERTADO</v>
      </c>
      <c r="CT299" s="181"/>
      <c r="CU299" s="181" t="s">
        <v>743</v>
      </c>
      <c r="CV299" s="203"/>
      <c r="CW299" s="203"/>
      <c r="CX299" s="204"/>
      <c r="CY299" s="203"/>
      <c r="CZ299" s="205">
        <f t="shared" si="259"/>
        <v>0</v>
      </c>
      <c r="DA299" s="205">
        <f t="shared" si="260"/>
        <v>0</v>
      </c>
      <c r="DB299" s="183" t="str">
        <f t="shared" si="275"/>
        <v>NO OFERTADO</v>
      </c>
      <c r="DC299" s="183"/>
      <c r="DD299" s="183" t="s">
        <v>743</v>
      </c>
      <c r="DE299" s="206">
        <f>SMALL((L299,V299,AE299,AN299,AW299,BF299,BX299,CG299,CP299,CY299),1)</f>
        <v>100300</v>
      </c>
      <c r="DF299" s="208">
        <f t="shared" si="279"/>
        <v>116900</v>
      </c>
      <c r="DG299" s="19">
        <f t="shared" si="280"/>
        <v>16600</v>
      </c>
      <c r="DH299" s="208">
        <f t="shared" si="281"/>
        <v>100300</v>
      </c>
      <c r="DI299" s="208">
        <f t="shared" si="282"/>
        <v>184230</v>
      </c>
      <c r="DJ299" s="208" t="str">
        <f t="shared" si="283"/>
        <v>ENTRA</v>
      </c>
    </row>
    <row r="300" spans="1:114" s="19" customFormat="1" ht="38.25" hidden="1" x14ac:dyDescent="0.2">
      <c r="A300" s="76">
        <v>291</v>
      </c>
      <c r="B300" s="78" t="s">
        <v>338</v>
      </c>
      <c r="C300" s="77" t="s">
        <v>670</v>
      </c>
      <c r="D300" s="120">
        <v>1</v>
      </c>
      <c r="E300" s="120" t="s">
        <v>32</v>
      </c>
      <c r="F300" s="24">
        <v>7437.5</v>
      </c>
      <c r="G300" s="120">
        <v>1</v>
      </c>
      <c r="H300" s="86">
        <f t="shared" si="261"/>
        <v>7437.5</v>
      </c>
      <c r="I300" s="27" t="s">
        <v>884</v>
      </c>
      <c r="J300" s="184">
        <v>6250</v>
      </c>
      <c r="K300" s="185">
        <v>1188</v>
      </c>
      <c r="L300" s="184">
        <f t="shared" si="277"/>
        <v>7438</v>
      </c>
      <c r="M300" s="186">
        <f t="shared" si="287"/>
        <v>7438</v>
      </c>
      <c r="N300" s="186">
        <f t="shared" si="244"/>
        <v>7438</v>
      </c>
      <c r="O300" s="176" t="str">
        <f t="shared" si="278"/>
        <v>CUMPLE</v>
      </c>
      <c r="P300" s="176" t="s">
        <v>828</v>
      </c>
      <c r="Q300" s="176" t="s">
        <v>822</v>
      </c>
      <c r="R300" s="207">
        <f t="shared" si="289"/>
        <v>6.7226890756302523E-5</v>
      </c>
      <c r="S300" s="187"/>
      <c r="T300" s="187"/>
      <c r="U300" s="188"/>
      <c r="V300" s="187"/>
      <c r="W300" s="189"/>
      <c r="X300" s="189">
        <f t="shared" si="246"/>
        <v>0</v>
      </c>
      <c r="Y300" s="176" t="str">
        <f t="shared" si="262"/>
        <v>NO OFERTADO</v>
      </c>
      <c r="Z300" s="177"/>
      <c r="AA300" s="177" t="s">
        <v>743</v>
      </c>
      <c r="AB300" s="190"/>
      <c r="AC300" s="190"/>
      <c r="AD300" s="191"/>
      <c r="AE300" s="190"/>
      <c r="AF300" s="192"/>
      <c r="AG300" s="192">
        <f t="shared" si="247"/>
        <v>0</v>
      </c>
      <c r="AH300" s="178" t="str">
        <f t="shared" si="263"/>
        <v>NO OFERTADO</v>
      </c>
      <c r="AI300" s="178"/>
      <c r="AJ300" s="178" t="s">
        <v>743</v>
      </c>
      <c r="AK300" s="184"/>
      <c r="AL300" s="184"/>
      <c r="AM300" s="185"/>
      <c r="AN300" s="184"/>
      <c r="AO300" s="186"/>
      <c r="AP300" s="186">
        <f t="shared" si="248"/>
        <v>0</v>
      </c>
      <c r="AQ300" s="176" t="str">
        <f t="shared" si="266"/>
        <v>NO OFERTADO</v>
      </c>
      <c r="AR300" s="176"/>
      <c r="AS300" s="176" t="s">
        <v>743</v>
      </c>
      <c r="AT300" s="187"/>
      <c r="AU300" s="187"/>
      <c r="AV300" s="193"/>
      <c r="AW300" s="187"/>
      <c r="AX300" s="189"/>
      <c r="AY300" s="189">
        <f t="shared" si="249"/>
        <v>0</v>
      </c>
      <c r="AZ300" s="177" t="str">
        <f t="shared" si="267"/>
        <v>NO OFERTADO</v>
      </c>
      <c r="BA300" s="177"/>
      <c r="BB300" s="177" t="s">
        <v>743</v>
      </c>
      <c r="BC300" s="194"/>
      <c r="BD300" s="194"/>
      <c r="BE300" s="195"/>
      <c r="BF300" s="194"/>
      <c r="BG300" s="196">
        <f t="shared" si="250"/>
        <v>0</v>
      </c>
      <c r="BH300" s="196">
        <f t="shared" si="251"/>
        <v>0</v>
      </c>
      <c r="BI300" s="180" t="str">
        <f t="shared" si="268"/>
        <v>NO OFERTADO</v>
      </c>
      <c r="BJ300" s="180"/>
      <c r="BK300" s="180" t="s">
        <v>743</v>
      </c>
      <c r="BL300" s="319"/>
      <c r="BM300" s="319"/>
      <c r="BN300" s="320"/>
      <c r="BO300" s="319">
        <f t="shared" si="269"/>
        <v>0</v>
      </c>
      <c r="BP300" s="321">
        <f t="shared" si="252"/>
        <v>0</v>
      </c>
      <c r="BQ300" s="321">
        <f t="shared" si="270"/>
        <v>0</v>
      </c>
      <c r="BR300" s="322" t="str">
        <f t="shared" si="271"/>
        <v>NO OFERTADO</v>
      </c>
      <c r="BS300" s="322"/>
      <c r="BT300" s="322" t="s">
        <v>743</v>
      </c>
      <c r="BU300" s="197"/>
      <c r="BV300" s="197"/>
      <c r="BW300" s="198"/>
      <c r="BX300" s="197"/>
      <c r="BY300" s="199">
        <f t="shared" si="253"/>
        <v>0</v>
      </c>
      <c r="BZ300" s="199">
        <f t="shared" si="254"/>
        <v>0</v>
      </c>
      <c r="CA300" s="181" t="str">
        <f t="shared" si="272"/>
        <v>NO OFERTADO</v>
      </c>
      <c r="CB300" s="181"/>
      <c r="CC300" s="181" t="s">
        <v>743</v>
      </c>
      <c r="CD300" s="200" t="s">
        <v>44</v>
      </c>
      <c r="CE300" s="200">
        <v>4488</v>
      </c>
      <c r="CF300" s="201">
        <v>853</v>
      </c>
      <c r="CG300" s="200">
        <v>5341</v>
      </c>
      <c r="CH300" s="202">
        <f t="shared" si="255"/>
        <v>5341</v>
      </c>
      <c r="CI300" s="202">
        <f t="shared" si="256"/>
        <v>5341</v>
      </c>
      <c r="CJ300" s="182" t="str">
        <f t="shared" si="273"/>
        <v>CUMPLE</v>
      </c>
      <c r="CK300" s="182" t="s">
        <v>828</v>
      </c>
      <c r="CL300" s="182" t="s">
        <v>822</v>
      </c>
      <c r="CM300" s="197">
        <v>0</v>
      </c>
      <c r="CN300" s="197">
        <v>0</v>
      </c>
      <c r="CO300" s="198">
        <v>0</v>
      </c>
      <c r="CP300" s="197"/>
      <c r="CQ300" s="199">
        <f t="shared" si="257"/>
        <v>0</v>
      </c>
      <c r="CR300" s="199">
        <f t="shared" si="258"/>
        <v>0</v>
      </c>
      <c r="CS300" s="181" t="str">
        <f t="shared" si="274"/>
        <v>NO OFERTADO</v>
      </c>
      <c r="CT300" s="181"/>
      <c r="CU300" s="181" t="s">
        <v>743</v>
      </c>
      <c r="CV300" s="203"/>
      <c r="CW300" s="203"/>
      <c r="CX300" s="204"/>
      <c r="CY300" s="203"/>
      <c r="CZ300" s="205">
        <f t="shared" si="259"/>
        <v>0</v>
      </c>
      <c r="DA300" s="205">
        <f t="shared" si="260"/>
        <v>0</v>
      </c>
      <c r="DB300" s="183" t="str">
        <f t="shared" si="275"/>
        <v>NO OFERTADO</v>
      </c>
      <c r="DC300" s="183"/>
      <c r="DD300" s="183" t="s">
        <v>743</v>
      </c>
      <c r="DE300" s="206">
        <f>SMALL((L300,V300,AE300,AN300,AW300,BF300,BX300,CG300,CP300,CY300),1)</f>
        <v>5341</v>
      </c>
      <c r="DF300" s="208">
        <f t="shared" si="279"/>
        <v>6389.5</v>
      </c>
      <c r="DG300" s="19">
        <f t="shared" si="280"/>
        <v>1048.5</v>
      </c>
      <c r="DH300" s="208">
        <f t="shared" si="281"/>
        <v>5341</v>
      </c>
      <c r="DI300" s="208">
        <f t="shared" si="282"/>
        <v>8925</v>
      </c>
      <c r="DJ300" s="208" t="str">
        <f t="shared" si="283"/>
        <v>ENTRA</v>
      </c>
    </row>
    <row r="301" spans="1:114" s="19" customFormat="1" ht="76.5" hidden="1" x14ac:dyDescent="0.2">
      <c r="A301" s="76">
        <v>292</v>
      </c>
      <c r="B301" s="78" t="s">
        <v>339</v>
      </c>
      <c r="C301" s="77" t="s">
        <v>671</v>
      </c>
      <c r="D301" s="120">
        <v>1</v>
      </c>
      <c r="E301" s="120" t="s">
        <v>32</v>
      </c>
      <c r="F301" s="24">
        <v>178965</v>
      </c>
      <c r="G301" s="120">
        <v>3</v>
      </c>
      <c r="H301" s="86">
        <f t="shared" si="261"/>
        <v>536895</v>
      </c>
      <c r="I301" s="27" t="s">
        <v>923</v>
      </c>
      <c r="J301" s="184">
        <v>181511</v>
      </c>
      <c r="K301" s="185">
        <v>0</v>
      </c>
      <c r="L301" s="184">
        <f t="shared" si="277"/>
        <v>181511</v>
      </c>
      <c r="M301" s="186">
        <f t="shared" si="287"/>
        <v>181511</v>
      </c>
      <c r="N301" s="186">
        <f t="shared" si="244"/>
        <v>544533</v>
      </c>
      <c r="O301" s="176" t="str">
        <f t="shared" si="278"/>
        <v>CUMPLE</v>
      </c>
      <c r="P301" s="176" t="s">
        <v>828</v>
      </c>
      <c r="Q301" s="176" t="s">
        <v>822</v>
      </c>
      <c r="R301" s="207">
        <f t="shared" si="289"/>
        <v>1.4226245355237057E-2</v>
      </c>
      <c r="S301" s="187"/>
      <c r="T301" s="187"/>
      <c r="U301" s="188"/>
      <c r="V301" s="187"/>
      <c r="W301" s="189"/>
      <c r="X301" s="189">
        <f t="shared" si="246"/>
        <v>0</v>
      </c>
      <c r="Y301" s="176" t="str">
        <f t="shared" si="262"/>
        <v>NO OFERTADO</v>
      </c>
      <c r="Z301" s="177"/>
      <c r="AA301" s="177" t="s">
        <v>743</v>
      </c>
      <c r="AB301" s="190"/>
      <c r="AC301" s="190"/>
      <c r="AD301" s="191"/>
      <c r="AE301" s="190"/>
      <c r="AF301" s="192"/>
      <c r="AG301" s="192">
        <f t="shared" si="247"/>
        <v>0</v>
      </c>
      <c r="AH301" s="178" t="str">
        <f t="shared" si="263"/>
        <v>NO OFERTADO</v>
      </c>
      <c r="AI301" s="178"/>
      <c r="AJ301" s="178" t="s">
        <v>743</v>
      </c>
      <c r="AK301" s="184"/>
      <c r="AL301" s="184"/>
      <c r="AM301" s="185"/>
      <c r="AN301" s="184"/>
      <c r="AO301" s="186"/>
      <c r="AP301" s="186">
        <f t="shared" si="248"/>
        <v>0</v>
      </c>
      <c r="AQ301" s="176" t="str">
        <f t="shared" si="266"/>
        <v>NO OFERTADO</v>
      </c>
      <c r="AR301" s="176"/>
      <c r="AS301" s="176" t="s">
        <v>743</v>
      </c>
      <c r="AT301" s="187"/>
      <c r="AU301" s="187"/>
      <c r="AV301" s="193"/>
      <c r="AW301" s="187"/>
      <c r="AX301" s="189"/>
      <c r="AY301" s="189">
        <f t="shared" si="249"/>
        <v>0</v>
      </c>
      <c r="AZ301" s="177" t="str">
        <f t="shared" si="267"/>
        <v>NO OFERTADO</v>
      </c>
      <c r="BA301" s="177"/>
      <c r="BB301" s="177" t="s">
        <v>743</v>
      </c>
      <c r="BC301" s="194"/>
      <c r="BD301" s="194"/>
      <c r="BE301" s="195"/>
      <c r="BF301" s="194"/>
      <c r="BG301" s="196">
        <f t="shared" si="250"/>
        <v>0</v>
      </c>
      <c r="BH301" s="196">
        <f t="shared" si="251"/>
        <v>0</v>
      </c>
      <c r="BI301" s="180" t="str">
        <f t="shared" si="268"/>
        <v>NO OFERTADO</v>
      </c>
      <c r="BJ301" s="180"/>
      <c r="BK301" s="180" t="s">
        <v>743</v>
      </c>
      <c r="BL301" s="319"/>
      <c r="BM301" s="319"/>
      <c r="BN301" s="320"/>
      <c r="BO301" s="319">
        <f t="shared" si="269"/>
        <v>0</v>
      </c>
      <c r="BP301" s="321">
        <f t="shared" si="252"/>
        <v>0</v>
      </c>
      <c r="BQ301" s="321">
        <f t="shared" si="270"/>
        <v>0</v>
      </c>
      <c r="BR301" s="322" t="str">
        <f t="shared" si="271"/>
        <v>NO OFERTADO</v>
      </c>
      <c r="BS301" s="322"/>
      <c r="BT301" s="322" t="s">
        <v>743</v>
      </c>
      <c r="BU301" s="197"/>
      <c r="BV301" s="197"/>
      <c r="BW301" s="198"/>
      <c r="BX301" s="197"/>
      <c r="BY301" s="199">
        <f t="shared" si="253"/>
        <v>0</v>
      </c>
      <c r="BZ301" s="199">
        <f t="shared" si="254"/>
        <v>0</v>
      </c>
      <c r="CA301" s="181" t="str">
        <f t="shared" si="272"/>
        <v>NO OFERTADO</v>
      </c>
      <c r="CB301" s="181"/>
      <c r="CC301" s="181" t="s">
        <v>743</v>
      </c>
      <c r="CD301" s="200"/>
      <c r="CE301" s="200"/>
      <c r="CF301" s="201"/>
      <c r="CG301" s="200"/>
      <c r="CH301" s="202">
        <f t="shared" si="255"/>
        <v>0</v>
      </c>
      <c r="CI301" s="202">
        <f t="shared" si="256"/>
        <v>0</v>
      </c>
      <c r="CJ301" s="182" t="str">
        <f t="shared" si="273"/>
        <v>NO OFERTADO</v>
      </c>
      <c r="CK301" s="182"/>
      <c r="CL301" s="182" t="s">
        <v>743</v>
      </c>
      <c r="CM301" s="197">
        <v>0</v>
      </c>
      <c r="CN301" s="197">
        <v>0</v>
      </c>
      <c r="CO301" s="198">
        <v>0</v>
      </c>
      <c r="CP301" s="197"/>
      <c r="CQ301" s="199">
        <f t="shared" si="257"/>
        <v>0</v>
      </c>
      <c r="CR301" s="199">
        <f t="shared" si="258"/>
        <v>0</v>
      </c>
      <c r="CS301" s="181" t="str">
        <f t="shared" si="274"/>
        <v>NO OFERTADO</v>
      </c>
      <c r="CT301" s="181"/>
      <c r="CU301" s="181" t="s">
        <v>743</v>
      </c>
      <c r="CV301" s="203"/>
      <c r="CW301" s="203"/>
      <c r="CX301" s="204"/>
      <c r="CY301" s="203"/>
      <c r="CZ301" s="205">
        <f t="shared" si="259"/>
        <v>0</v>
      </c>
      <c r="DA301" s="205">
        <f t="shared" si="260"/>
        <v>0</v>
      </c>
      <c r="DB301" s="183" t="str">
        <f t="shared" si="275"/>
        <v>NO OFERTADO</v>
      </c>
      <c r="DC301" s="183"/>
      <c r="DD301" s="183" t="s">
        <v>743</v>
      </c>
      <c r="DE301" s="206">
        <f>SMALL((L301,V301,AE301,AN301,AW301,BF301,BX301,CG301,CP301,CY301),1)</f>
        <v>181511</v>
      </c>
      <c r="DF301" s="208">
        <f t="shared" si="279"/>
        <v>181511</v>
      </c>
      <c r="DG301" s="19">
        <f t="shared" si="280"/>
        <v>0</v>
      </c>
      <c r="DH301" s="208">
        <f t="shared" si="281"/>
        <v>181511</v>
      </c>
      <c r="DI301" s="208">
        <f t="shared" si="282"/>
        <v>214758</v>
      </c>
      <c r="DJ301" s="208" t="str">
        <f t="shared" si="283"/>
        <v>ENTRA</v>
      </c>
    </row>
    <row r="302" spans="1:114" s="19" customFormat="1" hidden="1" x14ac:dyDescent="0.2">
      <c r="A302" s="76">
        <v>293</v>
      </c>
      <c r="B302" s="78" t="s">
        <v>340</v>
      </c>
      <c r="C302" s="77" t="s">
        <v>672</v>
      </c>
      <c r="D302" s="123">
        <v>1</v>
      </c>
      <c r="E302" s="123" t="s">
        <v>32</v>
      </c>
      <c r="F302" s="24">
        <v>36174.85</v>
      </c>
      <c r="G302" s="123">
        <v>1</v>
      </c>
      <c r="H302" s="86">
        <f t="shared" si="261"/>
        <v>36174.85</v>
      </c>
      <c r="I302" s="27"/>
      <c r="J302" s="184"/>
      <c r="K302" s="185"/>
      <c r="L302" s="184"/>
      <c r="M302" s="186"/>
      <c r="N302" s="186">
        <f t="shared" si="244"/>
        <v>0</v>
      </c>
      <c r="O302" s="176" t="str">
        <f t="shared" si="278"/>
        <v>NO OFERTADO</v>
      </c>
      <c r="P302" s="176"/>
      <c r="Q302" s="176" t="s">
        <v>743</v>
      </c>
      <c r="R302" s="176"/>
      <c r="S302" s="187"/>
      <c r="T302" s="187"/>
      <c r="U302" s="188"/>
      <c r="V302" s="187"/>
      <c r="W302" s="189"/>
      <c r="X302" s="189">
        <f t="shared" si="246"/>
        <v>0</v>
      </c>
      <c r="Y302" s="176" t="str">
        <f t="shared" si="262"/>
        <v>NO OFERTADO</v>
      </c>
      <c r="Z302" s="177"/>
      <c r="AA302" s="177" t="s">
        <v>743</v>
      </c>
      <c r="AB302" s="190"/>
      <c r="AC302" s="190"/>
      <c r="AD302" s="191"/>
      <c r="AE302" s="190"/>
      <c r="AF302" s="192"/>
      <c r="AG302" s="192">
        <f t="shared" si="247"/>
        <v>0</v>
      </c>
      <c r="AH302" s="178" t="str">
        <f t="shared" si="263"/>
        <v>NO OFERTADO</v>
      </c>
      <c r="AI302" s="178"/>
      <c r="AJ302" s="178" t="s">
        <v>743</v>
      </c>
      <c r="AK302" s="184"/>
      <c r="AL302" s="184"/>
      <c r="AM302" s="185"/>
      <c r="AN302" s="184"/>
      <c r="AO302" s="186"/>
      <c r="AP302" s="186">
        <f t="shared" si="248"/>
        <v>0</v>
      </c>
      <c r="AQ302" s="176" t="str">
        <f t="shared" si="266"/>
        <v>NO OFERTADO</v>
      </c>
      <c r="AR302" s="176"/>
      <c r="AS302" s="176" t="s">
        <v>743</v>
      </c>
      <c r="AT302" s="187"/>
      <c r="AU302" s="187"/>
      <c r="AV302" s="193"/>
      <c r="AW302" s="187"/>
      <c r="AX302" s="189"/>
      <c r="AY302" s="189">
        <f t="shared" si="249"/>
        <v>0</v>
      </c>
      <c r="AZ302" s="177" t="str">
        <f t="shared" si="267"/>
        <v>NO OFERTADO</v>
      </c>
      <c r="BA302" s="177"/>
      <c r="BB302" s="177" t="s">
        <v>743</v>
      </c>
      <c r="BC302" s="194"/>
      <c r="BD302" s="194"/>
      <c r="BE302" s="195"/>
      <c r="BF302" s="194"/>
      <c r="BG302" s="196">
        <f t="shared" si="250"/>
        <v>0</v>
      </c>
      <c r="BH302" s="196">
        <f t="shared" si="251"/>
        <v>0</v>
      </c>
      <c r="BI302" s="180" t="str">
        <f t="shared" si="268"/>
        <v>NO OFERTADO</v>
      </c>
      <c r="BJ302" s="180"/>
      <c r="BK302" s="180" t="s">
        <v>743</v>
      </c>
      <c r="BL302" s="319"/>
      <c r="BM302" s="319"/>
      <c r="BN302" s="320"/>
      <c r="BO302" s="319">
        <f t="shared" si="269"/>
        <v>0</v>
      </c>
      <c r="BP302" s="321">
        <f t="shared" si="252"/>
        <v>0</v>
      </c>
      <c r="BQ302" s="321">
        <f t="shared" si="270"/>
        <v>0</v>
      </c>
      <c r="BR302" s="322" t="str">
        <f t="shared" si="271"/>
        <v>NO OFERTADO</v>
      </c>
      <c r="BS302" s="322"/>
      <c r="BT302" s="322" t="s">
        <v>743</v>
      </c>
      <c r="BU302" s="197"/>
      <c r="BV302" s="197"/>
      <c r="BW302" s="198"/>
      <c r="BX302" s="197"/>
      <c r="BY302" s="199">
        <f t="shared" si="253"/>
        <v>0</v>
      </c>
      <c r="BZ302" s="199">
        <f t="shared" si="254"/>
        <v>0</v>
      </c>
      <c r="CA302" s="181" t="str">
        <f t="shared" si="272"/>
        <v>NO OFERTADO</v>
      </c>
      <c r="CB302" s="181"/>
      <c r="CC302" s="181" t="s">
        <v>743</v>
      </c>
      <c r="CD302" s="200"/>
      <c r="CE302" s="200"/>
      <c r="CF302" s="201"/>
      <c r="CG302" s="200"/>
      <c r="CH302" s="202">
        <f t="shared" si="255"/>
        <v>0</v>
      </c>
      <c r="CI302" s="202">
        <f t="shared" si="256"/>
        <v>0</v>
      </c>
      <c r="CJ302" s="182" t="str">
        <f t="shared" si="273"/>
        <v>NO OFERTADO</v>
      </c>
      <c r="CK302" s="182"/>
      <c r="CL302" s="182" t="s">
        <v>743</v>
      </c>
      <c r="CM302" s="197">
        <v>0</v>
      </c>
      <c r="CN302" s="197">
        <v>0</v>
      </c>
      <c r="CO302" s="198">
        <v>0</v>
      </c>
      <c r="CP302" s="197"/>
      <c r="CQ302" s="199">
        <f t="shared" si="257"/>
        <v>0</v>
      </c>
      <c r="CR302" s="199">
        <f t="shared" si="258"/>
        <v>0</v>
      </c>
      <c r="CS302" s="181" t="str">
        <f t="shared" si="274"/>
        <v>NO OFERTADO</v>
      </c>
      <c r="CT302" s="181"/>
      <c r="CU302" s="181" t="s">
        <v>743</v>
      </c>
      <c r="CV302" s="203"/>
      <c r="CW302" s="203"/>
      <c r="CX302" s="204"/>
      <c r="CY302" s="203"/>
      <c r="CZ302" s="205">
        <f t="shared" si="259"/>
        <v>0</v>
      </c>
      <c r="DA302" s="205">
        <f t="shared" si="260"/>
        <v>0</v>
      </c>
      <c r="DB302" s="183" t="str">
        <f t="shared" si="275"/>
        <v>NO OFERTADO</v>
      </c>
      <c r="DC302" s="183"/>
      <c r="DD302" s="183" t="s">
        <v>743</v>
      </c>
      <c r="DE302" s="206" t="s">
        <v>847</v>
      </c>
      <c r="DF302" s="206" t="s">
        <v>847</v>
      </c>
      <c r="DG302" s="206" t="s">
        <v>847</v>
      </c>
      <c r="DH302" s="206" t="s">
        <v>847</v>
      </c>
      <c r="DI302" s="206" t="s">
        <v>847</v>
      </c>
      <c r="DJ302" s="206" t="s">
        <v>847</v>
      </c>
    </row>
    <row r="303" spans="1:114" s="19" customFormat="1" ht="25.5" hidden="1" x14ac:dyDescent="0.2">
      <c r="A303" s="76">
        <v>294</v>
      </c>
      <c r="B303" s="78" t="s">
        <v>341</v>
      </c>
      <c r="C303" s="77" t="s">
        <v>673</v>
      </c>
      <c r="D303" s="123">
        <v>1</v>
      </c>
      <c r="E303" s="123" t="s">
        <v>32</v>
      </c>
      <c r="F303" s="24">
        <v>45255</v>
      </c>
      <c r="G303" s="124">
        <v>1</v>
      </c>
      <c r="H303" s="86">
        <f t="shared" si="261"/>
        <v>45255</v>
      </c>
      <c r="I303" s="27" t="s">
        <v>924</v>
      </c>
      <c r="J303" s="184">
        <v>45255</v>
      </c>
      <c r="K303" s="185">
        <v>0</v>
      </c>
      <c r="L303" s="184">
        <f t="shared" si="277"/>
        <v>45255</v>
      </c>
      <c r="M303" s="186">
        <f t="shared" si="287"/>
        <v>45255</v>
      </c>
      <c r="N303" s="186">
        <f t="shared" si="244"/>
        <v>45255</v>
      </c>
      <c r="O303" s="176" t="str">
        <f t="shared" si="278"/>
        <v>CUMPLE</v>
      </c>
      <c r="P303" s="176" t="s">
        <v>828</v>
      </c>
      <c r="Q303" s="176" t="s">
        <v>822</v>
      </c>
      <c r="R303" s="207">
        <f t="shared" ref="R303:R339" si="294">+(L303-F303)/F303</f>
        <v>0</v>
      </c>
      <c r="S303" s="187"/>
      <c r="T303" s="187"/>
      <c r="U303" s="188"/>
      <c r="V303" s="187"/>
      <c r="W303" s="189"/>
      <c r="X303" s="189">
        <f t="shared" si="246"/>
        <v>0</v>
      </c>
      <c r="Y303" s="176" t="str">
        <f t="shared" si="262"/>
        <v>NO OFERTADO</v>
      </c>
      <c r="Z303" s="177"/>
      <c r="AA303" s="177" t="s">
        <v>743</v>
      </c>
      <c r="AB303" s="190" t="s">
        <v>757</v>
      </c>
      <c r="AC303" s="190">
        <v>51394.5</v>
      </c>
      <c r="AD303" s="191">
        <v>0</v>
      </c>
      <c r="AE303" s="190">
        <f>+AC303+AD303</f>
        <v>51394.5</v>
      </c>
      <c r="AF303" s="192">
        <f>+AE303*D303</f>
        <v>51394.5</v>
      </c>
      <c r="AG303" s="192">
        <f t="shared" si="247"/>
        <v>51394.5</v>
      </c>
      <c r="AH303" s="178" t="str">
        <f t="shared" si="263"/>
        <v>CUMPLE</v>
      </c>
      <c r="AI303" s="178" t="s">
        <v>829</v>
      </c>
      <c r="AJ303" s="178" t="s">
        <v>743</v>
      </c>
      <c r="AK303" s="184"/>
      <c r="AL303" s="184"/>
      <c r="AM303" s="185"/>
      <c r="AN303" s="184"/>
      <c r="AO303" s="186"/>
      <c r="AP303" s="186">
        <f t="shared" si="248"/>
        <v>0</v>
      </c>
      <c r="AQ303" s="176" t="str">
        <f t="shared" si="266"/>
        <v>NO OFERTADO</v>
      </c>
      <c r="AR303" s="176"/>
      <c r="AS303" s="176" t="s">
        <v>743</v>
      </c>
      <c r="AT303" s="187"/>
      <c r="AU303" s="187"/>
      <c r="AV303" s="193"/>
      <c r="AW303" s="187"/>
      <c r="AX303" s="189"/>
      <c r="AY303" s="189">
        <f t="shared" si="249"/>
        <v>0</v>
      </c>
      <c r="AZ303" s="177" t="str">
        <f t="shared" si="267"/>
        <v>NO OFERTADO</v>
      </c>
      <c r="BA303" s="177"/>
      <c r="BB303" s="177" t="s">
        <v>743</v>
      </c>
      <c r="BC303" s="194" t="s">
        <v>44</v>
      </c>
      <c r="BD303" s="194">
        <v>28390</v>
      </c>
      <c r="BE303" s="212"/>
      <c r="BF303" s="194">
        <f t="shared" si="276"/>
        <v>28390</v>
      </c>
      <c r="BG303" s="196">
        <f t="shared" si="250"/>
        <v>28390</v>
      </c>
      <c r="BH303" s="196">
        <f t="shared" si="251"/>
        <v>28390</v>
      </c>
      <c r="BI303" s="180" t="str">
        <f t="shared" si="268"/>
        <v>CUMPLE</v>
      </c>
      <c r="BJ303" s="180" t="s">
        <v>828</v>
      </c>
      <c r="BK303" s="180" t="s">
        <v>822</v>
      </c>
      <c r="BL303" s="319"/>
      <c r="BM303" s="319"/>
      <c r="BN303" s="320"/>
      <c r="BO303" s="319">
        <f t="shared" si="269"/>
        <v>0</v>
      </c>
      <c r="BP303" s="321">
        <f t="shared" si="252"/>
        <v>0</v>
      </c>
      <c r="BQ303" s="321">
        <f t="shared" si="270"/>
        <v>0</v>
      </c>
      <c r="BR303" s="322" t="str">
        <f t="shared" si="271"/>
        <v>NO OFERTADO</v>
      </c>
      <c r="BS303" s="322"/>
      <c r="BT303" s="322" t="s">
        <v>743</v>
      </c>
      <c r="BU303" s="197"/>
      <c r="BV303" s="197"/>
      <c r="BW303" s="198"/>
      <c r="BX303" s="197"/>
      <c r="BY303" s="199">
        <f t="shared" si="253"/>
        <v>0</v>
      </c>
      <c r="BZ303" s="199">
        <f t="shared" si="254"/>
        <v>0</v>
      </c>
      <c r="CA303" s="181" t="str">
        <f t="shared" si="272"/>
        <v>NO OFERTADO</v>
      </c>
      <c r="CB303" s="181"/>
      <c r="CC303" s="181" t="s">
        <v>743</v>
      </c>
      <c r="CD303" s="200"/>
      <c r="CE303" s="200"/>
      <c r="CF303" s="201"/>
      <c r="CG303" s="200"/>
      <c r="CH303" s="202">
        <f t="shared" si="255"/>
        <v>0</v>
      </c>
      <c r="CI303" s="202">
        <f t="shared" si="256"/>
        <v>0</v>
      </c>
      <c r="CJ303" s="182" t="str">
        <f t="shared" si="273"/>
        <v>NO OFERTADO</v>
      </c>
      <c r="CK303" s="182"/>
      <c r="CL303" s="182" t="s">
        <v>743</v>
      </c>
      <c r="CM303" s="197">
        <v>0</v>
      </c>
      <c r="CN303" s="197">
        <v>0</v>
      </c>
      <c r="CO303" s="198">
        <v>0</v>
      </c>
      <c r="CP303" s="197"/>
      <c r="CQ303" s="199">
        <f t="shared" si="257"/>
        <v>0</v>
      </c>
      <c r="CR303" s="199">
        <f t="shared" si="258"/>
        <v>0</v>
      </c>
      <c r="CS303" s="181" t="str">
        <f t="shared" si="274"/>
        <v>NO OFERTADO</v>
      </c>
      <c r="CT303" s="181"/>
      <c r="CU303" s="181" t="s">
        <v>743</v>
      </c>
      <c r="CV303" s="203" t="s">
        <v>820</v>
      </c>
      <c r="CW303" s="203">
        <v>53846</v>
      </c>
      <c r="CX303" s="204">
        <v>0</v>
      </c>
      <c r="CY303" s="203">
        <v>53846</v>
      </c>
      <c r="CZ303" s="205">
        <f t="shared" si="259"/>
        <v>53846</v>
      </c>
      <c r="DA303" s="205">
        <f t="shared" si="260"/>
        <v>53846</v>
      </c>
      <c r="DB303" s="183" t="str">
        <f t="shared" si="275"/>
        <v>CUMPLE</v>
      </c>
      <c r="DC303" s="183" t="s">
        <v>829</v>
      </c>
      <c r="DD303" s="183" t="s">
        <v>743</v>
      </c>
      <c r="DE303" s="206">
        <f>SMALL((L303,V303,AE303,AN303,AW303,BF303,BX303,CG303,CP303,CY303),1)</f>
        <v>28390</v>
      </c>
      <c r="DF303" s="208">
        <f t="shared" si="279"/>
        <v>48324.75</v>
      </c>
      <c r="DG303" s="19">
        <f t="shared" si="280"/>
        <v>9934.6356713205641</v>
      </c>
      <c r="DH303" s="208">
        <f t="shared" si="281"/>
        <v>38390.114328679439</v>
      </c>
      <c r="DI303" s="208">
        <f t="shared" si="282"/>
        <v>54306</v>
      </c>
      <c r="DJ303" s="208" t="str">
        <f t="shared" si="283"/>
        <v>NO CUMPLE</v>
      </c>
    </row>
    <row r="304" spans="1:114" s="19" customFormat="1" ht="51" hidden="1" x14ac:dyDescent="0.2">
      <c r="A304" s="76">
        <v>295</v>
      </c>
      <c r="B304" s="78" t="s">
        <v>342</v>
      </c>
      <c r="C304" s="77" t="s">
        <v>674</v>
      </c>
      <c r="D304" s="123">
        <v>1</v>
      </c>
      <c r="E304" s="123" t="s">
        <v>32</v>
      </c>
      <c r="F304" s="24">
        <v>4165</v>
      </c>
      <c r="G304" s="124">
        <v>1223</v>
      </c>
      <c r="H304" s="86">
        <f t="shared" si="261"/>
        <v>5093795</v>
      </c>
      <c r="I304" s="27"/>
      <c r="J304" s="184"/>
      <c r="K304" s="185"/>
      <c r="L304" s="184"/>
      <c r="M304" s="186"/>
      <c r="N304" s="186">
        <f t="shared" si="244"/>
        <v>0</v>
      </c>
      <c r="O304" s="176" t="str">
        <f t="shared" si="278"/>
        <v>NO OFERTADO</v>
      </c>
      <c r="P304" s="176"/>
      <c r="Q304" s="176" t="s">
        <v>743</v>
      </c>
      <c r="R304" s="207" t="s">
        <v>858</v>
      </c>
      <c r="S304" s="187"/>
      <c r="T304" s="187"/>
      <c r="U304" s="188"/>
      <c r="V304" s="187"/>
      <c r="W304" s="189"/>
      <c r="X304" s="189">
        <f t="shared" si="246"/>
        <v>0</v>
      </c>
      <c r="Y304" s="176" t="str">
        <f t="shared" si="262"/>
        <v>NO OFERTADO</v>
      </c>
      <c r="Z304" s="177"/>
      <c r="AA304" s="177" t="s">
        <v>743</v>
      </c>
      <c r="AB304" s="190"/>
      <c r="AC304" s="190"/>
      <c r="AD304" s="191"/>
      <c r="AE304" s="190"/>
      <c r="AF304" s="192"/>
      <c r="AG304" s="192">
        <f t="shared" si="247"/>
        <v>0</v>
      </c>
      <c r="AH304" s="178" t="str">
        <f t="shared" si="263"/>
        <v>NO OFERTADO</v>
      </c>
      <c r="AI304" s="178"/>
      <c r="AJ304" s="178" t="s">
        <v>743</v>
      </c>
      <c r="AK304" s="184"/>
      <c r="AL304" s="184"/>
      <c r="AM304" s="185"/>
      <c r="AN304" s="184"/>
      <c r="AO304" s="186"/>
      <c r="AP304" s="186">
        <f t="shared" si="248"/>
        <v>0</v>
      </c>
      <c r="AQ304" s="176" t="str">
        <f t="shared" si="266"/>
        <v>NO OFERTADO</v>
      </c>
      <c r="AR304" s="176"/>
      <c r="AS304" s="176" t="s">
        <v>743</v>
      </c>
      <c r="AT304" s="187"/>
      <c r="AU304" s="187"/>
      <c r="AV304" s="193"/>
      <c r="AW304" s="187"/>
      <c r="AX304" s="189"/>
      <c r="AY304" s="189">
        <f t="shared" si="249"/>
        <v>0</v>
      </c>
      <c r="AZ304" s="177" t="str">
        <f t="shared" si="267"/>
        <v>NO OFERTADO</v>
      </c>
      <c r="BA304" s="177"/>
      <c r="BB304" s="177" t="s">
        <v>743</v>
      </c>
      <c r="BC304" s="194" t="s">
        <v>44</v>
      </c>
      <c r="BD304" s="194">
        <v>3540</v>
      </c>
      <c r="BE304" s="212">
        <f t="shared" ref="BE304:BE341" si="295">+BD304*0.19</f>
        <v>672.6</v>
      </c>
      <c r="BF304" s="194">
        <f t="shared" si="276"/>
        <v>4212.6000000000004</v>
      </c>
      <c r="BG304" s="196">
        <f t="shared" si="250"/>
        <v>4212.6000000000004</v>
      </c>
      <c r="BH304" s="196">
        <f t="shared" si="251"/>
        <v>5152009.8000000007</v>
      </c>
      <c r="BI304" s="180" t="str">
        <f t="shared" si="268"/>
        <v>CUMPLE</v>
      </c>
      <c r="BJ304" s="180" t="s">
        <v>828</v>
      </c>
      <c r="BK304" s="180" t="s">
        <v>822</v>
      </c>
      <c r="BL304" s="319"/>
      <c r="BM304" s="319"/>
      <c r="BN304" s="320"/>
      <c r="BO304" s="319">
        <f t="shared" si="269"/>
        <v>0</v>
      </c>
      <c r="BP304" s="321">
        <f t="shared" si="252"/>
        <v>0</v>
      </c>
      <c r="BQ304" s="321">
        <f t="shared" si="270"/>
        <v>0</v>
      </c>
      <c r="BR304" s="322" t="str">
        <f t="shared" si="271"/>
        <v>NO OFERTADO</v>
      </c>
      <c r="BS304" s="322"/>
      <c r="BT304" s="322" t="s">
        <v>743</v>
      </c>
      <c r="BU304" s="197"/>
      <c r="BV304" s="197"/>
      <c r="BW304" s="198"/>
      <c r="BX304" s="197"/>
      <c r="BY304" s="199">
        <f t="shared" si="253"/>
        <v>0</v>
      </c>
      <c r="BZ304" s="199">
        <f t="shared" si="254"/>
        <v>0</v>
      </c>
      <c r="CA304" s="181" t="str">
        <f t="shared" si="272"/>
        <v>NO OFERTADO</v>
      </c>
      <c r="CB304" s="181"/>
      <c r="CC304" s="181" t="s">
        <v>743</v>
      </c>
      <c r="CD304" s="200"/>
      <c r="CE304" s="200"/>
      <c r="CF304" s="201"/>
      <c r="CG304" s="200"/>
      <c r="CH304" s="202">
        <f t="shared" si="255"/>
        <v>0</v>
      </c>
      <c r="CI304" s="202">
        <f t="shared" si="256"/>
        <v>0</v>
      </c>
      <c r="CJ304" s="182" t="str">
        <f t="shared" si="273"/>
        <v>NO OFERTADO</v>
      </c>
      <c r="CK304" s="182"/>
      <c r="CL304" s="182" t="s">
        <v>743</v>
      </c>
      <c r="CM304" s="197">
        <v>0</v>
      </c>
      <c r="CN304" s="197">
        <v>0</v>
      </c>
      <c r="CO304" s="198">
        <v>0</v>
      </c>
      <c r="CP304" s="197"/>
      <c r="CQ304" s="199">
        <f t="shared" si="257"/>
        <v>0</v>
      </c>
      <c r="CR304" s="199">
        <f t="shared" si="258"/>
        <v>0</v>
      </c>
      <c r="CS304" s="181" t="str">
        <f t="shared" si="274"/>
        <v>NO OFERTADO</v>
      </c>
      <c r="CT304" s="181"/>
      <c r="CU304" s="181" t="s">
        <v>743</v>
      </c>
      <c r="CV304" s="203"/>
      <c r="CW304" s="203"/>
      <c r="CX304" s="204"/>
      <c r="CY304" s="203"/>
      <c r="CZ304" s="205">
        <f t="shared" si="259"/>
        <v>0</v>
      </c>
      <c r="DA304" s="205">
        <f t="shared" si="260"/>
        <v>0</v>
      </c>
      <c r="DB304" s="183" t="str">
        <f t="shared" si="275"/>
        <v>NO OFERTADO</v>
      </c>
      <c r="DC304" s="183"/>
      <c r="DD304" s="183" t="s">
        <v>743</v>
      </c>
      <c r="DE304" s="206">
        <f>SMALL((L304,V304,AE304,AN304,AW304,BF304,BX304,CG304,CP304,CY304),1)</f>
        <v>4212.6000000000004</v>
      </c>
      <c r="DF304" s="208">
        <f t="shared" si="279"/>
        <v>4212.6000000000004</v>
      </c>
      <c r="DG304" s="19">
        <f t="shared" si="280"/>
        <v>0</v>
      </c>
      <c r="DH304" s="208">
        <f t="shared" si="281"/>
        <v>4212.6000000000004</v>
      </c>
      <c r="DI304" s="208">
        <f t="shared" si="282"/>
        <v>4998</v>
      </c>
      <c r="DJ304" s="208" t="str">
        <f t="shared" si="283"/>
        <v>ENTRA</v>
      </c>
    </row>
    <row r="305" spans="1:114" s="19" customFormat="1" ht="51" hidden="1" x14ac:dyDescent="0.2">
      <c r="A305" s="76">
        <v>296</v>
      </c>
      <c r="B305" s="78" t="s">
        <v>343</v>
      </c>
      <c r="C305" s="77" t="s">
        <v>675</v>
      </c>
      <c r="D305" s="123">
        <v>1</v>
      </c>
      <c r="E305" s="123" t="s">
        <v>32</v>
      </c>
      <c r="F305" s="24">
        <v>4929</v>
      </c>
      <c r="G305" s="124">
        <v>23</v>
      </c>
      <c r="H305" s="86">
        <f t="shared" si="261"/>
        <v>113367</v>
      </c>
      <c r="I305" s="27"/>
      <c r="J305" s="184"/>
      <c r="K305" s="185"/>
      <c r="L305" s="184"/>
      <c r="M305" s="186"/>
      <c r="N305" s="186">
        <f t="shared" si="244"/>
        <v>0</v>
      </c>
      <c r="O305" s="176" t="str">
        <f t="shared" si="278"/>
        <v>NO OFERTADO</v>
      </c>
      <c r="P305" s="176"/>
      <c r="Q305" s="176" t="s">
        <v>743</v>
      </c>
      <c r="R305" s="207" t="s">
        <v>858</v>
      </c>
      <c r="S305" s="187"/>
      <c r="T305" s="187"/>
      <c r="U305" s="188"/>
      <c r="V305" s="187"/>
      <c r="W305" s="189"/>
      <c r="X305" s="189">
        <f t="shared" si="246"/>
        <v>0</v>
      </c>
      <c r="Y305" s="176" t="str">
        <f t="shared" si="262"/>
        <v>NO OFERTADO</v>
      </c>
      <c r="Z305" s="177"/>
      <c r="AA305" s="177" t="s">
        <v>743</v>
      </c>
      <c r="AB305" s="190"/>
      <c r="AC305" s="190"/>
      <c r="AD305" s="191"/>
      <c r="AE305" s="190"/>
      <c r="AF305" s="192"/>
      <c r="AG305" s="192">
        <f t="shared" si="247"/>
        <v>0</v>
      </c>
      <c r="AH305" s="178" t="str">
        <f t="shared" si="263"/>
        <v>NO OFERTADO</v>
      </c>
      <c r="AI305" s="178"/>
      <c r="AJ305" s="178" t="s">
        <v>743</v>
      </c>
      <c r="AK305" s="184"/>
      <c r="AL305" s="184"/>
      <c r="AM305" s="185"/>
      <c r="AN305" s="184"/>
      <c r="AO305" s="186"/>
      <c r="AP305" s="186">
        <f t="shared" si="248"/>
        <v>0</v>
      </c>
      <c r="AQ305" s="176" t="str">
        <f t="shared" si="266"/>
        <v>NO OFERTADO</v>
      </c>
      <c r="AR305" s="176"/>
      <c r="AS305" s="176" t="s">
        <v>743</v>
      </c>
      <c r="AT305" s="187"/>
      <c r="AU305" s="187"/>
      <c r="AV305" s="193"/>
      <c r="AW305" s="187"/>
      <c r="AX305" s="189"/>
      <c r="AY305" s="189">
        <f t="shared" si="249"/>
        <v>0</v>
      </c>
      <c r="AZ305" s="177" t="str">
        <f t="shared" si="267"/>
        <v>NO OFERTADO</v>
      </c>
      <c r="BA305" s="177"/>
      <c r="BB305" s="177" t="s">
        <v>743</v>
      </c>
      <c r="BC305" s="194" t="s">
        <v>44</v>
      </c>
      <c r="BD305" s="194">
        <v>3990</v>
      </c>
      <c r="BE305" s="212">
        <f t="shared" si="295"/>
        <v>758.1</v>
      </c>
      <c r="BF305" s="194">
        <f t="shared" si="276"/>
        <v>4748.1000000000004</v>
      </c>
      <c r="BG305" s="196">
        <f t="shared" si="250"/>
        <v>4748.1000000000004</v>
      </c>
      <c r="BH305" s="196">
        <f t="shared" si="251"/>
        <v>109206.3</v>
      </c>
      <c r="BI305" s="180" t="str">
        <f t="shared" si="268"/>
        <v>CUMPLE</v>
      </c>
      <c r="BJ305" s="180" t="s">
        <v>828</v>
      </c>
      <c r="BK305" s="180" t="s">
        <v>822</v>
      </c>
      <c r="BL305" s="319"/>
      <c r="BM305" s="319"/>
      <c r="BN305" s="320"/>
      <c r="BO305" s="319">
        <f t="shared" si="269"/>
        <v>0</v>
      </c>
      <c r="BP305" s="321">
        <f t="shared" si="252"/>
        <v>0</v>
      </c>
      <c r="BQ305" s="321">
        <f t="shared" si="270"/>
        <v>0</v>
      </c>
      <c r="BR305" s="322" t="str">
        <f t="shared" si="271"/>
        <v>NO OFERTADO</v>
      </c>
      <c r="BS305" s="322"/>
      <c r="BT305" s="322" t="s">
        <v>743</v>
      </c>
      <c r="BU305" s="197"/>
      <c r="BV305" s="197"/>
      <c r="BW305" s="198"/>
      <c r="BX305" s="197"/>
      <c r="BY305" s="199">
        <f t="shared" si="253"/>
        <v>0</v>
      </c>
      <c r="BZ305" s="199">
        <f t="shared" si="254"/>
        <v>0</v>
      </c>
      <c r="CA305" s="181" t="str">
        <f t="shared" si="272"/>
        <v>NO OFERTADO</v>
      </c>
      <c r="CB305" s="181"/>
      <c r="CC305" s="181" t="s">
        <v>743</v>
      </c>
      <c r="CD305" s="200"/>
      <c r="CE305" s="200"/>
      <c r="CF305" s="201"/>
      <c r="CG305" s="200"/>
      <c r="CH305" s="202">
        <f t="shared" si="255"/>
        <v>0</v>
      </c>
      <c r="CI305" s="202">
        <f t="shared" si="256"/>
        <v>0</v>
      </c>
      <c r="CJ305" s="182" t="str">
        <f t="shared" si="273"/>
        <v>NO OFERTADO</v>
      </c>
      <c r="CK305" s="182"/>
      <c r="CL305" s="182" t="s">
        <v>743</v>
      </c>
      <c r="CM305" s="197">
        <v>0</v>
      </c>
      <c r="CN305" s="197">
        <v>0</v>
      </c>
      <c r="CO305" s="198">
        <v>0</v>
      </c>
      <c r="CP305" s="197"/>
      <c r="CQ305" s="199">
        <f t="shared" si="257"/>
        <v>0</v>
      </c>
      <c r="CR305" s="199">
        <f t="shared" si="258"/>
        <v>0</v>
      </c>
      <c r="CS305" s="181" t="str">
        <f t="shared" si="274"/>
        <v>NO OFERTADO</v>
      </c>
      <c r="CT305" s="181"/>
      <c r="CU305" s="181" t="s">
        <v>743</v>
      </c>
      <c r="CV305" s="203"/>
      <c r="CW305" s="203"/>
      <c r="CX305" s="204"/>
      <c r="CY305" s="203"/>
      <c r="CZ305" s="205">
        <f t="shared" si="259"/>
        <v>0</v>
      </c>
      <c r="DA305" s="205">
        <f t="shared" si="260"/>
        <v>0</v>
      </c>
      <c r="DB305" s="183" t="str">
        <f t="shared" si="275"/>
        <v>NO OFERTADO</v>
      </c>
      <c r="DC305" s="183"/>
      <c r="DD305" s="183" t="s">
        <v>743</v>
      </c>
      <c r="DE305" s="206">
        <f>SMALL((L305,V305,AE305,AN305,AW305,BF305,BX305,CG305,CP305,CY305),1)</f>
        <v>4748.1000000000004</v>
      </c>
      <c r="DF305" s="208">
        <f t="shared" si="279"/>
        <v>4748.1000000000004</v>
      </c>
      <c r="DG305" s="19">
        <f t="shared" si="280"/>
        <v>0</v>
      </c>
      <c r="DH305" s="208">
        <f t="shared" si="281"/>
        <v>4748.1000000000004</v>
      </c>
      <c r="DI305" s="208">
        <f t="shared" si="282"/>
        <v>5914.8</v>
      </c>
      <c r="DJ305" s="208" t="str">
        <f t="shared" si="283"/>
        <v>ENTRA</v>
      </c>
    </row>
    <row r="306" spans="1:114" s="19" customFormat="1" hidden="1" x14ac:dyDescent="0.2">
      <c r="A306" s="76">
        <v>297</v>
      </c>
      <c r="B306" s="78" t="s">
        <v>344</v>
      </c>
      <c r="C306" s="77" t="s">
        <v>676</v>
      </c>
      <c r="D306" s="123">
        <v>1</v>
      </c>
      <c r="E306" s="123" t="s">
        <v>32</v>
      </c>
      <c r="F306" s="24">
        <v>11750</v>
      </c>
      <c r="G306" s="124">
        <v>5</v>
      </c>
      <c r="H306" s="86">
        <f t="shared" si="261"/>
        <v>58750</v>
      </c>
      <c r="I306" s="27"/>
      <c r="J306" s="184"/>
      <c r="K306" s="185"/>
      <c r="L306" s="184"/>
      <c r="M306" s="186"/>
      <c r="N306" s="186">
        <f t="shared" si="244"/>
        <v>0</v>
      </c>
      <c r="O306" s="176" t="str">
        <f t="shared" si="278"/>
        <v>NO OFERTADO</v>
      </c>
      <c r="P306" s="176"/>
      <c r="Q306" s="176" t="s">
        <v>743</v>
      </c>
      <c r="R306" s="207" t="s">
        <v>858</v>
      </c>
      <c r="S306" s="187"/>
      <c r="T306" s="187"/>
      <c r="U306" s="188"/>
      <c r="V306" s="187"/>
      <c r="W306" s="189"/>
      <c r="X306" s="189">
        <f t="shared" si="246"/>
        <v>0</v>
      </c>
      <c r="Y306" s="176" t="str">
        <f t="shared" si="262"/>
        <v>NO OFERTADO</v>
      </c>
      <c r="Z306" s="177"/>
      <c r="AA306" s="177" t="s">
        <v>743</v>
      </c>
      <c r="AB306" s="190"/>
      <c r="AC306" s="190"/>
      <c r="AD306" s="191"/>
      <c r="AE306" s="190"/>
      <c r="AF306" s="192"/>
      <c r="AG306" s="192">
        <f t="shared" si="247"/>
        <v>0</v>
      </c>
      <c r="AH306" s="178" t="str">
        <f t="shared" si="263"/>
        <v>NO OFERTADO</v>
      </c>
      <c r="AI306" s="178"/>
      <c r="AJ306" s="178" t="s">
        <v>743</v>
      </c>
      <c r="AK306" s="184"/>
      <c r="AL306" s="184"/>
      <c r="AM306" s="185"/>
      <c r="AN306" s="184"/>
      <c r="AO306" s="186"/>
      <c r="AP306" s="186">
        <f t="shared" si="248"/>
        <v>0</v>
      </c>
      <c r="AQ306" s="176" t="str">
        <f t="shared" si="266"/>
        <v>NO OFERTADO</v>
      </c>
      <c r="AR306" s="176"/>
      <c r="AS306" s="176" t="s">
        <v>743</v>
      </c>
      <c r="AT306" s="187"/>
      <c r="AU306" s="187"/>
      <c r="AV306" s="193"/>
      <c r="AW306" s="187"/>
      <c r="AX306" s="189"/>
      <c r="AY306" s="189">
        <f t="shared" si="249"/>
        <v>0</v>
      </c>
      <c r="AZ306" s="177" t="str">
        <f t="shared" si="267"/>
        <v>NO OFERTADO</v>
      </c>
      <c r="BA306" s="177"/>
      <c r="BB306" s="177" t="s">
        <v>743</v>
      </c>
      <c r="BC306" s="194" t="s">
        <v>44</v>
      </c>
      <c r="BD306" s="194">
        <v>5845</v>
      </c>
      <c r="BE306" s="212"/>
      <c r="BF306" s="194">
        <f t="shared" si="276"/>
        <v>5845</v>
      </c>
      <c r="BG306" s="196">
        <f t="shared" si="250"/>
        <v>5845</v>
      </c>
      <c r="BH306" s="196">
        <f t="shared" si="251"/>
        <v>29225</v>
      </c>
      <c r="BI306" s="180" t="str">
        <f t="shared" si="268"/>
        <v>CUMPLE</v>
      </c>
      <c r="BJ306" s="180" t="s">
        <v>829</v>
      </c>
      <c r="BK306" s="180" t="s">
        <v>743</v>
      </c>
      <c r="BL306" s="319"/>
      <c r="BM306" s="319"/>
      <c r="BN306" s="320"/>
      <c r="BO306" s="319">
        <f t="shared" si="269"/>
        <v>0</v>
      </c>
      <c r="BP306" s="321">
        <f t="shared" si="252"/>
        <v>0</v>
      </c>
      <c r="BQ306" s="321">
        <f t="shared" si="270"/>
        <v>0</v>
      </c>
      <c r="BR306" s="322" t="str">
        <f t="shared" si="271"/>
        <v>NO OFERTADO</v>
      </c>
      <c r="BS306" s="322"/>
      <c r="BT306" s="322" t="s">
        <v>743</v>
      </c>
      <c r="BU306" s="197"/>
      <c r="BV306" s="197"/>
      <c r="BW306" s="198"/>
      <c r="BX306" s="197"/>
      <c r="BY306" s="199">
        <f t="shared" si="253"/>
        <v>0</v>
      </c>
      <c r="BZ306" s="199">
        <f t="shared" si="254"/>
        <v>0</v>
      </c>
      <c r="CA306" s="181" t="str">
        <f t="shared" si="272"/>
        <v>NO OFERTADO</v>
      </c>
      <c r="CB306" s="181"/>
      <c r="CC306" s="181" t="s">
        <v>743</v>
      </c>
      <c r="CD306" s="200"/>
      <c r="CE306" s="200"/>
      <c r="CF306" s="201"/>
      <c r="CG306" s="200"/>
      <c r="CH306" s="202">
        <f t="shared" si="255"/>
        <v>0</v>
      </c>
      <c r="CI306" s="202">
        <f t="shared" si="256"/>
        <v>0</v>
      </c>
      <c r="CJ306" s="182" t="str">
        <f t="shared" si="273"/>
        <v>NO OFERTADO</v>
      </c>
      <c r="CK306" s="182"/>
      <c r="CL306" s="182" t="s">
        <v>743</v>
      </c>
      <c r="CM306" s="197">
        <v>0</v>
      </c>
      <c r="CN306" s="197">
        <v>0</v>
      </c>
      <c r="CO306" s="198">
        <v>0</v>
      </c>
      <c r="CP306" s="197"/>
      <c r="CQ306" s="199">
        <f t="shared" si="257"/>
        <v>0</v>
      </c>
      <c r="CR306" s="199">
        <f t="shared" si="258"/>
        <v>0</v>
      </c>
      <c r="CS306" s="181" t="str">
        <f t="shared" si="274"/>
        <v>NO OFERTADO</v>
      </c>
      <c r="CT306" s="181"/>
      <c r="CU306" s="181" t="s">
        <v>743</v>
      </c>
      <c r="CV306" s="203"/>
      <c r="CW306" s="203"/>
      <c r="CX306" s="204"/>
      <c r="CY306" s="203"/>
      <c r="CZ306" s="205">
        <f t="shared" si="259"/>
        <v>0</v>
      </c>
      <c r="DA306" s="205">
        <f t="shared" si="260"/>
        <v>0</v>
      </c>
      <c r="DB306" s="183" t="str">
        <f t="shared" si="275"/>
        <v>NO OFERTADO</v>
      </c>
      <c r="DC306" s="183"/>
      <c r="DD306" s="183" t="s">
        <v>743</v>
      </c>
      <c r="DE306" s="206">
        <f>SMALL((L306,V306,AE306,AN306,AW306,BF306,BX306,CG306,CP306,CY306),1)</f>
        <v>5845</v>
      </c>
      <c r="DF306" s="208">
        <f t="shared" si="279"/>
        <v>5845</v>
      </c>
      <c r="DG306" s="19">
        <f t="shared" si="280"/>
        <v>0</v>
      </c>
      <c r="DH306" s="208">
        <f t="shared" si="281"/>
        <v>5845</v>
      </c>
      <c r="DI306" s="208">
        <f t="shared" si="282"/>
        <v>14100</v>
      </c>
      <c r="DJ306" s="208" t="str">
        <f t="shared" si="283"/>
        <v>ENTRA</v>
      </c>
    </row>
    <row r="307" spans="1:114" s="19" customFormat="1" ht="25.5" hidden="1" x14ac:dyDescent="0.2">
      <c r="A307" s="76">
        <v>298</v>
      </c>
      <c r="B307" s="78" t="s">
        <v>345</v>
      </c>
      <c r="C307" s="77" t="s">
        <v>677</v>
      </c>
      <c r="D307" s="123">
        <v>1</v>
      </c>
      <c r="E307" s="123" t="s">
        <v>32</v>
      </c>
      <c r="F307" s="24">
        <v>8182</v>
      </c>
      <c r="G307" s="124">
        <v>4</v>
      </c>
      <c r="H307" s="86">
        <f t="shared" si="261"/>
        <v>32728</v>
      </c>
      <c r="I307" s="27" t="s">
        <v>925</v>
      </c>
      <c r="J307" s="184">
        <v>8182</v>
      </c>
      <c r="K307" s="185">
        <v>0</v>
      </c>
      <c r="L307" s="184">
        <f t="shared" si="277"/>
        <v>8182</v>
      </c>
      <c r="M307" s="186">
        <f t="shared" si="287"/>
        <v>8182</v>
      </c>
      <c r="N307" s="186">
        <f t="shared" si="244"/>
        <v>32728</v>
      </c>
      <c r="O307" s="176" t="str">
        <f t="shared" si="278"/>
        <v>CUMPLE</v>
      </c>
      <c r="P307" s="176" t="s">
        <v>828</v>
      </c>
      <c r="Q307" s="176" t="s">
        <v>822</v>
      </c>
      <c r="R307" s="207">
        <f t="shared" si="294"/>
        <v>0</v>
      </c>
      <c r="S307" s="187"/>
      <c r="T307" s="187"/>
      <c r="U307" s="188"/>
      <c r="V307" s="187"/>
      <c r="W307" s="189"/>
      <c r="X307" s="189">
        <f t="shared" si="246"/>
        <v>0</v>
      </c>
      <c r="Y307" s="176" t="str">
        <f t="shared" si="262"/>
        <v>NO OFERTADO</v>
      </c>
      <c r="Z307" s="177"/>
      <c r="AA307" s="177" t="s">
        <v>743</v>
      </c>
      <c r="AB307" s="190"/>
      <c r="AC307" s="190"/>
      <c r="AD307" s="191"/>
      <c r="AE307" s="190"/>
      <c r="AF307" s="192"/>
      <c r="AG307" s="192">
        <f t="shared" si="247"/>
        <v>0</v>
      </c>
      <c r="AH307" s="178" t="str">
        <f t="shared" si="263"/>
        <v>NO OFERTADO</v>
      </c>
      <c r="AI307" s="178"/>
      <c r="AJ307" s="178" t="s">
        <v>743</v>
      </c>
      <c r="AK307" s="184"/>
      <c r="AL307" s="184"/>
      <c r="AM307" s="185"/>
      <c r="AN307" s="184"/>
      <c r="AO307" s="186"/>
      <c r="AP307" s="186">
        <f t="shared" si="248"/>
        <v>0</v>
      </c>
      <c r="AQ307" s="176" t="str">
        <f t="shared" si="266"/>
        <v>NO OFERTADO</v>
      </c>
      <c r="AR307" s="176"/>
      <c r="AS307" s="176" t="s">
        <v>743</v>
      </c>
      <c r="AT307" s="187"/>
      <c r="AU307" s="187"/>
      <c r="AV307" s="193"/>
      <c r="AW307" s="187"/>
      <c r="AX307" s="189"/>
      <c r="AY307" s="189">
        <f t="shared" si="249"/>
        <v>0</v>
      </c>
      <c r="AZ307" s="177" t="str">
        <f t="shared" si="267"/>
        <v>NO OFERTADO</v>
      </c>
      <c r="BA307" s="177"/>
      <c r="BB307" s="177" t="s">
        <v>743</v>
      </c>
      <c r="BC307" s="194" t="s">
        <v>44</v>
      </c>
      <c r="BD307" s="194">
        <v>5845</v>
      </c>
      <c r="BE307" s="212"/>
      <c r="BF307" s="194">
        <f t="shared" si="276"/>
        <v>5845</v>
      </c>
      <c r="BG307" s="196">
        <f t="shared" si="250"/>
        <v>5845</v>
      </c>
      <c r="BH307" s="196">
        <f t="shared" si="251"/>
        <v>23380</v>
      </c>
      <c r="BI307" s="180" t="str">
        <f t="shared" si="268"/>
        <v>CUMPLE</v>
      </c>
      <c r="BJ307" s="180" t="s">
        <v>828</v>
      </c>
      <c r="BK307" s="180" t="s">
        <v>822</v>
      </c>
      <c r="BL307" s="319"/>
      <c r="BM307" s="319"/>
      <c r="BN307" s="320"/>
      <c r="BO307" s="319">
        <f t="shared" si="269"/>
        <v>0</v>
      </c>
      <c r="BP307" s="321">
        <f t="shared" si="252"/>
        <v>0</v>
      </c>
      <c r="BQ307" s="321">
        <f t="shared" si="270"/>
        <v>0</v>
      </c>
      <c r="BR307" s="322" t="str">
        <f t="shared" si="271"/>
        <v>NO OFERTADO</v>
      </c>
      <c r="BS307" s="322"/>
      <c r="BT307" s="322" t="s">
        <v>743</v>
      </c>
      <c r="BU307" s="197"/>
      <c r="BV307" s="197"/>
      <c r="BW307" s="198"/>
      <c r="BX307" s="197"/>
      <c r="BY307" s="199">
        <f t="shared" si="253"/>
        <v>0</v>
      </c>
      <c r="BZ307" s="199">
        <f t="shared" si="254"/>
        <v>0</v>
      </c>
      <c r="CA307" s="181" t="str">
        <f t="shared" si="272"/>
        <v>NO OFERTADO</v>
      </c>
      <c r="CB307" s="181"/>
      <c r="CC307" s="181" t="s">
        <v>743</v>
      </c>
      <c r="CD307" s="200"/>
      <c r="CE307" s="200"/>
      <c r="CF307" s="201"/>
      <c r="CG307" s="200"/>
      <c r="CH307" s="202">
        <f t="shared" si="255"/>
        <v>0</v>
      </c>
      <c r="CI307" s="202">
        <f t="shared" si="256"/>
        <v>0</v>
      </c>
      <c r="CJ307" s="182" t="str">
        <f t="shared" si="273"/>
        <v>NO OFERTADO</v>
      </c>
      <c r="CK307" s="182"/>
      <c r="CL307" s="182" t="s">
        <v>743</v>
      </c>
      <c r="CM307" s="197">
        <v>0</v>
      </c>
      <c r="CN307" s="197">
        <v>0</v>
      </c>
      <c r="CO307" s="198">
        <v>0</v>
      </c>
      <c r="CP307" s="197"/>
      <c r="CQ307" s="199">
        <f t="shared" si="257"/>
        <v>0</v>
      </c>
      <c r="CR307" s="199">
        <f t="shared" si="258"/>
        <v>0</v>
      </c>
      <c r="CS307" s="181" t="str">
        <f t="shared" si="274"/>
        <v>NO OFERTADO</v>
      </c>
      <c r="CT307" s="181"/>
      <c r="CU307" s="181" t="s">
        <v>743</v>
      </c>
      <c r="CV307" s="203" t="s">
        <v>44</v>
      </c>
      <c r="CW307" s="203">
        <v>9231</v>
      </c>
      <c r="CX307" s="204">
        <v>0</v>
      </c>
      <c r="CY307" s="203">
        <v>9231</v>
      </c>
      <c r="CZ307" s="205">
        <f t="shared" si="259"/>
        <v>9231</v>
      </c>
      <c r="DA307" s="205">
        <f t="shared" si="260"/>
        <v>36924</v>
      </c>
      <c r="DB307" s="183" t="str">
        <f t="shared" si="275"/>
        <v>CUMPLE</v>
      </c>
      <c r="DC307" s="183" t="s">
        <v>828</v>
      </c>
      <c r="DD307" s="183" t="s">
        <v>822</v>
      </c>
      <c r="DE307" s="206">
        <f>SMALL((L307,V307,AE307,AN307,AW307,BF307,BX307,CG307,CP307,CY307),1)</f>
        <v>5845</v>
      </c>
      <c r="DF307" s="208">
        <f t="shared" si="279"/>
        <v>8182</v>
      </c>
      <c r="DG307" s="19">
        <f t="shared" si="280"/>
        <v>1415.2724904491793</v>
      </c>
      <c r="DH307" s="208">
        <f t="shared" si="281"/>
        <v>6766.7275095508212</v>
      </c>
      <c r="DI307" s="208">
        <f t="shared" si="282"/>
        <v>9818.4</v>
      </c>
      <c r="DJ307" s="208" t="str">
        <f t="shared" si="283"/>
        <v>NO CUMPLE</v>
      </c>
    </row>
    <row r="308" spans="1:114" s="19" customFormat="1" ht="25.5" hidden="1" x14ac:dyDescent="0.2">
      <c r="A308" s="76">
        <v>299</v>
      </c>
      <c r="B308" s="78" t="s">
        <v>346</v>
      </c>
      <c r="C308" s="77" t="s">
        <v>678</v>
      </c>
      <c r="D308" s="123">
        <v>1</v>
      </c>
      <c r="E308" s="123" t="s">
        <v>32</v>
      </c>
      <c r="F308" s="24">
        <v>1306</v>
      </c>
      <c r="G308" s="124">
        <v>64</v>
      </c>
      <c r="H308" s="86">
        <f t="shared" si="261"/>
        <v>83584</v>
      </c>
      <c r="I308" s="27"/>
      <c r="J308" s="184"/>
      <c r="K308" s="185"/>
      <c r="L308" s="184"/>
      <c r="M308" s="186"/>
      <c r="N308" s="186">
        <f t="shared" si="244"/>
        <v>0</v>
      </c>
      <c r="O308" s="176" t="str">
        <f t="shared" si="278"/>
        <v>NO OFERTADO</v>
      </c>
      <c r="P308" s="176"/>
      <c r="Q308" s="176" t="s">
        <v>743</v>
      </c>
      <c r="R308" s="207" t="s">
        <v>858</v>
      </c>
      <c r="S308" s="187"/>
      <c r="T308" s="187"/>
      <c r="U308" s="188"/>
      <c r="V308" s="187"/>
      <c r="W308" s="189"/>
      <c r="X308" s="189">
        <f t="shared" si="246"/>
        <v>0</v>
      </c>
      <c r="Y308" s="176" t="str">
        <f t="shared" si="262"/>
        <v>NO OFERTADO</v>
      </c>
      <c r="Z308" s="177"/>
      <c r="AA308" s="177" t="s">
        <v>743</v>
      </c>
      <c r="AB308" s="190"/>
      <c r="AC308" s="190"/>
      <c r="AD308" s="191"/>
      <c r="AE308" s="190"/>
      <c r="AF308" s="192"/>
      <c r="AG308" s="192">
        <f t="shared" si="247"/>
        <v>0</v>
      </c>
      <c r="AH308" s="178" t="str">
        <f t="shared" si="263"/>
        <v>NO OFERTADO</v>
      </c>
      <c r="AI308" s="178"/>
      <c r="AJ308" s="178" t="s">
        <v>743</v>
      </c>
      <c r="AK308" s="184"/>
      <c r="AL308" s="184"/>
      <c r="AM308" s="185"/>
      <c r="AN308" s="184"/>
      <c r="AO308" s="186"/>
      <c r="AP308" s="186">
        <f t="shared" si="248"/>
        <v>0</v>
      </c>
      <c r="AQ308" s="176" t="str">
        <f t="shared" si="266"/>
        <v>NO OFERTADO</v>
      </c>
      <c r="AR308" s="176"/>
      <c r="AS308" s="176" t="s">
        <v>743</v>
      </c>
      <c r="AT308" s="187"/>
      <c r="AU308" s="187"/>
      <c r="AV308" s="193"/>
      <c r="AW308" s="187"/>
      <c r="AX308" s="189"/>
      <c r="AY308" s="189">
        <f t="shared" si="249"/>
        <v>0</v>
      </c>
      <c r="AZ308" s="177" t="str">
        <f t="shared" si="267"/>
        <v>NO OFERTADO</v>
      </c>
      <c r="BA308" s="177"/>
      <c r="BB308" s="177" t="s">
        <v>743</v>
      </c>
      <c r="BC308" s="194" t="s">
        <v>44</v>
      </c>
      <c r="BD308" s="194">
        <v>1410</v>
      </c>
      <c r="BE308" s="195">
        <f t="shared" si="295"/>
        <v>267.89999999999998</v>
      </c>
      <c r="BF308" s="194">
        <f t="shared" si="276"/>
        <v>1677.9</v>
      </c>
      <c r="BG308" s="196">
        <f t="shared" si="250"/>
        <v>1677.9</v>
      </c>
      <c r="BH308" s="196">
        <f t="shared" si="251"/>
        <v>107385.60000000001</v>
      </c>
      <c r="BI308" s="180" t="str">
        <f t="shared" si="268"/>
        <v>NO CUMPLE</v>
      </c>
      <c r="BJ308" s="180" t="s">
        <v>828</v>
      </c>
      <c r="BK308" s="180" t="s">
        <v>743</v>
      </c>
      <c r="BL308" s="319"/>
      <c r="BM308" s="319"/>
      <c r="BN308" s="320"/>
      <c r="BO308" s="319">
        <f t="shared" si="269"/>
        <v>0</v>
      </c>
      <c r="BP308" s="321">
        <f t="shared" si="252"/>
        <v>0</v>
      </c>
      <c r="BQ308" s="321">
        <f t="shared" si="270"/>
        <v>0</v>
      </c>
      <c r="BR308" s="322" t="str">
        <f t="shared" si="271"/>
        <v>NO OFERTADO</v>
      </c>
      <c r="BS308" s="322"/>
      <c r="BT308" s="322" t="s">
        <v>743</v>
      </c>
      <c r="BU308" s="197"/>
      <c r="BV308" s="197"/>
      <c r="BW308" s="198"/>
      <c r="BX308" s="197"/>
      <c r="BY308" s="199">
        <f t="shared" si="253"/>
        <v>0</v>
      </c>
      <c r="BZ308" s="199">
        <f t="shared" si="254"/>
        <v>0</v>
      </c>
      <c r="CA308" s="181" t="str">
        <f t="shared" si="272"/>
        <v>NO OFERTADO</v>
      </c>
      <c r="CB308" s="181"/>
      <c r="CC308" s="181" t="s">
        <v>743</v>
      </c>
      <c r="CD308" s="200"/>
      <c r="CE308" s="200"/>
      <c r="CF308" s="201"/>
      <c r="CG308" s="200"/>
      <c r="CH308" s="202">
        <f t="shared" si="255"/>
        <v>0</v>
      </c>
      <c r="CI308" s="202">
        <f t="shared" si="256"/>
        <v>0</v>
      </c>
      <c r="CJ308" s="182" t="str">
        <f t="shared" si="273"/>
        <v>NO OFERTADO</v>
      </c>
      <c r="CK308" s="182"/>
      <c r="CL308" s="182" t="s">
        <v>743</v>
      </c>
      <c r="CM308" s="197">
        <v>0</v>
      </c>
      <c r="CN308" s="197">
        <v>0</v>
      </c>
      <c r="CO308" s="198">
        <v>0</v>
      </c>
      <c r="CP308" s="197"/>
      <c r="CQ308" s="199">
        <f t="shared" si="257"/>
        <v>0</v>
      </c>
      <c r="CR308" s="199">
        <f t="shared" si="258"/>
        <v>0</v>
      </c>
      <c r="CS308" s="181" t="str">
        <f t="shared" si="274"/>
        <v>NO OFERTADO</v>
      </c>
      <c r="CT308" s="181"/>
      <c r="CU308" s="181" t="s">
        <v>743</v>
      </c>
      <c r="CV308" s="203"/>
      <c r="CW308" s="203"/>
      <c r="CX308" s="204"/>
      <c r="CY308" s="203"/>
      <c r="CZ308" s="205">
        <f t="shared" si="259"/>
        <v>0</v>
      </c>
      <c r="DA308" s="205">
        <f t="shared" si="260"/>
        <v>0</v>
      </c>
      <c r="DB308" s="183" t="str">
        <f t="shared" si="275"/>
        <v>NO OFERTADO</v>
      </c>
      <c r="DC308" s="183"/>
      <c r="DD308" s="183" t="s">
        <v>743</v>
      </c>
      <c r="DE308" s="206">
        <f>SMALL((L308,V308,AE308,AN308,AW308,BF308,BX308,CG308,CP308,CY308),1)</f>
        <v>1677.9</v>
      </c>
      <c r="DF308" s="208">
        <f t="shared" si="279"/>
        <v>1677.9</v>
      </c>
      <c r="DG308" s="19">
        <f t="shared" si="280"/>
        <v>0</v>
      </c>
      <c r="DH308" s="208">
        <f t="shared" si="281"/>
        <v>1677.9</v>
      </c>
      <c r="DI308" s="208">
        <f t="shared" si="282"/>
        <v>1567.2</v>
      </c>
      <c r="DJ308" s="208" t="str">
        <f t="shared" si="283"/>
        <v>ENTRA</v>
      </c>
    </row>
    <row r="309" spans="1:114" s="19" customFormat="1" ht="51" hidden="1" x14ac:dyDescent="0.2">
      <c r="A309" s="76">
        <v>300</v>
      </c>
      <c r="B309" s="78" t="s">
        <v>347</v>
      </c>
      <c r="C309" s="77" t="s">
        <v>679</v>
      </c>
      <c r="D309" s="123">
        <v>1</v>
      </c>
      <c r="E309" s="123" t="s">
        <v>32</v>
      </c>
      <c r="F309" s="24">
        <v>2590</v>
      </c>
      <c r="G309" s="124">
        <v>132</v>
      </c>
      <c r="H309" s="86">
        <f t="shared" si="261"/>
        <v>341880</v>
      </c>
      <c r="I309" s="27" t="s">
        <v>926</v>
      </c>
      <c r="J309" s="184">
        <v>5628</v>
      </c>
      <c r="K309" s="209">
        <v>0</v>
      </c>
      <c r="L309" s="210">
        <f t="shared" si="277"/>
        <v>5628</v>
      </c>
      <c r="M309" s="186">
        <f t="shared" si="287"/>
        <v>5628</v>
      </c>
      <c r="N309" s="186">
        <f t="shared" si="244"/>
        <v>742896</v>
      </c>
      <c r="O309" s="176" t="str">
        <f t="shared" si="278"/>
        <v>NO CUMPLE</v>
      </c>
      <c r="P309" s="176" t="s">
        <v>828</v>
      </c>
      <c r="Q309" s="176" t="s">
        <v>743</v>
      </c>
      <c r="R309" s="207">
        <f t="shared" si="294"/>
        <v>1.172972972972973</v>
      </c>
      <c r="S309" s="187"/>
      <c r="T309" s="187"/>
      <c r="U309" s="188"/>
      <c r="V309" s="187"/>
      <c r="W309" s="189"/>
      <c r="X309" s="189">
        <f t="shared" si="246"/>
        <v>0</v>
      </c>
      <c r="Y309" s="176" t="str">
        <f t="shared" si="262"/>
        <v>NO OFERTADO</v>
      </c>
      <c r="Z309" s="177"/>
      <c r="AA309" s="177" t="s">
        <v>743</v>
      </c>
      <c r="AB309" s="190"/>
      <c r="AC309" s="190"/>
      <c r="AD309" s="191"/>
      <c r="AE309" s="190"/>
      <c r="AF309" s="192"/>
      <c r="AG309" s="192">
        <f t="shared" si="247"/>
        <v>0</v>
      </c>
      <c r="AH309" s="178" t="str">
        <f t="shared" si="263"/>
        <v>NO OFERTADO</v>
      </c>
      <c r="AI309" s="178"/>
      <c r="AJ309" s="178" t="s">
        <v>743</v>
      </c>
      <c r="AK309" s="184"/>
      <c r="AL309" s="184"/>
      <c r="AM309" s="185"/>
      <c r="AN309" s="184"/>
      <c r="AO309" s="186"/>
      <c r="AP309" s="186">
        <f t="shared" si="248"/>
        <v>0</v>
      </c>
      <c r="AQ309" s="176" t="str">
        <f t="shared" si="266"/>
        <v>NO OFERTADO</v>
      </c>
      <c r="AR309" s="176"/>
      <c r="AS309" s="176" t="s">
        <v>743</v>
      </c>
      <c r="AT309" s="187"/>
      <c r="AU309" s="187"/>
      <c r="AV309" s="193"/>
      <c r="AW309" s="187"/>
      <c r="AX309" s="189"/>
      <c r="AY309" s="189">
        <f t="shared" si="249"/>
        <v>0</v>
      </c>
      <c r="AZ309" s="177" t="str">
        <f t="shared" si="267"/>
        <v>NO OFERTADO</v>
      </c>
      <c r="BA309" s="177"/>
      <c r="BB309" s="177" t="s">
        <v>743</v>
      </c>
      <c r="BC309" s="194" t="s">
        <v>786</v>
      </c>
      <c r="BD309" s="194">
        <v>2440</v>
      </c>
      <c r="BE309" s="212"/>
      <c r="BF309" s="194">
        <f t="shared" si="276"/>
        <v>2440</v>
      </c>
      <c r="BG309" s="196">
        <f t="shared" si="250"/>
        <v>2440</v>
      </c>
      <c r="BH309" s="196">
        <f t="shared" si="251"/>
        <v>322080</v>
      </c>
      <c r="BI309" s="180" t="str">
        <f t="shared" si="268"/>
        <v>CUMPLE</v>
      </c>
      <c r="BJ309" s="180" t="s">
        <v>828</v>
      </c>
      <c r="BK309" s="180" t="s">
        <v>822</v>
      </c>
      <c r="BL309" s="319"/>
      <c r="BM309" s="319"/>
      <c r="BN309" s="320"/>
      <c r="BO309" s="319">
        <f t="shared" si="269"/>
        <v>0</v>
      </c>
      <c r="BP309" s="321">
        <f t="shared" si="252"/>
        <v>0</v>
      </c>
      <c r="BQ309" s="321">
        <f t="shared" si="270"/>
        <v>0</v>
      </c>
      <c r="BR309" s="322" t="str">
        <f t="shared" si="271"/>
        <v>NO OFERTADO</v>
      </c>
      <c r="BS309" s="322"/>
      <c r="BT309" s="322" t="s">
        <v>743</v>
      </c>
      <c r="BU309" s="197"/>
      <c r="BV309" s="197"/>
      <c r="BW309" s="198"/>
      <c r="BX309" s="197"/>
      <c r="BY309" s="199">
        <f t="shared" si="253"/>
        <v>0</v>
      </c>
      <c r="BZ309" s="199">
        <f t="shared" si="254"/>
        <v>0</v>
      </c>
      <c r="CA309" s="181" t="str">
        <f t="shared" si="272"/>
        <v>NO OFERTADO</v>
      </c>
      <c r="CB309" s="181"/>
      <c r="CC309" s="181" t="s">
        <v>743</v>
      </c>
      <c r="CD309" s="200" t="s">
        <v>44</v>
      </c>
      <c r="CE309" s="200">
        <v>2463</v>
      </c>
      <c r="CF309" s="201">
        <v>0</v>
      </c>
      <c r="CG309" s="200">
        <v>2463</v>
      </c>
      <c r="CH309" s="202">
        <f t="shared" si="255"/>
        <v>2463</v>
      </c>
      <c r="CI309" s="202">
        <f t="shared" si="256"/>
        <v>325116</v>
      </c>
      <c r="CJ309" s="182" t="str">
        <f t="shared" si="273"/>
        <v>CUMPLE</v>
      </c>
      <c r="CK309" s="182" t="s">
        <v>828</v>
      </c>
      <c r="CL309" s="182" t="s">
        <v>822</v>
      </c>
      <c r="CM309" s="197">
        <v>0</v>
      </c>
      <c r="CN309" s="197">
        <v>0</v>
      </c>
      <c r="CO309" s="198">
        <v>0</v>
      </c>
      <c r="CP309" s="197"/>
      <c r="CQ309" s="199">
        <f t="shared" si="257"/>
        <v>0</v>
      </c>
      <c r="CR309" s="199">
        <f t="shared" si="258"/>
        <v>0</v>
      </c>
      <c r="CS309" s="181" t="str">
        <f t="shared" si="274"/>
        <v>NO OFERTADO</v>
      </c>
      <c r="CT309" s="181"/>
      <c r="CU309" s="181" t="s">
        <v>743</v>
      </c>
      <c r="CV309" s="203"/>
      <c r="CW309" s="203"/>
      <c r="CX309" s="204"/>
      <c r="CY309" s="203"/>
      <c r="CZ309" s="205">
        <f t="shared" si="259"/>
        <v>0</v>
      </c>
      <c r="DA309" s="205">
        <f t="shared" si="260"/>
        <v>0</v>
      </c>
      <c r="DB309" s="183" t="str">
        <f t="shared" si="275"/>
        <v>NO OFERTADO</v>
      </c>
      <c r="DC309" s="183"/>
      <c r="DD309" s="183" t="s">
        <v>743</v>
      </c>
      <c r="DE309" s="206">
        <f>SMALL((L309,V309,AE309,AN309,AW309,BF309,BX309,CG309,CP309,CY309),1)</f>
        <v>2440</v>
      </c>
      <c r="DF309" s="208">
        <f t="shared" si="279"/>
        <v>2463</v>
      </c>
      <c r="DG309" s="19">
        <f t="shared" si="280"/>
        <v>1497.4458995977859</v>
      </c>
      <c r="DH309" s="208">
        <f t="shared" si="281"/>
        <v>965.55410040221409</v>
      </c>
      <c r="DI309" s="208">
        <f t="shared" si="282"/>
        <v>3108</v>
      </c>
      <c r="DJ309" s="208" t="str">
        <f t="shared" si="283"/>
        <v>ENTRA</v>
      </c>
    </row>
    <row r="310" spans="1:114" s="19" customFormat="1" ht="51" hidden="1" x14ac:dyDescent="0.2">
      <c r="A310" s="76">
        <v>301</v>
      </c>
      <c r="B310" s="78" t="s">
        <v>348</v>
      </c>
      <c r="C310" s="77" t="s">
        <v>680</v>
      </c>
      <c r="D310" s="123">
        <v>1</v>
      </c>
      <c r="E310" s="123" t="s">
        <v>32</v>
      </c>
      <c r="F310" s="24">
        <v>1950</v>
      </c>
      <c r="G310" s="124">
        <v>275</v>
      </c>
      <c r="H310" s="86">
        <f t="shared" si="261"/>
        <v>536250</v>
      </c>
      <c r="I310" s="27" t="s">
        <v>926</v>
      </c>
      <c r="J310" s="184">
        <v>3513</v>
      </c>
      <c r="K310" s="209">
        <v>0</v>
      </c>
      <c r="L310" s="210">
        <f t="shared" si="277"/>
        <v>3513</v>
      </c>
      <c r="M310" s="186">
        <f t="shared" si="287"/>
        <v>3513</v>
      </c>
      <c r="N310" s="186">
        <f t="shared" si="244"/>
        <v>966075</v>
      </c>
      <c r="O310" s="176" t="str">
        <f t="shared" si="278"/>
        <v>NO CUMPLE</v>
      </c>
      <c r="P310" s="176" t="s">
        <v>828</v>
      </c>
      <c r="Q310" s="176" t="s">
        <v>743</v>
      </c>
      <c r="R310" s="207">
        <f t="shared" si="294"/>
        <v>0.80153846153846153</v>
      </c>
      <c r="S310" s="187"/>
      <c r="T310" s="187"/>
      <c r="U310" s="188"/>
      <c r="V310" s="187"/>
      <c r="W310" s="189"/>
      <c r="X310" s="189">
        <f t="shared" si="246"/>
        <v>0</v>
      </c>
      <c r="Y310" s="176" t="str">
        <f t="shared" si="262"/>
        <v>NO OFERTADO</v>
      </c>
      <c r="Z310" s="177"/>
      <c r="AA310" s="177" t="s">
        <v>743</v>
      </c>
      <c r="AB310" s="190"/>
      <c r="AC310" s="190"/>
      <c r="AD310" s="191"/>
      <c r="AE310" s="190"/>
      <c r="AF310" s="192"/>
      <c r="AG310" s="192">
        <f t="shared" si="247"/>
        <v>0</v>
      </c>
      <c r="AH310" s="178" t="str">
        <f t="shared" si="263"/>
        <v>NO OFERTADO</v>
      </c>
      <c r="AI310" s="178"/>
      <c r="AJ310" s="178" t="s">
        <v>743</v>
      </c>
      <c r="AK310" s="184"/>
      <c r="AL310" s="184"/>
      <c r="AM310" s="185"/>
      <c r="AN310" s="184"/>
      <c r="AO310" s="186"/>
      <c r="AP310" s="186">
        <f t="shared" si="248"/>
        <v>0</v>
      </c>
      <c r="AQ310" s="176" t="str">
        <f t="shared" si="266"/>
        <v>NO OFERTADO</v>
      </c>
      <c r="AR310" s="176"/>
      <c r="AS310" s="176" t="s">
        <v>743</v>
      </c>
      <c r="AT310" s="187"/>
      <c r="AU310" s="187"/>
      <c r="AV310" s="193"/>
      <c r="AW310" s="187"/>
      <c r="AX310" s="189"/>
      <c r="AY310" s="189">
        <f t="shared" si="249"/>
        <v>0</v>
      </c>
      <c r="AZ310" s="177" t="str">
        <f t="shared" si="267"/>
        <v>NO OFERTADO</v>
      </c>
      <c r="BA310" s="177"/>
      <c r="BB310" s="177" t="s">
        <v>743</v>
      </c>
      <c r="BC310" s="194" t="s">
        <v>786</v>
      </c>
      <c r="BD310" s="194">
        <v>2275</v>
      </c>
      <c r="BE310" s="212"/>
      <c r="BF310" s="194">
        <f t="shared" si="276"/>
        <v>2275</v>
      </c>
      <c r="BG310" s="196">
        <f t="shared" si="250"/>
        <v>2275</v>
      </c>
      <c r="BH310" s="196">
        <f t="shared" si="251"/>
        <v>625625</v>
      </c>
      <c r="BI310" s="180" t="str">
        <f t="shared" si="268"/>
        <v>CUMPLE</v>
      </c>
      <c r="BJ310" s="180" t="s">
        <v>828</v>
      </c>
      <c r="BK310" s="180" t="s">
        <v>822</v>
      </c>
      <c r="BL310" s="319"/>
      <c r="BM310" s="319"/>
      <c r="BN310" s="320"/>
      <c r="BO310" s="319">
        <f t="shared" si="269"/>
        <v>0</v>
      </c>
      <c r="BP310" s="321">
        <f t="shared" si="252"/>
        <v>0</v>
      </c>
      <c r="BQ310" s="321">
        <f t="shared" si="270"/>
        <v>0</v>
      </c>
      <c r="BR310" s="322" t="str">
        <f t="shared" si="271"/>
        <v>NO OFERTADO</v>
      </c>
      <c r="BS310" s="322"/>
      <c r="BT310" s="322" t="s">
        <v>743</v>
      </c>
      <c r="BU310" s="197"/>
      <c r="BV310" s="197"/>
      <c r="BW310" s="198"/>
      <c r="BX310" s="197"/>
      <c r="BY310" s="199">
        <f t="shared" si="253"/>
        <v>0</v>
      </c>
      <c r="BZ310" s="199">
        <f t="shared" si="254"/>
        <v>0</v>
      </c>
      <c r="CA310" s="181" t="str">
        <f t="shared" si="272"/>
        <v>NO OFERTADO</v>
      </c>
      <c r="CB310" s="181"/>
      <c r="CC310" s="181" t="s">
        <v>743</v>
      </c>
      <c r="CD310" s="200"/>
      <c r="CE310" s="200"/>
      <c r="CF310" s="201"/>
      <c r="CG310" s="200"/>
      <c r="CH310" s="202">
        <f t="shared" si="255"/>
        <v>0</v>
      </c>
      <c r="CI310" s="202">
        <f t="shared" si="256"/>
        <v>0</v>
      </c>
      <c r="CJ310" s="182" t="str">
        <f t="shared" si="273"/>
        <v>NO OFERTADO</v>
      </c>
      <c r="CK310" s="182"/>
      <c r="CL310" s="182" t="s">
        <v>743</v>
      </c>
      <c r="CM310" s="197" t="s">
        <v>799</v>
      </c>
      <c r="CN310" s="197">
        <v>1950</v>
      </c>
      <c r="CO310" s="198">
        <v>0</v>
      </c>
      <c r="CP310" s="197">
        <v>1950</v>
      </c>
      <c r="CQ310" s="199">
        <f t="shared" si="257"/>
        <v>1950</v>
      </c>
      <c r="CR310" s="199">
        <f t="shared" si="258"/>
        <v>536250</v>
      </c>
      <c r="CS310" s="181" t="str">
        <f t="shared" si="274"/>
        <v>CUMPLE</v>
      </c>
      <c r="CT310" s="181" t="s">
        <v>829</v>
      </c>
      <c r="CU310" s="181" t="s">
        <v>743</v>
      </c>
      <c r="CV310" s="203"/>
      <c r="CW310" s="203"/>
      <c r="CX310" s="204"/>
      <c r="CY310" s="203"/>
      <c r="CZ310" s="205">
        <f t="shared" si="259"/>
        <v>0</v>
      </c>
      <c r="DA310" s="205">
        <f t="shared" si="260"/>
        <v>0</v>
      </c>
      <c r="DB310" s="183" t="str">
        <f t="shared" si="275"/>
        <v>NO OFERTADO</v>
      </c>
      <c r="DC310" s="183"/>
      <c r="DD310" s="183" t="s">
        <v>743</v>
      </c>
      <c r="DE310" s="206">
        <f>SMALL((L310,V310,AE310,AN310,AW310,BF310,BX310,CG310,CP310,CY310),1)</f>
        <v>1950</v>
      </c>
      <c r="DF310" s="208">
        <f t="shared" si="279"/>
        <v>2275</v>
      </c>
      <c r="DG310" s="19">
        <f t="shared" si="280"/>
        <v>673.40247169793554</v>
      </c>
      <c r="DH310" s="208">
        <f t="shared" si="281"/>
        <v>1601.5975283020643</v>
      </c>
      <c r="DI310" s="208">
        <f t="shared" si="282"/>
        <v>2340</v>
      </c>
      <c r="DJ310" s="208" t="str">
        <f t="shared" si="283"/>
        <v>ENTRA</v>
      </c>
    </row>
    <row r="311" spans="1:114" s="19" customFormat="1" ht="25.5" hidden="1" x14ac:dyDescent="0.2">
      <c r="A311" s="158">
        <v>302</v>
      </c>
      <c r="B311" s="78" t="s">
        <v>349</v>
      </c>
      <c r="C311" s="77" t="s">
        <v>681</v>
      </c>
      <c r="D311" s="123">
        <v>1</v>
      </c>
      <c r="E311" s="123" t="s">
        <v>32</v>
      </c>
      <c r="F311" s="24">
        <v>14566</v>
      </c>
      <c r="G311" s="124">
        <v>1</v>
      </c>
      <c r="H311" s="86">
        <f t="shared" si="261"/>
        <v>14566</v>
      </c>
      <c r="I311" s="27" t="s">
        <v>746</v>
      </c>
      <c r="J311" s="184">
        <v>14773</v>
      </c>
      <c r="K311" s="185">
        <v>0</v>
      </c>
      <c r="L311" s="184">
        <f t="shared" si="277"/>
        <v>14773</v>
      </c>
      <c r="M311" s="186">
        <f t="shared" si="287"/>
        <v>14773</v>
      </c>
      <c r="N311" s="186">
        <f t="shared" si="244"/>
        <v>14773</v>
      </c>
      <c r="O311" s="176" t="str">
        <f t="shared" si="278"/>
        <v>CUMPLE</v>
      </c>
      <c r="P311" s="176" t="s">
        <v>828</v>
      </c>
      <c r="Q311" s="176" t="s">
        <v>822</v>
      </c>
      <c r="R311" s="207">
        <f t="shared" si="294"/>
        <v>1.4211176712893039E-2</v>
      </c>
      <c r="S311" s="187"/>
      <c r="T311" s="187"/>
      <c r="U311" s="188"/>
      <c r="V311" s="187"/>
      <c r="W311" s="189"/>
      <c r="X311" s="189">
        <f t="shared" si="246"/>
        <v>0</v>
      </c>
      <c r="Y311" s="176" t="str">
        <f t="shared" si="262"/>
        <v>NO OFERTADO</v>
      </c>
      <c r="Z311" s="177"/>
      <c r="AA311" s="177" t="s">
        <v>743</v>
      </c>
      <c r="AB311" s="190"/>
      <c r="AC311" s="190"/>
      <c r="AD311" s="191"/>
      <c r="AE311" s="190"/>
      <c r="AF311" s="192"/>
      <c r="AG311" s="192">
        <f t="shared" si="247"/>
        <v>0</v>
      </c>
      <c r="AH311" s="178" t="str">
        <f t="shared" si="263"/>
        <v>NO OFERTADO</v>
      </c>
      <c r="AI311" s="178"/>
      <c r="AJ311" s="178" t="s">
        <v>743</v>
      </c>
      <c r="AK311" s="184"/>
      <c r="AL311" s="184"/>
      <c r="AM311" s="185"/>
      <c r="AN311" s="184"/>
      <c r="AO311" s="186"/>
      <c r="AP311" s="186">
        <f t="shared" si="248"/>
        <v>0</v>
      </c>
      <c r="AQ311" s="176" t="str">
        <f t="shared" si="266"/>
        <v>NO OFERTADO</v>
      </c>
      <c r="AR311" s="176"/>
      <c r="AS311" s="176" t="s">
        <v>743</v>
      </c>
      <c r="AT311" s="187"/>
      <c r="AU311" s="187"/>
      <c r="AV311" s="193"/>
      <c r="AW311" s="187"/>
      <c r="AX311" s="189"/>
      <c r="AY311" s="189">
        <f t="shared" si="249"/>
        <v>0</v>
      </c>
      <c r="AZ311" s="177" t="str">
        <f t="shared" si="267"/>
        <v>NO OFERTADO</v>
      </c>
      <c r="BA311" s="177"/>
      <c r="BB311" s="177" t="s">
        <v>743</v>
      </c>
      <c r="BC311" s="194" t="s">
        <v>44</v>
      </c>
      <c r="BD311" s="194">
        <v>12850</v>
      </c>
      <c r="BE311" s="212"/>
      <c r="BF311" s="194">
        <f t="shared" si="276"/>
        <v>12850</v>
      </c>
      <c r="BG311" s="196">
        <f t="shared" si="250"/>
        <v>12850</v>
      </c>
      <c r="BH311" s="196">
        <f t="shared" si="251"/>
        <v>12850</v>
      </c>
      <c r="BI311" s="180" t="str">
        <f t="shared" si="268"/>
        <v>CUMPLE</v>
      </c>
      <c r="BJ311" s="180" t="s">
        <v>828</v>
      </c>
      <c r="BK311" s="180" t="s">
        <v>822</v>
      </c>
      <c r="BL311" s="319"/>
      <c r="BM311" s="319"/>
      <c r="BN311" s="320"/>
      <c r="BO311" s="319">
        <f t="shared" si="269"/>
        <v>0</v>
      </c>
      <c r="BP311" s="321">
        <f t="shared" si="252"/>
        <v>0</v>
      </c>
      <c r="BQ311" s="321">
        <f t="shared" si="270"/>
        <v>0</v>
      </c>
      <c r="BR311" s="322" t="str">
        <f t="shared" si="271"/>
        <v>NO OFERTADO</v>
      </c>
      <c r="BS311" s="322"/>
      <c r="BT311" s="322" t="s">
        <v>743</v>
      </c>
      <c r="BU311" s="197"/>
      <c r="BV311" s="197"/>
      <c r="BW311" s="198"/>
      <c r="BX311" s="197"/>
      <c r="BY311" s="199">
        <f t="shared" si="253"/>
        <v>0</v>
      </c>
      <c r="BZ311" s="199">
        <f t="shared" si="254"/>
        <v>0</v>
      </c>
      <c r="CA311" s="181" t="str">
        <f t="shared" si="272"/>
        <v>NO OFERTADO</v>
      </c>
      <c r="CB311" s="181"/>
      <c r="CC311" s="181" t="s">
        <v>743</v>
      </c>
      <c r="CD311" s="200" t="s">
        <v>44</v>
      </c>
      <c r="CE311" s="200">
        <v>14444</v>
      </c>
      <c r="CF311" s="201">
        <v>0</v>
      </c>
      <c r="CG311" s="200">
        <v>14444</v>
      </c>
      <c r="CH311" s="202">
        <f t="shared" si="255"/>
        <v>14444</v>
      </c>
      <c r="CI311" s="202">
        <f t="shared" si="256"/>
        <v>14444</v>
      </c>
      <c r="CJ311" s="182" t="str">
        <f t="shared" si="273"/>
        <v>CUMPLE</v>
      </c>
      <c r="CK311" s="182" t="s">
        <v>828</v>
      </c>
      <c r="CL311" s="182" t="s">
        <v>822</v>
      </c>
      <c r="CM311" s="197">
        <v>0</v>
      </c>
      <c r="CN311" s="197">
        <v>0</v>
      </c>
      <c r="CO311" s="198">
        <v>0</v>
      </c>
      <c r="CP311" s="197"/>
      <c r="CQ311" s="199">
        <f t="shared" si="257"/>
        <v>0</v>
      </c>
      <c r="CR311" s="199">
        <f t="shared" si="258"/>
        <v>0</v>
      </c>
      <c r="CS311" s="181" t="str">
        <f t="shared" si="274"/>
        <v>NO OFERTADO</v>
      </c>
      <c r="CT311" s="181"/>
      <c r="CU311" s="181" t="s">
        <v>743</v>
      </c>
      <c r="CV311" s="203" t="s">
        <v>44</v>
      </c>
      <c r="CW311" s="203">
        <v>16924</v>
      </c>
      <c r="CX311" s="204">
        <v>0</v>
      </c>
      <c r="CY311" s="203">
        <v>16924</v>
      </c>
      <c r="CZ311" s="205">
        <f t="shared" si="259"/>
        <v>16924</v>
      </c>
      <c r="DA311" s="205">
        <f t="shared" si="260"/>
        <v>16924</v>
      </c>
      <c r="DB311" s="183" t="str">
        <f t="shared" si="275"/>
        <v>CUMPLE</v>
      </c>
      <c r="DC311" s="183" t="s">
        <v>828</v>
      </c>
      <c r="DD311" s="183" t="s">
        <v>822</v>
      </c>
      <c r="DE311" s="206">
        <f>SMALL((L311,V311,AE311,AN311,AW311,BF311,BX311,CG311,CP311,CY311),1)</f>
        <v>12850</v>
      </c>
      <c r="DF311" s="208">
        <f t="shared" si="279"/>
        <v>14608.5</v>
      </c>
      <c r="DG311" s="19">
        <f t="shared" si="280"/>
        <v>1451.7593421431804</v>
      </c>
      <c r="DH311" s="208">
        <f t="shared" si="281"/>
        <v>13156.740657856819</v>
      </c>
      <c r="DI311" s="208">
        <f t="shared" si="282"/>
        <v>17479.2</v>
      </c>
      <c r="DJ311" s="208" t="str">
        <f t="shared" si="283"/>
        <v>NO CUMPLE</v>
      </c>
    </row>
    <row r="312" spans="1:114" s="19" customFormat="1" ht="51" hidden="1" x14ac:dyDescent="0.2">
      <c r="A312" s="76">
        <v>303</v>
      </c>
      <c r="B312" s="78" t="s">
        <v>350</v>
      </c>
      <c r="C312" s="77" t="s">
        <v>682</v>
      </c>
      <c r="D312" s="123">
        <v>1</v>
      </c>
      <c r="E312" s="123" t="s">
        <v>32</v>
      </c>
      <c r="F312" s="24">
        <v>898</v>
      </c>
      <c r="G312" s="124">
        <v>357</v>
      </c>
      <c r="H312" s="86">
        <f t="shared" si="261"/>
        <v>320586</v>
      </c>
      <c r="I312" s="27" t="s">
        <v>927</v>
      </c>
      <c r="J312" s="184">
        <v>755</v>
      </c>
      <c r="K312" s="185">
        <v>143</v>
      </c>
      <c r="L312" s="184">
        <f t="shared" si="277"/>
        <v>898</v>
      </c>
      <c r="M312" s="186">
        <f t="shared" si="287"/>
        <v>898</v>
      </c>
      <c r="N312" s="186">
        <f t="shared" si="244"/>
        <v>320586</v>
      </c>
      <c r="O312" s="176" t="str">
        <f t="shared" si="278"/>
        <v>CUMPLE</v>
      </c>
      <c r="P312" s="176" t="s">
        <v>828</v>
      </c>
      <c r="Q312" s="176" t="s">
        <v>822</v>
      </c>
      <c r="R312" s="207">
        <f t="shared" si="294"/>
        <v>0</v>
      </c>
      <c r="S312" s="187"/>
      <c r="T312" s="187"/>
      <c r="U312" s="188"/>
      <c r="V312" s="187"/>
      <c r="W312" s="189"/>
      <c r="X312" s="189">
        <f t="shared" si="246"/>
        <v>0</v>
      </c>
      <c r="Y312" s="176" t="str">
        <f t="shared" si="262"/>
        <v>NO OFERTADO</v>
      </c>
      <c r="Z312" s="177"/>
      <c r="AA312" s="177" t="s">
        <v>743</v>
      </c>
      <c r="AB312" s="190"/>
      <c r="AC312" s="190"/>
      <c r="AD312" s="191"/>
      <c r="AE312" s="190"/>
      <c r="AF312" s="192"/>
      <c r="AG312" s="192">
        <f t="shared" si="247"/>
        <v>0</v>
      </c>
      <c r="AH312" s="178" t="str">
        <f t="shared" si="263"/>
        <v>NO OFERTADO</v>
      </c>
      <c r="AI312" s="178"/>
      <c r="AJ312" s="178" t="s">
        <v>743</v>
      </c>
      <c r="AK312" s="184"/>
      <c r="AL312" s="184"/>
      <c r="AM312" s="185"/>
      <c r="AN312" s="184"/>
      <c r="AO312" s="186"/>
      <c r="AP312" s="186">
        <f t="shared" si="248"/>
        <v>0</v>
      </c>
      <c r="AQ312" s="176" t="str">
        <f t="shared" si="266"/>
        <v>NO OFERTADO</v>
      </c>
      <c r="AR312" s="176"/>
      <c r="AS312" s="176" t="s">
        <v>743</v>
      </c>
      <c r="AT312" s="187"/>
      <c r="AU312" s="187"/>
      <c r="AV312" s="193"/>
      <c r="AW312" s="187"/>
      <c r="AX312" s="189"/>
      <c r="AY312" s="189">
        <f t="shared" si="249"/>
        <v>0</v>
      </c>
      <c r="AZ312" s="177" t="str">
        <f t="shared" si="267"/>
        <v>NO OFERTADO</v>
      </c>
      <c r="BA312" s="177"/>
      <c r="BB312" s="177" t="s">
        <v>743</v>
      </c>
      <c r="BC312" s="194" t="s">
        <v>44</v>
      </c>
      <c r="BD312" s="194">
        <v>694</v>
      </c>
      <c r="BE312" s="212">
        <f t="shared" si="295"/>
        <v>131.86000000000001</v>
      </c>
      <c r="BF312" s="194">
        <f t="shared" si="276"/>
        <v>825.86</v>
      </c>
      <c r="BG312" s="196">
        <f t="shared" si="250"/>
        <v>825.86</v>
      </c>
      <c r="BH312" s="196">
        <f t="shared" si="251"/>
        <v>294832.02</v>
      </c>
      <c r="BI312" s="180" t="str">
        <f t="shared" si="268"/>
        <v>CUMPLE</v>
      </c>
      <c r="BJ312" s="180" t="s">
        <v>828</v>
      </c>
      <c r="BK312" s="180" t="s">
        <v>822</v>
      </c>
      <c r="BL312" s="319"/>
      <c r="BM312" s="319"/>
      <c r="BN312" s="320"/>
      <c r="BO312" s="319">
        <f t="shared" si="269"/>
        <v>0</v>
      </c>
      <c r="BP312" s="321">
        <f t="shared" si="252"/>
        <v>0</v>
      </c>
      <c r="BQ312" s="321">
        <f t="shared" si="270"/>
        <v>0</v>
      </c>
      <c r="BR312" s="322" t="str">
        <f t="shared" si="271"/>
        <v>NO OFERTADO</v>
      </c>
      <c r="BS312" s="322"/>
      <c r="BT312" s="322" t="s">
        <v>743</v>
      </c>
      <c r="BU312" s="197"/>
      <c r="BV312" s="197"/>
      <c r="BW312" s="198"/>
      <c r="BX312" s="197"/>
      <c r="BY312" s="199">
        <f t="shared" si="253"/>
        <v>0</v>
      </c>
      <c r="BZ312" s="199">
        <f t="shared" si="254"/>
        <v>0</v>
      </c>
      <c r="CA312" s="181" t="str">
        <f t="shared" si="272"/>
        <v>NO OFERTADO</v>
      </c>
      <c r="CB312" s="181"/>
      <c r="CC312" s="181" t="s">
        <v>743</v>
      </c>
      <c r="CD312" s="200"/>
      <c r="CE312" s="200"/>
      <c r="CF312" s="201"/>
      <c r="CG312" s="200"/>
      <c r="CH312" s="202">
        <f t="shared" si="255"/>
        <v>0</v>
      </c>
      <c r="CI312" s="202">
        <f t="shared" si="256"/>
        <v>0</v>
      </c>
      <c r="CJ312" s="182" t="str">
        <f t="shared" si="273"/>
        <v>NO OFERTADO</v>
      </c>
      <c r="CK312" s="182"/>
      <c r="CL312" s="182" t="s">
        <v>743</v>
      </c>
      <c r="CM312" s="197">
        <v>0</v>
      </c>
      <c r="CN312" s="197">
        <v>0</v>
      </c>
      <c r="CO312" s="198">
        <v>0</v>
      </c>
      <c r="CP312" s="197"/>
      <c r="CQ312" s="199">
        <f t="shared" si="257"/>
        <v>0</v>
      </c>
      <c r="CR312" s="199">
        <f t="shared" si="258"/>
        <v>0</v>
      </c>
      <c r="CS312" s="181" t="str">
        <f t="shared" si="274"/>
        <v>NO OFERTADO</v>
      </c>
      <c r="CT312" s="181"/>
      <c r="CU312" s="181" t="s">
        <v>743</v>
      </c>
      <c r="CV312" s="203"/>
      <c r="CW312" s="203"/>
      <c r="CX312" s="204"/>
      <c r="CY312" s="203"/>
      <c r="CZ312" s="205">
        <f t="shared" si="259"/>
        <v>0</v>
      </c>
      <c r="DA312" s="205">
        <f t="shared" si="260"/>
        <v>0</v>
      </c>
      <c r="DB312" s="183" t="str">
        <f t="shared" si="275"/>
        <v>NO OFERTADO</v>
      </c>
      <c r="DC312" s="183"/>
      <c r="DD312" s="183" t="s">
        <v>743</v>
      </c>
      <c r="DE312" s="206">
        <f>SMALL((L312,V312,AE312,AN312,AW312,BF312,BX312,CG312,CP312,CY312),1)</f>
        <v>825.86</v>
      </c>
      <c r="DF312" s="208">
        <f t="shared" si="279"/>
        <v>861.93000000000006</v>
      </c>
      <c r="DG312" s="19">
        <f t="shared" si="280"/>
        <v>36.069999999999993</v>
      </c>
      <c r="DH312" s="208">
        <f t="shared" si="281"/>
        <v>825.86000000000013</v>
      </c>
      <c r="DI312" s="208">
        <f t="shared" si="282"/>
        <v>1077.5999999999999</v>
      </c>
      <c r="DJ312" s="208" t="str">
        <f t="shared" si="283"/>
        <v>ENTRA</v>
      </c>
    </row>
    <row r="313" spans="1:114" s="19" customFormat="1" ht="25.5" hidden="1" x14ac:dyDescent="0.2">
      <c r="A313" s="76">
        <v>304</v>
      </c>
      <c r="B313" s="78" t="s">
        <v>351</v>
      </c>
      <c r="C313" s="77" t="s">
        <v>683</v>
      </c>
      <c r="D313" s="123">
        <v>1</v>
      </c>
      <c r="E313" s="123" t="s">
        <v>32</v>
      </c>
      <c r="F313" s="24">
        <v>839</v>
      </c>
      <c r="G313" s="124">
        <v>1547</v>
      </c>
      <c r="H313" s="86">
        <f t="shared" si="261"/>
        <v>1297933</v>
      </c>
      <c r="I313" s="27" t="s">
        <v>44</v>
      </c>
      <c r="J313" s="184">
        <v>839</v>
      </c>
      <c r="K313" s="185">
        <v>0</v>
      </c>
      <c r="L313" s="184">
        <f t="shared" si="277"/>
        <v>839</v>
      </c>
      <c r="M313" s="186">
        <f t="shared" si="287"/>
        <v>839</v>
      </c>
      <c r="N313" s="186">
        <f t="shared" si="244"/>
        <v>1297933</v>
      </c>
      <c r="O313" s="176" t="str">
        <f t="shared" si="278"/>
        <v>CUMPLE</v>
      </c>
      <c r="P313" s="176" t="s">
        <v>828</v>
      </c>
      <c r="Q313" s="176" t="s">
        <v>822</v>
      </c>
      <c r="R313" s="207">
        <f t="shared" si="294"/>
        <v>0</v>
      </c>
      <c r="S313" s="187"/>
      <c r="T313" s="187"/>
      <c r="U313" s="188"/>
      <c r="V313" s="187"/>
      <c r="W313" s="189"/>
      <c r="X313" s="189">
        <f t="shared" si="246"/>
        <v>0</v>
      </c>
      <c r="Y313" s="176" t="str">
        <f t="shared" si="262"/>
        <v>NO OFERTADO</v>
      </c>
      <c r="Z313" s="177"/>
      <c r="AA313" s="177" t="s">
        <v>743</v>
      </c>
      <c r="AB313" s="190"/>
      <c r="AC313" s="190"/>
      <c r="AD313" s="191"/>
      <c r="AE313" s="190"/>
      <c r="AF313" s="192"/>
      <c r="AG313" s="192">
        <f t="shared" si="247"/>
        <v>0</v>
      </c>
      <c r="AH313" s="178" t="str">
        <f t="shared" si="263"/>
        <v>NO OFERTADO</v>
      </c>
      <c r="AI313" s="178"/>
      <c r="AJ313" s="178" t="s">
        <v>743</v>
      </c>
      <c r="AK313" s="184"/>
      <c r="AL313" s="184"/>
      <c r="AM313" s="185"/>
      <c r="AN313" s="184"/>
      <c r="AO313" s="186"/>
      <c r="AP313" s="186">
        <f t="shared" si="248"/>
        <v>0</v>
      </c>
      <c r="AQ313" s="176" t="str">
        <f t="shared" si="266"/>
        <v>NO OFERTADO</v>
      </c>
      <c r="AR313" s="176"/>
      <c r="AS313" s="176" t="s">
        <v>743</v>
      </c>
      <c r="AT313" s="187"/>
      <c r="AU313" s="187"/>
      <c r="AV313" s="193"/>
      <c r="AW313" s="187"/>
      <c r="AX313" s="189"/>
      <c r="AY313" s="189">
        <f t="shared" si="249"/>
        <v>0</v>
      </c>
      <c r="AZ313" s="177" t="str">
        <f t="shared" si="267"/>
        <v>NO OFERTADO</v>
      </c>
      <c r="BA313" s="177"/>
      <c r="BB313" s="177" t="s">
        <v>743</v>
      </c>
      <c r="BC313" s="194" t="s">
        <v>44</v>
      </c>
      <c r="BD313" s="194">
        <v>775</v>
      </c>
      <c r="BE313" s="212"/>
      <c r="BF313" s="194">
        <f t="shared" si="276"/>
        <v>775</v>
      </c>
      <c r="BG313" s="196">
        <f t="shared" si="250"/>
        <v>775</v>
      </c>
      <c r="BH313" s="196">
        <f t="shared" si="251"/>
        <v>1198925</v>
      </c>
      <c r="BI313" s="180" t="str">
        <f t="shared" si="268"/>
        <v>CUMPLE</v>
      </c>
      <c r="BJ313" s="180" t="s">
        <v>828</v>
      </c>
      <c r="BK313" s="180" t="s">
        <v>822</v>
      </c>
      <c r="BL313" s="319"/>
      <c r="BM313" s="319"/>
      <c r="BN313" s="320"/>
      <c r="BO313" s="319">
        <f t="shared" si="269"/>
        <v>0</v>
      </c>
      <c r="BP313" s="321">
        <f t="shared" si="252"/>
        <v>0</v>
      </c>
      <c r="BQ313" s="321">
        <f t="shared" si="270"/>
        <v>0</v>
      </c>
      <c r="BR313" s="322" t="str">
        <f t="shared" si="271"/>
        <v>NO OFERTADO</v>
      </c>
      <c r="BS313" s="322"/>
      <c r="BT313" s="322" t="s">
        <v>743</v>
      </c>
      <c r="BU313" s="197"/>
      <c r="BV313" s="197"/>
      <c r="BW313" s="198"/>
      <c r="BX313" s="197"/>
      <c r="BY313" s="199">
        <f t="shared" si="253"/>
        <v>0</v>
      </c>
      <c r="BZ313" s="199">
        <f t="shared" si="254"/>
        <v>0</v>
      </c>
      <c r="CA313" s="181" t="str">
        <f t="shared" si="272"/>
        <v>NO OFERTADO</v>
      </c>
      <c r="CB313" s="181"/>
      <c r="CC313" s="181" t="s">
        <v>743</v>
      </c>
      <c r="CD313" s="200" t="s">
        <v>44</v>
      </c>
      <c r="CE313" s="200">
        <v>829</v>
      </c>
      <c r="CF313" s="201">
        <v>0</v>
      </c>
      <c r="CG313" s="200">
        <v>829</v>
      </c>
      <c r="CH313" s="202">
        <f t="shared" si="255"/>
        <v>829</v>
      </c>
      <c r="CI313" s="202">
        <f t="shared" si="256"/>
        <v>1282463</v>
      </c>
      <c r="CJ313" s="182" t="str">
        <f t="shared" si="273"/>
        <v>CUMPLE</v>
      </c>
      <c r="CK313" s="182" t="s">
        <v>828</v>
      </c>
      <c r="CL313" s="182" t="s">
        <v>822</v>
      </c>
      <c r="CM313" s="197">
        <v>0</v>
      </c>
      <c r="CN313" s="197">
        <v>0</v>
      </c>
      <c r="CO313" s="198">
        <v>0</v>
      </c>
      <c r="CP313" s="197"/>
      <c r="CQ313" s="199">
        <f t="shared" si="257"/>
        <v>0</v>
      </c>
      <c r="CR313" s="199">
        <f t="shared" si="258"/>
        <v>0</v>
      </c>
      <c r="CS313" s="181" t="str">
        <f t="shared" si="274"/>
        <v>NO OFERTADO</v>
      </c>
      <c r="CT313" s="181"/>
      <c r="CU313" s="181" t="s">
        <v>743</v>
      </c>
      <c r="CV313" s="203" t="s">
        <v>44</v>
      </c>
      <c r="CW313" s="203">
        <v>1424</v>
      </c>
      <c r="CX313" s="204">
        <v>0</v>
      </c>
      <c r="CY313" s="203">
        <v>1424</v>
      </c>
      <c r="CZ313" s="205">
        <f t="shared" si="259"/>
        <v>1424</v>
      </c>
      <c r="DA313" s="205">
        <f t="shared" si="260"/>
        <v>2202928</v>
      </c>
      <c r="DB313" s="183" t="str">
        <f t="shared" si="275"/>
        <v>NO CUMPLE</v>
      </c>
      <c r="DC313" s="183" t="s">
        <v>829</v>
      </c>
      <c r="DD313" s="183" t="s">
        <v>743</v>
      </c>
      <c r="DE313" s="206">
        <f>SMALL((L313,V313,AE313,AN313,AW313,BF313,BX313,CG313,CP313,CY313),1)</f>
        <v>775</v>
      </c>
      <c r="DF313" s="208">
        <f t="shared" si="279"/>
        <v>834</v>
      </c>
      <c r="DG313" s="19">
        <f t="shared" si="280"/>
        <v>265.11353699877344</v>
      </c>
      <c r="DH313" s="208">
        <f t="shared" si="281"/>
        <v>568.8864630012265</v>
      </c>
      <c r="DI313" s="208">
        <f t="shared" si="282"/>
        <v>1006.8</v>
      </c>
      <c r="DJ313" s="208" t="str">
        <f t="shared" si="283"/>
        <v>ENTRA</v>
      </c>
    </row>
    <row r="314" spans="1:114" s="19" customFormat="1" ht="25.5" hidden="1" x14ac:dyDescent="0.2">
      <c r="A314" s="76">
        <v>305</v>
      </c>
      <c r="B314" s="78" t="s">
        <v>352</v>
      </c>
      <c r="C314" s="77" t="s">
        <v>684</v>
      </c>
      <c r="D314" s="123">
        <v>1</v>
      </c>
      <c r="E314" s="123" t="s">
        <v>32</v>
      </c>
      <c r="F314" s="24">
        <v>1071</v>
      </c>
      <c r="G314" s="124">
        <v>12</v>
      </c>
      <c r="H314" s="86">
        <f t="shared" si="261"/>
        <v>12852</v>
      </c>
      <c r="I314" s="27" t="s">
        <v>44</v>
      </c>
      <c r="J314" s="184">
        <v>1006</v>
      </c>
      <c r="K314" s="185">
        <v>191</v>
      </c>
      <c r="L314" s="184">
        <f t="shared" si="277"/>
        <v>1197</v>
      </c>
      <c r="M314" s="186">
        <f t="shared" si="287"/>
        <v>1197</v>
      </c>
      <c r="N314" s="186">
        <f t="shared" si="244"/>
        <v>14364</v>
      </c>
      <c r="O314" s="176" t="str">
        <f t="shared" si="278"/>
        <v>CUMPLE</v>
      </c>
      <c r="P314" s="176" t="s">
        <v>829</v>
      </c>
      <c r="Q314" s="176" t="s">
        <v>743</v>
      </c>
      <c r="R314" s="207">
        <f t="shared" si="294"/>
        <v>0.11764705882352941</v>
      </c>
      <c r="S314" s="187"/>
      <c r="T314" s="187"/>
      <c r="U314" s="188"/>
      <c r="V314" s="187"/>
      <c r="W314" s="189"/>
      <c r="X314" s="189">
        <f t="shared" si="246"/>
        <v>0</v>
      </c>
      <c r="Y314" s="176" t="str">
        <f t="shared" si="262"/>
        <v>NO OFERTADO</v>
      </c>
      <c r="Z314" s="177"/>
      <c r="AA314" s="177" t="s">
        <v>743</v>
      </c>
      <c r="AB314" s="190"/>
      <c r="AC314" s="190"/>
      <c r="AD314" s="191"/>
      <c r="AE314" s="190"/>
      <c r="AF314" s="192"/>
      <c r="AG314" s="192">
        <f t="shared" si="247"/>
        <v>0</v>
      </c>
      <c r="AH314" s="178" t="str">
        <f t="shared" si="263"/>
        <v>NO OFERTADO</v>
      </c>
      <c r="AI314" s="178"/>
      <c r="AJ314" s="178" t="s">
        <v>743</v>
      </c>
      <c r="AK314" s="184"/>
      <c r="AL314" s="184"/>
      <c r="AM314" s="185"/>
      <c r="AN314" s="184"/>
      <c r="AO314" s="186"/>
      <c r="AP314" s="186">
        <f t="shared" si="248"/>
        <v>0</v>
      </c>
      <c r="AQ314" s="176" t="str">
        <f t="shared" si="266"/>
        <v>NO OFERTADO</v>
      </c>
      <c r="AR314" s="176"/>
      <c r="AS314" s="176" t="s">
        <v>743</v>
      </c>
      <c r="AT314" s="187"/>
      <c r="AU314" s="187"/>
      <c r="AV314" s="193"/>
      <c r="AW314" s="187"/>
      <c r="AX314" s="189"/>
      <c r="AY314" s="189">
        <f t="shared" si="249"/>
        <v>0</v>
      </c>
      <c r="AZ314" s="177" t="str">
        <f t="shared" si="267"/>
        <v>NO OFERTADO</v>
      </c>
      <c r="BA314" s="177"/>
      <c r="BB314" s="177" t="s">
        <v>743</v>
      </c>
      <c r="BC314" s="194" t="s">
        <v>44</v>
      </c>
      <c r="BD314" s="194">
        <v>915</v>
      </c>
      <c r="BE314" s="212">
        <f t="shared" si="295"/>
        <v>173.85</v>
      </c>
      <c r="BF314" s="194">
        <f t="shared" si="276"/>
        <v>1088.8499999999999</v>
      </c>
      <c r="BG314" s="196">
        <f t="shared" si="250"/>
        <v>1088.8499999999999</v>
      </c>
      <c r="BH314" s="196">
        <f t="shared" si="251"/>
        <v>13066.199999999999</v>
      </c>
      <c r="BI314" s="180" t="str">
        <f t="shared" si="268"/>
        <v>CUMPLE</v>
      </c>
      <c r="BJ314" s="180" t="s">
        <v>828</v>
      </c>
      <c r="BK314" s="180" t="s">
        <v>822</v>
      </c>
      <c r="BL314" s="319"/>
      <c r="BM314" s="319"/>
      <c r="BN314" s="320"/>
      <c r="BO314" s="319">
        <f t="shared" si="269"/>
        <v>0</v>
      </c>
      <c r="BP314" s="321">
        <f t="shared" si="252"/>
        <v>0</v>
      </c>
      <c r="BQ314" s="321">
        <f t="shared" si="270"/>
        <v>0</v>
      </c>
      <c r="BR314" s="322" t="str">
        <f t="shared" si="271"/>
        <v>NO OFERTADO</v>
      </c>
      <c r="BS314" s="322"/>
      <c r="BT314" s="322" t="s">
        <v>743</v>
      </c>
      <c r="BU314" s="197"/>
      <c r="BV314" s="197"/>
      <c r="BW314" s="198"/>
      <c r="BX314" s="197"/>
      <c r="BY314" s="199">
        <f t="shared" si="253"/>
        <v>0</v>
      </c>
      <c r="BZ314" s="199">
        <f t="shared" si="254"/>
        <v>0</v>
      </c>
      <c r="CA314" s="181" t="str">
        <f t="shared" si="272"/>
        <v>NO OFERTADO</v>
      </c>
      <c r="CB314" s="181"/>
      <c r="CC314" s="181" t="s">
        <v>743</v>
      </c>
      <c r="CD314" s="200"/>
      <c r="CE314" s="200"/>
      <c r="CF314" s="201"/>
      <c r="CG314" s="200"/>
      <c r="CH314" s="202">
        <f t="shared" si="255"/>
        <v>0</v>
      </c>
      <c r="CI314" s="202">
        <f t="shared" si="256"/>
        <v>0</v>
      </c>
      <c r="CJ314" s="182" t="str">
        <f t="shared" si="273"/>
        <v>NO OFERTADO</v>
      </c>
      <c r="CK314" s="182"/>
      <c r="CL314" s="182" t="s">
        <v>743</v>
      </c>
      <c r="CM314" s="197">
        <v>0</v>
      </c>
      <c r="CN314" s="197">
        <v>0</v>
      </c>
      <c r="CO314" s="198">
        <v>0</v>
      </c>
      <c r="CP314" s="197"/>
      <c r="CQ314" s="199">
        <f t="shared" si="257"/>
        <v>0</v>
      </c>
      <c r="CR314" s="199">
        <f t="shared" si="258"/>
        <v>0</v>
      </c>
      <c r="CS314" s="181" t="str">
        <f t="shared" si="274"/>
        <v>NO OFERTADO</v>
      </c>
      <c r="CT314" s="181"/>
      <c r="CU314" s="181" t="s">
        <v>743</v>
      </c>
      <c r="CV314" s="203"/>
      <c r="CW314" s="203"/>
      <c r="CX314" s="204"/>
      <c r="CY314" s="203"/>
      <c r="CZ314" s="205">
        <f t="shared" si="259"/>
        <v>0</v>
      </c>
      <c r="DA314" s="205">
        <f t="shared" si="260"/>
        <v>0</v>
      </c>
      <c r="DB314" s="183" t="str">
        <f t="shared" si="275"/>
        <v>NO OFERTADO</v>
      </c>
      <c r="DC314" s="183"/>
      <c r="DD314" s="183" t="s">
        <v>743</v>
      </c>
      <c r="DE314" s="206">
        <f>SMALL((L314,V314,AE314,AN314,AW314,BF314,BX314,CG314,CP314,CY314),1)</f>
        <v>1088.8499999999999</v>
      </c>
      <c r="DF314" s="208">
        <f t="shared" si="279"/>
        <v>1142.925</v>
      </c>
      <c r="DG314" s="19">
        <f t="shared" si="280"/>
        <v>54.075000000000045</v>
      </c>
      <c r="DH314" s="208">
        <f t="shared" si="281"/>
        <v>1088.8499999999999</v>
      </c>
      <c r="DI314" s="208">
        <f t="shared" si="282"/>
        <v>1285.2</v>
      </c>
      <c r="DJ314" s="208" t="str">
        <f t="shared" si="283"/>
        <v>ENTRA</v>
      </c>
    </row>
    <row r="315" spans="1:114" s="19" customFormat="1" ht="51" hidden="1" x14ac:dyDescent="0.2">
      <c r="A315" s="76">
        <v>306</v>
      </c>
      <c r="B315" s="78" t="s">
        <v>353</v>
      </c>
      <c r="C315" s="77" t="s">
        <v>685</v>
      </c>
      <c r="D315" s="123">
        <v>1</v>
      </c>
      <c r="E315" s="123" t="s">
        <v>32</v>
      </c>
      <c r="F315" s="24">
        <v>203</v>
      </c>
      <c r="G315" s="124">
        <v>4981</v>
      </c>
      <c r="H315" s="86">
        <f t="shared" si="261"/>
        <v>1011143</v>
      </c>
      <c r="I315" s="27" t="s">
        <v>862</v>
      </c>
      <c r="J315" s="184">
        <v>181</v>
      </c>
      <c r="K315" s="185">
        <v>34</v>
      </c>
      <c r="L315" s="184">
        <f t="shared" si="277"/>
        <v>215</v>
      </c>
      <c r="M315" s="186">
        <f t="shared" si="287"/>
        <v>215</v>
      </c>
      <c r="N315" s="186">
        <f t="shared" si="244"/>
        <v>1070915</v>
      </c>
      <c r="O315" s="176" t="str">
        <f t="shared" si="278"/>
        <v>CUMPLE</v>
      </c>
      <c r="P315" s="176" t="s">
        <v>828</v>
      </c>
      <c r="Q315" s="176" t="s">
        <v>822</v>
      </c>
      <c r="R315" s="207">
        <f t="shared" si="294"/>
        <v>5.9113300492610835E-2</v>
      </c>
      <c r="S315" s="187"/>
      <c r="T315" s="187"/>
      <c r="U315" s="188"/>
      <c r="V315" s="187"/>
      <c r="W315" s="189"/>
      <c r="X315" s="189">
        <f t="shared" si="246"/>
        <v>0</v>
      </c>
      <c r="Y315" s="176" t="str">
        <f t="shared" si="262"/>
        <v>NO OFERTADO</v>
      </c>
      <c r="Z315" s="177"/>
      <c r="AA315" s="177" t="s">
        <v>743</v>
      </c>
      <c r="AB315" s="190" t="s">
        <v>771</v>
      </c>
      <c r="AC315" s="190">
        <v>202.905</v>
      </c>
      <c r="AD315" s="191">
        <v>38.551949999999998</v>
      </c>
      <c r="AE315" s="190">
        <f>+AC315+AD315</f>
        <v>241.45695000000001</v>
      </c>
      <c r="AF315" s="192">
        <f>+AE315*D315</f>
        <v>241.45695000000001</v>
      </c>
      <c r="AG315" s="192">
        <f t="shared" si="247"/>
        <v>1202697.0679500001</v>
      </c>
      <c r="AH315" s="178" t="str">
        <f t="shared" si="263"/>
        <v>CUMPLE</v>
      </c>
      <c r="AI315" s="178" t="s">
        <v>828</v>
      </c>
      <c r="AJ315" s="178" t="s">
        <v>822</v>
      </c>
      <c r="AK315" s="184"/>
      <c r="AL315" s="184"/>
      <c r="AM315" s="185"/>
      <c r="AN315" s="184"/>
      <c r="AO315" s="186"/>
      <c r="AP315" s="186">
        <f t="shared" si="248"/>
        <v>0</v>
      </c>
      <c r="AQ315" s="176" t="str">
        <f t="shared" si="266"/>
        <v>NO OFERTADO</v>
      </c>
      <c r="AR315" s="176"/>
      <c r="AS315" s="176" t="s">
        <v>743</v>
      </c>
      <c r="AT315" s="187"/>
      <c r="AU315" s="187"/>
      <c r="AV315" s="193"/>
      <c r="AW315" s="187"/>
      <c r="AX315" s="189"/>
      <c r="AY315" s="189">
        <f t="shared" si="249"/>
        <v>0</v>
      </c>
      <c r="AZ315" s="177" t="str">
        <f t="shared" si="267"/>
        <v>NO OFERTADO</v>
      </c>
      <c r="BA315" s="177"/>
      <c r="BB315" s="177" t="s">
        <v>743</v>
      </c>
      <c r="BC315" s="194" t="s">
        <v>787</v>
      </c>
      <c r="BD315" s="194">
        <v>174</v>
      </c>
      <c r="BE315" s="212">
        <f t="shared" si="295"/>
        <v>33.06</v>
      </c>
      <c r="BF315" s="194">
        <f t="shared" si="276"/>
        <v>207.06</v>
      </c>
      <c r="BG315" s="196">
        <f t="shared" si="250"/>
        <v>207.06</v>
      </c>
      <c r="BH315" s="196">
        <f t="shared" si="251"/>
        <v>1031365.86</v>
      </c>
      <c r="BI315" s="180" t="str">
        <f t="shared" si="268"/>
        <v>CUMPLE</v>
      </c>
      <c r="BJ315" s="180" t="s">
        <v>828</v>
      </c>
      <c r="BK315" s="180" t="s">
        <v>822</v>
      </c>
      <c r="BL315" s="319"/>
      <c r="BM315" s="319"/>
      <c r="BN315" s="320"/>
      <c r="BO315" s="319">
        <f t="shared" si="269"/>
        <v>0</v>
      </c>
      <c r="BP315" s="321">
        <f t="shared" si="252"/>
        <v>0</v>
      </c>
      <c r="BQ315" s="321">
        <f t="shared" si="270"/>
        <v>0</v>
      </c>
      <c r="BR315" s="322" t="str">
        <f t="shared" si="271"/>
        <v>NO OFERTADO</v>
      </c>
      <c r="BS315" s="322"/>
      <c r="BT315" s="322" t="s">
        <v>743</v>
      </c>
      <c r="BU315" s="197"/>
      <c r="BV315" s="197"/>
      <c r="BW315" s="198"/>
      <c r="BX315" s="197"/>
      <c r="BY315" s="199">
        <f t="shared" si="253"/>
        <v>0</v>
      </c>
      <c r="BZ315" s="199">
        <f t="shared" si="254"/>
        <v>0</v>
      </c>
      <c r="CA315" s="181" t="str">
        <f t="shared" si="272"/>
        <v>NO OFERTADO</v>
      </c>
      <c r="CB315" s="181"/>
      <c r="CC315" s="181" t="s">
        <v>743</v>
      </c>
      <c r="CD315" s="200"/>
      <c r="CE315" s="200"/>
      <c r="CF315" s="201"/>
      <c r="CG315" s="200"/>
      <c r="CH315" s="202">
        <f t="shared" si="255"/>
        <v>0</v>
      </c>
      <c r="CI315" s="202">
        <f t="shared" si="256"/>
        <v>0</v>
      </c>
      <c r="CJ315" s="182" t="str">
        <f t="shared" si="273"/>
        <v>NO OFERTADO</v>
      </c>
      <c r="CK315" s="182"/>
      <c r="CL315" s="182" t="s">
        <v>743</v>
      </c>
      <c r="CM315" s="197">
        <v>0</v>
      </c>
      <c r="CN315" s="197">
        <v>0</v>
      </c>
      <c r="CO315" s="198">
        <v>0</v>
      </c>
      <c r="CP315" s="197"/>
      <c r="CQ315" s="199">
        <f t="shared" si="257"/>
        <v>0</v>
      </c>
      <c r="CR315" s="199">
        <f t="shared" si="258"/>
        <v>0</v>
      </c>
      <c r="CS315" s="181" t="str">
        <f t="shared" si="274"/>
        <v>NO OFERTADO</v>
      </c>
      <c r="CT315" s="181"/>
      <c r="CU315" s="181" t="s">
        <v>743</v>
      </c>
      <c r="CV315" s="203" t="s">
        <v>819</v>
      </c>
      <c r="CW315" s="203">
        <f t="shared" ref="CW315:CW316" si="296">+CY315/1.19</f>
        <v>213.44537815126051</v>
      </c>
      <c r="CX315" s="204">
        <f t="shared" ref="CX315:CX316" si="297">+CW315*0.19</f>
        <v>40.554621848739501</v>
      </c>
      <c r="CY315" s="203">
        <v>254</v>
      </c>
      <c r="CZ315" s="205">
        <f t="shared" si="259"/>
        <v>254</v>
      </c>
      <c r="DA315" s="205">
        <f t="shared" si="260"/>
        <v>1265174</v>
      </c>
      <c r="DB315" s="183" t="str">
        <f t="shared" si="275"/>
        <v>NO CUMPLE</v>
      </c>
      <c r="DC315" s="183" t="s">
        <v>828</v>
      </c>
      <c r="DD315" s="183" t="s">
        <v>743</v>
      </c>
      <c r="DE315" s="206">
        <f>SMALL((L315,V315,AE315,AN315,AW315,BF315,BX315,CG315,CP315,CY315),1)</f>
        <v>207.06</v>
      </c>
      <c r="DF315" s="208">
        <f t="shared" si="279"/>
        <v>228.228475</v>
      </c>
      <c r="DG315" s="19">
        <f t="shared" si="280"/>
        <v>19.0850983687331</v>
      </c>
      <c r="DH315" s="208">
        <f t="shared" si="281"/>
        <v>209.1433766312669</v>
      </c>
      <c r="DI315" s="208">
        <f t="shared" si="282"/>
        <v>243.6</v>
      </c>
      <c r="DJ315" s="208" t="str">
        <f t="shared" si="283"/>
        <v>NO CUMPLE</v>
      </c>
    </row>
    <row r="316" spans="1:114" s="19" customFormat="1" ht="25.5" hidden="1" x14ac:dyDescent="0.2">
      <c r="A316" s="76">
        <v>307</v>
      </c>
      <c r="B316" s="78" t="s">
        <v>354</v>
      </c>
      <c r="C316" s="77" t="s">
        <v>686</v>
      </c>
      <c r="D316" s="123">
        <v>1</v>
      </c>
      <c r="E316" s="123" t="s">
        <v>32</v>
      </c>
      <c r="F316" s="24">
        <v>8941</v>
      </c>
      <c r="G316" s="124">
        <v>89</v>
      </c>
      <c r="H316" s="86">
        <f t="shared" si="261"/>
        <v>795749</v>
      </c>
      <c r="I316" s="27" t="s">
        <v>928</v>
      </c>
      <c r="J316" s="184">
        <v>12432</v>
      </c>
      <c r="K316" s="209">
        <v>2362</v>
      </c>
      <c r="L316" s="210">
        <f t="shared" si="277"/>
        <v>14794</v>
      </c>
      <c r="M316" s="186">
        <f t="shared" si="287"/>
        <v>14794</v>
      </c>
      <c r="N316" s="186">
        <f t="shared" si="244"/>
        <v>1316666</v>
      </c>
      <c r="O316" s="176" t="str">
        <f t="shared" si="278"/>
        <v>NO CUMPLE</v>
      </c>
      <c r="P316" s="176" t="s">
        <v>828</v>
      </c>
      <c r="Q316" s="176" t="s">
        <v>743</v>
      </c>
      <c r="R316" s="207">
        <f t="shared" si="294"/>
        <v>0.65462476233083544</v>
      </c>
      <c r="S316" s="187"/>
      <c r="T316" s="187"/>
      <c r="U316" s="188"/>
      <c r="V316" s="187"/>
      <c r="W316" s="189"/>
      <c r="X316" s="189">
        <f t="shared" si="246"/>
        <v>0</v>
      </c>
      <c r="Y316" s="176" t="str">
        <f t="shared" si="262"/>
        <v>NO OFERTADO</v>
      </c>
      <c r="Z316" s="177"/>
      <c r="AA316" s="177" t="s">
        <v>743</v>
      </c>
      <c r="AB316" s="190"/>
      <c r="AC316" s="190"/>
      <c r="AD316" s="191"/>
      <c r="AE316" s="190"/>
      <c r="AF316" s="192"/>
      <c r="AG316" s="192">
        <f t="shared" si="247"/>
        <v>0</v>
      </c>
      <c r="AH316" s="178" t="str">
        <f t="shared" si="263"/>
        <v>NO OFERTADO</v>
      </c>
      <c r="AI316" s="178"/>
      <c r="AJ316" s="178" t="s">
        <v>743</v>
      </c>
      <c r="AK316" s="184"/>
      <c r="AL316" s="184"/>
      <c r="AM316" s="185"/>
      <c r="AN316" s="184"/>
      <c r="AO316" s="186"/>
      <c r="AP316" s="186">
        <f t="shared" si="248"/>
        <v>0</v>
      </c>
      <c r="AQ316" s="176" t="str">
        <f t="shared" si="266"/>
        <v>NO OFERTADO</v>
      </c>
      <c r="AR316" s="176"/>
      <c r="AS316" s="176" t="s">
        <v>743</v>
      </c>
      <c r="AT316" s="187"/>
      <c r="AU316" s="187"/>
      <c r="AV316" s="193"/>
      <c r="AW316" s="187"/>
      <c r="AX316" s="189"/>
      <c r="AY316" s="189">
        <f t="shared" si="249"/>
        <v>0</v>
      </c>
      <c r="AZ316" s="177" t="str">
        <f t="shared" si="267"/>
        <v>NO OFERTADO</v>
      </c>
      <c r="BA316" s="177"/>
      <c r="BB316" s="177" t="s">
        <v>743</v>
      </c>
      <c r="BC316" s="194" t="s">
        <v>44</v>
      </c>
      <c r="BD316" s="194">
        <v>6475</v>
      </c>
      <c r="BE316" s="212">
        <f t="shared" si="295"/>
        <v>1230.25</v>
      </c>
      <c r="BF316" s="194">
        <f t="shared" si="276"/>
        <v>7705.25</v>
      </c>
      <c r="BG316" s="196">
        <f t="shared" si="250"/>
        <v>7705.25</v>
      </c>
      <c r="BH316" s="196">
        <f t="shared" si="251"/>
        <v>685767.25</v>
      </c>
      <c r="BI316" s="180" t="str">
        <f t="shared" si="268"/>
        <v>CUMPLE</v>
      </c>
      <c r="BJ316" s="180" t="s">
        <v>828</v>
      </c>
      <c r="BK316" s="180" t="s">
        <v>822</v>
      </c>
      <c r="BL316" s="319"/>
      <c r="BM316" s="319"/>
      <c r="BN316" s="320"/>
      <c r="BO316" s="319">
        <f t="shared" si="269"/>
        <v>0</v>
      </c>
      <c r="BP316" s="321">
        <f t="shared" si="252"/>
        <v>0</v>
      </c>
      <c r="BQ316" s="321">
        <f t="shared" si="270"/>
        <v>0</v>
      </c>
      <c r="BR316" s="322" t="str">
        <f t="shared" si="271"/>
        <v>NO OFERTADO</v>
      </c>
      <c r="BS316" s="322"/>
      <c r="BT316" s="322" t="s">
        <v>743</v>
      </c>
      <c r="BU316" s="197"/>
      <c r="BV316" s="197"/>
      <c r="BW316" s="198"/>
      <c r="BX316" s="197"/>
      <c r="BY316" s="199">
        <f t="shared" si="253"/>
        <v>0</v>
      </c>
      <c r="BZ316" s="199">
        <f t="shared" si="254"/>
        <v>0</v>
      </c>
      <c r="CA316" s="181" t="str">
        <f t="shared" si="272"/>
        <v>NO OFERTADO</v>
      </c>
      <c r="CB316" s="181"/>
      <c r="CC316" s="181" t="s">
        <v>743</v>
      </c>
      <c r="CD316" s="200" t="s">
        <v>44</v>
      </c>
      <c r="CE316" s="200">
        <v>7153</v>
      </c>
      <c r="CF316" s="201">
        <v>1359</v>
      </c>
      <c r="CG316" s="200">
        <v>8512</v>
      </c>
      <c r="CH316" s="202">
        <f t="shared" si="255"/>
        <v>8512</v>
      </c>
      <c r="CI316" s="202">
        <f t="shared" si="256"/>
        <v>757568</v>
      </c>
      <c r="CJ316" s="182" t="str">
        <f t="shared" si="273"/>
        <v>CUMPLE</v>
      </c>
      <c r="CK316" s="182" t="s">
        <v>828</v>
      </c>
      <c r="CL316" s="182" t="s">
        <v>822</v>
      </c>
      <c r="CM316" s="197">
        <v>0</v>
      </c>
      <c r="CN316" s="197">
        <v>0</v>
      </c>
      <c r="CO316" s="198">
        <v>0</v>
      </c>
      <c r="CP316" s="197"/>
      <c r="CQ316" s="199">
        <f t="shared" si="257"/>
        <v>0</v>
      </c>
      <c r="CR316" s="199">
        <f t="shared" si="258"/>
        <v>0</v>
      </c>
      <c r="CS316" s="181" t="str">
        <f t="shared" si="274"/>
        <v>NO OFERTADO</v>
      </c>
      <c r="CT316" s="181"/>
      <c r="CU316" s="181" t="s">
        <v>743</v>
      </c>
      <c r="CV316" s="203" t="s">
        <v>44</v>
      </c>
      <c r="CW316" s="203">
        <f t="shared" si="296"/>
        <v>12821.008403361346</v>
      </c>
      <c r="CX316" s="204">
        <f t="shared" si="297"/>
        <v>2435.9915966386557</v>
      </c>
      <c r="CY316" s="203">
        <v>15257</v>
      </c>
      <c r="CZ316" s="205">
        <f t="shared" si="259"/>
        <v>15257</v>
      </c>
      <c r="DA316" s="205">
        <f t="shared" si="260"/>
        <v>1357873</v>
      </c>
      <c r="DB316" s="183" t="str">
        <f t="shared" si="275"/>
        <v>NO CUMPLE</v>
      </c>
      <c r="DC316" s="183" t="s">
        <v>828</v>
      </c>
      <c r="DD316" s="183" t="s">
        <v>743</v>
      </c>
      <c r="DE316" s="206">
        <f>SMALL((L316,V316,AE316,AN316,AW316,BF316,BX316,CG316,CP316,CY316),1)</f>
        <v>7705.25</v>
      </c>
      <c r="DF316" s="208">
        <f t="shared" si="279"/>
        <v>11653</v>
      </c>
      <c r="DG316" s="19">
        <f t="shared" si="280"/>
        <v>3474.0382498928752</v>
      </c>
      <c r="DH316" s="208">
        <f t="shared" si="281"/>
        <v>8178.9617501071243</v>
      </c>
      <c r="DI316" s="208">
        <f t="shared" si="282"/>
        <v>10729.199999999999</v>
      </c>
      <c r="DJ316" s="208" t="str">
        <f t="shared" si="283"/>
        <v>NO CUMPLE</v>
      </c>
    </row>
    <row r="317" spans="1:114" s="19" customFormat="1" ht="25.5" hidden="1" x14ac:dyDescent="0.2">
      <c r="A317" s="76">
        <v>308</v>
      </c>
      <c r="B317" s="78" t="s">
        <v>355</v>
      </c>
      <c r="C317" s="77" t="s">
        <v>687</v>
      </c>
      <c r="D317" s="123">
        <v>1</v>
      </c>
      <c r="E317" s="123" t="s">
        <v>32</v>
      </c>
      <c r="F317" s="24">
        <v>7402</v>
      </c>
      <c r="G317" s="124">
        <v>1</v>
      </c>
      <c r="H317" s="86">
        <f t="shared" si="261"/>
        <v>7402</v>
      </c>
      <c r="I317" s="27" t="s">
        <v>925</v>
      </c>
      <c r="J317" s="184">
        <v>18182</v>
      </c>
      <c r="K317" s="209">
        <v>0</v>
      </c>
      <c r="L317" s="210">
        <f t="shared" si="277"/>
        <v>18182</v>
      </c>
      <c r="M317" s="186">
        <f t="shared" si="287"/>
        <v>18182</v>
      </c>
      <c r="N317" s="186">
        <f t="shared" si="244"/>
        <v>18182</v>
      </c>
      <c r="O317" s="176" t="str">
        <f t="shared" si="278"/>
        <v>NO CUMPLE</v>
      </c>
      <c r="P317" s="176" t="s">
        <v>828</v>
      </c>
      <c r="Q317" s="176" t="s">
        <v>743</v>
      </c>
      <c r="R317" s="207">
        <f t="shared" si="294"/>
        <v>1.45636314509592</v>
      </c>
      <c r="S317" s="187"/>
      <c r="T317" s="187"/>
      <c r="U317" s="188"/>
      <c r="V317" s="187"/>
      <c r="W317" s="189"/>
      <c r="X317" s="189">
        <f t="shared" si="246"/>
        <v>0</v>
      </c>
      <c r="Y317" s="176" t="str">
        <f t="shared" si="262"/>
        <v>NO OFERTADO</v>
      </c>
      <c r="Z317" s="177"/>
      <c r="AA317" s="177" t="s">
        <v>743</v>
      </c>
      <c r="AB317" s="190" t="s">
        <v>757</v>
      </c>
      <c r="AC317" s="190">
        <v>19926</v>
      </c>
      <c r="AD317" s="211">
        <v>0</v>
      </c>
      <c r="AE317" s="190">
        <f>+AC317+AD317</f>
        <v>19926</v>
      </c>
      <c r="AF317" s="192">
        <f>+AE317*D317</f>
        <v>19926</v>
      </c>
      <c r="AG317" s="192">
        <f t="shared" si="247"/>
        <v>19926</v>
      </c>
      <c r="AH317" s="178" t="str">
        <f t="shared" si="263"/>
        <v>NO CUMPLE</v>
      </c>
      <c r="AI317" s="178" t="s">
        <v>828</v>
      </c>
      <c r="AJ317" s="178" t="s">
        <v>743</v>
      </c>
      <c r="AK317" s="184"/>
      <c r="AL317" s="184"/>
      <c r="AM317" s="185"/>
      <c r="AN317" s="184"/>
      <c r="AO317" s="186"/>
      <c r="AP317" s="186">
        <f t="shared" si="248"/>
        <v>0</v>
      </c>
      <c r="AQ317" s="176" t="str">
        <f t="shared" si="266"/>
        <v>NO OFERTADO</v>
      </c>
      <c r="AR317" s="176"/>
      <c r="AS317" s="176" t="s">
        <v>743</v>
      </c>
      <c r="AT317" s="187"/>
      <c r="AU317" s="187"/>
      <c r="AV317" s="193"/>
      <c r="AW317" s="187"/>
      <c r="AX317" s="189"/>
      <c r="AY317" s="189">
        <f t="shared" si="249"/>
        <v>0</v>
      </c>
      <c r="AZ317" s="177" t="str">
        <f t="shared" si="267"/>
        <v>NO OFERTADO</v>
      </c>
      <c r="BA317" s="177"/>
      <c r="BB317" s="177" t="s">
        <v>743</v>
      </c>
      <c r="BC317" s="194" t="s">
        <v>44</v>
      </c>
      <c r="BD317" s="194">
        <v>16780</v>
      </c>
      <c r="BE317" s="195"/>
      <c r="BF317" s="194">
        <f t="shared" si="276"/>
        <v>16780</v>
      </c>
      <c r="BG317" s="196">
        <f t="shared" si="250"/>
        <v>16780</v>
      </c>
      <c r="BH317" s="196">
        <f t="shared" si="251"/>
        <v>16780</v>
      </c>
      <c r="BI317" s="180" t="str">
        <f t="shared" si="268"/>
        <v>NO CUMPLE</v>
      </c>
      <c r="BJ317" s="180" t="s">
        <v>828</v>
      </c>
      <c r="BK317" s="180" t="s">
        <v>743</v>
      </c>
      <c r="BL317" s="319"/>
      <c r="BM317" s="319"/>
      <c r="BN317" s="320"/>
      <c r="BO317" s="319">
        <f t="shared" si="269"/>
        <v>0</v>
      </c>
      <c r="BP317" s="321">
        <f t="shared" si="252"/>
        <v>0</v>
      </c>
      <c r="BQ317" s="321">
        <f t="shared" si="270"/>
        <v>0</v>
      </c>
      <c r="BR317" s="322" t="str">
        <f t="shared" si="271"/>
        <v>NO OFERTADO</v>
      </c>
      <c r="BS317" s="322"/>
      <c r="BT317" s="322" t="s">
        <v>743</v>
      </c>
      <c r="BU317" s="197"/>
      <c r="BV317" s="197"/>
      <c r="BW317" s="198"/>
      <c r="BX317" s="197"/>
      <c r="BY317" s="199">
        <f t="shared" si="253"/>
        <v>0</v>
      </c>
      <c r="BZ317" s="199">
        <f t="shared" si="254"/>
        <v>0</v>
      </c>
      <c r="CA317" s="181" t="str">
        <f t="shared" si="272"/>
        <v>NO OFERTADO</v>
      </c>
      <c r="CB317" s="181"/>
      <c r="CC317" s="181" t="s">
        <v>743</v>
      </c>
      <c r="CD317" s="200"/>
      <c r="CE317" s="200"/>
      <c r="CF317" s="201"/>
      <c r="CG317" s="200"/>
      <c r="CH317" s="202">
        <f t="shared" si="255"/>
        <v>0</v>
      </c>
      <c r="CI317" s="202">
        <f t="shared" si="256"/>
        <v>0</v>
      </c>
      <c r="CJ317" s="182" t="str">
        <f t="shared" si="273"/>
        <v>NO OFERTADO</v>
      </c>
      <c r="CK317" s="182"/>
      <c r="CL317" s="182" t="s">
        <v>743</v>
      </c>
      <c r="CM317" s="197">
        <v>0</v>
      </c>
      <c r="CN317" s="197">
        <v>0</v>
      </c>
      <c r="CO317" s="198">
        <v>0</v>
      </c>
      <c r="CP317" s="197"/>
      <c r="CQ317" s="199">
        <f t="shared" si="257"/>
        <v>0</v>
      </c>
      <c r="CR317" s="199">
        <f t="shared" si="258"/>
        <v>0</v>
      </c>
      <c r="CS317" s="181" t="str">
        <f t="shared" si="274"/>
        <v>NO OFERTADO</v>
      </c>
      <c r="CT317" s="181"/>
      <c r="CU317" s="181" t="s">
        <v>743</v>
      </c>
      <c r="CV317" s="203"/>
      <c r="CW317" s="203"/>
      <c r="CX317" s="204"/>
      <c r="CY317" s="203"/>
      <c r="CZ317" s="205">
        <f t="shared" si="259"/>
        <v>0</v>
      </c>
      <c r="DA317" s="205">
        <f t="shared" si="260"/>
        <v>0</v>
      </c>
      <c r="DB317" s="183" t="str">
        <f t="shared" si="275"/>
        <v>NO OFERTADO</v>
      </c>
      <c r="DC317" s="183"/>
      <c r="DD317" s="183" t="s">
        <v>743</v>
      </c>
      <c r="DE317" s="206">
        <f>SMALL((L317,V317,AE317,AN317,AW317,BF317,BX317,CG317,CP317,CY317),1)</f>
        <v>16780</v>
      </c>
      <c r="DF317" s="208">
        <f t="shared" si="279"/>
        <v>18182</v>
      </c>
      <c r="DG317" s="19">
        <f t="shared" si="280"/>
        <v>1286.8763214336748</v>
      </c>
      <c r="DH317" s="208">
        <f t="shared" si="281"/>
        <v>16895.123678566324</v>
      </c>
      <c r="DI317" s="208">
        <f t="shared" si="282"/>
        <v>8882.4</v>
      </c>
      <c r="DJ317" s="208" t="str">
        <f t="shared" si="283"/>
        <v>NO CUMPLE</v>
      </c>
    </row>
    <row r="318" spans="1:114" s="19" customFormat="1" ht="38.25" hidden="1" x14ac:dyDescent="0.2">
      <c r="A318" s="158">
        <v>309</v>
      </c>
      <c r="B318" s="78" t="s">
        <v>356</v>
      </c>
      <c r="C318" s="77" t="s">
        <v>688</v>
      </c>
      <c r="D318" s="123">
        <v>1</v>
      </c>
      <c r="E318" s="123" t="s">
        <v>32</v>
      </c>
      <c r="F318" s="24">
        <v>4132</v>
      </c>
      <c r="G318" s="124">
        <v>21</v>
      </c>
      <c r="H318" s="86">
        <f t="shared" si="261"/>
        <v>86772</v>
      </c>
      <c r="I318" s="27" t="s">
        <v>746</v>
      </c>
      <c r="J318" s="184">
        <v>3472</v>
      </c>
      <c r="K318" s="185">
        <v>660</v>
      </c>
      <c r="L318" s="184">
        <f t="shared" si="277"/>
        <v>4132</v>
      </c>
      <c r="M318" s="186">
        <f t="shared" si="287"/>
        <v>4132</v>
      </c>
      <c r="N318" s="186">
        <f t="shared" si="244"/>
        <v>86772</v>
      </c>
      <c r="O318" s="176" t="str">
        <f t="shared" si="278"/>
        <v>CUMPLE</v>
      </c>
      <c r="P318" s="176" t="s">
        <v>828</v>
      </c>
      <c r="Q318" s="176" t="s">
        <v>822</v>
      </c>
      <c r="R318" s="207">
        <f t="shared" si="294"/>
        <v>0</v>
      </c>
      <c r="S318" s="187"/>
      <c r="T318" s="187"/>
      <c r="U318" s="188"/>
      <c r="V318" s="187"/>
      <c r="W318" s="189"/>
      <c r="X318" s="189">
        <f t="shared" si="246"/>
        <v>0</v>
      </c>
      <c r="Y318" s="176" t="str">
        <f t="shared" si="262"/>
        <v>NO OFERTADO</v>
      </c>
      <c r="Z318" s="177"/>
      <c r="AA318" s="177" t="s">
        <v>743</v>
      </c>
      <c r="AB318" s="190"/>
      <c r="AC318" s="190"/>
      <c r="AD318" s="191"/>
      <c r="AE318" s="190"/>
      <c r="AF318" s="192"/>
      <c r="AG318" s="192">
        <f t="shared" si="247"/>
        <v>0</v>
      </c>
      <c r="AH318" s="178" t="str">
        <f t="shared" si="263"/>
        <v>NO OFERTADO</v>
      </c>
      <c r="AI318" s="178"/>
      <c r="AJ318" s="178" t="s">
        <v>743</v>
      </c>
      <c r="AK318" s="184"/>
      <c r="AL318" s="184"/>
      <c r="AM318" s="185"/>
      <c r="AN318" s="184"/>
      <c r="AO318" s="186"/>
      <c r="AP318" s="186">
        <f t="shared" si="248"/>
        <v>0</v>
      </c>
      <c r="AQ318" s="176" t="str">
        <f t="shared" si="266"/>
        <v>NO OFERTADO</v>
      </c>
      <c r="AR318" s="176"/>
      <c r="AS318" s="176" t="s">
        <v>743</v>
      </c>
      <c r="AT318" s="187"/>
      <c r="AU318" s="187"/>
      <c r="AV318" s="193"/>
      <c r="AW318" s="187"/>
      <c r="AX318" s="189"/>
      <c r="AY318" s="189">
        <f t="shared" si="249"/>
        <v>0</v>
      </c>
      <c r="AZ318" s="177" t="str">
        <f t="shared" si="267"/>
        <v>NO OFERTADO</v>
      </c>
      <c r="BA318" s="177"/>
      <c r="BB318" s="177" t="s">
        <v>743</v>
      </c>
      <c r="BC318" s="194" t="s">
        <v>44</v>
      </c>
      <c r="BD318" s="194">
        <v>3095</v>
      </c>
      <c r="BE318" s="212">
        <f t="shared" si="295"/>
        <v>588.04999999999995</v>
      </c>
      <c r="BF318" s="194">
        <f t="shared" si="276"/>
        <v>3683.05</v>
      </c>
      <c r="BG318" s="196">
        <f t="shared" si="250"/>
        <v>3683.05</v>
      </c>
      <c r="BH318" s="196">
        <f t="shared" si="251"/>
        <v>77344.05</v>
      </c>
      <c r="BI318" s="180" t="str">
        <f t="shared" si="268"/>
        <v>CUMPLE</v>
      </c>
      <c r="BJ318" s="180" t="s">
        <v>828</v>
      </c>
      <c r="BK318" s="180" t="s">
        <v>822</v>
      </c>
      <c r="BL318" s="319"/>
      <c r="BM318" s="319"/>
      <c r="BN318" s="320"/>
      <c r="BO318" s="319">
        <f t="shared" si="269"/>
        <v>0</v>
      </c>
      <c r="BP318" s="321">
        <f t="shared" si="252"/>
        <v>0</v>
      </c>
      <c r="BQ318" s="321">
        <f t="shared" si="270"/>
        <v>0</v>
      </c>
      <c r="BR318" s="322" t="str">
        <f t="shared" si="271"/>
        <v>NO OFERTADO</v>
      </c>
      <c r="BS318" s="322"/>
      <c r="BT318" s="322" t="s">
        <v>743</v>
      </c>
      <c r="BU318" s="197"/>
      <c r="BV318" s="197"/>
      <c r="BW318" s="198"/>
      <c r="BX318" s="197"/>
      <c r="BY318" s="199">
        <f t="shared" si="253"/>
        <v>0</v>
      </c>
      <c r="BZ318" s="199">
        <f t="shared" si="254"/>
        <v>0</v>
      </c>
      <c r="CA318" s="181" t="str">
        <f t="shared" si="272"/>
        <v>NO OFERTADO</v>
      </c>
      <c r="CB318" s="181"/>
      <c r="CC318" s="181" t="s">
        <v>743</v>
      </c>
      <c r="CD318" s="200" t="s">
        <v>44</v>
      </c>
      <c r="CE318" s="200">
        <v>3433</v>
      </c>
      <c r="CF318" s="201">
        <v>652</v>
      </c>
      <c r="CG318" s="200">
        <v>4085</v>
      </c>
      <c r="CH318" s="202">
        <f t="shared" si="255"/>
        <v>4085</v>
      </c>
      <c r="CI318" s="202">
        <f t="shared" si="256"/>
        <v>85785</v>
      </c>
      <c r="CJ318" s="182" t="str">
        <f t="shared" si="273"/>
        <v>CUMPLE</v>
      </c>
      <c r="CK318" s="182" t="s">
        <v>828</v>
      </c>
      <c r="CL318" s="182" t="s">
        <v>822</v>
      </c>
      <c r="CM318" s="197">
        <v>0</v>
      </c>
      <c r="CN318" s="197">
        <v>0</v>
      </c>
      <c r="CO318" s="198">
        <v>0</v>
      </c>
      <c r="CP318" s="197"/>
      <c r="CQ318" s="199">
        <f t="shared" si="257"/>
        <v>0</v>
      </c>
      <c r="CR318" s="199">
        <f t="shared" si="258"/>
        <v>0</v>
      </c>
      <c r="CS318" s="181" t="str">
        <f t="shared" si="274"/>
        <v>NO OFERTADO</v>
      </c>
      <c r="CT318" s="181"/>
      <c r="CU318" s="181" t="s">
        <v>743</v>
      </c>
      <c r="CV318" s="203"/>
      <c r="CW318" s="203"/>
      <c r="CX318" s="204"/>
      <c r="CY318" s="203"/>
      <c r="CZ318" s="205">
        <f t="shared" si="259"/>
        <v>0</v>
      </c>
      <c r="DA318" s="205">
        <f t="shared" si="260"/>
        <v>0</v>
      </c>
      <c r="DB318" s="183" t="str">
        <f t="shared" si="275"/>
        <v>NO OFERTADO</v>
      </c>
      <c r="DC318" s="183"/>
      <c r="DD318" s="183" t="s">
        <v>743</v>
      </c>
      <c r="DE318" s="206">
        <f>SMALL((L318,V318,AE318,AN318,AW318,BF318,BX318,CG318,CP318,CY318),1)</f>
        <v>3683.05</v>
      </c>
      <c r="DF318" s="208">
        <f t="shared" si="279"/>
        <v>4085</v>
      </c>
      <c r="DG318" s="19">
        <f t="shared" si="280"/>
        <v>201.47481370026262</v>
      </c>
      <c r="DH318" s="208">
        <f t="shared" si="281"/>
        <v>3883.5251862997375</v>
      </c>
      <c r="DI318" s="208">
        <f t="shared" si="282"/>
        <v>4958.3999999999996</v>
      </c>
      <c r="DJ318" s="208" t="str">
        <f t="shared" si="283"/>
        <v>NO CUMPLE</v>
      </c>
    </row>
    <row r="319" spans="1:114" s="19" customFormat="1" ht="38.25" hidden="1" x14ac:dyDescent="0.2">
      <c r="A319" s="76">
        <v>310</v>
      </c>
      <c r="B319" s="78" t="s">
        <v>357</v>
      </c>
      <c r="C319" s="77" t="s">
        <v>689</v>
      </c>
      <c r="D319" s="123">
        <v>1</v>
      </c>
      <c r="E319" s="123" t="s">
        <v>32</v>
      </c>
      <c r="F319" s="24">
        <v>2682</v>
      </c>
      <c r="G319" s="124">
        <v>126</v>
      </c>
      <c r="H319" s="86">
        <f t="shared" si="261"/>
        <v>337932</v>
      </c>
      <c r="I319" s="27" t="s">
        <v>746</v>
      </c>
      <c r="J319" s="184">
        <v>3472</v>
      </c>
      <c r="K319" s="209">
        <v>660</v>
      </c>
      <c r="L319" s="210">
        <f t="shared" si="277"/>
        <v>4132</v>
      </c>
      <c r="M319" s="186">
        <f t="shared" si="287"/>
        <v>4132</v>
      </c>
      <c r="N319" s="186">
        <f t="shared" si="244"/>
        <v>520632</v>
      </c>
      <c r="O319" s="176" t="str">
        <f t="shared" si="278"/>
        <v>NO CUMPLE</v>
      </c>
      <c r="P319" s="176" t="s">
        <v>828</v>
      </c>
      <c r="Q319" s="176" t="s">
        <v>743</v>
      </c>
      <c r="R319" s="207">
        <f t="shared" si="294"/>
        <v>0.54064131245339297</v>
      </c>
      <c r="S319" s="187"/>
      <c r="T319" s="187"/>
      <c r="U319" s="188"/>
      <c r="V319" s="187"/>
      <c r="W319" s="189"/>
      <c r="X319" s="189">
        <f t="shared" si="246"/>
        <v>0</v>
      </c>
      <c r="Y319" s="176" t="str">
        <f t="shared" si="262"/>
        <v>NO OFERTADO</v>
      </c>
      <c r="Z319" s="177"/>
      <c r="AA319" s="177" t="s">
        <v>743</v>
      </c>
      <c r="AB319" s="190"/>
      <c r="AC319" s="190"/>
      <c r="AD319" s="191"/>
      <c r="AE319" s="190"/>
      <c r="AF319" s="192"/>
      <c r="AG319" s="192">
        <f t="shared" si="247"/>
        <v>0</v>
      </c>
      <c r="AH319" s="178" t="str">
        <f t="shared" si="263"/>
        <v>NO OFERTADO</v>
      </c>
      <c r="AI319" s="178"/>
      <c r="AJ319" s="178" t="s">
        <v>743</v>
      </c>
      <c r="AK319" s="184"/>
      <c r="AL319" s="184"/>
      <c r="AM319" s="185"/>
      <c r="AN319" s="184"/>
      <c r="AO319" s="186"/>
      <c r="AP319" s="186">
        <f t="shared" si="248"/>
        <v>0</v>
      </c>
      <c r="AQ319" s="176" t="str">
        <f t="shared" si="266"/>
        <v>NO OFERTADO</v>
      </c>
      <c r="AR319" s="176"/>
      <c r="AS319" s="176" t="s">
        <v>743</v>
      </c>
      <c r="AT319" s="187"/>
      <c r="AU319" s="187"/>
      <c r="AV319" s="193"/>
      <c r="AW319" s="187"/>
      <c r="AX319" s="189"/>
      <c r="AY319" s="189">
        <f t="shared" si="249"/>
        <v>0</v>
      </c>
      <c r="AZ319" s="177" t="str">
        <f t="shared" si="267"/>
        <v>NO OFERTADO</v>
      </c>
      <c r="BA319" s="177"/>
      <c r="BB319" s="177" t="s">
        <v>743</v>
      </c>
      <c r="BC319" s="194" t="s">
        <v>44</v>
      </c>
      <c r="BD319" s="194">
        <v>3095</v>
      </c>
      <c r="BE319" s="195">
        <f t="shared" si="295"/>
        <v>588.04999999999995</v>
      </c>
      <c r="BF319" s="194">
        <f t="shared" si="276"/>
        <v>3683.05</v>
      </c>
      <c r="BG319" s="196">
        <f t="shared" si="250"/>
        <v>3683.05</v>
      </c>
      <c r="BH319" s="196">
        <f t="shared" si="251"/>
        <v>464064.30000000005</v>
      </c>
      <c r="BI319" s="180" t="str">
        <f t="shared" si="268"/>
        <v>NO CUMPLE</v>
      </c>
      <c r="BJ319" s="180" t="s">
        <v>828</v>
      </c>
      <c r="BK319" s="180" t="s">
        <v>743</v>
      </c>
      <c r="BL319" s="319"/>
      <c r="BM319" s="319"/>
      <c r="BN319" s="320"/>
      <c r="BO319" s="319">
        <f t="shared" si="269"/>
        <v>0</v>
      </c>
      <c r="BP319" s="321">
        <f t="shared" si="252"/>
        <v>0</v>
      </c>
      <c r="BQ319" s="321">
        <f t="shared" si="270"/>
        <v>0</v>
      </c>
      <c r="BR319" s="322" t="str">
        <f t="shared" si="271"/>
        <v>NO OFERTADO</v>
      </c>
      <c r="BS319" s="322"/>
      <c r="BT319" s="322" t="s">
        <v>743</v>
      </c>
      <c r="BU319" s="197"/>
      <c r="BV319" s="197"/>
      <c r="BW319" s="198"/>
      <c r="BX319" s="197"/>
      <c r="BY319" s="199">
        <f t="shared" si="253"/>
        <v>0</v>
      </c>
      <c r="BZ319" s="199">
        <f t="shared" si="254"/>
        <v>0</v>
      </c>
      <c r="CA319" s="181" t="str">
        <f t="shared" si="272"/>
        <v>NO OFERTADO</v>
      </c>
      <c r="CB319" s="181"/>
      <c r="CC319" s="181" t="s">
        <v>743</v>
      </c>
      <c r="CD319" s="200"/>
      <c r="CE319" s="200"/>
      <c r="CF319" s="201"/>
      <c r="CG319" s="200"/>
      <c r="CH319" s="202">
        <f t="shared" si="255"/>
        <v>0</v>
      </c>
      <c r="CI319" s="202">
        <f t="shared" si="256"/>
        <v>0</v>
      </c>
      <c r="CJ319" s="182" t="str">
        <f t="shared" si="273"/>
        <v>NO OFERTADO</v>
      </c>
      <c r="CK319" s="182"/>
      <c r="CL319" s="182" t="s">
        <v>743</v>
      </c>
      <c r="CM319" s="197">
        <v>0</v>
      </c>
      <c r="CN319" s="197">
        <v>0</v>
      </c>
      <c r="CO319" s="198">
        <v>0</v>
      </c>
      <c r="CP319" s="197"/>
      <c r="CQ319" s="199">
        <f t="shared" si="257"/>
        <v>0</v>
      </c>
      <c r="CR319" s="199">
        <f t="shared" si="258"/>
        <v>0</v>
      </c>
      <c r="CS319" s="181" t="str">
        <f t="shared" si="274"/>
        <v>NO OFERTADO</v>
      </c>
      <c r="CT319" s="181"/>
      <c r="CU319" s="181" t="s">
        <v>743</v>
      </c>
      <c r="CV319" s="203"/>
      <c r="CW319" s="203"/>
      <c r="CX319" s="204"/>
      <c r="CY319" s="203"/>
      <c r="CZ319" s="205">
        <f t="shared" si="259"/>
        <v>0</v>
      </c>
      <c r="DA319" s="205">
        <f t="shared" si="260"/>
        <v>0</v>
      </c>
      <c r="DB319" s="183" t="str">
        <f t="shared" si="275"/>
        <v>NO OFERTADO</v>
      </c>
      <c r="DC319" s="183"/>
      <c r="DD319" s="183" t="s">
        <v>743</v>
      </c>
      <c r="DE319" s="206">
        <f>SMALL((L319,V319,AE319,AN319,AW319,BF319,BX319,CG319,CP319,CY319),1)</f>
        <v>3683.05</v>
      </c>
      <c r="DF319" s="208">
        <f t="shared" si="279"/>
        <v>3907.5250000000001</v>
      </c>
      <c r="DG319" s="19">
        <f t="shared" si="280"/>
        <v>224.47499999999991</v>
      </c>
      <c r="DH319" s="208">
        <f t="shared" si="281"/>
        <v>3683.05</v>
      </c>
      <c r="DI319" s="208">
        <f t="shared" si="282"/>
        <v>3218.4</v>
      </c>
      <c r="DJ319" s="208" t="str">
        <f t="shared" si="283"/>
        <v>ENTRA</v>
      </c>
    </row>
    <row r="320" spans="1:114" s="19" customFormat="1" ht="38.25" hidden="1" x14ac:dyDescent="0.2">
      <c r="A320" s="158">
        <v>311</v>
      </c>
      <c r="B320" s="78" t="s">
        <v>358</v>
      </c>
      <c r="C320" s="77" t="s">
        <v>690</v>
      </c>
      <c r="D320" s="123">
        <v>1</v>
      </c>
      <c r="E320" s="123" t="s">
        <v>32</v>
      </c>
      <c r="F320" s="24">
        <v>1967</v>
      </c>
      <c r="G320" s="124">
        <v>4</v>
      </c>
      <c r="H320" s="86">
        <f t="shared" si="261"/>
        <v>7868</v>
      </c>
      <c r="I320" s="27" t="s">
        <v>746</v>
      </c>
      <c r="J320" s="184">
        <v>1653</v>
      </c>
      <c r="K320" s="185">
        <v>314</v>
      </c>
      <c r="L320" s="184">
        <f t="shared" si="277"/>
        <v>1967</v>
      </c>
      <c r="M320" s="186">
        <f t="shared" si="287"/>
        <v>1967</v>
      </c>
      <c r="N320" s="186">
        <f t="shared" si="244"/>
        <v>7868</v>
      </c>
      <c r="O320" s="176" t="str">
        <f t="shared" si="278"/>
        <v>CUMPLE</v>
      </c>
      <c r="P320" s="176" t="s">
        <v>828</v>
      </c>
      <c r="Q320" s="176" t="s">
        <v>822</v>
      </c>
      <c r="R320" s="207">
        <f t="shared" si="294"/>
        <v>0</v>
      </c>
      <c r="S320" s="187"/>
      <c r="T320" s="187"/>
      <c r="U320" s="188"/>
      <c r="V320" s="187"/>
      <c r="W320" s="189"/>
      <c r="X320" s="189">
        <f t="shared" si="246"/>
        <v>0</v>
      </c>
      <c r="Y320" s="176" t="str">
        <f t="shared" si="262"/>
        <v>NO OFERTADO</v>
      </c>
      <c r="Z320" s="177"/>
      <c r="AA320" s="177" t="s">
        <v>743</v>
      </c>
      <c r="AB320" s="190"/>
      <c r="AC320" s="190"/>
      <c r="AD320" s="191"/>
      <c r="AE320" s="190"/>
      <c r="AF320" s="192"/>
      <c r="AG320" s="192">
        <f t="shared" si="247"/>
        <v>0</v>
      </c>
      <c r="AH320" s="178" t="str">
        <f t="shared" si="263"/>
        <v>NO OFERTADO</v>
      </c>
      <c r="AI320" s="178"/>
      <c r="AJ320" s="178" t="s">
        <v>743</v>
      </c>
      <c r="AK320" s="184"/>
      <c r="AL320" s="184"/>
      <c r="AM320" s="185"/>
      <c r="AN320" s="184"/>
      <c r="AO320" s="186"/>
      <c r="AP320" s="186">
        <f t="shared" si="248"/>
        <v>0</v>
      </c>
      <c r="AQ320" s="176" t="str">
        <f t="shared" si="266"/>
        <v>NO OFERTADO</v>
      </c>
      <c r="AR320" s="176"/>
      <c r="AS320" s="176" t="s">
        <v>743</v>
      </c>
      <c r="AT320" s="187"/>
      <c r="AU320" s="187"/>
      <c r="AV320" s="193"/>
      <c r="AW320" s="187"/>
      <c r="AX320" s="189"/>
      <c r="AY320" s="189">
        <f t="shared" si="249"/>
        <v>0</v>
      </c>
      <c r="AZ320" s="177" t="str">
        <f t="shared" si="267"/>
        <v>NO OFERTADO</v>
      </c>
      <c r="BA320" s="177"/>
      <c r="BB320" s="177" t="s">
        <v>743</v>
      </c>
      <c r="BC320" s="194" t="s">
        <v>44</v>
      </c>
      <c r="BD320" s="194">
        <v>1525</v>
      </c>
      <c r="BE320" s="212">
        <f t="shared" si="295"/>
        <v>289.75</v>
      </c>
      <c r="BF320" s="194">
        <f t="shared" si="276"/>
        <v>1814.75</v>
      </c>
      <c r="BG320" s="196">
        <f t="shared" si="250"/>
        <v>1814.75</v>
      </c>
      <c r="BH320" s="196">
        <f t="shared" si="251"/>
        <v>7259</v>
      </c>
      <c r="BI320" s="180" t="str">
        <f t="shared" si="268"/>
        <v>CUMPLE</v>
      </c>
      <c r="BJ320" s="180" t="s">
        <v>828</v>
      </c>
      <c r="BK320" s="180" t="s">
        <v>822</v>
      </c>
      <c r="BL320" s="319"/>
      <c r="BM320" s="319"/>
      <c r="BN320" s="320"/>
      <c r="BO320" s="319">
        <f t="shared" si="269"/>
        <v>0</v>
      </c>
      <c r="BP320" s="321">
        <f t="shared" si="252"/>
        <v>0</v>
      </c>
      <c r="BQ320" s="321">
        <f t="shared" si="270"/>
        <v>0</v>
      </c>
      <c r="BR320" s="322" t="str">
        <f t="shared" si="271"/>
        <v>NO OFERTADO</v>
      </c>
      <c r="BS320" s="322"/>
      <c r="BT320" s="322" t="s">
        <v>743</v>
      </c>
      <c r="BU320" s="197"/>
      <c r="BV320" s="197"/>
      <c r="BW320" s="198"/>
      <c r="BX320" s="197"/>
      <c r="BY320" s="199">
        <f t="shared" si="253"/>
        <v>0</v>
      </c>
      <c r="BZ320" s="199">
        <f t="shared" si="254"/>
        <v>0</v>
      </c>
      <c r="CA320" s="181" t="str">
        <f t="shared" si="272"/>
        <v>NO OFERTADO</v>
      </c>
      <c r="CB320" s="181"/>
      <c r="CC320" s="181" t="s">
        <v>743</v>
      </c>
      <c r="CD320" s="200" t="s">
        <v>44</v>
      </c>
      <c r="CE320" s="200">
        <v>1588</v>
      </c>
      <c r="CF320" s="201">
        <v>302</v>
      </c>
      <c r="CG320" s="200">
        <v>1890</v>
      </c>
      <c r="CH320" s="202">
        <f t="shared" si="255"/>
        <v>1890</v>
      </c>
      <c r="CI320" s="202">
        <f t="shared" si="256"/>
        <v>7560</v>
      </c>
      <c r="CJ320" s="182" t="str">
        <f t="shared" si="273"/>
        <v>CUMPLE</v>
      </c>
      <c r="CK320" s="182" t="s">
        <v>828</v>
      </c>
      <c r="CL320" s="182" t="s">
        <v>822</v>
      </c>
      <c r="CM320" s="197">
        <v>0</v>
      </c>
      <c r="CN320" s="197">
        <v>0</v>
      </c>
      <c r="CO320" s="198">
        <v>0</v>
      </c>
      <c r="CP320" s="197"/>
      <c r="CQ320" s="199">
        <f t="shared" si="257"/>
        <v>0</v>
      </c>
      <c r="CR320" s="199">
        <f t="shared" si="258"/>
        <v>0</v>
      </c>
      <c r="CS320" s="181" t="str">
        <f t="shared" si="274"/>
        <v>NO OFERTADO</v>
      </c>
      <c r="CT320" s="181"/>
      <c r="CU320" s="181" t="s">
        <v>743</v>
      </c>
      <c r="CV320" s="203"/>
      <c r="CW320" s="203"/>
      <c r="CX320" s="204"/>
      <c r="CY320" s="203"/>
      <c r="CZ320" s="205">
        <f t="shared" si="259"/>
        <v>0</v>
      </c>
      <c r="DA320" s="205">
        <f t="shared" si="260"/>
        <v>0</v>
      </c>
      <c r="DB320" s="183" t="str">
        <f t="shared" si="275"/>
        <v>NO OFERTADO</v>
      </c>
      <c r="DC320" s="183"/>
      <c r="DD320" s="183" t="s">
        <v>743</v>
      </c>
      <c r="DE320" s="206">
        <f>SMALL((L320,V320,AE320,AN320,AW320,BF320,BX320,CG320,CP320,CY320),1)</f>
        <v>1814.75</v>
      </c>
      <c r="DF320" s="208">
        <f t="shared" si="279"/>
        <v>1890</v>
      </c>
      <c r="DG320" s="19">
        <f t="shared" si="280"/>
        <v>62.157170856538258</v>
      </c>
      <c r="DH320" s="208">
        <f t="shared" si="281"/>
        <v>1827.8428291434618</v>
      </c>
      <c r="DI320" s="208">
        <f t="shared" si="282"/>
        <v>2360.4</v>
      </c>
      <c r="DJ320" s="208" t="str">
        <f t="shared" si="283"/>
        <v>NO CUMPLE</v>
      </c>
    </row>
    <row r="321" spans="1:114" s="19" customFormat="1" ht="51" hidden="1" x14ac:dyDescent="0.2">
      <c r="A321" s="76">
        <v>312</v>
      </c>
      <c r="B321" s="78" t="s">
        <v>359</v>
      </c>
      <c r="C321" s="77" t="s">
        <v>691</v>
      </c>
      <c r="D321" s="123">
        <v>1</v>
      </c>
      <c r="E321" s="123" t="s">
        <v>32</v>
      </c>
      <c r="F321" s="24">
        <v>1467</v>
      </c>
      <c r="G321" s="124">
        <v>2093</v>
      </c>
      <c r="H321" s="86">
        <f t="shared" si="261"/>
        <v>3070431</v>
      </c>
      <c r="I321" s="27" t="s">
        <v>929</v>
      </c>
      <c r="J321" s="184">
        <v>1233</v>
      </c>
      <c r="K321" s="185">
        <v>234</v>
      </c>
      <c r="L321" s="184">
        <f t="shared" si="277"/>
        <v>1467</v>
      </c>
      <c r="M321" s="186">
        <f t="shared" si="287"/>
        <v>1467</v>
      </c>
      <c r="N321" s="186">
        <f t="shared" si="244"/>
        <v>3070431</v>
      </c>
      <c r="O321" s="176" t="str">
        <f t="shared" si="278"/>
        <v>CUMPLE</v>
      </c>
      <c r="P321" s="176" t="s">
        <v>828</v>
      </c>
      <c r="Q321" s="176" t="s">
        <v>822</v>
      </c>
      <c r="R321" s="207">
        <f t="shared" si="294"/>
        <v>0</v>
      </c>
      <c r="S321" s="187"/>
      <c r="T321" s="187"/>
      <c r="U321" s="188"/>
      <c r="V321" s="187"/>
      <c r="W321" s="189"/>
      <c r="X321" s="189">
        <f t="shared" si="246"/>
        <v>0</v>
      </c>
      <c r="Y321" s="176" t="str">
        <f t="shared" si="262"/>
        <v>NO OFERTADO</v>
      </c>
      <c r="Z321" s="177"/>
      <c r="AA321" s="177" t="s">
        <v>743</v>
      </c>
      <c r="AB321" s="190"/>
      <c r="AC321" s="190"/>
      <c r="AD321" s="191"/>
      <c r="AE321" s="190"/>
      <c r="AF321" s="192"/>
      <c r="AG321" s="192">
        <f t="shared" si="247"/>
        <v>0</v>
      </c>
      <c r="AH321" s="178" t="str">
        <f t="shared" si="263"/>
        <v>NO OFERTADO</v>
      </c>
      <c r="AI321" s="178"/>
      <c r="AJ321" s="178" t="s">
        <v>743</v>
      </c>
      <c r="AK321" s="184"/>
      <c r="AL321" s="184"/>
      <c r="AM321" s="185"/>
      <c r="AN321" s="184"/>
      <c r="AO321" s="186"/>
      <c r="AP321" s="186">
        <f t="shared" si="248"/>
        <v>0</v>
      </c>
      <c r="AQ321" s="176" t="str">
        <f t="shared" si="266"/>
        <v>NO OFERTADO</v>
      </c>
      <c r="AR321" s="176"/>
      <c r="AS321" s="176" t="s">
        <v>743</v>
      </c>
      <c r="AT321" s="187"/>
      <c r="AU321" s="187"/>
      <c r="AV321" s="193"/>
      <c r="AW321" s="187"/>
      <c r="AX321" s="189"/>
      <c r="AY321" s="189">
        <f t="shared" si="249"/>
        <v>0</v>
      </c>
      <c r="AZ321" s="177" t="str">
        <f t="shared" si="267"/>
        <v>NO OFERTADO</v>
      </c>
      <c r="BA321" s="177"/>
      <c r="BB321" s="177" t="s">
        <v>743</v>
      </c>
      <c r="BC321" s="194" t="s">
        <v>44</v>
      </c>
      <c r="BD321" s="194">
        <v>1230</v>
      </c>
      <c r="BE321" s="212">
        <f t="shared" si="295"/>
        <v>233.7</v>
      </c>
      <c r="BF321" s="194">
        <f t="shared" si="276"/>
        <v>1463.7</v>
      </c>
      <c r="BG321" s="196">
        <f t="shared" si="250"/>
        <v>1463.7</v>
      </c>
      <c r="BH321" s="196">
        <f t="shared" si="251"/>
        <v>3063524.1</v>
      </c>
      <c r="BI321" s="180" t="str">
        <f t="shared" si="268"/>
        <v>CUMPLE</v>
      </c>
      <c r="BJ321" s="180" t="s">
        <v>828</v>
      </c>
      <c r="BK321" s="180" t="s">
        <v>822</v>
      </c>
      <c r="BL321" s="319"/>
      <c r="BM321" s="319"/>
      <c r="BN321" s="320"/>
      <c r="BO321" s="319">
        <f t="shared" si="269"/>
        <v>0</v>
      </c>
      <c r="BP321" s="321">
        <f t="shared" si="252"/>
        <v>0</v>
      </c>
      <c r="BQ321" s="321">
        <f t="shared" si="270"/>
        <v>0</v>
      </c>
      <c r="BR321" s="322" t="str">
        <f t="shared" si="271"/>
        <v>NO OFERTADO</v>
      </c>
      <c r="BS321" s="322"/>
      <c r="BT321" s="322" t="s">
        <v>743</v>
      </c>
      <c r="BU321" s="197"/>
      <c r="BV321" s="197"/>
      <c r="BW321" s="198"/>
      <c r="BX321" s="197"/>
      <c r="BY321" s="199">
        <f t="shared" si="253"/>
        <v>0</v>
      </c>
      <c r="BZ321" s="199">
        <f t="shared" si="254"/>
        <v>0</v>
      </c>
      <c r="CA321" s="181" t="str">
        <f t="shared" si="272"/>
        <v>NO OFERTADO</v>
      </c>
      <c r="CB321" s="181"/>
      <c r="CC321" s="181" t="s">
        <v>743</v>
      </c>
      <c r="CD321" s="200"/>
      <c r="CE321" s="200"/>
      <c r="CF321" s="201"/>
      <c r="CG321" s="200"/>
      <c r="CH321" s="202">
        <f t="shared" si="255"/>
        <v>0</v>
      </c>
      <c r="CI321" s="202">
        <f t="shared" si="256"/>
        <v>0</v>
      </c>
      <c r="CJ321" s="182" t="str">
        <f t="shared" si="273"/>
        <v>NO OFERTADO</v>
      </c>
      <c r="CK321" s="182"/>
      <c r="CL321" s="182" t="s">
        <v>743</v>
      </c>
      <c r="CM321" s="197">
        <v>0</v>
      </c>
      <c r="CN321" s="197">
        <v>0</v>
      </c>
      <c r="CO321" s="198">
        <v>0</v>
      </c>
      <c r="CP321" s="197"/>
      <c r="CQ321" s="199">
        <f t="shared" si="257"/>
        <v>0</v>
      </c>
      <c r="CR321" s="199">
        <f t="shared" si="258"/>
        <v>0</v>
      </c>
      <c r="CS321" s="181" t="str">
        <f t="shared" si="274"/>
        <v>NO OFERTADO</v>
      </c>
      <c r="CT321" s="181"/>
      <c r="CU321" s="181" t="s">
        <v>743</v>
      </c>
      <c r="CV321" s="203"/>
      <c r="CW321" s="203"/>
      <c r="CX321" s="204"/>
      <c r="CY321" s="203"/>
      <c r="CZ321" s="205">
        <f t="shared" si="259"/>
        <v>0</v>
      </c>
      <c r="DA321" s="205">
        <f t="shared" si="260"/>
        <v>0</v>
      </c>
      <c r="DB321" s="183" t="str">
        <f t="shared" si="275"/>
        <v>NO OFERTADO</v>
      </c>
      <c r="DC321" s="183"/>
      <c r="DD321" s="183" t="s">
        <v>743</v>
      </c>
      <c r="DE321" s="206">
        <f>SMALL((L321,V321,AE321,AN321,AW321,BF321,BX321,CG321,CP321,CY321),1)</f>
        <v>1463.7</v>
      </c>
      <c r="DF321" s="208">
        <f t="shared" si="279"/>
        <v>1465.35</v>
      </c>
      <c r="DG321" s="19">
        <f t="shared" si="280"/>
        <v>1.6499999999999773</v>
      </c>
      <c r="DH321" s="208">
        <f t="shared" si="281"/>
        <v>1463.6999999999998</v>
      </c>
      <c r="DI321" s="208">
        <f t="shared" si="282"/>
        <v>1760.3999999999999</v>
      </c>
      <c r="DJ321" s="208" t="str">
        <f t="shared" si="283"/>
        <v>ENTRA</v>
      </c>
    </row>
    <row r="322" spans="1:114" s="19" customFormat="1" ht="38.25" hidden="1" x14ac:dyDescent="0.2">
      <c r="A322" s="76">
        <v>313</v>
      </c>
      <c r="B322" s="78" t="s">
        <v>360</v>
      </c>
      <c r="C322" s="77" t="s">
        <v>692</v>
      </c>
      <c r="D322" s="123">
        <v>1</v>
      </c>
      <c r="E322" s="123" t="s">
        <v>32</v>
      </c>
      <c r="F322" s="24">
        <v>3665.2</v>
      </c>
      <c r="G322" s="124">
        <v>1659</v>
      </c>
      <c r="H322" s="86">
        <f t="shared" si="261"/>
        <v>6080566.7999999998</v>
      </c>
      <c r="I322" s="27"/>
      <c r="J322" s="184"/>
      <c r="K322" s="185"/>
      <c r="L322" s="184"/>
      <c r="M322" s="186"/>
      <c r="N322" s="186">
        <f t="shared" si="244"/>
        <v>0</v>
      </c>
      <c r="O322" s="176" t="str">
        <f t="shared" si="278"/>
        <v>NO OFERTADO</v>
      </c>
      <c r="P322" s="176"/>
      <c r="Q322" s="176" t="s">
        <v>743</v>
      </c>
      <c r="R322" s="207" t="s">
        <v>858</v>
      </c>
      <c r="S322" s="187"/>
      <c r="T322" s="187"/>
      <c r="U322" s="188"/>
      <c r="V322" s="187"/>
      <c r="W322" s="189"/>
      <c r="X322" s="189">
        <f t="shared" si="246"/>
        <v>0</v>
      </c>
      <c r="Y322" s="176" t="str">
        <f t="shared" si="262"/>
        <v>NO OFERTADO</v>
      </c>
      <c r="Z322" s="177"/>
      <c r="AA322" s="177" t="s">
        <v>743</v>
      </c>
      <c r="AB322" s="190"/>
      <c r="AC322" s="190"/>
      <c r="AD322" s="191"/>
      <c r="AE322" s="190"/>
      <c r="AF322" s="192"/>
      <c r="AG322" s="192">
        <f t="shared" si="247"/>
        <v>0</v>
      </c>
      <c r="AH322" s="178" t="str">
        <f t="shared" si="263"/>
        <v>NO OFERTADO</v>
      </c>
      <c r="AI322" s="178"/>
      <c r="AJ322" s="178" t="s">
        <v>743</v>
      </c>
      <c r="AK322" s="184"/>
      <c r="AL322" s="184"/>
      <c r="AM322" s="185"/>
      <c r="AN322" s="184"/>
      <c r="AO322" s="186"/>
      <c r="AP322" s="186">
        <f t="shared" si="248"/>
        <v>0</v>
      </c>
      <c r="AQ322" s="176" t="str">
        <f t="shared" si="266"/>
        <v>NO OFERTADO</v>
      </c>
      <c r="AR322" s="176"/>
      <c r="AS322" s="176" t="s">
        <v>743</v>
      </c>
      <c r="AT322" s="187"/>
      <c r="AU322" s="187"/>
      <c r="AV322" s="193"/>
      <c r="AW322" s="187"/>
      <c r="AX322" s="189"/>
      <c r="AY322" s="189">
        <f t="shared" si="249"/>
        <v>0</v>
      </c>
      <c r="AZ322" s="177" t="str">
        <f t="shared" si="267"/>
        <v>NO OFERTADO</v>
      </c>
      <c r="BA322" s="177"/>
      <c r="BB322" s="177" t="s">
        <v>743</v>
      </c>
      <c r="BC322" s="194" t="s">
        <v>44</v>
      </c>
      <c r="BD322" s="194">
        <v>3145</v>
      </c>
      <c r="BE322" s="212">
        <f t="shared" si="295"/>
        <v>597.54999999999995</v>
      </c>
      <c r="BF322" s="194">
        <f t="shared" si="276"/>
        <v>3742.55</v>
      </c>
      <c r="BG322" s="196">
        <f t="shared" si="250"/>
        <v>3742.55</v>
      </c>
      <c r="BH322" s="196">
        <f t="shared" si="251"/>
        <v>6208890.4500000002</v>
      </c>
      <c r="BI322" s="180" t="str">
        <f t="shared" si="268"/>
        <v>CUMPLE</v>
      </c>
      <c r="BJ322" s="180" t="s">
        <v>828</v>
      </c>
      <c r="BK322" s="180" t="s">
        <v>822</v>
      </c>
      <c r="BL322" s="319"/>
      <c r="BM322" s="319"/>
      <c r="BN322" s="320"/>
      <c r="BO322" s="319">
        <f t="shared" si="269"/>
        <v>0</v>
      </c>
      <c r="BP322" s="321">
        <f t="shared" si="252"/>
        <v>0</v>
      </c>
      <c r="BQ322" s="321">
        <f t="shared" si="270"/>
        <v>0</v>
      </c>
      <c r="BR322" s="322" t="str">
        <f t="shared" si="271"/>
        <v>NO OFERTADO</v>
      </c>
      <c r="BS322" s="322"/>
      <c r="BT322" s="322" t="s">
        <v>743</v>
      </c>
      <c r="BU322" s="197"/>
      <c r="BV322" s="197"/>
      <c r="BW322" s="198"/>
      <c r="BX322" s="197"/>
      <c r="BY322" s="199">
        <f t="shared" si="253"/>
        <v>0</v>
      </c>
      <c r="BZ322" s="199">
        <f t="shared" si="254"/>
        <v>0</v>
      </c>
      <c r="CA322" s="181" t="str">
        <f t="shared" si="272"/>
        <v>NO OFERTADO</v>
      </c>
      <c r="CB322" s="181"/>
      <c r="CC322" s="181" t="s">
        <v>743</v>
      </c>
      <c r="CD322" s="200"/>
      <c r="CE322" s="200"/>
      <c r="CF322" s="201"/>
      <c r="CG322" s="200"/>
      <c r="CH322" s="202">
        <f t="shared" si="255"/>
        <v>0</v>
      </c>
      <c r="CI322" s="202">
        <f t="shared" si="256"/>
        <v>0</v>
      </c>
      <c r="CJ322" s="182" t="str">
        <f t="shared" si="273"/>
        <v>NO OFERTADO</v>
      </c>
      <c r="CK322" s="182"/>
      <c r="CL322" s="182" t="s">
        <v>743</v>
      </c>
      <c r="CM322" s="197">
        <v>0</v>
      </c>
      <c r="CN322" s="197">
        <v>0</v>
      </c>
      <c r="CO322" s="198">
        <v>0</v>
      </c>
      <c r="CP322" s="197"/>
      <c r="CQ322" s="199">
        <f t="shared" si="257"/>
        <v>0</v>
      </c>
      <c r="CR322" s="199">
        <f t="shared" si="258"/>
        <v>0</v>
      </c>
      <c r="CS322" s="181" t="str">
        <f t="shared" si="274"/>
        <v>NO OFERTADO</v>
      </c>
      <c r="CT322" s="181"/>
      <c r="CU322" s="181" t="s">
        <v>743</v>
      </c>
      <c r="CV322" s="203"/>
      <c r="CW322" s="203"/>
      <c r="CX322" s="204"/>
      <c r="CY322" s="203"/>
      <c r="CZ322" s="205">
        <f t="shared" si="259"/>
        <v>0</v>
      </c>
      <c r="DA322" s="205">
        <f t="shared" si="260"/>
        <v>0</v>
      </c>
      <c r="DB322" s="183" t="str">
        <f t="shared" si="275"/>
        <v>NO OFERTADO</v>
      </c>
      <c r="DC322" s="183"/>
      <c r="DD322" s="183" t="s">
        <v>743</v>
      </c>
      <c r="DE322" s="206">
        <f>SMALL((L322,V322,AE322,AN322,AW322,BF322,BX322,CG322,CP322,CY322),1)</f>
        <v>3742.55</v>
      </c>
      <c r="DF322" s="208">
        <f t="shared" si="279"/>
        <v>3742.55</v>
      </c>
      <c r="DG322" s="19">
        <f t="shared" si="280"/>
        <v>0</v>
      </c>
      <c r="DH322" s="208">
        <f t="shared" si="281"/>
        <v>3742.55</v>
      </c>
      <c r="DI322" s="208">
        <f t="shared" si="282"/>
        <v>4398.24</v>
      </c>
      <c r="DJ322" s="208" t="str">
        <f t="shared" si="283"/>
        <v>ENTRA</v>
      </c>
    </row>
    <row r="323" spans="1:114" s="19" customFormat="1" hidden="1" x14ac:dyDescent="0.2">
      <c r="A323" s="76">
        <v>314</v>
      </c>
      <c r="B323" s="78" t="s">
        <v>361</v>
      </c>
      <c r="C323" s="77" t="s">
        <v>693</v>
      </c>
      <c r="D323" s="123">
        <v>1</v>
      </c>
      <c r="E323" s="123" t="s">
        <v>32</v>
      </c>
      <c r="F323" s="24">
        <v>1477</v>
      </c>
      <c r="G323" s="124">
        <v>686</v>
      </c>
      <c r="H323" s="86">
        <f t="shared" si="261"/>
        <v>1013222</v>
      </c>
      <c r="I323" s="27" t="s">
        <v>44</v>
      </c>
      <c r="J323" s="184">
        <v>1477</v>
      </c>
      <c r="K323" s="185">
        <v>0</v>
      </c>
      <c r="L323" s="184">
        <f t="shared" si="277"/>
        <v>1477</v>
      </c>
      <c r="M323" s="186">
        <f t="shared" si="287"/>
        <v>1477</v>
      </c>
      <c r="N323" s="186">
        <f t="shared" si="244"/>
        <v>1013222</v>
      </c>
      <c r="O323" s="176" t="str">
        <f t="shared" si="278"/>
        <v>CUMPLE</v>
      </c>
      <c r="P323" s="176" t="s">
        <v>828</v>
      </c>
      <c r="Q323" s="176" t="s">
        <v>822</v>
      </c>
      <c r="R323" s="207">
        <f t="shared" si="294"/>
        <v>0</v>
      </c>
      <c r="S323" s="187"/>
      <c r="T323" s="187"/>
      <c r="U323" s="188"/>
      <c r="V323" s="187"/>
      <c r="W323" s="189"/>
      <c r="X323" s="189">
        <f t="shared" si="246"/>
        <v>0</v>
      </c>
      <c r="Y323" s="176" t="str">
        <f t="shared" si="262"/>
        <v>NO OFERTADO</v>
      </c>
      <c r="Z323" s="177"/>
      <c r="AA323" s="177" t="s">
        <v>743</v>
      </c>
      <c r="AB323" s="190" t="s">
        <v>745</v>
      </c>
      <c r="AC323" s="190">
        <v>1543.0500000000002</v>
      </c>
      <c r="AD323" s="191">
        <v>0</v>
      </c>
      <c r="AE323" s="190">
        <f>+AC323+AD323</f>
        <v>1543.0500000000002</v>
      </c>
      <c r="AF323" s="192">
        <f>+AE323*D323</f>
        <v>1543.0500000000002</v>
      </c>
      <c r="AG323" s="192">
        <f t="shared" si="247"/>
        <v>1058532.3</v>
      </c>
      <c r="AH323" s="178" t="str">
        <f t="shared" si="263"/>
        <v>CUMPLE</v>
      </c>
      <c r="AI323" s="178" t="s">
        <v>828</v>
      </c>
      <c r="AJ323" s="178" t="s">
        <v>822</v>
      </c>
      <c r="AK323" s="184"/>
      <c r="AL323" s="184"/>
      <c r="AM323" s="185"/>
      <c r="AN323" s="184"/>
      <c r="AO323" s="186"/>
      <c r="AP323" s="186">
        <f t="shared" si="248"/>
        <v>0</v>
      </c>
      <c r="AQ323" s="176" t="str">
        <f t="shared" si="266"/>
        <v>NO OFERTADO</v>
      </c>
      <c r="AR323" s="176"/>
      <c r="AS323" s="176" t="s">
        <v>743</v>
      </c>
      <c r="AT323" s="187"/>
      <c r="AU323" s="187"/>
      <c r="AV323" s="193"/>
      <c r="AW323" s="187"/>
      <c r="AX323" s="189"/>
      <c r="AY323" s="189">
        <f t="shared" si="249"/>
        <v>0</v>
      </c>
      <c r="AZ323" s="177" t="str">
        <f t="shared" si="267"/>
        <v>NO OFERTADO</v>
      </c>
      <c r="BA323" s="177"/>
      <c r="BB323" s="177" t="s">
        <v>743</v>
      </c>
      <c r="BC323" s="194" t="s">
        <v>44</v>
      </c>
      <c r="BD323" s="194">
        <v>1240</v>
      </c>
      <c r="BE323" s="212"/>
      <c r="BF323" s="194">
        <f t="shared" si="276"/>
        <v>1240</v>
      </c>
      <c r="BG323" s="196">
        <f t="shared" si="250"/>
        <v>1240</v>
      </c>
      <c r="BH323" s="196">
        <f t="shared" si="251"/>
        <v>850640</v>
      </c>
      <c r="BI323" s="180" t="str">
        <f t="shared" si="268"/>
        <v>CUMPLE</v>
      </c>
      <c r="BJ323" s="180" t="s">
        <v>828</v>
      </c>
      <c r="BK323" s="180" t="s">
        <v>822</v>
      </c>
      <c r="BL323" s="319"/>
      <c r="BM323" s="319"/>
      <c r="BN323" s="320"/>
      <c r="BO323" s="319">
        <f t="shared" si="269"/>
        <v>0</v>
      </c>
      <c r="BP323" s="321">
        <f t="shared" si="252"/>
        <v>0</v>
      </c>
      <c r="BQ323" s="321">
        <f t="shared" si="270"/>
        <v>0</v>
      </c>
      <c r="BR323" s="322" t="str">
        <f t="shared" si="271"/>
        <v>NO OFERTADO</v>
      </c>
      <c r="BS323" s="322"/>
      <c r="BT323" s="322" t="s">
        <v>743</v>
      </c>
      <c r="BU323" s="197"/>
      <c r="BV323" s="197"/>
      <c r="BW323" s="198"/>
      <c r="BX323" s="197"/>
      <c r="BY323" s="199">
        <f t="shared" si="253"/>
        <v>0</v>
      </c>
      <c r="BZ323" s="199">
        <f t="shared" si="254"/>
        <v>0</v>
      </c>
      <c r="CA323" s="181" t="str">
        <f t="shared" si="272"/>
        <v>NO OFERTADO</v>
      </c>
      <c r="CB323" s="181"/>
      <c r="CC323" s="181" t="s">
        <v>743</v>
      </c>
      <c r="CD323" s="200"/>
      <c r="CE323" s="200"/>
      <c r="CF323" s="201"/>
      <c r="CG323" s="200"/>
      <c r="CH323" s="202">
        <f t="shared" si="255"/>
        <v>0</v>
      </c>
      <c r="CI323" s="202">
        <f t="shared" si="256"/>
        <v>0</v>
      </c>
      <c r="CJ323" s="182" t="str">
        <f t="shared" si="273"/>
        <v>NO OFERTADO</v>
      </c>
      <c r="CK323" s="182"/>
      <c r="CL323" s="182" t="s">
        <v>743</v>
      </c>
      <c r="CM323" s="197">
        <v>0</v>
      </c>
      <c r="CN323" s="197">
        <v>0</v>
      </c>
      <c r="CO323" s="198">
        <v>0</v>
      </c>
      <c r="CP323" s="197"/>
      <c r="CQ323" s="199">
        <f t="shared" si="257"/>
        <v>0</v>
      </c>
      <c r="CR323" s="199">
        <f t="shared" si="258"/>
        <v>0</v>
      </c>
      <c r="CS323" s="181" t="str">
        <f t="shared" si="274"/>
        <v>NO OFERTADO</v>
      </c>
      <c r="CT323" s="181"/>
      <c r="CU323" s="181" t="s">
        <v>743</v>
      </c>
      <c r="CV323" s="203"/>
      <c r="CW323" s="203"/>
      <c r="CX323" s="204"/>
      <c r="CY323" s="203"/>
      <c r="CZ323" s="205">
        <f t="shared" si="259"/>
        <v>0</v>
      </c>
      <c r="DA323" s="205">
        <f t="shared" si="260"/>
        <v>0</v>
      </c>
      <c r="DB323" s="183" t="str">
        <f t="shared" si="275"/>
        <v>NO OFERTADO</v>
      </c>
      <c r="DC323" s="183"/>
      <c r="DD323" s="183" t="s">
        <v>743</v>
      </c>
      <c r="DE323" s="206">
        <f>SMALL((L323,V323,AE323,AN323,AW323,BF323,BX323,CG323,CP323,CY323),1)</f>
        <v>1240</v>
      </c>
      <c r="DF323" s="208">
        <f t="shared" si="279"/>
        <v>1477</v>
      </c>
      <c r="DG323" s="19">
        <f t="shared" si="280"/>
        <v>130.11571986334152</v>
      </c>
      <c r="DH323" s="208">
        <f t="shared" si="281"/>
        <v>1346.8842801366584</v>
      </c>
      <c r="DI323" s="208">
        <f t="shared" si="282"/>
        <v>1772.3999999999999</v>
      </c>
      <c r="DJ323" s="208" t="str">
        <f t="shared" si="283"/>
        <v>NO CUMPLE</v>
      </c>
    </row>
    <row r="324" spans="1:114" s="19" customFormat="1" hidden="1" x14ac:dyDescent="0.2">
      <c r="A324" s="76">
        <v>315</v>
      </c>
      <c r="B324" s="78" t="s">
        <v>362</v>
      </c>
      <c r="C324" s="77" t="s">
        <v>694</v>
      </c>
      <c r="D324" s="123">
        <v>1</v>
      </c>
      <c r="E324" s="123" t="s">
        <v>32</v>
      </c>
      <c r="F324" s="24">
        <v>162</v>
      </c>
      <c r="G324" s="124">
        <v>340</v>
      </c>
      <c r="H324" s="86">
        <f t="shared" si="261"/>
        <v>55080</v>
      </c>
      <c r="I324" s="27" t="s">
        <v>44</v>
      </c>
      <c r="J324" s="184">
        <v>136</v>
      </c>
      <c r="K324" s="185">
        <v>26</v>
      </c>
      <c r="L324" s="184">
        <f t="shared" si="277"/>
        <v>162</v>
      </c>
      <c r="M324" s="186">
        <f t="shared" si="287"/>
        <v>162</v>
      </c>
      <c r="N324" s="186">
        <f t="shared" si="244"/>
        <v>55080</v>
      </c>
      <c r="O324" s="176" t="str">
        <f t="shared" si="278"/>
        <v>CUMPLE</v>
      </c>
      <c r="P324" s="176" t="s">
        <v>828</v>
      </c>
      <c r="Q324" s="176" t="s">
        <v>822</v>
      </c>
      <c r="R324" s="207">
        <f t="shared" si="294"/>
        <v>0</v>
      </c>
      <c r="S324" s="187"/>
      <c r="T324" s="187"/>
      <c r="U324" s="188"/>
      <c r="V324" s="187"/>
      <c r="W324" s="189"/>
      <c r="X324" s="189">
        <f t="shared" si="246"/>
        <v>0</v>
      </c>
      <c r="Y324" s="176" t="str">
        <f t="shared" si="262"/>
        <v>NO OFERTADO</v>
      </c>
      <c r="Z324" s="177"/>
      <c r="AA324" s="177" t="s">
        <v>743</v>
      </c>
      <c r="AB324" s="190"/>
      <c r="AC324" s="190"/>
      <c r="AD324" s="211"/>
      <c r="AE324" s="190"/>
      <c r="AF324" s="192"/>
      <c r="AG324" s="192">
        <f t="shared" si="247"/>
        <v>0</v>
      </c>
      <c r="AH324" s="178" t="str">
        <f t="shared" si="263"/>
        <v>NO OFERTADO</v>
      </c>
      <c r="AI324" s="178"/>
      <c r="AJ324" s="178" t="s">
        <v>743</v>
      </c>
      <c r="AK324" s="184"/>
      <c r="AL324" s="184"/>
      <c r="AM324" s="209">
        <f t="shared" ref="AM324:AM340" si="298">+AL324*0.19</f>
        <v>0</v>
      </c>
      <c r="AN324" s="184"/>
      <c r="AO324" s="186"/>
      <c r="AP324" s="186">
        <f t="shared" si="248"/>
        <v>0</v>
      </c>
      <c r="AQ324" s="176" t="str">
        <f t="shared" si="266"/>
        <v>NO OFERTADO</v>
      </c>
      <c r="AR324" s="176"/>
      <c r="AS324" s="176" t="s">
        <v>743</v>
      </c>
      <c r="AT324" s="187"/>
      <c r="AU324" s="187"/>
      <c r="AV324" s="188"/>
      <c r="AW324" s="187"/>
      <c r="AX324" s="189"/>
      <c r="AY324" s="189">
        <f t="shared" si="249"/>
        <v>0</v>
      </c>
      <c r="AZ324" s="177" t="str">
        <f t="shared" si="267"/>
        <v>NO OFERTADO</v>
      </c>
      <c r="BA324" s="177"/>
      <c r="BB324" s="177" t="s">
        <v>743</v>
      </c>
      <c r="BC324" s="194" t="s">
        <v>788</v>
      </c>
      <c r="BD324" s="194">
        <v>139</v>
      </c>
      <c r="BE324" s="212">
        <f t="shared" si="295"/>
        <v>26.41</v>
      </c>
      <c r="BF324" s="194">
        <f t="shared" ref="BF324:BF340" si="299">+BD324+BE324</f>
        <v>165.41</v>
      </c>
      <c r="BG324" s="196">
        <f t="shared" si="250"/>
        <v>165.41</v>
      </c>
      <c r="BH324" s="196">
        <f t="shared" si="251"/>
        <v>56239.4</v>
      </c>
      <c r="BI324" s="180" t="str">
        <f t="shared" si="268"/>
        <v>CUMPLE</v>
      </c>
      <c r="BJ324" s="180" t="s">
        <v>828</v>
      </c>
      <c r="BK324" s="180" t="s">
        <v>822</v>
      </c>
      <c r="BL324" s="319"/>
      <c r="BM324" s="319"/>
      <c r="BN324" s="326"/>
      <c r="BO324" s="319">
        <f t="shared" ref="BO324:BO341" si="300">+BM324+BN324</f>
        <v>0</v>
      </c>
      <c r="BP324" s="321">
        <f t="shared" si="252"/>
        <v>0</v>
      </c>
      <c r="BQ324" s="321">
        <f t="shared" si="270"/>
        <v>0</v>
      </c>
      <c r="BR324" s="322" t="str">
        <f t="shared" si="271"/>
        <v>NO OFERTADO</v>
      </c>
      <c r="BS324" s="322"/>
      <c r="BT324" s="322" t="s">
        <v>743</v>
      </c>
      <c r="BU324" s="197"/>
      <c r="BV324" s="197"/>
      <c r="BW324" s="213"/>
      <c r="BX324" s="197"/>
      <c r="BY324" s="199">
        <f t="shared" si="253"/>
        <v>0</v>
      </c>
      <c r="BZ324" s="199">
        <f t="shared" si="254"/>
        <v>0</v>
      </c>
      <c r="CA324" s="181" t="str">
        <f t="shared" si="272"/>
        <v>NO OFERTADO</v>
      </c>
      <c r="CB324" s="181"/>
      <c r="CC324" s="181" t="s">
        <v>743</v>
      </c>
      <c r="CD324" s="200"/>
      <c r="CE324" s="200"/>
      <c r="CF324" s="214"/>
      <c r="CG324" s="200"/>
      <c r="CH324" s="202">
        <f t="shared" si="255"/>
        <v>0</v>
      </c>
      <c r="CI324" s="202">
        <f t="shared" si="256"/>
        <v>0</v>
      </c>
      <c r="CJ324" s="182" t="str">
        <f t="shared" si="273"/>
        <v>NO OFERTADO</v>
      </c>
      <c r="CK324" s="182"/>
      <c r="CL324" s="182" t="s">
        <v>743</v>
      </c>
      <c r="CM324" s="197">
        <v>0</v>
      </c>
      <c r="CN324" s="197">
        <v>0</v>
      </c>
      <c r="CO324" s="213">
        <v>0</v>
      </c>
      <c r="CP324" s="197"/>
      <c r="CQ324" s="199">
        <f t="shared" si="257"/>
        <v>0</v>
      </c>
      <c r="CR324" s="199">
        <f t="shared" si="258"/>
        <v>0</v>
      </c>
      <c r="CS324" s="181" t="str">
        <f t="shared" si="274"/>
        <v>NO OFERTADO</v>
      </c>
      <c r="CT324" s="181"/>
      <c r="CU324" s="181" t="s">
        <v>743</v>
      </c>
      <c r="CV324" s="203"/>
      <c r="CW324" s="203"/>
      <c r="CX324" s="204"/>
      <c r="CY324" s="203"/>
      <c r="CZ324" s="205">
        <f t="shared" si="259"/>
        <v>0</v>
      </c>
      <c r="DA324" s="205">
        <f t="shared" si="260"/>
        <v>0</v>
      </c>
      <c r="DB324" s="183" t="str">
        <f t="shared" si="275"/>
        <v>NO OFERTADO</v>
      </c>
      <c r="DC324" s="183"/>
      <c r="DD324" s="183" t="s">
        <v>743</v>
      </c>
      <c r="DE324" s="206">
        <f>SMALL((L324,V324,AE324,AN324,AW324,BF324,BX324,CG324,CP324,CY324),1)</f>
        <v>162</v>
      </c>
      <c r="DF324" s="208">
        <f t="shared" si="279"/>
        <v>163.70499999999998</v>
      </c>
      <c r="DG324" s="19">
        <f t="shared" si="280"/>
        <v>1.7049999999999983</v>
      </c>
      <c r="DH324" s="208">
        <f t="shared" si="281"/>
        <v>162</v>
      </c>
      <c r="DI324" s="208">
        <f t="shared" si="282"/>
        <v>194.4</v>
      </c>
      <c r="DJ324" s="208" t="str">
        <f t="shared" si="283"/>
        <v>ENTRA</v>
      </c>
    </row>
    <row r="325" spans="1:114" s="19" customFormat="1" ht="25.5" hidden="1" x14ac:dyDescent="0.2">
      <c r="A325" s="76">
        <v>316</v>
      </c>
      <c r="B325" s="78" t="s">
        <v>363</v>
      </c>
      <c r="C325" s="77" t="s">
        <v>695</v>
      </c>
      <c r="D325" s="123">
        <v>1</v>
      </c>
      <c r="E325" s="123" t="s">
        <v>32</v>
      </c>
      <c r="F325" s="24">
        <v>1217</v>
      </c>
      <c r="G325" s="124">
        <v>160</v>
      </c>
      <c r="H325" s="86">
        <f t="shared" si="261"/>
        <v>194720</v>
      </c>
      <c r="I325" s="27" t="s">
        <v>746</v>
      </c>
      <c r="J325" s="184">
        <v>1023</v>
      </c>
      <c r="K325" s="185">
        <v>194</v>
      </c>
      <c r="L325" s="184">
        <f t="shared" si="277"/>
        <v>1217</v>
      </c>
      <c r="M325" s="186">
        <f t="shared" si="287"/>
        <v>1217</v>
      </c>
      <c r="N325" s="186">
        <f t="shared" si="244"/>
        <v>194720</v>
      </c>
      <c r="O325" s="176" t="str">
        <f t="shared" si="278"/>
        <v>CUMPLE</v>
      </c>
      <c r="P325" s="176" t="s">
        <v>828</v>
      </c>
      <c r="Q325" s="176" t="s">
        <v>822</v>
      </c>
      <c r="R325" s="207">
        <f t="shared" si="294"/>
        <v>0</v>
      </c>
      <c r="S325" s="187"/>
      <c r="T325" s="187"/>
      <c r="U325" s="188"/>
      <c r="V325" s="187"/>
      <c r="W325" s="189"/>
      <c r="X325" s="189">
        <f t="shared" si="246"/>
        <v>0</v>
      </c>
      <c r="Y325" s="176" t="str">
        <f t="shared" si="262"/>
        <v>NO OFERTADO</v>
      </c>
      <c r="Z325" s="177"/>
      <c r="AA325" s="177" t="s">
        <v>743</v>
      </c>
      <c r="AB325" s="190" t="s">
        <v>758</v>
      </c>
      <c r="AC325" s="190">
        <v>1841.94</v>
      </c>
      <c r="AD325" s="211">
        <v>349.96860000000004</v>
      </c>
      <c r="AE325" s="190">
        <f>+AC325+AD325</f>
        <v>2191.9086000000002</v>
      </c>
      <c r="AF325" s="192">
        <f>+AE325*D325</f>
        <v>2191.9086000000002</v>
      </c>
      <c r="AG325" s="192">
        <f t="shared" si="247"/>
        <v>350705.37600000005</v>
      </c>
      <c r="AH325" s="178" t="str">
        <f t="shared" si="263"/>
        <v>NO CUMPLE</v>
      </c>
      <c r="AI325" s="178" t="s">
        <v>828</v>
      </c>
      <c r="AJ325" s="178" t="s">
        <v>743</v>
      </c>
      <c r="AK325" s="184"/>
      <c r="AL325" s="184"/>
      <c r="AM325" s="209">
        <f t="shared" si="298"/>
        <v>0</v>
      </c>
      <c r="AN325" s="184"/>
      <c r="AO325" s="186"/>
      <c r="AP325" s="186">
        <f t="shared" si="248"/>
        <v>0</v>
      </c>
      <c r="AQ325" s="176" t="str">
        <f t="shared" si="266"/>
        <v>NO OFERTADO</v>
      </c>
      <c r="AR325" s="176"/>
      <c r="AS325" s="176" t="s">
        <v>743</v>
      </c>
      <c r="AT325" s="187"/>
      <c r="AU325" s="187"/>
      <c r="AV325" s="188"/>
      <c r="AW325" s="187"/>
      <c r="AX325" s="189"/>
      <c r="AY325" s="189">
        <f t="shared" si="249"/>
        <v>0</v>
      </c>
      <c r="AZ325" s="177" t="str">
        <f t="shared" si="267"/>
        <v>NO OFERTADO</v>
      </c>
      <c r="BA325" s="177"/>
      <c r="BB325" s="177" t="s">
        <v>743</v>
      </c>
      <c r="BC325" s="194" t="s">
        <v>44</v>
      </c>
      <c r="BD325" s="194">
        <v>988</v>
      </c>
      <c r="BE325" s="212">
        <f t="shared" si="295"/>
        <v>187.72</v>
      </c>
      <c r="BF325" s="194">
        <f t="shared" si="299"/>
        <v>1175.72</v>
      </c>
      <c r="BG325" s="196">
        <f t="shared" si="250"/>
        <v>1175.72</v>
      </c>
      <c r="BH325" s="196">
        <f t="shared" si="251"/>
        <v>188115.20000000001</v>
      </c>
      <c r="BI325" s="180" t="str">
        <f t="shared" si="268"/>
        <v>CUMPLE</v>
      </c>
      <c r="BJ325" s="180" t="s">
        <v>828</v>
      </c>
      <c r="BK325" s="180" t="s">
        <v>822</v>
      </c>
      <c r="BL325" s="319"/>
      <c r="BM325" s="319"/>
      <c r="BN325" s="326"/>
      <c r="BO325" s="319">
        <f t="shared" si="300"/>
        <v>0</v>
      </c>
      <c r="BP325" s="321">
        <f t="shared" si="252"/>
        <v>0</v>
      </c>
      <c r="BQ325" s="321">
        <f t="shared" si="270"/>
        <v>0</v>
      </c>
      <c r="BR325" s="322" t="str">
        <f t="shared" si="271"/>
        <v>NO OFERTADO</v>
      </c>
      <c r="BS325" s="322"/>
      <c r="BT325" s="322" t="s">
        <v>743</v>
      </c>
      <c r="BU325" s="197"/>
      <c r="BV325" s="197"/>
      <c r="BW325" s="213"/>
      <c r="BX325" s="197"/>
      <c r="BY325" s="199">
        <f t="shared" si="253"/>
        <v>0</v>
      </c>
      <c r="BZ325" s="199">
        <f t="shared" si="254"/>
        <v>0</v>
      </c>
      <c r="CA325" s="181" t="str">
        <f t="shared" si="272"/>
        <v>NO OFERTADO</v>
      </c>
      <c r="CB325" s="181"/>
      <c r="CC325" s="181" t="s">
        <v>743</v>
      </c>
      <c r="CD325" s="200"/>
      <c r="CE325" s="200"/>
      <c r="CF325" s="214"/>
      <c r="CG325" s="200"/>
      <c r="CH325" s="202">
        <f t="shared" si="255"/>
        <v>0</v>
      </c>
      <c r="CI325" s="202">
        <f t="shared" si="256"/>
        <v>0</v>
      </c>
      <c r="CJ325" s="182" t="str">
        <f t="shared" si="273"/>
        <v>NO OFERTADO</v>
      </c>
      <c r="CK325" s="182"/>
      <c r="CL325" s="182" t="s">
        <v>743</v>
      </c>
      <c r="CM325" s="197">
        <v>0</v>
      </c>
      <c r="CN325" s="197">
        <v>0</v>
      </c>
      <c r="CO325" s="213">
        <v>0</v>
      </c>
      <c r="CP325" s="197"/>
      <c r="CQ325" s="199">
        <f t="shared" si="257"/>
        <v>0</v>
      </c>
      <c r="CR325" s="199">
        <f t="shared" si="258"/>
        <v>0</v>
      </c>
      <c r="CS325" s="181" t="str">
        <f t="shared" si="274"/>
        <v>NO OFERTADO</v>
      </c>
      <c r="CT325" s="181"/>
      <c r="CU325" s="181" t="s">
        <v>743</v>
      </c>
      <c r="CV325" s="203"/>
      <c r="CW325" s="203"/>
      <c r="CX325" s="204"/>
      <c r="CY325" s="203"/>
      <c r="CZ325" s="205">
        <f t="shared" si="259"/>
        <v>0</v>
      </c>
      <c r="DA325" s="205">
        <f t="shared" si="260"/>
        <v>0</v>
      </c>
      <c r="DB325" s="183" t="str">
        <f t="shared" si="275"/>
        <v>NO OFERTADO</v>
      </c>
      <c r="DC325" s="183"/>
      <c r="DD325" s="183" t="s">
        <v>743</v>
      </c>
      <c r="DE325" s="206">
        <f>SMALL((L325,V325,AE325,AN325,AW325,BF325,BX325,CG325,CP325,CY325),1)</f>
        <v>1175.72</v>
      </c>
      <c r="DF325" s="208">
        <f t="shared" si="279"/>
        <v>1217</v>
      </c>
      <c r="DG325" s="19">
        <f t="shared" si="280"/>
        <v>469.60859441358446</v>
      </c>
      <c r="DH325" s="208">
        <f t="shared" si="281"/>
        <v>747.39140558641554</v>
      </c>
      <c r="DI325" s="208">
        <f t="shared" si="282"/>
        <v>1460.3999999999999</v>
      </c>
      <c r="DJ325" s="208" t="str">
        <f t="shared" si="283"/>
        <v>ENTRA</v>
      </c>
    </row>
    <row r="326" spans="1:114" s="19" customFormat="1" ht="25.5" hidden="1" x14ac:dyDescent="0.2">
      <c r="A326" s="76">
        <v>317</v>
      </c>
      <c r="B326" s="78" t="s">
        <v>364</v>
      </c>
      <c r="C326" s="77" t="s">
        <v>696</v>
      </c>
      <c r="D326" s="123">
        <v>1</v>
      </c>
      <c r="E326" s="123" t="s">
        <v>32</v>
      </c>
      <c r="F326" s="24">
        <v>17977.330000000002</v>
      </c>
      <c r="G326" s="124">
        <v>39</v>
      </c>
      <c r="H326" s="86">
        <f t="shared" si="261"/>
        <v>701115.87000000011</v>
      </c>
      <c r="I326" s="27" t="s">
        <v>44</v>
      </c>
      <c r="J326" s="184">
        <v>13398</v>
      </c>
      <c r="K326" s="185">
        <v>2546</v>
      </c>
      <c r="L326" s="184">
        <f t="shared" si="277"/>
        <v>15944</v>
      </c>
      <c r="M326" s="186">
        <f t="shared" si="287"/>
        <v>15944</v>
      </c>
      <c r="N326" s="186">
        <f t="shared" si="244"/>
        <v>621816</v>
      </c>
      <c r="O326" s="176" t="str">
        <f t="shared" si="278"/>
        <v>CUMPLE</v>
      </c>
      <c r="P326" s="176" t="s">
        <v>828</v>
      </c>
      <c r="Q326" s="176" t="s">
        <v>822</v>
      </c>
      <c r="R326" s="207">
        <f t="shared" si="294"/>
        <v>-0.11310522752822591</v>
      </c>
      <c r="S326" s="187"/>
      <c r="T326" s="187"/>
      <c r="U326" s="188"/>
      <c r="V326" s="187"/>
      <c r="W326" s="189"/>
      <c r="X326" s="189">
        <f t="shared" si="246"/>
        <v>0</v>
      </c>
      <c r="Y326" s="176" t="str">
        <f t="shared" si="262"/>
        <v>NO OFERTADO</v>
      </c>
      <c r="Z326" s="177"/>
      <c r="AA326" s="177" t="s">
        <v>743</v>
      </c>
      <c r="AB326" s="190"/>
      <c r="AC326" s="190"/>
      <c r="AD326" s="211"/>
      <c r="AE326" s="190"/>
      <c r="AF326" s="192"/>
      <c r="AG326" s="192">
        <f t="shared" si="247"/>
        <v>0</v>
      </c>
      <c r="AH326" s="178" t="str">
        <f t="shared" si="263"/>
        <v>NO OFERTADO</v>
      </c>
      <c r="AI326" s="178"/>
      <c r="AJ326" s="178" t="s">
        <v>743</v>
      </c>
      <c r="AK326" s="184"/>
      <c r="AL326" s="184"/>
      <c r="AM326" s="209">
        <f t="shared" si="298"/>
        <v>0</v>
      </c>
      <c r="AN326" s="184"/>
      <c r="AO326" s="186"/>
      <c r="AP326" s="186">
        <f t="shared" si="248"/>
        <v>0</v>
      </c>
      <c r="AQ326" s="176" t="str">
        <f t="shared" si="266"/>
        <v>NO OFERTADO</v>
      </c>
      <c r="AR326" s="176"/>
      <c r="AS326" s="176" t="s">
        <v>743</v>
      </c>
      <c r="AT326" s="187"/>
      <c r="AU326" s="187"/>
      <c r="AV326" s="188"/>
      <c r="AW326" s="187"/>
      <c r="AX326" s="189"/>
      <c r="AY326" s="189">
        <f t="shared" si="249"/>
        <v>0</v>
      </c>
      <c r="AZ326" s="177" t="str">
        <f t="shared" si="267"/>
        <v>NO OFERTADO</v>
      </c>
      <c r="BA326" s="177"/>
      <c r="BB326" s="177" t="s">
        <v>743</v>
      </c>
      <c r="BC326" s="194" t="s">
        <v>44</v>
      </c>
      <c r="BD326" s="194">
        <v>13580</v>
      </c>
      <c r="BE326" s="212">
        <f t="shared" si="295"/>
        <v>2580.1999999999998</v>
      </c>
      <c r="BF326" s="194">
        <f t="shared" si="299"/>
        <v>16160.2</v>
      </c>
      <c r="BG326" s="196">
        <f t="shared" si="250"/>
        <v>16160.2</v>
      </c>
      <c r="BH326" s="196">
        <f t="shared" si="251"/>
        <v>630247.80000000005</v>
      </c>
      <c r="BI326" s="180" t="str">
        <f t="shared" si="268"/>
        <v>CUMPLE</v>
      </c>
      <c r="BJ326" s="180" t="s">
        <v>828</v>
      </c>
      <c r="BK326" s="180" t="s">
        <v>822</v>
      </c>
      <c r="BL326" s="319"/>
      <c r="BM326" s="319"/>
      <c r="BN326" s="326"/>
      <c r="BO326" s="319">
        <f t="shared" si="300"/>
        <v>0</v>
      </c>
      <c r="BP326" s="321">
        <f t="shared" si="252"/>
        <v>0</v>
      </c>
      <c r="BQ326" s="321">
        <f t="shared" si="270"/>
        <v>0</v>
      </c>
      <c r="BR326" s="322" t="str">
        <f t="shared" si="271"/>
        <v>NO OFERTADO</v>
      </c>
      <c r="BS326" s="322"/>
      <c r="BT326" s="322" t="s">
        <v>743</v>
      </c>
      <c r="BU326" s="197" t="s">
        <v>44</v>
      </c>
      <c r="BV326" s="197">
        <v>32000</v>
      </c>
      <c r="BW326" s="213">
        <v>6080</v>
      </c>
      <c r="BX326" s="197">
        <v>38080</v>
      </c>
      <c r="BY326" s="199">
        <f t="shared" si="253"/>
        <v>38080</v>
      </c>
      <c r="BZ326" s="199">
        <f t="shared" si="254"/>
        <v>1485120</v>
      </c>
      <c r="CA326" s="181" t="str">
        <f t="shared" si="272"/>
        <v>NO CUMPLE</v>
      </c>
      <c r="CB326" s="181" t="str">
        <f>VLOOKUP(B326,'[3]ANEXO TECNICO'!$B$3:$P$334,15,0)</f>
        <v>CUMPLE</v>
      </c>
      <c r="CC326" s="181" t="s">
        <v>743</v>
      </c>
      <c r="CD326" s="200"/>
      <c r="CE326" s="200"/>
      <c r="CF326" s="214"/>
      <c r="CG326" s="200"/>
      <c r="CH326" s="202">
        <f t="shared" si="255"/>
        <v>0</v>
      </c>
      <c r="CI326" s="202">
        <f t="shared" si="256"/>
        <v>0</v>
      </c>
      <c r="CJ326" s="182" t="str">
        <f t="shared" si="273"/>
        <v>NO OFERTADO</v>
      </c>
      <c r="CK326" s="182"/>
      <c r="CL326" s="182" t="s">
        <v>743</v>
      </c>
      <c r="CM326" s="197">
        <v>0</v>
      </c>
      <c r="CN326" s="197">
        <v>0</v>
      </c>
      <c r="CO326" s="213">
        <v>0</v>
      </c>
      <c r="CP326" s="197"/>
      <c r="CQ326" s="199">
        <f t="shared" si="257"/>
        <v>0</v>
      </c>
      <c r="CR326" s="199">
        <f t="shared" si="258"/>
        <v>0</v>
      </c>
      <c r="CS326" s="181" t="str">
        <f t="shared" si="274"/>
        <v>NO OFERTADO</v>
      </c>
      <c r="CT326" s="181"/>
      <c r="CU326" s="181" t="s">
        <v>743</v>
      </c>
      <c r="CV326" s="203"/>
      <c r="CW326" s="203"/>
      <c r="CX326" s="204"/>
      <c r="CY326" s="203"/>
      <c r="CZ326" s="205">
        <f t="shared" si="259"/>
        <v>0</v>
      </c>
      <c r="DA326" s="205">
        <f t="shared" si="260"/>
        <v>0</v>
      </c>
      <c r="DB326" s="183" t="str">
        <f t="shared" si="275"/>
        <v>NO OFERTADO</v>
      </c>
      <c r="DC326" s="183"/>
      <c r="DD326" s="183" t="s">
        <v>743</v>
      </c>
      <c r="DE326" s="206">
        <f>SMALL((L326,V326,AE326,AN326,AW326,BF326,BX326,CG326,CP326,CY326),1)</f>
        <v>15944</v>
      </c>
      <c r="DF326" s="208">
        <f t="shared" si="279"/>
        <v>16160.2</v>
      </c>
      <c r="DG326" s="19">
        <f t="shared" si="280"/>
        <v>10384.426750775523</v>
      </c>
      <c r="DH326" s="208">
        <f t="shared" si="281"/>
        <v>5775.7732492244777</v>
      </c>
      <c r="DI326" s="208">
        <f t="shared" si="282"/>
        <v>21572.796000000002</v>
      </c>
      <c r="DJ326" s="208" t="str">
        <f t="shared" si="283"/>
        <v>ENTRA</v>
      </c>
    </row>
    <row r="327" spans="1:114" s="19" customFormat="1" ht="25.5" hidden="1" x14ac:dyDescent="0.2">
      <c r="A327" s="76">
        <v>318</v>
      </c>
      <c r="B327" s="78" t="s">
        <v>365</v>
      </c>
      <c r="C327" s="77" t="s">
        <v>697</v>
      </c>
      <c r="D327" s="123">
        <v>1</v>
      </c>
      <c r="E327" s="123" t="s">
        <v>32</v>
      </c>
      <c r="F327" s="24">
        <v>438</v>
      </c>
      <c r="G327" s="124">
        <v>276</v>
      </c>
      <c r="H327" s="86">
        <f t="shared" si="261"/>
        <v>120888</v>
      </c>
      <c r="I327" s="27" t="s">
        <v>930</v>
      </c>
      <c r="J327" s="184">
        <v>368</v>
      </c>
      <c r="K327" s="185">
        <v>70</v>
      </c>
      <c r="L327" s="184">
        <f t="shared" si="277"/>
        <v>438</v>
      </c>
      <c r="M327" s="186">
        <f t="shared" si="287"/>
        <v>438</v>
      </c>
      <c r="N327" s="186">
        <f t="shared" si="244"/>
        <v>120888</v>
      </c>
      <c r="O327" s="176" t="str">
        <f t="shared" si="278"/>
        <v>CUMPLE</v>
      </c>
      <c r="P327" s="176" t="s">
        <v>828</v>
      </c>
      <c r="Q327" s="176" t="s">
        <v>822</v>
      </c>
      <c r="R327" s="207">
        <f t="shared" si="294"/>
        <v>0</v>
      </c>
      <c r="S327" s="187"/>
      <c r="T327" s="187"/>
      <c r="U327" s="188"/>
      <c r="V327" s="187"/>
      <c r="W327" s="189"/>
      <c r="X327" s="189">
        <f t="shared" si="246"/>
        <v>0</v>
      </c>
      <c r="Y327" s="176" t="str">
        <f t="shared" si="262"/>
        <v>NO OFERTADO</v>
      </c>
      <c r="Z327" s="177"/>
      <c r="AA327" s="177" t="s">
        <v>743</v>
      </c>
      <c r="AB327" s="190"/>
      <c r="AC327" s="190"/>
      <c r="AD327" s="211"/>
      <c r="AE327" s="190"/>
      <c r="AF327" s="192"/>
      <c r="AG327" s="192">
        <f t="shared" si="247"/>
        <v>0</v>
      </c>
      <c r="AH327" s="178" t="str">
        <f t="shared" si="263"/>
        <v>NO OFERTADO</v>
      </c>
      <c r="AI327" s="178"/>
      <c r="AJ327" s="178" t="s">
        <v>743</v>
      </c>
      <c r="AK327" s="184"/>
      <c r="AL327" s="184"/>
      <c r="AM327" s="209">
        <f t="shared" si="298"/>
        <v>0</v>
      </c>
      <c r="AN327" s="184"/>
      <c r="AO327" s="186"/>
      <c r="AP327" s="186">
        <f t="shared" si="248"/>
        <v>0</v>
      </c>
      <c r="AQ327" s="176" t="str">
        <f t="shared" si="266"/>
        <v>NO OFERTADO</v>
      </c>
      <c r="AR327" s="176"/>
      <c r="AS327" s="176" t="s">
        <v>743</v>
      </c>
      <c r="AT327" s="187"/>
      <c r="AU327" s="187"/>
      <c r="AV327" s="188"/>
      <c r="AW327" s="187"/>
      <c r="AX327" s="189"/>
      <c r="AY327" s="189">
        <f t="shared" si="249"/>
        <v>0</v>
      </c>
      <c r="AZ327" s="177" t="str">
        <f t="shared" si="267"/>
        <v>NO OFERTADO</v>
      </c>
      <c r="BA327" s="177"/>
      <c r="BB327" s="177" t="s">
        <v>743</v>
      </c>
      <c r="BC327" s="194" t="s">
        <v>787</v>
      </c>
      <c r="BD327" s="194">
        <v>407</v>
      </c>
      <c r="BE327" s="212">
        <f t="shared" si="295"/>
        <v>77.33</v>
      </c>
      <c r="BF327" s="194">
        <f t="shared" si="299"/>
        <v>484.33</v>
      </c>
      <c r="BG327" s="196">
        <f t="shared" si="250"/>
        <v>484.33</v>
      </c>
      <c r="BH327" s="196">
        <f t="shared" si="251"/>
        <v>133675.07999999999</v>
      </c>
      <c r="BI327" s="180" t="str">
        <f t="shared" si="268"/>
        <v>CUMPLE</v>
      </c>
      <c r="BJ327" s="180" t="s">
        <v>828</v>
      </c>
      <c r="BK327" s="180" t="s">
        <v>822</v>
      </c>
      <c r="BL327" s="319"/>
      <c r="BM327" s="319"/>
      <c r="BN327" s="326"/>
      <c r="BO327" s="319">
        <f t="shared" si="300"/>
        <v>0</v>
      </c>
      <c r="BP327" s="321">
        <f t="shared" si="252"/>
        <v>0</v>
      </c>
      <c r="BQ327" s="321">
        <f t="shared" si="270"/>
        <v>0</v>
      </c>
      <c r="BR327" s="322" t="str">
        <f t="shared" si="271"/>
        <v>NO OFERTADO</v>
      </c>
      <c r="BS327" s="322"/>
      <c r="BT327" s="322" t="s">
        <v>743</v>
      </c>
      <c r="BU327" s="197"/>
      <c r="BV327" s="197"/>
      <c r="BW327" s="213"/>
      <c r="BX327" s="197"/>
      <c r="BY327" s="199">
        <f t="shared" si="253"/>
        <v>0</v>
      </c>
      <c r="BZ327" s="199">
        <f t="shared" si="254"/>
        <v>0</v>
      </c>
      <c r="CA327" s="181" t="str">
        <f t="shared" si="272"/>
        <v>NO OFERTADO</v>
      </c>
      <c r="CB327" s="181"/>
      <c r="CC327" s="181" t="s">
        <v>743</v>
      </c>
      <c r="CD327" s="200" t="s">
        <v>44</v>
      </c>
      <c r="CE327" s="200">
        <v>364</v>
      </c>
      <c r="CF327" s="214">
        <v>69</v>
      </c>
      <c r="CG327" s="200">
        <v>433</v>
      </c>
      <c r="CH327" s="202">
        <f t="shared" si="255"/>
        <v>433</v>
      </c>
      <c r="CI327" s="202">
        <f t="shared" si="256"/>
        <v>119508</v>
      </c>
      <c r="CJ327" s="182" t="str">
        <f t="shared" si="273"/>
        <v>CUMPLE</v>
      </c>
      <c r="CK327" s="182" t="s">
        <v>828</v>
      </c>
      <c r="CL327" s="182" t="s">
        <v>822</v>
      </c>
      <c r="CM327" s="197">
        <v>0</v>
      </c>
      <c r="CN327" s="197">
        <v>0</v>
      </c>
      <c r="CO327" s="213">
        <v>0</v>
      </c>
      <c r="CP327" s="197"/>
      <c r="CQ327" s="199">
        <f t="shared" si="257"/>
        <v>0</v>
      </c>
      <c r="CR327" s="199">
        <f t="shared" si="258"/>
        <v>0</v>
      </c>
      <c r="CS327" s="181" t="str">
        <f t="shared" si="274"/>
        <v>NO OFERTADO</v>
      </c>
      <c r="CT327" s="181"/>
      <c r="CU327" s="181" t="s">
        <v>743</v>
      </c>
      <c r="CV327" s="203"/>
      <c r="CW327" s="203"/>
      <c r="CX327" s="204"/>
      <c r="CY327" s="203"/>
      <c r="CZ327" s="205">
        <f t="shared" si="259"/>
        <v>0</v>
      </c>
      <c r="DA327" s="205">
        <f t="shared" si="260"/>
        <v>0</v>
      </c>
      <c r="DB327" s="183" t="str">
        <f t="shared" si="275"/>
        <v>NO OFERTADO</v>
      </c>
      <c r="DC327" s="183"/>
      <c r="DD327" s="183" t="s">
        <v>743</v>
      </c>
      <c r="DE327" s="206">
        <f>SMALL((L327,V327,AE327,AN327,AW327,BF327,BX327,CG327,CP327,CY327),1)</f>
        <v>433</v>
      </c>
      <c r="DF327" s="208">
        <f t="shared" si="279"/>
        <v>438</v>
      </c>
      <c r="DG327" s="19">
        <f t="shared" si="280"/>
        <v>23.109011710201322</v>
      </c>
      <c r="DH327" s="208">
        <f t="shared" si="281"/>
        <v>414.89098828979866</v>
      </c>
      <c r="DI327" s="208">
        <f t="shared" si="282"/>
        <v>525.6</v>
      </c>
      <c r="DJ327" s="208" t="str">
        <f t="shared" si="283"/>
        <v>ENTRA</v>
      </c>
    </row>
    <row r="328" spans="1:114" s="19" customFormat="1" hidden="1" x14ac:dyDescent="0.2">
      <c r="A328" s="76">
        <v>319</v>
      </c>
      <c r="B328" s="78" t="s">
        <v>366</v>
      </c>
      <c r="C328" s="77" t="s">
        <v>698</v>
      </c>
      <c r="D328" s="123">
        <v>1</v>
      </c>
      <c r="E328" s="123" t="s">
        <v>32</v>
      </c>
      <c r="F328" s="24">
        <v>4584</v>
      </c>
      <c r="G328" s="124">
        <v>1876</v>
      </c>
      <c r="H328" s="86">
        <f t="shared" si="261"/>
        <v>8599584</v>
      </c>
      <c r="I328" s="27" t="s">
        <v>44</v>
      </c>
      <c r="J328" s="184">
        <v>3852</v>
      </c>
      <c r="K328" s="185">
        <v>732</v>
      </c>
      <c r="L328" s="184">
        <f t="shared" si="277"/>
        <v>4584</v>
      </c>
      <c r="M328" s="186">
        <f t="shared" si="287"/>
        <v>4584</v>
      </c>
      <c r="N328" s="186">
        <f t="shared" si="244"/>
        <v>8599584</v>
      </c>
      <c r="O328" s="176" t="str">
        <f t="shared" si="278"/>
        <v>CUMPLE</v>
      </c>
      <c r="P328" s="176" t="s">
        <v>828</v>
      </c>
      <c r="Q328" s="176" t="s">
        <v>822</v>
      </c>
      <c r="R328" s="207">
        <f t="shared" si="294"/>
        <v>0</v>
      </c>
      <c r="S328" s="187"/>
      <c r="T328" s="187"/>
      <c r="U328" s="188"/>
      <c r="V328" s="187"/>
      <c r="W328" s="189"/>
      <c r="X328" s="189">
        <f t="shared" si="246"/>
        <v>0</v>
      </c>
      <c r="Y328" s="176" t="str">
        <f t="shared" si="262"/>
        <v>NO OFERTADO</v>
      </c>
      <c r="Z328" s="177"/>
      <c r="AA328" s="177" t="s">
        <v>743</v>
      </c>
      <c r="AB328" s="190"/>
      <c r="AC328" s="190"/>
      <c r="AD328" s="211"/>
      <c r="AE328" s="190"/>
      <c r="AF328" s="192"/>
      <c r="AG328" s="192">
        <f t="shared" si="247"/>
        <v>0</v>
      </c>
      <c r="AH328" s="178" t="str">
        <f t="shared" si="263"/>
        <v>NO OFERTADO</v>
      </c>
      <c r="AI328" s="178"/>
      <c r="AJ328" s="178" t="s">
        <v>743</v>
      </c>
      <c r="AK328" s="184"/>
      <c r="AL328" s="184"/>
      <c r="AM328" s="209">
        <f t="shared" si="298"/>
        <v>0</v>
      </c>
      <c r="AN328" s="184"/>
      <c r="AO328" s="186"/>
      <c r="AP328" s="186">
        <f t="shared" si="248"/>
        <v>0</v>
      </c>
      <c r="AQ328" s="176" t="str">
        <f t="shared" si="266"/>
        <v>NO OFERTADO</v>
      </c>
      <c r="AR328" s="176"/>
      <c r="AS328" s="176" t="s">
        <v>743</v>
      </c>
      <c r="AT328" s="187"/>
      <c r="AU328" s="187"/>
      <c r="AV328" s="188"/>
      <c r="AW328" s="187"/>
      <c r="AX328" s="189"/>
      <c r="AY328" s="189">
        <f t="shared" si="249"/>
        <v>0</v>
      </c>
      <c r="AZ328" s="177" t="str">
        <f t="shared" si="267"/>
        <v>NO OFERTADO</v>
      </c>
      <c r="BA328" s="177"/>
      <c r="BB328" s="177" t="s">
        <v>743</v>
      </c>
      <c r="BC328" s="194" t="s">
        <v>44</v>
      </c>
      <c r="BD328" s="194">
        <v>3840</v>
      </c>
      <c r="BE328" s="212">
        <f t="shared" si="295"/>
        <v>729.6</v>
      </c>
      <c r="BF328" s="194">
        <f t="shared" si="299"/>
        <v>4569.6000000000004</v>
      </c>
      <c r="BG328" s="196">
        <f t="shared" si="250"/>
        <v>4569.6000000000004</v>
      </c>
      <c r="BH328" s="196">
        <f t="shared" si="251"/>
        <v>8572569.6000000015</v>
      </c>
      <c r="BI328" s="180" t="str">
        <f t="shared" si="268"/>
        <v>CUMPLE</v>
      </c>
      <c r="BJ328" s="180" t="s">
        <v>828</v>
      </c>
      <c r="BK328" s="180" t="s">
        <v>822</v>
      </c>
      <c r="BL328" s="319"/>
      <c r="BM328" s="319"/>
      <c r="BN328" s="326"/>
      <c r="BO328" s="319">
        <f t="shared" si="300"/>
        <v>0</v>
      </c>
      <c r="BP328" s="321">
        <f t="shared" si="252"/>
        <v>0</v>
      </c>
      <c r="BQ328" s="321">
        <f t="shared" si="270"/>
        <v>0</v>
      </c>
      <c r="BR328" s="322" t="str">
        <f t="shared" si="271"/>
        <v>NO OFERTADO</v>
      </c>
      <c r="BS328" s="322"/>
      <c r="BT328" s="322" t="s">
        <v>743</v>
      </c>
      <c r="BU328" s="197"/>
      <c r="BV328" s="197"/>
      <c r="BW328" s="213"/>
      <c r="BX328" s="197"/>
      <c r="BY328" s="199">
        <f t="shared" si="253"/>
        <v>0</v>
      </c>
      <c r="BZ328" s="199">
        <f t="shared" si="254"/>
        <v>0</v>
      </c>
      <c r="CA328" s="181" t="str">
        <f t="shared" si="272"/>
        <v>NO OFERTADO</v>
      </c>
      <c r="CB328" s="181"/>
      <c r="CC328" s="181" t="s">
        <v>743</v>
      </c>
      <c r="CD328" s="200" t="s">
        <v>44</v>
      </c>
      <c r="CE328" s="200">
        <v>3809</v>
      </c>
      <c r="CF328" s="214">
        <v>724</v>
      </c>
      <c r="CG328" s="200">
        <v>4533</v>
      </c>
      <c r="CH328" s="202">
        <f t="shared" si="255"/>
        <v>4533</v>
      </c>
      <c r="CI328" s="202">
        <f t="shared" si="256"/>
        <v>8503908</v>
      </c>
      <c r="CJ328" s="182" t="str">
        <f t="shared" si="273"/>
        <v>CUMPLE</v>
      </c>
      <c r="CK328" s="182" t="s">
        <v>828</v>
      </c>
      <c r="CL328" s="182" t="s">
        <v>822</v>
      </c>
      <c r="CM328" s="197">
        <v>0</v>
      </c>
      <c r="CN328" s="197">
        <v>0</v>
      </c>
      <c r="CO328" s="213">
        <v>0</v>
      </c>
      <c r="CP328" s="197"/>
      <c r="CQ328" s="199">
        <f t="shared" si="257"/>
        <v>0</v>
      </c>
      <c r="CR328" s="199">
        <f t="shared" si="258"/>
        <v>0</v>
      </c>
      <c r="CS328" s="181" t="str">
        <f t="shared" si="274"/>
        <v>NO OFERTADO</v>
      </c>
      <c r="CT328" s="181"/>
      <c r="CU328" s="181" t="s">
        <v>743</v>
      </c>
      <c r="CV328" s="203"/>
      <c r="CW328" s="203">
        <f>+CY328/1.19</f>
        <v>8077.3109243697481</v>
      </c>
      <c r="CX328" s="204">
        <f>+CW328*0.19</f>
        <v>1534.6890756302521</v>
      </c>
      <c r="CY328" s="203">
        <v>9612</v>
      </c>
      <c r="CZ328" s="205">
        <f t="shared" si="259"/>
        <v>9612</v>
      </c>
      <c r="DA328" s="205">
        <f t="shared" si="260"/>
        <v>18032112</v>
      </c>
      <c r="DB328" s="183" t="str">
        <f t="shared" si="275"/>
        <v>NO CUMPLE</v>
      </c>
      <c r="DC328" s="183" t="s">
        <v>828</v>
      </c>
      <c r="DD328" s="183" t="s">
        <v>743</v>
      </c>
      <c r="DE328" s="206">
        <f>SMALL((L328,V328,AE328,AN328,AW328,BF328,BX328,CG328,CP328,CY328),1)</f>
        <v>4533</v>
      </c>
      <c r="DF328" s="208">
        <f t="shared" si="279"/>
        <v>4576.8</v>
      </c>
      <c r="DG328" s="19">
        <f t="shared" si="280"/>
        <v>2186.7065801108306</v>
      </c>
      <c r="DH328" s="208">
        <f t="shared" si="281"/>
        <v>2390.0934198891696</v>
      </c>
      <c r="DI328" s="208">
        <f t="shared" si="282"/>
        <v>5500.8</v>
      </c>
      <c r="DJ328" s="208" t="str">
        <f t="shared" si="283"/>
        <v>ENTRA</v>
      </c>
    </row>
    <row r="329" spans="1:114" s="19" customFormat="1" ht="25.5" hidden="1" x14ac:dyDescent="0.2">
      <c r="A329" s="76">
        <v>320</v>
      </c>
      <c r="B329" s="78" t="s">
        <v>367</v>
      </c>
      <c r="C329" s="77" t="s">
        <v>699</v>
      </c>
      <c r="D329" s="123">
        <v>1</v>
      </c>
      <c r="E329" s="123" t="s">
        <v>32</v>
      </c>
      <c r="F329" s="24">
        <v>1856</v>
      </c>
      <c r="G329" s="124">
        <v>1</v>
      </c>
      <c r="H329" s="86">
        <f t="shared" si="261"/>
        <v>1856</v>
      </c>
      <c r="I329" s="27" t="s">
        <v>746</v>
      </c>
      <c r="J329" s="184">
        <v>1653</v>
      </c>
      <c r="K329" s="185">
        <v>314</v>
      </c>
      <c r="L329" s="184">
        <f t="shared" si="277"/>
        <v>1967</v>
      </c>
      <c r="M329" s="186">
        <f t="shared" si="287"/>
        <v>1967</v>
      </c>
      <c r="N329" s="186">
        <f t="shared" si="244"/>
        <v>1967</v>
      </c>
      <c r="O329" s="176" t="str">
        <f t="shared" si="278"/>
        <v>CUMPLE</v>
      </c>
      <c r="P329" s="176" t="s">
        <v>828</v>
      </c>
      <c r="Q329" s="176" t="s">
        <v>822</v>
      </c>
      <c r="R329" s="207">
        <f t="shared" si="294"/>
        <v>5.9806034482758619E-2</v>
      </c>
      <c r="S329" s="187"/>
      <c r="T329" s="187"/>
      <c r="U329" s="188"/>
      <c r="V329" s="187"/>
      <c r="W329" s="189"/>
      <c r="X329" s="189">
        <f t="shared" si="246"/>
        <v>0</v>
      </c>
      <c r="Y329" s="176" t="str">
        <f t="shared" si="262"/>
        <v>NO OFERTADO</v>
      </c>
      <c r="Z329" s="177"/>
      <c r="AA329" s="177" t="s">
        <v>743</v>
      </c>
      <c r="AB329" s="190"/>
      <c r="AC329" s="190"/>
      <c r="AD329" s="211"/>
      <c r="AE329" s="190"/>
      <c r="AF329" s="192"/>
      <c r="AG329" s="192">
        <f t="shared" si="247"/>
        <v>0</v>
      </c>
      <c r="AH329" s="178" t="str">
        <f t="shared" si="263"/>
        <v>NO OFERTADO</v>
      </c>
      <c r="AI329" s="178"/>
      <c r="AJ329" s="178" t="s">
        <v>743</v>
      </c>
      <c r="AK329" s="184"/>
      <c r="AL329" s="184"/>
      <c r="AM329" s="209">
        <f t="shared" si="298"/>
        <v>0</v>
      </c>
      <c r="AN329" s="184"/>
      <c r="AO329" s="186"/>
      <c r="AP329" s="186">
        <f t="shared" si="248"/>
        <v>0</v>
      </c>
      <c r="AQ329" s="176" t="str">
        <f t="shared" si="266"/>
        <v>NO OFERTADO</v>
      </c>
      <c r="AR329" s="176"/>
      <c r="AS329" s="176" t="s">
        <v>743</v>
      </c>
      <c r="AT329" s="187"/>
      <c r="AU329" s="187"/>
      <c r="AV329" s="188"/>
      <c r="AW329" s="187"/>
      <c r="AX329" s="189"/>
      <c r="AY329" s="189">
        <f t="shared" si="249"/>
        <v>0</v>
      </c>
      <c r="AZ329" s="177" t="str">
        <f t="shared" si="267"/>
        <v>NO OFERTADO</v>
      </c>
      <c r="BA329" s="177"/>
      <c r="BB329" s="177" t="s">
        <v>743</v>
      </c>
      <c r="BC329" s="194" t="s">
        <v>44</v>
      </c>
      <c r="BD329" s="194">
        <v>1525</v>
      </c>
      <c r="BE329" s="212">
        <f t="shared" si="295"/>
        <v>289.75</v>
      </c>
      <c r="BF329" s="194">
        <f t="shared" si="299"/>
        <v>1814.75</v>
      </c>
      <c r="BG329" s="196">
        <f t="shared" si="250"/>
        <v>1814.75</v>
      </c>
      <c r="BH329" s="196">
        <f t="shared" si="251"/>
        <v>1814.75</v>
      </c>
      <c r="BI329" s="180" t="str">
        <f t="shared" si="268"/>
        <v>CUMPLE</v>
      </c>
      <c r="BJ329" s="180" t="s">
        <v>828</v>
      </c>
      <c r="BK329" s="180" t="s">
        <v>822</v>
      </c>
      <c r="BL329" s="319"/>
      <c r="BM329" s="319"/>
      <c r="BN329" s="326"/>
      <c r="BO329" s="319">
        <f t="shared" si="300"/>
        <v>0</v>
      </c>
      <c r="BP329" s="321">
        <f t="shared" si="252"/>
        <v>0</v>
      </c>
      <c r="BQ329" s="321">
        <f t="shared" si="270"/>
        <v>0</v>
      </c>
      <c r="BR329" s="322" t="str">
        <f t="shared" si="271"/>
        <v>NO OFERTADO</v>
      </c>
      <c r="BS329" s="322"/>
      <c r="BT329" s="322" t="s">
        <v>743</v>
      </c>
      <c r="BU329" s="197"/>
      <c r="BV329" s="197"/>
      <c r="BW329" s="213"/>
      <c r="BX329" s="197"/>
      <c r="BY329" s="199">
        <f t="shared" si="253"/>
        <v>0</v>
      </c>
      <c r="BZ329" s="199">
        <f t="shared" si="254"/>
        <v>0</v>
      </c>
      <c r="CA329" s="181" t="str">
        <f t="shared" si="272"/>
        <v>NO OFERTADO</v>
      </c>
      <c r="CB329" s="181"/>
      <c r="CC329" s="181" t="s">
        <v>743</v>
      </c>
      <c r="CD329" s="200"/>
      <c r="CE329" s="200"/>
      <c r="CF329" s="214"/>
      <c r="CG329" s="200"/>
      <c r="CH329" s="202">
        <f t="shared" si="255"/>
        <v>0</v>
      </c>
      <c r="CI329" s="202">
        <f t="shared" si="256"/>
        <v>0</v>
      </c>
      <c r="CJ329" s="182" t="str">
        <f t="shared" si="273"/>
        <v>NO OFERTADO</v>
      </c>
      <c r="CK329" s="182"/>
      <c r="CL329" s="182" t="s">
        <v>743</v>
      </c>
      <c r="CM329" s="197">
        <v>0</v>
      </c>
      <c r="CN329" s="197">
        <v>0</v>
      </c>
      <c r="CO329" s="213">
        <v>0</v>
      </c>
      <c r="CP329" s="197"/>
      <c r="CQ329" s="199">
        <f t="shared" si="257"/>
        <v>0</v>
      </c>
      <c r="CR329" s="199">
        <f t="shared" si="258"/>
        <v>0</v>
      </c>
      <c r="CS329" s="181" t="str">
        <f t="shared" si="274"/>
        <v>NO OFERTADO</v>
      </c>
      <c r="CT329" s="181"/>
      <c r="CU329" s="181" t="s">
        <v>743</v>
      </c>
      <c r="CV329" s="203"/>
      <c r="CW329" s="203"/>
      <c r="CX329" s="204"/>
      <c r="CY329" s="203"/>
      <c r="CZ329" s="205">
        <f t="shared" si="259"/>
        <v>0</v>
      </c>
      <c r="DA329" s="205">
        <f t="shared" si="260"/>
        <v>0</v>
      </c>
      <c r="DB329" s="183" t="str">
        <f t="shared" si="275"/>
        <v>NO OFERTADO</v>
      </c>
      <c r="DC329" s="183"/>
      <c r="DD329" s="183" t="s">
        <v>743</v>
      </c>
      <c r="DE329" s="206">
        <f>SMALL((L329,V329,AE329,AN329,AW329,BF329,BX329,CG329,CP329,CY329),1)</f>
        <v>1814.75</v>
      </c>
      <c r="DF329" s="208">
        <f t="shared" si="279"/>
        <v>1890.875</v>
      </c>
      <c r="DG329" s="19">
        <f t="shared" si="280"/>
        <v>76.125</v>
      </c>
      <c r="DH329" s="208">
        <f t="shared" si="281"/>
        <v>1814.75</v>
      </c>
      <c r="DI329" s="208">
        <f t="shared" si="282"/>
        <v>2227.1999999999998</v>
      </c>
      <c r="DJ329" s="208" t="str">
        <f t="shared" si="283"/>
        <v>ENTRA</v>
      </c>
    </row>
    <row r="330" spans="1:114" s="19" customFormat="1" ht="38.25" hidden="1" x14ac:dyDescent="0.2">
      <c r="A330" s="76">
        <v>321</v>
      </c>
      <c r="B330" s="78" t="s">
        <v>368</v>
      </c>
      <c r="C330" s="77" t="s">
        <v>700</v>
      </c>
      <c r="D330" s="123">
        <v>1</v>
      </c>
      <c r="E330" s="123" t="s">
        <v>32</v>
      </c>
      <c r="F330" s="24">
        <v>4584</v>
      </c>
      <c r="G330" s="124">
        <v>18</v>
      </c>
      <c r="H330" s="86">
        <f t="shared" si="261"/>
        <v>82512</v>
      </c>
      <c r="I330" s="27" t="s">
        <v>44</v>
      </c>
      <c r="J330" s="184">
        <v>3852</v>
      </c>
      <c r="K330" s="185">
        <v>732</v>
      </c>
      <c r="L330" s="184">
        <f t="shared" si="277"/>
        <v>4584</v>
      </c>
      <c r="M330" s="186">
        <f t="shared" si="287"/>
        <v>4584</v>
      </c>
      <c r="N330" s="186">
        <f t="shared" ref="N330:N341" si="301">+M330*G330</f>
        <v>82512</v>
      </c>
      <c r="O330" s="176" t="str">
        <f t="shared" si="278"/>
        <v>CUMPLE</v>
      </c>
      <c r="P330" s="176" t="s">
        <v>828</v>
      </c>
      <c r="Q330" s="176" t="s">
        <v>822</v>
      </c>
      <c r="R330" s="207">
        <f t="shared" si="294"/>
        <v>0</v>
      </c>
      <c r="S330" s="187"/>
      <c r="T330" s="187"/>
      <c r="U330" s="188"/>
      <c r="V330" s="187"/>
      <c r="W330" s="189"/>
      <c r="X330" s="189">
        <f t="shared" ref="X330:X341" si="302">+W330*G330</f>
        <v>0</v>
      </c>
      <c r="Y330" s="176" t="str">
        <f t="shared" si="262"/>
        <v>NO OFERTADO</v>
      </c>
      <c r="Z330" s="177"/>
      <c r="AA330" s="177" t="s">
        <v>743</v>
      </c>
      <c r="AB330" s="190"/>
      <c r="AC330" s="190"/>
      <c r="AD330" s="211"/>
      <c r="AE330" s="190"/>
      <c r="AF330" s="192"/>
      <c r="AG330" s="192">
        <f t="shared" ref="AG330:AG341" si="303">+AF330*G330</f>
        <v>0</v>
      </c>
      <c r="AH330" s="178" t="str">
        <f t="shared" si="263"/>
        <v>NO OFERTADO</v>
      </c>
      <c r="AI330" s="178"/>
      <c r="AJ330" s="178" t="s">
        <v>743</v>
      </c>
      <c r="AK330" s="184"/>
      <c r="AL330" s="184"/>
      <c r="AM330" s="209">
        <f t="shared" si="298"/>
        <v>0</v>
      </c>
      <c r="AN330" s="184"/>
      <c r="AO330" s="186"/>
      <c r="AP330" s="186">
        <f t="shared" ref="AP330:AP341" si="304">+AO330*G330</f>
        <v>0</v>
      </c>
      <c r="AQ330" s="176" t="str">
        <f t="shared" si="266"/>
        <v>NO OFERTADO</v>
      </c>
      <c r="AR330" s="176"/>
      <c r="AS330" s="176" t="s">
        <v>743</v>
      </c>
      <c r="AT330" s="187"/>
      <c r="AU330" s="187"/>
      <c r="AV330" s="188"/>
      <c r="AW330" s="187"/>
      <c r="AX330" s="189"/>
      <c r="AY330" s="189">
        <f t="shared" ref="AY330:AY341" si="305">+AX330*G330</f>
        <v>0</v>
      </c>
      <c r="AZ330" s="177" t="str">
        <f t="shared" si="267"/>
        <v>NO OFERTADO</v>
      </c>
      <c r="BA330" s="177"/>
      <c r="BB330" s="177" t="s">
        <v>743</v>
      </c>
      <c r="BC330" s="194" t="s">
        <v>44</v>
      </c>
      <c r="BD330" s="194">
        <v>3680</v>
      </c>
      <c r="BE330" s="212">
        <f t="shared" si="295"/>
        <v>699.2</v>
      </c>
      <c r="BF330" s="194">
        <f t="shared" si="299"/>
        <v>4379.2</v>
      </c>
      <c r="BG330" s="196">
        <f t="shared" ref="BG330:BG341" si="306">BF330*$D330</f>
        <v>4379.2</v>
      </c>
      <c r="BH330" s="196">
        <f t="shared" ref="BH330:BH341" si="307">+BG330*G330</f>
        <v>78825.599999999991</v>
      </c>
      <c r="BI330" s="180" t="str">
        <f t="shared" si="268"/>
        <v>CUMPLE</v>
      </c>
      <c r="BJ330" s="180" t="s">
        <v>828</v>
      </c>
      <c r="BK330" s="180" t="s">
        <v>822</v>
      </c>
      <c r="BL330" s="319"/>
      <c r="BM330" s="319"/>
      <c r="BN330" s="326"/>
      <c r="BO330" s="319">
        <f t="shared" si="300"/>
        <v>0</v>
      </c>
      <c r="BP330" s="321">
        <f t="shared" ref="BP330:BP341" si="308">BO330*$D330</f>
        <v>0</v>
      </c>
      <c r="BQ330" s="321">
        <f t="shared" si="270"/>
        <v>0</v>
      </c>
      <c r="BR330" s="322" t="str">
        <f t="shared" si="271"/>
        <v>NO OFERTADO</v>
      </c>
      <c r="BS330" s="322"/>
      <c r="BT330" s="322" t="s">
        <v>743</v>
      </c>
      <c r="BU330" s="197"/>
      <c r="BV330" s="197"/>
      <c r="BW330" s="213"/>
      <c r="BX330" s="197"/>
      <c r="BY330" s="199">
        <f t="shared" ref="BY330:BY341" si="309">+BX330*D330</f>
        <v>0</v>
      </c>
      <c r="BZ330" s="199">
        <f t="shared" ref="BZ330:BZ341" si="310">+BY330*G330</f>
        <v>0</v>
      </c>
      <c r="CA330" s="181" t="str">
        <f t="shared" si="272"/>
        <v>NO OFERTADO</v>
      </c>
      <c r="CB330" s="181"/>
      <c r="CC330" s="181" t="s">
        <v>743</v>
      </c>
      <c r="CD330" s="200"/>
      <c r="CE330" s="200"/>
      <c r="CF330" s="214"/>
      <c r="CG330" s="200"/>
      <c r="CH330" s="202">
        <f t="shared" ref="CH330:CH341" si="311">CG330*$D330</f>
        <v>0</v>
      </c>
      <c r="CI330" s="202">
        <f t="shared" ref="CI330:CI341" si="312">+CH330*G330</f>
        <v>0</v>
      </c>
      <c r="CJ330" s="182" t="str">
        <f t="shared" si="273"/>
        <v>NO OFERTADO</v>
      </c>
      <c r="CK330" s="182"/>
      <c r="CL330" s="182" t="s">
        <v>743</v>
      </c>
      <c r="CM330" s="197">
        <v>0</v>
      </c>
      <c r="CN330" s="197">
        <v>0</v>
      </c>
      <c r="CO330" s="213">
        <v>0</v>
      </c>
      <c r="CP330" s="197"/>
      <c r="CQ330" s="199">
        <f t="shared" ref="CQ330:CQ341" si="313">CP330*$D330</f>
        <v>0</v>
      </c>
      <c r="CR330" s="199">
        <f t="shared" ref="CR330:CR341" si="314">+CQ330*G330</f>
        <v>0</v>
      </c>
      <c r="CS330" s="181" t="str">
        <f t="shared" si="274"/>
        <v>NO OFERTADO</v>
      </c>
      <c r="CT330" s="181"/>
      <c r="CU330" s="181" t="s">
        <v>743</v>
      </c>
      <c r="CV330" s="203"/>
      <c r="CW330" s="203"/>
      <c r="CX330" s="204"/>
      <c r="CY330" s="203"/>
      <c r="CZ330" s="205">
        <f t="shared" ref="CZ330:CZ341" si="315">CY330*$D330</f>
        <v>0</v>
      </c>
      <c r="DA330" s="205">
        <f t="shared" ref="DA330:DA341" si="316">+CZ330*G330</f>
        <v>0</v>
      </c>
      <c r="DB330" s="183" t="str">
        <f t="shared" si="275"/>
        <v>NO OFERTADO</v>
      </c>
      <c r="DC330" s="183"/>
      <c r="DD330" s="183" t="s">
        <v>743</v>
      </c>
      <c r="DE330" s="206">
        <f>SMALL((L330,V330,AE330,AN330,AW330,BF330,BX330,CG330,CP330,CY330),1)</f>
        <v>4379.2</v>
      </c>
      <c r="DF330" s="208">
        <f t="shared" si="279"/>
        <v>4481.6000000000004</v>
      </c>
      <c r="DG330" s="19">
        <f t="shared" si="280"/>
        <v>102.40000000000009</v>
      </c>
      <c r="DH330" s="208">
        <f t="shared" si="281"/>
        <v>4379.2000000000007</v>
      </c>
      <c r="DI330" s="208">
        <f t="shared" si="282"/>
        <v>5500.8</v>
      </c>
      <c r="DJ330" s="208" t="str">
        <f t="shared" si="283"/>
        <v>ENTRA</v>
      </c>
    </row>
    <row r="331" spans="1:114" s="19" customFormat="1" ht="38.25" hidden="1" x14ac:dyDescent="0.2">
      <c r="A331" s="76">
        <v>322</v>
      </c>
      <c r="B331" s="78" t="s">
        <v>369</v>
      </c>
      <c r="C331" s="77" t="s">
        <v>701</v>
      </c>
      <c r="D331" s="123">
        <v>1</v>
      </c>
      <c r="E331" s="123" t="s">
        <v>32</v>
      </c>
      <c r="F331" s="24">
        <v>4584</v>
      </c>
      <c r="G331" s="124">
        <v>25</v>
      </c>
      <c r="H331" s="86">
        <f t="shared" ref="H331:H341" si="317">+F331*G331</f>
        <v>114600</v>
      </c>
      <c r="I331" s="27" t="s">
        <v>44</v>
      </c>
      <c r="J331" s="184">
        <v>3852</v>
      </c>
      <c r="K331" s="185">
        <v>732</v>
      </c>
      <c r="L331" s="184">
        <f t="shared" si="277"/>
        <v>4584</v>
      </c>
      <c r="M331" s="186">
        <f t="shared" si="287"/>
        <v>4584</v>
      </c>
      <c r="N331" s="186">
        <f t="shared" si="301"/>
        <v>114600</v>
      </c>
      <c r="O331" s="176" t="str">
        <f t="shared" si="278"/>
        <v>CUMPLE</v>
      </c>
      <c r="P331" s="176" t="s">
        <v>828</v>
      </c>
      <c r="Q331" s="176" t="s">
        <v>822</v>
      </c>
      <c r="R331" s="207">
        <f t="shared" si="294"/>
        <v>0</v>
      </c>
      <c r="S331" s="187"/>
      <c r="T331" s="187"/>
      <c r="U331" s="188"/>
      <c r="V331" s="187"/>
      <c r="W331" s="189"/>
      <c r="X331" s="189">
        <f t="shared" si="302"/>
        <v>0</v>
      </c>
      <c r="Y331" s="176" t="str">
        <f t="shared" ref="Y331:Y341" si="318">+IF(V331=0,"NO OFERTADO",IF(V331&lt;=($F331*(1+$DC$4)),"CUMPLE","NO CUMPLE"))</f>
        <v>NO OFERTADO</v>
      </c>
      <c r="Z331" s="177"/>
      <c r="AA331" s="177" t="s">
        <v>743</v>
      </c>
      <c r="AB331" s="190"/>
      <c r="AC331" s="190"/>
      <c r="AD331" s="211"/>
      <c r="AE331" s="190"/>
      <c r="AF331" s="192"/>
      <c r="AG331" s="192">
        <f t="shared" si="303"/>
        <v>0</v>
      </c>
      <c r="AH331" s="178" t="str">
        <f t="shared" ref="AH331:AH341" si="319">+IF(AE331=0,"NO OFERTADO",IF(AE331&lt;=($F331*(1+$DC$4)),"CUMPLE","NO CUMPLE"))</f>
        <v>NO OFERTADO</v>
      </c>
      <c r="AI331" s="178"/>
      <c r="AJ331" s="178" t="s">
        <v>743</v>
      </c>
      <c r="AK331" s="184"/>
      <c r="AL331" s="184"/>
      <c r="AM331" s="209">
        <f t="shared" si="298"/>
        <v>0</v>
      </c>
      <c r="AN331" s="184"/>
      <c r="AO331" s="186"/>
      <c r="AP331" s="186">
        <f t="shared" si="304"/>
        <v>0</v>
      </c>
      <c r="AQ331" s="176" t="str">
        <f t="shared" ref="AQ331:AQ341" si="320">+IF(AN331=0,"NO OFERTADO",IF(AN331&lt;=($F331*(1+$DC$4)),"CUMPLE","NO CUMPLE"))</f>
        <v>NO OFERTADO</v>
      </c>
      <c r="AR331" s="176"/>
      <c r="AS331" s="176" t="s">
        <v>743</v>
      </c>
      <c r="AT331" s="187"/>
      <c r="AU331" s="187"/>
      <c r="AV331" s="188"/>
      <c r="AW331" s="187"/>
      <c r="AX331" s="189"/>
      <c r="AY331" s="189">
        <f t="shared" si="305"/>
        <v>0</v>
      </c>
      <c r="AZ331" s="177" t="str">
        <f t="shared" ref="AZ331:AZ341" si="321">+IF(AW331=0,"NO OFERTADO",IF(AW331&lt;=($F331*(1+$DC$4)),"CUMPLE","NO CUMPLE"))</f>
        <v>NO OFERTADO</v>
      </c>
      <c r="BA331" s="177"/>
      <c r="BB331" s="177" t="s">
        <v>743</v>
      </c>
      <c r="BC331" s="194" t="s">
        <v>44</v>
      </c>
      <c r="BD331" s="194">
        <v>3680</v>
      </c>
      <c r="BE331" s="212">
        <f t="shared" si="295"/>
        <v>699.2</v>
      </c>
      <c r="BF331" s="194">
        <f t="shared" si="299"/>
        <v>4379.2</v>
      </c>
      <c r="BG331" s="196">
        <f t="shared" si="306"/>
        <v>4379.2</v>
      </c>
      <c r="BH331" s="196">
        <f t="shared" si="307"/>
        <v>109480</v>
      </c>
      <c r="BI331" s="180" t="str">
        <f t="shared" ref="BI331:BI341" si="322">+IF(BF331=0,"NO OFERTADO",IF(BF331&lt;=($F331*(1+$DC$4)),"CUMPLE","NO CUMPLE"))</f>
        <v>CUMPLE</v>
      </c>
      <c r="BJ331" s="180" t="s">
        <v>830</v>
      </c>
      <c r="BK331" s="180" t="s">
        <v>822</v>
      </c>
      <c r="BL331" s="319"/>
      <c r="BM331" s="319"/>
      <c r="BN331" s="326"/>
      <c r="BO331" s="319">
        <f t="shared" si="300"/>
        <v>0</v>
      </c>
      <c r="BP331" s="321">
        <f t="shared" si="308"/>
        <v>0</v>
      </c>
      <c r="BQ331" s="321">
        <f t="shared" ref="BQ331:BQ341" si="323">+BP331*G331</f>
        <v>0</v>
      </c>
      <c r="BR331" s="322" t="str">
        <f t="shared" ref="BR331:BR341" si="324">+IF(BO331=0,"NO OFERTADO",IF(BO331&lt;=($F331*(1+$DC$4)),"CUMPLE","NO CUMPLE"))</f>
        <v>NO OFERTADO</v>
      </c>
      <c r="BS331" s="322"/>
      <c r="BT331" s="322" t="s">
        <v>743</v>
      </c>
      <c r="BU331" s="197"/>
      <c r="BV331" s="197"/>
      <c r="BW331" s="213"/>
      <c r="BX331" s="197"/>
      <c r="BY331" s="199">
        <f t="shared" si="309"/>
        <v>0</v>
      </c>
      <c r="BZ331" s="199">
        <f t="shared" si="310"/>
        <v>0</v>
      </c>
      <c r="CA331" s="181" t="str">
        <f t="shared" ref="CA331:CA341" si="325">+IF(BX331=0,"NO OFERTADO",IF(BX331&lt;=($F331*(1+$DC$4)),"CUMPLE","NO CUMPLE"))</f>
        <v>NO OFERTADO</v>
      </c>
      <c r="CB331" s="181"/>
      <c r="CC331" s="181" t="s">
        <v>743</v>
      </c>
      <c r="CD331" s="200"/>
      <c r="CE331" s="200"/>
      <c r="CF331" s="214"/>
      <c r="CG331" s="200"/>
      <c r="CH331" s="202">
        <f t="shared" si="311"/>
        <v>0</v>
      </c>
      <c r="CI331" s="202">
        <f t="shared" si="312"/>
        <v>0</v>
      </c>
      <c r="CJ331" s="182" t="str">
        <f t="shared" ref="CJ331:CJ341" si="326">+IF(CG331=0,"NO OFERTADO",IF(CG331&lt;=($F331*(1+$DC$4)),"CUMPLE","NO CUMPLE"))</f>
        <v>NO OFERTADO</v>
      </c>
      <c r="CK331" s="182"/>
      <c r="CL331" s="182" t="s">
        <v>743</v>
      </c>
      <c r="CM331" s="197">
        <v>0</v>
      </c>
      <c r="CN331" s="197">
        <v>0</v>
      </c>
      <c r="CO331" s="213">
        <v>0</v>
      </c>
      <c r="CP331" s="197"/>
      <c r="CQ331" s="199">
        <f t="shared" si="313"/>
        <v>0</v>
      </c>
      <c r="CR331" s="199">
        <f t="shared" si="314"/>
        <v>0</v>
      </c>
      <c r="CS331" s="181" t="str">
        <f t="shared" ref="CS331:CS341" si="327">+IF(CP331=0,"NO OFERTADO",IF(CP331&lt;=($F331*(1+$DC$4)),"CUMPLE","NO CUMPLE"))</f>
        <v>NO OFERTADO</v>
      </c>
      <c r="CT331" s="181"/>
      <c r="CU331" s="181" t="s">
        <v>743</v>
      </c>
      <c r="CV331" s="203"/>
      <c r="CW331" s="203"/>
      <c r="CX331" s="204"/>
      <c r="CY331" s="203"/>
      <c r="CZ331" s="205">
        <f t="shared" si="315"/>
        <v>0</v>
      </c>
      <c r="DA331" s="205">
        <f t="shared" si="316"/>
        <v>0</v>
      </c>
      <c r="DB331" s="183" t="str">
        <f t="shared" ref="DB331:DB341" si="328">+IF(CY331=0,"NO OFERTADO",IF(CY331&lt;=($F331*(1+$DC$4)),"CUMPLE","NO CUMPLE"))</f>
        <v>NO OFERTADO</v>
      </c>
      <c r="DC331" s="183"/>
      <c r="DD331" s="183" t="s">
        <v>743</v>
      </c>
      <c r="DE331" s="206">
        <f>SMALL((L331,V331,AE331,AN331,AW331,BF331,BX331,CG331,CP331,CY331),1)</f>
        <v>4379.2</v>
      </c>
      <c r="DF331" s="208">
        <f t="shared" si="279"/>
        <v>4481.6000000000004</v>
      </c>
      <c r="DG331" s="19">
        <f t="shared" si="280"/>
        <v>102.40000000000009</v>
      </c>
      <c r="DH331" s="208">
        <f t="shared" si="281"/>
        <v>4379.2000000000007</v>
      </c>
      <c r="DI331" s="208">
        <f t="shared" si="282"/>
        <v>5500.8</v>
      </c>
      <c r="DJ331" s="208" t="str">
        <f t="shared" si="283"/>
        <v>ENTRA</v>
      </c>
    </row>
    <row r="332" spans="1:114" s="19" customFormat="1" ht="51" hidden="1" x14ac:dyDescent="0.2">
      <c r="A332" s="76">
        <v>323</v>
      </c>
      <c r="B332" s="78" t="s">
        <v>370</v>
      </c>
      <c r="C332" s="77" t="s">
        <v>702</v>
      </c>
      <c r="D332" s="123">
        <v>1</v>
      </c>
      <c r="E332" s="123" t="s">
        <v>32</v>
      </c>
      <c r="F332" s="24">
        <v>1069</v>
      </c>
      <c r="G332" s="124">
        <v>121</v>
      </c>
      <c r="H332" s="86">
        <f t="shared" si="317"/>
        <v>129349</v>
      </c>
      <c r="I332" s="27" t="s">
        <v>931</v>
      </c>
      <c r="J332" s="184">
        <v>898</v>
      </c>
      <c r="K332" s="185">
        <v>171</v>
      </c>
      <c r="L332" s="184">
        <f t="shared" si="277"/>
        <v>1069</v>
      </c>
      <c r="M332" s="186">
        <f t="shared" si="287"/>
        <v>1069</v>
      </c>
      <c r="N332" s="186">
        <f t="shared" si="301"/>
        <v>129349</v>
      </c>
      <c r="O332" s="176" t="str">
        <f t="shared" si="278"/>
        <v>CUMPLE</v>
      </c>
      <c r="P332" s="176" t="s">
        <v>828</v>
      </c>
      <c r="Q332" s="176" t="s">
        <v>822</v>
      </c>
      <c r="R332" s="207">
        <f t="shared" si="294"/>
        <v>0</v>
      </c>
      <c r="S332" s="187"/>
      <c r="T332" s="187"/>
      <c r="U332" s="188"/>
      <c r="V332" s="187"/>
      <c r="W332" s="189"/>
      <c r="X332" s="189">
        <f t="shared" si="302"/>
        <v>0</v>
      </c>
      <c r="Y332" s="176" t="str">
        <f t="shared" si="318"/>
        <v>NO OFERTADO</v>
      </c>
      <c r="Z332" s="177"/>
      <c r="AA332" s="177" t="s">
        <v>743</v>
      </c>
      <c r="AB332" s="190"/>
      <c r="AC332" s="190"/>
      <c r="AD332" s="211"/>
      <c r="AE332" s="190"/>
      <c r="AF332" s="192"/>
      <c r="AG332" s="192">
        <f t="shared" si="303"/>
        <v>0</v>
      </c>
      <c r="AH332" s="178" t="str">
        <f t="shared" si="319"/>
        <v>NO OFERTADO</v>
      </c>
      <c r="AI332" s="178"/>
      <c r="AJ332" s="178" t="s">
        <v>743</v>
      </c>
      <c r="AK332" s="184"/>
      <c r="AL332" s="184"/>
      <c r="AM332" s="209">
        <f t="shared" si="298"/>
        <v>0</v>
      </c>
      <c r="AN332" s="184"/>
      <c r="AO332" s="186"/>
      <c r="AP332" s="186">
        <f t="shared" si="304"/>
        <v>0</v>
      </c>
      <c r="AQ332" s="176" t="str">
        <f t="shared" si="320"/>
        <v>NO OFERTADO</v>
      </c>
      <c r="AR332" s="176"/>
      <c r="AS332" s="176" t="s">
        <v>743</v>
      </c>
      <c r="AT332" s="187"/>
      <c r="AU332" s="187"/>
      <c r="AV332" s="188"/>
      <c r="AW332" s="187"/>
      <c r="AX332" s="189"/>
      <c r="AY332" s="189">
        <f t="shared" si="305"/>
        <v>0</v>
      </c>
      <c r="AZ332" s="177" t="str">
        <f t="shared" si="321"/>
        <v>NO OFERTADO</v>
      </c>
      <c r="BA332" s="177"/>
      <c r="BB332" s="177" t="s">
        <v>743</v>
      </c>
      <c r="BC332" s="194" t="s">
        <v>44</v>
      </c>
      <c r="BD332" s="194">
        <v>878</v>
      </c>
      <c r="BE332" s="212">
        <f t="shared" si="295"/>
        <v>166.82</v>
      </c>
      <c r="BF332" s="194">
        <f t="shared" si="299"/>
        <v>1044.82</v>
      </c>
      <c r="BG332" s="196">
        <f t="shared" si="306"/>
        <v>1044.82</v>
      </c>
      <c r="BH332" s="196">
        <f t="shared" si="307"/>
        <v>126423.21999999999</v>
      </c>
      <c r="BI332" s="180" t="str">
        <f t="shared" si="322"/>
        <v>CUMPLE</v>
      </c>
      <c r="BJ332" s="180" t="s">
        <v>828</v>
      </c>
      <c r="BK332" s="180" t="s">
        <v>822</v>
      </c>
      <c r="BL332" s="319"/>
      <c r="BM332" s="319"/>
      <c r="BN332" s="326"/>
      <c r="BO332" s="319">
        <f t="shared" si="300"/>
        <v>0</v>
      </c>
      <c r="BP332" s="321">
        <f t="shared" si="308"/>
        <v>0</v>
      </c>
      <c r="BQ332" s="321">
        <f t="shared" si="323"/>
        <v>0</v>
      </c>
      <c r="BR332" s="322" t="str">
        <f t="shared" si="324"/>
        <v>NO OFERTADO</v>
      </c>
      <c r="BS332" s="322"/>
      <c r="BT332" s="322" t="s">
        <v>743</v>
      </c>
      <c r="BU332" s="197"/>
      <c r="BV332" s="197"/>
      <c r="BW332" s="213"/>
      <c r="BX332" s="197"/>
      <c r="BY332" s="199">
        <f t="shared" si="309"/>
        <v>0</v>
      </c>
      <c r="BZ332" s="199">
        <f t="shared" si="310"/>
        <v>0</v>
      </c>
      <c r="CA332" s="181" t="str">
        <f t="shared" si="325"/>
        <v>NO OFERTADO</v>
      </c>
      <c r="CB332" s="181"/>
      <c r="CC332" s="181" t="s">
        <v>743</v>
      </c>
      <c r="CD332" s="200" t="s">
        <v>44</v>
      </c>
      <c r="CE332" s="200">
        <v>888</v>
      </c>
      <c r="CF332" s="214">
        <v>169</v>
      </c>
      <c r="CG332" s="200">
        <v>1057</v>
      </c>
      <c r="CH332" s="202">
        <f t="shared" si="311"/>
        <v>1057</v>
      </c>
      <c r="CI332" s="202">
        <f t="shared" si="312"/>
        <v>127897</v>
      </c>
      <c r="CJ332" s="182" t="str">
        <f t="shared" si="326"/>
        <v>CUMPLE</v>
      </c>
      <c r="CK332" s="182" t="s">
        <v>828</v>
      </c>
      <c r="CL332" s="182" t="s">
        <v>822</v>
      </c>
      <c r="CM332" s="197">
        <v>0</v>
      </c>
      <c r="CN332" s="197">
        <v>0</v>
      </c>
      <c r="CO332" s="213">
        <v>0</v>
      </c>
      <c r="CP332" s="197"/>
      <c r="CQ332" s="199">
        <f t="shared" si="313"/>
        <v>0</v>
      </c>
      <c r="CR332" s="199">
        <f t="shared" si="314"/>
        <v>0</v>
      </c>
      <c r="CS332" s="181" t="str">
        <f t="shared" si="327"/>
        <v>NO OFERTADO</v>
      </c>
      <c r="CT332" s="181"/>
      <c r="CU332" s="181" t="s">
        <v>743</v>
      </c>
      <c r="CV332" s="203"/>
      <c r="CW332" s="203"/>
      <c r="CX332" s="204"/>
      <c r="CY332" s="203"/>
      <c r="CZ332" s="205">
        <f t="shared" si="315"/>
        <v>0</v>
      </c>
      <c r="DA332" s="205">
        <f t="shared" si="316"/>
        <v>0</v>
      </c>
      <c r="DB332" s="183" t="str">
        <f t="shared" si="328"/>
        <v>NO OFERTADO</v>
      </c>
      <c r="DC332" s="183"/>
      <c r="DD332" s="183" t="s">
        <v>743</v>
      </c>
      <c r="DE332" s="206">
        <f>SMALL((L332,V332,AE332,AN332,AW332,BF332,BX332,CG332,CP332,CY332),1)</f>
        <v>1044.82</v>
      </c>
      <c r="DF332" s="208">
        <f t="shared" si="279"/>
        <v>1057</v>
      </c>
      <c r="DG332" s="19">
        <f t="shared" si="280"/>
        <v>9.8715348350700012</v>
      </c>
      <c r="DH332" s="208">
        <f t="shared" si="281"/>
        <v>1047.12846516493</v>
      </c>
      <c r="DI332" s="208">
        <f t="shared" si="282"/>
        <v>1282.8</v>
      </c>
      <c r="DJ332" s="208" t="str">
        <f t="shared" si="283"/>
        <v>NO CUMPLE</v>
      </c>
    </row>
    <row r="333" spans="1:114" s="19" customFormat="1" ht="38.25" hidden="1" x14ac:dyDescent="0.2">
      <c r="A333" s="76">
        <v>324</v>
      </c>
      <c r="B333" s="78" t="s">
        <v>371</v>
      </c>
      <c r="C333" s="77" t="s">
        <v>703</v>
      </c>
      <c r="D333" s="123">
        <v>1</v>
      </c>
      <c r="E333" s="123" t="s">
        <v>32</v>
      </c>
      <c r="F333" s="24">
        <v>55501.599999999999</v>
      </c>
      <c r="G333" s="124">
        <v>1</v>
      </c>
      <c r="H333" s="86">
        <f t="shared" si="317"/>
        <v>55501.599999999999</v>
      </c>
      <c r="I333" s="27"/>
      <c r="J333" s="184"/>
      <c r="K333" s="185"/>
      <c r="L333" s="184"/>
      <c r="M333" s="186"/>
      <c r="N333" s="186">
        <f t="shared" si="301"/>
        <v>0</v>
      </c>
      <c r="O333" s="176" t="str">
        <f t="shared" si="278"/>
        <v>NO OFERTADO</v>
      </c>
      <c r="P333" s="176"/>
      <c r="Q333" s="176" t="s">
        <v>743</v>
      </c>
      <c r="R333" s="207" t="s">
        <v>858</v>
      </c>
      <c r="S333" s="187"/>
      <c r="T333" s="187"/>
      <c r="U333" s="188"/>
      <c r="V333" s="187"/>
      <c r="W333" s="189"/>
      <c r="X333" s="189">
        <f t="shared" si="302"/>
        <v>0</v>
      </c>
      <c r="Y333" s="176" t="str">
        <f t="shared" si="318"/>
        <v>NO OFERTADO</v>
      </c>
      <c r="Z333" s="177"/>
      <c r="AA333" s="177" t="s">
        <v>743</v>
      </c>
      <c r="AB333" s="190"/>
      <c r="AC333" s="190"/>
      <c r="AD333" s="211"/>
      <c r="AE333" s="190"/>
      <c r="AF333" s="192"/>
      <c r="AG333" s="192">
        <f t="shared" si="303"/>
        <v>0</v>
      </c>
      <c r="AH333" s="178" t="str">
        <f t="shared" si="319"/>
        <v>NO OFERTADO</v>
      </c>
      <c r="AI333" s="178"/>
      <c r="AJ333" s="178" t="s">
        <v>743</v>
      </c>
      <c r="AK333" s="184"/>
      <c r="AL333" s="184"/>
      <c r="AM333" s="209">
        <f t="shared" si="298"/>
        <v>0</v>
      </c>
      <c r="AN333" s="184"/>
      <c r="AO333" s="186"/>
      <c r="AP333" s="186">
        <f t="shared" si="304"/>
        <v>0</v>
      </c>
      <c r="AQ333" s="176" t="str">
        <f t="shared" si="320"/>
        <v>NO OFERTADO</v>
      </c>
      <c r="AR333" s="176"/>
      <c r="AS333" s="176" t="s">
        <v>743</v>
      </c>
      <c r="AT333" s="187"/>
      <c r="AU333" s="187"/>
      <c r="AV333" s="188"/>
      <c r="AW333" s="187"/>
      <c r="AX333" s="189"/>
      <c r="AY333" s="189">
        <f t="shared" si="305"/>
        <v>0</v>
      </c>
      <c r="AZ333" s="177" t="str">
        <f t="shared" si="321"/>
        <v>NO OFERTADO</v>
      </c>
      <c r="BA333" s="177"/>
      <c r="BB333" s="177" t="s">
        <v>743</v>
      </c>
      <c r="BC333" s="194" t="s">
        <v>747</v>
      </c>
      <c r="BD333" s="194">
        <v>40350</v>
      </c>
      <c r="BE333" s="212">
        <f t="shared" si="295"/>
        <v>7666.5</v>
      </c>
      <c r="BF333" s="194">
        <f t="shared" si="299"/>
        <v>48016.5</v>
      </c>
      <c r="BG333" s="196">
        <f t="shared" si="306"/>
        <v>48016.5</v>
      </c>
      <c r="BH333" s="196">
        <f t="shared" si="307"/>
        <v>48016.5</v>
      </c>
      <c r="BI333" s="180" t="str">
        <f t="shared" si="322"/>
        <v>CUMPLE</v>
      </c>
      <c r="BJ333" s="180" t="s">
        <v>828</v>
      </c>
      <c r="BK333" s="180" t="s">
        <v>822</v>
      </c>
      <c r="BL333" s="319"/>
      <c r="BM333" s="319"/>
      <c r="BN333" s="326"/>
      <c r="BO333" s="319">
        <f t="shared" si="300"/>
        <v>0</v>
      </c>
      <c r="BP333" s="321">
        <f t="shared" si="308"/>
        <v>0</v>
      </c>
      <c r="BQ333" s="321">
        <f t="shared" si="323"/>
        <v>0</v>
      </c>
      <c r="BR333" s="322" t="str">
        <f t="shared" si="324"/>
        <v>NO OFERTADO</v>
      </c>
      <c r="BS333" s="322"/>
      <c r="BT333" s="322" t="s">
        <v>743</v>
      </c>
      <c r="BU333" s="197"/>
      <c r="BV333" s="197"/>
      <c r="BW333" s="213"/>
      <c r="BX333" s="197"/>
      <c r="BY333" s="199">
        <f t="shared" si="309"/>
        <v>0</v>
      </c>
      <c r="BZ333" s="199">
        <f t="shared" si="310"/>
        <v>0</v>
      </c>
      <c r="CA333" s="181" t="str">
        <f t="shared" si="325"/>
        <v>NO OFERTADO</v>
      </c>
      <c r="CB333" s="181"/>
      <c r="CC333" s="181" t="s">
        <v>743</v>
      </c>
      <c r="CD333" s="200"/>
      <c r="CE333" s="200"/>
      <c r="CF333" s="214"/>
      <c r="CG333" s="200"/>
      <c r="CH333" s="202">
        <f t="shared" si="311"/>
        <v>0</v>
      </c>
      <c r="CI333" s="202">
        <f t="shared" si="312"/>
        <v>0</v>
      </c>
      <c r="CJ333" s="182" t="str">
        <f t="shared" si="326"/>
        <v>NO OFERTADO</v>
      </c>
      <c r="CK333" s="182"/>
      <c r="CL333" s="182" t="s">
        <v>743</v>
      </c>
      <c r="CM333" s="197">
        <v>0</v>
      </c>
      <c r="CN333" s="197">
        <v>0</v>
      </c>
      <c r="CO333" s="213">
        <v>0</v>
      </c>
      <c r="CP333" s="197"/>
      <c r="CQ333" s="199">
        <f t="shared" si="313"/>
        <v>0</v>
      </c>
      <c r="CR333" s="199">
        <f t="shared" si="314"/>
        <v>0</v>
      </c>
      <c r="CS333" s="181" t="str">
        <f t="shared" si="327"/>
        <v>NO OFERTADO</v>
      </c>
      <c r="CT333" s="181"/>
      <c r="CU333" s="181" t="s">
        <v>743</v>
      </c>
      <c r="CV333" s="203"/>
      <c r="CW333" s="203"/>
      <c r="CX333" s="204"/>
      <c r="CY333" s="203"/>
      <c r="CZ333" s="205">
        <f t="shared" si="315"/>
        <v>0</v>
      </c>
      <c r="DA333" s="205">
        <f t="shared" si="316"/>
        <v>0</v>
      </c>
      <c r="DB333" s="183" t="str">
        <f t="shared" si="328"/>
        <v>NO OFERTADO</v>
      </c>
      <c r="DC333" s="183"/>
      <c r="DD333" s="183" t="s">
        <v>743</v>
      </c>
      <c r="DE333" s="206">
        <f>SMALL((L333,V333,AE333,AN333,AW333,BF333,BX333,CG333,CP333,CY333),1)</f>
        <v>48016.5</v>
      </c>
      <c r="DF333" s="208">
        <f t="shared" si="279"/>
        <v>48016.5</v>
      </c>
      <c r="DG333" s="19">
        <f t="shared" si="280"/>
        <v>0</v>
      </c>
      <c r="DH333" s="208">
        <f t="shared" si="281"/>
        <v>48016.5</v>
      </c>
      <c r="DI333" s="208">
        <f t="shared" si="282"/>
        <v>66601.919999999998</v>
      </c>
      <c r="DJ333" s="208" t="str">
        <f t="shared" si="283"/>
        <v>ENTRA</v>
      </c>
    </row>
    <row r="334" spans="1:114" s="19" customFormat="1" ht="25.5" hidden="1" x14ac:dyDescent="0.2">
      <c r="A334" s="76">
        <v>325</v>
      </c>
      <c r="B334" s="78" t="s">
        <v>372</v>
      </c>
      <c r="C334" s="77" t="s">
        <v>704</v>
      </c>
      <c r="D334" s="123">
        <v>1</v>
      </c>
      <c r="E334" s="123" t="s">
        <v>32</v>
      </c>
      <c r="F334" s="24">
        <v>9532</v>
      </c>
      <c r="G334" s="124">
        <v>67</v>
      </c>
      <c r="H334" s="86">
        <f t="shared" si="317"/>
        <v>638644</v>
      </c>
      <c r="I334" s="27"/>
      <c r="J334" s="184"/>
      <c r="K334" s="185"/>
      <c r="L334" s="184"/>
      <c r="M334" s="186"/>
      <c r="N334" s="186">
        <f t="shared" si="301"/>
        <v>0</v>
      </c>
      <c r="O334" s="176" t="str">
        <f t="shared" ref="O334:O341" si="329">+IF(L334=0,"NO OFERTADO",IF(L334&lt;=($F334*(1+$DC$4)),"CUMPLE","NO CUMPLE"))</f>
        <v>NO OFERTADO</v>
      </c>
      <c r="P334" s="176"/>
      <c r="Q334" s="176" t="s">
        <v>743</v>
      </c>
      <c r="R334" s="207" t="s">
        <v>858</v>
      </c>
      <c r="S334" s="187"/>
      <c r="T334" s="187"/>
      <c r="U334" s="188"/>
      <c r="V334" s="187"/>
      <c r="W334" s="189"/>
      <c r="X334" s="189">
        <f t="shared" si="302"/>
        <v>0</v>
      </c>
      <c r="Y334" s="176" t="str">
        <f t="shared" si="318"/>
        <v>NO OFERTADO</v>
      </c>
      <c r="Z334" s="177"/>
      <c r="AA334" s="177" t="s">
        <v>743</v>
      </c>
      <c r="AB334" s="190"/>
      <c r="AC334" s="190"/>
      <c r="AD334" s="211"/>
      <c r="AE334" s="190"/>
      <c r="AF334" s="192"/>
      <c r="AG334" s="192">
        <f t="shared" si="303"/>
        <v>0</v>
      </c>
      <c r="AH334" s="178" t="str">
        <f t="shared" si="319"/>
        <v>NO OFERTADO</v>
      </c>
      <c r="AI334" s="178"/>
      <c r="AJ334" s="178" t="s">
        <v>743</v>
      </c>
      <c r="AK334" s="184"/>
      <c r="AL334" s="184"/>
      <c r="AM334" s="209">
        <f t="shared" si="298"/>
        <v>0</v>
      </c>
      <c r="AN334" s="184"/>
      <c r="AO334" s="186"/>
      <c r="AP334" s="186">
        <f t="shared" si="304"/>
        <v>0</v>
      </c>
      <c r="AQ334" s="176" t="str">
        <f t="shared" si="320"/>
        <v>NO OFERTADO</v>
      </c>
      <c r="AR334" s="176"/>
      <c r="AS334" s="176" t="s">
        <v>743</v>
      </c>
      <c r="AT334" s="187"/>
      <c r="AU334" s="187"/>
      <c r="AV334" s="188"/>
      <c r="AW334" s="187"/>
      <c r="AX334" s="189"/>
      <c r="AY334" s="189">
        <f t="shared" si="305"/>
        <v>0</v>
      </c>
      <c r="AZ334" s="177" t="str">
        <f t="shared" si="321"/>
        <v>NO OFERTADO</v>
      </c>
      <c r="BA334" s="177"/>
      <c r="BB334" s="177" t="s">
        <v>743</v>
      </c>
      <c r="BC334" s="194" t="s">
        <v>747</v>
      </c>
      <c r="BD334" s="194">
        <v>6100</v>
      </c>
      <c r="BE334" s="212">
        <f t="shared" si="295"/>
        <v>1159</v>
      </c>
      <c r="BF334" s="194">
        <f t="shared" si="299"/>
        <v>7259</v>
      </c>
      <c r="BG334" s="196">
        <f t="shared" si="306"/>
        <v>7259</v>
      </c>
      <c r="BH334" s="196">
        <f t="shared" si="307"/>
        <v>486353</v>
      </c>
      <c r="BI334" s="180" t="str">
        <f t="shared" si="322"/>
        <v>CUMPLE</v>
      </c>
      <c r="BJ334" s="180" t="s">
        <v>828</v>
      </c>
      <c r="BK334" s="180" t="s">
        <v>822</v>
      </c>
      <c r="BL334" s="319"/>
      <c r="BM334" s="319"/>
      <c r="BN334" s="326"/>
      <c r="BO334" s="319">
        <f t="shared" si="300"/>
        <v>0</v>
      </c>
      <c r="BP334" s="321">
        <f t="shared" si="308"/>
        <v>0</v>
      </c>
      <c r="BQ334" s="321">
        <f t="shared" si="323"/>
        <v>0</v>
      </c>
      <c r="BR334" s="322" t="str">
        <f t="shared" si="324"/>
        <v>NO OFERTADO</v>
      </c>
      <c r="BS334" s="322"/>
      <c r="BT334" s="322" t="s">
        <v>743</v>
      </c>
      <c r="BU334" s="197"/>
      <c r="BV334" s="197"/>
      <c r="BW334" s="213"/>
      <c r="BX334" s="197"/>
      <c r="BY334" s="199">
        <f t="shared" si="309"/>
        <v>0</v>
      </c>
      <c r="BZ334" s="199">
        <f t="shared" si="310"/>
        <v>0</v>
      </c>
      <c r="CA334" s="181" t="str">
        <f t="shared" si="325"/>
        <v>NO OFERTADO</v>
      </c>
      <c r="CB334" s="181"/>
      <c r="CC334" s="181" t="s">
        <v>743</v>
      </c>
      <c r="CD334" s="200" t="s">
        <v>44</v>
      </c>
      <c r="CE334" s="200">
        <v>7528</v>
      </c>
      <c r="CF334" s="214">
        <v>1430</v>
      </c>
      <c r="CG334" s="200">
        <v>8958</v>
      </c>
      <c r="CH334" s="202">
        <f t="shared" si="311"/>
        <v>8958</v>
      </c>
      <c r="CI334" s="202">
        <f t="shared" si="312"/>
        <v>600186</v>
      </c>
      <c r="CJ334" s="182" t="str">
        <f t="shared" si="326"/>
        <v>CUMPLE</v>
      </c>
      <c r="CK334" s="182" t="s">
        <v>828</v>
      </c>
      <c r="CL334" s="182" t="s">
        <v>822</v>
      </c>
      <c r="CM334" s="197">
        <v>0</v>
      </c>
      <c r="CN334" s="197">
        <v>0</v>
      </c>
      <c r="CO334" s="213">
        <v>0</v>
      </c>
      <c r="CP334" s="197"/>
      <c r="CQ334" s="199">
        <f t="shared" si="313"/>
        <v>0</v>
      </c>
      <c r="CR334" s="199">
        <f t="shared" si="314"/>
        <v>0</v>
      </c>
      <c r="CS334" s="181" t="str">
        <f t="shared" si="327"/>
        <v>NO OFERTADO</v>
      </c>
      <c r="CT334" s="181"/>
      <c r="CU334" s="181" t="s">
        <v>743</v>
      </c>
      <c r="CV334" s="203"/>
      <c r="CW334" s="203"/>
      <c r="CX334" s="204"/>
      <c r="CY334" s="203"/>
      <c r="CZ334" s="205">
        <f t="shared" si="315"/>
        <v>0</v>
      </c>
      <c r="DA334" s="205">
        <f t="shared" si="316"/>
        <v>0</v>
      </c>
      <c r="DB334" s="183" t="str">
        <f t="shared" si="328"/>
        <v>NO OFERTADO</v>
      </c>
      <c r="DC334" s="183"/>
      <c r="DD334" s="183" t="s">
        <v>743</v>
      </c>
      <c r="DE334" s="206">
        <f>SMALL((L334,V334,AE334,AN334,AW334,BF334,BX334,CG334,CP334,CY334),1)</f>
        <v>7259</v>
      </c>
      <c r="DF334" s="208">
        <f t="shared" ref="DF334:DF341" si="330">+MEDIAN(L334,V334,AE334,AN334,AW334,BF334,BX334,CG334,CP334,CY334)</f>
        <v>8108.5</v>
      </c>
      <c r="DG334" s="19">
        <f t="shared" ref="DG334:DG341" si="331">+_xlfn.STDEV.P(L334,V334,AE334,AN334,AW334,BF334,BX334,CG334,CP334,CY334)</f>
        <v>849.5</v>
      </c>
      <c r="DH334" s="208">
        <f t="shared" ref="DH334:DH341" si="332">+DF334-DG334</f>
        <v>7259</v>
      </c>
      <c r="DI334" s="208">
        <f t="shared" ref="DI334:DI341" si="333">+F334*1.2</f>
        <v>11438.4</v>
      </c>
      <c r="DJ334" s="208" t="str">
        <f t="shared" ref="DJ334:DJ341" si="334">+IF(DE334&lt;DH334,"NO CUMPLE","ENTRA")</f>
        <v>ENTRA</v>
      </c>
    </row>
    <row r="335" spans="1:114" s="19" customFormat="1" ht="25.5" hidden="1" x14ac:dyDescent="0.2">
      <c r="A335" s="76">
        <v>326</v>
      </c>
      <c r="B335" s="78" t="s">
        <v>373</v>
      </c>
      <c r="C335" s="77" t="s">
        <v>705</v>
      </c>
      <c r="D335" s="123">
        <v>1</v>
      </c>
      <c r="E335" s="123" t="s">
        <v>32</v>
      </c>
      <c r="F335" s="24">
        <v>45291</v>
      </c>
      <c r="G335" s="124">
        <v>8</v>
      </c>
      <c r="H335" s="86">
        <f t="shared" si="317"/>
        <v>362328</v>
      </c>
      <c r="I335" s="27" t="s">
        <v>932</v>
      </c>
      <c r="J335" s="184">
        <v>45291</v>
      </c>
      <c r="K335" s="185">
        <v>0</v>
      </c>
      <c r="L335" s="184">
        <f t="shared" ref="L335:L339" si="335">+J335+K335</f>
        <v>45291</v>
      </c>
      <c r="M335" s="186">
        <f t="shared" si="287"/>
        <v>45291</v>
      </c>
      <c r="N335" s="186">
        <f t="shared" si="301"/>
        <v>362328</v>
      </c>
      <c r="O335" s="176" t="str">
        <f t="shared" si="329"/>
        <v>CUMPLE</v>
      </c>
      <c r="P335" s="176" t="s">
        <v>828</v>
      </c>
      <c r="Q335" s="176" t="s">
        <v>822</v>
      </c>
      <c r="R335" s="207">
        <f t="shared" si="294"/>
        <v>0</v>
      </c>
      <c r="S335" s="187"/>
      <c r="T335" s="187"/>
      <c r="U335" s="188"/>
      <c r="V335" s="187"/>
      <c r="W335" s="189"/>
      <c r="X335" s="189">
        <f t="shared" si="302"/>
        <v>0</v>
      </c>
      <c r="Y335" s="176" t="str">
        <f t="shared" si="318"/>
        <v>NO OFERTADO</v>
      </c>
      <c r="Z335" s="177"/>
      <c r="AA335" s="177" t="s">
        <v>743</v>
      </c>
      <c r="AB335" s="190" t="s">
        <v>752</v>
      </c>
      <c r="AC335" s="190">
        <v>51030</v>
      </c>
      <c r="AD335" s="211">
        <v>0</v>
      </c>
      <c r="AE335" s="190">
        <f>+AC335+AD335</f>
        <v>51030</v>
      </c>
      <c r="AF335" s="192">
        <f>+AE335*D335</f>
        <v>51030</v>
      </c>
      <c r="AG335" s="192">
        <f t="shared" si="303"/>
        <v>408240</v>
      </c>
      <c r="AH335" s="178" t="str">
        <f t="shared" si="319"/>
        <v>CUMPLE</v>
      </c>
      <c r="AI335" s="178" t="s">
        <v>828</v>
      </c>
      <c r="AJ335" s="178" t="s">
        <v>822</v>
      </c>
      <c r="AK335" s="184"/>
      <c r="AL335" s="184"/>
      <c r="AM335" s="209">
        <f t="shared" si="298"/>
        <v>0</v>
      </c>
      <c r="AN335" s="184"/>
      <c r="AO335" s="186"/>
      <c r="AP335" s="186">
        <f t="shared" si="304"/>
        <v>0</v>
      </c>
      <c r="AQ335" s="176" t="str">
        <f t="shared" si="320"/>
        <v>NO OFERTADO</v>
      </c>
      <c r="AR335" s="176"/>
      <c r="AS335" s="176" t="s">
        <v>743</v>
      </c>
      <c r="AT335" s="187"/>
      <c r="AU335" s="187"/>
      <c r="AV335" s="188"/>
      <c r="AW335" s="187"/>
      <c r="AX335" s="189"/>
      <c r="AY335" s="189">
        <f t="shared" si="305"/>
        <v>0</v>
      </c>
      <c r="AZ335" s="177" t="str">
        <f t="shared" si="321"/>
        <v>NO OFERTADO</v>
      </c>
      <c r="BA335" s="177"/>
      <c r="BB335" s="177" t="s">
        <v>743</v>
      </c>
      <c r="BC335" s="194" t="s">
        <v>44</v>
      </c>
      <c r="BD335" s="194">
        <v>27390</v>
      </c>
      <c r="BE335" s="212"/>
      <c r="BF335" s="194">
        <f t="shared" si="299"/>
        <v>27390</v>
      </c>
      <c r="BG335" s="196">
        <f t="shared" si="306"/>
        <v>27390</v>
      </c>
      <c r="BH335" s="196">
        <f t="shared" si="307"/>
        <v>219120</v>
      </c>
      <c r="BI335" s="180" t="str">
        <f t="shared" si="322"/>
        <v>CUMPLE</v>
      </c>
      <c r="BJ335" s="180" t="s">
        <v>828</v>
      </c>
      <c r="BK335" s="180" t="s">
        <v>822</v>
      </c>
      <c r="BL335" s="319"/>
      <c r="BM335" s="319"/>
      <c r="BN335" s="326"/>
      <c r="BO335" s="319">
        <f t="shared" si="300"/>
        <v>0</v>
      </c>
      <c r="BP335" s="321">
        <f t="shared" si="308"/>
        <v>0</v>
      </c>
      <c r="BQ335" s="321">
        <f t="shared" si="323"/>
        <v>0</v>
      </c>
      <c r="BR335" s="322" t="str">
        <f t="shared" si="324"/>
        <v>NO OFERTADO</v>
      </c>
      <c r="BS335" s="322"/>
      <c r="BT335" s="322" t="s">
        <v>743</v>
      </c>
      <c r="BU335" s="197"/>
      <c r="BV335" s="197"/>
      <c r="BW335" s="213"/>
      <c r="BX335" s="197"/>
      <c r="BY335" s="199">
        <f t="shared" si="309"/>
        <v>0</v>
      </c>
      <c r="BZ335" s="199">
        <f t="shared" si="310"/>
        <v>0</v>
      </c>
      <c r="CA335" s="181" t="str">
        <f t="shared" si="325"/>
        <v>NO OFERTADO</v>
      </c>
      <c r="CB335" s="181"/>
      <c r="CC335" s="181" t="s">
        <v>743</v>
      </c>
      <c r="CD335" s="200" t="s">
        <v>797</v>
      </c>
      <c r="CE335" s="200">
        <v>44782</v>
      </c>
      <c r="CF335" s="214">
        <v>0</v>
      </c>
      <c r="CG335" s="200">
        <v>44782</v>
      </c>
      <c r="CH335" s="202">
        <f t="shared" si="311"/>
        <v>44782</v>
      </c>
      <c r="CI335" s="202">
        <f t="shared" si="312"/>
        <v>358256</v>
      </c>
      <c r="CJ335" s="182" t="str">
        <f t="shared" si="326"/>
        <v>CUMPLE</v>
      </c>
      <c r="CK335" s="182" t="s">
        <v>828</v>
      </c>
      <c r="CL335" s="182" t="s">
        <v>822</v>
      </c>
      <c r="CM335" s="197">
        <v>0</v>
      </c>
      <c r="CN335" s="197">
        <v>0</v>
      </c>
      <c r="CO335" s="213">
        <v>0</v>
      </c>
      <c r="CP335" s="197"/>
      <c r="CQ335" s="199">
        <f t="shared" si="313"/>
        <v>0</v>
      </c>
      <c r="CR335" s="199">
        <f t="shared" si="314"/>
        <v>0</v>
      </c>
      <c r="CS335" s="181" t="str">
        <f t="shared" si="327"/>
        <v>NO OFERTADO</v>
      </c>
      <c r="CT335" s="181"/>
      <c r="CU335" s="181" t="s">
        <v>743</v>
      </c>
      <c r="CV335" s="203" t="s">
        <v>44</v>
      </c>
      <c r="CW335" s="203">
        <v>53847</v>
      </c>
      <c r="CX335" s="204">
        <v>0</v>
      </c>
      <c r="CY335" s="203">
        <v>53847</v>
      </c>
      <c r="CZ335" s="205">
        <f t="shared" si="315"/>
        <v>53847</v>
      </c>
      <c r="DA335" s="205">
        <f t="shared" si="316"/>
        <v>430776</v>
      </c>
      <c r="DB335" s="183" t="str">
        <f t="shared" si="328"/>
        <v>CUMPLE</v>
      </c>
      <c r="DC335" s="183" t="s">
        <v>828</v>
      </c>
      <c r="DD335" s="183" t="s">
        <v>822</v>
      </c>
      <c r="DE335" s="206">
        <f>SMALL((L335,V335,AE335,AN335,AW335,BF335,BX335,CG335,CP335,CY335),1)</f>
        <v>27390</v>
      </c>
      <c r="DF335" s="208">
        <f t="shared" si="330"/>
        <v>45291</v>
      </c>
      <c r="DG335" s="19">
        <f t="shared" si="331"/>
        <v>9202.8201547134449</v>
      </c>
      <c r="DH335" s="208">
        <f t="shared" si="332"/>
        <v>36088.179845286555</v>
      </c>
      <c r="DI335" s="208">
        <f t="shared" si="333"/>
        <v>54349.2</v>
      </c>
      <c r="DJ335" s="208" t="str">
        <f t="shared" si="334"/>
        <v>NO CUMPLE</v>
      </c>
    </row>
    <row r="336" spans="1:114" s="19" customFormat="1" ht="25.5" hidden="1" x14ac:dyDescent="0.2">
      <c r="A336" s="76">
        <v>327</v>
      </c>
      <c r="B336" s="78" t="s">
        <v>374</v>
      </c>
      <c r="C336" s="77" t="s">
        <v>706</v>
      </c>
      <c r="D336" s="123">
        <v>1</v>
      </c>
      <c r="E336" s="123" t="s">
        <v>32</v>
      </c>
      <c r="F336" s="24">
        <v>42340</v>
      </c>
      <c r="G336" s="124">
        <v>2</v>
      </c>
      <c r="H336" s="86">
        <f t="shared" si="317"/>
        <v>84680</v>
      </c>
      <c r="I336" s="27" t="s">
        <v>933</v>
      </c>
      <c r="J336" s="184">
        <v>42340</v>
      </c>
      <c r="K336" s="185">
        <v>0</v>
      </c>
      <c r="L336" s="184">
        <f t="shared" si="335"/>
        <v>42340</v>
      </c>
      <c r="M336" s="186">
        <f t="shared" si="287"/>
        <v>42340</v>
      </c>
      <c r="N336" s="186">
        <f t="shared" si="301"/>
        <v>84680</v>
      </c>
      <c r="O336" s="176" t="str">
        <f t="shared" si="329"/>
        <v>CUMPLE</v>
      </c>
      <c r="P336" s="176" t="s">
        <v>828</v>
      </c>
      <c r="Q336" s="176" t="s">
        <v>822</v>
      </c>
      <c r="R336" s="207">
        <f t="shared" si="294"/>
        <v>0</v>
      </c>
      <c r="S336" s="187"/>
      <c r="T336" s="187"/>
      <c r="U336" s="188"/>
      <c r="V336" s="187"/>
      <c r="W336" s="189"/>
      <c r="X336" s="189">
        <f t="shared" si="302"/>
        <v>0</v>
      </c>
      <c r="Y336" s="176" t="str">
        <f t="shared" si="318"/>
        <v>NO OFERTADO</v>
      </c>
      <c r="Z336" s="177"/>
      <c r="AA336" s="177" t="s">
        <v>743</v>
      </c>
      <c r="AB336" s="190"/>
      <c r="AC336" s="190"/>
      <c r="AD336" s="211"/>
      <c r="AE336" s="190"/>
      <c r="AF336" s="192"/>
      <c r="AG336" s="192">
        <f t="shared" si="303"/>
        <v>0</v>
      </c>
      <c r="AH336" s="178" t="str">
        <f t="shared" si="319"/>
        <v>NO OFERTADO</v>
      </c>
      <c r="AI336" s="178"/>
      <c r="AJ336" s="178" t="s">
        <v>743</v>
      </c>
      <c r="AK336" s="184"/>
      <c r="AL336" s="184"/>
      <c r="AM336" s="209">
        <f t="shared" si="298"/>
        <v>0</v>
      </c>
      <c r="AN336" s="184"/>
      <c r="AO336" s="186"/>
      <c r="AP336" s="186">
        <f t="shared" si="304"/>
        <v>0</v>
      </c>
      <c r="AQ336" s="176" t="str">
        <f t="shared" si="320"/>
        <v>NO OFERTADO</v>
      </c>
      <c r="AR336" s="176"/>
      <c r="AS336" s="176" t="s">
        <v>743</v>
      </c>
      <c r="AT336" s="187"/>
      <c r="AU336" s="187"/>
      <c r="AV336" s="188"/>
      <c r="AW336" s="187"/>
      <c r="AX336" s="189"/>
      <c r="AY336" s="189">
        <f t="shared" si="305"/>
        <v>0</v>
      </c>
      <c r="AZ336" s="177" t="str">
        <f t="shared" si="321"/>
        <v>NO OFERTADO</v>
      </c>
      <c r="BA336" s="177"/>
      <c r="BB336" s="177" t="s">
        <v>743</v>
      </c>
      <c r="BC336" s="194" t="s">
        <v>44</v>
      </c>
      <c r="BD336" s="194">
        <v>29040</v>
      </c>
      <c r="BE336" s="212"/>
      <c r="BF336" s="194">
        <f t="shared" si="299"/>
        <v>29040</v>
      </c>
      <c r="BG336" s="196">
        <f t="shared" si="306"/>
        <v>29040</v>
      </c>
      <c r="BH336" s="196">
        <f t="shared" si="307"/>
        <v>58080</v>
      </c>
      <c r="BI336" s="180" t="str">
        <f t="shared" si="322"/>
        <v>CUMPLE</v>
      </c>
      <c r="BJ336" s="180" t="s">
        <v>828</v>
      </c>
      <c r="BK336" s="180" t="s">
        <v>822</v>
      </c>
      <c r="BL336" s="319"/>
      <c r="BM336" s="319"/>
      <c r="BN336" s="326"/>
      <c r="BO336" s="319">
        <f t="shared" si="300"/>
        <v>0</v>
      </c>
      <c r="BP336" s="321">
        <f t="shared" si="308"/>
        <v>0</v>
      </c>
      <c r="BQ336" s="321">
        <f t="shared" si="323"/>
        <v>0</v>
      </c>
      <c r="BR336" s="322" t="str">
        <f t="shared" si="324"/>
        <v>NO OFERTADO</v>
      </c>
      <c r="BS336" s="322"/>
      <c r="BT336" s="322" t="s">
        <v>743</v>
      </c>
      <c r="BU336" s="197"/>
      <c r="BV336" s="197"/>
      <c r="BW336" s="213"/>
      <c r="BX336" s="197"/>
      <c r="BY336" s="199">
        <f t="shared" si="309"/>
        <v>0</v>
      </c>
      <c r="BZ336" s="199">
        <f t="shared" si="310"/>
        <v>0</v>
      </c>
      <c r="CA336" s="181" t="str">
        <f t="shared" si="325"/>
        <v>NO OFERTADO</v>
      </c>
      <c r="CB336" s="181"/>
      <c r="CC336" s="181" t="s">
        <v>743</v>
      </c>
      <c r="CD336" s="200" t="s">
        <v>798</v>
      </c>
      <c r="CE336" s="200">
        <v>41864</v>
      </c>
      <c r="CF336" s="214">
        <v>0</v>
      </c>
      <c r="CG336" s="200">
        <v>41864</v>
      </c>
      <c r="CH336" s="202">
        <f t="shared" si="311"/>
        <v>41864</v>
      </c>
      <c r="CI336" s="202">
        <f t="shared" si="312"/>
        <v>83728</v>
      </c>
      <c r="CJ336" s="182" t="str">
        <f t="shared" si="326"/>
        <v>CUMPLE</v>
      </c>
      <c r="CK336" s="182" t="s">
        <v>828</v>
      </c>
      <c r="CL336" s="182" t="s">
        <v>822</v>
      </c>
      <c r="CM336" s="197">
        <v>0</v>
      </c>
      <c r="CN336" s="197">
        <v>0</v>
      </c>
      <c r="CO336" s="213">
        <v>0</v>
      </c>
      <c r="CP336" s="197"/>
      <c r="CQ336" s="199">
        <f t="shared" si="313"/>
        <v>0</v>
      </c>
      <c r="CR336" s="199">
        <f t="shared" si="314"/>
        <v>0</v>
      </c>
      <c r="CS336" s="181" t="str">
        <f t="shared" si="327"/>
        <v>NO OFERTADO</v>
      </c>
      <c r="CT336" s="181"/>
      <c r="CU336" s="181" t="s">
        <v>743</v>
      </c>
      <c r="CV336" s="203" t="s">
        <v>44</v>
      </c>
      <c r="CW336" s="203">
        <v>55513</v>
      </c>
      <c r="CX336" s="204">
        <v>0</v>
      </c>
      <c r="CY336" s="203">
        <v>55513</v>
      </c>
      <c r="CZ336" s="205">
        <f t="shared" si="315"/>
        <v>55513</v>
      </c>
      <c r="DA336" s="205">
        <f t="shared" si="316"/>
        <v>111026</v>
      </c>
      <c r="DB336" s="183" t="str">
        <f t="shared" si="328"/>
        <v>NO CUMPLE</v>
      </c>
      <c r="DC336" s="183" t="s">
        <v>828</v>
      </c>
      <c r="DD336" s="183" t="s">
        <v>743</v>
      </c>
      <c r="DE336" s="206">
        <f>SMALL((L336,V336,AE336,AN336,AW336,BF336,BX336,CG336,CP336,CY336),1)</f>
        <v>29040</v>
      </c>
      <c r="DF336" s="208">
        <f t="shared" si="330"/>
        <v>42102</v>
      </c>
      <c r="DG336" s="19">
        <f t="shared" si="331"/>
        <v>9361.5383718435933</v>
      </c>
      <c r="DH336" s="208">
        <f t="shared" si="332"/>
        <v>32740.461628156409</v>
      </c>
      <c r="DI336" s="208">
        <f t="shared" si="333"/>
        <v>50808</v>
      </c>
      <c r="DJ336" s="208" t="str">
        <f t="shared" si="334"/>
        <v>NO CUMPLE</v>
      </c>
    </row>
    <row r="337" spans="1:114" s="19" customFormat="1" hidden="1" x14ac:dyDescent="0.2">
      <c r="A337" s="76">
        <v>328</v>
      </c>
      <c r="B337" s="78" t="s">
        <v>375</v>
      </c>
      <c r="C337" s="77" t="s">
        <v>707</v>
      </c>
      <c r="D337" s="123">
        <v>1</v>
      </c>
      <c r="E337" s="123" t="s">
        <v>32</v>
      </c>
      <c r="F337" s="24">
        <v>3750</v>
      </c>
      <c r="G337" s="124">
        <v>73</v>
      </c>
      <c r="H337" s="86">
        <f t="shared" si="317"/>
        <v>273750</v>
      </c>
      <c r="I337" s="27" t="s">
        <v>934</v>
      </c>
      <c r="J337" s="184">
        <v>3750</v>
      </c>
      <c r="K337" s="185">
        <v>713</v>
      </c>
      <c r="L337" s="184">
        <f t="shared" si="335"/>
        <v>4463</v>
      </c>
      <c r="M337" s="186">
        <f t="shared" si="287"/>
        <v>4463</v>
      </c>
      <c r="N337" s="186">
        <f t="shared" si="301"/>
        <v>325799</v>
      </c>
      <c r="O337" s="176" t="str">
        <f t="shared" si="329"/>
        <v>CUMPLE</v>
      </c>
      <c r="P337" s="176" t="s">
        <v>828</v>
      </c>
      <c r="Q337" s="176" t="s">
        <v>822</v>
      </c>
      <c r="R337" s="207">
        <f t="shared" si="294"/>
        <v>0.19013333333333332</v>
      </c>
      <c r="S337" s="187"/>
      <c r="T337" s="187"/>
      <c r="U337" s="188"/>
      <c r="V337" s="187"/>
      <c r="W337" s="189"/>
      <c r="X337" s="189">
        <f t="shared" si="302"/>
        <v>0</v>
      </c>
      <c r="Y337" s="176" t="str">
        <f t="shared" si="318"/>
        <v>NO OFERTADO</v>
      </c>
      <c r="Z337" s="177"/>
      <c r="AA337" s="177" t="s">
        <v>743</v>
      </c>
      <c r="AB337" s="190"/>
      <c r="AC337" s="190"/>
      <c r="AD337" s="211"/>
      <c r="AE337" s="190"/>
      <c r="AF337" s="192"/>
      <c r="AG337" s="192">
        <f t="shared" si="303"/>
        <v>0</v>
      </c>
      <c r="AH337" s="178" t="str">
        <f t="shared" si="319"/>
        <v>NO OFERTADO</v>
      </c>
      <c r="AI337" s="178"/>
      <c r="AJ337" s="178" t="s">
        <v>743</v>
      </c>
      <c r="AK337" s="184"/>
      <c r="AL337" s="184"/>
      <c r="AM337" s="209">
        <f t="shared" si="298"/>
        <v>0</v>
      </c>
      <c r="AN337" s="184"/>
      <c r="AO337" s="186"/>
      <c r="AP337" s="186">
        <f t="shared" si="304"/>
        <v>0</v>
      </c>
      <c r="AQ337" s="176" t="str">
        <f t="shared" si="320"/>
        <v>NO OFERTADO</v>
      </c>
      <c r="AR337" s="176"/>
      <c r="AS337" s="176" t="s">
        <v>743</v>
      </c>
      <c r="AT337" s="187"/>
      <c r="AU337" s="187"/>
      <c r="AV337" s="188"/>
      <c r="AW337" s="187"/>
      <c r="AX337" s="189"/>
      <c r="AY337" s="189">
        <f t="shared" si="305"/>
        <v>0</v>
      </c>
      <c r="AZ337" s="177" t="str">
        <f t="shared" si="321"/>
        <v>NO OFERTADO</v>
      </c>
      <c r="BA337" s="177"/>
      <c r="BB337" s="177" t="s">
        <v>743</v>
      </c>
      <c r="BC337" s="194" t="s">
        <v>787</v>
      </c>
      <c r="BD337" s="194">
        <v>3790</v>
      </c>
      <c r="BE337" s="195">
        <f t="shared" si="295"/>
        <v>720.1</v>
      </c>
      <c r="BF337" s="194">
        <f t="shared" si="299"/>
        <v>4510.1000000000004</v>
      </c>
      <c r="BG337" s="196">
        <f t="shared" si="306"/>
        <v>4510.1000000000004</v>
      </c>
      <c r="BH337" s="196">
        <f t="shared" si="307"/>
        <v>329237.30000000005</v>
      </c>
      <c r="BI337" s="180" t="str">
        <f t="shared" si="322"/>
        <v>NO CUMPLE</v>
      </c>
      <c r="BJ337" s="180" t="s">
        <v>828</v>
      </c>
      <c r="BK337" s="180" t="s">
        <v>743</v>
      </c>
      <c r="BL337" s="319"/>
      <c r="BM337" s="319"/>
      <c r="BN337" s="326"/>
      <c r="BO337" s="319">
        <f t="shared" si="300"/>
        <v>0</v>
      </c>
      <c r="BP337" s="321">
        <f t="shared" si="308"/>
        <v>0</v>
      </c>
      <c r="BQ337" s="321">
        <f t="shared" si="323"/>
        <v>0</v>
      </c>
      <c r="BR337" s="322" t="str">
        <f t="shared" si="324"/>
        <v>NO OFERTADO</v>
      </c>
      <c r="BS337" s="322"/>
      <c r="BT337" s="322" t="s">
        <v>743</v>
      </c>
      <c r="BU337" s="197"/>
      <c r="BV337" s="197"/>
      <c r="BW337" s="213"/>
      <c r="BX337" s="197"/>
      <c r="BY337" s="199">
        <f t="shared" si="309"/>
        <v>0</v>
      </c>
      <c r="BZ337" s="199">
        <f t="shared" si="310"/>
        <v>0</v>
      </c>
      <c r="CA337" s="181" t="str">
        <f t="shared" si="325"/>
        <v>NO OFERTADO</v>
      </c>
      <c r="CB337" s="181"/>
      <c r="CC337" s="181" t="s">
        <v>743</v>
      </c>
      <c r="CD337" s="200"/>
      <c r="CE337" s="200"/>
      <c r="CF337" s="214"/>
      <c r="CG337" s="200"/>
      <c r="CH337" s="202">
        <f t="shared" si="311"/>
        <v>0</v>
      </c>
      <c r="CI337" s="202">
        <f t="shared" si="312"/>
        <v>0</v>
      </c>
      <c r="CJ337" s="182" t="str">
        <f t="shared" si="326"/>
        <v>NO OFERTADO</v>
      </c>
      <c r="CK337" s="182"/>
      <c r="CL337" s="182" t="s">
        <v>743</v>
      </c>
      <c r="CM337" s="197">
        <v>0</v>
      </c>
      <c r="CN337" s="197">
        <v>0</v>
      </c>
      <c r="CO337" s="213">
        <v>0</v>
      </c>
      <c r="CP337" s="197"/>
      <c r="CQ337" s="199">
        <f t="shared" si="313"/>
        <v>0</v>
      </c>
      <c r="CR337" s="199">
        <f t="shared" si="314"/>
        <v>0</v>
      </c>
      <c r="CS337" s="181" t="str">
        <f t="shared" si="327"/>
        <v>NO OFERTADO</v>
      </c>
      <c r="CT337" s="181"/>
      <c r="CU337" s="181" t="s">
        <v>743</v>
      </c>
      <c r="CV337" s="203"/>
      <c r="CW337" s="203"/>
      <c r="CX337" s="204"/>
      <c r="CY337" s="203"/>
      <c r="CZ337" s="205">
        <f t="shared" si="315"/>
        <v>0</v>
      </c>
      <c r="DA337" s="205">
        <f t="shared" si="316"/>
        <v>0</v>
      </c>
      <c r="DB337" s="183" t="str">
        <f t="shared" si="328"/>
        <v>NO OFERTADO</v>
      </c>
      <c r="DC337" s="183"/>
      <c r="DD337" s="183" t="s">
        <v>743</v>
      </c>
      <c r="DE337" s="206">
        <f>SMALL((L337,V337,AE337,AN337,AW337,BF337,BX337,CG337,CP337,CY337),1)</f>
        <v>4463</v>
      </c>
      <c r="DF337" s="208">
        <f t="shared" si="330"/>
        <v>4486.55</v>
      </c>
      <c r="DG337" s="19">
        <f t="shared" si="331"/>
        <v>23.550000000000182</v>
      </c>
      <c r="DH337" s="208">
        <f t="shared" si="332"/>
        <v>4463</v>
      </c>
      <c r="DI337" s="208">
        <f t="shared" si="333"/>
        <v>4500</v>
      </c>
      <c r="DJ337" s="208" t="str">
        <f t="shared" si="334"/>
        <v>ENTRA</v>
      </c>
    </row>
    <row r="338" spans="1:114" s="19" customFormat="1" ht="25.5" hidden="1" x14ac:dyDescent="0.2">
      <c r="A338" s="76">
        <v>329</v>
      </c>
      <c r="B338" s="78" t="s">
        <v>376</v>
      </c>
      <c r="C338" s="77" t="s">
        <v>708</v>
      </c>
      <c r="D338" s="123">
        <v>1</v>
      </c>
      <c r="E338" s="123" t="s">
        <v>32</v>
      </c>
      <c r="F338" s="24">
        <v>2637</v>
      </c>
      <c r="G338" s="124">
        <v>4512</v>
      </c>
      <c r="H338" s="86">
        <f t="shared" si="317"/>
        <v>11898144</v>
      </c>
      <c r="I338" s="27" t="s">
        <v>44</v>
      </c>
      <c r="J338" s="184">
        <v>2273</v>
      </c>
      <c r="K338" s="185">
        <v>432</v>
      </c>
      <c r="L338" s="184">
        <f t="shared" si="335"/>
        <v>2705</v>
      </c>
      <c r="M338" s="186">
        <f t="shared" si="287"/>
        <v>2705</v>
      </c>
      <c r="N338" s="186">
        <f t="shared" si="301"/>
        <v>12204960</v>
      </c>
      <c r="O338" s="176" t="str">
        <f t="shared" si="329"/>
        <v>CUMPLE</v>
      </c>
      <c r="P338" s="176" t="s">
        <v>828</v>
      </c>
      <c r="Q338" s="176" t="s">
        <v>822</v>
      </c>
      <c r="R338" s="207">
        <f t="shared" si="294"/>
        <v>2.578687902919985E-2</v>
      </c>
      <c r="S338" s="187"/>
      <c r="T338" s="187"/>
      <c r="U338" s="188"/>
      <c r="V338" s="187"/>
      <c r="W338" s="189"/>
      <c r="X338" s="189">
        <f t="shared" si="302"/>
        <v>0</v>
      </c>
      <c r="Y338" s="176" t="str">
        <f t="shared" si="318"/>
        <v>NO OFERTADO</v>
      </c>
      <c r="Z338" s="177"/>
      <c r="AA338" s="177" t="s">
        <v>743</v>
      </c>
      <c r="AB338" s="190"/>
      <c r="AC338" s="190"/>
      <c r="AD338" s="211"/>
      <c r="AE338" s="190"/>
      <c r="AF338" s="192"/>
      <c r="AG338" s="192">
        <f t="shared" si="303"/>
        <v>0</v>
      </c>
      <c r="AH338" s="178" t="str">
        <f t="shared" si="319"/>
        <v>NO OFERTADO</v>
      </c>
      <c r="AI338" s="178"/>
      <c r="AJ338" s="178" t="s">
        <v>743</v>
      </c>
      <c r="AK338" s="184"/>
      <c r="AL338" s="184"/>
      <c r="AM338" s="209">
        <f t="shared" si="298"/>
        <v>0</v>
      </c>
      <c r="AN338" s="184"/>
      <c r="AO338" s="186"/>
      <c r="AP338" s="186">
        <f t="shared" si="304"/>
        <v>0</v>
      </c>
      <c r="AQ338" s="176" t="str">
        <f t="shared" si="320"/>
        <v>NO OFERTADO</v>
      </c>
      <c r="AR338" s="176"/>
      <c r="AS338" s="176" t="s">
        <v>743</v>
      </c>
      <c r="AT338" s="187"/>
      <c r="AU338" s="187"/>
      <c r="AV338" s="188"/>
      <c r="AW338" s="187"/>
      <c r="AX338" s="189"/>
      <c r="AY338" s="189">
        <f t="shared" si="305"/>
        <v>0</v>
      </c>
      <c r="AZ338" s="177" t="str">
        <f t="shared" si="321"/>
        <v>NO OFERTADO</v>
      </c>
      <c r="BA338" s="177"/>
      <c r="BB338" s="177" t="s">
        <v>743</v>
      </c>
      <c r="BC338" s="194" t="s">
        <v>44</v>
      </c>
      <c r="BD338" s="194">
        <v>2250</v>
      </c>
      <c r="BE338" s="212">
        <f t="shared" si="295"/>
        <v>427.5</v>
      </c>
      <c r="BF338" s="194">
        <f t="shared" si="299"/>
        <v>2677.5</v>
      </c>
      <c r="BG338" s="196">
        <f t="shared" si="306"/>
        <v>2677.5</v>
      </c>
      <c r="BH338" s="196">
        <f t="shared" si="307"/>
        <v>12080880</v>
      </c>
      <c r="BI338" s="180" t="str">
        <f t="shared" si="322"/>
        <v>CUMPLE</v>
      </c>
      <c r="BJ338" s="180" t="s">
        <v>828</v>
      </c>
      <c r="BK338" s="180" t="s">
        <v>822</v>
      </c>
      <c r="BL338" s="319"/>
      <c r="BM338" s="319"/>
      <c r="BN338" s="326"/>
      <c r="BO338" s="319">
        <f t="shared" si="300"/>
        <v>0</v>
      </c>
      <c r="BP338" s="321">
        <f t="shared" si="308"/>
        <v>0</v>
      </c>
      <c r="BQ338" s="321">
        <f t="shared" si="323"/>
        <v>0</v>
      </c>
      <c r="BR338" s="322" t="str">
        <f t="shared" si="324"/>
        <v>NO OFERTADO</v>
      </c>
      <c r="BS338" s="322"/>
      <c r="BT338" s="322" t="s">
        <v>743</v>
      </c>
      <c r="BU338" s="197"/>
      <c r="BV338" s="197"/>
      <c r="BW338" s="213"/>
      <c r="BX338" s="197"/>
      <c r="BY338" s="199">
        <f t="shared" si="309"/>
        <v>0</v>
      </c>
      <c r="BZ338" s="199">
        <f t="shared" si="310"/>
        <v>0</v>
      </c>
      <c r="CA338" s="181" t="str">
        <f t="shared" si="325"/>
        <v>NO OFERTADO</v>
      </c>
      <c r="CB338" s="181"/>
      <c r="CC338" s="181" t="s">
        <v>743</v>
      </c>
      <c r="CD338" s="200" t="s">
        <v>44</v>
      </c>
      <c r="CE338" s="200">
        <v>2200</v>
      </c>
      <c r="CF338" s="214">
        <v>418</v>
      </c>
      <c r="CG338" s="200">
        <v>2618</v>
      </c>
      <c r="CH338" s="202">
        <f t="shared" si="311"/>
        <v>2618</v>
      </c>
      <c r="CI338" s="202">
        <f t="shared" si="312"/>
        <v>11812416</v>
      </c>
      <c r="CJ338" s="182" t="str">
        <f t="shared" si="326"/>
        <v>CUMPLE</v>
      </c>
      <c r="CK338" s="182" t="s">
        <v>828</v>
      </c>
      <c r="CL338" s="182" t="s">
        <v>822</v>
      </c>
      <c r="CM338" s="197" t="s">
        <v>806</v>
      </c>
      <c r="CN338" s="197">
        <v>1900</v>
      </c>
      <c r="CO338" s="213">
        <v>361</v>
      </c>
      <c r="CP338" s="197">
        <v>2261</v>
      </c>
      <c r="CQ338" s="199">
        <f t="shared" si="313"/>
        <v>2261</v>
      </c>
      <c r="CR338" s="199">
        <f t="shared" si="314"/>
        <v>10201632</v>
      </c>
      <c r="CS338" s="181" t="str">
        <f t="shared" si="327"/>
        <v>CUMPLE</v>
      </c>
      <c r="CT338" s="181" t="s">
        <v>828</v>
      </c>
      <c r="CU338" s="181" t="s">
        <v>822</v>
      </c>
      <c r="CV338" s="203" t="s">
        <v>815</v>
      </c>
      <c r="CW338" s="203">
        <f>+CY338/1.19</f>
        <v>2379.8319327731092</v>
      </c>
      <c r="CX338" s="204">
        <f>+CW338*0.19</f>
        <v>452.16806722689074</v>
      </c>
      <c r="CY338" s="203">
        <v>2832</v>
      </c>
      <c r="CZ338" s="205">
        <f t="shared" si="315"/>
        <v>2832</v>
      </c>
      <c r="DA338" s="205">
        <f t="shared" si="316"/>
        <v>12777984</v>
      </c>
      <c r="DB338" s="183" t="str">
        <f t="shared" si="328"/>
        <v>CUMPLE</v>
      </c>
      <c r="DC338" s="183" t="s">
        <v>828</v>
      </c>
      <c r="DD338" s="183" t="s">
        <v>822</v>
      </c>
      <c r="DE338" s="206">
        <f>SMALL((L338,V338,AE338,AN338,AW338,BF338,BX338,CG338,CP338,CY338),1)</f>
        <v>2261</v>
      </c>
      <c r="DF338" s="208">
        <f t="shared" si="330"/>
        <v>2677.5</v>
      </c>
      <c r="DG338" s="19">
        <f t="shared" si="331"/>
        <v>192.01656178569598</v>
      </c>
      <c r="DH338" s="208">
        <f t="shared" si="332"/>
        <v>2485.483438214304</v>
      </c>
      <c r="DI338" s="208">
        <f t="shared" si="333"/>
        <v>3164.4</v>
      </c>
      <c r="DJ338" s="208" t="str">
        <f t="shared" si="334"/>
        <v>NO CUMPLE</v>
      </c>
    </row>
    <row r="339" spans="1:114" s="19" customFormat="1" hidden="1" x14ac:dyDescent="0.2">
      <c r="A339" s="76">
        <v>330</v>
      </c>
      <c r="B339" s="78" t="s">
        <v>377</v>
      </c>
      <c r="C339" s="77" t="s">
        <v>709</v>
      </c>
      <c r="D339" s="123">
        <v>1</v>
      </c>
      <c r="E339" s="123" t="s">
        <v>32</v>
      </c>
      <c r="F339" s="24">
        <v>1182</v>
      </c>
      <c r="G339" s="124">
        <v>480</v>
      </c>
      <c r="H339" s="86">
        <f t="shared" si="317"/>
        <v>567360</v>
      </c>
      <c r="I339" s="27" t="s">
        <v>44</v>
      </c>
      <c r="J339" s="184">
        <v>1182</v>
      </c>
      <c r="K339" s="185">
        <v>0</v>
      </c>
      <c r="L339" s="184">
        <f t="shared" si="335"/>
        <v>1182</v>
      </c>
      <c r="M339" s="186">
        <f t="shared" si="287"/>
        <v>1182</v>
      </c>
      <c r="N339" s="186">
        <f t="shared" si="301"/>
        <v>567360</v>
      </c>
      <c r="O339" s="176" t="str">
        <f t="shared" si="329"/>
        <v>CUMPLE</v>
      </c>
      <c r="P339" s="176" t="s">
        <v>828</v>
      </c>
      <c r="Q339" s="176" t="s">
        <v>822</v>
      </c>
      <c r="R339" s="207">
        <f t="shared" si="294"/>
        <v>0</v>
      </c>
      <c r="S339" s="187"/>
      <c r="T339" s="187"/>
      <c r="U339" s="188"/>
      <c r="V339" s="187"/>
      <c r="W339" s="189"/>
      <c r="X339" s="189">
        <f t="shared" si="302"/>
        <v>0</v>
      </c>
      <c r="Y339" s="176" t="str">
        <f t="shared" si="318"/>
        <v>NO OFERTADO</v>
      </c>
      <c r="Z339" s="177"/>
      <c r="AA339" s="177" t="s">
        <v>743</v>
      </c>
      <c r="AB339" s="190" t="s">
        <v>745</v>
      </c>
      <c r="AC339" s="190">
        <v>1287.9000000000001</v>
      </c>
      <c r="AD339" s="211">
        <v>0</v>
      </c>
      <c r="AE339" s="190">
        <f>+AC339+AD339</f>
        <v>1287.9000000000001</v>
      </c>
      <c r="AF339" s="192">
        <f>+AE339*D339</f>
        <v>1287.9000000000001</v>
      </c>
      <c r="AG339" s="192">
        <f t="shared" si="303"/>
        <v>618192</v>
      </c>
      <c r="AH339" s="178" t="str">
        <f t="shared" si="319"/>
        <v>CUMPLE</v>
      </c>
      <c r="AI339" s="178" t="s">
        <v>828</v>
      </c>
      <c r="AJ339" s="178" t="s">
        <v>822</v>
      </c>
      <c r="AK339" s="184"/>
      <c r="AL339" s="184"/>
      <c r="AM339" s="209">
        <f t="shared" si="298"/>
        <v>0</v>
      </c>
      <c r="AN339" s="184"/>
      <c r="AO339" s="186"/>
      <c r="AP339" s="186">
        <f t="shared" si="304"/>
        <v>0</v>
      </c>
      <c r="AQ339" s="176" t="str">
        <f t="shared" si="320"/>
        <v>NO OFERTADO</v>
      </c>
      <c r="AR339" s="176"/>
      <c r="AS339" s="176" t="s">
        <v>743</v>
      </c>
      <c r="AT339" s="187"/>
      <c r="AU339" s="187"/>
      <c r="AV339" s="188"/>
      <c r="AW339" s="187"/>
      <c r="AX339" s="189"/>
      <c r="AY339" s="189">
        <f t="shared" si="305"/>
        <v>0</v>
      </c>
      <c r="AZ339" s="177" t="str">
        <f t="shared" si="321"/>
        <v>NO OFERTADO</v>
      </c>
      <c r="BA339" s="177"/>
      <c r="BB339" s="177" t="s">
        <v>743</v>
      </c>
      <c r="BC339" s="194" t="s">
        <v>44</v>
      </c>
      <c r="BD339" s="194">
        <v>1144</v>
      </c>
      <c r="BE339" s="212"/>
      <c r="BF339" s="194">
        <f t="shared" si="299"/>
        <v>1144</v>
      </c>
      <c r="BG339" s="196">
        <f t="shared" si="306"/>
        <v>1144</v>
      </c>
      <c r="BH339" s="196">
        <f t="shared" si="307"/>
        <v>549120</v>
      </c>
      <c r="BI339" s="180" t="str">
        <f t="shared" si="322"/>
        <v>CUMPLE</v>
      </c>
      <c r="BJ339" s="180" t="s">
        <v>829</v>
      </c>
      <c r="BK339" s="180" t="s">
        <v>743</v>
      </c>
      <c r="BL339" s="319"/>
      <c r="BM339" s="319"/>
      <c r="BN339" s="326"/>
      <c r="BO339" s="319">
        <f t="shared" si="300"/>
        <v>0</v>
      </c>
      <c r="BP339" s="321">
        <f t="shared" si="308"/>
        <v>0</v>
      </c>
      <c r="BQ339" s="321">
        <f t="shared" si="323"/>
        <v>0</v>
      </c>
      <c r="BR339" s="322" t="str">
        <f t="shared" si="324"/>
        <v>NO OFERTADO</v>
      </c>
      <c r="BS339" s="322"/>
      <c r="BT339" s="322" t="s">
        <v>743</v>
      </c>
      <c r="BU339" s="197"/>
      <c r="BV339" s="197"/>
      <c r="BW339" s="213"/>
      <c r="BX339" s="197"/>
      <c r="BY339" s="199">
        <f t="shared" si="309"/>
        <v>0</v>
      </c>
      <c r="BZ339" s="199">
        <f t="shared" si="310"/>
        <v>0</v>
      </c>
      <c r="CA339" s="181" t="str">
        <f t="shared" si="325"/>
        <v>NO OFERTADO</v>
      </c>
      <c r="CB339" s="181"/>
      <c r="CC339" s="181" t="s">
        <v>743</v>
      </c>
      <c r="CD339" s="200" t="s">
        <v>44</v>
      </c>
      <c r="CE339" s="200">
        <v>1136</v>
      </c>
      <c r="CF339" s="214">
        <v>0</v>
      </c>
      <c r="CG339" s="200">
        <v>1136</v>
      </c>
      <c r="CH339" s="202">
        <f t="shared" si="311"/>
        <v>1136</v>
      </c>
      <c r="CI339" s="202">
        <f t="shared" si="312"/>
        <v>545280</v>
      </c>
      <c r="CJ339" s="182" t="str">
        <f t="shared" si="326"/>
        <v>CUMPLE</v>
      </c>
      <c r="CK339" s="182" t="s">
        <v>828</v>
      </c>
      <c r="CL339" s="182" t="s">
        <v>822</v>
      </c>
      <c r="CM339" s="197"/>
      <c r="CN339" s="197"/>
      <c r="CO339" s="213"/>
      <c r="CP339" s="197"/>
      <c r="CQ339" s="199">
        <f t="shared" si="313"/>
        <v>0</v>
      </c>
      <c r="CR339" s="199">
        <f t="shared" si="314"/>
        <v>0</v>
      </c>
      <c r="CS339" s="181" t="str">
        <f t="shared" si="327"/>
        <v>NO OFERTADO</v>
      </c>
      <c r="CT339" s="181"/>
      <c r="CU339" s="181" t="s">
        <v>743</v>
      </c>
      <c r="CV339" s="203" t="s">
        <v>821</v>
      </c>
      <c r="CW339" s="203">
        <v>1232</v>
      </c>
      <c r="CX339" s="204">
        <v>0</v>
      </c>
      <c r="CY339" s="203">
        <v>1232</v>
      </c>
      <c r="CZ339" s="205">
        <f t="shared" si="315"/>
        <v>1232</v>
      </c>
      <c r="DA339" s="205">
        <f t="shared" si="316"/>
        <v>591360</v>
      </c>
      <c r="DB339" s="183" t="str">
        <f t="shared" si="328"/>
        <v>CUMPLE</v>
      </c>
      <c r="DC339" s="183" t="s">
        <v>828</v>
      </c>
      <c r="DD339" s="183" t="s">
        <v>822</v>
      </c>
      <c r="DE339" s="206">
        <f>SMALL((L339,V339,AE339,AN339,AW339,BF339,BX339,CG339,CP339,CY339),1)</f>
        <v>1136</v>
      </c>
      <c r="DF339" s="208">
        <f t="shared" si="330"/>
        <v>1182</v>
      </c>
      <c r="DG339" s="19">
        <f t="shared" si="331"/>
        <v>56.992785508343104</v>
      </c>
      <c r="DH339" s="208">
        <f t="shared" si="332"/>
        <v>1125.0072144916569</v>
      </c>
      <c r="DI339" s="208">
        <f t="shared" si="333"/>
        <v>1418.3999999999999</v>
      </c>
      <c r="DJ339" s="208" t="str">
        <f t="shared" si="334"/>
        <v>ENTRA</v>
      </c>
    </row>
    <row r="340" spans="1:114" s="19" customFormat="1" ht="38.25" hidden="1" x14ac:dyDescent="0.2">
      <c r="A340" s="76">
        <v>331</v>
      </c>
      <c r="B340" s="78" t="s">
        <v>378</v>
      </c>
      <c r="C340" s="77" t="s">
        <v>710</v>
      </c>
      <c r="D340" s="123">
        <v>1</v>
      </c>
      <c r="E340" s="123" t="s">
        <v>32</v>
      </c>
      <c r="F340" s="24">
        <v>163243</v>
      </c>
      <c r="G340" s="124">
        <v>49</v>
      </c>
      <c r="H340" s="86">
        <f t="shared" si="317"/>
        <v>7998907</v>
      </c>
      <c r="I340" s="27"/>
      <c r="J340" s="184"/>
      <c r="K340" s="185"/>
      <c r="L340" s="184"/>
      <c r="M340" s="186"/>
      <c r="N340" s="186">
        <f t="shared" si="301"/>
        <v>0</v>
      </c>
      <c r="O340" s="176" t="str">
        <f t="shared" si="329"/>
        <v>NO OFERTADO</v>
      </c>
      <c r="P340" s="176"/>
      <c r="Q340" s="176" t="s">
        <v>743</v>
      </c>
      <c r="R340" s="207" t="s">
        <v>858</v>
      </c>
      <c r="S340" s="187"/>
      <c r="T340" s="187"/>
      <c r="U340" s="188"/>
      <c r="V340" s="187"/>
      <c r="W340" s="189"/>
      <c r="X340" s="189">
        <f t="shared" si="302"/>
        <v>0</v>
      </c>
      <c r="Y340" s="176" t="str">
        <f t="shared" si="318"/>
        <v>NO OFERTADO</v>
      </c>
      <c r="Z340" s="177"/>
      <c r="AA340" s="177" t="s">
        <v>743</v>
      </c>
      <c r="AB340" s="190"/>
      <c r="AC340" s="190"/>
      <c r="AD340" s="211"/>
      <c r="AE340" s="190"/>
      <c r="AF340" s="192"/>
      <c r="AG340" s="192">
        <f t="shared" si="303"/>
        <v>0</v>
      </c>
      <c r="AH340" s="178" t="str">
        <f t="shared" si="319"/>
        <v>NO OFERTADO</v>
      </c>
      <c r="AI340" s="178"/>
      <c r="AJ340" s="178" t="s">
        <v>743</v>
      </c>
      <c r="AK340" s="184"/>
      <c r="AL340" s="184"/>
      <c r="AM340" s="209">
        <f t="shared" si="298"/>
        <v>0</v>
      </c>
      <c r="AN340" s="184"/>
      <c r="AO340" s="186"/>
      <c r="AP340" s="186">
        <f t="shared" si="304"/>
        <v>0</v>
      </c>
      <c r="AQ340" s="176" t="str">
        <f t="shared" si="320"/>
        <v>NO OFERTADO</v>
      </c>
      <c r="AR340" s="176"/>
      <c r="AS340" s="176" t="s">
        <v>743</v>
      </c>
      <c r="AT340" s="187"/>
      <c r="AU340" s="187"/>
      <c r="AV340" s="188"/>
      <c r="AW340" s="187"/>
      <c r="AX340" s="189"/>
      <c r="AY340" s="189">
        <f t="shared" si="305"/>
        <v>0</v>
      </c>
      <c r="AZ340" s="177" t="str">
        <f t="shared" si="321"/>
        <v>NO OFERTADO</v>
      </c>
      <c r="BA340" s="177"/>
      <c r="BB340" s="177" t="s">
        <v>743</v>
      </c>
      <c r="BC340" s="194" t="s">
        <v>44</v>
      </c>
      <c r="BD340" s="194">
        <v>59840</v>
      </c>
      <c r="BE340" s="212">
        <f t="shared" si="295"/>
        <v>11369.6</v>
      </c>
      <c r="BF340" s="194">
        <f t="shared" si="299"/>
        <v>71209.600000000006</v>
      </c>
      <c r="BG340" s="196">
        <f t="shared" si="306"/>
        <v>71209.600000000006</v>
      </c>
      <c r="BH340" s="196">
        <f t="shared" si="307"/>
        <v>3489270.4000000004</v>
      </c>
      <c r="BI340" s="180" t="str">
        <f t="shared" si="322"/>
        <v>CUMPLE</v>
      </c>
      <c r="BJ340" s="180" t="s">
        <v>828</v>
      </c>
      <c r="BK340" s="180" t="s">
        <v>822</v>
      </c>
      <c r="BL340" s="319"/>
      <c r="BM340" s="319"/>
      <c r="BN340" s="326"/>
      <c r="BO340" s="319">
        <f t="shared" si="300"/>
        <v>0</v>
      </c>
      <c r="BP340" s="321">
        <f t="shared" si="308"/>
        <v>0</v>
      </c>
      <c r="BQ340" s="321">
        <f t="shared" si="323"/>
        <v>0</v>
      </c>
      <c r="BR340" s="322" t="str">
        <f t="shared" si="324"/>
        <v>NO OFERTADO</v>
      </c>
      <c r="BS340" s="322"/>
      <c r="BT340" s="322" t="s">
        <v>743</v>
      </c>
      <c r="BU340" s="197" t="s">
        <v>44</v>
      </c>
      <c r="BV340" s="197">
        <v>75000</v>
      </c>
      <c r="BW340" s="213">
        <v>14250</v>
      </c>
      <c r="BX340" s="197">
        <v>89250</v>
      </c>
      <c r="BY340" s="199">
        <f t="shared" si="309"/>
        <v>89250</v>
      </c>
      <c r="BZ340" s="199">
        <f t="shared" si="310"/>
        <v>4373250</v>
      </c>
      <c r="CA340" s="181" t="str">
        <f t="shared" si="325"/>
        <v>CUMPLE</v>
      </c>
      <c r="CB340" s="181" t="str">
        <f>VLOOKUP(B340,'[3]ANEXO TECNICO'!$B$3:$P$334,15,0)</f>
        <v>CUMPLE</v>
      </c>
      <c r="CC340" s="181" t="s">
        <v>822</v>
      </c>
      <c r="CD340" s="200" t="s">
        <v>44</v>
      </c>
      <c r="CE340" s="200">
        <v>128916</v>
      </c>
      <c r="CF340" s="214">
        <v>24494</v>
      </c>
      <c r="CG340" s="200">
        <v>153410</v>
      </c>
      <c r="CH340" s="202">
        <f t="shared" si="311"/>
        <v>153410</v>
      </c>
      <c r="CI340" s="202">
        <f t="shared" si="312"/>
        <v>7517090</v>
      </c>
      <c r="CJ340" s="182" t="str">
        <f t="shared" si="326"/>
        <v>CUMPLE</v>
      </c>
      <c r="CK340" s="182" t="s">
        <v>828</v>
      </c>
      <c r="CL340" s="182" t="s">
        <v>822</v>
      </c>
      <c r="CM340" s="197"/>
      <c r="CN340" s="197"/>
      <c r="CO340" s="213"/>
      <c r="CP340" s="197"/>
      <c r="CQ340" s="199">
        <f t="shared" si="313"/>
        <v>0</v>
      </c>
      <c r="CR340" s="199">
        <f t="shared" si="314"/>
        <v>0</v>
      </c>
      <c r="CS340" s="181" t="str">
        <f t="shared" si="327"/>
        <v>NO OFERTADO</v>
      </c>
      <c r="CT340" s="181"/>
      <c r="CU340" s="181" t="s">
        <v>743</v>
      </c>
      <c r="CV340" s="203"/>
      <c r="CW340" s="203"/>
      <c r="CX340" s="204"/>
      <c r="CY340" s="203"/>
      <c r="CZ340" s="205">
        <f t="shared" si="315"/>
        <v>0</v>
      </c>
      <c r="DA340" s="205">
        <f t="shared" si="316"/>
        <v>0</v>
      </c>
      <c r="DB340" s="183" t="str">
        <f t="shared" si="328"/>
        <v>NO OFERTADO</v>
      </c>
      <c r="DC340" s="183"/>
      <c r="DD340" s="183" t="s">
        <v>743</v>
      </c>
      <c r="DE340" s="206">
        <f>SMALL((L340,V340,AE340,AN340,AW340,BF340,BX340,CG340,CP340,CY340),1)</f>
        <v>71209.600000000006</v>
      </c>
      <c r="DF340" s="208">
        <f t="shared" si="330"/>
        <v>89250</v>
      </c>
      <c r="DG340" s="19">
        <f t="shared" si="331"/>
        <v>35274.90041299435</v>
      </c>
      <c r="DH340" s="208">
        <f t="shared" si="332"/>
        <v>53975.09958700565</v>
      </c>
      <c r="DI340" s="208">
        <f t="shared" si="333"/>
        <v>195891.6</v>
      </c>
      <c r="DJ340" s="208" t="str">
        <f t="shared" si="334"/>
        <v>ENTRA</v>
      </c>
    </row>
    <row r="341" spans="1:114" s="19" customFormat="1" ht="38.25" hidden="1" x14ac:dyDescent="0.2">
      <c r="A341" s="76">
        <v>332</v>
      </c>
      <c r="B341" s="78" t="s">
        <v>379</v>
      </c>
      <c r="C341" s="77" t="s">
        <v>711</v>
      </c>
      <c r="D341" s="123">
        <v>1</v>
      </c>
      <c r="E341" s="123" t="s">
        <v>32</v>
      </c>
      <c r="F341" s="24">
        <v>117810</v>
      </c>
      <c r="G341" s="125">
        <v>6</v>
      </c>
      <c r="H341" s="86">
        <f t="shared" si="317"/>
        <v>706860</v>
      </c>
      <c r="I341" s="27"/>
      <c r="J341" s="184"/>
      <c r="K341" s="185"/>
      <c r="L341" s="184"/>
      <c r="M341" s="186"/>
      <c r="N341" s="186">
        <f t="shared" si="301"/>
        <v>0</v>
      </c>
      <c r="O341" s="176" t="str">
        <f t="shared" si="329"/>
        <v>NO OFERTADO</v>
      </c>
      <c r="P341" s="176"/>
      <c r="Q341" s="176" t="s">
        <v>743</v>
      </c>
      <c r="R341" s="207" t="s">
        <v>858</v>
      </c>
      <c r="S341" s="187"/>
      <c r="T341" s="187"/>
      <c r="U341" s="188"/>
      <c r="V341" s="187"/>
      <c r="W341" s="189"/>
      <c r="X341" s="189">
        <f t="shared" si="302"/>
        <v>0</v>
      </c>
      <c r="Y341" s="176" t="str">
        <f t="shared" si="318"/>
        <v>NO OFERTADO</v>
      </c>
      <c r="Z341" s="177"/>
      <c r="AA341" s="177" t="s">
        <v>743</v>
      </c>
      <c r="AB341" s="190"/>
      <c r="AC341" s="190"/>
      <c r="AD341" s="211"/>
      <c r="AE341" s="190"/>
      <c r="AF341" s="192"/>
      <c r="AG341" s="192">
        <f t="shared" si="303"/>
        <v>0</v>
      </c>
      <c r="AH341" s="178" t="str">
        <f t="shared" si="319"/>
        <v>NO OFERTADO</v>
      </c>
      <c r="AI341" s="178"/>
      <c r="AJ341" s="178" t="s">
        <v>743</v>
      </c>
      <c r="AK341" s="184" t="s">
        <v>756</v>
      </c>
      <c r="AL341" s="184">
        <v>227263</v>
      </c>
      <c r="AM341" s="209">
        <v>0</v>
      </c>
      <c r="AN341" s="184">
        <f t="shared" ref="AN341" si="336">+AL341+AM341</f>
        <v>227263</v>
      </c>
      <c r="AO341" s="186">
        <f t="shared" ref="AO341" si="337">AN341*$D341</f>
        <v>227263</v>
      </c>
      <c r="AP341" s="186">
        <f t="shared" si="304"/>
        <v>1363578</v>
      </c>
      <c r="AQ341" s="176" t="str">
        <f t="shared" si="320"/>
        <v>NO CUMPLE</v>
      </c>
      <c r="AR341" s="176" t="s">
        <v>828</v>
      </c>
      <c r="AS341" s="176" t="s">
        <v>743</v>
      </c>
      <c r="AT341" s="187" t="s">
        <v>44</v>
      </c>
      <c r="AU341" s="220">
        <v>199600</v>
      </c>
      <c r="AV341" s="188">
        <v>0</v>
      </c>
      <c r="AW341" s="220">
        <f t="shared" ref="AW341" si="338">+AU341+AV341</f>
        <v>199600</v>
      </c>
      <c r="AX341" s="221">
        <f t="shared" ref="AX341" si="339">AW341*$D341</f>
        <v>199600</v>
      </c>
      <c r="AY341" s="189">
        <f t="shared" si="305"/>
        <v>1197600</v>
      </c>
      <c r="AZ341" s="177" t="str">
        <f t="shared" si="321"/>
        <v>NO CUMPLE</v>
      </c>
      <c r="BA341" s="177" t="s">
        <v>828</v>
      </c>
      <c r="BB341" s="177" t="s">
        <v>743</v>
      </c>
      <c r="BC341" s="194"/>
      <c r="BD341" s="194"/>
      <c r="BE341" s="212">
        <f t="shared" si="295"/>
        <v>0</v>
      </c>
      <c r="BF341" s="194"/>
      <c r="BG341" s="196">
        <f t="shared" si="306"/>
        <v>0</v>
      </c>
      <c r="BH341" s="196">
        <f t="shared" si="307"/>
        <v>0</v>
      </c>
      <c r="BI341" s="180" t="str">
        <f t="shared" si="322"/>
        <v>NO OFERTADO</v>
      </c>
      <c r="BJ341" s="180"/>
      <c r="BK341" s="180" t="s">
        <v>743</v>
      </c>
      <c r="BL341" s="319"/>
      <c r="BM341" s="319"/>
      <c r="BN341" s="326"/>
      <c r="BO341" s="319">
        <f t="shared" si="300"/>
        <v>0</v>
      </c>
      <c r="BP341" s="321">
        <f t="shared" si="308"/>
        <v>0</v>
      </c>
      <c r="BQ341" s="321">
        <f t="shared" si="323"/>
        <v>0</v>
      </c>
      <c r="BR341" s="322" t="str">
        <f t="shared" si="324"/>
        <v>NO OFERTADO</v>
      </c>
      <c r="BS341" s="322"/>
      <c r="BT341" s="322" t="s">
        <v>743</v>
      </c>
      <c r="BU341" s="197"/>
      <c r="BV341" s="197"/>
      <c r="BW341" s="213"/>
      <c r="BX341" s="197"/>
      <c r="BY341" s="199">
        <f t="shared" si="309"/>
        <v>0</v>
      </c>
      <c r="BZ341" s="199">
        <f t="shared" si="310"/>
        <v>0</v>
      </c>
      <c r="CA341" s="181" t="str">
        <f t="shared" si="325"/>
        <v>NO OFERTADO</v>
      </c>
      <c r="CB341" s="181"/>
      <c r="CC341" s="181" t="s">
        <v>743</v>
      </c>
      <c r="CD341" s="200"/>
      <c r="CE341" s="200"/>
      <c r="CF341" s="214"/>
      <c r="CG341" s="200"/>
      <c r="CH341" s="202">
        <f t="shared" si="311"/>
        <v>0</v>
      </c>
      <c r="CI341" s="202">
        <f t="shared" si="312"/>
        <v>0</v>
      </c>
      <c r="CJ341" s="182" t="str">
        <f t="shared" si="326"/>
        <v>NO OFERTADO</v>
      </c>
      <c r="CK341" s="182"/>
      <c r="CL341" s="182" t="s">
        <v>743</v>
      </c>
      <c r="CM341" s="197"/>
      <c r="CN341" s="197"/>
      <c r="CO341" s="213"/>
      <c r="CP341" s="197"/>
      <c r="CQ341" s="199">
        <f t="shared" si="313"/>
        <v>0</v>
      </c>
      <c r="CR341" s="199">
        <f t="shared" si="314"/>
        <v>0</v>
      </c>
      <c r="CS341" s="181" t="str">
        <f t="shared" si="327"/>
        <v>NO OFERTADO</v>
      </c>
      <c r="CT341" s="181"/>
      <c r="CU341" s="181" t="s">
        <v>743</v>
      </c>
      <c r="CV341" s="203" t="s">
        <v>44</v>
      </c>
      <c r="CW341" s="203">
        <v>237836</v>
      </c>
      <c r="CX341" s="204">
        <v>0</v>
      </c>
      <c r="CY341" s="203">
        <v>237836</v>
      </c>
      <c r="CZ341" s="205">
        <f t="shared" si="315"/>
        <v>237836</v>
      </c>
      <c r="DA341" s="205">
        <f t="shared" si="316"/>
        <v>1427016</v>
      </c>
      <c r="DB341" s="183" t="str">
        <f t="shared" si="328"/>
        <v>NO CUMPLE</v>
      </c>
      <c r="DC341" s="183" t="s">
        <v>828</v>
      </c>
      <c r="DD341" s="183" t="s">
        <v>743</v>
      </c>
      <c r="DE341" s="206">
        <f>SMALL((L341,V341,AE341,AN341,AW341,BF341,BX341,CG341,CP341,CY341),1)</f>
        <v>199600</v>
      </c>
      <c r="DF341" s="208">
        <f t="shared" si="330"/>
        <v>227263</v>
      </c>
      <c r="DG341" s="19">
        <f t="shared" si="331"/>
        <v>16121.144135024108</v>
      </c>
      <c r="DH341" s="208">
        <f t="shared" si="332"/>
        <v>211141.85586497589</v>
      </c>
      <c r="DI341" s="208">
        <f t="shared" si="333"/>
        <v>141372</v>
      </c>
      <c r="DJ341" s="208" t="str">
        <f t="shared" si="334"/>
        <v>NO CUMPLE</v>
      </c>
    </row>
    <row r="342" spans="1:114" s="17" customFormat="1" hidden="1" x14ac:dyDescent="0.2">
      <c r="A342" s="387" t="s">
        <v>8</v>
      </c>
      <c r="B342" s="409"/>
      <c r="C342" s="409"/>
      <c r="D342" s="409"/>
      <c r="E342" s="409"/>
      <c r="F342" s="160">
        <f>SUM(F10:F341)</f>
        <v>76318806.93308112</v>
      </c>
      <c r="G342" s="160"/>
      <c r="H342" s="160">
        <f>SUM(H10:H341)</f>
        <v>461389688.21618211</v>
      </c>
      <c r="I342" s="161"/>
      <c r="J342" s="233"/>
      <c r="K342" s="233"/>
      <c r="L342" s="233">
        <f>SUM(L10:L341)</f>
        <v>6046105</v>
      </c>
      <c r="M342" s="233">
        <f>SUM(M10:M341)</f>
        <v>6046105</v>
      </c>
      <c r="N342" s="233">
        <f>SUM(N10:N341)</f>
        <v>217207700</v>
      </c>
      <c r="O342" s="233"/>
      <c r="P342" s="233"/>
      <c r="Q342" s="233"/>
      <c r="R342" s="233"/>
      <c r="S342" s="234"/>
      <c r="T342" s="234"/>
      <c r="U342" s="234"/>
      <c r="V342" s="234">
        <f>SUM(V10:V341)</f>
        <v>93391</v>
      </c>
      <c r="W342" s="234">
        <f>SUM(W10:W341)</f>
        <v>93391</v>
      </c>
      <c r="X342" s="234">
        <f>SUM(X10:X341)</f>
        <v>1400865</v>
      </c>
      <c r="Y342" s="234"/>
      <c r="Z342" s="234"/>
      <c r="AA342" s="234"/>
      <c r="AB342" s="235"/>
      <c r="AC342" s="235"/>
      <c r="AD342" s="235"/>
      <c r="AE342" s="235">
        <f>SUM(AE10:AE341)</f>
        <v>1184046.2129499998</v>
      </c>
      <c r="AF342" s="235">
        <f>SUM(AF10:AF341)</f>
        <v>1184046.2129499998</v>
      </c>
      <c r="AG342" s="235">
        <f>SUM(AG10:AG341)</f>
        <v>54487712.243400007</v>
      </c>
      <c r="AH342" s="235"/>
      <c r="AI342" s="235"/>
      <c r="AJ342" s="235"/>
      <c r="AK342" s="233"/>
      <c r="AL342" s="233"/>
      <c r="AM342" s="233"/>
      <c r="AN342" s="233">
        <f>SUM(AN10:AN341)</f>
        <v>2437878</v>
      </c>
      <c r="AO342" s="233">
        <f>SUM(AO10:AO341)</f>
        <v>2437878</v>
      </c>
      <c r="AP342" s="233">
        <f>SUM(AP10:AP341)</f>
        <v>25876813</v>
      </c>
      <c r="AQ342" s="233"/>
      <c r="AR342" s="233"/>
      <c r="AS342" s="233"/>
      <c r="AT342" s="234">
        <f t="shared" ref="AT342:AY342" si="340">SUM(AT10:AT341)</f>
        <v>0</v>
      </c>
      <c r="AU342" s="234">
        <f t="shared" si="340"/>
        <v>4277400</v>
      </c>
      <c r="AV342" s="234">
        <f t="shared" si="340"/>
        <v>56240</v>
      </c>
      <c r="AW342" s="234">
        <f t="shared" si="340"/>
        <v>4333640</v>
      </c>
      <c r="AX342" s="234">
        <f t="shared" si="340"/>
        <v>4333640</v>
      </c>
      <c r="AY342" s="234">
        <f t="shared" si="340"/>
        <v>26543740</v>
      </c>
      <c r="AZ342" s="234"/>
      <c r="BA342" s="234"/>
      <c r="BB342" s="234"/>
      <c r="BC342" s="236"/>
      <c r="BD342" s="236"/>
      <c r="BE342" s="236"/>
      <c r="BF342" s="236">
        <f>SUM(BF10:BF341)</f>
        <v>2489054.9900000007</v>
      </c>
      <c r="BG342" s="236">
        <f>SUM(BG10:BG341)</f>
        <v>2489054.9900000007</v>
      </c>
      <c r="BH342" s="236">
        <f>SUM(BH10:BH341)</f>
        <v>97060164.220000014</v>
      </c>
      <c r="BI342" s="236"/>
      <c r="BJ342" s="236"/>
      <c r="BK342" s="236"/>
      <c r="BL342" s="327"/>
      <c r="BM342" s="327">
        <f t="shared" ref="BM342:BN342" si="341">SUM(BM10:BM341)</f>
        <v>344610</v>
      </c>
      <c r="BN342" s="327">
        <f t="shared" si="341"/>
        <v>0</v>
      </c>
      <c r="BO342" s="327">
        <f>SUM(BO10:BO341)</f>
        <v>344610</v>
      </c>
      <c r="BP342" s="327">
        <f>SUM(BP10:BP341)</f>
        <v>344610</v>
      </c>
      <c r="BQ342" s="327">
        <f>SUM(BQ10:BQ341)</f>
        <v>19421634</v>
      </c>
      <c r="BR342" s="328"/>
      <c r="BS342" s="328"/>
      <c r="BT342" s="328"/>
      <c r="BU342" s="237">
        <f t="shared" ref="BU342:BW342" si="342">SUM(BU10:BU341)</f>
        <v>0</v>
      </c>
      <c r="BV342" s="237">
        <f t="shared" si="342"/>
        <v>1349200</v>
      </c>
      <c r="BW342" s="237">
        <f t="shared" si="342"/>
        <v>256348</v>
      </c>
      <c r="BX342" s="237">
        <f>SUM(BX10:BX341)</f>
        <v>1605548</v>
      </c>
      <c r="BY342" s="237">
        <f>SUM(BY10:BY341)</f>
        <v>1605548</v>
      </c>
      <c r="BZ342" s="237">
        <f>SUM(BZ10:BZ341)</f>
        <v>190968582</v>
      </c>
      <c r="CA342" s="237"/>
      <c r="CB342" s="237"/>
      <c r="CC342" s="237"/>
      <c r="CD342" s="238"/>
      <c r="CE342" s="238">
        <f t="shared" ref="CE342:CF342" si="343">SUM(CE10:CE341)</f>
        <v>2239616</v>
      </c>
      <c r="CF342" s="238">
        <f t="shared" si="343"/>
        <v>284349</v>
      </c>
      <c r="CG342" s="238">
        <f>SUM(CG10:CG341)</f>
        <v>2523965</v>
      </c>
      <c r="CH342" s="238">
        <f>SUM(CH10:CH341)</f>
        <v>2523965</v>
      </c>
      <c r="CI342" s="238">
        <f>SUM(CI10:CI341)</f>
        <v>55192624</v>
      </c>
      <c r="CJ342" s="238"/>
      <c r="CK342" s="238"/>
      <c r="CL342" s="238"/>
      <c r="CM342" s="234"/>
      <c r="CN342" s="234">
        <f t="shared" ref="CN342:CO342" si="344">SUM(CN10:CN341)</f>
        <v>104018</v>
      </c>
      <c r="CO342" s="234">
        <f t="shared" si="344"/>
        <v>13015</v>
      </c>
      <c r="CP342" s="234">
        <f>SUM(CP10:CP341)</f>
        <v>117033</v>
      </c>
      <c r="CQ342" s="234">
        <f>SUM(CQ10:CQ341)</f>
        <v>133526.39999999999</v>
      </c>
      <c r="CR342" s="234">
        <f>SUM(CR10:CR341)</f>
        <v>84589237</v>
      </c>
      <c r="CS342" s="234"/>
      <c r="CT342" s="234"/>
      <c r="CU342" s="234"/>
      <c r="CV342" s="239">
        <f t="shared" ref="CV342:CX342" si="345">SUM(CV10:CV341)</f>
        <v>0</v>
      </c>
      <c r="CW342" s="239">
        <f t="shared" si="345"/>
        <v>7687905.9159663888</v>
      </c>
      <c r="CX342" s="239">
        <f t="shared" si="345"/>
        <v>145709.08403361344</v>
      </c>
      <c r="CY342" s="239">
        <f>SUM(CY10:CY341)</f>
        <v>7833615</v>
      </c>
      <c r="CZ342" s="239">
        <f>SUM(CZ10:CZ341)</f>
        <v>7833615</v>
      </c>
      <c r="DA342" s="239">
        <f>SUM(DA10:DA341)</f>
        <v>212258830</v>
      </c>
      <c r="DB342" s="239"/>
      <c r="DC342" s="239"/>
      <c r="DD342" s="239"/>
    </row>
    <row r="343" spans="1:114" s="17" customFormat="1" ht="13.5" customHeight="1" x14ac:dyDescent="0.2">
      <c r="A343" s="84"/>
      <c r="B343" s="67"/>
      <c r="C343" s="45"/>
      <c r="D343" s="45"/>
      <c r="E343" s="45"/>
      <c r="F343" s="45"/>
      <c r="G343" s="45"/>
      <c r="H343" s="45"/>
      <c r="I343" s="45"/>
      <c r="J343" s="240"/>
      <c r="K343" s="240"/>
      <c r="L343" s="240"/>
      <c r="M343" s="240"/>
      <c r="N343" s="240"/>
      <c r="O343" s="240"/>
      <c r="P343" s="240"/>
      <c r="Q343" s="240"/>
      <c r="R343" s="240"/>
      <c r="S343" s="240"/>
      <c r="T343" s="240"/>
      <c r="U343" s="240"/>
      <c r="V343" s="240"/>
      <c r="W343" s="240"/>
      <c r="X343" s="240"/>
      <c r="Y343" s="240"/>
      <c r="Z343" s="240"/>
      <c r="AA343" s="240"/>
      <c r="AB343" s="240"/>
      <c r="AC343" s="240"/>
      <c r="AD343" s="240"/>
      <c r="AE343" s="240"/>
      <c r="AF343" s="240"/>
      <c r="AG343" s="240"/>
      <c r="AH343" s="240"/>
      <c r="AI343" s="240"/>
      <c r="AJ343" s="240"/>
      <c r="AK343" s="240"/>
      <c r="AL343" s="240"/>
      <c r="AM343" s="240"/>
      <c r="AN343" s="240"/>
      <c r="AO343" s="240"/>
      <c r="AP343" s="240"/>
      <c r="AQ343" s="240"/>
      <c r="AR343" s="240"/>
      <c r="AS343" s="240"/>
      <c r="AT343" s="240"/>
      <c r="AU343" s="240"/>
      <c r="AV343" s="240"/>
      <c r="AW343" s="240"/>
      <c r="AX343" s="240"/>
      <c r="AY343" s="240"/>
      <c r="AZ343" s="240"/>
      <c r="BA343" s="240"/>
      <c r="BB343" s="240"/>
      <c r="BC343" s="240"/>
      <c r="BD343" s="240"/>
      <c r="BE343" s="240"/>
      <c r="BF343" s="240"/>
      <c r="BG343" s="240"/>
      <c r="BH343" s="240"/>
      <c r="BI343" s="240"/>
      <c r="BJ343" s="240"/>
      <c r="BK343" s="240"/>
      <c r="BL343" s="240"/>
      <c r="BM343" s="240"/>
      <c r="BN343" s="240"/>
      <c r="BO343" s="240"/>
      <c r="BP343" s="240"/>
      <c r="BQ343" s="240"/>
      <c r="BR343" s="240"/>
      <c r="BS343" s="240"/>
      <c r="BT343" s="240"/>
      <c r="BU343" s="240"/>
      <c r="BV343" s="240"/>
      <c r="BW343" s="240"/>
      <c r="BX343" s="240"/>
      <c r="BY343" s="240"/>
      <c r="BZ343" s="240"/>
      <c r="CA343" s="240"/>
      <c r="CB343" s="240"/>
      <c r="CC343" s="240"/>
      <c r="CD343" s="240"/>
      <c r="CE343" s="240"/>
      <c r="CF343" s="240"/>
      <c r="CG343" s="240"/>
      <c r="CH343" s="240"/>
      <c r="CI343" s="240"/>
      <c r="CJ343" s="240"/>
      <c r="CK343" s="240"/>
      <c r="CL343" s="240"/>
      <c r="CM343" s="240"/>
      <c r="CN343" s="240"/>
      <c r="CO343" s="240"/>
      <c r="CP343" s="240"/>
      <c r="CQ343" s="240"/>
      <c r="CR343" s="240"/>
      <c r="CS343" s="240"/>
      <c r="CT343" s="240"/>
      <c r="CU343" s="240"/>
      <c r="CV343" s="240"/>
      <c r="CW343" s="240"/>
      <c r="CX343" s="240"/>
      <c r="CY343" s="240"/>
      <c r="CZ343" s="240"/>
      <c r="DA343" s="240"/>
      <c r="DB343" s="240"/>
      <c r="DC343" s="240"/>
      <c r="DD343" s="240"/>
      <c r="DE343" s="45"/>
    </row>
    <row r="344" spans="1:114" ht="23.25" customHeight="1" x14ac:dyDescent="0.2">
      <c r="A344" s="166"/>
      <c r="B344" s="166"/>
      <c r="C344" s="166"/>
      <c r="D344" s="166"/>
      <c r="E344" s="166"/>
      <c r="F344" s="43"/>
      <c r="G344" s="43"/>
      <c r="H344" s="43"/>
      <c r="I344" s="45"/>
      <c r="J344" s="240"/>
      <c r="K344" s="240"/>
      <c r="L344" s="240"/>
      <c r="M344" s="43">
        <f>(M342-$H$342)/$H$342</f>
        <v>-0.98689588182307375</v>
      </c>
      <c r="N344" s="43"/>
      <c r="O344" s="240"/>
      <c r="P344" s="240"/>
      <c r="Q344" s="240"/>
      <c r="R344" s="240"/>
      <c r="S344" s="240"/>
      <c r="T344" s="240"/>
      <c r="U344" s="240"/>
      <c r="V344" s="240"/>
      <c r="W344" s="240"/>
      <c r="X344" s="240"/>
      <c r="Y344" s="240"/>
      <c r="Z344" s="240"/>
      <c r="AA344" s="240"/>
      <c r="AB344" s="240"/>
      <c r="AC344" s="240"/>
      <c r="AD344" s="240"/>
      <c r="AE344" s="240"/>
      <c r="AF344" s="240">
        <v>1184046</v>
      </c>
      <c r="AG344" s="240"/>
      <c r="AH344" s="240"/>
      <c r="AI344" s="240"/>
      <c r="AJ344" s="240"/>
      <c r="AK344" s="240"/>
      <c r="AL344" s="240"/>
      <c r="AM344" s="240"/>
      <c r="AN344" s="240"/>
      <c r="AO344" s="240"/>
      <c r="AP344" s="240"/>
      <c r="AQ344" s="240"/>
      <c r="AR344" s="240"/>
      <c r="AS344" s="240"/>
      <c r="AT344" s="240"/>
      <c r="AU344" s="240"/>
      <c r="AV344" s="240"/>
      <c r="AW344" s="240"/>
      <c r="AX344" s="240"/>
      <c r="AY344" s="240"/>
      <c r="AZ344" s="240"/>
      <c r="BA344" s="240"/>
      <c r="BB344" s="240"/>
      <c r="BC344" s="240"/>
      <c r="BD344" s="240"/>
      <c r="BE344" s="240"/>
      <c r="BF344" s="240"/>
      <c r="BG344" s="240"/>
      <c r="BH344" s="240"/>
      <c r="BI344" s="240"/>
      <c r="BJ344" s="240"/>
      <c r="BK344" s="240"/>
      <c r="BL344" s="240"/>
      <c r="BM344" s="240"/>
      <c r="BN344" s="240"/>
      <c r="BO344" s="240"/>
      <c r="BP344" s="240"/>
      <c r="BQ344" s="240"/>
      <c r="BR344" s="240"/>
      <c r="BS344" s="240"/>
      <c r="BT344" s="240"/>
      <c r="BU344" s="240"/>
      <c r="BV344" s="240"/>
      <c r="BW344" s="240"/>
      <c r="BX344" s="240"/>
      <c r="BY344" s="240"/>
      <c r="BZ344" s="240"/>
      <c r="CA344" s="240"/>
      <c r="CB344" s="240"/>
      <c r="CC344" s="240"/>
      <c r="CD344" s="240"/>
      <c r="CE344" s="240"/>
      <c r="CF344" s="240"/>
      <c r="CG344" s="240"/>
      <c r="CH344" s="240"/>
      <c r="CI344" s="240"/>
      <c r="CJ344" s="240"/>
      <c r="CK344" s="240"/>
      <c r="CL344" s="240"/>
      <c r="CM344" s="240"/>
      <c r="CN344" s="240"/>
      <c r="CO344" s="240"/>
      <c r="CP344" s="240"/>
      <c r="CQ344" s="240"/>
      <c r="CR344" s="240"/>
      <c r="CS344" s="240"/>
      <c r="CT344" s="240"/>
      <c r="CU344" s="240"/>
      <c r="CV344" s="240"/>
      <c r="CW344" s="240"/>
      <c r="CX344" s="240"/>
      <c r="CY344" s="240"/>
      <c r="CZ344" s="240"/>
      <c r="DA344" s="240"/>
      <c r="DB344" s="240"/>
      <c r="DC344" s="240"/>
      <c r="DD344" s="240"/>
      <c r="DE344" s="45"/>
    </row>
    <row r="345" spans="1:114" x14ac:dyDescent="0.2">
      <c r="A345" s="69" t="s">
        <v>36</v>
      </c>
      <c r="B345" s="69"/>
      <c r="C345" s="45"/>
      <c r="D345" s="45"/>
      <c r="E345" s="45"/>
      <c r="F345" s="65"/>
      <c r="G345" s="65"/>
      <c r="H345" s="66"/>
      <c r="I345" s="45"/>
      <c r="J345" s="240"/>
      <c r="K345" s="79"/>
      <c r="L345" s="79"/>
      <c r="M345" s="79"/>
      <c r="N345" s="79"/>
      <c r="AD345" s="73"/>
      <c r="AF345" s="73">
        <f>+AF344-AF342</f>
        <v>-0.2129499998409301</v>
      </c>
      <c r="AM345" s="73"/>
      <c r="AU345" s="73"/>
      <c r="AV345" s="73"/>
      <c r="AW345" s="73"/>
      <c r="AX345" s="73"/>
      <c r="AY345" s="73"/>
      <c r="BE345" s="73"/>
      <c r="BN345" s="73"/>
      <c r="BW345" s="73"/>
      <c r="CO345" s="73"/>
    </row>
    <row r="346" spans="1:114" x14ac:dyDescent="0.2">
      <c r="A346" s="67"/>
      <c r="B346" s="67"/>
      <c r="C346" s="67"/>
      <c r="D346" s="67"/>
      <c r="E346" s="67"/>
      <c r="F346" s="67"/>
      <c r="G346" s="67"/>
      <c r="H346" s="68"/>
      <c r="I346" s="67"/>
      <c r="J346" s="241"/>
      <c r="K346" s="79"/>
      <c r="L346" s="79"/>
      <c r="M346" s="79"/>
      <c r="N346" s="79"/>
    </row>
    <row r="347" spans="1:114" x14ac:dyDescent="0.2">
      <c r="A347" s="67"/>
      <c r="B347" s="67"/>
      <c r="C347" s="67"/>
      <c r="D347" s="67"/>
      <c r="E347" s="67"/>
      <c r="F347" s="67"/>
      <c r="G347" s="67"/>
      <c r="H347" s="68"/>
      <c r="I347" s="67"/>
      <c r="J347" s="241"/>
      <c r="K347" s="79"/>
      <c r="L347" s="79"/>
      <c r="M347" s="79"/>
      <c r="N347" s="79"/>
    </row>
    <row r="348" spans="1:114" x14ac:dyDescent="0.2">
      <c r="A348" s="70" t="s">
        <v>19</v>
      </c>
      <c r="B348" s="70"/>
      <c r="C348" s="80"/>
      <c r="D348" s="80"/>
      <c r="E348" s="80"/>
      <c r="F348" s="151"/>
      <c r="G348" s="80"/>
      <c r="H348" s="127"/>
      <c r="I348" s="80"/>
      <c r="J348" s="80"/>
      <c r="K348" s="79"/>
      <c r="L348" s="79"/>
      <c r="M348" s="79"/>
      <c r="N348" s="79"/>
      <c r="AB348" s="73">
        <f>390*25</f>
        <v>9750</v>
      </c>
      <c r="AC348" s="73">
        <f>54106/10</f>
        <v>5410.6</v>
      </c>
    </row>
    <row r="349" spans="1:114" ht="138.75" customHeight="1" x14ac:dyDescent="0.2">
      <c r="A349" s="405"/>
      <c r="B349" s="405"/>
      <c r="C349" s="405"/>
      <c r="D349" s="405"/>
      <c r="E349" s="405"/>
      <c r="F349" s="405"/>
      <c r="G349" s="405"/>
      <c r="H349" s="405"/>
      <c r="I349" s="405"/>
      <c r="J349" s="242"/>
      <c r="K349" s="79"/>
      <c r="L349" s="79"/>
      <c r="M349" s="79"/>
      <c r="N349" s="79"/>
    </row>
    <row r="350" spans="1:114" ht="23.25" customHeight="1" x14ac:dyDescent="0.2">
      <c r="A350" s="164"/>
      <c r="B350" s="164"/>
      <c r="C350" s="164"/>
      <c r="D350" s="164"/>
      <c r="E350" s="164"/>
      <c r="F350" s="164"/>
      <c r="G350" s="164"/>
      <c r="H350" s="164"/>
      <c r="I350" s="164"/>
      <c r="J350" s="242"/>
      <c r="K350" s="79"/>
      <c r="L350" s="79"/>
      <c r="M350" s="79"/>
      <c r="N350" s="79"/>
    </row>
    <row r="351" spans="1:114" ht="21.75" customHeight="1" x14ac:dyDescent="0.2">
      <c r="A351" s="164"/>
      <c r="B351" s="164"/>
      <c r="C351" s="164"/>
      <c r="D351" s="164"/>
      <c r="E351" s="164"/>
      <c r="F351" s="164"/>
      <c r="G351" s="164"/>
      <c r="H351" s="164"/>
      <c r="I351" s="164"/>
      <c r="J351" s="242"/>
      <c r="K351" s="79"/>
      <c r="L351" s="79"/>
      <c r="M351" s="79"/>
      <c r="N351" s="79"/>
    </row>
    <row r="352" spans="1:114" ht="16.5" customHeight="1" x14ac:dyDescent="0.2">
      <c r="A352" s="164"/>
      <c r="B352" s="164"/>
      <c r="C352" s="164"/>
      <c r="D352" s="164"/>
      <c r="E352" s="164"/>
      <c r="F352" s="164"/>
      <c r="G352" s="164"/>
      <c r="H352" s="164"/>
      <c r="I352" s="164"/>
      <c r="J352" s="242"/>
      <c r="K352" s="79"/>
      <c r="L352" s="79"/>
      <c r="M352" s="79"/>
      <c r="N352" s="79"/>
    </row>
    <row r="353" spans="1:14" x14ac:dyDescent="0.2">
      <c r="A353" s="164"/>
      <c r="B353" s="164"/>
      <c r="C353" s="164"/>
      <c r="D353" s="164"/>
      <c r="E353" s="164"/>
      <c r="F353" s="164"/>
      <c r="G353" s="164"/>
      <c r="H353" s="164"/>
      <c r="I353" s="164"/>
      <c r="J353" s="242"/>
      <c r="K353" s="79"/>
      <c r="L353" s="79"/>
      <c r="M353" s="79"/>
      <c r="N353" s="79"/>
    </row>
    <row r="354" spans="1:14" x14ac:dyDescent="0.2">
      <c r="A354" s="128" t="s">
        <v>37</v>
      </c>
      <c r="B354" s="128"/>
      <c r="C354" s="129"/>
      <c r="D354" s="129"/>
      <c r="E354" s="129"/>
      <c r="F354" s="129"/>
      <c r="G354" s="129"/>
      <c r="H354" s="79"/>
      <c r="I354" s="129"/>
      <c r="J354" s="79"/>
      <c r="K354" s="79"/>
      <c r="L354" s="79"/>
      <c r="M354" s="79"/>
      <c r="N354" s="79"/>
    </row>
    <row r="355" spans="1:14" x14ac:dyDescent="0.2">
      <c r="A355" s="130" t="s">
        <v>38</v>
      </c>
      <c r="B355" s="130"/>
      <c r="C355" s="129"/>
      <c r="D355" s="129"/>
      <c r="E355" s="129"/>
      <c r="F355" s="129"/>
      <c r="G355" s="129"/>
      <c r="H355" s="79"/>
      <c r="I355" s="79"/>
      <c r="J355" s="79"/>
      <c r="K355" s="79"/>
      <c r="L355" s="79"/>
      <c r="M355" s="79"/>
      <c r="N355" s="79"/>
    </row>
    <row r="356" spans="1:14" x14ac:dyDescent="0.2">
      <c r="A356" s="131"/>
      <c r="B356" s="131"/>
      <c r="C356" s="128"/>
      <c r="D356" s="129"/>
      <c r="E356" s="129"/>
      <c r="F356" s="129"/>
      <c r="G356" s="129"/>
      <c r="H356" s="79"/>
      <c r="I356" s="79"/>
      <c r="J356" s="79"/>
      <c r="K356" s="79"/>
      <c r="L356" s="79"/>
      <c r="M356" s="79"/>
      <c r="N356" s="79"/>
    </row>
    <row r="357" spans="1:14" x14ac:dyDescent="0.2">
      <c r="A357" s="131" t="s">
        <v>39</v>
      </c>
      <c r="B357" s="131"/>
      <c r="C357" s="131" t="s">
        <v>40</v>
      </c>
      <c r="D357" s="129"/>
      <c r="E357" s="129"/>
      <c r="F357" s="129"/>
      <c r="G357" s="129"/>
      <c r="H357" s="79"/>
      <c r="I357" s="79"/>
      <c r="J357" s="79"/>
      <c r="K357" s="79"/>
      <c r="L357" s="79"/>
      <c r="M357" s="79"/>
      <c r="N357" s="79"/>
    </row>
    <row r="358" spans="1:14" x14ac:dyDescent="0.2">
      <c r="A358" s="131" t="s">
        <v>4</v>
      </c>
      <c r="B358" s="131"/>
      <c r="C358" s="130" t="s">
        <v>38</v>
      </c>
      <c r="D358" s="129"/>
      <c r="E358" s="129"/>
      <c r="F358" s="129"/>
      <c r="G358" s="129"/>
      <c r="H358" s="79"/>
      <c r="I358" s="79"/>
      <c r="J358" s="79"/>
      <c r="K358" s="79"/>
      <c r="L358" s="79"/>
      <c r="M358" s="79"/>
      <c r="N358" s="79"/>
    </row>
    <row r="359" spans="1:14" x14ac:dyDescent="0.2">
      <c r="A359" s="131"/>
      <c r="B359" s="131"/>
      <c r="C359" s="131"/>
      <c r="D359" s="129"/>
      <c r="E359" s="129"/>
      <c r="F359" s="129"/>
      <c r="G359" s="129"/>
      <c r="H359" s="79"/>
      <c r="I359" s="79"/>
      <c r="J359" s="79"/>
      <c r="K359" s="79"/>
      <c r="L359" s="79"/>
      <c r="M359" s="79"/>
      <c r="N359" s="79"/>
    </row>
    <row r="360" spans="1:14" x14ac:dyDescent="0.2">
      <c r="A360" s="131" t="s">
        <v>41</v>
      </c>
      <c r="B360" s="131"/>
      <c r="C360" s="131" t="s">
        <v>42</v>
      </c>
      <c r="D360" s="129"/>
      <c r="E360" s="129"/>
      <c r="F360" s="129"/>
      <c r="G360" s="129"/>
      <c r="H360" s="79"/>
      <c r="I360" s="79"/>
      <c r="J360" s="79"/>
      <c r="K360" s="79"/>
      <c r="L360" s="79"/>
      <c r="M360" s="79"/>
      <c r="N360" s="79"/>
    </row>
    <row r="361" spans="1:14" x14ac:dyDescent="0.2">
      <c r="A361" s="131" t="s">
        <v>4</v>
      </c>
      <c r="B361" s="131"/>
      <c r="C361" s="131" t="s">
        <v>43</v>
      </c>
      <c r="D361" s="129"/>
      <c r="E361" s="129"/>
      <c r="F361" s="129"/>
      <c r="G361" s="129"/>
      <c r="H361" s="79"/>
      <c r="I361" s="79"/>
      <c r="J361" s="79"/>
      <c r="K361" s="79"/>
      <c r="L361" s="79"/>
      <c r="M361" s="79"/>
      <c r="N361" s="79"/>
    </row>
    <row r="362" spans="1:14" x14ac:dyDescent="0.2">
      <c r="A362" s="129"/>
      <c r="B362" s="129"/>
      <c r="C362" s="129"/>
      <c r="D362" s="129"/>
      <c r="E362" s="129"/>
      <c r="F362" s="79"/>
      <c r="G362" s="79"/>
      <c r="H362" s="79"/>
      <c r="I362" s="79"/>
      <c r="J362" s="79"/>
      <c r="K362" s="79"/>
      <c r="L362" s="79"/>
      <c r="M362" s="79"/>
      <c r="N362" s="79"/>
    </row>
    <row r="363" spans="1:14" x14ac:dyDescent="0.2">
      <c r="A363" s="129"/>
      <c r="B363" s="129"/>
      <c r="C363" s="129"/>
      <c r="D363" s="129"/>
      <c r="E363" s="129"/>
      <c r="F363" s="79"/>
      <c r="G363" s="79"/>
      <c r="H363" s="79"/>
      <c r="I363" s="79"/>
      <c r="J363" s="79"/>
      <c r="K363" s="79"/>
      <c r="L363" s="79"/>
      <c r="M363" s="79"/>
      <c r="N363" s="79"/>
    </row>
    <row r="364" spans="1:14" x14ac:dyDescent="0.2">
      <c r="A364" s="129"/>
      <c r="B364" s="129"/>
      <c r="C364" s="129"/>
      <c r="D364" s="129"/>
      <c r="E364" s="129"/>
      <c r="F364" s="79"/>
      <c r="G364" s="79"/>
      <c r="H364" s="79"/>
      <c r="I364" s="79"/>
      <c r="J364" s="79"/>
      <c r="K364" s="79"/>
      <c r="L364" s="79"/>
      <c r="M364" s="79"/>
      <c r="N364" s="79"/>
    </row>
    <row r="365" spans="1:14" x14ac:dyDescent="0.2">
      <c r="A365" s="129"/>
      <c r="B365" s="129"/>
      <c r="C365" s="129"/>
      <c r="D365" s="129"/>
      <c r="E365" s="129"/>
      <c r="F365" s="79"/>
      <c r="G365" s="79"/>
      <c r="H365" s="79"/>
      <c r="I365" s="79"/>
      <c r="J365" s="79"/>
      <c r="K365" s="79"/>
      <c r="L365" s="79"/>
      <c r="M365" s="79"/>
      <c r="N365" s="79"/>
    </row>
    <row r="366" spans="1:14" x14ac:dyDescent="0.2">
      <c r="A366" s="129"/>
      <c r="B366" s="129"/>
      <c r="C366" s="129"/>
      <c r="D366" s="129"/>
      <c r="E366" s="129"/>
      <c r="F366" s="79"/>
      <c r="G366" s="79"/>
      <c r="H366" s="79"/>
      <c r="I366" s="79"/>
      <c r="J366" s="79"/>
      <c r="K366" s="79"/>
      <c r="L366" s="79"/>
      <c r="M366" s="79"/>
      <c r="N366" s="79"/>
    </row>
    <row r="367" spans="1:14" x14ac:dyDescent="0.2">
      <c r="A367" s="129"/>
      <c r="B367" s="129"/>
      <c r="C367" s="129"/>
      <c r="D367" s="129"/>
      <c r="E367" s="129"/>
      <c r="F367" s="79"/>
      <c r="G367" s="79"/>
      <c r="H367" s="79"/>
      <c r="I367" s="79"/>
      <c r="J367" s="79"/>
      <c r="K367" s="79"/>
      <c r="L367" s="79"/>
      <c r="M367" s="79"/>
      <c r="N367" s="79"/>
    </row>
    <row r="368" spans="1:14" x14ac:dyDescent="0.2">
      <c r="A368" s="129"/>
      <c r="B368" s="129"/>
      <c r="C368" s="129"/>
      <c r="D368" s="129"/>
      <c r="E368" s="129"/>
      <c r="F368" s="79"/>
      <c r="G368" s="79"/>
      <c r="H368" s="79"/>
      <c r="I368" s="79"/>
      <c r="J368" s="79"/>
      <c r="K368" s="79"/>
      <c r="L368" s="79"/>
      <c r="M368" s="79"/>
      <c r="N368" s="79"/>
    </row>
    <row r="369" spans="1:14" x14ac:dyDescent="0.2">
      <c r="A369" s="129"/>
      <c r="B369" s="129"/>
      <c r="C369" s="129"/>
      <c r="D369" s="129"/>
      <c r="E369" s="129"/>
      <c r="F369" s="79"/>
      <c r="G369" s="79"/>
      <c r="H369" s="79"/>
      <c r="I369" s="79"/>
      <c r="J369" s="79"/>
      <c r="K369" s="79"/>
      <c r="L369" s="79"/>
      <c r="M369" s="79"/>
      <c r="N369" s="79"/>
    </row>
    <row r="370" spans="1:14" x14ac:dyDescent="0.2">
      <c r="A370" s="129"/>
      <c r="B370" s="129"/>
      <c r="C370" s="129"/>
      <c r="D370" s="129"/>
      <c r="E370" s="129"/>
      <c r="F370" s="79"/>
      <c r="G370" s="79"/>
      <c r="H370" s="79"/>
      <c r="I370" s="79"/>
      <c r="J370" s="79"/>
      <c r="K370" s="79"/>
      <c r="L370" s="79"/>
      <c r="M370" s="79"/>
      <c r="N370" s="79"/>
    </row>
    <row r="371" spans="1:14" x14ac:dyDescent="0.2">
      <c r="A371" s="129"/>
      <c r="B371" s="129"/>
      <c r="C371" s="129"/>
      <c r="D371" s="129"/>
      <c r="E371" s="129"/>
      <c r="F371" s="79"/>
      <c r="G371" s="79"/>
      <c r="H371" s="79"/>
      <c r="I371" s="79"/>
      <c r="J371" s="79"/>
      <c r="K371" s="79"/>
      <c r="L371" s="79"/>
      <c r="M371" s="79"/>
      <c r="N371" s="79"/>
    </row>
  </sheetData>
  <autoFilter ref="A9:DJ342" xr:uid="{D60E0A09-B682-4211-BCBC-F3A9E32EC8EF}">
    <filterColumn colId="71">
      <filters>
        <filter val="SI"/>
      </filters>
    </filterColumn>
  </autoFilter>
  <mergeCells count="24">
    <mergeCell ref="A349:I349"/>
    <mergeCell ref="BC8:BK8"/>
    <mergeCell ref="BU8:CC8"/>
    <mergeCell ref="CD8:CL8"/>
    <mergeCell ref="CM8:CU8"/>
    <mergeCell ref="A342:E342"/>
    <mergeCell ref="H8:H9"/>
    <mergeCell ref="I8:Q8"/>
    <mergeCell ref="S8:AA8"/>
    <mergeCell ref="AB8:AJ8"/>
    <mergeCell ref="BL8:BT8"/>
    <mergeCell ref="A1:A3"/>
    <mergeCell ref="Q1:Q3"/>
    <mergeCell ref="A5:DD5"/>
    <mergeCell ref="A6:DD6"/>
    <mergeCell ref="B8:B9"/>
    <mergeCell ref="C8:C9"/>
    <mergeCell ref="D8:D9"/>
    <mergeCell ref="E8:E9"/>
    <mergeCell ref="F8:F9"/>
    <mergeCell ref="G8:G9"/>
    <mergeCell ref="CV8:DD8"/>
    <mergeCell ref="AK8:AS8"/>
    <mergeCell ref="AT8:BB8"/>
  </mergeCells>
  <conditionalFormatting sqref="A356:B358">
    <cfRule type="duplicateValues" dxfId="352" priority="38"/>
  </conditionalFormatting>
  <conditionalFormatting sqref="A359:C359">
    <cfRule type="duplicateValues" dxfId="351" priority="37"/>
  </conditionalFormatting>
  <conditionalFormatting sqref="A360:B361">
    <cfRule type="duplicateValues" dxfId="350" priority="36"/>
  </conditionalFormatting>
  <conditionalFormatting sqref="A30:B49">
    <cfRule type="duplicateValues" dxfId="349" priority="35"/>
  </conditionalFormatting>
  <conditionalFormatting sqref="A50:B69">
    <cfRule type="duplicateValues" dxfId="348" priority="34"/>
  </conditionalFormatting>
  <conditionalFormatting sqref="A70:B89">
    <cfRule type="duplicateValues" dxfId="347" priority="33"/>
  </conditionalFormatting>
  <conditionalFormatting sqref="A90:B109">
    <cfRule type="duplicateValues" dxfId="346" priority="32"/>
  </conditionalFormatting>
  <conditionalFormatting sqref="A110:B129">
    <cfRule type="duplicateValues" dxfId="345" priority="31"/>
  </conditionalFormatting>
  <conditionalFormatting sqref="A130:B149">
    <cfRule type="duplicateValues" dxfId="344" priority="30"/>
  </conditionalFormatting>
  <conditionalFormatting sqref="A150:B169">
    <cfRule type="duplicateValues" dxfId="343" priority="29"/>
  </conditionalFormatting>
  <conditionalFormatting sqref="A170:B189">
    <cfRule type="duplicateValues" dxfId="342" priority="28"/>
  </conditionalFormatting>
  <conditionalFormatting sqref="A342:B344 A10:B10 A12:B12 A14:B29">
    <cfRule type="duplicateValues" dxfId="341" priority="39"/>
  </conditionalFormatting>
  <conditionalFormatting sqref="A279:B323">
    <cfRule type="duplicateValues" dxfId="340" priority="27"/>
  </conditionalFormatting>
  <conditionalFormatting sqref="A190:B208">
    <cfRule type="duplicateValues" dxfId="339" priority="40"/>
  </conditionalFormatting>
  <conditionalFormatting sqref="A209:B278">
    <cfRule type="duplicateValues" dxfId="338" priority="41"/>
  </conditionalFormatting>
  <conditionalFormatting sqref="A324:B341">
    <cfRule type="duplicateValues" dxfId="337" priority="42"/>
  </conditionalFormatting>
  <conditionalFormatting sqref="J346:J347">
    <cfRule type="duplicateValues" dxfId="336" priority="26"/>
  </conditionalFormatting>
  <conditionalFormatting sqref="O1:P1048576">
    <cfRule type="cellIs" dxfId="335" priority="24" operator="equal">
      <formula>"NO CUMPLE"</formula>
    </cfRule>
    <cfRule type="cellIs" dxfId="334" priority="25" operator="equal">
      <formula>"NO OFERTADO"</formula>
    </cfRule>
  </conditionalFormatting>
  <conditionalFormatting sqref="Y10:Y341">
    <cfRule type="cellIs" dxfId="333" priority="22" operator="equal">
      <formula>"NO CUMPLE"</formula>
    </cfRule>
    <cfRule type="cellIs" dxfId="332" priority="23" operator="equal">
      <formula>"NO OFERTADO"</formula>
    </cfRule>
  </conditionalFormatting>
  <conditionalFormatting sqref="AH10:AI341">
    <cfRule type="cellIs" dxfId="331" priority="20" operator="equal">
      <formula>"NO CUMPLE"</formula>
    </cfRule>
    <cfRule type="cellIs" dxfId="330" priority="21" operator="equal">
      <formula>"NO OFERTADO"</formula>
    </cfRule>
  </conditionalFormatting>
  <conditionalFormatting sqref="AQ1:AR1048576">
    <cfRule type="cellIs" dxfId="329" priority="18" operator="equal">
      <formula>"NO CUMPLE"</formula>
    </cfRule>
    <cfRule type="cellIs" dxfId="328" priority="19" operator="equal">
      <formula>"NO OFERTADO"</formula>
    </cfRule>
  </conditionalFormatting>
  <conditionalFormatting sqref="AR10:AR341">
    <cfRule type="cellIs" dxfId="327" priority="17" operator="equal">
      <formula>"NO CUMPLE"</formula>
    </cfRule>
  </conditionalFormatting>
  <conditionalFormatting sqref="BI10:BJ341">
    <cfRule type="cellIs" dxfId="326" priority="15" operator="equal">
      <formula>"NO CUMPLE"</formula>
    </cfRule>
    <cfRule type="cellIs" dxfId="325" priority="16" operator="equal">
      <formula>"NO OFERTADO"</formula>
    </cfRule>
  </conditionalFormatting>
  <conditionalFormatting sqref="CA10:CB341">
    <cfRule type="cellIs" dxfId="324" priority="13" operator="equal">
      <formula>"NO CUMPLE"</formula>
    </cfRule>
    <cfRule type="cellIs" dxfId="323" priority="14" operator="equal">
      <formula>"NO OFERTADO"</formula>
    </cfRule>
  </conditionalFormatting>
  <conditionalFormatting sqref="CJ10:CK341">
    <cfRule type="cellIs" dxfId="322" priority="11" operator="equal">
      <formula>"NO CUMPLE"</formula>
    </cfRule>
    <cfRule type="cellIs" dxfId="321" priority="12" operator="equal">
      <formula>"NO OFERTADO"</formula>
    </cfRule>
  </conditionalFormatting>
  <conditionalFormatting sqref="CS10:CT341">
    <cfRule type="cellIs" dxfId="320" priority="9" operator="equal">
      <formula>"NO CUMPLE"</formula>
    </cfRule>
    <cfRule type="cellIs" dxfId="319" priority="10" operator="equal">
      <formula>"NO OFERTADO"</formula>
    </cfRule>
  </conditionalFormatting>
  <conditionalFormatting sqref="DB10:DC341">
    <cfRule type="cellIs" dxfId="318" priority="7" operator="equal">
      <formula>"NO CUMPLE"</formula>
    </cfRule>
    <cfRule type="cellIs" dxfId="317" priority="8" operator="equal">
      <formula>"NO OFERTADO"</formula>
    </cfRule>
  </conditionalFormatting>
  <conditionalFormatting sqref="A345:B347 C346:I347">
    <cfRule type="duplicateValues" dxfId="316" priority="43"/>
  </conditionalFormatting>
  <conditionalFormatting sqref="AZ10:AZ341">
    <cfRule type="cellIs" dxfId="315" priority="5" operator="equal">
      <formula>"NO CUMPLE"</formula>
    </cfRule>
    <cfRule type="cellIs" dxfId="314" priority="6" operator="equal">
      <formula>"no ofertado"</formula>
    </cfRule>
  </conditionalFormatting>
  <conditionalFormatting sqref="BR10:BS341">
    <cfRule type="cellIs" dxfId="313" priority="1" operator="equal">
      <formula>"NO CUMPLE"</formula>
    </cfRule>
    <cfRule type="cellIs" dxfId="312" priority="2" operator="equal">
      <formula>"NO OFERTADO"</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Y342"/>
  <sheetViews>
    <sheetView topLeftCell="BE1" workbookViewId="0">
      <pane ySplit="9" topLeftCell="A338" activePane="bottomLeft" state="frozen"/>
      <selection pane="bottomLeft" activeCell="BS342" sqref="BS342"/>
    </sheetView>
  </sheetViews>
  <sheetFormatPr baseColWidth="10" defaultRowHeight="12" x14ac:dyDescent="0.2"/>
  <cols>
    <col min="1" max="1" width="8.140625" style="32" customWidth="1"/>
    <col min="2" max="2" width="9.85546875" style="32" customWidth="1"/>
    <col min="3" max="3" width="30.28515625" style="32" customWidth="1"/>
    <col min="4" max="4" width="11.7109375" style="32" customWidth="1"/>
    <col min="5" max="5" width="9.140625" style="32" customWidth="1"/>
    <col min="6" max="8" width="15.42578125" style="32" customWidth="1"/>
    <col min="9" max="9" width="14.7109375" style="32" customWidth="1"/>
    <col min="10" max="10" width="16.140625" style="32" customWidth="1"/>
    <col min="11" max="17" width="15.42578125" style="32" customWidth="1"/>
    <col min="18" max="26" width="11.42578125" style="32" customWidth="1"/>
    <col min="27" max="29" width="11.42578125" style="32" hidden="1" customWidth="1"/>
    <col min="30" max="30" width="12.42578125" style="249" customWidth="1"/>
    <col min="31" max="41" width="11.42578125" style="32" customWidth="1"/>
    <col min="42" max="42" width="13.5703125" style="32" customWidth="1"/>
    <col min="43" max="65" width="11.42578125" style="32" customWidth="1"/>
    <col min="66" max="68" width="11.42578125" style="32" hidden="1" customWidth="1"/>
    <col min="69" max="74" width="11.42578125" style="32" customWidth="1"/>
    <col min="75" max="77" width="11.42578125" style="32" hidden="1" customWidth="1"/>
    <col min="78" max="16384" width="11.42578125" style="32"/>
  </cols>
  <sheetData>
    <row r="1" spans="1:77" x14ac:dyDescent="0.2">
      <c r="A1" s="429"/>
      <c r="B1" s="92"/>
      <c r="C1" s="28"/>
      <c r="D1" s="28"/>
      <c r="E1" s="28"/>
      <c r="F1" s="28"/>
      <c r="G1" s="28"/>
      <c r="H1" s="28"/>
      <c r="I1" s="28"/>
      <c r="J1" s="28"/>
      <c r="K1" s="28"/>
      <c r="L1" s="29" t="s">
        <v>0</v>
      </c>
      <c r="M1" s="30">
        <v>2</v>
      </c>
      <c r="N1" s="31"/>
      <c r="O1" s="29" t="s">
        <v>0</v>
      </c>
      <c r="P1" s="30">
        <v>2</v>
      </c>
      <c r="Q1" s="31"/>
    </row>
    <row r="2" spans="1:77" ht="24" x14ac:dyDescent="0.2">
      <c r="A2" s="430"/>
      <c r="B2" s="92"/>
      <c r="C2" s="28"/>
      <c r="D2" s="28"/>
      <c r="E2" s="28"/>
      <c r="F2" s="28"/>
      <c r="G2" s="28"/>
      <c r="H2" s="28"/>
      <c r="I2" s="28"/>
      <c r="J2" s="28"/>
      <c r="K2" s="28"/>
      <c r="L2" s="33" t="s">
        <v>1</v>
      </c>
      <c r="M2" s="34">
        <v>43326</v>
      </c>
      <c r="N2" s="35"/>
      <c r="O2" s="33" t="s">
        <v>1</v>
      </c>
      <c r="P2" s="34">
        <v>43326</v>
      </c>
      <c r="Q2" s="35"/>
    </row>
    <row r="3" spans="1:77" ht="12.75" thickBot="1" x14ac:dyDescent="0.25">
      <c r="A3" s="431"/>
      <c r="B3" s="133"/>
      <c r="C3" s="36"/>
      <c r="D3" s="36"/>
      <c r="E3" s="36"/>
      <c r="F3" s="36"/>
      <c r="G3" s="36"/>
      <c r="H3" s="36"/>
      <c r="I3" s="36"/>
      <c r="J3" s="36"/>
      <c r="K3" s="36"/>
      <c r="L3" s="37" t="s">
        <v>2</v>
      </c>
      <c r="M3" s="38" t="s">
        <v>7</v>
      </c>
      <c r="N3" s="39"/>
      <c r="O3" s="37" t="s">
        <v>2</v>
      </c>
      <c r="P3" s="38" t="s">
        <v>7</v>
      </c>
      <c r="Q3" s="39"/>
    </row>
    <row r="4" spans="1:77" ht="12.75" thickBot="1" x14ac:dyDescent="0.25">
      <c r="C4" s="32" t="s">
        <v>16</v>
      </c>
      <c r="F4" s="40">
        <v>0.2</v>
      </c>
      <c r="G4" s="40"/>
      <c r="H4" s="40"/>
    </row>
    <row r="5" spans="1:77" x14ac:dyDescent="0.2">
      <c r="A5" s="432">
        <f>'OFERTAS ECONOMICAS'!A5</f>
        <v>0</v>
      </c>
      <c r="B5" s="433"/>
      <c r="C5" s="433"/>
      <c r="D5" s="433"/>
      <c r="E5" s="433"/>
      <c r="F5" s="433"/>
      <c r="G5" s="433"/>
      <c r="H5" s="433"/>
      <c r="I5" s="433"/>
      <c r="J5" s="433"/>
      <c r="K5" s="433"/>
      <c r="L5" s="433"/>
      <c r="M5" s="433"/>
      <c r="N5" s="433"/>
    </row>
    <row r="6" spans="1:77" x14ac:dyDescent="0.2">
      <c r="A6" s="434"/>
      <c r="B6" s="435"/>
      <c r="C6" s="435"/>
      <c r="D6" s="435"/>
      <c r="E6" s="435"/>
      <c r="F6" s="435"/>
      <c r="G6" s="435"/>
      <c r="H6" s="435"/>
      <c r="I6" s="435"/>
      <c r="J6" s="435"/>
      <c r="K6" s="435"/>
      <c r="L6" s="435"/>
      <c r="M6" s="435"/>
      <c r="N6" s="435"/>
    </row>
    <row r="7" spans="1:77" ht="40.5" customHeight="1" x14ac:dyDescent="0.2">
      <c r="A7" s="436" t="str">
        <f>'PRECIOS UNITARIOS'!A7:I7</f>
        <v>2. OBJETO:SUMINISTRO DE INSUMOS Y DISPOSITIVOS MÉDICO QUIRÚRGICOS PARA LAS DIFERENTES ESPECIALIDADES DE ACUERDO CON LA DESCRIPCIÓN DEL ANEXO TÉCNICO, CON EL APOYO TECNOLÓGICO REQUERIDO, PARA LA NORMAL PRESTACIÓN DE LOS SERVICIOS DE SALUD EN LAS DIFERENTES UNIDADES DE PRESTACIÓN DE SERVICIOS DE LA SUBRED INTEGRADA DE SERVICIOS DE SALUD SUR OCCIDENTE E.S.E.</v>
      </c>
      <c r="B7" s="437"/>
      <c r="C7" s="438"/>
      <c r="D7" s="438"/>
      <c r="E7" s="438"/>
      <c r="F7" s="438"/>
      <c r="G7" s="438"/>
      <c r="H7" s="438"/>
      <c r="I7" s="438"/>
      <c r="J7" s="438"/>
      <c r="K7" s="438"/>
      <c r="L7" s="438"/>
      <c r="M7" s="438"/>
      <c r="N7" s="438"/>
    </row>
    <row r="8" spans="1:77" ht="12" customHeight="1" x14ac:dyDescent="0.2">
      <c r="A8" s="426" t="s">
        <v>24</v>
      </c>
      <c r="B8" s="426" t="s">
        <v>713</v>
      </c>
      <c r="C8" s="426" t="s">
        <v>28</v>
      </c>
      <c r="D8" s="426" t="s">
        <v>29</v>
      </c>
      <c r="E8" s="426" t="s">
        <v>30</v>
      </c>
      <c r="F8" s="439" t="s">
        <v>12</v>
      </c>
      <c r="G8" s="439" t="s">
        <v>712</v>
      </c>
      <c r="H8" s="439" t="s">
        <v>33</v>
      </c>
      <c r="I8" s="427" t="s">
        <v>719</v>
      </c>
      <c r="J8" s="427"/>
      <c r="K8" s="427"/>
      <c r="L8" s="428" t="s">
        <v>1001</v>
      </c>
      <c r="M8" s="428"/>
      <c r="N8" s="428"/>
      <c r="O8" s="421" t="s">
        <v>1038</v>
      </c>
      <c r="P8" s="421"/>
      <c r="Q8" s="421"/>
      <c r="R8" s="422" t="s">
        <v>720</v>
      </c>
      <c r="S8" s="422"/>
      <c r="T8" s="422"/>
      <c r="U8" s="423" t="s">
        <v>735</v>
      </c>
      <c r="V8" s="424"/>
      <c r="W8" s="425"/>
      <c r="X8" s="418" t="s">
        <v>722</v>
      </c>
      <c r="Y8" s="419"/>
      <c r="Z8" s="420"/>
      <c r="AA8" s="415" t="e">
        <v>#REF!</v>
      </c>
      <c r="AB8" s="416"/>
      <c r="AC8" s="417"/>
      <c r="AD8" s="415" t="s">
        <v>736</v>
      </c>
      <c r="AE8" s="416"/>
      <c r="AF8" s="417"/>
      <c r="AG8" s="415" t="s">
        <v>945</v>
      </c>
      <c r="AH8" s="416"/>
      <c r="AI8" s="417"/>
      <c r="AJ8" s="415" t="s">
        <v>737</v>
      </c>
      <c r="AK8" s="416"/>
      <c r="AL8" s="417"/>
      <c r="AM8" s="415" t="s">
        <v>1037</v>
      </c>
      <c r="AN8" s="416"/>
      <c r="AO8" s="417"/>
      <c r="AP8" s="415" t="s">
        <v>738</v>
      </c>
      <c r="AQ8" s="416"/>
      <c r="AR8" s="417"/>
      <c r="AS8" s="415" t="s">
        <v>1048</v>
      </c>
      <c r="AT8" s="416"/>
      <c r="AU8" s="417"/>
      <c r="AV8" s="415" t="s">
        <v>725</v>
      </c>
      <c r="AW8" s="416"/>
      <c r="AX8" s="417"/>
      <c r="AY8" s="415" t="s">
        <v>1049</v>
      </c>
      <c r="AZ8" s="416"/>
      <c r="BA8" s="417"/>
      <c r="BB8" s="415" t="s">
        <v>740</v>
      </c>
      <c r="BC8" s="416"/>
      <c r="BD8" s="417"/>
      <c r="BE8" s="415" t="s">
        <v>1036</v>
      </c>
      <c r="BF8" s="416"/>
      <c r="BG8" s="417"/>
      <c r="BH8" s="415" t="s">
        <v>832</v>
      </c>
      <c r="BI8" s="416"/>
      <c r="BJ8" s="417"/>
      <c r="BK8" s="415" t="s">
        <v>1065</v>
      </c>
      <c r="BL8" s="416"/>
      <c r="BM8" s="417"/>
      <c r="BN8" s="415" t="e">
        <v>#REF!</v>
      </c>
      <c r="BO8" s="416"/>
      <c r="BP8" s="417"/>
      <c r="BQ8" s="415" t="s">
        <v>1035</v>
      </c>
      <c r="BR8" s="416"/>
      <c r="BS8" s="417"/>
      <c r="BT8" s="415" t="s">
        <v>1034</v>
      </c>
      <c r="BU8" s="416"/>
      <c r="BV8" s="417"/>
      <c r="BW8" s="415" t="e">
        <f>+#REF!</f>
        <v>#REF!</v>
      </c>
      <c r="BX8" s="416"/>
      <c r="BY8" s="417"/>
    </row>
    <row r="9" spans="1:77" s="41" customFormat="1" ht="48" x14ac:dyDescent="0.2">
      <c r="A9" s="426"/>
      <c r="B9" s="426"/>
      <c r="C9" s="426"/>
      <c r="D9" s="426"/>
      <c r="E9" s="426"/>
      <c r="F9" s="439"/>
      <c r="G9" s="439"/>
      <c r="H9" s="439"/>
      <c r="I9" s="47" t="s">
        <v>10</v>
      </c>
      <c r="J9" s="47" t="s">
        <v>18</v>
      </c>
      <c r="K9" s="47" t="s">
        <v>15</v>
      </c>
      <c r="L9" s="50" t="s">
        <v>10</v>
      </c>
      <c r="M9" s="50" t="s">
        <v>18</v>
      </c>
      <c r="N9" s="50" t="s">
        <v>15</v>
      </c>
      <c r="O9" s="46" t="s">
        <v>10</v>
      </c>
      <c r="P9" s="46" t="s">
        <v>18</v>
      </c>
      <c r="Q9" s="46" t="s">
        <v>15</v>
      </c>
      <c r="R9" s="55" t="s">
        <v>10</v>
      </c>
      <c r="S9" s="55" t="s">
        <v>18</v>
      </c>
      <c r="T9" s="55" t="s">
        <v>15</v>
      </c>
      <c r="U9" s="58" t="s">
        <v>10</v>
      </c>
      <c r="V9" s="58" t="s">
        <v>18</v>
      </c>
      <c r="W9" s="58" t="s">
        <v>15</v>
      </c>
      <c r="X9" s="55" t="s">
        <v>10</v>
      </c>
      <c r="Y9" s="55" t="s">
        <v>18</v>
      </c>
      <c r="Z9" s="55" t="s">
        <v>15</v>
      </c>
      <c r="AA9" s="142" t="s">
        <v>10</v>
      </c>
      <c r="AB9" s="142" t="s">
        <v>18</v>
      </c>
      <c r="AC9" s="142" t="s">
        <v>15</v>
      </c>
      <c r="AD9" s="250" t="s">
        <v>10</v>
      </c>
      <c r="AE9" s="55" t="s">
        <v>18</v>
      </c>
      <c r="AF9" s="142" t="s">
        <v>15</v>
      </c>
      <c r="AG9" s="142" t="s">
        <v>10</v>
      </c>
      <c r="AH9" s="142" t="s">
        <v>18</v>
      </c>
      <c r="AI9" s="142" t="s">
        <v>15</v>
      </c>
      <c r="AJ9" s="142" t="s">
        <v>10</v>
      </c>
      <c r="AK9" s="142" t="s">
        <v>18</v>
      </c>
      <c r="AL9" s="142" t="s">
        <v>15</v>
      </c>
      <c r="AM9" s="142" t="s">
        <v>10</v>
      </c>
      <c r="AN9" s="142" t="s">
        <v>18</v>
      </c>
      <c r="AO9" s="142" t="s">
        <v>15</v>
      </c>
      <c r="AP9" s="142" t="s">
        <v>10</v>
      </c>
      <c r="AQ9" s="142" t="s">
        <v>18</v>
      </c>
      <c r="AR9" s="142" t="s">
        <v>15</v>
      </c>
      <c r="AS9" s="142" t="s">
        <v>10</v>
      </c>
      <c r="AT9" s="142" t="s">
        <v>18</v>
      </c>
      <c r="AU9" s="142" t="s">
        <v>15</v>
      </c>
      <c r="AV9" s="142" t="s">
        <v>10</v>
      </c>
      <c r="AW9" s="142" t="s">
        <v>18</v>
      </c>
      <c r="AX9" s="142" t="s">
        <v>15</v>
      </c>
      <c r="AY9" s="142" t="s">
        <v>10</v>
      </c>
      <c r="AZ9" s="142" t="s">
        <v>18</v>
      </c>
      <c r="BA9" s="142" t="s">
        <v>15</v>
      </c>
      <c r="BB9" s="142" t="s">
        <v>10</v>
      </c>
      <c r="BC9" s="142" t="s">
        <v>18</v>
      </c>
      <c r="BD9" s="142" t="s">
        <v>15</v>
      </c>
      <c r="BE9" s="142" t="s">
        <v>10</v>
      </c>
      <c r="BF9" s="142" t="s">
        <v>18</v>
      </c>
      <c r="BG9" s="142" t="s">
        <v>15</v>
      </c>
      <c r="BH9" s="142" t="s">
        <v>10</v>
      </c>
      <c r="BI9" s="142" t="s">
        <v>18</v>
      </c>
      <c r="BJ9" s="142" t="s">
        <v>15</v>
      </c>
      <c r="BK9" s="142" t="s">
        <v>10</v>
      </c>
      <c r="BL9" s="142" t="s">
        <v>18</v>
      </c>
      <c r="BM9" s="142" t="s">
        <v>15</v>
      </c>
      <c r="BN9" s="142" t="s">
        <v>10</v>
      </c>
      <c r="BO9" s="142" t="s">
        <v>18</v>
      </c>
      <c r="BP9" s="142" t="s">
        <v>15</v>
      </c>
      <c r="BQ9" s="142" t="s">
        <v>10</v>
      </c>
      <c r="BR9" s="142" t="s">
        <v>18</v>
      </c>
      <c r="BS9" s="142" t="s">
        <v>15</v>
      </c>
      <c r="BT9" s="142" t="s">
        <v>10</v>
      </c>
      <c r="BU9" s="142" t="s">
        <v>18</v>
      </c>
      <c r="BV9" s="142" t="s">
        <v>15</v>
      </c>
      <c r="BW9" s="142" t="s">
        <v>10</v>
      </c>
      <c r="BX9" s="142" t="s">
        <v>18</v>
      </c>
      <c r="BY9" s="142" t="s">
        <v>15</v>
      </c>
    </row>
    <row r="10" spans="1:77" s="41" customFormat="1" ht="25.5" x14ac:dyDescent="0.2">
      <c r="A10" s="85">
        <v>1</v>
      </c>
      <c r="B10" s="85" t="str">
        <f>VLOOKUP(A10,'OFERTAS ECONOMICAS'!A10:B341,2,0)</f>
        <v>DM044</v>
      </c>
      <c r="C10" s="22" t="str">
        <f>VLOOKUP(A10,'OFERTAS ECONOMICAS'!A10:C341,3,0)</f>
        <v>AGUJA DE ESCLEROTERAPIA GASTRICA DESECHABLE</v>
      </c>
      <c r="D10" s="119">
        <v>1</v>
      </c>
      <c r="E10" s="119" t="s">
        <v>32</v>
      </c>
      <c r="F10" s="86">
        <v>135000</v>
      </c>
      <c r="G10" s="119">
        <v>2</v>
      </c>
      <c r="H10" s="86">
        <f>+F10*G10</f>
        <v>270000</v>
      </c>
      <c r="I10" s="48" t="str">
        <f>IF('OFERTAS ECONOMICAS'!L10=0,"",IF('OFERTAS ECONOMICAS'!Q10="no","",'OFERTAS ECONOMICAS'!L10))</f>
        <v/>
      </c>
      <c r="J10" s="49">
        <f>+'OFERTAS ECONOMICAS'!P10</f>
        <v>0</v>
      </c>
      <c r="K10" s="49" t="str">
        <f>+IF(I10=0,"NO OFERTADO",IF(J10="NO CUMPLE EV. TECNICA","NO CUMPLE",IF(I10&lt;=($F10*(1+$F$4)),"CUMPLE","NO CUMPLE")))</f>
        <v>NO CUMPLE</v>
      </c>
      <c r="L10" s="51" t="str">
        <f>IF('OFERTAS ECONOMICAS'!U10=0,"",IF('OFERTAS ECONOMICAS'!Z10="NO","",'OFERTAS ECONOMICAS'!U10))</f>
        <v/>
      </c>
      <c r="M10" s="52">
        <f>+'OFERTAS ECONOMICAS'!Y10</f>
        <v>0</v>
      </c>
      <c r="N10" s="52" t="str">
        <f>+IF(L10=0,"NO OFERTADO",IF(M10="NO CUMPLE EV. TECNICA","NO CUMPLE",IF(L10&lt;=($F10*(1+$F$4)),"CUMPLE","NO CUMPLE")))</f>
        <v>NO CUMPLE</v>
      </c>
      <c r="O10" s="53" t="str">
        <f>IF('OFERTAS ECONOMICAS'!AD10=0,"",IF('OFERTAS ECONOMICAS'!AI10="NO","",'OFERTAS ECONOMICAS'!AD10))</f>
        <v/>
      </c>
      <c r="P10" s="54">
        <f>+'OFERTAS ECONOMICAS'!AH10</f>
        <v>0</v>
      </c>
      <c r="Q10" s="54" t="str">
        <f>+IF(O10=0,"NO OFERTADO",IF(P10="NO CUMPLE EV. TECNICA","NO CUMPLE",IF(O10&lt;=($F10*(1+$F$4)),"CUMPLE","NO CUMPLE")))</f>
        <v>NO CUMPLE</v>
      </c>
      <c r="R10" s="56" t="str">
        <f>IF('OFERTAS ECONOMICAS'!AN10=0,"",IF('OFERTAS ECONOMICAS'!AR10="NO","",'OFERTAS ECONOMICAS'!AN10))</f>
        <v/>
      </c>
      <c r="S10" s="57">
        <f>+'OFERTAS ECONOMICAS'!AQ10</f>
        <v>0</v>
      </c>
      <c r="T10" s="57" t="str">
        <f>+IF(R10=0,"NO OFERTADO",IF(S10="NO CUMPLE EV. TECNICA","NO CUMPLE",IF(R10&lt;=($F10*(1+$F$4)),"CUMPLE","NO CUMPLE")))</f>
        <v>NO CUMPLE</v>
      </c>
      <c r="U10" s="59" t="str">
        <f>IF('OFERTAS ECONOMICAS'!AV10=0,"",IF('OFERTAS ECONOMICAS'!BA10="NO","",'OFERTAS ECONOMICAS'!AV10))</f>
        <v/>
      </c>
      <c r="V10" s="60">
        <f>+'OFERTAS ECONOMICAS'!AZ10</f>
        <v>0</v>
      </c>
      <c r="W10" s="60" t="str">
        <f>+IF(U10=0,"NO OFERTADO",IF(V10="NO CUMPLE EV. TECNICA","NO CUMPLE",IF(U10&lt;=($F10*(1+$F$4)),"CUMPLE","NO CUMPLE")))</f>
        <v>NO CUMPLE</v>
      </c>
      <c r="X10" s="56" t="str">
        <f>IF('OFERTAS ECONOMICAS'!BF10=0,"",IF('OFERTAS ECONOMICAS'!BJ10="NO","",'OFERTAS ECONOMICAS'!BE10))</f>
        <v/>
      </c>
      <c r="Y10" s="57">
        <f>+'OFERTAS ECONOMICAS'!BI10</f>
        <v>0</v>
      </c>
      <c r="Z10" s="57" t="str">
        <f>+IF(X10=0,"NO OFERTADO",IF(Y10="NO CUMPLE EV. TECNICA","NO CUMPLE",IF(X10&lt;=($F10*(1+$F$4)),"CUMPLE","NO CUMPLE")))</f>
        <v>NO CUMPLE</v>
      </c>
      <c r="AA10" s="152" t="e">
        <f>IF('OFERTAS ECONOMICAS'!#REF!=0,"",IF('OFERTAS ECONOMICAS'!#REF!="NO","",'OFERTAS ECONOMICAS'!#REF!))</f>
        <v>#REF!</v>
      </c>
      <c r="AB10" s="153" t="e">
        <f>+'OFERTAS ECONOMICAS'!#REF!</f>
        <v>#REF!</v>
      </c>
      <c r="AC10" s="153" t="e">
        <f>+IF(AA10=0,"NO OFERTADO",IF(AB10="NO CUMPLE EV. TECNICA","NO CUMPLE",IF(AA10&lt;=($F10*(1+$F$4)),"CUMPLE","NO CUMPLE")))</f>
        <v>#REF!</v>
      </c>
      <c r="AD10" s="251" t="str">
        <f>IF('OFERTAS ECONOMICAS'!BN10=0,"",IF('OFERTAS ECONOMICAS'!BS10="NO","",'OFERTAS ECONOMICAS'!BN10))</f>
        <v/>
      </c>
      <c r="AE10" s="153">
        <f>+'OFERTAS ECONOMICAS'!BR10</f>
        <v>0</v>
      </c>
      <c r="AF10" s="153" t="str">
        <f>+IF(AD10=0,"NO OFERTADO",IF(AE10="NO CUMPLE EV. TECNICA","NO CUMPLE",IF(AD10&lt;=($F10*(1+$F$4)),"CUMPLE","NO CUMPLE")))</f>
        <v>NO CUMPLE</v>
      </c>
      <c r="AG10" s="152" t="str">
        <f>IF('OFERTAS ECONOMICAS'!BW10=0,"",IF('OFERTAS ECONOMICAS'!CB10="NO","",'OFERTAS ECONOMICAS'!BW10))</f>
        <v/>
      </c>
      <c r="AH10" s="153">
        <f>+'OFERTAS ECONOMICAS'!CA10</f>
        <v>0</v>
      </c>
      <c r="AI10" s="153" t="str">
        <f>+IF(AG10=0,"NO OFERTADO",IF(AH10="NO CUMPLE EV. TECNICA","NO CUMPLE",IF(AG10&lt;=($F10*(1+$F$4)),"CUMPLE","NO CUMPLE")))</f>
        <v>NO CUMPLE</v>
      </c>
      <c r="AJ10" s="152" t="str">
        <f>IF('OFERTAS ECONOMICAS'!CF10=0,"",IF('OFERTAS ECONOMICAS'!CK10="NO","",'OFERTAS ECONOMICAS'!CF10))</f>
        <v/>
      </c>
      <c r="AK10" s="153">
        <f>+'OFERTAS ECONOMICAS'!CJ10</f>
        <v>0</v>
      </c>
      <c r="AL10" s="153" t="str">
        <f>+IF(AJ10=0,"NO OFERTADO",IF(AK10="NO CUMPLE EV. TECNICA","NO CUMPLE",IF(AJ10&lt;=($F10*(1+$F$4)),"CUMPLE","NO CUMPLE")))</f>
        <v>NO CUMPLE</v>
      </c>
      <c r="AM10" s="152" t="str">
        <f>IF('OFERTAS ECONOMICAS'!CO10=0,"",IF('OFERTAS ECONOMICAS'!CT10="NO","",'OFERTAS ECONOMICAS'!CO10))</f>
        <v/>
      </c>
      <c r="AN10" s="153">
        <f>+'OFERTAS ECONOMICAS'!CS10</f>
        <v>0</v>
      </c>
      <c r="AO10" s="153" t="str">
        <f>+IF(AM10=0,"NO OFERTADO",IF(AN10="NO CUMPLE EV. TECNICA","NO CUMPLE",IF(AM10&lt;=($F10*(1+$F$4)),"CUMPLE","NO CUMPLE")))</f>
        <v>NO CUMPLE</v>
      </c>
      <c r="AP10" s="344" t="str">
        <f>IF('OFERTAS ECONOMICAS'!CX10=0,"",IF('OFERTAS ECONOMICAS'!DC10="NO","",'OFERTAS ECONOMICAS'!CX10))</f>
        <v/>
      </c>
      <c r="AQ10" s="153">
        <f>+'OFERTAS ECONOMICAS'!DB10</f>
        <v>0</v>
      </c>
      <c r="AR10" s="153" t="str">
        <f>+IF(AP10=0,"NO OFERTADO",IF(AQ10="NO CUMPLE EV. TECNICA","NO CUMPLE",IF(AP10&lt;=($F10*(1+$F$4)),"CUMPLE","NO CUMPLE")))</f>
        <v>NO CUMPLE</v>
      </c>
      <c r="AS10" s="152" t="str">
        <f>IF('OFERTAS ECONOMICAS'!DG10=0,"",IF('OFERTAS ECONOMICAS'!DL10="NO","",'OFERTAS ECONOMICAS'!DG10))</f>
        <v/>
      </c>
      <c r="AT10" s="153">
        <f>+'OFERTAS ECONOMICAS'!DK10</f>
        <v>0</v>
      </c>
      <c r="AU10" s="153" t="str">
        <f>+IF(AS10=0,"NO OFERTADO",IF(AT10="NO CUMPLE EV. TECNICA","NO CUMPLE",IF(AS10&lt;=($F10*(1+$F$4)),"CUMPLE","NO CUMPLE")))</f>
        <v>NO CUMPLE</v>
      </c>
      <c r="AV10" s="152" t="str">
        <f>IF('OFERTAS ECONOMICAS'!DP10=0,"",IF('OFERTAS ECONOMICAS'!DU10="NO","",'OFERTAS ECONOMICAS'!DP10))</f>
        <v/>
      </c>
      <c r="AW10" s="153">
        <f>+'OFERTAS ECONOMICAS'!DT10</f>
        <v>0</v>
      </c>
      <c r="AX10" s="153" t="str">
        <f>+IF(AV10=0,"NO OFERTADO",IF(AW10="NO CUMPLE EV. TECNICA","NO CUMPLE",IF(AV10&lt;=($F10*(1+$F$4)),"CUMPLE","NO CUMPLE")))</f>
        <v>NO CUMPLE</v>
      </c>
      <c r="AY10" s="341" t="str">
        <f>IF('OFERTAS ECONOMICAS'!DY10=0,"",IF('OFERTAS ECONOMICAS'!ED10="no","",'OFERTAS ECONOMICAS'!DY10))</f>
        <v/>
      </c>
      <c r="AZ10" s="153">
        <f>+'OFERTAS ECONOMICAS'!EC10</f>
        <v>0</v>
      </c>
      <c r="BA10" s="153" t="str">
        <f>+IF(AY10=0,"NO OFERTADO",IF(AZ10="NO CUMPLE EV. TECNICA","NO CUMPLE",IF(AY10&lt;=($F10*(1+$F$4)),"CUMPLE","NO CUMPLE")))</f>
        <v>NO CUMPLE</v>
      </c>
      <c r="BB10" s="152" t="str">
        <f>IF('OFERTAS ECONOMICAS'!EH10=0,"",IF('OFERTAS ECONOMICAS'!EM10="NO","",'OFERTAS ECONOMICAS'!EH10))</f>
        <v/>
      </c>
      <c r="BC10" s="153" t="str">
        <f>+'OFERTAS ECONOMICAS'!EL10</f>
        <v/>
      </c>
      <c r="BD10" s="153" t="str">
        <f>+IF(BB10=0,"NO OFERTADO",IF(BC10="NO CUMPLE EV. TECNICA","NO CUMPLE",IF(BB10&lt;=($F10*(1+$F$4)),"CUMPLE","NO CUMPLE")))</f>
        <v>NO CUMPLE</v>
      </c>
      <c r="BE10" s="152" t="str">
        <f>IF('OFERTAS ECONOMICAS'!EQ10=0,"",IF('OFERTAS ECONOMICAS'!EV10="NO","",'OFERTAS ECONOMICAS'!EQ10))</f>
        <v/>
      </c>
      <c r="BF10" s="153">
        <f>+'OFERTAS ECONOMICAS'!EU10</f>
        <v>0</v>
      </c>
      <c r="BG10" s="153" t="str">
        <f>+IF(BE10=0,"NO OFERTADO",IF(BF10="NO CUMPLE EV. TECNICA","NO CUMPLE",IF(BE10&lt;=($F10*(1+$F$4)),"CUMPLE","NO CUMPLE")))</f>
        <v>NO CUMPLE</v>
      </c>
      <c r="BH10" s="152" t="str">
        <f>IF('OFERTAS ECONOMICAS'!EZ10=0,"",IF('OFERTAS ECONOMICAS'!FE10="NO","",'OFERTAS ECONOMICAS'!EZ10))</f>
        <v/>
      </c>
      <c r="BI10" s="153">
        <f>+'OFERTAS ECONOMICAS'!FD10</f>
        <v>0</v>
      </c>
      <c r="BJ10" s="153" t="str">
        <f>+IF(BH10=0,"NO OFERTADO",IF(BI10="NO CUMPLE EV. TECNICA","NO CUMPLE",IF(BH10&lt;=($F10*(1+$F$4)),"CUMPLE","NO CUMPLE")))</f>
        <v>NO CUMPLE</v>
      </c>
      <c r="BK10" s="152" t="str">
        <f>IF('OFERTAS ECONOMICAS'!FI10=0,"",IF('OFERTAS ECONOMICAS'!FN10="no","",'OFERTAS ECONOMICAS'!FI10))</f>
        <v/>
      </c>
      <c r="BL10" s="153">
        <f>+'OFERTAS ECONOMICAS'!FM10</f>
        <v>0</v>
      </c>
      <c r="BM10" s="153" t="str">
        <f>+IF(BK10=0,"NO OFERTADO",IF(BL10="NO CUMPLE EV. TECNICA","NO CUMPLE",IF(BK10&lt;=($F10*(1+$F$4)),"CUMPLE","NO CUMPLE")))</f>
        <v>NO CUMPLE</v>
      </c>
      <c r="BN10" s="152" t="e">
        <f>IF('OFERTAS ECONOMICAS'!#REF!=0,"",IF('OFERTAS ECONOMICAS'!#REF!="NO","",'OFERTAS ECONOMICAS'!#REF!))</f>
        <v>#REF!</v>
      </c>
      <c r="BO10" s="153" t="e">
        <f>+'OFERTAS ECONOMICAS'!#REF!</f>
        <v>#REF!</v>
      </c>
      <c r="BP10" s="153" t="e">
        <f>+IF(BN10=0,"NO OFERTADO",IF(BO10="NO CUMPLE EV. TECNICA","NO CUMPLE",IF(BN10&lt;=($F10*(1+$F$4)),"CUMPLE","NO CUMPLE")))</f>
        <v>#REF!</v>
      </c>
      <c r="BQ10" s="152" t="str">
        <f>IF('OFERTAS ECONOMICAS'!FR10=0,"",IF('OFERTAS ECONOMICAS'!FW10="NO","",'OFERTAS ECONOMICAS'!FR10))</f>
        <v/>
      </c>
      <c r="BR10" s="153">
        <f>+'OFERTAS ECONOMICAS'!FV10</f>
        <v>0</v>
      </c>
      <c r="BS10" s="153" t="str">
        <f>+IF(BQ10=0,"NO OFERTADO",IF(BR10="NO CUMPLE EV. TECNICA","NO CUMPLE",IF(BQ10&lt;=($F10*(1+$F$4)),"CUMPLE","NO CUMPLE")))</f>
        <v>NO CUMPLE</v>
      </c>
      <c r="BT10" s="152" t="str">
        <f>IF('OFERTAS ECONOMICAS'!GA10=0,"",IF('OFERTAS ECONOMICAS'!GF10="NO","",'OFERTAS ECONOMICAS'!GA10))</f>
        <v/>
      </c>
      <c r="BU10" s="153">
        <f>+'OFERTAS ECONOMICAS'!GE10</f>
        <v>0</v>
      </c>
      <c r="BV10" s="153" t="str">
        <f>+IF(BT10=0,"NO OFERTADO",IF(BU10="NO CUMPLE EV. TECNICA","NO CUMPLE",IF(BT10&lt;=($F10*(1+$F$4)),"CUMPLE","NO CUMPLE")))</f>
        <v>NO CUMPLE</v>
      </c>
      <c r="BW10" s="152" t="e">
        <f>IF('OFERTAS ECONOMICAS'!#REF!=0,"",IF('OFERTAS ECONOMICAS'!#REF!="NO","",'OFERTAS ECONOMICAS'!#REF!))</f>
        <v>#REF!</v>
      </c>
      <c r="BX10" s="153" t="e">
        <f>+'OFERTAS ECONOMICAS'!#REF!</f>
        <v>#REF!</v>
      </c>
      <c r="BY10" s="153" t="e">
        <f>+IF(BW10=0,"NO OFERTADO",IF(BX10="NO CUMPLE EV. TECNICA","NO CUMPLE",IF(BW10&lt;=($F10*(1+$F$4)),"CUMPLE","NO CUMPLE")))</f>
        <v>#REF!</v>
      </c>
    </row>
    <row r="11" spans="1:77" s="41" customFormat="1" ht="25.5" x14ac:dyDescent="0.2">
      <c r="A11" s="18">
        <f>+A10+1</f>
        <v>2</v>
      </c>
      <c r="B11" s="85" t="str">
        <f>VLOOKUP(A11,'OFERTAS ECONOMICAS'!A11:B342,2,0)</f>
        <v>DM2335</v>
      </c>
      <c r="C11" s="22" t="str">
        <f>VLOOKUP(A11,'OFERTAS ECONOMICAS'!A11:C342,3,0)</f>
        <v>AGUJA DE INYECCION PARA ENDOSCOPIA</v>
      </c>
      <c r="D11" s="120">
        <v>1</v>
      </c>
      <c r="E11" s="120" t="s">
        <v>32</v>
      </c>
      <c r="F11" s="86">
        <v>135000</v>
      </c>
      <c r="G11" s="120">
        <v>1</v>
      </c>
      <c r="H11" s="86">
        <f t="shared" ref="H11:H74" si="0">+F11*G11</f>
        <v>135000</v>
      </c>
      <c r="I11" s="48" t="str">
        <f>IF('OFERTAS ECONOMICAS'!L11=0,"",IF('OFERTAS ECONOMICAS'!Q11="no","",'OFERTAS ECONOMICAS'!L11))</f>
        <v/>
      </c>
      <c r="J11" s="49">
        <f>+'OFERTAS ECONOMICAS'!P11</f>
        <v>0</v>
      </c>
      <c r="K11" s="49" t="str">
        <f t="shared" ref="K11:K74" si="1">+IF(I11=0,"NO OFERTADO",IF(J11="NO CUMPLE EV. TECNICA","NO CUMPLE",IF(I11&lt;=($F11*(1+$F$4)),"CUMPLE","NO CUMPLE")))</f>
        <v>NO CUMPLE</v>
      </c>
      <c r="L11" s="51" t="str">
        <f>IF('OFERTAS ECONOMICAS'!U11=0,"",IF('OFERTAS ECONOMICAS'!Z11="NO","",'OFERTAS ECONOMICAS'!U11))</f>
        <v/>
      </c>
      <c r="M11" s="52">
        <f>+'OFERTAS ECONOMICAS'!Y11</f>
        <v>0</v>
      </c>
      <c r="N11" s="52" t="str">
        <f t="shared" ref="N11:N74" si="2">+IF(L11=0,"NO OFERTADO",IF(M11="NO CUMPLE EV. TECNICA","NO CUMPLE",IF(L11&lt;=($F11*(1+$F$4)),"CUMPLE","NO CUMPLE")))</f>
        <v>NO CUMPLE</v>
      </c>
      <c r="O11" s="53" t="str">
        <f>IF('OFERTAS ECONOMICAS'!AD11=0,"",IF('OFERTAS ECONOMICAS'!AI11="NO","",'OFERTAS ECONOMICAS'!AD11))</f>
        <v/>
      </c>
      <c r="P11" s="54">
        <f>+'OFERTAS ECONOMICAS'!AH11</f>
        <v>0</v>
      </c>
      <c r="Q11" s="54" t="str">
        <f t="shared" ref="Q11:Q74" si="3">+IF(O11=0,"NO OFERTADO",IF(P11="NO CUMPLE EV. TECNICA","NO CUMPLE",IF(O11&lt;=($F11*(1+$F$4)),"CUMPLE","NO CUMPLE")))</f>
        <v>NO CUMPLE</v>
      </c>
      <c r="R11" s="56" t="str">
        <f>IF('OFERTAS ECONOMICAS'!AN11=0,"",IF('OFERTAS ECONOMICAS'!AR11="NO","",'OFERTAS ECONOMICAS'!AN11))</f>
        <v/>
      </c>
      <c r="S11" s="57">
        <f>+'OFERTAS ECONOMICAS'!AQ11</f>
        <v>0</v>
      </c>
      <c r="T11" s="57" t="str">
        <f t="shared" ref="T11:T74" si="4">+IF(R11=0,"NO OFERTADO",IF(S11="NO CUMPLE EV. TECNICA","NO CUMPLE",IF(R11&lt;=($F11*(1+$F$4)),"CUMPLE","NO CUMPLE")))</f>
        <v>NO CUMPLE</v>
      </c>
      <c r="U11" s="59" t="str">
        <f>IF('OFERTAS ECONOMICAS'!AV11=0,"",IF('OFERTAS ECONOMICAS'!BA11="NO","",'OFERTAS ECONOMICAS'!AV11))</f>
        <v/>
      </c>
      <c r="V11" s="60">
        <f>+'OFERTAS ECONOMICAS'!AZ11</f>
        <v>0</v>
      </c>
      <c r="W11" s="60" t="str">
        <f t="shared" ref="W11:W74" si="5">+IF(U11=0,"NO OFERTADO",IF(V11="NO CUMPLE EV. TECNICA","NO CUMPLE",IF(U11&lt;=($F11*(1+$F$4)),"CUMPLE","NO CUMPLE")))</f>
        <v>NO CUMPLE</v>
      </c>
      <c r="X11" s="56" t="str">
        <f>IF('OFERTAS ECONOMICAS'!BF11=0,"",IF('OFERTAS ECONOMICAS'!BJ11="NO","",'OFERTAS ECONOMICAS'!BE11))</f>
        <v/>
      </c>
      <c r="Y11" s="57">
        <f>+'OFERTAS ECONOMICAS'!BI11</f>
        <v>0</v>
      </c>
      <c r="Z11" s="57" t="str">
        <f t="shared" ref="Z11:Z74" si="6">+IF(X11=0,"NO OFERTADO",IF(Y11="NO CUMPLE EV. TECNICA","NO CUMPLE",IF(X11&lt;=($F11*(1+$F$4)),"CUMPLE","NO CUMPLE")))</f>
        <v>NO CUMPLE</v>
      </c>
      <c r="AA11" s="152" t="e">
        <f>IF('OFERTAS ECONOMICAS'!#REF!=0,"",IF('OFERTAS ECONOMICAS'!#REF!="NO","",'OFERTAS ECONOMICAS'!#REF!))</f>
        <v>#REF!</v>
      </c>
      <c r="AB11" s="153" t="e">
        <f>+'OFERTAS ECONOMICAS'!#REF!</f>
        <v>#REF!</v>
      </c>
      <c r="AC11" s="153" t="e">
        <f t="shared" ref="AC11:AC74" si="7">+IF(AA11=0,"NO OFERTADO",IF(AB11="NO CUMPLE EV. TECNICA","NO CUMPLE",IF(AA11&lt;=($F11*(1+$F$4)),"CUMPLE","NO CUMPLE")))</f>
        <v>#REF!</v>
      </c>
      <c r="AD11" s="251" t="str">
        <f>IF('OFERTAS ECONOMICAS'!BN11=0,"",IF('OFERTAS ECONOMICAS'!BS11="NO","",'OFERTAS ECONOMICAS'!BN11))</f>
        <v/>
      </c>
      <c r="AE11" s="153">
        <f>+'OFERTAS ECONOMICAS'!BR11</f>
        <v>0</v>
      </c>
      <c r="AF11" s="153" t="str">
        <f t="shared" ref="AF11:AF74" si="8">+IF(AD11=0,"NO OFERTADO",IF(AE11="NO CUMPLE EV. TECNICA","NO CUMPLE",IF(AD11&lt;=($F11*(1+$F$4)),"CUMPLE","NO CUMPLE")))</f>
        <v>NO CUMPLE</v>
      </c>
      <c r="AG11" s="152" t="str">
        <f>IF('OFERTAS ECONOMICAS'!BW11=0,"",IF('OFERTAS ECONOMICAS'!CB11="NO","",'OFERTAS ECONOMICAS'!BW11))</f>
        <v/>
      </c>
      <c r="AH11" s="153">
        <f>+'OFERTAS ECONOMICAS'!CA11</f>
        <v>0</v>
      </c>
      <c r="AI11" s="153" t="str">
        <f t="shared" ref="AI11:AI74" si="9">+IF(AG11=0,"NO OFERTADO",IF(AH11="NO CUMPLE EV. TECNICA","NO CUMPLE",IF(AG11&lt;=($F11*(1+$F$4)),"CUMPLE","NO CUMPLE")))</f>
        <v>NO CUMPLE</v>
      </c>
      <c r="AJ11" s="152" t="str">
        <f>IF('OFERTAS ECONOMICAS'!CF11=0,"",IF('OFERTAS ECONOMICAS'!CK11="NO","",'OFERTAS ECONOMICAS'!CF11))</f>
        <v/>
      </c>
      <c r="AK11" s="153">
        <f>+'OFERTAS ECONOMICAS'!CJ11</f>
        <v>0</v>
      </c>
      <c r="AL11" s="153" t="str">
        <f t="shared" ref="AL11:AL74" si="10">+IF(AJ11=0,"NO OFERTADO",IF(AK11="NO CUMPLE EV. TECNICA","NO CUMPLE",IF(AJ11&lt;=($F11*(1+$F$4)),"CUMPLE","NO CUMPLE")))</f>
        <v>NO CUMPLE</v>
      </c>
      <c r="AM11" s="152" t="str">
        <f>IF('OFERTAS ECONOMICAS'!CO11=0,"",IF('OFERTAS ECONOMICAS'!CT11="NO","",'OFERTAS ECONOMICAS'!CO11))</f>
        <v/>
      </c>
      <c r="AN11" s="153">
        <f>+'OFERTAS ECONOMICAS'!CS11</f>
        <v>0</v>
      </c>
      <c r="AO11" s="153" t="str">
        <f t="shared" ref="AO11:AO74" si="11">+IF(AM11=0,"NO OFERTADO",IF(AN11="NO CUMPLE EV. TECNICA","NO CUMPLE",IF(AM11&lt;=($F11*(1+$F$4)),"CUMPLE","NO CUMPLE")))</f>
        <v>NO CUMPLE</v>
      </c>
      <c r="AP11" s="344" t="str">
        <f>IF('OFERTAS ECONOMICAS'!CX11=0,"",IF('OFERTAS ECONOMICAS'!DC11="NO","",'OFERTAS ECONOMICAS'!CX11))</f>
        <v/>
      </c>
      <c r="AQ11" s="153">
        <f>+'OFERTAS ECONOMICAS'!DB11</f>
        <v>0</v>
      </c>
      <c r="AR11" s="153" t="str">
        <f t="shared" ref="AR11:AR74" si="12">+IF(AP11=0,"NO OFERTADO",IF(AQ11="NO CUMPLE EV. TECNICA","NO CUMPLE",IF(AP11&lt;=($F11*(1+$F$4)),"CUMPLE","NO CUMPLE")))</f>
        <v>NO CUMPLE</v>
      </c>
      <c r="AS11" s="152" t="str">
        <f>IF('OFERTAS ECONOMICAS'!DG11=0,"",IF('OFERTAS ECONOMICAS'!DL11="NO","",'OFERTAS ECONOMICAS'!DG11))</f>
        <v/>
      </c>
      <c r="AT11" s="153">
        <f>+'OFERTAS ECONOMICAS'!DK11</f>
        <v>0</v>
      </c>
      <c r="AU11" s="153" t="str">
        <f t="shared" ref="AU11:AU74" si="13">+IF(AS11=0,"NO OFERTADO",IF(AT11="NO CUMPLE EV. TECNICA","NO CUMPLE",IF(AS11&lt;=($F11*(1+$F$4)),"CUMPLE","NO CUMPLE")))</f>
        <v>NO CUMPLE</v>
      </c>
      <c r="AV11" s="152" t="str">
        <f>IF('OFERTAS ECONOMICAS'!DP11=0,"",IF('OFERTAS ECONOMICAS'!DU11="NO","",'OFERTAS ECONOMICAS'!DP11))</f>
        <v/>
      </c>
      <c r="AW11" s="153">
        <f>+'OFERTAS ECONOMICAS'!DT11</f>
        <v>0</v>
      </c>
      <c r="AX11" s="153" t="str">
        <f t="shared" ref="AX11:AX74" si="14">+IF(AV11=0,"NO OFERTADO",IF(AW11="NO CUMPLE EV. TECNICA","NO CUMPLE",IF(AV11&lt;=($F11*(1+$F$4)),"CUMPLE","NO CUMPLE")))</f>
        <v>NO CUMPLE</v>
      </c>
      <c r="AY11" s="341" t="str">
        <f>IF('OFERTAS ECONOMICAS'!DY11=0,"",IF('OFERTAS ECONOMICAS'!ED11="no","",'OFERTAS ECONOMICAS'!DY11))</f>
        <v/>
      </c>
      <c r="AZ11" s="153">
        <f>+'OFERTAS ECONOMICAS'!EC11</f>
        <v>0</v>
      </c>
      <c r="BA11" s="153" t="str">
        <f t="shared" ref="BA11:BA74" si="15">+IF(AY11=0,"NO OFERTADO",IF(AZ11="NO CUMPLE EV. TECNICA","NO CUMPLE",IF(AY11&lt;=($F11*(1+$F$4)),"CUMPLE","NO CUMPLE")))</f>
        <v>NO CUMPLE</v>
      </c>
      <c r="BB11" s="152" t="str">
        <f>IF('OFERTAS ECONOMICAS'!EH11=0,"",IF('OFERTAS ECONOMICAS'!EM11="NO","",'OFERTAS ECONOMICAS'!EH11))</f>
        <v/>
      </c>
      <c r="BC11" s="153" t="str">
        <f>+'OFERTAS ECONOMICAS'!EL11</f>
        <v/>
      </c>
      <c r="BD11" s="153" t="str">
        <f t="shared" ref="BD11:BD74" si="16">+IF(BB11=0,"NO OFERTADO",IF(BC11="NO CUMPLE EV. TECNICA","NO CUMPLE",IF(BB11&lt;=($F11*(1+$F$4)),"CUMPLE","NO CUMPLE")))</f>
        <v>NO CUMPLE</v>
      </c>
      <c r="BE11" s="152" t="str">
        <f>IF('OFERTAS ECONOMICAS'!EQ11=0,"",IF('OFERTAS ECONOMICAS'!EV11="NO","",'OFERTAS ECONOMICAS'!EQ11))</f>
        <v/>
      </c>
      <c r="BF11" s="153">
        <f>+'OFERTAS ECONOMICAS'!EU11</f>
        <v>0</v>
      </c>
      <c r="BG11" s="153" t="str">
        <f t="shared" ref="BG11:BG74" si="17">+IF(BE11=0,"NO OFERTADO",IF(BF11="NO CUMPLE EV. TECNICA","NO CUMPLE",IF(BE11&lt;=($F11*(1+$F$4)),"CUMPLE","NO CUMPLE")))</f>
        <v>NO CUMPLE</v>
      </c>
      <c r="BH11" s="152" t="str">
        <f>IF('OFERTAS ECONOMICAS'!EZ11=0,"",IF('OFERTAS ECONOMICAS'!FE11="NO","",'OFERTAS ECONOMICAS'!EZ11))</f>
        <v/>
      </c>
      <c r="BI11" s="153">
        <f>+'OFERTAS ECONOMICAS'!FD11</f>
        <v>0</v>
      </c>
      <c r="BJ11" s="153" t="str">
        <f t="shared" ref="BJ11:BJ74" si="18">+IF(BH11=0,"NO OFERTADO",IF(BI11="NO CUMPLE EV. TECNICA","NO CUMPLE",IF(BH11&lt;=($F11*(1+$F$4)),"CUMPLE","NO CUMPLE")))</f>
        <v>NO CUMPLE</v>
      </c>
      <c r="BK11" s="152" t="str">
        <f>IF('OFERTAS ECONOMICAS'!FI11=0,"",IF('OFERTAS ECONOMICAS'!FN11="no","",'OFERTAS ECONOMICAS'!FI11))</f>
        <v/>
      </c>
      <c r="BL11" s="153">
        <f>+'OFERTAS ECONOMICAS'!FM11</f>
        <v>0</v>
      </c>
      <c r="BM11" s="153" t="str">
        <f t="shared" ref="BM11:BM74" si="19">+IF(BK11=0,"NO OFERTADO",IF(BL11="NO CUMPLE EV. TECNICA","NO CUMPLE",IF(BK11&lt;=($F11*(1+$F$4)),"CUMPLE","NO CUMPLE")))</f>
        <v>NO CUMPLE</v>
      </c>
      <c r="BN11" s="152" t="e">
        <f>IF('OFERTAS ECONOMICAS'!#REF!=0,"",IF('OFERTAS ECONOMICAS'!#REF!="NO","",'OFERTAS ECONOMICAS'!#REF!))</f>
        <v>#REF!</v>
      </c>
      <c r="BO11" s="153" t="e">
        <f>+'OFERTAS ECONOMICAS'!#REF!</f>
        <v>#REF!</v>
      </c>
      <c r="BP11" s="153" t="e">
        <f t="shared" ref="BP11:BP74" si="20">+IF(BN11=0,"NO OFERTADO",IF(BO11="NO CUMPLE EV. TECNICA","NO CUMPLE",IF(BN11&lt;=($F11*(1+$F$4)),"CUMPLE","NO CUMPLE")))</f>
        <v>#REF!</v>
      </c>
      <c r="BQ11" s="152" t="str">
        <f>IF('OFERTAS ECONOMICAS'!FR11=0,"",IF('OFERTAS ECONOMICAS'!FW11="NO","",'OFERTAS ECONOMICAS'!FR11))</f>
        <v/>
      </c>
      <c r="BR11" s="153">
        <f>+'OFERTAS ECONOMICAS'!FV11</f>
        <v>0</v>
      </c>
      <c r="BS11" s="153" t="str">
        <f t="shared" ref="BS11:BS74" si="21">+IF(BQ11=0,"NO OFERTADO",IF(BR11="NO CUMPLE EV. TECNICA","NO CUMPLE",IF(BQ11&lt;=($F11*(1+$F$4)),"CUMPLE","NO CUMPLE")))</f>
        <v>NO CUMPLE</v>
      </c>
      <c r="BT11" s="152" t="str">
        <f>IF('OFERTAS ECONOMICAS'!GA11=0,"",IF('OFERTAS ECONOMICAS'!GF11="NO","",'OFERTAS ECONOMICAS'!GA11))</f>
        <v/>
      </c>
      <c r="BU11" s="153">
        <f>+'OFERTAS ECONOMICAS'!GE11</f>
        <v>0</v>
      </c>
      <c r="BV11" s="153" t="str">
        <f t="shared" ref="BV11:BV74" si="22">+IF(BT11=0,"NO OFERTADO",IF(BU11="NO CUMPLE EV. TECNICA","NO CUMPLE",IF(BT11&lt;=($F11*(1+$F$4)),"CUMPLE","NO CUMPLE")))</f>
        <v>NO CUMPLE</v>
      </c>
      <c r="BW11" s="152" t="e">
        <f>IF('OFERTAS ECONOMICAS'!#REF!=0,"",IF('OFERTAS ECONOMICAS'!#REF!="NO","",'OFERTAS ECONOMICAS'!#REF!))</f>
        <v>#REF!</v>
      </c>
      <c r="BX11" s="153" t="e">
        <f>+'OFERTAS ECONOMICAS'!#REF!</f>
        <v>#REF!</v>
      </c>
      <c r="BY11" s="153" t="e">
        <f t="shared" ref="BY11:BY74" si="23">+IF(BW11=0,"NO OFERTADO",IF(BX11="NO CUMPLE EV. TECNICA","NO CUMPLE",IF(BW11&lt;=($F11*(1+$F$4)),"CUMPLE","NO CUMPLE")))</f>
        <v>#REF!</v>
      </c>
    </row>
    <row r="12" spans="1:77" s="41" customFormat="1" ht="25.5" x14ac:dyDescent="0.2">
      <c r="A12" s="18">
        <f t="shared" ref="A12:A29" si="24">+A11+1</f>
        <v>3</v>
      </c>
      <c r="B12" s="85" t="str">
        <f>VLOOKUP(A12,'OFERTAS ECONOMICAS'!A12:B343,2,0)</f>
        <v>DM038</v>
      </c>
      <c r="C12" s="22" t="str">
        <f>VLOOKUP(A12,'OFERTAS ECONOMICAS'!A12:C343,3,0)</f>
        <v>AGUJA ANESTESIA RAQUIDEA N 27</v>
      </c>
      <c r="D12" s="120">
        <v>1</v>
      </c>
      <c r="E12" s="120" t="s">
        <v>32</v>
      </c>
      <c r="F12" s="86">
        <v>5914.3</v>
      </c>
      <c r="G12" s="120">
        <v>413</v>
      </c>
      <c r="H12" s="86">
        <f t="shared" si="0"/>
        <v>2442605.9</v>
      </c>
      <c r="I12" s="48" t="str">
        <f>IF('OFERTAS ECONOMICAS'!L12=0,"",IF('OFERTAS ECONOMICAS'!Q12="no","",'OFERTAS ECONOMICAS'!L12))</f>
        <v/>
      </c>
      <c r="J12" s="49">
        <f>+'OFERTAS ECONOMICAS'!P12</f>
        <v>0</v>
      </c>
      <c r="K12" s="49" t="str">
        <f t="shared" si="1"/>
        <v>NO CUMPLE</v>
      </c>
      <c r="L12" s="51" t="str">
        <f>IF('OFERTAS ECONOMICAS'!U12=0,"",IF('OFERTAS ECONOMICAS'!Z12="NO","",'OFERTAS ECONOMICAS'!U12))</f>
        <v/>
      </c>
      <c r="M12" s="52">
        <f>+'OFERTAS ECONOMICAS'!Y12</f>
        <v>0</v>
      </c>
      <c r="N12" s="52" t="str">
        <f t="shared" si="2"/>
        <v>NO CUMPLE</v>
      </c>
      <c r="O12" s="53">
        <f>IF('OFERTAS ECONOMICAS'!AD12=0,"",IF('OFERTAS ECONOMICAS'!AI12="NO","",'OFERTAS ECONOMICAS'!AD12))</f>
        <v>5388</v>
      </c>
      <c r="P12" s="54" t="str">
        <f>+'OFERTAS ECONOMICAS'!AH12</f>
        <v>CUMPLE</v>
      </c>
      <c r="Q12" s="54" t="str">
        <f t="shared" si="3"/>
        <v>CUMPLE</v>
      </c>
      <c r="R12" s="56" t="str">
        <f>IF('OFERTAS ECONOMICAS'!AN12=0,"",IF('OFERTAS ECONOMICAS'!AR12="NO","",'OFERTAS ECONOMICAS'!AN12))</f>
        <v/>
      </c>
      <c r="S12" s="57">
        <f>+'OFERTAS ECONOMICAS'!AQ12</f>
        <v>0</v>
      </c>
      <c r="T12" s="57" t="str">
        <f t="shared" si="4"/>
        <v>NO CUMPLE</v>
      </c>
      <c r="U12" s="59">
        <f>IF('OFERTAS ECONOMICAS'!AV12=0,"",IF('OFERTAS ECONOMICAS'!BA12="NO","",'OFERTAS ECONOMICAS'!AV12))</f>
        <v>5914</v>
      </c>
      <c r="V12" s="60" t="str">
        <f>+'OFERTAS ECONOMICAS'!AZ12</f>
        <v>CUMPLE</v>
      </c>
      <c r="W12" s="60" t="str">
        <f t="shared" si="5"/>
        <v>CUMPLE</v>
      </c>
      <c r="X12" s="56" t="str">
        <f>IF('OFERTAS ECONOMICAS'!BF12=0,"",IF('OFERTAS ECONOMICAS'!BJ12="NO","",'OFERTAS ECONOMICAS'!BE12))</f>
        <v/>
      </c>
      <c r="Y12" s="57">
        <f>+'OFERTAS ECONOMICAS'!BI12</f>
        <v>0</v>
      </c>
      <c r="Z12" s="57" t="str">
        <f t="shared" si="6"/>
        <v>NO CUMPLE</v>
      </c>
      <c r="AA12" s="152" t="e">
        <f>IF('OFERTAS ECONOMICAS'!#REF!=0,"",IF('OFERTAS ECONOMICAS'!#REF!="NO","",'OFERTAS ECONOMICAS'!#REF!))</f>
        <v>#REF!</v>
      </c>
      <c r="AB12" s="153" t="e">
        <f>+'OFERTAS ECONOMICAS'!#REF!</f>
        <v>#REF!</v>
      </c>
      <c r="AC12" s="153" t="e">
        <f t="shared" si="7"/>
        <v>#REF!</v>
      </c>
      <c r="AD12" s="251" t="str">
        <f>IF('OFERTAS ECONOMICAS'!BN12=0,"",IF('OFERTAS ECONOMICAS'!BS12="NO","",'OFERTAS ECONOMICAS'!BN12))</f>
        <v/>
      </c>
      <c r="AE12" s="153">
        <f>+'OFERTAS ECONOMICAS'!BR12</f>
        <v>0</v>
      </c>
      <c r="AF12" s="153" t="str">
        <f t="shared" si="8"/>
        <v>NO CUMPLE</v>
      </c>
      <c r="AG12" s="152" t="str">
        <f>IF('OFERTAS ECONOMICAS'!BW12=0,"",IF('OFERTAS ECONOMICAS'!CB12="NO","",'OFERTAS ECONOMICAS'!BW12))</f>
        <v/>
      </c>
      <c r="AH12" s="153">
        <f>+'OFERTAS ECONOMICAS'!CA12</f>
        <v>0</v>
      </c>
      <c r="AI12" s="153" t="str">
        <f t="shared" si="9"/>
        <v>NO CUMPLE</v>
      </c>
      <c r="AJ12" s="152" t="str">
        <f>IF('OFERTAS ECONOMICAS'!CF12=0,"",IF('OFERTAS ECONOMICAS'!CK12="NO","",'OFERTAS ECONOMICAS'!CF12))</f>
        <v/>
      </c>
      <c r="AK12" s="153">
        <f>+'OFERTAS ECONOMICAS'!CJ12</f>
        <v>0</v>
      </c>
      <c r="AL12" s="153" t="str">
        <f t="shared" si="10"/>
        <v>NO CUMPLE</v>
      </c>
      <c r="AM12" s="152" t="str">
        <f>IF('OFERTAS ECONOMICAS'!CO12=0,"",IF('OFERTAS ECONOMICAS'!CT12="NO","",'OFERTAS ECONOMICAS'!CO12))</f>
        <v/>
      </c>
      <c r="AN12" s="153">
        <f>+'OFERTAS ECONOMICAS'!CS12</f>
        <v>0</v>
      </c>
      <c r="AO12" s="153" t="str">
        <f t="shared" si="11"/>
        <v>NO CUMPLE</v>
      </c>
      <c r="AP12" s="344" t="str">
        <f>IF('OFERTAS ECONOMICAS'!CX12=0,"",IF('OFERTAS ECONOMICAS'!DC12="NO","",'OFERTAS ECONOMICAS'!CX12))</f>
        <v/>
      </c>
      <c r="AQ12" s="153">
        <f>+'OFERTAS ECONOMICAS'!DB12</f>
        <v>0</v>
      </c>
      <c r="AR12" s="153" t="str">
        <f t="shared" si="12"/>
        <v>NO CUMPLE</v>
      </c>
      <c r="AS12" s="152" t="str">
        <f>IF('OFERTAS ECONOMICAS'!DG12=0,"",IF('OFERTAS ECONOMICAS'!DL12="NO","",'OFERTAS ECONOMICAS'!DG12))</f>
        <v/>
      </c>
      <c r="AT12" s="153">
        <f>+'OFERTAS ECONOMICAS'!DK12</f>
        <v>0</v>
      </c>
      <c r="AU12" s="153" t="str">
        <f t="shared" si="13"/>
        <v>NO CUMPLE</v>
      </c>
      <c r="AV12" s="152" t="str">
        <f>IF('OFERTAS ECONOMICAS'!DP12=0,"",IF('OFERTAS ECONOMICAS'!DU12="NO","",'OFERTAS ECONOMICAS'!DP12))</f>
        <v/>
      </c>
      <c r="AW12" s="153">
        <f>+'OFERTAS ECONOMICAS'!DT12</f>
        <v>0</v>
      </c>
      <c r="AX12" s="153" t="str">
        <f t="shared" si="14"/>
        <v>NO CUMPLE</v>
      </c>
      <c r="AY12" s="341" t="str">
        <f>IF('OFERTAS ECONOMICAS'!DY12=0,"",IF('OFERTAS ECONOMICAS'!ED12="no","",'OFERTAS ECONOMICAS'!DY12))</f>
        <v/>
      </c>
      <c r="AZ12" s="153">
        <f>+'OFERTAS ECONOMICAS'!EC12</f>
        <v>0</v>
      </c>
      <c r="BA12" s="153" t="str">
        <f t="shared" si="15"/>
        <v>NO CUMPLE</v>
      </c>
      <c r="BB12" s="152" t="str">
        <f>IF('OFERTAS ECONOMICAS'!EH12=0,"",IF('OFERTAS ECONOMICAS'!EM12="NO","",'OFERTAS ECONOMICAS'!EH12))</f>
        <v/>
      </c>
      <c r="BC12" s="153" t="str">
        <f>+'OFERTAS ECONOMICAS'!EL12</f>
        <v>CUMPLE</v>
      </c>
      <c r="BD12" s="153" t="str">
        <f t="shared" si="16"/>
        <v>NO CUMPLE</v>
      </c>
      <c r="BE12" s="152" t="str">
        <f>IF('OFERTAS ECONOMICAS'!EQ12=0,"",IF('OFERTAS ECONOMICAS'!EV12="NO","",'OFERTAS ECONOMICAS'!EQ12))</f>
        <v/>
      </c>
      <c r="BF12" s="153">
        <f>+'OFERTAS ECONOMICAS'!EU12</f>
        <v>0</v>
      </c>
      <c r="BG12" s="153" t="str">
        <f t="shared" si="17"/>
        <v>NO CUMPLE</v>
      </c>
      <c r="BH12" s="152" t="str">
        <f>IF('OFERTAS ECONOMICAS'!EZ12=0,"",IF('OFERTAS ECONOMICAS'!FE12="NO","",'OFERTAS ECONOMICAS'!EZ12))</f>
        <v/>
      </c>
      <c r="BI12" s="153">
        <f>+'OFERTAS ECONOMICAS'!FD12</f>
        <v>0</v>
      </c>
      <c r="BJ12" s="153" t="str">
        <f t="shared" si="18"/>
        <v>NO CUMPLE</v>
      </c>
      <c r="BK12" s="152" t="str">
        <f>IF('OFERTAS ECONOMICAS'!FI12=0,"",IF('OFERTAS ECONOMICAS'!FN12="no","",'OFERTAS ECONOMICAS'!FI12))</f>
        <v/>
      </c>
      <c r="BL12" s="153">
        <f>+'OFERTAS ECONOMICAS'!FM12</f>
        <v>0</v>
      </c>
      <c r="BM12" s="153" t="str">
        <f t="shared" si="19"/>
        <v>NO CUMPLE</v>
      </c>
      <c r="BN12" s="152" t="e">
        <f>IF('OFERTAS ECONOMICAS'!#REF!=0,"",IF('OFERTAS ECONOMICAS'!#REF!="NO","",'OFERTAS ECONOMICAS'!#REF!))</f>
        <v>#REF!</v>
      </c>
      <c r="BO12" s="153" t="e">
        <f>+'OFERTAS ECONOMICAS'!#REF!</f>
        <v>#REF!</v>
      </c>
      <c r="BP12" s="153" t="e">
        <f t="shared" si="20"/>
        <v>#REF!</v>
      </c>
      <c r="BQ12" s="152" t="str">
        <f>IF('OFERTAS ECONOMICAS'!FR12=0,"",IF('OFERTAS ECONOMICAS'!FW12="NO","",'OFERTAS ECONOMICAS'!FR12))</f>
        <v/>
      </c>
      <c r="BR12" s="153">
        <f>+'OFERTAS ECONOMICAS'!FV12</f>
        <v>0</v>
      </c>
      <c r="BS12" s="153" t="str">
        <f t="shared" si="21"/>
        <v>NO CUMPLE</v>
      </c>
      <c r="BT12" s="152" t="str">
        <f>IF('OFERTAS ECONOMICAS'!GA12=0,"",IF('OFERTAS ECONOMICAS'!GF12="NO","",'OFERTAS ECONOMICAS'!GA12))</f>
        <v/>
      </c>
      <c r="BU12" s="153">
        <f>+'OFERTAS ECONOMICAS'!GE12</f>
        <v>0</v>
      </c>
      <c r="BV12" s="153" t="str">
        <f t="shared" si="22"/>
        <v>NO CUMPLE</v>
      </c>
      <c r="BW12" s="152" t="e">
        <f>IF('OFERTAS ECONOMICAS'!#REF!=0,"",IF('OFERTAS ECONOMICAS'!#REF!="NO","",'OFERTAS ECONOMICAS'!#REF!))</f>
        <v>#REF!</v>
      </c>
      <c r="BX12" s="153" t="e">
        <f>+'OFERTAS ECONOMICAS'!#REF!</f>
        <v>#REF!</v>
      </c>
      <c r="BY12" s="153" t="e">
        <f t="shared" si="23"/>
        <v>#REF!</v>
      </c>
    </row>
    <row r="13" spans="1:77" s="41" customFormat="1" ht="25.5" x14ac:dyDescent="0.2">
      <c r="A13" s="18">
        <f t="shared" si="24"/>
        <v>4</v>
      </c>
      <c r="B13" s="85" t="str">
        <f>VLOOKUP(A13,'OFERTAS ECONOMICAS'!A13:B344,2,0)</f>
        <v>DM037</v>
      </c>
      <c r="C13" s="22" t="str">
        <f>VLOOKUP(A13,'OFERTAS ECONOMICAS'!A13:C344,3,0)</f>
        <v>AGUJA ANESTESIA RAQUIDEA N 26</v>
      </c>
      <c r="D13" s="120">
        <v>1</v>
      </c>
      <c r="E13" s="120" t="s">
        <v>32</v>
      </c>
      <c r="F13" s="86">
        <v>5914.3</v>
      </c>
      <c r="G13" s="120">
        <v>145</v>
      </c>
      <c r="H13" s="86">
        <f t="shared" si="0"/>
        <v>857573.5</v>
      </c>
      <c r="I13" s="48" t="str">
        <f>IF('OFERTAS ECONOMICAS'!L13=0,"",IF('OFERTAS ECONOMICAS'!Q13="no","",'OFERTAS ECONOMICAS'!L13))</f>
        <v/>
      </c>
      <c r="J13" s="49">
        <f>+'OFERTAS ECONOMICAS'!P13</f>
        <v>0</v>
      </c>
      <c r="K13" s="49" t="str">
        <f t="shared" si="1"/>
        <v>NO CUMPLE</v>
      </c>
      <c r="L13" s="51" t="str">
        <f>IF('OFERTAS ECONOMICAS'!U13=0,"",IF('OFERTAS ECONOMICAS'!Z13="NO","",'OFERTAS ECONOMICAS'!U13))</f>
        <v/>
      </c>
      <c r="M13" s="52">
        <f>+'OFERTAS ECONOMICAS'!Y13</f>
        <v>0</v>
      </c>
      <c r="N13" s="52" t="str">
        <f t="shared" si="2"/>
        <v>NO CUMPLE</v>
      </c>
      <c r="O13" s="53">
        <f>IF('OFERTAS ECONOMICAS'!AD13=0,"",IF('OFERTAS ECONOMICAS'!AI13="NO","",'OFERTAS ECONOMICAS'!AD13))</f>
        <v>5388</v>
      </c>
      <c r="P13" s="54" t="str">
        <f>+'OFERTAS ECONOMICAS'!AH13</f>
        <v>CUMPLE</v>
      </c>
      <c r="Q13" s="54" t="str">
        <f t="shared" si="3"/>
        <v>CUMPLE</v>
      </c>
      <c r="R13" s="56" t="str">
        <f>IF('OFERTAS ECONOMICAS'!AN13=0,"",IF('OFERTAS ECONOMICAS'!AR13="NO","",'OFERTAS ECONOMICAS'!AN13))</f>
        <v/>
      </c>
      <c r="S13" s="57">
        <f>+'OFERTAS ECONOMICAS'!AQ13</f>
        <v>0</v>
      </c>
      <c r="T13" s="57" t="str">
        <f t="shared" si="4"/>
        <v>NO CUMPLE</v>
      </c>
      <c r="U13" s="59">
        <f>IF('OFERTAS ECONOMICAS'!AV13=0,"",IF('OFERTAS ECONOMICAS'!BA13="NO","",'OFERTAS ECONOMICAS'!AV13))</f>
        <v>5914</v>
      </c>
      <c r="V13" s="60" t="str">
        <f>+'OFERTAS ECONOMICAS'!AZ13</f>
        <v>CUMPLE</v>
      </c>
      <c r="W13" s="60" t="str">
        <f t="shared" si="5"/>
        <v>CUMPLE</v>
      </c>
      <c r="X13" s="56" t="str">
        <f>IF('OFERTAS ECONOMICAS'!BF13=0,"",IF('OFERTAS ECONOMICAS'!BJ13="NO","",'OFERTAS ECONOMICAS'!BE13))</f>
        <v/>
      </c>
      <c r="Y13" s="57">
        <f>+'OFERTAS ECONOMICAS'!BI13</f>
        <v>0</v>
      </c>
      <c r="Z13" s="57" t="str">
        <f t="shared" si="6"/>
        <v>NO CUMPLE</v>
      </c>
      <c r="AA13" s="152" t="e">
        <f>IF('OFERTAS ECONOMICAS'!#REF!=0,"",IF('OFERTAS ECONOMICAS'!#REF!="NO","",'OFERTAS ECONOMICAS'!#REF!))</f>
        <v>#REF!</v>
      </c>
      <c r="AB13" s="153" t="e">
        <f>+'OFERTAS ECONOMICAS'!#REF!</f>
        <v>#REF!</v>
      </c>
      <c r="AC13" s="153" t="e">
        <f t="shared" si="7"/>
        <v>#REF!</v>
      </c>
      <c r="AD13" s="251" t="str">
        <f>IF('OFERTAS ECONOMICAS'!BN13=0,"",IF('OFERTAS ECONOMICAS'!BS13="NO","",'OFERTAS ECONOMICAS'!BN13))</f>
        <v/>
      </c>
      <c r="AE13" s="153">
        <f>+'OFERTAS ECONOMICAS'!BR13</f>
        <v>0</v>
      </c>
      <c r="AF13" s="153" t="str">
        <f t="shared" si="8"/>
        <v>NO CUMPLE</v>
      </c>
      <c r="AG13" s="152" t="str">
        <f>IF('OFERTAS ECONOMICAS'!BW13=0,"",IF('OFERTAS ECONOMICAS'!CB13="NO","",'OFERTAS ECONOMICAS'!BW13))</f>
        <v/>
      </c>
      <c r="AH13" s="153">
        <f>+'OFERTAS ECONOMICAS'!CA13</f>
        <v>0</v>
      </c>
      <c r="AI13" s="153" t="str">
        <f t="shared" si="9"/>
        <v>NO CUMPLE</v>
      </c>
      <c r="AJ13" s="152" t="str">
        <f>IF('OFERTAS ECONOMICAS'!CF13=0,"",IF('OFERTAS ECONOMICAS'!CK13="NO","",'OFERTAS ECONOMICAS'!CF13))</f>
        <v/>
      </c>
      <c r="AK13" s="153">
        <f>+'OFERTAS ECONOMICAS'!CJ13</f>
        <v>0</v>
      </c>
      <c r="AL13" s="153" t="str">
        <f t="shared" si="10"/>
        <v>NO CUMPLE</v>
      </c>
      <c r="AM13" s="152" t="str">
        <f>IF('OFERTAS ECONOMICAS'!CO13=0,"",IF('OFERTAS ECONOMICAS'!CT13="NO","",'OFERTAS ECONOMICAS'!CO13))</f>
        <v/>
      </c>
      <c r="AN13" s="153">
        <f>+'OFERTAS ECONOMICAS'!CS13</f>
        <v>0</v>
      </c>
      <c r="AO13" s="153" t="str">
        <f t="shared" si="11"/>
        <v>NO CUMPLE</v>
      </c>
      <c r="AP13" s="344" t="str">
        <f>IF('OFERTAS ECONOMICAS'!CX13=0,"",IF('OFERTAS ECONOMICAS'!DC13="NO","",'OFERTAS ECONOMICAS'!CX13))</f>
        <v/>
      </c>
      <c r="AQ13" s="153">
        <f>+'OFERTAS ECONOMICAS'!DB13</f>
        <v>0</v>
      </c>
      <c r="AR13" s="153" t="str">
        <f t="shared" si="12"/>
        <v>NO CUMPLE</v>
      </c>
      <c r="AS13" s="152" t="str">
        <f>IF('OFERTAS ECONOMICAS'!DG13=0,"",IF('OFERTAS ECONOMICAS'!DL13="NO","",'OFERTAS ECONOMICAS'!DG13))</f>
        <v/>
      </c>
      <c r="AT13" s="153">
        <f>+'OFERTAS ECONOMICAS'!DK13</f>
        <v>0</v>
      </c>
      <c r="AU13" s="153" t="str">
        <f t="shared" si="13"/>
        <v>NO CUMPLE</v>
      </c>
      <c r="AV13" s="152" t="str">
        <f>IF('OFERTAS ECONOMICAS'!DP13=0,"",IF('OFERTAS ECONOMICAS'!DU13="NO","",'OFERTAS ECONOMICAS'!DP13))</f>
        <v/>
      </c>
      <c r="AW13" s="153">
        <f>+'OFERTAS ECONOMICAS'!DT13</f>
        <v>0</v>
      </c>
      <c r="AX13" s="153" t="str">
        <f t="shared" si="14"/>
        <v>NO CUMPLE</v>
      </c>
      <c r="AY13" s="341" t="str">
        <f>IF('OFERTAS ECONOMICAS'!DY13=0,"",IF('OFERTAS ECONOMICAS'!ED13="no","",'OFERTAS ECONOMICAS'!DY13))</f>
        <v/>
      </c>
      <c r="AZ13" s="153">
        <f>+'OFERTAS ECONOMICAS'!EC13</f>
        <v>0</v>
      </c>
      <c r="BA13" s="153" t="str">
        <f t="shared" si="15"/>
        <v>NO CUMPLE</v>
      </c>
      <c r="BB13" s="152" t="str">
        <f>IF('OFERTAS ECONOMICAS'!EH13=0,"",IF('OFERTAS ECONOMICAS'!EM13="NO","",'OFERTAS ECONOMICAS'!EH13))</f>
        <v/>
      </c>
      <c r="BC13" s="153" t="str">
        <f>+'OFERTAS ECONOMICAS'!EL13</f>
        <v>CUMPLE</v>
      </c>
      <c r="BD13" s="153" t="str">
        <f t="shared" si="16"/>
        <v>NO CUMPLE</v>
      </c>
      <c r="BE13" s="152" t="str">
        <f>IF('OFERTAS ECONOMICAS'!EQ13=0,"",IF('OFERTAS ECONOMICAS'!EV13="NO","",'OFERTAS ECONOMICAS'!EQ13))</f>
        <v/>
      </c>
      <c r="BF13" s="153">
        <f>+'OFERTAS ECONOMICAS'!EU13</f>
        <v>0</v>
      </c>
      <c r="BG13" s="153" t="str">
        <f t="shared" si="17"/>
        <v>NO CUMPLE</v>
      </c>
      <c r="BH13" s="152" t="str">
        <f>IF('OFERTAS ECONOMICAS'!EZ13=0,"",IF('OFERTAS ECONOMICAS'!FE13="NO","",'OFERTAS ECONOMICAS'!EZ13))</f>
        <v/>
      </c>
      <c r="BI13" s="153">
        <f>+'OFERTAS ECONOMICAS'!FD13</f>
        <v>0</v>
      </c>
      <c r="BJ13" s="153" t="str">
        <f t="shared" si="18"/>
        <v>NO CUMPLE</v>
      </c>
      <c r="BK13" s="152" t="str">
        <f>IF('OFERTAS ECONOMICAS'!FI13=0,"",IF('OFERTAS ECONOMICAS'!FN13="no","",'OFERTAS ECONOMICAS'!FI13))</f>
        <v/>
      </c>
      <c r="BL13" s="153">
        <f>+'OFERTAS ECONOMICAS'!FM13</f>
        <v>0</v>
      </c>
      <c r="BM13" s="153" t="str">
        <f t="shared" si="19"/>
        <v>NO CUMPLE</v>
      </c>
      <c r="BN13" s="152" t="e">
        <f>IF('OFERTAS ECONOMICAS'!#REF!=0,"",IF('OFERTAS ECONOMICAS'!#REF!="NO","",'OFERTAS ECONOMICAS'!#REF!))</f>
        <v>#REF!</v>
      </c>
      <c r="BO13" s="153" t="e">
        <f>+'OFERTAS ECONOMICAS'!#REF!</f>
        <v>#REF!</v>
      </c>
      <c r="BP13" s="153" t="e">
        <f t="shared" si="20"/>
        <v>#REF!</v>
      </c>
      <c r="BQ13" s="152" t="str">
        <f>IF('OFERTAS ECONOMICAS'!FR13=0,"",IF('OFERTAS ECONOMICAS'!FW13="NO","",'OFERTAS ECONOMICAS'!FR13))</f>
        <v/>
      </c>
      <c r="BR13" s="153">
        <f>+'OFERTAS ECONOMICAS'!FV13</f>
        <v>0</v>
      </c>
      <c r="BS13" s="153" t="str">
        <f t="shared" si="21"/>
        <v>NO CUMPLE</v>
      </c>
      <c r="BT13" s="152" t="str">
        <f>IF('OFERTAS ECONOMICAS'!GA13=0,"",IF('OFERTAS ECONOMICAS'!GF13="NO","",'OFERTAS ECONOMICAS'!GA13))</f>
        <v/>
      </c>
      <c r="BU13" s="153">
        <f>+'OFERTAS ECONOMICAS'!GE13</f>
        <v>0</v>
      </c>
      <c r="BV13" s="153" t="str">
        <f t="shared" si="22"/>
        <v>NO CUMPLE</v>
      </c>
      <c r="BW13" s="152" t="e">
        <f>IF('OFERTAS ECONOMICAS'!#REF!=0,"",IF('OFERTAS ECONOMICAS'!#REF!="NO","",'OFERTAS ECONOMICAS'!#REF!))</f>
        <v>#REF!</v>
      </c>
      <c r="BX13" s="153" t="e">
        <f>+'OFERTAS ECONOMICAS'!#REF!</f>
        <v>#REF!</v>
      </c>
      <c r="BY13" s="153" t="e">
        <f t="shared" si="23"/>
        <v>#REF!</v>
      </c>
    </row>
    <row r="14" spans="1:77" s="41" customFormat="1" ht="25.5" x14ac:dyDescent="0.2">
      <c r="A14" s="18">
        <f t="shared" si="24"/>
        <v>5</v>
      </c>
      <c r="B14" s="85" t="str">
        <f>VLOOKUP(A14,'OFERTAS ECONOMICAS'!A14:B345,2,0)</f>
        <v>DM1962</v>
      </c>
      <c r="C14" s="22" t="str">
        <f>VLOOKUP(A14,'OFERTAS ECONOMICAS'!A14:C345,3,0)</f>
        <v>CONECTOR CON TUBO PARA MEDIO DE CONTRASTE</v>
      </c>
      <c r="D14" s="120">
        <v>1</v>
      </c>
      <c r="E14" s="120" t="s">
        <v>32</v>
      </c>
      <c r="F14" s="86">
        <v>20860.7</v>
      </c>
      <c r="G14" s="120">
        <v>52</v>
      </c>
      <c r="H14" s="86">
        <f t="shared" si="0"/>
        <v>1084756.4000000001</v>
      </c>
      <c r="I14" s="48" t="str">
        <f>IF('OFERTAS ECONOMICAS'!L14=0,"",IF('OFERTAS ECONOMICAS'!Q14="no","",'OFERTAS ECONOMICAS'!L14))</f>
        <v/>
      </c>
      <c r="J14" s="49">
        <f>+'OFERTAS ECONOMICAS'!P14</f>
        <v>0</v>
      </c>
      <c r="K14" s="49" t="str">
        <f t="shared" si="1"/>
        <v>NO CUMPLE</v>
      </c>
      <c r="L14" s="51" t="str">
        <f>IF('OFERTAS ECONOMICAS'!U14=0,"",IF('OFERTAS ECONOMICAS'!Z14="NO","",'OFERTAS ECONOMICAS'!U14))</f>
        <v/>
      </c>
      <c r="M14" s="52">
        <f>+'OFERTAS ECONOMICAS'!Y14</f>
        <v>0</v>
      </c>
      <c r="N14" s="52" t="str">
        <f t="shared" si="2"/>
        <v>NO CUMPLE</v>
      </c>
      <c r="O14" s="53" t="str">
        <f>IF('OFERTAS ECONOMICAS'!AD14=0,"",IF('OFERTAS ECONOMICAS'!AI14="NO","",'OFERTAS ECONOMICAS'!AD14))</f>
        <v/>
      </c>
      <c r="P14" s="54">
        <f>+'OFERTAS ECONOMICAS'!AH14</f>
        <v>0</v>
      </c>
      <c r="Q14" s="54" t="str">
        <f t="shared" si="3"/>
        <v>NO CUMPLE</v>
      </c>
      <c r="R14" s="56" t="str">
        <f>IF('OFERTAS ECONOMICAS'!AN14=0,"",IF('OFERTAS ECONOMICAS'!AR14="NO","",'OFERTAS ECONOMICAS'!AN14))</f>
        <v/>
      </c>
      <c r="S14" s="57">
        <f>+'OFERTAS ECONOMICAS'!AQ14</f>
        <v>0</v>
      </c>
      <c r="T14" s="57" t="str">
        <f t="shared" si="4"/>
        <v>NO CUMPLE</v>
      </c>
      <c r="U14" s="59" t="str">
        <f>IF('OFERTAS ECONOMICAS'!AV14=0,"",IF('OFERTAS ECONOMICAS'!BA14="NO","",'OFERTAS ECONOMICAS'!AV14))</f>
        <v/>
      </c>
      <c r="V14" s="60">
        <f>+'OFERTAS ECONOMICAS'!AZ14</f>
        <v>0</v>
      </c>
      <c r="W14" s="60" t="str">
        <f t="shared" si="5"/>
        <v>NO CUMPLE</v>
      </c>
      <c r="X14" s="56" t="str">
        <f>IF('OFERTAS ECONOMICAS'!BF14=0,"",IF('OFERTAS ECONOMICAS'!BJ14="NO","",'OFERTAS ECONOMICAS'!BE14))</f>
        <v/>
      </c>
      <c r="Y14" s="57">
        <f>+'OFERTAS ECONOMICAS'!BI14</f>
        <v>0</v>
      </c>
      <c r="Z14" s="57" t="str">
        <f t="shared" si="6"/>
        <v>NO CUMPLE</v>
      </c>
      <c r="AA14" s="152" t="e">
        <f>IF('OFERTAS ECONOMICAS'!#REF!=0,"",IF('OFERTAS ECONOMICAS'!#REF!="NO","",'OFERTAS ECONOMICAS'!#REF!))</f>
        <v>#REF!</v>
      </c>
      <c r="AB14" s="153" t="e">
        <f>+'OFERTAS ECONOMICAS'!#REF!</f>
        <v>#REF!</v>
      </c>
      <c r="AC14" s="153" t="e">
        <f t="shared" si="7"/>
        <v>#REF!</v>
      </c>
      <c r="AD14" s="251" t="str">
        <f>IF('OFERTAS ECONOMICAS'!BN14=0,"",IF('OFERTAS ECONOMICAS'!BS14="NO","",'OFERTAS ECONOMICAS'!BN14))</f>
        <v/>
      </c>
      <c r="AE14" s="153">
        <f>+'OFERTAS ECONOMICAS'!BR14</f>
        <v>0</v>
      </c>
      <c r="AF14" s="153" t="str">
        <f t="shared" si="8"/>
        <v>NO CUMPLE</v>
      </c>
      <c r="AG14" s="152" t="str">
        <f>IF('OFERTAS ECONOMICAS'!BW14=0,"",IF('OFERTAS ECONOMICAS'!CB14="NO","",'OFERTAS ECONOMICAS'!BW14))</f>
        <v/>
      </c>
      <c r="AH14" s="153">
        <f>+'OFERTAS ECONOMICAS'!CA14</f>
        <v>0</v>
      </c>
      <c r="AI14" s="153" t="str">
        <f t="shared" si="9"/>
        <v>NO CUMPLE</v>
      </c>
      <c r="AJ14" s="152" t="str">
        <f>IF('OFERTAS ECONOMICAS'!CF14=0,"",IF('OFERTAS ECONOMICAS'!CK14="NO","",'OFERTAS ECONOMICAS'!CF14))</f>
        <v/>
      </c>
      <c r="AK14" s="153">
        <f>+'OFERTAS ECONOMICAS'!CJ14</f>
        <v>0</v>
      </c>
      <c r="AL14" s="153" t="str">
        <f t="shared" si="10"/>
        <v>NO CUMPLE</v>
      </c>
      <c r="AM14" s="152" t="str">
        <f>IF('OFERTAS ECONOMICAS'!CO14=0,"",IF('OFERTAS ECONOMICAS'!CT14="NO","",'OFERTAS ECONOMICAS'!CO14))</f>
        <v/>
      </c>
      <c r="AN14" s="153">
        <f>+'OFERTAS ECONOMICAS'!CS14</f>
        <v>0</v>
      </c>
      <c r="AO14" s="153" t="str">
        <f t="shared" si="11"/>
        <v>NO CUMPLE</v>
      </c>
      <c r="AP14" s="344" t="str">
        <f>IF('OFERTAS ECONOMICAS'!CX14=0,"",IF('OFERTAS ECONOMICAS'!DC14="NO","",'OFERTAS ECONOMICAS'!CX14))</f>
        <v/>
      </c>
      <c r="AQ14" s="153">
        <f>+'OFERTAS ECONOMICAS'!DB14</f>
        <v>0</v>
      </c>
      <c r="AR14" s="153" t="str">
        <f t="shared" si="12"/>
        <v>NO CUMPLE</v>
      </c>
      <c r="AS14" s="152" t="str">
        <f>IF('OFERTAS ECONOMICAS'!DG14=0,"",IF('OFERTAS ECONOMICAS'!DL14="NO","",'OFERTAS ECONOMICAS'!DG14))</f>
        <v/>
      </c>
      <c r="AT14" s="153">
        <f>+'OFERTAS ECONOMICAS'!DK14</f>
        <v>0</v>
      </c>
      <c r="AU14" s="153" t="str">
        <f t="shared" si="13"/>
        <v>NO CUMPLE</v>
      </c>
      <c r="AV14" s="152" t="str">
        <f>IF('OFERTAS ECONOMICAS'!DP14=0,"",IF('OFERTAS ECONOMICAS'!DU14="NO","",'OFERTAS ECONOMICAS'!DP14))</f>
        <v/>
      </c>
      <c r="AW14" s="153">
        <f>+'OFERTAS ECONOMICAS'!DT14</f>
        <v>0</v>
      </c>
      <c r="AX14" s="153" t="str">
        <f t="shared" si="14"/>
        <v>NO CUMPLE</v>
      </c>
      <c r="AY14" s="341" t="str">
        <f>IF('OFERTAS ECONOMICAS'!DY14=0,"",IF('OFERTAS ECONOMICAS'!ED14="no","",'OFERTAS ECONOMICAS'!DY14))</f>
        <v/>
      </c>
      <c r="AZ14" s="153">
        <f>+'OFERTAS ECONOMICAS'!EC14</f>
        <v>0</v>
      </c>
      <c r="BA14" s="153" t="str">
        <f t="shared" si="15"/>
        <v>NO CUMPLE</v>
      </c>
      <c r="BB14" s="152" t="str">
        <f>IF('OFERTAS ECONOMICAS'!EH14=0,"",IF('OFERTAS ECONOMICAS'!EM14="NO","",'OFERTAS ECONOMICAS'!EH14))</f>
        <v/>
      </c>
      <c r="BC14" s="153" t="str">
        <f>+'OFERTAS ECONOMICAS'!EL14</f>
        <v/>
      </c>
      <c r="BD14" s="153" t="str">
        <f t="shared" si="16"/>
        <v>NO CUMPLE</v>
      </c>
      <c r="BE14" s="152" t="str">
        <f>IF('OFERTAS ECONOMICAS'!EQ14=0,"",IF('OFERTAS ECONOMICAS'!EV14="NO","",'OFERTAS ECONOMICAS'!EQ14))</f>
        <v/>
      </c>
      <c r="BF14" s="153">
        <f>+'OFERTAS ECONOMICAS'!EU14</f>
        <v>0</v>
      </c>
      <c r="BG14" s="153" t="str">
        <f t="shared" si="17"/>
        <v>NO CUMPLE</v>
      </c>
      <c r="BH14" s="152" t="str">
        <f>IF('OFERTAS ECONOMICAS'!EZ14=0,"",IF('OFERTAS ECONOMICAS'!FE14="NO","",'OFERTAS ECONOMICAS'!EZ14))</f>
        <v/>
      </c>
      <c r="BI14" s="153">
        <f>+'OFERTAS ECONOMICAS'!FD14</f>
        <v>0</v>
      </c>
      <c r="BJ14" s="153" t="str">
        <f t="shared" si="18"/>
        <v>NO CUMPLE</v>
      </c>
      <c r="BK14" s="152" t="str">
        <f>IF('OFERTAS ECONOMICAS'!FI14=0,"",IF('OFERTAS ECONOMICAS'!FN14="no","",'OFERTAS ECONOMICAS'!FI14))</f>
        <v/>
      </c>
      <c r="BL14" s="153">
        <f>+'OFERTAS ECONOMICAS'!FM14</f>
        <v>0</v>
      </c>
      <c r="BM14" s="153" t="str">
        <f t="shared" si="19"/>
        <v>NO CUMPLE</v>
      </c>
      <c r="BN14" s="152" t="e">
        <f>IF('OFERTAS ECONOMICAS'!#REF!=0,"",IF('OFERTAS ECONOMICAS'!#REF!="NO","",'OFERTAS ECONOMICAS'!#REF!))</f>
        <v>#REF!</v>
      </c>
      <c r="BO14" s="153" t="e">
        <f>+'OFERTAS ECONOMICAS'!#REF!</f>
        <v>#REF!</v>
      </c>
      <c r="BP14" s="153" t="e">
        <f t="shared" si="20"/>
        <v>#REF!</v>
      </c>
      <c r="BQ14" s="152" t="str">
        <f>IF('OFERTAS ECONOMICAS'!FR14=0,"",IF('OFERTAS ECONOMICAS'!FW14="NO","",'OFERTAS ECONOMICAS'!FR14))</f>
        <v/>
      </c>
      <c r="BR14" s="153">
        <f>+'OFERTAS ECONOMICAS'!FV14</f>
        <v>0</v>
      </c>
      <c r="BS14" s="153" t="str">
        <f t="shared" si="21"/>
        <v>NO CUMPLE</v>
      </c>
      <c r="BT14" s="152" t="str">
        <f>IF('OFERTAS ECONOMICAS'!GA14=0,"",IF('OFERTAS ECONOMICAS'!GF14="NO","",'OFERTAS ECONOMICAS'!GA14))</f>
        <v/>
      </c>
      <c r="BU14" s="153">
        <f>+'OFERTAS ECONOMICAS'!GE14</f>
        <v>0</v>
      </c>
      <c r="BV14" s="153" t="str">
        <f t="shared" si="22"/>
        <v>NO CUMPLE</v>
      </c>
      <c r="BW14" s="152" t="e">
        <f>IF('OFERTAS ECONOMICAS'!#REF!=0,"",IF('OFERTAS ECONOMICAS'!#REF!="NO","",'OFERTAS ECONOMICAS'!#REF!))</f>
        <v>#REF!</v>
      </c>
      <c r="BX14" s="153" t="e">
        <f>+'OFERTAS ECONOMICAS'!#REF!</f>
        <v>#REF!</v>
      </c>
      <c r="BY14" s="153" t="e">
        <f t="shared" si="23"/>
        <v>#REF!</v>
      </c>
    </row>
    <row r="15" spans="1:77" s="41" customFormat="1" ht="63.75" x14ac:dyDescent="0.2">
      <c r="A15" s="18">
        <f t="shared" si="24"/>
        <v>6</v>
      </c>
      <c r="B15" s="85" t="str">
        <f>VLOOKUP(A15,'OFERTAS ECONOMICAS'!A15:B346,2,0)</f>
        <v>DM124</v>
      </c>
      <c r="C15" s="22" t="str">
        <f>VLOOKUP(A15,'OFERTAS ECONOMICAS'!A15:C346,3,0)</f>
        <v>APOSITO NO TEJIDO. CON ADHESIVO HIPOALERGENICO PARA HERIDAS POSOPERATORIAS 30 A 35 X 9 A 10CM</v>
      </c>
      <c r="D15" s="120">
        <v>1</v>
      </c>
      <c r="E15" s="120" t="s">
        <v>32</v>
      </c>
      <c r="F15" s="86">
        <v>3168.6</v>
      </c>
      <c r="G15" s="120">
        <v>279</v>
      </c>
      <c r="H15" s="86">
        <f t="shared" si="0"/>
        <v>884039.4</v>
      </c>
      <c r="I15" s="48" t="str">
        <f>IF('OFERTAS ECONOMICAS'!L15=0,"",IF('OFERTAS ECONOMICAS'!Q15="no","",'OFERTAS ECONOMICAS'!L15))</f>
        <v/>
      </c>
      <c r="J15" s="49" t="str">
        <f>+'OFERTAS ECONOMICAS'!P15</f>
        <v>NO CUMPLE</v>
      </c>
      <c r="K15" s="49" t="str">
        <f t="shared" si="1"/>
        <v>NO CUMPLE</v>
      </c>
      <c r="L15" s="51" t="str">
        <f>IF('OFERTAS ECONOMICAS'!U15=0,"",IF('OFERTAS ECONOMICAS'!Z15="NO","",'OFERTAS ECONOMICAS'!U15))</f>
        <v/>
      </c>
      <c r="M15" s="52">
        <f>+'OFERTAS ECONOMICAS'!Y15</f>
        <v>0</v>
      </c>
      <c r="N15" s="52" t="str">
        <f t="shared" si="2"/>
        <v>NO CUMPLE</v>
      </c>
      <c r="O15" s="53" t="str">
        <f>IF('OFERTAS ECONOMICAS'!AD15=0,"",IF('OFERTAS ECONOMICAS'!AI15="NO","",'OFERTAS ECONOMICAS'!AD15))</f>
        <v/>
      </c>
      <c r="P15" s="54">
        <f>+'OFERTAS ECONOMICAS'!AH15</f>
        <v>0</v>
      </c>
      <c r="Q15" s="54" t="str">
        <f t="shared" si="3"/>
        <v>NO CUMPLE</v>
      </c>
      <c r="R15" s="56" t="str">
        <f>IF('OFERTAS ECONOMICAS'!AN15=0,"",IF('OFERTAS ECONOMICAS'!AR15="NO","",'OFERTAS ECONOMICAS'!AN15))</f>
        <v/>
      </c>
      <c r="S15" s="57">
        <f>+'OFERTAS ECONOMICAS'!AQ15</f>
        <v>0</v>
      </c>
      <c r="T15" s="57" t="str">
        <f t="shared" si="4"/>
        <v>NO CUMPLE</v>
      </c>
      <c r="U15" s="59" t="str">
        <f>IF('OFERTAS ECONOMICAS'!AV15=0,"",IF('OFERTAS ECONOMICAS'!BA15="NO","",'OFERTAS ECONOMICAS'!AV15))</f>
        <v/>
      </c>
      <c r="V15" s="60">
        <f>+'OFERTAS ECONOMICAS'!AZ15</f>
        <v>0</v>
      </c>
      <c r="W15" s="60" t="str">
        <f t="shared" si="5"/>
        <v>NO CUMPLE</v>
      </c>
      <c r="X15" s="56" t="str">
        <f>IF('OFERTAS ECONOMICAS'!BF15=0,"",IF('OFERTAS ECONOMICAS'!BJ15="NO","",'OFERTAS ECONOMICAS'!BE15))</f>
        <v/>
      </c>
      <c r="Y15" s="57">
        <f>+'OFERTAS ECONOMICAS'!BI15</f>
        <v>0</v>
      </c>
      <c r="Z15" s="57" t="str">
        <f t="shared" si="6"/>
        <v>NO CUMPLE</v>
      </c>
      <c r="AA15" s="152" t="e">
        <f>IF('OFERTAS ECONOMICAS'!#REF!=0,"",IF('OFERTAS ECONOMICAS'!#REF!="NO","",'OFERTAS ECONOMICAS'!#REF!))</f>
        <v>#REF!</v>
      </c>
      <c r="AB15" s="153" t="e">
        <f>+'OFERTAS ECONOMICAS'!#REF!</f>
        <v>#REF!</v>
      </c>
      <c r="AC15" s="153" t="e">
        <f t="shared" si="7"/>
        <v>#REF!</v>
      </c>
      <c r="AD15" s="251" t="str">
        <f>IF('OFERTAS ECONOMICAS'!BN15=0,"",IF('OFERTAS ECONOMICAS'!BS15="NO","",'OFERTAS ECONOMICAS'!BN15))</f>
        <v/>
      </c>
      <c r="AE15" s="153">
        <f>+'OFERTAS ECONOMICAS'!BR15</f>
        <v>0</v>
      </c>
      <c r="AF15" s="153" t="str">
        <f t="shared" si="8"/>
        <v>NO CUMPLE</v>
      </c>
      <c r="AG15" s="152" t="str">
        <f>IF('OFERTAS ECONOMICAS'!BW15=0,"",IF('OFERTAS ECONOMICAS'!CB15="NO","",'OFERTAS ECONOMICAS'!BW15))</f>
        <v/>
      </c>
      <c r="AH15" s="153">
        <f>+'OFERTAS ECONOMICAS'!CA15</f>
        <v>0</v>
      </c>
      <c r="AI15" s="153" t="str">
        <f t="shared" si="9"/>
        <v>NO CUMPLE</v>
      </c>
      <c r="AJ15" s="152" t="str">
        <f>IF('OFERTAS ECONOMICAS'!CF15=0,"",IF('OFERTAS ECONOMICAS'!CK15="NO","",'OFERTAS ECONOMICAS'!CF15))</f>
        <v/>
      </c>
      <c r="AK15" s="153">
        <f>+'OFERTAS ECONOMICAS'!CJ15</f>
        <v>0</v>
      </c>
      <c r="AL15" s="153" t="str">
        <f t="shared" si="10"/>
        <v>NO CUMPLE</v>
      </c>
      <c r="AM15" s="152" t="str">
        <f>IF('OFERTAS ECONOMICAS'!CO15=0,"",IF('OFERTAS ECONOMICAS'!CT15="NO","",'OFERTAS ECONOMICAS'!CO15))</f>
        <v/>
      </c>
      <c r="AN15" s="153">
        <f>+'OFERTAS ECONOMICAS'!CS15</f>
        <v>0</v>
      </c>
      <c r="AO15" s="153" t="str">
        <f t="shared" si="11"/>
        <v>NO CUMPLE</v>
      </c>
      <c r="AP15" s="344" t="str">
        <f>IF('OFERTAS ECONOMICAS'!CX15=0,"",IF('OFERTAS ECONOMICAS'!DC15="NO","",'OFERTAS ECONOMICAS'!CX15))</f>
        <v/>
      </c>
      <c r="AQ15" s="153">
        <f>+'OFERTAS ECONOMICAS'!DB15</f>
        <v>0</v>
      </c>
      <c r="AR15" s="153" t="str">
        <f t="shared" si="12"/>
        <v>NO CUMPLE</v>
      </c>
      <c r="AS15" s="152">
        <f>IF('OFERTAS ECONOMICAS'!DG15=0,"",IF('OFERTAS ECONOMICAS'!DL15="NO","",'OFERTAS ECONOMICAS'!DG15))</f>
        <v>3631</v>
      </c>
      <c r="AT15" s="153" t="str">
        <f>+'OFERTAS ECONOMICAS'!DK15</f>
        <v>CUMPLE</v>
      </c>
      <c r="AU15" s="153" t="str">
        <f t="shared" si="13"/>
        <v>CUMPLE</v>
      </c>
      <c r="AV15" s="152" t="str">
        <f>IF('OFERTAS ECONOMICAS'!DP15=0,"",IF('OFERTAS ECONOMICAS'!DU15="NO","",'OFERTAS ECONOMICAS'!DP15))</f>
        <v/>
      </c>
      <c r="AW15" s="153">
        <f>+'OFERTAS ECONOMICAS'!DT15</f>
        <v>0</v>
      </c>
      <c r="AX15" s="153" t="str">
        <f t="shared" si="14"/>
        <v>NO CUMPLE</v>
      </c>
      <c r="AY15" s="341" t="str">
        <f>IF('OFERTAS ECONOMICAS'!DY15=0,"",IF('OFERTAS ECONOMICAS'!ED15="no","",'OFERTAS ECONOMICAS'!DY15))</f>
        <v/>
      </c>
      <c r="AZ15" s="153">
        <f>+'OFERTAS ECONOMICAS'!EC15</f>
        <v>0</v>
      </c>
      <c r="BA15" s="153" t="str">
        <f t="shared" si="15"/>
        <v>NO CUMPLE</v>
      </c>
      <c r="BB15" s="152" t="str">
        <f>IF('OFERTAS ECONOMICAS'!EH15=0,"",IF('OFERTAS ECONOMICAS'!EM15="NO","",'OFERTAS ECONOMICAS'!EH15))</f>
        <v/>
      </c>
      <c r="BC15" s="153" t="str">
        <f>+'OFERTAS ECONOMICAS'!EL15</f>
        <v/>
      </c>
      <c r="BD15" s="153" t="str">
        <f t="shared" si="16"/>
        <v>NO CUMPLE</v>
      </c>
      <c r="BE15" s="152" t="str">
        <f>IF('OFERTAS ECONOMICAS'!EQ15=0,"",IF('OFERTAS ECONOMICAS'!EV15="NO","",'OFERTAS ECONOMICAS'!EQ15))</f>
        <v/>
      </c>
      <c r="BF15" s="153">
        <f>+'OFERTAS ECONOMICAS'!EU15</f>
        <v>0</v>
      </c>
      <c r="BG15" s="153" t="str">
        <f t="shared" si="17"/>
        <v>NO CUMPLE</v>
      </c>
      <c r="BH15" s="152" t="str">
        <f>IF('OFERTAS ECONOMICAS'!EZ15=0,"",IF('OFERTAS ECONOMICAS'!FE15="NO","",'OFERTAS ECONOMICAS'!EZ15))</f>
        <v/>
      </c>
      <c r="BI15" s="153">
        <f>+'OFERTAS ECONOMICAS'!FD15</f>
        <v>0</v>
      </c>
      <c r="BJ15" s="153" t="str">
        <f t="shared" si="18"/>
        <v>NO CUMPLE</v>
      </c>
      <c r="BK15" s="152" t="str">
        <f>IF('OFERTAS ECONOMICAS'!FI15=0,"",IF('OFERTAS ECONOMICAS'!FN15="no","",'OFERTAS ECONOMICAS'!FI15))</f>
        <v/>
      </c>
      <c r="BL15" s="153">
        <f>+'OFERTAS ECONOMICAS'!FM15</f>
        <v>0</v>
      </c>
      <c r="BM15" s="153" t="str">
        <f t="shared" si="19"/>
        <v>NO CUMPLE</v>
      </c>
      <c r="BN15" s="152" t="e">
        <f>IF('OFERTAS ECONOMICAS'!#REF!=0,"",IF('OFERTAS ECONOMICAS'!#REF!="NO","",'OFERTAS ECONOMICAS'!#REF!))</f>
        <v>#REF!</v>
      </c>
      <c r="BO15" s="153" t="e">
        <f>+'OFERTAS ECONOMICAS'!#REF!</f>
        <v>#REF!</v>
      </c>
      <c r="BP15" s="153" t="e">
        <f t="shared" si="20"/>
        <v>#REF!</v>
      </c>
      <c r="BQ15" s="152" t="str">
        <f>IF('OFERTAS ECONOMICAS'!FR15=0,"",IF('OFERTAS ECONOMICAS'!FW15="NO","",'OFERTAS ECONOMICAS'!FR15))</f>
        <v/>
      </c>
      <c r="BR15" s="153">
        <f>+'OFERTAS ECONOMICAS'!FV15</f>
        <v>0</v>
      </c>
      <c r="BS15" s="153" t="str">
        <f t="shared" si="21"/>
        <v>NO CUMPLE</v>
      </c>
      <c r="BT15" s="152" t="str">
        <f>IF('OFERTAS ECONOMICAS'!GA15=0,"",IF('OFERTAS ECONOMICAS'!GF15="NO","",'OFERTAS ECONOMICAS'!GA15))</f>
        <v/>
      </c>
      <c r="BU15" s="153">
        <f>+'OFERTAS ECONOMICAS'!GE15</f>
        <v>0</v>
      </c>
      <c r="BV15" s="153" t="str">
        <f t="shared" si="22"/>
        <v>NO CUMPLE</v>
      </c>
      <c r="BW15" s="152" t="e">
        <f>IF('OFERTAS ECONOMICAS'!#REF!=0,"",IF('OFERTAS ECONOMICAS'!#REF!="NO","",'OFERTAS ECONOMICAS'!#REF!))</f>
        <v>#REF!</v>
      </c>
      <c r="BX15" s="153" t="e">
        <f>+'OFERTAS ECONOMICAS'!#REF!</f>
        <v>#REF!</v>
      </c>
      <c r="BY15" s="153" t="e">
        <f t="shared" si="23"/>
        <v>#REF!</v>
      </c>
    </row>
    <row r="16" spans="1:77" s="41" customFormat="1" ht="25.5" x14ac:dyDescent="0.2">
      <c r="A16" s="18">
        <f t="shared" si="24"/>
        <v>7</v>
      </c>
      <c r="B16" s="85" t="str">
        <f>VLOOKUP(A16,'OFERTAS ECONOMICAS'!A16:B347,2,0)</f>
        <v>DM1686</v>
      </c>
      <c r="C16" s="22" t="str">
        <f>VLOOKUP(A16,'OFERTAS ECONOMICAS'!A16:C347,3,0)</f>
        <v>APOSITO DE CARBON TRILAMINADO 10 10</v>
      </c>
      <c r="D16" s="120">
        <v>1</v>
      </c>
      <c r="E16" s="120" t="s">
        <v>32</v>
      </c>
      <c r="F16" s="86">
        <v>16000</v>
      </c>
      <c r="G16" s="120">
        <v>8</v>
      </c>
      <c r="H16" s="86">
        <f t="shared" si="0"/>
        <v>128000</v>
      </c>
      <c r="I16" s="48" t="str">
        <f>IF('OFERTAS ECONOMICAS'!L16=0,"",IF('OFERTAS ECONOMICAS'!Q16="no","",'OFERTAS ECONOMICAS'!L16))</f>
        <v/>
      </c>
      <c r="J16" s="49">
        <f>+'OFERTAS ECONOMICAS'!P16</f>
        <v>0</v>
      </c>
      <c r="K16" s="49" t="str">
        <f t="shared" si="1"/>
        <v>NO CUMPLE</v>
      </c>
      <c r="L16" s="51" t="str">
        <f>IF('OFERTAS ECONOMICAS'!U16=0,"",IF('OFERTAS ECONOMICAS'!Z16="NO","",'OFERTAS ECONOMICAS'!U16))</f>
        <v/>
      </c>
      <c r="M16" s="52">
        <f>+'OFERTAS ECONOMICAS'!Y16</f>
        <v>0</v>
      </c>
      <c r="N16" s="52" t="str">
        <f t="shared" si="2"/>
        <v>NO CUMPLE</v>
      </c>
      <c r="O16" s="53" t="str">
        <f>IF('OFERTAS ECONOMICAS'!AD16=0,"",IF('OFERTAS ECONOMICAS'!AI16="NO","",'OFERTAS ECONOMICAS'!AD16))</f>
        <v/>
      </c>
      <c r="P16" s="54">
        <f>+'OFERTAS ECONOMICAS'!AH16</f>
        <v>0</v>
      </c>
      <c r="Q16" s="54" t="str">
        <f t="shared" si="3"/>
        <v>NO CUMPLE</v>
      </c>
      <c r="R16" s="56" t="str">
        <f>IF('OFERTAS ECONOMICAS'!AN16=0,"",IF('OFERTAS ECONOMICAS'!AR16="NO","",'OFERTAS ECONOMICAS'!AN16))</f>
        <v/>
      </c>
      <c r="S16" s="57">
        <f>+'OFERTAS ECONOMICAS'!AQ16</f>
        <v>0</v>
      </c>
      <c r="T16" s="57" t="str">
        <f t="shared" si="4"/>
        <v>NO CUMPLE</v>
      </c>
      <c r="U16" s="59" t="str">
        <f>IF('OFERTAS ECONOMICAS'!AV16=0,"",IF('OFERTAS ECONOMICAS'!BA16="NO","",'OFERTAS ECONOMICAS'!AV16))</f>
        <v/>
      </c>
      <c r="V16" s="60">
        <f>+'OFERTAS ECONOMICAS'!AZ16</f>
        <v>0</v>
      </c>
      <c r="W16" s="60" t="str">
        <f t="shared" si="5"/>
        <v>NO CUMPLE</v>
      </c>
      <c r="X16" s="56">
        <f>IF('OFERTAS ECONOMICAS'!BF16=0,"",IF('OFERTAS ECONOMICAS'!BJ16="NO","",'OFERTAS ECONOMICAS'!BE16))</f>
        <v>16000</v>
      </c>
      <c r="Y16" s="57" t="str">
        <f>+'OFERTAS ECONOMICAS'!BI16</f>
        <v>CUMPLE</v>
      </c>
      <c r="Z16" s="57" t="str">
        <f t="shared" si="6"/>
        <v>CUMPLE</v>
      </c>
      <c r="AA16" s="152" t="e">
        <f>IF('OFERTAS ECONOMICAS'!#REF!=0,"",IF('OFERTAS ECONOMICAS'!#REF!="NO","",'OFERTAS ECONOMICAS'!#REF!))</f>
        <v>#REF!</v>
      </c>
      <c r="AB16" s="153" t="e">
        <f>+'OFERTAS ECONOMICAS'!#REF!</f>
        <v>#REF!</v>
      </c>
      <c r="AC16" s="153" t="e">
        <f t="shared" si="7"/>
        <v>#REF!</v>
      </c>
      <c r="AD16" s="251" t="str">
        <f>IF('OFERTAS ECONOMICAS'!BN16=0,"",IF('OFERTAS ECONOMICAS'!BS16="NO","",'OFERTAS ECONOMICAS'!BN16))</f>
        <v/>
      </c>
      <c r="AE16" s="153">
        <f>+'OFERTAS ECONOMICAS'!BR16</f>
        <v>0</v>
      </c>
      <c r="AF16" s="153" t="str">
        <f t="shared" si="8"/>
        <v>NO CUMPLE</v>
      </c>
      <c r="AG16" s="152" t="str">
        <f>IF('OFERTAS ECONOMICAS'!BW16=0,"",IF('OFERTAS ECONOMICAS'!CB16="NO","",'OFERTAS ECONOMICAS'!BW16))</f>
        <v/>
      </c>
      <c r="AH16" s="153">
        <f>+'OFERTAS ECONOMICAS'!CA16</f>
        <v>0</v>
      </c>
      <c r="AI16" s="153" t="str">
        <f t="shared" si="9"/>
        <v>NO CUMPLE</v>
      </c>
      <c r="AJ16" s="152" t="str">
        <f>IF('OFERTAS ECONOMICAS'!CF16=0,"",IF('OFERTAS ECONOMICAS'!CK16="NO","",'OFERTAS ECONOMICAS'!CF16))</f>
        <v/>
      </c>
      <c r="AK16" s="153">
        <f>+'OFERTAS ECONOMICAS'!CJ16</f>
        <v>0</v>
      </c>
      <c r="AL16" s="153" t="str">
        <f t="shared" si="10"/>
        <v>NO CUMPLE</v>
      </c>
      <c r="AM16" s="152" t="str">
        <f>IF('OFERTAS ECONOMICAS'!CO16=0,"",IF('OFERTAS ECONOMICAS'!CT16="NO","",'OFERTAS ECONOMICAS'!CO16))</f>
        <v/>
      </c>
      <c r="AN16" s="153">
        <f>+'OFERTAS ECONOMICAS'!CS16</f>
        <v>0</v>
      </c>
      <c r="AO16" s="153" t="str">
        <f t="shared" si="11"/>
        <v>NO CUMPLE</v>
      </c>
      <c r="AP16" s="344" t="str">
        <f>IF('OFERTAS ECONOMICAS'!CX16=0,"",IF('OFERTAS ECONOMICAS'!DC16="NO","",'OFERTAS ECONOMICAS'!CX16))</f>
        <v/>
      </c>
      <c r="AQ16" s="153">
        <f>+'OFERTAS ECONOMICAS'!DB16</f>
        <v>0</v>
      </c>
      <c r="AR16" s="153" t="str">
        <f t="shared" si="12"/>
        <v>NO CUMPLE</v>
      </c>
      <c r="AS16" s="152" t="str">
        <f>IF('OFERTAS ECONOMICAS'!DG16=0,"",IF('OFERTAS ECONOMICAS'!DL16="NO","",'OFERTAS ECONOMICAS'!DG16))</f>
        <v/>
      </c>
      <c r="AT16" s="153">
        <f>+'OFERTAS ECONOMICAS'!DK16</f>
        <v>0</v>
      </c>
      <c r="AU16" s="153" t="str">
        <f t="shared" si="13"/>
        <v>NO CUMPLE</v>
      </c>
      <c r="AV16" s="152" t="str">
        <f>IF('OFERTAS ECONOMICAS'!DP16=0,"",IF('OFERTAS ECONOMICAS'!DU16="NO","",'OFERTAS ECONOMICAS'!DP16))</f>
        <v/>
      </c>
      <c r="AW16" s="153">
        <f>+'OFERTAS ECONOMICAS'!DT16</f>
        <v>0</v>
      </c>
      <c r="AX16" s="153" t="str">
        <f t="shared" si="14"/>
        <v>NO CUMPLE</v>
      </c>
      <c r="AY16" s="341" t="str">
        <f>IF('OFERTAS ECONOMICAS'!DY16=0,"",IF('OFERTAS ECONOMICAS'!ED16="no","",'OFERTAS ECONOMICAS'!DY16))</f>
        <v/>
      </c>
      <c r="AZ16" s="153">
        <f>+'OFERTAS ECONOMICAS'!EC16</f>
        <v>0</v>
      </c>
      <c r="BA16" s="153" t="str">
        <f t="shared" si="15"/>
        <v>NO CUMPLE</v>
      </c>
      <c r="BB16" s="152" t="str">
        <f>IF('OFERTAS ECONOMICAS'!EH16=0,"",IF('OFERTAS ECONOMICAS'!EM16="NO","",'OFERTAS ECONOMICAS'!EH16))</f>
        <v/>
      </c>
      <c r="BC16" s="153" t="str">
        <f>+'OFERTAS ECONOMICAS'!EL16</f>
        <v/>
      </c>
      <c r="BD16" s="153" t="str">
        <f t="shared" si="16"/>
        <v>NO CUMPLE</v>
      </c>
      <c r="BE16" s="152" t="str">
        <f>IF('OFERTAS ECONOMICAS'!EQ16=0,"",IF('OFERTAS ECONOMICAS'!EV16="NO","",'OFERTAS ECONOMICAS'!EQ16))</f>
        <v/>
      </c>
      <c r="BF16" s="153">
        <f>+'OFERTAS ECONOMICAS'!EU16</f>
        <v>0</v>
      </c>
      <c r="BG16" s="153" t="str">
        <f t="shared" si="17"/>
        <v>NO CUMPLE</v>
      </c>
      <c r="BH16" s="152" t="str">
        <f>IF('OFERTAS ECONOMICAS'!EZ16=0,"",IF('OFERTAS ECONOMICAS'!FE16="NO","",'OFERTAS ECONOMICAS'!EZ16))</f>
        <v/>
      </c>
      <c r="BI16" s="153">
        <f>+'OFERTAS ECONOMICAS'!FD16</f>
        <v>0</v>
      </c>
      <c r="BJ16" s="153" t="str">
        <f t="shared" si="18"/>
        <v>NO CUMPLE</v>
      </c>
      <c r="BK16" s="152" t="str">
        <f>IF('OFERTAS ECONOMICAS'!FI16=0,"",IF('OFERTAS ECONOMICAS'!FN16="no","",'OFERTAS ECONOMICAS'!FI16))</f>
        <v/>
      </c>
      <c r="BL16" s="153">
        <f>+'OFERTAS ECONOMICAS'!FM16</f>
        <v>0</v>
      </c>
      <c r="BM16" s="153" t="str">
        <f t="shared" si="19"/>
        <v>NO CUMPLE</v>
      </c>
      <c r="BN16" s="152" t="e">
        <f>IF('OFERTAS ECONOMICAS'!#REF!=0,"",IF('OFERTAS ECONOMICAS'!#REF!="NO","",'OFERTAS ECONOMICAS'!#REF!))</f>
        <v>#REF!</v>
      </c>
      <c r="BO16" s="153" t="e">
        <f>+'OFERTAS ECONOMICAS'!#REF!</f>
        <v>#REF!</v>
      </c>
      <c r="BP16" s="153" t="e">
        <f t="shared" si="20"/>
        <v>#REF!</v>
      </c>
      <c r="BQ16" s="152" t="str">
        <f>IF('OFERTAS ECONOMICAS'!FR16=0,"",IF('OFERTAS ECONOMICAS'!FW16="NO","",'OFERTAS ECONOMICAS'!FR16))</f>
        <v/>
      </c>
      <c r="BR16" s="153">
        <f>+'OFERTAS ECONOMICAS'!FV16</f>
        <v>0</v>
      </c>
      <c r="BS16" s="153" t="str">
        <f t="shared" si="21"/>
        <v>NO CUMPLE</v>
      </c>
      <c r="BT16" s="152" t="str">
        <f>IF('OFERTAS ECONOMICAS'!GA16=0,"",IF('OFERTAS ECONOMICAS'!GF16="NO","",'OFERTAS ECONOMICAS'!GA16))</f>
        <v/>
      </c>
      <c r="BU16" s="153">
        <f>+'OFERTAS ECONOMICAS'!GE16</f>
        <v>0</v>
      </c>
      <c r="BV16" s="153" t="str">
        <f t="shared" si="22"/>
        <v>NO CUMPLE</v>
      </c>
      <c r="BW16" s="152" t="e">
        <f>IF('OFERTAS ECONOMICAS'!#REF!=0,"",IF('OFERTAS ECONOMICAS'!#REF!="NO","",'OFERTAS ECONOMICAS'!#REF!))</f>
        <v>#REF!</v>
      </c>
      <c r="BX16" s="153" t="e">
        <f>+'OFERTAS ECONOMICAS'!#REF!</f>
        <v>#REF!</v>
      </c>
      <c r="BY16" s="153" t="e">
        <f t="shared" si="23"/>
        <v>#REF!</v>
      </c>
    </row>
    <row r="17" spans="1:77" s="41" customFormat="1" ht="38.25" x14ac:dyDescent="0.2">
      <c r="A17" s="18">
        <f t="shared" si="24"/>
        <v>8</v>
      </c>
      <c r="B17" s="85" t="str">
        <f>VLOOKUP(A17,'OFERTAS ECONOMICAS'!A17:B348,2,0)</f>
        <v>DM2021</v>
      </c>
      <c r="C17" s="22" t="str">
        <f>VLOOKUP(A17,'OFERTAS ECONOMICAS'!A17:C348,3,0)</f>
        <v>APOSITO DE GASA 15X20 CON BASE DE PARAFINA BLANDA CLORHEXIDINA 0.5%</v>
      </c>
      <c r="D17" s="120">
        <v>1</v>
      </c>
      <c r="E17" s="120" t="s">
        <v>32</v>
      </c>
      <c r="F17" s="86">
        <v>53438</v>
      </c>
      <c r="G17" s="120">
        <v>56</v>
      </c>
      <c r="H17" s="86">
        <f t="shared" si="0"/>
        <v>2992528</v>
      </c>
      <c r="I17" s="48" t="str">
        <f>IF('OFERTAS ECONOMICAS'!L17=0,"",IF('OFERTAS ECONOMICAS'!Q17="no","",'OFERTAS ECONOMICAS'!L17))</f>
        <v/>
      </c>
      <c r="J17" s="49">
        <f>+'OFERTAS ECONOMICAS'!P17</f>
        <v>0</v>
      </c>
      <c r="K17" s="49" t="str">
        <f t="shared" si="1"/>
        <v>NO CUMPLE</v>
      </c>
      <c r="L17" s="51" t="str">
        <f>IF('OFERTAS ECONOMICAS'!U17=0,"",IF('OFERTAS ECONOMICAS'!Z17="NO","",'OFERTAS ECONOMICAS'!U17))</f>
        <v/>
      </c>
      <c r="M17" s="52">
        <f>+'OFERTAS ECONOMICAS'!Y17</f>
        <v>0</v>
      </c>
      <c r="N17" s="52" t="str">
        <f t="shared" si="2"/>
        <v>NO CUMPLE</v>
      </c>
      <c r="O17" s="53" t="str">
        <f>IF('OFERTAS ECONOMICAS'!AD17=0,"",IF('OFERTAS ECONOMICAS'!AI17="NO","",'OFERTAS ECONOMICAS'!AD17))</f>
        <v/>
      </c>
      <c r="P17" s="54">
        <f>+'OFERTAS ECONOMICAS'!AH17</f>
        <v>0</v>
      </c>
      <c r="Q17" s="54" t="str">
        <f t="shared" si="3"/>
        <v>NO CUMPLE</v>
      </c>
      <c r="R17" s="56" t="str">
        <f>IF('OFERTAS ECONOMICAS'!AN17=0,"",IF('OFERTAS ECONOMICAS'!AR17="NO","",'OFERTAS ECONOMICAS'!AN17))</f>
        <v/>
      </c>
      <c r="S17" s="57">
        <f>+'OFERTAS ECONOMICAS'!AQ17</f>
        <v>0</v>
      </c>
      <c r="T17" s="57" t="str">
        <f t="shared" si="4"/>
        <v>NO CUMPLE</v>
      </c>
      <c r="U17" s="59" t="str">
        <f>IF('OFERTAS ECONOMICAS'!AV17=0,"",IF('OFERTAS ECONOMICAS'!BA17="NO","",'OFERTAS ECONOMICAS'!AV17))</f>
        <v/>
      </c>
      <c r="V17" s="60">
        <f>+'OFERTAS ECONOMICAS'!AZ17</f>
        <v>0</v>
      </c>
      <c r="W17" s="60" t="str">
        <f t="shared" si="5"/>
        <v>NO CUMPLE</v>
      </c>
      <c r="X17" s="56" t="str">
        <f>IF('OFERTAS ECONOMICAS'!BF17=0,"",IF('OFERTAS ECONOMICAS'!BJ17="NO","",'OFERTAS ECONOMICAS'!BE17))</f>
        <v/>
      </c>
      <c r="Y17" s="57" t="str">
        <f>+'OFERTAS ECONOMICAS'!BI17</f>
        <v>NO CUMPLE</v>
      </c>
      <c r="Z17" s="57" t="str">
        <f t="shared" si="6"/>
        <v>NO CUMPLE</v>
      </c>
      <c r="AA17" s="152" t="e">
        <f>IF('OFERTAS ECONOMICAS'!#REF!=0,"",IF('OFERTAS ECONOMICAS'!#REF!="NO","",'OFERTAS ECONOMICAS'!#REF!))</f>
        <v>#REF!</v>
      </c>
      <c r="AB17" s="153" t="e">
        <f>+'OFERTAS ECONOMICAS'!#REF!</f>
        <v>#REF!</v>
      </c>
      <c r="AC17" s="153" t="e">
        <f t="shared" si="7"/>
        <v>#REF!</v>
      </c>
      <c r="AD17" s="251" t="str">
        <f>IF('OFERTAS ECONOMICAS'!BN17=0,"",IF('OFERTAS ECONOMICAS'!BS17="NO","",'OFERTAS ECONOMICAS'!BN17))</f>
        <v/>
      </c>
      <c r="AE17" s="153">
        <f>+'OFERTAS ECONOMICAS'!BR17</f>
        <v>0</v>
      </c>
      <c r="AF17" s="153" t="str">
        <f t="shared" si="8"/>
        <v>NO CUMPLE</v>
      </c>
      <c r="AG17" s="152" t="str">
        <f>IF('OFERTAS ECONOMICAS'!BW17=0,"",IF('OFERTAS ECONOMICAS'!CB17="NO","",'OFERTAS ECONOMICAS'!BW17))</f>
        <v/>
      </c>
      <c r="AH17" s="153">
        <f>+'OFERTAS ECONOMICAS'!CA17</f>
        <v>0</v>
      </c>
      <c r="AI17" s="153" t="str">
        <f t="shared" si="9"/>
        <v>NO CUMPLE</v>
      </c>
      <c r="AJ17" s="152" t="str">
        <f>IF('OFERTAS ECONOMICAS'!CF17=0,"",IF('OFERTAS ECONOMICAS'!CK17="NO","",'OFERTAS ECONOMICAS'!CF17))</f>
        <v/>
      </c>
      <c r="AK17" s="153">
        <f>+'OFERTAS ECONOMICAS'!CJ17</f>
        <v>0</v>
      </c>
      <c r="AL17" s="153" t="str">
        <f t="shared" si="10"/>
        <v>NO CUMPLE</v>
      </c>
      <c r="AM17" s="152" t="str">
        <f>IF('OFERTAS ECONOMICAS'!CO17=0,"",IF('OFERTAS ECONOMICAS'!CT17="NO","",'OFERTAS ECONOMICAS'!CO17))</f>
        <v/>
      </c>
      <c r="AN17" s="153">
        <f>+'OFERTAS ECONOMICAS'!CS17</f>
        <v>0</v>
      </c>
      <c r="AO17" s="153" t="str">
        <f t="shared" si="11"/>
        <v>NO CUMPLE</v>
      </c>
      <c r="AP17" s="344" t="str">
        <f>IF('OFERTAS ECONOMICAS'!CX17=0,"",IF('OFERTAS ECONOMICAS'!DC17="NO","",'OFERTAS ECONOMICAS'!CX17))</f>
        <v/>
      </c>
      <c r="AQ17" s="153">
        <f>+'OFERTAS ECONOMICAS'!DB17</f>
        <v>0</v>
      </c>
      <c r="AR17" s="153" t="str">
        <f t="shared" si="12"/>
        <v>NO CUMPLE</v>
      </c>
      <c r="AS17" s="152">
        <f>IF('OFERTAS ECONOMICAS'!DG17=0,"",IF('OFERTAS ECONOMICAS'!DL17="NO","",'OFERTAS ECONOMICAS'!DG17))</f>
        <v>6677</v>
      </c>
      <c r="AT17" s="153" t="str">
        <f>+'OFERTAS ECONOMICAS'!DK17</f>
        <v>CUMPLE</v>
      </c>
      <c r="AU17" s="153" t="str">
        <f t="shared" si="13"/>
        <v>CUMPLE</v>
      </c>
      <c r="AV17" s="152" t="str">
        <f>IF('OFERTAS ECONOMICAS'!DP17=0,"",IF('OFERTAS ECONOMICAS'!DU17="NO","",'OFERTAS ECONOMICAS'!DP17))</f>
        <v/>
      </c>
      <c r="AW17" s="153">
        <f>+'OFERTAS ECONOMICAS'!DT17</f>
        <v>0</v>
      </c>
      <c r="AX17" s="153" t="str">
        <f t="shared" si="14"/>
        <v>NO CUMPLE</v>
      </c>
      <c r="AY17" s="341" t="str">
        <f>IF('OFERTAS ECONOMICAS'!DY17=0,"",IF('OFERTAS ECONOMICAS'!ED17="no","",'OFERTAS ECONOMICAS'!DY17))</f>
        <v/>
      </c>
      <c r="AZ17" s="153">
        <f>+'OFERTAS ECONOMICAS'!EC17</f>
        <v>0</v>
      </c>
      <c r="BA17" s="153" t="str">
        <f t="shared" si="15"/>
        <v>NO CUMPLE</v>
      </c>
      <c r="BB17" s="152" t="str">
        <f>IF('OFERTAS ECONOMICAS'!EH17=0,"",IF('OFERTAS ECONOMICAS'!EM17="NO","",'OFERTAS ECONOMICAS'!EH17))</f>
        <v/>
      </c>
      <c r="BC17" s="153" t="str">
        <f>+'OFERTAS ECONOMICAS'!EL17</f>
        <v/>
      </c>
      <c r="BD17" s="153" t="str">
        <f t="shared" si="16"/>
        <v>NO CUMPLE</v>
      </c>
      <c r="BE17" s="152" t="str">
        <f>IF('OFERTAS ECONOMICAS'!EQ17=0,"",IF('OFERTAS ECONOMICAS'!EV17="NO","",'OFERTAS ECONOMICAS'!EQ17))</f>
        <v/>
      </c>
      <c r="BF17" s="153">
        <f>+'OFERTAS ECONOMICAS'!EU17</f>
        <v>0</v>
      </c>
      <c r="BG17" s="153" t="str">
        <f t="shared" si="17"/>
        <v>NO CUMPLE</v>
      </c>
      <c r="BH17" s="152" t="str">
        <f>IF('OFERTAS ECONOMICAS'!EZ17=0,"",IF('OFERTAS ECONOMICAS'!FE17="NO","",'OFERTAS ECONOMICAS'!EZ17))</f>
        <v/>
      </c>
      <c r="BI17" s="153">
        <f>+'OFERTAS ECONOMICAS'!FD17</f>
        <v>0</v>
      </c>
      <c r="BJ17" s="153" t="str">
        <f t="shared" si="18"/>
        <v>NO CUMPLE</v>
      </c>
      <c r="BK17" s="152">
        <f>IF('OFERTAS ECONOMICAS'!FI17=0,"",IF('OFERTAS ECONOMICAS'!FN17="no","",'OFERTAS ECONOMICAS'!FI17))</f>
        <v>4950</v>
      </c>
      <c r="BL17" s="153" t="str">
        <f>+'OFERTAS ECONOMICAS'!FM17</f>
        <v>CUMPLE</v>
      </c>
      <c r="BM17" s="153" t="str">
        <f t="shared" si="19"/>
        <v>CUMPLE</v>
      </c>
      <c r="BN17" s="152" t="e">
        <f>IF('OFERTAS ECONOMICAS'!#REF!=0,"",IF('OFERTAS ECONOMICAS'!#REF!="NO","",'OFERTAS ECONOMICAS'!#REF!))</f>
        <v>#REF!</v>
      </c>
      <c r="BO17" s="153" t="e">
        <f>+'OFERTAS ECONOMICAS'!#REF!</f>
        <v>#REF!</v>
      </c>
      <c r="BP17" s="153" t="e">
        <f t="shared" si="20"/>
        <v>#REF!</v>
      </c>
      <c r="BQ17" s="152" t="str">
        <f>IF('OFERTAS ECONOMICAS'!FR17=0,"",IF('OFERTAS ECONOMICAS'!FW17="NO","",'OFERTAS ECONOMICAS'!FR17))</f>
        <v/>
      </c>
      <c r="BR17" s="153">
        <f>+'OFERTAS ECONOMICAS'!FV17</f>
        <v>0</v>
      </c>
      <c r="BS17" s="153" t="str">
        <f t="shared" si="21"/>
        <v>NO CUMPLE</v>
      </c>
      <c r="BT17" s="152" t="str">
        <f>IF('OFERTAS ECONOMICAS'!GA17=0,"",IF('OFERTAS ECONOMICAS'!GF17="NO","",'OFERTAS ECONOMICAS'!GA17))</f>
        <v/>
      </c>
      <c r="BU17" s="153">
        <f>+'OFERTAS ECONOMICAS'!GE17</f>
        <v>0</v>
      </c>
      <c r="BV17" s="153" t="str">
        <f t="shared" si="22"/>
        <v>NO CUMPLE</v>
      </c>
      <c r="BW17" s="152" t="e">
        <f>IF('OFERTAS ECONOMICAS'!#REF!=0,"",IF('OFERTAS ECONOMICAS'!#REF!="NO","",'OFERTAS ECONOMICAS'!#REF!))</f>
        <v>#REF!</v>
      </c>
      <c r="BX17" s="153" t="e">
        <f>+'OFERTAS ECONOMICAS'!#REF!</f>
        <v>#REF!</v>
      </c>
      <c r="BY17" s="153" t="e">
        <f t="shared" si="23"/>
        <v>#REF!</v>
      </c>
    </row>
    <row r="18" spans="1:77" s="41" customFormat="1" ht="76.5" x14ac:dyDescent="0.2">
      <c r="A18" s="18">
        <f t="shared" si="24"/>
        <v>9</v>
      </c>
      <c r="B18" s="85" t="str">
        <f>VLOOKUP(A18,'OFERTAS ECONOMICAS'!A18:B349,2,0)</f>
        <v>DM1656</v>
      </c>
      <c r="C18" s="22" t="str">
        <f>VLOOKUP(A18,'OFERTAS ECONOMICAS'!A18:C349,3,0)</f>
        <v>APOSITO ESTERIL TRANSPARENTE 7X9 MAS O MENOS 2 CM CON REFUERZO INCORPORADO. Y CON TIRILLAS DE FIJACION Y MARCACION USO ADULTO</v>
      </c>
      <c r="D18" s="120">
        <v>1</v>
      </c>
      <c r="E18" s="120" t="s">
        <v>32</v>
      </c>
      <c r="F18" s="86">
        <v>1900</v>
      </c>
      <c r="G18" s="120">
        <v>6569</v>
      </c>
      <c r="H18" s="86">
        <f t="shared" si="0"/>
        <v>12481100</v>
      </c>
      <c r="I18" s="48" t="str">
        <f>IF('OFERTAS ECONOMICAS'!L18=0,"",IF('OFERTAS ECONOMICAS'!Q18="no","",'OFERTAS ECONOMICAS'!L18))</f>
        <v/>
      </c>
      <c r="J18" s="49">
        <f>+'OFERTAS ECONOMICAS'!P18</f>
        <v>0</v>
      </c>
      <c r="K18" s="49" t="str">
        <f t="shared" si="1"/>
        <v>NO CUMPLE</v>
      </c>
      <c r="L18" s="51" t="str">
        <f>IF('OFERTAS ECONOMICAS'!U18=0,"",IF('OFERTAS ECONOMICAS'!Z18="NO","",'OFERTAS ECONOMICAS'!U18))</f>
        <v/>
      </c>
      <c r="M18" s="52" t="str">
        <f>+'OFERTAS ECONOMICAS'!Y18</f>
        <v>NO CUMPLE</v>
      </c>
      <c r="N18" s="52" t="str">
        <f t="shared" si="2"/>
        <v>NO CUMPLE</v>
      </c>
      <c r="O18" s="53" t="str">
        <f>IF('OFERTAS ECONOMICAS'!AD18=0,"",IF('OFERTAS ECONOMICAS'!AI18="NO","",'OFERTAS ECONOMICAS'!AD18))</f>
        <v/>
      </c>
      <c r="P18" s="54" t="str">
        <f>+'OFERTAS ECONOMICAS'!AH18</f>
        <v>CUMPLE</v>
      </c>
      <c r="Q18" s="54" t="str">
        <f t="shared" si="3"/>
        <v>NO CUMPLE</v>
      </c>
      <c r="R18" s="56" t="str">
        <f>IF('OFERTAS ECONOMICAS'!AN18=0,"",IF('OFERTAS ECONOMICAS'!AR18="NO","",'OFERTAS ECONOMICAS'!AN18))</f>
        <v/>
      </c>
      <c r="S18" s="57">
        <f>+'OFERTAS ECONOMICAS'!AQ18</f>
        <v>0</v>
      </c>
      <c r="T18" s="57" t="str">
        <f t="shared" si="4"/>
        <v>NO CUMPLE</v>
      </c>
      <c r="U18" s="59" t="str">
        <f>IF('OFERTAS ECONOMICAS'!AV18=0,"",IF('OFERTAS ECONOMICAS'!BA18="NO","",'OFERTAS ECONOMICAS'!AV18))</f>
        <v/>
      </c>
      <c r="V18" s="60">
        <f>+'OFERTAS ECONOMICAS'!AZ18</f>
        <v>0</v>
      </c>
      <c r="W18" s="60" t="str">
        <f t="shared" si="5"/>
        <v>NO CUMPLE</v>
      </c>
      <c r="X18" s="56" t="str">
        <f>IF('OFERTAS ECONOMICAS'!BF18=0,"",IF('OFERTAS ECONOMICAS'!BJ18="NO","",'OFERTAS ECONOMICAS'!BE18))</f>
        <v/>
      </c>
      <c r="Y18" s="57" t="str">
        <f>+'OFERTAS ECONOMICAS'!BI18</f>
        <v>NO CUMPLE</v>
      </c>
      <c r="Z18" s="57" t="str">
        <f t="shared" si="6"/>
        <v>NO CUMPLE</v>
      </c>
      <c r="AA18" s="152" t="e">
        <f>IF('OFERTAS ECONOMICAS'!#REF!=0,"",IF('OFERTAS ECONOMICAS'!#REF!="NO","",'OFERTAS ECONOMICAS'!#REF!))</f>
        <v>#REF!</v>
      </c>
      <c r="AB18" s="153" t="e">
        <f>+'OFERTAS ECONOMICAS'!#REF!</f>
        <v>#REF!</v>
      </c>
      <c r="AC18" s="153" t="e">
        <f t="shared" si="7"/>
        <v>#REF!</v>
      </c>
      <c r="AD18" s="251" t="str">
        <f>IF('OFERTAS ECONOMICAS'!BN18=0,"",IF('OFERTAS ECONOMICAS'!BS18="NO","",'OFERTAS ECONOMICAS'!BN18))</f>
        <v/>
      </c>
      <c r="AE18" s="153">
        <f>+'OFERTAS ECONOMICAS'!BR18</f>
        <v>0</v>
      </c>
      <c r="AF18" s="153" t="str">
        <f t="shared" si="8"/>
        <v>NO CUMPLE</v>
      </c>
      <c r="AG18" s="152" t="str">
        <f>IF('OFERTAS ECONOMICAS'!BW18=0,"",IF('OFERTAS ECONOMICAS'!CB18="NO","",'OFERTAS ECONOMICAS'!BW18))</f>
        <v/>
      </c>
      <c r="AH18" s="153" t="str">
        <f>+'OFERTAS ECONOMICAS'!CA18</f>
        <v>NO CUMPLE</v>
      </c>
      <c r="AI18" s="153" t="str">
        <f t="shared" si="9"/>
        <v>NO CUMPLE</v>
      </c>
      <c r="AJ18" s="152" t="str">
        <f>IF('OFERTAS ECONOMICAS'!CF18=0,"",IF('OFERTAS ECONOMICAS'!CK18="NO","",'OFERTAS ECONOMICAS'!CF18))</f>
        <v/>
      </c>
      <c r="AK18" s="153">
        <f>+'OFERTAS ECONOMICAS'!CJ18</f>
        <v>0</v>
      </c>
      <c r="AL18" s="153" t="str">
        <f t="shared" si="10"/>
        <v>NO CUMPLE</v>
      </c>
      <c r="AM18" s="152" t="str">
        <f>IF('OFERTAS ECONOMICAS'!CO18=0,"",IF('OFERTAS ECONOMICAS'!CT18="NO","",'OFERTAS ECONOMICAS'!CO18))</f>
        <v/>
      </c>
      <c r="AN18" s="153">
        <f>+'OFERTAS ECONOMICAS'!CS18</f>
        <v>0</v>
      </c>
      <c r="AO18" s="153" t="str">
        <f t="shared" si="11"/>
        <v>NO CUMPLE</v>
      </c>
      <c r="AP18" s="344" t="str">
        <f>IF('OFERTAS ECONOMICAS'!CX18=0,"",IF('OFERTAS ECONOMICAS'!DC18="NO","",'OFERTAS ECONOMICAS'!CX18))</f>
        <v/>
      </c>
      <c r="AQ18" s="153">
        <f>+'OFERTAS ECONOMICAS'!DB18</f>
        <v>0</v>
      </c>
      <c r="AR18" s="153" t="str">
        <f t="shared" si="12"/>
        <v>NO CUMPLE</v>
      </c>
      <c r="AS18" s="152">
        <f>IF('OFERTAS ECONOMICAS'!DG18=0,"",IF('OFERTAS ECONOMICAS'!DL18="NO","",'OFERTAS ECONOMICAS'!DG18))</f>
        <v>1544</v>
      </c>
      <c r="AT18" s="153" t="str">
        <f>+'OFERTAS ECONOMICAS'!DK18</f>
        <v>CUMPLE</v>
      </c>
      <c r="AU18" s="153" t="str">
        <f t="shared" si="13"/>
        <v>CUMPLE</v>
      </c>
      <c r="AV18" s="152" t="str">
        <f>IF('OFERTAS ECONOMICAS'!DP18=0,"",IF('OFERTAS ECONOMICAS'!DU18="NO","",'OFERTAS ECONOMICAS'!DP18))</f>
        <v/>
      </c>
      <c r="AW18" s="153">
        <f>+'OFERTAS ECONOMICAS'!DT18</f>
        <v>0</v>
      </c>
      <c r="AX18" s="153" t="str">
        <f t="shared" si="14"/>
        <v>NO CUMPLE</v>
      </c>
      <c r="AY18" s="341" t="str">
        <f>IF('OFERTAS ECONOMICAS'!DY18=0,"",IF('OFERTAS ECONOMICAS'!ED18="no","",'OFERTAS ECONOMICAS'!DY18))</f>
        <v/>
      </c>
      <c r="AZ18" s="153">
        <f>+'OFERTAS ECONOMICAS'!EC18</f>
        <v>0</v>
      </c>
      <c r="BA18" s="153" t="str">
        <f t="shared" si="15"/>
        <v>NO CUMPLE</v>
      </c>
      <c r="BB18" s="152" t="str">
        <f>IF('OFERTAS ECONOMICAS'!EH18=0,"",IF('OFERTAS ECONOMICAS'!EM18="NO","",'OFERTAS ECONOMICAS'!EH18))</f>
        <v/>
      </c>
      <c r="BC18" s="153" t="str">
        <f>+'OFERTAS ECONOMICAS'!EL18</f>
        <v/>
      </c>
      <c r="BD18" s="153" t="str">
        <f t="shared" si="16"/>
        <v>NO CUMPLE</v>
      </c>
      <c r="BE18" s="152" t="str">
        <f>IF('OFERTAS ECONOMICAS'!EQ18=0,"",IF('OFERTAS ECONOMICAS'!EV18="NO","",'OFERTAS ECONOMICAS'!EQ18))</f>
        <v/>
      </c>
      <c r="BF18" s="153">
        <f>+'OFERTAS ECONOMICAS'!EU18</f>
        <v>0</v>
      </c>
      <c r="BG18" s="153" t="str">
        <f t="shared" si="17"/>
        <v>NO CUMPLE</v>
      </c>
      <c r="BH18" s="152" t="str">
        <f>IF('OFERTAS ECONOMICAS'!EZ18=0,"",IF('OFERTAS ECONOMICAS'!FE18="NO","",'OFERTAS ECONOMICAS'!EZ18))</f>
        <v/>
      </c>
      <c r="BI18" s="153" t="str">
        <f>+'OFERTAS ECONOMICAS'!FD18</f>
        <v>CUMPLE</v>
      </c>
      <c r="BJ18" s="153" t="str">
        <f t="shared" si="18"/>
        <v>NO CUMPLE</v>
      </c>
      <c r="BK18" s="152">
        <f>IF('OFERTAS ECONOMICAS'!FI18=0,"",IF('OFERTAS ECONOMICAS'!FN18="no","",'OFERTAS ECONOMICAS'!FI18))</f>
        <v>1390</v>
      </c>
      <c r="BL18" s="153" t="str">
        <f>+'OFERTAS ECONOMICAS'!FM18</f>
        <v>CUMPLE</v>
      </c>
      <c r="BM18" s="153" t="str">
        <f t="shared" si="19"/>
        <v>CUMPLE</v>
      </c>
      <c r="BN18" s="152" t="e">
        <f>IF('OFERTAS ECONOMICAS'!#REF!=0,"",IF('OFERTAS ECONOMICAS'!#REF!="NO","",'OFERTAS ECONOMICAS'!#REF!))</f>
        <v>#REF!</v>
      </c>
      <c r="BO18" s="153" t="e">
        <f>+'OFERTAS ECONOMICAS'!#REF!</f>
        <v>#REF!</v>
      </c>
      <c r="BP18" s="153" t="e">
        <f t="shared" si="20"/>
        <v>#REF!</v>
      </c>
      <c r="BQ18" s="152" t="str">
        <f>IF('OFERTAS ECONOMICAS'!FR18=0,"",IF('OFERTAS ECONOMICAS'!FW18="NO","",'OFERTAS ECONOMICAS'!FR18))</f>
        <v/>
      </c>
      <c r="BR18" s="153">
        <f>+'OFERTAS ECONOMICAS'!FV18</f>
        <v>0</v>
      </c>
      <c r="BS18" s="153" t="str">
        <f t="shared" si="21"/>
        <v>NO CUMPLE</v>
      </c>
      <c r="BT18" s="152" t="str">
        <f>IF('OFERTAS ECONOMICAS'!GA18=0,"",IF('OFERTAS ECONOMICAS'!GF18="NO","",'OFERTAS ECONOMICAS'!GA18))</f>
        <v/>
      </c>
      <c r="BU18" s="153" t="str">
        <f>+'OFERTAS ECONOMICAS'!GE18</f>
        <v>CUMPLE</v>
      </c>
      <c r="BV18" s="153" t="str">
        <f t="shared" si="22"/>
        <v>NO CUMPLE</v>
      </c>
      <c r="BW18" s="152" t="e">
        <f>IF('OFERTAS ECONOMICAS'!#REF!=0,"",IF('OFERTAS ECONOMICAS'!#REF!="NO","",'OFERTAS ECONOMICAS'!#REF!))</f>
        <v>#REF!</v>
      </c>
      <c r="BX18" s="153" t="e">
        <f>+'OFERTAS ECONOMICAS'!#REF!</f>
        <v>#REF!</v>
      </c>
      <c r="BY18" s="153" t="e">
        <f t="shared" si="23"/>
        <v>#REF!</v>
      </c>
    </row>
    <row r="19" spans="1:77" s="41" customFormat="1" ht="76.5" x14ac:dyDescent="0.2">
      <c r="A19" s="18">
        <f t="shared" si="24"/>
        <v>10</v>
      </c>
      <c r="B19" s="85" t="str">
        <f>VLOOKUP(A19,'OFERTAS ECONOMICAS'!A19:B350,2,0)</f>
        <v>DM122</v>
      </c>
      <c r="C19" s="22" t="str">
        <f>VLOOKUP(A19,'OFERTAS ECONOMICAS'!A19:C350,3,0)</f>
        <v>APOSITO ESTERIL TRASPARENTE 5 HASTA 6 CM X 5 HASTA 6 CM CON REFUERZO INCORPORADO. Y CON TIRILLAS DE FIJACION Y MARCACION.USO NEONATAL</v>
      </c>
      <c r="D19" s="120">
        <v>1</v>
      </c>
      <c r="E19" s="120" t="s">
        <v>32</v>
      </c>
      <c r="F19" s="86">
        <v>1404</v>
      </c>
      <c r="G19" s="120">
        <v>2297</v>
      </c>
      <c r="H19" s="86">
        <f t="shared" si="0"/>
        <v>3224988</v>
      </c>
      <c r="I19" s="48" t="str">
        <f>IF('OFERTAS ECONOMICAS'!L19=0,"",IF('OFERTAS ECONOMICAS'!Q19="no","",'OFERTAS ECONOMICAS'!L19))</f>
        <v/>
      </c>
      <c r="J19" s="49">
        <f>+'OFERTAS ECONOMICAS'!P19</f>
        <v>0</v>
      </c>
      <c r="K19" s="49" t="str">
        <f t="shared" si="1"/>
        <v>NO CUMPLE</v>
      </c>
      <c r="L19" s="51" t="str">
        <f>IF('OFERTAS ECONOMICAS'!U19=0,"",IF('OFERTAS ECONOMICAS'!Z19="NO","",'OFERTAS ECONOMICAS'!U19))</f>
        <v/>
      </c>
      <c r="M19" s="52" t="str">
        <f>+'OFERTAS ECONOMICAS'!Y19</f>
        <v>NO CUMPLE</v>
      </c>
      <c r="N19" s="52" t="str">
        <f t="shared" si="2"/>
        <v>NO CUMPLE</v>
      </c>
      <c r="O19" s="53">
        <f>IF('OFERTAS ECONOMICAS'!AD19=0,"",IF('OFERTAS ECONOMICAS'!AI19="NO","",'OFERTAS ECONOMICAS'!AD19))</f>
        <v>1436</v>
      </c>
      <c r="P19" s="54" t="str">
        <f>+'OFERTAS ECONOMICAS'!AH19</f>
        <v>CUMPLE</v>
      </c>
      <c r="Q19" s="54" t="str">
        <f t="shared" si="3"/>
        <v>CUMPLE</v>
      </c>
      <c r="R19" s="56" t="str">
        <f>IF('OFERTAS ECONOMICAS'!AN19=0,"",IF('OFERTAS ECONOMICAS'!AR19="NO","",'OFERTAS ECONOMICAS'!AN19))</f>
        <v/>
      </c>
      <c r="S19" s="57">
        <f>+'OFERTAS ECONOMICAS'!AQ19</f>
        <v>0</v>
      </c>
      <c r="T19" s="57" t="str">
        <f t="shared" si="4"/>
        <v>NO CUMPLE</v>
      </c>
      <c r="U19" s="59" t="str">
        <f>IF('OFERTAS ECONOMICAS'!AV19=0,"",IF('OFERTAS ECONOMICAS'!BA19="NO","",'OFERTAS ECONOMICAS'!AV19))</f>
        <v/>
      </c>
      <c r="V19" s="60">
        <f>+'OFERTAS ECONOMICAS'!AZ19</f>
        <v>0</v>
      </c>
      <c r="W19" s="60" t="str">
        <f t="shared" si="5"/>
        <v>NO CUMPLE</v>
      </c>
      <c r="X19" s="56" t="str">
        <f>IF('OFERTAS ECONOMICAS'!BF19=0,"",IF('OFERTAS ECONOMICAS'!BJ19="NO","",'OFERTAS ECONOMICAS'!BE19))</f>
        <v/>
      </c>
      <c r="Y19" s="57" t="str">
        <f>+'OFERTAS ECONOMICAS'!BI19</f>
        <v>NO CUMPLE</v>
      </c>
      <c r="Z19" s="57" t="str">
        <f t="shared" si="6"/>
        <v>NO CUMPLE</v>
      </c>
      <c r="AA19" s="152" t="e">
        <f>IF('OFERTAS ECONOMICAS'!#REF!=0,"",IF('OFERTAS ECONOMICAS'!#REF!="NO","",'OFERTAS ECONOMICAS'!#REF!))</f>
        <v>#REF!</v>
      </c>
      <c r="AB19" s="153" t="e">
        <f>+'OFERTAS ECONOMICAS'!#REF!</f>
        <v>#REF!</v>
      </c>
      <c r="AC19" s="153" t="e">
        <f t="shared" si="7"/>
        <v>#REF!</v>
      </c>
      <c r="AD19" s="251" t="str">
        <f>IF('OFERTAS ECONOMICAS'!BN19=0,"",IF('OFERTAS ECONOMICAS'!BS19="NO","",'OFERTAS ECONOMICAS'!BN19))</f>
        <v/>
      </c>
      <c r="AE19" s="153">
        <f>+'OFERTAS ECONOMICAS'!BR19</f>
        <v>0</v>
      </c>
      <c r="AF19" s="153" t="str">
        <f t="shared" si="8"/>
        <v>NO CUMPLE</v>
      </c>
      <c r="AG19" s="152" t="str">
        <f>IF('OFERTAS ECONOMICAS'!BW19=0,"",IF('OFERTAS ECONOMICAS'!CB19="NO","",'OFERTAS ECONOMICAS'!BW19))</f>
        <v/>
      </c>
      <c r="AH19" s="153" t="str">
        <f>+'OFERTAS ECONOMICAS'!CA19</f>
        <v>NO CUMPLE</v>
      </c>
      <c r="AI19" s="153" t="str">
        <f t="shared" si="9"/>
        <v>NO CUMPLE</v>
      </c>
      <c r="AJ19" s="152" t="str">
        <f>IF('OFERTAS ECONOMICAS'!CF19=0,"",IF('OFERTAS ECONOMICAS'!CK19="NO","",'OFERTAS ECONOMICAS'!CF19))</f>
        <v/>
      </c>
      <c r="AK19" s="153">
        <f>+'OFERTAS ECONOMICAS'!CJ19</f>
        <v>0</v>
      </c>
      <c r="AL19" s="153" t="str">
        <f t="shared" si="10"/>
        <v>NO CUMPLE</v>
      </c>
      <c r="AM19" s="152" t="str">
        <f>IF('OFERTAS ECONOMICAS'!CO19=0,"",IF('OFERTAS ECONOMICAS'!CT19="NO","",'OFERTAS ECONOMICAS'!CO19))</f>
        <v/>
      </c>
      <c r="AN19" s="153">
        <f>+'OFERTAS ECONOMICAS'!CS19</f>
        <v>0</v>
      </c>
      <c r="AO19" s="153" t="str">
        <f t="shared" si="11"/>
        <v>NO CUMPLE</v>
      </c>
      <c r="AP19" s="344" t="str">
        <f>IF('OFERTAS ECONOMICAS'!CX19=0,"",IF('OFERTAS ECONOMICAS'!DC19="NO","",'OFERTAS ECONOMICAS'!CX19))</f>
        <v/>
      </c>
      <c r="AQ19" s="153">
        <f>+'OFERTAS ECONOMICAS'!DB19</f>
        <v>0</v>
      </c>
      <c r="AR19" s="153" t="str">
        <f t="shared" si="12"/>
        <v>NO CUMPLE</v>
      </c>
      <c r="AS19" s="152" t="str">
        <f>IF('OFERTAS ECONOMICAS'!DG19=0,"",IF('OFERTAS ECONOMICAS'!DL19="NO","",'OFERTAS ECONOMICAS'!DG19))</f>
        <v/>
      </c>
      <c r="AT19" s="153" t="str">
        <f>+'OFERTAS ECONOMICAS'!DK19</f>
        <v>CUMPLE</v>
      </c>
      <c r="AU19" s="153" t="str">
        <f t="shared" si="13"/>
        <v>NO CUMPLE</v>
      </c>
      <c r="AV19" s="152" t="str">
        <f>IF('OFERTAS ECONOMICAS'!DP19=0,"",IF('OFERTAS ECONOMICAS'!DU19="NO","",'OFERTAS ECONOMICAS'!DP19))</f>
        <v/>
      </c>
      <c r="AW19" s="153">
        <f>+'OFERTAS ECONOMICAS'!DT19</f>
        <v>0</v>
      </c>
      <c r="AX19" s="153" t="str">
        <f t="shared" si="14"/>
        <v>NO CUMPLE</v>
      </c>
      <c r="AY19" s="341" t="str">
        <f>IF('OFERTAS ECONOMICAS'!DY19=0,"",IF('OFERTAS ECONOMICAS'!ED19="no","",'OFERTAS ECONOMICAS'!DY19))</f>
        <v/>
      </c>
      <c r="AZ19" s="153">
        <f>+'OFERTAS ECONOMICAS'!EC19</f>
        <v>0</v>
      </c>
      <c r="BA19" s="153" t="str">
        <f t="shared" si="15"/>
        <v>NO CUMPLE</v>
      </c>
      <c r="BB19" s="152" t="str">
        <f>IF('OFERTAS ECONOMICAS'!EH19=0,"",IF('OFERTAS ECONOMICAS'!EM19="NO","",'OFERTAS ECONOMICAS'!EH19))</f>
        <v/>
      </c>
      <c r="BC19" s="153" t="str">
        <f>+'OFERTAS ECONOMICAS'!EL19</f>
        <v>CUMPLE</v>
      </c>
      <c r="BD19" s="153" t="str">
        <f t="shared" si="16"/>
        <v>NO CUMPLE</v>
      </c>
      <c r="BE19" s="152" t="str">
        <f>IF('OFERTAS ECONOMICAS'!EQ19=0,"",IF('OFERTAS ECONOMICAS'!EV19="NO","",'OFERTAS ECONOMICAS'!EQ19))</f>
        <v/>
      </c>
      <c r="BF19" s="153">
        <f>+'OFERTAS ECONOMICAS'!EU19</f>
        <v>0</v>
      </c>
      <c r="BG19" s="153" t="str">
        <f t="shared" si="17"/>
        <v>NO CUMPLE</v>
      </c>
      <c r="BH19" s="152" t="str">
        <f>IF('OFERTAS ECONOMICAS'!EZ19=0,"",IF('OFERTAS ECONOMICAS'!FE19="NO","",'OFERTAS ECONOMICAS'!EZ19))</f>
        <v/>
      </c>
      <c r="BI19" s="153">
        <f>+'OFERTAS ECONOMICAS'!FD19</f>
        <v>0</v>
      </c>
      <c r="BJ19" s="153" t="str">
        <f t="shared" si="18"/>
        <v>NO CUMPLE</v>
      </c>
      <c r="BK19" s="152" t="str">
        <f>IF('OFERTAS ECONOMICAS'!FI19=0,"",IF('OFERTAS ECONOMICAS'!FN19="no","",'OFERTAS ECONOMICAS'!FI19))</f>
        <v/>
      </c>
      <c r="BL19" s="153">
        <f>+'OFERTAS ECONOMICAS'!FM19</f>
        <v>0</v>
      </c>
      <c r="BM19" s="153" t="str">
        <f t="shared" si="19"/>
        <v>NO CUMPLE</v>
      </c>
      <c r="BN19" s="152" t="e">
        <f>IF('OFERTAS ECONOMICAS'!#REF!=0,"",IF('OFERTAS ECONOMICAS'!#REF!="NO","",'OFERTAS ECONOMICAS'!#REF!))</f>
        <v>#REF!</v>
      </c>
      <c r="BO19" s="153" t="e">
        <f>+'OFERTAS ECONOMICAS'!#REF!</f>
        <v>#REF!</v>
      </c>
      <c r="BP19" s="153" t="e">
        <f t="shared" si="20"/>
        <v>#REF!</v>
      </c>
      <c r="BQ19" s="152" t="str">
        <f>IF('OFERTAS ECONOMICAS'!FR19=0,"",IF('OFERTAS ECONOMICAS'!FW19="NO","",'OFERTAS ECONOMICAS'!FR19))</f>
        <v/>
      </c>
      <c r="BR19" s="153">
        <f>+'OFERTAS ECONOMICAS'!FV19</f>
        <v>0</v>
      </c>
      <c r="BS19" s="153" t="str">
        <f t="shared" si="21"/>
        <v>NO CUMPLE</v>
      </c>
      <c r="BT19" s="152" t="str">
        <f>IF('OFERTAS ECONOMICAS'!GA19=0,"",IF('OFERTAS ECONOMICAS'!GF19="NO","",'OFERTAS ECONOMICAS'!GA19))</f>
        <v/>
      </c>
      <c r="BU19" s="153">
        <f>+'OFERTAS ECONOMICAS'!GE19</f>
        <v>0</v>
      </c>
      <c r="BV19" s="153" t="str">
        <f t="shared" si="22"/>
        <v>NO CUMPLE</v>
      </c>
      <c r="BW19" s="152" t="e">
        <f>IF('OFERTAS ECONOMICAS'!#REF!=0,"",IF('OFERTAS ECONOMICAS'!#REF!="NO","",'OFERTAS ECONOMICAS'!#REF!))</f>
        <v>#REF!</v>
      </c>
      <c r="BX19" s="153" t="e">
        <f>+'OFERTAS ECONOMICAS'!#REF!</f>
        <v>#REF!</v>
      </c>
      <c r="BY19" s="153" t="e">
        <f t="shared" si="23"/>
        <v>#REF!</v>
      </c>
    </row>
    <row r="20" spans="1:77" s="41" customFormat="1" ht="51" x14ac:dyDescent="0.2">
      <c r="A20" s="18">
        <f t="shared" si="24"/>
        <v>11</v>
      </c>
      <c r="B20" s="85" t="str">
        <f>VLOOKUP(A20,'OFERTAS ECONOMICAS'!A20:B350,2,0)</f>
        <v>DM2340</v>
      </c>
      <c r="C20" s="22" t="str">
        <f>VLOOKUP(A20,'OFERTAS ECONOMICAS'!A20:C350,3,0)</f>
        <v>APOSITO TRASPARENTE ESTERIL CON ALMOHADILLA ABSORVENTE 7 HASTA 9 X 5 HASTA 7 CM</v>
      </c>
      <c r="D20" s="120">
        <v>1</v>
      </c>
      <c r="E20" s="120" t="s">
        <v>32</v>
      </c>
      <c r="F20" s="86">
        <v>1983</v>
      </c>
      <c r="G20" s="120">
        <v>1</v>
      </c>
      <c r="H20" s="86">
        <f t="shared" si="0"/>
        <v>1983</v>
      </c>
      <c r="I20" s="48" t="str">
        <f>IF('OFERTAS ECONOMICAS'!L20=0,"",IF('OFERTAS ECONOMICAS'!Q20="no","",'OFERTAS ECONOMICAS'!L20))</f>
        <v/>
      </c>
      <c r="J20" s="49">
        <f>+'OFERTAS ECONOMICAS'!P20</f>
        <v>0</v>
      </c>
      <c r="K20" s="49" t="str">
        <f t="shared" si="1"/>
        <v>NO CUMPLE</v>
      </c>
      <c r="L20" s="51" t="str">
        <f>IF('OFERTAS ECONOMICAS'!U20=0,"",IF('OFERTAS ECONOMICAS'!Z20="NO","",'OFERTAS ECONOMICAS'!U20))</f>
        <v/>
      </c>
      <c r="M20" s="52">
        <f>+'OFERTAS ECONOMICAS'!Y20</f>
        <v>0</v>
      </c>
      <c r="N20" s="52" t="str">
        <f t="shared" si="2"/>
        <v>NO CUMPLE</v>
      </c>
      <c r="O20" s="53" t="str">
        <f>IF('OFERTAS ECONOMICAS'!AD20=0,"",IF('OFERTAS ECONOMICAS'!AI20="NO","",'OFERTAS ECONOMICAS'!AD20))</f>
        <v/>
      </c>
      <c r="P20" s="54" t="str">
        <f>+'OFERTAS ECONOMICAS'!AH20</f>
        <v>NO CUMPLE</v>
      </c>
      <c r="Q20" s="54" t="str">
        <f t="shared" si="3"/>
        <v>NO CUMPLE</v>
      </c>
      <c r="R20" s="56" t="str">
        <f>IF('OFERTAS ECONOMICAS'!BO20=0,"",IF('OFERTAS ECONOMICAS'!AR20="NO","",'OFERTAS ECONOMICAS'!AN20))</f>
        <v/>
      </c>
      <c r="S20" s="57">
        <f>+'OFERTAS ECONOMICAS'!AQ20</f>
        <v>0</v>
      </c>
      <c r="T20" s="57" t="str">
        <f t="shared" si="4"/>
        <v>NO CUMPLE</v>
      </c>
      <c r="U20" s="59" t="str">
        <f>IF('OFERTAS ECONOMICAS'!AV20=0,"",IF('OFERTAS ECONOMICAS'!BA20="NO","",'OFERTAS ECONOMICAS'!AV20))</f>
        <v/>
      </c>
      <c r="V20" s="60">
        <f>+'OFERTAS ECONOMICAS'!AZ20</f>
        <v>0</v>
      </c>
      <c r="W20" s="60" t="str">
        <f t="shared" si="5"/>
        <v>NO CUMPLE</v>
      </c>
      <c r="X20" s="56" t="str">
        <f>IF('OFERTAS ECONOMICAS'!BF20=0,"",IF('OFERTAS ECONOMICAS'!BJ20="NO","",'OFERTAS ECONOMICAS'!BE20))</f>
        <v/>
      </c>
      <c r="Y20" s="57">
        <f>+'OFERTAS ECONOMICAS'!BI20</f>
        <v>0</v>
      </c>
      <c r="Z20" s="57" t="str">
        <f t="shared" si="6"/>
        <v>NO CUMPLE</v>
      </c>
      <c r="AA20" s="152" t="e">
        <f>IF('OFERTAS ECONOMICAS'!#REF!=0,"",IF('OFERTAS ECONOMICAS'!#REF!="NO","",'OFERTAS ECONOMICAS'!#REF!))</f>
        <v>#REF!</v>
      </c>
      <c r="AB20" s="153" t="e">
        <f>+'OFERTAS ECONOMICAS'!#REF!</f>
        <v>#REF!</v>
      </c>
      <c r="AC20" s="153" t="e">
        <f t="shared" si="7"/>
        <v>#REF!</v>
      </c>
      <c r="AD20" s="251" t="str">
        <f>IF('OFERTAS ECONOMICAS'!BN20=0,"",IF('OFERTAS ECONOMICAS'!BS20="NO","",'OFERTAS ECONOMICAS'!BN20))</f>
        <v/>
      </c>
      <c r="AE20" s="153">
        <f>+'OFERTAS ECONOMICAS'!BR20</f>
        <v>0</v>
      </c>
      <c r="AF20" s="153" t="str">
        <f t="shared" si="8"/>
        <v>NO CUMPLE</v>
      </c>
      <c r="AG20" s="152" t="str">
        <f>IF('OFERTAS ECONOMICAS'!BW20=0,"",IF('OFERTAS ECONOMICAS'!CB20="NO","",'OFERTAS ECONOMICAS'!BW20))</f>
        <v/>
      </c>
      <c r="AH20" s="153" t="str">
        <f>+'OFERTAS ECONOMICAS'!CA20</f>
        <v>NO CUMPLE</v>
      </c>
      <c r="AI20" s="153" t="str">
        <f t="shared" si="9"/>
        <v>NO CUMPLE</v>
      </c>
      <c r="AJ20" s="152" t="str">
        <f>IF('OFERTAS ECONOMICAS'!CF20=0,"",IF('OFERTAS ECONOMICAS'!CK20="NO","",'OFERTAS ECONOMICAS'!CF20))</f>
        <v/>
      </c>
      <c r="AK20" s="153">
        <f>+'OFERTAS ECONOMICAS'!CJ20</f>
        <v>0</v>
      </c>
      <c r="AL20" s="153" t="str">
        <f t="shared" si="10"/>
        <v>NO CUMPLE</v>
      </c>
      <c r="AM20" s="152" t="str">
        <f>IF('OFERTAS ECONOMICAS'!CO20=0,"",IF('OFERTAS ECONOMICAS'!CT20="NO","",'OFERTAS ECONOMICAS'!CO20))</f>
        <v/>
      </c>
      <c r="AN20" s="153">
        <f>+'OFERTAS ECONOMICAS'!CS20</f>
        <v>0</v>
      </c>
      <c r="AO20" s="153" t="str">
        <f t="shared" si="11"/>
        <v>NO CUMPLE</v>
      </c>
      <c r="AP20" s="344" t="str">
        <f>IF('OFERTAS ECONOMICAS'!CX20=0,"",IF('OFERTAS ECONOMICAS'!DC20="NO","",'OFERTAS ECONOMICAS'!CX20))</f>
        <v/>
      </c>
      <c r="AQ20" s="153">
        <f>+'OFERTAS ECONOMICAS'!DB20</f>
        <v>0</v>
      </c>
      <c r="AR20" s="153" t="str">
        <f t="shared" si="12"/>
        <v>NO CUMPLE</v>
      </c>
      <c r="AS20" s="152">
        <f>IF('OFERTAS ECONOMICAS'!DG20=0,"",IF('OFERTAS ECONOMICAS'!DL20="NO","",'OFERTAS ECONOMICAS'!DG20))</f>
        <v>1002</v>
      </c>
      <c r="AT20" s="153" t="str">
        <f>+'OFERTAS ECONOMICAS'!DK20</f>
        <v>CUMPLE</v>
      </c>
      <c r="AU20" s="153" t="str">
        <f t="shared" si="13"/>
        <v>CUMPLE</v>
      </c>
      <c r="AV20" s="152" t="str">
        <f>IF('OFERTAS ECONOMICAS'!DP20=0,"",IF('OFERTAS ECONOMICAS'!DU20="NO","",'OFERTAS ECONOMICAS'!DP20))</f>
        <v/>
      </c>
      <c r="AW20" s="153">
        <f>+'OFERTAS ECONOMICAS'!DT20</f>
        <v>0</v>
      </c>
      <c r="AX20" s="153" t="str">
        <f t="shared" si="14"/>
        <v>NO CUMPLE</v>
      </c>
      <c r="AY20" s="341" t="str">
        <f>IF('OFERTAS ECONOMICAS'!DY20=0,"",IF('OFERTAS ECONOMICAS'!ED20="no","",'OFERTAS ECONOMICAS'!DY20))</f>
        <v/>
      </c>
      <c r="AZ20" s="153">
        <f>+'OFERTAS ECONOMICAS'!EC20</f>
        <v>0</v>
      </c>
      <c r="BA20" s="153" t="str">
        <f t="shared" si="15"/>
        <v>NO CUMPLE</v>
      </c>
      <c r="BB20" s="152" t="str">
        <f>IF('OFERTAS ECONOMICAS'!EH20=0,"",IF('OFERTAS ECONOMICAS'!EM20="NO","",'OFERTAS ECONOMICAS'!EH20))</f>
        <v/>
      </c>
      <c r="BC20" s="153" t="str">
        <f>+'OFERTAS ECONOMICAS'!EL20</f>
        <v>CUMPLE</v>
      </c>
      <c r="BD20" s="153" t="str">
        <f t="shared" si="16"/>
        <v>NO CUMPLE</v>
      </c>
      <c r="BE20" s="152" t="str">
        <f>IF('OFERTAS ECONOMICAS'!EQ20=0,"",IF('OFERTAS ECONOMICAS'!EV20="NO","",'OFERTAS ECONOMICAS'!EQ20))</f>
        <v/>
      </c>
      <c r="BF20" s="153">
        <f>+'OFERTAS ECONOMICAS'!EU20</f>
        <v>0</v>
      </c>
      <c r="BG20" s="153" t="str">
        <f t="shared" si="17"/>
        <v>NO CUMPLE</v>
      </c>
      <c r="BH20" s="152" t="str">
        <f>IF('OFERTAS ECONOMICAS'!EZ20=0,"",IF('OFERTAS ECONOMICAS'!FE20="NO","",'OFERTAS ECONOMICAS'!EZ20))</f>
        <v/>
      </c>
      <c r="BI20" s="153">
        <f>+'OFERTAS ECONOMICAS'!FD20</f>
        <v>0</v>
      </c>
      <c r="BJ20" s="153" t="str">
        <f t="shared" si="18"/>
        <v>NO CUMPLE</v>
      </c>
      <c r="BK20" s="152" t="str">
        <f>IF('OFERTAS ECONOMICAS'!FI20=0,"",IF('OFERTAS ECONOMICAS'!FN20="no","",'OFERTAS ECONOMICAS'!FI20))</f>
        <v/>
      </c>
      <c r="BL20" s="153">
        <f>+'OFERTAS ECONOMICAS'!FM20</f>
        <v>0</v>
      </c>
      <c r="BM20" s="153" t="str">
        <f t="shared" si="19"/>
        <v>NO CUMPLE</v>
      </c>
      <c r="BN20" s="152" t="e">
        <f>IF('OFERTAS ECONOMICAS'!#REF!=0,"",IF('OFERTAS ECONOMICAS'!#REF!="NO","",'OFERTAS ECONOMICAS'!#REF!))</f>
        <v>#REF!</v>
      </c>
      <c r="BO20" s="153" t="e">
        <f>+'OFERTAS ECONOMICAS'!#REF!</f>
        <v>#REF!</v>
      </c>
      <c r="BP20" s="153" t="e">
        <f t="shared" si="20"/>
        <v>#REF!</v>
      </c>
      <c r="BQ20" s="152" t="str">
        <f>IF('OFERTAS ECONOMICAS'!FR20=0,"",IF('OFERTAS ECONOMICAS'!FW20="NO","",'OFERTAS ECONOMICAS'!FR20))</f>
        <v/>
      </c>
      <c r="BR20" s="153">
        <f>+'OFERTAS ECONOMICAS'!FV20</f>
        <v>0</v>
      </c>
      <c r="BS20" s="153" t="str">
        <f t="shared" si="21"/>
        <v>NO CUMPLE</v>
      </c>
      <c r="BT20" s="152">
        <f>IF('OFERTAS ECONOMICAS'!GA20=0,"",IF('OFERTAS ECONOMICAS'!GF20="NO","",'OFERTAS ECONOMICAS'!GA20))</f>
        <v>966</v>
      </c>
      <c r="BU20" s="153" t="str">
        <f>+'OFERTAS ECONOMICAS'!GE20</f>
        <v>CUMPLE</v>
      </c>
      <c r="BV20" s="153" t="str">
        <f t="shared" si="22"/>
        <v>CUMPLE</v>
      </c>
      <c r="BW20" s="152" t="e">
        <f>IF('OFERTAS ECONOMICAS'!#REF!=0,"",IF('OFERTAS ECONOMICAS'!#REF!="NO","",'OFERTAS ECONOMICAS'!#REF!))</f>
        <v>#REF!</v>
      </c>
      <c r="BX20" s="153" t="e">
        <f>+'OFERTAS ECONOMICAS'!#REF!</f>
        <v>#REF!</v>
      </c>
      <c r="BY20" s="153" t="e">
        <f t="shared" si="23"/>
        <v>#REF!</v>
      </c>
    </row>
    <row r="21" spans="1:77" s="41" customFormat="1" ht="63.75" x14ac:dyDescent="0.2">
      <c r="A21" s="18">
        <f t="shared" si="24"/>
        <v>12</v>
      </c>
      <c r="B21" s="85" t="str">
        <f>VLOOKUP(A21,'OFERTAS ECONOMICAS'!A21:B354,2,0)</f>
        <v>DM2341</v>
      </c>
      <c r="C21" s="22" t="str">
        <f>VLOOKUP(A21,'OFERTAS ECONOMICAS'!A21:C354,3,0)</f>
        <v>ASA DE POLIPECTOMIA DESCARTABLE DE 10.15.25 CM X 2.4 A 2.8 MM DE DIAMETRO. LONGITUD DE TRABAJO DE 230 CM</v>
      </c>
      <c r="D21" s="120">
        <v>1</v>
      </c>
      <c r="E21" s="120" t="s">
        <v>32</v>
      </c>
      <c r="F21" s="86">
        <v>113050</v>
      </c>
      <c r="G21" s="120">
        <v>10</v>
      </c>
      <c r="H21" s="86">
        <f t="shared" si="0"/>
        <v>1130500</v>
      </c>
      <c r="I21" s="48" t="str">
        <f>IF('OFERTAS ECONOMICAS'!L21=0,"",IF('OFERTAS ECONOMICAS'!Q21="no","",'OFERTAS ECONOMICAS'!L21))</f>
        <v/>
      </c>
      <c r="J21" s="49">
        <f>+'OFERTAS ECONOMICAS'!P21</f>
        <v>0</v>
      </c>
      <c r="K21" s="49" t="str">
        <f t="shared" si="1"/>
        <v>NO CUMPLE</v>
      </c>
      <c r="L21" s="51" t="str">
        <f>IF('OFERTAS ECONOMICAS'!U21=0,"",IF('OFERTAS ECONOMICAS'!Z21="NO","",'OFERTAS ECONOMICAS'!U21))</f>
        <v/>
      </c>
      <c r="M21" s="52">
        <f>+'OFERTAS ECONOMICAS'!Y21</f>
        <v>0</v>
      </c>
      <c r="N21" s="52" t="str">
        <f t="shared" si="2"/>
        <v>NO CUMPLE</v>
      </c>
      <c r="O21" s="53" t="str">
        <f>IF('OFERTAS ECONOMICAS'!AD21=0,"",IF('OFERTAS ECONOMICAS'!AI21="NO","",'OFERTAS ECONOMICAS'!AD21))</f>
        <v/>
      </c>
      <c r="P21" s="54">
        <f>+'OFERTAS ECONOMICAS'!AH21</f>
        <v>0</v>
      </c>
      <c r="Q21" s="54" t="str">
        <f t="shared" si="3"/>
        <v>NO CUMPLE</v>
      </c>
      <c r="R21" s="56" t="str">
        <f>IF('OFERTAS ECONOMICAS'!AN21=0,"",IF('OFERTAS ECONOMICAS'!AR21="NO","",'OFERTAS ECONOMICAS'!AN21))</f>
        <v/>
      </c>
      <c r="S21" s="57">
        <f>+'OFERTAS ECONOMICAS'!AQ21</f>
        <v>0</v>
      </c>
      <c r="T21" s="57" t="str">
        <f t="shared" si="4"/>
        <v>NO CUMPLE</v>
      </c>
      <c r="U21" s="59" t="str">
        <f>IF('OFERTAS ECONOMICAS'!AV21=0,"",IF('OFERTAS ECONOMICAS'!BA21="NO","",'OFERTAS ECONOMICAS'!AV21))</f>
        <v/>
      </c>
      <c r="V21" s="60">
        <f>+'OFERTAS ECONOMICAS'!AZ21</f>
        <v>0</v>
      </c>
      <c r="W21" s="60" t="str">
        <f t="shared" si="5"/>
        <v>NO CUMPLE</v>
      </c>
      <c r="X21" s="56" t="str">
        <f>IF('OFERTAS ECONOMICAS'!BF21=0,"",IF('OFERTAS ECONOMICAS'!BJ21="NO","",'OFERTAS ECONOMICAS'!BE21))</f>
        <v/>
      </c>
      <c r="Y21" s="57">
        <f>+'OFERTAS ECONOMICAS'!BI21</f>
        <v>0</v>
      </c>
      <c r="Z21" s="57" t="str">
        <f t="shared" si="6"/>
        <v>NO CUMPLE</v>
      </c>
      <c r="AA21" s="152" t="e">
        <f>IF('OFERTAS ECONOMICAS'!#REF!=0,"",IF('OFERTAS ECONOMICAS'!#REF!="NO","",'OFERTAS ECONOMICAS'!#REF!))</f>
        <v>#REF!</v>
      </c>
      <c r="AB21" s="153" t="e">
        <f>+'OFERTAS ECONOMICAS'!#REF!</f>
        <v>#REF!</v>
      </c>
      <c r="AC21" s="153" t="e">
        <f t="shared" si="7"/>
        <v>#REF!</v>
      </c>
      <c r="AD21" s="251" t="str">
        <f>IF('OFERTAS ECONOMICAS'!BN21=0,"",IF('OFERTAS ECONOMICAS'!BS21="NO","",'OFERTAS ECONOMICAS'!BN21))</f>
        <v/>
      </c>
      <c r="AE21" s="153">
        <f>+'OFERTAS ECONOMICAS'!BR21</f>
        <v>0</v>
      </c>
      <c r="AF21" s="153" t="str">
        <f t="shared" si="8"/>
        <v>NO CUMPLE</v>
      </c>
      <c r="AG21" s="152" t="str">
        <f>IF('OFERTAS ECONOMICAS'!BW21=0,"",IF('OFERTAS ECONOMICAS'!CB21="NO","",'OFERTAS ECONOMICAS'!BW21))</f>
        <v/>
      </c>
      <c r="AH21" s="153">
        <f>+'OFERTAS ECONOMICAS'!CA21</f>
        <v>0</v>
      </c>
      <c r="AI21" s="153" t="str">
        <f t="shared" si="9"/>
        <v>NO CUMPLE</v>
      </c>
      <c r="AJ21" s="152" t="str">
        <f>IF('OFERTAS ECONOMICAS'!CF21=0,"",IF('OFERTAS ECONOMICAS'!CK21="NO","",'OFERTAS ECONOMICAS'!CF21))</f>
        <v/>
      </c>
      <c r="AK21" s="153">
        <f>+'OFERTAS ECONOMICAS'!CJ21</f>
        <v>0</v>
      </c>
      <c r="AL21" s="153" t="str">
        <f t="shared" si="10"/>
        <v>NO CUMPLE</v>
      </c>
      <c r="AM21" s="152" t="str">
        <f>IF('OFERTAS ECONOMICAS'!CO21=0,"",IF('OFERTAS ECONOMICAS'!CT21="NO","",'OFERTAS ECONOMICAS'!CO21))</f>
        <v/>
      </c>
      <c r="AN21" s="153">
        <f>+'OFERTAS ECONOMICAS'!CS21</f>
        <v>0</v>
      </c>
      <c r="AO21" s="153" t="str">
        <f t="shared" si="11"/>
        <v>NO CUMPLE</v>
      </c>
      <c r="AP21" s="344" t="str">
        <f>IF('OFERTAS ECONOMICAS'!CX21=0,"",IF('OFERTAS ECONOMICAS'!DC21="NO","",'OFERTAS ECONOMICAS'!CX21))</f>
        <v/>
      </c>
      <c r="AQ21" s="153">
        <f>+'OFERTAS ECONOMICAS'!DB21</f>
        <v>0</v>
      </c>
      <c r="AR21" s="153" t="str">
        <f t="shared" si="12"/>
        <v>NO CUMPLE</v>
      </c>
      <c r="AS21" s="152" t="str">
        <f>IF('OFERTAS ECONOMICAS'!DG21=0,"",IF('OFERTAS ECONOMICAS'!DL21="NO","",'OFERTAS ECONOMICAS'!DG21))</f>
        <v/>
      </c>
      <c r="AT21" s="153">
        <f>+'OFERTAS ECONOMICAS'!DK21</f>
        <v>0</v>
      </c>
      <c r="AU21" s="153" t="str">
        <f t="shared" si="13"/>
        <v>NO CUMPLE</v>
      </c>
      <c r="AV21" s="152" t="str">
        <f>IF('OFERTAS ECONOMICAS'!DP21=0,"",IF('OFERTAS ECONOMICAS'!DU21="NO","",'OFERTAS ECONOMICAS'!DP21))</f>
        <v/>
      </c>
      <c r="AW21" s="153">
        <f>+'OFERTAS ECONOMICAS'!DT21</f>
        <v>0</v>
      </c>
      <c r="AX21" s="153" t="str">
        <f t="shared" si="14"/>
        <v>NO CUMPLE</v>
      </c>
      <c r="AY21" s="341" t="str">
        <f>IF('OFERTAS ECONOMICAS'!DY21=0,"",IF('OFERTAS ECONOMICAS'!ED21="no","",'OFERTAS ECONOMICAS'!DY21))</f>
        <v/>
      </c>
      <c r="AZ21" s="153">
        <f>+'OFERTAS ECONOMICAS'!EC21</f>
        <v>0</v>
      </c>
      <c r="BA21" s="153" t="str">
        <f t="shared" si="15"/>
        <v>NO CUMPLE</v>
      </c>
      <c r="BB21" s="152" t="str">
        <f>IF('OFERTAS ECONOMICAS'!EH21=0,"",IF('OFERTAS ECONOMICAS'!EM21="NO","",'OFERTAS ECONOMICAS'!EH21))</f>
        <v/>
      </c>
      <c r="BC21" s="153" t="str">
        <f>+'OFERTAS ECONOMICAS'!EL21</f>
        <v/>
      </c>
      <c r="BD21" s="153" t="str">
        <f t="shared" si="16"/>
        <v>NO CUMPLE</v>
      </c>
      <c r="BE21" s="152" t="str">
        <f>IF('OFERTAS ECONOMICAS'!EQ21=0,"",IF('OFERTAS ECONOMICAS'!EV21="NO","",'OFERTAS ECONOMICAS'!EQ21))</f>
        <v/>
      </c>
      <c r="BF21" s="153">
        <f>+'OFERTAS ECONOMICAS'!EU21</f>
        <v>0</v>
      </c>
      <c r="BG21" s="153" t="str">
        <f t="shared" si="17"/>
        <v>NO CUMPLE</v>
      </c>
      <c r="BH21" s="152" t="str">
        <f>IF('OFERTAS ECONOMICAS'!EZ21=0,"",IF('OFERTAS ECONOMICAS'!FE21="NO","",'OFERTAS ECONOMICAS'!EZ21))</f>
        <v/>
      </c>
      <c r="BI21" s="153">
        <f>+'OFERTAS ECONOMICAS'!FD21</f>
        <v>0</v>
      </c>
      <c r="BJ21" s="153" t="str">
        <f t="shared" si="18"/>
        <v>NO CUMPLE</v>
      </c>
      <c r="BK21" s="152" t="str">
        <f>IF('OFERTAS ECONOMICAS'!FI21=0,"",IF('OFERTAS ECONOMICAS'!FN21="no","",'OFERTAS ECONOMICAS'!FI21))</f>
        <v/>
      </c>
      <c r="BL21" s="153">
        <f>+'OFERTAS ECONOMICAS'!FM21</f>
        <v>0</v>
      </c>
      <c r="BM21" s="153" t="str">
        <f t="shared" si="19"/>
        <v>NO CUMPLE</v>
      </c>
      <c r="BN21" s="152" t="e">
        <f>IF('OFERTAS ECONOMICAS'!#REF!=0,"",IF('OFERTAS ECONOMICAS'!#REF!="NO","",'OFERTAS ECONOMICAS'!#REF!))</f>
        <v>#REF!</v>
      </c>
      <c r="BO21" s="153" t="e">
        <f>+'OFERTAS ECONOMICAS'!#REF!</f>
        <v>#REF!</v>
      </c>
      <c r="BP21" s="153" t="e">
        <f t="shared" si="20"/>
        <v>#REF!</v>
      </c>
      <c r="BQ21" s="152" t="str">
        <f>IF('OFERTAS ECONOMICAS'!FR21=0,"",IF('OFERTAS ECONOMICAS'!FW21="NO","",'OFERTAS ECONOMICAS'!FR21))</f>
        <v/>
      </c>
      <c r="BR21" s="153">
        <f>+'OFERTAS ECONOMICAS'!FV21</f>
        <v>0</v>
      </c>
      <c r="BS21" s="153" t="str">
        <f t="shared" si="21"/>
        <v>NO CUMPLE</v>
      </c>
      <c r="BT21" s="152" t="str">
        <f>IF('OFERTAS ECONOMICAS'!GA21=0,"",IF('OFERTAS ECONOMICAS'!GF21="NO","",'OFERTAS ECONOMICAS'!GA21))</f>
        <v/>
      </c>
      <c r="BU21" s="153">
        <f>+'OFERTAS ECONOMICAS'!GE21</f>
        <v>0</v>
      </c>
      <c r="BV21" s="153" t="str">
        <f t="shared" si="22"/>
        <v>NO CUMPLE</v>
      </c>
      <c r="BW21" s="152" t="e">
        <f>IF('OFERTAS ECONOMICAS'!#REF!=0,"",IF('OFERTAS ECONOMICAS'!#REF!="NO","",'OFERTAS ECONOMICAS'!#REF!))</f>
        <v>#REF!</v>
      </c>
      <c r="BX21" s="153" t="e">
        <f>+'OFERTAS ECONOMICAS'!#REF!</f>
        <v>#REF!</v>
      </c>
      <c r="BY21" s="153" t="e">
        <f t="shared" si="23"/>
        <v>#REF!</v>
      </c>
    </row>
    <row r="22" spans="1:77" s="41" customFormat="1" ht="25.5" x14ac:dyDescent="0.2">
      <c r="A22" s="18">
        <f t="shared" si="24"/>
        <v>13</v>
      </c>
      <c r="B22" s="85" t="str">
        <f>VLOOKUP(A22,'OFERTAS ECONOMICAS'!A22:B355,2,0)</f>
        <v>DM2342</v>
      </c>
      <c r="C22" s="22" t="str">
        <f>VLOOKUP(A22,'OFERTAS ECONOMICAS'!A22:C355,3,0)</f>
        <v>ASA POLIPECTOMIA HEXAGONAL</v>
      </c>
      <c r="D22" s="120">
        <v>1</v>
      </c>
      <c r="E22" s="120" t="s">
        <v>32</v>
      </c>
      <c r="F22" s="86">
        <v>113050</v>
      </c>
      <c r="G22" s="120">
        <v>1</v>
      </c>
      <c r="H22" s="86">
        <f t="shared" si="0"/>
        <v>113050</v>
      </c>
      <c r="I22" s="48" t="str">
        <f>IF('OFERTAS ECONOMICAS'!L22=0,"",IF('OFERTAS ECONOMICAS'!Q22="no","",'OFERTAS ECONOMICAS'!L22))</f>
        <v/>
      </c>
      <c r="J22" s="49">
        <f>+'OFERTAS ECONOMICAS'!P22</f>
        <v>0</v>
      </c>
      <c r="K22" s="49" t="str">
        <f t="shared" si="1"/>
        <v>NO CUMPLE</v>
      </c>
      <c r="L22" s="51" t="str">
        <f>IF('OFERTAS ECONOMICAS'!U22=0,"",IF('OFERTAS ECONOMICAS'!Z22="NO","",'OFERTAS ECONOMICAS'!U22))</f>
        <v/>
      </c>
      <c r="M22" s="52">
        <f>+'OFERTAS ECONOMICAS'!Y22</f>
        <v>0</v>
      </c>
      <c r="N22" s="52" t="str">
        <f t="shared" si="2"/>
        <v>NO CUMPLE</v>
      </c>
      <c r="O22" s="53" t="str">
        <f>IF('OFERTAS ECONOMICAS'!AD22=0,"",IF('OFERTAS ECONOMICAS'!AI22="NO","",'OFERTAS ECONOMICAS'!AD22))</f>
        <v/>
      </c>
      <c r="P22" s="54">
        <f>+'OFERTAS ECONOMICAS'!AH22</f>
        <v>0</v>
      </c>
      <c r="Q22" s="54" t="str">
        <f t="shared" si="3"/>
        <v>NO CUMPLE</v>
      </c>
      <c r="R22" s="56" t="str">
        <f>IF('OFERTAS ECONOMICAS'!AN22=0,"",IF('OFERTAS ECONOMICAS'!AR22="NO","",'OFERTAS ECONOMICAS'!AN22))</f>
        <v/>
      </c>
      <c r="S22" s="57">
        <f>+'OFERTAS ECONOMICAS'!AQ22</f>
        <v>0</v>
      </c>
      <c r="T22" s="57" t="str">
        <f t="shared" si="4"/>
        <v>NO CUMPLE</v>
      </c>
      <c r="U22" s="59" t="str">
        <f>IF('OFERTAS ECONOMICAS'!AV22=0,"",IF('OFERTAS ECONOMICAS'!BA22="NO","",'OFERTAS ECONOMICAS'!AV22))</f>
        <v/>
      </c>
      <c r="V22" s="60">
        <f>+'OFERTAS ECONOMICAS'!AZ22</f>
        <v>0</v>
      </c>
      <c r="W22" s="60" t="str">
        <f t="shared" si="5"/>
        <v>NO CUMPLE</v>
      </c>
      <c r="X22" s="56" t="str">
        <f>IF('OFERTAS ECONOMICAS'!BF22=0,"",IF('OFERTAS ECONOMICAS'!BJ22="NO","",'OFERTAS ECONOMICAS'!BE22))</f>
        <v/>
      </c>
      <c r="Y22" s="57">
        <f>+'OFERTAS ECONOMICAS'!BI22</f>
        <v>0</v>
      </c>
      <c r="Z22" s="57" t="str">
        <f t="shared" si="6"/>
        <v>NO CUMPLE</v>
      </c>
      <c r="AA22" s="152" t="e">
        <f>IF('OFERTAS ECONOMICAS'!#REF!=0,"",IF('OFERTAS ECONOMICAS'!#REF!="NO","",'OFERTAS ECONOMICAS'!#REF!))</f>
        <v>#REF!</v>
      </c>
      <c r="AB22" s="153" t="e">
        <f>+'OFERTAS ECONOMICAS'!#REF!</f>
        <v>#REF!</v>
      </c>
      <c r="AC22" s="153" t="e">
        <f t="shared" si="7"/>
        <v>#REF!</v>
      </c>
      <c r="AD22" s="251" t="str">
        <f>IF('OFERTAS ECONOMICAS'!BN22=0,"",IF('OFERTAS ECONOMICAS'!BS22="NO","",'OFERTAS ECONOMICAS'!BN22))</f>
        <v/>
      </c>
      <c r="AE22" s="153">
        <f>+'OFERTAS ECONOMICAS'!BR22</f>
        <v>0</v>
      </c>
      <c r="AF22" s="153" t="str">
        <f t="shared" si="8"/>
        <v>NO CUMPLE</v>
      </c>
      <c r="AG22" s="152" t="str">
        <f>IF('OFERTAS ECONOMICAS'!BW22=0,"",IF('OFERTAS ECONOMICAS'!CB22="NO","",'OFERTAS ECONOMICAS'!BW22))</f>
        <v/>
      </c>
      <c r="AH22" s="153">
        <f>+'OFERTAS ECONOMICAS'!CA22</f>
        <v>0</v>
      </c>
      <c r="AI22" s="153" t="str">
        <f t="shared" si="9"/>
        <v>NO CUMPLE</v>
      </c>
      <c r="AJ22" s="152" t="str">
        <f>IF('OFERTAS ECONOMICAS'!CF22=0,"",IF('OFERTAS ECONOMICAS'!CK22="NO","",'OFERTAS ECONOMICAS'!CF22))</f>
        <v/>
      </c>
      <c r="AK22" s="153">
        <f>+'OFERTAS ECONOMICAS'!CJ22</f>
        <v>0</v>
      </c>
      <c r="AL22" s="153" t="str">
        <f t="shared" si="10"/>
        <v>NO CUMPLE</v>
      </c>
      <c r="AM22" s="152" t="str">
        <f>IF('OFERTAS ECONOMICAS'!CO22=0,"",IF('OFERTAS ECONOMICAS'!CT22="NO","",'OFERTAS ECONOMICAS'!CO22))</f>
        <v/>
      </c>
      <c r="AN22" s="153">
        <f>+'OFERTAS ECONOMICAS'!CS22</f>
        <v>0</v>
      </c>
      <c r="AO22" s="153" t="str">
        <f t="shared" si="11"/>
        <v>NO CUMPLE</v>
      </c>
      <c r="AP22" s="344" t="str">
        <f>IF('OFERTAS ECONOMICAS'!CX22=0,"",IF('OFERTAS ECONOMICAS'!DC22="NO","",'OFERTAS ECONOMICAS'!CX22))</f>
        <v/>
      </c>
      <c r="AQ22" s="153">
        <f>+'OFERTAS ECONOMICAS'!DB22</f>
        <v>0</v>
      </c>
      <c r="AR22" s="153" t="str">
        <f t="shared" si="12"/>
        <v>NO CUMPLE</v>
      </c>
      <c r="AS22" s="152" t="str">
        <f>IF('OFERTAS ECONOMICAS'!DG22=0,"",IF('OFERTAS ECONOMICAS'!DL22="NO","",'OFERTAS ECONOMICAS'!DG22))</f>
        <v/>
      </c>
      <c r="AT22" s="153">
        <f>+'OFERTAS ECONOMICAS'!DK22</f>
        <v>0</v>
      </c>
      <c r="AU22" s="153" t="str">
        <f t="shared" si="13"/>
        <v>NO CUMPLE</v>
      </c>
      <c r="AV22" s="152" t="str">
        <f>IF('OFERTAS ECONOMICAS'!DP22=0,"",IF('OFERTAS ECONOMICAS'!DU22="NO","",'OFERTAS ECONOMICAS'!DP22))</f>
        <v/>
      </c>
      <c r="AW22" s="153">
        <f>+'OFERTAS ECONOMICAS'!DT22</f>
        <v>0</v>
      </c>
      <c r="AX22" s="153" t="str">
        <f t="shared" si="14"/>
        <v>NO CUMPLE</v>
      </c>
      <c r="AY22" s="341" t="str">
        <f>IF('OFERTAS ECONOMICAS'!DY22=0,"",IF('OFERTAS ECONOMICAS'!ED22="no","",'OFERTAS ECONOMICAS'!DY22))</f>
        <v/>
      </c>
      <c r="AZ22" s="153">
        <f>+'OFERTAS ECONOMICAS'!EC22</f>
        <v>0</v>
      </c>
      <c r="BA22" s="153" t="str">
        <f t="shared" si="15"/>
        <v>NO CUMPLE</v>
      </c>
      <c r="BB22" s="152" t="str">
        <f>IF('OFERTAS ECONOMICAS'!EH22=0,"",IF('OFERTAS ECONOMICAS'!EM22="NO","",'OFERTAS ECONOMICAS'!EH22))</f>
        <v/>
      </c>
      <c r="BC22" s="153" t="str">
        <f>+'OFERTAS ECONOMICAS'!EL22</f>
        <v/>
      </c>
      <c r="BD22" s="153" t="str">
        <f t="shared" si="16"/>
        <v>NO CUMPLE</v>
      </c>
      <c r="BE22" s="152" t="str">
        <f>IF('OFERTAS ECONOMICAS'!EQ22=0,"",IF('OFERTAS ECONOMICAS'!EV22="NO","",'OFERTAS ECONOMICAS'!EQ22))</f>
        <v/>
      </c>
      <c r="BF22" s="153">
        <f>+'OFERTAS ECONOMICAS'!EU22</f>
        <v>0</v>
      </c>
      <c r="BG22" s="153" t="str">
        <f t="shared" si="17"/>
        <v>NO CUMPLE</v>
      </c>
      <c r="BH22" s="152" t="str">
        <f>IF('OFERTAS ECONOMICAS'!EZ22=0,"",IF('OFERTAS ECONOMICAS'!FE22="NO","",'OFERTAS ECONOMICAS'!EZ22))</f>
        <v/>
      </c>
      <c r="BI22" s="153">
        <f>+'OFERTAS ECONOMICAS'!FD22</f>
        <v>0</v>
      </c>
      <c r="BJ22" s="153" t="str">
        <f t="shared" si="18"/>
        <v>NO CUMPLE</v>
      </c>
      <c r="BK22" s="152" t="str">
        <f>IF('OFERTAS ECONOMICAS'!FI22=0,"",IF('OFERTAS ECONOMICAS'!FN22="no","",'OFERTAS ECONOMICAS'!FI22))</f>
        <v/>
      </c>
      <c r="BL22" s="153">
        <f>+'OFERTAS ECONOMICAS'!FM22</f>
        <v>0</v>
      </c>
      <c r="BM22" s="153" t="str">
        <f t="shared" si="19"/>
        <v>NO CUMPLE</v>
      </c>
      <c r="BN22" s="152" t="e">
        <f>IF('OFERTAS ECONOMICAS'!#REF!=0,"",IF('OFERTAS ECONOMICAS'!#REF!="NO","",'OFERTAS ECONOMICAS'!#REF!))</f>
        <v>#REF!</v>
      </c>
      <c r="BO22" s="153" t="e">
        <f>+'OFERTAS ECONOMICAS'!#REF!</f>
        <v>#REF!</v>
      </c>
      <c r="BP22" s="153" t="e">
        <f t="shared" si="20"/>
        <v>#REF!</v>
      </c>
      <c r="BQ22" s="152" t="str">
        <f>IF('OFERTAS ECONOMICAS'!FR22=0,"",IF('OFERTAS ECONOMICAS'!FW22="NO","",'OFERTAS ECONOMICAS'!FR22))</f>
        <v/>
      </c>
      <c r="BR22" s="153">
        <f>+'OFERTAS ECONOMICAS'!FV22</f>
        <v>0</v>
      </c>
      <c r="BS22" s="153" t="str">
        <f t="shared" si="21"/>
        <v>NO CUMPLE</v>
      </c>
      <c r="BT22" s="152" t="str">
        <f>IF('OFERTAS ECONOMICAS'!GA22=0,"",IF('OFERTAS ECONOMICAS'!GF22="NO","",'OFERTAS ECONOMICAS'!GA22))</f>
        <v/>
      </c>
      <c r="BU22" s="153">
        <f>+'OFERTAS ECONOMICAS'!GE22</f>
        <v>0</v>
      </c>
      <c r="BV22" s="153" t="str">
        <f t="shared" si="22"/>
        <v>NO CUMPLE</v>
      </c>
      <c r="BW22" s="152" t="e">
        <f>IF('OFERTAS ECONOMICAS'!#REF!=0,"",IF('OFERTAS ECONOMICAS'!#REF!="NO","",'OFERTAS ECONOMICAS'!#REF!))</f>
        <v>#REF!</v>
      </c>
      <c r="BX22" s="153" t="e">
        <f>+'OFERTAS ECONOMICAS'!#REF!</f>
        <v>#REF!</v>
      </c>
      <c r="BY22" s="153" t="e">
        <f t="shared" si="23"/>
        <v>#REF!</v>
      </c>
    </row>
    <row r="23" spans="1:77" s="41" customFormat="1" ht="25.5" x14ac:dyDescent="0.2">
      <c r="A23" s="18">
        <f t="shared" si="24"/>
        <v>14</v>
      </c>
      <c r="B23" s="85" t="str">
        <f>VLOOKUP(A23,'OFERTAS ECONOMICAS'!A23:B356,2,0)</f>
        <v>DM1547</v>
      </c>
      <c r="C23" s="22" t="str">
        <f>VLOOKUP(A23,'OFERTAS ECONOMICAS'!A23:C356,3,0)</f>
        <v>BALON DE DILATACION ESOFAGICA DE 10 12</v>
      </c>
      <c r="D23" s="120">
        <v>1</v>
      </c>
      <c r="E23" s="120" t="s">
        <v>32</v>
      </c>
      <c r="F23" s="86">
        <v>642600</v>
      </c>
      <c r="G23" s="120">
        <v>1</v>
      </c>
      <c r="H23" s="86">
        <f t="shared" si="0"/>
        <v>642600</v>
      </c>
      <c r="I23" s="48" t="str">
        <f>IF('OFERTAS ECONOMICAS'!L23=0,"",IF('OFERTAS ECONOMICAS'!Q23="no","",'OFERTAS ECONOMICAS'!L23))</f>
        <v/>
      </c>
      <c r="J23" s="49">
        <f>+'OFERTAS ECONOMICAS'!P23</f>
        <v>0</v>
      </c>
      <c r="K23" s="49" t="str">
        <f t="shared" si="1"/>
        <v>NO CUMPLE</v>
      </c>
      <c r="L23" s="51" t="str">
        <f>IF('OFERTAS ECONOMICAS'!U23=0,"",IF('OFERTAS ECONOMICAS'!Z23="NO","",'OFERTAS ECONOMICAS'!U23))</f>
        <v/>
      </c>
      <c r="M23" s="52">
        <f>+'OFERTAS ECONOMICAS'!Y23</f>
        <v>0</v>
      </c>
      <c r="N23" s="52" t="str">
        <f t="shared" si="2"/>
        <v>NO CUMPLE</v>
      </c>
      <c r="O23" s="53" t="str">
        <f>IF('OFERTAS ECONOMICAS'!AD23=0,"",IF('OFERTAS ECONOMICAS'!AI23="NO","",'OFERTAS ECONOMICAS'!AD23))</f>
        <v/>
      </c>
      <c r="P23" s="54">
        <f>+'OFERTAS ECONOMICAS'!AH23</f>
        <v>0</v>
      </c>
      <c r="Q23" s="54" t="str">
        <f t="shared" si="3"/>
        <v>NO CUMPLE</v>
      </c>
      <c r="R23" s="56" t="str">
        <f>IF('OFERTAS ECONOMICAS'!AN23=0,"",IF('OFERTAS ECONOMICAS'!AR23="NO","",'OFERTAS ECONOMICAS'!AN23))</f>
        <v/>
      </c>
      <c r="S23" s="57">
        <f>+'OFERTAS ECONOMICAS'!AQ23</f>
        <v>0</v>
      </c>
      <c r="T23" s="57" t="str">
        <f t="shared" si="4"/>
        <v>NO CUMPLE</v>
      </c>
      <c r="U23" s="59" t="str">
        <f>IF('OFERTAS ECONOMICAS'!AV23=0,"",IF('OFERTAS ECONOMICAS'!BA23="NO","",'OFERTAS ECONOMICAS'!AV23))</f>
        <v/>
      </c>
      <c r="V23" s="60">
        <f>+'OFERTAS ECONOMICAS'!AZ23</f>
        <v>0</v>
      </c>
      <c r="W23" s="60" t="str">
        <f t="shared" si="5"/>
        <v>NO CUMPLE</v>
      </c>
      <c r="X23" s="56" t="str">
        <f>IF('OFERTAS ECONOMICAS'!BF23=0,"",IF('OFERTAS ECONOMICAS'!BJ23="NO","",'OFERTAS ECONOMICAS'!BE23))</f>
        <v/>
      </c>
      <c r="Y23" s="57">
        <f>+'OFERTAS ECONOMICAS'!BI23</f>
        <v>0</v>
      </c>
      <c r="Z23" s="57" t="str">
        <f t="shared" si="6"/>
        <v>NO CUMPLE</v>
      </c>
      <c r="AA23" s="152" t="e">
        <f>IF('OFERTAS ECONOMICAS'!#REF!=0,"",IF('OFERTAS ECONOMICAS'!#REF!="NO","",'OFERTAS ECONOMICAS'!#REF!))</f>
        <v>#REF!</v>
      </c>
      <c r="AB23" s="153" t="e">
        <f>+'OFERTAS ECONOMICAS'!#REF!</f>
        <v>#REF!</v>
      </c>
      <c r="AC23" s="153" t="e">
        <f t="shared" si="7"/>
        <v>#REF!</v>
      </c>
      <c r="AD23" s="251" t="str">
        <f>IF('OFERTAS ECONOMICAS'!BN23=0,"",IF('OFERTAS ECONOMICAS'!BS23="NO","",'OFERTAS ECONOMICAS'!BN23))</f>
        <v/>
      </c>
      <c r="AE23" s="153">
        <f>+'OFERTAS ECONOMICAS'!BR23</f>
        <v>0</v>
      </c>
      <c r="AF23" s="153" t="str">
        <f t="shared" si="8"/>
        <v>NO CUMPLE</v>
      </c>
      <c r="AG23" s="152" t="str">
        <f>IF('OFERTAS ECONOMICAS'!BW23=0,"",IF('OFERTAS ECONOMICAS'!CB23="NO","",'OFERTAS ECONOMICAS'!BW23))</f>
        <v/>
      </c>
      <c r="AH23" s="153">
        <f>+'OFERTAS ECONOMICAS'!CA23</f>
        <v>0</v>
      </c>
      <c r="AI23" s="153" t="str">
        <f t="shared" si="9"/>
        <v>NO CUMPLE</v>
      </c>
      <c r="AJ23" s="152" t="str">
        <f>IF('OFERTAS ECONOMICAS'!CF23=0,"",IF('OFERTAS ECONOMICAS'!CK23="NO","",'OFERTAS ECONOMICAS'!CF23))</f>
        <v/>
      </c>
      <c r="AK23" s="153">
        <f>+'OFERTAS ECONOMICAS'!CJ23</f>
        <v>0</v>
      </c>
      <c r="AL23" s="153" t="str">
        <f t="shared" si="10"/>
        <v>NO CUMPLE</v>
      </c>
      <c r="AM23" s="152" t="str">
        <f>IF('OFERTAS ECONOMICAS'!CO23=0,"",IF('OFERTAS ECONOMICAS'!CT23="NO","",'OFERTAS ECONOMICAS'!CO23))</f>
        <v/>
      </c>
      <c r="AN23" s="153">
        <f>+'OFERTAS ECONOMICAS'!CS23</f>
        <v>0</v>
      </c>
      <c r="AO23" s="153" t="str">
        <f t="shared" si="11"/>
        <v>NO CUMPLE</v>
      </c>
      <c r="AP23" s="344" t="str">
        <f>IF('OFERTAS ECONOMICAS'!CX23=0,"",IF('OFERTAS ECONOMICAS'!DC23="NO","",'OFERTAS ECONOMICAS'!CX23))</f>
        <v/>
      </c>
      <c r="AQ23" s="153">
        <f>+'OFERTAS ECONOMICAS'!DB23</f>
        <v>0</v>
      </c>
      <c r="AR23" s="153" t="str">
        <f t="shared" si="12"/>
        <v>NO CUMPLE</v>
      </c>
      <c r="AS23" s="152" t="str">
        <f>IF('OFERTAS ECONOMICAS'!DG23=0,"",IF('OFERTAS ECONOMICAS'!DL23="NO","",'OFERTAS ECONOMICAS'!DG23))</f>
        <v/>
      </c>
      <c r="AT23" s="153">
        <f>+'OFERTAS ECONOMICAS'!DK23</f>
        <v>0</v>
      </c>
      <c r="AU23" s="153" t="str">
        <f t="shared" si="13"/>
        <v>NO CUMPLE</v>
      </c>
      <c r="AV23" s="152" t="str">
        <f>IF('OFERTAS ECONOMICAS'!DP23=0,"",IF('OFERTAS ECONOMICAS'!DU23="NO","",'OFERTAS ECONOMICAS'!DP23))</f>
        <v/>
      </c>
      <c r="AW23" s="153">
        <f>+'OFERTAS ECONOMICAS'!DT23</f>
        <v>0</v>
      </c>
      <c r="AX23" s="153" t="str">
        <f t="shared" si="14"/>
        <v>NO CUMPLE</v>
      </c>
      <c r="AY23" s="341" t="str">
        <f>IF('OFERTAS ECONOMICAS'!DY23=0,"",IF('OFERTAS ECONOMICAS'!ED23="no","",'OFERTAS ECONOMICAS'!DY23))</f>
        <v/>
      </c>
      <c r="AZ23" s="153">
        <f>+'OFERTAS ECONOMICAS'!EC23</f>
        <v>0</v>
      </c>
      <c r="BA23" s="153" t="str">
        <f t="shared" si="15"/>
        <v>NO CUMPLE</v>
      </c>
      <c r="BB23" s="152" t="str">
        <f>IF('OFERTAS ECONOMICAS'!EH23=0,"",IF('OFERTAS ECONOMICAS'!EM23="NO","",'OFERTAS ECONOMICAS'!EH23))</f>
        <v/>
      </c>
      <c r="BC23" s="153" t="str">
        <f>+'OFERTAS ECONOMICAS'!EL23</f>
        <v>CUMPLE</v>
      </c>
      <c r="BD23" s="153" t="str">
        <f t="shared" si="16"/>
        <v>NO CUMPLE</v>
      </c>
      <c r="BE23" s="152" t="str">
        <f>IF('OFERTAS ECONOMICAS'!EQ23=0,"",IF('OFERTAS ECONOMICAS'!EV23="NO","",'OFERTAS ECONOMICAS'!EQ23))</f>
        <v/>
      </c>
      <c r="BF23" s="153">
        <f>+'OFERTAS ECONOMICAS'!EU23</f>
        <v>0</v>
      </c>
      <c r="BG23" s="153" t="str">
        <f t="shared" si="17"/>
        <v>NO CUMPLE</v>
      </c>
      <c r="BH23" s="152" t="str">
        <f>IF('OFERTAS ECONOMICAS'!EZ23=0,"",IF('OFERTAS ECONOMICAS'!FE23="NO","",'OFERTAS ECONOMICAS'!EZ23))</f>
        <v/>
      </c>
      <c r="BI23" s="153">
        <f>+'OFERTAS ECONOMICAS'!FD23</f>
        <v>0</v>
      </c>
      <c r="BJ23" s="153" t="str">
        <f t="shared" si="18"/>
        <v>NO CUMPLE</v>
      </c>
      <c r="BK23" s="152" t="str">
        <f>IF('OFERTAS ECONOMICAS'!FI23=0,"",IF('OFERTAS ECONOMICAS'!FN23="no","",'OFERTAS ECONOMICAS'!FI23))</f>
        <v/>
      </c>
      <c r="BL23" s="153">
        <f>+'OFERTAS ECONOMICAS'!FM23</f>
        <v>0</v>
      </c>
      <c r="BM23" s="153" t="str">
        <f t="shared" si="19"/>
        <v>NO CUMPLE</v>
      </c>
      <c r="BN23" s="152" t="e">
        <f>IF('OFERTAS ECONOMICAS'!#REF!=0,"",IF('OFERTAS ECONOMICAS'!#REF!="NO","",'OFERTAS ECONOMICAS'!#REF!))</f>
        <v>#REF!</v>
      </c>
      <c r="BO23" s="153" t="e">
        <f>+'OFERTAS ECONOMICAS'!#REF!</f>
        <v>#REF!</v>
      </c>
      <c r="BP23" s="153" t="e">
        <f t="shared" si="20"/>
        <v>#REF!</v>
      </c>
      <c r="BQ23" s="152" t="str">
        <f>IF('OFERTAS ECONOMICAS'!FR23=0,"",IF('OFERTAS ECONOMICAS'!FW23="NO","",'OFERTAS ECONOMICAS'!FR23))</f>
        <v/>
      </c>
      <c r="BR23" s="153">
        <f>+'OFERTAS ECONOMICAS'!FV23</f>
        <v>0</v>
      </c>
      <c r="BS23" s="153" t="str">
        <f t="shared" si="21"/>
        <v>NO CUMPLE</v>
      </c>
      <c r="BT23" s="152" t="str">
        <f>IF('OFERTAS ECONOMICAS'!GA23=0,"",IF('OFERTAS ECONOMICAS'!GF23="NO","",'OFERTAS ECONOMICAS'!GA23))</f>
        <v/>
      </c>
      <c r="BU23" s="153">
        <f>+'OFERTAS ECONOMICAS'!GE23</f>
        <v>0</v>
      </c>
      <c r="BV23" s="153" t="str">
        <f t="shared" si="22"/>
        <v>NO CUMPLE</v>
      </c>
      <c r="BW23" s="152" t="e">
        <f>IF('OFERTAS ECONOMICAS'!#REF!=0,"",IF('OFERTAS ECONOMICAS'!#REF!="NO","",'OFERTAS ECONOMICAS'!#REF!))</f>
        <v>#REF!</v>
      </c>
      <c r="BX23" s="153" t="e">
        <f>+'OFERTAS ECONOMICAS'!#REF!</f>
        <v>#REF!</v>
      </c>
      <c r="BY23" s="153" t="e">
        <f t="shared" si="23"/>
        <v>#REF!</v>
      </c>
    </row>
    <row r="24" spans="1:77" s="41" customFormat="1" ht="25.5" x14ac:dyDescent="0.2">
      <c r="A24" s="18">
        <f t="shared" si="24"/>
        <v>15</v>
      </c>
      <c r="B24" s="85" t="str">
        <f>VLOOKUP(A24,'OFERTAS ECONOMICAS'!A24:B357,2,0)</f>
        <v>DM1548</v>
      </c>
      <c r="C24" s="22" t="str">
        <f>VLOOKUP(A24,'OFERTAS ECONOMICAS'!A24:C357,3,0)</f>
        <v>BALON DE DILATACION ESOFAGICA DE 12 15</v>
      </c>
      <c r="D24" s="120">
        <v>1</v>
      </c>
      <c r="E24" s="120" t="s">
        <v>32</v>
      </c>
      <c r="F24" s="24">
        <v>642600</v>
      </c>
      <c r="G24" s="120">
        <v>1</v>
      </c>
      <c r="H24" s="86">
        <f t="shared" si="0"/>
        <v>642600</v>
      </c>
      <c r="I24" s="48" t="str">
        <f>IF('OFERTAS ECONOMICAS'!L24=0,"",IF('OFERTAS ECONOMICAS'!Q24="no","",'OFERTAS ECONOMICAS'!L24))</f>
        <v/>
      </c>
      <c r="J24" s="49">
        <f>+'OFERTAS ECONOMICAS'!P24</f>
        <v>0</v>
      </c>
      <c r="K24" s="49" t="str">
        <f t="shared" si="1"/>
        <v>NO CUMPLE</v>
      </c>
      <c r="L24" s="51" t="str">
        <f>IF('OFERTAS ECONOMICAS'!U24=0,"",IF('OFERTAS ECONOMICAS'!Z24="NO","",'OFERTAS ECONOMICAS'!U24))</f>
        <v/>
      </c>
      <c r="M24" s="52">
        <f>+'OFERTAS ECONOMICAS'!Y24</f>
        <v>0</v>
      </c>
      <c r="N24" s="52" t="str">
        <f t="shared" si="2"/>
        <v>NO CUMPLE</v>
      </c>
      <c r="O24" s="53" t="str">
        <f>IF('OFERTAS ECONOMICAS'!AD24=0,"",IF('OFERTAS ECONOMICAS'!AI24="NO","",'OFERTAS ECONOMICAS'!AD24))</f>
        <v/>
      </c>
      <c r="P24" s="54">
        <f>+'OFERTAS ECONOMICAS'!AH24</f>
        <v>0</v>
      </c>
      <c r="Q24" s="54" t="str">
        <f t="shared" si="3"/>
        <v>NO CUMPLE</v>
      </c>
      <c r="R24" s="56" t="str">
        <f>IF('OFERTAS ECONOMICAS'!AN24=0,"",IF('OFERTAS ECONOMICAS'!AR24="NO","",'OFERTAS ECONOMICAS'!AN24))</f>
        <v/>
      </c>
      <c r="S24" s="57">
        <f>+'OFERTAS ECONOMICAS'!AQ24</f>
        <v>0</v>
      </c>
      <c r="T24" s="57" t="str">
        <f t="shared" si="4"/>
        <v>NO CUMPLE</v>
      </c>
      <c r="U24" s="59" t="str">
        <f>IF('OFERTAS ECONOMICAS'!AV24=0,"",IF('OFERTAS ECONOMICAS'!BA24="NO","",'OFERTAS ECONOMICAS'!AV24))</f>
        <v/>
      </c>
      <c r="V24" s="60">
        <f>+'OFERTAS ECONOMICAS'!AZ24</f>
        <v>0</v>
      </c>
      <c r="W24" s="60" t="str">
        <f t="shared" si="5"/>
        <v>NO CUMPLE</v>
      </c>
      <c r="X24" s="56" t="str">
        <f>IF('OFERTAS ECONOMICAS'!BF24=0,"",IF('OFERTAS ECONOMICAS'!BJ24="NO","",'OFERTAS ECONOMICAS'!BE24))</f>
        <v/>
      </c>
      <c r="Y24" s="57">
        <f>+'OFERTAS ECONOMICAS'!BI24</f>
        <v>0</v>
      </c>
      <c r="Z24" s="57" t="str">
        <f t="shared" si="6"/>
        <v>NO CUMPLE</v>
      </c>
      <c r="AA24" s="152" t="e">
        <f>IF('OFERTAS ECONOMICAS'!#REF!=0,"",IF('OFERTAS ECONOMICAS'!#REF!="NO","",'OFERTAS ECONOMICAS'!#REF!))</f>
        <v>#REF!</v>
      </c>
      <c r="AB24" s="153" t="e">
        <f>+'OFERTAS ECONOMICAS'!#REF!</f>
        <v>#REF!</v>
      </c>
      <c r="AC24" s="153" t="e">
        <f t="shared" si="7"/>
        <v>#REF!</v>
      </c>
      <c r="AD24" s="251" t="str">
        <f>IF('OFERTAS ECONOMICAS'!BN24=0,"",IF('OFERTAS ECONOMICAS'!BS24="NO","",'OFERTAS ECONOMICAS'!BN24))</f>
        <v/>
      </c>
      <c r="AE24" s="153">
        <f>+'OFERTAS ECONOMICAS'!BR24</f>
        <v>0</v>
      </c>
      <c r="AF24" s="153" t="str">
        <f t="shared" si="8"/>
        <v>NO CUMPLE</v>
      </c>
      <c r="AG24" s="152" t="str">
        <f>IF('OFERTAS ECONOMICAS'!BW24=0,"",IF('OFERTAS ECONOMICAS'!CB24="NO","",'OFERTAS ECONOMICAS'!BW24))</f>
        <v/>
      </c>
      <c r="AH24" s="153">
        <f>+'OFERTAS ECONOMICAS'!CA24</f>
        <v>0</v>
      </c>
      <c r="AI24" s="153" t="str">
        <f t="shared" si="9"/>
        <v>NO CUMPLE</v>
      </c>
      <c r="AJ24" s="152" t="str">
        <f>IF('OFERTAS ECONOMICAS'!CF24=0,"",IF('OFERTAS ECONOMICAS'!CK24="NO","",'OFERTAS ECONOMICAS'!CF24))</f>
        <v/>
      </c>
      <c r="AK24" s="153">
        <f>+'OFERTAS ECONOMICAS'!CJ24</f>
        <v>0</v>
      </c>
      <c r="AL24" s="153" t="str">
        <f t="shared" si="10"/>
        <v>NO CUMPLE</v>
      </c>
      <c r="AM24" s="152" t="str">
        <f>IF('OFERTAS ECONOMICAS'!CO24=0,"",IF('OFERTAS ECONOMICAS'!CT24="NO","",'OFERTAS ECONOMICAS'!CO24))</f>
        <v/>
      </c>
      <c r="AN24" s="153">
        <f>+'OFERTAS ECONOMICAS'!CS24</f>
        <v>0</v>
      </c>
      <c r="AO24" s="153" t="str">
        <f t="shared" si="11"/>
        <v>NO CUMPLE</v>
      </c>
      <c r="AP24" s="344" t="str">
        <f>IF('OFERTAS ECONOMICAS'!CX24=0,"",IF('OFERTAS ECONOMICAS'!DC24="NO","",'OFERTAS ECONOMICAS'!CX24))</f>
        <v/>
      </c>
      <c r="AQ24" s="153">
        <f>+'OFERTAS ECONOMICAS'!DB24</f>
        <v>0</v>
      </c>
      <c r="AR24" s="153" t="str">
        <f t="shared" si="12"/>
        <v>NO CUMPLE</v>
      </c>
      <c r="AS24" s="152" t="str">
        <f>IF('OFERTAS ECONOMICAS'!DG24=0,"",IF('OFERTAS ECONOMICAS'!DL24="NO","",'OFERTAS ECONOMICAS'!DG24))</f>
        <v/>
      </c>
      <c r="AT24" s="153">
        <f>+'OFERTAS ECONOMICAS'!DK24</f>
        <v>0</v>
      </c>
      <c r="AU24" s="153" t="str">
        <f t="shared" si="13"/>
        <v>NO CUMPLE</v>
      </c>
      <c r="AV24" s="152" t="str">
        <f>IF('OFERTAS ECONOMICAS'!DP24=0,"",IF('OFERTAS ECONOMICAS'!DU24="NO","",'OFERTAS ECONOMICAS'!DP24))</f>
        <v/>
      </c>
      <c r="AW24" s="153">
        <f>+'OFERTAS ECONOMICAS'!DT24</f>
        <v>0</v>
      </c>
      <c r="AX24" s="153" t="str">
        <f t="shared" si="14"/>
        <v>NO CUMPLE</v>
      </c>
      <c r="AY24" s="341" t="str">
        <f>IF('OFERTAS ECONOMICAS'!DY24=0,"",IF('OFERTAS ECONOMICAS'!ED24="no","",'OFERTAS ECONOMICAS'!DY24))</f>
        <v/>
      </c>
      <c r="AZ24" s="153">
        <f>+'OFERTAS ECONOMICAS'!EC24</f>
        <v>0</v>
      </c>
      <c r="BA24" s="153" t="str">
        <f t="shared" si="15"/>
        <v>NO CUMPLE</v>
      </c>
      <c r="BB24" s="152" t="str">
        <f>IF('OFERTAS ECONOMICAS'!EH24=0,"",IF('OFERTAS ECONOMICAS'!EM24="NO","",'OFERTAS ECONOMICAS'!EH24))</f>
        <v/>
      </c>
      <c r="BC24" s="153" t="str">
        <f>+'OFERTAS ECONOMICAS'!EL24</f>
        <v>CUMPLE</v>
      </c>
      <c r="BD24" s="153" t="str">
        <f t="shared" si="16"/>
        <v>NO CUMPLE</v>
      </c>
      <c r="BE24" s="152" t="str">
        <f>IF('OFERTAS ECONOMICAS'!EQ24=0,"",IF('OFERTAS ECONOMICAS'!EV24="NO","",'OFERTAS ECONOMICAS'!EQ24))</f>
        <v/>
      </c>
      <c r="BF24" s="153">
        <f>+'OFERTAS ECONOMICAS'!EU24</f>
        <v>0</v>
      </c>
      <c r="BG24" s="153" t="str">
        <f t="shared" si="17"/>
        <v>NO CUMPLE</v>
      </c>
      <c r="BH24" s="152" t="str">
        <f>IF('OFERTAS ECONOMICAS'!EZ24=0,"",IF('OFERTAS ECONOMICAS'!FE24="NO","",'OFERTAS ECONOMICAS'!EZ24))</f>
        <v/>
      </c>
      <c r="BI24" s="153">
        <f>+'OFERTAS ECONOMICAS'!FD24</f>
        <v>0</v>
      </c>
      <c r="BJ24" s="153" t="str">
        <f t="shared" si="18"/>
        <v>NO CUMPLE</v>
      </c>
      <c r="BK24" s="152" t="str">
        <f>IF('OFERTAS ECONOMICAS'!FI24=0,"",IF('OFERTAS ECONOMICAS'!FN24="no","",'OFERTAS ECONOMICAS'!FI24))</f>
        <v/>
      </c>
      <c r="BL24" s="153">
        <f>+'OFERTAS ECONOMICAS'!FM24</f>
        <v>0</v>
      </c>
      <c r="BM24" s="153" t="str">
        <f t="shared" si="19"/>
        <v>NO CUMPLE</v>
      </c>
      <c r="BN24" s="152" t="e">
        <f>IF('OFERTAS ECONOMICAS'!#REF!=0,"",IF('OFERTAS ECONOMICAS'!#REF!="NO","",'OFERTAS ECONOMICAS'!#REF!))</f>
        <v>#REF!</v>
      </c>
      <c r="BO24" s="153" t="e">
        <f>+'OFERTAS ECONOMICAS'!#REF!</f>
        <v>#REF!</v>
      </c>
      <c r="BP24" s="153" t="e">
        <f t="shared" si="20"/>
        <v>#REF!</v>
      </c>
      <c r="BQ24" s="152" t="str">
        <f>IF('OFERTAS ECONOMICAS'!FR24=0,"",IF('OFERTAS ECONOMICAS'!FW24="NO","",'OFERTAS ECONOMICAS'!FR24))</f>
        <v/>
      </c>
      <c r="BR24" s="153">
        <f>+'OFERTAS ECONOMICAS'!FV24</f>
        <v>0</v>
      </c>
      <c r="BS24" s="153" t="str">
        <f t="shared" si="21"/>
        <v>NO CUMPLE</v>
      </c>
      <c r="BT24" s="152" t="str">
        <f>IF('OFERTAS ECONOMICAS'!GA24=0,"",IF('OFERTAS ECONOMICAS'!GF24="NO","",'OFERTAS ECONOMICAS'!GA24))</f>
        <v/>
      </c>
      <c r="BU24" s="153">
        <f>+'OFERTAS ECONOMICAS'!GE24</f>
        <v>0</v>
      </c>
      <c r="BV24" s="153" t="str">
        <f t="shared" si="22"/>
        <v>NO CUMPLE</v>
      </c>
      <c r="BW24" s="152" t="e">
        <f>IF('OFERTAS ECONOMICAS'!#REF!=0,"",IF('OFERTAS ECONOMICAS'!#REF!="NO","",'OFERTAS ECONOMICAS'!#REF!))</f>
        <v>#REF!</v>
      </c>
      <c r="BX24" s="153" t="e">
        <f>+'OFERTAS ECONOMICAS'!#REF!</f>
        <v>#REF!</v>
      </c>
      <c r="BY24" s="153" t="e">
        <f t="shared" si="23"/>
        <v>#REF!</v>
      </c>
    </row>
    <row r="25" spans="1:77" s="41" customFormat="1" ht="25.5" x14ac:dyDescent="0.2">
      <c r="A25" s="18">
        <f t="shared" si="24"/>
        <v>16</v>
      </c>
      <c r="B25" s="85" t="str">
        <f>VLOOKUP(A25,'OFERTAS ECONOMICAS'!A25:B358,2,0)</f>
        <v>DM148</v>
      </c>
      <c r="C25" s="22" t="str">
        <f>VLOOKUP(A25,'OFERTAS ECONOMICAS'!A25:C358,3,0)</f>
        <v>BALON DE DILATACION ESOFAGICA DE 15 18 MM</v>
      </c>
      <c r="D25" s="120">
        <v>1</v>
      </c>
      <c r="E25" s="120" t="s">
        <v>32</v>
      </c>
      <c r="F25" s="24">
        <v>642600</v>
      </c>
      <c r="G25" s="120">
        <v>1</v>
      </c>
      <c r="H25" s="86">
        <f t="shared" si="0"/>
        <v>642600</v>
      </c>
      <c r="I25" s="48" t="str">
        <f>IF('OFERTAS ECONOMICAS'!L25=0,"",IF('OFERTAS ECONOMICAS'!Q25="no","",'OFERTAS ECONOMICAS'!L25))</f>
        <v/>
      </c>
      <c r="J25" s="49">
        <f>+'OFERTAS ECONOMICAS'!P25</f>
        <v>0</v>
      </c>
      <c r="K25" s="49" t="str">
        <f t="shared" si="1"/>
        <v>NO CUMPLE</v>
      </c>
      <c r="L25" s="51" t="str">
        <f>IF('OFERTAS ECONOMICAS'!U25=0,"",IF('OFERTAS ECONOMICAS'!Z25="NO","",'OFERTAS ECONOMICAS'!U25))</f>
        <v/>
      </c>
      <c r="M25" s="52">
        <f>+'OFERTAS ECONOMICAS'!Y25</f>
        <v>0</v>
      </c>
      <c r="N25" s="52" t="str">
        <f t="shared" si="2"/>
        <v>NO CUMPLE</v>
      </c>
      <c r="O25" s="53" t="str">
        <f>IF('OFERTAS ECONOMICAS'!AD25=0,"",IF('OFERTAS ECONOMICAS'!AI25="NO","",'OFERTAS ECONOMICAS'!AD25))</f>
        <v/>
      </c>
      <c r="P25" s="54">
        <f>+'OFERTAS ECONOMICAS'!AH25</f>
        <v>0</v>
      </c>
      <c r="Q25" s="54" t="str">
        <f t="shared" si="3"/>
        <v>NO CUMPLE</v>
      </c>
      <c r="R25" s="56" t="str">
        <f>IF('OFERTAS ECONOMICAS'!AN25=0,"",IF('OFERTAS ECONOMICAS'!AR25="NO","",'OFERTAS ECONOMICAS'!AN25))</f>
        <v/>
      </c>
      <c r="S25" s="57">
        <f>+'OFERTAS ECONOMICAS'!AQ25</f>
        <v>0</v>
      </c>
      <c r="T25" s="57" t="str">
        <f t="shared" si="4"/>
        <v>NO CUMPLE</v>
      </c>
      <c r="U25" s="59" t="str">
        <f>IF('OFERTAS ECONOMICAS'!AV25=0,"",IF('OFERTAS ECONOMICAS'!BA25="NO","",'OFERTAS ECONOMICAS'!AV25))</f>
        <v/>
      </c>
      <c r="V25" s="60">
        <f>+'OFERTAS ECONOMICAS'!AZ25</f>
        <v>0</v>
      </c>
      <c r="W25" s="60" t="str">
        <f t="shared" si="5"/>
        <v>NO CUMPLE</v>
      </c>
      <c r="X25" s="56" t="str">
        <f>IF('OFERTAS ECONOMICAS'!BF25=0,"",IF('OFERTAS ECONOMICAS'!BJ25="NO","",'OFERTAS ECONOMICAS'!BE25))</f>
        <v/>
      </c>
      <c r="Y25" s="57">
        <f>+'OFERTAS ECONOMICAS'!BI25</f>
        <v>0</v>
      </c>
      <c r="Z25" s="57" t="str">
        <f t="shared" si="6"/>
        <v>NO CUMPLE</v>
      </c>
      <c r="AA25" s="152" t="e">
        <f>IF('OFERTAS ECONOMICAS'!#REF!=0,"",IF('OFERTAS ECONOMICAS'!#REF!="NO","",'OFERTAS ECONOMICAS'!#REF!))</f>
        <v>#REF!</v>
      </c>
      <c r="AB25" s="153" t="e">
        <f>+'OFERTAS ECONOMICAS'!#REF!</f>
        <v>#REF!</v>
      </c>
      <c r="AC25" s="153" t="e">
        <f t="shared" si="7"/>
        <v>#REF!</v>
      </c>
      <c r="AD25" s="251" t="str">
        <f>IF('OFERTAS ECONOMICAS'!BN25=0,"",IF('OFERTAS ECONOMICAS'!BS25="NO","",'OFERTAS ECONOMICAS'!BN25))</f>
        <v/>
      </c>
      <c r="AE25" s="153">
        <f>+'OFERTAS ECONOMICAS'!BR25</f>
        <v>0</v>
      </c>
      <c r="AF25" s="153" t="str">
        <f t="shared" si="8"/>
        <v>NO CUMPLE</v>
      </c>
      <c r="AG25" s="152" t="str">
        <f>IF('OFERTAS ECONOMICAS'!BW25=0,"",IF('OFERTAS ECONOMICAS'!CB25="NO","",'OFERTAS ECONOMICAS'!BW25))</f>
        <v/>
      </c>
      <c r="AH25" s="153">
        <f>+'OFERTAS ECONOMICAS'!CA25</f>
        <v>0</v>
      </c>
      <c r="AI25" s="153" t="str">
        <f t="shared" si="9"/>
        <v>NO CUMPLE</v>
      </c>
      <c r="AJ25" s="152" t="str">
        <f>IF('OFERTAS ECONOMICAS'!CF25=0,"",IF('OFERTAS ECONOMICAS'!CK25="NO","",'OFERTAS ECONOMICAS'!CF25))</f>
        <v/>
      </c>
      <c r="AK25" s="153">
        <f>+'OFERTAS ECONOMICAS'!CJ25</f>
        <v>0</v>
      </c>
      <c r="AL25" s="153" t="str">
        <f t="shared" si="10"/>
        <v>NO CUMPLE</v>
      </c>
      <c r="AM25" s="152" t="str">
        <f>IF('OFERTAS ECONOMICAS'!CO25=0,"",IF('OFERTAS ECONOMICAS'!CT25="NO","",'OFERTAS ECONOMICAS'!CO25))</f>
        <v/>
      </c>
      <c r="AN25" s="153">
        <f>+'OFERTAS ECONOMICAS'!CS25</f>
        <v>0</v>
      </c>
      <c r="AO25" s="153" t="str">
        <f t="shared" si="11"/>
        <v>NO CUMPLE</v>
      </c>
      <c r="AP25" s="344" t="str">
        <f>IF('OFERTAS ECONOMICAS'!CX25=0,"",IF('OFERTAS ECONOMICAS'!DC25="NO","",'OFERTAS ECONOMICAS'!CX25))</f>
        <v/>
      </c>
      <c r="AQ25" s="153">
        <f>+'OFERTAS ECONOMICAS'!DB25</f>
        <v>0</v>
      </c>
      <c r="AR25" s="153" t="str">
        <f t="shared" si="12"/>
        <v>NO CUMPLE</v>
      </c>
      <c r="AS25" s="152" t="str">
        <f>IF('OFERTAS ECONOMICAS'!DG25=0,"",IF('OFERTAS ECONOMICAS'!DL25="NO","",'OFERTAS ECONOMICAS'!DG25))</f>
        <v/>
      </c>
      <c r="AT25" s="153">
        <f>+'OFERTAS ECONOMICAS'!DK25</f>
        <v>0</v>
      </c>
      <c r="AU25" s="153" t="str">
        <f t="shared" si="13"/>
        <v>NO CUMPLE</v>
      </c>
      <c r="AV25" s="152" t="str">
        <f>IF('OFERTAS ECONOMICAS'!DP25=0,"",IF('OFERTAS ECONOMICAS'!DU25="NO","",'OFERTAS ECONOMICAS'!DP25))</f>
        <v/>
      </c>
      <c r="AW25" s="153">
        <f>+'OFERTAS ECONOMICAS'!DT25</f>
        <v>0</v>
      </c>
      <c r="AX25" s="153" t="str">
        <f t="shared" si="14"/>
        <v>NO CUMPLE</v>
      </c>
      <c r="AY25" s="341" t="str">
        <f>IF('OFERTAS ECONOMICAS'!DY25=0,"",IF('OFERTAS ECONOMICAS'!ED25="no","",'OFERTAS ECONOMICAS'!DY25))</f>
        <v/>
      </c>
      <c r="AZ25" s="153">
        <f>+'OFERTAS ECONOMICAS'!EC25</f>
        <v>0</v>
      </c>
      <c r="BA25" s="153" t="str">
        <f t="shared" si="15"/>
        <v>NO CUMPLE</v>
      </c>
      <c r="BB25" s="152" t="str">
        <f>IF('OFERTAS ECONOMICAS'!EH25=0,"",IF('OFERTAS ECONOMICAS'!EM25="NO","",'OFERTAS ECONOMICAS'!EH25))</f>
        <v/>
      </c>
      <c r="BC25" s="153" t="str">
        <f>+'OFERTAS ECONOMICAS'!EL25</f>
        <v/>
      </c>
      <c r="BD25" s="153" t="str">
        <f t="shared" si="16"/>
        <v>NO CUMPLE</v>
      </c>
      <c r="BE25" s="152" t="str">
        <f>IF('OFERTAS ECONOMICAS'!EQ25=0,"",IF('OFERTAS ECONOMICAS'!EV25="NO","",'OFERTAS ECONOMICAS'!EQ25))</f>
        <v/>
      </c>
      <c r="BF25" s="153">
        <f>+'OFERTAS ECONOMICAS'!EU25</f>
        <v>0</v>
      </c>
      <c r="BG25" s="153" t="str">
        <f t="shared" si="17"/>
        <v>NO CUMPLE</v>
      </c>
      <c r="BH25" s="152" t="str">
        <f>IF('OFERTAS ECONOMICAS'!EZ25=0,"",IF('OFERTAS ECONOMICAS'!FE25="NO","",'OFERTAS ECONOMICAS'!EZ25))</f>
        <v/>
      </c>
      <c r="BI25" s="153">
        <f>+'OFERTAS ECONOMICAS'!FD25</f>
        <v>0</v>
      </c>
      <c r="BJ25" s="153" t="str">
        <f t="shared" si="18"/>
        <v>NO CUMPLE</v>
      </c>
      <c r="BK25" s="152" t="str">
        <f>IF('OFERTAS ECONOMICAS'!FI25=0,"",IF('OFERTAS ECONOMICAS'!FN25="no","",'OFERTAS ECONOMICAS'!FI25))</f>
        <v/>
      </c>
      <c r="BL25" s="153">
        <f>+'OFERTAS ECONOMICAS'!FM25</f>
        <v>0</v>
      </c>
      <c r="BM25" s="153" t="str">
        <f t="shared" si="19"/>
        <v>NO CUMPLE</v>
      </c>
      <c r="BN25" s="152" t="e">
        <f>IF('OFERTAS ECONOMICAS'!#REF!=0,"",IF('OFERTAS ECONOMICAS'!#REF!="NO","",'OFERTAS ECONOMICAS'!#REF!))</f>
        <v>#REF!</v>
      </c>
      <c r="BO25" s="153" t="e">
        <f>+'OFERTAS ECONOMICAS'!#REF!</f>
        <v>#REF!</v>
      </c>
      <c r="BP25" s="153" t="e">
        <f t="shared" si="20"/>
        <v>#REF!</v>
      </c>
      <c r="BQ25" s="152" t="str">
        <f>IF('OFERTAS ECONOMICAS'!FR25=0,"",IF('OFERTAS ECONOMICAS'!FW25="NO","",'OFERTAS ECONOMICAS'!FR25))</f>
        <v/>
      </c>
      <c r="BR25" s="153">
        <f>+'OFERTAS ECONOMICAS'!FV25</f>
        <v>0</v>
      </c>
      <c r="BS25" s="153" t="str">
        <f t="shared" si="21"/>
        <v>NO CUMPLE</v>
      </c>
      <c r="BT25" s="152" t="str">
        <f>IF('OFERTAS ECONOMICAS'!GA25=0,"",IF('OFERTAS ECONOMICAS'!GF25="NO","",'OFERTAS ECONOMICAS'!GA25))</f>
        <v/>
      </c>
      <c r="BU25" s="153">
        <f>+'OFERTAS ECONOMICAS'!GE25</f>
        <v>0</v>
      </c>
      <c r="BV25" s="153" t="str">
        <f t="shared" si="22"/>
        <v>NO CUMPLE</v>
      </c>
      <c r="BW25" s="152" t="e">
        <f>IF('OFERTAS ECONOMICAS'!#REF!=0,"",IF('OFERTAS ECONOMICAS'!#REF!="NO","",'OFERTAS ECONOMICAS'!#REF!))</f>
        <v>#REF!</v>
      </c>
      <c r="BX25" s="153" t="e">
        <f>+'OFERTAS ECONOMICAS'!#REF!</f>
        <v>#REF!</v>
      </c>
      <c r="BY25" s="153" t="e">
        <f t="shared" si="23"/>
        <v>#REF!</v>
      </c>
    </row>
    <row r="26" spans="1:77" s="41" customFormat="1" ht="25.5" x14ac:dyDescent="0.2">
      <c r="A26" s="18">
        <f t="shared" si="24"/>
        <v>17</v>
      </c>
      <c r="B26" s="85" t="str">
        <f>VLOOKUP(A26,'OFERTAS ECONOMICAS'!A26:B359,2,0)</f>
        <v>DM149</v>
      </c>
      <c r="C26" s="22" t="str">
        <f>VLOOKUP(A26,'OFERTAS ECONOMICAS'!A26:C359,3,0)</f>
        <v>BALON DE DILATACION ESOFAGICA DE 18 20 MM</v>
      </c>
      <c r="D26" s="120">
        <v>1</v>
      </c>
      <c r="E26" s="120" t="s">
        <v>32</v>
      </c>
      <c r="F26" s="64">
        <v>642600</v>
      </c>
      <c r="G26" s="120">
        <v>1</v>
      </c>
      <c r="H26" s="86">
        <f t="shared" si="0"/>
        <v>642600</v>
      </c>
      <c r="I26" s="48" t="str">
        <f>IF('OFERTAS ECONOMICAS'!L26=0,"",IF('OFERTAS ECONOMICAS'!Q26="no","",'OFERTAS ECONOMICAS'!L26))</f>
        <v/>
      </c>
      <c r="J26" s="49">
        <f>+'OFERTAS ECONOMICAS'!P26</f>
        <v>0</v>
      </c>
      <c r="K26" s="49" t="str">
        <f t="shared" si="1"/>
        <v>NO CUMPLE</v>
      </c>
      <c r="L26" s="51" t="str">
        <f>IF('OFERTAS ECONOMICAS'!U26=0,"",IF('OFERTAS ECONOMICAS'!Z26="NO","",'OFERTAS ECONOMICAS'!U26))</f>
        <v/>
      </c>
      <c r="M26" s="52">
        <f>+'OFERTAS ECONOMICAS'!Y26</f>
        <v>0</v>
      </c>
      <c r="N26" s="52" t="str">
        <f t="shared" si="2"/>
        <v>NO CUMPLE</v>
      </c>
      <c r="O26" s="53" t="str">
        <f>IF('OFERTAS ECONOMICAS'!AD26=0,"",IF('OFERTAS ECONOMICAS'!AI26="NO","",'OFERTAS ECONOMICAS'!AD26))</f>
        <v/>
      </c>
      <c r="P26" s="54">
        <f>+'OFERTAS ECONOMICAS'!AH26</f>
        <v>0</v>
      </c>
      <c r="Q26" s="54" t="str">
        <f t="shared" si="3"/>
        <v>NO CUMPLE</v>
      </c>
      <c r="R26" s="56" t="str">
        <f>IF('OFERTAS ECONOMICAS'!AN26=0,"",IF('OFERTAS ECONOMICAS'!AR26="NO","",'OFERTAS ECONOMICAS'!AN26))</f>
        <v/>
      </c>
      <c r="S26" s="57">
        <f>+'OFERTAS ECONOMICAS'!AQ26</f>
        <v>0</v>
      </c>
      <c r="T26" s="57" t="str">
        <f t="shared" si="4"/>
        <v>NO CUMPLE</v>
      </c>
      <c r="U26" s="59" t="str">
        <f>IF('OFERTAS ECONOMICAS'!AV26=0,"",IF('OFERTAS ECONOMICAS'!BA26="NO","",'OFERTAS ECONOMICAS'!AV26))</f>
        <v/>
      </c>
      <c r="V26" s="60">
        <f>+'OFERTAS ECONOMICAS'!AZ26</f>
        <v>0</v>
      </c>
      <c r="W26" s="60" t="str">
        <f t="shared" si="5"/>
        <v>NO CUMPLE</v>
      </c>
      <c r="X26" s="56" t="str">
        <f>IF('OFERTAS ECONOMICAS'!BF26=0,"",IF('OFERTAS ECONOMICAS'!BJ26="NO","",'OFERTAS ECONOMICAS'!BE26))</f>
        <v/>
      </c>
      <c r="Y26" s="57">
        <f>+'OFERTAS ECONOMICAS'!BI26</f>
        <v>0</v>
      </c>
      <c r="Z26" s="57" t="str">
        <f t="shared" si="6"/>
        <v>NO CUMPLE</v>
      </c>
      <c r="AA26" s="152" t="e">
        <f>IF('OFERTAS ECONOMICAS'!#REF!=0,"",IF('OFERTAS ECONOMICAS'!#REF!="NO","",'OFERTAS ECONOMICAS'!#REF!))</f>
        <v>#REF!</v>
      </c>
      <c r="AB26" s="153" t="e">
        <f>+'OFERTAS ECONOMICAS'!#REF!</f>
        <v>#REF!</v>
      </c>
      <c r="AC26" s="153" t="e">
        <f t="shared" si="7"/>
        <v>#REF!</v>
      </c>
      <c r="AD26" s="251" t="str">
        <f>IF('OFERTAS ECONOMICAS'!BN26=0,"",IF('OFERTAS ECONOMICAS'!BS26="NO","",'OFERTAS ECONOMICAS'!BN26))</f>
        <v/>
      </c>
      <c r="AE26" s="153">
        <f>+'OFERTAS ECONOMICAS'!BR26</f>
        <v>0</v>
      </c>
      <c r="AF26" s="153" t="str">
        <f t="shared" si="8"/>
        <v>NO CUMPLE</v>
      </c>
      <c r="AG26" s="152" t="str">
        <f>IF('OFERTAS ECONOMICAS'!BW26=0,"",IF('OFERTAS ECONOMICAS'!CB26="NO","",'OFERTAS ECONOMICAS'!BW26))</f>
        <v/>
      </c>
      <c r="AH26" s="153">
        <f>+'OFERTAS ECONOMICAS'!CA26</f>
        <v>0</v>
      </c>
      <c r="AI26" s="153" t="str">
        <f t="shared" si="9"/>
        <v>NO CUMPLE</v>
      </c>
      <c r="AJ26" s="152" t="str">
        <f>IF('OFERTAS ECONOMICAS'!CF26=0,"",IF('OFERTAS ECONOMICAS'!CK26="NO","",'OFERTAS ECONOMICAS'!CF26))</f>
        <v/>
      </c>
      <c r="AK26" s="153">
        <f>+'OFERTAS ECONOMICAS'!CJ26</f>
        <v>0</v>
      </c>
      <c r="AL26" s="153" t="str">
        <f t="shared" si="10"/>
        <v>NO CUMPLE</v>
      </c>
      <c r="AM26" s="152" t="str">
        <f>IF('OFERTAS ECONOMICAS'!CO26=0,"",IF('OFERTAS ECONOMICAS'!CT26="NO","",'OFERTAS ECONOMICAS'!CO26))</f>
        <v/>
      </c>
      <c r="AN26" s="153">
        <f>+'OFERTAS ECONOMICAS'!CS26</f>
        <v>0</v>
      </c>
      <c r="AO26" s="153" t="str">
        <f t="shared" si="11"/>
        <v>NO CUMPLE</v>
      </c>
      <c r="AP26" s="344" t="str">
        <f>IF('OFERTAS ECONOMICAS'!CX26=0,"",IF('OFERTAS ECONOMICAS'!DC26="NO","",'OFERTAS ECONOMICAS'!CX26))</f>
        <v/>
      </c>
      <c r="AQ26" s="153">
        <f>+'OFERTAS ECONOMICAS'!DB26</f>
        <v>0</v>
      </c>
      <c r="AR26" s="153" t="str">
        <f t="shared" si="12"/>
        <v>NO CUMPLE</v>
      </c>
      <c r="AS26" s="152" t="str">
        <f>IF('OFERTAS ECONOMICAS'!DG26=0,"",IF('OFERTAS ECONOMICAS'!DL26="NO","",'OFERTAS ECONOMICAS'!DG26))</f>
        <v/>
      </c>
      <c r="AT26" s="153">
        <f>+'OFERTAS ECONOMICAS'!DK26</f>
        <v>0</v>
      </c>
      <c r="AU26" s="153" t="str">
        <f t="shared" si="13"/>
        <v>NO CUMPLE</v>
      </c>
      <c r="AV26" s="152" t="str">
        <f>IF('OFERTAS ECONOMICAS'!DP26=0,"",IF('OFERTAS ECONOMICAS'!DU26="NO","",'OFERTAS ECONOMICAS'!DP26))</f>
        <v/>
      </c>
      <c r="AW26" s="153">
        <f>+'OFERTAS ECONOMICAS'!DT26</f>
        <v>0</v>
      </c>
      <c r="AX26" s="153" t="str">
        <f t="shared" si="14"/>
        <v>NO CUMPLE</v>
      </c>
      <c r="AY26" s="341" t="str">
        <f>IF('OFERTAS ECONOMICAS'!DY26=0,"",IF('OFERTAS ECONOMICAS'!ED26="no","",'OFERTAS ECONOMICAS'!DY26))</f>
        <v/>
      </c>
      <c r="AZ26" s="153">
        <f>+'OFERTAS ECONOMICAS'!EC26</f>
        <v>0</v>
      </c>
      <c r="BA26" s="153" t="str">
        <f t="shared" si="15"/>
        <v>NO CUMPLE</v>
      </c>
      <c r="BB26" s="152" t="str">
        <f>IF('OFERTAS ECONOMICAS'!EH26=0,"",IF('OFERTAS ECONOMICAS'!EM26="NO","",'OFERTAS ECONOMICAS'!EH26))</f>
        <v/>
      </c>
      <c r="BC26" s="153" t="str">
        <f>+'OFERTAS ECONOMICAS'!EL26</f>
        <v>CUMPLE</v>
      </c>
      <c r="BD26" s="153" t="str">
        <f t="shared" si="16"/>
        <v>NO CUMPLE</v>
      </c>
      <c r="BE26" s="152" t="str">
        <f>IF('OFERTAS ECONOMICAS'!EQ26=0,"",IF('OFERTAS ECONOMICAS'!EV26="NO","",'OFERTAS ECONOMICAS'!EQ26))</f>
        <v/>
      </c>
      <c r="BF26" s="153">
        <f>+'OFERTAS ECONOMICAS'!EU26</f>
        <v>0</v>
      </c>
      <c r="BG26" s="153" t="str">
        <f t="shared" si="17"/>
        <v>NO CUMPLE</v>
      </c>
      <c r="BH26" s="152" t="str">
        <f>IF('OFERTAS ECONOMICAS'!EZ26=0,"",IF('OFERTAS ECONOMICAS'!FE26="NO","",'OFERTAS ECONOMICAS'!EZ26))</f>
        <v/>
      </c>
      <c r="BI26" s="153">
        <f>+'OFERTAS ECONOMICAS'!FD26</f>
        <v>0</v>
      </c>
      <c r="BJ26" s="153" t="str">
        <f t="shared" si="18"/>
        <v>NO CUMPLE</v>
      </c>
      <c r="BK26" s="152" t="str">
        <f>IF('OFERTAS ECONOMICAS'!FI26=0,"",IF('OFERTAS ECONOMICAS'!FN26="no","",'OFERTAS ECONOMICAS'!FI26))</f>
        <v/>
      </c>
      <c r="BL26" s="153">
        <f>+'OFERTAS ECONOMICAS'!FM26</f>
        <v>0</v>
      </c>
      <c r="BM26" s="153" t="str">
        <f t="shared" si="19"/>
        <v>NO CUMPLE</v>
      </c>
      <c r="BN26" s="152" t="e">
        <f>IF('OFERTAS ECONOMICAS'!#REF!=0,"",IF('OFERTAS ECONOMICAS'!#REF!="NO","",'OFERTAS ECONOMICAS'!#REF!))</f>
        <v>#REF!</v>
      </c>
      <c r="BO26" s="153" t="e">
        <f>+'OFERTAS ECONOMICAS'!#REF!</f>
        <v>#REF!</v>
      </c>
      <c r="BP26" s="153" t="e">
        <f t="shared" si="20"/>
        <v>#REF!</v>
      </c>
      <c r="BQ26" s="152" t="str">
        <f>IF('OFERTAS ECONOMICAS'!FR26=0,"",IF('OFERTAS ECONOMICAS'!FW26="NO","",'OFERTAS ECONOMICAS'!FR26))</f>
        <v/>
      </c>
      <c r="BR26" s="153">
        <f>+'OFERTAS ECONOMICAS'!FV26</f>
        <v>0</v>
      </c>
      <c r="BS26" s="153" t="str">
        <f t="shared" si="21"/>
        <v>NO CUMPLE</v>
      </c>
      <c r="BT26" s="152" t="str">
        <f>IF('OFERTAS ECONOMICAS'!GA26=0,"",IF('OFERTAS ECONOMICAS'!GF26="NO","",'OFERTAS ECONOMICAS'!GA26))</f>
        <v/>
      </c>
      <c r="BU26" s="153">
        <f>+'OFERTAS ECONOMICAS'!GE26</f>
        <v>0</v>
      </c>
      <c r="BV26" s="153" t="str">
        <f t="shared" si="22"/>
        <v>NO CUMPLE</v>
      </c>
      <c r="BW26" s="152" t="e">
        <f>IF('OFERTAS ECONOMICAS'!#REF!=0,"",IF('OFERTAS ECONOMICAS'!#REF!="NO","",'OFERTAS ECONOMICAS'!#REF!))</f>
        <v>#REF!</v>
      </c>
      <c r="BX26" s="153" t="e">
        <f>+'OFERTAS ECONOMICAS'!#REF!</f>
        <v>#REF!</v>
      </c>
      <c r="BY26" s="153" t="e">
        <f t="shared" si="23"/>
        <v>#REF!</v>
      </c>
    </row>
    <row r="27" spans="1:77" s="41" customFormat="1" ht="38.25" x14ac:dyDescent="0.2">
      <c r="A27" s="18">
        <f t="shared" si="24"/>
        <v>18</v>
      </c>
      <c r="B27" s="85" t="str">
        <f>VLOOKUP(A27,'OFERTAS ECONOMICAS'!A27:B360,2,0)</f>
        <v>DM2343</v>
      </c>
      <c r="C27" s="22" t="str">
        <f>VLOOKUP(A27,'OFERTAS ECONOMICAS'!A27:C360,3,0)</f>
        <v>BALON DILATACION ESOFAGICA DE 30 MM PARA ACALASIA</v>
      </c>
      <c r="D27" s="120">
        <v>1</v>
      </c>
      <c r="E27" s="120" t="s">
        <v>32</v>
      </c>
      <c r="F27" s="24">
        <v>2400000</v>
      </c>
      <c r="G27" s="120">
        <v>1</v>
      </c>
      <c r="H27" s="86">
        <f t="shared" si="0"/>
        <v>2400000</v>
      </c>
      <c r="I27" s="48" t="str">
        <f>IF('OFERTAS ECONOMICAS'!L27=0,"",IF('OFERTAS ECONOMICAS'!Q27="no","",'OFERTAS ECONOMICAS'!L27))</f>
        <v/>
      </c>
      <c r="J27" s="49">
        <f>+'OFERTAS ECONOMICAS'!P27</f>
        <v>0</v>
      </c>
      <c r="K27" s="49" t="str">
        <f t="shared" si="1"/>
        <v>NO CUMPLE</v>
      </c>
      <c r="L27" s="51" t="str">
        <f>IF('OFERTAS ECONOMICAS'!U27=0,"",IF('OFERTAS ECONOMICAS'!Z27="NO","",'OFERTAS ECONOMICAS'!U27))</f>
        <v/>
      </c>
      <c r="M27" s="52">
        <f>+'OFERTAS ECONOMICAS'!Y27</f>
        <v>0</v>
      </c>
      <c r="N27" s="52" t="str">
        <f t="shared" si="2"/>
        <v>NO CUMPLE</v>
      </c>
      <c r="O27" s="53" t="str">
        <f>IF('OFERTAS ECONOMICAS'!AD27=0,"",IF('OFERTAS ECONOMICAS'!AI27="NO","",'OFERTAS ECONOMICAS'!AD27))</f>
        <v/>
      </c>
      <c r="P27" s="54">
        <f>+'OFERTAS ECONOMICAS'!AH27</f>
        <v>0</v>
      </c>
      <c r="Q27" s="54" t="str">
        <f t="shared" si="3"/>
        <v>NO CUMPLE</v>
      </c>
      <c r="R27" s="56" t="str">
        <f>IF('OFERTAS ECONOMICAS'!AN27=0,"",IF('OFERTAS ECONOMICAS'!AR27="NO","",'OFERTAS ECONOMICAS'!AN27))</f>
        <v/>
      </c>
      <c r="S27" s="57">
        <f>+'OFERTAS ECONOMICAS'!AQ27</f>
        <v>0</v>
      </c>
      <c r="T27" s="57" t="str">
        <f t="shared" si="4"/>
        <v>NO CUMPLE</v>
      </c>
      <c r="U27" s="59" t="str">
        <f>IF('OFERTAS ECONOMICAS'!AV27=0,"",IF('OFERTAS ECONOMICAS'!BA27="NO","",'OFERTAS ECONOMICAS'!AV27))</f>
        <v/>
      </c>
      <c r="V27" s="60">
        <f>+'OFERTAS ECONOMICAS'!AZ27</f>
        <v>0</v>
      </c>
      <c r="W27" s="60" t="str">
        <f t="shared" si="5"/>
        <v>NO CUMPLE</v>
      </c>
      <c r="X27" s="56" t="str">
        <f>IF('OFERTAS ECONOMICAS'!BF27=0,"",IF('OFERTAS ECONOMICAS'!BJ27="NO","",'OFERTAS ECONOMICAS'!BE27))</f>
        <v/>
      </c>
      <c r="Y27" s="57">
        <f>+'OFERTAS ECONOMICAS'!BI27</f>
        <v>0</v>
      </c>
      <c r="Z27" s="57" t="str">
        <f t="shared" si="6"/>
        <v>NO CUMPLE</v>
      </c>
      <c r="AA27" s="152" t="e">
        <f>IF('OFERTAS ECONOMICAS'!#REF!=0,"",IF('OFERTAS ECONOMICAS'!#REF!="NO","",'OFERTAS ECONOMICAS'!#REF!))</f>
        <v>#REF!</v>
      </c>
      <c r="AB27" s="153" t="e">
        <f>+'OFERTAS ECONOMICAS'!#REF!</f>
        <v>#REF!</v>
      </c>
      <c r="AC27" s="153" t="e">
        <f t="shared" si="7"/>
        <v>#REF!</v>
      </c>
      <c r="AD27" s="251" t="str">
        <f>IF('OFERTAS ECONOMICAS'!BN27=0,"",IF('OFERTAS ECONOMICAS'!BS27="NO","",'OFERTAS ECONOMICAS'!BN27))</f>
        <v/>
      </c>
      <c r="AE27" s="153">
        <f>+'OFERTAS ECONOMICAS'!BR27</f>
        <v>0</v>
      </c>
      <c r="AF27" s="153" t="str">
        <f t="shared" si="8"/>
        <v>NO CUMPLE</v>
      </c>
      <c r="AG27" s="152" t="str">
        <f>IF('OFERTAS ECONOMICAS'!BW27=0,"",IF('OFERTAS ECONOMICAS'!CB27="NO","",'OFERTAS ECONOMICAS'!BW27))</f>
        <v/>
      </c>
      <c r="AH27" s="153">
        <f>+'OFERTAS ECONOMICAS'!CA27</f>
        <v>0</v>
      </c>
      <c r="AI27" s="153" t="str">
        <f t="shared" si="9"/>
        <v>NO CUMPLE</v>
      </c>
      <c r="AJ27" s="152" t="str">
        <f>IF('OFERTAS ECONOMICAS'!CF27=0,"",IF('OFERTAS ECONOMICAS'!CK27="NO","",'OFERTAS ECONOMICAS'!CF27))</f>
        <v/>
      </c>
      <c r="AK27" s="153">
        <f>+'OFERTAS ECONOMICAS'!CJ27</f>
        <v>0</v>
      </c>
      <c r="AL27" s="153" t="str">
        <f t="shared" si="10"/>
        <v>NO CUMPLE</v>
      </c>
      <c r="AM27" s="152" t="str">
        <f>IF('OFERTAS ECONOMICAS'!CO27=0,"",IF('OFERTAS ECONOMICAS'!CT27="NO","",'OFERTAS ECONOMICAS'!CO27))</f>
        <v/>
      </c>
      <c r="AN27" s="153">
        <f>+'OFERTAS ECONOMICAS'!CS27</f>
        <v>0</v>
      </c>
      <c r="AO27" s="153" t="str">
        <f t="shared" si="11"/>
        <v>NO CUMPLE</v>
      </c>
      <c r="AP27" s="344" t="str">
        <f>IF('OFERTAS ECONOMICAS'!CX27=0,"",IF('OFERTAS ECONOMICAS'!DC27="NO","",'OFERTAS ECONOMICAS'!CX27))</f>
        <v/>
      </c>
      <c r="AQ27" s="153">
        <f>+'OFERTAS ECONOMICAS'!DB27</f>
        <v>0</v>
      </c>
      <c r="AR27" s="153" t="str">
        <f t="shared" si="12"/>
        <v>NO CUMPLE</v>
      </c>
      <c r="AS27" s="152" t="str">
        <f>IF('OFERTAS ECONOMICAS'!DG27=0,"",IF('OFERTAS ECONOMICAS'!DL27="NO","",'OFERTAS ECONOMICAS'!DG27))</f>
        <v/>
      </c>
      <c r="AT27" s="153">
        <f>+'OFERTAS ECONOMICAS'!DK27</f>
        <v>0</v>
      </c>
      <c r="AU27" s="153" t="str">
        <f t="shared" si="13"/>
        <v>NO CUMPLE</v>
      </c>
      <c r="AV27" s="152" t="str">
        <f>IF('OFERTAS ECONOMICAS'!DP27=0,"",IF('OFERTAS ECONOMICAS'!DU27="NO","",'OFERTAS ECONOMICAS'!DP27))</f>
        <v/>
      </c>
      <c r="AW27" s="153">
        <f>+'OFERTAS ECONOMICAS'!DT27</f>
        <v>0</v>
      </c>
      <c r="AX27" s="153" t="str">
        <f t="shared" si="14"/>
        <v>NO CUMPLE</v>
      </c>
      <c r="AY27" s="341" t="str">
        <f>IF('OFERTAS ECONOMICAS'!DY27=0,"",IF('OFERTAS ECONOMICAS'!ED27="no","",'OFERTAS ECONOMICAS'!DY27))</f>
        <v/>
      </c>
      <c r="AZ27" s="153">
        <f>+'OFERTAS ECONOMICAS'!EC27</f>
        <v>0</v>
      </c>
      <c r="BA27" s="153" t="str">
        <f t="shared" si="15"/>
        <v>NO CUMPLE</v>
      </c>
      <c r="BB27" s="152" t="str">
        <f>IF('OFERTAS ECONOMICAS'!EH27=0,"",IF('OFERTAS ECONOMICAS'!EM27="NO","",'OFERTAS ECONOMICAS'!EH27))</f>
        <v/>
      </c>
      <c r="BC27" s="153" t="str">
        <f>+'OFERTAS ECONOMICAS'!EL27</f>
        <v/>
      </c>
      <c r="BD27" s="153" t="str">
        <f t="shared" si="16"/>
        <v>NO CUMPLE</v>
      </c>
      <c r="BE27" s="152" t="str">
        <f>IF('OFERTAS ECONOMICAS'!EQ27=0,"",IF('OFERTAS ECONOMICAS'!EV27="NO","",'OFERTAS ECONOMICAS'!EQ27))</f>
        <v/>
      </c>
      <c r="BF27" s="153">
        <f>+'OFERTAS ECONOMICAS'!EU27</f>
        <v>0</v>
      </c>
      <c r="BG27" s="153" t="str">
        <f t="shared" si="17"/>
        <v>NO CUMPLE</v>
      </c>
      <c r="BH27" s="152" t="str">
        <f>IF('OFERTAS ECONOMICAS'!EZ27=0,"",IF('OFERTAS ECONOMICAS'!FE27="NO","",'OFERTAS ECONOMICAS'!EZ27))</f>
        <v/>
      </c>
      <c r="BI27" s="153">
        <f>+'OFERTAS ECONOMICAS'!FD27</f>
        <v>0</v>
      </c>
      <c r="BJ27" s="153" t="str">
        <f t="shared" si="18"/>
        <v>NO CUMPLE</v>
      </c>
      <c r="BK27" s="152" t="str">
        <f>IF('OFERTAS ECONOMICAS'!FI27=0,"",IF('OFERTAS ECONOMICAS'!FN27="no","",'OFERTAS ECONOMICAS'!FI27))</f>
        <v/>
      </c>
      <c r="BL27" s="153">
        <f>+'OFERTAS ECONOMICAS'!FM27</f>
        <v>0</v>
      </c>
      <c r="BM27" s="153" t="str">
        <f t="shared" si="19"/>
        <v>NO CUMPLE</v>
      </c>
      <c r="BN27" s="152" t="e">
        <f>IF('OFERTAS ECONOMICAS'!#REF!=0,"",IF('OFERTAS ECONOMICAS'!#REF!="NO","",'OFERTAS ECONOMICAS'!#REF!))</f>
        <v>#REF!</v>
      </c>
      <c r="BO27" s="153" t="e">
        <f>+'OFERTAS ECONOMICAS'!#REF!</f>
        <v>#REF!</v>
      </c>
      <c r="BP27" s="153" t="e">
        <f t="shared" si="20"/>
        <v>#REF!</v>
      </c>
      <c r="BQ27" s="152" t="str">
        <f>IF('OFERTAS ECONOMICAS'!FR27=0,"",IF('OFERTAS ECONOMICAS'!FW27="NO","",'OFERTAS ECONOMICAS'!FR27))</f>
        <v/>
      </c>
      <c r="BR27" s="153">
        <f>+'OFERTAS ECONOMICAS'!FV27</f>
        <v>0</v>
      </c>
      <c r="BS27" s="153" t="str">
        <f t="shared" si="21"/>
        <v>NO CUMPLE</v>
      </c>
      <c r="BT27" s="152" t="str">
        <f>IF('OFERTAS ECONOMICAS'!GA27=0,"",IF('OFERTAS ECONOMICAS'!GF27="NO","",'OFERTAS ECONOMICAS'!GA27))</f>
        <v/>
      </c>
      <c r="BU27" s="153">
        <f>+'OFERTAS ECONOMICAS'!GE27</f>
        <v>0</v>
      </c>
      <c r="BV27" s="153" t="str">
        <f t="shared" si="22"/>
        <v>NO CUMPLE</v>
      </c>
      <c r="BW27" s="152" t="e">
        <f>IF('OFERTAS ECONOMICAS'!#REF!=0,"",IF('OFERTAS ECONOMICAS'!#REF!="NO","",'OFERTAS ECONOMICAS'!#REF!))</f>
        <v>#REF!</v>
      </c>
      <c r="BX27" s="153" t="e">
        <f>+'OFERTAS ECONOMICAS'!#REF!</f>
        <v>#REF!</v>
      </c>
      <c r="BY27" s="153" t="e">
        <f t="shared" si="23"/>
        <v>#REF!</v>
      </c>
    </row>
    <row r="28" spans="1:77" ht="25.5" x14ac:dyDescent="0.2">
      <c r="A28" s="18">
        <f t="shared" si="24"/>
        <v>19</v>
      </c>
      <c r="B28" s="85" t="str">
        <f>VLOOKUP(A28,'OFERTAS ECONOMICAS'!A28:B361,2,0)</f>
        <v>DM1546</v>
      </c>
      <c r="C28" s="22" t="str">
        <f>VLOOKUP(A28,'OFERTAS ECONOMICAS'!A28:C361,3,0)</f>
        <v>BALON DE DILATACION ESOFAGICA DE 6 8 MM</v>
      </c>
      <c r="D28" s="120">
        <v>1</v>
      </c>
      <c r="E28" s="120" t="s">
        <v>32</v>
      </c>
      <c r="F28" s="24">
        <v>642600</v>
      </c>
      <c r="G28" s="120">
        <v>1</v>
      </c>
      <c r="H28" s="86">
        <f t="shared" si="0"/>
        <v>642600</v>
      </c>
      <c r="I28" s="48" t="str">
        <f>IF('OFERTAS ECONOMICAS'!L28=0,"",IF('OFERTAS ECONOMICAS'!Q28="no","",'OFERTAS ECONOMICAS'!L28))</f>
        <v/>
      </c>
      <c r="J28" s="49">
        <f>+'OFERTAS ECONOMICAS'!P28</f>
        <v>0</v>
      </c>
      <c r="K28" s="49" t="str">
        <f t="shared" si="1"/>
        <v>NO CUMPLE</v>
      </c>
      <c r="L28" s="51" t="str">
        <f>IF('OFERTAS ECONOMICAS'!U28=0,"",IF('OFERTAS ECONOMICAS'!Z28="NO","",'OFERTAS ECONOMICAS'!U28))</f>
        <v/>
      </c>
      <c r="M28" s="52">
        <f>+'OFERTAS ECONOMICAS'!Y28</f>
        <v>0</v>
      </c>
      <c r="N28" s="52" t="str">
        <f t="shared" si="2"/>
        <v>NO CUMPLE</v>
      </c>
      <c r="O28" s="53" t="str">
        <f>IF('OFERTAS ECONOMICAS'!AD28=0,"",IF('OFERTAS ECONOMICAS'!AI28="NO","",'OFERTAS ECONOMICAS'!AD28))</f>
        <v/>
      </c>
      <c r="P28" s="54">
        <f>+'OFERTAS ECONOMICAS'!AH28</f>
        <v>0</v>
      </c>
      <c r="Q28" s="54" t="str">
        <f t="shared" si="3"/>
        <v>NO CUMPLE</v>
      </c>
      <c r="R28" s="56" t="str">
        <f>IF('OFERTAS ECONOMICAS'!AN28=0,"",IF('OFERTAS ECONOMICAS'!AR28="NO","",'OFERTAS ECONOMICAS'!AN28))</f>
        <v/>
      </c>
      <c r="S28" s="57">
        <f>+'OFERTAS ECONOMICAS'!AQ28</f>
        <v>0</v>
      </c>
      <c r="T28" s="57" t="str">
        <f t="shared" si="4"/>
        <v>NO CUMPLE</v>
      </c>
      <c r="U28" s="59" t="str">
        <f>IF('OFERTAS ECONOMICAS'!AV28=0,"",IF('OFERTAS ECONOMICAS'!BA28="NO","",'OFERTAS ECONOMICAS'!AV28))</f>
        <v/>
      </c>
      <c r="V28" s="60">
        <f>+'OFERTAS ECONOMICAS'!AZ28</f>
        <v>0</v>
      </c>
      <c r="W28" s="60" t="str">
        <f t="shared" si="5"/>
        <v>NO CUMPLE</v>
      </c>
      <c r="X28" s="56" t="str">
        <f>IF('OFERTAS ECONOMICAS'!BF28=0,"",IF('OFERTAS ECONOMICAS'!BJ28="NO","",'OFERTAS ECONOMICAS'!BE28))</f>
        <v/>
      </c>
      <c r="Y28" s="57">
        <f>+'OFERTAS ECONOMICAS'!BI28</f>
        <v>0</v>
      </c>
      <c r="Z28" s="57" t="str">
        <f t="shared" si="6"/>
        <v>NO CUMPLE</v>
      </c>
      <c r="AA28" s="152" t="e">
        <f>IF('OFERTAS ECONOMICAS'!#REF!=0,"",IF('OFERTAS ECONOMICAS'!#REF!="NO","",'OFERTAS ECONOMICAS'!#REF!))</f>
        <v>#REF!</v>
      </c>
      <c r="AB28" s="153" t="e">
        <f>+'OFERTAS ECONOMICAS'!#REF!</f>
        <v>#REF!</v>
      </c>
      <c r="AC28" s="153" t="e">
        <f t="shared" si="7"/>
        <v>#REF!</v>
      </c>
      <c r="AD28" s="251" t="str">
        <f>IF('OFERTAS ECONOMICAS'!BN28=0,"",IF('OFERTAS ECONOMICAS'!BS28="NO","",'OFERTAS ECONOMICAS'!BN28))</f>
        <v/>
      </c>
      <c r="AE28" s="153">
        <f>+'OFERTAS ECONOMICAS'!BR28</f>
        <v>0</v>
      </c>
      <c r="AF28" s="153" t="str">
        <f t="shared" si="8"/>
        <v>NO CUMPLE</v>
      </c>
      <c r="AG28" s="152" t="str">
        <f>IF('OFERTAS ECONOMICAS'!BW28=0,"",IF('OFERTAS ECONOMICAS'!CB28="NO","",'OFERTAS ECONOMICAS'!BW28))</f>
        <v/>
      </c>
      <c r="AH28" s="153">
        <f>+'OFERTAS ECONOMICAS'!CA28</f>
        <v>0</v>
      </c>
      <c r="AI28" s="153" t="str">
        <f t="shared" si="9"/>
        <v>NO CUMPLE</v>
      </c>
      <c r="AJ28" s="152" t="str">
        <f>IF('OFERTAS ECONOMICAS'!CF28=0,"",IF('OFERTAS ECONOMICAS'!CK28="NO","",'OFERTAS ECONOMICAS'!CF28))</f>
        <v/>
      </c>
      <c r="AK28" s="153">
        <f>+'OFERTAS ECONOMICAS'!CJ28</f>
        <v>0</v>
      </c>
      <c r="AL28" s="153" t="str">
        <f t="shared" si="10"/>
        <v>NO CUMPLE</v>
      </c>
      <c r="AM28" s="152" t="str">
        <f>IF('OFERTAS ECONOMICAS'!CO28=0,"",IF('OFERTAS ECONOMICAS'!CT28="NO","",'OFERTAS ECONOMICAS'!CO28))</f>
        <v/>
      </c>
      <c r="AN28" s="153">
        <f>+'OFERTAS ECONOMICAS'!CS28</f>
        <v>0</v>
      </c>
      <c r="AO28" s="153" t="str">
        <f t="shared" si="11"/>
        <v>NO CUMPLE</v>
      </c>
      <c r="AP28" s="344" t="str">
        <f>IF('OFERTAS ECONOMICAS'!CX28=0,"",IF('OFERTAS ECONOMICAS'!DC28="NO","",'OFERTAS ECONOMICAS'!CX28))</f>
        <v/>
      </c>
      <c r="AQ28" s="153">
        <f>+'OFERTAS ECONOMICAS'!DB28</f>
        <v>0</v>
      </c>
      <c r="AR28" s="153" t="str">
        <f t="shared" si="12"/>
        <v>NO CUMPLE</v>
      </c>
      <c r="AS28" s="152" t="str">
        <f>IF('OFERTAS ECONOMICAS'!DG28=0,"",IF('OFERTAS ECONOMICAS'!DL28="NO","",'OFERTAS ECONOMICAS'!DG28))</f>
        <v/>
      </c>
      <c r="AT28" s="153">
        <f>+'OFERTAS ECONOMICAS'!DK28</f>
        <v>0</v>
      </c>
      <c r="AU28" s="153" t="str">
        <f t="shared" si="13"/>
        <v>NO CUMPLE</v>
      </c>
      <c r="AV28" s="152" t="str">
        <f>IF('OFERTAS ECONOMICAS'!DP28=0,"",IF('OFERTAS ECONOMICAS'!DU28="NO","",'OFERTAS ECONOMICAS'!DP28))</f>
        <v/>
      </c>
      <c r="AW28" s="153">
        <f>+'OFERTAS ECONOMICAS'!DT28</f>
        <v>0</v>
      </c>
      <c r="AX28" s="153" t="str">
        <f t="shared" si="14"/>
        <v>NO CUMPLE</v>
      </c>
      <c r="AY28" s="341" t="str">
        <f>IF('OFERTAS ECONOMICAS'!DY28=0,"",IF('OFERTAS ECONOMICAS'!ED28="no","",'OFERTAS ECONOMICAS'!DY28))</f>
        <v/>
      </c>
      <c r="AZ28" s="153">
        <f>+'OFERTAS ECONOMICAS'!EC28</f>
        <v>0</v>
      </c>
      <c r="BA28" s="153" t="str">
        <f t="shared" si="15"/>
        <v>NO CUMPLE</v>
      </c>
      <c r="BB28" s="152" t="str">
        <f>IF('OFERTAS ECONOMICAS'!EH28=0,"",IF('OFERTAS ECONOMICAS'!EM28="NO","",'OFERTAS ECONOMICAS'!EH28))</f>
        <v/>
      </c>
      <c r="BC28" s="153" t="str">
        <f>+'OFERTAS ECONOMICAS'!EL28</f>
        <v/>
      </c>
      <c r="BD28" s="153" t="str">
        <f t="shared" si="16"/>
        <v>NO CUMPLE</v>
      </c>
      <c r="BE28" s="152" t="str">
        <f>IF('OFERTAS ECONOMICAS'!EQ28=0,"",IF('OFERTAS ECONOMICAS'!EV28="NO","",'OFERTAS ECONOMICAS'!EQ28))</f>
        <v/>
      </c>
      <c r="BF28" s="153">
        <f>+'OFERTAS ECONOMICAS'!EU28</f>
        <v>0</v>
      </c>
      <c r="BG28" s="153" t="str">
        <f t="shared" si="17"/>
        <v>NO CUMPLE</v>
      </c>
      <c r="BH28" s="152" t="str">
        <f>IF('OFERTAS ECONOMICAS'!EZ28=0,"",IF('OFERTAS ECONOMICAS'!FE28="NO","",'OFERTAS ECONOMICAS'!EZ28))</f>
        <v/>
      </c>
      <c r="BI28" s="153">
        <f>+'OFERTAS ECONOMICAS'!FD28</f>
        <v>0</v>
      </c>
      <c r="BJ28" s="153" t="str">
        <f t="shared" si="18"/>
        <v>NO CUMPLE</v>
      </c>
      <c r="BK28" s="152" t="str">
        <f>IF('OFERTAS ECONOMICAS'!FI28=0,"",IF('OFERTAS ECONOMICAS'!FN28="no","",'OFERTAS ECONOMICAS'!FI28))</f>
        <v/>
      </c>
      <c r="BL28" s="153">
        <f>+'OFERTAS ECONOMICAS'!FM28</f>
        <v>0</v>
      </c>
      <c r="BM28" s="153" t="str">
        <f t="shared" si="19"/>
        <v>NO CUMPLE</v>
      </c>
      <c r="BN28" s="152" t="e">
        <f>IF('OFERTAS ECONOMICAS'!#REF!=0,"",IF('OFERTAS ECONOMICAS'!#REF!="NO","",'OFERTAS ECONOMICAS'!#REF!))</f>
        <v>#REF!</v>
      </c>
      <c r="BO28" s="153" t="e">
        <f>+'OFERTAS ECONOMICAS'!#REF!</f>
        <v>#REF!</v>
      </c>
      <c r="BP28" s="153" t="e">
        <f t="shared" si="20"/>
        <v>#REF!</v>
      </c>
      <c r="BQ28" s="152" t="str">
        <f>IF('OFERTAS ECONOMICAS'!FR28=0,"",IF('OFERTAS ECONOMICAS'!FW28="NO","",'OFERTAS ECONOMICAS'!FR28))</f>
        <v/>
      </c>
      <c r="BR28" s="153">
        <f>+'OFERTAS ECONOMICAS'!FV28</f>
        <v>0</v>
      </c>
      <c r="BS28" s="153" t="str">
        <f t="shared" si="21"/>
        <v>NO CUMPLE</v>
      </c>
      <c r="BT28" s="152" t="str">
        <f>IF('OFERTAS ECONOMICAS'!GA28=0,"",IF('OFERTAS ECONOMICAS'!GF28="NO","",'OFERTAS ECONOMICAS'!GA28))</f>
        <v/>
      </c>
      <c r="BU28" s="153">
        <f>+'OFERTAS ECONOMICAS'!GE28</f>
        <v>0</v>
      </c>
      <c r="BV28" s="153" t="str">
        <f t="shared" si="22"/>
        <v>NO CUMPLE</v>
      </c>
      <c r="BW28" s="152" t="e">
        <f>IF('OFERTAS ECONOMICAS'!#REF!=0,"",IF('OFERTAS ECONOMICAS'!#REF!="NO","",'OFERTAS ECONOMICAS'!#REF!))</f>
        <v>#REF!</v>
      </c>
      <c r="BX28" s="153" t="e">
        <f>+'OFERTAS ECONOMICAS'!#REF!</f>
        <v>#REF!</v>
      </c>
      <c r="BY28" s="153" t="e">
        <f t="shared" si="23"/>
        <v>#REF!</v>
      </c>
    </row>
    <row r="29" spans="1:77" ht="25.5" x14ac:dyDescent="0.2">
      <c r="A29" s="18">
        <f t="shared" si="24"/>
        <v>20</v>
      </c>
      <c r="B29" s="85" t="str">
        <f>VLOOKUP(A29,'OFERTAS ECONOMICAS'!A29:B362,2,0)</f>
        <v>DM1549</v>
      </c>
      <c r="C29" s="22" t="str">
        <f>VLOOKUP(A29,'OFERTAS ECONOMICAS'!A29:C362,3,0)</f>
        <v>BALON DE DILATACION ESOFAGICA DE 8-10</v>
      </c>
      <c r="D29" s="120">
        <v>1</v>
      </c>
      <c r="E29" s="120" t="s">
        <v>32</v>
      </c>
      <c r="F29" s="24">
        <v>642600</v>
      </c>
      <c r="G29" s="120">
        <v>1</v>
      </c>
      <c r="H29" s="86">
        <f t="shared" si="0"/>
        <v>642600</v>
      </c>
      <c r="I29" s="48" t="str">
        <f>IF('OFERTAS ECONOMICAS'!L29=0,"",IF('OFERTAS ECONOMICAS'!Q29="no","",'OFERTAS ECONOMICAS'!L29))</f>
        <v/>
      </c>
      <c r="J29" s="49">
        <f>+'OFERTAS ECONOMICAS'!P29</f>
        <v>0</v>
      </c>
      <c r="K29" s="49" t="str">
        <f t="shared" si="1"/>
        <v>NO CUMPLE</v>
      </c>
      <c r="L29" s="51" t="str">
        <f>IF('OFERTAS ECONOMICAS'!U29=0,"",IF('OFERTAS ECONOMICAS'!Z29="NO","",'OFERTAS ECONOMICAS'!U29))</f>
        <v/>
      </c>
      <c r="M29" s="52">
        <f>+'OFERTAS ECONOMICAS'!Y29</f>
        <v>0</v>
      </c>
      <c r="N29" s="52" t="str">
        <f t="shared" si="2"/>
        <v>NO CUMPLE</v>
      </c>
      <c r="O29" s="53" t="str">
        <f>IF('OFERTAS ECONOMICAS'!AD29=0,"",IF('OFERTAS ECONOMICAS'!AI29="NO","",'OFERTAS ECONOMICAS'!AD29))</f>
        <v/>
      </c>
      <c r="P29" s="54">
        <f>+'OFERTAS ECONOMICAS'!AH29</f>
        <v>0</v>
      </c>
      <c r="Q29" s="54" t="str">
        <f t="shared" si="3"/>
        <v>NO CUMPLE</v>
      </c>
      <c r="R29" s="56" t="str">
        <f>IF('OFERTAS ECONOMICAS'!AN29=0,"",IF('OFERTAS ECONOMICAS'!AR29="NO","",'OFERTAS ECONOMICAS'!AN29))</f>
        <v/>
      </c>
      <c r="S29" s="57">
        <f>+'OFERTAS ECONOMICAS'!AQ29</f>
        <v>0</v>
      </c>
      <c r="T29" s="57" t="str">
        <f t="shared" si="4"/>
        <v>NO CUMPLE</v>
      </c>
      <c r="U29" s="59" t="str">
        <f>IF('OFERTAS ECONOMICAS'!AV29=0,"",IF('OFERTAS ECONOMICAS'!BA29="NO","",'OFERTAS ECONOMICAS'!AV29))</f>
        <v/>
      </c>
      <c r="V29" s="60">
        <f>+'OFERTAS ECONOMICAS'!AZ29</f>
        <v>0</v>
      </c>
      <c r="W29" s="60" t="str">
        <f t="shared" si="5"/>
        <v>NO CUMPLE</v>
      </c>
      <c r="X29" s="56" t="str">
        <f>IF('OFERTAS ECONOMICAS'!BF29=0,"",IF('OFERTAS ECONOMICAS'!BJ29="NO","",'OFERTAS ECONOMICAS'!BE29))</f>
        <v/>
      </c>
      <c r="Y29" s="57">
        <f>+'OFERTAS ECONOMICAS'!BI29</f>
        <v>0</v>
      </c>
      <c r="Z29" s="57" t="str">
        <f t="shared" si="6"/>
        <v>NO CUMPLE</v>
      </c>
      <c r="AA29" s="152" t="e">
        <f>IF('OFERTAS ECONOMICAS'!#REF!=0,"",IF('OFERTAS ECONOMICAS'!#REF!="NO","",'OFERTAS ECONOMICAS'!#REF!))</f>
        <v>#REF!</v>
      </c>
      <c r="AB29" s="153" t="e">
        <f>+'OFERTAS ECONOMICAS'!#REF!</f>
        <v>#REF!</v>
      </c>
      <c r="AC29" s="153" t="e">
        <f t="shared" si="7"/>
        <v>#REF!</v>
      </c>
      <c r="AD29" s="251" t="str">
        <f>IF('OFERTAS ECONOMICAS'!BN29=0,"",IF('OFERTAS ECONOMICAS'!BS29="NO","",'OFERTAS ECONOMICAS'!BN29))</f>
        <v/>
      </c>
      <c r="AE29" s="153">
        <f>+'OFERTAS ECONOMICAS'!BR29</f>
        <v>0</v>
      </c>
      <c r="AF29" s="153" t="str">
        <f t="shared" si="8"/>
        <v>NO CUMPLE</v>
      </c>
      <c r="AG29" s="152" t="str">
        <f>IF('OFERTAS ECONOMICAS'!BW29=0,"",IF('OFERTAS ECONOMICAS'!CB29="NO","",'OFERTAS ECONOMICAS'!BW29))</f>
        <v/>
      </c>
      <c r="AH29" s="153">
        <f>+'OFERTAS ECONOMICAS'!CA29</f>
        <v>0</v>
      </c>
      <c r="AI29" s="153" t="str">
        <f t="shared" si="9"/>
        <v>NO CUMPLE</v>
      </c>
      <c r="AJ29" s="152" t="str">
        <f>IF('OFERTAS ECONOMICAS'!CF29=0,"",IF('OFERTAS ECONOMICAS'!CK29="NO","",'OFERTAS ECONOMICAS'!CF29))</f>
        <v/>
      </c>
      <c r="AK29" s="153">
        <f>+'OFERTAS ECONOMICAS'!CJ29</f>
        <v>0</v>
      </c>
      <c r="AL29" s="153" t="str">
        <f t="shared" si="10"/>
        <v>NO CUMPLE</v>
      </c>
      <c r="AM29" s="152" t="str">
        <f>IF('OFERTAS ECONOMICAS'!CO29=0,"",IF('OFERTAS ECONOMICAS'!CT29="NO","",'OFERTAS ECONOMICAS'!CO29))</f>
        <v/>
      </c>
      <c r="AN29" s="153">
        <f>+'OFERTAS ECONOMICAS'!CS29</f>
        <v>0</v>
      </c>
      <c r="AO29" s="153" t="str">
        <f t="shared" si="11"/>
        <v>NO CUMPLE</v>
      </c>
      <c r="AP29" s="344" t="str">
        <f>IF('OFERTAS ECONOMICAS'!CX29=0,"",IF('OFERTAS ECONOMICAS'!DC29="NO","",'OFERTAS ECONOMICAS'!CX29))</f>
        <v/>
      </c>
      <c r="AQ29" s="153">
        <f>+'OFERTAS ECONOMICAS'!DB29</f>
        <v>0</v>
      </c>
      <c r="AR29" s="153" t="str">
        <f t="shared" si="12"/>
        <v>NO CUMPLE</v>
      </c>
      <c r="AS29" s="152" t="str">
        <f>IF('OFERTAS ECONOMICAS'!DG29=0,"",IF('OFERTAS ECONOMICAS'!DL29="NO","",'OFERTAS ECONOMICAS'!DG29))</f>
        <v/>
      </c>
      <c r="AT29" s="153">
        <f>+'OFERTAS ECONOMICAS'!DK29</f>
        <v>0</v>
      </c>
      <c r="AU29" s="153" t="str">
        <f t="shared" si="13"/>
        <v>NO CUMPLE</v>
      </c>
      <c r="AV29" s="152" t="str">
        <f>IF('OFERTAS ECONOMICAS'!DP29=0,"",IF('OFERTAS ECONOMICAS'!DU29="NO","",'OFERTAS ECONOMICAS'!DP29))</f>
        <v/>
      </c>
      <c r="AW29" s="153">
        <f>+'OFERTAS ECONOMICAS'!DT29</f>
        <v>0</v>
      </c>
      <c r="AX29" s="153" t="str">
        <f t="shared" si="14"/>
        <v>NO CUMPLE</v>
      </c>
      <c r="AY29" s="341" t="str">
        <f>IF('OFERTAS ECONOMICAS'!DY29=0,"",IF('OFERTAS ECONOMICAS'!ED29="no","",'OFERTAS ECONOMICAS'!DY29))</f>
        <v/>
      </c>
      <c r="AZ29" s="153">
        <f>+'OFERTAS ECONOMICAS'!EC29</f>
        <v>0</v>
      </c>
      <c r="BA29" s="153" t="str">
        <f t="shared" si="15"/>
        <v>NO CUMPLE</v>
      </c>
      <c r="BB29" s="152" t="str">
        <f>IF('OFERTAS ECONOMICAS'!EH29=0,"",IF('OFERTAS ECONOMICAS'!EM29="NO","",'OFERTAS ECONOMICAS'!EH29))</f>
        <v/>
      </c>
      <c r="BC29" s="153" t="str">
        <f>+'OFERTAS ECONOMICAS'!EL29</f>
        <v/>
      </c>
      <c r="BD29" s="153" t="str">
        <f t="shared" si="16"/>
        <v>NO CUMPLE</v>
      </c>
      <c r="BE29" s="152" t="str">
        <f>IF('OFERTAS ECONOMICAS'!EQ29=0,"",IF('OFERTAS ECONOMICAS'!EV29="NO","",'OFERTAS ECONOMICAS'!EQ29))</f>
        <v/>
      </c>
      <c r="BF29" s="153">
        <f>+'OFERTAS ECONOMICAS'!EU29</f>
        <v>0</v>
      </c>
      <c r="BG29" s="153" t="str">
        <f t="shared" si="17"/>
        <v>NO CUMPLE</v>
      </c>
      <c r="BH29" s="152" t="str">
        <f>IF('OFERTAS ECONOMICAS'!EZ29=0,"",IF('OFERTAS ECONOMICAS'!FE29="NO","",'OFERTAS ECONOMICAS'!EZ29))</f>
        <v/>
      </c>
      <c r="BI29" s="153">
        <f>+'OFERTAS ECONOMICAS'!FD29</f>
        <v>0</v>
      </c>
      <c r="BJ29" s="153" t="str">
        <f t="shared" si="18"/>
        <v>NO CUMPLE</v>
      </c>
      <c r="BK29" s="152" t="str">
        <f>IF('OFERTAS ECONOMICAS'!FI29=0,"",IF('OFERTAS ECONOMICAS'!FN29="no","",'OFERTAS ECONOMICAS'!FI29))</f>
        <v/>
      </c>
      <c r="BL29" s="153">
        <f>+'OFERTAS ECONOMICAS'!FM29</f>
        <v>0</v>
      </c>
      <c r="BM29" s="153" t="str">
        <f t="shared" si="19"/>
        <v>NO CUMPLE</v>
      </c>
      <c r="BN29" s="152" t="e">
        <f>IF('OFERTAS ECONOMICAS'!#REF!=0,"",IF('OFERTAS ECONOMICAS'!#REF!="NO","",'OFERTAS ECONOMICAS'!#REF!))</f>
        <v>#REF!</v>
      </c>
      <c r="BO29" s="153" t="e">
        <f>+'OFERTAS ECONOMICAS'!#REF!</f>
        <v>#REF!</v>
      </c>
      <c r="BP29" s="153" t="e">
        <f t="shared" si="20"/>
        <v>#REF!</v>
      </c>
      <c r="BQ29" s="152" t="str">
        <f>IF('OFERTAS ECONOMICAS'!FR29=0,"",IF('OFERTAS ECONOMICAS'!FW29="NO","",'OFERTAS ECONOMICAS'!FR29))</f>
        <v/>
      </c>
      <c r="BR29" s="153">
        <f>+'OFERTAS ECONOMICAS'!FV29</f>
        <v>0</v>
      </c>
      <c r="BS29" s="153" t="str">
        <f t="shared" si="21"/>
        <v>NO CUMPLE</v>
      </c>
      <c r="BT29" s="152" t="str">
        <f>IF('OFERTAS ECONOMICAS'!GA29=0,"",IF('OFERTAS ECONOMICAS'!GF29="NO","",'OFERTAS ECONOMICAS'!GA29))</f>
        <v/>
      </c>
      <c r="BU29" s="153">
        <f>+'OFERTAS ECONOMICAS'!GE29</f>
        <v>0</v>
      </c>
      <c r="BV29" s="153" t="str">
        <f t="shared" si="22"/>
        <v>NO CUMPLE</v>
      </c>
      <c r="BW29" s="152" t="e">
        <f>IF('OFERTAS ECONOMICAS'!#REF!=0,"",IF('OFERTAS ECONOMICAS'!#REF!="NO","",'OFERTAS ECONOMICAS'!#REF!))</f>
        <v>#REF!</v>
      </c>
      <c r="BX29" s="153" t="e">
        <f>+'OFERTAS ECONOMICAS'!#REF!</f>
        <v>#REF!</v>
      </c>
      <c r="BY29" s="153" t="e">
        <f t="shared" si="23"/>
        <v>#REF!</v>
      </c>
    </row>
    <row r="30" spans="1:77" ht="25.5" x14ac:dyDescent="0.2">
      <c r="A30" s="85">
        <f>+A29+1</f>
        <v>21</v>
      </c>
      <c r="B30" s="85" t="str">
        <f>VLOOKUP(A30,'OFERTAS ECONOMICAS'!A30:B363,2,0)</f>
        <v>DM150</v>
      </c>
      <c r="C30" s="22" t="str">
        <f>VLOOKUP(A30,'OFERTAS ECONOMICAS'!A30:C363,3,0)</f>
        <v>BALON EXTRACTOR DE CALCULO</v>
      </c>
      <c r="D30" s="120">
        <v>1</v>
      </c>
      <c r="E30" s="120" t="s">
        <v>32</v>
      </c>
      <c r="F30" s="23">
        <v>525980</v>
      </c>
      <c r="G30" s="120">
        <v>11</v>
      </c>
      <c r="H30" s="86">
        <f t="shared" si="0"/>
        <v>5785780</v>
      </c>
      <c r="I30" s="48" t="str">
        <f>IF('OFERTAS ECONOMICAS'!L30=0,"",IF('OFERTAS ECONOMICAS'!Q30="no","",'OFERTAS ECONOMICAS'!L30))</f>
        <v/>
      </c>
      <c r="J30" s="49">
        <f>+'OFERTAS ECONOMICAS'!P30</f>
        <v>0</v>
      </c>
      <c r="K30" s="49" t="str">
        <f t="shared" si="1"/>
        <v>NO CUMPLE</v>
      </c>
      <c r="L30" s="51" t="str">
        <f>IF('OFERTAS ECONOMICAS'!U30=0,"",IF('OFERTAS ECONOMICAS'!Z30="NO","",'OFERTAS ECONOMICAS'!U30))</f>
        <v/>
      </c>
      <c r="M30" s="52">
        <f>+'OFERTAS ECONOMICAS'!Y30</f>
        <v>0</v>
      </c>
      <c r="N30" s="52" t="str">
        <f t="shared" si="2"/>
        <v>NO CUMPLE</v>
      </c>
      <c r="O30" s="53" t="str">
        <f>IF('OFERTAS ECONOMICAS'!AD30=0,"",IF('OFERTAS ECONOMICAS'!AI30="NO","",'OFERTAS ECONOMICAS'!AD30))</f>
        <v/>
      </c>
      <c r="P30" s="54">
        <f>+'OFERTAS ECONOMICAS'!AH30</f>
        <v>0</v>
      </c>
      <c r="Q30" s="54" t="str">
        <f t="shared" si="3"/>
        <v>NO CUMPLE</v>
      </c>
      <c r="R30" s="56" t="str">
        <f>IF('OFERTAS ECONOMICAS'!AN30=0,"",IF('OFERTAS ECONOMICAS'!AR30="NO","",'OFERTAS ECONOMICAS'!AN30))</f>
        <v/>
      </c>
      <c r="S30" s="57">
        <f>+'OFERTAS ECONOMICAS'!AQ30</f>
        <v>0</v>
      </c>
      <c r="T30" s="57" t="str">
        <f t="shared" si="4"/>
        <v>NO CUMPLE</v>
      </c>
      <c r="U30" s="59" t="str">
        <f>IF('OFERTAS ECONOMICAS'!AV30=0,"",IF('OFERTAS ECONOMICAS'!BA30="NO","",'OFERTAS ECONOMICAS'!AV30))</f>
        <v/>
      </c>
      <c r="V30" s="60">
        <f>+'OFERTAS ECONOMICAS'!AZ30</f>
        <v>0</v>
      </c>
      <c r="W30" s="60" t="str">
        <f t="shared" si="5"/>
        <v>NO CUMPLE</v>
      </c>
      <c r="X30" s="56" t="str">
        <f>IF('OFERTAS ECONOMICAS'!BF30=0,"",IF('OFERTAS ECONOMICAS'!BJ30="NO","",'OFERTAS ECONOMICAS'!BE30))</f>
        <v/>
      </c>
      <c r="Y30" s="57">
        <f>+'OFERTAS ECONOMICAS'!BI30</f>
        <v>0</v>
      </c>
      <c r="Z30" s="57" t="str">
        <f t="shared" si="6"/>
        <v>NO CUMPLE</v>
      </c>
      <c r="AA30" s="152" t="e">
        <f>IF('OFERTAS ECONOMICAS'!#REF!=0,"",IF('OFERTAS ECONOMICAS'!#REF!="NO","",'OFERTAS ECONOMICAS'!#REF!))</f>
        <v>#REF!</v>
      </c>
      <c r="AB30" s="153" t="e">
        <f>+'OFERTAS ECONOMICAS'!#REF!</f>
        <v>#REF!</v>
      </c>
      <c r="AC30" s="153" t="e">
        <f t="shared" si="7"/>
        <v>#REF!</v>
      </c>
      <c r="AD30" s="251" t="str">
        <f>IF('OFERTAS ECONOMICAS'!BN30=0,"",IF('OFERTAS ECONOMICAS'!BS30="NO","",'OFERTAS ECONOMICAS'!BN30))</f>
        <v/>
      </c>
      <c r="AE30" s="153">
        <f>+'OFERTAS ECONOMICAS'!BR30</f>
        <v>0</v>
      </c>
      <c r="AF30" s="153" t="str">
        <f t="shared" si="8"/>
        <v>NO CUMPLE</v>
      </c>
      <c r="AG30" s="152" t="str">
        <f>IF('OFERTAS ECONOMICAS'!BW30=0,"",IF('OFERTAS ECONOMICAS'!CB30="NO","",'OFERTAS ECONOMICAS'!BW30))</f>
        <v/>
      </c>
      <c r="AH30" s="153">
        <f>+'OFERTAS ECONOMICAS'!CA30</f>
        <v>0</v>
      </c>
      <c r="AI30" s="153" t="str">
        <f t="shared" si="9"/>
        <v>NO CUMPLE</v>
      </c>
      <c r="AJ30" s="152" t="str">
        <f>IF('OFERTAS ECONOMICAS'!CF30=0,"",IF('OFERTAS ECONOMICAS'!CK30="NO","",'OFERTAS ECONOMICAS'!CF30))</f>
        <v/>
      </c>
      <c r="AK30" s="153">
        <f>+'OFERTAS ECONOMICAS'!CJ30</f>
        <v>0</v>
      </c>
      <c r="AL30" s="153" t="str">
        <f t="shared" si="10"/>
        <v>NO CUMPLE</v>
      </c>
      <c r="AM30" s="152" t="str">
        <f>IF('OFERTAS ECONOMICAS'!CO30=0,"",IF('OFERTAS ECONOMICAS'!CT30="NO","",'OFERTAS ECONOMICAS'!CO30))</f>
        <v/>
      </c>
      <c r="AN30" s="153">
        <f>+'OFERTAS ECONOMICAS'!CS30</f>
        <v>0</v>
      </c>
      <c r="AO30" s="153" t="str">
        <f t="shared" si="11"/>
        <v>NO CUMPLE</v>
      </c>
      <c r="AP30" s="344" t="str">
        <f>IF('OFERTAS ECONOMICAS'!CX30=0,"",IF('OFERTAS ECONOMICAS'!DC30="NO","",'OFERTAS ECONOMICAS'!CX30))</f>
        <v/>
      </c>
      <c r="AQ30" s="153">
        <f>+'OFERTAS ECONOMICAS'!DB30</f>
        <v>0</v>
      </c>
      <c r="AR30" s="153" t="str">
        <f t="shared" si="12"/>
        <v>NO CUMPLE</v>
      </c>
      <c r="AS30" s="152" t="str">
        <f>IF('OFERTAS ECONOMICAS'!DG30=0,"",IF('OFERTAS ECONOMICAS'!DL30="NO","",'OFERTAS ECONOMICAS'!DG30))</f>
        <v/>
      </c>
      <c r="AT30" s="153">
        <f>+'OFERTAS ECONOMICAS'!DK30</f>
        <v>0</v>
      </c>
      <c r="AU30" s="153" t="str">
        <f t="shared" si="13"/>
        <v>NO CUMPLE</v>
      </c>
      <c r="AV30" s="152" t="str">
        <f>IF('OFERTAS ECONOMICAS'!DP30=0,"",IF('OFERTAS ECONOMICAS'!DU30="NO","",'OFERTAS ECONOMICAS'!DP30))</f>
        <v/>
      </c>
      <c r="AW30" s="153">
        <f>+'OFERTAS ECONOMICAS'!DT30</f>
        <v>0</v>
      </c>
      <c r="AX30" s="153" t="str">
        <f t="shared" si="14"/>
        <v>NO CUMPLE</v>
      </c>
      <c r="AY30" s="341" t="str">
        <f>IF('OFERTAS ECONOMICAS'!DY30=0,"",IF('OFERTAS ECONOMICAS'!ED30="no","",'OFERTAS ECONOMICAS'!DY30))</f>
        <v/>
      </c>
      <c r="AZ30" s="153">
        <f>+'OFERTAS ECONOMICAS'!EC30</f>
        <v>0</v>
      </c>
      <c r="BA30" s="153" t="str">
        <f t="shared" si="15"/>
        <v>NO CUMPLE</v>
      </c>
      <c r="BB30" s="152" t="str">
        <f>IF('OFERTAS ECONOMICAS'!EH30=0,"",IF('OFERTAS ECONOMICAS'!EM30="NO","",'OFERTAS ECONOMICAS'!EH30))</f>
        <v/>
      </c>
      <c r="BC30" s="153" t="str">
        <f>+'OFERTAS ECONOMICAS'!EL30</f>
        <v/>
      </c>
      <c r="BD30" s="153" t="str">
        <f t="shared" si="16"/>
        <v>NO CUMPLE</v>
      </c>
      <c r="BE30" s="152" t="str">
        <f>IF('OFERTAS ECONOMICAS'!EQ30=0,"",IF('OFERTAS ECONOMICAS'!EV30="NO","",'OFERTAS ECONOMICAS'!EQ30))</f>
        <v/>
      </c>
      <c r="BF30" s="153">
        <f>+'OFERTAS ECONOMICAS'!EU30</f>
        <v>0</v>
      </c>
      <c r="BG30" s="153" t="str">
        <f t="shared" si="17"/>
        <v>NO CUMPLE</v>
      </c>
      <c r="BH30" s="152" t="str">
        <f>IF('OFERTAS ECONOMICAS'!EZ30=0,"",IF('OFERTAS ECONOMICAS'!FE30="NO","",'OFERTAS ECONOMICAS'!EZ30))</f>
        <v/>
      </c>
      <c r="BI30" s="153">
        <f>+'OFERTAS ECONOMICAS'!FD30</f>
        <v>0</v>
      </c>
      <c r="BJ30" s="153" t="str">
        <f t="shared" si="18"/>
        <v>NO CUMPLE</v>
      </c>
      <c r="BK30" s="152" t="str">
        <f>IF('OFERTAS ECONOMICAS'!FI30=0,"",IF('OFERTAS ECONOMICAS'!FN30="no","",'OFERTAS ECONOMICAS'!FI30))</f>
        <v/>
      </c>
      <c r="BL30" s="153">
        <f>+'OFERTAS ECONOMICAS'!FM30</f>
        <v>0</v>
      </c>
      <c r="BM30" s="153" t="str">
        <f t="shared" si="19"/>
        <v>NO CUMPLE</v>
      </c>
      <c r="BN30" s="152" t="e">
        <f>IF('OFERTAS ECONOMICAS'!#REF!=0,"",IF('OFERTAS ECONOMICAS'!#REF!="NO","",'OFERTAS ECONOMICAS'!#REF!))</f>
        <v>#REF!</v>
      </c>
      <c r="BO30" s="153" t="e">
        <f>+'OFERTAS ECONOMICAS'!#REF!</f>
        <v>#REF!</v>
      </c>
      <c r="BP30" s="153" t="e">
        <f t="shared" si="20"/>
        <v>#REF!</v>
      </c>
      <c r="BQ30" s="152" t="str">
        <f>IF('OFERTAS ECONOMICAS'!FR30=0,"",IF('OFERTAS ECONOMICAS'!FW30="NO","",'OFERTAS ECONOMICAS'!FR30))</f>
        <v/>
      </c>
      <c r="BR30" s="153">
        <f>+'OFERTAS ECONOMICAS'!FV30</f>
        <v>0</v>
      </c>
      <c r="BS30" s="153" t="str">
        <f t="shared" si="21"/>
        <v>NO CUMPLE</v>
      </c>
      <c r="BT30" s="152" t="str">
        <f>IF('OFERTAS ECONOMICAS'!GA30=0,"",IF('OFERTAS ECONOMICAS'!GF30="NO","",'OFERTAS ECONOMICAS'!GA30))</f>
        <v/>
      </c>
      <c r="BU30" s="153">
        <f>+'OFERTAS ECONOMICAS'!GE30</f>
        <v>0</v>
      </c>
      <c r="BV30" s="153" t="str">
        <f t="shared" si="22"/>
        <v>NO CUMPLE</v>
      </c>
      <c r="BW30" s="152" t="e">
        <f>IF('OFERTAS ECONOMICAS'!#REF!=0,"",IF('OFERTAS ECONOMICAS'!#REF!="NO","",'OFERTAS ECONOMICAS'!#REF!))</f>
        <v>#REF!</v>
      </c>
      <c r="BX30" s="153" t="e">
        <f>+'OFERTAS ECONOMICAS'!#REF!</f>
        <v>#REF!</v>
      </c>
      <c r="BY30" s="153" t="e">
        <f t="shared" si="23"/>
        <v>#REF!</v>
      </c>
    </row>
    <row r="31" spans="1:77" ht="25.5" x14ac:dyDescent="0.2">
      <c r="A31" s="85">
        <f t="shared" ref="A31:A49" si="25">+A30+1</f>
        <v>22</v>
      </c>
      <c r="B31" s="85" t="str">
        <f>VLOOKUP(A31,'OFERTAS ECONOMICAS'!A31:B364,2,0)</f>
        <v>DM2097</v>
      </c>
      <c r="C31" s="22" t="str">
        <f>VLOOKUP(A31,'OFERTAS ECONOMICAS'!A31:C364,3,0)</f>
        <v>BALON EXTRACTOR DE CALCULOS TRILUMEN</v>
      </c>
      <c r="D31" s="120">
        <v>1</v>
      </c>
      <c r="E31" s="120" t="s">
        <v>32</v>
      </c>
      <c r="F31" s="23">
        <v>525980</v>
      </c>
      <c r="G31" s="120">
        <v>1</v>
      </c>
      <c r="H31" s="86">
        <f t="shared" si="0"/>
        <v>525980</v>
      </c>
      <c r="I31" s="48" t="str">
        <f>IF('OFERTAS ECONOMICAS'!L31=0,"",IF('OFERTAS ECONOMICAS'!Q31="no","",'OFERTAS ECONOMICAS'!L31))</f>
        <v/>
      </c>
      <c r="J31" s="49">
        <f>+'OFERTAS ECONOMICAS'!P31</f>
        <v>0</v>
      </c>
      <c r="K31" s="49" t="str">
        <f t="shared" si="1"/>
        <v>NO CUMPLE</v>
      </c>
      <c r="L31" s="51" t="str">
        <f>IF('OFERTAS ECONOMICAS'!U31=0,"",IF('OFERTAS ECONOMICAS'!Z31="NO","",'OFERTAS ECONOMICAS'!U31))</f>
        <v/>
      </c>
      <c r="M31" s="52">
        <f>+'OFERTAS ECONOMICAS'!Y31</f>
        <v>0</v>
      </c>
      <c r="N31" s="52" t="str">
        <f t="shared" si="2"/>
        <v>NO CUMPLE</v>
      </c>
      <c r="O31" s="53" t="str">
        <f>IF('OFERTAS ECONOMICAS'!AD31=0,"",IF('OFERTAS ECONOMICAS'!AI31="NO","",'OFERTAS ECONOMICAS'!AD31))</f>
        <v/>
      </c>
      <c r="P31" s="54">
        <f>+'OFERTAS ECONOMICAS'!AH31</f>
        <v>0</v>
      </c>
      <c r="Q31" s="54" t="str">
        <f t="shared" si="3"/>
        <v>NO CUMPLE</v>
      </c>
      <c r="R31" s="56" t="str">
        <f>IF('OFERTAS ECONOMICAS'!AN31=0,"",IF('OFERTAS ECONOMICAS'!AR31="NO","",'OFERTAS ECONOMICAS'!AN31))</f>
        <v/>
      </c>
      <c r="S31" s="57">
        <f>+'OFERTAS ECONOMICAS'!AQ31</f>
        <v>0</v>
      </c>
      <c r="T31" s="57" t="str">
        <f t="shared" si="4"/>
        <v>NO CUMPLE</v>
      </c>
      <c r="U31" s="59" t="str">
        <f>IF('OFERTAS ECONOMICAS'!AV31=0,"",IF('OFERTAS ECONOMICAS'!BA31="NO","",'OFERTAS ECONOMICAS'!AV31))</f>
        <v/>
      </c>
      <c r="V31" s="60">
        <f>+'OFERTAS ECONOMICAS'!AZ31</f>
        <v>0</v>
      </c>
      <c r="W31" s="60" t="str">
        <f t="shared" si="5"/>
        <v>NO CUMPLE</v>
      </c>
      <c r="X31" s="56" t="str">
        <f>IF('OFERTAS ECONOMICAS'!BF31=0,"",IF('OFERTAS ECONOMICAS'!BJ31="NO","",'OFERTAS ECONOMICAS'!BE31))</f>
        <v/>
      </c>
      <c r="Y31" s="57">
        <f>+'OFERTAS ECONOMICAS'!BI31</f>
        <v>0</v>
      </c>
      <c r="Z31" s="57" t="str">
        <f t="shared" si="6"/>
        <v>NO CUMPLE</v>
      </c>
      <c r="AA31" s="152" t="e">
        <f>IF('OFERTAS ECONOMICAS'!#REF!=0,"",IF('OFERTAS ECONOMICAS'!#REF!="NO","",'OFERTAS ECONOMICAS'!#REF!))</f>
        <v>#REF!</v>
      </c>
      <c r="AB31" s="153" t="e">
        <f>+'OFERTAS ECONOMICAS'!#REF!</f>
        <v>#REF!</v>
      </c>
      <c r="AC31" s="153" t="e">
        <f t="shared" si="7"/>
        <v>#REF!</v>
      </c>
      <c r="AD31" s="251" t="str">
        <f>IF('OFERTAS ECONOMICAS'!BN31=0,"",IF('OFERTAS ECONOMICAS'!BS31="NO","",'OFERTAS ECONOMICAS'!BN31))</f>
        <v/>
      </c>
      <c r="AE31" s="153">
        <f>+'OFERTAS ECONOMICAS'!BR31</f>
        <v>0</v>
      </c>
      <c r="AF31" s="153" t="str">
        <f t="shared" si="8"/>
        <v>NO CUMPLE</v>
      </c>
      <c r="AG31" s="152" t="str">
        <f>IF('OFERTAS ECONOMICAS'!BW31=0,"",IF('OFERTAS ECONOMICAS'!CB31="NO","",'OFERTAS ECONOMICAS'!BW31))</f>
        <v/>
      </c>
      <c r="AH31" s="153">
        <f>+'OFERTAS ECONOMICAS'!CA31</f>
        <v>0</v>
      </c>
      <c r="AI31" s="153" t="str">
        <f t="shared" si="9"/>
        <v>NO CUMPLE</v>
      </c>
      <c r="AJ31" s="152" t="str">
        <f>IF('OFERTAS ECONOMICAS'!CF31=0,"",IF('OFERTAS ECONOMICAS'!CK31="NO","",'OFERTAS ECONOMICAS'!CF31))</f>
        <v/>
      </c>
      <c r="AK31" s="153">
        <f>+'OFERTAS ECONOMICAS'!CJ31</f>
        <v>0</v>
      </c>
      <c r="AL31" s="153" t="str">
        <f t="shared" si="10"/>
        <v>NO CUMPLE</v>
      </c>
      <c r="AM31" s="152" t="str">
        <f>IF('OFERTAS ECONOMICAS'!CO31=0,"",IF('OFERTAS ECONOMICAS'!CT31="NO","",'OFERTAS ECONOMICAS'!CO31))</f>
        <v/>
      </c>
      <c r="AN31" s="153">
        <f>+'OFERTAS ECONOMICAS'!CS31</f>
        <v>0</v>
      </c>
      <c r="AO31" s="153" t="str">
        <f t="shared" si="11"/>
        <v>NO CUMPLE</v>
      </c>
      <c r="AP31" s="344" t="str">
        <f>IF('OFERTAS ECONOMICAS'!CX31=0,"",IF('OFERTAS ECONOMICAS'!DC31="NO","",'OFERTAS ECONOMICAS'!CX31))</f>
        <v/>
      </c>
      <c r="AQ31" s="153">
        <f>+'OFERTAS ECONOMICAS'!DB31</f>
        <v>0</v>
      </c>
      <c r="AR31" s="153" t="str">
        <f t="shared" si="12"/>
        <v>NO CUMPLE</v>
      </c>
      <c r="AS31" s="152" t="str">
        <f>IF('OFERTAS ECONOMICAS'!DG31=0,"",IF('OFERTAS ECONOMICAS'!DL31="NO","",'OFERTAS ECONOMICAS'!DG31))</f>
        <v/>
      </c>
      <c r="AT31" s="153">
        <f>+'OFERTAS ECONOMICAS'!DK31</f>
        <v>0</v>
      </c>
      <c r="AU31" s="153" t="str">
        <f t="shared" si="13"/>
        <v>NO CUMPLE</v>
      </c>
      <c r="AV31" s="152" t="str">
        <f>IF('OFERTAS ECONOMICAS'!DP31=0,"",IF('OFERTAS ECONOMICAS'!DU31="NO","",'OFERTAS ECONOMICAS'!DP31))</f>
        <v/>
      </c>
      <c r="AW31" s="153">
        <f>+'OFERTAS ECONOMICAS'!DT31</f>
        <v>0</v>
      </c>
      <c r="AX31" s="153" t="str">
        <f t="shared" si="14"/>
        <v>NO CUMPLE</v>
      </c>
      <c r="AY31" s="341" t="str">
        <f>IF('OFERTAS ECONOMICAS'!DY31=0,"",IF('OFERTAS ECONOMICAS'!ED31="no","",'OFERTAS ECONOMICAS'!DY31))</f>
        <v/>
      </c>
      <c r="AZ31" s="153">
        <f>+'OFERTAS ECONOMICAS'!EC31</f>
        <v>0</v>
      </c>
      <c r="BA31" s="153" t="str">
        <f t="shared" si="15"/>
        <v>NO CUMPLE</v>
      </c>
      <c r="BB31" s="152" t="str">
        <f>IF('OFERTAS ECONOMICAS'!EH31=0,"",IF('OFERTAS ECONOMICAS'!EM31="NO","",'OFERTAS ECONOMICAS'!EH31))</f>
        <v/>
      </c>
      <c r="BC31" s="153" t="str">
        <f>+'OFERTAS ECONOMICAS'!EL31</f>
        <v/>
      </c>
      <c r="BD31" s="153" t="str">
        <f t="shared" si="16"/>
        <v>NO CUMPLE</v>
      </c>
      <c r="BE31" s="152" t="str">
        <f>IF('OFERTAS ECONOMICAS'!EQ31=0,"",IF('OFERTAS ECONOMICAS'!EV31="NO","",'OFERTAS ECONOMICAS'!EQ31))</f>
        <v/>
      </c>
      <c r="BF31" s="153">
        <f>+'OFERTAS ECONOMICAS'!EU31</f>
        <v>0</v>
      </c>
      <c r="BG31" s="153" t="str">
        <f t="shared" si="17"/>
        <v>NO CUMPLE</v>
      </c>
      <c r="BH31" s="152" t="str">
        <f>IF('OFERTAS ECONOMICAS'!EZ31=0,"",IF('OFERTAS ECONOMICAS'!FE31="NO","",'OFERTAS ECONOMICAS'!EZ31))</f>
        <v/>
      </c>
      <c r="BI31" s="153">
        <f>+'OFERTAS ECONOMICAS'!FD31</f>
        <v>0</v>
      </c>
      <c r="BJ31" s="153" t="str">
        <f t="shared" si="18"/>
        <v>NO CUMPLE</v>
      </c>
      <c r="BK31" s="152" t="str">
        <f>IF('OFERTAS ECONOMICAS'!FI31=0,"",IF('OFERTAS ECONOMICAS'!FN31="no","",'OFERTAS ECONOMICAS'!FI31))</f>
        <v/>
      </c>
      <c r="BL31" s="153">
        <f>+'OFERTAS ECONOMICAS'!FM31</f>
        <v>0</v>
      </c>
      <c r="BM31" s="153" t="str">
        <f t="shared" si="19"/>
        <v>NO CUMPLE</v>
      </c>
      <c r="BN31" s="152" t="e">
        <f>IF('OFERTAS ECONOMICAS'!#REF!=0,"",IF('OFERTAS ECONOMICAS'!#REF!="NO","",'OFERTAS ECONOMICAS'!#REF!))</f>
        <v>#REF!</v>
      </c>
      <c r="BO31" s="153" t="e">
        <f>+'OFERTAS ECONOMICAS'!#REF!</f>
        <v>#REF!</v>
      </c>
      <c r="BP31" s="153" t="e">
        <f t="shared" si="20"/>
        <v>#REF!</v>
      </c>
      <c r="BQ31" s="152" t="str">
        <f>IF('OFERTAS ECONOMICAS'!FR31=0,"",IF('OFERTAS ECONOMICAS'!FW31="NO","",'OFERTAS ECONOMICAS'!FR31))</f>
        <v/>
      </c>
      <c r="BR31" s="153">
        <f>+'OFERTAS ECONOMICAS'!FV31</f>
        <v>0</v>
      </c>
      <c r="BS31" s="153" t="str">
        <f t="shared" si="21"/>
        <v>NO CUMPLE</v>
      </c>
      <c r="BT31" s="152" t="str">
        <f>IF('OFERTAS ECONOMICAS'!GA31=0,"",IF('OFERTAS ECONOMICAS'!GF31="NO","",'OFERTAS ECONOMICAS'!GA31))</f>
        <v/>
      </c>
      <c r="BU31" s="153">
        <f>+'OFERTAS ECONOMICAS'!GE31</f>
        <v>0</v>
      </c>
      <c r="BV31" s="153" t="str">
        <f t="shared" si="22"/>
        <v>NO CUMPLE</v>
      </c>
      <c r="BW31" s="152" t="e">
        <f>IF('OFERTAS ECONOMICAS'!#REF!=0,"",IF('OFERTAS ECONOMICAS'!#REF!="NO","",'OFERTAS ECONOMICAS'!#REF!))</f>
        <v>#REF!</v>
      </c>
      <c r="BX31" s="153" t="e">
        <f>+'OFERTAS ECONOMICAS'!#REF!</f>
        <v>#REF!</v>
      </c>
      <c r="BY31" s="153" t="e">
        <f t="shared" si="23"/>
        <v>#REF!</v>
      </c>
    </row>
    <row r="32" spans="1:77" ht="89.25" x14ac:dyDescent="0.2">
      <c r="A32" s="85">
        <f t="shared" si="25"/>
        <v>23</v>
      </c>
      <c r="B32" s="85" t="str">
        <f>VLOOKUP(A32,'OFERTAS ECONOMICAS'!A32:B365,2,0)</f>
        <v>DM2344</v>
      </c>
      <c r="C32" s="22" t="str">
        <f>VLOOKUP(A32,'OFERTAS ECONOMICAS'!A32:C365,3,0)</f>
        <v>BALONES PARA DILATACION BILIAR DE ALTA PRESION DESECHABLE 2.8DIAMTRO DEL CANAL, 180 CM DE LONGITUD. DE 4 A 8 MM DE DIAMETRO EXTERNO. CON DIAMETRO DE BALON DE 20 A 40MM</v>
      </c>
      <c r="D32" s="120">
        <v>1</v>
      </c>
      <c r="E32" s="120" t="s">
        <v>32</v>
      </c>
      <c r="F32" s="23">
        <v>642600</v>
      </c>
      <c r="G32" s="120">
        <v>1</v>
      </c>
      <c r="H32" s="86">
        <f t="shared" si="0"/>
        <v>642600</v>
      </c>
      <c r="I32" s="48" t="str">
        <f>IF('OFERTAS ECONOMICAS'!L32=0,"",IF('OFERTAS ECONOMICAS'!Q32="no","",'OFERTAS ECONOMICAS'!L32))</f>
        <v/>
      </c>
      <c r="J32" s="49">
        <f>+'OFERTAS ECONOMICAS'!P32</f>
        <v>0</v>
      </c>
      <c r="K32" s="49" t="str">
        <f t="shared" si="1"/>
        <v>NO CUMPLE</v>
      </c>
      <c r="L32" s="51" t="str">
        <f>IF('OFERTAS ECONOMICAS'!U32=0,"",IF('OFERTAS ECONOMICAS'!Z32="NO","",'OFERTAS ECONOMICAS'!U32))</f>
        <v/>
      </c>
      <c r="M32" s="52">
        <f>+'OFERTAS ECONOMICAS'!Y32</f>
        <v>0</v>
      </c>
      <c r="N32" s="52" t="str">
        <f t="shared" si="2"/>
        <v>NO CUMPLE</v>
      </c>
      <c r="O32" s="53" t="str">
        <f>IF('OFERTAS ECONOMICAS'!AD32=0,"",IF('OFERTAS ECONOMICAS'!AI32="NO","",'OFERTAS ECONOMICAS'!AD32))</f>
        <v/>
      </c>
      <c r="P32" s="54">
        <f>+'OFERTAS ECONOMICAS'!AH32</f>
        <v>0</v>
      </c>
      <c r="Q32" s="54" t="str">
        <f t="shared" si="3"/>
        <v>NO CUMPLE</v>
      </c>
      <c r="R32" s="56" t="str">
        <f>IF('OFERTAS ECONOMICAS'!AN32=0,"",IF('OFERTAS ECONOMICAS'!AR32="NO","",'OFERTAS ECONOMICAS'!AN32))</f>
        <v/>
      </c>
      <c r="S32" s="57">
        <f>+'OFERTAS ECONOMICAS'!AQ32</f>
        <v>0</v>
      </c>
      <c r="T32" s="57" t="str">
        <f t="shared" si="4"/>
        <v>NO CUMPLE</v>
      </c>
      <c r="U32" s="59" t="str">
        <f>IF('OFERTAS ECONOMICAS'!AV32=0,"",IF('OFERTAS ECONOMICAS'!BA32="NO","",'OFERTAS ECONOMICAS'!AV32))</f>
        <v/>
      </c>
      <c r="V32" s="60">
        <f>+'OFERTAS ECONOMICAS'!AZ32</f>
        <v>0</v>
      </c>
      <c r="W32" s="60" t="str">
        <f t="shared" si="5"/>
        <v>NO CUMPLE</v>
      </c>
      <c r="X32" s="56" t="str">
        <f>IF('OFERTAS ECONOMICAS'!BF32=0,"",IF('OFERTAS ECONOMICAS'!BJ32="NO","",'OFERTAS ECONOMICAS'!BE32))</f>
        <v/>
      </c>
      <c r="Y32" s="57">
        <f>+'OFERTAS ECONOMICAS'!BI32</f>
        <v>0</v>
      </c>
      <c r="Z32" s="57" t="str">
        <f t="shared" si="6"/>
        <v>NO CUMPLE</v>
      </c>
      <c r="AA32" s="152" t="e">
        <f>IF('OFERTAS ECONOMICAS'!#REF!=0,"",IF('OFERTAS ECONOMICAS'!#REF!="NO","",'OFERTAS ECONOMICAS'!#REF!))</f>
        <v>#REF!</v>
      </c>
      <c r="AB32" s="153" t="e">
        <f>+'OFERTAS ECONOMICAS'!#REF!</f>
        <v>#REF!</v>
      </c>
      <c r="AC32" s="153" t="e">
        <f t="shared" si="7"/>
        <v>#REF!</v>
      </c>
      <c r="AD32" s="251" t="str">
        <f>IF('OFERTAS ECONOMICAS'!BN32=0,"",IF('OFERTAS ECONOMICAS'!BS32="NO","",'OFERTAS ECONOMICAS'!BN32))</f>
        <v/>
      </c>
      <c r="AE32" s="153">
        <f>+'OFERTAS ECONOMICAS'!BR32</f>
        <v>0</v>
      </c>
      <c r="AF32" s="153" t="str">
        <f t="shared" si="8"/>
        <v>NO CUMPLE</v>
      </c>
      <c r="AG32" s="152" t="str">
        <f>IF('OFERTAS ECONOMICAS'!BW32=0,"",IF('OFERTAS ECONOMICAS'!CB32="NO","",'OFERTAS ECONOMICAS'!BW32))</f>
        <v/>
      </c>
      <c r="AH32" s="153">
        <f>+'OFERTAS ECONOMICAS'!CA32</f>
        <v>0</v>
      </c>
      <c r="AI32" s="153" t="str">
        <f t="shared" si="9"/>
        <v>NO CUMPLE</v>
      </c>
      <c r="AJ32" s="152" t="str">
        <f>IF('OFERTAS ECONOMICAS'!CF32=0,"",IF('OFERTAS ECONOMICAS'!CK32="NO","",'OFERTAS ECONOMICAS'!CF32))</f>
        <v/>
      </c>
      <c r="AK32" s="153">
        <f>+'OFERTAS ECONOMICAS'!CJ32</f>
        <v>0</v>
      </c>
      <c r="AL32" s="153" t="str">
        <f t="shared" si="10"/>
        <v>NO CUMPLE</v>
      </c>
      <c r="AM32" s="152" t="str">
        <f>IF('OFERTAS ECONOMICAS'!CO32=0,"",IF('OFERTAS ECONOMICAS'!CT32="NO","",'OFERTAS ECONOMICAS'!CO32))</f>
        <v/>
      </c>
      <c r="AN32" s="153">
        <f>+'OFERTAS ECONOMICAS'!CS32</f>
        <v>0</v>
      </c>
      <c r="AO32" s="153" t="str">
        <f t="shared" si="11"/>
        <v>NO CUMPLE</v>
      </c>
      <c r="AP32" s="344" t="str">
        <f>IF('OFERTAS ECONOMICAS'!CX32=0,"",IF('OFERTAS ECONOMICAS'!DC32="NO","",'OFERTAS ECONOMICAS'!CX32))</f>
        <v/>
      </c>
      <c r="AQ32" s="153">
        <f>+'OFERTAS ECONOMICAS'!DB32</f>
        <v>0</v>
      </c>
      <c r="AR32" s="153" t="str">
        <f t="shared" si="12"/>
        <v>NO CUMPLE</v>
      </c>
      <c r="AS32" s="152" t="str">
        <f>IF('OFERTAS ECONOMICAS'!DG32=0,"",IF('OFERTAS ECONOMICAS'!DL32="NO","",'OFERTAS ECONOMICAS'!DG32))</f>
        <v/>
      </c>
      <c r="AT32" s="153">
        <f>+'OFERTAS ECONOMICAS'!DK32</f>
        <v>0</v>
      </c>
      <c r="AU32" s="153" t="str">
        <f t="shared" si="13"/>
        <v>NO CUMPLE</v>
      </c>
      <c r="AV32" s="152" t="str">
        <f>IF('OFERTAS ECONOMICAS'!DP32=0,"",IF('OFERTAS ECONOMICAS'!DU32="NO","",'OFERTAS ECONOMICAS'!DP32))</f>
        <v/>
      </c>
      <c r="AW32" s="153">
        <f>+'OFERTAS ECONOMICAS'!DT32</f>
        <v>0</v>
      </c>
      <c r="AX32" s="153" t="str">
        <f t="shared" si="14"/>
        <v>NO CUMPLE</v>
      </c>
      <c r="AY32" s="341" t="str">
        <f>IF('OFERTAS ECONOMICAS'!DY32=0,"",IF('OFERTAS ECONOMICAS'!ED32="no","",'OFERTAS ECONOMICAS'!DY32))</f>
        <v/>
      </c>
      <c r="AZ32" s="153">
        <f>+'OFERTAS ECONOMICAS'!EC32</f>
        <v>0</v>
      </c>
      <c r="BA32" s="153" t="str">
        <f t="shared" si="15"/>
        <v>NO CUMPLE</v>
      </c>
      <c r="BB32" s="152" t="str">
        <f>IF('OFERTAS ECONOMICAS'!EH32=0,"",IF('OFERTAS ECONOMICAS'!EM32="NO","",'OFERTAS ECONOMICAS'!EH32))</f>
        <v/>
      </c>
      <c r="BC32" s="153" t="str">
        <f>+'OFERTAS ECONOMICAS'!EL32</f>
        <v/>
      </c>
      <c r="BD32" s="153" t="str">
        <f t="shared" si="16"/>
        <v>NO CUMPLE</v>
      </c>
      <c r="BE32" s="152" t="str">
        <f>IF('OFERTAS ECONOMICAS'!EQ32=0,"",IF('OFERTAS ECONOMICAS'!EV32="NO","",'OFERTAS ECONOMICAS'!EQ32))</f>
        <v/>
      </c>
      <c r="BF32" s="153">
        <f>+'OFERTAS ECONOMICAS'!EU32</f>
        <v>0</v>
      </c>
      <c r="BG32" s="153" t="str">
        <f t="shared" si="17"/>
        <v>NO CUMPLE</v>
      </c>
      <c r="BH32" s="152" t="str">
        <f>IF('OFERTAS ECONOMICAS'!EZ32=0,"",IF('OFERTAS ECONOMICAS'!FE32="NO","",'OFERTAS ECONOMICAS'!EZ32))</f>
        <v/>
      </c>
      <c r="BI32" s="153">
        <f>+'OFERTAS ECONOMICAS'!FD32</f>
        <v>0</v>
      </c>
      <c r="BJ32" s="153" t="str">
        <f t="shared" si="18"/>
        <v>NO CUMPLE</v>
      </c>
      <c r="BK32" s="152" t="str">
        <f>IF('OFERTAS ECONOMICAS'!FI32=0,"",IF('OFERTAS ECONOMICAS'!FN32="no","",'OFERTAS ECONOMICAS'!FI32))</f>
        <v/>
      </c>
      <c r="BL32" s="153">
        <f>+'OFERTAS ECONOMICAS'!FM32</f>
        <v>0</v>
      </c>
      <c r="BM32" s="153" t="str">
        <f t="shared" si="19"/>
        <v>NO CUMPLE</v>
      </c>
      <c r="BN32" s="152" t="e">
        <f>IF('OFERTAS ECONOMICAS'!#REF!=0,"",IF('OFERTAS ECONOMICAS'!#REF!="NO","",'OFERTAS ECONOMICAS'!#REF!))</f>
        <v>#REF!</v>
      </c>
      <c r="BO32" s="153" t="e">
        <f>+'OFERTAS ECONOMICAS'!#REF!</f>
        <v>#REF!</v>
      </c>
      <c r="BP32" s="153" t="e">
        <f t="shared" si="20"/>
        <v>#REF!</v>
      </c>
      <c r="BQ32" s="152" t="str">
        <f>IF('OFERTAS ECONOMICAS'!FR32=0,"",IF('OFERTAS ECONOMICAS'!FW32="NO","",'OFERTAS ECONOMICAS'!FR32))</f>
        <v/>
      </c>
      <c r="BR32" s="153">
        <f>+'OFERTAS ECONOMICAS'!FV32</f>
        <v>0</v>
      </c>
      <c r="BS32" s="153" t="str">
        <f t="shared" si="21"/>
        <v>NO CUMPLE</v>
      </c>
      <c r="BT32" s="152" t="str">
        <f>IF('OFERTAS ECONOMICAS'!GA32=0,"",IF('OFERTAS ECONOMICAS'!GF32="NO","",'OFERTAS ECONOMICAS'!GA32))</f>
        <v/>
      </c>
      <c r="BU32" s="153">
        <f>+'OFERTAS ECONOMICAS'!GE32</f>
        <v>0</v>
      </c>
      <c r="BV32" s="153" t="str">
        <f t="shared" si="22"/>
        <v>NO CUMPLE</v>
      </c>
      <c r="BW32" s="152" t="e">
        <f>IF('OFERTAS ECONOMICAS'!#REF!=0,"",IF('OFERTAS ECONOMICAS'!#REF!="NO","",'OFERTAS ECONOMICAS'!#REF!))</f>
        <v>#REF!</v>
      </c>
      <c r="BX32" s="153" t="e">
        <f>+'OFERTAS ECONOMICAS'!#REF!</f>
        <v>#REF!</v>
      </c>
      <c r="BY32" s="153" t="e">
        <f t="shared" si="23"/>
        <v>#REF!</v>
      </c>
    </row>
    <row r="33" spans="1:77" ht="12.75" x14ac:dyDescent="0.2">
      <c r="A33" s="85">
        <f t="shared" si="25"/>
        <v>24</v>
      </c>
      <c r="B33" s="85" t="str">
        <f>VLOOKUP(A33,'OFERTAS ECONOMICAS'!A33:B366,2,0)</f>
        <v>DM154</v>
      </c>
      <c r="C33" s="22" t="str">
        <f>VLOOKUP(A33,'OFERTAS ECONOMICAS'!A33:C366,3,0)</f>
        <v>BOLSA COLOSTOMIA NO 32</v>
      </c>
      <c r="D33" s="120">
        <v>1</v>
      </c>
      <c r="E33" s="120" t="s">
        <v>32</v>
      </c>
      <c r="F33" s="23">
        <v>18400</v>
      </c>
      <c r="G33" s="120">
        <v>5</v>
      </c>
      <c r="H33" s="86">
        <f t="shared" si="0"/>
        <v>92000</v>
      </c>
      <c r="I33" s="48" t="str">
        <f>IF('OFERTAS ECONOMICAS'!L33=0,"",IF('OFERTAS ECONOMICAS'!Q33="no","",'OFERTAS ECONOMICAS'!L33))</f>
        <v/>
      </c>
      <c r="J33" s="49">
        <f>+'OFERTAS ECONOMICAS'!P33</f>
        <v>0</v>
      </c>
      <c r="K33" s="49" t="str">
        <f t="shared" si="1"/>
        <v>NO CUMPLE</v>
      </c>
      <c r="L33" s="51" t="str">
        <f>IF('OFERTAS ECONOMICAS'!U33=0,"",IF('OFERTAS ECONOMICAS'!Z33="NO","",'OFERTAS ECONOMICAS'!U33))</f>
        <v/>
      </c>
      <c r="M33" s="52">
        <f>+'OFERTAS ECONOMICAS'!Y33</f>
        <v>0</v>
      </c>
      <c r="N33" s="52" t="str">
        <f t="shared" si="2"/>
        <v>NO CUMPLE</v>
      </c>
      <c r="O33" s="53">
        <f>IF('OFERTAS ECONOMICAS'!AD33=0,"",IF('OFERTAS ECONOMICAS'!AI33="NO","",'OFERTAS ECONOMICAS'!AD33))</f>
        <v>10528</v>
      </c>
      <c r="P33" s="54" t="str">
        <f>+'OFERTAS ECONOMICAS'!AH33</f>
        <v>CUMPLE</v>
      </c>
      <c r="Q33" s="54" t="str">
        <f t="shared" si="3"/>
        <v>CUMPLE</v>
      </c>
      <c r="R33" s="56" t="str">
        <f>IF('OFERTAS ECONOMICAS'!AN33=0,"",IF('OFERTAS ECONOMICAS'!AR33="NO","",'OFERTAS ECONOMICAS'!AN33))</f>
        <v/>
      </c>
      <c r="S33" s="57">
        <f>+'OFERTAS ECONOMICAS'!AQ33</f>
        <v>0</v>
      </c>
      <c r="T33" s="57" t="str">
        <f t="shared" si="4"/>
        <v>NO CUMPLE</v>
      </c>
      <c r="U33" s="59" t="str">
        <f>IF('OFERTAS ECONOMICAS'!AV33=0,"",IF('OFERTAS ECONOMICAS'!BA33="NO","",'OFERTAS ECONOMICAS'!AV33))</f>
        <v/>
      </c>
      <c r="V33" s="60">
        <f>+'OFERTAS ECONOMICAS'!AZ33</f>
        <v>0</v>
      </c>
      <c r="W33" s="60" t="str">
        <f t="shared" si="5"/>
        <v>NO CUMPLE</v>
      </c>
      <c r="X33" s="56" t="str">
        <f>IF('OFERTAS ECONOMICAS'!BF33=0,"",IF('OFERTAS ECONOMICAS'!BJ33="NO","",'OFERTAS ECONOMICAS'!BE33))</f>
        <v/>
      </c>
      <c r="Y33" s="57">
        <f>+'OFERTAS ECONOMICAS'!BI33</f>
        <v>0</v>
      </c>
      <c r="Z33" s="57" t="str">
        <f t="shared" si="6"/>
        <v>NO CUMPLE</v>
      </c>
      <c r="AA33" s="152" t="e">
        <f>IF('OFERTAS ECONOMICAS'!#REF!=0,"",IF('OFERTAS ECONOMICAS'!#REF!="NO","",'OFERTAS ECONOMICAS'!#REF!))</f>
        <v>#REF!</v>
      </c>
      <c r="AB33" s="153" t="e">
        <f>+'OFERTAS ECONOMICAS'!#REF!</f>
        <v>#REF!</v>
      </c>
      <c r="AC33" s="153" t="e">
        <f t="shared" si="7"/>
        <v>#REF!</v>
      </c>
      <c r="AD33" s="251" t="str">
        <f>IF('OFERTAS ECONOMICAS'!BN33=0,"",IF('OFERTAS ECONOMICAS'!BS33="NO","",'OFERTAS ECONOMICAS'!BN33))</f>
        <v/>
      </c>
      <c r="AE33" s="153">
        <f>+'OFERTAS ECONOMICAS'!BR33</f>
        <v>0</v>
      </c>
      <c r="AF33" s="153" t="str">
        <f t="shared" si="8"/>
        <v>NO CUMPLE</v>
      </c>
      <c r="AG33" s="152" t="str">
        <f>IF('OFERTAS ECONOMICAS'!BW33=0,"",IF('OFERTAS ECONOMICAS'!CB33="NO","",'OFERTAS ECONOMICAS'!BW33))</f>
        <v/>
      </c>
      <c r="AH33" s="153">
        <f>+'OFERTAS ECONOMICAS'!CA33</f>
        <v>0</v>
      </c>
      <c r="AI33" s="153" t="str">
        <f t="shared" si="9"/>
        <v>NO CUMPLE</v>
      </c>
      <c r="AJ33" s="152" t="str">
        <f>IF('OFERTAS ECONOMICAS'!CF33=0,"",IF('OFERTAS ECONOMICAS'!CK33="NO","",'OFERTAS ECONOMICAS'!CF33))</f>
        <v/>
      </c>
      <c r="AK33" s="153">
        <f>+'OFERTAS ECONOMICAS'!CJ33</f>
        <v>0</v>
      </c>
      <c r="AL33" s="153" t="str">
        <f t="shared" si="10"/>
        <v>NO CUMPLE</v>
      </c>
      <c r="AM33" s="152" t="str">
        <f>IF('OFERTAS ECONOMICAS'!CO33=0,"",IF('OFERTAS ECONOMICAS'!CT33="NO","",'OFERTAS ECONOMICAS'!CO33))</f>
        <v/>
      </c>
      <c r="AN33" s="153">
        <f>+'OFERTAS ECONOMICAS'!CS33</f>
        <v>0</v>
      </c>
      <c r="AO33" s="153" t="str">
        <f t="shared" si="11"/>
        <v>NO CUMPLE</v>
      </c>
      <c r="AP33" s="344">
        <f>IF('OFERTAS ECONOMICAS'!CX33=0,"",IF('OFERTAS ECONOMICAS'!DC33="NO","",'OFERTAS ECONOMICAS'!CX33))</f>
        <v>6580</v>
      </c>
      <c r="AQ33" s="153" t="str">
        <f>+'OFERTAS ECONOMICAS'!DB33</f>
        <v xml:space="preserve">CUMPLE </v>
      </c>
      <c r="AR33" s="153" t="str">
        <f t="shared" si="12"/>
        <v>CUMPLE</v>
      </c>
      <c r="AS33" s="152" t="str">
        <f>IF('OFERTAS ECONOMICAS'!DG33=0,"",IF('OFERTAS ECONOMICAS'!DL33="NO","",'OFERTAS ECONOMICAS'!DG33))</f>
        <v/>
      </c>
      <c r="AT33" s="153">
        <f>+'OFERTAS ECONOMICAS'!DK33</f>
        <v>0</v>
      </c>
      <c r="AU33" s="153" t="str">
        <f t="shared" si="13"/>
        <v>NO CUMPLE</v>
      </c>
      <c r="AV33" s="152" t="str">
        <f>IF('OFERTAS ECONOMICAS'!DP33=0,"",IF('OFERTAS ECONOMICAS'!DU33="NO","",'OFERTAS ECONOMICAS'!DP33))</f>
        <v/>
      </c>
      <c r="AW33" s="153">
        <f>+'OFERTAS ECONOMICAS'!DT33</f>
        <v>0</v>
      </c>
      <c r="AX33" s="153" t="str">
        <f t="shared" si="14"/>
        <v>NO CUMPLE</v>
      </c>
      <c r="AY33" s="341" t="str">
        <f>IF('OFERTAS ECONOMICAS'!DY33=0,"",IF('OFERTAS ECONOMICAS'!ED33="no","",'OFERTAS ECONOMICAS'!DY33))</f>
        <v/>
      </c>
      <c r="AZ33" s="153">
        <f>+'OFERTAS ECONOMICAS'!EC33</f>
        <v>0</v>
      </c>
      <c r="BA33" s="153" t="str">
        <f t="shared" si="15"/>
        <v>NO CUMPLE</v>
      </c>
      <c r="BB33" s="152" t="str">
        <f>IF('OFERTAS ECONOMICAS'!EH33=0,"",IF('OFERTAS ECONOMICAS'!EM33="NO","",'OFERTAS ECONOMICAS'!EH33))</f>
        <v/>
      </c>
      <c r="BC33" s="153" t="str">
        <f>+'OFERTAS ECONOMICAS'!EL33</f>
        <v/>
      </c>
      <c r="BD33" s="153" t="str">
        <f t="shared" si="16"/>
        <v>NO CUMPLE</v>
      </c>
      <c r="BE33" s="152">
        <f>IF('OFERTAS ECONOMICAS'!EQ33=0,"",IF('OFERTAS ECONOMICAS'!EV33="NO","",'OFERTAS ECONOMICAS'!EQ33))</f>
        <v>11877</v>
      </c>
      <c r="BF33" s="153" t="str">
        <f>+'OFERTAS ECONOMICAS'!EU33</f>
        <v>CUMPLE</v>
      </c>
      <c r="BG33" s="153" t="str">
        <f t="shared" si="17"/>
        <v>CUMPLE</v>
      </c>
      <c r="BH33" s="152" t="str">
        <f>IF('OFERTAS ECONOMICAS'!EZ33=0,"",IF('OFERTAS ECONOMICAS'!FE33="NO","",'OFERTAS ECONOMICAS'!EZ33))</f>
        <v/>
      </c>
      <c r="BI33" s="153">
        <f>+'OFERTAS ECONOMICAS'!FD33</f>
        <v>0</v>
      </c>
      <c r="BJ33" s="153" t="str">
        <f t="shared" si="18"/>
        <v>NO CUMPLE</v>
      </c>
      <c r="BK33" s="152" t="str">
        <f>IF('OFERTAS ECONOMICAS'!FI33=0,"",IF('OFERTAS ECONOMICAS'!FN33="no","",'OFERTAS ECONOMICAS'!FI33))</f>
        <v/>
      </c>
      <c r="BL33" s="153">
        <f>+'OFERTAS ECONOMICAS'!FM33</f>
        <v>0</v>
      </c>
      <c r="BM33" s="153" t="str">
        <f t="shared" si="19"/>
        <v>NO CUMPLE</v>
      </c>
      <c r="BN33" s="152" t="e">
        <f>IF('OFERTAS ECONOMICAS'!#REF!=0,"",IF('OFERTAS ECONOMICAS'!#REF!="NO","",'OFERTAS ECONOMICAS'!#REF!))</f>
        <v>#REF!</v>
      </c>
      <c r="BO33" s="153" t="e">
        <f>+'OFERTAS ECONOMICAS'!#REF!</f>
        <v>#REF!</v>
      </c>
      <c r="BP33" s="153" t="e">
        <f t="shared" si="20"/>
        <v>#REF!</v>
      </c>
      <c r="BQ33" s="152" t="str">
        <f>IF('OFERTAS ECONOMICAS'!FR33=0,"",IF('OFERTAS ECONOMICAS'!FW33="NO","",'OFERTAS ECONOMICAS'!FR33))</f>
        <v/>
      </c>
      <c r="BR33" s="153">
        <f>+'OFERTAS ECONOMICAS'!FV33</f>
        <v>0</v>
      </c>
      <c r="BS33" s="153" t="str">
        <f t="shared" si="21"/>
        <v>NO CUMPLE</v>
      </c>
      <c r="BT33" s="152" t="str">
        <f>IF('OFERTAS ECONOMICAS'!GA33=0,"",IF('OFERTAS ECONOMICAS'!GF33="NO","",'OFERTAS ECONOMICAS'!GA33))</f>
        <v/>
      </c>
      <c r="BU33" s="153" t="str">
        <f>+'OFERTAS ECONOMICAS'!GE33</f>
        <v>NO CUMPLE</v>
      </c>
      <c r="BV33" s="153" t="str">
        <f t="shared" si="22"/>
        <v>NO CUMPLE</v>
      </c>
      <c r="BW33" s="152" t="e">
        <f>IF('OFERTAS ECONOMICAS'!#REF!=0,"",IF('OFERTAS ECONOMICAS'!#REF!="NO","",'OFERTAS ECONOMICAS'!#REF!))</f>
        <v>#REF!</v>
      </c>
      <c r="BX33" s="153" t="e">
        <f>+'OFERTAS ECONOMICAS'!#REF!</f>
        <v>#REF!</v>
      </c>
      <c r="BY33" s="153" t="e">
        <f t="shared" si="23"/>
        <v>#REF!</v>
      </c>
    </row>
    <row r="34" spans="1:77" ht="25.5" x14ac:dyDescent="0.2">
      <c r="A34" s="85">
        <f t="shared" si="25"/>
        <v>25</v>
      </c>
      <c r="B34" s="85" t="str">
        <f>VLOOKUP(A34,'OFERTAS ECONOMICAS'!A34:B367,2,0)</f>
        <v>DM2346</v>
      </c>
      <c r="C34" s="22" t="str">
        <f>VLOOKUP(A34,'OFERTAS ECONOMICAS'!A34:C367,3,0)</f>
        <v>BARRERA CUTANEA NO IRRITANTE EN SPRAY</v>
      </c>
      <c r="D34" s="121">
        <v>1</v>
      </c>
      <c r="E34" s="121" t="s">
        <v>32</v>
      </c>
      <c r="F34" s="24">
        <v>30355.71</v>
      </c>
      <c r="G34" s="121">
        <v>1</v>
      </c>
      <c r="H34" s="86">
        <f t="shared" si="0"/>
        <v>30355.71</v>
      </c>
      <c r="I34" s="48" t="str">
        <f>IF('OFERTAS ECONOMICAS'!L34=0,"",IF('OFERTAS ECONOMICAS'!Q34="no","",'OFERTAS ECONOMICAS'!L34))</f>
        <v/>
      </c>
      <c r="J34" s="49">
        <f>+'OFERTAS ECONOMICAS'!P34</f>
        <v>0</v>
      </c>
      <c r="K34" s="49" t="str">
        <f t="shared" si="1"/>
        <v>NO CUMPLE</v>
      </c>
      <c r="L34" s="51" t="str">
        <f>IF('OFERTAS ECONOMICAS'!U34=0,"",IF('OFERTAS ECONOMICAS'!Z34="NO","",'OFERTAS ECONOMICAS'!U34))</f>
        <v/>
      </c>
      <c r="M34" s="52">
        <f>+'OFERTAS ECONOMICAS'!Y34</f>
        <v>0</v>
      </c>
      <c r="N34" s="52" t="str">
        <f t="shared" si="2"/>
        <v>NO CUMPLE</v>
      </c>
      <c r="O34" s="53">
        <f>IF('OFERTAS ECONOMICAS'!AD34=0,"",IF('OFERTAS ECONOMICAS'!AI34="NO","",'OFERTAS ECONOMICAS'!AD34))</f>
        <v>31046</v>
      </c>
      <c r="P34" s="54" t="str">
        <f>+'OFERTAS ECONOMICAS'!AH34</f>
        <v>CUMPLE</v>
      </c>
      <c r="Q34" s="54" t="str">
        <f t="shared" si="3"/>
        <v>CUMPLE</v>
      </c>
      <c r="R34" s="56" t="str">
        <f>IF('OFERTAS ECONOMICAS'!AN34=0,"",IF('OFERTAS ECONOMICAS'!AR34="NO","",'OFERTAS ECONOMICAS'!AN34))</f>
        <v/>
      </c>
      <c r="S34" s="57">
        <f>+'OFERTAS ECONOMICAS'!AQ34</f>
        <v>0</v>
      </c>
      <c r="T34" s="57" t="str">
        <f t="shared" si="4"/>
        <v>NO CUMPLE</v>
      </c>
      <c r="U34" s="59" t="str">
        <f>IF('OFERTAS ECONOMICAS'!AV34=0,"",IF('OFERTAS ECONOMICAS'!BA34="NO","",'OFERTAS ECONOMICAS'!AV34))</f>
        <v/>
      </c>
      <c r="V34" s="60">
        <f>+'OFERTAS ECONOMICAS'!AZ34</f>
        <v>0</v>
      </c>
      <c r="W34" s="60" t="str">
        <f t="shared" si="5"/>
        <v>NO CUMPLE</v>
      </c>
      <c r="X34" s="56" t="str">
        <f>IF('OFERTAS ECONOMICAS'!BF34=0,"",IF('OFERTAS ECONOMICAS'!BJ34="NO","",'OFERTAS ECONOMICAS'!BE34))</f>
        <v/>
      </c>
      <c r="Y34" s="57">
        <f>+'OFERTAS ECONOMICAS'!BI34</f>
        <v>0</v>
      </c>
      <c r="Z34" s="57" t="str">
        <f t="shared" si="6"/>
        <v>NO CUMPLE</v>
      </c>
      <c r="AA34" s="152" t="e">
        <f>IF('OFERTAS ECONOMICAS'!#REF!=0,"",IF('OFERTAS ECONOMICAS'!#REF!="NO","",'OFERTAS ECONOMICAS'!#REF!))</f>
        <v>#REF!</v>
      </c>
      <c r="AB34" s="153" t="e">
        <f>+'OFERTAS ECONOMICAS'!#REF!</f>
        <v>#REF!</v>
      </c>
      <c r="AC34" s="153" t="e">
        <f t="shared" si="7"/>
        <v>#REF!</v>
      </c>
      <c r="AD34" s="251" t="str">
        <f>IF('OFERTAS ECONOMICAS'!BN34=0,"",IF('OFERTAS ECONOMICAS'!BS34="NO","",'OFERTAS ECONOMICAS'!BN34))</f>
        <v/>
      </c>
      <c r="AE34" s="153">
        <f>+'OFERTAS ECONOMICAS'!BR34</f>
        <v>0</v>
      </c>
      <c r="AF34" s="153" t="str">
        <f t="shared" si="8"/>
        <v>NO CUMPLE</v>
      </c>
      <c r="AG34" s="152" t="str">
        <f>IF('OFERTAS ECONOMICAS'!BW34=0,"",IF('OFERTAS ECONOMICAS'!CB34="NO","",'OFERTAS ECONOMICAS'!BW34))</f>
        <v/>
      </c>
      <c r="AH34" s="153">
        <f>+'OFERTAS ECONOMICAS'!CA34</f>
        <v>0</v>
      </c>
      <c r="AI34" s="153" t="str">
        <f t="shared" si="9"/>
        <v>NO CUMPLE</v>
      </c>
      <c r="AJ34" s="152" t="str">
        <f>IF('OFERTAS ECONOMICAS'!CF34=0,"",IF('OFERTAS ECONOMICAS'!CK34="NO","",'OFERTAS ECONOMICAS'!CF34))</f>
        <v/>
      </c>
      <c r="AK34" s="153">
        <f>+'OFERTAS ECONOMICAS'!CJ34</f>
        <v>0</v>
      </c>
      <c r="AL34" s="153" t="str">
        <f t="shared" si="10"/>
        <v>NO CUMPLE</v>
      </c>
      <c r="AM34" s="152" t="str">
        <f>IF('OFERTAS ECONOMICAS'!CO34=0,"",IF('OFERTAS ECONOMICAS'!CT34="NO","",'OFERTAS ECONOMICAS'!CO34))</f>
        <v/>
      </c>
      <c r="AN34" s="153">
        <f>+'OFERTAS ECONOMICAS'!CS34</f>
        <v>0</v>
      </c>
      <c r="AO34" s="153" t="str">
        <f t="shared" si="11"/>
        <v>NO CUMPLE</v>
      </c>
      <c r="AP34" s="344" t="str">
        <f>IF('OFERTAS ECONOMICAS'!CX34=0,"",IF('OFERTAS ECONOMICAS'!DC34="NO","",'OFERTAS ECONOMICAS'!CX34))</f>
        <v/>
      </c>
      <c r="AQ34" s="153">
        <f>+'OFERTAS ECONOMICAS'!DB34</f>
        <v>0</v>
      </c>
      <c r="AR34" s="153" t="str">
        <f t="shared" si="12"/>
        <v>NO CUMPLE</v>
      </c>
      <c r="AS34" s="152" t="str">
        <f>IF('OFERTAS ECONOMICAS'!DG34=0,"",IF('OFERTAS ECONOMICAS'!DL34="NO","",'OFERTAS ECONOMICAS'!DG34))</f>
        <v/>
      </c>
      <c r="AT34" s="153">
        <f>+'OFERTAS ECONOMICAS'!DK34</f>
        <v>0</v>
      </c>
      <c r="AU34" s="153" t="str">
        <f t="shared" si="13"/>
        <v>NO CUMPLE</v>
      </c>
      <c r="AV34" s="152" t="str">
        <f>IF('OFERTAS ECONOMICAS'!DP34=0,"",IF('OFERTAS ECONOMICAS'!DU34="NO","",'OFERTAS ECONOMICAS'!DP34))</f>
        <v/>
      </c>
      <c r="AW34" s="153">
        <f>+'OFERTAS ECONOMICAS'!DT34</f>
        <v>0</v>
      </c>
      <c r="AX34" s="153" t="str">
        <f t="shared" si="14"/>
        <v>NO CUMPLE</v>
      </c>
      <c r="AY34" s="341" t="str">
        <f>IF('OFERTAS ECONOMICAS'!DY34=0,"",IF('OFERTAS ECONOMICAS'!ED34="no","",'OFERTAS ECONOMICAS'!DY34))</f>
        <v/>
      </c>
      <c r="AZ34" s="153">
        <f>+'OFERTAS ECONOMICAS'!EC34</f>
        <v>0</v>
      </c>
      <c r="BA34" s="153" t="str">
        <f t="shared" si="15"/>
        <v>NO CUMPLE</v>
      </c>
      <c r="BB34" s="152" t="str">
        <f>IF('OFERTAS ECONOMICAS'!EH34=0,"",IF('OFERTAS ECONOMICAS'!EM34="NO","",'OFERTAS ECONOMICAS'!EH34))</f>
        <v/>
      </c>
      <c r="BC34" s="153" t="str">
        <f>+'OFERTAS ECONOMICAS'!EL34</f>
        <v>CUMPLE</v>
      </c>
      <c r="BD34" s="153" t="str">
        <f t="shared" si="16"/>
        <v>NO CUMPLE</v>
      </c>
      <c r="BE34" s="152" t="str">
        <f>IF('OFERTAS ECONOMICAS'!EQ34=0,"",IF('OFERTAS ECONOMICAS'!EV34="NO","",'OFERTAS ECONOMICAS'!EQ34))</f>
        <v/>
      </c>
      <c r="BF34" s="153">
        <f>+'OFERTAS ECONOMICAS'!EU34</f>
        <v>0</v>
      </c>
      <c r="BG34" s="153" t="str">
        <f t="shared" si="17"/>
        <v>NO CUMPLE</v>
      </c>
      <c r="BH34" s="152" t="str">
        <f>IF('OFERTAS ECONOMICAS'!EZ34=0,"",IF('OFERTAS ECONOMICAS'!FE34="NO","",'OFERTAS ECONOMICAS'!EZ34))</f>
        <v/>
      </c>
      <c r="BI34" s="153">
        <f>+'OFERTAS ECONOMICAS'!FD34</f>
        <v>0</v>
      </c>
      <c r="BJ34" s="153" t="str">
        <f t="shared" si="18"/>
        <v>NO CUMPLE</v>
      </c>
      <c r="BK34" s="152" t="str">
        <f>IF('OFERTAS ECONOMICAS'!FI34=0,"",IF('OFERTAS ECONOMICAS'!FN34="no","",'OFERTAS ECONOMICAS'!FI34))</f>
        <v/>
      </c>
      <c r="BL34" s="153">
        <f>+'OFERTAS ECONOMICAS'!FM34</f>
        <v>0</v>
      </c>
      <c r="BM34" s="153" t="str">
        <f t="shared" si="19"/>
        <v>NO CUMPLE</v>
      </c>
      <c r="BN34" s="152" t="e">
        <f>IF('OFERTAS ECONOMICAS'!#REF!=0,"",IF('OFERTAS ECONOMICAS'!#REF!="NO","",'OFERTAS ECONOMICAS'!#REF!))</f>
        <v>#REF!</v>
      </c>
      <c r="BO34" s="153" t="e">
        <f>+'OFERTAS ECONOMICAS'!#REF!</f>
        <v>#REF!</v>
      </c>
      <c r="BP34" s="153" t="e">
        <f t="shared" si="20"/>
        <v>#REF!</v>
      </c>
      <c r="BQ34" s="152" t="str">
        <f>IF('OFERTAS ECONOMICAS'!FR34=0,"",IF('OFERTAS ECONOMICAS'!FW34="NO","",'OFERTAS ECONOMICAS'!FR34))</f>
        <v/>
      </c>
      <c r="BR34" s="153">
        <f>+'OFERTAS ECONOMICAS'!FV34</f>
        <v>0</v>
      </c>
      <c r="BS34" s="153" t="str">
        <f t="shared" si="21"/>
        <v>NO CUMPLE</v>
      </c>
      <c r="BT34" s="152" t="str">
        <f>IF('OFERTAS ECONOMICAS'!GA34=0,"",IF('OFERTAS ECONOMICAS'!GF34="NO","",'OFERTAS ECONOMICAS'!GA34))</f>
        <v/>
      </c>
      <c r="BU34" s="153">
        <f>+'OFERTAS ECONOMICAS'!GE34</f>
        <v>0</v>
      </c>
      <c r="BV34" s="153" t="str">
        <f t="shared" si="22"/>
        <v>NO CUMPLE</v>
      </c>
      <c r="BW34" s="152" t="e">
        <f>IF('OFERTAS ECONOMICAS'!#REF!=0,"",IF('OFERTAS ECONOMICAS'!#REF!="NO","",'OFERTAS ECONOMICAS'!#REF!))</f>
        <v>#REF!</v>
      </c>
      <c r="BX34" s="153" t="e">
        <f>+'OFERTAS ECONOMICAS'!#REF!</f>
        <v>#REF!</v>
      </c>
      <c r="BY34" s="153" t="e">
        <f t="shared" si="23"/>
        <v>#REF!</v>
      </c>
    </row>
    <row r="35" spans="1:77" ht="25.5" x14ac:dyDescent="0.2">
      <c r="A35" s="85">
        <f t="shared" si="25"/>
        <v>26</v>
      </c>
      <c r="B35" s="85" t="str">
        <f>VLOOKUP(A35,'OFERTAS ECONOMICAS'!A35:B368,2,0)</f>
        <v>DM1977</v>
      </c>
      <c r="C35" s="22" t="str">
        <f>VLOOKUP(A35,'OFERTAS ECONOMICAS'!A35:C368,3,0)</f>
        <v>BARRERA CUTANEA N IRRITANTE EN TOALLA</v>
      </c>
      <c r="D35" s="120">
        <v>1</v>
      </c>
      <c r="E35" s="120" t="s">
        <v>32</v>
      </c>
      <c r="F35" s="64">
        <v>2409.6385542168678</v>
      </c>
      <c r="G35" s="120">
        <v>452</v>
      </c>
      <c r="H35" s="86">
        <f t="shared" si="0"/>
        <v>1089156.6265060243</v>
      </c>
      <c r="I35" s="48" t="str">
        <f>IF('OFERTAS ECONOMICAS'!L35=0,"",IF('OFERTAS ECONOMICAS'!Q35="no","",'OFERTAS ECONOMICAS'!L35))</f>
        <v/>
      </c>
      <c r="J35" s="49">
        <f>+'OFERTAS ECONOMICAS'!P35</f>
        <v>0</v>
      </c>
      <c r="K35" s="49" t="str">
        <f t="shared" si="1"/>
        <v>NO CUMPLE</v>
      </c>
      <c r="L35" s="51" t="str">
        <f>IF('OFERTAS ECONOMICAS'!U35=0,"",IF('OFERTAS ECONOMICAS'!Z35="NO","",'OFERTAS ECONOMICAS'!U35))</f>
        <v/>
      </c>
      <c r="M35" s="52">
        <f>+'OFERTAS ECONOMICAS'!Y35</f>
        <v>0</v>
      </c>
      <c r="N35" s="52" t="str">
        <f t="shared" si="2"/>
        <v>NO CUMPLE</v>
      </c>
      <c r="O35" s="53" t="str">
        <f>IF('OFERTAS ECONOMICAS'!AD35=0,"",IF('OFERTAS ECONOMICAS'!AI35="NO","",'OFERTAS ECONOMICAS'!AD35))</f>
        <v/>
      </c>
      <c r="P35" s="54" t="str">
        <f>+'OFERTAS ECONOMICAS'!AH35</f>
        <v>CUMPLE</v>
      </c>
      <c r="Q35" s="54" t="str">
        <f t="shared" si="3"/>
        <v>NO CUMPLE</v>
      </c>
      <c r="R35" s="56" t="str">
        <f>IF('OFERTAS ECONOMICAS'!AN35=0,"",IF('OFERTAS ECONOMICAS'!AR35="NO","",'OFERTAS ECONOMICAS'!AN35))</f>
        <v/>
      </c>
      <c r="S35" s="57">
        <f>+'OFERTAS ECONOMICAS'!AQ35</f>
        <v>0</v>
      </c>
      <c r="T35" s="57" t="str">
        <f t="shared" si="4"/>
        <v>NO CUMPLE</v>
      </c>
      <c r="U35" s="59" t="str">
        <f>IF('OFERTAS ECONOMICAS'!AV35=0,"",IF('OFERTAS ECONOMICAS'!BA35="NO","",'OFERTAS ECONOMICAS'!AV35))</f>
        <v/>
      </c>
      <c r="V35" s="60">
        <f>+'OFERTAS ECONOMICAS'!AZ35</f>
        <v>0</v>
      </c>
      <c r="W35" s="60" t="str">
        <f t="shared" si="5"/>
        <v>NO CUMPLE</v>
      </c>
      <c r="X35" s="56" t="str">
        <f>IF('OFERTAS ECONOMICAS'!BF35=0,"",IF('OFERTAS ECONOMICAS'!BJ35="NO","",'OFERTAS ECONOMICAS'!BE35))</f>
        <v/>
      </c>
      <c r="Y35" s="57">
        <f>+'OFERTAS ECONOMICAS'!BI35</f>
        <v>0</v>
      </c>
      <c r="Z35" s="57" t="str">
        <f t="shared" si="6"/>
        <v>NO CUMPLE</v>
      </c>
      <c r="AA35" s="152" t="e">
        <f>IF('OFERTAS ECONOMICAS'!#REF!=0,"",IF('OFERTAS ECONOMICAS'!#REF!="NO","",'OFERTAS ECONOMICAS'!#REF!))</f>
        <v>#REF!</v>
      </c>
      <c r="AB35" s="153" t="e">
        <f>+'OFERTAS ECONOMICAS'!#REF!</f>
        <v>#REF!</v>
      </c>
      <c r="AC35" s="153" t="e">
        <f t="shared" si="7"/>
        <v>#REF!</v>
      </c>
      <c r="AD35" s="251" t="str">
        <f>IF('OFERTAS ECONOMICAS'!BN35=0,"",IF('OFERTAS ECONOMICAS'!BS35="NO","",'OFERTAS ECONOMICAS'!BN35))</f>
        <v/>
      </c>
      <c r="AE35" s="153">
        <f>+'OFERTAS ECONOMICAS'!BR35</f>
        <v>0</v>
      </c>
      <c r="AF35" s="153" t="str">
        <f t="shared" si="8"/>
        <v>NO CUMPLE</v>
      </c>
      <c r="AG35" s="152">
        <f>IF('OFERTAS ECONOMICAS'!BW35=0,"",IF('OFERTAS ECONOMICAS'!CB35="NO","",'OFERTAS ECONOMICAS'!BW35))</f>
        <v>2673</v>
      </c>
      <c r="AH35" s="153" t="str">
        <f>+'OFERTAS ECONOMICAS'!CA35</f>
        <v>CUMPLE</v>
      </c>
      <c r="AI35" s="153" t="str">
        <f t="shared" si="9"/>
        <v>CUMPLE</v>
      </c>
      <c r="AJ35" s="152" t="str">
        <f>IF('OFERTAS ECONOMICAS'!CF35=0,"",IF('OFERTAS ECONOMICAS'!CK35="NO","",'OFERTAS ECONOMICAS'!CF35))</f>
        <v/>
      </c>
      <c r="AK35" s="153">
        <f>+'OFERTAS ECONOMICAS'!CJ35</f>
        <v>0</v>
      </c>
      <c r="AL35" s="153" t="str">
        <f t="shared" si="10"/>
        <v>NO CUMPLE</v>
      </c>
      <c r="AM35" s="152" t="str">
        <f>IF('OFERTAS ECONOMICAS'!CO35=0,"",IF('OFERTAS ECONOMICAS'!CT35="NO","",'OFERTAS ECONOMICAS'!CO35))</f>
        <v/>
      </c>
      <c r="AN35" s="153">
        <f>+'OFERTAS ECONOMICAS'!CS35</f>
        <v>0</v>
      </c>
      <c r="AO35" s="153" t="str">
        <f t="shared" si="11"/>
        <v>NO CUMPLE</v>
      </c>
      <c r="AP35" s="344" t="str">
        <f>IF('OFERTAS ECONOMICAS'!CX35=0,"",IF('OFERTAS ECONOMICAS'!DC35="NO","",'OFERTAS ECONOMICAS'!CX35))</f>
        <v/>
      </c>
      <c r="AQ35" s="153">
        <f>+'OFERTAS ECONOMICAS'!DB35</f>
        <v>0</v>
      </c>
      <c r="AR35" s="153" t="str">
        <f t="shared" si="12"/>
        <v>NO CUMPLE</v>
      </c>
      <c r="AS35" s="152" t="str">
        <f>IF('OFERTAS ECONOMICAS'!DG35=0,"",IF('OFERTAS ECONOMICAS'!DL35="NO","",'OFERTAS ECONOMICAS'!DG35))</f>
        <v/>
      </c>
      <c r="AT35" s="153">
        <f>+'OFERTAS ECONOMICAS'!DK35</f>
        <v>0</v>
      </c>
      <c r="AU35" s="153" t="str">
        <f t="shared" si="13"/>
        <v>NO CUMPLE</v>
      </c>
      <c r="AV35" s="152" t="str">
        <f>IF('OFERTAS ECONOMICAS'!DP35=0,"",IF('OFERTAS ECONOMICAS'!DU35="NO","",'OFERTAS ECONOMICAS'!DP35))</f>
        <v/>
      </c>
      <c r="AW35" s="153">
        <f>+'OFERTAS ECONOMICAS'!DT35</f>
        <v>0</v>
      </c>
      <c r="AX35" s="153" t="str">
        <f t="shared" si="14"/>
        <v>NO CUMPLE</v>
      </c>
      <c r="AY35" s="341" t="str">
        <f>IF('OFERTAS ECONOMICAS'!DY35=0,"",IF('OFERTAS ECONOMICAS'!ED35="no","",'OFERTAS ECONOMICAS'!DY35))</f>
        <v/>
      </c>
      <c r="AZ35" s="153">
        <f>+'OFERTAS ECONOMICAS'!EC35</f>
        <v>0</v>
      </c>
      <c r="BA35" s="153" t="str">
        <f t="shared" si="15"/>
        <v>NO CUMPLE</v>
      </c>
      <c r="BB35" s="152" t="str">
        <f>IF('OFERTAS ECONOMICAS'!EH35=0,"",IF('OFERTAS ECONOMICAS'!EM35="NO","",'OFERTAS ECONOMICAS'!EH35))</f>
        <v/>
      </c>
      <c r="BC35" s="153" t="str">
        <f>+'OFERTAS ECONOMICAS'!EL35</f>
        <v/>
      </c>
      <c r="BD35" s="153" t="str">
        <f t="shared" si="16"/>
        <v>NO CUMPLE</v>
      </c>
      <c r="BE35" s="152" t="str">
        <f>IF('OFERTAS ECONOMICAS'!EQ35=0,"",IF('OFERTAS ECONOMICAS'!EV35="NO","",'OFERTAS ECONOMICAS'!EQ35))</f>
        <v/>
      </c>
      <c r="BF35" s="153">
        <f>+'OFERTAS ECONOMICAS'!EU35</f>
        <v>0</v>
      </c>
      <c r="BG35" s="153" t="str">
        <f t="shared" si="17"/>
        <v>NO CUMPLE</v>
      </c>
      <c r="BH35" s="152" t="str">
        <f>IF('OFERTAS ECONOMICAS'!EZ35=0,"",IF('OFERTAS ECONOMICAS'!FE35="NO","",'OFERTAS ECONOMICAS'!EZ35))</f>
        <v/>
      </c>
      <c r="BI35" s="153">
        <f>+'OFERTAS ECONOMICAS'!FD35</f>
        <v>0</v>
      </c>
      <c r="BJ35" s="153" t="str">
        <f t="shared" si="18"/>
        <v>NO CUMPLE</v>
      </c>
      <c r="BK35" s="152">
        <f>IF('OFERTAS ECONOMICAS'!FI35=0,"",IF('OFERTAS ECONOMICAS'!FN35="no","",'OFERTAS ECONOMICAS'!FI35))</f>
        <v>487.9</v>
      </c>
      <c r="BL35" s="153" t="str">
        <f>+'OFERTAS ECONOMICAS'!FM35</f>
        <v>CUMPLE</v>
      </c>
      <c r="BM35" s="153" t="str">
        <f t="shared" si="19"/>
        <v>CUMPLE</v>
      </c>
      <c r="BN35" s="152" t="e">
        <f>IF('OFERTAS ECONOMICAS'!#REF!=0,"",IF('OFERTAS ECONOMICAS'!#REF!="NO","",'OFERTAS ECONOMICAS'!#REF!))</f>
        <v>#REF!</v>
      </c>
      <c r="BO35" s="153" t="e">
        <f>+'OFERTAS ECONOMICAS'!#REF!</f>
        <v>#REF!</v>
      </c>
      <c r="BP35" s="153" t="e">
        <f t="shared" si="20"/>
        <v>#REF!</v>
      </c>
      <c r="BQ35" s="152" t="str">
        <f>IF('OFERTAS ECONOMICAS'!FR35=0,"",IF('OFERTAS ECONOMICAS'!FW35="NO","",'OFERTAS ECONOMICAS'!FR35))</f>
        <v/>
      </c>
      <c r="BR35" s="153">
        <f>+'OFERTAS ECONOMICAS'!FV35</f>
        <v>0</v>
      </c>
      <c r="BS35" s="153" t="str">
        <f t="shared" si="21"/>
        <v>NO CUMPLE</v>
      </c>
      <c r="BT35" s="152">
        <f>IF('OFERTAS ECONOMICAS'!GA35=0,"",IF('OFERTAS ECONOMICAS'!GF35="NO","",'OFERTAS ECONOMICAS'!GA35))</f>
        <v>2565</v>
      </c>
      <c r="BU35" s="153" t="str">
        <f>+'OFERTAS ECONOMICAS'!GE35</f>
        <v>CUMPLE</v>
      </c>
      <c r="BV35" s="153" t="str">
        <f t="shared" si="22"/>
        <v>CUMPLE</v>
      </c>
      <c r="BW35" s="152" t="e">
        <f>IF('OFERTAS ECONOMICAS'!#REF!=0,"",IF('OFERTAS ECONOMICAS'!#REF!="NO","",'OFERTAS ECONOMICAS'!#REF!))</f>
        <v>#REF!</v>
      </c>
      <c r="BX35" s="153" t="e">
        <f>+'OFERTAS ECONOMICAS'!#REF!</f>
        <v>#REF!</v>
      </c>
      <c r="BY35" s="153" t="e">
        <f t="shared" si="23"/>
        <v>#REF!</v>
      </c>
    </row>
    <row r="36" spans="1:77" ht="25.5" x14ac:dyDescent="0.2">
      <c r="A36" s="85">
        <f t="shared" si="25"/>
        <v>27</v>
      </c>
      <c r="B36" s="85" t="str">
        <f>VLOOKUP(A36,'OFERTAS ECONOMICAS'!A36:B369,2,0)</f>
        <v>DM2360</v>
      </c>
      <c r="C36" s="22" t="str">
        <f>VLOOKUP(A36,'OFERTAS ECONOMICAS'!A36:C369,3,0)</f>
        <v>CAMISAS URETERALES FLEXIBLE 11.5X36</v>
      </c>
      <c r="D36" s="120">
        <v>1</v>
      </c>
      <c r="E36" s="120" t="s">
        <v>32</v>
      </c>
      <c r="F36" s="24">
        <v>647250</v>
      </c>
      <c r="G36" s="120">
        <v>1</v>
      </c>
      <c r="H36" s="86">
        <f t="shared" si="0"/>
        <v>647250</v>
      </c>
      <c r="I36" s="48" t="str">
        <f>IF('OFERTAS ECONOMICAS'!L36=0,"",IF('OFERTAS ECONOMICAS'!Q36="no","",'OFERTAS ECONOMICAS'!L36))</f>
        <v/>
      </c>
      <c r="J36" s="49">
        <f>+'OFERTAS ECONOMICAS'!P36</f>
        <v>0</v>
      </c>
      <c r="K36" s="49" t="str">
        <f t="shared" si="1"/>
        <v>NO CUMPLE</v>
      </c>
      <c r="L36" s="51" t="str">
        <f>IF('OFERTAS ECONOMICAS'!U36=0,"",IF('OFERTAS ECONOMICAS'!Z36="NO","",'OFERTAS ECONOMICAS'!U36))</f>
        <v/>
      </c>
      <c r="M36" s="52">
        <f>+'OFERTAS ECONOMICAS'!Y36</f>
        <v>0</v>
      </c>
      <c r="N36" s="52" t="str">
        <f t="shared" si="2"/>
        <v>NO CUMPLE</v>
      </c>
      <c r="O36" s="53" t="str">
        <f>IF('OFERTAS ECONOMICAS'!AD36=0,"",IF('OFERTAS ECONOMICAS'!AI36="NO","",'OFERTAS ECONOMICAS'!AD36))</f>
        <v/>
      </c>
      <c r="P36" s="54">
        <f>+'OFERTAS ECONOMICAS'!AH36</f>
        <v>0</v>
      </c>
      <c r="Q36" s="54" t="str">
        <f t="shared" si="3"/>
        <v>NO CUMPLE</v>
      </c>
      <c r="R36" s="56" t="str">
        <f>IF('OFERTAS ECONOMICAS'!AN36=0,"",IF('OFERTAS ECONOMICAS'!AR36="NO","",'OFERTAS ECONOMICAS'!AN36))</f>
        <v/>
      </c>
      <c r="S36" s="57">
        <f>+'OFERTAS ECONOMICAS'!AQ36</f>
        <v>0</v>
      </c>
      <c r="T36" s="57" t="str">
        <f t="shared" si="4"/>
        <v>NO CUMPLE</v>
      </c>
      <c r="U36" s="59" t="str">
        <f>IF('OFERTAS ECONOMICAS'!AV36=0,"",IF('OFERTAS ECONOMICAS'!BA36="NO","",'OFERTAS ECONOMICAS'!AV36))</f>
        <v/>
      </c>
      <c r="V36" s="60">
        <f>+'OFERTAS ECONOMICAS'!AZ36</f>
        <v>0</v>
      </c>
      <c r="W36" s="60" t="str">
        <f t="shared" si="5"/>
        <v>NO CUMPLE</v>
      </c>
      <c r="X36" s="56" t="str">
        <f>IF('OFERTAS ECONOMICAS'!BF36=0,"",IF('OFERTAS ECONOMICAS'!BJ36="NO","",'OFERTAS ECONOMICAS'!BE36))</f>
        <v/>
      </c>
      <c r="Y36" s="57">
        <f>+'OFERTAS ECONOMICAS'!BI36</f>
        <v>0</v>
      </c>
      <c r="Z36" s="57" t="str">
        <f t="shared" si="6"/>
        <v>NO CUMPLE</v>
      </c>
      <c r="AA36" s="152" t="e">
        <f>IF('OFERTAS ECONOMICAS'!#REF!=0,"",IF('OFERTAS ECONOMICAS'!#REF!="NO","",'OFERTAS ECONOMICAS'!#REF!))</f>
        <v>#REF!</v>
      </c>
      <c r="AB36" s="153" t="e">
        <f>+'OFERTAS ECONOMICAS'!#REF!</f>
        <v>#REF!</v>
      </c>
      <c r="AC36" s="153" t="e">
        <f t="shared" si="7"/>
        <v>#REF!</v>
      </c>
      <c r="AD36" s="251" t="str">
        <f>IF('OFERTAS ECONOMICAS'!BN36=0,"",IF('OFERTAS ECONOMICAS'!BS36="NO","",'OFERTAS ECONOMICAS'!BN36))</f>
        <v/>
      </c>
      <c r="AE36" s="153">
        <f>+'OFERTAS ECONOMICAS'!BR36</f>
        <v>0</v>
      </c>
      <c r="AF36" s="153" t="str">
        <f t="shared" si="8"/>
        <v>NO CUMPLE</v>
      </c>
      <c r="AG36" s="152" t="str">
        <f>IF('OFERTAS ECONOMICAS'!BW36=0,"",IF('OFERTAS ECONOMICAS'!CB36="NO","",'OFERTAS ECONOMICAS'!BW36))</f>
        <v/>
      </c>
      <c r="AH36" s="153">
        <f>+'OFERTAS ECONOMICAS'!CA36</f>
        <v>0</v>
      </c>
      <c r="AI36" s="153" t="str">
        <f t="shared" si="9"/>
        <v>NO CUMPLE</v>
      </c>
      <c r="AJ36" s="152" t="str">
        <f>IF('OFERTAS ECONOMICAS'!CF36=0,"",IF('OFERTAS ECONOMICAS'!CK36="NO","",'OFERTAS ECONOMICAS'!CF36))</f>
        <v/>
      </c>
      <c r="AK36" s="153">
        <f>+'OFERTAS ECONOMICAS'!CJ36</f>
        <v>0</v>
      </c>
      <c r="AL36" s="153" t="str">
        <f t="shared" si="10"/>
        <v>NO CUMPLE</v>
      </c>
      <c r="AM36" s="152" t="str">
        <f>IF('OFERTAS ECONOMICAS'!CO36=0,"",IF('OFERTAS ECONOMICAS'!CT36="NO","",'OFERTAS ECONOMICAS'!CO36))</f>
        <v/>
      </c>
      <c r="AN36" s="153">
        <f>+'OFERTAS ECONOMICAS'!CS36</f>
        <v>0</v>
      </c>
      <c r="AO36" s="153" t="str">
        <f t="shared" si="11"/>
        <v>NO CUMPLE</v>
      </c>
      <c r="AP36" s="344" t="str">
        <f>IF('OFERTAS ECONOMICAS'!CX36=0,"",IF('OFERTAS ECONOMICAS'!DC36="NO","",'OFERTAS ECONOMICAS'!CX36))</f>
        <v/>
      </c>
      <c r="AQ36" s="153">
        <f>+'OFERTAS ECONOMICAS'!DB36</f>
        <v>0</v>
      </c>
      <c r="AR36" s="153" t="str">
        <f t="shared" si="12"/>
        <v>NO CUMPLE</v>
      </c>
      <c r="AS36" s="152" t="str">
        <f>IF('OFERTAS ECONOMICAS'!DG36=0,"",IF('OFERTAS ECONOMICAS'!DL36="NO","",'OFERTAS ECONOMICAS'!DG36))</f>
        <v/>
      </c>
      <c r="AT36" s="153">
        <f>+'OFERTAS ECONOMICAS'!DK36</f>
        <v>0</v>
      </c>
      <c r="AU36" s="153" t="str">
        <f t="shared" si="13"/>
        <v>NO CUMPLE</v>
      </c>
      <c r="AV36" s="152" t="str">
        <f>IF('OFERTAS ECONOMICAS'!DP36=0,"",IF('OFERTAS ECONOMICAS'!DU36="NO","",'OFERTAS ECONOMICAS'!DP36))</f>
        <v/>
      </c>
      <c r="AW36" s="153">
        <f>+'OFERTAS ECONOMICAS'!DT36</f>
        <v>0</v>
      </c>
      <c r="AX36" s="153" t="str">
        <f t="shared" si="14"/>
        <v>NO CUMPLE</v>
      </c>
      <c r="AY36" s="341" t="str">
        <f>IF('OFERTAS ECONOMICAS'!DY36=0,"",IF('OFERTAS ECONOMICAS'!ED36="no","",'OFERTAS ECONOMICAS'!DY36))</f>
        <v/>
      </c>
      <c r="AZ36" s="153">
        <f>+'OFERTAS ECONOMICAS'!EC36</f>
        <v>0</v>
      </c>
      <c r="BA36" s="153" t="str">
        <f t="shared" si="15"/>
        <v>NO CUMPLE</v>
      </c>
      <c r="BB36" s="152" t="str">
        <f>IF('OFERTAS ECONOMICAS'!EH36=0,"",IF('OFERTAS ECONOMICAS'!EM36="NO","",'OFERTAS ECONOMICAS'!EH36))</f>
        <v/>
      </c>
      <c r="BC36" s="153" t="str">
        <f>+'OFERTAS ECONOMICAS'!EL36</f>
        <v/>
      </c>
      <c r="BD36" s="153" t="str">
        <f t="shared" si="16"/>
        <v>NO CUMPLE</v>
      </c>
      <c r="BE36" s="152" t="str">
        <f>IF('OFERTAS ECONOMICAS'!EQ36=0,"",IF('OFERTAS ECONOMICAS'!EV36="NO","",'OFERTAS ECONOMICAS'!EQ36))</f>
        <v/>
      </c>
      <c r="BF36" s="153">
        <f>+'OFERTAS ECONOMICAS'!EU36</f>
        <v>0</v>
      </c>
      <c r="BG36" s="153" t="str">
        <f t="shared" si="17"/>
        <v>NO CUMPLE</v>
      </c>
      <c r="BH36" s="152" t="str">
        <f>IF('OFERTAS ECONOMICAS'!EZ36=0,"",IF('OFERTAS ECONOMICAS'!FE36="NO","",'OFERTAS ECONOMICAS'!EZ36))</f>
        <v/>
      </c>
      <c r="BI36" s="153">
        <f>+'OFERTAS ECONOMICAS'!FD36</f>
        <v>0</v>
      </c>
      <c r="BJ36" s="153" t="str">
        <f t="shared" si="18"/>
        <v>NO CUMPLE</v>
      </c>
      <c r="BK36" s="152" t="str">
        <f>IF('OFERTAS ECONOMICAS'!FI36=0,"",IF('OFERTAS ECONOMICAS'!FN36="no","",'OFERTAS ECONOMICAS'!FI36))</f>
        <v/>
      </c>
      <c r="BL36" s="153">
        <f>+'OFERTAS ECONOMICAS'!FM36</f>
        <v>0</v>
      </c>
      <c r="BM36" s="153" t="str">
        <f t="shared" si="19"/>
        <v>NO CUMPLE</v>
      </c>
      <c r="BN36" s="152" t="e">
        <f>IF('OFERTAS ECONOMICAS'!#REF!=0,"",IF('OFERTAS ECONOMICAS'!#REF!="NO","",'OFERTAS ECONOMICAS'!#REF!))</f>
        <v>#REF!</v>
      </c>
      <c r="BO36" s="153" t="e">
        <f>+'OFERTAS ECONOMICAS'!#REF!</f>
        <v>#REF!</v>
      </c>
      <c r="BP36" s="153" t="e">
        <f t="shared" si="20"/>
        <v>#REF!</v>
      </c>
      <c r="BQ36" s="152" t="str">
        <f>IF('OFERTAS ECONOMICAS'!FR36=0,"",IF('OFERTAS ECONOMICAS'!FW36="NO","",'OFERTAS ECONOMICAS'!FR36))</f>
        <v/>
      </c>
      <c r="BR36" s="153">
        <f>+'OFERTAS ECONOMICAS'!FV36</f>
        <v>0</v>
      </c>
      <c r="BS36" s="153" t="str">
        <f t="shared" si="21"/>
        <v>NO CUMPLE</v>
      </c>
      <c r="BT36" s="152" t="str">
        <f>IF('OFERTAS ECONOMICAS'!GA36=0,"",IF('OFERTAS ECONOMICAS'!GF36="NO","",'OFERTAS ECONOMICAS'!GA36))</f>
        <v/>
      </c>
      <c r="BU36" s="153">
        <f>+'OFERTAS ECONOMICAS'!GE36</f>
        <v>0</v>
      </c>
      <c r="BV36" s="153" t="str">
        <f t="shared" si="22"/>
        <v>NO CUMPLE</v>
      </c>
      <c r="BW36" s="152" t="e">
        <f>IF('OFERTAS ECONOMICAS'!#REF!=0,"",IF('OFERTAS ECONOMICAS'!#REF!="NO","",'OFERTAS ECONOMICAS'!#REF!))</f>
        <v>#REF!</v>
      </c>
      <c r="BX36" s="153" t="e">
        <f>+'OFERTAS ECONOMICAS'!#REF!</f>
        <v>#REF!</v>
      </c>
      <c r="BY36" s="153" t="e">
        <f t="shared" si="23"/>
        <v>#REF!</v>
      </c>
    </row>
    <row r="37" spans="1:77" ht="25.5" x14ac:dyDescent="0.2">
      <c r="A37" s="85">
        <f t="shared" si="25"/>
        <v>28</v>
      </c>
      <c r="B37" s="85" t="str">
        <f>VLOOKUP(A37,'OFERTAS ECONOMICAS'!A37:B370,2,0)</f>
        <v>DM2361</v>
      </c>
      <c r="C37" s="22" t="str">
        <f>VLOOKUP(A37,'OFERTAS ECONOMICAS'!A37:C370,3,0)</f>
        <v>CAMISAS URETERALES FLEXIBLE 11.5X45-46</v>
      </c>
      <c r="D37" s="120">
        <v>1</v>
      </c>
      <c r="E37" s="120" t="s">
        <v>32</v>
      </c>
      <c r="F37" s="24">
        <v>647250</v>
      </c>
      <c r="G37" s="120">
        <v>1</v>
      </c>
      <c r="H37" s="86">
        <f t="shared" si="0"/>
        <v>647250</v>
      </c>
      <c r="I37" s="48" t="str">
        <f>IF('OFERTAS ECONOMICAS'!L37=0,"",IF('OFERTAS ECONOMICAS'!Q37="no","",'OFERTAS ECONOMICAS'!L37))</f>
        <v/>
      </c>
      <c r="J37" s="49">
        <f>+'OFERTAS ECONOMICAS'!P37</f>
        <v>0</v>
      </c>
      <c r="K37" s="49" t="str">
        <f t="shared" si="1"/>
        <v>NO CUMPLE</v>
      </c>
      <c r="L37" s="51" t="str">
        <f>IF('OFERTAS ECONOMICAS'!U37=0,"",IF('OFERTAS ECONOMICAS'!Z37="NO","",'OFERTAS ECONOMICAS'!U37))</f>
        <v/>
      </c>
      <c r="M37" s="52">
        <f>+'OFERTAS ECONOMICAS'!Y37</f>
        <v>0</v>
      </c>
      <c r="N37" s="52" t="str">
        <f t="shared" si="2"/>
        <v>NO CUMPLE</v>
      </c>
      <c r="O37" s="53" t="str">
        <f>IF('OFERTAS ECONOMICAS'!AD37=0,"",IF('OFERTAS ECONOMICAS'!AI37="NO","",'OFERTAS ECONOMICAS'!AD37))</f>
        <v/>
      </c>
      <c r="P37" s="54">
        <f>+'OFERTAS ECONOMICAS'!AH37</f>
        <v>0</v>
      </c>
      <c r="Q37" s="54" t="str">
        <f t="shared" si="3"/>
        <v>NO CUMPLE</v>
      </c>
      <c r="R37" s="56" t="str">
        <f>IF('OFERTAS ECONOMICAS'!AN37=0,"",IF('OFERTAS ECONOMICAS'!AR37="NO","",'OFERTAS ECONOMICAS'!AN37))</f>
        <v/>
      </c>
      <c r="S37" s="57">
        <f>+'OFERTAS ECONOMICAS'!AQ37</f>
        <v>0</v>
      </c>
      <c r="T37" s="57" t="str">
        <f t="shared" si="4"/>
        <v>NO CUMPLE</v>
      </c>
      <c r="U37" s="59" t="str">
        <f>IF('OFERTAS ECONOMICAS'!AV37=0,"",IF('OFERTAS ECONOMICAS'!BA37="NO","",'OFERTAS ECONOMICAS'!AV37))</f>
        <v/>
      </c>
      <c r="V37" s="60">
        <f>+'OFERTAS ECONOMICAS'!AZ37</f>
        <v>0</v>
      </c>
      <c r="W37" s="60" t="str">
        <f t="shared" si="5"/>
        <v>NO CUMPLE</v>
      </c>
      <c r="X37" s="56" t="str">
        <f>IF('OFERTAS ECONOMICAS'!BF37=0,"",IF('OFERTAS ECONOMICAS'!BJ37="NO","",'OFERTAS ECONOMICAS'!BE37))</f>
        <v/>
      </c>
      <c r="Y37" s="57">
        <f>+'OFERTAS ECONOMICAS'!BI37</f>
        <v>0</v>
      </c>
      <c r="Z37" s="57" t="str">
        <f t="shared" si="6"/>
        <v>NO CUMPLE</v>
      </c>
      <c r="AA37" s="152" t="e">
        <f>IF('OFERTAS ECONOMICAS'!#REF!=0,"",IF('OFERTAS ECONOMICAS'!#REF!="NO","",'OFERTAS ECONOMICAS'!#REF!))</f>
        <v>#REF!</v>
      </c>
      <c r="AB37" s="153" t="e">
        <f>+'OFERTAS ECONOMICAS'!#REF!</f>
        <v>#REF!</v>
      </c>
      <c r="AC37" s="153" t="e">
        <f t="shared" si="7"/>
        <v>#REF!</v>
      </c>
      <c r="AD37" s="251" t="str">
        <f>IF('OFERTAS ECONOMICAS'!BN37=0,"",IF('OFERTAS ECONOMICAS'!BS37="NO","",'OFERTAS ECONOMICAS'!BN37))</f>
        <v/>
      </c>
      <c r="AE37" s="153">
        <f>+'OFERTAS ECONOMICAS'!BR37</f>
        <v>0</v>
      </c>
      <c r="AF37" s="153" t="str">
        <f t="shared" si="8"/>
        <v>NO CUMPLE</v>
      </c>
      <c r="AG37" s="152" t="str">
        <f>IF('OFERTAS ECONOMICAS'!BW37=0,"",IF('OFERTAS ECONOMICAS'!CB37="NO","",'OFERTAS ECONOMICAS'!BW37))</f>
        <v/>
      </c>
      <c r="AH37" s="153">
        <f>+'OFERTAS ECONOMICAS'!CA37</f>
        <v>0</v>
      </c>
      <c r="AI37" s="153" t="str">
        <f t="shared" si="9"/>
        <v>NO CUMPLE</v>
      </c>
      <c r="AJ37" s="152" t="str">
        <f>IF('OFERTAS ECONOMICAS'!CF37=0,"",IF('OFERTAS ECONOMICAS'!CK37="NO","",'OFERTAS ECONOMICAS'!CF37))</f>
        <v/>
      </c>
      <c r="AK37" s="153">
        <f>+'OFERTAS ECONOMICAS'!CJ37</f>
        <v>0</v>
      </c>
      <c r="AL37" s="153" t="str">
        <f t="shared" si="10"/>
        <v>NO CUMPLE</v>
      </c>
      <c r="AM37" s="152" t="str">
        <f>IF('OFERTAS ECONOMICAS'!CO37=0,"",IF('OFERTAS ECONOMICAS'!CT37="NO","",'OFERTAS ECONOMICAS'!CO37))</f>
        <v/>
      </c>
      <c r="AN37" s="153">
        <f>+'OFERTAS ECONOMICAS'!CS37</f>
        <v>0</v>
      </c>
      <c r="AO37" s="153" t="str">
        <f t="shared" si="11"/>
        <v>NO CUMPLE</v>
      </c>
      <c r="AP37" s="344" t="str">
        <f>IF('OFERTAS ECONOMICAS'!CX37=0,"",IF('OFERTAS ECONOMICAS'!DC37="NO","",'OFERTAS ECONOMICAS'!CX37))</f>
        <v/>
      </c>
      <c r="AQ37" s="153">
        <f>+'OFERTAS ECONOMICAS'!DB37</f>
        <v>0</v>
      </c>
      <c r="AR37" s="153" t="str">
        <f t="shared" si="12"/>
        <v>NO CUMPLE</v>
      </c>
      <c r="AS37" s="152" t="str">
        <f>IF('OFERTAS ECONOMICAS'!DG37=0,"",IF('OFERTAS ECONOMICAS'!DL37="NO","",'OFERTAS ECONOMICAS'!DG37))</f>
        <v/>
      </c>
      <c r="AT37" s="153">
        <f>+'OFERTAS ECONOMICAS'!DK37</f>
        <v>0</v>
      </c>
      <c r="AU37" s="153" t="str">
        <f t="shared" si="13"/>
        <v>NO CUMPLE</v>
      </c>
      <c r="AV37" s="152" t="str">
        <f>IF('OFERTAS ECONOMICAS'!DP37=0,"",IF('OFERTAS ECONOMICAS'!DU37="NO","",'OFERTAS ECONOMICAS'!DP37))</f>
        <v/>
      </c>
      <c r="AW37" s="153">
        <f>+'OFERTAS ECONOMICAS'!DT37</f>
        <v>0</v>
      </c>
      <c r="AX37" s="153" t="str">
        <f t="shared" si="14"/>
        <v>NO CUMPLE</v>
      </c>
      <c r="AY37" s="341" t="str">
        <f>IF('OFERTAS ECONOMICAS'!DY37=0,"",IF('OFERTAS ECONOMICAS'!ED37="no","",'OFERTAS ECONOMICAS'!DY37))</f>
        <v/>
      </c>
      <c r="AZ37" s="153">
        <f>+'OFERTAS ECONOMICAS'!EC37</f>
        <v>0</v>
      </c>
      <c r="BA37" s="153" t="str">
        <f t="shared" si="15"/>
        <v>NO CUMPLE</v>
      </c>
      <c r="BB37" s="152" t="str">
        <f>IF('OFERTAS ECONOMICAS'!EH37=0,"",IF('OFERTAS ECONOMICAS'!EM37="NO","",'OFERTAS ECONOMICAS'!EH37))</f>
        <v/>
      </c>
      <c r="BC37" s="153" t="str">
        <f>+'OFERTAS ECONOMICAS'!EL37</f>
        <v/>
      </c>
      <c r="BD37" s="153" t="str">
        <f t="shared" si="16"/>
        <v>NO CUMPLE</v>
      </c>
      <c r="BE37" s="152" t="str">
        <f>IF('OFERTAS ECONOMICAS'!EQ37=0,"",IF('OFERTAS ECONOMICAS'!EV37="NO","",'OFERTAS ECONOMICAS'!EQ37))</f>
        <v/>
      </c>
      <c r="BF37" s="153">
        <f>+'OFERTAS ECONOMICAS'!EU37</f>
        <v>0</v>
      </c>
      <c r="BG37" s="153" t="str">
        <f t="shared" si="17"/>
        <v>NO CUMPLE</v>
      </c>
      <c r="BH37" s="152" t="str">
        <f>IF('OFERTAS ECONOMICAS'!EZ37=0,"",IF('OFERTAS ECONOMICAS'!FE37="NO","",'OFERTAS ECONOMICAS'!EZ37))</f>
        <v/>
      </c>
      <c r="BI37" s="153">
        <f>+'OFERTAS ECONOMICAS'!FD37</f>
        <v>0</v>
      </c>
      <c r="BJ37" s="153" t="str">
        <f t="shared" si="18"/>
        <v>NO CUMPLE</v>
      </c>
      <c r="BK37" s="152" t="str">
        <f>IF('OFERTAS ECONOMICAS'!FI37=0,"",IF('OFERTAS ECONOMICAS'!FN37="no","",'OFERTAS ECONOMICAS'!FI37))</f>
        <v/>
      </c>
      <c r="BL37" s="153">
        <f>+'OFERTAS ECONOMICAS'!FM37</f>
        <v>0</v>
      </c>
      <c r="BM37" s="153" t="str">
        <f t="shared" si="19"/>
        <v>NO CUMPLE</v>
      </c>
      <c r="BN37" s="152" t="e">
        <f>IF('OFERTAS ECONOMICAS'!#REF!=0,"",IF('OFERTAS ECONOMICAS'!#REF!="NO","",'OFERTAS ECONOMICAS'!#REF!))</f>
        <v>#REF!</v>
      </c>
      <c r="BO37" s="153" t="e">
        <f>+'OFERTAS ECONOMICAS'!#REF!</f>
        <v>#REF!</v>
      </c>
      <c r="BP37" s="153" t="e">
        <f t="shared" si="20"/>
        <v>#REF!</v>
      </c>
      <c r="BQ37" s="152" t="str">
        <f>IF('OFERTAS ECONOMICAS'!FR37=0,"",IF('OFERTAS ECONOMICAS'!FW37="NO","",'OFERTAS ECONOMICAS'!FR37))</f>
        <v/>
      </c>
      <c r="BR37" s="153">
        <f>+'OFERTAS ECONOMICAS'!FV37</f>
        <v>0</v>
      </c>
      <c r="BS37" s="153" t="str">
        <f t="shared" si="21"/>
        <v>NO CUMPLE</v>
      </c>
      <c r="BT37" s="152" t="str">
        <f>IF('OFERTAS ECONOMICAS'!GA37=0,"",IF('OFERTAS ECONOMICAS'!GF37="NO","",'OFERTAS ECONOMICAS'!GA37))</f>
        <v/>
      </c>
      <c r="BU37" s="153">
        <f>+'OFERTAS ECONOMICAS'!GE37</f>
        <v>0</v>
      </c>
      <c r="BV37" s="153" t="str">
        <f t="shared" si="22"/>
        <v>NO CUMPLE</v>
      </c>
      <c r="BW37" s="152" t="e">
        <f>IF('OFERTAS ECONOMICAS'!#REF!=0,"",IF('OFERTAS ECONOMICAS'!#REF!="NO","",'OFERTAS ECONOMICAS'!#REF!))</f>
        <v>#REF!</v>
      </c>
      <c r="BX37" s="153" t="e">
        <f>+'OFERTAS ECONOMICAS'!#REF!</f>
        <v>#REF!</v>
      </c>
      <c r="BY37" s="153" t="e">
        <f t="shared" si="23"/>
        <v>#REF!</v>
      </c>
    </row>
    <row r="38" spans="1:77" ht="25.5" x14ac:dyDescent="0.2">
      <c r="A38" s="85">
        <f t="shared" si="25"/>
        <v>29</v>
      </c>
      <c r="B38" s="85" t="str">
        <f>VLOOKUP(A38,'OFERTAS ECONOMICAS'!A38:B371,2,0)</f>
        <v>DM206</v>
      </c>
      <c r="C38" s="22" t="str">
        <f>VLOOKUP(A38,'OFERTAS ECONOMICAS'!A38:C371,3,0)</f>
        <v>CANDADO CARRO DE PARO CON NUMERO CONSECUTIVO</v>
      </c>
      <c r="D38" s="120">
        <v>1</v>
      </c>
      <c r="E38" s="120" t="s">
        <v>32</v>
      </c>
      <c r="F38" s="24">
        <v>428.4</v>
      </c>
      <c r="G38" s="120">
        <v>422</v>
      </c>
      <c r="H38" s="86">
        <f t="shared" si="0"/>
        <v>180784.8</v>
      </c>
      <c r="I38" s="48" t="str">
        <f>IF('OFERTAS ECONOMICAS'!L38=0,"",IF('OFERTAS ECONOMICAS'!Q38="no","",'OFERTAS ECONOMICAS'!L38))</f>
        <v/>
      </c>
      <c r="J38" s="49">
        <f>+'OFERTAS ECONOMICAS'!P38</f>
        <v>0</v>
      </c>
      <c r="K38" s="49" t="str">
        <f t="shared" si="1"/>
        <v>NO CUMPLE</v>
      </c>
      <c r="L38" s="51" t="str">
        <f>IF('OFERTAS ECONOMICAS'!U38=0,"",IF('OFERTAS ECONOMICAS'!Z38="NO","",'OFERTAS ECONOMICAS'!U38))</f>
        <v/>
      </c>
      <c r="M38" s="52">
        <f>+'OFERTAS ECONOMICAS'!Y38</f>
        <v>0</v>
      </c>
      <c r="N38" s="52" t="str">
        <f t="shared" si="2"/>
        <v>NO CUMPLE</v>
      </c>
      <c r="O38" s="53" t="str">
        <f>IF('OFERTAS ECONOMICAS'!AD38=0,"",IF('OFERTAS ECONOMICAS'!AI38="NO","",'OFERTAS ECONOMICAS'!AD38))</f>
        <v/>
      </c>
      <c r="P38" s="54">
        <f>+'OFERTAS ECONOMICAS'!AH38</f>
        <v>0</v>
      </c>
      <c r="Q38" s="54" t="str">
        <f t="shared" si="3"/>
        <v>NO CUMPLE</v>
      </c>
      <c r="R38" s="56" t="str">
        <f>IF('OFERTAS ECONOMICAS'!AN38=0,"",IF('OFERTAS ECONOMICAS'!AR38="NO","",'OFERTAS ECONOMICAS'!AN38))</f>
        <v/>
      </c>
      <c r="S38" s="57">
        <f>+'OFERTAS ECONOMICAS'!AQ38</f>
        <v>0</v>
      </c>
      <c r="T38" s="57" t="str">
        <f t="shared" si="4"/>
        <v>NO CUMPLE</v>
      </c>
      <c r="U38" s="59" t="str">
        <f>IF('OFERTAS ECONOMICAS'!AV38=0,"",IF('OFERTAS ECONOMICAS'!BA38="NO","",'OFERTAS ECONOMICAS'!AV38))</f>
        <v/>
      </c>
      <c r="V38" s="60">
        <f>+'OFERTAS ECONOMICAS'!AZ38</f>
        <v>0</v>
      </c>
      <c r="W38" s="60" t="str">
        <f t="shared" si="5"/>
        <v>NO CUMPLE</v>
      </c>
      <c r="X38" s="56" t="str">
        <f>IF('OFERTAS ECONOMICAS'!BF38=0,"",IF('OFERTAS ECONOMICAS'!BJ38="NO","",'OFERTAS ECONOMICAS'!BE38))</f>
        <v/>
      </c>
      <c r="Y38" s="57">
        <f>+'OFERTAS ECONOMICAS'!BI38</f>
        <v>0</v>
      </c>
      <c r="Z38" s="57" t="str">
        <f t="shared" si="6"/>
        <v>NO CUMPLE</v>
      </c>
      <c r="AA38" s="152" t="e">
        <f>IF('OFERTAS ECONOMICAS'!#REF!=0,"",IF('OFERTAS ECONOMICAS'!#REF!="NO","",'OFERTAS ECONOMICAS'!#REF!))</f>
        <v>#REF!</v>
      </c>
      <c r="AB38" s="153" t="e">
        <f>+'OFERTAS ECONOMICAS'!#REF!</f>
        <v>#REF!</v>
      </c>
      <c r="AC38" s="153" t="e">
        <f t="shared" si="7"/>
        <v>#REF!</v>
      </c>
      <c r="AD38" s="251" t="str">
        <f>IF('OFERTAS ECONOMICAS'!BN38=0,"",IF('OFERTAS ECONOMICAS'!BS38="NO","",'OFERTAS ECONOMICAS'!BN38))</f>
        <v/>
      </c>
      <c r="AE38" s="153">
        <f>+'OFERTAS ECONOMICAS'!BR38</f>
        <v>0</v>
      </c>
      <c r="AF38" s="153" t="str">
        <f t="shared" si="8"/>
        <v>NO CUMPLE</v>
      </c>
      <c r="AG38" s="152" t="str">
        <f>IF('OFERTAS ECONOMICAS'!BW38=0,"",IF('OFERTAS ECONOMICAS'!CB38="NO","",'OFERTAS ECONOMICAS'!BW38))</f>
        <v/>
      </c>
      <c r="AH38" s="153">
        <f>+'OFERTAS ECONOMICAS'!CA38</f>
        <v>0</v>
      </c>
      <c r="AI38" s="153" t="str">
        <f t="shared" si="9"/>
        <v>NO CUMPLE</v>
      </c>
      <c r="AJ38" s="152" t="str">
        <f>IF('OFERTAS ECONOMICAS'!CF38=0,"",IF('OFERTAS ECONOMICAS'!CK38="NO","",'OFERTAS ECONOMICAS'!CF38))</f>
        <v/>
      </c>
      <c r="AK38" s="153">
        <f>+'OFERTAS ECONOMICAS'!CJ38</f>
        <v>0</v>
      </c>
      <c r="AL38" s="153" t="str">
        <f t="shared" si="10"/>
        <v>NO CUMPLE</v>
      </c>
      <c r="AM38" s="152" t="str">
        <f>IF('OFERTAS ECONOMICAS'!CO38=0,"",IF('OFERTAS ECONOMICAS'!CT38="NO","",'OFERTAS ECONOMICAS'!CO38))</f>
        <v/>
      </c>
      <c r="AN38" s="153">
        <f>+'OFERTAS ECONOMICAS'!CS38</f>
        <v>0</v>
      </c>
      <c r="AO38" s="153" t="str">
        <f t="shared" si="11"/>
        <v>NO CUMPLE</v>
      </c>
      <c r="AP38" s="344">
        <f>IF('OFERTAS ECONOMICAS'!CX38=0,"",IF('OFERTAS ECONOMICAS'!DC38="NO","",'OFERTAS ECONOMICAS'!CX38))</f>
        <v>428.4</v>
      </c>
      <c r="AQ38" s="153" t="str">
        <f>+'OFERTAS ECONOMICAS'!DB38</f>
        <v xml:space="preserve">CUMPLE </v>
      </c>
      <c r="AR38" s="153" t="str">
        <f t="shared" si="12"/>
        <v>CUMPLE</v>
      </c>
      <c r="AS38" s="152" t="str">
        <f>IF('OFERTAS ECONOMICAS'!DG38=0,"",IF('OFERTAS ECONOMICAS'!DL38="NO","",'OFERTAS ECONOMICAS'!DG38))</f>
        <v/>
      </c>
      <c r="AT38" s="153">
        <f>+'OFERTAS ECONOMICAS'!DK38</f>
        <v>0</v>
      </c>
      <c r="AU38" s="153" t="str">
        <f t="shared" si="13"/>
        <v>NO CUMPLE</v>
      </c>
      <c r="AV38" s="152" t="str">
        <f>IF('OFERTAS ECONOMICAS'!DP38=0,"",IF('OFERTAS ECONOMICAS'!DU38="NO","",'OFERTAS ECONOMICAS'!DP38))</f>
        <v/>
      </c>
      <c r="AW38" s="153">
        <f>+'OFERTAS ECONOMICAS'!DT38</f>
        <v>0</v>
      </c>
      <c r="AX38" s="153" t="str">
        <f t="shared" si="14"/>
        <v>NO CUMPLE</v>
      </c>
      <c r="AY38" s="341" t="str">
        <f>IF('OFERTAS ECONOMICAS'!DY38=0,"",IF('OFERTAS ECONOMICAS'!ED38="no","",'OFERTAS ECONOMICAS'!DY38))</f>
        <v/>
      </c>
      <c r="AZ38" s="153">
        <f>+'OFERTAS ECONOMICAS'!EC38</f>
        <v>0</v>
      </c>
      <c r="BA38" s="153" t="str">
        <f t="shared" si="15"/>
        <v>NO CUMPLE</v>
      </c>
      <c r="BB38" s="152">
        <f>IF('OFERTAS ECONOMICAS'!EH38=0,"",IF('OFERTAS ECONOMICAS'!EM38="NO","",'OFERTAS ECONOMICAS'!EH38))</f>
        <v>481</v>
      </c>
      <c r="BC38" s="153" t="str">
        <f>+'OFERTAS ECONOMICAS'!EL38</f>
        <v>CUMPLE</v>
      </c>
      <c r="BD38" s="153" t="str">
        <f t="shared" si="16"/>
        <v>CUMPLE</v>
      </c>
      <c r="BE38" s="152" t="str">
        <f>IF('OFERTAS ECONOMICAS'!EQ38=0,"",IF('OFERTAS ECONOMICAS'!EV38="NO","",'OFERTAS ECONOMICAS'!EQ38))</f>
        <v/>
      </c>
      <c r="BF38" s="153">
        <f>+'OFERTAS ECONOMICAS'!EU38</f>
        <v>0</v>
      </c>
      <c r="BG38" s="153" t="str">
        <f t="shared" si="17"/>
        <v>NO CUMPLE</v>
      </c>
      <c r="BH38" s="152" t="str">
        <f>IF('OFERTAS ECONOMICAS'!EZ38=0,"",IF('OFERTAS ECONOMICAS'!FE38="NO","",'OFERTAS ECONOMICAS'!EZ38))</f>
        <v/>
      </c>
      <c r="BI38" s="153">
        <f>+'OFERTAS ECONOMICAS'!FD38</f>
        <v>0</v>
      </c>
      <c r="BJ38" s="153" t="str">
        <f t="shared" si="18"/>
        <v>NO CUMPLE</v>
      </c>
      <c r="BK38" s="152" t="str">
        <f>IF('OFERTAS ECONOMICAS'!FI38=0,"",IF('OFERTAS ECONOMICAS'!FN38="no","",'OFERTAS ECONOMICAS'!FI38))</f>
        <v/>
      </c>
      <c r="BL38" s="153">
        <f>+'OFERTAS ECONOMICAS'!FM38</f>
        <v>0</v>
      </c>
      <c r="BM38" s="153" t="str">
        <f t="shared" si="19"/>
        <v>NO CUMPLE</v>
      </c>
      <c r="BN38" s="152" t="e">
        <f>IF('OFERTAS ECONOMICAS'!#REF!=0,"",IF('OFERTAS ECONOMICAS'!#REF!="NO","",'OFERTAS ECONOMICAS'!#REF!))</f>
        <v>#REF!</v>
      </c>
      <c r="BO38" s="153" t="e">
        <f>+'OFERTAS ECONOMICAS'!#REF!</f>
        <v>#REF!</v>
      </c>
      <c r="BP38" s="153" t="e">
        <f t="shared" si="20"/>
        <v>#REF!</v>
      </c>
      <c r="BQ38" s="152" t="str">
        <f>IF('OFERTAS ECONOMICAS'!FR38=0,"",IF('OFERTAS ECONOMICAS'!FW38="NO","",'OFERTAS ECONOMICAS'!FR38))</f>
        <v/>
      </c>
      <c r="BR38" s="153">
        <f>+'OFERTAS ECONOMICAS'!FV38</f>
        <v>0</v>
      </c>
      <c r="BS38" s="153" t="str">
        <f t="shared" si="21"/>
        <v>NO CUMPLE</v>
      </c>
      <c r="BT38" s="152" t="str">
        <f>IF('OFERTAS ECONOMICAS'!GA38=0,"",IF('OFERTAS ECONOMICAS'!GF38="NO","",'OFERTAS ECONOMICAS'!GA38))</f>
        <v/>
      </c>
      <c r="BU38" s="153">
        <f>+'OFERTAS ECONOMICAS'!GE38</f>
        <v>0</v>
      </c>
      <c r="BV38" s="153" t="str">
        <f t="shared" si="22"/>
        <v>NO CUMPLE</v>
      </c>
      <c r="BW38" s="152" t="e">
        <f>IF('OFERTAS ECONOMICAS'!#REF!=0,"",IF('OFERTAS ECONOMICAS'!#REF!="NO","",'OFERTAS ECONOMICAS'!#REF!))</f>
        <v>#REF!</v>
      </c>
      <c r="BX38" s="153" t="e">
        <f>+'OFERTAS ECONOMICAS'!#REF!</f>
        <v>#REF!</v>
      </c>
      <c r="BY38" s="153" t="e">
        <f t="shared" si="23"/>
        <v>#REF!</v>
      </c>
    </row>
    <row r="39" spans="1:77" ht="12.75" x14ac:dyDescent="0.2">
      <c r="A39" s="85">
        <f t="shared" si="25"/>
        <v>30</v>
      </c>
      <c r="B39" s="85" t="str">
        <f>VLOOKUP(A39,'OFERTAS ECONOMICAS'!A39:B372,2,0)</f>
        <v>DM212</v>
      </c>
      <c r="C39" s="22" t="str">
        <f>VLOOKUP(A39,'OFERTAS ECONOMICAS'!A39:C372,3,0)</f>
        <v>CANULA DE GUEDEL N 0</v>
      </c>
      <c r="D39" s="119">
        <v>1</v>
      </c>
      <c r="E39" s="119" t="s">
        <v>32</v>
      </c>
      <c r="F39" s="24">
        <v>922.25</v>
      </c>
      <c r="G39" s="119">
        <v>10</v>
      </c>
      <c r="H39" s="86">
        <f t="shared" si="0"/>
        <v>9222.5</v>
      </c>
      <c r="I39" s="48" t="str">
        <f>IF('OFERTAS ECONOMICAS'!L39=0,"",IF('OFERTAS ECONOMICAS'!Q39="no","",'OFERTAS ECONOMICAS'!L39))</f>
        <v/>
      </c>
      <c r="J39" s="49">
        <f>+'OFERTAS ECONOMICAS'!P39</f>
        <v>0</v>
      </c>
      <c r="K39" s="49" t="str">
        <f t="shared" si="1"/>
        <v>NO CUMPLE</v>
      </c>
      <c r="L39" s="51" t="str">
        <f>IF('OFERTAS ECONOMICAS'!U39=0,"",IF('OFERTAS ECONOMICAS'!Z39="NO","",'OFERTAS ECONOMICAS'!U39))</f>
        <v/>
      </c>
      <c r="M39" s="52">
        <f>+'OFERTAS ECONOMICAS'!Y39</f>
        <v>0</v>
      </c>
      <c r="N39" s="52" t="str">
        <f t="shared" si="2"/>
        <v>NO CUMPLE</v>
      </c>
      <c r="O39" s="53">
        <f>IF('OFERTAS ECONOMICAS'!AD39=0,"",IF('OFERTAS ECONOMICAS'!AI39="NO","",'OFERTAS ECONOMICAS'!AD39))</f>
        <v>960</v>
      </c>
      <c r="P39" s="54" t="str">
        <f>+'OFERTAS ECONOMICAS'!AH39</f>
        <v>CUMPLE</v>
      </c>
      <c r="Q39" s="54" t="str">
        <f t="shared" si="3"/>
        <v>CUMPLE</v>
      </c>
      <c r="R39" s="56" t="str">
        <f>IF('OFERTAS ECONOMICAS'!AN39=0,"",IF('OFERTAS ECONOMICAS'!AR39="NO","",'OFERTAS ECONOMICAS'!AN39))</f>
        <v/>
      </c>
      <c r="S39" s="57">
        <f>+'OFERTAS ECONOMICAS'!AQ39</f>
        <v>0</v>
      </c>
      <c r="T39" s="57" t="str">
        <f t="shared" si="4"/>
        <v>NO CUMPLE</v>
      </c>
      <c r="U39" s="59" t="str">
        <f>IF('OFERTAS ECONOMICAS'!AV39=0,"",IF('OFERTAS ECONOMICAS'!BA39="NO","",'OFERTAS ECONOMICAS'!AV39))</f>
        <v/>
      </c>
      <c r="V39" s="60" t="str">
        <f>+'OFERTAS ECONOMICAS'!AZ39</f>
        <v>CUMPLE</v>
      </c>
      <c r="W39" s="60" t="str">
        <f t="shared" si="5"/>
        <v>NO CUMPLE</v>
      </c>
      <c r="X39" s="56" t="str">
        <f>IF('OFERTAS ECONOMICAS'!BF39=0,"",IF('OFERTAS ECONOMICAS'!BJ39="NO","",'OFERTAS ECONOMICAS'!BE39))</f>
        <v/>
      </c>
      <c r="Y39" s="57">
        <f>+'OFERTAS ECONOMICAS'!BI39</f>
        <v>0</v>
      </c>
      <c r="Z39" s="57" t="str">
        <f t="shared" si="6"/>
        <v>NO CUMPLE</v>
      </c>
      <c r="AA39" s="152" t="e">
        <f>IF('OFERTAS ECONOMICAS'!#REF!=0,"",IF('OFERTAS ECONOMICAS'!#REF!="NO","",'OFERTAS ECONOMICAS'!#REF!))</f>
        <v>#REF!</v>
      </c>
      <c r="AB39" s="153" t="e">
        <f>+'OFERTAS ECONOMICAS'!#REF!</f>
        <v>#REF!</v>
      </c>
      <c r="AC39" s="153" t="e">
        <f t="shared" si="7"/>
        <v>#REF!</v>
      </c>
      <c r="AD39" s="251" t="str">
        <f>IF('OFERTAS ECONOMICAS'!BN39=0,"",IF('OFERTAS ECONOMICAS'!BS39="NO","",'OFERTAS ECONOMICAS'!BN39))</f>
        <v/>
      </c>
      <c r="AE39" s="153">
        <f>+'OFERTAS ECONOMICAS'!BR39</f>
        <v>0</v>
      </c>
      <c r="AF39" s="153" t="str">
        <f t="shared" si="8"/>
        <v>NO CUMPLE</v>
      </c>
      <c r="AG39" s="152">
        <f>IF('OFERTAS ECONOMICAS'!BW39=0,"",IF('OFERTAS ECONOMICAS'!CB39="NO","",'OFERTAS ECONOMICAS'!BW39))</f>
        <v>1090.1709000000001</v>
      </c>
      <c r="AH39" s="153" t="str">
        <f>+'OFERTAS ECONOMICAS'!CA39</f>
        <v>CUMPLE</v>
      </c>
      <c r="AI39" s="153" t="str">
        <f t="shared" si="9"/>
        <v>CUMPLE</v>
      </c>
      <c r="AJ39" s="152" t="str">
        <f>IF('OFERTAS ECONOMICAS'!CF39=0,"",IF('OFERTAS ECONOMICAS'!CK39="NO","",'OFERTAS ECONOMICAS'!CF39))</f>
        <v/>
      </c>
      <c r="AK39" s="153">
        <f>+'OFERTAS ECONOMICAS'!CJ39</f>
        <v>0</v>
      </c>
      <c r="AL39" s="153" t="str">
        <f t="shared" si="10"/>
        <v>NO CUMPLE</v>
      </c>
      <c r="AM39" s="152" t="str">
        <f>IF('OFERTAS ECONOMICAS'!CO39=0,"",IF('OFERTAS ECONOMICAS'!CT39="NO","",'OFERTAS ECONOMICAS'!CO39))</f>
        <v/>
      </c>
      <c r="AN39" s="153">
        <f>+'OFERTAS ECONOMICAS'!CS39</f>
        <v>0</v>
      </c>
      <c r="AO39" s="153" t="str">
        <f t="shared" si="11"/>
        <v>NO CUMPLE</v>
      </c>
      <c r="AP39" s="344">
        <f>IF('OFERTAS ECONOMICAS'!CX39=0,"",IF('OFERTAS ECONOMICAS'!DC39="NO","",'OFERTAS ECONOMICAS'!CX39))</f>
        <v>910.35</v>
      </c>
      <c r="AQ39" s="153" t="str">
        <f>+'OFERTAS ECONOMICAS'!DB39</f>
        <v xml:space="preserve">CUMPLE </v>
      </c>
      <c r="AR39" s="153" t="str">
        <f t="shared" si="12"/>
        <v>CUMPLE</v>
      </c>
      <c r="AS39" s="152" t="str">
        <f>IF('OFERTAS ECONOMICAS'!DG39=0,"",IF('OFERTAS ECONOMICAS'!DL39="NO","",'OFERTAS ECONOMICAS'!DG39))</f>
        <v/>
      </c>
      <c r="AT39" s="153">
        <f>+'OFERTAS ECONOMICAS'!DK39</f>
        <v>0</v>
      </c>
      <c r="AU39" s="153" t="str">
        <f t="shared" si="13"/>
        <v>NO CUMPLE</v>
      </c>
      <c r="AV39" s="152" t="str">
        <f>IF('OFERTAS ECONOMICAS'!DP39=0,"",IF('OFERTAS ECONOMICAS'!DU39="NO","",'OFERTAS ECONOMICAS'!DP39))</f>
        <v/>
      </c>
      <c r="AW39" s="153">
        <f>+'OFERTAS ECONOMICAS'!DT39</f>
        <v>0</v>
      </c>
      <c r="AX39" s="153" t="str">
        <f t="shared" si="14"/>
        <v>NO CUMPLE</v>
      </c>
      <c r="AY39" s="341" t="str">
        <f>IF('OFERTAS ECONOMICAS'!DY39=0,"",IF('OFERTAS ECONOMICAS'!ED39="no","",'OFERTAS ECONOMICAS'!DY39))</f>
        <v/>
      </c>
      <c r="AZ39" s="153" t="str">
        <f>+'OFERTAS ECONOMICAS'!EC39</f>
        <v>NO CUMPLE</v>
      </c>
      <c r="BA39" s="153" t="str">
        <f t="shared" si="15"/>
        <v>NO CUMPLE</v>
      </c>
      <c r="BB39" s="152">
        <f>IF('OFERTAS ECONOMICAS'!EH39=0,"",IF('OFERTAS ECONOMICAS'!EM39="NO","",'OFERTAS ECONOMICAS'!EH39))</f>
        <v>1001.0000000000001</v>
      </c>
      <c r="BC39" s="153" t="str">
        <f>+'OFERTAS ECONOMICAS'!EL39</f>
        <v>CUMPLE</v>
      </c>
      <c r="BD39" s="153" t="str">
        <f t="shared" si="16"/>
        <v>CUMPLE</v>
      </c>
      <c r="BE39" s="152" t="str">
        <f>IF('OFERTAS ECONOMICAS'!EQ39=0,"",IF('OFERTAS ECONOMICAS'!EV39="NO","",'OFERTAS ECONOMICAS'!EQ39))</f>
        <v/>
      </c>
      <c r="BF39" s="153">
        <f>+'OFERTAS ECONOMICAS'!EU39</f>
        <v>0</v>
      </c>
      <c r="BG39" s="153" t="str">
        <f t="shared" si="17"/>
        <v>NO CUMPLE</v>
      </c>
      <c r="BH39" s="152" t="str">
        <f>IF('OFERTAS ECONOMICAS'!EZ39=0,"",IF('OFERTAS ECONOMICAS'!FE39="NO","",'OFERTAS ECONOMICAS'!EZ39))</f>
        <v/>
      </c>
      <c r="BI39" s="153">
        <f>+'OFERTAS ECONOMICAS'!FD39</f>
        <v>0</v>
      </c>
      <c r="BJ39" s="153" t="str">
        <f t="shared" si="18"/>
        <v>NO CUMPLE</v>
      </c>
      <c r="BK39" s="152" t="str">
        <f>IF('OFERTAS ECONOMICAS'!FI39=0,"",IF('OFERTAS ECONOMICAS'!FN39="no","",'OFERTAS ECONOMICAS'!FI39))</f>
        <v/>
      </c>
      <c r="BL39" s="153">
        <f>+'OFERTAS ECONOMICAS'!FM39</f>
        <v>0</v>
      </c>
      <c r="BM39" s="153" t="str">
        <f t="shared" si="19"/>
        <v>NO CUMPLE</v>
      </c>
      <c r="BN39" s="152" t="e">
        <f>IF('OFERTAS ECONOMICAS'!#REF!=0,"",IF('OFERTAS ECONOMICAS'!#REF!="NO","",'OFERTAS ECONOMICAS'!#REF!))</f>
        <v>#REF!</v>
      </c>
      <c r="BO39" s="153" t="e">
        <f>+'OFERTAS ECONOMICAS'!#REF!</f>
        <v>#REF!</v>
      </c>
      <c r="BP39" s="153" t="e">
        <f t="shared" si="20"/>
        <v>#REF!</v>
      </c>
      <c r="BQ39" s="152" t="str">
        <f>IF('OFERTAS ECONOMICAS'!FR39=0,"",IF('OFERTAS ECONOMICAS'!FW39="NO","",'OFERTAS ECONOMICAS'!FR39))</f>
        <v/>
      </c>
      <c r="BR39" s="153">
        <f>+'OFERTAS ECONOMICAS'!FV39</f>
        <v>0</v>
      </c>
      <c r="BS39" s="153" t="str">
        <f t="shared" si="21"/>
        <v>NO CUMPLE</v>
      </c>
      <c r="BT39" s="152" t="str">
        <f>IF('OFERTAS ECONOMICAS'!GA39=0,"",IF('OFERTAS ECONOMICAS'!GF39="NO","",'OFERTAS ECONOMICAS'!GA39))</f>
        <v/>
      </c>
      <c r="BU39" s="153" t="str">
        <f>+'OFERTAS ECONOMICAS'!GE39</f>
        <v>CUMPLE</v>
      </c>
      <c r="BV39" s="153" t="str">
        <f t="shared" si="22"/>
        <v>NO CUMPLE</v>
      </c>
      <c r="BW39" s="152" t="e">
        <f>IF('OFERTAS ECONOMICAS'!#REF!=0,"",IF('OFERTAS ECONOMICAS'!#REF!="NO","",'OFERTAS ECONOMICAS'!#REF!))</f>
        <v>#REF!</v>
      </c>
      <c r="BX39" s="153" t="e">
        <f>+'OFERTAS ECONOMICAS'!#REF!</f>
        <v>#REF!</v>
      </c>
      <c r="BY39" s="153" t="e">
        <f t="shared" si="23"/>
        <v>#REF!</v>
      </c>
    </row>
    <row r="40" spans="1:77" ht="12.75" x14ac:dyDescent="0.2">
      <c r="A40" s="85">
        <f t="shared" si="25"/>
        <v>31</v>
      </c>
      <c r="B40" s="85" t="str">
        <f>VLOOKUP(A40,'OFERTAS ECONOMICAS'!A40:B373,2,0)</f>
        <v>DM1238</v>
      </c>
      <c r="C40" s="22" t="str">
        <f>VLOOKUP(A40,'OFERTAS ECONOMICAS'!A40:C373,3,0)</f>
        <v>CANULA DE GUEDEL N 1</v>
      </c>
      <c r="D40" s="120">
        <v>1</v>
      </c>
      <c r="E40" s="120" t="s">
        <v>32</v>
      </c>
      <c r="F40" s="24">
        <v>922.25</v>
      </c>
      <c r="G40" s="120">
        <v>7</v>
      </c>
      <c r="H40" s="86">
        <f t="shared" si="0"/>
        <v>6455.75</v>
      </c>
      <c r="I40" s="48" t="str">
        <f>IF('OFERTAS ECONOMICAS'!L40=0,"",IF('OFERTAS ECONOMICAS'!Q40="no","",'OFERTAS ECONOMICAS'!L40))</f>
        <v/>
      </c>
      <c r="J40" s="49">
        <f>+'OFERTAS ECONOMICAS'!P40</f>
        <v>0</v>
      </c>
      <c r="K40" s="49" t="str">
        <f t="shared" si="1"/>
        <v>NO CUMPLE</v>
      </c>
      <c r="L40" s="51" t="str">
        <f>IF('OFERTAS ECONOMICAS'!U40=0,"",IF('OFERTAS ECONOMICAS'!Z40="NO","",'OFERTAS ECONOMICAS'!U40))</f>
        <v/>
      </c>
      <c r="M40" s="52">
        <f>+'OFERTAS ECONOMICAS'!Y40</f>
        <v>0</v>
      </c>
      <c r="N40" s="52" t="str">
        <f t="shared" si="2"/>
        <v>NO CUMPLE</v>
      </c>
      <c r="O40" s="53">
        <f>IF('OFERTAS ECONOMICAS'!AD40=0,"",IF('OFERTAS ECONOMICAS'!AI40="NO","",'OFERTAS ECONOMICAS'!AD40))</f>
        <v>960</v>
      </c>
      <c r="P40" s="54" t="str">
        <f>+'OFERTAS ECONOMICAS'!AH40</f>
        <v>CUMPLE</v>
      </c>
      <c r="Q40" s="54" t="str">
        <f t="shared" si="3"/>
        <v>CUMPLE</v>
      </c>
      <c r="R40" s="56" t="str">
        <f>IF('OFERTAS ECONOMICAS'!AN40=0,"",IF('OFERTAS ECONOMICAS'!AR40="NO","",'OFERTAS ECONOMICAS'!AN40))</f>
        <v/>
      </c>
      <c r="S40" s="57">
        <f>+'OFERTAS ECONOMICAS'!AQ40</f>
        <v>0</v>
      </c>
      <c r="T40" s="57" t="str">
        <f t="shared" si="4"/>
        <v>NO CUMPLE</v>
      </c>
      <c r="U40" s="59" t="str">
        <f>IF('OFERTAS ECONOMICAS'!AV40=0,"",IF('OFERTAS ECONOMICAS'!BA40="NO","",'OFERTAS ECONOMICAS'!AV40))</f>
        <v/>
      </c>
      <c r="V40" s="60" t="str">
        <f>+'OFERTAS ECONOMICAS'!AZ40</f>
        <v>CUMPLE</v>
      </c>
      <c r="W40" s="60" t="str">
        <f t="shared" si="5"/>
        <v>NO CUMPLE</v>
      </c>
      <c r="X40" s="56" t="str">
        <f>IF('OFERTAS ECONOMICAS'!BF40=0,"",IF('OFERTAS ECONOMICAS'!BJ40="NO","",'OFERTAS ECONOMICAS'!BE40))</f>
        <v/>
      </c>
      <c r="Y40" s="57">
        <f>+'OFERTAS ECONOMICAS'!BI40</f>
        <v>0</v>
      </c>
      <c r="Z40" s="57" t="str">
        <f t="shared" si="6"/>
        <v>NO CUMPLE</v>
      </c>
      <c r="AA40" s="152" t="e">
        <f>IF('OFERTAS ECONOMICAS'!#REF!=0,"",IF('OFERTAS ECONOMICAS'!#REF!="NO","",'OFERTAS ECONOMICAS'!#REF!))</f>
        <v>#REF!</v>
      </c>
      <c r="AB40" s="153" t="e">
        <f>+'OFERTAS ECONOMICAS'!#REF!</f>
        <v>#REF!</v>
      </c>
      <c r="AC40" s="153" t="e">
        <f t="shared" si="7"/>
        <v>#REF!</v>
      </c>
      <c r="AD40" s="251" t="str">
        <f>IF('OFERTAS ECONOMICAS'!BN40=0,"",IF('OFERTAS ECONOMICAS'!BS40="NO","",'OFERTAS ECONOMICAS'!BN40))</f>
        <v/>
      </c>
      <c r="AE40" s="153">
        <f>+'OFERTAS ECONOMICAS'!BR40</f>
        <v>0</v>
      </c>
      <c r="AF40" s="153" t="str">
        <f t="shared" si="8"/>
        <v>NO CUMPLE</v>
      </c>
      <c r="AG40" s="152" t="str">
        <f>IF('OFERTAS ECONOMICAS'!BW40=0,"",IF('OFERTAS ECONOMICAS'!CB40="NO","",'OFERTAS ECONOMICAS'!BW40))</f>
        <v/>
      </c>
      <c r="AH40" s="153" t="str">
        <f>+'OFERTAS ECONOMICAS'!CA40</f>
        <v>CUMPLE</v>
      </c>
      <c r="AI40" s="153" t="str">
        <f t="shared" si="9"/>
        <v>NO CUMPLE</v>
      </c>
      <c r="AJ40" s="152" t="str">
        <f>IF('OFERTAS ECONOMICAS'!CF40=0,"",IF('OFERTAS ECONOMICAS'!CK40="NO","",'OFERTAS ECONOMICAS'!CF40))</f>
        <v/>
      </c>
      <c r="AK40" s="153">
        <f>+'OFERTAS ECONOMICAS'!CJ40</f>
        <v>0</v>
      </c>
      <c r="AL40" s="153" t="str">
        <f t="shared" si="10"/>
        <v>NO CUMPLE</v>
      </c>
      <c r="AM40" s="152" t="str">
        <f>IF('OFERTAS ECONOMICAS'!CO40=0,"",IF('OFERTAS ECONOMICAS'!CT40="NO","",'OFERTAS ECONOMICAS'!CO40))</f>
        <v/>
      </c>
      <c r="AN40" s="153">
        <f>+'OFERTAS ECONOMICAS'!CS40</f>
        <v>0</v>
      </c>
      <c r="AO40" s="153" t="str">
        <f t="shared" si="11"/>
        <v>NO CUMPLE</v>
      </c>
      <c r="AP40" s="344">
        <f>IF('OFERTAS ECONOMICAS'!CX40=0,"",IF('OFERTAS ECONOMICAS'!DC40="NO","",'OFERTAS ECONOMICAS'!CX40))</f>
        <v>910.35</v>
      </c>
      <c r="AQ40" s="153" t="str">
        <f>+'OFERTAS ECONOMICAS'!DB40</f>
        <v xml:space="preserve">CUMPLE </v>
      </c>
      <c r="AR40" s="153" t="str">
        <f t="shared" si="12"/>
        <v>CUMPLE</v>
      </c>
      <c r="AS40" s="152" t="str">
        <f>IF('OFERTAS ECONOMICAS'!DG40=0,"",IF('OFERTAS ECONOMICAS'!DL40="NO","",'OFERTAS ECONOMICAS'!DG40))</f>
        <v/>
      </c>
      <c r="AT40" s="153">
        <f>+'OFERTAS ECONOMICAS'!DK40</f>
        <v>0</v>
      </c>
      <c r="AU40" s="153" t="str">
        <f t="shared" si="13"/>
        <v>NO CUMPLE</v>
      </c>
      <c r="AV40" s="152" t="str">
        <f>IF('OFERTAS ECONOMICAS'!DP40=0,"",IF('OFERTAS ECONOMICAS'!DU40="NO","",'OFERTAS ECONOMICAS'!DP40))</f>
        <v/>
      </c>
      <c r="AW40" s="153">
        <f>+'OFERTAS ECONOMICAS'!DT40</f>
        <v>0</v>
      </c>
      <c r="AX40" s="153" t="str">
        <f t="shared" si="14"/>
        <v>NO CUMPLE</v>
      </c>
      <c r="AY40" s="341" t="str">
        <f>IF('OFERTAS ECONOMICAS'!DY40=0,"",IF('OFERTAS ECONOMICAS'!ED40="no","",'OFERTAS ECONOMICAS'!DY40))</f>
        <v/>
      </c>
      <c r="AZ40" s="153" t="str">
        <f>+'OFERTAS ECONOMICAS'!EC40</f>
        <v>NO CUMPLE</v>
      </c>
      <c r="BA40" s="153" t="str">
        <f t="shared" si="15"/>
        <v>NO CUMPLE</v>
      </c>
      <c r="BB40" s="152">
        <f>IF('OFERTAS ECONOMICAS'!EH40=0,"",IF('OFERTAS ECONOMICAS'!EM40="NO","",'OFERTAS ECONOMICAS'!EH40))</f>
        <v>1001.0000000000001</v>
      </c>
      <c r="BC40" s="153" t="str">
        <f>+'OFERTAS ECONOMICAS'!EL40</f>
        <v>CUMPLE</v>
      </c>
      <c r="BD40" s="153" t="str">
        <f t="shared" si="16"/>
        <v>CUMPLE</v>
      </c>
      <c r="BE40" s="152" t="str">
        <f>IF('OFERTAS ECONOMICAS'!EQ40=0,"",IF('OFERTAS ECONOMICAS'!EV40="NO","",'OFERTAS ECONOMICAS'!EQ40))</f>
        <v/>
      </c>
      <c r="BF40" s="153">
        <f>+'OFERTAS ECONOMICAS'!EU40</f>
        <v>0</v>
      </c>
      <c r="BG40" s="153" t="str">
        <f t="shared" si="17"/>
        <v>NO CUMPLE</v>
      </c>
      <c r="BH40" s="152" t="str">
        <f>IF('OFERTAS ECONOMICAS'!EZ40=0,"",IF('OFERTAS ECONOMICAS'!FE40="NO","",'OFERTAS ECONOMICAS'!EZ40))</f>
        <v/>
      </c>
      <c r="BI40" s="153">
        <f>+'OFERTAS ECONOMICAS'!FD40</f>
        <v>0</v>
      </c>
      <c r="BJ40" s="153" t="str">
        <f t="shared" si="18"/>
        <v>NO CUMPLE</v>
      </c>
      <c r="BK40" s="152" t="str">
        <f>IF('OFERTAS ECONOMICAS'!FI40=0,"",IF('OFERTAS ECONOMICAS'!FN40="no","",'OFERTAS ECONOMICAS'!FI40))</f>
        <v/>
      </c>
      <c r="BL40" s="153">
        <f>+'OFERTAS ECONOMICAS'!FM40</f>
        <v>0</v>
      </c>
      <c r="BM40" s="153" t="str">
        <f t="shared" si="19"/>
        <v>NO CUMPLE</v>
      </c>
      <c r="BN40" s="152" t="e">
        <f>IF('OFERTAS ECONOMICAS'!#REF!=0,"",IF('OFERTAS ECONOMICAS'!#REF!="NO","",'OFERTAS ECONOMICAS'!#REF!))</f>
        <v>#REF!</v>
      </c>
      <c r="BO40" s="153" t="e">
        <f>+'OFERTAS ECONOMICAS'!#REF!</f>
        <v>#REF!</v>
      </c>
      <c r="BP40" s="153" t="e">
        <f t="shared" si="20"/>
        <v>#REF!</v>
      </c>
      <c r="BQ40" s="152" t="str">
        <f>IF('OFERTAS ECONOMICAS'!FR40=0,"",IF('OFERTAS ECONOMICAS'!FW40="NO","",'OFERTAS ECONOMICAS'!FR40))</f>
        <v/>
      </c>
      <c r="BR40" s="153">
        <f>+'OFERTAS ECONOMICAS'!FV40</f>
        <v>0</v>
      </c>
      <c r="BS40" s="153" t="str">
        <f t="shared" si="21"/>
        <v>NO CUMPLE</v>
      </c>
      <c r="BT40" s="152" t="str">
        <f>IF('OFERTAS ECONOMICAS'!GA40=0,"",IF('OFERTAS ECONOMICAS'!GF40="NO","",'OFERTAS ECONOMICAS'!GA40))</f>
        <v/>
      </c>
      <c r="BU40" s="153" t="str">
        <f>+'OFERTAS ECONOMICAS'!GE40</f>
        <v>CUMPLE</v>
      </c>
      <c r="BV40" s="153" t="str">
        <f t="shared" si="22"/>
        <v>NO CUMPLE</v>
      </c>
      <c r="BW40" s="152" t="e">
        <f>IF('OFERTAS ECONOMICAS'!#REF!=0,"",IF('OFERTAS ECONOMICAS'!#REF!="NO","",'OFERTAS ECONOMICAS'!#REF!))</f>
        <v>#REF!</v>
      </c>
      <c r="BX40" s="153" t="e">
        <f>+'OFERTAS ECONOMICAS'!#REF!</f>
        <v>#REF!</v>
      </c>
      <c r="BY40" s="153" t="e">
        <f t="shared" si="23"/>
        <v>#REF!</v>
      </c>
    </row>
    <row r="41" spans="1:77" ht="12.75" x14ac:dyDescent="0.2">
      <c r="A41" s="85">
        <f t="shared" si="25"/>
        <v>32</v>
      </c>
      <c r="B41" s="85" t="str">
        <f>VLOOKUP(A41,'OFERTAS ECONOMICAS'!A41:B374,2,0)</f>
        <v>DM215</v>
      </c>
      <c r="C41" s="22" t="str">
        <f>VLOOKUP(A41,'OFERTAS ECONOMICAS'!A41:C374,3,0)</f>
        <v>CANULA DE GUEDEL N 2</v>
      </c>
      <c r="D41" s="120">
        <v>1</v>
      </c>
      <c r="E41" s="120" t="s">
        <v>32</v>
      </c>
      <c r="F41" s="24">
        <v>922.25</v>
      </c>
      <c r="G41" s="120">
        <v>12</v>
      </c>
      <c r="H41" s="86">
        <f t="shared" si="0"/>
        <v>11067</v>
      </c>
      <c r="I41" s="48" t="str">
        <f>IF('OFERTAS ECONOMICAS'!L41=0,"",IF('OFERTAS ECONOMICAS'!Q41="no","",'OFERTAS ECONOMICAS'!L41))</f>
        <v/>
      </c>
      <c r="J41" s="49">
        <f>+'OFERTAS ECONOMICAS'!P41</f>
        <v>0</v>
      </c>
      <c r="K41" s="49" t="str">
        <f t="shared" si="1"/>
        <v>NO CUMPLE</v>
      </c>
      <c r="L41" s="51" t="str">
        <f>IF('OFERTAS ECONOMICAS'!U41=0,"",IF('OFERTAS ECONOMICAS'!Z41="NO","",'OFERTAS ECONOMICAS'!U41))</f>
        <v/>
      </c>
      <c r="M41" s="52">
        <f>+'OFERTAS ECONOMICAS'!Y41</f>
        <v>0</v>
      </c>
      <c r="N41" s="52" t="str">
        <f t="shared" si="2"/>
        <v>NO CUMPLE</v>
      </c>
      <c r="O41" s="53">
        <f>IF('OFERTAS ECONOMICAS'!AD41=0,"",IF('OFERTAS ECONOMICAS'!AI41="NO","",'OFERTAS ECONOMICAS'!AD41))</f>
        <v>960</v>
      </c>
      <c r="P41" s="54" t="str">
        <f>+'OFERTAS ECONOMICAS'!AH41</f>
        <v>CUMPLE</v>
      </c>
      <c r="Q41" s="54" t="str">
        <f t="shared" si="3"/>
        <v>CUMPLE</v>
      </c>
      <c r="R41" s="56" t="str">
        <f>IF('OFERTAS ECONOMICAS'!AN41=0,"",IF('OFERTAS ECONOMICAS'!AR41="NO","",'OFERTAS ECONOMICAS'!AN41))</f>
        <v/>
      </c>
      <c r="S41" s="57">
        <f>+'OFERTAS ECONOMICAS'!AQ41</f>
        <v>0</v>
      </c>
      <c r="T41" s="57" t="str">
        <f t="shared" si="4"/>
        <v>NO CUMPLE</v>
      </c>
      <c r="U41" s="59" t="str">
        <f>IF('OFERTAS ECONOMICAS'!AV41=0,"",IF('OFERTAS ECONOMICAS'!BA41="NO","",'OFERTAS ECONOMICAS'!AV41))</f>
        <v/>
      </c>
      <c r="V41" s="60" t="str">
        <f>+'OFERTAS ECONOMICAS'!AZ41</f>
        <v>CUMPLE</v>
      </c>
      <c r="W41" s="60" t="str">
        <f t="shared" si="5"/>
        <v>NO CUMPLE</v>
      </c>
      <c r="X41" s="56" t="str">
        <f>IF('OFERTAS ECONOMICAS'!BF41=0,"",IF('OFERTAS ECONOMICAS'!BJ41="NO","",'OFERTAS ECONOMICAS'!BE41))</f>
        <v/>
      </c>
      <c r="Y41" s="57">
        <f>+'OFERTAS ECONOMICAS'!BI41</f>
        <v>0</v>
      </c>
      <c r="Z41" s="57" t="str">
        <f t="shared" si="6"/>
        <v>NO CUMPLE</v>
      </c>
      <c r="AA41" s="152" t="e">
        <f>IF('OFERTAS ECONOMICAS'!#REF!=0,"",IF('OFERTAS ECONOMICAS'!#REF!="NO","",'OFERTAS ECONOMICAS'!#REF!))</f>
        <v>#REF!</v>
      </c>
      <c r="AB41" s="153" t="e">
        <f>+'OFERTAS ECONOMICAS'!#REF!</f>
        <v>#REF!</v>
      </c>
      <c r="AC41" s="153" t="e">
        <f t="shared" si="7"/>
        <v>#REF!</v>
      </c>
      <c r="AD41" s="251" t="str">
        <f>IF('OFERTAS ECONOMICAS'!BN41=0,"",IF('OFERTAS ECONOMICAS'!BS41="NO","",'OFERTAS ECONOMICAS'!BN41))</f>
        <v/>
      </c>
      <c r="AE41" s="153">
        <f>+'OFERTAS ECONOMICAS'!BR41</f>
        <v>0</v>
      </c>
      <c r="AF41" s="153" t="str">
        <f t="shared" si="8"/>
        <v>NO CUMPLE</v>
      </c>
      <c r="AG41" s="152" t="str">
        <f>IF('OFERTAS ECONOMICAS'!BW41=0,"",IF('OFERTAS ECONOMICAS'!CB41="NO","",'OFERTAS ECONOMICAS'!BW41))</f>
        <v/>
      </c>
      <c r="AH41" s="153" t="str">
        <f>+'OFERTAS ECONOMICAS'!CA41</f>
        <v>CUMPLE</v>
      </c>
      <c r="AI41" s="153" t="str">
        <f t="shared" si="9"/>
        <v>NO CUMPLE</v>
      </c>
      <c r="AJ41" s="152" t="str">
        <f>IF('OFERTAS ECONOMICAS'!CF41=0,"",IF('OFERTAS ECONOMICAS'!CK41="NO","",'OFERTAS ECONOMICAS'!CF41))</f>
        <v/>
      </c>
      <c r="AK41" s="153">
        <f>+'OFERTAS ECONOMICAS'!CJ41</f>
        <v>0</v>
      </c>
      <c r="AL41" s="153" t="str">
        <f t="shared" si="10"/>
        <v>NO CUMPLE</v>
      </c>
      <c r="AM41" s="152" t="str">
        <f>IF('OFERTAS ECONOMICAS'!CO41=0,"",IF('OFERTAS ECONOMICAS'!CT41="NO","",'OFERTAS ECONOMICAS'!CO41))</f>
        <v/>
      </c>
      <c r="AN41" s="153">
        <f>+'OFERTAS ECONOMICAS'!CS41</f>
        <v>0</v>
      </c>
      <c r="AO41" s="153" t="str">
        <f t="shared" si="11"/>
        <v>NO CUMPLE</v>
      </c>
      <c r="AP41" s="344">
        <f>IF('OFERTAS ECONOMICAS'!CX41=0,"",IF('OFERTAS ECONOMICAS'!DC41="NO","",'OFERTAS ECONOMICAS'!CX41))</f>
        <v>910.35</v>
      </c>
      <c r="AQ41" s="153" t="str">
        <f>+'OFERTAS ECONOMICAS'!DB41</f>
        <v xml:space="preserve">CUMPLE </v>
      </c>
      <c r="AR41" s="153" t="str">
        <f t="shared" si="12"/>
        <v>CUMPLE</v>
      </c>
      <c r="AS41" s="152" t="str">
        <f>IF('OFERTAS ECONOMICAS'!DG41=0,"",IF('OFERTAS ECONOMICAS'!DL41="NO","",'OFERTAS ECONOMICAS'!DG41))</f>
        <v/>
      </c>
      <c r="AT41" s="153">
        <f>+'OFERTAS ECONOMICAS'!DK41</f>
        <v>0</v>
      </c>
      <c r="AU41" s="153" t="str">
        <f t="shared" si="13"/>
        <v>NO CUMPLE</v>
      </c>
      <c r="AV41" s="152" t="str">
        <f>IF('OFERTAS ECONOMICAS'!DP41=0,"",IF('OFERTAS ECONOMICAS'!DU41="NO","",'OFERTAS ECONOMICAS'!DP41))</f>
        <v/>
      </c>
      <c r="AW41" s="153">
        <f>+'OFERTAS ECONOMICAS'!DT41</f>
        <v>0</v>
      </c>
      <c r="AX41" s="153" t="str">
        <f t="shared" si="14"/>
        <v>NO CUMPLE</v>
      </c>
      <c r="AY41" s="341" t="str">
        <f>IF('OFERTAS ECONOMICAS'!DY41=0,"",IF('OFERTAS ECONOMICAS'!ED41="no","",'OFERTAS ECONOMICAS'!DY41))</f>
        <v/>
      </c>
      <c r="AZ41" s="153" t="str">
        <f>+'OFERTAS ECONOMICAS'!EC41</f>
        <v>NO CUMPLE</v>
      </c>
      <c r="BA41" s="153" t="str">
        <f t="shared" si="15"/>
        <v>NO CUMPLE</v>
      </c>
      <c r="BB41" s="152">
        <f>IF('OFERTAS ECONOMICAS'!EH41=0,"",IF('OFERTAS ECONOMICAS'!EM41="NO","",'OFERTAS ECONOMICAS'!EH41))</f>
        <v>1001.0000000000001</v>
      </c>
      <c r="BC41" s="153" t="str">
        <f>+'OFERTAS ECONOMICAS'!EL41</f>
        <v>CUMPLE</v>
      </c>
      <c r="BD41" s="153" t="str">
        <f t="shared" si="16"/>
        <v>CUMPLE</v>
      </c>
      <c r="BE41" s="152" t="str">
        <f>IF('OFERTAS ECONOMICAS'!EQ41=0,"",IF('OFERTAS ECONOMICAS'!EV41="NO","",'OFERTAS ECONOMICAS'!EQ41))</f>
        <v/>
      </c>
      <c r="BF41" s="153">
        <f>+'OFERTAS ECONOMICAS'!EU41</f>
        <v>0</v>
      </c>
      <c r="BG41" s="153" t="str">
        <f t="shared" si="17"/>
        <v>NO CUMPLE</v>
      </c>
      <c r="BH41" s="152" t="str">
        <f>IF('OFERTAS ECONOMICAS'!EZ41=0,"",IF('OFERTAS ECONOMICAS'!FE41="NO","",'OFERTAS ECONOMICAS'!EZ41))</f>
        <v/>
      </c>
      <c r="BI41" s="153">
        <f>+'OFERTAS ECONOMICAS'!FD41</f>
        <v>0</v>
      </c>
      <c r="BJ41" s="153" t="str">
        <f t="shared" si="18"/>
        <v>NO CUMPLE</v>
      </c>
      <c r="BK41" s="152" t="str">
        <f>IF('OFERTAS ECONOMICAS'!FI41=0,"",IF('OFERTAS ECONOMICAS'!FN41="no","",'OFERTAS ECONOMICAS'!FI41))</f>
        <v/>
      </c>
      <c r="BL41" s="153">
        <f>+'OFERTAS ECONOMICAS'!FM41</f>
        <v>0</v>
      </c>
      <c r="BM41" s="153" t="str">
        <f t="shared" si="19"/>
        <v>NO CUMPLE</v>
      </c>
      <c r="BN41" s="152" t="e">
        <f>IF('OFERTAS ECONOMICAS'!#REF!=0,"",IF('OFERTAS ECONOMICAS'!#REF!="NO","",'OFERTAS ECONOMICAS'!#REF!))</f>
        <v>#REF!</v>
      </c>
      <c r="BO41" s="153" t="e">
        <f>+'OFERTAS ECONOMICAS'!#REF!</f>
        <v>#REF!</v>
      </c>
      <c r="BP41" s="153" t="e">
        <f t="shared" si="20"/>
        <v>#REF!</v>
      </c>
      <c r="BQ41" s="152" t="str">
        <f>IF('OFERTAS ECONOMICAS'!FR41=0,"",IF('OFERTAS ECONOMICAS'!FW41="NO","",'OFERTAS ECONOMICAS'!FR41))</f>
        <v/>
      </c>
      <c r="BR41" s="153">
        <f>+'OFERTAS ECONOMICAS'!FV41</f>
        <v>0</v>
      </c>
      <c r="BS41" s="153" t="str">
        <f t="shared" si="21"/>
        <v>NO CUMPLE</v>
      </c>
      <c r="BT41" s="152" t="str">
        <f>IF('OFERTAS ECONOMICAS'!GA41=0,"",IF('OFERTAS ECONOMICAS'!GF41="NO","",'OFERTAS ECONOMICAS'!GA41))</f>
        <v/>
      </c>
      <c r="BU41" s="153" t="str">
        <f>+'OFERTAS ECONOMICAS'!GE41</f>
        <v>CUMPLE</v>
      </c>
      <c r="BV41" s="153" t="str">
        <f t="shared" si="22"/>
        <v>NO CUMPLE</v>
      </c>
      <c r="BW41" s="152" t="e">
        <f>IF('OFERTAS ECONOMICAS'!#REF!=0,"",IF('OFERTAS ECONOMICAS'!#REF!="NO","",'OFERTAS ECONOMICAS'!#REF!))</f>
        <v>#REF!</v>
      </c>
      <c r="BX41" s="153" t="e">
        <f>+'OFERTAS ECONOMICAS'!#REF!</f>
        <v>#REF!</v>
      </c>
      <c r="BY41" s="153" t="e">
        <f t="shared" si="23"/>
        <v>#REF!</v>
      </c>
    </row>
    <row r="42" spans="1:77" ht="12.75" x14ac:dyDescent="0.2">
      <c r="A42" s="85">
        <f t="shared" si="25"/>
        <v>33</v>
      </c>
      <c r="B42" s="85" t="str">
        <f>VLOOKUP(A42,'OFERTAS ECONOMICAS'!A42:B375,2,0)</f>
        <v>DM216</v>
      </c>
      <c r="C42" s="22" t="str">
        <f>VLOOKUP(A42,'OFERTAS ECONOMICAS'!A42:C375,3,0)</f>
        <v>CANULA DE GUEDEL N 3</v>
      </c>
      <c r="D42" s="120">
        <v>1</v>
      </c>
      <c r="E42" s="120" t="s">
        <v>32</v>
      </c>
      <c r="F42" s="24">
        <v>922.25</v>
      </c>
      <c r="G42" s="120">
        <v>28</v>
      </c>
      <c r="H42" s="86">
        <f t="shared" si="0"/>
        <v>25823</v>
      </c>
      <c r="I42" s="48" t="str">
        <f>IF('OFERTAS ECONOMICAS'!L42=0,"",IF('OFERTAS ECONOMICAS'!Q42="no","",'OFERTAS ECONOMICAS'!L42))</f>
        <v/>
      </c>
      <c r="J42" s="49">
        <f>+'OFERTAS ECONOMICAS'!P42</f>
        <v>0</v>
      </c>
      <c r="K42" s="49" t="str">
        <f t="shared" si="1"/>
        <v>NO CUMPLE</v>
      </c>
      <c r="L42" s="51" t="str">
        <f>IF('OFERTAS ECONOMICAS'!U42=0,"",IF('OFERTAS ECONOMICAS'!Z42="NO","",'OFERTAS ECONOMICAS'!U42))</f>
        <v/>
      </c>
      <c r="M42" s="52">
        <f>+'OFERTAS ECONOMICAS'!Y42</f>
        <v>0</v>
      </c>
      <c r="N42" s="52" t="str">
        <f t="shared" si="2"/>
        <v>NO CUMPLE</v>
      </c>
      <c r="O42" s="53">
        <f>IF('OFERTAS ECONOMICAS'!AD42=0,"",IF('OFERTAS ECONOMICAS'!AI42="NO","",'OFERTAS ECONOMICAS'!AD42))</f>
        <v>960</v>
      </c>
      <c r="P42" s="54" t="str">
        <f>+'OFERTAS ECONOMICAS'!AH42</f>
        <v>CUMPLE</v>
      </c>
      <c r="Q42" s="54" t="str">
        <f t="shared" si="3"/>
        <v>CUMPLE</v>
      </c>
      <c r="R42" s="56" t="str">
        <f>IF('OFERTAS ECONOMICAS'!AN42=0,"",IF('OFERTAS ECONOMICAS'!AR42="NO","",'OFERTAS ECONOMICAS'!AN42))</f>
        <v/>
      </c>
      <c r="S42" s="57">
        <f>+'OFERTAS ECONOMICAS'!AQ42</f>
        <v>0</v>
      </c>
      <c r="T42" s="57" t="str">
        <f t="shared" si="4"/>
        <v>NO CUMPLE</v>
      </c>
      <c r="U42" s="59" t="str">
        <f>IF('OFERTAS ECONOMICAS'!AV42=0,"",IF('OFERTAS ECONOMICAS'!BA42="NO","",'OFERTAS ECONOMICAS'!AV42))</f>
        <v/>
      </c>
      <c r="V42" s="60" t="str">
        <f>+'OFERTAS ECONOMICAS'!AZ42</f>
        <v>CUMPLE</v>
      </c>
      <c r="W42" s="60" t="str">
        <f t="shared" si="5"/>
        <v>NO CUMPLE</v>
      </c>
      <c r="X42" s="56" t="str">
        <f>IF('OFERTAS ECONOMICAS'!BF42=0,"",IF('OFERTAS ECONOMICAS'!BJ42="NO","",'OFERTAS ECONOMICAS'!BE42))</f>
        <v/>
      </c>
      <c r="Y42" s="57">
        <f>+'OFERTAS ECONOMICAS'!BI42</f>
        <v>0</v>
      </c>
      <c r="Z42" s="57" t="str">
        <f t="shared" si="6"/>
        <v>NO CUMPLE</v>
      </c>
      <c r="AA42" s="152" t="e">
        <f>IF('OFERTAS ECONOMICAS'!#REF!=0,"",IF('OFERTAS ECONOMICAS'!#REF!="NO","",'OFERTAS ECONOMICAS'!#REF!))</f>
        <v>#REF!</v>
      </c>
      <c r="AB42" s="153" t="e">
        <f>+'OFERTAS ECONOMICAS'!#REF!</f>
        <v>#REF!</v>
      </c>
      <c r="AC42" s="153" t="e">
        <f t="shared" si="7"/>
        <v>#REF!</v>
      </c>
      <c r="AD42" s="251" t="str">
        <f>IF('OFERTAS ECONOMICAS'!BN42=0,"",IF('OFERTAS ECONOMICAS'!BS42="NO","",'OFERTAS ECONOMICAS'!BN42))</f>
        <v/>
      </c>
      <c r="AE42" s="153">
        <f>+'OFERTAS ECONOMICAS'!BR42</f>
        <v>0</v>
      </c>
      <c r="AF42" s="153" t="str">
        <f t="shared" si="8"/>
        <v>NO CUMPLE</v>
      </c>
      <c r="AG42" s="152" t="str">
        <f>IF('OFERTAS ECONOMICAS'!BW42=0,"",IF('OFERTAS ECONOMICAS'!CB42="NO","",'OFERTAS ECONOMICAS'!BW42))</f>
        <v/>
      </c>
      <c r="AH42" s="153" t="str">
        <f>+'OFERTAS ECONOMICAS'!CA42</f>
        <v>CUMPLE</v>
      </c>
      <c r="AI42" s="153" t="str">
        <f t="shared" si="9"/>
        <v>NO CUMPLE</v>
      </c>
      <c r="AJ42" s="152" t="str">
        <f>IF('OFERTAS ECONOMICAS'!CF42=0,"",IF('OFERTAS ECONOMICAS'!CK42="NO","",'OFERTAS ECONOMICAS'!CF42))</f>
        <v/>
      </c>
      <c r="AK42" s="153">
        <f>+'OFERTAS ECONOMICAS'!CJ42</f>
        <v>0</v>
      </c>
      <c r="AL42" s="153" t="str">
        <f t="shared" si="10"/>
        <v>NO CUMPLE</v>
      </c>
      <c r="AM42" s="152" t="str">
        <f>IF('OFERTAS ECONOMICAS'!CO42=0,"",IF('OFERTAS ECONOMICAS'!CT42="NO","",'OFERTAS ECONOMICAS'!CO42))</f>
        <v/>
      </c>
      <c r="AN42" s="153">
        <f>+'OFERTAS ECONOMICAS'!CS42</f>
        <v>0</v>
      </c>
      <c r="AO42" s="153" t="str">
        <f t="shared" si="11"/>
        <v>NO CUMPLE</v>
      </c>
      <c r="AP42" s="344">
        <f>IF('OFERTAS ECONOMICAS'!CX42=0,"",IF('OFERTAS ECONOMICAS'!DC42="NO","",'OFERTAS ECONOMICAS'!CX42))</f>
        <v>910.35</v>
      </c>
      <c r="AQ42" s="153" t="str">
        <f>+'OFERTAS ECONOMICAS'!DB42</f>
        <v xml:space="preserve">CUMPLE </v>
      </c>
      <c r="AR42" s="153" t="str">
        <f t="shared" si="12"/>
        <v>CUMPLE</v>
      </c>
      <c r="AS42" s="152" t="str">
        <f>IF('OFERTAS ECONOMICAS'!DG42=0,"",IF('OFERTAS ECONOMICAS'!DL42="NO","",'OFERTAS ECONOMICAS'!DG42))</f>
        <v/>
      </c>
      <c r="AT42" s="153">
        <f>+'OFERTAS ECONOMICAS'!DK42</f>
        <v>0</v>
      </c>
      <c r="AU42" s="153" t="str">
        <f t="shared" si="13"/>
        <v>NO CUMPLE</v>
      </c>
      <c r="AV42" s="152" t="str">
        <f>IF('OFERTAS ECONOMICAS'!DP42=0,"",IF('OFERTAS ECONOMICAS'!DU42="NO","",'OFERTAS ECONOMICAS'!DP42))</f>
        <v/>
      </c>
      <c r="AW42" s="153">
        <f>+'OFERTAS ECONOMICAS'!DT42</f>
        <v>0</v>
      </c>
      <c r="AX42" s="153" t="str">
        <f t="shared" si="14"/>
        <v>NO CUMPLE</v>
      </c>
      <c r="AY42" s="341" t="str">
        <f>IF('OFERTAS ECONOMICAS'!DY42=0,"",IF('OFERTAS ECONOMICAS'!ED42="no","",'OFERTAS ECONOMICAS'!DY42))</f>
        <v/>
      </c>
      <c r="AZ42" s="153" t="str">
        <f>+'OFERTAS ECONOMICAS'!EC42</f>
        <v>NO CUMPLE</v>
      </c>
      <c r="BA42" s="153" t="str">
        <f t="shared" si="15"/>
        <v>NO CUMPLE</v>
      </c>
      <c r="BB42" s="152">
        <f>IF('OFERTAS ECONOMICAS'!EH42=0,"",IF('OFERTAS ECONOMICAS'!EM42="NO","",'OFERTAS ECONOMICAS'!EH42))</f>
        <v>1001.0000000000001</v>
      </c>
      <c r="BC42" s="153" t="str">
        <f>+'OFERTAS ECONOMICAS'!EL42</f>
        <v>CUMPLE</v>
      </c>
      <c r="BD42" s="153" t="str">
        <f t="shared" si="16"/>
        <v>CUMPLE</v>
      </c>
      <c r="BE42" s="152" t="str">
        <f>IF('OFERTAS ECONOMICAS'!EQ42=0,"",IF('OFERTAS ECONOMICAS'!EV42="NO","",'OFERTAS ECONOMICAS'!EQ42))</f>
        <v/>
      </c>
      <c r="BF42" s="153">
        <f>+'OFERTAS ECONOMICAS'!EU42</f>
        <v>0</v>
      </c>
      <c r="BG42" s="153" t="str">
        <f t="shared" si="17"/>
        <v>NO CUMPLE</v>
      </c>
      <c r="BH42" s="152" t="str">
        <f>IF('OFERTAS ECONOMICAS'!EZ42=0,"",IF('OFERTAS ECONOMICAS'!FE42="NO","",'OFERTAS ECONOMICAS'!EZ42))</f>
        <v/>
      </c>
      <c r="BI42" s="153">
        <f>+'OFERTAS ECONOMICAS'!FD42</f>
        <v>0</v>
      </c>
      <c r="BJ42" s="153" t="str">
        <f t="shared" si="18"/>
        <v>NO CUMPLE</v>
      </c>
      <c r="BK42" s="152" t="str">
        <f>IF('OFERTAS ECONOMICAS'!FI42=0,"",IF('OFERTAS ECONOMICAS'!FN42="no","",'OFERTAS ECONOMICAS'!FI42))</f>
        <v/>
      </c>
      <c r="BL42" s="153">
        <f>+'OFERTAS ECONOMICAS'!FM42</f>
        <v>0</v>
      </c>
      <c r="BM42" s="153" t="str">
        <f t="shared" si="19"/>
        <v>NO CUMPLE</v>
      </c>
      <c r="BN42" s="152" t="e">
        <f>IF('OFERTAS ECONOMICAS'!#REF!=0,"",IF('OFERTAS ECONOMICAS'!#REF!="NO","",'OFERTAS ECONOMICAS'!#REF!))</f>
        <v>#REF!</v>
      </c>
      <c r="BO42" s="153" t="e">
        <f>+'OFERTAS ECONOMICAS'!#REF!</f>
        <v>#REF!</v>
      </c>
      <c r="BP42" s="153" t="e">
        <f t="shared" si="20"/>
        <v>#REF!</v>
      </c>
      <c r="BQ42" s="152" t="str">
        <f>IF('OFERTAS ECONOMICAS'!FR42=0,"",IF('OFERTAS ECONOMICAS'!FW42="NO","",'OFERTAS ECONOMICAS'!FR42))</f>
        <v/>
      </c>
      <c r="BR42" s="153">
        <f>+'OFERTAS ECONOMICAS'!FV42</f>
        <v>0</v>
      </c>
      <c r="BS42" s="153" t="str">
        <f t="shared" si="21"/>
        <v>NO CUMPLE</v>
      </c>
      <c r="BT42" s="152" t="str">
        <f>IF('OFERTAS ECONOMICAS'!GA42=0,"",IF('OFERTAS ECONOMICAS'!GF42="NO","",'OFERTAS ECONOMICAS'!GA42))</f>
        <v/>
      </c>
      <c r="BU42" s="153" t="str">
        <f>+'OFERTAS ECONOMICAS'!GE42</f>
        <v>CUMPLE</v>
      </c>
      <c r="BV42" s="153" t="str">
        <f t="shared" si="22"/>
        <v>NO CUMPLE</v>
      </c>
      <c r="BW42" s="152" t="e">
        <f>IF('OFERTAS ECONOMICAS'!#REF!=0,"",IF('OFERTAS ECONOMICAS'!#REF!="NO","",'OFERTAS ECONOMICAS'!#REF!))</f>
        <v>#REF!</v>
      </c>
      <c r="BX42" s="153" t="e">
        <f>+'OFERTAS ECONOMICAS'!#REF!</f>
        <v>#REF!</v>
      </c>
      <c r="BY42" s="153" t="e">
        <f t="shared" si="23"/>
        <v>#REF!</v>
      </c>
    </row>
    <row r="43" spans="1:77" ht="12.75" x14ac:dyDescent="0.2">
      <c r="A43" s="85">
        <f t="shared" si="25"/>
        <v>34</v>
      </c>
      <c r="B43" s="85" t="str">
        <f>VLOOKUP(A43,'OFERTAS ECONOMICAS'!A43:B376,2,0)</f>
        <v>DM217</v>
      </c>
      <c r="C43" s="22" t="str">
        <f>VLOOKUP(A43,'OFERTAS ECONOMICAS'!A43:C376,3,0)</f>
        <v>CANULA DE GUEDEL N 4</v>
      </c>
      <c r="D43" s="120">
        <v>1</v>
      </c>
      <c r="E43" s="120" t="s">
        <v>32</v>
      </c>
      <c r="F43" s="24">
        <v>922.25</v>
      </c>
      <c r="G43" s="120">
        <v>55</v>
      </c>
      <c r="H43" s="86">
        <f t="shared" si="0"/>
        <v>50723.75</v>
      </c>
      <c r="I43" s="48" t="str">
        <f>IF('OFERTAS ECONOMICAS'!L43=0,"",IF('OFERTAS ECONOMICAS'!Q43="no","",'OFERTAS ECONOMICAS'!L43))</f>
        <v/>
      </c>
      <c r="J43" s="49">
        <f>+'OFERTAS ECONOMICAS'!P43</f>
        <v>0</v>
      </c>
      <c r="K43" s="49" t="str">
        <f t="shared" si="1"/>
        <v>NO CUMPLE</v>
      </c>
      <c r="L43" s="51" t="str">
        <f>IF('OFERTAS ECONOMICAS'!U43=0,"",IF('OFERTAS ECONOMICAS'!Z43="NO","",'OFERTAS ECONOMICAS'!U43))</f>
        <v/>
      </c>
      <c r="M43" s="52">
        <f>+'OFERTAS ECONOMICAS'!Y43</f>
        <v>0</v>
      </c>
      <c r="N43" s="52" t="str">
        <f t="shared" si="2"/>
        <v>NO CUMPLE</v>
      </c>
      <c r="O43" s="53">
        <f>IF('OFERTAS ECONOMICAS'!AD43=0,"",IF('OFERTAS ECONOMICAS'!AI43="NO","",'OFERTAS ECONOMICAS'!AD43))</f>
        <v>960</v>
      </c>
      <c r="P43" s="54" t="str">
        <f>+'OFERTAS ECONOMICAS'!AH43</f>
        <v>CUMPLE</v>
      </c>
      <c r="Q43" s="54" t="str">
        <f t="shared" si="3"/>
        <v>CUMPLE</v>
      </c>
      <c r="R43" s="56" t="str">
        <f>IF('OFERTAS ECONOMICAS'!AN43=0,"",IF('OFERTAS ECONOMICAS'!AR43="NO","",'OFERTAS ECONOMICAS'!AN43))</f>
        <v/>
      </c>
      <c r="S43" s="57">
        <f>+'OFERTAS ECONOMICAS'!AQ43</f>
        <v>0</v>
      </c>
      <c r="T43" s="57" t="str">
        <f t="shared" si="4"/>
        <v>NO CUMPLE</v>
      </c>
      <c r="U43" s="59" t="str">
        <f>IF('OFERTAS ECONOMICAS'!AV43=0,"",IF('OFERTAS ECONOMICAS'!BA43="NO","",'OFERTAS ECONOMICAS'!AV43))</f>
        <v/>
      </c>
      <c r="V43" s="60" t="str">
        <f>+'OFERTAS ECONOMICAS'!AZ43</f>
        <v>CUMPLE</v>
      </c>
      <c r="W43" s="60" t="str">
        <f t="shared" si="5"/>
        <v>NO CUMPLE</v>
      </c>
      <c r="X43" s="56" t="str">
        <f>IF('OFERTAS ECONOMICAS'!BF43=0,"",IF('OFERTAS ECONOMICAS'!BJ43="NO","",'OFERTAS ECONOMICAS'!BE43))</f>
        <v/>
      </c>
      <c r="Y43" s="57">
        <f>+'OFERTAS ECONOMICAS'!BI43</f>
        <v>0</v>
      </c>
      <c r="Z43" s="57" t="str">
        <f t="shared" si="6"/>
        <v>NO CUMPLE</v>
      </c>
      <c r="AA43" s="152" t="e">
        <f>IF('OFERTAS ECONOMICAS'!#REF!=0,"",IF('OFERTAS ECONOMICAS'!#REF!="NO","",'OFERTAS ECONOMICAS'!#REF!))</f>
        <v>#REF!</v>
      </c>
      <c r="AB43" s="153" t="e">
        <f>+'OFERTAS ECONOMICAS'!#REF!</f>
        <v>#REF!</v>
      </c>
      <c r="AC43" s="153" t="e">
        <f t="shared" si="7"/>
        <v>#REF!</v>
      </c>
      <c r="AD43" s="251" t="str">
        <f>IF('OFERTAS ECONOMICAS'!BN43=0,"",IF('OFERTAS ECONOMICAS'!BS43="NO","",'OFERTAS ECONOMICAS'!BN43))</f>
        <v/>
      </c>
      <c r="AE43" s="153">
        <f>+'OFERTAS ECONOMICAS'!BR43</f>
        <v>0</v>
      </c>
      <c r="AF43" s="153" t="str">
        <f t="shared" si="8"/>
        <v>NO CUMPLE</v>
      </c>
      <c r="AG43" s="152" t="str">
        <f>IF('OFERTAS ECONOMICAS'!BW43=0,"",IF('OFERTAS ECONOMICAS'!CB43="NO","",'OFERTAS ECONOMICAS'!BW43))</f>
        <v/>
      </c>
      <c r="AH43" s="153" t="str">
        <f>+'OFERTAS ECONOMICAS'!CA43</f>
        <v>CUMPLE</v>
      </c>
      <c r="AI43" s="153" t="str">
        <f t="shared" si="9"/>
        <v>NO CUMPLE</v>
      </c>
      <c r="AJ43" s="152" t="str">
        <f>IF('OFERTAS ECONOMICAS'!CF43=0,"",IF('OFERTAS ECONOMICAS'!CK43="NO","",'OFERTAS ECONOMICAS'!CF43))</f>
        <v/>
      </c>
      <c r="AK43" s="153">
        <f>+'OFERTAS ECONOMICAS'!CJ43</f>
        <v>0</v>
      </c>
      <c r="AL43" s="153" t="str">
        <f t="shared" si="10"/>
        <v>NO CUMPLE</v>
      </c>
      <c r="AM43" s="152" t="str">
        <f>IF('OFERTAS ECONOMICAS'!CO43=0,"",IF('OFERTAS ECONOMICAS'!CT43="NO","",'OFERTAS ECONOMICAS'!CO43))</f>
        <v/>
      </c>
      <c r="AN43" s="153">
        <f>+'OFERTAS ECONOMICAS'!CS43</f>
        <v>0</v>
      </c>
      <c r="AO43" s="153" t="str">
        <f t="shared" si="11"/>
        <v>NO CUMPLE</v>
      </c>
      <c r="AP43" s="344">
        <f>IF('OFERTAS ECONOMICAS'!CX43=0,"",IF('OFERTAS ECONOMICAS'!DC43="NO","",'OFERTAS ECONOMICAS'!CX43))</f>
        <v>910.35</v>
      </c>
      <c r="AQ43" s="153" t="str">
        <f>+'OFERTAS ECONOMICAS'!DB43</f>
        <v xml:space="preserve">CUMPLE </v>
      </c>
      <c r="AR43" s="153" t="str">
        <f t="shared" si="12"/>
        <v>CUMPLE</v>
      </c>
      <c r="AS43" s="152" t="str">
        <f>IF('OFERTAS ECONOMICAS'!DG43=0,"",IF('OFERTAS ECONOMICAS'!DL43="NO","",'OFERTAS ECONOMICAS'!DG43))</f>
        <v/>
      </c>
      <c r="AT43" s="153">
        <f>+'OFERTAS ECONOMICAS'!DK43</f>
        <v>0</v>
      </c>
      <c r="AU43" s="153" t="str">
        <f t="shared" si="13"/>
        <v>NO CUMPLE</v>
      </c>
      <c r="AV43" s="152" t="str">
        <f>IF('OFERTAS ECONOMICAS'!DP43=0,"",IF('OFERTAS ECONOMICAS'!DU43="NO","",'OFERTAS ECONOMICAS'!DP43))</f>
        <v/>
      </c>
      <c r="AW43" s="153">
        <f>+'OFERTAS ECONOMICAS'!DT43</f>
        <v>0</v>
      </c>
      <c r="AX43" s="153" t="str">
        <f t="shared" si="14"/>
        <v>NO CUMPLE</v>
      </c>
      <c r="AY43" s="341" t="str">
        <f>IF('OFERTAS ECONOMICAS'!DY43=0,"",IF('OFERTAS ECONOMICAS'!ED43="no","",'OFERTAS ECONOMICAS'!DY43))</f>
        <v/>
      </c>
      <c r="AZ43" s="153" t="str">
        <f>+'OFERTAS ECONOMICAS'!EC43</f>
        <v>NO CUMPLE</v>
      </c>
      <c r="BA43" s="153" t="str">
        <f t="shared" si="15"/>
        <v>NO CUMPLE</v>
      </c>
      <c r="BB43" s="152">
        <f>IF('OFERTAS ECONOMICAS'!EH43=0,"",IF('OFERTAS ECONOMICAS'!EM43="NO","",'OFERTAS ECONOMICAS'!EH43))</f>
        <v>1001.0000000000001</v>
      </c>
      <c r="BC43" s="153" t="str">
        <f>+'OFERTAS ECONOMICAS'!EL43</f>
        <v>CUMPLE</v>
      </c>
      <c r="BD43" s="153" t="str">
        <f t="shared" si="16"/>
        <v>CUMPLE</v>
      </c>
      <c r="BE43" s="152" t="str">
        <f>IF('OFERTAS ECONOMICAS'!EQ43=0,"",IF('OFERTAS ECONOMICAS'!EV43="NO","",'OFERTAS ECONOMICAS'!EQ43))</f>
        <v/>
      </c>
      <c r="BF43" s="153">
        <f>+'OFERTAS ECONOMICAS'!EU43</f>
        <v>0</v>
      </c>
      <c r="BG43" s="153" t="str">
        <f t="shared" si="17"/>
        <v>NO CUMPLE</v>
      </c>
      <c r="BH43" s="152" t="str">
        <f>IF('OFERTAS ECONOMICAS'!EZ43=0,"",IF('OFERTAS ECONOMICAS'!FE43="NO","",'OFERTAS ECONOMICAS'!EZ43))</f>
        <v/>
      </c>
      <c r="BI43" s="153">
        <f>+'OFERTAS ECONOMICAS'!FD43</f>
        <v>0</v>
      </c>
      <c r="BJ43" s="153" t="str">
        <f t="shared" si="18"/>
        <v>NO CUMPLE</v>
      </c>
      <c r="BK43" s="152" t="str">
        <f>IF('OFERTAS ECONOMICAS'!FI43=0,"",IF('OFERTAS ECONOMICAS'!FN43="no","",'OFERTAS ECONOMICAS'!FI43))</f>
        <v/>
      </c>
      <c r="BL43" s="153">
        <f>+'OFERTAS ECONOMICAS'!FM43</f>
        <v>0</v>
      </c>
      <c r="BM43" s="153" t="str">
        <f t="shared" si="19"/>
        <v>NO CUMPLE</v>
      </c>
      <c r="BN43" s="152" t="e">
        <f>IF('OFERTAS ECONOMICAS'!#REF!=0,"",IF('OFERTAS ECONOMICAS'!#REF!="NO","",'OFERTAS ECONOMICAS'!#REF!))</f>
        <v>#REF!</v>
      </c>
      <c r="BO43" s="153" t="e">
        <f>+'OFERTAS ECONOMICAS'!#REF!</f>
        <v>#REF!</v>
      </c>
      <c r="BP43" s="153" t="e">
        <f t="shared" si="20"/>
        <v>#REF!</v>
      </c>
      <c r="BQ43" s="152" t="str">
        <f>IF('OFERTAS ECONOMICAS'!FR43=0,"",IF('OFERTAS ECONOMICAS'!FW43="NO","",'OFERTAS ECONOMICAS'!FR43))</f>
        <v/>
      </c>
      <c r="BR43" s="153">
        <f>+'OFERTAS ECONOMICAS'!FV43</f>
        <v>0</v>
      </c>
      <c r="BS43" s="153" t="str">
        <f t="shared" si="21"/>
        <v>NO CUMPLE</v>
      </c>
      <c r="BT43" s="152" t="str">
        <f>IF('OFERTAS ECONOMICAS'!GA43=0,"",IF('OFERTAS ECONOMICAS'!GF43="NO","",'OFERTAS ECONOMICAS'!GA43))</f>
        <v/>
      </c>
      <c r="BU43" s="153" t="str">
        <f>+'OFERTAS ECONOMICAS'!GE43</f>
        <v>CUMPLE</v>
      </c>
      <c r="BV43" s="153" t="str">
        <f t="shared" si="22"/>
        <v>NO CUMPLE</v>
      </c>
      <c r="BW43" s="152" t="e">
        <f>IF('OFERTAS ECONOMICAS'!#REF!=0,"",IF('OFERTAS ECONOMICAS'!#REF!="NO","",'OFERTAS ECONOMICAS'!#REF!))</f>
        <v>#REF!</v>
      </c>
      <c r="BX43" s="153" t="e">
        <f>+'OFERTAS ECONOMICAS'!#REF!</f>
        <v>#REF!</v>
      </c>
      <c r="BY43" s="153" t="e">
        <f t="shared" si="23"/>
        <v>#REF!</v>
      </c>
    </row>
    <row r="44" spans="1:77" ht="12.75" x14ac:dyDescent="0.2">
      <c r="A44" s="85">
        <f t="shared" si="25"/>
        <v>35</v>
      </c>
      <c r="B44" s="85" t="str">
        <f>VLOOKUP(A44,'OFERTAS ECONOMICAS'!A44:B377,2,0)</f>
        <v>DM218</v>
      </c>
      <c r="C44" s="22" t="str">
        <f>VLOOKUP(A44,'OFERTAS ECONOMICAS'!A44:C377,3,0)</f>
        <v>CANULA DE GUEDEL N 5</v>
      </c>
      <c r="D44" s="120">
        <v>1</v>
      </c>
      <c r="E44" s="120" t="s">
        <v>32</v>
      </c>
      <c r="F44" s="24">
        <v>922.25</v>
      </c>
      <c r="G44" s="120">
        <v>69</v>
      </c>
      <c r="H44" s="86">
        <f t="shared" si="0"/>
        <v>63635.25</v>
      </c>
      <c r="I44" s="48" t="str">
        <f>IF('OFERTAS ECONOMICAS'!L44=0,"",IF('OFERTAS ECONOMICAS'!Q44="no","",'OFERTAS ECONOMICAS'!L44))</f>
        <v/>
      </c>
      <c r="J44" s="49">
        <f>+'OFERTAS ECONOMICAS'!P44</f>
        <v>0</v>
      </c>
      <c r="K44" s="49" t="str">
        <f t="shared" si="1"/>
        <v>NO CUMPLE</v>
      </c>
      <c r="L44" s="51" t="str">
        <f>IF('OFERTAS ECONOMICAS'!U44=0,"",IF('OFERTAS ECONOMICAS'!Z44="NO","",'OFERTAS ECONOMICAS'!U44))</f>
        <v/>
      </c>
      <c r="M44" s="52">
        <f>+'OFERTAS ECONOMICAS'!Y44</f>
        <v>0</v>
      </c>
      <c r="N44" s="52" t="str">
        <f t="shared" si="2"/>
        <v>NO CUMPLE</v>
      </c>
      <c r="O44" s="53">
        <f>IF('OFERTAS ECONOMICAS'!AD44=0,"",IF('OFERTAS ECONOMICAS'!AI44="NO","",'OFERTAS ECONOMICAS'!AD44))</f>
        <v>960</v>
      </c>
      <c r="P44" s="54" t="str">
        <f>+'OFERTAS ECONOMICAS'!AH44</f>
        <v>CUMPLE</v>
      </c>
      <c r="Q44" s="54" t="str">
        <f t="shared" si="3"/>
        <v>CUMPLE</v>
      </c>
      <c r="R44" s="56" t="str">
        <f>IF('OFERTAS ECONOMICAS'!AN44=0,"",IF('OFERTAS ECONOMICAS'!AR44="NO","",'OFERTAS ECONOMICAS'!AN44))</f>
        <v/>
      </c>
      <c r="S44" s="57">
        <f>+'OFERTAS ECONOMICAS'!AQ44</f>
        <v>0</v>
      </c>
      <c r="T44" s="57" t="str">
        <f t="shared" si="4"/>
        <v>NO CUMPLE</v>
      </c>
      <c r="U44" s="59" t="str">
        <f>IF('OFERTAS ECONOMICAS'!AV44=0,"",IF('OFERTAS ECONOMICAS'!BA44="NO","",'OFERTAS ECONOMICAS'!AV44))</f>
        <v/>
      </c>
      <c r="V44" s="60" t="str">
        <f>+'OFERTAS ECONOMICAS'!AZ44</f>
        <v>CUMPLE</v>
      </c>
      <c r="W44" s="60" t="str">
        <f t="shared" si="5"/>
        <v>NO CUMPLE</v>
      </c>
      <c r="X44" s="56" t="str">
        <f>IF('OFERTAS ECONOMICAS'!BF44=0,"",IF('OFERTAS ECONOMICAS'!BJ44="NO","",'OFERTAS ECONOMICAS'!BE44))</f>
        <v/>
      </c>
      <c r="Y44" s="57">
        <f>+'OFERTAS ECONOMICAS'!BI44</f>
        <v>0</v>
      </c>
      <c r="Z44" s="57" t="str">
        <f t="shared" si="6"/>
        <v>NO CUMPLE</v>
      </c>
      <c r="AA44" s="152" t="e">
        <f>IF('OFERTAS ECONOMICAS'!#REF!=0,"",IF('OFERTAS ECONOMICAS'!#REF!="NO","",'OFERTAS ECONOMICAS'!#REF!))</f>
        <v>#REF!</v>
      </c>
      <c r="AB44" s="153" t="e">
        <f>+'OFERTAS ECONOMICAS'!#REF!</f>
        <v>#REF!</v>
      </c>
      <c r="AC44" s="153" t="e">
        <f t="shared" si="7"/>
        <v>#REF!</v>
      </c>
      <c r="AD44" s="251" t="str">
        <f>IF('OFERTAS ECONOMICAS'!BN44=0,"",IF('OFERTAS ECONOMICAS'!BS44="NO","",'OFERTAS ECONOMICAS'!BN44))</f>
        <v/>
      </c>
      <c r="AE44" s="153">
        <f>+'OFERTAS ECONOMICAS'!BR44</f>
        <v>0</v>
      </c>
      <c r="AF44" s="153" t="str">
        <f t="shared" si="8"/>
        <v>NO CUMPLE</v>
      </c>
      <c r="AG44" s="152" t="str">
        <f>IF('OFERTAS ECONOMICAS'!BW44=0,"",IF('OFERTAS ECONOMICAS'!CB44="NO","",'OFERTAS ECONOMICAS'!BW44))</f>
        <v/>
      </c>
      <c r="AH44" s="153" t="str">
        <f>+'OFERTAS ECONOMICAS'!CA44</f>
        <v>CUMPLE</v>
      </c>
      <c r="AI44" s="153" t="str">
        <f t="shared" si="9"/>
        <v>NO CUMPLE</v>
      </c>
      <c r="AJ44" s="152" t="str">
        <f>IF('OFERTAS ECONOMICAS'!CF44=0,"",IF('OFERTAS ECONOMICAS'!CK44="NO","",'OFERTAS ECONOMICAS'!CF44))</f>
        <v/>
      </c>
      <c r="AK44" s="153">
        <f>+'OFERTAS ECONOMICAS'!CJ44</f>
        <v>0</v>
      </c>
      <c r="AL44" s="153" t="str">
        <f t="shared" si="10"/>
        <v>NO CUMPLE</v>
      </c>
      <c r="AM44" s="152" t="str">
        <f>IF('OFERTAS ECONOMICAS'!CO44=0,"",IF('OFERTAS ECONOMICAS'!CT44="NO","",'OFERTAS ECONOMICAS'!CO44))</f>
        <v/>
      </c>
      <c r="AN44" s="153">
        <f>+'OFERTAS ECONOMICAS'!CS44</f>
        <v>0</v>
      </c>
      <c r="AO44" s="153" t="str">
        <f t="shared" si="11"/>
        <v>NO CUMPLE</v>
      </c>
      <c r="AP44" s="344">
        <f>IF('OFERTAS ECONOMICAS'!CX44=0,"",IF('OFERTAS ECONOMICAS'!DC44="NO","",'OFERTAS ECONOMICAS'!CX44))</f>
        <v>910.35</v>
      </c>
      <c r="AQ44" s="153" t="str">
        <f>+'OFERTAS ECONOMICAS'!DB44</f>
        <v xml:space="preserve">CUMPLE </v>
      </c>
      <c r="AR44" s="153" t="str">
        <f t="shared" si="12"/>
        <v>CUMPLE</v>
      </c>
      <c r="AS44" s="152" t="str">
        <f>IF('OFERTAS ECONOMICAS'!DG44=0,"",IF('OFERTAS ECONOMICAS'!DL44="NO","",'OFERTAS ECONOMICAS'!DG44))</f>
        <v/>
      </c>
      <c r="AT44" s="153">
        <f>+'OFERTAS ECONOMICAS'!DK44</f>
        <v>0</v>
      </c>
      <c r="AU44" s="153" t="str">
        <f t="shared" si="13"/>
        <v>NO CUMPLE</v>
      </c>
      <c r="AV44" s="152" t="str">
        <f>IF('OFERTAS ECONOMICAS'!DP44=0,"",IF('OFERTAS ECONOMICAS'!DU44="NO","",'OFERTAS ECONOMICAS'!DP44))</f>
        <v/>
      </c>
      <c r="AW44" s="153">
        <f>+'OFERTAS ECONOMICAS'!DT44</f>
        <v>0</v>
      </c>
      <c r="AX44" s="153" t="str">
        <f t="shared" si="14"/>
        <v>NO CUMPLE</v>
      </c>
      <c r="AY44" s="341" t="str">
        <f>IF('OFERTAS ECONOMICAS'!DY44=0,"",IF('OFERTAS ECONOMICAS'!ED44="no","",'OFERTAS ECONOMICAS'!DY44))</f>
        <v/>
      </c>
      <c r="AZ44" s="153" t="str">
        <f>+'OFERTAS ECONOMICAS'!EC44</f>
        <v>NO CUMPLE</v>
      </c>
      <c r="BA44" s="153" t="str">
        <f t="shared" si="15"/>
        <v>NO CUMPLE</v>
      </c>
      <c r="BB44" s="152">
        <f>IF('OFERTAS ECONOMICAS'!EH44=0,"",IF('OFERTAS ECONOMICAS'!EM44="NO","",'OFERTAS ECONOMICAS'!EH44))</f>
        <v>1001.0000000000001</v>
      </c>
      <c r="BC44" s="153" t="str">
        <f>+'OFERTAS ECONOMICAS'!EL44</f>
        <v>CUMPLE</v>
      </c>
      <c r="BD44" s="153" t="str">
        <f t="shared" si="16"/>
        <v>CUMPLE</v>
      </c>
      <c r="BE44" s="152" t="str">
        <f>IF('OFERTAS ECONOMICAS'!EQ44=0,"",IF('OFERTAS ECONOMICAS'!EV44="NO","",'OFERTAS ECONOMICAS'!EQ44))</f>
        <v/>
      </c>
      <c r="BF44" s="153">
        <f>+'OFERTAS ECONOMICAS'!EU44</f>
        <v>0</v>
      </c>
      <c r="BG44" s="153" t="str">
        <f t="shared" si="17"/>
        <v>NO CUMPLE</v>
      </c>
      <c r="BH44" s="152" t="str">
        <f>IF('OFERTAS ECONOMICAS'!EZ44=0,"",IF('OFERTAS ECONOMICAS'!FE44="NO","",'OFERTAS ECONOMICAS'!EZ44))</f>
        <v/>
      </c>
      <c r="BI44" s="153">
        <f>+'OFERTAS ECONOMICAS'!FD44</f>
        <v>0</v>
      </c>
      <c r="BJ44" s="153" t="str">
        <f t="shared" si="18"/>
        <v>NO CUMPLE</v>
      </c>
      <c r="BK44" s="152" t="str">
        <f>IF('OFERTAS ECONOMICAS'!FI44=0,"",IF('OFERTAS ECONOMICAS'!FN44="no","",'OFERTAS ECONOMICAS'!FI44))</f>
        <v/>
      </c>
      <c r="BL44" s="153">
        <f>+'OFERTAS ECONOMICAS'!FM44</f>
        <v>0</v>
      </c>
      <c r="BM44" s="153" t="str">
        <f t="shared" si="19"/>
        <v>NO CUMPLE</v>
      </c>
      <c r="BN44" s="152" t="e">
        <f>IF('OFERTAS ECONOMICAS'!#REF!=0,"",IF('OFERTAS ECONOMICAS'!#REF!="NO","",'OFERTAS ECONOMICAS'!#REF!))</f>
        <v>#REF!</v>
      </c>
      <c r="BO44" s="153" t="e">
        <f>+'OFERTAS ECONOMICAS'!#REF!</f>
        <v>#REF!</v>
      </c>
      <c r="BP44" s="153" t="e">
        <f t="shared" si="20"/>
        <v>#REF!</v>
      </c>
      <c r="BQ44" s="152" t="str">
        <f>IF('OFERTAS ECONOMICAS'!FR44=0,"",IF('OFERTAS ECONOMICAS'!FW44="NO","",'OFERTAS ECONOMICAS'!FR44))</f>
        <v/>
      </c>
      <c r="BR44" s="153">
        <f>+'OFERTAS ECONOMICAS'!FV44</f>
        <v>0</v>
      </c>
      <c r="BS44" s="153" t="str">
        <f t="shared" si="21"/>
        <v>NO CUMPLE</v>
      </c>
      <c r="BT44" s="152" t="str">
        <f>IF('OFERTAS ECONOMICAS'!GA44=0,"",IF('OFERTAS ECONOMICAS'!GF44="NO","",'OFERTAS ECONOMICAS'!GA44))</f>
        <v/>
      </c>
      <c r="BU44" s="153" t="str">
        <f>+'OFERTAS ECONOMICAS'!GE44</f>
        <v>CUMPLE</v>
      </c>
      <c r="BV44" s="153" t="str">
        <f t="shared" si="22"/>
        <v>NO CUMPLE</v>
      </c>
      <c r="BW44" s="152" t="e">
        <f>IF('OFERTAS ECONOMICAS'!#REF!=0,"",IF('OFERTAS ECONOMICAS'!#REF!="NO","",'OFERTAS ECONOMICAS'!#REF!))</f>
        <v>#REF!</v>
      </c>
      <c r="BX44" s="153" t="e">
        <f>+'OFERTAS ECONOMICAS'!#REF!</f>
        <v>#REF!</v>
      </c>
      <c r="BY44" s="153" t="e">
        <f t="shared" si="23"/>
        <v>#REF!</v>
      </c>
    </row>
    <row r="45" spans="1:77" ht="25.5" x14ac:dyDescent="0.2">
      <c r="A45" s="85">
        <f t="shared" si="25"/>
        <v>36</v>
      </c>
      <c r="B45" s="85" t="str">
        <f>VLOOKUP(A45,'OFERTAS ECONOMICAS'!A45:B378,2,0)</f>
        <v>DM230</v>
      </c>
      <c r="C45" s="22" t="str">
        <f>VLOOKUP(A45,'OFERTAS ECONOMICAS'!A45:C378,3,0)</f>
        <v>CANULA TRAQUEOSTOMIA 5.0 C/B</v>
      </c>
      <c r="D45" s="122">
        <v>1</v>
      </c>
      <c r="E45" s="122" t="s">
        <v>32</v>
      </c>
      <c r="F45" s="24">
        <v>16362.5</v>
      </c>
      <c r="G45" s="122">
        <v>1</v>
      </c>
      <c r="H45" s="86">
        <f t="shared" si="0"/>
        <v>16362.5</v>
      </c>
      <c r="I45" s="48" t="str">
        <f>IF('OFERTAS ECONOMICAS'!L45=0,"",IF('OFERTAS ECONOMICAS'!Q45="no","",'OFERTAS ECONOMICAS'!L45))</f>
        <v/>
      </c>
      <c r="J45" s="49">
        <f>+'OFERTAS ECONOMICAS'!P45</f>
        <v>0</v>
      </c>
      <c r="K45" s="49" t="str">
        <f t="shared" si="1"/>
        <v>NO CUMPLE</v>
      </c>
      <c r="L45" s="51" t="str">
        <f>IF('OFERTAS ECONOMICAS'!U45=0,"",IF('OFERTAS ECONOMICAS'!Z45="NO","",'OFERTAS ECONOMICAS'!U45))</f>
        <v/>
      </c>
      <c r="M45" s="52">
        <f>+'OFERTAS ECONOMICAS'!Y45</f>
        <v>0</v>
      </c>
      <c r="N45" s="52" t="str">
        <f t="shared" si="2"/>
        <v>NO CUMPLE</v>
      </c>
      <c r="O45" s="53" t="str">
        <f>IF('OFERTAS ECONOMICAS'!AD45=0,"",IF('OFERTAS ECONOMICAS'!AI45="NO","",'OFERTAS ECONOMICAS'!AD45))</f>
        <v/>
      </c>
      <c r="P45" s="54" t="str">
        <f>+'OFERTAS ECONOMICAS'!AH45</f>
        <v>CUMPLE</v>
      </c>
      <c r="Q45" s="54" t="str">
        <f t="shared" si="3"/>
        <v>NO CUMPLE</v>
      </c>
      <c r="R45" s="56" t="str">
        <f>IF('OFERTAS ECONOMICAS'!AN45=0,"",IF('OFERTAS ECONOMICAS'!AR45="NO","",'OFERTAS ECONOMICAS'!AN45))</f>
        <v/>
      </c>
      <c r="S45" s="57">
        <f>+'OFERTAS ECONOMICAS'!AQ45</f>
        <v>0</v>
      </c>
      <c r="T45" s="57" t="str">
        <f t="shared" si="4"/>
        <v>NO CUMPLE</v>
      </c>
      <c r="U45" s="59">
        <f>IF('OFERTAS ECONOMICAS'!AV45=0,"",IF('OFERTAS ECONOMICAS'!BA45="NO","",'OFERTAS ECONOMICAS'!AV45))</f>
        <v>16363</v>
      </c>
      <c r="V45" s="60" t="str">
        <f>+'OFERTAS ECONOMICAS'!AZ45</f>
        <v>CUMPLE</v>
      </c>
      <c r="W45" s="60" t="str">
        <f t="shared" si="5"/>
        <v>CUMPLE</v>
      </c>
      <c r="X45" s="56" t="str">
        <f>IF('OFERTAS ECONOMICAS'!BF45=0,"",IF('OFERTAS ECONOMICAS'!BJ45="NO","",'OFERTAS ECONOMICAS'!BE45))</f>
        <v/>
      </c>
      <c r="Y45" s="57">
        <f>+'OFERTAS ECONOMICAS'!BI45</f>
        <v>0</v>
      </c>
      <c r="Z45" s="57" t="str">
        <f t="shared" si="6"/>
        <v>NO CUMPLE</v>
      </c>
      <c r="AA45" s="152" t="e">
        <f>IF('OFERTAS ECONOMICAS'!#REF!=0,"",IF('OFERTAS ECONOMICAS'!#REF!="NO","",'OFERTAS ECONOMICAS'!#REF!))</f>
        <v>#REF!</v>
      </c>
      <c r="AB45" s="153" t="e">
        <f>+'OFERTAS ECONOMICAS'!#REF!</f>
        <v>#REF!</v>
      </c>
      <c r="AC45" s="153" t="e">
        <f t="shared" si="7"/>
        <v>#REF!</v>
      </c>
      <c r="AD45" s="251" t="str">
        <f>IF('OFERTAS ECONOMICAS'!BN45=0,"",IF('OFERTAS ECONOMICAS'!BS45="NO","",'OFERTAS ECONOMICAS'!BN45))</f>
        <v/>
      </c>
      <c r="AE45" s="153">
        <f>+'OFERTAS ECONOMICAS'!BR45</f>
        <v>0</v>
      </c>
      <c r="AF45" s="153" t="str">
        <f t="shared" si="8"/>
        <v>NO CUMPLE</v>
      </c>
      <c r="AG45" s="152" t="str">
        <f>IF('OFERTAS ECONOMICAS'!BW45=0,"",IF('OFERTAS ECONOMICAS'!CB45="NO","",'OFERTAS ECONOMICAS'!BW45))</f>
        <v/>
      </c>
      <c r="AH45" s="153">
        <f>+'OFERTAS ECONOMICAS'!CA45</f>
        <v>0</v>
      </c>
      <c r="AI45" s="153" t="str">
        <f t="shared" si="9"/>
        <v>NO CUMPLE</v>
      </c>
      <c r="AJ45" s="152" t="str">
        <f>IF('OFERTAS ECONOMICAS'!CF45=0,"",IF('OFERTAS ECONOMICAS'!CK45="NO","",'OFERTAS ECONOMICAS'!CF45))</f>
        <v/>
      </c>
      <c r="AK45" s="153">
        <f>+'OFERTAS ECONOMICAS'!CJ45</f>
        <v>0</v>
      </c>
      <c r="AL45" s="153" t="str">
        <f t="shared" si="10"/>
        <v>NO CUMPLE</v>
      </c>
      <c r="AM45" s="152" t="str">
        <f>IF('OFERTAS ECONOMICAS'!CO45=0,"",IF('OFERTAS ECONOMICAS'!CT45="NO","",'OFERTAS ECONOMICAS'!CO45))</f>
        <v/>
      </c>
      <c r="AN45" s="153">
        <f>+'OFERTAS ECONOMICAS'!CS45</f>
        <v>0</v>
      </c>
      <c r="AO45" s="153" t="str">
        <f t="shared" si="11"/>
        <v>NO CUMPLE</v>
      </c>
      <c r="AP45" s="344" t="str">
        <f>IF('OFERTAS ECONOMICAS'!CX45=0,"",IF('OFERTAS ECONOMICAS'!DC45="NO","",'OFERTAS ECONOMICAS'!CX45))</f>
        <v/>
      </c>
      <c r="AQ45" s="153">
        <f>+'OFERTAS ECONOMICAS'!DB45</f>
        <v>0</v>
      </c>
      <c r="AR45" s="153" t="str">
        <f t="shared" si="12"/>
        <v>NO CUMPLE</v>
      </c>
      <c r="AS45" s="152" t="str">
        <f>IF('OFERTAS ECONOMICAS'!DG45=0,"",IF('OFERTAS ECONOMICAS'!DL45="NO","",'OFERTAS ECONOMICAS'!DG45))</f>
        <v/>
      </c>
      <c r="AT45" s="153">
        <f>+'OFERTAS ECONOMICAS'!DK45</f>
        <v>0</v>
      </c>
      <c r="AU45" s="153" t="str">
        <f t="shared" si="13"/>
        <v>NO CUMPLE</v>
      </c>
      <c r="AV45" s="152" t="str">
        <f>IF('OFERTAS ECONOMICAS'!DP45=0,"",IF('OFERTAS ECONOMICAS'!DU45="NO","",'OFERTAS ECONOMICAS'!DP45))</f>
        <v/>
      </c>
      <c r="AW45" s="153">
        <f>+'OFERTAS ECONOMICAS'!DT45</f>
        <v>0</v>
      </c>
      <c r="AX45" s="153" t="str">
        <f t="shared" si="14"/>
        <v>NO CUMPLE</v>
      </c>
      <c r="AY45" s="341" t="str">
        <f>IF('OFERTAS ECONOMICAS'!DY45=0,"",IF('OFERTAS ECONOMICAS'!ED45="no","",'OFERTAS ECONOMICAS'!DY45))</f>
        <v/>
      </c>
      <c r="AZ45" s="153" t="str">
        <f>+'OFERTAS ECONOMICAS'!EC45</f>
        <v>NO CUMPLE</v>
      </c>
      <c r="BA45" s="153" t="str">
        <f t="shared" si="15"/>
        <v>NO CUMPLE</v>
      </c>
      <c r="BB45" s="152" t="str">
        <f>IF('OFERTAS ECONOMICAS'!EH45=0,"",IF('OFERTAS ECONOMICAS'!EM45="NO","",'OFERTAS ECONOMICAS'!EH45))</f>
        <v/>
      </c>
      <c r="BC45" s="153" t="str">
        <f>+'OFERTAS ECONOMICAS'!EL45</f>
        <v/>
      </c>
      <c r="BD45" s="153" t="str">
        <f t="shared" si="16"/>
        <v>NO CUMPLE</v>
      </c>
      <c r="BE45" s="152">
        <f>IF('OFERTAS ECONOMICAS'!EQ45=0,"",IF('OFERTAS ECONOMICAS'!EV45="NO","",'OFERTAS ECONOMICAS'!EQ45))</f>
        <v>16217</v>
      </c>
      <c r="BF45" s="153" t="str">
        <f>+'OFERTAS ECONOMICAS'!EU45</f>
        <v>CUMPLE</v>
      </c>
      <c r="BG45" s="153" t="str">
        <f t="shared" si="17"/>
        <v>CUMPLE</v>
      </c>
      <c r="BH45" s="152" t="str">
        <f>IF('OFERTAS ECONOMICAS'!EZ45=0,"",IF('OFERTAS ECONOMICAS'!FE45="NO","",'OFERTAS ECONOMICAS'!EZ45))</f>
        <v/>
      </c>
      <c r="BI45" s="153">
        <f>+'OFERTAS ECONOMICAS'!FD45</f>
        <v>0</v>
      </c>
      <c r="BJ45" s="153" t="str">
        <f t="shared" si="18"/>
        <v>NO CUMPLE</v>
      </c>
      <c r="BK45" s="152" t="str">
        <f>IF('OFERTAS ECONOMICAS'!FI45=0,"",IF('OFERTAS ECONOMICAS'!FN45="no","",'OFERTAS ECONOMICAS'!FI45))</f>
        <v/>
      </c>
      <c r="BL45" s="153">
        <f>+'OFERTAS ECONOMICAS'!FM45</f>
        <v>0</v>
      </c>
      <c r="BM45" s="153" t="str">
        <f t="shared" si="19"/>
        <v>NO CUMPLE</v>
      </c>
      <c r="BN45" s="152" t="e">
        <f>IF('OFERTAS ECONOMICAS'!#REF!=0,"",IF('OFERTAS ECONOMICAS'!#REF!="NO","",'OFERTAS ECONOMICAS'!#REF!))</f>
        <v>#REF!</v>
      </c>
      <c r="BO45" s="153" t="e">
        <f>+'OFERTAS ECONOMICAS'!#REF!</f>
        <v>#REF!</v>
      </c>
      <c r="BP45" s="153" t="e">
        <f t="shared" si="20"/>
        <v>#REF!</v>
      </c>
      <c r="BQ45" s="152" t="str">
        <f>IF('OFERTAS ECONOMICAS'!FR45=0,"",IF('OFERTAS ECONOMICAS'!FW45="NO","",'OFERTAS ECONOMICAS'!FR45))</f>
        <v/>
      </c>
      <c r="BR45" s="153">
        <f>+'OFERTAS ECONOMICAS'!FV45</f>
        <v>0</v>
      </c>
      <c r="BS45" s="153" t="str">
        <f t="shared" si="21"/>
        <v>NO CUMPLE</v>
      </c>
      <c r="BT45" s="152" t="str">
        <f>IF('OFERTAS ECONOMICAS'!GA45=0,"",IF('OFERTAS ECONOMICAS'!GF45="NO","",'OFERTAS ECONOMICAS'!GA45))</f>
        <v/>
      </c>
      <c r="BU45" s="153">
        <f>+'OFERTAS ECONOMICAS'!GE45</f>
        <v>0</v>
      </c>
      <c r="BV45" s="153" t="str">
        <f t="shared" si="22"/>
        <v>NO CUMPLE</v>
      </c>
      <c r="BW45" s="152" t="e">
        <f>IF('OFERTAS ECONOMICAS'!#REF!=0,"",IF('OFERTAS ECONOMICAS'!#REF!="NO","",'OFERTAS ECONOMICAS'!#REF!))</f>
        <v>#REF!</v>
      </c>
      <c r="BX45" s="153" t="e">
        <f>+'OFERTAS ECONOMICAS'!#REF!</f>
        <v>#REF!</v>
      </c>
      <c r="BY45" s="153" t="e">
        <f t="shared" si="23"/>
        <v>#REF!</v>
      </c>
    </row>
    <row r="46" spans="1:77" ht="25.5" x14ac:dyDescent="0.2">
      <c r="A46" s="85">
        <f t="shared" si="25"/>
        <v>37</v>
      </c>
      <c r="B46" s="85" t="str">
        <f>VLOOKUP(A46,'OFERTAS ECONOMICAS'!A46:B379,2,0)</f>
        <v>DM2369</v>
      </c>
      <c r="C46" s="22" t="str">
        <f>VLOOKUP(A46,'OFERTAS ECONOMICAS'!A46:C379,3,0)</f>
        <v>CANULA DE TRAQUEOSTOMIA 5 SIN BALON</v>
      </c>
      <c r="D46" s="120">
        <v>1</v>
      </c>
      <c r="E46" s="120" t="s">
        <v>32</v>
      </c>
      <c r="F46" s="64">
        <v>12126.1</v>
      </c>
      <c r="G46" s="120">
        <v>1</v>
      </c>
      <c r="H46" s="86">
        <f t="shared" si="0"/>
        <v>12126.1</v>
      </c>
      <c r="I46" s="48" t="str">
        <f>IF('OFERTAS ECONOMICAS'!L46=0,"",IF('OFERTAS ECONOMICAS'!Q46="no","",'OFERTAS ECONOMICAS'!L46))</f>
        <v/>
      </c>
      <c r="J46" s="49">
        <f>+'OFERTAS ECONOMICAS'!P46</f>
        <v>0</v>
      </c>
      <c r="K46" s="49" t="str">
        <f t="shared" si="1"/>
        <v>NO CUMPLE</v>
      </c>
      <c r="L46" s="51" t="str">
        <f>IF('OFERTAS ECONOMICAS'!U46=0,"",IF('OFERTAS ECONOMICAS'!Z46="NO","",'OFERTAS ECONOMICAS'!U46))</f>
        <v/>
      </c>
      <c r="M46" s="52">
        <f>+'OFERTAS ECONOMICAS'!Y46</f>
        <v>0</v>
      </c>
      <c r="N46" s="52" t="str">
        <f t="shared" si="2"/>
        <v>NO CUMPLE</v>
      </c>
      <c r="O46" s="53" t="str">
        <f>IF('OFERTAS ECONOMICAS'!AD46=0,"",IF('OFERTAS ECONOMICAS'!AI46="NO","",'OFERTAS ECONOMICAS'!AD46))</f>
        <v/>
      </c>
      <c r="P46" s="54" t="str">
        <f>+'OFERTAS ECONOMICAS'!AH46</f>
        <v>CUMPLE</v>
      </c>
      <c r="Q46" s="54" t="str">
        <f t="shared" si="3"/>
        <v>NO CUMPLE</v>
      </c>
      <c r="R46" s="56" t="str">
        <f>IF('OFERTAS ECONOMICAS'!AN46=0,"",IF('OFERTAS ECONOMICAS'!AR46="NO","",'OFERTAS ECONOMICAS'!AN46))</f>
        <v/>
      </c>
      <c r="S46" s="57">
        <f>+'OFERTAS ECONOMICAS'!AQ46</f>
        <v>0</v>
      </c>
      <c r="T46" s="57" t="str">
        <f t="shared" si="4"/>
        <v>NO CUMPLE</v>
      </c>
      <c r="U46" s="59">
        <f>IF('OFERTAS ECONOMICAS'!AV46=0,"",IF('OFERTAS ECONOMICAS'!BA46="NO","",'OFERTAS ECONOMICAS'!AV46))</f>
        <v>12126</v>
      </c>
      <c r="V46" s="60" t="str">
        <f>+'OFERTAS ECONOMICAS'!AZ46</f>
        <v>CUMPLE</v>
      </c>
      <c r="W46" s="60" t="str">
        <f t="shared" si="5"/>
        <v>CUMPLE</v>
      </c>
      <c r="X46" s="56" t="str">
        <f>IF('OFERTAS ECONOMICAS'!BF46=0,"",IF('OFERTAS ECONOMICAS'!BJ46="NO","",'OFERTAS ECONOMICAS'!BE46))</f>
        <v/>
      </c>
      <c r="Y46" s="57">
        <f>+'OFERTAS ECONOMICAS'!BI46</f>
        <v>0</v>
      </c>
      <c r="Z46" s="57" t="str">
        <f t="shared" si="6"/>
        <v>NO CUMPLE</v>
      </c>
      <c r="AA46" s="152" t="e">
        <f>IF('OFERTAS ECONOMICAS'!#REF!=0,"",IF('OFERTAS ECONOMICAS'!#REF!="NO","",'OFERTAS ECONOMICAS'!#REF!))</f>
        <v>#REF!</v>
      </c>
      <c r="AB46" s="153" t="e">
        <f>+'OFERTAS ECONOMICAS'!#REF!</f>
        <v>#REF!</v>
      </c>
      <c r="AC46" s="153" t="e">
        <f t="shared" si="7"/>
        <v>#REF!</v>
      </c>
      <c r="AD46" s="251" t="str">
        <f>IF('OFERTAS ECONOMICAS'!BN46=0,"",IF('OFERTAS ECONOMICAS'!BS46="NO","",'OFERTAS ECONOMICAS'!BN46))</f>
        <v/>
      </c>
      <c r="AE46" s="153">
        <f>+'OFERTAS ECONOMICAS'!BR46</f>
        <v>0</v>
      </c>
      <c r="AF46" s="153" t="str">
        <f t="shared" si="8"/>
        <v>NO CUMPLE</v>
      </c>
      <c r="AG46" s="152" t="str">
        <f>IF('OFERTAS ECONOMICAS'!BW46=0,"",IF('OFERTAS ECONOMICAS'!CB46="NO","",'OFERTAS ECONOMICAS'!BW46))</f>
        <v/>
      </c>
      <c r="AH46" s="153">
        <f>+'OFERTAS ECONOMICAS'!CA46</f>
        <v>0</v>
      </c>
      <c r="AI46" s="153" t="str">
        <f t="shared" si="9"/>
        <v>NO CUMPLE</v>
      </c>
      <c r="AJ46" s="152" t="str">
        <f>IF('OFERTAS ECONOMICAS'!CF46=0,"",IF('OFERTAS ECONOMICAS'!CK46="NO","",'OFERTAS ECONOMICAS'!CF46))</f>
        <v/>
      </c>
      <c r="AK46" s="153">
        <f>+'OFERTAS ECONOMICAS'!CJ46</f>
        <v>0</v>
      </c>
      <c r="AL46" s="153" t="str">
        <f t="shared" si="10"/>
        <v>NO CUMPLE</v>
      </c>
      <c r="AM46" s="152" t="str">
        <f>IF('OFERTAS ECONOMICAS'!CO46=0,"",IF('OFERTAS ECONOMICAS'!CT46="NO","",'OFERTAS ECONOMICAS'!CO46))</f>
        <v/>
      </c>
      <c r="AN46" s="153">
        <f>+'OFERTAS ECONOMICAS'!CS46</f>
        <v>0</v>
      </c>
      <c r="AO46" s="153" t="str">
        <f t="shared" si="11"/>
        <v>NO CUMPLE</v>
      </c>
      <c r="AP46" s="344" t="str">
        <f>IF('OFERTAS ECONOMICAS'!CX46=0,"",IF('OFERTAS ECONOMICAS'!DC46="NO","",'OFERTAS ECONOMICAS'!CX46))</f>
        <v/>
      </c>
      <c r="AQ46" s="153">
        <f>+'OFERTAS ECONOMICAS'!DB46</f>
        <v>0</v>
      </c>
      <c r="AR46" s="153" t="str">
        <f t="shared" si="12"/>
        <v>NO CUMPLE</v>
      </c>
      <c r="AS46" s="152" t="str">
        <f>IF('OFERTAS ECONOMICAS'!DG46=0,"",IF('OFERTAS ECONOMICAS'!DL46="NO","",'OFERTAS ECONOMICAS'!DG46))</f>
        <v/>
      </c>
      <c r="AT46" s="153">
        <f>+'OFERTAS ECONOMICAS'!DK46</f>
        <v>0</v>
      </c>
      <c r="AU46" s="153" t="str">
        <f t="shared" si="13"/>
        <v>NO CUMPLE</v>
      </c>
      <c r="AV46" s="152" t="str">
        <f>IF('OFERTAS ECONOMICAS'!DP46=0,"",IF('OFERTAS ECONOMICAS'!DU46="NO","",'OFERTAS ECONOMICAS'!DP46))</f>
        <v/>
      </c>
      <c r="AW46" s="153">
        <f>+'OFERTAS ECONOMICAS'!DT46</f>
        <v>0</v>
      </c>
      <c r="AX46" s="153" t="str">
        <f t="shared" si="14"/>
        <v>NO CUMPLE</v>
      </c>
      <c r="AY46" s="341" t="str">
        <f>IF('OFERTAS ECONOMICAS'!DY46=0,"",IF('OFERTAS ECONOMICAS'!ED46="no","",'OFERTAS ECONOMICAS'!DY46))</f>
        <v/>
      </c>
      <c r="AZ46" s="153">
        <f>+'OFERTAS ECONOMICAS'!EC46</f>
        <v>0</v>
      </c>
      <c r="BA46" s="153" t="str">
        <f t="shared" si="15"/>
        <v>NO CUMPLE</v>
      </c>
      <c r="BB46" s="152" t="str">
        <f>IF('OFERTAS ECONOMICAS'!EH46=0,"",IF('OFERTAS ECONOMICAS'!EM46="NO","",'OFERTAS ECONOMICAS'!EH46))</f>
        <v/>
      </c>
      <c r="BC46" s="153" t="str">
        <f>+'OFERTAS ECONOMICAS'!EL46</f>
        <v>CUMPLE</v>
      </c>
      <c r="BD46" s="153" t="str">
        <f t="shared" si="16"/>
        <v>NO CUMPLE</v>
      </c>
      <c r="BE46" s="152" t="str">
        <f>IF('OFERTAS ECONOMICAS'!EQ46=0,"",IF('OFERTAS ECONOMICAS'!EV46="NO","",'OFERTAS ECONOMICAS'!EQ46))</f>
        <v/>
      </c>
      <c r="BF46" s="153">
        <f>+'OFERTAS ECONOMICAS'!EU46</f>
        <v>0</v>
      </c>
      <c r="BG46" s="153" t="str">
        <f t="shared" si="17"/>
        <v>NO CUMPLE</v>
      </c>
      <c r="BH46" s="152" t="str">
        <f>IF('OFERTAS ECONOMICAS'!EZ46=0,"",IF('OFERTAS ECONOMICAS'!FE46="NO","",'OFERTAS ECONOMICAS'!EZ46))</f>
        <v/>
      </c>
      <c r="BI46" s="153">
        <f>+'OFERTAS ECONOMICAS'!FD46</f>
        <v>0</v>
      </c>
      <c r="BJ46" s="153" t="str">
        <f t="shared" si="18"/>
        <v>NO CUMPLE</v>
      </c>
      <c r="BK46" s="152" t="str">
        <f>IF('OFERTAS ECONOMICAS'!FI46=0,"",IF('OFERTAS ECONOMICAS'!FN46="no","",'OFERTAS ECONOMICAS'!FI46))</f>
        <v/>
      </c>
      <c r="BL46" s="153">
        <f>+'OFERTAS ECONOMICAS'!FM46</f>
        <v>0</v>
      </c>
      <c r="BM46" s="153" t="str">
        <f t="shared" si="19"/>
        <v>NO CUMPLE</v>
      </c>
      <c r="BN46" s="152" t="e">
        <f>IF('OFERTAS ECONOMICAS'!#REF!=0,"",IF('OFERTAS ECONOMICAS'!#REF!="NO","",'OFERTAS ECONOMICAS'!#REF!))</f>
        <v>#REF!</v>
      </c>
      <c r="BO46" s="153" t="e">
        <f>+'OFERTAS ECONOMICAS'!#REF!</f>
        <v>#REF!</v>
      </c>
      <c r="BP46" s="153" t="e">
        <f t="shared" si="20"/>
        <v>#REF!</v>
      </c>
      <c r="BQ46" s="152" t="str">
        <f>IF('OFERTAS ECONOMICAS'!FR46=0,"",IF('OFERTAS ECONOMICAS'!FW46="NO","",'OFERTAS ECONOMICAS'!FR46))</f>
        <v/>
      </c>
      <c r="BR46" s="153">
        <f>+'OFERTAS ECONOMICAS'!FV46</f>
        <v>0</v>
      </c>
      <c r="BS46" s="153" t="str">
        <f t="shared" si="21"/>
        <v>NO CUMPLE</v>
      </c>
      <c r="BT46" s="152" t="str">
        <f>IF('OFERTAS ECONOMICAS'!GA46=0,"",IF('OFERTAS ECONOMICAS'!GF46="NO","",'OFERTAS ECONOMICAS'!GA46))</f>
        <v/>
      </c>
      <c r="BU46" s="153">
        <f>+'OFERTAS ECONOMICAS'!GE46</f>
        <v>0</v>
      </c>
      <c r="BV46" s="153" t="str">
        <f t="shared" si="22"/>
        <v>NO CUMPLE</v>
      </c>
      <c r="BW46" s="152" t="e">
        <f>IF('OFERTAS ECONOMICAS'!#REF!=0,"",IF('OFERTAS ECONOMICAS'!#REF!="NO","",'OFERTAS ECONOMICAS'!#REF!))</f>
        <v>#REF!</v>
      </c>
      <c r="BX46" s="153" t="e">
        <f>+'OFERTAS ECONOMICAS'!#REF!</f>
        <v>#REF!</v>
      </c>
      <c r="BY46" s="153" t="e">
        <f t="shared" si="23"/>
        <v>#REF!</v>
      </c>
    </row>
    <row r="47" spans="1:77" ht="25.5" x14ac:dyDescent="0.2">
      <c r="A47" s="85">
        <f t="shared" si="25"/>
        <v>38</v>
      </c>
      <c r="B47" s="85" t="str">
        <f>VLOOKUP(A47,'OFERTAS ECONOMICAS'!A47:B380,2,0)</f>
        <v>DM234</v>
      </c>
      <c r="C47" s="22" t="str">
        <f>VLOOKUP(A47,'OFERTAS ECONOMICAS'!A47:C380,3,0)</f>
        <v>CANULA TRAQUEOSTOMIA 5.5 C/B</v>
      </c>
      <c r="D47" s="120">
        <v>1</v>
      </c>
      <c r="E47" s="120" t="s">
        <v>32</v>
      </c>
      <c r="F47" s="24">
        <v>16362.5</v>
      </c>
      <c r="G47" s="120">
        <v>1</v>
      </c>
      <c r="H47" s="86">
        <f t="shared" si="0"/>
        <v>16362.5</v>
      </c>
      <c r="I47" s="48" t="str">
        <f>IF('OFERTAS ECONOMICAS'!L47=0,"",IF('OFERTAS ECONOMICAS'!Q47="no","",'OFERTAS ECONOMICAS'!L47))</f>
        <v/>
      </c>
      <c r="J47" s="49">
        <f>+'OFERTAS ECONOMICAS'!P47</f>
        <v>0</v>
      </c>
      <c r="K47" s="49" t="str">
        <f t="shared" si="1"/>
        <v>NO CUMPLE</v>
      </c>
      <c r="L47" s="51" t="str">
        <f>IF('OFERTAS ECONOMICAS'!U47=0,"",IF('OFERTAS ECONOMICAS'!Z47="NO","",'OFERTAS ECONOMICAS'!U47))</f>
        <v/>
      </c>
      <c r="M47" s="52">
        <f>+'OFERTAS ECONOMICAS'!Y47</f>
        <v>0</v>
      </c>
      <c r="N47" s="52" t="str">
        <f t="shared" si="2"/>
        <v>NO CUMPLE</v>
      </c>
      <c r="O47" s="53" t="str">
        <f>IF('OFERTAS ECONOMICAS'!AD47=0,"",IF('OFERTAS ECONOMICAS'!AI47="NO","",'OFERTAS ECONOMICAS'!AD47))</f>
        <v/>
      </c>
      <c r="P47" s="54" t="str">
        <f>+'OFERTAS ECONOMICAS'!AH47</f>
        <v>CUMPLE</v>
      </c>
      <c r="Q47" s="54" t="str">
        <f t="shared" si="3"/>
        <v>NO CUMPLE</v>
      </c>
      <c r="R47" s="56" t="str">
        <f>IF('OFERTAS ECONOMICAS'!AN47=0,"",IF('OFERTAS ECONOMICAS'!AR47="NO","",'OFERTAS ECONOMICAS'!AN47))</f>
        <v/>
      </c>
      <c r="S47" s="57">
        <f>+'OFERTAS ECONOMICAS'!AQ47</f>
        <v>0</v>
      </c>
      <c r="T47" s="57" t="str">
        <f t="shared" si="4"/>
        <v>NO CUMPLE</v>
      </c>
      <c r="U47" s="59">
        <f>IF('OFERTAS ECONOMICAS'!AV47=0,"",IF('OFERTAS ECONOMICAS'!BA47="NO","",'OFERTAS ECONOMICAS'!AV47))</f>
        <v>16363</v>
      </c>
      <c r="V47" s="60" t="str">
        <f>+'OFERTAS ECONOMICAS'!AZ47</f>
        <v>CUMPLE</v>
      </c>
      <c r="W47" s="60" t="str">
        <f t="shared" si="5"/>
        <v>CUMPLE</v>
      </c>
      <c r="X47" s="56" t="str">
        <f>IF('OFERTAS ECONOMICAS'!BF47=0,"",IF('OFERTAS ECONOMICAS'!BJ47="NO","",'OFERTAS ECONOMICAS'!BE47))</f>
        <v/>
      </c>
      <c r="Y47" s="57">
        <f>+'OFERTAS ECONOMICAS'!BI47</f>
        <v>0</v>
      </c>
      <c r="Z47" s="57" t="str">
        <f t="shared" si="6"/>
        <v>NO CUMPLE</v>
      </c>
      <c r="AA47" s="152" t="e">
        <f>IF('OFERTAS ECONOMICAS'!#REF!=0,"",IF('OFERTAS ECONOMICAS'!#REF!="NO","",'OFERTAS ECONOMICAS'!#REF!))</f>
        <v>#REF!</v>
      </c>
      <c r="AB47" s="153" t="e">
        <f>+'OFERTAS ECONOMICAS'!#REF!</f>
        <v>#REF!</v>
      </c>
      <c r="AC47" s="153" t="e">
        <f t="shared" si="7"/>
        <v>#REF!</v>
      </c>
      <c r="AD47" s="251" t="str">
        <f>IF('OFERTAS ECONOMICAS'!BN47=0,"",IF('OFERTAS ECONOMICAS'!BS47="NO","",'OFERTAS ECONOMICAS'!BN47))</f>
        <v/>
      </c>
      <c r="AE47" s="153">
        <f>+'OFERTAS ECONOMICAS'!BR47</f>
        <v>0</v>
      </c>
      <c r="AF47" s="153" t="str">
        <f t="shared" si="8"/>
        <v>NO CUMPLE</v>
      </c>
      <c r="AG47" s="152" t="str">
        <f>IF('OFERTAS ECONOMICAS'!BW47=0,"",IF('OFERTAS ECONOMICAS'!CB47="NO","",'OFERTAS ECONOMICAS'!BW47))</f>
        <v/>
      </c>
      <c r="AH47" s="153">
        <f>+'OFERTAS ECONOMICAS'!CA47</f>
        <v>0</v>
      </c>
      <c r="AI47" s="153" t="str">
        <f t="shared" si="9"/>
        <v>NO CUMPLE</v>
      </c>
      <c r="AJ47" s="152" t="str">
        <f>IF('OFERTAS ECONOMICAS'!CF47=0,"",IF('OFERTAS ECONOMICAS'!CK47="NO","",'OFERTAS ECONOMICAS'!CF47))</f>
        <v/>
      </c>
      <c r="AK47" s="153">
        <f>+'OFERTAS ECONOMICAS'!CJ47</f>
        <v>0</v>
      </c>
      <c r="AL47" s="153" t="str">
        <f t="shared" si="10"/>
        <v>NO CUMPLE</v>
      </c>
      <c r="AM47" s="152" t="str">
        <f>IF('OFERTAS ECONOMICAS'!CO47=0,"",IF('OFERTAS ECONOMICAS'!CT47="NO","",'OFERTAS ECONOMICAS'!CO47))</f>
        <v/>
      </c>
      <c r="AN47" s="153">
        <f>+'OFERTAS ECONOMICAS'!CS47</f>
        <v>0</v>
      </c>
      <c r="AO47" s="153" t="str">
        <f t="shared" si="11"/>
        <v>NO CUMPLE</v>
      </c>
      <c r="AP47" s="344" t="str">
        <f>IF('OFERTAS ECONOMICAS'!CX47=0,"",IF('OFERTAS ECONOMICAS'!DC47="NO","",'OFERTAS ECONOMICAS'!CX47))</f>
        <v/>
      </c>
      <c r="AQ47" s="153">
        <f>+'OFERTAS ECONOMICAS'!DB47</f>
        <v>0</v>
      </c>
      <c r="AR47" s="153" t="str">
        <f t="shared" si="12"/>
        <v>NO CUMPLE</v>
      </c>
      <c r="AS47" s="152" t="str">
        <f>IF('OFERTAS ECONOMICAS'!DG47=0,"",IF('OFERTAS ECONOMICAS'!DL47="NO","",'OFERTAS ECONOMICAS'!DG47))</f>
        <v/>
      </c>
      <c r="AT47" s="153">
        <f>+'OFERTAS ECONOMICAS'!DK47</f>
        <v>0</v>
      </c>
      <c r="AU47" s="153" t="str">
        <f t="shared" si="13"/>
        <v>NO CUMPLE</v>
      </c>
      <c r="AV47" s="152" t="str">
        <f>IF('OFERTAS ECONOMICAS'!DP47=0,"",IF('OFERTAS ECONOMICAS'!DU47="NO","",'OFERTAS ECONOMICAS'!DP47))</f>
        <v/>
      </c>
      <c r="AW47" s="153">
        <f>+'OFERTAS ECONOMICAS'!DT47</f>
        <v>0</v>
      </c>
      <c r="AX47" s="153" t="str">
        <f t="shared" si="14"/>
        <v>NO CUMPLE</v>
      </c>
      <c r="AY47" s="341" t="str">
        <f>IF('OFERTAS ECONOMICAS'!DY47=0,"",IF('OFERTAS ECONOMICAS'!ED47="no","",'OFERTAS ECONOMICAS'!DY47))</f>
        <v/>
      </c>
      <c r="AZ47" s="153" t="str">
        <f>+'OFERTAS ECONOMICAS'!EC47</f>
        <v>NO CUMPLE</v>
      </c>
      <c r="BA47" s="153" t="str">
        <f t="shared" si="15"/>
        <v>NO CUMPLE</v>
      </c>
      <c r="BB47" s="152" t="str">
        <f>IF('OFERTAS ECONOMICAS'!EH47=0,"",IF('OFERTAS ECONOMICAS'!EM47="NO","",'OFERTAS ECONOMICAS'!EH47))</f>
        <v/>
      </c>
      <c r="BC47" s="153" t="str">
        <f>+'OFERTAS ECONOMICAS'!EL47</f>
        <v>CUMPLE</v>
      </c>
      <c r="BD47" s="153" t="str">
        <f t="shared" si="16"/>
        <v>NO CUMPLE</v>
      </c>
      <c r="BE47" s="152">
        <f>IF('OFERTAS ECONOMICAS'!EQ47=0,"",IF('OFERTAS ECONOMICAS'!EV47="NO","",'OFERTAS ECONOMICAS'!EQ47))</f>
        <v>16217</v>
      </c>
      <c r="BF47" s="153" t="str">
        <f>+'OFERTAS ECONOMICAS'!EU47</f>
        <v>CUMPLE</v>
      </c>
      <c r="BG47" s="153" t="str">
        <f t="shared" si="17"/>
        <v>CUMPLE</v>
      </c>
      <c r="BH47" s="152" t="str">
        <f>IF('OFERTAS ECONOMICAS'!EZ47=0,"",IF('OFERTAS ECONOMICAS'!FE47="NO","",'OFERTAS ECONOMICAS'!EZ47))</f>
        <v/>
      </c>
      <c r="BI47" s="153">
        <f>+'OFERTAS ECONOMICAS'!FD47</f>
        <v>0</v>
      </c>
      <c r="BJ47" s="153" t="str">
        <f t="shared" si="18"/>
        <v>NO CUMPLE</v>
      </c>
      <c r="BK47" s="152" t="str">
        <f>IF('OFERTAS ECONOMICAS'!FI47=0,"",IF('OFERTAS ECONOMICAS'!FN47="no","",'OFERTAS ECONOMICAS'!FI47))</f>
        <v/>
      </c>
      <c r="BL47" s="153">
        <f>+'OFERTAS ECONOMICAS'!FM47</f>
        <v>0</v>
      </c>
      <c r="BM47" s="153" t="str">
        <f t="shared" si="19"/>
        <v>NO CUMPLE</v>
      </c>
      <c r="BN47" s="152" t="e">
        <f>IF('OFERTAS ECONOMICAS'!#REF!=0,"",IF('OFERTAS ECONOMICAS'!#REF!="NO","",'OFERTAS ECONOMICAS'!#REF!))</f>
        <v>#REF!</v>
      </c>
      <c r="BO47" s="153" t="e">
        <f>+'OFERTAS ECONOMICAS'!#REF!</f>
        <v>#REF!</v>
      </c>
      <c r="BP47" s="153" t="e">
        <f t="shared" si="20"/>
        <v>#REF!</v>
      </c>
      <c r="BQ47" s="152" t="str">
        <f>IF('OFERTAS ECONOMICAS'!FR47=0,"",IF('OFERTAS ECONOMICAS'!FW47="NO","",'OFERTAS ECONOMICAS'!FR47))</f>
        <v/>
      </c>
      <c r="BR47" s="153">
        <f>+'OFERTAS ECONOMICAS'!FV47</f>
        <v>0</v>
      </c>
      <c r="BS47" s="153" t="str">
        <f t="shared" si="21"/>
        <v>NO CUMPLE</v>
      </c>
      <c r="BT47" s="152" t="str">
        <f>IF('OFERTAS ECONOMICAS'!GA47=0,"",IF('OFERTAS ECONOMICAS'!GF47="NO","",'OFERTAS ECONOMICAS'!GA47))</f>
        <v/>
      </c>
      <c r="BU47" s="153">
        <f>+'OFERTAS ECONOMICAS'!GE47</f>
        <v>0</v>
      </c>
      <c r="BV47" s="153" t="str">
        <f t="shared" si="22"/>
        <v>NO CUMPLE</v>
      </c>
      <c r="BW47" s="152" t="e">
        <f>IF('OFERTAS ECONOMICAS'!#REF!=0,"",IF('OFERTAS ECONOMICAS'!#REF!="NO","",'OFERTAS ECONOMICAS'!#REF!))</f>
        <v>#REF!</v>
      </c>
      <c r="BX47" s="153" t="e">
        <f>+'OFERTAS ECONOMICAS'!#REF!</f>
        <v>#REF!</v>
      </c>
      <c r="BY47" s="153" t="e">
        <f t="shared" si="23"/>
        <v>#REF!</v>
      </c>
    </row>
    <row r="48" spans="1:77" ht="25.5" x14ac:dyDescent="0.2">
      <c r="A48" s="85">
        <f t="shared" si="25"/>
        <v>39</v>
      </c>
      <c r="B48" s="85" t="str">
        <f>VLOOKUP(A48,'OFERTAS ECONOMICAS'!A48:B381,2,0)</f>
        <v>DM240</v>
      </c>
      <c r="C48" s="22" t="str">
        <f>VLOOKUP(A48,'OFERTAS ECONOMICAS'!A48:C381,3,0)</f>
        <v>CANULA TRAQUEOSTOMIA 7.0 C/B</v>
      </c>
      <c r="D48" s="119">
        <v>1</v>
      </c>
      <c r="E48" s="119" t="s">
        <v>32</v>
      </c>
      <c r="F48" s="24">
        <v>16362.5</v>
      </c>
      <c r="G48" s="119">
        <v>2</v>
      </c>
      <c r="H48" s="86">
        <f t="shared" si="0"/>
        <v>32725</v>
      </c>
      <c r="I48" s="48" t="str">
        <f>IF('OFERTAS ECONOMICAS'!L48=0,"",IF('OFERTAS ECONOMICAS'!Q48="no","",'OFERTAS ECONOMICAS'!L48))</f>
        <v/>
      </c>
      <c r="J48" s="49">
        <f>+'OFERTAS ECONOMICAS'!P48</f>
        <v>0</v>
      </c>
      <c r="K48" s="49" t="str">
        <f t="shared" si="1"/>
        <v>NO CUMPLE</v>
      </c>
      <c r="L48" s="51" t="str">
        <f>IF('OFERTAS ECONOMICAS'!U48=0,"",IF('OFERTAS ECONOMICAS'!Z48="NO","",'OFERTAS ECONOMICAS'!U48))</f>
        <v/>
      </c>
      <c r="M48" s="52">
        <f>+'OFERTAS ECONOMICAS'!Y48</f>
        <v>0</v>
      </c>
      <c r="N48" s="52" t="str">
        <f t="shared" si="2"/>
        <v>NO CUMPLE</v>
      </c>
      <c r="O48" s="53" t="str">
        <f>IF('OFERTAS ECONOMICAS'!AD48=0,"",IF('OFERTAS ECONOMICAS'!AI48="NO","",'OFERTAS ECONOMICAS'!AD48))</f>
        <v/>
      </c>
      <c r="P48" s="54" t="str">
        <f>+'OFERTAS ECONOMICAS'!AH48</f>
        <v>CUMPLE</v>
      </c>
      <c r="Q48" s="54" t="str">
        <f t="shared" si="3"/>
        <v>NO CUMPLE</v>
      </c>
      <c r="R48" s="56" t="str">
        <f>IF('OFERTAS ECONOMICAS'!AN48=0,"",IF('OFERTAS ECONOMICAS'!AR48="NO","",'OFERTAS ECONOMICAS'!AN48))</f>
        <v/>
      </c>
      <c r="S48" s="57">
        <f>+'OFERTAS ECONOMICAS'!AQ48</f>
        <v>0</v>
      </c>
      <c r="T48" s="57" t="str">
        <f t="shared" si="4"/>
        <v>NO CUMPLE</v>
      </c>
      <c r="U48" s="59">
        <f>IF('OFERTAS ECONOMICAS'!AV48=0,"",IF('OFERTAS ECONOMICAS'!BA48="NO","",'OFERTAS ECONOMICAS'!AV48))</f>
        <v>16363</v>
      </c>
      <c r="V48" s="60" t="str">
        <f>+'OFERTAS ECONOMICAS'!AZ48</f>
        <v>CUMPLE</v>
      </c>
      <c r="W48" s="60" t="str">
        <f t="shared" si="5"/>
        <v>CUMPLE</v>
      </c>
      <c r="X48" s="56" t="str">
        <f>IF('OFERTAS ECONOMICAS'!BF48=0,"",IF('OFERTAS ECONOMICAS'!BJ48="NO","",'OFERTAS ECONOMICAS'!BE48))</f>
        <v/>
      </c>
      <c r="Y48" s="57">
        <f>+'OFERTAS ECONOMICAS'!BI48</f>
        <v>0</v>
      </c>
      <c r="Z48" s="57" t="str">
        <f t="shared" si="6"/>
        <v>NO CUMPLE</v>
      </c>
      <c r="AA48" s="152" t="e">
        <f>IF('OFERTAS ECONOMICAS'!#REF!=0,"",IF('OFERTAS ECONOMICAS'!#REF!="NO","",'OFERTAS ECONOMICAS'!#REF!))</f>
        <v>#REF!</v>
      </c>
      <c r="AB48" s="153" t="e">
        <f>+'OFERTAS ECONOMICAS'!#REF!</f>
        <v>#REF!</v>
      </c>
      <c r="AC48" s="153" t="e">
        <f t="shared" si="7"/>
        <v>#REF!</v>
      </c>
      <c r="AD48" s="251" t="str">
        <f>IF('OFERTAS ECONOMICAS'!BN48=0,"",IF('OFERTAS ECONOMICAS'!BS48="NO","",'OFERTAS ECONOMICAS'!BN48))</f>
        <v/>
      </c>
      <c r="AE48" s="153">
        <f>+'OFERTAS ECONOMICAS'!BR48</f>
        <v>0</v>
      </c>
      <c r="AF48" s="153" t="str">
        <f t="shared" si="8"/>
        <v>NO CUMPLE</v>
      </c>
      <c r="AG48" s="152" t="str">
        <f>IF('OFERTAS ECONOMICAS'!BW48=0,"",IF('OFERTAS ECONOMICAS'!CB48="NO","",'OFERTAS ECONOMICAS'!BW48))</f>
        <v/>
      </c>
      <c r="AH48" s="153">
        <f>+'OFERTAS ECONOMICAS'!CA48</f>
        <v>0</v>
      </c>
      <c r="AI48" s="153" t="str">
        <f t="shared" si="9"/>
        <v>NO CUMPLE</v>
      </c>
      <c r="AJ48" s="152" t="str">
        <f>IF('OFERTAS ECONOMICAS'!CF48=0,"",IF('OFERTAS ECONOMICAS'!CK48="NO","",'OFERTAS ECONOMICAS'!CF48))</f>
        <v/>
      </c>
      <c r="AK48" s="153">
        <f>+'OFERTAS ECONOMICAS'!CJ48</f>
        <v>0</v>
      </c>
      <c r="AL48" s="153" t="str">
        <f t="shared" si="10"/>
        <v>NO CUMPLE</v>
      </c>
      <c r="AM48" s="152" t="str">
        <f>IF('OFERTAS ECONOMICAS'!CO48=0,"",IF('OFERTAS ECONOMICAS'!CT48="NO","",'OFERTAS ECONOMICAS'!CO48))</f>
        <v/>
      </c>
      <c r="AN48" s="153">
        <f>+'OFERTAS ECONOMICAS'!CS48</f>
        <v>0</v>
      </c>
      <c r="AO48" s="153" t="str">
        <f t="shared" si="11"/>
        <v>NO CUMPLE</v>
      </c>
      <c r="AP48" s="344" t="str">
        <f>IF('OFERTAS ECONOMICAS'!CX48=0,"",IF('OFERTAS ECONOMICAS'!DC48="NO","",'OFERTAS ECONOMICAS'!CX48))</f>
        <v/>
      </c>
      <c r="AQ48" s="153">
        <f>+'OFERTAS ECONOMICAS'!DB48</f>
        <v>0</v>
      </c>
      <c r="AR48" s="153" t="str">
        <f t="shared" si="12"/>
        <v>NO CUMPLE</v>
      </c>
      <c r="AS48" s="152" t="str">
        <f>IF('OFERTAS ECONOMICAS'!DG48=0,"",IF('OFERTAS ECONOMICAS'!DL48="NO","",'OFERTAS ECONOMICAS'!DG48))</f>
        <v/>
      </c>
      <c r="AT48" s="153">
        <f>+'OFERTAS ECONOMICAS'!DK48</f>
        <v>0</v>
      </c>
      <c r="AU48" s="153" t="str">
        <f t="shared" si="13"/>
        <v>NO CUMPLE</v>
      </c>
      <c r="AV48" s="152" t="str">
        <f>IF('OFERTAS ECONOMICAS'!DP48=0,"",IF('OFERTAS ECONOMICAS'!DU48="NO","",'OFERTAS ECONOMICAS'!DP48))</f>
        <v/>
      </c>
      <c r="AW48" s="153">
        <f>+'OFERTAS ECONOMICAS'!DT48</f>
        <v>0</v>
      </c>
      <c r="AX48" s="153" t="str">
        <f t="shared" si="14"/>
        <v>NO CUMPLE</v>
      </c>
      <c r="AY48" s="341" t="str">
        <f>IF('OFERTAS ECONOMICAS'!DY48=0,"",IF('OFERTAS ECONOMICAS'!ED48="no","",'OFERTAS ECONOMICAS'!DY48))</f>
        <v/>
      </c>
      <c r="AZ48" s="153" t="str">
        <f>+'OFERTAS ECONOMICAS'!EC48</f>
        <v>NO CUMPLE</v>
      </c>
      <c r="BA48" s="153" t="str">
        <f t="shared" si="15"/>
        <v>NO CUMPLE</v>
      </c>
      <c r="BB48" s="152" t="str">
        <f>IF('OFERTAS ECONOMICAS'!EH48=0,"",IF('OFERTAS ECONOMICAS'!EM48="NO","",'OFERTAS ECONOMICAS'!EH48))</f>
        <v/>
      </c>
      <c r="BC48" s="153" t="str">
        <f>+'OFERTAS ECONOMICAS'!EL48</f>
        <v>CUMPLE</v>
      </c>
      <c r="BD48" s="153" t="str">
        <f t="shared" si="16"/>
        <v>NO CUMPLE</v>
      </c>
      <c r="BE48" s="152">
        <f>IF('OFERTAS ECONOMICAS'!EQ48=0,"",IF('OFERTAS ECONOMICAS'!EV48="NO","",'OFERTAS ECONOMICAS'!EQ48))</f>
        <v>16217</v>
      </c>
      <c r="BF48" s="153" t="str">
        <f>+'OFERTAS ECONOMICAS'!EU48</f>
        <v>CUMPLE</v>
      </c>
      <c r="BG48" s="153" t="str">
        <f t="shared" si="17"/>
        <v>CUMPLE</v>
      </c>
      <c r="BH48" s="152" t="str">
        <f>IF('OFERTAS ECONOMICAS'!EZ48=0,"",IF('OFERTAS ECONOMICAS'!FE48="NO","",'OFERTAS ECONOMICAS'!EZ48))</f>
        <v/>
      </c>
      <c r="BI48" s="153">
        <f>+'OFERTAS ECONOMICAS'!FD48</f>
        <v>0</v>
      </c>
      <c r="BJ48" s="153" t="str">
        <f t="shared" si="18"/>
        <v>NO CUMPLE</v>
      </c>
      <c r="BK48" s="152" t="str">
        <f>IF('OFERTAS ECONOMICAS'!FI48=0,"",IF('OFERTAS ECONOMICAS'!FN48="no","",'OFERTAS ECONOMICAS'!FI48))</f>
        <v/>
      </c>
      <c r="BL48" s="153">
        <f>+'OFERTAS ECONOMICAS'!FM48</f>
        <v>0</v>
      </c>
      <c r="BM48" s="153" t="str">
        <f t="shared" si="19"/>
        <v>NO CUMPLE</v>
      </c>
      <c r="BN48" s="152" t="e">
        <f>IF('OFERTAS ECONOMICAS'!#REF!=0,"",IF('OFERTAS ECONOMICAS'!#REF!="NO","",'OFERTAS ECONOMICAS'!#REF!))</f>
        <v>#REF!</v>
      </c>
      <c r="BO48" s="153" t="e">
        <f>+'OFERTAS ECONOMICAS'!#REF!</f>
        <v>#REF!</v>
      </c>
      <c r="BP48" s="153" t="e">
        <f t="shared" si="20"/>
        <v>#REF!</v>
      </c>
      <c r="BQ48" s="152" t="str">
        <f>IF('OFERTAS ECONOMICAS'!FR48=0,"",IF('OFERTAS ECONOMICAS'!FW48="NO","",'OFERTAS ECONOMICAS'!FR48))</f>
        <v/>
      </c>
      <c r="BR48" s="153">
        <f>+'OFERTAS ECONOMICAS'!FV48</f>
        <v>0</v>
      </c>
      <c r="BS48" s="153" t="str">
        <f t="shared" si="21"/>
        <v>NO CUMPLE</v>
      </c>
      <c r="BT48" s="152" t="str">
        <f>IF('OFERTAS ECONOMICAS'!GA48=0,"",IF('OFERTAS ECONOMICAS'!GF48="NO","",'OFERTAS ECONOMICAS'!GA48))</f>
        <v/>
      </c>
      <c r="BU48" s="153">
        <f>+'OFERTAS ECONOMICAS'!GE48</f>
        <v>0</v>
      </c>
      <c r="BV48" s="153" t="str">
        <f t="shared" si="22"/>
        <v>NO CUMPLE</v>
      </c>
      <c r="BW48" s="152" t="e">
        <f>IF('OFERTAS ECONOMICAS'!#REF!=0,"",IF('OFERTAS ECONOMICAS'!#REF!="NO","",'OFERTAS ECONOMICAS'!#REF!))</f>
        <v>#REF!</v>
      </c>
      <c r="BX48" s="153" t="e">
        <f>+'OFERTAS ECONOMICAS'!#REF!</f>
        <v>#REF!</v>
      </c>
      <c r="BY48" s="153" t="e">
        <f t="shared" si="23"/>
        <v>#REF!</v>
      </c>
    </row>
    <row r="49" spans="1:77" ht="25.5" x14ac:dyDescent="0.2">
      <c r="A49" s="85">
        <f t="shared" si="25"/>
        <v>40</v>
      </c>
      <c r="B49" s="85" t="str">
        <f>VLOOKUP(A49,'OFERTAS ECONOMICAS'!A49:B382,2,0)</f>
        <v>DM239</v>
      </c>
      <c r="C49" s="22" t="str">
        <f>VLOOKUP(A49,'OFERTAS ECONOMICAS'!A49:C382,3,0)</f>
        <v>CANULA TRAQUEOSTOMIA 7.5 C/B</v>
      </c>
      <c r="D49" s="120">
        <v>1</v>
      </c>
      <c r="E49" s="120" t="s">
        <v>32</v>
      </c>
      <c r="F49" s="24">
        <v>16362.5</v>
      </c>
      <c r="G49" s="120">
        <v>9</v>
      </c>
      <c r="H49" s="86">
        <f t="shared" si="0"/>
        <v>147262.5</v>
      </c>
      <c r="I49" s="48" t="str">
        <f>IF('OFERTAS ECONOMICAS'!L49=0,"",IF('OFERTAS ECONOMICAS'!Q49="no","",'OFERTAS ECONOMICAS'!L49))</f>
        <v/>
      </c>
      <c r="J49" s="49">
        <f>+'OFERTAS ECONOMICAS'!P49</f>
        <v>0</v>
      </c>
      <c r="K49" s="49" t="str">
        <f t="shared" si="1"/>
        <v>NO CUMPLE</v>
      </c>
      <c r="L49" s="51" t="str">
        <f>IF('OFERTAS ECONOMICAS'!U49=0,"",IF('OFERTAS ECONOMICAS'!Z49="NO","",'OFERTAS ECONOMICAS'!U49))</f>
        <v/>
      </c>
      <c r="M49" s="52">
        <f>+'OFERTAS ECONOMICAS'!Y49</f>
        <v>0</v>
      </c>
      <c r="N49" s="52" t="str">
        <f t="shared" si="2"/>
        <v>NO CUMPLE</v>
      </c>
      <c r="O49" s="53" t="str">
        <f>IF('OFERTAS ECONOMICAS'!AD49=0,"",IF('OFERTAS ECONOMICAS'!AI49="NO","",'OFERTAS ECONOMICAS'!AD49))</f>
        <v/>
      </c>
      <c r="P49" s="54" t="str">
        <f>+'OFERTAS ECONOMICAS'!AH49</f>
        <v>CUMPLE</v>
      </c>
      <c r="Q49" s="54" t="str">
        <f t="shared" si="3"/>
        <v>NO CUMPLE</v>
      </c>
      <c r="R49" s="56" t="str">
        <f>IF('OFERTAS ECONOMICAS'!AN49=0,"",IF('OFERTAS ECONOMICAS'!AR49="NO","",'OFERTAS ECONOMICAS'!AN49))</f>
        <v/>
      </c>
      <c r="S49" s="57">
        <f>+'OFERTAS ECONOMICAS'!AQ49</f>
        <v>0</v>
      </c>
      <c r="T49" s="57" t="str">
        <f t="shared" si="4"/>
        <v>NO CUMPLE</v>
      </c>
      <c r="U49" s="59">
        <f>IF('OFERTAS ECONOMICAS'!AV49=0,"",IF('OFERTAS ECONOMICAS'!BA49="NO","",'OFERTAS ECONOMICAS'!AV49))</f>
        <v>16363</v>
      </c>
      <c r="V49" s="60" t="str">
        <f>+'OFERTAS ECONOMICAS'!AZ49</f>
        <v>CUMPLE</v>
      </c>
      <c r="W49" s="60" t="str">
        <f t="shared" si="5"/>
        <v>CUMPLE</v>
      </c>
      <c r="X49" s="56" t="str">
        <f>IF('OFERTAS ECONOMICAS'!BF49=0,"",IF('OFERTAS ECONOMICAS'!BJ49="NO","",'OFERTAS ECONOMICAS'!BE49))</f>
        <v/>
      </c>
      <c r="Y49" s="57">
        <f>+'OFERTAS ECONOMICAS'!BI49</f>
        <v>0</v>
      </c>
      <c r="Z49" s="57" t="str">
        <f t="shared" si="6"/>
        <v>NO CUMPLE</v>
      </c>
      <c r="AA49" s="152" t="e">
        <f>IF('OFERTAS ECONOMICAS'!#REF!=0,"",IF('OFERTAS ECONOMICAS'!#REF!="NO","",'OFERTAS ECONOMICAS'!#REF!))</f>
        <v>#REF!</v>
      </c>
      <c r="AB49" s="153" t="e">
        <f>+'OFERTAS ECONOMICAS'!#REF!</f>
        <v>#REF!</v>
      </c>
      <c r="AC49" s="153" t="e">
        <f t="shared" si="7"/>
        <v>#REF!</v>
      </c>
      <c r="AD49" s="251" t="str">
        <f>IF('OFERTAS ECONOMICAS'!BN49=0,"",IF('OFERTAS ECONOMICAS'!BS49="NO","",'OFERTAS ECONOMICAS'!BN49))</f>
        <v/>
      </c>
      <c r="AE49" s="153">
        <f>+'OFERTAS ECONOMICAS'!BR49</f>
        <v>0</v>
      </c>
      <c r="AF49" s="153" t="str">
        <f t="shared" si="8"/>
        <v>NO CUMPLE</v>
      </c>
      <c r="AG49" s="152" t="str">
        <f>IF('OFERTAS ECONOMICAS'!BW49=0,"",IF('OFERTAS ECONOMICAS'!CB49="NO","",'OFERTAS ECONOMICAS'!BW49))</f>
        <v/>
      </c>
      <c r="AH49" s="153">
        <f>+'OFERTAS ECONOMICAS'!CA49</f>
        <v>0</v>
      </c>
      <c r="AI49" s="153" t="str">
        <f t="shared" si="9"/>
        <v>NO CUMPLE</v>
      </c>
      <c r="AJ49" s="152" t="str">
        <f>IF('OFERTAS ECONOMICAS'!CF49=0,"",IF('OFERTAS ECONOMICAS'!CK49="NO","",'OFERTAS ECONOMICAS'!CF49))</f>
        <v/>
      </c>
      <c r="AK49" s="153">
        <f>+'OFERTAS ECONOMICAS'!CJ49</f>
        <v>0</v>
      </c>
      <c r="AL49" s="153" t="str">
        <f t="shared" si="10"/>
        <v>NO CUMPLE</v>
      </c>
      <c r="AM49" s="152" t="str">
        <f>IF('OFERTAS ECONOMICAS'!CO49=0,"",IF('OFERTAS ECONOMICAS'!CT49="NO","",'OFERTAS ECONOMICAS'!CO49))</f>
        <v/>
      </c>
      <c r="AN49" s="153">
        <f>+'OFERTAS ECONOMICAS'!CS49</f>
        <v>0</v>
      </c>
      <c r="AO49" s="153" t="str">
        <f t="shared" si="11"/>
        <v>NO CUMPLE</v>
      </c>
      <c r="AP49" s="344" t="str">
        <f>IF('OFERTAS ECONOMICAS'!CX49=0,"",IF('OFERTAS ECONOMICAS'!DC49="NO","",'OFERTAS ECONOMICAS'!CX49))</f>
        <v/>
      </c>
      <c r="AQ49" s="153">
        <f>+'OFERTAS ECONOMICAS'!DB49</f>
        <v>0</v>
      </c>
      <c r="AR49" s="153" t="str">
        <f t="shared" si="12"/>
        <v>NO CUMPLE</v>
      </c>
      <c r="AS49" s="152" t="str">
        <f>IF('OFERTAS ECONOMICAS'!DG49=0,"",IF('OFERTAS ECONOMICAS'!DL49="NO","",'OFERTAS ECONOMICAS'!DG49))</f>
        <v/>
      </c>
      <c r="AT49" s="153">
        <f>+'OFERTAS ECONOMICAS'!DK49</f>
        <v>0</v>
      </c>
      <c r="AU49" s="153" t="str">
        <f t="shared" si="13"/>
        <v>NO CUMPLE</v>
      </c>
      <c r="AV49" s="152" t="str">
        <f>IF('OFERTAS ECONOMICAS'!DP49=0,"",IF('OFERTAS ECONOMICAS'!DU49="NO","",'OFERTAS ECONOMICAS'!DP49))</f>
        <v/>
      </c>
      <c r="AW49" s="153">
        <f>+'OFERTAS ECONOMICAS'!DT49</f>
        <v>0</v>
      </c>
      <c r="AX49" s="153" t="str">
        <f t="shared" si="14"/>
        <v>NO CUMPLE</v>
      </c>
      <c r="AY49" s="341" t="str">
        <f>IF('OFERTAS ECONOMICAS'!DY49=0,"",IF('OFERTAS ECONOMICAS'!ED49="no","",'OFERTAS ECONOMICAS'!DY49))</f>
        <v/>
      </c>
      <c r="AZ49" s="153" t="str">
        <f>+'OFERTAS ECONOMICAS'!EC49</f>
        <v>NO CUMPLE</v>
      </c>
      <c r="BA49" s="153" t="str">
        <f t="shared" si="15"/>
        <v>NO CUMPLE</v>
      </c>
      <c r="BB49" s="152" t="str">
        <f>IF('OFERTAS ECONOMICAS'!EH49=0,"",IF('OFERTAS ECONOMICAS'!EM49="NO","",'OFERTAS ECONOMICAS'!EH49))</f>
        <v/>
      </c>
      <c r="BC49" s="153" t="str">
        <f>+'OFERTAS ECONOMICAS'!EL49</f>
        <v>CUMPLE</v>
      </c>
      <c r="BD49" s="153" t="str">
        <f t="shared" si="16"/>
        <v>NO CUMPLE</v>
      </c>
      <c r="BE49" s="152">
        <f>IF('OFERTAS ECONOMICAS'!EQ49=0,"",IF('OFERTAS ECONOMICAS'!EV49="NO","",'OFERTAS ECONOMICAS'!EQ49))</f>
        <v>16217</v>
      </c>
      <c r="BF49" s="153" t="str">
        <f>+'OFERTAS ECONOMICAS'!EU49</f>
        <v>CUMPLE</v>
      </c>
      <c r="BG49" s="153" t="str">
        <f t="shared" si="17"/>
        <v>CUMPLE</v>
      </c>
      <c r="BH49" s="152" t="str">
        <f>IF('OFERTAS ECONOMICAS'!EZ49=0,"",IF('OFERTAS ECONOMICAS'!FE49="NO","",'OFERTAS ECONOMICAS'!EZ49))</f>
        <v/>
      </c>
      <c r="BI49" s="153">
        <f>+'OFERTAS ECONOMICAS'!FD49</f>
        <v>0</v>
      </c>
      <c r="BJ49" s="153" t="str">
        <f t="shared" si="18"/>
        <v>NO CUMPLE</v>
      </c>
      <c r="BK49" s="152" t="str">
        <f>IF('OFERTAS ECONOMICAS'!FI49=0,"",IF('OFERTAS ECONOMICAS'!FN49="no","",'OFERTAS ECONOMICAS'!FI49))</f>
        <v/>
      </c>
      <c r="BL49" s="153">
        <f>+'OFERTAS ECONOMICAS'!FM49</f>
        <v>0</v>
      </c>
      <c r="BM49" s="153" t="str">
        <f t="shared" si="19"/>
        <v>NO CUMPLE</v>
      </c>
      <c r="BN49" s="152" t="e">
        <f>IF('OFERTAS ECONOMICAS'!#REF!=0,"",IF('OFERTAS ECONOMICAS'!#REF!="NO","",'OFERTAS ECONOMICAS'!#REF!))</f>
        <v>#REF!</v>
      </c>
      <c r="BO49" s="153" t="e">
        <f>+'OFERTAS ECONOMICAS'!#REF!</f>
        <v>#REF!</v>
      </c>
      <c r="BP49" s="153" t="e">
        <f t="shared" si="20"/>
        <v>#REF!</v>
      </c>
      <c r="BQ49" s="152" t="str">
        <f>IF('OFERTAS ECONOMICAS'!FR49=0,"",IF('OFERTAS ECONOMICAS'!FW49="NO","",'OFERTAS ECONOMICAS'!FR49))</f>
        <v/>
      </c>
      <c r="BR49" s="153">
        <f>+'OFERTAS ECONOMICAS'!FV49</f>
        <v>0</v>
      </c>
      <c r="BS49" s="153" t="str">
        <f t="shared" si="21"/>
        <v>NO CUMPLE</v>
      </c>
      <c r="BT49" s="152" t="str">
        <f>IF('OFERTAS ECONOMICAS'!GA49=0,"",IF('OFERTAS ECONOMICAS'!GF49="NO","",'OFERTAS ECONOMICAS'!GA49))</f>
        <v/>
      </c>
      <c r="BU49" s="153">
        <f>+'OFERTAS ECONOMICAS'!GE49</f>
        <v>0</v>
      </c>
      <c r="BV49" s="153" t="str">
        <f t="shared" si="22"/>
        <v>NO CUMPLE</v>
      </c>
      <c r="BW49" s="152" t="e">
        <f>IF('OFERTAS ECONOMICAS'!#REF!=0,"",IF('OFERTAS ECONOMICAS'!#REF!="NO","",'OFERTAS ECONOMICAS'!#REF!))</f>
        <v>#REF!</v>
      </c>
      <c r="BX49" s="153" t="e">
        <f>+'OFERTAS ECONOMICAS'!#REF!</f>
        <v>#REF!</v>
      </c>
      <c r="BY49" s="153" t="e">
        <f t="shared" si="23"/>
        <v>#REF!</v>
      </c>
    </row>
    <row r="50" spans="1:77" ht="25.5" x14ac:dyDescent="0.2">
      <c r="A50" s="85">
        <f>+A49+1</f>
        <v>41</v>
      </c>
      <c r="B50" s="85" t="str">
        <f>VLOOKUP(A50,'OFERTAS ECONOMICAS'!A50:B383,2,0)</f>
        <v>DM243</v>
      </c>
      <c r="C50" s="22" t="str">
        <f>VLOOKUP(A50,'OFERTAS ECONOMICAS'!A50:C383,3,0)</f>
        <v>CANULA TRAQUEOSTOMIA 8.0 C/B</v>
      </c>
      <c r="D50" s="122">
        <v>1</v>
      </c>
      <c r="E50" s="122" t="s">
        <v>32</v>
      </c>
      <c r="F50" s="23">
        <v>16362.5</v>
      </c>
      <c r="G50" s="122">
        <v>17</v>
      </c>
      <c r="H50" s="86">
        <f t="shared" si="0"/>
        <v>278162.5</v>
      </c>
      <c r="I50" s="48" t="str">
        <f>IF('OFERTAS ECONOMICAS'!L50=0,"",IF('OFERTAS ECONOMICAS'!Q50="no","",'OFERTAS ECONOMICAS'!L50))</f>
        <v/>
      </c>
      <c r="J50" s="49">
        <f>+'OFERTAS ECONOMICAS'!P50</f>
        <v>0</v>
      </c>
      <c r="K50" s="49" t="str">
        <f t="shared" si="1"/>
        <v>NO CUMPLE</v>
      </c>
      <c r="L50" s="51" t="str">
        <f>IF('OFERTAS ECONOMICAS'!U50=0,"",IF('OFERTAS ECONOMICAS'!Z50="NO","",'OFERTAS ECONOMICAS'!U50))</f>
        <v/>
      </c>
      <c r="M50" s="52">
        <f>+'OFERTAS ECONOMICAS'!Y50</f>
        <v>0</v>
      </c>
      <c r="N50" s="52" t="str">
        <f t="shared" si="2"/>
        <v>NO CUMPLE</v>
      </c>
      <c r="O50" s="53" t="str">
        <f>IF('OFERTAS ECONOMICAS'!AD50=0,"",IF('OFERTAS ECONOMICAS'!AI50="NO","",'OFERTAS ECONOMICAS'!AD50))</f>
        <v/>
      </c>
      <c r="P50" s="54" t="str">
        <f>+'OFERTAS ECONOMICAS'!AH50</f>
        <v>CUMPLE</v>
      </c>
      <c r="Q50" s="54" t="str">
        <f t="shared" si="3"/>
        <v>NO CUMPLE</v>
      </c>
      <c r="R50" s="56" t="str">
        <f>IF('OFERTAS ECONOMICAS'!AN50=0,"",IF('OFERTAS ECONOMICAS'!AR50="NO","",'OFERTAS ECONOMICAS'!AN50))</f>
        <v/>
      </c>
      <c r="S50" s="57">
        <f>+'OFERTAS ECONOMICAS'!AQ50</f>
        <v>0</v>
      </c>
      <c r="T50" s="57" t="str">
        <f t="shared" si="4"/>
        <v>NO CUMPLE</v>
      </c>
      <c r="U50" s="59">
        <f>IF('OFERTAS ECONOMICAS'!AV50=0,"",IF('OFERTAS ECONOMICAS'!BA50="NO","",'OFERTAS ECONOMICAS'!AV50))</f>
        <v>16363</v>
      </c>
      <c r="V50" s="60" t="str">
        <f>+'OFERTAS ECONOMICAS'!AZ50</f>
        <v>CUMPLE</v>
      </c>
      <c r="W50" s="60" t="str">
        <f t="shared" si="5"/>
        <v>CUMPLE</v>
      </c>
      <c r="X50" s="56" t="str">
        <f>IF('OFERTAS ECONOMICAS'!BF50=0,"",IF('OFERTAS ECONOMICAS'!BJ50="NO","",'OFERTAS ECONOMICAS'!BE50))</f>
        <v/>
      </c>
      <c r="Y50" s="57">
        <f>+'OFERTAS ECONOMICAS'!BI50</f>
        <v>0</v>
      </c>
      <c r="Z50" s="57" t="str">
        <f t="shared" si="6"/>
        <v>NO CUMPLE</v>
      </c>
      <c r="AA50" s="152" t="e">
        <f>IF('OFERTAS ECONOMICAS'!#REF!=0,"",IF('OFERTAS ECONOMICAS'!#REF!="NO","",'OFERTAS ECONOMICAS'!#REF!))</f>
        <v>#REF!</v>
      </c>
      <c r="AB50" s="153" t="e">
        <f>+'OFERTAS ECONOMICAS'!#REF!</f>
        <v>#REF!</v>
      </c>
      <c r="AC50" s="153" t="e">
        <f t="shared" si="7"/>
        <v>#REF!</v>
      </c>
      <c r="AD50" s="251" t="str">
        <f>IF('OFERTAS ECONOMICAS'!BN50=0,"",IF('OFERTAS ECONOMICAS'!BS50="NO","",'OFERTAS ECONOMICAS'!BN50))</f>
        <v/>
      </c>
      <c r="AE50" s="153">
        <f>+'OFERTAS ECONOMICAS'!BR50</f>
        <v>0</v>
      </c>
      <c r="AF50" s="153" t="str">
        <f t="shared" si="8"/>
        <v>NO CUMPLE</v>
      </c>
      <c r="AG50" s="152" t="str">
        <f>IF('OFERTAS ECONOMICAS'!BW50=0,"",IF('OFERTAS ECONOMICAS'!CB50="NO","",'OFERTAS ECONOMICAS'!BW50))</f>
        <v/>
      </c>
      <c r="AH50" s="153">
        <f>+'OFERTAS ECONOMICAS'!CA50</f>
        <v>0</v>
      </c>
      <c r="AI50" s="153" t="str">
        <f t="shared" si="9"/>
        <v>NO CUMPLE</v>
      </c>
      <c r="AJ50" s="152" t="str">
        <f>IF('OFERTAS ECONOMICAS'!CF50=0,"",IF('OFERTAS ECONOMICAS'!CK50="NO","",'OFERTAS ECONOMICAS'!CF50))</f>
        <v/>
      </c>
      <c r="AK50" s="153">
        <f>+'OFERTAS ECONOMICAS'!CJ50</f>
        <v>0</v>
      </c>
      <c r="AL50" s="153" t="str">
        <f t="shared" si="10"/>
        <v>NO CUMPLE</v>
      </c>
      <c r="AM50" s="152" t="str">
        <f>IF('OFERTAS ECONOMICAS'!CO50=0,"",IF('OFERTAS ECONOMICAS'!CT50="NO","",'OFERTAS ECONOMICAS'!CO50))</f>
        <v/>
      </c>
      <c r="AN50" s="153">
        <f>+'OFERTAS ECONOMICAS'!CS50</f>
        <v>0</v>
      </c>
      <c r="AO50" s="153" t="str">
        <f t="shared" si="11"/>
        <v>NO CUMPLE</v>
      </c>
      <c r="AP50" s="344" t="str">
        <f>IF('OFERTAS ECONOMICAS'!CX50=0,"",IF('OFERTAS ECONOMICAS'!DC50="NO","",'OFERTAS ECONOMICAS'!CX50))</f>
        <v/>
      </c>
      <c r="AQ50" s="153">
        <f>+'OFERTAS ECONOMICAS'!DB50</f>
        <v>0</v>
      </c>
      <c r="AR50" s="153" t="str">
        <f t="shared" si="12"/>
        <v>NO CUMPLE</v>
      </c>
      <c r="AS50" s="152" t="str">
        <f>IF('OFERTAS ECONOMICAS'!DG50=0,"",IF('OFERTAS ECONOMICAS'!DL50="NO","",'OFERTAS ECONOMICAS'!DG50))</f>
        <v/>
      </c>
      <c r="AT50" s="153">
        <f>+'OFERTAS ECONOMICAS'!DK50</f>
        <v>0</v>
      </c>
      <c r="AU50" s="153" t="str">
        <f t="shared" si="13"/>
        <v>NO CUMPLE</v>
      </c>
      <c r="AV50" s="152" t="str">
        <f>IF('OFERTAS ECONOMICAS'!DP50=0,"",IF('OFERTAS ECONOMICAS'!DU50="NO","",'OFERTAS ECONOMICAS'!DP50))</f>
        <v/>
      </c>
      <c r="AW50" s="153">
        <f>+'OFERTAS ECONOMICAS'!DT50</f>
        <v>0</v>
      </c>
      <c r="AX50" s="153" t="str">
        <f t="shared" si="14"/>
        <v>NO CUMPLE</v>
      </c>
      <c r="AY50" s="341" t="str">
        <f>IF('OFERTAS ECONOMICAS'!DY50=0,"",IF('OFERTAS ECONOMICAS'!ED50="no","",'OFERTAS ECONOMICAS'!DY50))</f>
        <v/>
      </c>
      <c r="AZ50" s="153" t="str">
        <f>+'OFERTAS ECONOMICAS'!EC50</f>
        <v>NO CUMPLE</v>
      </c>
      <c r="BA50" s="153" t="str">
        <f t="shared" si="15"/>
        <v>NO CUMPLE</v>
      </c>
      <c r="BB50" s="152" t="str">
        <f>IF('OFERTAS ECONOMICAS'!EH50=0,"",IF('OFERTAS ECONOMICAS'!EM50="NO","",'OFERTAS ECONOMICAS'!EH50))</f>
        <v/>
      </c>
      <c r="BC50" s="153" t="str">
        <f>+'OFERTAS ECONOMICAS'!EL50</f>
        <v>CUMPLE</v>
      </c>
      <c r="BD50" s="153" t="str">
        <f t="shared" si="16"/>
        <v>NO CUMPLE</v>
      </c>
      <c r="BE50" s="152">
        <f>IF('OFERTAS ECONOMICAS'!EQ50=0,"",IF('OFERTAS ECONOMICAS'!EV50="NO","",'OFERTAS ECONOMICAS'!EQ50))</f>
        <v>16217</v>
      </c>
      <c r="BF50" s="153" t="str">
        <f>+'OFERTAS ECONOMICAS'!EU50</f>
        <v>CUMPLE</v>
      </c>
      <c r="BG50" s="153" t="str">
        <f t="shared" si="17"/>
        <v>CUMPLE</v>
      </c>
      <c r="BH50" s="152" t="str">
        <f>IF('OFERTAS ECONOMICAS'!EZ50=0,"",IF('OFERTAS ECONOMICAS'!FE50="NO","",'OFERTAS ECONOMICAS'!EZ50))</f>
        <v/>
      </c>
      <c r="BI50" s="153">
        <f>+'OFERTAS ECONOMICAS'!FD50</f>
        <v>0</v>
      </c>
      <c r="BJ50" s="153" t="str">
        <f t="shared" si="18"/>
        <v>NO CUMPLE</v>
      </c>
      <c r="BK50" s="152" t="str">
        <f>IF('OFERTAS ECONOMICAS'!FI50=0,"",IF('OFERTAS ECONOMICAS'!FN50="no","",'OFERTAS ECONOMICAS'!FI50))</f>
        <v/>
      </c>
      <c r="BL50" s="153">
        <f>+'OFERTAS ECONOMICAS'!FM50</f>
        <v>0</v>
      </c>
      <c r="BM50" s="153" t="str">
        <f t="shared" si="19"/>
        <v>NO CUMPLE</v>
      </c>
      <c r="BN50" s="152" t="e">
        <f>IF('OFERTAS ECONOMICAS'!#REF!=0,"",IF('OFERTAS ECONOMICAS'!#REF!="NO","",'OFERTAS ECONOMICAS'!#REF!))</f>
        <v>#REF!</v>
      </c>
      <c r="BO50" s="153" t="e">
        <f>+'OFERTAS ECONOMICAS'!#REF!</f>
        <v>#REF!</v>
      </c>
      <c r="BP50" s="153" t="e">
        <f t="shared" si="20"/>
        <v>#REF!</v>
      </c>
      <c r="BQ50" s="152" t="str">
        <f>IF('OFERTAS ECONOMICAS'!FR50=0,"",IF('OFERTAS ECONOMICAS'!FW50="NO","",'OFERTAS ECONOMICAS'!FR50))</f>
        <v/>
      </c>
      <c r="BR50" s="153">
        <f>+'OFERTAS ECONOMICAS'!FV50</f>
        <v>0</v>
      </c>
      <c r="BS50" s="153" t="str">
        <f t="shared" si="21"/>
        <v>NO CUMPLE</v>
      </c>
      <c r="BT50" s="152" t="str">
        <f>IF('OFERTAS ECONOMICAS'!GA50=0,"",IF('OFERTAS ECONOMICAS'!GF50="NO","",'OFERTAS ECONOMICAS'!GA50))</f>
        <v/>
      </c>
      <c r="BU50" s="153">
        <f>+'OFERTAS ECONOMICAS'!GE50</f>
        <v>0</v>
      </c>
      <c r="BV50" s="153" t="str">
        <f t="shared" si="22"/>
        <v>NO CUMPLE</v>
      </c>
      <c r="BW50" s="152" t="e">
        <f>IF('OFERTAS ECONOMICAS'!#REF!=0,"",IF('OFERTAS ECONOMICAS'!#REF!="NO","",'OFERTAS ECONOMICAS'!#REF!))</f>
        <v>#REF!</v>
      </c>
      <c r="BX50" s="153" t="e">
        <f>+'OFERTAS ECONOMICAS'!#REF!</f>
        <v>#REF!</v>
      </c>
      <c r="BY50" s="153" t="e">
        <f t="shared" si="23"/>
        <v>#REF!</v>
      </c>
    </row>
    <row r="51" spans="1:77" ht="25.5" x14ac:dyDescent="0.2">
      <c r="A51" s="85">
        <f t="shared" ref="A51:A69" si="26">+A50+1</f>
        <v>42</v>
      </c>
      <c r="B51" s="85" t="str">
        <f>VLOOKUP(A51,'OFERTAS ECONOMICAS'!A51:B384,2,0)</f>
        <v>DM2300</v>
      </c>
      <c r="C51" s="22" t="str">
        <f>VLOOKUP(A51,'OFERTAS ECONOMICAS'!A51:C384,3,0)</f>
        <v>CANULA NASAL DE ALTO FLUJO ADULTO TALLA M</v>
      </c>
      <c r="D51" s="120">
        <v>1</v>
      </c>
      <c r="E51" s="120" t="s">
        <v>32</v>
      </c>
      <c r="F51" s="23">
        <v>161231.91</v>
      </c>
      <c r="G51" s="120">
        <v>14</v>
      </c>
      <c r="H51" s="86">
        <f t="shared" si="0"/>
        <v>2257246.7400000002</v>
      </c>
      <c r="I51" s="48" t="str">
        <f>IF('OFERTAS ECONOMICAS'!L51=0,"",IF('OFERTAS ECONOMICAS'!Q51="no","",'OFERTAS ECONOMICAS'!L51))</f>
        <v/>
      </c>
      <c r="J51" s="49">
        <f>+'OFERTAS ECONOMICAS'!P51</f>
        <v>0</v>
      </c>
      <c r="K51" s="49" t="str">
        <f t="shared" si="1"/>
        <v>NO CUMPLE</v>
      </c>
      <c r="L51" s="51" t="str">
        <f>IF('OFERTAS ECONOMICAS'!U51=0,"",IF('OFERTAS ECONOMICAS'!Z51="NO","",'OFERTAS ECONOMICAS'!U51))</f>
        <v/>
      </c>
      <c r="M51" s="52">
        <f>+'OFERTAS ECONOMICAS'!Y51</f>
        <v>0</v>
      </c>
      <c r="N51" s="52" t="str">
        <f t="shared" si="2"/>
        <v>NO CUMPLE</v>
      </c>
      <c r="O51" s="53">
        <f>IF('OFERTAS ECONOMICAS'!AD51=0,"",IF('OFERTAS ECONOMICAS'!AI51="NO","",'OFERTAS ECONOMICAS'!AD51))</f>
        <v>161232</v>
      </c>
      <c r="P51" s="54" t="str">
        <f>+'OFERTAS ECONOMICAS'!AH51</f>
        <v>CUMPLE</v>
      </c>
      <c r="Q51" s="54" t="str">
        <f t="shared" si="3"/>
        <v>CUMPLE</v>
      </c>
      <c r="R51" s="56" t="str">
        <f>IF('OFERTAS ECONOMICAS'!AN51=0,"",IF('OFERTAS ECONOMICAS'!AR51="NO","",'OFERTAS ECONOMICAS'!AN51))</f>
        <v/>
      </c>
      <c r="S51" s="57">
        <f>+'OFERTAS ECONOMICAS'!AQ51</f>
        <v>0</v>
      </c>
      <c r="T51" s="57" t="str">
        <f t="shared" si="4"/>
        <v>NO CUMPLE</v>
      </c>
      <c r="U51" s="59" t="str">
        <f>IF('OFERTAS ECONOMICAS'!AV51=0,"",IF('OFERTAS ECONOMICAS'!BA51="NO","",'OFERTAS ECONOMICAS'!AV51))</f>
        <v/>
      </c>
      <c r="V51" s="60">
        <f>+'OFERTAS ECONOMICAS'!AZ51</f>
        <v>0</v>
      </c>
      <c r="W51" s="60" t="str">
        <f t="shared" si="5"/>
        <v>NO CUMPLE</v>
      </c>
      <c r="X51" s="56" t="str">
        <f>IF('OFERTAS ECONOMICAS'!BF51=0,"",IF('OFERTAS ECONOMICAS'!BJ51="NO","",'OFERTAS ECONOMICAS'!BE51))</f>
        <v/>
      </c>
      <c r="Y51" s="57">
        <f>+'OFERTAS ECONOMICAS'!BI51</f>
        <v>0</v>
      </c>
      <c r="Z51" s="57" t="str">
        <f t="shared" si="6"/>
        <v>NO CUMPLE</v>
      </c>
      <c r="AA51" s="152" t="e">
        <f>IF('OFERTAS ECONOMICAS'!#REF!=0,"",IF('OFERTAS ECONOMICAS'!#REF!="NO","",'OFERTAS ECONOMICAS'!#REF!))</f>
        <v>#REF!</v>
      </c>
      <c r="AB51" s="153" t="e">
        <f>+'OFERTAS ECONOMICAS'!#REF!</f>
        <v>#REF!</v>
      </c>
      <c r="AC51" s="153" t="e">
        <f t="shared" si="7"/>
        <v>#REF!</v>
      </c>
      <c r="AD51" s="251" t="str">
        <f>IF('OFERTAS ECONOMICAS'!BN51=0,"",IF('OFERTAS ECONOMICAS'!BS51="NO","",'OFERTAS ECONOMICAS'!BN51))</f>
        <v/>
      </c>
      <c r="AE51" s="153">
        <f>+'OFERTAS ECONOMICAS'!BR51</f>
        <v>0</v>
      </c>
      <c r="AF51" s="153" t="str">
        <f t="shared" si="8"/>
        <v>NO CUMPLE</v>
      </c>
      <c r="AG51" s="152" t="str">
        <f>IF('OFERTAS ECONOMICAS'!BW51=0,"",IF('OFERTAS ECONOMICAS'!CB51="NO","",'OFERTAS ECONOMICAS'!BW51))</f>
        <v/>
      </c>
      <c r="AH51" s="153">
        <f>+'OFERTAS ECONOMICAS'!CA51</f>
        <v>0</v>
      </c>
      <c r="AI51" s="153" t="str">
        <f t="shared" si="9"/>
        <v>NO CUMPLE</v>
      </c>
      <c r="AJ51" s="152" t="str">
        <f>IF('OFERTAS ECONOMICAS'!CF51=0,"",IF('OFERTAS ECONOMICAS'!CK51="NO","",'OFERTAS ECONOMICAS'!CF51))</f>
        <v/>
      </c>
      <c r="AK51" s="153">
        <f>+'OFERTAS ECONOMICAS'!CJ51</f>
        <v>0</v>
      </c>
      <c r="AL51" s="153" t="str">
        <f t="shared" si="10"/>
        <v>NO CUMPLE</v>
      </c>
      <c r="AM51" s="152" t="str">
        <f>IF('OFERTAS ECONOMICAS'!CO51=0,"",IF('OFERTAS ECONOMICAS'!CT51="NO","",'OFERTAS ECONOMICAS'!CO51))</f>
        <v/>
      </c>
      <c r="AN51" s="153">
        <f>+'OFERTAS ECONOMICAS'!CS51</f>
        <v>0</v>
      </c>
      <c r="AO51" s="153" t="str">
        <f t="shared" si="11"/>
        <v>NO CUMPLE</v>
      </c>
      <c r="AP51" s="344" t="str">
        <f>IF('OFERTAS ECONOMICAS'!CX51=0,"",IF('OFERTAS ECONOMICAS'!DC51="NO","",'OFERTAS ECONOMICAS'!CX51))</f>
        <v/>
      </c>
      <c r="AQ51" s="153">
        <f>+'OFERTAS ECONOMICAS'!DB51</f>
        <v>0</v>
      </c>
      <c r="AR51" s="153" t="str">
        <f t="shared" si="12"/>
        <v>NO CUMPLE</v>
      </c>
      <c r="AS51" s="152" t="str">
        <f>IF('OFERTAS ECONOMICAS'!DG51=0,"",IF('OFERTAS ECONOMICAS'!DL51="NO","",'OFERTAS ECONOMICAS'!DG51))</f>
        <v/>
      </c>
      <c r="AT51" s="153">
        <f>+'OFERTAS ECONOMICAS'!DK51</f>
        <v>0</v>
      </c>
      <c r="AU51" s="153" t="str">
        <f t="shared" si="13"/>
        <v>NO CUMPLE</v>
      </c>
      <c r="AV51" s="152" t="str">
        <f>IF('OFERTAS ECONOMICAS'!DP51=0,"",IF('OFERTAS ECONOMICAS'!DU51="NO","",'OFERTAS ECONOMICAS'!DP51))</f>
        <v/>
      </c>
      <c r="AW51" s="153">
        <f>+'OFERTAS ECONOMICAS'!DT51</f>
        <v>0</v>
      </c>
      <c r="AX51" s="153" t="str">
        <f t="shared" si="14"/>
        <v>NO CUMPLE</v>
      </c>
      <c r="AY51" s="341" t="str">
        <f>IF('OFERTAS ECONOMICAS'!DY51=0,"",IF('OFERTAS ECONOMICAS'!ED51="no","",'OFERTAS ECONOMICAS'!DY51))</f>
        <v/>
      </c>
      <c r="AZ51" s="153">
        <f>+'OFERTAS ECONOMICAS'!EC51</f>
        <v>0</v>
      </c>
      <c r="BA51" s="153" t="str">
        <f t="shared" si="15"/>
        <v>NO CUMPLE</v>
      </c>
      <c r="BB51" s="152">
        <f>IF('OFERTAS ECONOMICAS'!EH51=0,"",IF('OFERTAS ECONOMICAS'!EM51="NO","",'OFERTAS ECONOMICAS'!EH51))</f>
        <v>167683</v>
      </c>
      <c r="BC51" s="153" t="str">
        <f>+'OFERTAS ECONOMICAS'!EL51</f>
        <v>CUMPLE</v>
      </c>
      <c r="BD51" s="153" t="str">
        <f t="shared" si="16"/>
        <v>CUMPLE</v>
      </c>
      <c r="BE51" s="152" t="str">
        <f>IF('OFERTAS ECONOMICAS'!EQ51=0,"",IF('OFERTAS ECONOMICAS'!EV51="NO","",'OFERTAS ECONOMICAS'!EQ51))</f>
        <v/>
      </c>
      <c r="BF51" s="153">
        <f>+'OFERTAS ECONOMICAS'!EU51</f>
        <v>0</v>
      </c>
      <c r="BG51" s="153" t="str">
        <f t="shared" si="17"/>
        <v>NO CUMPLE</v>
      </c>
      <c r="BH51" s="152" t="str">
        <f>IF('OFERTAS ECONOMICAS'!EZ51=0,"",IF('OFERTAS ECONOMICAS'!FE51="NO","",'OFERTAS ECONOMICAS'!EZ51))</f>
        <v/>
      </c>
      <c r="BI51" s="153">
        <f>+'OFERTAS ECONOMICAS'!FD51</f>
        <v>0</v>
      </c>
      <c r="BJ51" s="153" t="str">
        <f t="shared" si="18"/>
        <v>NO CUMPLE</v>
      </c>
      <c r="BK51" s="152" t="str">
        <f>IF('OFERTAS ECONOMICAS'!FI51=0,"",IF('OFERTAS ECONOMICAS'!FN51="no","",'OFERTAS ECONOMICAS'!FI51))</f>
        <v/>
      </c>
      <c r="BL51" s="153">
        <f>+'OFERTAS ECONOMICAS'!FM51</f>
        <v>0</v>
      </c>
      <c r="BM51" s="153" t="str">
        <f t="shared" si="19"/>
        <v>NO CUMPLE</v>
      </c>
      <c r="BN51" s="152" t="e">
        <f>IF('OFERTAS ECONOMICAS'!#REF!=0,"",IF('OFERTAS ECONOMICAS'!#REF!="NO","",'OFERTAS ECONOMICAS'!#REF!))</f>
        <v>#REF!</v>
      </c>
      <c r="BO51" s="153" t="e">
        <f>+'OFERTAS ECONOMICAS'!#REF!</f>
        <v>#REF!</v>
      </c>
      <c r="BP51" s="153" t="e">
        <f t="shared" si="20"/>
        <v>#REF!</v>
      </c>
      <c r="BQ51" s="152">
        <f>IF('OFERTAS ECONOMICAS'!FR51=0,"",IF('OFERTAS ECONOMICAS'!FW51="NO","",'OFERTAS ECONOMICAS'!FR51))</f>
        <v>113050</v>
      </c>
      <c r="BR51" s="153" t="str">
        <f>+'OFERTAS ECONOMICAS'!FV51</f>
        <v>CUMPLE</v>
      </c>
      <c r="BS51" s="153" t="str">
        <f t="shared" si="21"/>
        <v>CUMPLE</v>
      </c>
      <c r="BT51" s="152" t="str">
        <f>IF('OFERTAS ECONOMICAS'!GA51=0,"",IF('OFERTAS ECONOMICAS'!GF51="NO","",'OFERTAS ECONOMICAS'!GA51))</f>
        <v/>
      </c>
      <c r="BU51" s="153">
        <f>+'OFERTAS ECONOMICAS'!GE51</f>
        <v>0</v>
      </c>
      <c r="BV51" s="153" t="str">
        <f t="shared" si="22"/>
        <v>NO CUMPLE</v>
      </c>
      <c r="BW51" s="152" t="e">
        <f>IF('OFERTAS ECONOMICAS'!#REF!=0,"",IF('OFERTAS ECONOMICAS'!#REF!="NO","",'OFERTAS ECONOMICAS'!#REF!))</f>
        <v>#REF!</v>
      </c>
      <c r="BX51" s="153" t="e">
        <f>+'OFERTAS ECONOMICAS'!#REF!</f>
        <v>#REF!</v>
      </c>
      <c r="BY51" s="153" t="e">
        <f t="shared" si="23"/>
        <v>#REF!</v>
      </c>
    </row>
    <row r="52" spans="1:77" ht="25.5" x14ac:dyDescent="0.2">
      <c r="A52" s="85">
        <f t="shared" si="26"/>
        <v>43</v>
      </c>
      <c r="B52" s="85" t="str">
        <f>VLOOKUP(A52,'OFERTAS ECONOMICAS'!A52:B385,2,0)</f>
        <v>DM2301</v>
      </c>
      <c r="C52" s="22" t="str">
        <f>VLOOKUP(A52,'OFERTAS ECONOMICAS'!A52:C385,3,0)</f>
        <v>CANULA NASAL DE ALTO FLUJO ADULTO TALLA S</v>
      </c>
      <c r="D52" s="120">
        <v>1</v>
      </c>
      <c r="E52" s="120" t="s">
        <v>32</v>
      </c>
      <c r="F52" s="23">
        <v>161231.91</v>
      </c>
      <c r="G52" s="120">
        <v>2</v>
      </c>
      <c r="H52" s="86">
        <f t="shared" si="0"/>
        <v>322463.82</v>
      </c>
      <c r="I52" s="48" t="str">
        <f>IF('OFERTAS ECONOMICAS'!L52=0,"",IF('OFERTAS ECONOMICAS'!Q52="no","",'OFERTAS ECONOMICAS'!L52))</f>
        <v/>
      </c>
      <c r="J52" s="49">
        <f>+'OFERTAS ECONOMICAS'!P52</f>
        <v>0</v>
      </c>
      <c r="K52" s="49" t="str">
        <f t="shared" si="1"/>
        <v>NO CUMPLE</v>
      </c>
      <c r="L52" s="51" t="str">
        <f>IF('OFERTAS ECONOMICAS'!U52=0,"",IF('OFERTAS ECONOMICAS'!Z52="NO","",'OFERTAS ECONOMICAS'!U52))</f>
        <v/>
      </c>
      <c r="M52" s="52">
        <f>+'OFERTAS ECONOMICAS'!Y52</f>
        <v>0</v>
      </c>
      <c r="N52" s="52" t="str">
        <f t="shared" si="2"/>
        <v>NO CUMPLE</v>
      </c>
      <c r="O52" s="53">
        <f>IF('OFERTAS ECONOMICAS'!AD52=0,"",IF('OFERTAS ECONOMICAS'!AI52="NO","",'OFERTAS ECONOMICAS'!AD52))</f>
        <v>161232</v>
      </c>
      <c r="P52" s="54" t="str">
        <f>+'OFERTAS ECONOMICAS'!AH52</f>
        <v>CUMPLE</v>
      </c>
      <c r="Q52" s="54" t="str">
        <f t="shared" si="3"/>
        <v>CUMPLE</v>
      </c>
      <c r="R52" s="56" t="str">
        <f>IF('OFERTAS ECONOMICAS'!AN52=0,"",IF('OFERTAS ECONOMICAS'!AR52="NO","",'OFERTAS ECONOMICAS'!AN52))</f>
        <v/>
      </c>
      <c r="S52" s="57">
        <f>+'OFERTAS ECONOMICAS'!AQ52</f>
        <v>0</v>
      </c>
      <c r="T52" s="57" t="str">
        <f t="shared" si="4"/>
        <v>NO CUMPLE</v>
      </c>
      <c r="U52" s="59" t="str">
        <f>IF('OFERTAS ECONOMICAS'!AV52=0,"",IF('OFERTAS ECONOMICAS'!BA52="NO","",'OFERTAS ECONOMICAS'!AV52))</f>
        <v/>
      </c>
      <c r="V52" s="60">
        <f>+'OFERTAS ECONOMICAS'!AZ52</f>
        <v>0</v>
      </c>
      <c r="W52" s="60" t="str">
        <f t="shared" si="5"/>
        <v>NO CUMPLE</v>
      </c>
      <c r="X52" s="56" t="str">
        <f>IF('OFERTAS ECONOMICAS'!BF52=0,"",IF('OFERTAS ECONOMICAS'!BJ52="NO","",'OFERTAS ECONOMICAS'!BE52))</f>
        <v/>
      </c>
      <c r="Y52" s="57">
        <f>+'OFERTAS ECONOMICAS'!BI52</f>
        <v>0</v>
      </c>
      <c r="Z52" s="57" t="str">
        <f t="shared" si="6"/>
        <v>NO CUMPLE</v>
      </c>
      <c r="AA52" s="152" t="e">
        <f>IF('OFERTAS ECONOMICAS'!#REF!=0,"",IF('OFERTAS ECONOMICAS'!#REF!="NO","",'OFERTAS ECONOMICAS'!#REF!))</f>
        <v>#REF!</v>
      </c>
      <c r="AB52" s="153" t="e">
        <f>+'OFERTAS ECONOMICAS'!#REF!</f>
        <v>#REF!</v>
      </c>
      <c r="AC52" s="153" t="e">
        <f t="shared" si="7"/>
        <v>#REF!</v>
      </c>
      <c r="AD52" s="251" t="str">
        <f>IF('OFERTAS ECONOMICAS'!BN52=0,"",IF('OFERTAS ECONOMICAS'!BS52="NO","",'OFERTAS ECONOMICAS'!BN52))</f>
        <v/>
      </c>
      <c r="AE52" s="153">
        <f>+'OFERTAS ECONOMICAS'!BR52</f>
        <v>0</v>
      </c>
      <c r="AF52" s="153" t="str">
        <f t="shared" si="8"/>
        <v>NO CUMPLE</v>
      </c>
      <c r="AG52" s="152" t="str">
        <f>IF('OFERTAS ECONOMICAS'!BW52=0,"",IF('OFERTAS ECONOMICAS'!CB52="NO","",'OFERTAS ECONOMICAS'!BW52))</f>
        <v/>
      </c>
      <c r="AH52" s="153">
        <f>+'OFERTAS ECONOMICAS'!CA52</f>
        <v>0</v>
      </c>
      <c r="AI52" s="153" t="str">
        <f t="shared" si="9"/>
        <v>NO CUMPLE</v>
      </c>
      <c r="AJ52" s="152" t="str">
        <f>IF('OFERTAS ECONOMICAS'!CF52=0,"",IF('OFERTAS ECONOMICAS'!CK52="NO","",'OFERTAS ECONOMICAS'!CF52))</f>
        <v/>
      </c>
      <c r="AK52" s="153">
        <f>+'OFERTAS ECONOMICAS'!CJ52</f>
        <v>0</v>
      </c>
      <c r="AL52" s="153" t="str">
        <f t="shared" si="10"/>
        <v>NO CUMPLE</v>
      </c>
      <c r="AM52" s="152" t="str">
        <f>IF('OFERTAS ECONOMICAS'!CO52=0,"",IF('OFERTAS ECONOMICAS'!CT52="NO","",'OFERTAS ECONOMICAS'!CO52))</f>
        <v/>
      </c>
      <c r="AN52" s="153">
        <f>+'OFERTAS ECONOMICAS'!CS52</f>
        <v>0</v>
      </c>
      <c r="AO52" s="153" t="str">
        <f t="shared" si="11"/>
        <v>NO CUMPLE</v>
      </c>
      <c r="AP52" s="344" t="str">
        <f>IF('OFERTAS ECONOMICAS'!CX52=0,"",IF('OFERTAS ECONOMICAS'!DC52="NO","",'OFERTAS ECONOMICAS'!CX52))</f>
        <v/>
      </c>
      <c r="AQ52" s="153">
        <f>+'OFERTAS ECONOMICAS'!DB52</f>
        <v>0</v>
      </c>
      <c r="AR52" s="153" t="str">
        <f t="shared" si="12"/>
        <v>NO CUMPLE</v>
      </c>
      <c r="AS52" s="152" t="str">
        <f>IF('OFERTAS ECONOMICAS'!DG52=0,"",IF('OFERTAS ECONOMICAS'!DL52="NO","",'OFERTAS ECONOMICAS'!DG52))</f>
        <v/>
      </c>
      <c r="AT52" s="153">
        <f>+'OFERTAS ECONOMICAS'!DK52</f>
        <v>0</v>
      </c>
      <c r="AU52" s="153" t="str">
        <f t="shared" si="13"/>
        <v>NO CUMPLE</v>
      </c>
      <c r="AV52" s="152" t="str">
        <f>IF('OFERTAS ECONOMICAS'!DP52=0,"",IF('OFERTAS ECONOMICAS'!DU52="NO","",'OFERTAS ECONOMICAS'!DP52))</f>
        <v/>
      </c>
      <c r="AW52" s="153">
        <f>+'OFERTAS ECONOMICAS'!DT52</f>
        <v>0</v>
      </c>
      <c r="AX52" s="153" t="str">
        <f t="shared" si="14"/>
        <v>NO CUMPLE</v>
      </c>
      <c r="AY52" s="341" t="str">
        <f>IF('OFERTAS ECONOMICAS'!DY52=0,"",IF('OFERTAS ECONOMICAS'!ED52="no","",'OFERTAS ECONOMICAS'!DY52))</f>
        <v/>
      </c>
      <c r="AZ52" s="153">
        <f>+'OFERTAS ECONOMICAS'!EC52</f>
        <v>0</v>
      </c>
      <c r="BA52" s="153" t="str">
        <f t="shared" si="15"/>
        <v>NO CUMPLE</v>
      </c>
      <c r="BB52" s="152">
        <f>IF('OFERTAS ECONOMICAS'!EH52=0,"",IF('OFERTAS ECONOMICAS'!EM52="NO","",'OFERTAS ECONOMICAS'!EH52))</f>
        <v>167683</v>
      </c>
      <c r="BC52" s="153" t="str">
        <f>+'OFERTAS ECONOMICAS'!EL52</f>
        <v>CUMPLE</v>
      </c>
      <c r="BD52" s="153" t="str">
        <f t="shared" si="16"/>
        <v>CUMPLE</v>
      </c>
      <c r="BE52" s="152" t="str">
        <f>IF('OFERTAS ECONOMICAS'!EQ52=0,"",IF('OFERTAS ECONOMICAS'!EV52="NO","",'OFERTAS ECONOMICAS'!EQ52))</f>
        <v/>
      </c>
      <c r="BF52" s="153">
        <f>+'OFERTAS ECONOMICAS'!EU52</f>
        <v>0</v>
      </c>
      <c r="BG52" s="153" t="str">
        <f t="shared" si="17"/>
        <v>NO CUMPLE</v>
      </c>
      <c r="BH52" s="152" t="str">
        <f>IF('OFERTAS ECONOMICAS'!EZ52=0,"",IF('OFERTAS ECONOMICAS'!FE52="NO","",'OFERTAS ECONOMICAS'!EZ52))</f>
        <v/>
      </c>
      <c r="BI52" s="153">
        <f>+'OFERTAS ECONOMICAS'!FD52</f>
        <v>0</v>
      </c>
      <c r="BJ52" s="153" t="str">
        <f t="shared" si="18"/>
        <v>NO CUMPLE</v>
      </c>
      <c r="BK52" s="152" t="str">
        <f>IF('OFERTAS ECONOMICAS'!FI52=0,"",IF('OFERTAS ECONOMICAS'!FN52="no","",'OFERTAS ECONOMICAS'!FI52))</f>
        <v/>
      </c>
      <c r="BL52" s="153">
        <f>+'OFERTAS ECONOMICAS'!FM52</f>
        <v>0</v>
      </c>
      <c r="BM52" s="153" t="str">
        <f t="shared" si="19"/>
        <v>NO CUMPLE</v>
      </c>
      <c r="BN52" s="152" t="e">
        <f>IF('OFERTAS ECONOMICAS'!#REF!=0,"",IF('OFERTAS ECONOMICAS'!#REF!="NO","",'OFERTAS ECONOMICAS'!#REF!))</f>
        <v>#REF!</v>
      </c>
      <c r="BO52" s="153" t="e">
        <f>+'OFERTAS ECONOMICAS'!#REF!</f>
        <v>#REF!</v>
      </c>
      <c r="BP52" s="153" t="e">
        <f t="shared" si="20"/>
        <v>#REF!</v>
      </c>
      <c r="BQ52" s="152">
        <f>IF('OFERTAS ECONOMICAS'!FR52=0,"",IF('OFERTAS ECONOMICAS'!FW52="NO","",'OFERTAS ECONOMICAS'!FR52))</f>
        <v>113050</v>
      </c>
      <c r="BR52" s="153" t="str">
        <f>+'OFERTAS ECONOMICAS'!FV52</f>
        <v>CUMPLE</v>
      </c>
      <c r="BS52" s="153" t="str">
        <f t="shared" si="21"/>
        <v>CUMPLE</v>
      </c>
      <c r="BT52" s="152" t="str">
        <f>IF('OFERTAS ECONOMICAS'!GA52=0,"",IF('OFERTAS ECONOMICAS'!GF52="NO","",'OFERTAS ECONOMICAS'!GA52))</f>
        <v/>
      </c>
      <c r="BU52" s="153">
        <f>+'OFERTAS ECONOMICAS'!GE52</f>
        <v>0</v>
      </c>
      <c r="BV52" s="153" t="str">
        <f t="shared" si="22"/>
        <v>NO CUMPLE</v>
      </c>
      <c r="BW52" s="152" t="e">
        <f>IF('OFERTAS ECONOMICAS'!#REF!=0,"",IF('OFERTAS ECONOMICAS'!#REF!="NO","",'OFERTAS ECONOMICAS'!#REF!))</f>
        <v>#REF!</v>
      </c>
      <c r="BX52" s="153" t="e">
        <f>+'OFERTAS ECONOMICAS'!#REF!</f>
        <v>#REF!</v>
      </c>
      <c r="BY52" s="153" t="e">
        <f t="shared" si="23"/>
        <v>#REF!</v>
      </c>
    </row>
    <row r="53" spans="1:77" ht="25.5" x14ac:dyDescent="0.2">
      <c r="A53" s="85">
        <f t="shared" si="26"/>
        <v>44</v>
      </c>
      <c r="B53" s="85" t="str">
        <f>VLOOKUP(A53,'OFERTAS ECONOMICAS'!A53:B386,2,0)</f>
        <v>DM220</v>
      </c>
      <c r="C53" s="22" t="str">
        <f>VLOOKUP(A53,'OFERTAS ECONOMICAS'!A53:C386,3,0)</f>
        <v>CANULA NASAL PARA OXIGENO ADULTO 1.5MTS</v>
      </c>
      <c r="D53" s="120">
        <v>1</v>
      </c>
      <c r="E53" s="120" t="s">
        <v>32</v>
      </c>
      <c r="F53" s="23">
        <v>1087.6600000000001</v>
      </c>
      <c r="G53" s="120">
        <v>1772</v>
      </c>
      <c r="H53" s="86">
        <f t="shared" si="0"/>
        <v>1927333.5200000003</v>
      </c>
      <c r="I53" s="48" t="str">
        <f>IF('OFERTAS ECONOMICAS'!L53=0,"",IF('OFERTAS ECONOMICAS'!Q53="no","",'OFERTAS ECONOMICAS'!L53))</f>
        <v/>
      </c>
      <c r="J53" s="49">
        <f>+'OFERTAS ECONOMICAS'!P53</f>
        <v>0</v>
      </c>
      <c r="K53" s="49" t="str">
        <f t="shared" si="1"/>
        <v>NO CUMPLE</v>
      </c>
      <c r="L53" s="51" t="str">
        <f>IF('OFERTAS ECONOMICAS'!U53=0,"",IF('OFERTAS ECONOMICAS'!Z53="NO","",'OFERTAS ECONOMICAS'!U53))</f>
        <v/>
      </c>
      <c r="M53" s="52">
        <f>+'OFERTAS ECONOMICAS'!Y53</f>
        <v>0</v>
      </c>
      <c r="N53" s="52" t="str">
        <f t="shared" si="2"/>
        <v>NO CUMPLE</v>
      </c>
      <c r="O53" s="53" t="str">
        <f>IF('OFERTAS ECONOMICAS'!AD53=0,"",IF('OFERTAS ECONOMICAS'!AI53="NO","",'OFERTAS ECONOMICAS'!AD53))</f>
        <v/>
      </c>
      <c r="P53" s="54">
        <f>+'OFERTAS ECONOMICAS'!AH53</f>
        <v>0</v>
      </c>
      <c r="Q53" s="54" t="str">
        <f t="shared" si="3"/>
        <v>NO CUMPLE</v>
      </c>
      <c r="R53" s="56" t="str">
        <f>IF('OFERTAS ECONOMICAS'!AN53=0,"",IF('OFERTAS ECONOMICAS'!AR53="NO","",'OFERTAS ECONOMICAS'!AN53))</f>
        <v/>
      </c>
      <c r="S53" s="57">
        <f>+'OFERTAS ECONOMICAS'!AQ53</f>
        <v>0</v>
      </c>
      <c r="T53" s="57" t="str">
        <f t="shared" si="4"/>
        <v>NO CUMPLE</v>
      </c>
      <c r="U53" s="59" t="str">
        <f>IF('OFERTAS ECONOMICAS'!AV53=0,"",IF('OFERTAS ECONOMICAS'!BA53="NO","",'OFERTAS ECONOMICAS'!AV53))</f>
        <v/>
      </c>
      <c r="V53" s="60">
        <f>+'OFERTAS ECONOMICAS'!AZ53</f>
        <v>0</v>
      </c>
      <c r="W53" s="60" t="str">
        <f t="shared" si="5"/>
        <v>NO CUMPLE</v>
      </c>
      <c r="X53" s="56" t="str">
        <f>IF('OFERTAS ECONOMICAS'!BF53=0,"",IF('OFERTAS ECONOMICAS'!BJ53="NO","",'OFERTAS ECONOMICAS'!BE53))</f>
        <v/>
      </c>
      <c r="Y53" s="57">
        <f>+'OFERTAS ECONOMICAS'!BI53</f>
        <v>0</v>
      </c>
      <c r="Z53" s="57" t="str">
        <f t="shared" si="6"/>
        <v>NO CUMPLE</v>
      </c>
      <c r="AA53" s="152" t="e">
        <f>IF('OFERTAS ECONOMICAS'!#REF!=0,"",IF('OFERTAS ECONOMICAS'!#REF!="NO","",'OFERTAS ECONOMICAS'!#REF!))</f>
        <v>#REF!</v>
      </c>
      <c r="AB53" s="153" t="e">
        <f>+'OFERTAS ECONOMICAS'!#REF!</f>
        <v>#REF!</v>
      </c>
      <c r="AC53" s="153" t="e">
        <f t="shared" si="7"/>
        <v>#REF!</v>
      </c>
      <c r="AD53" s="251" t="str">
        <f>IF('OFERTAS ECONOMICAS'!BN53=0,"",IF('OFERTAS ECONOMICAS'!BS53="NO","",'OFERTAS ECONOMICAS'!BN53))</f>
        <v/>
      </c>
      <c r="AE53" s="153">
        <f>+'OFERTAS ECONOMICAS'!BR53</f>
        <v>0</v>
      </c>
      <c r="AF53" s="153" t="str">
        <f t="shared" si="8"/>
        <v>NO CUMPLE</v>
      </c>
      <c r="AG53" s="152" t="str">
        <f>IF('OFERTAS ECONOMICAS'!BW53=0,"",IF('OFERTAS ECONOMICAS'!CB53="NO","",'OFERTAS ECONOMICAS'!BW53))</f>
        <v/>
      </c>
      <c r="AH53" s="153">
        <f>+'OFERTAS ECONOMICAS'!CA53</f>
        <v>0</v>
      </c>
      <c r="AI53" s="153" t="str">
        <f t="shared" si="9"/>
        <v>NO CUMPLE</v>
      </c>
      <c r="AJ53" s="152" t="str">
        <f>IF('OFERTAS ECONOMICAS'!CF53=0,"",IF('OFERTAS ECONOMICAS'!CK53="NO","",'OFERTAS ECONOMICAS'!CF53))</f>
        <v/>
      </c>
      <c r="AK53" s="153">
        <f>+'OFERTAS ECONOMICAS'!CJ53</f>
        <v>0</v>
      </c>
      <c r="AL53" s="153" t="str">
        <f t="shared" si="10"/>
        <v>NO CUMPLE</v>
      </c>
      <c r="AM53" s="152" t="str">
        <f>IF('OFERTAS ECONOMICAS'!CO53=0,"",IF('OFERTAS ECONOMICAS'!CT53="NO","",'OFERTAS ECONOMICAS'!CO53))</f>
        <v/>
      </c>
      <c r="AN53" s="153">
        <f>+'OFERTAS ECONOMICAS'!CS53</f>
        <v>0</v>
      </c>
      <c r="AO53" s="153" t="str">
        <f t="shared" si="11"/>
        <v>NO CUMPLE</v>
      </c>
      <c r="AP53" s="344">
        <f>IF('OFERTAS ECONOMICAS'!CX53=0,"",IF('OFERTAS ECONOMICAS'!DC53="NO","",'OFERTAS ECONOMICAS'!CX53))</f>
        <v>1087.6600000000001</v>
      </c>
      <c r="AQ53" s="153" t="str">
        <f>+'OFERTAS ECONOMICAS'!DB53</f>
        <v xml:space="preserve">CUMPLE </v>
      </c>
      <c r="AR53" s="153" t="str">
        <f t="shared" si="12"/>
        <v>CUMPLE</v>
      </c>
      <c r="AS53" s="152" t="str">
        <f>IF('OFERTAS ECONOMICAS'!DG53=0,"",IF('OFERTAS ECONOMICAS'!DL53="NO","",'OFERTAS ECONOMICAS'!DG53))</f>
        <v/>
      </c>
      <c r="AT53" s="153">
        <f>+'OFERTAS ECONOMICAS'!DK53</f>
        <v>0</v>
      </c>
      <c r="AU53" s="153" t="str">
        <f t="shared" si="13"/>
        <v>NO CUMPLE</v>
      </c>
      <c r="AV53" s="152" t="str">
        <f>IF('OFERTAS ECONOMICAS'!DP53=0,"",IF('OFERTAS ECONOMICAS'!DU53="NO","",'OFERTAS ECONOMICAS'!DP53))</f>
        <v/>
      </c>
      <c r="AW53" s="153">
        <f>+'OFERTAS ECONOMICAS'!DT53</f>
        <v>0</v>
      </c>
      <c r="AX53" s="153" t="str">
        <f t="shared" si="14"/>
        <v>NO CUMPLE</v>
      </c>
      <c r="AY53" s="341" t="str">
        <f>IF('OFERTAS ECONOMICAS'!DY53=0,"",IF('OFERTAS ECONOMICAS'!ED53="no","",'OFERTAS ECONOMICAS'!DY53))</f>
        <v/>
      </c>
      <c r="AZ53" s="153" t="str">
        <f>+'OFERTAS ECONOMICAS'!EC53</f>
        <v>CUMPLE</v>
      </c>
      <c r="BA53" s="153" t="str">
        <f t="shared" si="15"/>
        <v>NO CUMPLE</v>
      </c>
      <c r="BB53" s="152">
        <f>IF('OFERTAS ECONOMICAS'!EH53=0,"",IF('OFERTAS ECONOMICAS'!EM53="NO","",'OFERTAS ECONOMICAS'!EH53))</f>
        <v>1202</v>
      </c>
      <c r="BC53" s="153" t="str">
        <f>+'OFERTAS ECONOMICAS'!EL53</f>
        <v>CUMPLE</v>
      </c>
      <c r="BD53" s="153" t="str">
        <f t="shared" si="16"/>
        <v>CUMPLE</v>
      </c>
      <c r="BE53" s="152" t="str">
        <f>IF('OFERTAS ECONOMICAS'!EQ53=0,"",IF('OFERTAS ECONOMICAS'!EV53="NO","",'OFERTAS ECONOMICAS'!EQ53))</f>
        <v/>
      </c>
      <c r="BF53" s="153">
        <f>+'OFERTAS ECONOMICAS'!EU53</f>
        <v>0</v>
      </c>
      <c r="BG53" s="153" t="str">
        <f t="shared" si="17"/>
        <v>NO CUMPLE</v>
      </c>
      <c r="BH53" s="152" t="str">
        <f>IF('OFERTAS ECONOMICAS'!EZ53=0,"",IF('OFERTAS ECONOMICAS'!FE53="NO","",'OFERTAS ECONOMICAS'!EZ53))</f>
        <v/>
      </c>
      <c r="BI53" s="153">
        <f>+'OFERTAS ECONOMICAS'!FD53</f>
        <v>0</v>
      </c>
      <c r="BJ53" s="153" t="str">
        <f t="shared" si="18"/>
        <v>NO CUMPLE</v>
      </c>
      <c r="BK53" s="152" t="str">
        <f>IF('OFERTAS ECONOMICAS'!FI53=0,"",IF('OFERTAS ECONOMICAS'!FN53="no","",'OFERTAS ECONOMICAS'!FI53))</f>
        <v/>
      </c>
      <c r="BL53" s="153">
        <f>+'OFERTAS ECONOMICAS'!FM53</f>
        <v>0</v>
      </c>
      <c r="BM53" s="153" t="str">
        <f t="shared" si="19"/>
        <v>NO CUMPLE</v>
      </c>
      <c r="BN53" s="152" t="e">
        <f>IF('OFERTAS ECONOMICAS'!#REF!=0,"",IF('OFERTAS ECONOMICAS'!#REF!="NO","",'OFERTAS ECONOMICAS'!#REF!))</f>
        <v>#REF!</v>
      </c>
      <c r="BO53" s="153" t="e">
        <f>+'OFERTAS ECONOMICAS'!#REF!</f>
        <v>#REF!</v>
      </c>
      <c r="BP53" s="153" t="e">
        <f t="shared" si="20"/>
        <v>#REF!</v>
      </c>
      <c r="BQ53" s="152" t="str">
        <f>IF('OFERTAS ECONOMICAS'!FR53=0,"",IF('OFERTAS ECONOMICAS'!FW53="NO","",'OFERTAS ECONOMICAS'!FR53))</f>
        <v/>
      </c>
      <c r="BR53" s="153">
        <f>+'OFERTAS ECONOMICAS'!FV53</f>
        <v>0</v>
      </c>
      <c r="BS53" s="153" t="str">
        <f t="shared" si="21"/>
        <v>NO CUMPLE</v>
      </c>
      <c r="BT53" s="152" t="str">
        <f>IF('OFERTAS ECONOMICAS'!GA53=0,"",IF('OFERTAS ECONOMICAS'!GF53="NO","",'OFERTAS ECONOMICAS'!GA53))</f>
        <v/>
      </c>
      <c r="BU53" s="153">
        <f>+'OFERTAS ECONOMICAS'!GE53</f>
        <v>0</v>
      </c>
      <c r="BV53" s="153" t="str">
        <f t="shared" si="22"/>
        <v>NO CUMPLE</v>
      </c>
      <c r="BW53" s="152" t="e">
        <f>IF('OFERTAS ECONOMICAS'!#REF!=0,"",IF('OFERTAS ECONOMICAS'!#REF!="NO","",'OFERTAS ECONOMICAS'!#REF!))</f>
        <v>#REF!</v>
      </c>
      <c r="BX53" s="153" t="e">
        <f>+'OFERTAS ECONOMICAS'!#REF!</f>
        <v>#REF!</v>
      </c>
      <c r="BY53" s="153" t="e">
        <f t="shared" si="23"/>
        <v>#REF!</v>
      </c>
    </row>
    <row r="54" spans="1:77" ht="12.75" x14ac:dyDescent="0.2">
      <c r="A54" s="85">
        <f t="shared" si="26"/>
        <v>45</v>
      </c>
      <c r="B54" s="85" t="str">
        <f>VLOOKUP(A54,'OFERTAS ECONOMICAS'!A54:B387,2,0)</f>
        <v>DM222</v>
      </c>
      <c r="C54" s="22" t="str">
        <f>VLOOKUP(A54,'OFERTAS ECONOMICAS'!A54:C387,3,0)</f>
        <v>CANULA NASAL PEDIATRICA</v>
      </c>
      <c r="D54" s="121">
        <v>1</v>
      </c>
      <c r="E54" s="121" t="s">
        <v>32</v>
      </c>
      <c r="F54" s="24">
        <v>1104.32</v>
      </c>
      <c r="G54" s="121">
        <v>592</v>
      </c>
      <c r="H54" s="86">
        <f t="shared" si="0"/>
        <v>653757.43999999994</v>
      </c>
      <c r="I54" s="48" t="str">
        <f>IF('OFERTAS ECONOMICAS'!L54=0,"",IF('OFERTAS ECONOMICAS'!Q54="no","",'OFERTAS ECONOMICAS'!L54))</f>
        <v/>
      </c>
      <c r="J54" s="49">
        <f>+'OFERTAS ECONOMICAS'!P54</f>
        <v>0</v>
      </c>
      <c r="K54" s="49" t="str">
        <f t="shared" si="1"/>
        <v>NO CUMPLE</v>
      </c>
      <c r="L54" s="51" t="str">
        <f>IF('OFERTAS ECONOMICAS'!U54=0,"",IF('OFERTAS ECONOMICAS'!Z54="NO","",'OFERTAS ECONOMICAS'!U54))</f>
        <v/>
      </c>
      <c r="M54" s="52" t="str">
        <f>+'OFERTAS ECONOMICAS'!Y54</f>
        <v>CUMPLE</v>
      </c>
      <c r="N54" s="52" t="str">
        <f t="shared" si="2"/>
        <v>NO CUMPLE</v>
      </c>
      <c r="O54" s="53">
        <f>IF('OFERTAS ECONOMICAS'!AD54=0,"",IF('OFERTAS ECONOMICAS'!AI54="NO","",'OFERTAS ECONOMICAS'!AD54))</f>
        <v>1173</v>
      </c>
      <c r="P54" s="54" t="str">
        <f>+'OFERTAS ECONOMICAS'!AH54</f>
        <v>CUMPLE</v>
      </c>
      <c r="Q54" s="54" t="str">
        <f t="shared" si="3"/>
        <v>CUMPLE</v>
      </c>
      <c r="R54" s="56" t="str">
        <f>IF('OFERTAS ECONOMICAS'!AN54=0,"",IF('OFERTAS ECONOMICAS'!AR54="NO","",'OFERTAS ECONOMICAS'!AN54))</f>
        <v/>
      </c>
      <c r="S54" s="57">
        <f>+'OFERTAS ECONOMICAS'!AQ54</f>
        <v>0</v>
      </c>
      <c r="T54" s="57" t="str">
        <f t="shared" si="4"/>
        <v>NO CUMPLE</v>
      </c>
      <c r="U54" s="59" t="str">
        <f>IF('OFERTAS ECONOMICAS'!AV54=0,"",IF('OFERTAS ECONOMICAS'!BA54="NO","",'OFERTAS ECONOMICAS'!AV54))</f>
        <v/>
      </c>
      <c r="V54" s="60">
        <f>+'OFERTAS ECONOMICAS'!AZ54</f>
        <v>0</v>
      </c>
      <c r="W54" s="60" t="str">
        <f t="shared" si="5"/>
        <v>NO CUMPLE</v>
      </c>
      <c r="X54" s="56" t="str">
        <f>IF('OFERTAS ECONOMICAS'!BF54=0,"",IF('OFERTAS ECONOMICAS'!BJ54="NO","",'OFERTAS ECONOMICAS'!BE54))</f>
        <v/>
      </c>
      <c r="Y54" s="57" t="str">
        <f>+'OFERTAS ECONOMICAS'!BI54</f>
        <v>CUMPLE</v>
      </c>
      <c r="Z54" s="57" t="str">
        <f t="shared" si="6"/>
        <v>NO CUMPLE</v>
      </c>
      <c r="AA54" s="152" t="e">
        <f>IF('OFERTAS ECONOMICAS'!#REF!=0,"",IF('OFERTAS ECONOMICAS'!#REF!="NO","",'OFERTAS ECONOMICAS'!#REF!))</f>
        <v>#REF!</v>
      </c>
      <c r="AB54" s="153" t="e">
        <f>+'OFERTAS ECONOMICAS'!#REF!</f>
        <v>#REF!</v>
      </c>
      <c r="AC54" s="153" t="e">
        <f t="shared" si="7"/>
        <v>#REF!</v>
      </c>
      <c r="AD54" s="251" t="str">
        <f>IF('OFERTAS ECONOMICAS'!BN54=0,"",IF('OFERTAS ECONOMICAS'!BS54="NO","",'OFERTAS ECONOMICAS'!BN54))</f>
        <v/>
      </c>
      <c r="AE54" s="153">
        <f>+'OFERTAS ECONOMICAS'!BR54</f>
        <v>0</v>
      </c>
      <c r="AF54" s="153" t="str">
        <f t="shared" si="8"/>
        <v>NO CUMPLE</v>
      </c>
      <c r="AG54" s="152" t="str">
        <f>IF('OFERTAS ECONOMICAS'!BW54=0,"",IF('OFERTAS ECONOMICAS'!CB54="NO","",'OFERTAS ECONOMICAS'!BW54))</f>
        <v/>
      </c>
      <c r="AH54" s="153" t="str">
        <f>+'OFERTAS ECONOMICAS'!CA54</f>
        <v>CUMPLE</v>
      </c>
      <c r="AI54" s="153" t="str">
        <f t="shared" si="9"/>
        <v>NO CUMPLE</v>
      </c>
      <c r="AJ54" s="152" t="str">
        <f>IF('OFERTAS ECONOMICAS'!CF54=0,"",IF('OFERTAS ECONOMICAS'!CK54="NO","",'OFERTAS ECONOMICAS'!CF54))</f>
        <v/>
      </c>
      <c r="AK54" s="153">
        <f>+'OFERTAS ECONOMICAS'!CJ54</f>
        <v>0</v>
      </c>
      <c r="AL54" s="153" t="str">
        <f t="shared" si="10"/>
        <v>NO CUMPLE</v>
      </c>
      <c r="AM54" s="152" t="str">
        <f>IF('OFERTAS ECONOMICAS'!CO54=0,"",IF('OFERTAS ECONOMICAS'!CT54="NO","",'OFERTAS ECONOMICAS'!CO54))</f>
        <v/>
      </c>
      <c r="AN54" s="153">
        <f>+'OFERTAS ECONOMICAS'!CS54</f>
        <v>0</v>
      </c>
      <c r="AO54" s="153" t="str">
        <f t="shared" si="11"/>
        <v>NO CUMPLE</v>
      </c>
      <c r="AP54" s="344">
        <f>IF('OFERTAS ECONOMICAS'!CX54=0,"",IF('OFERTAS ECONOMICAS'!DC54="NO","",'OFERTAS ECONOMICAS'!CX54))</f>
        <v>1087.6600000000001</v>
      </c>
      <c r="AQ54" s="153" t="str">
        <f>+'OFERTAS ECONOMICAS'!DB54</f>
        <v xml:space="preserve">CUMPLE </v>
      </c>
      <c r="AR54" s="153" t="str">
        <f t="shared" si="12"/>
        <v>CUMPLE</v>
      </c>
      <c r="AS54" s="152" t="str">
        <f>IF('OFERTAS ECONOMICAS'!DG54=0,"",IF('OFERTAS ECONOMICAS'!DL54="NO","",'OFERTAS ECONOMICAS'!DG54))</f>
        <v/>
      </c>
      <c r="AT54" s="153">
        <f>+'OFERTAS ECONOMICAS'!DK54</f>
        <v>0</v>
      </c>
      <c r="AU54" s="153" t="str">
        <f t="shared" si="13"/>
        <v>NO CUMPLE</v>
      </c>
      <c r="AV54" s="152" t="str">
        <f>IF('OFERTAS ECONOMICAS'!DP54=0,"",IF('OFERTAS ECONOMICAS'!DU54="NO","",'OFERTAS ECONOMICAS'!DP54))</f>
        <v/>
      </c>
      <c r="AW54" s="153">
        <f>+'OFERTAS ECONOMICAS'!DT54</f>
        <v>0</v>
      </c>
      <c r="AX54" s="153" t="str">
        <f t="shared" si="14"/>
        <v>NO CUMPLE</v>
      </c>
      <c r="AY54" s="341" t="str">
        <f>IF('OFERTAS ECONOMICAS'!DY54=0,"",IF('OFERTAS ECONOMICAS'!ED54="no","",'OFERTAS ECONOMICAS'!DY54))</f>
        <v/>
      </c>
      <c r="AZ54" s="153" t="str">
        <f>+'OFERTAS ECONOMICAS'!EC54</f>
        <v>NO CUMPLE</v>
      </c>
      <c r="BA54" s="153" t="str">
        <f t="shared" si="15"/>
        <v>NO CUMPLE</v>
      </c>
      <c r="BB54" s="152">
        <f>IF('OFERTAS ECONOMICAS'!EH54=0,"",IF('OFERTAS ECONOMICAS'!EM54="NO","",'OFERTAS ECONOMICAS'!EH54))</f>
        <v>1202</v>
      </c>
      <c r="BC54" s="153" t="str">
        <f>+'OFERTAS ECONOMICAS'!EL54</f>
        <v>CUMPLE</v>
      </c>
      <c r="BD54" s="153" t="str">
        <f t="shared" si="16"/>
        <v>CUMPLE</v>
      </c>
      <c r="BE54" s="152" t="str">
        <f>IF('OFERTAS ECONOMICAS'!EQ54=0,"",IF('OFERTAS ECONOMICAS'!EV54="NO","",'OFERTAS ECONOMICAS'!EQ54))</f>
        <v/>
      </c>
      <c r="BF54" s="153">
        <f>+'OFERTAS ECONOMICAS'!EU54</f>
        <v>0</v>
      </c>
      <c r="BG54" s="153" t="str">
        <f t="shared" si="17"/>
        <v>NO CUMPLE</v>
      </c>
      <c r="BH54" s="152" t="str">
        <f>IF('OFERTAS ECONOMICAS'!EZ54=0,"",IF('OFERTAS ECONOMICAS'!FE54="NO","",'OFERTAS ECONOMICAS'!EZ54))</f>
        <v/>
      </c>
      <c r="BI54" s="153">
        <f>+'OFERTAS ECONOMICAS'!FD54</f>
        <v>0</v>
      </c>
      <c r="BJ54" s="153" t="str">
        <f t="shared" si="18"/>
        <v>NO CUMPLE</v>
      </c>
      <c r="BK54" s="152" t="str">
        <f>IF('OFERTAS ECONOMICAS'!FI54=0,"",IF('OFERTAS ECONOMICAS'!FN54="no","",'OFERTAS ECONOMICAS'!FI54))</f>
        <v/>
      </c>
      <c r="BL54" s="153">
        <f>+'OFERTAS ECONOMICAS'!FM54</f>
        <v>0</v>
      </c>
      <c r="BM54" s="153" t="str">
        <f t="shared" si="19"/>
        <v>NO CUMPLE</v>
      </c>
      <c r="BN54" s="152" t="e">
        <f>IF('OFERTAS ECONOMICAS'!#REF!=0,"",IF('OFERTAS ECONOMICAS'!#REF!="NO","",'OFERTAS ECONOMICAS'!#REF!))</f>
        <v>#REF!</v>
      </c>
      <c r="BO54" s="153" t="e">
        <f>+'OFERTAS ECONOMICAS'!#REF!</f>
        <v>#REF!</v>
      </c>
      <c r="BP54" s="153" t="e">
        <f t="shared" si="20"/>
        <v>#REF!</v>
      </c>
      <c r="BQ54" s="152" t="str">
        <f>IF('OFERTAS ECONOMICAS'!FR54=0,"",IF('OFERTAS ECONOMICAS'!FW54="NO","",'OFERTAS ECONOMICAS'!FR54))</f>
        <v/>
      </c>
      <c r="BR54" s="153">
        <f>+'OFERTAS ECONOMICAS'!FV54</f>
        <v>0</v>
      </c>
      <c r="BS54" s="153" t="str">
        <f t="shared" si="21"/>
        <v>NO CUMPLE</v>
      </c>
      <c r="BT54" s="152" t="str">
        <f>IF('OFERTAS ECONOMICAS'!GA54=0,"",IF('OFERTAS ECONOMICAS'!GF54="NO","",'OFERTAS ECONOMICAS'!GA54))</f>
        <v/>
      </c>
      <c r="BU54" s="153" t="str">
        <f>+'OFERTAS ECONOMICAS'!GE54</f>
        <v>CUMPLE</v>
      </c>
      <c r="BV54" s="153" t="str">
        <f t="shared" si="22"/>
        <v>NO CUMPLE</v>
      </c>
      <c r="BW54" s="152" t="e">
        <f>IF('OFERTAS ECONOMICAS'!#REF!=0,"",IF('OFERTAS ECONOMICAS'!#REF!="NO","",'OFERTAS ECONOMICAS'!#REF!))</f>
        <v>#REF!</v>
      </c>
      <c r="BX54" s="153" t="e">
        <f>+'OFERTAS ECONOMICAS'!#REF!</f>
        <v>#REF!</v>
      </c>
      <c r="BY54" s="153" t="e">
        <f t="shared" si="23"/>
        <v>#REF!</v>
      </c>
    </row>
    <row r="55" spans="1:77" ht="25.5" x14ac:dyDescent="0.2">
      <c r="A55" s="85">
        <f t="shared" si="26"/>
        <v>46</v>
      </c>
      <c r="B55" s="85" t="str">
        <f>VLOOKUP(A55,'OFERTAS ECONOMICAS'!A55:B388,2,0)</f>
        <v>DM1601</v>
      </c>
      <c r="C55" s="22" t="str">
        <f>VLOOKUP(A55,'OFERTAS ECONOMICAS'!A55:C388,3,0)</f>
        <v>CATETER DE ACCESO URETRAL AXXCES</v>
      </c>
      <c r="D55" s="120">
        <v>1</v>
      </c>
      <c r="E55" s="120" t="s">
        <v>32</v>
      </c>
      <c r="F55" s="64">
        <v>61650</v>
      </c>
      <c r="G55" s="120">
        <v>1</v>
      </c>
      <c r="H55" s="86">
        <f t="shared" si="0"/>
        <v>61650</v>
      </c>
      <c r="I55" s="48" t="str">
        <f>IF('OFERTAS ECONOMICAS'!L55=0,"",IF('OFERTAS ECONOMICAS'!Q55="no","",'OFERTAS ECONOMICAS'!L55))</f>
        <v/>
      </c>
      <c r="J55" s="49">
        <f>+'OFERTAS ECONOMICAS'!P55</f>
        <v>0</v>
      </c>
      <c r="K55" s="49" t="str">
        <f t="shared" si="1"/>
        <v>NO CUMPLE</v>
      </c>
      <c r="L55" s="51" t="str">
        <f>IF('OFERTAS ECONOMICAS'!U55=0,"",IF('OFERTAS ECONOMICAS'!Z55="NO","",'OFERTAS ECONOMICAS'!U55))</f>
        <v/>
      </c>
      <c r="M55" s="52">
        <f>+'OFERTAS ECONOMICAS'!Y55</f>
        <v>0</v>
      </c>
      <c r="N55" s="52" t="str">
        <f t="shared" si="2"/>
        <v>NO CUMPLE</v>
      </c>
      <c r="O55" s="53" t="str">
        <f>IF('OFERTAS ECONOMICAS'!AD55=0,"",IF('OFERTAS ECONOMICAS'!AI55="NO","",'OFERTAS ECONOMICAS'!AD55))</f>
        <v/>
      </c>
      <c r="P55" s="54">
        <f>+'OFERTAS ECONOMICAS'!AH55</f>
        <v>0</v>
      </c>
      <c r="Q55" s="54" t="str">
        <f t="shared" si="3"/>
        <v>NO CUMPLE</v>
      </c>
      <c r="R55" s="56" t="str">
        <f>IF('OFERTAS ECONOMICAS'!AN55=0,"",IF('OFERTAS ECONOMICAS'!AR55="NO","",'OFERTAS ECONOMICAS'!AN55))</f>
        <v/>
      </c>
      <c r="S55" s="57">
        <f>+'OFERTAS ECONOMICAS'!AQ55</f>
        <v>0</v>
      </c>
      <c r="T55" s="57" t="str">
        <f t="shared" si="4"/>
        <v>NO CUMPLE</v>
      </c>
      <c r="U55" s="59" t="str">
        <f>IF('OFERTAS ECONOMICAS'!AV55=0,"",IF('OFERTAS ECONOMICAS'!BA55="NO","",'OFERTAS ECONOMICAS'!AV55))</f>
        <v/>
      </c>
      <c r="V55" s="60">
        <f>+'OFERTAS ECONOMICAS'!AZ55</f>
        <v>0</v>
      </c>
      <c r="W55" s="60" t="str">
        <f t="shared" si="5"/>
        <v>NO CUMPLE</v>
      </c>
      <c r="X55" s="56" t="str">
        <f>IF('OFERTAS ECONOMICAS'!BF55=0,"",IF('OFERTAS ECONOMICAS'!BJ55="NO","",'OFERTAS ECONOMICAS'!BE55))</f>
        <v/>
      </c>
      <c r="Y55" s="57">
        <f>+'OFERTAS ECONOMICAS'!BI55</f>
        <v>0</v>
      </c>
      <c r="Z55" s="57" t="str">
        <f t="shared" si="6"/>
        <v>NO CUMPLE</v>
      </c>
      <c r="AA55" s="152" t="e">
        <f>IF('OFERTAS ECONOMICAS'!#REF!=0,"",IF('OFERTAS ECONOMICAS'!#REF!="NO","",'OFERTAS ECONOMICAS'!#REF!))</f>
        <v>#REF!</v>
      </c>
      <c r="AB55" s="153" t="e">
        <f>+'OFERTAS ECONOMICAS'!#REF!</f>
        <v>#REF!</v>
      </c>
      <c r="AC55" s="153" t="e">
        <f t="shared" si="7"/>
        <v>#REF!</v>
      </c>
      <c r="AD55" s="251" t="str">
        <f>IF('OFERTAS ECONOMICAS'!BN55=0,"",IF('OFERTAS ECONOMICAS'!BS55="NO","",'OFERTAS ECONOMICAS'!BN55))</f>
        <v/>
      </c>
      <c r="AE55" s="153">
        <f>+'OFERTAS ECONOMICAS'!BR55</f>
        <v>0</v>
      </c>
      <c r="AF55" s="153" t="str">
        <f t="shared" si="8"/>
        <v>NO CUMPLE</v>
      </c>
      <c r="AG55" s="152" t="str">
        <f>IF('OFERTAS ECONOMICAS'!BW55=0,"",IF('OFERTAS ECONOMICAS'!CB55="NO","",'OFERTAS ECONOMICAS'!BW55))</f>
        <v/>
      </c>
      <c r="AH55" s="153">
        <f>+'OFERTAS ECONOMICAS'!CA55</f>
        <v>0</v>
      </c>
      <c r="AI55" s="153" t="str">
        <f t="shared" si="9"/>
        <v>NO CUMPLE</v>
      </c>
      <c r="AJ55" s="152" t="str">
        <f>IF('OFERTAS ECONOMICAS'!CF55=0,"",IF('OFERTAS ECONOMICAS'!CK55="NO","",'OFERTAS ECONOMICAS'!CF55))</f>
        <v/>
      </c>
      <c r="AK55" s="153">
        <f>+'OFERTAS ECONOMICAS'!CJ55</f>
        <v>0</v>
      </c>
      <c r="AL55" s="153" t="str">
        <f t="shared" si="10"/>
        <v>NO CUMPLE</v>
      </c>
      <c r="AM55" s="152" t="str">
        <f>IF('OFERTAS ECONOMICAS'!CO55=0,"",IF('OFERTAS ECONOMICAS'!CT55="NO","",'OFERTAS ECONOMICAS'!CO55))</f>
        <v/>
      </c>
      <c r="AN55" s="153">
        <f>+'OFERTAS ECONOMICAS'!CS55</f>
        <v>0</v>
      </c>
      <c r="AO55" s="153" t="str">
        <f t="shared" si="11"/>
        <v>NO CUMPLE</v>
      </c>
      <c r="AP55" s="344" t="str">
        <f>IF('OFERTAS ECONOMICAS'!CX55=0,"",IF('OFERTAS ECONOMICAS'!DC55="NO","",'OFERTAS ECONOMICAS'!CX55))</f>
        <v/>
      </c>
      <c r="AQ55" s="153">
        <f>+'OFERTAS ECONOMICAS'!DB55</f>
        <v>0</v>
      </c>
      <c r="AR55" s="153" t="str">
        <f t="shared" si="12"/>
        <v>NO CUMPLE</v>
      </c>
      <c r="AS55" s="152" t="str">
        <f>IF('OFERTAS ECONOMICAS'!DG55=0,"",IF('OFERTAS ECONOMICAS'!DL55="NO","",'OFERTAS ECONOMICAS'!DG55))</f>
        <v/>
      </c>
      <c r="AT55" s="153">
        <f>+'OFERTAS ECONOMICAS'!DK55</f>
        <v>0</v>
      </c>
      <c r="AU55" s="153" t="str">
        <f t="shared" si="13"/>
        <v>NO CUMPLE</v>
      </c>
      <c r="AV55" s="152" t="str">
        <f>IF('OFERTAS ECONOMICAS'!DP55=0,"",IF('OFERTAS ECONOMICAS'!DU55="NO","",'OFERTAS ECONOMICAS'!DP55))</f>
        <v/>
      </c>
      <c r="AW55" s="153">
        <f>+'OFERTAS ECONOMICAS'!DT55</f>
        <v>0</v>
      </c>
      <c r="AX55" s="153" t="str">
        <f t="shared" si="14"/>
        <v>NO CUMPLE</v>
      </c>
      <c r="AY55" s="341" t="str">
        <f>IF('OFERTAS ECONOMICAS'!DY55=0,"",IF('OFERTAS ECONOMICAS'!ED55="no","",'OFERTAS ECONOMICAS'!DY55))</f>
        <v/>
      </c>
      <c r="AZ55" s="153">
        <f>+'OFERTAS ECONOMICAS'!EC55</f>
        <v>0</v>
      </c>
      <c r="BA55" s="153" t="str">
        <f t="shared" si="15"/>
        <v>NO CUMPLE</v>
      </c>
      <c r="BB55" s="152" t="str">
        <f>IF('OFERTAS ECONOMICAS'!EH55=0,"",IF('OFERTAS ECONOMICAS'!EM55="NO","",'OFERTAS ECONOMICAS'!EH55))</f>
        <v/>
      </c>
      <c r="BC55" s="153" t="str">
        <f>+'OFERTAS ECONOMICAS'!EL55</f>
        <v/>
      </c>
      <c r="BD55" s="153" t="str">
        <f t="shared" si="16"/>
        <v>NO CUMPLE</v>
      </c>
      <c r="BE55" s="152" t="str">
        <f>IF('OFERTAS ECONOMICAS'!EQ55=0,"",IF('OFERTAS ECONOMICAS'!EV55="NO","",'OFERTAS ECONOMICAS'!EQ55))</f>
        <v/>
      </c>
      <c r="BF55" s="153">
        <f>+'OFERTAS ECONOMICAS'!EU55</f>
        <v>0</v>
      </c>
      <c r="BG55" s="153" t="str">
        <f t="shared" si="17"/>
        <v>NO CUMPLE</v>
      </c>
      <c r="BH55" s="152" t="str">
        <f>IF('OFERTAS ECONOMICAS'!EZ55=0,"",IF('OFERTAS ECONOMICAS'!FE55="NO","",'OFERTAS ECONOMICAS'!EZ55))</f>
        <v/>
      </c>
      <c r="BI55" s="153">
        <f>+'OFERTAS ECONOMICAS'!FD55</f>
        <v>0</v>
      </c>
      <c r="BJ55" s="153" t="str">
        <f t="shared" si="18"/>
        <v>NO CUMPLE</v>
      </c>
      <c r="BK55" s="152" t="str">
        <f>IF('OFERTAS ECONOMICAS'!FI55=0,"",IF('OFERTAS ECONOMICAS'!FN55="no","",'OFERTAS ECONOMICAS'!FI55))</f>
        <v/>
      </c>
      <c r="BL55" s="153">
        <f>+'OFERTAS ECONOMICAS'!FM55</f>
        <v>0</v>
      </c>
      <c r="BM55" s="153" t="str">
        <f t="shared" si="19"/>
        <v>NO CUMPLE</v>
      </c>
      <c r="BN55" s="152" t="e">
        <f>IF('OFERTAS ECONOMICAS'!#REF!=0,"",IF('OFERTAS ECONOMICAS'!#REF!="NO","",'OFERTAS ECONOMICAS'!#REF!))</f>
        <v>#REF!</v>
      </c>
      <c r="BO55" s="153" t="e">
        <f>+'OFERTAS ECONOMICAS'!#REF!</f>
        <v>#REF!</v>
      </c>
      <c r="BP55" s="153" t="e">
        <f t="shared" si="20"/>
        <v>#REF!</v>
      </c>
      <c r="BQ55" s="152" t="str">
        <f>IF('OFERTAS ECONOMICAS'!FR55=0,"",IF('OFERTAS ECONOMICAS'!FW55="NO","",'OFERTAS ECONOMICAS'!FR55))</f>
        <v/>
      </c>
      <c r="BR55" s="153">
        <f>+'OFERTAS ECONOMICAS'!FV55</f>
        <v>0</v>
      </c>
      <c r="BS55" s="153" t="str">
        <f t="shared" si="21"/>
        <v>NO CUMPLE</v>
      </c>
      <c r="BT55" s="152" t="str">
        <f>IF('OFERTAS ECONOMICAS'!GA55=0,"",IF('OFERTAS ECONOMICAS'!GF55="NO","",'OFERTAS ECONOMICAS'!GA55))</f>
        <v/>
      </c>
      <c r="BU55" s="153">
        <f>+'OFERTAS ECONOMICAS'!GE55</f>
        <v>0</v>
      </c>
      <c r="BV55" s="153" t="str">
        <f t="shared" si="22"/>
        <v>NO CUMPLE</v>
      </c>
      <c r="BW55" s="152" t="e">
        <f>IF('OFERTAS ECONOMICAS'!#REF!=0,"",IF('OFERTAS ECONOMICAS'!#REF!="NO","",'OFERTAS ECONOMICAS'!#REF!))</f>
        <v>#REF!</v>
      </c>
      <c r="BX55" s="153" t="e">
        <f>+'OFERTAS ECONOMICAS'!#REF!</f>
        <v>#REF!</v>
      </c>
      <c r="BY55" s="153" t="e">
        <f t="shared" si="23"/>
        <v>#REF!</v>
      </c>
    </row>
    <row r="56" spans="1:77" ht="25.5" x14ac:dyDescent="0.2">
      <c r="A56" s="85">
        <f t="shared" si="26"/>
        <v>47</v>
      </c>
      <c r="B56" s="85" t="str">
        <f>VLOOKUP(A56,'OFERTAS ECONOMICAS'!A56:B389,2,0)</f>
        <v>DM1908</v>
      </c>
      <c r="C56" s="22" t="str">
        <f>VLOOKUP(A56,'OFERTAS ECONOMICAS'!A56:C389,3,0)</f>
        <v>CATETER EPICUTANEO 28 FR - CABELLO DE ANGEL</v>
      </c>
      <c r="D56" s="120">
        <v>1</v>
      </c>
      <c r="E56" s="120" t="s">
        <v>32</v>
      </c>
      <c r="F56" s="24">
        <v>346023</v>
      </c>
      <c r="G56" s="120">
        <v>7</v>
      </c>
      <c r="H56" s="86">
        <f t="shared" si="0"/>
        <v>2422161</v>
      </c>
      <c r="I56" s="48" t="str">
        <f>IF('OFERTAS ECONOMICAS'!L56=0,"",IF('OFERTAS ECONOMICAS'!Q56="no","",'OFERTAS ECONOMICAS'!L56))</f>
        <v/>
      </c>
      <c r="J56" s="49">
        <f>+'OFERTAS ECONOMICAS'!P56</f>
        <v>0</v>
      </c>
      <c r="K56" s="49" t="str">
        <f t="shared" si="1"/>
        <v>NO CUMPLE</v>
      </c>
      <c r="L56" s="51" t="str">
        <f>IF('OFERTAS ECONOMICAS'!U56=0,"",IF('OFERTAS ECONOMICAS'!Z56="NO","",'OFERTAS ECONOMICAS'!U56))</f>
        <v/>
      </c>
      <c r="M56" s="52">
        <f>+'OFERTAS ECONOMICAS'!Y56</f>
        <v>0</v>
      </c>
      <c r="N56" s="52" t="str">
        <f t="shared" si="2"/>
        <v>NO CUMPLE</v>
      </c>
      <c r="O56" s="53">
        <f>IF('OFERTAS ECONOMICAS'!AD56=0,"",IF('OFERTAS ECONOMICAS'!AI56="NO","",'OFERTAS ECONOMICAS'!AD56))</f>
        <v>346023</v>
      </c>
      <c r="P56" s="54" t="str">
        <f>+'OFERTAS ECONOMICAS'!AH56</f>
        <v>CUMPLE</v>
      </c>
      <c r="Q56" s="54" t="str">
        <f t="shared" si="3"/>
        <v>CUMPLE</v>
      </c>
      <c r="R56" s="56" t="str">
        <f>IF('OFERTAS ECONOMICAS'!AN56=0,"",IF('OFERTAS ECONOMICAS'!AR56="NO","",'OFERTAS ECONOMICAS'!AN56))</f>
        <v/>
      </c>
      <c r="S56" s="57">
        <f>+'OFERTAS ECONOMICAS'!AQ56</f>
        <v>0</v>
      </c>
      <c r="T56" s="57" t="str">
        <f t="shared" si="4"/>
        <v>NO CUMPLE</v>
      </c>
      <c r="U56" s="59" t="str">
        <f>IF('OFERTAS ECONOMICAS'!AV56=0,"",IF('OFERTAS ECONOMICAS'!BA56="NO","",'OFERTAS ECONOMICAS'!AV56))</f>
        <v/>
      </c>
      <c r="V56" s="60">
        <f>+'OFERTAS ECONOMICAS'!AZ56</f>
        <v>0</v>
      </c>
      <c r="W56" s="60" t="str">
        <f t="shared" si="5"/>
        <v>NO CUMPLE</v>
      </c>
      <c r="X56" s="56" t="str">
        <f>IF('OFERTAS ECONOMICAS'!BF56=0,"",IF('OFERTAS ECONOMICAS'!BJ56="NO","",'OFERTAS ECONOMICAS'!BE56))</f>
        <v/>
      </c>
      <c r="Y56" s="57">
        <f>+'OFERTAS ECONOMICAS'!BI56</f>
        <v>0</v>
      </c>
      <c r="Z56" s="57" t="str">
        <f t="shared" si="6"/>
        <v>NO CUMPLE</v>
      </c>
      <c r="AA56" s="152" t="e">
        <f>IF('OFERTAS ECONOMICAS'!#REF!=0,"",IF('OFERTAS ECONOMICAS'!#REF!="NO","",'OFERTAS ECONOMICAS'!#REF!))</f>
        <v>#REF!</v>
      </c>
      <c r="AB56" s="153" t="e">
        <f>+'OFERTAS ECONOMICAS'!#REF!</f>
        <v>#REF!</v>
      </c>
      <c r="AC56" s="153" t="e">
        <f t="shared" si="7"/>
        <v>#REF!</v>
      </c>
      <c r="AD56" s="251" t="str">
        <f>IF('OFERTAS ECONOMICAS'!BN56=0,"",IF('OFERTAS ECONOMICAS'!BS56="NO","",'OFERTAS ECONOMICAS'!BN56))</f>
        <v/>
      </c>
      <c r="AE56" s="153">
        <f>+'OFERTAS ECONOMICAS'!BR56</f>
        <v>0</v>
      </c>
      <c r="AF56" s="153" t="str">
        <f t="shared" si="8"/>
        <v>NO CUMPLE</v>
      </c>
      <c r="AG56" s="152">
        <f>IF('OFERTAS ECONOMICAS'!BW56=0,"",IF('OFERTAS ECONOMICAS'!CB56="NO","",'OFERTAS ECONOMICAS'!BW56))</f>
        <v>369968</v>
      </c>
      <c r="AH56" s="153" t="str">
        <f>+'OFERTAS ECONOMICAS'!CA56</f>
        <v>CUMPLE</v>
      </c>
      <c r="AI56" s="153" t="str">
        <f t="shared" si="9"/>
        <v>CUMPLE</v>
      </c>
      <c r="AJ56" s="152" t="str">
        <f>IF('OFERTAS ECONOMICAS'!CF56=0,"",IF('OFERTAS ECONOMICAS'!CK56="NO","",'OFERTAS ECONOMICAS'!CF56))</f>
        <v/>
      </c>
      <c r="AK56" s="153">
        <f>+'OFERTAS ECONOMICAS'!CJ56</f>
        <v>0</v>
      </c>
      <c r="AL56" s="153" t="str">
        <f t="shared" si="10"/>
        <v>NO CUMPLE</v>
      </c>
      <c r="AM56" s="152" t="str">
        <f>IF('OFERTAS ECONOMICAS'!CO56=0,"",IF('OFERTAS ECONOMICAS'!CT56="NO","",'OFERTAS ECONOMICAS'!CO56))</f>
        <v/>
      </c>
      <c r="AN56" s="153">
        <f>+'OFERTAS ECONOMICAS'!CS56</f>
        <v>0</v>
      </c>
      <c r="AO56" s="153" t="str">
        <f t="shared" si="11"/>
        <v>NO CUMPLE</v>
      </c>
      <c r="AP56" s="344" t="str">
        <f>IF('OFERTAS ECONOMICAS'!CX56=0,"",IF('OFERTAS ECONOMICAS'!DC56="NO","",'OFERTAS ECONOMICAS'!CX56))</f>
        <v/>
      </c>
      <c r="AQ56" s="153">
        <f>+'OFERTAS ECONOMICAS'!DB56</f>
        <v>0</v>
      </c>
      <c r="AR56" s="153" t="str">
        <f t="shared" si="12"/>
        <v>NO CUMPLE</v>
      </c>
      <c r="AS56" s="152" t="str">
        <f>IF('OFERTAS ECONOMICAS'!DG56=0,"",IF('OFERTAS ECONOMICAS'!DL56="NO","",'OFERTAS ECONOMICAS'!DG56))</f>
        <v/>
      </c>
      <c r="AT56" s="153">
        <f>+'OFERTAS ECONOMICAS'!DK56</f>
        <v>0</v>
      </c>
      <c r="AU56" s="153" t="str">
        <f t="shared" si="13"/>
        <v>NO CUMPLE</v>
      </c>
      <c r="AV56" s="152" t="str">
        <f>IF('OFERTAS ECONOMICAS'!DP56=0,"",IF('OFERTAS ECONOMICAS'!DU56="NO","",'OFERTAS ECONOMICAS'!DP56))</f>
        <v/>
      </c>
      <c r="AW56" s="153">
        <f>+'OFERTAS ECONOMICAS'!DT56</f>
        <v>0</v>
      </c>
      <c r="AX56" s="153" t="str">
        <f t="shared" si="14"/>
        <v>NO CUMPLE</v>
      </c>
      <c r="AY56" s="341" t="str">
        <f>IF('OFERTAS ECONOMICAS'!DY56=0,"",IF('OFERTAS ECONOMICAS'!ED56="no","",'OFERTAS ECONOMICAS'!DY56))</f>
        <v/>
      </c>
      <c r="AZ56" s="153">
        <f>+'OFERTAS ECONOMICAS'!EC56</f>
        <v>0</v>
      </c>
      <c r="BA56" s="153" t="str">
        <f t="shared" si="15"/>
        <v>NO CUMPLE</v>
      </c>
      <c r="BB56" s="152">
        <f>IF('OFERTAS ECONOMICAS'!EH56=0,"",IF('OFERTAS ECONOMICAS'!EM56="NO","",'OFERTAS ECONOMICAS'!EH56))</f>
        <v>346023</v>
      </c>
      <c r="BC56" s="153" t="str">
        <f>+'OFERTAS ECONOMICAS'!EL56</f>
        <v>CUMPLE</v>
      </c>
      <c r="BD56" s="153" t="str">
        <f t="shared" si="16"/>
        <v>CUMPLE</v>
      </c>
      <c r="BE56" s="152" t="str">
        <f>IF('OFERTAS ECONOMICAS'!EQ56=0,"",IF('OFERTAS ECONOMICAS'!EV56="NO","",'OFERTAS ECONOMICAS'!EQ56))</f>
        <v/>
      </c>
      <c r="BF56" s="153">
        <f>+'OFERTAS ECONOMICAS'!EU56</f>
        <v>0</v>
      </c>
      <c r="BG56" s="153" t="str">
        <f t="shared" si="17"/>
        <v>NO CUMPLE</v>
      </c>
      <c r="BH56" s="152" t="str">
        <f>IF('OFERTAS ECONOMICAS'!EZ56=0,"",IF('OFERTAS ECONOMICAS'!FE56="NO","",'OFERTAS ECONOMICAS'!EZ56))</f>
        <v/>
      </c>
      <c r="BI56" s="153">
        <f>+'OFERTAS ECONOMICAS'!FD56</f>
        <v>0</v>
      </c>
      <c r="BJ56" s="153" t="str">
        <f t="shared" si="18"/>
        <v>NO CUMPLE</v>
      </c>
      <c r="BK56" s="152" t="str">
        <f>IF('OFERTAS ECONOMICAS'!FI56=0,"",IF('OFERTAS ECONOMICAS'!FN56="no","",'OFERTAS ECONOMICAS'!FI56))</f>
        <v/>
      </c>
      <c r="BL56" s="153">
        <f>+'OFERTAS ECONOMICAS'!FM56</f>
        <v>0</v>
      </c>
      <c r="BM56" s="153" t="str">
        <f t="shared" si="19"/>
        <v>NO CUMPLE</v>
      </c>
      <c r="BN56" s="152" t="e">
        <f>IF('OFERTAS ECONOMICAS'!#REF!=0,"",IF('OFERTAS ECONOMICAS'!#REF!="NO","",'OFERTAS ECONOMICAS'!#REF!))</f>
        <v>#REF!</v>
      </c>
      <c r="BO56" s="153" t="e">
        <f>+'OFERTAS ECONOMICAS'!#REF!</f>
        <v>#REF!</v>
      </c>
      <c r="BP56" s="153" t="e">
        <f t="shared" si="20"/>
        <v>#REF!</v>
      </c>
      <c r="BQ56" s="152" t="str">
        <f>IF('OFERTAS ECONOMICAS'!FR56=0,"",IF('OFERTAS ECONOMICAS'!FW56="NO","",'OFERTAS ECONOMICAS'!FR56))</f>
        <v/>
      </c>
      <c r="BR56" s="153">
        <f>+'OFERTAS ECONOMICAS'!FV56</f>
        <v>0</v>
      </c>
      <c r="BS56" s="153" t="str">
        <f t="shared" si="21"/>
        <v>NO CUMPLE</v>
      </c>
      <c r="BT56" s="152">
        <f>IF('OFERTAS ECONOMICAS'!GA56=0,"",IF('OFERTAS ECONOMICAS'!GF56="NO","",'OFERTAS ECONOMICAS'!GA56))</f>
        <v>390385</v>
      </c>
      <c r="BU56" s="153" t="str">
        <f>+'OFERTAS ECONOMICAS'!GE56</f>
        <v>CUMPLE</v>
      </c>
      <c r="BV56" s="153" t="str">
        <f t="shared" si="22"/>
        <v>CUMPLE</v>
      </c>
      <c r="BW56" s="152" t="e">
        <f>IF('OFERTAS ECONOMICAS'!#REF!=0,"",IF('OFERTAS ECONOMICAS'!#REF!="NO","",'OFERTAS ECONOMICAS'!#REF!))</f>
        <v>#REF!</v>
      </c>
      <c r="BX56" s="153" t="e">
        <f>+'OFERTAS ECONOMICAS'!#REF!</f>
        <v>#REF!</v>
      </c>
      <c r="BY56" s="153" t="e">
        <f t="shared" si="23"/>
        <v>#REF!</v>
      </c>
    </row>
    <row r="57" spans="1:77" ht="25.5" x14ac:dyDescent="0.2">
      <c r="A57" s="85">
        <f t="shared" si="26"/>
        <v>48</v>
      </c>
      <c r="B57" s="85" t="str">
        <f>VLOOKUP(A57,'OFERTAS ECONOMICAS'!A57:B390,2,0)</f>
        <v>DM1696</v>
      </c>
      <c r="C57" s="22" t="str">
        <f>VLOOKUP(A57,'OFERTAS ECONOMICAS'!A57:C390,3,0)</f>
        <v>CATETER DOBLE J 4.7 HASTA 4.8 FR X 24 CM</v>
      </c>
      <c r="D57" s="120">
        <v>1</v>
      </c>
      <c r="E57" s="120" t="s">
        <v>32</v>
      </c>
      <c r="F57" s="24">
        <v>136000</v>
      </c>
      <c r="G57" s="120">
        <v>2</v>
      </c>
      <c r="H57" s="86">
        <f t="shared" si="0"/>
        <v>272000</v>
      </c>
      <c r="I57" s="48" t="str">
        <f>IF('OFERTAS ECONOMICAS'!L57=0,"",IF('OFERTAS ECONOMICAS'!Q57="no","",'OFERTAS ECONOMICAS'!L57))</f>
        <v/>
      </c>
      <c r="J57" s="49">
        <f>+'OFERTAS ECONOMICAS'!P57</f>
        <v>0</v>
      </c>
      <c r="K57" s="49" t="str">
        <f t="shared" si="1"/>
        <v>NO CUMPLE</v>
      </c>
      <c r="L57" s="51" t="str">
        <f>IF('OFERTAS ECONOMICAS'!U57=0,"",IF('OFERTAS ECONOMICAS'!Z57="NO","",'OFERTAS ECONOMICAS'!U57))</f>
        <v/>
      </c>
      <c r="M57" s="52">
        <f>+'OFERTAS ECONOMICAS'!Y57</f>
        <v>0</v>
      </c>
      <c r="N57" s="52" t="str">
        <f t="shared" si="2"/>
        <v>NO CUMPLE</v>
      </c>
      <c r="O57" s="53" t="str">
        <f>IF('OFERTAS ECONOMICAS'!AD57=0,"",IF('OFERTAS ECONOMICAS'!AI57="NO","",'OFERTAS ECONOMICAS'!AD57))</f>
        <v/>
      </c>
      <c r="P57" s="54">
        <f>+'OFERTAS ECONOMICAS'!AH57</f>
        <v>0</v>
      </c>
      <c r="Q57" s="54" t="str">
        <f t="shared" si="3"/>
        <v>NO CUMPLE</v>
      </c>
      <c r="R57" s="56" t="str">
        <f>IF('OFERTAS ECONOMICAS'!AN57=0,"",IF('OFERTAS ECONOMICAS'!AR57="NO","",'OFERTAS ECONOMICAS'!AN57))</f>
        <v/>
      </c>
      <c r="S57" s="57">
        <f>+'OFERTAS ECONOMICAS'!AQ57</f>
        <v>0</v>
      </c>
      <c r="T57" s="57" t="str">
        <f t="shared" si="4"/>
        <v>NO CUMPLE</v>
      </c>
      <c r="U57" s="59" t="str">
        <f>IF('OFERTAS ECONOMICAS'!AV57=0,"",IF('OFERTAS ECONOMICAS'!BA57="NO","",'OFERTAS ECONOMICAS'!AV57))</f>
        <v/>
      </c>
      <c r="V57" s="60">
        <f>+'OFERTAS ECONOMICAS'!AZ57</f>
        <v>0</v>
      </c>
      <c r="W57" s="60" t="str">
        <f t="shared" si="5"/>
        <v>NO CUMPLE</v>
      </c>
      <c r="X57" s="56" t="str">
        <f>IF('OFERTAS ECONOMICAS'!BF57=0,"",IF('OFERTAS ECONOMICAS'!BJ57="NO","",'OFERTAS ECONOMICAS'!BE57))</f>
        <v/>
      </c>
      <c r="Y57" s="57">
        <f>+'OFERTAS ECONOMICAS'!BI57</f>
        <v>0</v>
      </c>
      <c r="Z57" s="57" t="str">
        <f t="shared" si="6"/>
        <v>NO CUMPLE</v>
      </c>
      <c r="AA57" s="152" t="e">
        <f>IF('OFERTAS ECONOMICAS'!#REF!=0,"",IF('OFERTAS ECONOMICAS'!#REF!="NO","",'OFERTAS ECONOMICAS'!#REF!))</f>
        <v>#REF!</v>
      </c>
      <c r="AB57" s="153" t="e">
        <f>+'OFERTAS ECONOMICAS'!#REF!</f>
        <v>#REF!</v>
      </c>
      <c r="AC57" s="153" t="e">
        <f t="shared" si="7"/>
        <v>#REF!</v>
      </c>
      <c r="AD57" s="251" t="str">
        <f>IF('OFERTAS ECONOMICAS'!BN57=0,"",IF('OFERTAS ECONOMICAS'!BS57="NO","",'OFERTAS ECONOMICAS'!BN57))</f>
        <v/>
      </c>
      <c r="AE57" s="153">
        <f>+'OFERTAS ECONOMICAS'!BR57</f>
        <v>0</v>
      </c>
      <c r="AF57" s="153" t="str">
        <f t="shared" si="8"/>
        <v>NO CUMPLE</v>
      </c>
      <c r="AG57" s="152" t="str">
        <f>IF('OFERTAS ECONOMICAS'!BW57=0,"",IF('OFERTAS ECONOMICAS'!CB57="NO","",'OFERTAS ECONOMICAS'!BW57))</f>
        <v/>
      </c>
      <c r="AH57" s="153">
        <f>+'OFERTAS ECONOMICAS'!CA57</f>
        <v>0</v>
      </c>
      <c r="AI57" s="153" t="str">
        <f t="shared" si="9"/>
        <v>NO CUMPLE</v>
      </c>
      <c r="AJ57" s="152" t="str">
        <f>IF('OFERTAS ECONOMICAS'!CF57=0,"",IF('OFERTAS ECONOMICAS'!CK57="NO","",'OFERTAS ECONOMICAS'!CF57))</f>
        <v/>
      </c>
      <c r="AK57" s="153">
        <f>+'OFERTAS ECONOMICAS'!CJ57</f>
        <v>0</v>
      </c>
      <c r="AL57" s="153" t="str">
        <f t="shared" si="10"/>
        <v>NO CUMPLE</v>
      </c>
      <c r="AM57" s="152" t="str">
        <f>IF('OFERTAS ECONOMICAS'!CO57=0,"",IF('OFERTAS ECONOMICAS'!CT57="NO","",'OFERTAS ECONOMICAS'!CO57))</f>
        <v/>
      </c>
      <c r="AN57" s="153">
        <f>+'OFERTAS ECONOMICAS'!CS57</f>
        <v>0</v>
      </c>
      <c r="AO57" s="153" t="str">
        <f t="shared" si="11"/>
        <v>NO CUMPLE</v>
      </c>
      <c r="AP57" s="344" t="str">
        <f>IF('OFERTAS ECONOMICAS'!CX57=0,"",IF('OFERTAS ECONOMICAS'!DC57="NO","",'OFERTAS ECONOMICAS'!CX57))</f>
        <v/>
      </c>
      <c r="AQ57" s="153">
        <f>+'OFERTAS ECONOMICAS'!DB57</f>
        <v>0</v>
      </c>
      <c r="AR57" s="153" t="str">
        <f t="shared" si="12"/>
        <v>NO CUMPLE</v>
      </c>
      <c r="AS57" s="152" t="str">
        <f>IF('OFERTAS ECONOMICAS'!DG57=0,"",IF('OFERTAS ECONOMICAS'!DL57="NO","",'OFERTAS ECONOMICAS'!DG57))</f>
        <v/>
      </c>
      <c r="AT57" s="153">
        <f>+'OFERTAS ECONOMICAS'!DK57</f>
        <v>0</v>
      </c>
      <c r="AU57" s="153" t="str">
        <f t="shared" si="13"/>
        <v>NO CUMPLE</v>
      </c>
      <c r="AV57" s="152" t="str">
        <f>IF('OFERTAS ECONOMICAS'!DP57=0,"",IF('OFERTAS ECONOMICAS'!DU57="NO","",'OFERTAS ECONOMICAS'!DP57))</f>
        <v/>
      </c>
      <c r="AW57" s="153">
        <f>+'OFERTAS ECONOMICAS'!DT57</f>
        <v>0</v>
      </c>
      <c r="AX57" s="153" t="str">
        <f t="shared" si="14"/>
        <v>NO CUMPLE</v>
      </c>
      <c r="AY57" s="341" t="str">
        <f>IF('OFERTAS ECONOMICAS'!DY57=0,"",IF('OFERTAS ECONOMICAS'!ED57="no","",'OFERTAS ECONOMICAS'!DY57))</f>
        <v/>
      </c>
      <c r="AZ57" s="153">
        <f>+'OFERTAS ECONOMICAS'!EC57</f>
        <v>0</v>
      </c>
      <c r="BA57" s="153" t="str">
        <f t="shared" si="15"/>
        <v>NO CUMPLE</v>
      </c>
      <c r="BB57" s="152" t="str">
        <f>IF('OFERTAS ECONOMICAS'!EH57=0,"",IF('OFERTAS ECONOMICAS'!EM57="NO","",'OFERTAS ECONOMICAS'!EH57))</f>
        <v/>
      </c>
      <c r="BC57" s="153" t="str">
        <f>+'OFERTAS ECONOMICAS'!EL57</f>
        <v/>
      </c>
      <c r="BD57" s="153" t="str">
        <f t="shared" si="16"/>
        <v>NO CUMPLE</v>
      </c>
      <c r="BE57" s="152" t="str">
        <f>IF('OFERTAS ECONOMICAS'!EQ57=0,"",IF('OFERTAS ECONOMICAS'!EV57="NO","",'OFERTAS ECONOMICAS'!EQ57))</f>
        <v/>
      </c>
      <c r="BF57" s="153">
        <f>+'OFERTAS ECONOMICAS'!EU57</f>
        <v>0</v>
      </c>
      <c r="BG57" s="153" t="str">
        <f t="shared" si="17"/>
        <v>NO CUMPLE</v>
      </c>
      <c r="BH57" s="152" t="str">
        <f>IF('OFERTAS ECONOMICAS'!EZ57=0,"",IF('OFERTAS ECONOMICAS'!FE57="NO","",'OFERTAS ECONOMICAS'!EZ57))</f>
        <v/>
      </c>
      <c r="BI57" s="153">
        <f>+'OFERTAS ECONOMICAS'!FD57</f>
        <v>0</v>
      </c>
      <c r="BJ57" s="153" t="str">
        <f t="shared" si="18"/>
        <v>NO CUMPLE</v>
      </c>
      <c r="BK57" s="152" t="str">
        <f>IF('OFERTAS ECONOMICAS'!FI57=0,"",IF('OFERTAS ECONOMICAS'!FN57="no","",'OFERTAS ECONOMICAS'!FI57))</f>
        <v/>
      </c>
      <c r="BL57" s="153">
        <f>+'OFERTAS ECONOMICAS'!FM57</f>
        <v>0</v>
      </c>
      <c r="BM57" s="153" t="str">
        <f t="shared" si="19"/>
        <v>NO CUMPLE</v>
      </c>
      <c r="BN57" s="152" t="e">
        <f>IF('OFERTAS ECONOMICAS'!#REF!=0,"",IF('OFERTAS ECONOMICAS'!#REF!="NO","",'OFERTAS ECONOMICAS'!#REF!))</f>
        <v>#REF!</v>
      </c>
      <c r="BO57" s="153" t="e">
        <f>+'OFERTAS ECONOMICAS'!#REF!</f>
        <v>#REF!</v>
      </c>
      <c r="BP57" s="153" t="e">
        <f t="shared" si="20"/>
        <v>#REF!</v>
      </c>
      <c r="BQ57" s="152" t="str">
        <f>IF('OFERTAS ECONOMICAS'!FR57=0,"",IF('OFERTAS ECONOMICAS'!FW57="NO","",'OFERTAS ECONOMICAS'!FR57))</f>
        <v/>
      </c>
      <c r="BR57" s="153">
        <f>+'OFERTAS ECONOMICAS'!FV57</f>
        <v>0</v>
      </c>
      <c r="BS57" s="153" t="str">
        <f t="shared" si="21"/>
        <v>NO CUMPLE</v>
      </c>
      <c r="BT57" s="152" t="str">
        <f>IF('OFERTAS ECONOMICAS'!GA57=0,"",IF('OFERTAS ECONOMICAS'!GF57="NO","",'OFERTAS ECONOMICAS'!GA57))</f>
        <v/>
      </c>
      <c r="BU57" s="153">
        <f>+'OFERTAS ECONOMICAS'!GE57</f>
        <v>0</v>
      </c>
      <c r="BV57" s="153" t="str">
        <f t="shared" si="22"/>
        <v>NO CUMPLE</v>
      </c>
      <c r="BW57" s="152" t="e">
        <f>IF('OFERTAS ECONOMICAS'!#REF!=0,"",IF('OFERTAS ECONOMICAS'!#REF!="NO","",'OFERTAS ECONOMICAS'!#REF!))</f>
        <v>#REF!</v>
      </c>
      <c r="BX57" s="153" t="e">
        <f>+'OFERTAS ECONOMICAS'!#REF!</f>
        <v>#REF!</v>
      </c>
      <c r="BY57" s="153" t="e">
        <f t="shared" si="23"/>
        <v>#REF!</v>
      </c>
    </row>
    <row r="58" spans="1:77" ht="25.5" x14ac:dyDescent="0.2">
      <c r="A58" s="85">
        <f t="shared" si="26"/>
        <v>49</v>
      </c>
      <c r="B58" s="85" t="str">
        <f>VLOOKUP(A58,'OFERTAS ECONOMICAS'!A58:B391,2,0)</f>
        <v>DM276</v>
      </c>
      <c r="C58" s="22" t="str">
        <f>VLOOKUP(A58,'OFERTAS ECONOMICAS'!A58:C391,3,0)</f>
        <v>CATETER DOBLE J 6.0 FR X 26 CM</v>
      </c>
      <c r="D58" s="120">
        <v>1</v>
      </c>
      <c r="E58" s="120" t="s">
        <v>32</v>
      </c>
      <c r="F58" s="24">
        <v>136000</v>
      </c>
      <c r="G58" s="120">
        <v>5</v>
      </c>
      <c r="H58" s="86">
        <f t="shared" si="0"/>
        <v>680000</v>
      </c>
      <c r="I58" s="48" t="str">
        <f>IF('OFERTAS ECONOMICAS'!L58=0,"",IF('OFERTAS ECONOMICAS'!Q58="no","",'OFERTAS ECONOMICAS'!L58))</f>
        <v/>
      </c>
      <c r="J58" s="49">
        <f>+'OFERTAS ECONOMICAS'!P58</f>
        <v>0</v>
      </c>
      <c r="K58" s="49" t="str">
        <f t="shared" si="1"/>
        <v>NO CUMPLE</v>
      </c>
      <c r="L58" s="51" t="str">
        <f>IF('OFERTAS ECONOMICAS'!U58=0,"",IF('OFERTAS ECONOMICAS'!Z58="NO","",'OFERTAS ECONOMICAS'!U58))</f>
        <v/>
      </c>
      <c r="M58" s="52">
        <f>+'OFERTAS ECONOMICAS'!Y58</f>
        <v>0</v>
      </c>
      <c r="N58" s="52" t="str">
        <f t="shared" si="2"/>
        <v>NO CUMPLE</v>
      </c>
      <c r="O58" s="53" t="str">
        <f>IF('OFERTAS ECONOMICAS'!AD58=0,"",IF('OFERTAS ECONOMICAS'!AI58="NO","",'OFERTAS ECONOMICAS'!AD58))</f>
        <v/>
      </c>
      <c r="P58" s="54">
        <f>+'OFERTAS ECONOMICAS'!AH58</f>
        <v>0</v>
      </c>
      <c r="Q58" s="54" t="str">
        <f t="shared" si="3"/>
        <v>NO CUMPLE</v>
      </c>
      <c r="R58" s="56" t="str">
        <f>IF('OFERTAS ECONOMICAS'!AN58=0,"",IF('OFERTAS ECONOMICAS'!AR58="NO","",'OFERTAS ECONOMICAS'!AN58))</f>
        <v/>
      </c>
      <c r="S58" s="57">
        <f>+'OFERTAS ECONOMICAS'!AQ58</f>
        <v>0</v>
      </c>
      <c r="T58" s="57" t="str">
        <f t="shared" si="4"/>
        <v>NO CUMPLE</v>
      </c>
      <c r="U58" s="59" t="str">
        <f>IF('OFERTAS ECONOMICAS'!AV58=0,"",IF('OFERTAS ECONOMICAS'!BA58="NO","",'OFERTAS ECONOMICAS'!AV58))</f>
        <v/>
      </c>
      <c r="V58" s="60">
        <f>+'OFERTAS ECONOMICAS'!AZ58</f>
        <v>0</v>
      </c>
      <c r="W58" s="60" t="str">
        <f t="shared" si="5"/>
        <v>NO CUMPLE</v>
      </c>
      <c r="X58" s="56" t="str">
        <f>IF('OFERTAS ECONOMICAS'!BF58=0,"",IF('OFERTAS ECONOMICAS'!BJ58="NO","",'OFERTAS ECONOMICAS'!BE58))</f>
        <v/>
      </c>
      <c r="Y58" s="57">
        <f>+'OFERTAS ECONOMICAS'!BI58</f>
        <v>0</v>
      </c>
      <c r="Z58" s="57" t="str">
        <f t="shared" si="6"/>
        <v>NO CUMPLE</v>
      </c>
      <c r="AA58" s="152" t="e">
        <f>IF('OFERTAS ECONOMICAS'!#REF!=0,"",IF('OFERTAS ECONOMICAS'!#REF!="NO","",'OFERTAS ECONOMICAS'!#REF!))</f>
        <v>#REF!</v>
      </c>
      <c r="AB58" s="153" t="e">
        <f>+'OFERTAS ECONOMICAS'!#REF!</f>
        <v>#REF!</v>
      </c>
      <c r="AC58" s="153" t="e">
        <f t="shared" si="7"/>
        <v>#REF!</v>
      </c>
      <c r="AD58" s="251" t="str">
        <f>IF('OFERTAS ECONOMICAS'!BN58=0,"",IF('OFERTAS ECONOMICAS'!BS58="NO","",'OFERTAS ECONOMICAS'!BN58))</f>
        <v/>
      </c>
      <c r="AE58" s="153">
        <f>+'OFERTAS ECONOMICAS'!BR58</f>
        <v>0</v>
      </c>
      <c r="AF58" s="153" t="str">
        <f t="shared" si="8"/>
        <v>NO CUMPLE</v>
      </c>
      <c r="AG58" s="152" t="str">
        <f>IF('OFERTAS ECONOMICAS'!BW58=0,"",IF('OFERTAS ECONOMICAS'!CB58="NO","",'OFERTAS ECONOMICAS'!BW58))</f>
        <v/>
      </c>
      <c r="AH58" s="153">
        <f>+'OFERTAS ECONOMICAS'!CA58</f>
        <v>0</v>
      </c>
      <c r="AI58" s="153" t="str">
        <f t="shared" si="9"/>
        <v>NO CUMPLE</v>
      </c>
      <c r="AJ58" s="152" t="str">
        <f>IF('OFERTAS ECONOMICAS'!CF58=0,"",IF('OFERTAS ECONOMICAS'!CK58="NO","",'OFERTAS ECONOMICAS'!CF58))</f>
        <v/>
      </c>
      <c r="AK58" s="153">
        <f>+'OFERTAS ECONOMICAS'!CJ58</f>
        <v>0</v>
      </c>
      <c r="AL58" s="153" t="str">
        <f t="shared" si="10"/>
        <v>NO CUMPLE</v>
      </c>
      <c r="AM58" s="152" t="str">
        <f>IF('OFERTAS ECONOMICAS'!CO58=0,"",IF('OFERTAS ECONOMICAS'!CT58="NO","",'OFERTAS ECONOMICAS'!CO58))</f>
        <v/>
      </c>
      <c r="AN58" s="153">
        <f>+'OFERTAS ECONOMICAS'!CS58</f>
        <v>0</v>
      </c>
      <c r="AO58" s="153" t="str">
        <f t="shared" si="11"/>
        <v>NO CUMPLE</v>
      </c>
      <c r="AP58" s="344" t="str">
        <f>IF('OFERTAS ECONOMICAS'!CX58=0,"",IF('OFERTAS ECONOMICAS'!DC58="NO","",'OFERTAS ECONOMICAS'!CX58))</f>
        <v/>
      </c>
      <c r="AQ58" s="153">
        <f>+'OFERTAS ECONOMICAS'!DB58</f>
        <v>0</v>
      </c>
      <c r="AR58" s="153" t="str">
        <f t="shared" si="12"/>
        <v>NO CUMPLE</v>
      </c>
      <c r="AS58" s="152" t="str">
        <f>IF('OFERTAS ECONOMICAS'!DG58=0,"",IF('OFERTAS ECONOMICAS'!DL58="NO","",'OFERTAS ECONOMICAS'!DG58))</f>
        <v/>
      </c>
      <c r="AT58" s="153">
        <f>+'OFERTAS ECONOMICAS'!DK58</f>
        <v>0</v>
      </c>
      <c r="AU58" s="153" t="str">
        <f t="shared" si="13"/>
        <v>NO CUMPLE</v>
      </c>
      <c r="AV58" s="152" t="str">
        <f>IF('OFERTAS ECONOMICAS'!DP58=0,"",IF('OFERTAS ECONOMICAS'!DU58="NO","",'OFERTAS ECONOMICAS'!DP58))</f>
        <v/>
      </c>
      <c r="AW58" s="153">
        <f>+'OFERTAS ECONOMICAS'!DT58</f>
        <v>0</v>
      </c>
      <c r="AX58" s="153" t="str">
        <f t="shared" si="14"/>
        <v>NO CUMPLE</v>
      </c>
      <c r="AY58" s="341" t="str">
        <f>IF('OFERTAS ECONOMICAS'!DY58=0,"",IF('OFERTAS ECONOMICAS'!ED58="no","",'OFERTAS ECONOMICAS'!DY58))</f>
        <v/>
      </c>
      <c r="AZ58" s="153">
        <f>+'OFERTAS ECONOMICAS'!EC58</f>
        <v>0</v>
      </c>
      <c r="BA58" s="153" t="str">
        <f t="shared" si="15"/>
        <v>NO CUMPLE</v>
      </c>
      <c r="BB58" s="152" t="str">
        <f>IF('OFERTAS ECONOMICAS'!EH58=0,"",IF('OFERTAS ECONOMICAS'!EM58="NO","",'OFERTAS ECONOMICAS'!EH58))</f>
        <v/>
      </c>
      <c r="BC58" s="153" t="str">
        <f>+'OFERTAS ECONOMICAS'!EL58</f>
        <v>CUMPLE</v>
      </c>
      <c r="BD58" s="153" t="str">
        <f t="shared" si="16"/>
        <v>NO CUMPLE</v>
      </c>
      <c r="BE58" s="152" t="str">
        <f>IF('OFERTAS ECONOMICAS'!EQ58=0,"",IF('OFERTAS ECONOMICAS'!EV58="NO","",'OFERTAS ECONOMICAS'!EQ58))</f>
        <v/>
      </c>
      <c r="BF58" s="153">
        <f>+'OFERTAS ECONOMICAS'!EU58</f>
        <v>0</v>
      </c>
      <c r="BG58" s="153" t="str">
        <f t="shared" si="17"/>
        <v>NO CUMPLE</v>
      </c>
      <c r="BH58" s="152" t="str">
        <f>IF('OFERTAS ECONOMICAS'!EZ58=0,"",IF('OFERTAS ECONOMICAS'!FE58="NO","",'OFERTAS ECONOMICAS'!EZ58))</f>
        <v/>
      </c>
      <c r="BI58" s="153">
        <f>+'OFERTAS ECONOMICAS'!FD58</f>
        <v>0</v>
      </c>
      <c r="BJ58" s="153" t="str">
        <f t="shared" si="18"/>
        <v>NO CUMPLE</v>
      </c>
      <c r="BK58" s="152" t="str">
        <f>IF('OFERTAS ECONOMICAS'!FI58=0,"",IF('OFERTAS ECONOMICAS'!FN58="no","",'OFERTAS ECONOMICAS'!FI58))</f>
        <v/>
      </c>
      <c r="BL58" s="153">
        <f>+'OFERTAS ECONOMICAS'!FM58</f>
        <v>0</v>
      </c>
      <c r="BM58" s="153" t="str">
        <f t="shared" si="19"/>
        <v>NO CUMPLE</v>
      </c>
      <c r="BN58" s="152" t="e">
        <f>IF('OFERTAS ECONOMICAS'!#REF!=0,"",IF('OFERTAS ECONOMICAS'!#REF!="NO","",'OFERTAS ECONOMICAS'!#REF!))</f>
        <v>#REF!</v>
      </c>
      <c r="BO58" s="153" t="e">
        <f>+'OFERTAS ECONOMICAS'!#REF!</f>
        <v>#REF!</v>
      </c>
      <c r="BP58" s="153" t="e">
        <f t="shared" si="20"/>
        <v>#REF!</v>
      </c>
      <c r="BQ58" s="152" t="str">
        <f>IF('OFERTAS ECONOMICAS'!FR58=0,"",IF('OFERTAS ECONOMICAS'!FW58="NO","",'OFERTAS ECONOMICAS'!FR58))</f>
        <v/>
      </c>
      <c r="BR58" s="153">
        <f>+'OFERTAS ECONOMICAS'!FV58</f>
        <v>0</v>
      </c>
      <c r="BS58" s="153" t="str">
        <f t="shared" si="21"/>
        <v>NO CUMPLE</v>
      </c>
      <c r="BT58" s="152" t="str">
        <f>IF('OFERTAS ECONOMICAS'!GA58=0,"",IF('OFERTAS ECONOMICAS'!GF58="NO","",'OFERTAS ECONOMICAS'!GA58))</f>
        <v/>
      </c>
      <c r="BU58" s="153">
        <f>+'OFERTAS ECONOMICAS'!GE58</f>
        <v>0</v>
      </c>
      <c r="BV58" s="153" t="str">
        <f t="shared" si="22"/>
        <v>NO CUMPLE</v>
      </c>
      <c r="BW58" s="152" t="e">
        <f>IF('OFERTAS ECONOMICAS'!#REF!=0,"",IF('OFERTAS ECONOMICAS'!#REF!="NO","",'OFERTAS ECONOMICAS'!#REF!))</f>
        <v>#REF!</v>
      </c>
      <c r="BX58" s="153" t="e">
        <f>+'OFERTAS ECONOMICAS'!#REF!</f>
        <v>#REF!</v>
      </c>
      <c r="BY58" s="153" t="e">
        <f t="shared" si="23"/>
        <v>#REF!</v>
      </c>
    </row>
    <row r="59" spans="1:77" ht="25.5" x14ac:dyDescent="0.2">
      <c r="A59" s="85">
        <f t="shared" si="26"/>
        <v>50</v>
      </c>
      <c r="B59" s="85" t="str">
        <f>VLOOKUP(A59,'OFERTAS ECONOMICAS'!A59:B392,2,0)</f>
        <v>DM2378</v>
      </c>
      <c r="C59" s="22" t="str">
        <f>VLOOKUP(A59,'OFERTAS ECONOMICAS'!A59:C392,3,0)</f>
        <v>CATETER EPICUTANEO 2FR 24G MONOLUMEN</v>
      </c>
      <c r="D59" s="120">
        <v>1</v>
      </c>
      <c r="E59" s="120" t="s">
        <v>32</v>
      </c>
      <c r="F59" s="24">
        <v>270795</v>
      </c>
      <c r="G59" s="120">
        <v>1</v>
      </c>
      <c r="H59" s="86">
        <f t="shared" si="0"/>
        <v>270795</v>
      </c>
      <c r="I59" s="48" t="str">
        <f>IF('OFERTAS ECONOMICAS'!L59=0,"",IF('OFERTAS ECONOMICAS'!Q59="no","",'OFERTAS ECONOMICAS'!L59))</f>
        <v/>
      </c>
      <c r="J59" s="49">
        <f>+'OFERTAS ECONOMICAS'!P59</f>
        <v>0</v>
      </c>
      <c r="K59" s="49" t="str">
        <f t="shared" si="1"/>
        <v>NO CUMPLE</v>
      </c>
      <c r="L59" s="51" t="str">
        <f>IF('OFERTAS ECONOMICAS'!U59=0,"",IF('OFERTAS ECONOMICAS'!Z59="NO","",'OFERTAS ECONOMICAS'!U59))</f>
        <v/>
      </c>
      <c r="M59" s="52">
        <f>+'OFERTAS ECONOMICAS'!Y59</f>
        <v>0</v>
      </c>
      <c r="N59" s="52" t="str">
        <f t="shared" si="2"/>
        <v>NO CUMPLE</v>
      </c>
      <c r="O59" s="53">
        <f>IF('OFERTAS ECONOMICAS'!AD59=0,"",IF('OFERTAS ECONOMICAS'!AI59="NO","",'OFERTAS ECONOMICAS'!AD59))</f>
        <v>270795</v>
      </c>
      <c r="P59" s="54" t="str">
        <f>+'OFERTAS ECONOMICAS'!AH59</f>
        <v>CUMPLE</v>
      </c>
      <c r="Q59" s="54" t="str">
        <f t="shared" si="3"/>
        <v>CUMPLE</v>
      </c>
      <c r="R59" s="56" t="str">
        <f>IF('OFERTAS ECONOMICAS'!AN59=0,"",IF('OFERTAS ECONOMICAS'!AR59="NO","",'OFERTAS ECONOMICAS'!AN59))</f>
        <v/>
      </c>
      <c r="S59" s="57">
        <f>+'OFERTAS ECONOMICAS'!AQ59</f>
        <v>0</v>
      </c>
      <c r="T59" s="57" t="str">
        <f t="shared" si="4"/>
        <v>NO CUMPLE</v>
      </c>
      <c r="U59" s="59" t="str">
        <f>IF('OFERTAS ECONOMICAS'!AV59=0,"",IF('OFERTAS ECONOMICAS'!BA59="NO","",'OFERTAS ECONOMICAS'!AV59))</f>
        <v/>
      </c>
      <c r="V59" s="60">
        <f>+'OFERTAS ECONOMICAS'!AZ59</f>
        <v>0</v>
      </c>
      <c r="W59" s="60" t="str">
        <f t="shared" si="5"/>
        <v>NO CUMPLE</v>
      </c>
      <c r="X59" s="56" t="str">
        <f>IF('OFERTAS ECONOMICAS'!BF59=0,"",IF('OFERTAS ECONOMICAS'!BJ59="NO","",'OFERTAS ECONOMICAS'!BE59))</f>
        <v/>
      </c>
      <c r="Y59" s="57">
        <f>+'OFERTAS ECONOMICAS'!BI59</f>
        <v>0</v>
      </c>
      <c r="Z59" s="57" t="str">
        <f t="shared" si="6"/>
        <v>NO CUMPLE</v>
      </c>
      <c r="AA59" s="152" t="e">
        <f>IF('OFERTAS ECONOMICAS'!#REF!=0,"",IF('OFERTAS ECONOMICAS'!#REF!="NO","",'OFERTAS ECONOMICAS'!#REF!))</f>
        <v>#REF!</v>
      </c>
      <c r="AB59" s="153" t="e">
        <f>+'OFERTAS ECONOMICAS'!#REF!</f>
        <v>#REF!</v>
      </c>
      <c r="AC59" s="153" t="e">
        <f t="shared" si="7"/>
        <v>#REF!</v>
      </c>
      <c r="AD59" s="251" t="str">
        <f>IF('OFERTAS ECONOMICAS'!BN59=0,"",IF('OFERTAS ECONOMICAS'!BS59="NO","",'OFERTAS ECONOMICAS'!BN59))</f>
        <v/>
      </c>
      <c r="AE59" s="153">
        <f>+'OFERTAS ECONOMICAS'!BR59</f>
        <v>0</v>
      </c>
      <c r="AF59" s="153" t="str">
        <f t="shared" si="8"/>
        <v>NO CUMPLE</v>
      </c>
      <c r="AG59" s="152">
        <f>IF('OFERTAS ECONOMICAS'!BW59=0,"",IF('OFERTAS ECONOMICAS'!CB59="NO","",'OFERTAS ECONOMICAS'!BW59))</f>
        <v>289534.5</v>
      </c>
      <c r="AH59" s="153" t="str">
        <f>+'OFERTAS ECONOMICAS'!CA59</f>
        <v>CUMPLE</v>
      </c>
      <c r="AI59" s="153" t="str">
        <f t="shared" si="9"/>
        <v>CUMPLE</v>
      </c>
      <c r="AJ59" s="152" t="str">
        <f>IF('OFERTAS ECONOMICAS'!CF59=0,"",IF('OFERTAS ECONOMICAS'!CK59="NO","",'OFERTAS ECONOMICAS'!CF59))</f>
        <v/>
      </c>
      <c r="AK59" s="153">
        <f>+'OFERTAS ECONOMICAS'!CJ59</f>
        <v>0</v>
      </c>
      <c r="AL59" s="153" t="str">
        <f t="shared" si="10"/>
        <v>NO CUMPLE</v>
      </c>
      <c r="AM59" s="152" t="str">
        <f>IF('OFERTAS ECONOMICAS'!CO59=0,"",IF('OFERTAS ECONOMICAS'!CT59="NO","",'OFERTAS ECONOMICAS'!CO59))</f>
        <v/>
      </c>
      <c r="AN59" s="153">
        <f>+'OFERTAS ECONOMICAS'!CS59</f>
        <v>0</v>
      </c>
      <c r="AO59" s="153" t="str">
        <f t="shared" si="11"/>
        <v>NO CUMPLE</v>
      </c>
      <c r="AP59" s="344" t="str">
        <f>IF('OFERTAS ECONOMICAS'!CX59=0,"",IF('OFERTAS ECONOMICAS'!DC59="NO","",'OFERTAS ECONOMICAS'!CX59))</f>
        <v/>
      </c>
      <c r="AQ59" s="153">
        <f>+'OFERTAS ECONOMICAS'!DB59</f>
        <v>0</v>
      </c>
      <c r="AR59" s="153" t="str">
        <f t="shared" si="12"/>
        <v>NO CUMPLE</v>
      </c>
      <c r="AS59" s="152" t="str">
        <f>IF('OFERTAS ECONOMICAS'!DG59=0,"",IF('OFERTAS ECONOMICAS'!DL59="NO","",'OFERTAS ECONOMICAS'!DG59))</f>
        <v/>
      </c>
      <c r="AT59" s="153">
        <f>+'OFERTAS ECONOMICAS'!DK59</f>
        <v>0</v>
      </c>
      <c r="AU59" s="153" t="str">
        <f t="shared" si="13"/>
        <v>NO CUMPLE</v>
      </c>
      <c r="AV59" s="152" t="str">
        <f>IF('OFERTAS ECONOMICAS'!DP59=0,"",IF('OFERTAS ECONOMICAS'!DU59="NO","",'OFERTAS ECONOMICAS'!DP59))</f>
        <v/>
      </c>
      <c r="AW59" s="153">
        <f>+'OFERTAS ECONOMICAS'!DT59</f>
        <v>0</v>
      </c>
      <c r="AX59" s="153" t="str">
        <f t="shared" si="14"/>
        <v>NO CUMPLE</v>
      </c>
      <c r="AY59" s="341" t="str">
        <f>IF('OFERTAS ECONOMICAS'!DY59=0,"",IF('OFERTAS ECONOMICAS'!ED59="no","",'OFERTAS ECONOMICAS'!DY59))</f>
        <v/>
      </c>
      <c r="AZ59" s="153">
        <f>+'OFERTAS ECONOMICAS'!EC59</f>
        <v>0</v>
      </c>
      <c r="BA59" s="153" t="str">
        <f t="shared" si="15"/>
        <v>NO CUMPLE</v>
      </c>
      <c r="BB59" s="152" t="str">
        <f>IF('OFERTAS ECONOMICAS'!EH59=0,"",IF('OFERTAS ECONOMICAS'!EM59="NO","",'OFERTAS ECONOMICAS'!EH59))</f>
        <v/>
      </c>
      <c r="BC59" s="153" t="str">
        <f>+'OFERTAS ECONOMICAS'!EL59</f>
        <v/>
      </c>
      <c r="BD59" s="153" t="str">
        <f t="shared" si="16"/>
        <v>NO CUMPLE</v>
      </c>
      <c r="BE59" s="152">
        <f>IF('OFERTAS ECONOMICAS'!EQ59=0,"",IF('OFERTAS ECONOMICAS'!EV59="NO","",'OFERTAS ECONOMICAS'!EQ59))</f>
        <v>267753</v>
      </c>
      <c r="BF59" s="153" t="str">
        <f>+'OFERTAS ECONOMICAS'!EU59</f>
        <v>CUMPLE</v>
      </c>
      <c r="BG59" s="153" t="str">
        <f t="shared" si="17"/>
        <v>CUMPLE</v>
      </c>
      <c r="BH59" s="152" t="str">
        <f>IF('OFERTAS ECONOMICAS'!EZ59=0,"",IF('OFERTAS ECONOMICAS'!FE59="NO","",'OFERTAS ECONOMICAS'!EZ59))</f>
        <v/>
      </c>
      <c r="BI59" s="153">
        <f>+'OFERTAS ECONOMICAS'!FD59</f>
        <v>0</v>
      </c>
      <c r="BJ59" s="153" t="str">
        <f t="shared" si="18"/>
        <v>NO CUMPLE</v>
      </c>
      <c r="BK59" s="152" t="str">
        <f>IF('OFERTAS ECONOMICAS'!FI59=0,"",IF('OFERTAS ECONOMICAS'!FN59="no","",'OFERTAS ECONOMICAS'!FI59))</f>
        <v/>
      </c>
      <c r="BL59" s="153">
        <f>+'OFERTAS ECONOMICAS'!FM59</f>
        <v>0</v>
      </c>
      <c r="BM59" s="153" t="str">
        <f t="shared" si="19"/>
        <v>NO CUMPLE</v>
      </c>
      <c r="BN59" s="152" t="e">
        <f>IF('OFERTAS ECONOMICAS'!#REF!=0,"",IF('OFERTAS ECONOMICAS'!#REF!="NO","",'OFERTAS ECONOMICAS'!#REF!))</f>
        <v>#REF!</v>
      </c>
      <c r="BO59" s="153" t="e">
        <f>+'OFERTAS ECONOMICAS'!#REF!</f>
        <v>#REF!</v>
      </c>
      <c r="BP59" s="153" t="e">
        <f t="shared" si="20"/>
        <v>#REF!</v>
      </c>
      <c r="BQ59" s="152" t="str">
        <f>IF('OFERTAS ECONOMICAS'!FR59=0,"",IF('OFERTAS ECONOMICAS'!FW59="NO","",'OFERTAS ECONOMICAS'!FR59))</f>
        <v/>
      </c>
      <c r="BR59" s="153">
        <f>+'OFERTAS ECONOMICAS'!FV59</f>
        <v>0</v>
      </c>
      <c r="BS59" s="153" t="str">
        <f t="shared" si="21"/>
        <v>NO CUMPLE</v>
      </c>
      <c r="BT59" s="152">
        <f>IF('OFERTAS ECONOMICAS'!GA59=0,"",IF('OFERTAS ECONOMICAS'!GF59="NO","",'OFERTAS ECONOMICAS'!GA59))</f>
        <v>305513</v>
      </c>
      <c r="BU59" s="153" t="str">
        <f>+'OFERTAS ECONOMICAS'!GE59</f>
        <v>CUMPLE</v>
      </c>
      <c r="BV59" s="153" t="str">
        <f t="shared" si="22"/>
        <v>CUMPLE</v>
      </c>
      <c r="BW59" s="152" t="e">
        <f>IF('OFERTAS ECONOMICAS'!#REF!=0,"",IF('OFERTAS ECONOMICAS'!#REF!="NO","",'OFERTAS ECONOMICAS'!#REF!))</f>
        <v>#REF!</v>
      </c>
      <c r="BX59" s="153" t="e">
        <f>+'OFERTAS ECONOMICAS'!#REF!</f>
        <v>#REF!</v>
      </c>
      <c r="BY59" s="153" t="e">
        <f t="shared" si="23"/>
        <v>#REF!</v>
      </c>
    </row>
    <row r="60" spans="1:77" ht="25.5" x14ac:dyDescent="0.2">
      <c r="A60" s="85">
        <f t="shared" si="26"/>
        <v>51</v>
      </c>
      <c r="B60" s="85" t="str">
        <f>VLOOKUP(A60,'OFERTAS ECONOMICAS'!A60:B393,2,0)</f>
        <v>DM343</v>
      </c>
      <c r="C60" s="22" t="str">
        <f>VLOOKUP(A60,'OFERTAS ECONOMICAS'!A60:C393,3,0)</f>
        <v>CATETER UMBILICAL ARTERIAL N 2.5</v>
      </c>
      <c r="D60" s="120">
        <v>1</v>
      </c>
      <c r="E60" s="120" t="s">
        <v>32</v>
      </c>
      <c r="F60" s="24">
        <v>34575</v>
      </c>
      <c r="G60" s="120">
        <v>3</v>
      </c>
      <c r="H60" s="86">
        <f t="shared" si="0"/>
        <v>103725</v>
      </c>
      <c r="I60" s="48" t="str">
        <f>IF('OFERTAS ECONOMICAS'!L60=0,"",IF('OFERTAS ECONOMICAS'!Q60="no","",'OFERTAS ECONOMICAS'!L60))</f>
        <v/>
      </c>
      <c r="J60" s="49">
        <f>+'OFERTAS ECONOMICAS'!P60</f>
        <v>0</v>
      </c>
      <c r="K60" s="49" t="str">
        <f t="shared" si="1"/>
        <v>NO CUMPLE</v>
      </c>
      <c r="L60" s="51" t="str">
        <f>IF('OFERTAS ECONOMICAS'!U60=0,"",IF('OFERTAS ECONOMICAS'!Z60="NO","",'OFERTAS ECONOMICAS'!U60))</f>
        <v/>
      </c>
      <c r="M60" s="52">
        <f>+'OFERTAS ECONOMICAS'!Y60</f>
        <v>0</v>
      </c>
      <c r="N60" s="52" t="str">
        <f t="shared" si="2"/>
        <v>NO CUMPLE</v>
      </c>
      <c r="O60" s="53">
        <f>IF('OFERTAS ECONOMICAS'!AD60=0,"",IF('OFERTAS ECONOMICAS'!AI60="NO","",'OFERTAS ECONOMICAS'!AD60))</f>
        <v>34575</v>
      </c>
      <c r="P60" s="54" t="str">
        <f>+'OFERTAS ECONOMICAS'!AH60</f>
        <v>CUMPLE</v>
      </c>
      <c r="Q60" s="54" t="str">
        <f t="shared" si="3"/>
        <v>CUMPLE</v>
      </c>
      <c r="R60" s="56" t="str">
        <f>IF('OFERTAS ECONOMICAS'!AN60=0,"",IF('OFERTAS ECONOMICAS'!AR60="NO","",'OFERTAS ECONOMICAS'!AN60))</f>
        <v/>
      </c>
      <c r="S60" s="57">
        <f>+'OFERTAS ECONOMICAS'!AQ60</f>
        <v>0</v>
      </c>
      <c r="T60" s="57" t="str">
        <f t="shared" si="4"/>
        <v>NO CUMPLE</v>
      </c>
      <c r="U60" s="59" t="str">
        <f>IF('OFERTAS ECONOMICAS'!AV60=0,"",IF('OFERTAS ECONOMICAS'!BA60="NO","",'OFERTAS ECONOMICAS'!AV60))</f>
        <v/>
      </c>
      <c r="V60" s="60">
        <f>+'OFERTAS ECONOMICAS'!AZ60</f>
        <v>0</v>
      </c>
      <c r="W60" s="60" t="str">
        <f t="shared" si="5"/>
        <v>NO CUMPLE</v>
      </c>
      <c r="X60" s="56" t="str">
        <f>IF('OFERTAS ECONOMICAS'!BF60=0,"",IF('OFERTAS ECONOMICAS'!BJ60="NO","",'OFERTAS ECONOMICAS'!BE60))</f>
        <v/>
      </c>
      <c r="Y60" s="57">
        <f>+'OFERTAS ECONOMICAS'!BI60</f>
        <v>0</v>
      </c>
      <c r="Z60" s="57" t="str">
        <f t="shared" si="6"/>
        <v>NO CUMPLE</v>
      </c>
      <c r="AA60" s="152" t="e">
        <f>IF('OFERTAS ECONOMICAS'!#REF!=0,"",IF('OFERTAS ECONOMICAS'!#REF!="NO","",'OFERTAS ECONOMICAS'!#REF!))</f>
        <v>#REF!</v>
      </c>
      <c r="AB60" s="153" t="e">
        <f>+'OFERTAS ECONOMICAS'!#REF!</f>
        <v>#REF!</v>
      </c>
      <c r="AC60" s="153" t="e">
        <f t="shared" si="7"/>
        <v>#REF!</v>
      </c>
      <c r="AD60" s="251" t="str">
        <f>IF('OFERTAS ECONOMICAS'!BN60=0,"",IF('OFERTAS ECONOMICAS'!BS60="NO","",'OFERTAS ECONOMICAS'!BN60))</f>
        <v/>
      </c>
      <c r="AE60" s="153">
        <f>+'OFERTAS ECONOMICAS'!BR60</f>
        <v>0</v>
      </c>
      <c r="AF60" s="153" t="str">
        <f t="shared" si="8"/>
        <v>NO CUMPLE</v>
      </c>
      <c r="AG60" s="152">
        <f>IF('OFERTAS ECONOMICAS'!BW60=0,"",IF('OFERTAS ECONOMICAS'!CB60="NO","",'OFERTAS ECONOMICAS'!BW60))</f>
        <v>36450</v>
      </c>
      <c r="AH60" s="153" t="str">
        <f>+'OFERTAS ECONOMICAS'!CA60</f>
        <v>CUMPLE</v>
      </c>
      <c r="AI60" s="153" t="str">
        <f t="shared" si="9"/>
        <v>CUMPLE</v>
      </c>
      <c r="AJ60" s="152" t="str">
        <f>IF('OFERTAS ECONOMICAS'!CF60=0,"",IF('OFERTAS ECONOMICAS'!CK60="NO","",'OFERTAS ECONOMICAS'!CF60))</f>
        <v/>
      </c>
      <c r="AK60" s="153">
        <f>+'OFERTAS ECONOMICAS'!CJ60</f>
        <v>0</v>
      </c>
      <c r="AL60" s="153" t="str">
        <f t="shared" si="10"/>
        <v>NO CUMPLE</v>
      </c>
      <c r="AM60" s="152" t="str">
        <f>IF('OFERTAS ECONOMICAS'!CO60=0,"",IF('OFERTAS ECONOMICAS'!CT60="NO","",'OFERTAS ECONOMICAS'!CO60))</f>
        <v/>
      </c>
      <c r="AN60" s="153">
        <f>+'OFERTAS ECONOMICAS'!CS60</f>
        <v>0</v>
      </c>
      <c r="AO60" s="153" t="str">
        <f t="shared" si="11"/>
        <v>NO CUMPLE</v>
      </c>
      <c r="AP60" s="344" t="str">
        <f>IF('OFERTAS ECONOMICAS'!CX60=0,"",IF('OFERTAS ECONOMICAS'!DC60="NO","",'OFERTAS ECONOMICAS'!CX60))</f>
        <v/>
      </c>
      <c r="AQ60" s="153">
        <f>+'OFERTAS ECONOMICAS'!DB60</f>
        <v>0</v>
      </c>
      <c r="AR60" s="153" t="str">
        <f t="shared" si="12"/>
        <v>NO CUMPLE</v>
      </c>
      <c r="AS60" s="152" t="str">
        <f>IF('OFERTAS ECONOMICAS'!DG60=0,"",IF('OFERTAS ECONOMICAS'!DL60="NO","",'OFERTAS ECONOMICAS'!DG60))</f>
        <v/>
      </c>
      <c r="AT60" s="153">
        <f>+'OFERTAS ECONOMICAS'!DK60</f>
        <v>0</v>
      </c>
      <c r="AU60" s="153" t="str">
        <f t="shared" si="13"/>
        <v>NO CUMPLE</v>
      </c>
      <c r="AV60" s="152" t="str">
        <f>IF('OFERTAS ECONOMICAS'!DP60=0,"",IF('OFERTAS ECONOMICAS'!DU60="NO","",'OFERTAS ECONOMICAS'!DP60))</f>
        <v/>
      </c>
      <c r="AW60" s="153">
        <f>+'OFERTAS ECONOMICAS'!DT60</f>
        <v>0</v>
      </c>
      <c r="AX60" s="153" t="str">
        <f t="shared" si="14"/>
        <v>NO CUMPLE</v>
      </c>
      <c r="AY60" s="341" t="str">
        <f>IF('OFERTAS ECONOMICAS'!DY60=0,"",IF('OFERTAS ECONOMICAS'!ED60="no","",'OFERTAS ECONOMICAS'!DY60))</f>
        <v/>
      </c>
      <c r="AZ60" s="153">
        <f>+'OFERTAS ECONOMICAS'!EC60</f>
        <v>0</v>
      </c>
      <c r="BA60" s="153" t="str">
        <f t="shared" si="15"/>
        <v>NO CUMPLE</v>
      </c>
      <c r="BB60" s="152">
        <f>IF('OFERTAS ECONOMICAS'!EH60=0,"",IF('OFERTAS ECONOMICAS'!EM60="NO","",'OFERTAS ECONOMICAS'!EH60))</f>
        <v>34091</v>
      </c>
      <c r="BC60" s="153" t="str">
        <f>+'OFERTAS ECONOMICAS'!EL60</f>
        <v>CUMPLE</v>
      </c>
      <c r="BD60" s="153" t="str">
        <f t="shared" si="16"/>
        <v>CUMPLE</v>
      </c>
      <c r="BE60" s="152" t="str">
        <f>IF('OFERTAS ECONOMICAS'!EQ60=0,"",IF('OFERTAS ECONOMICAS'!EV60="NO","",'OFERTAS ECONOMICAS'!EQ60))</f>
        <v/>
      </c>
      <c r="BF60" s="153" t="str">
        <f>+'OFERTAS ECONOMICAS'!EU60</f>
        <v>NO CUMPLE</v>
      </c>
      <c r="BG60" s="153" t="str">
        <f t="shared" si="17"/>
        <v>NO CUMPLE</v>
      </c>
      <c r="BH60" s="152" t="str">
        <f>IF('OFERTAS ECONOMICAS'!EZ60=0,"",IF('OFERTAS ECONOMICAS'!FE60="NO","",'OFERTAS ECONOMICAS'!EZ60))</f>
        <v/>
      </c>
      <c r="BI60" s="153">
        <f>+'OFERTAS ECONOMICAS'!FD60</f>
        <v>0</v>
      </c>
      <c r="BJ60" s="153" t="str">
        <f t="shared" si="18"/>
        <v>NO CUMPLE</v>
      </c>
      <c r="BK60" s="152" t="str">
        <f>IF('OFERTAS ECONOMICAS'!FI60=0,"",IF('OFERTAS ECONOMICAS'!FN60="no","",'OFERTAS ECONOMICAS'!FI60))</f>
        <v/>
      </c>
      <c r="BL60" s="153">
        <f>+'OFERTAS ECONOMICAS'!FM60</f>
        <v>0</v>
      </c>
      <c r="BM60" s="153" t="str">
        <f t="shared" si="19"/>
        <v>NO CUMPLE</v>
      </c>
      <c r="BN60" s="152" t="e">
        <f>IF('OFERTAS ECONOMICAS'!#REF!=0,"",IF('OFERTAS ECONOMICAS'!#REF!="NO","",'OFERTAS ECONOMICAS'!#REF!))</f>
        <v>#REF!</v>
      </c>
      <c r="BO60" s="153" t="e">
        <f>+'OFERTAS ECONOMICAS'!#REF!</f>
        <v>#REF!</v>
      </c>
      <c r="BP60" s="153" t="e">
        <f t="shared" si="20"/>
        <v>#REF!</v>
      </c>
      <c r="BQ60" s="152" t="str">
        <f>IF('OFERTAS ECONOMICAS'!FR60=0,"",IF('OFERTAS ECONOMICAS'!FW60="NO","",'OFERTAS ECONOMICAS'!FR60))</f>
        <v/>
      </c>
      <c r="BR60" s="153">
        <f>+'OFERTAS ECONOMICAS'!FV60</f>
        <v>0</v>
      </c>
      <c r="BS60" s="153" t="str">
        <f t="shared" si="21"/>
        <v>NO CUMPLE</v>
      </c>
      <c r="BT60" s="152" t="str">
        <f>IF('OFERTAS ECONOMICAS'!GA60=0,"",IF('OFERTAS ECONOMICAS'!GF60="NO","",'OFERTAS ECONOMICAS'!GA60))</f>
        <v/>
      </c>
      <c r="BU60" s="153">
        <f>+'OFERTAS ECONOMICAS'!GE60</f>
        <v>0</v>
      </c>
      <c r="BV60" s="153" t="str">
        <f t="shared" si="22"/>
        <v>NO CUMPLE</v>
      </c>
      <c r="BW60" s="152" t="e">
        <f>IF('OFERTAS ECONOMICAS'!#REF!=0,"",IF('OFERTAS ECONOMICAS'!#REF!="NO","",'OFERTAS ECONOMICAS'!#REF!))</f>
        <v>#REF!</v>
      </c>
      <c r="BX60" s="153" t="e">
        <f>+'OFERTAS ECONOMICAS'!#REF!</f>
        <v>#REF!</v>
      </c>
      <c r="BY60" s="153" t="e">
        <f t="shared" si="23"/>
        <v>#REF!</v>
      </c>
    </row>
    <row r="61" spans="1:77" ht="25.5" x14ac:dyDescent="0.2">
      <c r="A61" s="85">
        <f t="shared" si="26"/>
        <v>52</v>
      </c>
      <c r="B61" s="85" t="str">
        <f>VLOOKUP(A61,'OFERTAS ECONOMICAS'!A61:B394,2,0)</f>
        <v>DM2392</v>
      </c>
      <c r="C61" s="22" t="str">
        <f>VLOOKUP(A61,'OFERTAS ECONOMICAS'!A61:C394,3,0)</f>
        <v>CATETER URETERAL STENT PERCUFLEX 48X24CM</v>
      </c>
      <c r="D61" s="120">
        <v>1</v>
      </c>
      <c r="E61" s="120" t="s">
        <v>32</v>
      </c>
      <c r="F61" s="24">
        <v>136000</v>
      </c>
      <c r="G61" s="120">
        <v>1</v>
      </c>
      <c r="H61" s="86">
        <f t="shared" si="0"/>
        <v>136000</v>
      </c>
      <c r="I61" s="48" t="str">
        <f>IF('OFERTAS ECONOMICAS'!L61=0,"",IF('OFERTAS ECONOMICAS'!Q61="no","",'OFERTAS ECONOMICAS'!L61))</f>
        <v/>
      </c>
      <c r="J61" s="49">
        <f>+'OFERTAS ECONOMICAS'!P61</f>
        <v>0</v>
      </c>
      <c r="K61" s="49" t="str">
        <f t="shared" si="1"/>
        <v>NO CUMPLE</v>
      </c>
      <c r="L61" s="51" t="str">
        <f>IF('OFERTAS ECONOMICAS'!U61=0,"",IF('OFERTAS ECONOMICAS'!Z61="NO","",'OFERTAS ECONOMICAS'!U61))</f>
        <v/>
      </c>
      <c r="M61" s="52">
        <f>+'OFERTAS ECONOMICAS'!Y61</f>
        <v>0</v>
      </c>
      <c r="N61" s="52" t="str">
        <f t="shared" si="2"/>
        <v>NO CUMPLE</v>
      </c>
      <c r="O61" s="53" t="str">
        <f>IF('OFERTAS ECONOMICAS'!AD61=0,"",IF('OFERTAS ECONOMICAS'!AI61="NO","",'OFERTAS ECONOMICAS'!AD61))</f>
        <v/>
      </c>
      <c r="P61" s="54">
        <f>+'OFERTAS ECONOMICAS'!AH61</f>
        <v>0</v>
      </c>
      <c r="Q61" s="54" t="str">
        <f t="shared" si="3"/>
        <v>NO CUMPLE</v>
      </c>
      <c r="R61" s="56" t="str">
        <f>IF('OFERTAS ECONOMICAS'!AN61=0,"",IF('OFERTAS ECONOMICAS'!AR61="NO","",'OFERTAS ECONOMICAS'!AN61))</f>
        <v/>
      </c>
      <c r="S61" s="57">
        <f>+'OFERTAS ECONOMICAS'!AQ61</f>
        <v>0</v>
      </c>
      <c r="T61" s="57" t="str">
        <f t="shared" si="4"/>
        <v>NO CUMPLE</v>
      </c>
      <c r="U61" s="59" t="str">
        <f>IF('OFERTAS ECONOMICAS'!AV61=0,"",IF('OFERTAS ECONOMICAS'!BA61="NO","",'OFERTAS ECONOMICAS'!AV61))</f>
        <v/>
      </c>
      <c r="V61" s="60">
        <f>+'OFERTAS ECONOMICAS'!AZ61</f>
        <v>0</v>
      </c>
      <c r="W61" s="60" t="str">
        <f t="shared" si="5"/>
        <v>NO CUMPLE</v>
      </c>
      <c r="X61" s="56" t="str">
        <f>IF('OFERTAS ECONOMICAS'!BF61=0,"",IF('OFERTAS ECONOMICAS'!BJ61="NO","",'OFERTAS ECONOMICAS'!BE61))</f>
        <v/>
      </c>
      <c r="Y61" s="57">
        <f>+'OFERTAS ECONOMICAS'!BI61</f>
        <v>0</v>
      </c>
      <c r="Z61" s="57" t="str">
        <f t="shared" si="6"/>
        <v>NO CUMPLE</v>
      </c>
      <c r="AA61" s="152" t="e">
        <f>IF('OFERTAS ECONOMICAS'!#REF!=0,"",IF('OFERTAS ECONOMICAS'!#REF!="NO","",'OFERTAS ECONOMICAS'!#REF!))</f>
        <v>#REF!</v>
      </c>
      <c r="AB61" s="153" t="e">
        <f>+'OFERTAS ECONOMICAS'!#REF!</f>
        <v>#REF!</v>
      </c>
      <c r="AC61" s="153" t="e">
        <f t="shared" si="7"/>
        <v>#REF!</v>
      </c>
      <c r="AD61" s="251" t="str">
        <f>IF('OFERTAS ECONOMICAS'!BN61=0,"",IF('OFERTAS ECONOMICAS'!BS61="NO","",'OFERTAS ECONOMICAS'!BN61))</f>
        <v/>
      </c>
      <c r="AE61" s="153">
        <f>+'OFERTAS ECONOMICAS'!BR61</f>
        <v>0</v>
      </c>
      <c r="AF61" s="153" t="str">
        <f t="shared" si="8"/>
        <v>NO CUMPLE</v>
      </c>
      <c r="AG61" s="152" t="str">
        <f>IF('OFERTAS ECONOMICAS'!BW61=0,"",IF('OFERTAS ECONOMICAS'!CB61="NO","",'OFERTAS ECONOMICAS'!BW61))</f>
        <v/>
      </c>
      <c r="AH61" s="153">
        <f>+'OFERTAS ECONOMICAS'!CA61</f>
        <v>0</v>
      </c>
      <c r="AI61" s="153" t="str">
        <f t="shared" si="9"/>
        <v>NO CUMPLE</v>
      </c>
      <c r="AJ61" s="152" t="str">
        <f>IF('OFERTAS ECONOMICAS'!CF61=0,"",IF('OFERTAS ECONOMICAS'!CK61="NO","",'OFERTAS ECONOMICAS'!CF61))</f>
        <v/>
      </c>
      <c r="AK61" s="153">
        <f>+'OFERTAS ECONOMICAS'!CJ61</f>
        <v>0</v>
      </c>
      <c r="AL61" s="153" t="str">
        <f t="shared" si="10"/>
        <v>NO CUMPLE</v>
      </c>
      <c r="AM61" s="152" t="str">
        <f>IF('OFERTAS ECONOMICAS'!CO61=0,"",IF('OFERTAS ECONOMICAS'!CT61="NO","",'OFERTAS ECONOMICAS'!CO61))</f>
        <v/>
      </c>
      <c r="AN61" s="153">
        <f>+'OFERTAS ECONOMICAS'!CS61</f>
        <v>0</v>
      </c>
      <c r="AO61" s="153" t="str">
        <f t="shared" si="11"/>
        <v>NO CUMPLE</v>
      </c>
      <c r="AP61" s="344" t="str">
        <f>IF('OFERTAS ECONOMICAS'!CX61=0,"",IF('OFERTAS ECONOMICAS'!DC61="NO","",'OFERTAS ECONOMICAS'!CX61))</f>
        <v/>
      </c>
      <c r="AQ61" s="153">
        <f>+'OFERTAS ECONOMICAS'!DB61</f>
        <v>0</v>
      </c>
      <c r="AR61" s="153" t="str">
        <f t="shared" si="12"/>
        <v>NO CUMPLE</v>
      </c>
      <c r="AS61" s="152" t="str">
        <f>IF('OFERTAS ECONOMICAS'!DG61=0,"",IF('OFERTAS ECONOMICAS'!DL61="NO","",'OFERTAS ECONOMICAS'!DG61))</f>
        <v/>
      </c>
      <c r="AT61" s="153">
        <f>+'OFERTAS ECONOMICAS'!DK61</f>
        <v>0</v>
      </c>
      <c r="AU61" s="153" t="str">
        <f t="shared" si="13"/>
        <v>NO CUMPLE</v>
      </c>
      <c r="AV61" s="152" t="str">
        <f>IF('OFERTAS ECONOMICAS'!DP61=0,"",IF('OFERTAS ECONOMICAS'!DU61="NO","",'OFERTAS ECONOMICAS'!DP61))</f>
        <v/>
      </c>
      <c r="AW61" s="153">
        <f>+'OFERTAS ECONOMICAS'!DT61</f>
        <v>0</v>
      </c>
      <c r="AX61" s="153" t="str">
        <f t="shared" si="14"/>
        <v>NO CUMPLE</v>
      </c>
      <c r="AY61" s="341" t="str">
        <f>IF('OFERTAS ECONOMICAS'!DY61=0,"",IF('OFERTAS ECONOMICAS'!ED61="no","",'OFERTAS ECONOMICAS'!DY61))</f>
        <v/>
      </c>
      <c r="AZ61" s="153">
        <f>+'OFERTAS ECONOMICAS'!EC61</f>
        <v>0</v>
      </c>
      <c r="BA61" s="153" t="str">
        <f t="shared" si="15"/>
        <v>NO CUMPLE</v>
      </c>
      <c r="BB61" s="152" t="str">
        <f>IF('OFERTAS ECONOMICAS'!EH61=0,"",IF('OFERTAS ECONOMICAS'!EM61="NO","",'OFERTAS ECONOMICAS'!EH61))</f>
        <v/>
      </c>
      <c r="BC61" s="153" t="str">
        <f>+'OFERTAS ECONOMICAS'!EL61</f>
        <v/>
      </c>
      <c r="BD61" s="153" t="str">
        <f t="shared" si="16"/>
        <v>NO CUMPLE</v>
      </c>
      <c r="BE61" s="152" t="str">
        <f>IF('OFERTAS ECONOMICAS'!EQ61=0,"",IF('OFERTAS ECONOMICAS'!EV61="NO","",'OFERTAS ECONOMICAS'!EQ61))</f>
        <v/>
      </c>
      <c r="BF61" s="153">
        <f>+'OFERTAS ECONOMICAS'!EU61</f>
        <v>0</v>
      </c>
      <c r="BG61" s="153" t="str">
        <f t="shared" si="17"/>
        <v>NO CUMPLE</v>
      </c>
      <c r="BH61" s="152" t="str">
        <f>IF('OFERTAS ECONOMICAS'!EZ61=0,"",IF('OFERTAS ECONOMICAS'!FE61="NO","",'OFERTAS ECONOMICAS'!EZ61))</f>
        <v/>
      </c>
      <c r="BI61" s="153">
        <f>+'OFERTAS ECONOMICAS'!FD61</f>
        <v>0</v>
      </c>
      <c r="BJ61" s="153" t="str">
        <f t="shared" si="18"/>
        <v>NO CUMPLE</v>
      </c>
      <c r="BK61" s="152" t="str">
        <f>IF('OFERTAS ECONOMICAS'!FI61=0,"",IF('OFERTAS ECONOMICAS'!FN61="no","",'OFERTAS ECONOMICAS'!FI61))</f>
        <v/>
      </c>
      <c r="BL61" s="153">
        <f>+'OFERTAS ECONOMICAS'!FM61</f>
        <v>0</v>
      </c>
      <c r="BM61" s="153" t="str">
        <f t="shared" si="19"/>
        <v>NO CUMPLE</v>
      </c>
      <c r="BN61" s="152" t="e">
        <f>IF('OFERTAS ECONOMICAS'!#REF!=0,"",IF('OFERTAS ECONOMICAS'!#REF!="NO","",'OFERTAS ECONOMICAS'!#REF!))</f>
        <v>#REF!</v>
      </c>
      <c r="BO61" s="153" t="e">
        <f>+'OFERTAS ECONOMICAS'!#REF!</f>
        <v>#REF!</v>
      </c>
      <c r="BP61" s="153" t="e">
        <f t="shared" si="20"/>
        <v>#REF!</v>
      </c>
      <c r="BQ61" s="152" t="str">
        <f>IF('OFERTAS ECONOMICAS'!FR61=0,"",IF('OFERTAS ECONOMICAS'!FW61="NO","",'OFERTAS ECONOMICAS'!FR61))</f>
        <v/>
      </c>
      <c r="BR61" s="153">
        <f>+'OFERTAS ECONOMICAS'!FV61</f>
        <v>0</v>
      </c>
      <c r="BS61" s="153" t="str">
        <f t="shared" si="21"/>
        <v>NO CUMPLE</v>
      </c>
      <c r="BT61" s="152" t="str">
        <f>IF('OFERTAS ECONOMICAS'!GA61=0,"",IF('OFERTAS ECONOMICAS'!GF61="NO","",'OFERTAS ECONOMICAS'!GA61))</f>
        <v/>
      </c>
      <c r="BU61" s="153">
        <f>+'OFERTAS ECONOMICAS'!GE61</f>
        <v>0</v>
      </c>
      <c r="BV61" s="153" t="str">
        <f t="shared" si="22"/>
        <v>NO CUMPLE</v>
      </c>
      <c r="BW61" s="152" t="e">
        <f>IF('OFERTAS ECONOMICAS'!#REF!=0,"",IF('OFERTAS ECONOMICAS'!#REF!="NO","",'OFERTAS ECONOMICAS'!#REF!))</f>
        <v>#REF!</v>
      </c>
      <c r="BX61" s="153" t="e">
        <f>+'OFERTAS ECONOMICAS'!#REF!</f>
        <v>#REF!</v>
      </c>
      <c r="BY61" s="153" t="e">
        <f t="shared" si="23"/>
        <v>#REF!</v>
      </c>
    </row>
    <row r="62" spans="1:77" ht="38.25" x14ac:dyDescent="0.2">
      <c r="A62" s="85">
        <f t="shared" si="26"/>
        <v>53</v>
      </c>
      <c r="B62" s="85" t="str">
        <f>VLOOKUP(A62,'OFERTAS ECONOMICAS'!A62:B395,2,0)</f>
        <v>DM371</v>
      </c>
      <c r="C62" s="22" t="str">
        <f>VLOOKUP(A62,'OFERTAS ECONOMICAS'!A62:C395,3,0)</f>
        <v>CINTA AUTOADHESIVA DE CONTROL QUIMICO  PARA  VAPOR LIBRE DE PLOMO</v>
      </c>
      <c r="D62" s="120">
        <v>1</v>
      </c>
      <c r="E62" s="120" t="s">
        <v>32</v>
      </c>
      <c r="F62" s="24">
        <v>11239.55</v>
      </c>
      <c r="G62" s="120">
        <v>32</v>
      </c>
      <c r="H62" s="86">
        <f t="shared" si="0"/>
        <v>359665.6</v>
      </c>
      <c r="I62" s="48" t="str">
        <f>IF('OFERTAS ECONOMICAS'!L62=0,"",IF('OFERTAS ECONOMICAS'!Q62="no","",'OFERTAS ECONOMICAS'!L62))</f>
        <v/>
      </c>
      <c r="J62" s="49">
        <f>+'OFERTAS ECONOMICAS'!P62</f>
        <v>0</v>
      </c>
      <c r="K62" s="49" t="str">
        <f t="shared" si="1"/>
        <v>NO CUMPLE</v>
      </c>
      <c r="L62" s="51" t="str">
        <f>IF('OFERTAS ECONOMICAS'!U62=0,"",IF('OFERTAS ECONOMICAS'!Z62="NO","",'OFERTAS ECONOMICAS'!U62))</f>
        <v/>
      </c>
      <c r="M62" s="52">
        <f>+'OFERTAS ECONOMICAS'!Y62</f>
        <v>0</v>
      </c>
      <c r="N62" s="52" t="str">
        <f t="shared" si="2"/>
        <v>NO CUMPLE</v>
      </c>
      <c r="O62" s="53" t="str">
        <f>IF('OFERTAS ECONOMICAS'!AD62=0,"",IF('OFERTAS ECONOMICAS'!AI62="NO","",'OFERTAS ECONOMICAS'!AD62))</f>
        <v/>
      </c>
      <c r="P62" s="54" t="str">
        <f>+'OFERTAS ECONOMICAS'!AH62</f>
        <v>CUMPLE</v>
      </c>
      <c r="Q62" s="54" t="str">
        <f t="shared" si="3"/>
        <v>NO CUMPLE</v>
      </c>
      <c r="R62" s="56" t="str">
        <f>IF('OFERTAS ECONOMICAS'!AN62=0,"",IF('OFERTAS ECONOMICAS'!AR62="NO","",'OFERTAS ECONOMICAS'!AN62))</f>
        <v/>
      </c>
      <c r="S62" s="57">
        <f>+'OFERTAS ECONOMICAS'!AQ62</f>
        <v>0</v>
      </c>
      <c r="T62" s="57" t="str">
        <f t="shared" si="4"/>
        <v>NO CUMPLE</v>
      </c>
      <c r="U62" s="59" t="str">
        <f>IF('OFERTAS ECONOMICAS'!AV62=0,"",IF('OFERTAS ECONOMICAS'!BA62="NO","",'OFERTAS ECONOMICAS'!AV62))</f>
        <v/>
      </c>
      <c r="V62" s="60">
        <f>+'OFERTAS ECONOMICAS'!AZ62</f>
        <v>0</v>
      </c>
      <c r="W62" s="60" t="str">
        <f t="shared" si="5"/>
        <v>NO CUMPLE</v>
      </c>
      <c r="X62" s="56" t="str">
        <f>IF('OFERTAS ECONOMICAS'!BF62=0,"",IF('OFERTAS ECONOMICAS'!BJ62="NO","",'OFERTAS ECONOMICAS'!BE62))</f>
        <v/>
      </c>
      <c r="Y62" s="57">
        <f>+'OFERTAS ECONOMICAS'!BI62</f>
        <v>0</v>
      </c>
      <c r="Z62" s="57" t="str">
        <f t="shared" si="6"/>
        <v>NO CUMPLE</v>
      </c>
      <c r="AA62" s="152" t="e">
        <f>IF('OFERTAS ECONOMICAS'!#REF!=0,"",IF('OFERTAS ECONOMICAS'!#REF!="NO","",'OFERTAS ECONOMICAS'!#REF!))</f>
        <v>#REF!</v>
      </c>
      <c r="AB62" s="153" t="e">
        <f>+'OFERTAS ECONOMICAS'!#REF!</f>
        <v>#REF!</v>
      </c>
      <c r="AC62" s="153" t="e">
        <f t="shared" si="7"/>
        <v>#REF!</v>
      </c>
      <c r="AD62" s="251">
        <f>IF('OFERTAS ECONOMICAS'!BN62=0,"",IF('OFERTAS ECONOMICAS'!BS62="NO","",'OFERTAS ECONOMICAS'!BN62))</f>
        <v>11240</v>
      </c>
      <c r="AE62" s="153" t="str">
        <f>+'OFERTAS ECONOMICAS'!BR62</f>
        <v>CUMPLE</v>
      </c>
      <c r="AF62" s="153" t="str">
        <f t="shared" si="8"/>
        <v>CUMPLE</v>
      </c>
      <c r="AG62" s="152" t="str">
        <f>IF('OFERTAS ECONOMICAS'!BW62=0,"",IF('OFERTAS ECONOMICAS'!CB62="NO","",'OFERTAS ECONOMICAS'!BW62))</f>
        <v/>
      </c>
      <c r="AH62" s="153">
        <f>+'OFERTAS ECONOMICAS'!CA62</f>
        <v>0</v>
      </c>
      <c r="AI62" s="153" t="str">
        <f t="shared" si="9"/>
        <v>NO CUMPLE</v>
      </c>
      <c r="AJ62" s="152" t="str">
        <f>IF('OFERTAS ECONOMICAS'!CF62=0,"",IF('OFERTAS ECONOMICAS'!CK62="NO","",'OFERTAS ECONOMICAS'!CF62))</f>
        <v/>
      </c>
      <c r="AK62" s="153">
        <f>+'OFERTAS ECONOMICAS'!CJ62</f>
        <v>0</v>
      </c>
      <c r="AL62" s="153" t="str">
        <f t="shared" si="10"/>
        <v>NO CUMPLE</v>
      </c>
      <c r="AM62" s="152" t="str">
        <f>IF('OFERTAS ECONOMICAS'!CO62=0,"",IF('OFERTAS ECONOMICAS'!CT62="NO","",'OFERTAS ECONOMICAS'!CO62))</f>
        <v/>
      </c>
      <c r="AN62" s="153">
        <f>+'OFERTAS ECONOMICAS'!CS62</f>
        <v>0</v>
      </c>
      <c r="AO62" s="153" t="str">
        <f t="shared" si="11"/>
        <v>NO CUMPLE</v>
      </c>
      <c r="AP62" s="344">
        <f>IF('OFERTAS ECONOMICAS'!CX62=0,"",IF('OFERTAS ECONOMICAS'!DC62="NO","",'OFERTAS ECONOMICAS'!CX62))</f>
        <v>11275.25</v>
      </c>
      <c r="AQ62" s="153" t="str">
        <f>+'OFERTAS ECONOMICAS'!DB62</f>
        <v xml:space="preserve">CUMPLE </v>
      </c>
      <c r="AR62" s="153" t="str">
        <f t="shared" si="12"/>
        <v>CUMPLE</v>
      </c>
      <c r="AS62" s="152" t="str">
        <f>IF('OFERTAS ECONOMICAS'!DG62=0,"",IF('OFERTAS ECONOMICAS'!DL62="NO","",'OFERTAS ECONOMICAS'!DG62))</f>
        <v/>
      </c>
      <c r="AT62" s="153">
        <f>+'OFERTAS ECONOMICAS'!DK62</f>
        <v>0</v>
      </c>
      <c r="AU62" s="153" t="str">
        <f t="shared" si="13"/>
        <v>NO CUMPLE</v>
      </c>
      <c r="AV62" s="152" t="str">
        <f>IF('OFERTAS ECONOMICAS'!DP62=0,"",IF('OFERTAS ECONOMICAS'!DU62="NO","",'OFERTAS ECONOMICAS'!DP62))</f>
        <v/>
      </c>
      <c r="AW62" s="153">
        <f>+'OFERTAS ECONOMICAS'!DT62</f>
        <v>0</v>
      </c>
      <c r="AX62" s="153" t="str">
        <f t="shared" si="14"/>
        <v>NO CUMPLE</v>
      </c>
      <c r="AY62" s="341" t="str">
        <f>IF('OFERTAS ECONOMICAS'!DY62=0,"",IF('OFERTAS ECONOMICAS'!ED62="no","",'OFERTAS ECONOMICAS'!DY62))</f>
        <v/>
      </c>
      <c r="AZ62" s="153">
        <f>+'OFERTAS ECONOMICAS'!EC62</f>
        <v>0</v>
      </c>
      <c r="BA62" s="153" t="str">
        <f t="shared" si="15"/>
        <v>NO CUMPLE</v>
      </c>
      <c r="BB62" s="152" t="str">
        <f>IF('OFERTAS ECONOMICAS'!EH62=0,"",IF('OFERTAS ECONOMICAS'!EM62="NO","",'OFERTAS ECONOMICAS'!EH62))</f>
        <v/>
      </c>
      <c r="BC62" s="153" t="str">
        <f>+'OFERTAS ECONOMICAS'!EL62</f>
        <v/>
      </c>
      <c r="BD62" s="153" t="str">
        <f t="shared" si="16"/>
        <v>NO CUMPLE</v>
      </c>
      <c r="BE62" s="152" t="str">
        <f>IF('OFERTAS ECONOMICAS'!EQ62=0,"",IF('OFERTAS ECONOMICAS'!EV62="NO","",'OFERTAS ECONOMICAS'!EQ62))</f>
        <v/>
      </c>
      <c r="BF62" s="153">
        <f>+'OFERTAS ECONOMICAS'!EU62</f>
        <v>0</v>
      </c>
      <c r="BG62" s="153" t="str">
        <f t="shared" si="17"/>
        <v>NO CUMPLE</v>
      </c>
      <c r="BH62" s="152" t="str">
        <f>IF('OFERTAS ECONOMICAS'!EZ62=0,"",IF('OFERTAS ECONOMICAS'!FE62="NO","",'OFERTAS ECONOMICAS'!EZ62))</f>
        <v/>
      </c>
      <c r="BI62" s="153">
        <f>+'OFERTAS ECONOMICAS'!FD62</f>
        <v>0</v>
      </c>
      <c r="BJ62" s="153" t="str">
        <f t="shared" si="18"/>
        <v>NO CUMPLE</v>
      </c>
      <c r="BK62" s="152" t="str">
        <f>IF('OFERTAS ECONOMICAS'!FI62=0,"",IF('OFERTAS ECONOMICAS'!FN62="no","",'OFERTAS ECONOMICAS'!FI62))</f>
        <v/>
      </c>
      <c r="BL62" s="153">
        <f>+'OFERTAS ECONOMICAS'!FM62</f>
        <v>0</v>
      </c>
      <c r="BM62" s="153" t="str">
        <f t="shared" si="19"/>
        <v>NO CUMPLE</v>
      </c>
      <c r="BN62" s="152" t="e">
        <f>IF('OFERTAS ECONOMICAS'!#REF!=0,"",IF('OFERTAS ECONOMICAS'!#REF!="NO","",'OFERTAS ECONOMICAS'!#REF!))</f>
        <v>#REF!</v>
      </c>
      <c r="BO62" s="153" t="e">
        <f>+'OFERTAS ECONOMICAS'!#REF!</f>
        <v>#REF!</v>
      </c>
      <c r="BP62" s="153" t="e">
        <f t="shared" si="20"/>
        <v>#REF!</v>
      </c>
      <c r="BQ62" s="152" t="str">
        <f>IF('OFERTAS ECONOMICAS'!FR62=0,"",IF('OFERTAS ECONOMICAS'!FW62="NO","",'OFERTAS ECONOMICAS'!FR62))</f>
        <v/>
      </c>
      <c r="BR62" s="153">
        <f>+'OFERTAS ECONOMICAS'!FV62</f>
        <v>0</v>
      </c>
      <c r="BS62" s="153" t="str">
        <f t="shared" si="21"/>
        <v>NO CUMPLE</v>
      </c>
      <c r="BT62" s="152" t="str">
        <f>IF('OFERTAS ECONOMICAS'!GA62=0,"",IF('OFERTAS ECONOMICAS'!GF62="NO","",'OFERTAS ECONOMICAS'!GA62))</f>
        <v/>
      </c>
      <c r="BU62" s="153">
        <f>+'OFERTAS ECONOMICAS'!GE62</f>
        <v>0</v>
      </c>
      <c r="BV62" s="153" t="str">
        <f t="shared" si="22"/>
        <v>NO CUMPLE</v>
      </c>
      <c r="BW62" s="152" t="e">
        <f>IF('OFERTAS ECONOMICAS'!#REF!=0,"",IF('OFERTAS ECONOMICAS'!#REF!="NO","",'OFERTAS ECONOMICAS'!#REF!))</f>
        <v>#REF!</v>
      </c>
      <c r="BX62" s="153" t="e">
        <f>+'OFERTAS ECONOMICAS'!#REF!</f>
        <v>#REF!</v>
      </c>
      <c r="BY62" s="153" t="e">
        <f t="shared" si="23"/>
        <v>#REF!</v>
      </c>
    </row>
    <row r="63" spans="1:77" ht="38.25" x14ac:dyDescent="0.2">
      <c r="A63" s="85">
        <f t="shared" si="26"/>
        <v>54</v>
      </c>
      <c r="B63" s="85" t="str">
        <f>VLOOKUP(A63,'OFERTAS ECONOMICAS'!A63:B396,2,0)</f>
        <v>DM2302</v>
      </c>
      <c r="C63" s="22" t="str">
        <f>VLOOKUP(A63,'OFERTAS ECONOMICAS'!A63:C396,3,0)</f>
        <v>CIRCUITO ADULTO ALTO FLUJO CON CAMARA AJUSTABLE A VENTILADOR MECANICO</v>
      </c>
      <c r="D63" s="120">
        <v>1</v>
      </c>
      <c r="E63" s="120" t="s">
        <v>32</v>
      </c>
      <c r="F63" s="24">
        <v>178580.92</v>
      </c>
      <c r="G63" s="120">
        <v>13</v>
      </c>
      <c r="H63" s="86">
        <f t="shared" si="0"/>
        <v>2321551.96</v>
      </c>
      <c r="I63" s="48" t="str">
        <f>IF('OFERTAS ECONOMICAS'!L63=0,"",IF('OFERTAS ECONOMICAS'!Q63="no","",'OFERTAS ECONOMICAS'!L63))</f>
        <v/>
      </c>
      <c r="J63" s="49">
        <f>+'OFERTAS ECONOMICAS'!P63</f>
        <v>0</v>
      </c>
      <c r="K63" s="49" t="str">
        <f t="shared" si="1"/>
        <v>NO CUMPLE</v>
      </c>
      <c r="L63" s="51" t="str">
        <f>IF('OFERTAS ECONOMICAS'!U63=0,"",IF('OFERTAS ECONOMICAS'!Z63="NO","",'OFERTAS ECONOMICAS'!U63))</f>
        <v/>
      </c>
      <c r="M63" s="52">
        <f>+'OFERTAS ECONOMICAS'!Y63</f>
        <v>0</v>
      </c>
      <c r="N63" s="52" t="str">
        <f t="shared" si="2"/>
        <v>NO CUMPLE</v>
      </c>
      <c r="O63" s="53">
        <f>IF('OFERTAS ECONOMICAS'!AD63=0,"",IF('OFERTAS ECONOMICAS'!AI63="NO","",'OFERTAS ECONOMICAS'!AD63))</f>
        <v>178581</v>
      </c>
      <c r="P63" s="54" t="str">
        <f>+'OFERTAS ECONOMICAS'!AH63</f>
        <v>CUMPLE</v>
      </c>
      <c r="Q63" s="54" t="str">
        <f t="shared" si="3"/>
        <v>CUMPLE</v>
      </c>
      <c r="R63" s="56" t="str">
        <f>IF('OFERTAS ECONOMICAS'!AN63=0,"",IF('OFERTAS ECONOMICAS'!AR63="NO","",'OFERTAS ECONOMICAS'!AN63))</f>
        <v/>
      </c>
      <c r="S63" s="57">
        <f>+'OFERTAS ECONOMICAS'!AQ63</f>
        <v>0</v>
      </c>
      <c r="T63" s="57" t="str">
        <f t="shared" si="4"/>
        <v>NO CUMPLE</v>
      </c>
      <c r="U63" s="59" t="str">
        <f>IF('OFERTAS ECONOMICAS'!AV63=0,"",IF('OFERTAS ECONOMICAS'!BA63="NO","",'OFERTAS ECONOMICAS'!AV63))</f>
        <v/>
      </c>
      <c r="V63" s="60">
        <f>+'OFERTAS ECONOMICAS'!AZ63</f>
        <v>0</v>
      </c>
      <c r="W63" s="60" t="str">
        <f t="shared" si="5"/>
        <v>NO CUMPLE</v>
      </c>
      <c r="X63" s="56" t="str">
        <f>IF('OFERTAS ECONOMICAS'!BF63=0,"",IF('OFERTAS ECONOMICAS'!BJ63="NO","",'OFERTAS ECONOMICAS'!BE63))</f>
        <v/>
      </c>
      <c r="Y63" s="57">
        <f>+'OFERTAS ECONOMICAS'!BI63</f>
        <v>0</v>
      </c>
      <c r="Z63" s="57" t="str">
        <f t="shared" si="6"/>
        <v>NO CUMPLE</v>
      </c>
      <c r="AA63" s="152" t="e">
        <f>IF('OFERTAS ECONOMICAS'!#REF!=0,"",IF('OFERTAS ECONOMICAS'!#REF!="NO","",'OFERTAS ECONOMICAS'!#REF!))</f>
        <v>#REF!</v>
      </c>
      <c r="AB63" s="153" t="e">
        <f>+'OFERTAS ECONOMICAS'!#REF!</f>
        <v>#REF!</v>
      </c>
      <c r="AC63" s="153" t="e">
        <f t="shared" si="7"/>
        <v>#REF!</v>
      </c>
      <c r="AD63" s="251" t="str">
        <f>IF('OFERTAS ECONOMICAS'!BN63=0,"",IF('OFERTAS ECONOMICAS'!BS63="NO","",'OFERTAS ECONOMICAS'!BN63))</f>
        <v/>
      </c>
      <c r="AE63" s="153">
        <f>+'OFERTAS ECONOMICAS'!BR63</f>
        <v>0</v>
      </c>
      <c r="AF63" s="153" t="str">
        <f t="shared" si="8"/>
        <v>NO CUMPLE</v>
      </c>
      <c r="AG63" s="152" t="str">
        <f>IF('OFERTAS ECONOMICAS'!BW63=0,"",IF('OFERTAS ECONOMICAS'!CB63="NO","",'OFERTAS ECONOMICAS'!BW63))</f>
        <v/>
      </c>
      <c r="AH63" s="153">
        <f>+'OFERTAS ECONOMICAS'!CA63</f>
        <v>0</v>
      </c>
      <c r="AI63" s="153" t="str">
        <f t="shared" si="9"/>
        <v>NO CUMPLE</v>
      </c>
      <c r="AJ63" s="152" t="str">
        <f>IF('OFERTAS ECONOMICAS'!CF63=0,"",IF('OFERTAS ECONOMICAS'!CK63="NO","",'OFERTAS ECONOMICAS'!CF63))</f>
        <v/>
      </c>
      <c r="AK63" s="153">
        <f>+'OFERTAS ECONOMICAS'!CJ63</f>
        <v>0</v>
      </c>
      <c r="AL63" s="153" t="str">
        <f t="shared" si="10"/>
        <v>NO CUMPLE</v>
      </c>
      <c r="AM63" s="152" t="str">
        <f>IF('OFERTAS ECONOMICAS'!CO63=0,"",IF('OFERTAS ECONOMICAS'!CT63="NO","",'OFERTAS ECONOMICAS'!CO63))</f>
        <v/>
      </c>
      <c r="AN63" s="153">
        <f>+'OFERTAS ECONOMICAS'!CS63</f>
        <v>0</v>
      </c>
      <c r="AO63" s="153" t="str">
        <f t="shared" si="11"/>
        <v>NO CUMPLE</v>
      </c>
      <c r="AP63" s="344" t="str">
        <f>IF('OFERTAS ECONOMICAS'!CX63=0,"",IF('OFERTAS ECONOMICAS'!DC63="NO","",'OFERTAS ECONOMICAS'!CX63))</f>
        <v/>
      </c>
      <c r="AQ63" s="153">
        <f>+'OFERTAS ECONOMICAS'!DB63</f>
        <v>0</v>
      </c>
      <c r="AR63" s="153" t="str">
        <f t="shared" si="12"/>
        <v>NO CUMPLE</v>
      </c>
      <c r="AS63" s="152" t="str">
        <f>IF('OFERTAS ECONOMICAS'!DG63=0,"",IF('OFERTAS ECONOMICAS'!DL63="NO","",'OFERTAS ECONOMICAS'!DG63))</f>
        <v/>
      </c>
      <c r="AT63" s="153">
        <f>+'OFERTAS ECONOMICAS'!DK63</f>
        <v>0</v>
      </c>
      <c r="AU63" s="153" t="str">
        <f t="shared" si="13"/>
        <v>NO CUMPLE</v>
      </c>
      <c r="AV63" s="152" t="str">
        <f>IF('OFERTAS ECONOMICAS'!DP63=0,"",IF('OFERTAS ECONOMICAS'!DU63="NO","",'OFERTAS ECONOMICAS'!DP63))</f>
        <v/>
      </c>
      <c r="AW63" s="153">
        <f>+'OFERTAS ECONOMICAS'!DT63</f>
        <v>0</v>
      </c>
      <c r="AX63" s="153" t="str">
        <f t="shared" si="14"/>
        <v>NO CUMPLE</v>
      </c>
      <c r="AY63" s="341" t="str">
        <f>IF('OFERTAS ECONOMICAS'!DY63=0,"",IF('OFERTAS ECONOMICAS'!ED63="no","",'OFERTAS ECONOMICAS'!DY63))</f>
        <v/>
      </c>
      <c r="AZ63" s="153">
        <f>+'OFERTAS ECONOMICAS'!EC63</f>
        <v>0</v>
      </c>
      <c r="BA63" s="153" t="str">
        <f t="shared" si="15"/>
        <v>NO CUMPLE</v>
      </c>
      <c r="BB63" s="152" t="str">
        <f>IF('OFERTAS ECONOMICAS'!EH63=0,"",IF('OFERTAS ECONOMICAS'!EM63="NO","",'OFERTAS ECONOMICAS'!EH63))</f>
        <v/>
      </c>
      <c r="BC63" s="153" t="str">
        <f>+'OFERTAS ECONOMICAS'!EL63</f>
        <v/>
      </c>
      <c r="BD63" s="153" t="str">
        <f t="shared" si="16"/>
        <v>NO CUMPLE</v>
      </c>
      <c r="BE63" s="152" t="str">
        <f>IF('OFERTAS ECONOMICAS'!EQ63=0,"",IF('OFERTAS ECONOMICAS'!EV63="NO","",'OFERTAS ECONOMICAS'!EQ63))</f>
        <v/>
      </c>
      <c r="BF63" s="153">
        <f>+'OFERTAS ECONOMICAS'!EU63</f>
        <v>0</v>
      </c>
      <c r="BG63" s="153" t="str">
        <f t="shared" si="17"/>
        <v>NO CUMPLE</v>
      </c>
      <c r="BH63" s="152" t="str">
        <f>IF('OFERTAS ECONOMICAS'!EZ63=0,"",IF('OFERTAS ECONOMICAS'!FE63="NO","",'OFERTAS ECONOMICAS'!EZ63))</f>
        <v/>
      </c>
      <c r="BI63" s="153">
        <f>+'OFERTAS ECONOMICAS'!FD63</f>
        <v>0</v>
      </c>
      <c r="BJ63" s="153" t="str">
        <f t="shared" si="18"/>
        <v>NO CUMPLE</v>
      </c>
      <c r="BK63" s="152" t="str">
        <f>IF('OFERTAS ECONOMICAS'!FI63=0,"",IF('OFERTAS ECONOMICAS'!FN63="no","",'OFERTAS ECONOMICAS'!FI63))</f>
        <v/>
      </c>
      <c r="BL63" s="153">
        <f>+'OFERTAS ECONOMICAS'!FM63</f>
        <v>0</v>
      </c>
      <c r="BM63" s="153" t="str">
        <f t="shared" si="19"/>
        <v>NO CUMPLE</v>
      </c>
      <c r="BN63" s="152" t="e">
        <f>IF('OFERTAS ECONOMICAS'!#REF!=0,"",IF('OFERTAS ECONOMICAS'!#REF!="NO","",'OFERTAS ECONOMICAS'!#REF!))</f>
        <v>#REF!</v>
      </c>
      <c r="BO63" s="153" t="e">
        <f>+'OFERTAS ECONOMICAS'!#REF!</f>
        <v>#REF!</v>
      </c>
      <c r="BP63" s="153" t="e">
        <f t="shared" si="20"/>
        <v>#REF!</v>
      </c>
      <c r="BQ63" s="152" t="str">
        <f>IF('OFERTAS ECONOMICAS'!FR63=0,"",IF('OFERTAS ECONOMICAS'!FW63="NO","",'OFERTAS ECONOMICAS'!FR63))</f>
        <v/>
      </c>
      <c r="BR63" s="153">
        <f>+'OFERTAS ECONOMICAS'!FV63</f>
        <v>0</v>
      </c>
      <c r="BS63" s="153" t="str">
        <f t="shared" si="21"/>
        <v>NO CUMPLE</v>
      </c>
      <c r="BT63" s="152" t="str">
        <f>IF('OFERTAS ECONOMICAS'!GA63=0,"",IF('OFERTAS ECONOMICAS'!GF63="NO","",'OFERTAS ECONOMICAS'!GA63))</f>
        <v/>
      </c>
      <c r="BU63" s="153">
        <f>+'OFERTAS ECONOMICAS'!GE63</f>
        <v>0</v>
      </c>
      <c r="BV63" s="153" t="str">
        <f t="shared" si="22"/>
        <v>NO CUMPLE</v>
      </c>
      <c r="BW63" s="152" t="e">
        <f>IF('OFERTAS ECONOMICAS'!#REF!=0,"",IF('OFERTAS ECONOMICAS'!#REF!="NO","",'OFERTAS ECONOMICAS'!#REF!))</f>
        <v>#REF!</v>
      </c>
      <c r="BX63" s="153" t="e">
        <f>+'OFERTAS ECONOMICAS'!#REF!</f>
        <v>#REF!</v>
      </c>
      <c r="BY63" s="153" t="e">
        <f t="shared" si="23"/>
        <v>#REF!</v>
      </c>
    </row>
    <row r="64" spans="1:77" ht="38.25" x14ac:dyDescent="0.2">
      <c r="A64" s="85">
        <f t="shared" si="26"/>
        <v>55</v>
      </c>
      <c r="B64" s="85" t="str">
        <f>VLOOKUP(A64,'OFERTAS ECONOMICAS'!A64:B397,2,0)</f>
        <v>DM2403</v>
      </c>
      <c r="C64" s="22" t="str">
        <f>VLOOKUP(A64,'OFERTAS ECONOMICAS'!A64:C397,3,0)</f>
        <v>CIRCUITO ALTO FLUJO NEONATAL/ PEDIATRICO CON CAMARA</v>
      </c>
      <c r="D64" s="120">
        <v>1</v>
      </c>
      <c r="E64" s="120" t="s">
        <v>32</v>
      </c>
      <c r="F64" s="24">
        <v>334349.53999999998</v>
      </c>
      <c r="G64" s="120">
        <v>1</v>
      </c>
      <c r="H64" s="86">
        <f t="shared" si="0"/>
        <v>334349.53999999998</v>
      </c>
      <c r="I64" s="48" t="str">
        <f>IF('OFERTAS ECONOMICAS'!L64=0,"",IF('OFERTAS ECONOMICAS'!Q64="no","",'OFERTAS ECONOMICAS'!L64))</f>
        <v/>
      </c>
      <c r="J64" s="49">
        <f>+'OFERTAS ECONOMICAS'!P64</f>
        <v>0</v>
      </c>
      <c r="K64" s="49" t="str">
        <f t="shared" si="1"/>
        <v>NO CUMPLE</v>
      </c>
      <c r="L64" s="51" t="str">
        <f>IF('OFERTAS ECONOMICAS'!U64=0,"",IF('OFERTAS ECONOMICAS'!Z64="NO","",'OFERTAS ECONOMICAS'!U64))</f>
        <v/>
      </c>
      <c r="M64" s="52">
        <f>+'OFERTAS ECONOMICAS'!Y64</f>
        <v>0</v>
      </c>
      <c r="N64" s="52" t="str">
        <f t="shared" si="2"/>
        <v>NO CUMPLE</v>
      </c>
      <c r="O64" s="53" t="str">
        <f>IF('OFERTAS ECONOMICAS'!AD64=0,"",IF('OFERTAS ECONOMICAS'!AI64="NO","",'OFERTAS ECONOMICAS'!AD64))</f>
        <v/>
      </c>
      <c r="P64" s="54" t="str">
        <f>+'OFERTAS ECONOMICAS'!AH64</f>
        <v>NO CUMPLE</v>
      </c>
      <c r="Q64" s="54" t="str">
        <f t="shared" si="3"/>
        <v>NO CUMPLE</v>
      </c>
      <c r="R64" s="56" t="str">
        <f>IF('OFERTAS ECONOMICAS'!AN64=0,"",IF('OFERTAS ECONOMICAS'!AR64="NO","",'OFERTAS ECONOMICAS'!AN64))</f>
        <v/>
      </c>
      <c r="S64" s="57">
        <f>+'OFERTAS ECONOMICAS'!AQ64</f>
        <v>0</v>
      </c>
      <c r="T64" s="57" t="str">
        <f t="shared" si="4"/>
        <v>NO CUMPLE</v>
      </c>
      <c r="U64" s="59" t="str">
        <f>IF('OFERTAS ECONOMICAS'!AV64=0,"",IF('OFERTAS ECONOMICAS'!BA64="NO","",'OFERTAS ECONOMICAS'!AV64))</f>
        <v/>
      </c>
      <c r="V64" s="60">
        <f>+'OFERTAS ECONOMICAS'!AZ64</f>
        <v>0</v>
      </c>
      <c r="W64" s="60" t="str">
        <f t="shared" si="5"/>
        <v>NO CUMPLE</v>
      </c>
      <c r="X64" s="56" t="str">
        <f>IF('OFERTAS ECONOMICAS'!BF64=0,"",IF('OFERTAS ECONOMICAS'!BJ64="NO","",'OFERTAS ECONOMICAS'!BE64))</f>
        <v/>
      </c>
      <c r="Y64" s="57">
        <f>+'OFERTAS ECONOMICAS'!BI64</f>
        <v>0</v>
      </c>
      <c r="Z64" s="57" t="str">
        <f t="shared" si="6"/>
        <v>NO CUMPLE</v>
      </c>
      <c r="AA64" s="152" t="e">
        <f>IF('OFERTAS ECONOMICAS'!#REF!=0,"",IF('OFERTAS ECONOMICAS'!#REF!="NO","",'OFERTAS ECONOMICAS'!#REF!))</f>
        <v>#REF!</v>
      </c>
      <c r="AB64" s="153" t="e">
        <f>+'OFERTAS ECONOMICAS'!#REF!</f>
        <v>#REF!</v>
      </c>
      <c r="AC64" s="153" t="e">
        <f t="shared" si="7"/>
        <v>#REF!</v>
      </c>
      <c r="AD64" s="251" t="str">
        <f>IF('OFERTAS ECONOMICAS'!BN64=0,"",IF('OFERTAS ECONOMICAS'!BS64="NO","",'OFERTAS ECONOMICAS'!BN64))</f>
        <v/>
      </c>
      <c r="AE64" s="153">
        <f>+'OFERTAS ECONOMICAS'!BR64</f>
        <v>0</v>
      </c>
      <c r="AF64" s="153" t="str">
        <f t="shared" si="8"/>
        <v>NO CUMPLE</v>
      </c>
      <c r="AG64" s="152" t="str">
        <f>IF('OFERTAS ECONOMICAS'!BW64=0,"",IF('OFERTAS ECONOMICAS'!CB64="NO","",'OFERTAS ECONOMICAS'!BW64))</f>
        <v/>
      </c>
      <c r="AH64" s="153">
        <f>+'OFERTAS ECONOMICAS'!CA64</f>
        <v>0</v>
      </c>
      <c r="AI64" s="153" t="str">
        <f t="shared" si="9"/>
        <v>NO CUMPLE</v>
      </c>
      <c r="AJ64" s="152" t="str">
        <f>IF('OFERTAS ECONOMICAS'!CF64=0,"",IF('OFERTAS ECONOMICAS'!CK64="NO","",'OFERTAS ECONOMICAS'!CF64))</f>
        <v/>
      </c>
      <c r="AK64" s="153">
        <f>+'OFERTAS ECONOMICAS'!CJ64</f>
        <v>0</v>
      </c>
      <c r="AL64" s="153" t="str">
        <f t="shared" si="10"/>
        <v>NO CUMPLE</v>
      </c>
      <c r="AM64" s="152" t="str">
        <f>IF('OFERTAS ECONOMICAS'!CO64=0,"",IF('OFERTAS ECONOMICAS'!CT64="NO","",'OFERTAS ECONOMICAS'!CO64))</f>
        <v/>
      </c>
      <c r="AN64" s="153">
        <f>+'OFERTAS ECONOMICAS'!CS64</f>
        <v>0</v>
      </c>
      <c r="AO64" s="153" t="str">
        <f t="shared" si="11"/>
        <v>NO CUMPLE</v>
      </c>
      <c r="AP64" s="344" t="str">
        <f>IF('OFERTAS ECONOMICAS'!CX64=0,"",IF('OFERTAS ECONOMICAS'!DC64="NO","",'OFERTAS ECONOMICAS'!CX64))</f>
        <v/>
      </c>
      <c r="AQ64" s="153">
        <f>+'OFERTAS ECONOMICAS'!DB64</f>
        <v>0</v>
      </c>
      <c r="AR64" s="153" t="str">
        <f t="shared" si="12"/>
        <v>NO CUMPLE</v>
      </c>
      <c r="AS64" s="152" t="str">
        <f>IF('OFERTAS ECONOMICAS'!DG64=0,"",IF('OFERTAS ECONOMICAS'!DL64="NO","",'OFERTAS ECONOMICAS'!DG64))</f>
        <v/>
      </c>
      <c r="AT64" s="153">
        <f>+'OFERTAS ECONOMICAS'!DK64</f>
        <v>0</v>
      </c>
      <c r="AU64" s="153" t="str">
        <f t="shared" si="13"/>
        <v>NO CUMPLE</v>
      </c>
      <c r="AV64" s="152" t="str">
        <f>IF('OFERTAS ECONOMICAS'!DP64=0,"",IF('OFERTAS ECONOMICAS'!DU64="NO","",'OFERTAS ECONOMICAS'!DP64))</f>
        <v/>
      </c>
      <c r="AW64" s="153">
        <f>+'OFERTAS ECONOMICAS'!DT64</f>
        <v>0</v>
      </c>
      <c r="AX64" s="153" t="str">
        <f t="shared" si="14"/>
        <v>NO CUMPLE</v>
      </c>
      <c r="AY64" s="341" t="str">
        <f>IF('OFERTAS ECONOMICAS'!DY64=0,"",IF('OFERTAS ECONOMICAS'!ED64="no","",'OFERTAS ECONOMICAS'!DY64))</f>
        <v/>
      </c>
      <c r="AZ64" s="153">
        <f>+'OFERTAS ECONOMICAS'!EC64</f>
        <v>0</v>
      </c>
      <c r="BA64" s="153" t="str">
        <f t="shared" si="15"/>
        <v>NO CUMPLE</v>
      </c>
      <c r="BB64" s="152" t="str">
        <f>IF('OFERTAS ECONOMICAS'!EH64=0,"",IF('OFERTAS ECONOMICAS'!EM64="NO","",'OFERTAS ECONOMICAS'!EH64))</f>
        <v/>
      </c>
      <c r="BC64" s="153" t="str">
        <f>+'OFERTAS ECONOMICAS'!EL64</f>
        <v/>
      </c>
      <c r="BD64" s="153" t="str">
        <f t="shared" si="16"/>
        <v>NO CUMPLE</v>
      </c>
      <c r="BE64" s="152" t="str">
        <f>IF('OFERTAS ECONOMICAS'!EQ64=0,"",IF('OFERTAS ECONOMICAS'!EV64="NO","",'OFERTAS ECONOMICAS'!EQ64))</f>
        <v/>
      </c>
      <c r="BF64" s="153">
        <f>+'OFERTAS ECONOMICAS'!EU64</f>
        <v>0</v>
      </c>
      <c r="BG64" s="153" t="str">
        <f t="shared" si="17"/>
        <v>NO CUMPLE</v>
      </c>
      <c r="BH64" s="152" t="str">
        <f>IF('OFERTAS ECONOMICAS'!EZ64=0,"",IF('OFERTAS ECONOMICAS'!FE64="NO","",'OFERTAS ECONOMICAS'!EZ64))</f>
        <v/>
      </c>
      <c r="BI64" s="153">
        <f>+'OFERTAS ECONOMICAS'!FD64</f>
        <v>0</v>
      </c>
      <c r="BJ64" s="153" t="str">
        <f t="shared" si="18"/>
        <v>NO CUMPLE</v>
      </c>
      <c r="BK64" s="152" t="str">
        <f>IF('OFERTAS ECONOMICAS'!FI64=0,"",IF('OFERTAS ECONOMICAS'!FN64="no","",'OFERTAS ECONOMICAS'!FI64))</f>
        <v/>
      </c>
      <c r="BL64" s="153">
        <f>+'OFERTAS ECONOMICAS'!FM64</f>
        <v>0</v>
      </c>
      <c r="BM64" s="153" t="str">
        <f t="shared" si="19"/>
        <v>NO CUMPLE</v>
      </c>
      <c r="BN64" s="152" t="e">
        <f>IF('OFERTAS ECONOMICAS'!#REF!=0,"",IF('OFERTAS ECONOMICAS'!#REF!="NO","",'OFERTAS ECONOMICAS'!#REF!))</f>
        <v>#REF!</v>
      </c>
      <c r="BO64" s="153" t="e">
        <f>+'OFERTAS ECONOMICAS'!#REF!</f>
        <v>#REF!</v>
      </c>
      <c r="BP64" s="153" t="e">
        <f t="shared" si="20"/>
        <v>#REF!</v>
      </c>
      <c r="BQ64" s="152" t="str">
        <f>IF('OFERTAS ECONOMICAS'!FR64=0,"",IF('OFERTAS ECONOMICAS'!FW64="NO","",'OFERTAS ECONOMICAS'!FR64))</f>
        <v/>
      </c>
      <c r="BR64" s="153">
        <f>+'OFERTAS ECONOMICAS'!FV64</f>
        <v>0</v>
      </c>
      <c r="BS64" s="153" t="str">
        <f t="shared" si="21"/>
        <v>NO CUMPLE</v>
      </c>
      <c r="BT64" s="152" t="str">
        <f>IF('OFERTAS ECONOMICAS'!GA64=0,"",IF('OFERTAS ECONOMICAS'!GF64="NO","",'OFERTAS ECONOMICAS'!GA64))</f>
        <v/>
      </c>
      <c r="BU64" s="153">
        <f>+'OFERTAS ECONOMICAS'!GE64</f>
        <v>0</v>
      </c>
      <c r="BV64" s="153" t="str">
        <f t="shared" si="22"/>
        <v>NO CUMPLE</v>
      </c>
      <c r="BW64" s="152" t="e">
        <f>IF('OFERTAS ECONOMICAS'!#REF!=0,"",IF('OFERTAS ECONOMICAS'!#REF!="NO","",'OFERTAS ECONOMICAS'!#REF!))</f>
        <v>#REF!</v>
      </c>
      <c r="BX64" s="153" t="e">
        <f>+'OFERTAS ECONOMICAS'!#REF!</f>
        <v>#REF!</v>
      </c>
      <c r="BY64" s="153" t="e">
        <f t="shared" si="23"/>
        <v>#REF!</v>
      </c>
    </row>
    <row r="65" spans="1:77" ht="25.5" x14ac:dyDescent="0.2">
      <c r="A65" s="85">
        <f t="shared" si="26"/>
        <v>56</v>
      </c>
      <c r="B65" s="85" t="str">
        <f>VLOOKUP(A65,'OFERTAS ECONOMICAS'!A65:B398,2,0)</f>
        <v>DM377</v>
      </c>
      <c r="C65" s="22" t="str">
        <f>VLOOKUP(A65,'OFERTAS ECONOMICAS'!A65:C398,3,0)</f>
        <v>CIRCUITO DE ANESTESIA ADULTO CON BALON 3 LITROS</v>
      </c>
      <c r="D65" s="121">
        <v>1</v>
      </c>
      <c r="E65" s="121" t="s">
        <v>32</v>
      </c>
      <c r="F65" s="24">
        <v>15398.6</v>
      </c>
      <c r="G65" s="121">
        <v>508</v>
      </c>
      <c r="H65" s="86">
        <f t="shared" si="0"/>
        <v>7822488.7999999998</v>
      </c>
      <c r="I65" s="48" t="str">
        <f>IF('OFERTAS ECONOMICAS'!L65=0,"",IF('OFERTAS ECONOMICAS'!Q65="no","",'OFERTAS ECONOMICAS'!L65))</f>
        <v/>
      </c>
      <c r="J65" s="49">
        <f>+'OFERTAS ECONOMICAS'!P65</f>
        <v>0</v>
      </c>
      <c r="K65" s="49" t="str">
        <f t="shared" si="1"/>
        <v>NO CUMPLE</v>
      </c>
      <c r="L65" s="51" t="str">
        <f>IF('OFERTAS ECONOMICAS'!U65=0,"",IF('OFERTAS ECONOMICAS'!Z65="NO","",'OFERTAS ECONOMICAS'!U65))</f>
        <v/>
      </c>
      <c r="M65" s="52">
        <f>+'OFERTAS ECONOMICAS'!Y65</f>
        <v>0</v>
      </c>
      <c r="N65" s="52" t="str">
        <f t="shared" si="2"/>
        <v>NO CUMPLE</v>
      </c>
      <c r="O65" s="53">
        <f>IF('OFERTAS ECONOMICAS'!AD65=0,"",IF('OFERTAS ECONOMICAS'!AI65="NO","",'OFERTAS ECONOMICAS'!AD65))</f>
        <v>15944</v>
      </c>
      <c r="P65" s="54" t="str">
        <f>+'OFERTAS ECONOMICAS'!AH65</f>
        <v>CUMPLE</v>
      </c>
      <c r="Q65" s="54" t="str">
        <f t="shared" si="3"/>
        <v>CUMPLE</v>
      </c>
      <c r="R65" s="56" t="str">
        <f>IF('OFERTAS ECONOMICAS'!AN65=0,"",IF('OFERTAS ECONOMICAS'!AR65="NO","",'OFERTAS ECONOMICAS'!AN65))</f>
        <v/>
      </c>
      <c r="S65" s="57">
        <f>+'OFERTAS ECONOMICAS'!AQ65</f>
        <v>0</v>
      </c>
      <c r="T65" s="57" t="str">
        <f t="shared" si="4"/>
        <v>NO CUMPLE</v>
      </c>
      <c r="U65" s="59" t="str">
        <f>IF('OFERTAS ECONOMICAS'!AV65=0,"",IF('OFERTAS ECONOMICAS'!BA65="NO","",'OFERTAS ECONOMICAS'!AV65))</f>
        <v/>
      </c>
      <c r="V65" s="60" t="str">
        <f>+'OFERTAS ECONOMICAS'!AZ65</f>
        <v>CUMPLE</v>
      </c>
      <c r="W65" s="60" t="str">
        <f t="shared" si="5"/>
        <v>NO CUMPLE</v>
      </c>
      <c r="X65" s="56" t="str">
        <f>IF('OFERTAS ECONOMICAS'!BF65=0,"",IF('OFERTAS ECONOMICAS'!BJ65="NO","",'OFERTAS ECONOMICAS'!BE65))</f>
        <v/>
      </c>
      <c r="Y65" s="57" t="str">
        <f>+'OFERTAS ECONOMICAS'!BI65</f>
        <v>CUMPLE</v>
      </c>
      <c r="Z65" s="57" t="str">
        <f t="shared" si="6"/>
        <v>NO CUMPLE</v>
      </c>
      <c r="AA65" s="152" t="e">
        <f>IF('OFERTAS ECONOMICAS'!#REF!=0,"",IF('OFERTAS ECONOMICAS'!#REF!="NO","",'OFERTAS ECONOMICAS'!#REF!))</f>
        <v>#REF!</v>
      </c>
      <c r="AB65" s="153" t="e">
        <f>+'OFERTAS ECONOMICAS'!#REF!</f>
        <v>#REF!</v>
      </c>
      <c r="AC65" s="153" t="e">
        <f t="shared" si="7"/>
        <v>#REF!</v>
      </c>
      <c r="AD65" s="251" t="str">
        <f>IF('OFERTAS ECONOMICAS'!BN65=0,"",IF('OFERTAS ECONOMICAS'!BS65="NO","",'OFERTAS ECONOMICAS'!BN65))</f>
        <v/>
      </c>
      <c r="AE65" s="153">
        <f>+'OFERTAS ECONOMICAS'!BR65</f>
        <v>0</v>
      </c>
      <c r="AF65" s="153" t="str">
        <f t="shared" si="8"/>
        <v>NO CUMPLE</v>
      </c>
      <c r="AG65" s="152" t="str">
        <f>IF('OFERTAS ECONOMICAS'!BW65=0,"",IF('OFERTAS ECONOMICAS'!CB65="NO","",'OFERTAS ECONOMICAS'!BW65))</f>
        <v/>
      </c>
      <c r="AH65" s="153">
        <f>+'OFERTAS ECONOMICAS'!CA65</f>
        <v>0</v>
      </c>
      <c r="AI65" s="153" t="str">
        <f t="shared" si="9"/>
        <v>NO CUMPLE</v>
      </c>
      <c r="AJ65" s="152" t="str">
        <f>IF('OFERTAS ECONOMICAS'!CF65=0,"",IF('OFERTAS ECONOMICAS'!CK65="NO","",'OFERTAS ECONOMICAS'!CF65))</f>
        <v/>
      </c>
      <c r="AK65" s="153">
        <f>+'OFERTAS ECONOMICAS'!CJ65</f>
        <v>0</v>
      </c>
      <c r="AL65" s="153" t="str">
        <f t="shared" si="10"/>
        <v>NO CUMPLE</v>
      </c>
      <c r="AM65" s="152" t="str">
        <f>IF('OFERTAS ECONOMICAS'!CO65=0,"",IF('OFERTAS ECONOMICAS'!CT65="NO","",'OFERTAS ECONOMICAS'!CO65))</f>
        <v/>
      </c>
      <c r="AN65" s="153">
        <f>+'OFERTAS ECONOMICAS'!CS65</f>
        <v>0</v>
      </c>
      <c r="AO65" s="153" t="str">
        <f t="shared" si="11"/>
        <v>NO CUMPLE</v>
      </c>
      <c r="AP65" s="344">
        <f>IF('OFERTAS ECONOMICAS'!CX65=0,"",IF('OFERTAS ECONOMICAS'!DC65="NO","",'OFERTAS ECONOMICAS'!CX65))</f>
        <v>15345.05</v>
      </c>
      <c r="AQ65" s="153" t="str">
        <f>+'OFERTAS ECONOMICAS'!DB65</f>
        <v xml:space="preserve">CUMPLE </v>
      </c>
      <c r="AR65" s="153" t="str">
        <f t="shared" si="12"/>
        <v>CUMPLE</v>
      </c>
      <c r="AS65" s="152" t="str">
        <f>IF('OFERTAS ECONOMICAS'!DG65=0,"",IF('OFERTAS ECONOMICAS'!DL65="NO","",'OFERTAS ECONOMICAS'!DG65))</f>
        <v/>
      </c>
      <c r="AT65" s="153">
        <f>+'OFERTAS ECONOMICAS'!DK65</f>
        <v>0</v>
      </c>
      <c r="AU65" s="153" t="str">
        <f t="shared" si="13"/>
        <v>NO CUMPLE</v>
      </c>
      <c r="AV65" s="152" t="str">
        <f>IF('OFERTAS ECONOMICAS'!DP65=0,"",IF('OFERTAS ECONOMICAS'!DU65="NO","",'OFERTAS ECONOMICAS'!DP65))</f>
        <v/>
      </c>
      <c r="AW65" s="153">
        <f>+'OFERTAS ECONOMICAS'!DT65</f>
        <v>0</v>
      </c>
      <c r="AX65" s="153" t="str">
        <f t="shared" si="14"/>
        <v>NO CUMPLE</v>
      </c>
      <c r="AY65" s="341" t="str">
        <f>IF('OFERTAS ECONOMICAS'!DY65=0,"",IF('OFERTAS ECONOMICAS'!ED65="no","",'OFERTAS ECONOMICAS'!DY65))</f>
        <v/>
      </c>
      <c r="AZ65" s="153" t="str">
        <f>+'OFERTAS ECONOMICAS'!EC65</f>
        <v>NO CUMPLE</v>
      </c>
      <c r="BA65" s="153" t="str">
        <f t="shared" si="15"/>
        <v>NO CUMPLE</v>
      </c>
      <c r="BB65" s="152" t="str">
        <f>IF('OFERTAS ECONOMICAS'!EH65=0,"",IF('OFERTAS ECONOMICAS'!EM65="NO","",'OFERTAS ECONOMICAS'!EH65))</f>
        <v/>
      </c>
      <c r="BC65" s="153" t="str">
        <f>+'OFERTAS ECONOMICAS'!EL65</f>
        <v/>
      </c>
      <c r="BD65" s="153" t="str">
        <f t="shared" si="16"/>
        <v>NO CUMPLE</v>
      </c>
      <c r="BE65" s="152" t="str">
        <f>IF('OFERTAS ECONOMICAS'!EQ65=0,"",IF('OFERTAS ECONOMICAS'!EV65="NO","",'OFERTAS ECONOMICAS'!EQ65))</f>
        <v/>
      </c>
      <c r="BF65" s="153">
        <f>+'OFERTAS ECONOMICAS'!EU65</f>
        <v>0</v>
      </c>
      <c r="BG65" s="153" t="str">
        <f t="shared" si="17"/>
        <v>NO CUMPLE</v>
      </c>
      <c r="BH65" s="152" t="str">
        <f>IF('OFERTAS ECONOMICAS'!EZ65=0,"",IF('OFERTAS ECONOMICAS'!FE65="NO","",'OFERTAS ECONOMICAS'!EZ65))</f>
        <v/>
      </c>
      <c r="BI65" s="153">
        <f>+'OFERTAS ECONOMICAS'!FD65</f>
        <v>0</v>
      </c>
      <c r="BJ65" s="153" t="str">
        <f t="shared" si="18"/>
        <v>NO CUMPLE</v>
      </c>
      <c r="BK65" s="152" t="str">
        <f>IF('OFERTAS ECONOMICAS'!FI65=0,"",IF('OFERTAS ECONOMICAS'!FN65="no","",'OFERTAS ECONOMICAS'!FI65))</f>
        <v/>
      </c>
      <c r="BL65" s="153">
        <f>+'OFERTAS ECONOMICAS'!FM65</f>
        <v>0</v>
      </c>
      <c r="BM65" s="153" t="str">
        <f t="shared" si="19"/>
        <v>NO CUMPLE</v>
      </c>
      <c r="BN65" s="152" t="e">
        <f>IF('OFERTAS ECONOMICAS'!#REF!=0,"",IF('OFERTAS ECONOMICAS'!#REF!="NO","",'OFERTAS ECONOMICAS'!#REF!))</f>
        <v>#REF!</v>
      </c>
      <c r="BO65" s="153" t="e">
        <f>+'OFERTAS ECONOMICAS'!#REF!</f>
        <v>#REF!</v>
      </c>
      <c r="BP65" s="153" t="e">
        <f t="shared" si="20"/>
        <v>#REF!</v>
      </c>
      <c r="BQ65" s="152" t="str">
        <f>IF('OFERTAS ECONOMICAS'!FR65=0,"",IF('OFERTAS ECONOMICAS'!FW65="NO","",'OFERTAS ECONOMICAS'!FR65))</f>
        <v/>
      </c>
      <c r="BR65" s="153" t="str">
        <f>+'OFERTAS ECONOMICAS'!FV65</f>
        <v>NO CUMPLE</v>
      </c>
      <c r="BS65" s="153" t="str">
        <f t="shared" si="21"/>
        <v>NO CUMPLE</v>
      </c>
      <c r="BT65" s="152" t="str">
        <f>IF('OFERTAS ECONOMICAS'!GA65=0,"",IF('OFERTAS ECONOMICAS'!GF65="NO","",'OFERTAS ECONOMICAS'!GA65))</f>
        <v/>
      </c>
      <c r="BU65" s="153" t="str">
        <f>+'OFERTAS ECONOMICAS'!GE65</f>
        <v>CUMPLE</v>
      </c>
      <c r="BV65" s="153" t="str">
        <f t="shared" si="22"/>
        <v>NO CUMPLE</v>
      </c>
      <c r="BW65" s="152" t="e">
        <f>IF('OFERTAS ECONOMICAS'!#REF!=0,"",IF('OFERTAS ECONOMICAS'!#REF!="NO","",'OFERTAS ECONOMICAS'!#REF!))</f>
        <v>#REF!</v>
      </c>
      <c r="BX65" s="153" t="e">
        <f>+'OFERTAS ECONOMICAS'!#REF!</f>
        <v>#REF!</v>
      </c>
      <c r="BY65" s="153" t="e">
        <f t="shared" si="23"/>
        <v>#REF!</v>
      </c>
    </row>
    <row r="66" spans="1:77" ht="51" x14ac:dyDescent="0.2">
      <c r="A66" s="85">
        <f t="shared" si="26"/>
        <v>57</v>
      </c>
      <c r="B66" s="85" t="str">
        <f>VLOOKUP(A66,'OFERTAS ECONOMICAS'!A66:B399,2,0)</f>
        <v>DM2130</v>
      </c>
      <c r="C66" s="22" t="str">
        <f>VLOOKUP(A66,'OFERTAS ECONOMICAS'!A66:C399,3,0)</f>
        <v>CIRCUITO DE VENTILACION  MECANICA NEONATAL CON CAMARA+TRAMPA  DE AGUA EN LA VIA ESPIRATORIA</v>
      </c>
      <c r="D66" s="120">
        <v>1</v>
      </c>
      <c r="E66" s="120" t="s">
        <v>32</v>
      </c>
      <c r="F66" s="64">
        <v>154660</v>
      </c>
      <c r="G66" s="120">
        <v>36</v>
      </c>
      <c r="H66" s="86">
        <f t="shared" si="0"/>
        <v>5567760</v>
      </c>
      <c r="I66" s="48" t="str">
        <f>IF('OFERTAS ECONOMICAS'!L66=0,"",IF('OFERTAS ECONOMICAS'!Q66="no","",'OFERTAS ECONOMICAS'!L66))</f>
        <v/>
      </c>
      <c r="J66" s="49">
        <f>+'OFERTAS ECONOMICAS'!P66</f>
        <v>0</v>
      </c>
      <c r="K66" s="49" t="str">
        <f t="shared" si="1"/>
        <v>NO CUMPLE</v>
      </c>
      <c r="L66" s="51" t="str">
        <f>IF('OFERTAS ECONOMICAS'!U66=0,"",IF('OFERTAS ECONOMICAS'!Z66="NO","",'OFERTAS ECONOMICAS'!U66))</f>
        <v/>
      </c>
      <c r="M66" s="52">
        <f>+'OFERTAS ECONOMICAS'!Y66</f>
        <v>0</v>
      </c>
      <c r="N66" s="52" t="str">
        <f t="shared" si="2"/>
        <v>NO CUMPLE</v>
      </c>
      <c r="O66" s="53">
        <f>IF('OFERTAS ECONOMICAS'!AD66=0,"",IF('OFERTAS ECONOMICAS'!AI66="NO","",'OFERTAS ECONOMICAS'!AD66))</f>
        <v>157992</v>
      </c>
      <c r="P66" s="54" t="str">
        <f>+'OFERTAS ECONOMICAS'!AH66</f>
        <v>CUMPLE</v>
      </c>
      <c r="Q66" s="54" t="str">
        <f t="shared" si="3"/>
        <v>CUMPLE</v>
      </c>
      <c r="R66" s="56" t="str">
        <f>IF('OFERTAS ECONOMICAS'!AN66=0,"",IF('OFERTAS ECONOMICAS'!AR66="NO","",'OFERTAS ECONOMICAS'!AN66))</f>
        <v/>
      </c>
      <c r="S66" s="57">
        <f>+'OFERTAS ECONOMICAS'!AQ66</f>
        <v>0</v>
      </c>
      <c r="T66" s="57" t="str">
        <f t="shared" si="4"/>
        <v>NO CUMPLE</v>
      </c>
      <c r="U66" s="59" t="str">
        <f>IF('OFERTAS ECONOMICAS'!AV66=0,"",IF('OFERTAS ECONOMICAS'!BA66="NO","",'OFERTAS ECONOMICAS'!AV66))</f>
        <v/>
      </c>
      <c r="V66" s="60">
        <f>+'OFERTAS ECONOMICAS'!AZ66</f>
        <v>0</v>
      </c>
      <c r="W66" s="60" t="str">
        <f t="shared" si="5"/>
        <v>NO CUMPLE</v>
      </c>
      <c r="X66" s="56" t="str">
        <f>IF('OFERTAS ECONOMICAS'!BF66=0,"",IF('OFERTAS ECONOMICAS'!BJ66="NO","",'OFERTAS ECONOMICAS'!BE66))</f>
        <v/>
      </c>
      <c r="Y66" s="57">
        <f>+'OFERTAS ECONOMICAS'!BI66</f>
        <v>0</v>
      </c>
      <c r="Z66" s="57" t="str">
        <f t="shared" si="6"/>
        <v>NO CUMPLE</v>
      </c>
      <c r="AA66" s="152" t="e">
        <f>IF('OFERTAS ECONOMICAS'!#REF!=0,"",IF('OFERTAS ECONOMICAS'!#REF!="NO","",'OFERTAS ECONOMICAS'!#REF!))</f>
        <v>#REF!</v>
      </c>
      <c r="AB66" s="153" t="e">
        <f>+'OFERTAS ECONOMICAS'!#REF!</f>
        <v>#REF!</v>
      </c>
      <c r="AC66" s="153" t="e">
        <f t="shared" si="7"/>
        <v>#REF!</v>
      </c>
      <c r="AD66" s="251" t="str">
        <f>IF('OFERTAS ECONOMICAS'!BN66=0,"",IF('OFERTAS ECONOMICAS'!BS66="NO","",'OFERTAS ECONOMICAS'!BN66))</f>
        <v/>
      </c>
      <c r="AE66" s="153">
        <f>+'OFERTAS ECONOMICAS'!BR66</f>
        <v>0</v>
      </c>
      <c r="AF66" s="153" t="str">
        <f t="shared" si="8"/>
        <v>NO CUMPLE</v>
      </c>
      <c r="AG66" s="152" t="str">
        <f>IF('OFERTAS ECONOMICAS'!BW66=0,"",IF('OFERTAS ECONOMICAS'!CB66="NO","",'OFERTAS ECONOMICAS'!BW66))</f>
        <v/>
      </c>
      <c r="AH66" s="153">
        <f>+'OFERTAS ECONOMICAS'!CA66</f>
        <v>0</v>
      </c>
      <c r="AI66" s="153" t="str">
        <f t="shared" si="9"/>
        <v>NO CUMPLE</v>
      </c>
      <c r="AJ66" s="152" t="str">
        <f>IF('OFERTAS ECONOMICAS'!CF66=0,"",IF('OFERTAS ECONOMICAS'!CK66="NO","",'OFERTAS ECONOMICAS'!CF66))</f>
        <v/>
      </c>
      <c r="AK66" s="153">
        <f>+'OFERTAS ECONOMICAS'!CJ66</f>
        <v>0</v>
      </c>
      <c r="AL66" s="153" t="str">
        <f t="shared" si="10"/>
        <v>NO CUMPLE</v>
      </c>
      <c r="AM66" s="152" t="str">
        <f>IF('OFERTAS ECONOMICAS'!CO66=0,"",IF('OFERTAS ECONOMICAS'!CT66="NO","",'OFERTAS ECONOMICAS'!CO66))</f>
        <v/>
      </c>
      <c r="AN66" s="153">
        <f>+'OFERTAS ECONOMICAS'!CS66</f>
        <v>0</v>
      </c>
      <c r="AO66" s="153" t="str">
        <f t="shared" si="11"/>
        <v>NO CUMPLE</v>
      </c>
      <c r="AP66" s="344" t="str">
        <f>IF('OFERTAS ECONOMICAS'!CX66=0,"",IF('OFERTAS ECONOMICAS'!DC66="NO","",'OFERTAS ECONOMICAS'!CX66))</f>
        <v/>
      </c>
      <c r="AQ66" s="153">
        <f>+'OFERTAS ECONOMICAS'!DB66</f>
        <v>0</v>
      </c>
      <c r="AR66" s="153" t="str">
        <f t="shared" si="12"/>
        <v>NO CUMPLE</v>
      </c>
      <c r="AS66" s="152" t="str">
        <f>IF('OFERTAS ECONOMICAS'!DG66=0,"",IF('OFERTAS ECONOMICAS'!DL66="NO","",'OFERTAS ECONOMICAS'!DG66))</f>
        <v/>
      </c>
      <c r="AT66" s="153">
        <f>+'OFERTAS ECONOMICAS'!DK66</f>
        <v>0</v>
      </c>
      <c r="AU66" s="153" t="str">
        <f t="shared" si="13"/>
        <v>NO CUMPLE</v>
      </c>
      <c r="AV66" s="152" t="str">
        <f>IF('OFERTAS ECONOMICAS'!DP66=0,"",IF('OFERTAS ECONOMICAS'!DU66="NO","",'OFERTAS ECONOMICAS'!DP66))</f>
        <v/>
      </c>
      <c r="AW66" s="153">
        <f>+'OFERTAS ECONOMICAS'!DT66</f>
        <v>0</v>
      </c>
      <c r="AX66" s="153" t="str">
        <f t="shared" si="14"/>
        <v>NO CUMPLE</v>
      </c>
      <c r="AY66" s="341" t="str">
        <f>IF('OFERTAS ECONOMICAS'!DY66=0,"",IF('OFERTAS ECONOMICAS'!ED66="no","",'OFERTAS ECONOMICAS'!DY66))</f>
        <v/>
      </c>
      <c r="AZ66" s="153">
        <f>+'OFERTAS ECONOMICAS'!EC66</f>
        <v>0</v>
      </c>
      <c r="BA66" s="153" t="str">
        <f t="shared" si="15"/>
        <v>NO CUMPLE</v>
      </c>
      <c r="BB66" s="152" t="str">
        <f>IF('OFERTAS ECONOMICAS'!EH66=0,"",IF('OFERTAS ECONOMICAS'!EM66="NO","",'OFERTAS ECONOMICAS'!EH66))</f>
        <v/>
      </c>
      <c r="BC66" s="153" t="str">
        <f>+'OFERTAS ECONOMICAS'!EL66</f>
        <v/>
      </c>
      <c r="BD66" s="153" t="str">
        <f t="shared" si="16"/>
        <v>NO CUMPLE</v>
      </c>
      <c r="BE66" s="152" t="str">
        <f>IF('OFERTAS ECONOMICAS'!EQ66=0,"",IF('OFERTAS ECONOMICAS'!EV66="NO","",'OFERTAS ECONOMICAS'!EQ66))</f>
        <v/>
      </c>
      <c r="BF66" s="153">
        <f>+'OFERTAS ECONOMICAS'!EU66</f>
        <v>0</v>
      </c>
      <c r="BG66" s="153" t="str">
        <f t="shared" si="17"/>
        <v>NO CUMPLE</v>
      </c>
      <c r="BH66" s="152" t="str">
        <f>IF('OFERTAS ECONOMICAS'!EZ66=0,"",IF('OFERTAS ECONOMICAS'!FE66="NO","",'OFERTAS ECONOMICAS'!EZ66))</f>
        <v/>
      </c>
      <c r="BI66" s="153">
        <f>+'OFERTAS ECONOMICAS'!FD66</f>
        <v>0</v>
      </c>
      <c r="BJ66" s="153" t="str">
        <f t="shared" si="18"/>
        <v>NO CUMPLE</v>
      </c>
      <c r="BK66" s="152" t="str">
        <f>IF('OFERTAS ECONOMICAS'!FI66=0,"",IF('OFERTAS ECONOMICAS'!FN66="no","",'OFERTAS ECONOMICAS'!FI66))</f>
        <v/>
      </c>
      <c r="BL66" s="153">
        <f>+'OFERTAS ECONOMICAS'!FM66</f>
        <v>0</v>
      </c>
      <c r="BM66" s="153" t="str">
        <f t="shared" si="19"/>
        <v>NO CUMPLE</v>
      </c>
      <c r="BN66" s="152" t="e">
        <f>IF('OFERTAS ECONOMICAS'!#REF!=0,"",IF('OFERTAS ECONOMICAS'!#REF!="NO","",'OFERTAS ECONOMICAS'!#REF!))</f>
        <v>#REF!</v>
      </c>
      <c r="BO66" s="153" t="e">
        <f>+'OFERTAS ECONOMICAS'!#REF!</f>
        <v>#REF!</v>
      </c>
      <c r="BP66" s="153" t="e">
        <f t="shared" si="20"/>
        <v>#REF!</v>
      </c>
      <c r="BQ66" s="152" t="str">
        <f>IF('OFERTAS ECONOMICAS'!FR66=0,"",IF('OFERTAS ECONOMICAS'!FW66="NO","",'OFERTAS ECONOMICAS'!FR66))</f>
        <v/>
      </c>
      <c r="BR66" s="153">
        <f>+'OFERTAS ECONOMICAS'!FV66</f>
        <v>0</v>
      </c>
      <c r="BS66" s="153" t="str">
        <f t="shared" si="21"/>
        <v>NO CUMPLE</v>
      </c>
      <c r="BT66" s="152" t="str">
        <f>IF('OFERTAS ECONOMICAS'!GA66=0,"",IF('OFERTAS ECONOMICAS'!GF66="NO","",'OFERTAS ECONOMICAS'!GA66))</f>
        <v/>
      </c>
      <c r="BU66" s="153">
        <f>+'OFERTAS ECONOMICAS'!GE66</f>
        <v>0</v>
      </c>
      <c r="BV66" s="153" t="str">
        <f t="shared" si="22"/>
        <v>NO CUMPLE</v>
      </c>
      <c r="BW66" s="152" t="e">
        <f>IF('OFERTAS ECONOMICAS'!#REF!=0,"",IF('OFERTAS ECONOMICAS'!#REF!="NO","",'OFERTAS ECONOMICAS'!#REF!))</f>
        <v>#REF!</v>
      </c>
      <c r="BX66" s="153" t="e">
        <f>+'OFERTAS ECONOMICAS'!#REF!</f>
        <v>#REF!</v>
      </c>
      <c r="BY66" s="153" t="e">
        <f t="shared" si="23"/>
        <v>#REF!</v>
      </c>
    </row>
    <row r="67" spans="1:77" ht="12.75" x14ac:dyDescent="0.2">
      <c r="A67" s="85">
        <f t="shared" si="26"/>
        <v>58</v>
      </c>
      <c r="B67" s="85" t="str">
        <f>VLOOKUP(A67,'OFERTAS ECONOMICAS'!A67:B400,2,0)</f>
        <v>DM398</v>
      </c>
      <c r="C67" s="22" t="str">
        <f>VLOOKUP(A67,'OFERTAS ECONOMICAS'!A67:C400,3,0)</f>
        <v>CLAMP UMBILICAL</v>
      </c>
      <c r="D67" s="121">
        <v>1</v>
      </c>
      <c r="E67" s="121" t="s">
        <v>32</v>
      </c>
      <c r="F67" s="24">
        <v>354.62</v>
      </c>
      <c r="G67" s="121">
        <v>426</v>
      </c>
      <c r="H67" s="86">
        <f t="shared" si="0"/>
        <v>151068.12</v>
      </c>
      <c r="I67" s="48" t="str">
        <f>IF('OFERTAS ECONOMICAS'!L67=0,"",IF('OFERTAS ECONOMICAS'!Q67="no","",'OFERTAS ECONOMICAS'!L67))</f>
        <v/>
      </c>
      <c r="J67" s="49">
        <f>+'OFERTAS ECONOMICAS'!P67</f>
        <v>0</v>
      </c>
      <c r="K67" s="49" t="str">
        <f t="shared" si="1"/>
        <v>NO CUMPLE</v>
      </c>
      <c r="L67" s="51" t="str">
        <f>IF('OFERTAS ECONOMICAS'!U67=0,"",IF('OFERTAS ECONOMICAS'!Z67="NO","",'OFERTAS ECONOMICAS'!U67))</f>
        <v/>
      </c>
      <c r="M67" s="52">
        <f>+'OFERTAS ECONOMICAS'!Y67</f>
        <v>0</v>
      </c>
      <c r="N67" s="52" t="str">
        <f t="shared" si="2"/>
        <v>NO CUMPLE</v>
      </c>
      <c r="O67" s="53">
        <f>IF('OFERTAS ECONOMICAS'!AD67=0,"",IF('OFERTAS ECONOMICAS'!AI67="NO","",'OFERTAS ECONOMICAS'!AD67))</f>
        <v>370</v>
      </c>
      <c r="P67" s="54" t="str">
        <f>+'OFERTAS ECONOMICAS'!AH67</f>
        <v>CUMPLE</v>
      </c>
      <c r="Q67" s="54" t="str">
        <f t="shared" si="3"/>
        <v>CUMPLE</v>
      </c>
      <c r="R67" s="56" t="str">
        <f>IF('OFERTAS ECONOMICAS'!AN67=0,"",IF('OFERTAS ECONOMICAS'!AR67="NO","",'OFERTAS ECONOMICAS'!AN67))</f>
        <v/>
      </c>
      <c r="S67" s="57">
        <f>+'OFERTAS ECONOMICAS'!AQ67</f>
        <v>0</v>
      </c>
      <c r="T67" s="57" t="str">
        <f t="shared" si="4"/>
        <v>NO CUMPLE</v>
      </c>
      <c r="U67" s="59" t="str">
        <f>IF('OFERTAS ECONOMICAS'!AV67=0,"",IF('OFERTAS ECONOMICAS'!BA67="NO","",'OFERTAS ECONOMICAS'!AV67))</f>
        <v/>
      </c>
      <c r="V67" s="60">
        <f>+'OFERTAS ECONOMICAS'!AZ67</f>
        <v>0</v>
      </c>
      <c r="W67" s="60" t="str">
        <f t="shared" si="5"/>
        <v>NO CUMPLE</v>
      </c>
      <c r="X67" s="56" t="str">
        <f>IF('OFERTAS ECONOMICAS'!BF67=0,"",IF('OFERTAS ECONOMICAS'!BJ67="NO","",'OFERTAS ECONOMICAS'!BE67))</f>
        <v/>
      </c>
      <c r="Y67" s="57" t="str">
        <f>+'OFERTAS ECONOMICAS'!BI67</f>
        <v>CUMPLE</v>
      </c>
      <c r="Z67" s="57" t="str">
        <f t="shared" si="6"/>
        <v>NO CUMPLE</v>
      </c>
      <c r="AA67" s="152" t="e">
        <f>IF('OFERTAS ECONOMICAS'!#REF!=0,"",IF('OFERTAS ECONOMICAS'!#REF!="NO","",'OFERTAS ECONOMICAS'!#REF!))</f>
        <v>#REF!</v>
      </c>
      <c r="AB67" s="153" t="e">
        <f>+'OFERTAS ECONOMICAS'!#REF!</f>
        <v>#REF!</v>
      </c>
      <c r="AC67" s="153" t="e">
        <f t="shared" si="7"/>
        <v>#REF!</v>
      </c>
      <c r="AD67" s="251" t="str">
        <f>IF('OFERTAS ECONOMICAS'!BN67=0,"",IF('OFERTAS ECONOMICAS'!BS67="NO","",'OFERTAS ECONOMICAS'!BN67))</f>
        <v/>
      </c>
      <c r="AE67" s="153">
        <f>+'OFERTAS ECONOMICAS'!BR67</f>
        <v>0</v>
      </c>
      <c r="AF67" s="153" t="str">
        <f t="shared" si="8"/>
        <v>NO CUMPLE</v>
      </c>
      <c r="AG67" s="152" t="str">
        <f>IF('OFERTAS ECONOMICAS'!BW67=0,"",IF('OFERTAS ECONOMICAS'!CB67="NO","",'OFERTAS ECONOMICAS'!BW67))</f>
        <v/>
      </c>
      <c r="AH67" s="153">
        <f>+'OFERTAS ECONOMICAS'!CA67</f>
        <v>0</v>
      </c>
      <c r="AI67" s="153" t="str">
        <f t="shared" si="9"/>
        <v>NO CUMPLE</v>
      </c>
      <c r="AJ67" s="152" t="str">
        <f>IF('OFERTAS ECONOMICAS'!CF67=0,"",IF('OFERTAS ECONOMICAS'!CK67="NO","",'OFERTAS ECONOMICAS'!CF67))</f>
        <v/>
      </c>
      <c r="AK67" s="153">
        <f>+'OFERTAS ECONOMICAS'!CJ67</f>
        <v>0</v>
      </c>
      <c r="AL67" s="153" t="str">
        <f t="shared" si="10"/>
        <v>NO CUMPLE</v>
      </c>
      <c r="AM67" s="152" t="str">
        <f>IF('OFERTAS ECONOMICAS'!CO67=0,"",IF('OFERTAS ECONOMICAS'!CT67="NO","",'OFERTAS ECONOMICAS'!CO67))</f>
        <v/>
      </c>
      <c r="AN67" s="153">
        <f>+'OFERTAS ECONOMICAS'!CS67</f>
        <v>0</v>
      </c>
      <c r="AO67" s="153" t="str">
        <f t="shared" si="11"/>
        <v>NO CUMPLE</v>
      </c>
      <c r="AP67" s="344" t="str">
        <f>IF('OFERTAS ECONOMICAS'!CX67=0,"",IF('OFERTAS ECONOMICAS'!DC67="NO","",'OFERTAS ECONOMICAS'!CX67))</f>
        <v/>
      </c>
      <c r="AQ67" s="153" t="str">
        <f>+'OFERTAS ECONOMICAS'!DB67</f>
        <v xml:space="preserve">CUMPLE </v>
      </c>
      <c r="AR67" s="153" t="str">
        <f t="shared" si="12"/>
        <v>NO CUMPLE</v>
      </c>
      <c r="AS67" s="152" t="str">
        <f>IF('OFERTAS ECONOMICAS'!DG67=0,"",IF('OFERTAS ECONOMICAS'!DL67="NO","",'OFERTAS ECONOMICAS'!DG67))</f>
        <v/>
      </c>
      <c r="AT67" s="153">
        <f>+'OFERTAS ECONOMICAS'!DK67</f>
        <v>0</v>
      </c>
      <c r="AU67" s="153" t="str">
        <f t="shared" si="13"/>
        <v>NO CUMPLE</v>
      </c>
      <c r="AV67" s="152" t="str">
        <f>IF('OFERTAS ECONOMICAS'!DP67=0,"",IF('OFERTAS ECONOMICAS'!DU67="NO","",'OFERTAS ECONOMICAS'!DP67))</f>
        <v/>
      </c>
      <c r="AW67" s="153">
        <f>+'OFERTAS ECONOMICAS'!DT67</f>
        <v>0</v>
      </c>
      <c r="AX67" s="153" t="str">
        <f t="shared" si="14"/>
        <v>NO CUMPLE</v>
      </c>
      <c r="AY67" s="341" t="str">
        <f>IF('OFERTAS ECONOMICAS'!DY67=0,"",IF('OFERTAS ECONOMICAS'!ED67="no","",'OFERTAS ECONOMICAS'!DY67))</f>
        <v/>
      </c>
      <c r="AZ67" s="153">
        <f>+'OFERTAS ECONOMICAS'!EC67</f>
        <v>0</v>
      </c>
      <c r="BA67" s="153" t="str">
        <f t="shared" si="15"/>
        <v>NO CUMPLE</v>
      </c>
      <c r="BB67" s="152" t="str">
        <f>IF('OFERTAS ECONOMICAS'!EH67=0,"",IF('OFERTAS ECONOMICAS'!EM67="NO","",'OFERTAS ECONOMICAS'!EH67))</f>
        <v/>
      </c>
      <c r="BC67" s="153" t="str">
        <f>+'OFERTAS ECONOMICAS'!EL67</f>
        <v>CUMPLE</v>
      </c>
      <c r="BD67" s="153" t="str">
        <f t="shared" si="16"/>
        <v>NO CUMPLE</v>
      </c>
      <c r="BE67" s="152" t="str">
        <f>IF('OFERTAS ECONOMICAS'!EQ67=0,"",IF('OFERTAS ECONOMICAS'!EV67="NO","",'OFERTAS ECONOMICAS'!EQ67))</f>
        <v/>
      </c>
      <c r="BF67" s="153">
        <f>+'OFERTAS ECONOMICAS'!EU67</f>
        <v>0</v>
      </c>
      <c r="BG67" s="153" t="str">
        <f t="shared" si="17"/>
        <v>NO CUMPLE</v>
      </c>
      <c r="BH67" s="152" t="str">
        <f>IF('OFERTAS ECONOMICAS'!EZ67=0,"",IF('OFERTAS ECONOMICAS'!FE67="NO","",'OFERTAS ECONOMICAS'!EZ67))</f>
        <v/>
      </c>
      <c r="BI67" s="153">
        <f>+'OFERTAS ECONOMICAS'!FD67</f>
        <v>0</v>
      </c>
      <c r="BJ67" s="153" t="str">
        <f t="shared" si="18"/>
        <v>NO CUMPLE</v>
      </c>
      <c r="BK67" s="152" t="str">
        <f>IF('OFERTAS ECONOMICAS'!FI67=0,"",IF('OFERTAS ECONOMICAS'!FN67="no","",'OFERTAS ECONOMICAS'!FI67))</f>
        <v/>
      </c>
      <c r="BL67" s="153">
        <f>+'OFERTAS ECONOMICAS'!FM67</f>
        <v>0</v>
      </c>
      <c r="BM67" s="153" t="str">
        <f t="shared" si="19"/>
        <v>NO CUMPLE</v>
      </c>
      <c r="BN67" s="152" t="e">
        <f>IF('OFERTAS ECONOMICAS'!#REF!=0,"",IF('OFERTAS ECONOMICAS'!#REF!="NO","",'OFERTAS ECONOMICAS'!#REF!))</f>
        <v>#REF!</v>
      </c>
      <c r="BO67" s="153" t="e">
        <f>+'OFERTAS ECONOMICAS'!#REF!</f>
        <v>#REF!</v>
      </c>
      <c r="BP67" s="153" t="e">
        <f t="shared" si="20"/>
        <v>#REF!</v>
      </c>
      <c r="BQ67" s="152" t="str">
        <f>IF('OFERTAS ECONOMICAS'!FR67=0,"",IF('OFERTAS ECONOMICAS'!FW67="NO","",'OFERTAS ECONOMICAS'!FR67))</f>
        <v/>
      </c>
      <c r="BR67" s="153">
        <f>+'OFERTAS ECONOMICAS'!FV67</f>
        <v>0</v>
      </c>
      <c r="BS67" s="153" t="str">
        <f t="shared" si="21"/>
        <v>NO CUMPLE</v>
      </c>
      <c r="BT67" s="152" t="str">
        <f>IF('OFERTAS ECONOMICAS'!GA67=0,"",IF('OFERTAS ECONOMICAS'!GF67="NO","",'OFERTAS ECONOMICAS'!GA67))</f>
        <v/>
      </c>
      <c r="BU67" s="153" t="str">
        <f>+'OFERTAS ECONOMICAS'!GE67</f>
        <v>CUMPLE</v>
      </c>
      <c r="BV67" s="153" t="str">
        <f t="shared" si="22"/>
        <v>NO CUMPLE</v>
      </c>
      <c r="BW67" s="152" t="e">
        <f>IF('OFERTAS ECONOMICAS'!#REF!=0,"",IF('OFERTAS ECONOMICAS'!#REF!="NO","",'OFERTAS ECONOMICAS'!#REF!))</f>
        <v>#REF!</v>
      </c>
      <c r="BX67" s="153" t="e">
        <f>+'OFERTAS ECONOMICAS'!#REF!</f>
        <v>#REF!</v>
      </c>
      <c r="BY67" s="153" t="e">
        <f t="shared" si="23"/>
        <v>#REF!</v>
      </c>
    </row>
    <row r="68" spans="1:77" ht="51" x14ac:dyDescent="0.2">
      <c r="A68" s="85">
        <f t="shared" si="26"/>
        <v>59</v>
      </c>
      <c r="B68" s="85" t="str">
        <f>VLOOKUP(A68,'OFERTAS ECONOMICAS'!A68:B401,2,0)</f>
        <v>DM2112</v>
      </c>
      <c r="C68" s="22" t="str">
        <f>VLOOKUP(A68,'OFERTAS ECONOMICAS'!A68:C401,3,0)</f>
        <v>CREMA PROTECTORA CUTANEA CON OXIDO DE ZINC PARA PREVENCION LESIONES POR PRESION. 10%</v>
      </c>
      <c r="D68" s="120">
        <v>1</v>
      </c>
      <c r="E68" s="120" t="s">
        <v>32</v>
      </c>
      <c r="F68" s="24">
        <v>19220</v>
      </c>
      <c r="G68" s="120">
        <v>5</v>
      </c>
      <c r="H68" s="86">
        <f t="shared" si="0"/>
        <v>96100</v>
      </c>
      <c r="I68" s="48" t="str">
        <f>IF('OFERTAS ECONOMICAS'!L68=0,"",IF('OFERTAS ECONOMICAS'!Q68="no","",'OFERTAS ECONOMICAS'!L68))</f>
        <v/>
      </c>
      <c r="J68" s="49">
        <f>+'OFERTAS ECONOMICAS'!P68</f>
        <v>0</v>
      </c>
      <c r="K68" s="49" t="str">
        <f t="shared" si="1"/>
        <v>NO CUMPLE</v>
      </c>
      <c r="L68" s="51" t="str">
        <f>IF('OFERTAS ECONOMICAS'!U68=0,"",IF('OFERTAS ECONOMICAS'!Z68="NO","",'OFERTAS ECONOMICAS'!U68))</f>
        <v/>
      </c>
      <c r="M68" s="52">
        <f>+'OFERTAS ECONOMICAS'!Y68</f>
        <v>0</v>
      </c>
      <c r="N68" s="52" t="str">
        <f t="shared" si="2"/>
        <v>NO CUMPLE</v>
      </c>
      <c r="O68" s="53" t="str">
        <f>IF('OFERTAS ECONOMICAS'!AD68=0,"",IF('OFERTAS ECONOMICAS'!AI68="NO","",'OFERTAS ECONOMICAS'!AD68))</f>
        <v/>
      </c>
      <c r="P68" s="54">
        <f>+'OFERTAS ECONOMICAS'!AH68</f>
        <v>0</v>
      </c>
      <c r="Q68" s="54" t="str">
        <f t="shared" si="3"/>
        <v>NO CUMPLE</v>
      </c>
      <c r="R68" s="56" t="str">
        <f>IF('OFERTAS ECONOMICAS'!AN68=0,"",IF('OFERTAS ECONOMICAS'!AR68="NO","",'OFERTAS ECONOMICAS'!AN68))</f>
        <v/>
      </c>
      <c r="S68" s="57">
        <f>+'OFERTAS ECONOMICAS'!AQ68</f>
        <v>0</v>
      </c>
      <c r="T68" s="57" t="str">
        <f t="shared" si="4"/>
        <v>NO CUMPLE</v>
      </c>
      <c r="U68" s="59" t="str">
        <f>IF('OFERTAS ECONOMICAS'!AV68=0,"",IF('OFERTAS ECONOMICAS'!BA68="NO","",'OFERTAS ECONOMICAS'!AV68))</f>
        <v/>
      </c>
      <c r="V68" s="60">
        <f>+'OFERTAS ECONOMICAS'!AZ68</f>
        <v>0</v>
      </c>
      <c r="W68" s="60" t="str">
        <f t="shared" si="5"/>
        <v>NO CUMPLE</v>
      </c>
      <c r="X68" s="56" t="str">
        <f>IF('OFERTAS ECONOMICAS'!BF68=0,"",IF('OFERTAS ECONOMICAS'!BJ68="NO","",'OFERTAS ECONOMICAS'!BE68))</f>
        <v/>
      </c>
      <c r="Y68" s="57">
        <f>+'OFERTAS ECONOMICAS'!BI68</f>
        <v>0</v>
      </c>
      <c r="Z68" s="57" t="str">
        <f t="shared" si="6"/>
        <v>NO CUMPLE</v>
      </c>
      <c r="AA68" s="152" t="e">
        <f>IF('OFERTAS ECONOMICAS'!#REF!=0,"",IF('OFERTAS ECONOMICAS'!#REF!="NO","",'OFERTAS ECONOMICAS'!#REF!))</f>
        <v>#REF!</v>
      </c>
      <c r="AB68" s="153" t="e">
        <f>+'OFERTAS ECONOMICAS'!#REF!</f>
        <v>#REF!</v>
      </c>
      <c r="AC68" s="153" t="e">
        <f t="shared" si="7"/>
        <v>#REF!</v>
      </c>
      <c r="AD68" s="251" t="str">
        <f>IF('OFERTAS ECONOMICAS'!BN68=0,"",IF('OFERTAS ECONOMICAS'!BS68="NO","",'OFERTAS ECONOMICAS'!BN68))</f>
        <v/>
      </c>
      <c r="AE68" s="153">
        <f>+'OFERTAS ECONOMICAS'!BR68</f>
        <v>0</v>
      </c>
      <c r="AF68" s="153" t="str">
        <f t="shared" si="8"/>
        <v>NO CUMPLE</v>
      </c>
      <c r="AG68" s="152" t="str">
        <f>IF('OFERTAS ECONOMICAS'!BW68=0,"",IF('OFERTAS ECONOMICAS'!CB68="NO","",'OFERTAS ECONOMICAS'!BW68))</f>
        <v/>
      </c>
      <c r="AH68" s="153">
        <f>+'OFERTAS ECONOMICAS'!CA68</f>
        <v>0</v>
      </c>
      <c r="AI68" s="153" t="str">
        <f t="shared" si="9"/>
        <v>NO CUMPLE</v>
      </c>
      <c r="AJ68" s="152" t="str">
        <f>IF('OFERTAS ECONOMICAS'!CF68=0,"",IF('OFERTAS ECONOMICAS'!CK68="NO","",'OFERTAS ECONOMICAS'!CF68))</f>
        <v/>
      </c>
      <c r="AK68" s="153">
        <f>+'OFERTAS ECONOMICAS'!CJ68</f>
        <v>0</v>
      </c>
      <c r="AL68" s="153" t="str">
        <f t="shared" si="10"/>
        <v>NO CUMPLE</v>
      </c>
      <c r="AM68" s="152" t="str">
        <f>IF('OFERTAS ECONOMICAS'!CO68=0,"",IF('OFERTAS ECONOMICAS'!CT68="NO","",'OFERTAS ECONOMICAS'!CO68))</f>
        <v/>
      </c>
      <c r="AN68" s="153">
        <f>+'OFERTAS ECONOMICAS'!CS68</f>
        <v>0</v>
      </c>
      <c r="AO68" s="153" t="str">
        <f t="shared" si="11"/>
        <v>NO CUMPLE</v>
      </c>
      <c r="AP68" s="344" t="str">
        <f>IF('OFERTAS ECONOMICAS'!CX68=0,"",IF('OFERTAS ECONOMICAS'!DC68="NO","",'OFERTAS ECONOMICAS'!CX68))</f>
        <v/>
      </c>
      <c r="AQ68" s="153">
        <f>+'OFERTAS ECONOMICAS'!DB68</f>
        <v>0</v>
      </c>
      <c r="AR68" s="153" t="str">
        <f t="shared" si="12"/>
        <v>NO CUMPLE</v>
      </c>
      <c r="AS68" s="152" t="str">
        <f>IF('OFERTAS ECONOMICAS'!DG68=0,"",IF('OFERTAS ECONOMICAS'!DL68="NO","",'OFERTAS ECONOMICAS'!DG68))</f>
        <v/>
      </c>
      <c r="AT68" s="153">
        <f>+'OFERTAS ECONOMICAS'!DK68</f>
        <v>0</v>
      </c>
      <c r="AU68" s="153" t="str">
        <f t="shared" si="13"/>
        <v>NO CUMPLE</v>
      </c>
      <c r="AV68" s="152" t="str">
        <f>IF('OFERTAS ECONOMICAS'!DP68=0,"",IF('OFERTAS ECONOMICAS'!DU68="NO","",'OFERTAS ECONOMICAS'!DP68))</f>
        <v/>
      </c>
      <c r="AW68" s="153">
        <f>+'OFERTAS ECONOMICAS'!DT68</f>
        <v>0</v>
      </c>
      <c r="AX68" s="153" t="str">
        <f t="shared" si="14"/>
        <v>NO CUMPLE</v>
      </c>
      <c r="AY68" s="341" t="str">
        <f>IF('OFERTAS ECONOMICAS'!DY68=0,"",IF('OFERTAS ECONOMICAS'!ED68="no","",'OFERTAS ECONOMICAS'!DY68))</f>
        <v/>
      </c>
      <c r="AZ68" s="153">
        <f>+'OFERTAS ECONOMICAS'!EC68</f>
        <v>0</v>
      </c>
      <c r="BA68" s="153" t="str">
        <f t="shared" si="15"/>
        <v>NO CUMPLE</v>
      </c>
      <c r="BB68" s="152" t="str">
        <f>IF('OFERTAS ECONOMICAS'!EH68=0,"",IF('OFERTAS ECONOMICAS'!EM68="NO","",'OFERTAS ECONOMICAS'!EH68))</f>
        <v/>
      </c>
      <c r="BC68" s="153" t="str">
        <f>+'OFERTAS ECONOMICAS'!EL68</f>
        <v/>
      </c>
      <c r="BD68" s="153" t="str">
        <f t="shared" si="16"/>
        <v>NO CUMPLE</v>
      </c>
      <c r="BE68" s="152" t="str">
        <f>IF('OFERTAS ECONOMICAS'!EQ68=0,"",IF('OFERTAS ECONOMICAS'!EV68="NO","",'OFERTAS ECONOMICAS'!EQ68))</f>
        <v/>
      </c>
      <c r="BF68" s="153">
        <f>+'OFERTAS ECONOMICAS'!EU68</f>
        <v>0</v>
      </c>
      <c r="BG68" s="153" t="str">
        <f t="shared" si="17"/>
        <v>NO CUMPLE</v>
      </c>
      <c r="BH68" s="152" t="str">
        <f>IF('OFERTAS ECONOMICAS'!EZ68=0,"",IF('OFERTAS ECONOMICAS'!FE68="NO","",'OFERTAS ECONOMICAS'!EZ68))</f>
        <v/>
      </c>
      <c r="BI68" s="153">
        <f>+'OFERTAS ECONOMICAS'!FD68</f>
        <v>0</v>
      </c>
      <c r="BJ68" s="153" t="str">
        <f t="shared" si="18"/>
        <v>NO CUMPLE</v>
      </c>
      <c r="BK68" s="152">
        <f>IF('OFERTAS ECONOMICAS'!FI68=0,"",IF('OFERTAS ECONOMICAS'!FN68="no","",'OFERTAS ECONOMICAS'!FI68))</f>
        <v>22000</v>
      </c>
      <c r="BL68" s="153" t="str">
        <f>+'OFERTAS ECONOMICAS'!FM68</f>
        <v>CUMPLE</v>
      </c>
      <c r="BM68" s="153" t="str">
        <f t="shared" si="19"/>
        <v>CUMPLE</v>
      </c>
      <c r="BN68" s="152" t="e">
        <f>IF('OFERTAS ECONOMICAS'!#REF!=0,"",IF('OFERTAS ECONOMICAS'!#REF!="NO","",'OFERTAS ECONOMICAS'!#REF!))</f>
        <v>#REF!</v>
      </c>
      <c r="BO68" s="153" t="e">
        <f>+'OFERTAS ECONOMICAS'!#REF!</f>
        <v>#REF!</v>
      </c>
      <c r="BP68" s="153" t="e">
        <f t="shared" si="20"/>
        <v>#REF!</v>
      </c>
      <c r="BQ68" s="152" t="str">
        <f>IF('OFERTAS ECONOMICAS'!FR68=0,"",IF('OFERTAS ECONOMICAS'!FW68="NO","",'OFERTAS ECONOMICAS'!FR68))</f>
        <v/>
      </c>
      <c r="BR68" s="153">
        <f>+'OFERTAS ECONOMICAS'!FV68</f>
        <v>0</v>
      </c>
      <c r="BS68" s="153" t="str">
        <f t="shared" si="21"/>
        <v>NO CUMPLE</v>
      </c>
      <c r="BT68" s="152" t="str">
        <f>IF('OFERTAS ECONOMICAS'!GA68=0,"",IF('OFERTAS ECONOMICAS'!GF68="NO","",'OFERTAS ECONOMICAS'!GA68))</f>
        <v/>
      </c>
      <c r="BU68" s="153">
        <f>+'OFERTAS ECONOMICAS'!GE68</f>
        <v>0</v>
      </c>
      <c r="BV68" s="153" t="str">
        <f t="shared" si="22"/>
        <v>NO CUMPLE</v>
      </c>
      <c r="BW68" s="152" t="e">
        <f>IF('OFERTAS ECONOMICAS'!#REF!=0,"",IF('OFERTAS ECONOMICAS'!#REF!="NO","",'OFERTAS ECONOMICAS'!#REF!))</f>
        <v>#REF!</v>
      </c>
      <c r="BX68" s="153" t="e">
        <f>+'OFERTAS ECONOMICAS'!#REF!</f>
        <v>#REF!</v>
      </c>
      <c r="BY68" s="153" t="e">
        <f t="shared" si="23"/>
        <v>#REF!</v>
      </c>
    </row>
    <row r="69" spans="1:77" ht="51" x14ac:dyDescent="0.2">
      <c r="A69" s="85">
        <f t="shared" si="26"/>
        <v>60</v>
      </c>
      <c r="B69" s="85" t="str">
        <f>VLOOKUP(A69,'OFERTAS ECONOMICAS'!A69:B402,2,0)</f>
        <v>DM1827</v>
      </c>
      <c r="C69" s="22" t="str">
        <f>VLOOKUP(A69,'OFERTAS ECONOMICAS'!A69:C402,3,0)</f>
        <v>DESINCRUSTANTE REMOVEDOR DE OXIDO Y CORROSION PARA INSTRUMENT. QUIR.</v>
      </c>
      <c r="D69" s="120">
        <v>1</v>
      </c>
      <c r="E69" s="120" t="s">
        <v>32</v>
      </c>
      <c r="F69" s="24">
        <v>195517</v>
      </c>
      <c r="G69" s="120">
        <v>2</v>
      </c>
      <c r="H69" s="86">
        <f t="shared" si="0"/>
        <v>391034</v>
      </c>
      <c r="I69" s="48" t="str">
        <f>IF('OFERTAS ECONOMICAS'!L69=0,"",IF('OFERTAS ECONOMICAS'!Q69="no","",'OFERTAS ECONOMICAS'!L69))</f>
        <v/>
      </c>
      <c r="J69" s="49">
        <f>+'OFERTAS ECONOMICAS'!P69</f>
        <v>0</v>
      </c>
      <c r="K69" s="49" t="str">
        <f t="shared" si="1"/>
        <v>NO CUMPLE</v>
      </c>
      <c r="L69" s="51" t="str">
        <f>IF('OFERTAS ECONOMICAS'!U69=0,"",IF('OFERTAS ECONOMICAS'!Z69="NO","",'OFERTAS ECONOMICAS'!U69))</f>
        <v/>
      </c>
      <c r="M69" s="52">
        <f>+'OFERTAS ECONOMICAS'!Y69</f>
        <v>0</v>
      </c>
      <c r="N69" s="52" t="str">
        <f t="shared" si="2"/>
        <v>NO CUMPLE</v>
      </c>
      <c r="O69" s="53" t="str">
        <f>IF('OFERTAS ECONOMICAS'!AD69=0,"",IF('OFERTAS ECONOMICAS'!AI69="NO","",'OFERTAS ECONOMICAS'!AD69))</f>
        <v/>
      </c>
      <c r="P69" s="54">
        <f>+'OFERTAS ECONOMICAS'!AH69</f>
        <v>0</v>
      </c>
      <c r="Q69" s="54" t="str">
        <f t="shared" si="3"/>
        <v>NO CUMPLE</v>
      </c>
      <c r="R69" s="56" t="str">
        <f>IF('OFERTAS ECONOMICAS'!AN69=0,"",IF('OFERTAS ECONOMICAS'!AR69="NO","",'OFERTAS ECONOMICAS'!AN69))</f>
        <v/>
      </c>
      <c r="S69" s="57">
        <f>+'OFERTAS ECONOMICAS'!AQ69</f>
        <v>0</v>
      </c>
      <c r="T69" s="57" t="str">
        <f t="shared" si="4"/>
        <v>NO CUMPLE</v>
      </c>
      <c r="U69" s="59" t="str">
        <f>IF('OFERTAS ECONOMICAS'!AV69=0,"",IF('OFERTAS ECONOMICAS'!BA69="NO","",'OFERTAS ECONOMICAS'!AV69))</f>
        <v/>
      </c>
      <c r="V69" s="60">
        <f>+'OFERTAS ECONOMICAS'!AZ69</f>
        <v>0</v>
      </c>
      <c r="W69" s="60" t="str">
        <f t="shared" si="5"/>
        <v>NO CUMPLE</v>
      </c>
      <c r="X69" s="56">
        <f>IF('OFERTAS ECONOMICAS'!BF69=0,"",IF('OFERTAS ECONOMICAS'!BJ69="NO","",'OFERTAS ECONOMICAS'!BE69))</f>
        <v>190400</v>
      </c>
      <c r="Y69" s="57" t="str">
        <f>+'OFERTAS ECONOMICAS'!BI69</f>
        <v>CUMPLE</v>
      </c>
      <c r="Z69" s="57" t="str">
        <f t="shared" si="6"/>
        <v>CUMPLE</v>
      </c>
      <c r="AA69" s="152" t="e">
        <f>IF('OFERTAS ECONOMICAS'!#REF!=0,"",IF('OFERTAS ECONOMICAS'!#REF!="NO","",'OFERTAS ECONOMICAS'!#REF!))</f>
        <v>#REF!</v>
      </c>
      <c r="AB69" s="153" t="e">
        <f>+'OFERTAS ECONOMICAS'!#REF!</f>
        <v>#REF!</v>
      </c>
      <c r="AC69" s="153" t="e">
        <f t="shared" si="7"/>
        <v>#REF!</v>
      </c>
      <c r="AD69" s="251" t="str">
        <f>IF('OFERTAS ECONOMICAS'!BN69=0,"",IF('OFERTAS ECONOMICAS'!BS69="NO","",'OFERTAS ECONOMICAS'!BN69))</f>
        <v/>
      </c>
      <c r="AE69" s="153">
        <f>+'OFERTAS ECONOMICAS'!BR69</f>
        <v>0</v>
      </c>
      <c r="AF69" s="153" t="str">
        <f t="shared" si="8"/>
        <v>NO CUMPLE</v>
      </c>
      <c r="AG69" s="152" t="str">
        <f>IF('OFERTAS ECONOMICAS'!BW69=0,"",IF('OFERTAS ECONOMICAS'!CB69="NO","",'OFERTAS ECONOMICAS'!BW69))</f>
        <v/>
      </c>
      <c r="AH69" s="153">
        <f>+'OFERTAS ECONOMICAS'!CA69</f>
        <v>0</v>
      </c>
      <c r="AI69" s="153" t="str">
        <f t="shared" si="9"/>
        <v>NO CUMPLE</v>
      </c>
      <c r="AJ69" s="152" t="str">
        <f>IF('OFERTAS ECONOMICAS'!CF69=0,"",IF('OFERTAS ECONOMICAS'!CK69="NO","",'OFERTAS ECONOMICAS'!CF69))</f>
        <v/>
      </c>
      <c r="AK69" s="153">
        <f>+'OFERTAS ECONOMICAS'!CJ69</f>
        <v>0</v>
      </c>
      <c r="AL69" s="153" t="str">
        <f t="shared" si="10"/>
        <v>NO CUMPLE</v>
      </c>
      <c r="AM69" s="152" t="str">
        <f>IF('OFERTAS ECONOMICAS'!CO69=0,"",IF('OFERTAS ECONOMICAS'!CT69="NO","",'OFERTAS ECONOMICAS'!CO69))</f>
        <v/>
      </c>
      <c r="AN69" s="153">
        <f>+'OFERTAS ECONOMICAS'!CS69</f>
        <v>0</v>
      </c>
      <c r="AO69" s="153" t="str">
        <f t="shared" si="11"/>
        <v>NO CUMPLE</v>
      </c>
      <c r="AP69" s="344" t="str">
        <f>IF('OFERTAS ECONOMICAS'!CX69=0,"",IF('OFERTAS ECONOMICAS'!DC69="NO","",'OFERTAS ECONOMICAS'!CX69))</f>
        <v/>
      </c>
      <c r="AQ69" s="153">
        <f>+'OFERTAS ECONOMICAS'!DB69</f>
        <v>0</v>
      </c>
      <c r="AR69" s="153" t="str">
        <f t="shared" si="12"/>
        <v>NO CUMPLE</v>
      </c>
      <c r="AS69" s="152" t="str">
        <f>IF('OFERTAS ECONOMICAS'!DG69=0,"",IF('OFERTAS ECONOMICAS'!DL69="NO","",'OFERTAS ECONOMICAS'!DG69))</f>
        <v/>
      </c>
      <c r="AT69" s="153">
        <f>+'OFERTAS ECONOMICAS'!DK69</f>
        <v>0</v>
      </c>
      <c r="AU69" s="153" t="str">
        <f t="shared" si="13"/>
        <v>NO CUMPLE</v>
      </c>
      <c r="AV69" s="152" t="str">
        <f>IF('OFERTAS ECONOMICAS'!DP69=0,"",IF('OFERTAS ECONOMICAS'!DU69="NO","",'OFERTAS ECONOMICAS'!DP69))</f>
        <v/>
      </c>
      <c r="AW69" s="153">
        <f>+'OFERTAS ECONOMICAS'!DT69</f>
        <v>0</v>
      </c>
      <c r="AX69" s="153" t="str">
        <f t="shared" si="14"/>
        <v>NO CUMPLE</v>
      </c>
      <c r="AY69" s="341" t="str">
        <f>IF('OFERTAS ECONOMICAS'!DY69=0,"",IF('OFERTAS ECONOMICAS'!ED69="no","",'OFERTAS ECONOMICAS'!DY69))</f>
        <v/>
      </c>
      <c r="AZ69" s="153">
        <f>+'OFERTAS ECONOMICAS'!EC69</f>
        <v>0</v>
      </c>
      <c r="BA69" s="153" t="str">
        <f t="shared" si="15"/>
        <v>NO CUMPLE</v>
      </c>
      <c r="BB69" s="152" t="str">
        <f>IF('OFERTAS ECONOMICAS'!EH69=0,"",IF('OFERTAS ECONOMICAS'!EM69="NO","",'OFERTAS ECONOMICAS'!EH69))</f>
        <v/>
      </c>
      <c r="BC69" s="153" t="str">
        <f>+'OFERTAS ECONOMICAS'!EL69</f>
        <v>CUMPLE</v>
      </c>
      <c r="BD69" s="153" t="str">
        <f t="shared" si="16"/>
        <v>NO CUMPLE</v>
      </c>
      <c r="BE69" s="152" t="str">
        <f>IF('OFERTAS ECONOMICAS'!EQ69=0,"",IF('OFERTAS ECONOMICAS'!EV69="NO","",'OFERTAS ECONOMICAS'!EQ69))</f>
        <v/>
      </c>
      <c r="BF69" s="153">
        <f>+'OFERTAS ECONOMICAS'!EU69</f>
        <v>0</v>
      </c>
      <c r="BG69" s="153" t="str">
        <f t="shared" si="17"/>
        <v>NO CUMPLE</v>
      </c>
      <c r="BH69" s="152" t="str">
        <f>IF('OFERTAS ECONOMICAS'!EZ69=0,"",IF('OFERTAS ECONOMICAS'!FE69="NO","",'OFERTAS ECONOMICAS'!EZ69))</f>
        <v/>
      </c>
      <c r="BI69" s="153">
        <f>+'OFERTAS ECONOMICAS'!FD69</f>
        <v>0</v>
      </c>
      <c r="BJ69" s="153" t="str">
        <f t="shared" si="18"/>
        <v>NO CUMPLE</v>
      </c>
      <c r="BK69" s="152" t="str">
        <f>IF('OFERTAS ECONOMICAS'!FI69=0,"",IF('OFERTAS ECONOMICAS'!FN69="no","",'OFERTAS ECONOMICAS'!FI69))</f>
        <v/>
      </c>
      <c r="BL69" s="153">
        <f>+'OFERTAS ECONOMICAS'!FM69</f>
        <v>0</v>
      </c>
      <c r="BM69" s="153" t="str">
        <f t="shared" si="19"/>
        <v>NO CUMPLE</v>
      </c>
      <c r="BN69" s="152" t="e">
        <f>IF('OFERTAS ECONOMICAS'!#REF!=0,"",IF('OFERTAS ECONOMICAS'!#REF!="NO","",'OFERTAS ECONOMICAS'!#REF!))</f>
        <v>#REF!</v>
      </c>
      <c r="BO69" s="153" t="e">
        <f>+'OFERTAS ECONOMICAS'!#REF!</f>
        <v>#REF!</v>
      </c>
      <c r="BP69" s="153" t="e">
        <f t="shared" si="20"/>
        <v>#REF!</v>
      </c>
      <c r="BQ69" s="152" t="str">
        <f>IF('OFERTAS ECONOMICAS'!FR69=0,"",IF('OFERTAS ECONOMICAS'!FW69="NO","",'OFERTAS ECONOMICAS'!FR69))</f>
        <v/>
      </c>
      <c r="BR69" s="153">
        <f>+'OFERTAS ECONOMICAS'!FV69</f>
        <v>0</v>
      </c>
      <c r="BS69" s="153" t="str">
        <f t="shared" si="21"/>
        <v>NO CUMPLE</v>
      </c>
      <c r="BT69" s="152" t="str">
        <f>IF('OFERTAS ECONOMICAS'!GA69=0,"",IF('OFERTAS ECONOMICAS'!GF69="NO","",'OFERTAS ECONOMICAS'!GA69))</f>
        <v/>
      </c>
      <c r="BU69" s="153">
        <f>+'OFERTAS ECONOMICAS'!GE69</f>
        <v>0</v>
      </c>
      <c r="BV69" s="153" t="str">
        <f t="shared" si="22"/>
        <v>NO CUMPLE</v>
      </c>
      <c r="BW69" s="152" t="e">
        <f>IF('OFERTAS ECONOMICAS'!#REF!=0,"",IF('OFERTAS ECONOMICAS'!#REF!="NO","",'OFERTAS ECONOMICAS'!#REF!))</f>
        <v>#REF!</v>
      </c>
      <c r="BX69" s="153" t="e">
        <f>+'OFERTAS ECONOMICAS'!#REF!</f>
        <v>#REF!</v>
      </c>
      <c r="BY69" s="153" t="e">
        <f t="shared" si="23"/>
        <v>#REF!</v>
      </c>
    </row>
    <row r="70" spans="1:77" ht="102" x14ac:dyDescent="0.2">
      <c r="A70" s="85">
        <f>+A69+1</f>
        <v>61</v>
      </c>
      <c r="B70" s="85" t="str">
        <f>VLOOKUP(A70,'OFERTAS ECONOMICAS'!A70:B403,2,0)</f>
        <v>DM609</v>
      </c>
      <c r="C70" s="22" t="str">
        <f>VLOOKUP(A70,'OFERTAS ECONOMICAS'!A70:C403,3,0)</f>
        <v>DETERGENTE LÍQUIDO CONCENTRADO NEUTRO Y BIODEGRADABLE PARA AREAS, SUPERFICIES Y EQUIPOS BIOMÉDICOS Y ELEMENTOS DE USO HOSPITALARIO E INDUSTRIAL PRESENTACIÓN DE 3 A 5L</v>
      </c>
      <c r="D70" s="120">
        <v>1</v>
      </c>
      <c r="E70" s="120" t="s">
        <v>32</v>
      </c>
      <c r="F70" s="23">
        <v>30250</v>
      </c>
      <c r="G70" s="120">
        <v>15</v>
      </c>
      <c r="H70" s="86">
        <f t="shared" si="0"/>
        <v>453750</v>
      </c>
      <c r="I70" s="48" t="str">
        <f>IF('OFERTAS ECONOMICAS'!L70=0,"",IF('OFERTAS ECONOMICAS'!Q70="no","",'OFERTAS ECONOMICAS'!L70))</f>
        <v/>
      </c>
      <c r="J70" s="49">
        <f>+'OFERTAS ECONOMICAS'!P70</f>
        <v>0</v>
      </c>
      <c r="K70" s="49" t="str">
        <f t="shared" si="1"/>
        <v>NO CUMPLE</v>
      </c>
      <c r="L70" s="51" t="str">
        <f>IF('OFERTAS ECONOMICAS'!U70=0,"",IF('OFERTAS ECONOMICAS'!Z70="NO","",'OFERTAS ECONOMICAS'!U70))</f>
        <v/>
      </c>
      <c r="M70" s="52">
        <f>+'OFERTAS ECONOMICAS'!Y70</f>
        <v>0</v>
      </c>
      <c r="N70" s="52" t="str">
        <f t="shared" si="2"/>
        <v>NO CUMPLE</v>
      </c>
      <c r="O70" s="53" t="str">
        <f>IF('OFERTAS ECONOMICAS'!AD70=0,"",IF('OFERTAS ECONOMICAS'!AI70="NO","",'OFERTAS ECONOMICAS'!AD70))</f>
        <v/>
      </c>
      <c r="P70" s="54" t="str">
        <f>+'OFERTAS ECONOMICAS'!AH70</f>
        <v>CUMPLE</v>
      </c>
      <c r="Q70" s="54" t="str">
        <f t="shared" si="3"/>
        <v>NO CUMPLE</v>
      </c>
      <c r="R70" s="56" t="str">
        <f>IF('OFERTAS ECONOMICAS'!AN70=0,"",IF('OFERTAS ECONOMICAS'!AR70="NO","",'OFERTAS ECONOMICAS'!AN70))</f>
        <v/>
      </c>
      <c r="S70" s="57" t="str">
        <f>+'OFERTAS ECONOMICAS'!AQ70</f>
        <v>CUMPLE</v>
      </c>
      <c r="T70" s="57" t="str">
        <f t="shared" si="4"/>
        <v>NO CUMPLE</v>
      </c>
      <c r="U70" s="59" t="str">
        <f>IF('OFERTAS ECONOMICAS'!AV70=0,"",IF('OFERTAS ECONOMICAS'!BA70="NO","",'OFERTAS ECONOMICAS'!AV70))</f>
        <v/>
      </c>
      <c r="V70" s="60">
        <f>+'OFERTAS ECONOMICAS'!AZ70</f>
        <v>0</v>
      </c>
      <c r="W70" s="60" t="str">
        <f t="shared" si="5"/>
        <v>NO CUMPLE</v>
      </c>
      <c r="X70" s="56" t="str">
        <f>IF('OFERTAS ECONOMICAS'!BF70=0,"",IF('OFERTAS ECONOMICAS'!BJ70="NO","",'OFERTAS ECONOMICAS'!BE70))</f>
        <v/>
      </c>
      <c r="Y70" s="57" t="str">
        <f>+'OFERTAS ECONOMICAS'!BI70</f>
        <v>NO CUMPLE</v>
      </c>
      <c r="Z70" s="57" t="str">
        <f t="shared" si="6"/>
        <v>NO CUMPLE</v>
      </c>
      <c r="AA70" s="152" t="e">
        <f>IF('OFERTAS ECONOMICAS'!#REF!=0,"",IF('OFERTAS ECONOMICAS'!#REF!="NO","",'OFERTAS ECONOMICAS'!#REF!))</f>
        <v>#REF!</v>
      </c>
      <c r="AB70" s="153" t="e">
        <f>+'OFERTAS ECONOMICAS'!#REF!</f>
        <v>#REF!</v>
      </c>
      <c r="AC70" s="153" t="e">
        <f t="shared" si="7"/>
        <v>#REF!</v>
      </c>
      <c r="AD70" s="251" t="str">
        <f>IF('OFERTAS ECONOMICAS'!BN70=0,"",IF('OFERTAS ECONOMICAS'!BS70="NO","",'OFERTAS ECONOMICAS'!BN70))</f>
        <v/>
      </c>
      <c r="AE70" s="153">
        <f>+'OFERTAS ECONOMICAS'!BR70</f>
        <v>0</v>
      </c>
      <c r="AF70" s="153" t="str">
        <f t="shared" si="8"/>
        <v>NO CUMPLE</v>
      </c>
      <c r="AG70" s="152" t="str">
        <f>IF('OFERTAS ECONOMICAS'!BW70=0,"",IF('OFERTAS ECONOMICAS'!CB70="NO","",'OFERTAS ECONOMICAS'!BW70))</f>
        <v/>
      </c>
      <c r="AH70" s="153">
        <f>+'OFERTAS ECONOMICAS'!CA70</f>
        <v>0</v>
      </c>
      <c r="AI70" s="153" t="str">
        <f t="shared" si="9"/>
        <v>NO CUMPLE</v>
      </c>
      <c r="AJ70" s="152" t="str">
        <f>IF('OFERTAS ECONOMICAS'!CF70=0,"",IF('OFERTAS ECONOMICAS'!CK70="NO","",'OFERTAS ECONOMICAS'!CF70))</f>
        <v/>
      </c>
      <c r="AK70" s="153">
        <f>+'OFERTAS ECONOMICAS'!CJ70</f>
        <v>0</v>
      </c>
      <c r="AL70" s="153" t="str">
        <f t="shared" si="10"/>
        <v>NO CUMPLE</v>
      </c>
      <c r="AM70" s="152" t="str">
        <f>IF('OFERTAS ECONOMICAS'!CO70=0,"",IF('OFERTAS ECONOMICAS'!CT70="NO","",'OFERTAS ECONOMICAS'!CO70))</f>
        <v/>
      </c>
      <c r="AN70" s="153">
        <f>+'OFERTAS ECONOMICAS'!CS70</f>
        <v>0</v>
      </c>
      <c r="AO70" s="153" t="str">
        <f t="shared" si="11"/>
        <v>NO CUMPLE</v>
      </c>
      <c r="AP70" s="344" t="str">
        <f>IF('OFERTAS ECONOMICAS'!CX70=0,"",IF('OFERTAS ECONOMICAS'!DC70="NO","",'OFERTAS ECONOMICAS'!CX70))</f>
        <v/>
      </c>
      <c r="AQ70" s="153">
        <f>+'OFERTAS ECONOMICAS'!DB70</f>
        <v>0</v>
      </c>
      <c r="AR70" s="153" t="str">
        <f t="shared" si="12"/>
        <v>NO CUMPLE</v>
      </c>
      <c r="AS70" s="152" t="str">
        <f>IF('OFERTAS ECONOMICAS'!DG70=0,"",IF('OFERTAS ECONOMICAS'!DL70="NO","",'OFERTAS ECONOMICAS'!DG70))</f>
        <v/>
      </c>
      <c r="AT70" s="153">
        <f>+'OFERTAS ECONOMICAS'!DK70</f>
        <v>0</v>
      </c>
      <c r="AU70" s="153" t="str">
        <f t="shared" si="13"/>
        <v>NO CUMPLE</v>
      </c>
      <c r="AV70" s="152" t="str">
        <f>IF('OFERTAS ECONOMICAS'!DP70=0,"",IF('OFERTAS ECONOMICAS'!DU70="NO","",'OFERTAS ECONOMICAS'!DP70))</f>
        <v/>
      </c>
      <c r="AW70" s="153">
        <f>+'OFERTAS ECONOMICAS'!DT70</f>
        <v>0</v>
      </c>
      <c r="AX70" s="153" t="str">
        <f t="shared" si="14"/>
        <v>NO CUMPLE</v>
      </c>
      <c r="AY70" s="341" t="str">
        <f>IF('OFERTAS ECONOMICAS'!DY70=0,"",IF('OFERTAS ECONOMICAS'!ED70="no","",'OFERTAS ECONOMICAS'!DY70))</f>
        <v/>
      </c>
      <c r="AZ70" s="153" t="str">
        <f>+'OFERTAS ECONOMICAS'!EC70</f>
        <v>NO CUMPLE</v>
      </c>
      <c r="BA70" s="153" t="str">
        <f t="shared" si="15"/>
        <v>NO CUMPLE</v>
      </c>
      <c r="BB70" s="152" t="str">
        <f>IF('OFERTAS ECONOMICAS'!EH70=0,"",IF('OFERTAS ECONOMICAS'!EM70="NO","",'OFERTAS ECONOMICAS'!EH70))</f>
        <v/>
      </c>
      <c r="BC70" s="153" t="str">
        <f>+'OFERTAS ECONOMICAS'!EL70</f>
        <v>CUMPLE</v>
      </c>
      <c r="BD70" s="153" t="str">
        <f t="shared" si="16"/>
        <v>NO CUMPLE</v>
      </c>
      <c r="BE70" s="152" t="str">
        <f>IF('OFERTAS ECONOMICAS'!EQ70=0,"",IF('OFERTAS ECONOMICAS'!EV70="NO","",'OFERTAS ECONOMICAS'!EQ70))</f>
        <v/>
      </c>
      <c r="BF70" s="153">
        <f>+'OFERTAS ECONOMICAS'!EU70</f>
        <v>0</v>
      </c>
      <c r="BG70" s="153" t="str">
        <f t="shared" si="17"/>
        <v>NO CUMPLE</v>
      </c>
      <c r="BH70" s="152" t="str">
        <f>IF('OFERTAS ECONOMICAS'!EZ70=0,"",IF('OFERTAS ECONOMICAS'!FE70="NO","",'OFERTAS ECONOMICAS'!EZ70))</f>
        <v/>
      </c>
      <c r="BI70" s="153">
        <f>+'OFERTAS ECONOMICAS'!FD70</f>
        <v>0</v>
      </c>
      <c r="BJ70" s="153" t="str">
        <f t="shared" si="18"/>
        <v>NO CUMPLE</v>
      </c>
      <c r="BK70" s="152" t="str">
        <f>IF('OFERTAS ECONOMICAS'!FI70=0,"",IF('OFERTAS ECONOMICAS'!FN70="no","",'OFERTAS ECONOMICAS'!FI70))</f>
        <v/>
      </c>
      <c r="BL70" s="153">
        <f>+'OFERTAS ECONOMICAS'!FM70</f>
        <v>0</v>
      </c>
      <c r="BM70" s="153" t="str">
        <f t="shared" si="19"/>
        <v>NO CUMPLE</v>
      </c>
      <c r="BN70" s="152" t="e">
        <f>IF('OFERTAS ECONOMICAS'!#REF!=0,"",IF('OFERTAS ECONOMICAS'!#REF!="NO","",'OFERTAS ECONOMICAS'!#REF!))</f>
        <v>#REF!</v>
      </c>
      <c r="BO70" s="153" t="e">
        <f>+'OFERTAS ECONOMICAS'!#REF!</f>
        <v>#REF!</v>
      </c>
      <c r="BP70" s="153" t="e">
        <f t="shared" si="20"/>
        <v>#REF!</v>
      </c>
      <c r="BQ70" s="152" t="str">
        <f>IF('OFERTAS ECONOMICAS'!FR70=0,"",IF('OFERTAS ECONOMICAS'!FW70="NO","",'OFERTAS ECONOMICAS'!FR70))</f>
        <v/>
      </c>
      <c r="BR70" s="153">
        <f>+'OFERTAS ECONOMICAS'!FV70</f>
        <v>0</v>
      </c>
      <c r="BS70" s="153" t="str">
        <f t="shared" si="21"/>
        <v>NO CUMPLE</v>
      </c>
      <c r="BT70" s="152" t="str">
        <f>IF('OFERTAS ECONOMICAS'!GA70=0,"",IF('OFERTAS ECONOMICAS'!GF70="NO","",'OFERTAS ECONOMICAS'!GA70))</f>
        <v/>
      </c>
      <c r="BU70" s="153" t="str">
        <f>+'OFERTAS ECONOMICAS'!GE70</f>
        <v>CUMPLE</v>
      </c>
      <c r="BV70" s="153" t="str">
        <f t="shared" si="22"/>
        <v>NO CUMPLE</v>
      </c>
      <c r="BW70" s="152" t="e">
        <f>IF('OFERTAS ECONOMICAS'!#REF!=0,"",IF('OFERTAS ECONOMICAS'!#REF!="NO","",'OFERTAS ECONOMICAS'!#REF!))</f>
        <v>#REF!</v>
      </c>
      <c r="BX70" s="153" t="e">
        <f>+'OFERTAS ECONOMICAS'!#REF!</f>
        <v>#REF!</v>
      </c>
      <c r="BY70" s="153" t="e">
        <f t="shared" si="23"/>
        <v>#REF!</v>
      </c>
    </row>
    <row r="71" spans="1:77" ht="25.5" x14ac:dyDescent="0.2">
      <c r="A71" s="85">
        <f t="shared" ref="A71:A89" si="27">+A70+1</f>
        <v>62</v>
      </c>
      <c r="B71" s="85" t="str">
        <f>VLOOKUP(A71,'OFERTAS ECONOMICAS'!A71:B404,2,0)</f>
        <v>DM435</v>
      </c>
      <c r="C71" s="22" t="str">
        <f>VLOOKUP(A71,'OFERTAS ECONOMICAS'!A71:C404,3,0)</f>
        <v>ELECTRODO DESECHABLE PEDIATRICO</v>
      </c>
      <c r="D71" s="121">
        <v>1</v>
      </c>
      <c r="E71" s="121" t="s">
        <v>32</v>
      </c>
      <c r="F71" s="23">
        <v>276.08</v>
      </c>
      <c r="G71" s="121">
        <v>463</v>
      </c>
      <c r="H71" s="86">
        <f t="shared" si="0"/>
        <v>127825.04</v>
      </c>
      <c r="I71" s="48" t="str">
        <f>IF('OFERTAS ECONOMICAS'!L71=0,"",IF('OFERTAS ECONOMICAS'!Q71="no","",'OFERTAS ECONOMICAS'!L71))</f>
        <v/>
      </c>
      <c r="J71" s="49">
        <f>+'OFERTAS ECONOMICAS'!P71</f>
        <v>0</v>
      </c>
      <c r="K71" s="49" t="str">
        <f t="shared" si="1"/>
        <v>NO CUMPLE</v>
      </c>
      <c r="L71" s="51">
        <f>IF('OFERTAS ECONOMICAS'!U71=0,"",IF('OFERTAS ECONOMICAS'!Z71="NO","",'OFERTAS ECONOMICAS'!U71))</f>
        <v>249.9</v>
      </c>
      <c r="M71" s="52" t="str">
        <f>+'OFERTAS ECONOMICAS'!Y71</f>
        <v>CUMPLE</v>
      </c>
      <c r="N71" s="52" t="str">
        <f t="shared" si="2"/>
        <v>CUMPLE</v>
      </c>
      <c r="O71" s="53" t="str">
        <f>IF('OFERTAS ECONOMICAS'!AD71=0,"",IF('OFERTAS ECONOMICAS'!AI71="NO","",'OFERTAS ECONOMICAS'!AD71))</f>
        <v/>
      </c>
      <c r="P71" s="54" t="str">
        <f>+'OFERTAS ECONOMICAS'!AH71</f>
        <v>CUMPLE</v>
      </c>
      <c r="Q71" s="54" t="str">
        <f t="shared" si="3"/>
        <v>NO CUMPLE</v>
      </c>
      <c r="R71" s="56" t="str">
        <f>IF('OFERTAS ECONOMICAS'!AN71=0,"",IF('OFERTAS ECONOMICAS'!AR71="NO","",'OFERTAS ECONOMICAS'!AN71))</f>
        <v/>
      </c>
      <c r="S71" s="57">
        <f>+'OFERTAS ECONOMICAS'!AQ71</f>
        <v>0</v>
      </c>
      <c r="T71" s="57" t="str">
        <f t="shared" si="4"/>
        <v>NO CUMPLE</v>
      </c>
      <c r="U71" s="59">
        <f>IF('OFERTAS ECONOMICAS'!AV71=0,"",IF('OFERTAS ECONOMICAS'!BA71="NO","",'OFERTAS ECONOMICAS'!AV71))</f>
        <v>276</v>
      </c>
      <c r="V71" s="60" t="str">
        <f>+'OFERTAS ECONOMICAS'!AZ71</f>
        <v>CUMPLE</v>
      </c>
      <c r="W71" s="60" t="str">
        <f t="shared" si="5"/>
        <v>CUMPLE</v>
      </c>
      <c r="X71" s="56" t="str">
        <f>IF('OFERTAS ECONOMICAS'!BF71=0,"",IF('OFERTAS ECONOMICAS'!BJ71="NO","",'OFERTAS ECONOMICAS'!BE71))</f>
        <v/>
      </c>
      <c r="Y71" s="57">
        <f>+'OFERTAS ECONOMICAS'!BI71</f>
        <v>0</v>
      </c>
      <c r="Z71" s="57" t="str">
        <f t="shared" si="6"/>
        <v>NO CUMPLE</v>
      </c>
      <c r="AA71" s="152" t="e">
        <f>IF('OFERTAS ECONOMICAS'!#REF!=0,"",IF('OFERTAS ECONOMICAS'!#REF!="NO","",'OFERTAS ECONOMICAS'!#REF!))</f>
        <v>#REF!</v>
      </c>
      <c r="AB71" s="153" t="e">
        <f>+'OFERTAS ECONOMICAS'!#REF!</f>
        <v>#REF!</v>
      </c>
      <c r="AC71" s="153" t="e">
        <f t="shared" si="7"/>
        <v>#REF!</v>
      </c>
      <c r="AD71" s="251" t="str">
        <f>IF('OFERTAS ECONOMICAS'!BN71=0,"",IF('OFERTAS ECONOMICAS'!BS71="NO","",'OFERTAS ECONOMICAS'!BN71))</f>
        <v/>
      </c>
      <c r="AE71" s="153">
        <f>+'OFERTAS ECONOMICAS'!BR71</f>
        <v>0</v>
      </c>
      <c r="AF71" s="153" t="str">
        <f t="shared" si="8"/>
        <v>NO CUMPLE</v>
      </c>
      <c r="AG71" s="152" t="str">
        <f>IF('OFERTAS ECONOMICAS'!BW71=0,"",IF('OFERTAS ECONOMICAS'!CB71="NO","",'OFERTAS ECONOMICAS'!BW71))</f>
        <v/>
      </c>
      <c r="AH71" s="153">
        <f>+'OFERTAS ECONOMICAS'!CA71</f>
        <v>0</v>
      </c>
      <c r="AI71" s="153" t="str">
        <f t="shared" si="9"/>
        <v>NO CUMPLE</v>
      </c>
      <c r="AJ71" s="152" t="str">
        <f>IF('OFERTAS ECONOMICAS'!CF71=0,"",IF('OFERTAS ECONOMICAS'!CK71="NO","",'OFERTAS ECONOMICAS'!CF71))</f>
        <v/>
      </c>
      <c r="AK71" s="153" t="str">
        <f>+'OFERTAS ECONOMICAS'!CJ71</f>
        <v>CUMPLE</v>
      </c>
      <c r="AL71" s="153" t="str">
        <f t="shared" si="10"/>
        <v>NO CUMPLE</v>
      </c>
      <c r="AM71" s="152" t="str">
        <f>IF('OFERTAS ECONOMICAS'!CO71=0,"",IF('OFERTAS ECONOMICAS'!CT71="NO","",'OFERTAS ECONOMICAS'!CO71))</f>
        <v/>
      </c>
      <c r="AN71" s="153">
        <f>+'OFERTAS ECONOMICAS'!CS71</f>
        <v>0</v>
      </c>
      <c r="AO71" s="153" t="str">
        <f t="shared" si="11"/>
        <v>NO CUMPLE</v>
      </c>
      <c r="AP71" s="344" t="str">
        <f>IF('OFERTAS ECONOMICAS'!CX71=0,"",IF('OFERTAS ECONOMICAS'!DC71="NO","",'OFERTAS ECONOMICAS'!CX71))</f>
        <v/>
      </c>
      <c r="AQ71" s="153">
        <f>+'OFERTAS ECONOMICAS'!DB71</f>
        <v>0</v>
      </c>
      <c r="AR71" s="153" t="str">
        <f t="shared" si="12"/>
        <v>NO CUMPLE</v>
      </c>
      <c r="AS71" s="152" t="str">
        <f>IF('OFERTAS ECONOMICAS'!DG71=0,"",IF('OFERTAS ECONOMICAS'!DL71="NO","",'OFERTAS ECONOMICAS'!DG71))</f>
        <v/>
      </c>
      <c r="AT71" s="153">
        <f>+'OFERTAS ECONOMICAS'!DK71</f>
        <v>0</v>
      </c>
      <c r="AU71" s="153" t="str">
        <f t="shared" si="13"/>
        <v>NO CUMPLE</v>
      </c>
      <c r="AV71" s="152" t="str">
        <f>IF('OFERTAS ECONOMICAS'!DP71=0,"",IF('OFERTAS ECONOMICAS'!DU71="NO","",'OFERTAS ECONOMICAS'!DP71))</f>
        <v/>
      </c>
      <c r="AW71" s="153">
        <f>+'OFERTAS ECONOMICAS'!DT71</f>
        <v>0</v>
      </c>
      <c r="AX71" s="153" t="str">
        <f t="shared" si="14"/>
        <v>NO CUMPLE</v>
      </c>
      <c r="AY71" s="341" t="str">
        <f>IF('OFERTAS ECONOMICAS'!DY71=0,"",IF('OFERTAS ECONOMICAS'!ED71="no","",'OFERTAS ECONOMICAS'!DY71))</f>
        <v/>
      </c>
      <c r="AZ71" s="153">
        <f>+'OFERTAS ECONOMICAS'!EC71</f>
        <v>0</v>
      </c>
      <c r="BA71" s="153" t="str">
        <f t="shared" si="15"/>
        <v>NO CUMPLE</v>
      </c>
      <c r="BB71" s="152">
        <f>IF('OFERTAS ECONOMICAS'!EH71=0,"",IF('OFERTAS ECONOMICAS'!EM71="NO","",'OFERTAS ECONOMICAS'!EH71))</f>
        <v>319.00000000000006</v>
      </c>
      <c r="BC71" s="153" t="str">
        <f>+'OFERTAS ECONOMICAS'!EL71</f>
        <v>CUMPLE</v>
      </c>
      <c r="BD71" s="153" t="str">
        <f t="shared" si="16"/>
        <v>CUMPLE</v>
      </c>
      <c r="BE71" s="152" t="str">
        <f>IF('OFERTAS ECONOMICAS'!EQ71=0,"",IF('OFERTAS ECONOMICAS'!EV71="NO","",'OFERTAS ECONOMICAS'!EQ71))</f>
        <v/>
      </c>
      <c r="BF71" s="153">
        <f>+'OFERTAS ECONOMICAS'!EU71</f>
        <v>0</v>
      </c>
      <c r="BG71" s="153" t="str">
        <f t="shared" si="17"/>
        <v>NO CUMPLE</v>
      </c>
      <c r="BH71" s="152" t="str">
        <f>IF('OFERTAS ECONOMICAS'!EZ71=0,"",IF('OFERTAS ECONOMICAS'!FE71="NO","",'OFERTAS ECONOMICAS'!EZ71))</f>
        <v/>
      </c>
      <c r="BI71" s="153">
        <f>+'OFERTAS ECONOMICAS'!FD71</f>
        <v>0</v>
      </c>
      <c r="BJ71" s="153" t="str">
        <f t="shared" si="18"/>
        <v>NO CUMPLE</v>
      </c>
      <c r="BK71" s="152" t="str">
        <f>IF('OFERTAS ECONOMICAS'!FI71=0,"",IF('OFERTAS ECONOMICAS'!FN71="no","",'OFERTAS ECONOMICAS'!FI71))</f>
        <v/>
      </c>
      <c r="BL71" s="153">
        <f>+'OFERTAS ECONOMICAS'!FM71</f>
        <v>0</v>
      </c>
      <c r="BM71" s="153" t="str">
        <f t="shared" si="19"/>
        <v>NO CUMPLE</v>
      </c>
      <c r="BN71" s="152" t="e">
        <f>IF('OFERTAS ECONOMICAS'!#REF!=0,"",IF('OFERTAS ECONOMICAS'!#REF!="NO","",'OFERTAS ECONOMICAS'!#REF!))</f>
        <v>#REF!</v>
      </c>
      <c r="BO71" s="153" t="e">
        <f>+'OFERTAS ECONOMICAS'!#REF!</f>
        <v>#REF!</v>
      </c>
      <c r="BP71" s="153" t="e">
        <f t="shared" si="20"/>
        <v>#REF!</v>
      </c>
      <c r="BQ71" s="152" t="str">
        <f>IF('OFERTAS ECONOMICAS'!FR71=0,"",IF('OFERTAS ECONOMICAS'!FW71="NO","",'OFERTAS ECONOMICAS'!FR71))</f>
        <v/>
      </c>
      <c r="BR71" s="153">
        <f>+'OFERTAS ECONOMICAS'!FV71</f>
        <v>0</v>
      </c>
      <c r="BS71" s="153" t="str">
        <f t="shared" si="21"/>
        <v>NO CUMPLE</v>
      </c>
      <c r="BT71" s="152" t="str">
        <f>IF('OFERTAS ECONOMICAS'!GA71=0,"",IF('OFERTAS ECONOMICAS'!GF71="NO","",'OFERTAS ECONOMICAS'!GA71))</f>
        <v/>
      </c>
      <c r="BU71" s="153">
        <f>+'OFERTAS ECONOMICAS'!GE71</f>
        <v>0</v>
      </c>
      <c r="BV71" s="153" t="str">
        <f t="shared" si="22"/>
        <v>NO CUMPLE</v>
      </c>
      <c r="BW71" s="152" t="e">
        <f>IF('OFERTAS ECONOMICAS'!#REF!=0,"",IF('OFERTAS ECONOMICAS'!#REF!="NO","",'OFERTAS ECONOMICAS'!#REF!))</f>
        <v>#REF!</v>
      </c>
      <c r="BX71" s="153" t="e">
        <f>+'OFERTAS ECONOMICAS'!#REF!</f>
        <v>#REF!</v>
      </c>
      <c r="BY71" s="153" t="e">
        <f t="shared" si="23"/>
        <v>#REF!</v>
      </c>
    </row>
    <row r="72" spans="1:77" ht="51" x14ac:dyDescent="0.2">
      <c r="A72" s="85">
        <f t="shared" si="27"/>
        <v>63</v>
      </c>
      <c r="B72" s="85" t="str">
        <f>VLOOKUP(A72,'OFERTAS ECONOMICAS'!A72:B405,2,0)</f>
        <v>DM830</v>
      </c>
      <c r="C72" s="22" t="str">
        <f>VLOOKUP(A72,'OFERTAS ECONOMICAS'!A72:C405,3,0)</f>
        <v>EMPAQUE PARA ESTERILIZACION GRADO MEDICO ENTRE 60 Y 70GR/M2 DE  100 MM X 200M</v>
      </c>
      <c r="D72" s="120">
        <v>1</v>
      </c>
      <c r="E72" s="120" t="s">
        <v>32</v>
      </c>
      <c r="F72" s="23">
        <v>97161.12</v>
      </c>
      <c r="G72" s="120">
        <v>1</v>
      </c>
      <c r="H72" s="86">
        <f t="shared" si="0"/>
        <v>97161.12</v>
      </c>
      <c r="I72" s="48" t="str">
        <f>IF('OFERTAS ECONOMICAS'!L72=0,"",IF('OFERTAS ECONOMICAS'!Q72="no","",'OFERTAS ECONOMICAS'!L72))</f>
        <v/>
      </c>
      <c r="J72" s="49">
        <f>+'OFERTAS ECONOMICAS'!P72</f>
        <v>0</v>
      </c>
      <c r="K72" s="49" t="str">
        <f t="shared" si="1"/>
        <v>NO CUMPLE</v>
      </c>
      <c r="L72" s="51" t="str">
        <f>IF('OFERTAS ECONOMICAS'!U72=0,"",IF('OFERTAS ECONOMICAS'!Z72="NO","",'OFERTAS ECONOMICAS'!U72))</f>
        <v/>
      </c>
      <c r="M72" s="52">
        <f>+'OFERTAS ECONOMICAS'!Y72</f>
        <v>0</v>
      </c>
      <c r="N72" s="52" t="str">
        <f t="shared" si="2"/>
        <v>NO CUMPLE</v>
      </c>
      <c r="O72" s="53" t="str">
        <f>IF('OFERTAS ECONOMICAS'!AD72=0,"",IF('OFERTAS ECONOMICAS'!AI72="NO","",'OFERTAS ECONOMICAS'!AD72))</f>
        <v/>
      </c>
      <c r="P72" s="54">
        <f>+'OFERTAS ECONOMICAS'!AH72</f>
        <v>0</v>
      </c>
      <c r="Q72" s="54" t="str">
        <f t="shared" si="3"/>
        <v>NO CUMPLE</v>
      </c>
      <c r="R72" s="56" t="str">
        <f>IF('OFERTAS ECONOMICAS'!AN72=0,"",IF('OFERTAS ECONOMICAS'!AR72="NO","",'OFERTAS ECONOMICAS'!AN72))</f>
        <v/>
      </c>
      <c r="S72" s="57">
        <f>+'OFERTAS ECONOMICAS'!AQ72</f>
        <v>0</v>
      </c>
      <c r="T72" s="57" t="str">
        <f t="shared" si="4"/>
        <v>NO CUMPLE</v>
      </c>
      <c r="U72" s="59" t="str">
        <f>IF('OFERTAS ECONOMICAS'!AV72=0,"",IF('OFERTAS ECONOMICAS'!BA72="NO","",'OFERTAS ECONOMICAS'!AV72))</f>
        <v/>
      </c>
      <c r="V72" s="60">
        <f>+'OFERTAS ECONOMICAS'!AZ72</f>
        <v>0</v>
      </c>
      <c r="W72" s="60" t="str">
        <f t="shared" si="5"/>
        <v>NO CUMPLE</v>
      </c>
      <c r="X72" s="56" t="str">
        <f>IF('OFERTAS ECONOMICAS'!BF72=0,"",IF('OFERTAS ECONOMICAS'!BJ72="NO","",'OFERTAS ECONOMICAS'!BE72))</f>
        <v/>
      </c>
      <c r="Y72" s="57" t="str">
        <f>+'OFERTAS ECONOMICAS'!BI72</f>
        <v>NO CUMPLE</v>
      </c>
      <c r="Z72" s="57" t="str">
        <f t="shared" si="6"/>
        <v>NO CUMPLE</v>
      </c>
      <c r="AA72" s="152" t="e">
        <f>IF('OFERTAS ECONOMICAS'!#REF!=0,"",IF('OFERTAS ECONOMICAS'!#REF!="NO","",'OFERTAS ECONOMICAS'!#REF!))</f>
        <v>#REF!</v>
      </c>
      <c r="AB72" s="153" t="e">
        <f>+'OFERTAS ECONOMICAS'!#REF!</f>
        <v>#REF!</v>
      </c>
      <c r="AC72" s="153" t="e">
        <f t="shared" si="7"/>
        <v>#REF!</v>
      </c>
      <c r="AD72" s="251">
        <f>IF('OFERTAS ECONOMICAS'!BN72=0,"",IF('OFERTAS ECONOMICAS'!BS72="NO","",'OFERTAS ECONOMICAS'!BN72))</f>
        <v>75976.740000000005</v>
      </c>
      <c r="AE72" s="153" t="str">
        <f>+'OFERTAS ECONOMICAS'!BR72</f>
        <v>CUMPLE</v>
      </c>
      <c r="AF72" s="153" t="str">
        <f t="shared" si="8"/>
        <v>CUMPLE</v>
      </c>
      <c r="AG72" s="152" t="str">
        <f>IF('OFERTAS ECONOMICAS'!BW72=0,"",IF('OFERTAS ECONOMICAS'!CB72="NO","",'OFERTAS ECONOMICAS'!BW72))</f>
        <v/>
      </c>
      <c r="AH72" s="153">
        <f>+'OFERTAS ECONOMICAS'!CA72</f>
        <v>0</v>
      </c>
      <c r="AI72" s="153" t="str">
        <f t="shared" si="9"/>
        <v>NO CUMPLE</v>
      </c>
      <c r="AJ72" s="152" t="str">
        <f>IF('OFERTAS ECONOMICAS'!CF72=0,"",IF('OFERTAS ECONOMICAS'!CK72="NO","",'OFERTAS ECONOMICAS'!CF72))</f>
        <v/>
      </c>
      <c r="AK72" s="153">
        <f>+'OFERTAS ECONOMICAS'!CJ72</f>
        <v>0</v>
      </c>
      <c r="AL72" s="153" t="str">
        <f t="shared" si="10"/>
        <v>NO CUMPLE</v>
      </c>
      <c r="AM72" s="152" t="str">
        <f>IF('OFERTAS ECONOMICAS'!CO72=0,"",IF('OFERTAS ECONOMICAS'!CT72="NO","",'OFERTAS ECONOMICAS'!CO72))</f>
        <v/>
      </c>
      <c r="AN72" s="153">
        <f>+'OFERTAS ECONOMICAS'!CS72</f>
        <v>0</v>
      </c>
      <c r="AO72" s="153" t="str">
        <f t="shared" si="11"/>
        <v>NO CUMPLE</v>
      </c>
      <c r="AP72" s="344">
        <f>IF('OFERTAS ECONOMICAS'!CX72=0,"",IF('OFERTAS ECONOMICAS'!DC72="NO","",'OFERTAS ECONOMICAS'!CX72))</f>
        <v>87108</v>
      </c>
      <c r="AQ72" s="153" t="str">
        <f>+'OFERTAS ECONOMICAS'!DB72</f>
        <v>CUMPLE</v>
      </c>
      <c r="AR72" s="153" t="str">
        <f t="shared" si="12"/>
        <v>CUMPLE</v>
      </c>
      <c r="AS72" s="152" t="str">
        <f>IF('OFERTAS ECONOMICAS'!DG72=0,"",IF('OFERTAS ECONOMICAS'!DL72="NO","",'OFERTAS ECONOMICAS'!DG72))</f>
        <v/>
      </c>
      <c r="AT72" s="153">
        <f>+'OFERTAS ECONOMICAS'!DK72</f>
        <v>0</v>
      </c>
      <c r="AU72" s="153" t="str">
        <f t="shared" si="13"/>
        <v>NO CUMPLE</v>
      </c>
      <c r="AV72" s="152" t="str">
        <f>IF('OFERTAS ECONOMICAS'!DP72=0,"",IF('OFERTAS ECONOMICAS'!DU72="NO","",'OFERTAS ECONOMICAS'!DP72))</f>
        <v/>
      </c>
      <c r="AW72" s="153">
        <f>+'OFERTAS ECONOMICAS'!DT72</f>
        <v>0</v>
      </c>
      <c r="AX72" s="153" t="str">
        <f t="shared" si="14"/>
        <v>NO CUMPLE</v>
      </c>
      <c r="AY72" s="341" t="str">
        <f>IF('OFERTAS ECONOMICAS'!DY72=0,"",IF('OFERTAS ECONOMICAS'!ED72="no","",'OFERTAS ECONOMICAS'!DY72))</f>
        <v/>
      </c>
      <c r="AZ72" s="153">
        <f>+'OFERTAS ECONOMICAS'!EC72</f>
        <v>0</v>
      </c>
      <c r="BA72" s="153" t="str">
        <f t="shared" si="15"/>
        <v>NO CUMPLE</v>
      </c>
      <c r="BB72" s="152" t="str">
        <f>IF('OFERTAS ECONOMICAS'!EH72=0,"",IF('OFERTAS ECONOMICAS'!EM72="NO","",'OFERTAS ECONOMICAS'!EH72))</f>
        <v/>
      </c>
      <c r="BC72" s="153" t="str">
        <f>+'OFERTAS ECONOMICAS'!EL72</f>
        <v/>
      </c>
      <c r="BD72" s="153" t="str">
        <f t="shared" si="16"/>
        <v>NO CUMPLE</v>
      </c>
      <c r="BE72" s="152" t="str">
        <f>IF('OFERTAS ECONOMICAS'!EQ72=0,"",IF('OFERTAS ECONOMICAS'!EV72="NO","",'OFERTAS ECONOMICAS'!EQ72))</f>
        <v/>
      </c>
      <c r="BF72" s="153" t="str">
        <f>+'OFERTAS ECONOMICAS'!EU72</f>
        <v>NO CUMPLE</v>
      </c>
      <c r="BG72" s="153" t="str">
        <f t="shared" si="17"/>
        <v>NO CUMPLE</v>
      </c>
      <c r="BH72" s="152" t="str">
        <f>IF('OFERTAS ECONOMICAS'!EZ72=0,"",IF('OFERTAS ECONOMICAS'!FE72="NO","",'OFERTAS ECONOMICAS'!EZ72))</f>
        <v/>
      </c>
      <c r="BI72" s="153">
        <f>+'OFERTAS ECONOMICAS'!FD72</f>
        <v>0</v>
      </c>
      <c r="BJ72" s="153" t="str">
        <f t="shared" si="18"/>
        <v>NO CUMPLE</v>
      </c>
      <c r="BK72" s="152" t="str">
        <f>IF('OFERTAS ECONOMICAS'!FI72=0,"",IF('OFERTAS ECONOMICAS'!FN72="no","",'OFERTAS ECONOMICAS'!FI72))</f>
        <v/>
      </c>
      <c r="BL72" s="153">
        <f>+'OFERTAS ECONOMICAS'!FM72</f>
        <v>0</v>
      </c>
      <c r="BM72" s="153" t="str">
        <f t="shared" si="19"/>
        <v>NO CUMPLE</v>
      </c>
      <c r="BN72" s="152" t="e">
        <f>IF('OFERTAS ECONOMICAS'!#REF!=0,"",IF('OFERTAS ECONOMICAS'!#REF!="NO","",'OFERTAS ECONOMICAS'!#REF!))</f>
        <v>#REF!</v>
      </c>
      <c r="BO72" s="153" t="e">
        <f>+'OFERTAS ECONOMICAS'!#REF!</f>
        <v>#REF!</v>
      </c>
      <c r="BP72" s="153" t="e">
        <f t="shared" si="20"/>
        <v>#REF!</v>
      </c>
      <c r="BQ72" s="152" t="str">
        <f>IF('OFERTAS ECONOMICAS'!FR72=0,"",IF('OFERTAS ECONOMICAS'!FW72="NO","",'OFERTAS ECONOMICAS'!FR72))</f>
        <v/>
      </c>
      <c r="BR72" s="153">
        <f>+'OFERTAS ECONOMICAS'!FV72</f>
        <v>0</v>
      </c>
      <c r="BS72" s="153" t="str">
        <f t="shared" si="21"/>
        <v>NO CUMPLE</v>
      </c>
      <c r="BT72" s="152" t="str">
        <f>IF('OFERTAS ECONOMICAS'!GA72=0,"",IF('OFERTAS ECONOMICAS'!GF72="NO","",'OFERTAS ECONOMICAS'!GA72))</f>
        <v/>
      </c>
      <c r="BU72" s="153">
        <f>+'OFERTAS ECONOMICAS'!GE72</f>
        <v>0</v>
      </c>
      <c r="BV72" s="153" t="str">
        <f t="shared" si="22"/>
        <v>NO CUMPLE</v>
      </c>
      <c r="BW72" s="152" t="e">
        <f>IF('OFERTAS ECONOMICAS'!#REF!=0,"",IF('OFERTAS ECONOMICAS'!#REF!="NO","",'OFERTAS ECONOMICAS'!#REF!))</f>
        <v>#REF!</v>
      </c>
      <c r="BX72" s="153" t="e">
        <f>+'OFERTAS ECONOMICAS'!#REF!</f>
        <v>#REF!</v>
      </c>
      <c r="BY72" s="153" t="e">
        <f t="shared" si="23"/>
        <v>#REF!</v>
      </c>
    </row>
    <row r="73" spans="1:77" ht="51" x14ac:dyDescent="0.2">
      <c r="A73" s="85">
        <f t="shared" si="27"/>
        <v>64</v>
      </c>
      <c r="B73" s="85" t="str">
        <f>VLOOKUP(A73,'OFERTAS ECONOMICAS'!A73:B406,2,0)</f>
        <v>DM2000</v>
      </c>
      <c r="C73" s="22" t="str">
        <f>VLOOKUP(A73,'OFERTAS ECONOMICAS'!A73:C406,3,0)</f>
        <v>EMPAQUE PARA ESTERILIZACION GRADO MEDICO ENTRE 60 Y 70GR/M2 DE  150 MM X 200M</v>
      </c>
      <c r="D73" s="120">
        <v>1</v>
      </c>
      <c r="E73" s="120" t="s">
        <v>32</v>
      </c>
      <c r="F73" s="23">
        <v>141629.04</v>
      </c>
      <c r="G73" s="120">
        <v>2</v>
      </c>
      <c r="H73" s="86">
        <f t="shared" si="0"/>
        <v>283258.08</v>
      </c>
      <c r="I73" s="48" t="str">
        <f>IF('OFERTAS ECONOMICAS'!L73=0,"",IF('OFERTAS ECONOMICAS'!Q73="no","",'OFERTAS ECONOMICAS'!L73))</f>
        <v/>
      </c>
      <c r="J73" s="49">
        <f>+'OFERTAS ECONOMICAS'!P73</f>
        <v>0</v>
      </c>
      <c r="K73" s="49" t="str">
        <f t="shared" si="1"/>
        <v>NO CUMPLE</v>
      </c>
      <c r="L73" s="51" t="str">
        <f>IF('OFERTAS ECONOMICAS'!U73=0,"",IF('OFERTAS ECONOMICAS'!Z73="NO","",'OFERTAS ECONOMICAS'!U73))</f>
        <v/>
      </c>
      <c r="M73" s="52">
        <f>+'OFERTAS ECONOMICAS'!Y73</f>
        <v>0</v>
      </c>
      <c r="N73" s="52" t="str">
        <f t="shared" si="2"/>
        <v>NO CUMPLE</v>
      </c>
      <c r="O73" s="53" t="str">
        <f>IF('OFERTAS ECONOMICAS'!AD73=0,"",IF('OFERTAS ECONOMICAS'!AI73="NO","",'OFERTAS ECONOMICAS'!AD73))</f>
        <v/>
      </c>
      <c r="P73" s="54">
        <f>+'OFERTAS ECONOMICAS'!AH73</f>
        <v>0</v>
      </c>
      <c r="Q73" s="54" t="str">
        <f t="shared" si="3"/>
        <v>NO CUMPLE</v>
      </c>
      <c r="R73" s="56" t="str">
        <f>IF('OFERTAS ECONOMICAS'!AN73=0,"",IF('OFERTAS ECONOMICAS'!AR73="NO","",'OFERTAS ECONOMICAS'!AN73))</f>
        <v/>
      </c>
      <c r="S73" s="57">
        <f>+'OFERTAS ECONOMICAS'!AQ73</f>
        <v>0</v>
      </c>
      <c r="T73" s="57" t="str">
        <f t="shared" si="4"/>
        <v>NO CUMPLE</v>
      </c>
      <c r="U73" s="59" t="str">
        <f>IF('OFERTAS ECONOMICAS'!AV73=0,"",IF('OFERTAS ECONOMICAS'!BA73="NO","",'OFERTAS ECONOMICAS'!AV73))</f>
        <v/>
      </c>
      <c r="V73" s="60">
        <f>+'OFERTAS ECONOMICAS'!AZ73</f>
        <v>0</v>
      </c>
      <c r="W73" s="60" t="str">
        <f t="shared" si="5"/>
        <v>NO CUMPLE</v>
      </c>
      <c r="X73" s="56" t="str">
        <f>IF('OFERTAS ECONOMICAS'!BF73=0,"",IF('OFERTAS ECONOMICAS'!BJ73="NO","",'OFERTAS ECONOMICAS'!BE73))</f>
        <v/>
      </c>
      <c r="Y73" s="57" t="str">
        <f>+'OFERTAS ECONOMICAS'!BI73</f>
        <v>NO CUMPLE</v>
      </c>
      <c r="Z73" s="57" t="str">
        <f t="shared" si="6"/>
        <v>NO CUMPLE</v>
      </c>
      <c r="AA73" s="152" t="e">
        <f>IF('OFERTAS ECONOMICAS'!#REF!=0,"",IF('OFERTAS ECONOMICAS'!#REF!="NO","",'OFERTAS ECONOMICAS'!#REF!))</f>
        <v>#REF!</v>
      </c>
      <c r="AB73" s="153" t="e">
        <f>+'OFERTAS ECONOMICAS'!#REF!</f>
        <v>#REF!</v>
      </c>
      <c r="AC73" s="153" t="e">
        <f t="shared" si="7"/>
        <v>#REF!</v>
      </c>
      <c r="AD73" s="251">
        <f>IF('OFERTAS ECONOMICAS'!BN73=0,"",IF('OFERTAS ECONOMICAS'!BS73="NO","",'OFERTAS ECONOMICAS'!BN73))</f>
        <v>113061.9</v>
      </c>
      <c r="AE73" s="153" t="str">
        <f>+'OFERTAS ECONOMICAS'!BR73</f>
        <v>CUMPLE</v>
      </c>
      <c r="AF73" s="153" t="str">
        <f t="shared" si="8"/>
        <v>CUMPLE</v>
      </c>
      <c r="AG73" s="152" t="str">
        <f>IF('OFERTAS ECONOMICAS'!BW73=0,"",IF('OFERTAS ECONOMICAS'!CB73="NO","",'OFERTAS ECONOMICAS'!BW73))</f>
        <v/>
      </c>
      <c r="AH73" s="153">
        <f>+'OFERTAS ECONOMICAS'!CA73</f>
        <v>0</v>
      </c>
      <c r="AI73" s="153" t="str">
        <f t="shared" si="9"/>
        <v>NO CUMPLE</v>
      </c>
      <c r="AJ73" s="152" t="str">
        <f>IF('OFERTAS ECONOMICAS'!CF73=0,"",IF('OFERTAS ECONOMICAS'!CK73="NO","",'OFERTAS ECONOMICAS'!CF73))</f>
        <v/>
      </c>
      <c r="AK73" s="153">
        <f>+'OFERTAS ECONOMICAS'!CJ73</f>
        <v>0</v>
      </c>
      <c r="AL73" s="153" t="str">
        <f t="shared" si="10"/>
        <v>NO CUMPLE</v>
      </c>
      <c r="AM73" s="152" t="str">
        <f>IF('OFERTAS ECONOMICAS'!CO73=0,"",IF('OFERTAS ECONOMICAS'!CT73="NO","",'OFERTAS ECONOMICAS'!CO73))</f>
        <v/>
      </c>
      <c r="AN73" s="153">
        <f>+'OFERTAS ECONOMICAS'!CS73</f>
        <v>0</v>
      </c>
      <c r="AO73" s="153" t="str">
        <f t="shared" si="11"/>
        <v>NO CUMPLE</v>
      </c>
      <c r="AP73" s="344">
        <f>IF('OFERTAS ECONOMICAS'!CX73=0,"",IF('OFERTAS ECONOMICAS'!DC73="NO","",'OFERTAS ECONOMICAS'!CX73))</f>
        <v>118286</v>
      </c>
      <c r="AQ73" s="153" t="str">
        <f>+'OFERTAS ECONOMICAS'!DB73</f>
        <v>CUMPLE</v>
      </c>
      <c r="AR73" s="153" t="str">
        <f t="shared" si="12"/>
        <v>CUMPLE</v>
      </c>
      <c r="AS73" s="152" t="str">
        <f>IF('OFERTAS ECONOMICAS'!DG73=0,"",IF('OFERTAS ECONOMICAS'!DL73="NO","",'OFERTAS ECONOMICAS'!DG73))</f>
        <v/>
      </c>
      <c r="AT73" s="153">
        <f>+'OFERTAS ECONOMICAS'!DK73</f>
        <v>0</v>
      </c>
      <c r="AU73" s="153" t="str">
        <f t="shared" si="13"/>
        <v>NO CUMPLE</v>
      </c>
      <c r="AV73" s="152" t="str">
        <f>IF('OFERTAS ECONOMICAS'!DP73=0,"",IF('OFERTAS ECONOMICAS'!DU73="NO","",'OFERTAS ECONOMICAS'!DP73))</f>
        <v/>
      </c>
      <c r="AW73" s="153">
        <f>+'OFERTAS ECONOMICAS'!DT73</f>
        <v>0</v>
      </c>
      <c r="AX73" s="153" t="str">
        <f t="shared" si="14"/>
        <v>NO CUMPLE</v>
      </c>
      <c r="AY73" s="341" t="str">
        <f>IF('OFERTAS ECONOMICAS'!DY73=0,"",IF('OFERTAS ECONOMICAS'!ED73="no","",'OFERTAS ECONOMICAS'!DY73))</f>
        <v/>
      </c>
      <c r="AZ73" s="153">
        <f>+'OFERTAS ECONOMICAS'!EC73</f>
        <v>0</v>
      </c>
      <c r="BA73" s="153" t="str">
        <f t="shared" si="15"/>
        <v>NO CUMPLE</v>
      </c>
      <c r="BB73" s="152" t="str">
        <f>IF('OFERTAS ECONOMICAS'!EH73=0,"",IF('OFERTAS ECONOMICAS'!EM73="NO","",'OFERTAS ECONOMICAS'!EH73))</f>
        <v/>
      </c>
      <c r="BC73" s="153" t="str">
        <f>+'OFERTAS ECONOMICAS'!EL73</f>
        <v/>
      </c>
      <c r="BD73" s="153" t="str">
        <f t="shared" si="16"/>
        <v>NO CUMPLE</v>
      </c>
      <c r="BE73" s="152" t="str">
        <f>IF('OFERTAS ECONOMICAS'!EQ73=0,"",IF('OFERTAS ECONOMICAS'!EV73="NO","",'OFERTAS ECONOMICAS'!EQ73))</f>
        <v/>
      </c>
      <c r="BF73" s="153" t="str">
        <f>+'OFERTAS ECONOMICAS'!EU73</f>
        <v>NO CUMPLE</v>
      </c>
      <c r="BG73" s="153" t="str">
        <f t="shared" si="17"/>
        <v>NO CUMPLE</v>
      </c>
      <c r="BH73" s="152" t="str">
        <f>IF('OFERTAS ECONOMICAS'!EZ73=0,"",IF('OFERTAS ECONOMICAS'!FE73="NO","",'OFERTAS ECONOMICAS'!EZ73))</f>
        <v/>
      </c>
      <c r="BI73" s="153">
        <f>+'OFERTAS ECONOMICAS'!FD73</f>
        <v>0</v>
      </c>
      <c r="BJ73" s="153" t="str">
        <f t="shared" si="18"/>
        <v>NO CUMPLE</v>
      </c>
      <c r="BK73" s="152" t="str">
        <f>IF('OFERTAS ECONOMICAS'!FI73=0,"",IF('OFERTAS ECONOMICAS'!FN73="no","",'OFERTAS ECONOMICAS'!FI73))</f>
        <v/>
      </c>
      <c r="BL73" s="153">
        <f>+'OFERTAS ECONOMICAS'!FM73</f>
        <v>0</v>
      </c>
      <c r="BM73" s="153" t="str">
        <f t="shared" si="19"/>
        <v>NO CUMPLE</v>
      </c>
      <c r="BN73" s="152" t="e">
        <f>IF('OFERTAS ECONOMICAS'!#REF!=0,"",IF('OFERTAS ECONOMICAS'!#REF!="NO","",'OFERTAS ECONOMICAS'!#REF!))</f>
        <v>#REF!</v>
      </c>
      <c r="BO73" s="153" t="e">
        <f>+'OFERTAS ECONOMICAS'!#REF!</f>
        <v>#REF!</v>
      </c>
      <c r="BP73" s="153" t="e">
        <f t="shared" si="20"/>
        <v>#REF!</v>
      </c>
      <c r="BQ73" s="152" t="str">
        <f>IF('OFERTAS ECONOMICAS'!FR73=0,"",IF('OFERTAS ECONOMICAS'!FW73="NO","",'OFERTAS ECONOMICAS'!FR73))</f>
        <v/>
      </c>
      <c r="BR73" s="153">
        <f>+'OFERTAS ECONOMICAS'!FV73</f>
        <v>0</v>
      </c>
      <c r="BS73" s="153" t="str">
        <f t="shared" si="21"/>
        <v>NO CUMPLE</v>
      </c>
      <c r="BT73" s="152" t="str">
        <f>IF('OFERTAS ECONOMICAS'!GA73=0,"",IF('OFERTAS ECONOMICAS'!GF73="NO","",'OFERTAS ECONOMICAS'!GA73))</f>
        <v/>
      </c>
      <c r="BU73" s="153">
        <f>+'OFERTAS ECONOMICAS'!GE73</f>
        <v>0</v>
      </c>
      <c r="BV73" s="153" t="str">
        <f t="shared" si="22"/>
        <v>NO CUMPLE</v>
      </c>
      <c r="BW73" s="152" t="e">
        <f>IF('OFERTAS ECONOMICAS'!#REF!=0,"",IF('OFERTAS ECONOMICAS'!#REF!="NO","",'OFERTAS ECONOMICAS'!#REF!))</f>
        <v>#REF!</v>
      </c>
      <c r="BX73" s="153" t="e">
        <f>+'OFERTAS ECONOMICAS'!#REF!</f>
        <v>#REF!</v>
      </c>
      <c r="BY73" s="153" t="e">
        <f t="shared" si="23"/>
        <v>#REF!</v>
      </c>
    </row>
    <row r="74" spans="1:77" ht="63.75" x14ac:dyDescent="0.2">
      <c r="A74" s="85">
        <f t="shared" si="27"/>
        <v>65</v>
      </c>
      <c r="B74" s="85" t="str">
        <f>VLOOKUP(A74,'OFERTAS ECONOMICAS'!A74:B407,2,0)</f>
        <v>DM2001</v>
      </c>
      <c r="C74" s="22" t="str">
        <f>VLOOKUP(A74,'OFERTAS ECONOMICAS'!A74:C407,3,0)</f>
        <v>EMPAQUE PARA ESTERILIZACION GRADO MEDICO ENTRE 60 Y 70GR/M2 DE  200 MM X 200M. TRES INDICADORES</v>
      </c>
      <c r="D74" s="120">
        <v>1</v>
      </c>
      <c r="E74" s="120" t="s">
        <v>32</v>
      </c>
      <c r="F74" s="24">
        <v>194322.24</v>
      </c>
      <c r="G74" s="120">
        <v>3</v>
      </c>
      <c r="H74" s="86">
        <f t="shared" si="0"/>
        <v>582966.72</v>
      </c>
      <c r="I74" s="48" t="str">
        <f>IF('OFERTAS ECONOMICAS'!L74=0,"",IF('OFERTAS ECONOMICAS'!Q74="no","",'OFERTAS ECONOMICAS'!L74))</f>
        <v/>
      </c>
      <c r="J74" s="49">
        <f>+'OFERTAS ECONOMICAS'!P74</f>
        <v>0</v>
      </c>
      <c r="K74" s="49" t="str">
        <f t="shared" si="1"/>
        <v>NO CUMPLE</v>
      </c>
      <c r="L74" s="51" t="str">
        <f>IF('OFERTAS ECONOMICAS'!U74=0,"",IF('OFERTAS ECONOMICAS'!Z74="NO","",'OFERTAS ECONOMICAS'!U74))</f>
        <v/>
      </c>
      <c r="M74" s="52">
        <f>+'OFERTAS ECONOMICAS'!Y74</f>
        <v>0</v>
      </c>
      <c r="N74" s="52" t="str">
        <f t="shared" si="2"/>
        <v>NO CUMPLE</v>
      </c>
      <c r="O74" s="53" t="str">
        <f>IF('OFERTAS ECONOMICAS'!AD74=0,"",IF('OFERTAS ECONOMICAS'!AI74="NO","",'OFERTAS ECONOMICAS'!AD74))</f>
        <v/>
      </c>
      <c r="P74" s="54">
        <f>+'OFERTAS ECONOMICAS'!AH74</f>
        <v>0</v>
      </c>
      <c r="Q74" s="54" t="str">
        <f t="shared" si="3"/>
        <v>NO CUMPLE</v>
      </c>
      <c r="R74" s="56" t="str">
        <f>IF('OFERTAS ECONOMICAS'!AN74=0,"",IF('OFERTAS ECONOMICAS'!AR74="NO","",'OFERTAS ECONOMICAS'!AN74))</f>
        <v/>
      </c>
      <c r="S74" s="57">
        <f>+'OFERTAS ECONOMICAS'!AQ74</f>
        <v>0</v>
      </c>
      <c r="T74" s="57" t="str">
        <f t="shared" si="4"/>
        <v>NO CUMPLE</v>
      </c>
      <c r="U74" s="59" t="str">
        <f>IF('OFERTAS ECONOMICAS'!AV74=0,"",IF('OFERTAS ECONOMICAS'!BA74="NO","",'OFERTAS ECONOMICAS'!AV74))</f>
        <v/>
      </c>
      <c r="V74" s="60">
        <f>+'OFERTAS ECONOMICAS'!AZ74</f>
        <v>0</v>
      </c>
      <c r="W74" s="60" t="str">
        <f t="shared" si="5"/>
        <v>NO CUMPLE</v>
      </c>
      <c r="X74" s="56" t="str">
        <f>IF('OFERTAS ECONOMICAS'!BF74=0,"",IF('OFERTAS ECONOMICAS'!BJ74="NO","",'OFERTAS ECONOMICAS'!BE74))</f>
        <v/>
      </c>
      <c r="Y74" s="57" t="str">
        <f>+'OFERTAS ECONOMICAS'!BI74</f>
        <v>NO CUMPLE</v>
      </c>
      <c r="Z74" s="57" t="str">
        <f t="shared" si="6"/>
        <v>NO CUMPLE</v>
      </c>
      <c r="AA74" s="152" t="e">
        <f>IF('OFERTAS ECONOMICAS'!#REF!=0,"",IF('OFERTAS ECONOMICAS'!#REF!="NO","",'OFERTAS ECONOMICAS'!#REF!))</f>
        <v>#REF!</v>
      </c>
      <c r="AB74" s="153" t="e">
        <f>+'OFERTAS ECONOMICAS'!#REF!</f>
        <v>#REF!</v>
      </c>
      <c r="AC74" s="153" t="e">
        <f t="shared" si="7"/>
        <v>#REF!</v>
      </c>
      <c r="AD74" s="251" t="str">
        <f>IF('OFERTAS ECONOMICAS'!BN74=0,"",IF('OFERTAS ECONOMICAS'!BS74="NO","",'OFERTAS ECONOMICAS'!BN74))</f>
        <v/>
      </c>
      <c r="AE74" s="153" t="str">
        <f>+'OFERTAS ECONOMICAS'!BR74</f>
        <v>NO CUMPLE</v>
      </c>
      <c r="AF74" s="153" t="str">
        <f t="shared" si="8"/>
        <v>NO CUMPLE</v>
      </c>
      <c r="AG74" s="152" t="str">
        <f>IF('OFERTAS ECONOMICAS'!BW74=0,"",IF('OFERTAS ECONOMICAS'!CB74="NO","",'OFERTAS ECONOMICAS'!BW74))</f>
        <v/>
      </c>
      <c r="AH74" s="153">
        <f>+'OFERTAS ECONOMICAS'!CA74</f>
        <v>0</v>
      </c>
      <c r="AI74" s="153" t="str">
        <f t="shared" si="9"/>
        <v>NO CUMPLE</v>
      </c>
      <c r="AJ74" s="152" t="str">
        <f>IF('OFERTAS ECONOMICAS'!CF74=0,"",IF('OFERTAS ECONOMICAS'!CK74="NO","",'OFERTAS ECONOMICAS'!CF74))</f>
        <v/>
      </c>
      <c r="AK74" s="153">
        <f>+'OFERTAS ECONOMICAS'!CJ74</f>
        <v>0</v>
      </c>
      <c r="AL74" s="153" t="str">
        <f t="shared" si="10"/>
        <v>NO CUMPLE</v>
      </c>
      <c r="AM74" s="152" t="str">
        <f>IF('OFERTAS ECONOMICAS'!CO74=0,"",IF('OFERTAS ECONOMICAS'!CT74="NO","",'OFERTAS ECONOMICAS'!CO74))</f>
        <v/>
      </c>
      <c r="AN74" s="153">
        <f>+'OFERTAS ECONOMICAS'!CS74</f>
        <v>0</v>
      </c>
      <c r="AO74" s="153" t="str">
        <f t="shared" si="11"/>
        <v>NO CUMPLE</v>
      </c>
      <c r="AP74" s="344">
        <f>IF('OFERTAS ECONOMICAS'!CX74=0,"",IF('OFERTAS ECONOMICAS'!DC74="NO","",'OFERTAS ECONOMICAS'!CX74))</f>
        <v>169396.5</v>
      </c>
      <c r="AQ74" s="153" t="str">
        <f>+'OFERTAS ECONOMICAS'!DB74</f>
        <v>CUMPLE</v>
      </c>
      <c r="AR74" s="153" t="str">
        <f t="shared" si="12"/>
        <v>CUMPLE</v>
      </c>
      <c r="AS74" s="152" t="str">
        <f>IF('OFERTAS ECONOMICAS'!DG74=0,"",IF('OFERTAS ECONOMICAS'!DL74="NO","",'OFERTAS ECONOMICAS'!DG74))</f>
        <v/>
      </c>
      <c r="AT74" s="153">
        <f>+'OFERTAS ECONOMICAS'!DK74</f>
        <v>0</v>
      </c>
      <c r="AU74" s="153" t="str">
        <f t="shared" si="13"/>
        <v>NO CUMPLE</v>
      </c>
      <c r="AV74" s="152" t="str">
        <f>IF('OFERTAS ECONOMICAS'!DP74=0,"",IF('OFERTAS ECONOMICAS'!DU74="NO","",'OFERTAS ECONOMICAS'!DP74))</f>
        <v/>
      </c>
      <c r="AW74" s="153">
        <f>+'OFERTAS ECONOMICAS'!DT74</f>
        <v>0</v>
      </c>
      <c r="AX74" s="153" t="str">
        <f t="shared" si="14"/>
        <v>NO CUMPLE</v>
      </c>
      <c r="AY74" s="341" t="str">
        <f>IF('OFERTAS ECONOMICAS'!DY74=0,"",IF('OFERTAS ECONOMICAS'!ED74="no","",'OFERTAS ECONOMICAS'!DY74))</f>
        <v/>
      </c>
      <c r="AZ74" s="153">
        <f>+'OFERTAS ECONOMICAS'!EC74</f>
        <v>0</v>
      </c>
      <c r="BA74" s="153" t="str">
        <f t="shared" si="15"/>
        <v>NO CUMPLE</v>
      </c>
      <c r="BB74" s="152" t="str">
        <f>IF('OFERTAS ECONOMICAS'!EH74=0,"",IF('OFERTAS ECONOMICAS'!EM74="NO","",'OFERTAS ECONOMICAS'!EH74))</f>
        <v/>
      </c>
      <c r="BC74" s="153" t="str">
        <f>+'OFERTAS ECONOMICAS'!EL74</f>
        <v/>
      </c>
      <c r="BD74" s="153" t="str">
        <f t="shared" si="16"/>
        <v>NO CUMPLE</v>
      </c>
      <c r="BE74" s="152" t="str">
        <f>IF('OFERTAS ECONOMICAS'!EQ74=0,"",IF('OFERTAS ECONOMICAS'!EV74="NO","",'OFERTAS ECONOMICAS'!EQ74))</f>
        <v/>
      </c>
      <c r="BF74" s="153" t="str">
        <f>+'OFERTAS ECONOMICAS'!EU74</f>
        <v>NO CUMPLE</v>
      </c>
      <c r="BG74" s="153" t="str">
        <f t="shared" si="17"/>
        <v>NO CUMPLE</v>
      </c>
      <c r="BH74" s="152" t="str">
        <f>IF('OFERTAS ECONOMICAS'!EZ74=0,"",IF('OFERTAS ECONOMICAS'!FE74="NO","",'OFERTAS ECONOMICAS'!EZ74))</f>
        <v/>
      </c>
      <c r="BI74" s="153">
        <f>+'OFERTAS ECONOMICAS'!FD74</f>
        <v>0</v>
      </c>
      <c r="BJ74" s="153" t="str">
        <f t="shared" si="18"/>
        <v>NO CUMPLE</v>
      </c>
      <c r="BK74" s="152" t="str">
        <f>IF('OFERTAS ECONOMICAS'!FI74=0,"",IF('OFERTAS ECONOMICAS'!FN74="no","",'OFERTAS ECONOMICAS'!FI74))</f>
        <v/>
      </c>
      <c r="BL74" s="153">
        <f>+'OFERTAS ECONOMICAS'!FM74</f>
        <v>0</v>
      </c>
      <c r="BM74" s="153" t="str">
        <f t="shared" si="19"/>
        <v>NO CUMPLE</v>
      </c>
      <c r="BN74" s="152" t="e">
        <f>IF('OFERTAS ECONOMICAS'!#REF!=0,"",IF('OFERTAS ECONOMICAS'!#REF!="NO","",'OFERTAS ECONOMICAS'!#REF!))</f>
        <v>#REF!</v>
      </c>
      <c r="BO74" s="153" t="e">
        <f>+'OFERTAS ECONOMICAS'!#REF!</f>
        <v>#REF!</v>
      </c>
      <c r="BP74" s="153" t="e">
        <f t="shared" si="20"/>
        <v>#REF!</v>
      </c>
      <c r="BQ74" s="152" t="str">
        <f>IF('OFERTAS ECONOMICAS'!FR74=0,"",IF('OFERTAS ECONOMICAS'!FW74="NO","",'OFERTAS ECONOMICAS'!FR74))</f>
        <v/>
      </c>
      <c r="BR74" s="153">
        <f>+'OFERTAS ECONOMICAS'!FV74</f>
        <v>0</v>
      </c>
      <c r="BS74" s="153" t="str">
        <f t="shared" si="21"/>
        <v>NO CUMPLE</v>
      </c>
      <c r="BT74" s="152" t="str">
        <f>IF('OFERTAS ECONOMICAS'!GA74=0,"",IF('OFERTAS ECONOMICAS'!GF74="NO","",'OFERTAS ECONOMICAS'!GA74))</f>
        <v/>
      </c>
      <c r="BU74" s="153">
        <f>+'OFERTAS ECONOMICAS'!GE74</f>
        <v>0</v>
      </c>
      <c r="BV74" s="153" t="str">
        <f t="shared" si="22"/>
        <v>NO CUMPLE</v>
      </c>
      <c r="BW74" s="152" t="e">
        <f>IF('OFERTAS ECONOMICAS'!#REF!=0,"",IF('OFERTAS ECONOMICAS'!#REF!="NO","",'OFERTAS ECONOMICAS'!#REF!))</f>
        <v>#REF!</v>
      </c>
      <c r="BX74" s="153" t="e">
        <f>+'OFERTAS ECONOMICAS'!#REF!</f>
        <v>#REF!</v>
      </c>
      <c r="BY74" s="153" t="e">
        <f t="shared" si="23"/>
        <v>#REF!</v>
      </c>
    </row>
    <row r="75" spans="1:77" ht="51" x14ac:dyDescent="0.2">
      <c r="A75" s="85">
        <f t="shared" si="27"/>
        <v>66</v>
      </c>
      <c r="B75" s="85" t="str">
        <f>VLOOKUP(A75,'OFERTAS ECONOMICAS'!A75:B408,2,0)</f>
        <v>DM792</v>
      </c>
      <c r="C75" s="22" t="str">
        <f>VLOOKUP(A75,'OFERTAS ECONOMICAS'!A75:C408,3,0)</f>
        <v>EMPAQUE PARA ESTERILIZACION GRADO MEDICO ENTRE 60 Y 70GR/M2 DE  250 MM X 200M</v>
      </c>
      <c r="D75" s="120">
        <v>1</v>
      </c>
      <c r="E75" s="120" t="s">
        <v>32</v>
      </c>
      <c r="F75" s="64">
        <v>246758.39999999999</v>
      </c>
      <c r="G75" s="120">
        <v>2</v>
      </c>
      <c r="H75" s="86">
        <f t="shared" ref="H75:H138" si="28">+F75*G75</f>
        <v>493516.79999999999</v>
      </c>
      <c r="I75" s="48" t="str">
        <f>IF('OFERTAS ECONOMICAS'!L75=0,"",IF('OFERTAS ECONOMICAS'!Q75="no","",'OFERTAS ECONOMICAS'!L75))</f>
        <v/>
      </c>
      <c r="J75" s="49">
        <f>+'OFERTAS ECONOMICAS'!P75</f>
        <v>0</v>
      </c>
      <c r="K75" s="49" t="str">
        <f t="shared" ref="K75:K138" si="29">+IF(I75=0,"NO OFERTADO",IF(J75="NO CUMPLE EV. TECNICA","NO CUMPLE",IF(I75&lt;=($F75*(1+$F$4)),"CUMPLE","NO CUMPLE")))</f>
        <v>NO CUMPLE</v>
      </c>
      <c r="L75" s="51" t="str">
        <f>IF('OFERTAS ECONOMICAS'!U75=0,"",IF('OFERTAS ECONOMICAS'!Z75="NO","",'OFERTAS ECONOMICAS'!U75))</f>
        <v/>
      </c>
      <c r="M75" s="52">
        <f>+'OFERTAS ECONOMICAS'!Y75</f>
        <v>0</v>
      </c>
      <c r="N75" s="52" t="str">
        <f t="shared" ref="N75:N138" si="30">+IF(L75=0,"NO OFERTADO",IF(M75="NO CUMPLE EV. TECNICA","NO CUMPLE",IF(L75&lt;=($F75*(1+$F$4)),"CUMPLE","NO CUMPLE")))</f>
        <v>NO CUMPLE</v>
      </c>
      <c r="O75" s="53" t="str">
        <f>IF('OFERTAS ECONOMICAS'!AD75=0,"",IF('OFERTAS ECONOMICAS'!AI75="NO","",'OFERTAS ECONOMICAS'!AD75))</f>
        <v/>
      </c>
      <c r="P75" s="54">
        <f>+'OFERTAS ECONOMICAS'!AH75</f>
        <v>0</v>
      </c>
      <c r="Q75" s="54" t="str">
        <f t="shared" ref="Q75:Q138" si="31">+IF(O75=0,"NO OFERTADO",IF(P75="NO CUMPLE EV. TECNICA","NO CUMPLE",IF(O75&lt;=($F75*(1+$F$4)),"CUMPLE","NO CUMPLE")))</f>
        <v>NO CUMPLE</v>
      </c>
      <c r="R75" s="56" t="str">
        <f>IF('OFERTAS ECONOMICAS'!AN75=0,"",IF('OFERTAS ECONOMICAS'!AR75="NO","",'OFERTAS ECONOMICAS'!AN75))</f>
        <v/>
      </c>
      <c r="S75" s="57">
        <f>+'OFERTAS ECONOMICAS'!AQ75</f>
        <v>0</v>
      </c>
      <c r="T75" s="57" t="str">
        <f t="shared" ref="T75:T138" si="32">+IF(R75=0,"NO OFERTADO",IF(S75="NO CUMPLE EV. TECNICA","NO CUMPLE",IF(R75&lt;=($F75*(1+$F$4)),"CUMPLE","NO CUMPLE")))</f>
        <v>NO CUMPLE</v>
      </c>
      <c r="U75" s="59" t="str">
        <f>IF('OFERTAS ECONOMICAS'!AV75=0,"",IF('OFERTAS ECONOMICAS'!BA75="NO","",'OFERTAS ECONOMICAS'!AV75))</f>
        <v/>
      </c>
      <c r="V75" s="60">
        <f>+'OFERTAS ECONOMICAS'!AZ75</f>
        <v>0</v>
      </c>
      <c r="W75" s="60" t="str">
        <f t="shared" ref="W75:W138" si="33">+IF(U75=0,"NO OFERTADO",IF(V75="NO CUMPLE EV. TECNICA","NO CUMPLE",IF(U75&lt;=($F75*(1+$F$4)),"CUMPLE","NO CUMPLE")))</f>
        <v>NO CUMPLE</v>
      </c>
      <c r="X75" s="56" t="str">
        <f>IF('OFERTAS ECONOMICAS'!BF75=0,"",IF('OFERTAS ECONOMICAS'!BJ75="NO","",'OFERTAS ECONOMICAS'!BE75))</f>
        <v/>
      </c>
      <c r="Y75" s="57" t="str">
        <f>+'OFERTAS ECONOMICAS'!BI75</f>
        <v>NO CUMPLE</v>
      </c>
      <c r="Z75" s="57" t="str">
        <f t="shared" ref="Z75:Z138" si="34">+IF(X75=0,"NO OFERTADO",IF(Y75="NO CUMPLE EV. TECNICA","NO CUMPLE",IF(X75&lt;=($F75*(1+$F$4)),"CUMPLE","NO CUMPLE")))</f>
        <v>NO CUMPLE</v>
      </c>
      <c r="AA75" s="152" t="e">
        <f>IF('OFERTAS ECONOMICAS'!#REF!=0,"",IF('OFERTAS ECONOMICAS'!#REF!="NO","",'OFERTAS ECONOMICAS'!#REF!))</f>
        <v>#REF!</v>
      </c>
      <c r="AB75" s="153" t="e">
        <f>+'OFERTAS ECONOMICAS'!#REF!</f>
        <v>#REF!</v>
      </c>
      <c r="AC75" s="153" t="e">
        <f t="shared" ref="AC75:AC138" si="35">+IF(AA75=0,"NO OFERTADO",IF(AB75="NO CUMPLE EV. TECNICA","NO CUMPLE",IF(AA75&lt;=($F75*(1+$F$4)),"CUMPLE","NO CUMPLE")))</f>
        <v>#REF!</v>
      </c>
      <c r="AD75" s="251">
        <f>IF('OFERTAS ECONOMICAS'!BN75=0,"",IF('OFERTAS ECONOMICAS'!BS75="NO","",'OFERTAS ECONOMICAS'!BN75))</f>
        <v>208818.82</v>
      </c>
      <c r="AE75" s="153" t="str">
        <f>+'OFERTAS ECONOMICAS'!BR75</f>
        <v>CUMPLE</v>
      </c>
      <c r="AF75" s="153" t="str">
        <f t="shared" ref="AF75:AF138" si="36">+IF(AD75=0,"NO OFERTADO",IF(AE75="NO CUMPLE EV. TECNICA","NO CUMPLE",IF(AD75&lt;=($F75*(1+$F$4)),"CUMPLE","NO CUMPLE")))</f>
        <v>CUMPLE</v>
      </c>
      <c r="AG75" s="152" t="str">
        <f>IF('OFERTAS ECONOMICAS'!BW75=0,"",IF('OFERTAS ECONOMICAS'!CB75="NO","",'OFERTAS ECONOMICAS'!BW75))</f>
        <v/>
      </c>
      <c r="AH75" s="153">
        <f>+'OFERTAS ECONOMICAS'!CA75</f>
        <v>0</v>
      </c>
      <c r="AI75" s="153" t="str">
        <f t="shared" ref="AI75:AI138" si="37">+IF(AG75=0,"NO OFERTADO",IF(AH75="NO CUMPLE EV. TECNICA","NO CUMPLE",IF(AG75&lt;=($F75*(1+$F$4)),"CUMPLE","NO CUMPLE")))</f>
        <v>NO CUMPLE</v>
      </c>
      <c r="AJ75" s="152" t="str">
        <f>IF('OFERTAS ECONOMICAS'!CF75=0,"",IF('OFERTAS ECONOMICAS'!CK75="NO","",'OFERTAS ECONOMICAS'!CF75))</f>
        <v/>
      </c>
      <c r="AK75" s="153">
        <f>+'OFERTAS ECONOMICAS'!CJ75</f>
        <v>0</v>
      </c>
      <c r="AL75" s="153" t="str">
        <f t="shared" ref="AL75:AL138" si="38">+IF(AJ75=0,"NO OFERTADO",IF(AK75="NO CUMPLE EV. TECNICA","NO CUMPLE",IF(AJ75&lt;=($F75*(1+$F$4)),"CUMPLE","NO CUMPLE")))</f>
        <v>NO CUMPLE</v>
      </c>
      <c r="AM75" s="152" t="str">
        <f>IF('OFERTAS ECONOMICAS'!CO75=0,"",IF('OFERTAS ECONOMICAS'!CT75="NO","",'OFERTAS ECONOMICAS'!CO75))</f>
        <v/>
      </c>
      <c r="AN75" s="153">
        <f>+'OFERTAS ECONOMICAS'!CS75</f>
        <v>0</v>
      </c>
      <c r="AO75" s="153" t="str">
        <f t="shared" ref="AO75:AO138" si="39">+IF(AM75=0,"NO OFERTADO",IF(AN75="NO CUMPLE EV. TECNICA","NO CUMPLE",IF(AM75&lt;=($F75*(1+$F$4)),"CUMPLE","NO CUMPLE")))</f>
        <v>NO CUMPLE</v>
      </c>
      <c r="AP75" s="344">
        <f>IF('OFERTAS ECONOMICAS'!CX75=0,"",IF('OFERTAS ECONOMICAS'!DC75="NO","",'OFERTAS ECONOMICAS'!CX75))</f>
        <v>204561</v>
      </c>
      <c r="AQ75" s="153" t="str">
        <f>+'OFERTAS ECONOMICAS'!DB75</f>
        <v>CUMPLE</v>
      </c>
      <c r="AR75" s="153" t="str">
        <f t="shared" ref="AR75:AR138" si="40">+IF(AP75=0,"NO OFERTADO",IF(AQ75="NO CUMPLE EV. TECNICA","NO CUMPLE",IF(AP75&lt;=($F75*(1+$F$4)),"CUMPLE","NO CUMPLE")))</f>
        <v>CUMPLE</v>
      </c>
      <c r="AS75" s="152" t="str">
        <f>IF('OFERTAS ECONOMICAS'!DG75=0,"",IF('OFERTAS ECONOMICAS'!DL75="NO","",'OFERTAS ECONOMICAS'!DG75))</f>
        <v/>
      </c>
      <c r="AT75" s="153">
        <f>+'OFERTAS ECONOMICAS'!DK75</f>
        <v>0</v>
      </c>
      <c r="AU75" s="153" t="str">
        <f t="shared" ref="AU75:AU138" si="41">+IF(AS75=0,"NO OFERTADO",IF(AT75="NO CUMPLE EV. TECNICA","NO CUMPLE",IF(AS75&lt;=($F75*(1+$F$4)),"CUMPLE","NO CUMPLE")))</f>
        <v>NO CUMPLE</v>
      </c>
      <c r="AV75" s="152" t="str">
        <f>IF('OFERTAS ECONOMICAS'!DP75=0,"",IF('OFERTAS ECONOMICAS'!DU75="NO","",'OFERTAS ECONOMICAS'!DP75))</f>
        <v/>
      </c>
      <c r="AW75" s="153">
        <f>+'OFERTAS ECONOMICAS'!DT75</f>
        <v>0</v>
      </c>
      <c r="AX75" s="153" t="str">
        <f t="shared" ref="AX75:AX138" si="42">+IF(AV75=0,"NO OFERTADO",IF(AW75="NO CUMPLE EV. TECNICA","NO CUMPLE",IF(AV75&lt;=($F75*(1+$F$4)),"CUMPLE","NO CUMPLE")))</f>
        <v>NO CUMPLE</v>
      </c>
      <c r="AY75" s="341" t="str">
        <f>IF('OFERTAS ECONOMICAS'!DY75=0,"",IF('OFERTAS ECONOMICAS'!ED75="no","",'OFERTAS ECONOMICAS'!DY75))</f>
        <v/>
      </c>
      <c r="AZ75" s="153">
        <f>+'OFERTAS ECONOMICAS'!EC75</f>
        <v>0</v>
      </c>
      <c r="BA75" s="153" t="str">
        <f t="shared" ref="BA75:BA138" si="43">+IF(AY75=0,"NO OFERTADO",IF(AZ75="NO CUMPLE EV. TECNICA","NO CUMPLE",IF(AY75&lt;=($F75*(1+$F$4)),"CUMPLE","NO CUMPLE")))</f>
        <v>NO CUMPLE</v>
      </c>
      <c r="BB75" s="152" t="str">
        <f>IF('OFERTAS ECONOMICAS'!EH75=0,"",IF('OFERTAS ECONOMICAS'!EM75="NO","",'OFERTAS ECONOMICAS'!EH75))</f>
        <v/>
      </c>
      <c r="BC75" s="153" t="str">
        <f>+'OFERTAS ECONOMICAS'!EL75</f>
        <v/>
      </c>
      <c r="BD75" s="153" t="str">
        <f t="shared" ref="BD75:BD138" si="44">+IF(BB75=0,"NO OFERTADO",IF(BC75="NO CUMPLE EV. TECNICA","NO CUMPLE",IF(BB75&lt;=($F75*(1+$F$4)),"CUMPLE","NO CUMPLE")))</f>
        <v>NO CUMPLE</v>
      </c>
      <c r="BE75" s="152" t="str">
        <f>IF('OFERTAS ECONOMICAS'!EQ75=0,"",IF('OFERTAS ECONOMICAS'!EV75="NO","",'OFERTAS ECONOMICAS'!EQ75))</f>
        <v/>
      </c>
      <c r="BF75" s="153" t="str">
        <f>+'OFERTAS ECONOMICAS'!EU75</f>
        <v>NO CUMPLE</v>
      </c>
      <c r="BG75" s="153" t="str">
        <f t="shared" ref="BG75:BG138" si="45">+IF(BE75=0,"NO OFERTADO",IF(BF75="NO CUMPLE EV. TECNICA","NO CUMPLE",IF(BE75&lt;=($F75*(1+$F$4)),"CUMPLE","NO CUMPLE")))</f>
        <v>NO CUMPLE</v>
      </c>
      <c r="BH75" s="152" t="str">
        <f>IF('OFERTAS ECONOMICAS'!EZ75=0,"",IF('OFERTAS ECONOMICAS'!FE75="NO","",'OFERTAS ECONOMICAS'!EZ75))</f>
        <v/>
      </c>
      <c r="BI75" s="153">
        <f>+'OFERTAS ECONOMICAS'!FD75</f>
        <v>0</v>
      </c>
      <c r="BJ75" s="153" t="str">
        <f t="shared" ref="BJ75:BJ138" si="46">+IF(BH75=0,"NO OFERTADO",IF(BI75="NO CUMPLE EV. TECNICA","NO CUMPLE",IF(BH75&lt;=($F75*(1+$F$4)),"CUMPLE","NO CUMPLE")))</f>
        <v>NO CUMPLE</v>
      </c>
      <c r="BK75" s="152" t="str">
        <f>IF('OFERTAS ECONOMICAS'!FI75=0,"",IF('OFERTAS ECONOMICAS'!FN75="no","",'OFERTAS ECONOMICAS'!FI75))</f>
        <v/>
      </c>
      <c r="BL75" s="153">
        <f>+'OFERTAS ECONOMICAS'!FM75</f>
        <v>0</v>
      </c>
      <c r="BM75" s="153" t="str">
        <f t="shared" ref="BM75:BM138" si="47">+IF(BK75=0,"NO OFERTADO",IF(BL75="NO CUMPLE EV. TECNICA","NO CUMPLE",IF(BK75&lt;=($F75*(1+$F$4)),"CUMPLE","NO CUMPLE")))</f>
        <v>NO CUMPLE</v>
      </c>
      <c r="BN75" s="152" t="e">
        <f>IF('OFERTAS ECONOMICAS'!#REF!=0,"",IF('OFERTAS ECONOMICAS'!#REF!="NO","",'OFERTAS ECONOMICAS'!#REF!))</f>
        <v>#REF!</v>
      </c>
      <c r="BO75" s="153" t="e">
        <f>+'OFERTAS ECONOMICAS'!#REF!</f>
        <v>#REF!</v>
      </c>
      <c r="BP75" s="153" t="e">
        <f t="shared" ref="BP75:BP138" si="48">+IF(BN75=0,"NO OFERTADO",IF(BO75="NO CUMPLE EV. TECNICA","NO CUMPLE",IF(BN75&lt;=($F75*(1+$F$4)),"CUMPLE","NO CUMPLE")))</f>
        <v>#REF!</v>
      </c>
      <c r="BQ75" s="152" t="str">
        <f>IF('OFERTAS ECONOMICAS'!FR75=0,"",IF('OFERTAS ECONOMICAS'!FW75="NO","",'OFERTAS ECONOMICAS'!FR75))</f>
        <v/>
      </c>
      <c r="BR75" s="153">
        <f>+'OFERTAS ECONOMICAS'!FV75</f>
        <v>0</v>
      </c>
      <c r="BS75" s="153" t="str">
        <f t="shared" ref="BS75:BS138" si="49">+IF(BQ75=0,"NO OFERTADO",IF(BR75="NO CUMPLE EV. TECNICA","NO CUMPLE",IF(BQ75&lt;=($F75*(1+$F$4)),"CUMPLE","NO CUMPLE")))</f>
        <v>NO CUMPLE</v>
      </c>
      <c r="BT75" s="152" t="str">
        <f>IF('OFERTAS ECONOMICAS'!GA75=0,"",IF('OFERTAS ECONOMICAS'!GF75="NO","",'OFERTAS ECONOMICAS'!GA75))</f>
        <v/>
      </c>
      <c r="BU75" s="153">
        <f>+'OFERTAS ECONOMICAS'!GE75</f>
        <v>0</v>
      </c>
      <c r="BV75" s="153" t="str">
        <f t="shared" ref="BV75:BV138" si="50">+IF(BT75=0,"NO OFERTADO",IF(BU75="NO CUMPLE EV. TECNICA","NO CUMPLE",IF(BT75&lt;=($F75*(1+$F$4)),"CUMPLE","NO CUMPLE")))</f>
        <v>NO CUMPLE</v>
      </c>
      <c r="BW75" s="152" t="e">
        <f>IF('OFERTAS ECONOMICAS'!#REF!=0,"",IF('OFERTAS ECONOMICAS'!#REF!="NO","",'OFERTAS ECONOMICAS'!#REF!))</f>
        <v>#REF!</v>
      </c>
      <c r="BX75" s="153" t="e">
        <f>+'OFERTAS ECONOMICAS'!#REF!</f>
        <v>#REF!</v>
      </c>
      <c r="BY75" s="153" t="e">
        <f t="shared" ref="BY75:BY138" si="51">+IF(BW75=0,"NO OFERTADO",IF(BX75="NO CUMPLE EV. TECNICA","NO CUMPLE",IF(BW75&lt;=($F75*(1+$F$4)),"CUMPLE","NO CUMPLE")))</f>
        <v>#REF!</v>
      </c>
    </row>
    <row r="76" spans="1:77" ht="63.75" x14ac:dyDescent="0.2">
      <c r="A76" s="85">
        <f t="shared" si="27"/>
        <v>67</v>
      </c>
      <c r="B76" s="85" t="str">
        <f>VLOOKUP(A76,'OFERTAS ECONOMICAS'!A76:B409,2,0)</f>
        <v>DM1635</v>
      </c>
      <c r="C76" s="22" t="str">
        <f>VLOOKUP(A76,'OFERTAS ECONOMICAS'!A76:C409,3,0)</f>
        <v>EMPAQUE PARA ESTERILIZACION GRADO MEDICO ENTRE 60 Y 70GR/M2 DE  250MMX 5MM – 6.5 X 100M (FUELLE)</v>
      </c>
      <c r="D76" s="120">
        <v>1</v>
      </c>
      <c r="E76" s="120" t="s">
        <v>32</v>
      </c>
      <c r="F76" s="24">
        <v>206403.12</v>
      </c>
      <c r="G76" s="120">
        <v>1</v>
      </c>
      <c r="H76" s="86">
        <f t="shared" si="28"/>
        <v>206403.12</v>
      </c>
      <c r="I76" s="48" t="str">
        <f>IF('OFERTAS ECONOMICAS'!L76=0,"",IF('OFERTAS ECONOMICAS'!Q76="no","",'OFERTAS ECONOMICAS'!L76))</f>
        <v/>
      </c>
      <c r="J76" s="49">
        <f>+'OFERTAS ECONOMICAS'!P76</f>
        <v>0</v>
      </c>
      <c r="K76" s="49" t="str">
        <f t="shared" si="29"/>
        <v>NO CUMPLE</v>
      </c>
      <c r="L76" s="51" t="str">
        <f>IF('OFERTAS ECONOMICAS'!U76=0,"",IF('OFERTAS ECONOMICAS'!Z76="NO","",'OFERTAS ECONOMICAS'!U76))</f>
        <v/>
      </c>
      <c r="M76" s="52">
        <f>+'OFERTAS ECONOMICAS'!Y76</f>
        <v>0</v>
      </c>
      <c r="N76" s="52" t="str">
        <f t="shared" si="30"/>
        <v>NO CUMPLE</v>
      </c>
      <c r="O76" s="53" t="str">
        <f>IF('OFERTAS ECONOMICAS'!AD76=0,"",IF('OFERTAS ECONOMICAS'!AI76="NO","",'OFERTAS ECONOMICAS'!AD76))</f>
        <v/>
      </c>
      <c r="P76" s="54">
        <f>+'OFERTAS ECONOMICAS'!AH76</f>
        <v>0</v>
      </c>
      <c r="Q76" s="54" t="str">
        <f t="shared" si="31"/>
        <v>NO CUMPLE</v>
      </c>
      <c r="R76" s="56" t="str">
        <f>IF('OFERTAS ECONOMICAS'!AN76=0,"",IF('OFERTAS ECONOMICAS'!AR76="NO","",'OFERTAS ECONOMICAS'!AN76))</f>
        <v/>
      </c>
      <c r="S76" s="57">
        <f>+'OFERTAS ECONOMICAS'!AQ76</f>
        <v>0</v>
      </c>
      <c r="T76" s="57" t="str">
        <f t="shared" si="32"/>
        <v>NO CUMPLE</v>
      </c>
      <c r="U76" s="59" t="str">
        <f>IF('OFERTAS ECONOMICAS'!AV76=0,"",IF('OFERTAS ECONOMICAS'!BA76="NO","",'OFERTAS ECONOMICAS'!AV76))</f>
        <v/>
      </c>
      <c r="V76" s="60">
        <f>+'OFERTAS ECONOMICAS'!AZ76</f>
        <v>0</v>
      </c>
      <c r="W76" s="60" t="str">
        <f t="shared" si="33"/>
        <v>NO CUMPLE</v>
      </c>
      <c r="X76" s="56" t="str">
        <f>IF('OFERTAS ECONOMICAS'!BF76=0,"",IF('OFERTAS ECONOMICAS'!BJ76="NO","",'OFERTAS ECONOMICAS'!BE76))</f>
        <v/>
      </c>
      <c r="Y76" s="57" t="str">
        <f>+'OFERTAS ECONOMICAS'!BI76</f>
        <v>NO CUMPLE</v>
      </c>
      <c r="Z76" s="57" t="str">
        <f t="shared" si="34"/>
        <v>NO CUMPLE</v>
      </c>
      <c r="AA76" s="152" t="e">
        <f>IF('OFERTAS ECONOMICAS'!#REF!=0,"",IF('OFERTAS ECONOMICAS'!#REF!="NO","",'OFERTAS ECONOMICAS'!#REF!))</f>
        <v>#REF!</v>
      </c>
      <c r="AB76" s="153" t="e">
        <f>+'OFERTAS ECONOMICAS'!#REF!</f>
        <v>#REF!</v>
      </c>
      <c r="AC76" s="153" t="e">
        <f t="shared" si="35"/>
        <v>#REF!</v>
      </c>
      <c r="AD76" s="251">
        <f>IF('OFERTAS ECONOMICAS'!BN76=0,"",IF('OFERTAS ECONOMICAS'!BS76="NO","",'OFERTAS ECONOMICAS'!BN76))</f>
        <v>166428.64000000001</v>
      </c>
      <c r="AE76" s="153" t="str">
        <f>+'OFERTAS ECONOMICAS'!BR76</f>
        <v>CUMPLE</v>
      </c>
      <c r="AF76" s="153" t="str">
        <f t="shared" si="36"/>
        <v>CUMPLE</v>
      </c>
      <c r="AG76" s="152" t="str">
        <f>IF('OFERTAS ECONOMICAS'!BW76=0,"",IF('OFERTAS ECONOMICAS'!CB76="NO","",'OFERTAS ECONOMICAS'!BW76))</f>
        <v/>
      </c>
      <c r="AH76" s="153">
        <f>+'OFERTAS ECONOMICAS'!CA76</f>
        <v>0</v>
      </c>
      <c r="AI76" s="153" t="str">
        <f t="shared" si="37"/>
        <v>NO CUMPLE</v>
      </c>
      <c r="AJ76" s="152" t="str">
        <f>IF('OFERTAS ECONOMICAS'!CF76=0,"",IF('OFERTAS ECONOMICAS'!CK76="NO","",'OFERTAS ECONOMICAS'!CF76))</f>
        <v/>
      </c>
      <c r="AK76" s="153">
        <f>+'OFERTAS ECONOMICAS'!CJ76</f>
        <v>0</v>
      </c>
      <c r="AL76" s="153" t="str">
        <f t="shared" si="38"/>
        <v>NO CUMPLE</v>
      </c>
      <c r="AM76" s="152" t="str">
        <f>IF('OFERTAS ECONOMICAS'!CO76=0,"",IF('OFERTAS ECONOMICAS'!CT76="NO","",'OFERTAS ECONOMICAS'!CO76))</f>
        <v/>
      </c>
      <c r="AN76" s="153">
        <f>+'OFERTAS ECONOMICAS'!CS76</f>
        <v>0</v>
      </c>
      <c r="AO76" s="153" t="str">
        <f t="shared" si="39"/>
        <v>NO CUMPLE</v>
      </c>
      <c r="AP76" s="344">
        <f>IF('OFERTAS ECONOMICAS'!CX76=0,"",IF('OFERTAS ECONOMICAS'!DC76="NO","",'OFERTAS ECONOMICAS'!CX76))</f>
        <v>162911</v>
      </c>
      <c r="AQ76" s="153" t="str">
        <f>+'OFERTAS ECONOMICAS'!DB76</f>
        <v xml:space="preserve">CUMPLE </v>
      </c>
      <c r="AR76" s="153" t="str">
        <f t="shared" si="40"/>
        <v>CUMPLE</v>
      </c>
      <c r="AS76" s="152" t="str">
        <f>IF('OFERTAS ECONOMICAS'!DG76=0,"",IF('OFERTAS ECONOMICAS'!DL76="NO","",'OFERTAS ECONOMICAS'!DG76))</f>
        <v/>
      </c>
      <c r="AT76" s="153">
        <f>+'OFERTAS ECONOMICAS'!DK76</f>
        <v>0</v>
      </c>
      <c r="AU76" s="153" t="str">
        <f t="shared" si="41"/>
        <v>NO CUMPLE</v>
      </c>
      <c r="AV76" s="152" t="str">
        <f>IF('OFERTAS ECONOMICAS'!DP76=0,"",IF('OFERTAS ECONOMICAS'!DU76="NO","",'OFERTAS ECONOMICAS'!DP76))</f>
        <v/>
      </c>
      <c r="AW76" s="153">
        <f>+'OFERTAS ECONOMICAS'!DT76</f>
        <v>0</v>
      </c>
      <c r="AX76" s="153" t="str">
        <f t="shared" si="42"/>
        <v>NO CUMPLE</v>
      </c>
      <c r="AY76" s="341" t="str">
        <f>IF('OFERTAS ECONOMICAS'!DY76=0,"",IF('OFERTAS ECONOMICAS'!ED76="no","",'OFERTAS ECONOMICAS'!DY76))</f>
        <v/>
      </c>
      <c r="AZ76" s="153">
        <f>+'OFERTAS ECONOMICAS'!EC76</f>
        <v>0</v>
      </c>
      <c r="BA76" s="153" t="str">
        <f t="shared" si="43"/>
        <v>NO CUMPLE</v>
      </c>
      <c r="BB76" s="152" t="str">
        <f>IF('OFERTAS ECONOMICAS'!EH76=0,"",IF('OFERTAS ECONOMICAS'!EM76="NO","",'OFERTAS ECONOMICAS'!EH76))</f>
        <v/>
      </c>
      <c r="BC76" s="153" t="str">
        <f>+'OFERTAS ECONOMICAS'!EL76</f>
        <v/>
      </c>
      <c r="BD76" s="153" t="str">
        <f t="shared" si="44"/>
        <v>NO CUMPLE</v>
      </c>
      <c r="BE76" s="152" t="str">
        <f>IF('OFERTAS ECONOMICAS'!EQ76=0,"",IF('OFERTAS ECONOMICAS'!EV76="NO","",'OFERTAS ECONOMICAS'!EQ76))</f>
        <v/>
      </c>
      <c r="BF76" s="153">
        <f>+'OFERTAS ECONOMICAS'!EU76</f>
        <v>0</v>
      </c>
      <c r="BG76" s="153" t="str">
        <f t="shared" si="45"/>
        <v>NO CUMPLE</v>
      </c>
      <c r="BH76" s="152" t="str">
        <f>IF('OFERTAS ECONOMICAS'!EZ76=0,"",IF('OFERTAS ECONOMICAS'!FE76="NO","",'OFERTAS ECONOMICAS'!EZ76))</f>
        <v/>
      </c>
      <c r="BI76" s="153">
        <f>+'OFERTAS ECONOMICAS'!FD76</f>
        <v>0</v>
      </c>
      <c r="BJ76" s="153" t="str">
        <f t="shared" si="46"/>
        <v>NO CUMPLE</v>
      </c>
      <c r="BK76" s="152" t="str">
        <f>IF('OFERTAS ECONOMICAS'!FI76=0,"",IF('OFERTAS ECONOMICAS'!FN76="no","",'OFERTAS ECONOMICAS'!FI76))</f>
        <v/>
      </c>
      <c r="BL76" s="153">
        <f>+'OFERTAS ECONOMICAS'!FM76</f>
        <v>0</v>
      </c>
      <c r="BM76" s="153" t="str">
        <f t="shared" si="47"/>
        <v>NO CUMPLE</v>
      </c>
      <c r="BN76" s="152" t="e">
        <f>IF('OFERTAS ECONOMICAS'!#REF!=0,"",IF('OFERTAS ECONOMICAS'!#REF!="NO","",'OFERTAS ECONOMICAS'!#REF!))</f>
        <v>#REF!</v>
      </c>
      <c r="BO76" s="153" t="e">
        <f>+'OFERTAS ECONOMICAS'!#REF!</f>
        <v>#REF!</v>
      </c>
      <c r="BP76" s="153" t="e">
        <f t="shared" si="48"/>
        <v>#REF!</v>
      </c>
      <c r="BQ76" s="152" t="str">
        <f>IF('OFERTAS ECONOMICAS'!FR76=0,"",IF('OFERTAS ECONOMICAS'!FW76="NO","",'OFERTAS ECONOMICAS'!FR76))</f>
        <v/>
      </c>
      <c r="BR76" s="153">
        <f>+'OFERTAS ECONOMICAS'!FV76</f>
        <v>0</v>
      </c>
      <c r="BS76" s="153" t="str">
        <f t="shared" si="49"/>
        <v>NO CUMPLE</v>
      </c>
      <c r="BT76" s="152" t="str">
        <f>IF('OFERTAS ECONOMICAS'!GA76=0,"",IF('OFERTAS ECONOMICAS'!GF76="NO","",'OFERTAS ECONOMICAS'!GA76))</f>
        <v/>
      </c>
      <c r="BU76" s="153">
        <f>+'OFERTAS ECONOMICAS'!GE76</f>
        <v>0</v>
      </c>
      <c r="BV76" s="153" t="str">
        <f t="shared" si="50"/>
        <v>NO CUMPLE</v>
      </c>
      <c r="BW76" s="152" t="e">
        <f>IF('OFERTAS ECONOMICAS'!#REF!=0,"",IF('OFERTAS ECONOMICAS'!#REF!="NO","",'OFERTAS ECONOMICAS'!#REF!))</f>
        <v>#REF!</v>
      </c>
      <c r="BX76" s="153" t="e">
        <f>+'OFERTAS ECONOMICAS'!#REF!</f>
        <v>#REF!</v>
      </c>
      <c r="BY76" s="153" t="e">
        <f t="shared" si="51"/>
        <v>#REF!</v>
      </c>
    </row>
    <row r="77" spans="1:77" ht="63.75" x14ac:dyDescent="0.2">
      <c r="A77" s="85">
        <f t="shared" si="27"/>
        <v>68</v>
      </c>
      <c r="B77" s="85" t="str">
        <f>VLOOKUP(A77,'OFERTAS ECONOMICAS'!A77:B410,2,0)</f>
        <v>DM1787</v>
      </c>
      <c r="C77" s="22" t="str">
        <f>VLOOKUP(A77,'OFERTAS ECONOMICAS'!A77:C410,3,0)</f>
        <v>EMPAQUE PARA ESTERILIZACION GRADO MEDICO ENTRE 60 Y 70GR/M2 DE  300MMX 5MM-6.5 X 100M(FUELLE)</v>
      </c>
      <c r="D77" s="120">
        <v>1</v>
      </c>
      <c r="E77" s="120" t="s">
        <v>32</v>
      </c>
      <c r="F77" s="24">
        <v>250999.56</v>
      </c>
      <c r="G77" s="120">
        <v>1</v>
      </c>
      <c r="H77" s="86">
        <f t="shared" si="28"/>
        <v>250999.56</v>
      </c>
      <c r="I77" s="48" t="str">
        <f>IF('OFERTAS ECONOMICAS'!L77=0,"",IF('OFERTAS ECONOMICAS'!Q77="no","",'OFERTAS ECONOMICAS'!L77))</f>
        <v/>
      </c>
      <c r="J77" s="49">
        <f>+'OFERTAS ECONOMICAS'!P77</f>
        <v>0</v>
      </c>
      <c r="K77" s="49" t="str">
        <f t="shared" si="29"/>
        <v>NO CUMPLE</v>
      </c>
      <c r="L77" s="51" t="str">
        <f>IF('OFERTAS ECONOMICAS'!U77=0,"",IF('OFERTAS ECONOMICAS'!Z77="NO","",'OFERTAS ECONOMICAS'!U77))</f>
        <v/>
      </c>
      <c r="M77" s="52">
        <f>+'OFERTAS ECONOMICAS'!Y77</f>
        <v>0</v>
      </c>
      <c r="N77" s="52" t="str">
        <f t="shared" si="30"/>
        <v>NO CUMPLE</v>
      </c>
      <c r="O77" s="53" t="str">
        <f>IF('OFERTAS ECONOMICAS'!AD77=0,"",IF('OFERTAS ECONOMICAS'!AI77="NO","",'OFERTAS ECONOMICAS'!AD77))</f>
        <v/>
      </c>
      <c r="P77" s="54">
        <f>+'OFERTAS ECONOMICAS'!AH77</f>
        <v>0</v>
      </c>
      <c r="Q77" s="54" t="str">
        <f t="shared" si="31"/>
        <v>NO CUMPLE</v>
      </c>
      <c r="R77" s="56" t="str">
        <f>IF('OFERTAS ECONOMICAS'!AN77=0,"",IF('OFERTAS ECONOMICAS'!AR77="NO","",'OFERTAS ECONOMICAS'!AN77))</f>
        <v/>
      </c>
      <c r="S77" s="57">
        <f>+'OFERTAS ECONOMICAS'!AQ77</f>
        <v>0</v>
      </c>
      <c r="T77" s="57" t="str">
        <f t="shared" si="32"/>
        <v>NO CUMPLE</v>
      </c>
      <c r="U77" s="59" t="str">
        <f>IF('OFERTAS ECONOMICAS'!AV77=0,"",IF('OFERTAS ECONOMICAS'!BA77="NO","",'OFERTAS ECONOMICAS'!AV77))</f>
        <v/>
      </c>
      <c r="V77" s="60">
        <f>+'OFERTAS ECONOMICAS'!AZ77</f>
        <v>0</v>
      </c>
      <c r="W77" s="60" t="str">
        <f t="shared" si="33"/>
        <v>NO CUMPLE</v>
      </c>
      <c r="X77" s="56" t="str">
        <f>IF('OFERTAS ECONOMICAS'!BF77=0,"",IF('OFERTAS ECONOMICAS'!BJ77="NO","",'OFERTAS ECONOMICAS'!BE77))</f>
        <v/>
      </c>
      <c r="Y77" s="57" t="str">
        <f>+'OFERTAS ECONOMICAS'!BI77</f>
        <v>NO CUMPLE</v>
      </c>
      <c r="Z77" s="57" t="str">
        <f t="shared" si="34"/>
        <v>NO CUMPLE</v>
      </c>
      <c r="AA77" s="152" t="e">
        <f>IF('OFERTAS ECONOMICAS'!#REF!=0,"",IF('OFERTAS ECONOMICAS'!#REF!="NO","",'OFERTAS ECONOMICAS'!#REF!))</f>
        <v>#REF!</v>
      </c>
      <c r="AB77" s="153" t="e">
        <f>+'OFERTAS ECONOMICAS'!#REF!</f>
        <v>#REF!</v>
      </c>
      <c r="AC77" s="153" t="e">
        <f t="shared" si="35"/>
        <v>#REF!</v>
      </c>
      <c r="AD77" s="251">
        <f>IF('OFERTAS ECONOMICAS'!BN77=0,"",IF('OFERTAS ECONOMICAS'!BS77="NO","",'OFERTAS ECONOMICAS'!BN77))</f>
        <v>191799.44</v>
      </c>
      <c r="AE77" s="153" t="str">
        <f>+'OFERTAS ECONOMICAS'!BR77</f>
        <v>CUMPLE</v>
      </c>
      <c r="AF77" s="153" t="str">
        <f t="shared" si="36"/>
        <v>CUMPLE</v>
      </c>
      <c r="AG77" s="152" t="str">
        <f>IF('OFERTAS ECONOMICAS'!BW77=0,"",IF('OFERTAS ECONOMICAS'!CB77="NO","",'OFERTAS ECONOMICAS'!BW77))</f>
        <v/>
      </c>
      <c r="AH77" s="153">
        <f>+'OFERTAS ECONOMICAS'!CA77</f>
        <v>0</v>
      </c>
      <c r="AI77" s="153" t="str">
        <f t="shared" si="37"/>
        <v>NO CUMPLE</v>
      </c>
      <c r="AJ77" s="152" t="str">
        <f>IF('OFERTAS ECONOMICAS'!CF77=0,"",IF('OFERTAS ECONOMICAS'!CK77="NO","",'OFERTAS ECONOMICAS'!CF77))</f>
        <v/>
      </c>
      <c r="AK77" s="153">
        <f>+'OFERTAS ECONOMICAS'!CJ77</f>
        <v>0</v>
      </c>
      <c r="AL77" s="153" t="str">
        <f t="shared" si="38"/>
        <v>NO CUMPLE</v>
      </c>
      <c r="AM77" s="152" t="str">
        <f>IF('OFERTAS ECONOMICAS'!CO77=0,"",IF('OFERTAS ECONOMICAS'!CT77="NO","",'OFERTAS ECONOMICAS'!CO77))</f>
        <v/>
      </c>
      <c r="AN77" s="153">
        <f>+'OFERTAS ECONOMICAS'!CS77</f>
        <v>0</v>
      </c>
      <c r="AO77" s="153" t="str">
        <f t="shared" si="39"/>
        <v>NO CUMPLE</v>
      </c>
      <c r="AP77" s="344">
        <f>IF('OFERTAS ECONOMICAS'!CX77=0,"",IF('OFERTAS ECONOMICAS'!DC77="NO","",'OFERTAS ECONOMICAS'!CX77))</f>
        <v>183736</v>
      </c>
      <c r="AQ77" s="153" t="str">
        <f>+'OFERTAS ECONOMICAS'!DB77</f>
        <v xml:space="preserve">CUMPLE </v>
      </c>
      <c r="AR77" s="153" t="str">
        <f t="shared" si="40"/>
        <v>CUMPLE</v>
      </c>
      <c r="AS77" s="152" t="str">
        <f>IF('OFERTAS ECONOMICAS'!DG77=0,"",IF('OFERTAS ECONOMICAS'!DL77="NO","",'OFERTAS ECONOMICAS'!DG77))</f>
        <v/>
      </c>
      <c r="AT77" s="153">
        <f>+'OFERTAS ECONOMICAS'!DK77</f>
        <v>0</v>
      </c>
      <c r="AU77" s="153" t="str">
        <f t="shared" si="41"/>
        <v>NO CUMPLE</v>
      </c>
      <c r="AV77" s="152" t="str">
        <f>IF('OFERTAS ECONOMICAS'!DP77=0,"",IF('OFERTAS ECONOMICAS'!DU77="NO","",'OFERTAS ECONOMICAS'!DP77))</f>
        <v/>
      </c>
      <c r="AW77" s="153">
        <f>+'OFERTAS ECONOMICAS'!DT77</f>
        <v>0</v>
      </c>
      <c r="AX77" s="153" t="str">
        <f t="shared" si="42"/>
        <v>NO CUMPLE</v>
      </c>
      <c r="AY77" s="341" t="str">
        <f>IF('OFERTAS ECONOMICAS'!DY77=0,"",IF('OFERTAS ECONOMICAS'!ED77="no","",'OFERTAS ECONOMICAS'!DY77))</f>
        <v/>
      </c>
      <c r="AZ77" s="153">
        <f>+'OFERTAS ECONOMICAS'!EC77</f>
        <v>0</v>
      </c>
      <c r="BA77" s="153" t="str">
        <f t="shared" si="43"/>
        <v>NO CUMPLE</v>
      </c>
      <c r="BB77" s="152" t="str">
        <f>IF('OFERTAS ECONOMICAS'!EH77=0,"",IF('OFERTAS ECONOMICAS'!EM77="NO","",'OFERTAS ECONOMICAS'!EH77))</f>
        <v/>
      </c>
      <c r="BC77" s="153" t="str">
        <f>+'OFERTAS ECONOMICAS'!EL77</f>
        <v/>
      </c>
      <c r="BD77" s="153" t="str">
        <f t="shared" si="44"/>
        <v>NO CUMPLE</v>
      </c>
      <c r="BE77" s="152" t="str">
        <f>IF('OFERTAS ECONOMICAS'!EQ77=0,"",IF('OFERTAS ECONOMICAS'!EV77="NO","",'OFERTAS ECONOMICAS'!EQ77))</f>
        <v/>
      </c>
      <c r="BF77" s="153">
        <f>+'OFERTAS ECONOMICAS'!EU77</f>
        <v>0</v>
      </c>
      <c r="BG77" s="153" t="str">
        <f t="shared" si="45"/>
        <v>NO CUMPLE</v>
      </c>
      <c r="BH77" s="152" t="str">
        <f>IF('OFERTAS ECONOMICAS'!EZ77=0,"",IF('OFERTAS ECONOMICAS'!FE77="NO","",'OFERTAS ECONOMICAS'!EZ77))</f>
        <v/>
      </c>
      <c r="BI77" s="153">
        <f>+'OFERTAS ECONOMICAS'!FD77</f>
        <v>0</v>
      </c>
      <c r="BJ77" s="153" t="str">
        <f t="shared" si="46"/>
        <v>NO CUMPLE</v>
      </c>
      <c r="BK77" s="152" t="str">
        <f>IF('OFERTAS ECONOMICAS'!FI77=0,"",IF('OFERTAS ECONOMICAS'!FN77="no","",'OFERTAS ECONOMICAS'!FI77))</f>
        <v/>
      </c>
      <c r="BL77" s="153">
        <f>+'OFERTAS ECONOMICAS'!FM77</f>
        <v>0</v>
      </c>
      <c r="BM77" s="153" t="str">
        <f t="shared" si="47"/>
        <v>NO CUMPLE</v>
      </c>
      <c r="BN77" s="152" t="e">
        <f>IF('OFERTAS ECONOMICAS'!#REF!=0,"",IF('OFERTAS ECONOMICAS'!#REF!="NO","",'OFERTAS ECONOMICAS'!#REF!))</f>
        <v>#REF!</v>
      </c>
      <c r="BO77" s="153" t="e">
        <f>+'OFERTAS ECONOMICAS'!#REF!</f>
        <v>#REF!</v>
      </c>
      <c r="BP77" s="153" t="e">
        <f t="shared" si="48"/>
        <v>#REF!</v>
      </c>
      <c r="BQ77" s="152" t="str">
        <f>IF('OFERTAS ECONOMICAS'!FR77=0,"",IF('OFERTAS ECONOMICAS'!FW77="NO","",'OFERTAS ECONOMICAS'!FR77))</f>
        <v/>
      </c>
      <c r="BR77" s="153">
        <f>+'OFERTAS ECONOMICAS'!FV77</f>
        <v>0</v>
      </c>
      <c r="BS77" s="153" t="str">
        <f t="shared" si="49"/>
        <v>NO CUMPLE</v>
      </c>
      <c r="BT77" s="152" t="str">
        <f>IF('OFERTAS ECONOMICAS'!GA77=0,"",IF('OFERTAS ECONOMICAS'!GF77="NO","",'OFERTAS ECONOMICAS'!GA77))</f>
        <v/>
      </c>
      <c r="BU77" s="153">
        <f>+'OFERTAS ECONOMICAS'!GE77</f>
        <v>0</v>
      </c>
      <c r="BV77" s="153" t="str">
        <f t="shared" si="50"/>
        <v>NO CUMPLE</v>
      </c>
      <c r="BW77" s="152" t="e">
        <f>IF('OFERTAS ECONOMICAS'!#REF!=0,"",IF('OFERTAS ECONOMICAS'!#REF!="NO","",'OFERTAS ECONOMICAS'!#REF!))</f>
        <v>#REF!</v>
      </c>
      <c r="BX77" s="153" t="e">
        <f>+'OFERTAS ECONOMICAS'!#REF!</f>
        <v>#REF!</v>
      </c>
      <c r="BY77" s="153" t="e">
        <f t="shared" si="51"/>
        <v>#REF!</v>
      </c>
    </row>
    <row r="78" spans="1:77" ht="51" x14ac:dyDescent="0.2">
      <c r="A78" s="85">
        <f t="shared" si="27"/>
        <v>69</v>
      </c>
      <c r="B78" s="85" t="str">
        <f>VLOOKUP(A78,'OFERTAS ECONOMICAS'!A78:B411,2,0)</f>
        <v>DM1747</v>
      </c>
      <c r="C78" s="22" t="str">
        <f>VLOOKUP(A78,'OFERTAS ECONOMICAS'!A78:C411,3,0)</f>
        <v>EMPAQUE PARA ESTERILIZACION GRADO MEDICO ENTRE 60 Y 70 GR/M2 DE 50 MM X 200 M</v>
      </c>
      <c r="D78" s="120">
        <v>1</v>
      </c>
      <c r="E78" s="120" t="s">
        <v>32</v>
      </c>
      <c r="F78" s="24">
        <v>60606.7</v>
      </c>
      <c r="G78" s="120">
        <v>1</v>
      </c>
      <c r="H78" s="86">
        <f t="shared" si="28"/>
        <v>60606.7</v>
      </c>
      <c r="I78" s="48" t="str">
        <f>IF('OFERTAS ECONOMICAS'!L78=0,"",IF('OFERTAS ECONOMICAS'!Q78="no","",'OFERTAS ECONOMICAS'!L78))</f>
        <v/>
      </c>
      <c r="J78" s="49">
        <f>+'OFERTAS ECONOMICAS'!P78</f>
        <v>0</v>
      </c>
      <c r="K78" s="49" t="str">
        <f t="shared" si="29"/>
        <v>NO CUMPLE</v>
      </c>
      <c r="L78" s="51" t="str">
        <f>IF('OFERTAS ECONOMICAS'!U78=0,"",IF('OFERTAS ECONOMICAS'!Z78="NO","",'OFERTAS ECONOMICAS'!U78))</f>
        <v/>
      </c>
      <c r="M78" s="52">
        <f>+'OFERTAS ECONOMICAS'!Y78</f>
        <v>0</v>
      </c>
      <c r="N78" s="52" t="str">
        <f t="shared" si="30"/>
        <v>NO CUMPLE</v>
      </c>
      <c r="O78" s="53" t="str">
        <f>IF('OFERTAS ECONOMICAS'!AD78=0,"",IF('OFERTAS ECONOMICAS'!AI78="NO","",'OFERTAS ECONOMICAS'!AD78))</f>
        <v/>
      </c>
      <c r="P78" s="54">
        <f>+'OFERTAS ECONOMICAS'!AH78</f>
        <v>0</v>
      </c>
      <c r="Q78" s="54" t="str">
        <f t="shared" si="31"/>
        <v>NO CUMPLE</v>
      </c>
      <c r="R78" s="56" t="str">
        <f>IF('OFERTAS ECONOMICAS'!AN78=0,"",IF('OFERTAS ECONOMICAS'!AR78="NO","",'OFERTAS ECONOMICAS'!AN78))</f>
        <v/>
      </c>
      <c r="S78" s="57">
        <f>+'OFERTAS ECONOMICAS'!AQ78</f>
        <v>0</v>
      </c>
      <c r="T78" s="57" t="str">
        <f t="shared" si="32"/>
        <v>NO CUMPLE</v>
      </c>
      <c r="U78" s="59" t="str">
        <f>IF('OFERTAS ECONOMICAS'!AV78=0,"",IF('OFERTAS ECONOMICAS'!BA78="NO","",'OFERTAS ECONOMICAS'!AV78))</f>
        <v/>
      </c>
      <c r="V78" s="60">
        <f>+'OFERTAS ECONOMICAS'!AZ78</f>
        <v>0</v>
      </c>
      <c r="W78" s="60" t="str">
        <f t="shared" si="33"/>
        <v>NO CUMPLE</v>
      </c>
      <c r="X78" s="56" t="str">
        <f>IF('OFERTAS ECONOMICAS'!BF78=0,"",IF('OFERTAS ECONOMICAS'!BJ78="NO","",'OFERTAS ECONOMICAS'!BE78))</f>
        <v/>
      </c>
      <c r="Y78" s="57" t="str">
        <f>+'OFERTAS ECONOMICAS'!BI78</f>
        <v>NO CUMPLE</v>
      </c>
      <c r="Z78" s="57" t="str">
        <f t="shared" si="34"/>
        <v>NO CUMPLE</v>
      </c>
      <c r="AA78" s="152" t="e">
        <f>IF('OFERTAS ECONOMICAS'!#REF!=0,"",IF('OFERTAS ECONOMICAS'!#REF!="NO","",'OFERTAS ECONOMICAS'!#REF!))</f>
        <v>#REF!</v>
      </c>
      <c r="AB78" s="153" t="e">
        <f>+'OFERTAS ECONOMICAS'!#REF!</f>
        <v>#REF!</v>
      </c>
      <c r="AC78" s="153" t="e">
        <f t="shared" si="35"/>
        <v>#REF!</v>
      </c>
      <c r="AD78" s="251">
        <f>IF('OFERTAS ECONOMICAS'!BN78=0,"",IF('OFERTAS ECONOMICAS'!BS78="NO","",'OFERTAS ECONOMICAS'!BN78))</f>
        <v>37083.97</v>
      </c>
      <c r="AE78" s="153" t="str">
        <f>+'OFERTAS ECONOMICAS'!BR78</f>
        <v>CUMPLE</v>
      </c>
      <c r="AF78" s="153" t="str">
        <f t="shared" si="36"/>
        <v>CUMPLE</v>
      </c>
      <c r="AG78" s="152" t="str">
        <f>IF('OFERTAS ECONOMICAS'!BW78=0,"",IF('OFERTAS ECONOMICAS'!CB78="NO","",'OFERTAS ECONOMICAS'!BW78))</f>
        <v/>
      </c>
      <c r="AH78" s="153">
        <f>+'OFERTAS ECONOMICAS'!CA78</f>
        <v>0</v>
      </c>
      <c r="AI78" s="153" t="str">
        <f t="shared" si="37"/>
        <v>NO CUMPLE</v>
      </c>
      <c r="AJ78" s="152" t="str">
        <f>IF('OFERTAS ECONOMICAS'!CF78=0,"",IF('OFERTAS ECONOMICAS'!CK78="NO","",'OFERTAS ECONOMICAS'!CF78))</f>
        <v/>
      </c>
      <c r="AK78" s="153">
        <f>+'OFERTAS ECONOMICAS'!CJ78</f>
        <v>0</v>
      </c>
      <c r="AL78" s="153" t="str">
        <f t="shared" si="38"/>
        <v>NO CUMPLE</v>
      </c>
      <c r="AM78" s="152" t="str">
        <f>IF('OFERTAS ECONOMICAS'!CO78=0,"",IF('OFERTAS ECONOMICAS'!CT78="NO","",'OFERTAS ECONOMICAS'!CO78))</f>
        <v/>
      </c>
      <c r="AN78" s="153">
        <f>+'OFERTAS ECONOMICAS'!CS78</f>
        <v>0</v>
      </c>
      <c r="AO78" s="153" t="str">
        <f t="shared" si="39"/>
        <v>NO CUMPLE</v>
      </c>
      <c r="AP78" s="344">
        <f>IF('OFERTAS ECONOMICAS'!CX78=0,"",IF('OFERTAS ECONOMICAS'!DC78="NO","",'OFERTAS ECONOMICAS'!CX78))</f>
        <v>43316</v>
      </c>
      <c r="AQ78" s="153" t="str">
        <f>+'OFERTAS ECONOMICAS'!DB78</f>
        <v xml:space="preserve">CUMPLE </v>
      </c>
      <c r="AR78" s="153" t="str">
        <f t="shared" si="40"/>
        <v>CUMPLE</v>
      </c>
      <c r="AS78" s="152" t="str">
        <f>IF('OFERTAS ECONOMICAS'!DG78=0,"",IF('OFERTAS ECONOMICAS'!DL78="NO","",'OFERTAS ECONOMICAS'!DG78))</f>
        <v/>
      </c>
      <c r="AT78" s="153">
        <f>+'OFERTAS ECONOMICAS'!DK78</f>
        <v>0</v>
      </c>
      <c r="AU78" s="153" t="str">
        <f t="shared" si="41"/>
        <v>NO CUMPLE</v>
      </c>
      <c r="AV78" s="152" t="str">
        <f>IF('OFERTAS ECONOMICAS'!DP78=0,"",IF('OFERTAS ECONOMICAS'!DU78="NO","",'OFERTAS ECONOMICAS'!DP78))</f>
        <v/>
      </c>
      <c r="AW78" s="153">
        <f>+'OFERTAS ECONOMICAS'!DT78</f>
        <v>0</v>
      </c>
      <c r="AX78" s="153" t="str">
        <f t="shared" si="42"/>
        <v>NO CUMPLE</v>
      </c>
      <c r="AY78" s="341" t="str">
        <f>IF('OFERTAS ECONOMICAS'!DY78=0,"",IF('OFERTAS ECONOMICAS'!ED78="no","",'OFERTAS ECONOMICAS'!DY78))</f>
        <v/>
      </c>
      <c r="AZ78" s="153">
        <f>+'OFERTAS ECONOMICAS'!EC78</f>
        <v>0</v>
      </c>
      <c r="BA78" s="153" t="str">
        <f t="shared" si="43"/>
        <v>NO CUMPLE</v>
      </c>
      <c r="BB78" s="152" t="str">
        <f>IF('OFERTAS ECONOMICAS'!EH78=0,"",IF('OFERTAS ECONOMICAS'!EM78="NO","",'OFERTAS ECONOMICAS'!EH78))</f>
        <v/>
      </c>
      <c r="BC78" s="153" t="str">
        <f>+'OFERTAS ECONOMICAS'!EL78</f>
        <v/>
      </c>
      <c r="BD78" s="153" t="str">
        <f t="shared" si="44"/>
        <v>NO CUMPLE</v>
      </c>
      <c r="BE78" s="152">
        <f>IF('OFERTAS ECONOMICAS'!EQ78=0,"",IF('OFERTAS ECONOMICAS'!EV78="NO","",'OFERTAS ECONOMICAS'!EQ78))</f>
        <v>45815</v>
      </c>
      <c r="BF78" s="153" t="str">
        <f>+'OFERTAS ECONOMICAS'!EU78</f>
        <v>CUMPLE</v>
      </c>
      <c r="BG78" s="153" t="str">
        <f t="shared" si="45"/>
        <v>CUMPLE</v>
      </c>
      <c r="BH78" s="152" t="str">
        <f>IF('OFERTAS ECONOMICAS'!EZ78=0,"",IF('OFERTAS ECONOMICAS'!FE78="NO","",'OFERTAS ECONOMICAS'!EZ78))</f>
        <v/>
      </c>
      <c r="BI78" s="153">
        <f>+'OFERTAS ECONOMICAS'!FD78</f>
        <v>0</v>
      </c>
      <c r="BJ78" s="153" t="str">
        <f t="shared" si="46"/>
        <v>NO CUMPLE</v>
      </c>
      <c r="BK78" s="152" t="str">
        <f>IF('OFERTAS ECONOMICAS'!FI78=0,"",IF('OFERTAS ECONOMICAS'!FN78="no","",'OFERTAS ECONOMICAS'!FI78))</f>
        <v/>
      </c>
      <c r="BL78" s="153">
        <f>+'OFERTAS ECONOMICAS'!FM78</f>
        <v>0</v>
      </c>
      <c r="BM78" s="153" t="str">
        <f t="shared" si="47"/>
        <v>NO CUMPLE</v>
      </c>
      <c r="BN78" s="152" t="e">
        <f>IF('OFERTAS ECONOMICAS'!#REF!=0,"",IF('OFERTAS ECONOMICAS'!#REF!="NO","",'OFERTAS ECONOMICAS'!#REF!))</f>
        <v>#REF!</v>
      </c>
      <c r="BO78" s="153" t="e">
        <f>+'OFERTAS ECONOMICAS'!#REF!</f>
        <v>#REF!</v>
      </c>
      <c r="BP78" s="153" t="e">
        <f t="shared" si="48"/>
        <v>#REF!</v>
      </c>
      <c r="BQ78" s="152" t="str">
        <f>IF('OFERTAS ECONOMICAS'!FR78=0,"",IF('OFERTAS ECONOMICAS'!FW78="NO","",'OFERTAS ECONOMICAS'!FR78))</f>
        <v/>
      </c>
      <c r="BR78" s="153">
        <f>+'OFERTAS ECONOMICAS'!FV78</f>
        <v>0</v>
      </c>
      <c r="BS78" s="153" t="str">
        <f t="shared" si="49"/>
        <v>NO CUMPLE</v>
      </c>
      <c r="BT78" s="152" t="str">
        <f>IF('OFERTAS ECONOMICAS'!GA78=0,"",IF('OFERTAS ECONOMICAS'!GF78="NO","",'OFERTAS ECONOMICAS'!GA78))</f>
        <v/>
      </c>
      <c r="BU78" s="153">
        <f>+'OFERTAS ECONOMICAS'!GE78</f>
        <v>0</v>
      </c>
      <c r="BV78" s="153" t="str">
        <f t="shared" si="50"/>
        <v>NO CUMPLE</v>
      </c>
      <c r="BW78" s="152" t="e">
        <f>IF('OFERTAS ECONOMICAS'!#REF!=0,"",IF('OFERTAS ECONOMICAS'!#REF!="NO","",'OFERTAS ECONOMICAS'!#REF!))</f>
        <v>#REF!</v>
      </c>
      <c r="BX78" s="153" t="e">
        <f>+'OFERTAS ECONOMICAS'!#REF!</f>
        <v>#REF!</v>
      </c>
      <c r="BY78" s="153" t="e">
        <f t="shared" si="51"/>
        <v>#REF!</v>
      </c>
    </row>
    <row r="79" spans="1:77" ht="51" x14ac:dyDescent="0.2">
      <c r="A79" s="85">
        <f t="shared" si="27"/>
        <v>70</v>
      </c>
      <c r="B79" s="85" t="str">
        <f>VLOOKUP(A79,'OFERTAS ECONOMICAS'!A79:B412,2,0)</f>
        <v>DM790</v>
      </c>
      <c r="C79" s="22" t="str">
        <f>VLOOKUP(A79,'OFERTAS ECONOMICAS'!A79:C412,3,0)</f>
        <v>EMPAQUE PARA ESTERILIZACION GRADO MEDICO ENTRE 60 Y 70GR/M2 DE  75 MM X 200M</v>
      </c>
      <c r="D79" s="120">
        <v>1</v>
      </c>
      <c r="E79" s="120" t="s">
        <v>32</v>
      </c>
      <c r="F79" s="24">
        <v>84823.2</v>
      </c>
      <c r="G79" s="120">
        <v>1</v>
      </c>
      <c r="H79" s="86">
        <f t="shared" si="28"/>
        <v>84823.2</v>
      </c>
      <c r="I79" s="48" t="str">
        <f>IF('OFERTAS ECONOMICAS'!L79=0,"",IF('OFERTAS ECONOMICAS'!Q79="no","",'OFERTAS ECONOMICAS'!L79))</f>
        <v/>
      </c>
      <c r="J79" s="49">
        <f>+'OFERTAS ECONOMICAS'!P79</f>
        <v>0</v>
      </c>
      <c r="K79" s="49" t="str">
        <f t="shared" si="29"/>
        <v>NO CUMPLE</v>
      </c>
      <c r="L79" s="51" t="str">
        <f>IF('OFERTAS ECONOMICAS'!U79=0,"",IF('OFERTAS ECONOMICAS'!Z79="NO","",'OFERTAS ECONOMICAS'!U79))</f>
        <v/>
      </c>
      <c r="M79" s="52">
        <f>+'OFERTAS ECONOMICAS'!Y79</f>
        <v>0</v>
      </c>
      <c r="N79" s="52" t="str">
        <f t="shared" si="30"/>
        <v>NO CUMPLE</v>
      </c>
      <c r="O79" s="53" t="str">
        <f>IF('OFERTAS ECONOMICAS'!AD79=0,"",IF('OFERTAS ECONOMICAS'!AI79="NO","",'OFERTAS ECONOMICAS'!AD79))</f>
        <v/>
      </c>
      <c r="P79" s="54">
        <f>+'OFERTAS ECONOMICAS'!AH79</f>
        <v>0</v>
      </c>
      <c r="Q79" s="54" t="str">
        <f t="shared" si="31"/>
        <v>NO CUMPLE</v>
      </c>
      <c r="R79" s="56" t="str">
        <f>IF('OFERTAS ECONOMICAS'!AN79=0,"",IF('OFERTAS ECONOMICAS'!AR79="NO","",'OFERTAS ECONOMICAS'!AN79))</f>
        <v/>
      </c>
      <c r="S79" s="57">
        <f>+'OFERTAS ECONOMICAS'!AQ79</f>
        <v>0</v>
      </c>
      <c r="T79" s="57" t="str">
        <f t="shared" si="32"/>
        <v>NO CUMPLE</v>
      </c>
      <c r="U79" s="59" t="str">
        <f>IF('OFERTAS ECONOMICAS'!AV79=0,"",IF('OFERTAS ECONOMICAS'!BA79="NO","",'OFERTAS ECONOMICAS'!AV79))</f>
        <v/>
      </c>
      <c r="V79" s="60">
        <f>+'OFERTAS ECONOMICAS'!AZ79</f>
        <v>0</v>
      </c>
      <c r="W79" s="60" t="str">
        <f t="shared" si="33"/>
        <v>NO CUMPLE</v>
      </c>
      <c r="X79" s="56" t="str">
        <f>IF('OFERTAS ECONOMICAS'!BF79=0,"",IF('OFERTAS ECONOMICAS'!BJ79="NO","",'OFERTAS ECONOMICAS'!BE79))</f>
        <v/>
      </c>
      <c r="Y79" s="57" t="str">
        <f>+'OFERTAS ECONOMICAS'!BI79</f>
        <v>NO CUMPLE</v>
      </c>
      <c r="Z79" s="57" t="str">
        <f t="shared" si="34"/>
        <v>NO CUMPLE</v>
      </c>
      <c r="AA79" s="152" t="e">
        <f>IF('OFERTAS ECONOMICAS'!#REF!=0,"",IF('OFERTAS ECONOMICAS'!#REF!="NO","",'OFERTAS ECONOMICAS'!#REF!))</f>
        <v>#REF!</v>
      </c>
      <c r="AB79" s="153" t="e">
        <f>+'OFERTAS ECONOMICAS'!#REF!</f>
        <v>#REF!</v>
      </c>
      <c r="AC79" s="153" t="e">
        <f t="shared" si="35"/>
        <v>#REF!</v>
      </c>
      <c r="AD79" s="251">
        <f>IF('OFERTAS ECONOMICAS'!BN79=0,"",IF('OFERTAS ECONOMICAS'!BS79="NO","",'OFERTAS ECONOMICAS'!BN79))</f>
        <v>58064.86</v>
      </c>
      <c r="AE79" s="153" t="str">
        <f>+'OFERTAS ECONOMICAS'!BR79</f>
        <v>CUMPLE</v>
      </c>
      <c r="AF79" s="153" t="str">
        <f t="shared" si="36"/>
        <v>CUMPLE</v>
      </c>
      <c r="AG79" s="152" t="str">
        <f>IF('OFERTAS ECONOMICAS'!BW79=0,"",IF('OFERTAS ECONOMICAS'!CB79="NO","",'OFERTAS ECONOMICAS'!BW79))</f>
        <v/>
      </c>
      <c r="AH79" s="153">
        <f>+'OFERTAS ECONOMICAS'!CA79</f>
        <v>0</v>
      </c>
      <c r="AI79" s="153" t="str">
        <f t="shared" si="37"/>
        <v>NO CUMPLE</v>
      </c>
      <c r="AJ79" s="152" t="str">
        <f>IF('OFERTAS ECONOMICAS'!CF79=0,"",IF('OFERTAS ECONOMICAS'!CK79="NO","",'OFERTAS ECONOMICAS'!CF79))</f>
        <v/>
      </c>
      <c r="AK79" s="153">
        <f>+'OFERTAS ECONOMICAS'!CJ79</f>
        <v>0</v>
      </c>
      <c r="AL79" s="153" t="str">
        <f t="shared" si="38"/>
        <v>NO CUMPLE</v>
      </c>
      <c r="AM79" s="152" t="str">
        <f>IF('OFERTAS ECONOMICAS'!CO79=0,"",IF('OFERTAS ECONOMICAS'!CT79="NO","",'OFERTAS ECONOMICAS'!CO79))</f>
        <v/>
      </c>
      <c r="AN79" s="153">
        <f>+'OFERTAS ECONOMICAS'!CS79</f>
        <v>0</v>
      </c>
      <c r="AO79" s="153" t="str">
        <f t="shared" si="39"/>
        <v>NO CUMPLE</v>
      </c>
      <c r="AP79" s="344">
        <f>IF('OFERTAS ECONOMICAS'!CX79=0,"",IF('OFERTAS ECONOMICAS'!DC79="NO","",'OFERTAS ECONOMICAS'!CX79))</f>
        <v>63308</v>
      </c>
      <c r="AQ79" s="153" t="str">
        <f>+'OFERTAS ECONOMICAS'!DB79</f>
        <v xml:space="preserve">CUMPLE </v>
      </c>
      <c r="AR79" s="153" t="str">
        <f t="shared" si="40"/>
        <v>CUMPLE</v>
      </c>
      <c r="AS79" s="152" t="str">
        <f>IF('OFERTAS ECONOMICAS'!DG79=0,"",IF('OFERTAS ECONOMICAS'!DL79="NO","",'OFERTAS ECONOMICAS'!DG79))</f>
        <v/>
      </c>
      <c r="AT79" s="153">
        <f>+'OFERTAS ECONOMICAS'!DK79</f>
        <v>0</v>
      </c>
      <c r="AU79" s="153" t="str">
        <f t="shared" si="41"/>
        <v>NO CUMPLE</v>
      </c>
      <c r="AV79" s="152" t="str">
        <f>IF('OFERTAS ECONOMICAS'!DP79=0,"",IF('OFERTAS ECONOMICAS'!DU79="NO","",'OFERTAS ECONOMICAS'!DP79))</f>
        <v/>
      </c>
      <c r="AW79" s="153">
        <f>+'OFERTAS ECONOMICAS'!DT79</f>
        <v>0</v>
      </c>
      <c r="AX79" s="153" t="str">
        <f t="shared" si="42"/>
        <v>NO CUMPLE</v>
      </c>
      <c r="AY79" s="341" t="str">
        <f>IF('OFERTAS ECONOMICAS'!DY79=0,"",IF('OFERTAS ECONOMICAS'!ED79="no","",'OFERTAS ECONOMICAS'!DY79))</f>
        <v/>
      </c>
      <c r="AZ79" s="153">
        <f>+'OFERTAS ECONOMICAS'!EC79</f>
        <v>0</v>
      </c>
      <c r="BA79" s="153" t="str">
        <f t="shared" si="43"/>
        <v>NO CUMPLE</v>
      </c>
      <c r="BB79" s="152" t="str">
        <f>IF('OFERTAS ECONOMICAS'!EH79=0,"",IF('OFERTAS ECONOMICAS'!EM79="NO","",'OFERTAS ECONOMICAS'!EH79))</f>
        <v/>
      </c>
      <c r="BC79" s="153" t="str">
        <f>+'OFERTAS ECONOMICAS'!EL79</f>
        <v/>
      </c>
      <c r="BD79" s="153" t="str">
        <f t="shared" si="44"/>
        <v>NO CUMPLE</v>
      </c>
      <c r="BE79" s="152">
        <f>IF('OFERTAS ECONOMICAS'!EQ79=0,"",IF('OFERTAS ECONOMICAS'!EV79="NO","",'OFERTAS ECONOMICAS'!EQ79))</f>
        <v>81909</v>
      </c>
      <c r="BF79" s="153" t="str">
        <f>+'OFERTAS ECONOMICAS'!EU79</f>
        <v>CUMPLE</v>
      </c>
      <c r="BG79" s="153" t="str">
        <f t="shared" si="45"/>
        <v>CUMPLE</v>
      </c>
      <c r="BH79" s="152" t="str">
        <f>IF('OFERTAS ECONOMICAS'!EZ79=0,"",IF('OFERTAS ECONOMICAS'!FE79="NO","",'OFERTAS ECONOMICAS'!EZ79))</f>
        <v/>
      </c>
      <c r="BI79" s="153">
        <f>+'OFERTAS ECONOMICAS'!FD79</f>
        <v>0</v>
      </c>
      <c r="BJ79" s="153" t="str">
        <f t="shared" si="46"/>
        <v>NO CUMPLE</v>
      </c>
      <c r="BK79" s="152" t="str">
        <f>IF('OFERTAS ECONOMICAS'!FI79=0,"",IF('OFERTAS ECONOMICAS'!FN79="no","",'OFERTAS ECONOMICAS'!FI79))</f>
        <v/>
      </c>
      <c r="BL79" s="153">
        <f>+'OFERTAS ECONOMICAS'!FM79</f>
        <v>0</v>
      </c>
      <c r="BM79" s="153" t="str">
        <f t="shared" si="47"/>
        <v>NO CUMPLE</v>
      </c>
      <c r="BN79" s="152" t="e">
        <f>IF('OFERTAS ECONOMICAS'!#REF!=0,"",IF('OFERTAS ECONOMICAS'!#REF!="NO","",'OFERTAS ECONOMICAS'!#REF!))</f>
        <v>#REF!</v>
      </c>
      <c r="BO79" s="153" t="e">
        <f>+'OFERTAS ECONOMICAS'!#REF!</f>
        <v>#REF!</v>
      </c>
      <c r="BP79" s="153" t="e">
        <f t="shared" si="48"/>
        <v>#REF!</v>
      </c>
      <c r="BQ79" s="152" t="str">
        <f>IF('OFERTAS ECONOMICAS'!FR79=0,"",IF('OFERTAS ECONOMICAS'!FW79="NO","",'OFERTAS ECONOMICAS'!FR79))</f>
        <v/>
      </c>
      <c r="BR79" s="153">
        <f>+'OFERTAS ECONOMICAS'!FV79</f>
        <v>0</v>
      </c>
      <c r="BS79" s="153" t="str">
        <f t="shared" si="49"/>
        <v>NO CUMPLE</v>
      </c>
      <c r="BT79" s="152" t="str">
        <f>IF('OFERTAS ECONOMICAS'!GA79=0,"",IF('OFERTAS ECONOMICAS'!GF79="NO","",'OFERTAS ECONOMICAS'!GA79))</f>
        <v/>
      </c>
      <c r="BU79" s="153">
        <f>+'OFERTAS ECONOMICAS'!GE79</f>
        <v>0</v>
      </c>
      <c r="BV79" s="153" t="str">
        <f t="shared" si="50"/>
        <v>NO CUMPLE</v>
      </c>
      <c r="BW79" s="152" t="e">
        <f>IF('OFERTAS ECONOMICAS'!#REF!=0,"",IF('OFERTAS ECONOMICAS'!#REF!="NO","",'OFERTAS ECONOMICAS'!#REF!))</f>
        <v>#REF!</v>
      </c>
      <c r="BX79" s="153" t="e">
        <f>+'OFERTAS ECONOMICAS'!#REF!</f>
        <v>#REF!</v>
      </c>
      <c r="BY79" s="153" t="e">
        <f t="shared" si="51"/>
        <v>#REF!</v>
      </c>
    </row>
    <row r="80" spans="1:77" ht="63.75" x14ac:dyDescent="0.2">
      <c r="A80" s="85">
        <f t="shared" si="27"/>
        <v>71</v>
      </c>
      <c r="B80" s="85" t="str">
        <f>VLOOKUP(A80,'OFERTAS ECONOMICAS'!A80:B413,2,0)</f>
        <v>DM1741</v>
      </c>
      <c r="C80" s="22" t="str">
        <f>VLOOKUP(A80,'OFERTAS ECONOMICAS'!A80:C413,3,0)</f>
        <v>EMPAQUE PARA ESTERILIZACION PARA PEROXIDO DE HIDROGENO CON INDICADOR QUIMICO 70 - 100M X 25 CM 55 HASTA 75 GR</v>
      </c>
      <c r="D80" s="120">
        <v>1</v>
      </c>
      <c r="E80" s="120" t="s">
        <v>32</v>
      </c>
      <c r="F80" s="24">
        <v>658900</v>
      </c>
      <c r="G80" s="120">
        <v>1</v>
      </c>
      <c r="H80" s="86">
        <f t="shared" si="28"/>
        <v>658900</v>
      </c>
      <c r="I80" s="48" t="str">
        <f>IF('OFERTAS ECONOMICAS'!L80=0,"",IF('OFERTAS ECONOMICAS'!Q80="no","",'OFERTAS ECONOMICAS'!L80))</f>
        <v/>
      </c>
      <c r="J80" s="49">
        <f>+'OFERTAS ECONOMICAS'!P80</f>
        <v>0</v>
      </c>
      <c r="K80" s="49" t="str">
        <f t="shared" si="29"/>
        <v>NO CUMPLE</v>
      </c>
      <c r="L80" s="51" t="str">
        <f>IF('OFERTAS ECONOMICAS'!U80=0,"",IF('OFERTAS ECONOMICAS'!Z80="NO","",'OFERTAS ECONOMICAS'!U80))</f>
        <v/>
      </c>
      <c r="M80" s="52">
        <f>+'OFERTAS ECONOMICAS'!Y80</f>
        <v>0</v>
      </c>
      <c r="N80" s="52" t="str">
        <f t="shared" si="30"/>
        <v>NO CUMPLE</v>
      </c>
      <c r="O80" s="53" t="str">
        <f>IF('OFERTAS ECONOMICAS'!AD80=0,"",IF('OFERTAS ECONOMICAS'!AI80="NO","",'OFERTAS ECONOMICAS'!AD80))</f>
        <v/>
      </c>
      <c r="P80" s="54">
        <f>+'OFERTAS ECONOMICAS'!AH80</f>
        <v>0</v>
      </c>
      <c r="Q80" s="54" t="str">
        <f t="shared" si="31"/>
        <v>NO CUMPLE</v>
      </c>
      <c r="R80" s="56" t="str">
        <f>IF('OFERTAS ECONOMICAS'!AN80=0,"",IF('OFERTAS ECONOMICAS'!AR80="NO","",'OFERTAS ECONOMICAS'!AN80))</f>
        <v/>
      </c>
      <c r="S80" s="57">
        <f>+'OFERTAS ECONOMICAS'!AQ80</f>
        <v>0</v>
      </c>
      <c r="T80" s="57" t="str">
        <f t="shared" si="32"/>
        <v>NO CUMPLE</v>
      </c>
      <c r="U80" s="59" t="str">
        <f>IF('OFERTAS ECONOMICAS'!AV80=0,"",IF('OFERTAS ECONOMICAS'!BA80="NO","",'OFERTAS ECONOMICAS'!AV80))</f>
        <v/>
      </c>
      <c r="V80" s="60">
        <f>+'OFERTAS ECONOMICAS'!AZ80</f>
        <v>0</v>
      </c>
      <c r="W80" s="60" t="str">
        <f t="shared" si="33"/>
        <v>NO CUMPLE</v>
      </c>
      <c r="X80" s="56" t="str">
        <f>IF('OFERTAS ECONOMICAS'!BF80=0,"",IF('OFERTAS ECONOMICAS'!BJ80="NO","",'OFERTAS ECONOMICAS'!BE80))</f>
        <v/>
      </c>
      <c r="Y80" s="57" t="str">
        <f>+'OFERTAS ECONOMICAS'!BI80</f>
        <v>NO CUMPLE</v>
      </c>
      <c r="Z80" s="57" t="str">
        <f t="shared" si="34"/>
        <v>NO CUMPLE</v>
      </c>
      <c r="AA80" s="152" t="e">
        <f>IF('OFERTAS ECONOMICAS'!#REF!=0,"",IF('OFERTAS ECONOMICAS'!#REF!="NO","",'OFERTAS ECONOMICAS'!#REF!))</f>
        <v>#REF!</v>
      </c>
      <c r="AB80" s="153" t="e">
        <f>+'OFERTAS ECONOMICAS'!#REF!</f>
        <v>#REF!</v>
      </c>
      <c r="AC80" s="153" t="e">
        <f t="shared" si="35"/>
        <v>#REF!</v>
      </c>
      <c r="AD80" s="251" t="str">
        <f>IF('OFERTAS ECONOMICAS'!BN80=0,"",IF('OFERTAS ECONOMICAS'!BS80="NO","",'OFERTAS ECONOMICAS'!BN80))</f>
        <v/>
      </c>
      <c r="AE80" s="153" t="str">
        <f>+'OFERTAS ECONOMICAS'!BR80</f>
        <v>NO CUMPLE</v>
      </c>
      <c r="AF80" s="153" t="str">
        <f t="shared" si="36"/>
        <v>NO CUMPLE</v>
      </c>
      <c r="AG80" s="152" t="str">
        <f>IF('OFERTAS ECONOMICAS'!BW80=0,"",IF('OFERTAS ECONOMICAS'!CB80="NO","",'OFERTAS ECONOMICAS'!BW80))</f>
        <v/>
      </c>
      <c r="AH80" s="153">
        <f>+'OFERTAS ECONOMICAS'!CA80</f>
        <v>0</v>
      </c>
      <c r="AI80" s="153" t="str">
        <f t="shared" si="37"/>
        <v>NO CUMPLE</v>
      </c>
      <c r="AJ80" s="152" t="str">
        <f>IF('OFERTAS ECONOMICAS'!CF80=0,"",IF('OFERTAS ECONOMICAS'!CK80="NO","",'OFERTAS ECONOMICAS'!CF80))</f>
        <v/>
      </c>
      <c r="AK80" s="153">
        <f>+'OFERTAS ECONOMICAS'!CJ80</f>
        <v>0</v>
      </c>
      <c r="AL80" s="153" t="str">
        <f t="shared" si="38"/>
        <v>NO CUMPLE</v>
      </c>
      <c r="AM80" s="152" t="str">
        <f>IF('OFERTAS ECONOMICAS'!CO80=0,"",IF('OFERTAS ECONOMICAS'!CT80="NO","",'OFERTAS ECONOMICAS'!CO80))</f>
        <v/>
      </c>
      <c r="AN80" s="153">
        <f>+'OFERTAS ECONOMICAS'!CS80</f>
        <v>0</v>
      </c>
      <c r="AO80" s="153" t="str">
        <f t="shared" si="39"/>
        <v>NO CUMPLE</v>
      </c>
      <c r="AP80" s="344">
        <f>IF('OFERTAS ECONOMICAS'!CX80=0,"",IF('OFERTAS ECONOMICAS'!DC80="NO","",'OFERTAS ECONOMICAS'!CX80))</f>
        <v>385560</v>
      </c>
      <c r="AQ80" s="153" t="str">
        <f>+'OFERTAS ECONOMICAS'!DB80</f>
        <v xml:space="preserve">CUMPLE </v>
      </c>
      <c r="AR80" s="153" t="str">
        <f t="shared" si="40"/>
        <v>CUMPLE</v>
      </c>
      <c r="AS80" s="152" t="str">
        <f>IF('OFERTAS ECONOMICAS'!DG80=0,"",IF('OFERTAS ECONOMICAS'!DL80="NO","",'OFERTAS ECONOMICAS'!DG80))</f>
        <v/>
      </c>
      <c r="AT80" s="153">
        <f>+'OFERTAS ECONOMICAS'!DK80</f>
        <v>0</v>
      </c>
      <c r="AU80" s="153" t="str">
        <f t="shared" si="41"/>
        <v>NO CUMPLE</v>
      </c>
      <c r="AV80" s="152" t="str">
        <f>IF('OFERTAS ECONOMICAS'!DP80=0,"",IF('OFERTAS ECONOMICAS'!DU80="NO","",'OFERTAS ECONOMICAS'!DP80))</f>
        <v/>
      </c>
      <c r="AW80" s="153">
        <f>+'OFERTAS ECONOMICAS'!DT80</f>
        <v>0</v>
      </c>
      <c r="AX80" s="153" t="str">
        <f t="shared" si="42"/>
        <v>NO CUMPLE</v>
      </c>
      <c r="AY80" s="341" t="str">
        <f>IF('OFERTAS ECONOMICAS'!DY80=0,"",IF('OFERTAS ECONOMICAS'!ED80="no","",'OFERTAS ECONOMICAS'!DY80))</f>
        <v/>
      </c>
      <c r="AZ80" s="153">
        <f>+'OFERTAS ECONOMICAS'!EC80</f>
        <v>0</v>
      </c>
      <c r="BA80" s="153" t="str">
        <f t="shared" si="43"/>
        <v>NO CUMPLE</v>
      </c>
      <c r="BB80" s="152" t="str">
        <f>IF('OFERTAS ECONOMICAS'!EH80=0,"",IF('OFERTAS ECONOMICAS'!EM80="NO","",'OFERTAS ECONOMICAS'!EH80))</f>
        <v/>
      </c>
      <c r="BC80" s="153" t="str">
        <f>+'OFERTAS ECONOMICAS'!EL80</f>
        <v/>
      </c>
      <c r="BD80" s="153" t="str">
        <f t="shared" si="44"/>
        <v>NO CUMPLE</v>
      </c>
      <c r="BE80" s="152" t="str">
        <f>IF('OFERTAS ECONOMICAS'!EQ80=0,"",IF('OFERTAS ECONOMICAS'!EV80="NO","",'OFERTAS ECONOMICAS'!EQ80))</f>
        <v/>
      </c>
      <c r="BF80" s="153">
        <f>+'OFERTAS ECONOMICAS'!EU80</f>
        <v>0</v>
      </c>
      <c r="BG80" s="153" t="str">
        <f t="shared" si="45"/>
        <v>NO CUMPLE</v>
      </c>
      <c r="BH80" s="152" t="str">
        <f>IF('OFERTAS ECONOMICAS'!EZ80=0,"",IF('OFERTAS ECONOMICAS'!FE80="NO","",'OFERTAS ECONOMICAS'!EZ80))</f>
        <v/>
      </c>
      <c r="BI80" s="153">
        <f>+'OFERTAS ECONOMICAS'!FD80</f>
        <v>0</v>
      </c>
      <c r="BJ80" s="153" t="str">
        <f t="shared" si="46"/>
        <v>NO CUMPLE</v>
      </c>
      <c r="BK80" s="152" t="str">
        <f>IF('OFERTAS ECONOMICAS'!FI80=0,"",IF('OFERTAS ECONOMICAS'!FN80="no","",'OFERTAS ECONOMICAS'!FI80))</f>
        <v/>
      </c>
      <c r="BL80" s="153">
        <f>+'OFERTAS ECONOMICAS'!FM80</f>
        <v>0</v>
      </c>
      <c r="BM80" s="153" t="str">
        <f t="shared" si="47"/>
        <v>NO CUMPLE</v>
      </c>
      <c r="BN80" s="152" t="e">
        <f>IF('OFERTAS ECONOMICAS'!#REF!=0,"",IF('OFERTAS ECONOMICAS'!#REF!="NO","",'OFERTAS ECONOMICAS'!#REF!))</f>
        <v>#REF!</v>
      </c>
      <c r="BO80" s="153" t="e">
        <f>+'OFERTAS ECONOMICAS'!#REF!</f>
        <v>#REF!</v>
      </c>
      <c r="BP80" s="153" t="e">
        <f t="shared" si="48"/>
        <v>#REF!</v>
      </c>
      <c r="BQ80" s="152" t="str">
        <f>IF('OFERTAS ECONOMICAS'!FR80=0,"",IF('OFERTAS ECONOMICAS'!FW80="NO","",'OFERTAS ECONOMICAS'!FR80))</f>
        <v/>
      </c>
      <c r="BR80" s="153">
        <f>+'OFERTAS ECONOMICAS'!FV80</f>
        <v>0</v>
      </c>
      <c r="BS80" s="153" t="str">
        <f t="shared" si="49"/>
        <v>NO CUMPLE</v>
      </c>
      <c r="BT80" s="152" t="str">
        <f>IF('OFERTAS ECONOMICAS'!GA80=0,"",IF('OFERTAS ECONOMICAS'!GF80="NO","",'OFERTAS ECONOMICAS'!GA80))</f>
        <v/>
      </c>
      <c r="BU80" s="153">
        <f>+'OFERTAS ECONOMICAS'!GE80</f>
        <v>0</v>
      </c>
      <c r="BV80" s="153" t="str">
        <f t="shared" si="50"/>
        <v>NO CUMPLE</v>
      </c>
      <c r="BW80" s="152" t="e">
        <f>IF('OFERTAS ECONOMICAS'!#REF!=0,"",IF('OFERTAS ECONOMICAS'!#REF!="NO","",'OFERTAS ECONOMICAS'!#REF!))</f>
        <v>#REF!</v>
      </c>
      <c r="BX80" s="153" t="e">
        <f>+'OFERTAS ECONOMICAS'!#REF!</f>
        <v>#REF!</v>
      </c>
      <c r="BY80" s="153" t="e">
        <f t="shared" si="51"/>
        <v>#REF!</v>
      </c>
    </row>
    <row r="81" spans="1:77" ht="38.25" x14ac:dyDescent="0.2">
      <c r="A81" s="85">
        <f t="shared" si="27"/>
        <v>72</v>
      </c>
      <c r="B81" s="85" t="str">
        <f>VLOOKUP(A81,'OFERTAS ECONOMICAS'!A81:B414,2,0)</f>
        <v>DM1737</v>
      </c>
      <c r="C81" s="22" t="str">
        <f>VLOOKUP(A81,'OFERTAS ECONOMICAS'!A81:C414,3,0)</f>
        <v>EMPAQUE ESTERILIZACION NDICADOR QUIMICO 70 - 100M X 150 MM 55 HASTA 75 GR</v>
      </c>
      <c r="D81" s="120">
        <v>1</v>
      </c>
      <c r="E81" s="120" t="s">
        <v>32</v>
      </c>
      <c r="F81" s="24">
        <v>239933.75</v>
      </c>
      <c r="G81" s="120">
        <v>1</v>
      </c>
      <c r="H81" s="86">
        <f t="shared" si="28"/>
        <v>239933.75</v>
      </c>
      <c r="I81" s="48" t="str">
        <f>IF('OFERTAS ECONOMICAS'!L81=0,"",IF('OFERTAS ECONOMICAS'!Q81="no","",'OFERTAS ECONOMICAS'!L81))</f>
        <v/>
      </c>
      <c r="J81" s="49">
        <f>+'OFERTAS ECONOMICAS'!P81</f>
        <v>0</v>
      </c>
      <c r="K81" s="49" t="str">
        <f t="shared" si="29"/>
        <v>NO CUMPLE</v>
      </c>
      <c r="L81" s="51" t="str">
        <f>IF('OFERTAS ECONOMICAS'!U81=0,"",IF('OFERTAS ECONOMICAS'!Z81="NO","",'OFERTAS ECONOMICAS'!U81))</f>
        <v/>
      </c>
      <c r="M81" s="52">
        <f>+'OFERTAS ECONOMICAS'!Y81</f>
        <v>0</v>
      </c>
      <c r="N81" s="52" t="str">
        <f t="shared" si="30"/>
        <v>NO CUMPLE</v>
      </c>
      <c r="O81" s="53" t="str">
        <f>IF('OFERTAS ECONOMICAS'!AD81=0,"",IF('OFERTAS ECONOMICAS'!AI81="NO","",'OFERTAS ECONOMICAS'!AD81))</f>
        <v/>
      </c>
      <c r="P81" s="54">
        <f>+'OFERTAS ECONOMICAS'!AH81</f>
        <v>0</v>
      </c>
      <c r="Q81" s="54" t="str">
        <f t="shared" si="31"/>
        <v>NO CUMPLE</v>
      </c>
      <c r="R81" s="56" t="str">
        <f>IF('OFERTAS ECONOMICAS'!AN81=0,"",IF('OFERTAS ECONOMICAS'!AR81="NO","",'OFERTAS ECONOMICAS'!AN81))</f>
        <v/>
      </c>
      <c r="S81" s="57">
        <f>+'OFERTAS ECONOMICAS'!AQ81</f>
        <v>0</v>
      </c>
      <c r="T81" s="57" t="str">
        <f t="shared" si="32"/>
        <v>NO CUMPLE</v>
      </c>
      <c r="U81" s="59" t="str">
        <f>IF('OFERTAS ECONOMICAS'!AV81=0,"",IF('OFERTAS ECONOMICAS'!BA81="NO","",'OFERTAS ECONOMICAS'!AV81))</f>
        <v/>
      </c>
      <c r="V81" s="60">
        <f>+'OFERTAS ECONOMICAS'!AZ81</f>
        <v>0</v>
      </c>
      <c r="W81" s="60" t="str">
        <f t="shared" si="33"/>
        <v>NO CUMPLE</v>
      </c>
      <c r="X81" s="56" t="str">
        <f>IF('OFERTAS ECONOMICAS'!BF81=0,"",IF('OFERTAS ECONOMICAS'!BJ81="NO","",'OFERTAS ECONOMICAS'!BE81))</f>
        <v/>
      </c>
      <c r="Y81" s="57" t="str">
        <f>+'OFERTAS ECONOMICAS'!BI81</f>
        <v>NO CUMPLE</v>
      </c>
      <c r="Z81" s="57" t="str">
        <f t="shared" si="34"/>
        <v>NO CUMPLE</v>
      </c>
      <c r="AA81" s="152" t="e">
        <f>IF('OFERTAS ECONOMICAS'!#REF!=0,"",IF('OFERTAS ECONOMICAS'!#REF!="NO","",'OFERTAS ECONOMICAS'!#REF!))</f>
        <v>#REF!</v>
      </c>
      <c r="AB81" s="153" t="e">
        <f>+'OFERTAS ECONOMICAS'!#REF!</f>
        <v>#REF!</v>
      </c>
      <c r="AC81" s="153" t="e">
        <f t="shared" si="35"/>
        <v>#REF!</v>
      </c>
      <c r="AD81" s="251" t="str">
        <f>IF('OFERTAS ECONOMICAS'!BN81=0,"",IF('OFERTAS ECONOMICAS'!BS81="NO","",'OFERTAS ECONOMICAS'!BN81))</f>
        <v/>
      </c>
      <c r="AE81" s="153" t="str">
        <f>+'OFERTAS ECONOMICAS'!BR81</f>
        <v>NO CUMPLE</v>
      </c>
      <c r="AF81" s="153" t="str">
        <f t="shared" si="36"/>
        <v>NO CUMPLE</v>
      </c>
      <c r="AG81" s="152" t="str">
        <f>IF('OFERTAS ECONOMICAS'!BW81=0,"",IF('OFERTAS ECONOMICAS'!CB81="NO","",'OFERTAS ECONOMICAS'!BW81))</f>
        <v/>
      </c>
      <c r="AH81" s="153">
        <f>+'OFERTAS ECONOMICAS'!CA81</f>
        <v>0</v>
      </c>
      <c r="AI81" s="153" t="str">
        <f t="shared" si="37"/>
        <v>NO CUMPLE</v>
      </c>
      <c r="AJ81" s="152" t="str">
        <f>IF('OFERTAS ECONOMICAS'!CF81=0,"",IF('OFERTAS ECONOMICAS'!CK81="NO","",'OFERTAS ECONOMICAS'!CF81))</f>
        <v/>
      </c>
      <c r="AK81" s="153">
        <f>+'OFERTAS ECONOMICAS'!CJ81</f>
        <v>0</v>
      </c>
      <c r="AL81" s="153" t="str">
        <f t="shared" si="38"/>
        <v>NO CUMPLE</v>
      </c>
      <c r="AM81" s="152" t="str">
        <f>IF('OFERTAS ECONOMICAS'!CO81=0,"",IF('OFERTAS ECONOMICAS'!CT81="NO","",'OFERTAS ECONOMICAS'!CO81))</f>
        <v/>
      </c>
      <c r="AN81" s="153">
        <f>+'OFERTAS ECONOMICAS'!CS81</f>
        <v>0</v>
      </c>
      <c r="AO81" s="153" t="str">
        <f t="shared" si="39"/>
        <v>NO CUMPLE</v>
      </c>
      <c r="AP81" s="344" t="str">
        <f>IF('OFERTAS ECONOMICAS'!CX81=0,"",IF('OFERTAS ECONOMICAS'!DC81="NO","",'OFERTAS ECONOMICAS'!CX81))</f>
        <v/>
      </c>
      <c r="AQ81" s="153" t="str">
        <f>+'OFERTAS ECONOMICAS'!DB81</f>
        <v>NO CUMPLE</v>
      </c>
      <c r="AR81" s="153" t="str">
        <f t="shared" si="40"/>
        <v>NO CUMPLE</v>
      </c>
      <c r="AS81" s="152" t="str">
        <f>IF('OFERTAS ECONOMICAS'!DG81=0,"",IF('OFERTAS ECONOMICAS'!DL81="NO","",'OFERTAS ECONOMICAS'!DG81))</f>
        <v/>
      </c>
      <c r="AT81" s="153">
        <f>+'OFERTAS ECONOMICAS'!DK81</f>
        <v>0</v>
      </c>
      <c r="AU81" s="153" t="str">
        <f t="shared" si="41"/>
        <v>NO CUMPLE</v>
      </c>
      <c r="AV81" s="152" t="str">
        <f>IF('OFERTAS ECONOMICAS'!DP81=0,"",IF('OFERTAS ECONOMICAS'!DU81="NO","",'OFERTAS ECONOMICAS'!DP81))</f>
        <v/>
      </c>
      <c r="AW81" s="153">
        <f>+'OFERTAS ECONOMICAS'!DT81</f>
        <v>0</v>
      </c>
      <c r="AX81" s="153" t="str">
        <f t="shared" si="42"/>
        <v>NO CUMPLE</v>
      </c>
      <c r="AY81" s="341" t="str">
        <f>IF('OFERTAS ECONOMICAS'!DY81=0,"",IF('OFERTAS ECONOMICAS'!ED81="no","",'OFERTAS ECONOMICAS'!DY81))</f>
        <v/>
      </c>
      <c r="AZ81" s="153">
        <f>+'OFERTAS ECONOMICAS'!EC81</f>
        <v>0</v>
      </c>
      <c r="BA81" s="153" t="str">
        <f t="shared" si="43"/>
        <v>NO CUMPLE</v>
      </c>
      <c r="BB81" s="152" t="str">
        <f>IF('OFERTAS ECONOMICAS'!EH81=0,"",IF('OFERTAS ECONOMICAS'!EM81="NO","",'OFERTAS ECONOMICAS'!EH81))</f>
        <v/>
      </c>
      <c r="BC81" s="153" t="str">
        <f>+'OFERTAS ECONOMICAS'!EL81</f>
        <v/>
      </c>
      <c r="BD81" s="153" t="str">
        <f t="shared" si="44"/>
        <v>NO CUMPLE</v>
      </c>
      <c r="BE81" s="152" t="str">
        <f>IF('OFERTAS ECONOMICAS'!EQ81=0,"",IF('OFERTAS ECONOMICAS'!EV81="NO","",'OFERTAS ECONOMICAS'!EQ81))</f>
        <v/>
      </c>
      <c r="BF81" s="153">
        <f>+'OFERTAS ECONOMICAS'!EU81</f>
        <v>0</v>
      </c>
      <c r="BG81" s="153" t="str">
        <f t="shared" si="45"/>
        <v>NO CUMPLE</v>
      </c>
      <c r="BH81" s="152" t="str">
        <f>IF('OFERTAS ECONOMICAS'!EZ81=0,"",IF('OFERTAS ECONOMICAS'!FE81="NO","",'OFERTAS ECONOMICAS'!EZ81))</f>
        <v/>
      </c>
      <c r="BI81" s="153">
        <f>+'OFERTAS ECONOMICAS'!FD81</f>
        <v>0</v>
      </c>
      <c r="BJ81" s="153" t="str">
        <f t="shared" si="46"/>
        <v>NO CUMPLE</v>
      </c>
      <c r="BK81" s="152" t="str">
        <f>IF('OFERTAS ECONOMICAS'!FI81=0,"",IF('OFERTAS ECONOMICAS'!FN81="no","",'OFERTAS ECONOMICAS'!FI81))</f>
        <v/>
      </c>
      <c r="BL81" s="153">
        <f>+'OFERTAS ECONOMICAS'!FM81</f>
        <v>0</v>
      </c>
      <c r="BM81" s="153" t="str">
        <f t="shared" si="47"/>
        <v>NO CUMPLE</v>
      </c>
      <c r="BN81" s="152" t="e">
        <f>IF('OFERTAS ECONOMICAS'!#REF!=0,"",IF('OFERTAS ECONOMICAS'!#REF!="NO","",'OFERTAS ECONOMICAS'!#REF!))</f>
        <v>#REF!</v>
      </c>
      <c r="BO81" s="153" t="e">
        <f>+'OFERTAS ECONOMICAS'!#REF!</f>
        <v>#REF!</v>
      </c>
      <c r="BP81" s="153" t="e">
        <f t="shared" si="48"/>
        <v>#REF!</v>
      </c>
      <c r="BQ81" s="152" t="str">
        <f>IF('OFERTAS ECONOMICAS'!FR81=0,"",IF('OFERTAS ECONOMICAS'!FW81="NO","",'OFERTAS ECONOMICAS'!FR81))</f>
        <v/>
      </c>
      <c r="BR81" s="153">
        <f>+'OFERTAS ECONOMICAS'!FV81</f>
        <v>0</v>
      </c>
      <c r="BS81" s="153" t="str">
        <f t="shared" si="49"/>
        <v>NO CUMPLE</v>
      </c>
      <c r="BT81" s="152" t="str">
        <f>IF('OFERTAS ECONOMICAS'!GA81=0,"",IF('OFERTAS ECONOMICAS'!GF81="NO","",'OFERTAS ECONOMICAS'!GA81))</f>
        <v/>
      </c>
      <c r="BU81" s="153">
        <f>+'OFERTAS ECONOMICAS'!GE81</f>
        <v>0</v>
      </c>
      <c r="BV81" s="153" t="str">
        <f t="shared" si="50"/>
        <v>NO CUMPLE</v>
      </c>
      <c r="BW81" s="152" t="e">
        <f>IF('OFERTAS ECONOMICAS'!#REF!=0,"",IF('OFERTAS ECONOMICAS'!#REF!="NO","",'OFERTAS ECONOMICAS'!#REF!))</f>
        <v>#REF!</v>
      </c>
      <c r="BX81" s="153" t="e">
        <f>+'OFERTAS ECONOMICAS'!#REF!</f>
        <v>#REF!</v>
      </c>
      <c r="BY81" s="153" t="e">
        <f t="shared" si="51"/>
        <v>#REF!</v>
      </c>
    </row>
    <row r="82" spans="1:77" ht="63.75" x14ac:dyDescent="0.2">
      <c r="A82" s="85">
        <f t="shared" si="27"/>
        <v>73</v>
      </c>
      <c r="B82" s="85" t="str">
        <f>VLOOKUP(A82,'OFERTAS ECONOMICAS'!A82:B415,2,0)</f>
        <v>DM825</v>
      </c>
      <c r="C82" s="22" t="str">
        <f>VLOOKUP(A82,'OFERTAS ECONOMICAS'!A82:C415,3,0)</f>
        <v>EMPAQUE PARA ESTERILIZACION PARA PEROXIDO DE HIDROGENO CON INDICADOR QUIMICO 70 A 100M X 10CM 55  HASTA 75 GR</v>
      </c>
      <c r="D82" s="120">
        <v>1</v>
      </c>
      <c r="E82" s="120" t="s">
        <v>32</v>
      </c>
      <c r="F82" s="24">
        <v>182267.54</v>
      </c>
      <c r="G82" s="120">
        <v>2</v>
      </c>
      <c r="H82" s="86">
        <f t="shared" si="28"/>
        <v>364535.08</v>
      </c>
      <c r="I82" s="48" t="str">
        <f>IF('OFERTAS ECONOMICAS'!L82=0,"",IF('OFERTAS ECONOMICAS'!Q82="no","",'OFERTAS ECONOMICAS'!L82))</f>
        <v/>
      </c>
      <c r="J82" s="49">
        <f>+'OFERTAS ECONOMICAS'!P82</f>
        <v>0</v>
      </c>
      <c r="K82" s="49" t="str">
        <f t="shared" si="29"/>
        <v>NO CUMPLE</v>
      </c>
      <c r="L82" s="51" t="str">
        <f>IF('OFERTAS ECONOMICAS'!U82=0,"",IF('OFERTAS ECONOMICAS'!Z82="NO","",'OFERTAS ECONOMICAS'!U82))</f>
        <v/>
      </c>
      <c r="M82" s="52">
        <f>+'OFERTAS ECONOMICAS'!Y82</f>
        <v>0</v>
      </c>
      <c r="N82" s="52" t="str">
        <f t="shared" si="30"/>
        <v>NO CUMPLE</v>
      </c>
      <c r="O82" s="53" t="str">
        <f>IF('OFERTAS ECONOMICAS'!AD82=0,"",IF('OFERTAS ECONOMICAS'!AI82="NO","",'OFERTAS ECONOMICAS'!AD82))</f>
        <v/>
      </c>
      <c r="P82" s="54">
        <f>+'OFERTAS ECONOMICAS'!AH82</f>
        <v>0</v>
      </c>
      <c r="Q82" s="54" t="str">
        <f t="shared" si="31"/>
        <v>NO CUMPLE</v>
      </c>
      <c r="R82" s="56" t="str">
        <f>IF('OFERTAS ECONOMICAS'!AN82=0,"",IF('OFERTAS ECONOMICAS'!AR82="NO","",'OFERTAS ECONOMICAS'!AN82))</f>
        <v/>
      </c>
      <c r="S82" s="57">
        <f>+'OFERTAS ECONOMICAS'!AQ82</f>
        <v>0</v>
      </c>
      <c r="T82" s="57" t="str">
        <f t="shared" si="32"/>
        <v>NO CUMPLE</v>
      </c>
      <c r="U82" s="59" t="str">
        <f>IF('OFERTAS ECONOMICAS'!AV82=0,"",IF('OFERTAS ECONOMICAS'!BA82="NO","",'OFERTAS ECONOMICAS'!AV82))</f>
        <v/>
      </c>
      <c r="V82" s="60">
        <f>+'OFERTAS ECONOMICAS'!AZ82</f>
        <v>0</v>
      </c>
      <c r="W82" s="60" t="str">
        <f t="shared" si="33"/>
        <v>NO CUMPLE</v>
      </c>
      <c r="X82" s="56" t="str">
        <f>IF('OFERTAS ECONOMICAS'!BF82=0,"",IF('OFERTAS ECONOMICAS'!BJ82="NO","",'OFERTAS ECONOMICAS'!BE82))</f>
        <v/>
      </c>
      <c r="Y82" s="57" t="str">
        <f>+'OFERTAS ECONOMICAS'!BI82</f>
        <v>NO CUMPLE</v>
      </c>
      <c r="Z82" s="57" t="str">
        <f t="shared" si="34"/>
        <v>NO CUMPLE</v>
      </c>
      <c r="AA82" s="152" t="e">
        <f>IF('OFERTAS ECONOMICAS'!#REF!=0,"",IF('OFERTAS ECONOMICAS'!#REF!="NO","",'OFERTAS ECONOMICAS'!#REF!))</f>
        <v>#REF!</v>
      </c>
      <c r="AB82" s="153" t="e">
        <f>+'OFERTAS ECONOMICAS'!#REF!</f>
        <v>#REF!</v>
      </c>
      <c r="AC82" s="153" t="e">
        <f t="shared" si="35"/>
        <v>#REF!</v>
      </c>
      <c r="AD82" s="251" t="str">
        <f>IF('OFERTAS ECONOMICAS'!BN82=0,"",IF('OFERTAS ECONOMICAS'!BS82="NO","",'OFERTAS ECONOMICAS'!BN82))</f>
        <v/>
      </c>
      <c r="AE82" s="153" t="str">
        <f>+'OFERTAS ECONOMICAS'!BR82</f>
        <v>NO CUMPLE</v>
      </c>
      <c r="AF82" s="153" t="str">
        <f t="shared" si="36"/>
        <v>NO CUMPLE</v>
      </c>
      <c r="AG82" s="152" t="str">
        <f>IF('OFERTAS ECONOMICAS'!BW82=0,"",IF('OFERTAS ECONOMICAS'!CB82="NO","",'OFERTAS ECONOMICAS'!BW82))</f>
        <v/>
      </c>
      <c r="AH82" s="153">
        <f>+'OFERTAS ECONOMICAS'!CA82</f>
        <v>0</v>
      </c>
      <c r="AI82" s="153" t="str">
        <f t="shared" si="37"/>
        <v>NO CUMPLE</v>
      </c>
      <c r="AJ82" s="152" t="str">
        <f>IF('OFERTAS ECONOMICAS'!CF82=0,"",IF('OFERTAS ECONOMICAS'!CK82="NO","",'OFERTAS ECONOMICAS'!CF82))</f>
        <v/>
      </c>
      <c r="AK82" s="153">
        <f>+'OFERTAS ECONOMICAS'!CJ82</f>
        <v>0</v>
      </c>
      <c r="AL82" s="153" t="str">
        <f t="shared" si="38"/>
        <v>NO CUMPLE</v>
      </c>
      <c r="AM82" s="152" t="str">
        <f>IF('OFERTAS ECONOMICAS'!CO82=0,"",IF('OFERTAS ECONOMICAS'!CT82="NO","",'OFERTAS ECONOMICAS'!CO82))</f>
        <v/>
      </c>
      <c r="AN82" s="153">
        <f>+'OFERTAS ECONOMICAS'!CS82</f>
        <v>0</v>
      </c>
      <c r="AO82" s="153" t="str">
        <f t="shared" si="39"/>
        <v>NO CUMPLE</v>
      </c>
      <c r="AP82" s="344">
        <f>IF('OFERTAS ECONOMICAS'!CX82=0,"",IF('OFERTAS ECONOMICAS'!DC82="NO","",'OFERTAS ECONOMICAS'!CX82))</f>
        <v>161007</v>
      </c>
      <c r="AQ82" s="153" t="str">
        <f>+'OFERTAS ECONOMICAS'!DB82</f>
        <v xml:space="preserve">CUMPLE </v>
      </c>
      <c r="AR82" s="153" t="str">
        <f t="shared" si="40"/>
        <v>CUMPLE</v>
      </c>
      <c r="AS82" s="152" t="str">
        <f>IF('OFERTAS ECONOMICAS'!DG82=0,"",IF('OFERTAS ECONOMICAS'!DL82="NO","",'OFERTAS ECONOMICAS'!DG82))</f>
        <v/>
      </c>
      <c r="AT82" s="153">
        <f>+'OFERTAS ECONOMICAS'!DK82</f>
        <v>0</v>
      </c>
      <c r="AU82" s="153" t="str">
        <f t="shared" si="41"/>
        <v>NO CUMPLE</v>
      </c>
      <c r="AV82" s="152" t="str">
        <f>IF('OFERTAS ECONOMICAS'!DP82=0,"",IF('OFERTAS ECONOMICAS'!DU82="NO","",'OFERTAS ECONOMICAS'!DP82))</f>
        <v/>
      </c>
      <c r="AW82" s="153">
        <f>+'OFERTAS ECONOMICAS'!DT82</f>
        <v>0</v>
      </c>
      <c r="AX82" s="153" t="str">
        <f t="shared" si="42"/>
        <v>NO CUMPLE</v>
      </c>
      <c r="AY82" s="341" t="str">
        <f>IF('OFERTAS ECONOMICAS'!DY82=0,"",IF('OFERTAS ECONOMICAS'!ED82="no","",'OFERTAS ECONOMICAS'!DY82))</f>
        <v/>
      </c>
      <c r="AZ82" s="153">
        <f>+'OFERTAS ECONOMICAS'!EC82</f>
        <v>0</v>
      </c>
      <c r="BA82" s="153" t="str">
        <f t="shared" si="43"/>
        <v>NO CUMPLE</v>
      </c>
      <c r="BB82" s="152" t="str">
        <f>IF('OFERTAS ECONOMICAS'!EH82=0,"",IF('OFERTAS ECONOMICAS'!EM82="NO","",'OFERTAS ECONOMICAS'!EH82))</f>
        <v/>
      </c>
      <c r="BC82" s="153" t="str">
        <f>+'OFERTAS ECONOMICAS'!EL82</f>
        <v/>
      </c>
      <c r="BD82" s="153" t="str">
        <f t="shared" si="44"/>
        <v>NO CUMPLE</v>
      </c>
      <c r="BE82" s="152" t="str">
        <f>IF('OFERTAS ECONOMICAS'!EQ82=0,"",IF('OFERTAS ECONOMICAS'!EV82="NO","",'OFERTAS ECONOMICAS'!EQ82))</f>
        <v/>
      </c>
      <c r="BF82" s="153">
        <f>+'OFERTAS ECONOMICAS'!EU82</f>
        <v>0</v>
      </c>
      <c r="BG82" s="153" t="str">
        <f t="shared" si="45"/>
        <v>NO CUMPLE</v>
      </c>
      <c r="BH82" s="152" t="str">
        <f>IF('OFERTAS ECONOMICAS'!EZ82=0,"",IF('OFERTAS ECONOMICAS'!FE82="NO","",'OFERTAS ECONOMICAS'!EZ82))</f>
        <v/>
      </c>
      <c r="BI82" s="153">
        <f>+'OFERTAS ECONOMICAS'!FD82</f>
        <v>0</v>
      </c>
      <c r="BJ82" s="153" t="str">
        <f t="shared" si="46"/>
        <v>NO CUMPLE</v>
      </c>
      <c r="BK82" s="152" t="str">
        <f>IF('OFERTAS ECONOMICAS'!FI82=0,"",IF('OFERTAS ECONOMICAS'!FN82="no","",'OFERTAS ECONOMICAS'!FI82))</f>
        <v/>
      </c>
      <c r="BL82" s="153">
        <f>+'OFERTAS ECONOMICAS'!FM82</f>
        <v>0</v>
      </c>
      <c r="BM82" s="153" t="str">
        <f t="shared" si="47"/>
        <v>NO CUMPLE</v>
      </c>
      <c r="BN82" s="152" t="e">
        <f>IF('OFERTAS ECONOMICAS'!#REF!=0,"",IF('OFERTAS ECONOMICAS'!#REF!="NO","",'OFERTAS ECONOMICAS'!#REF!))</f>
        <v>#REF!</v>
      </c>
      <c r="BO82" s="153" t="e">
        <f>+'OFERTAS ECONOMICAS'!#REF!</f>
        <v>#REF!</v>
      </c>
      <c r="BP82" s="153" t="e">
        <f t="shared" si="48"/>
        <v>#REF!</v>
      </c>
      <c r="BQ82" s="152" t="str">
        <f>IF('OFERTAS ECONOMICAS'!FR82=0,"",IF('OFERTAS ECONOMICAS'!FW82="NO","",'OFERTAS ECONOMICAS'!FR82))</f>
        <v/>
      </c>
      <c r="BR82" s="153">
        <f>+'OFERTAS ECONOMICAS'!FV82</f>
        <v>0</v>
      </c>
      <c r="BS82" s="153" t="str">
        <f t="shared" si="49"/>
        <v>NO CUMPLE</v>
      </c>
      <c r="BT82" s="152" t="str">
        <f>IF('OFERTAS ECONOMICAS'!GA82=0,"",IF('OFERTAS ECONOMICAS'!GF82="NO","",'OFERTAS ECONOMICAS'!GA82))</f>
        <v/>
      </c>
      <c r="BU82" s="153">
        <f>+'OFERTAS ECONOMICAS'!GE82</f>
        <v>0</v>
      </c>
      <c r="BV82" s="153" t="str">
        <f t="shared" si="50"/>
        <v>NO CUMPLE</v>
      </c>
      <c r="BW82" s="152" t="e">
        <f>IF('OFERTAS ECONOMICAS'!#REF!=0,"",IF('OFERTAS ECONOMICAS'!#REF!="NO","",'OFERTAS ECONOMICAS'!#REF!))</f>
        <v>#REF!</v>
      </c>
      <c r="BX82" s="153" t="e">
        <f>+'OFERTAS ECONOMICAS'!#REF!</f>
        <v>#REF!</v>
      </c>
      <c r="BY82" s="153" t="e">
        <f t="shared" si="51"/>
        <v>#REF!</v>
      </c>
    </row>
    <row r="83" spans="1:77" ht="63.75" x14ac:dyDescent="0.2">
      <c r="A83" s="85">
        <f t="shared" si="27"/>
        <v>74</v>
      </c>
      <c r="B83" s="85" t="str">
        <f>VLOOKUP(A83,'OFERTAS ECONOMICAS'!A83:B416,2,0)</f>
        <v>DM2727</v>
      </c>
      <c r="C83" s="22" t="str">
        <f>VLOOKUP(A83,'OFERTAS ECONOMICAS'!A83:C416,3,0)</f>
        <v>EMPAQUE TIPO BOLSA MIXTA PARA ESTERILIZAR CON AUTO-SELLADO DE POLIESTER DE 5X7CM, MAS O MENOS 1CM - CAJA X 200</v>
      </c>
      <c r="D83" s="120">
        <v>1</v>
      </c>
      <c r="E83" s="120" t="s">
        <v>32</v>
      </c>
      <c r="F83" s="24">
        <v>59.5</v>
      </c>
      <c r="G83" s="120">
        <v>1</v>
      </c>
      <c r="H83" s="86">
        <f t="shared" si="28"/>
        <v>59.5</v>
      </c>
      <c r="I83" s="48" t="str">
        <f>IF('OFERTAS ECONOMICAS'!L83=0,"",IF('OFERTAS ECONOMICAS'!Q83="no","",'OFERTAS ECONOMICAS'!L83))</f>
        <v/>
      </c>
      <c r="J83" s="49">
        <f>+'OFERTAS ECONOMICAS'!P83</f>
        <v>0</v>
      </c>
      <c r="K83" s="49" t="str">
        <f t="shared" si="29"/>
        <v>NO CUMPLE</v>
      </c>
      <c r="L83" s="51" t="str">
        <f>IF('OFERTAS ECONOMICAS'!U83=0,"",IF('OFERTAS ECONOMICAS'!Z83="NO","",'OFERTAS ECONOMICAS'!U83))</f>
        <v/>
      </c>
      <c r="M83" s="52">
        <f>+'OFERTAS ECONOMICAS'!Y83</f>
        <v>0</v>
      </c>
      <c r="N83" s="52" t="str">
        <f t="shared" si="30"/>
        <v>NO CUMPLE</v>
      </c>
      <c r="O83" s="53" t="str">
        <f>IF('OFERTAS ECONOMICAS'!AD83=0,"",IF('OFERTAS ECONOMICAS'!AI83="NO","",'OFERTAS ECONOMICAS'!AD83))</f>
        <v/>
      </c>
      <c r="P83" s="54">
        <f>+'OFERTAS ECONOMICAS'!AH83</f>
        <v>0</v>
      </c>
      <c r="Q83" s="54" t="str">
        <f t="shared" si="31"/>
        <v>NO CUMPLE</v>
      </c>
      <c r="R83" s="56" t="str">
        <f>IF('OFERTAS ECONOMICAS'!AN83=0,"",IF('OFERTAS ECONOMICAS'!AR83="NO","",'OFERTAS ECONOMICAS'!AN83))</f>
        <v/>
      </c>
      <c r="S83" s="57">
        <f>+'OFERTAS ECONOMICAS'!AQ83</f>
        <v>0</v>
      </c>
      <c r="T83" s="57" t="str">
        <f t="shared" si="32"/>
        <v>NO CUMPLE</v>
      </c>
      <c r="U83" s="59" t="str">
        <f>IF('OFERTAS ECONOMICAS'!AV83=0,"",IF('OFERTAS ECONOMICAS'!BA83="NO","",'OFERTAS ECONOMICAS'!AV83))</f>
        <v/>
      </c>
      <c r="V83" s="60">
        <f>+'OFERTAS ECONOMICAS'!AZ83</f>
        <v>0</v>
      </c>
      <c r="W83" s="60" t="str">
        <f t="shared" si="33"/>
        <v>NO CUMPLE</v>
      </c>
      <c r="X83" s="56" t="str">
        <f>IF('OFERTAS ECONOMICAS'!BF83=0,"",IF('OFERTAS ECONOMICAS'!BJ83="NO","",'OFERTAS ECONOMICAS'!BE83))</f>
        <v/>
      </c>
      <c r="Y83" s="57" t="str">
        <f>+'OFERTAS ECONOMICAS'!BI83</f>
        <v>NO CUMPLE</v>
      </c>
      <c r="Z83" s="57" t="str">
        <f t="shared" si="34"/>
        <v>NO CUMPLE</v>
      </c>
      <c r="AA83" s="152" t="e">
        <f>IF('OFERTAS ECONOMICAS'!#REF!=0,"",IF('OFERTAS ECONOMICAS'!#REF!="NO","",'OFERTAS ECONOMICAS'!#REF!))</f>
        <v>#REF!</v>
      </c>
      <c r="AB83" s="153" t="e">
        <f>+'OFERTAS ECONOMICAS'!#REF!</f>
        <v>#REF!</v>
      </c>
      <c r="AC83" s="153" t="e">
        <f t="shared" si="35"/>
        <v>#REF!</v>
      </c>
      <c r="AD83" s="251" t="str">
        <f>IF('OFERTAS ECONOMICAS'!BN83=0,"",IF('OFERTAS ECONOMICAS'!BS83="NO","",'OFERTAS ECONOMICAS'!BN83))</f>
        <v/>
      </c>
      <c r="AE83" s="153" t="str">
        <f>+'OFERTAS ECONOMICAS'!BR83</f>
        <v>NO CUMPLE</v>
      </c>
      <c r="AF83" s="153" t="str">
        <f t="shared" si="36"/>
        <v>NO CUMPLE</v>
      </c>
      <c r="AG83" s="152" t="str">
        <f>IF('OFERTAS ECONOMICAS'!BW83=0,"",IF('OFERTAS ECONOMICAS'!CB83="NO","",'OFERTAS ECONOMICAS'!BW83))</f>
        <v/>
      </c>
      <c r="AH83" s="153">
        <f>+'OFERTAS ECONOMICAS'!CA83</f>
        <v>0</v>
      </c>
      <c r="AI83" s="153" t="str">
        <f t="shared" si="37"/>
        <v>NO CUMPLE</v>
      </c>
      <c r="AJ83" s="152" t="str">
        <f>IF('OFERTAS ECONOMICAS'!CF83=0,"",IF('OFERTAS ECONOMICAS'!CK83="NO","",'OFERTAS ECONOMICAS'!CF83))</f>
        <v/>
      </c>
      <c r="AK83" s="153">
        <f>+'OFERTAS ECONOMICAS'!CJ83</f>
        <v>0</v>
      </c>
      <c r="AL83" s="153" t="str">
        <f t="shared" si="38"/>
        <v>NO CUMPLE</v>
      </c>
      <c r="AM83" s="152" t="str">
        <f>IF('OFERTAS ECONOMICAS'!CO83=0,"",IF('OFERTAS ECONOMICAS'!CT83="NO","",'OFERTAS ECONOMICAS'!CO83))</f>
        <v/>
      </c>
      <c r="AN83" s="153">
        <f>+'OFERTAS ECONOMICAS'!CS83</f>
        <v>0</v>
      </c>
      <c r="AO83" s="153" t="str">
        <f t="shared" si="39"/>
        <v>NO CUMPLE</v>
      </c>
      <c r="AP83" s="344" t="str">
        <f>IF('OFERTAS ECONOMICAS'!CX83=0,"",IF('OFERTAS ECONOMICAS'!DC83="NO","",'OFERTAS ECONOMICAS'!CX83))</f>
        <v/>
      </c>
      <c r="AQ83" s="153" t="str">
        <f>+'OFERTAS ECONOMICAS'!DB83</f>
        <v>NO CUMPLE</v>
      </c>
      <c r="AR83" s="153" t="str">
        <f t="shared" si="40"/>
        <v>NO CUMPLE</v>
      </c>
      <c r="AS83" s="152" t="str">
        <f>IF('OFERTAS ECONOMICAS'!DG83=0,"",IF('OFERTAS ECONOMICAS'!DL83="NO","",'OFERTAS ECONOMICAS'!DG83))</f>
        <v/>
      </c>
      <c r="AT83" s="153">
        <f>+'OFERTAS ECONOMICAS'!DK83</f>
        <v>0</v>
      </c>
      <c r="AU83" s="153" t="str">
        <f t="shared" si="41"/>
        <v>NO CUMPLE</v>
      </c>
      <c r="AV83" s="152" t="str">
        <f>IF('OFERTAS ECONOMICAS'!DP83=0,"",IF('OFERTAS ECONOMICAS'!DU83="NO","",'OFERTAS ECONOMICAS'!DP83))</f>
        <v/>
      </c>
      <c r="AW83" s="153">
        <f>+'OFERTAS ECONOMICAS'!DT83</f>
        <v>0</v>
      </c>
      <c r="AX83" s="153" t="str">
        <f t="shared" si="42"/>
        <v>NO CUMPLE</v>
      </c>
      <c r="AY83" s="341" t="str">
        <f>IF('OFERTAS ECONOMICAS'!DY83=0,"",IF('OFERTAS ECONOMICAS'!ED83="no","",'OFERTAS ECONOMICAS'!DY83))</f>
        <v/>
      </c>
      <c r="AZ83" s="153">
        <f>+'OFERTAS ECONOMICAS'!EC83</f>
        <v>0</v>
      </c>
      <c r="BA83" s="153" t="str">
        <f t="shared" si="43"/>
        <v>NO CUMPLE</v>
      </c>
      <c r="BB83" s="152" t="str">
        <f>IF('OFERTAS ECONOMICAS'!EH83=0,"",IF('OFERTAS ECONOMICAS'!EM83="NO","",'OFERTAS ECONOMICAS'!EH83))</f>
        <v/>
      </c>
      <c r="BC83" s="153" t="str">
        <f>+'OFERTAS ECONOMICAS'!EL83</f>
        <v/>
      </c>
      <c r="BD83" s="153" t="str">
        <f t="shared" si="44"/>
        <v>NO CUMPLE</v>
      </c>
      <c r="BE83" s="152" t="str">
        <f>IF('OFERTAS ECONOMICAS'!EQ83=0,"",IF('OFERTAS ECONOMICAS'!EV83="NO","",'OFERTAS ECONOMICAS'!EQ83))</f>
        <v/>
      </c>
      <c r="BF83" s="153">
        <f>+'OFERTAS ECONOMICAS'!EU83</f>
        <v>0</v>
      </c>
      <c r="BG83" s="153" t="str">
        <f t="shared" si="45"/>
        <v>NO CUMPLE</v>
      </c>
      <c r="BH83" s="152" t="str">
        <f>IF('OFERTAS ECONOMICAS'!EZ83=0,"",IF('OFERTAS ECONOMICAS'!FE83="NO","",'OFERTAS ECONOMICAS'!EZ83))</f>
        <v/>
      </c>
      <c r="BI83" s="153">
        <f>+'OFERTAS ECONOMICAS'!FD83</f>
        <v>0</v>
      </c>
      <c r="BJ83" s="153" t="str">
        <f t="shared" si="46"/>
        <v>NO CUMPLE</v>
      </c>
      <c r="BK83" s="152" t="str">
        <f>IF('OFERTAS ECONOMICAS'!FI83=0,"",IF('OFERTAS ECONOMICAS'!FN83="no","",'OFERTAS ECONOMICAS'!FI83))</f>
        <v/>
      </c>
      <c r="BL83" s="153">
        <f>+'OFERTAS ECONOMICAS'!FM83</f>
        <v>0</v>
      </c>
      <c r="BM83" s="153" t="str">
        <f t="shared" si="47"/>
        <v>NO CUMPLE</v>
      </c>
      <c r="BN83" s="152" t="e">
        <f>IF('OFERTAS ECONOMICAS'!#REF!=0,"",IF('OFERTAS ECONOMICAS'!#REF!="NO","",'OFERTAS ECONOMICAS'!#REF!))</f>
        <v>#REF!</v>
      </c>
      <c r="BO83" s="153" t="e">
        <f>+'OFERTAS ECONOMICAS'!#REF!</f>
        <v>#REF!</v>
      </c>
      <c r="BP83" s="153" t="e">
        <f t="shared" si="48"/>
        <v>#REF!</v>
      </c>
      <c r="BQ83" s="152" t="str">
        <f>IF('OFERTAS ECONOMICAS'!FR83=0,"",IF('OFERTAS ECONOMICAS'!FW83="NO","",'OFERTAS ECONOMICAS'!FR83))</f>
        <v/>
      </c>
      <c r="BR83" s="153">
        <f>+'OFERTAS ECONOMICAS'!FV83</f>
        <v>0</v>
      </c>
      <c r="BS83" s="153" t="str">
        <f t="shared" si="49"/>
        <v>NO CUMPLE</v>
      </c>
      <c r="BT83" s="152" t="str">
        <f>IF('OFERTAS ECONOMICAS'!GA83=0,"",IF('OFERTAS ECONOMICAS'!GF83="NO","",'OFERTAS ECONOMICAS'!GA83))</f>
        <v/>
      </c>
      <c r="BU83" s="153">
        <f>+'OFERTAS ECONOMICAS'!GE83</f>
        <v>0</v>
      </c>
      <c r="BV83" s="153" t="str">
        <f t="shared" si="50"/>
        <v>NO CUMPLE</v>
      </c>
      <c r="BW83" s="152" t="e">
        <f>IF('OFERTAS ECONOMICAS'!#REF!=0,"",IF('OFERTAS ECONOMICAS'!#REF!="NO","",'OFERTAS ECONOMICAS'!#REF!))</f>
        <v>#REF!</v>
      </c>
      <c r="BX83" s="153" t="e">
        <f>+'OFERTAS ECONOMICAS'!#REF!</f>
        <v>#REF!</v>
      </c>
      <c r="BY83" s="153" t="e">
        <f t="shared" si="51"/>
        <v>#REF!</v>
      </c>
    </row>
    <row r="84" spans="1:77" ht="25.5" x14ac:dyDescent="0.2">
      <c r="A84" s="85">
        <f t="shared" si="27"/>
        <v>75</v>
      </c>
      <c r="B84" s="85" t="str">
        <f>VLOOKUP(A84,'OFERTAS ECONOMICAS'!A84:B417,2,0)</f>
        <v>DM471</v>
      </c>
      <c r="C84" s="22" t="str">
        <f>VLOOKUP(A84,'OFERTAS ECONOMICAS'!A84:C417,3,0)</f>
        <v>ESPARADRAPO ANTIALERGICO 1 PULGADA</v>
      </c>
      <c r="D84" s="120">
        <v>1</v>
      </c>
      <c r="E84" s="120" t="s">
        <v>32</v>
      </c>
      <c r="F84" s="24">
        <v>2017.7552314521247</v>
      </c>
      <c r="G84" s="120">
        <v>21</v>
      </c>
      <c r="H84" s="86">
        <f t="shared" si="28"/>
        <v>42372.859860494616</v>
      </c>
      <c r="I84" s="48" t="str">
        <f>IF('OFERTAS ECONOMICAS'!L84=0,"",IF('OFERTAS ECONOMICAS'!Q84="no","",'OFERTAS ECONOMICAS'!L84))</f>
        <v/>
      </c>
      <c r="J84" s="49">
        <f>+'OFERTAS ECONOMICAS'!P84</f>
        <v>0</v>
      </c>
      <c r="K84" s="49" t="str">
        <f t="shared" si="29"/>
        <v>NO CUMPLE</v>
      </c>
      <c r="L84" s="51" t="str">
        <f>IF('OFERTAS ECONOMICAS'!U84=0,"",IF('OFERTAS ECONOMICAS'!Z84="NO","",'OFERTAS ECONOMICAS'!U84))</f>
        <v/>
      </c>
      <c r="M84" s="52">
        <f>+'OFERTAS ECONOMICAS'!Y84</f>
        <v>0</v>
      </c>
      <c r="N84" s="52" t="str">
        <f t="shared" si="30"/>
        <v>NO CUMPLE</v>
      </c>
      <c r="O84" s="53" t="str">
        <f>IF('OFERTAS ECONOMICAS'!AD84=0,"",IF('OFERTAS ECONOMICAS'!AI84="NO","",'OFERTAS ECONOMICAS'!AD84))</f>
        <v/>
      </c>
      <c r="P84" s="54" t="str">
        <f>+'OFERTAS ECONOMICAS'!AH84</f>
        <v>CUMPLE</v>
      </c>
      <c r="Q84" s="54" t="str">
        <f t="shared" si="31"/>
        <v>NO CUMPLE</v>
      </c>
      <c r="R84" s="56" t="str">
        <f>IF('OFERTAS ECONOMICAS'!AN84=0,"",IF('OFERTAS ECONOMICAS'!AR84="NO","",'OFERTAS ECONOMICAS'!AN84))</f>
        <v/>
      </c>
      <c r="S84" s="57">
        <f>+'OFERTAS ECONOMICAS'!AQ84</f>
        <v>0</v>
      </c>
      <c r="T84" s="57" t="str">
        <f t="shared" si="32"/>
        <v>NO CUMPLE</v>
      </c>
      <c r="U84" s="59" t="str">
        <f>IF('OFERTAS ECONOMICAS'!AV84=0,"",IF('OFERTAS ECONOMICAS'!BA84="NO","",'OFERTAS ECONOMICAS'!AV84))</f>
        <v/>
      </c>
      <c r="V84" s="60">
        <f>+'OFERTAS ECONOMICAS'!AZ84</f>
        <v>0</v>
      </c>
      <c r="W84" s="60" t="str">
        <f t="shared" si="33"/>
        <v>NO CUMPLE</v>
      </c>
      <c r="X84" s="56" t="str">
        <f>IF('OFERTAS ECONOMICAS'!BF84=0,"",IF('OFERTAS ECONOMICAS'!BJ84="NO","",'OFERTAS ECONOMICAS'!BE84))</f>
        <v/>
      </c>
      <c r="Y84" s="57">
        <f>+'OFERTAS ECONOMICAS'!BI84</f>
        <v>0</v>
      </c>
      <c r="Z84" s="57" t="str">
        <f t="shared" si="34"/>
        <v>NO CUMPLE</v>
      </c>
      <c r="AA84" s="152" t="e">
        <f>IF('OFERTAS ECONOMICAS'!#REF!=0,"",IF('OFERTAS ECONOMICAS'!#REF!="NO","",'OFERTAS ECONOMICAS'!#REF!))</f>
        <v>#REF!</v>
      </c>
      <c r="AB84" s="153" t="e">
        <f>+'OFERTAS ECONOMICAS'!#REF!</f>
        <v>#REF!</v>
      </c>
      <c r="AC84" s="153" t="e">
        <f t="shared" si="35"/>
        <v>#REF!</v>
      </c>
      <c r="AD84" s="251" t="str">
        <f>IF('OFERTAS ECONOMICAS'!BN84=0,"",IF('OFERTAS ECONOMICAS'!BS84="NO","",'OFERTAS ECONOMICAS'!BN84))</f>
        <v/>
      </c>
      <c r="AE84" s="153">
        <f>+'OFERTAS ECONOMICAS'!BR84</f>
        <v>0</v>
      </c>
      <c r="AF84" s="153" t="str">
        <f t="shared" si="36"/>
        <v>NO CUMPLE</v>
      </c>
      <c r="AG84" s="152" t="str">
        <f>IF('OFERTAS ECONOMICAS'!BW84=0,"",IF('OFERTAS ECONOMICAS'!CB84="NO","",'OFERTAS ECONOMICAS'!BW84))</f>
        <v/>
      </c>
      <c r="AH84" s="153" t="str">
        <f>+'OFERTAS ECONOMICAS'!CA84</f>
        <v>NO CUMPLE</v>
      </c>
      <c r="AI84" s="153" t="str">
        <f t="shared" si="37"/>
        <v>NO CUMPLE</v>
      </c>
      <c r="AJ84" s="152" t="str">
        <f>IF('OFERTAS ECONOMICAS'!CF84=0,"",IF('OFERTAS ECONOMICAS'!CK84="NO","",'OFERTAS ECONOMICAS'!CF84))</f>
        <v/>
      </c>
      <c r="AK84" s="153">
        <f>+'OFERTAS ECONOMICAS'!CJ84</f>
        <v>0</v>
      </c>
      <c r="AL84" s="153" t="str">
        <f t="shared" si="38"/>
        <v>NO CUMPLE</v>
      </c>
      <c r="AM84" s="152" t="str">
        <f>IF('OFERTAS ECONOMICAS'!CO84=0,"",IF('OFERTAS ECONOMICAS'!CT84="NO","",'OFERTAS ECONOMICAS'!CO84))</f>
        <v/>
      </c>
      <c r="AN84" s="153">
        <f>+'OFERTAS ECONOMICAS'!CS84</f>
        <v>0</v>
      </c>
      <c r="AO84" s="153" t="str">
        <f t="shared" si="39"/>
        <v>NO CUMPLE</v>
      </c>
      <c r="AP84" s="344">
        <f>IF('OFERTAS ECONOMICAS'!CX84=0,"",IF('OFERTAS ECONOMICAS'!DC84="NO","",'OFERTAS ECONOMICAS'!CX84))</f>
        <v>2200</v>
      </c>
      <c r="AQ84" s="153" t="str">
        <f>+'OFERTAS ECONOMICAS'!DB84</f>
        <v xml:space="preserve">CUMPLE </v>
      </c>
      <c r="AR84" s="153" t="str">
        <f t="shared" si="40"/>
        <v>CUMPLE</v>
      </c>
      <c r="AS84" s="152" t="str">
        <f>IF('OFERTAS ECONOMICAS'!DG84=0,"",IF('OFERTAS ECONOMICAS'!DL84="NO","",'OFERTAS ECONOMICAS'!DG84))</f>
        <v/>
      </c>
      <c r="AT84" s="153">
        <f>+'OFERTAS ECONOMICAS'!DK84</f>
        <v>0</v>
      </c>
      <c r="AU84" s="153" t="str">
        <f t="shared" si="41"/>
        <v>NO CUMPLE</v>
      </c>
      <c r="AV84" s="152" t="str">
        <f>IF('OFERTAS ECONOMICAS'!DP84=0,"",IF('OFERTAS ECONOMICAS'!DU84="NO","",'OFERTAS ECONOMICAS'!DP84))</f>
        <v/>
      </c>
      <c r="AW84" s="153">
        <f>+'OFERTAS ECONOMICAS'!DT84</f>
        <v>0</v>
      </c>
      <c r="AX84" s="153" t="str">
        <f t="shared" si="42"/>
        <v>NO CUMPLE</v>
      </c>
      <c r="AY84" s="341" t="str">
        <f>IF('OFERTAS ECONOMICAS'!DY84=0,"",IF('OFERTAS ECONOMICAS'!ED84="no","",'OFERTAS ECONOMICAS'!DY84))</f>
        <v/>
      </c>
      <c r="AZ84" s="153">
        <f>+'OFERTAS ECONOMICAS'!EC84</f>
        <v>0</v>
      </c>
      <c r="BA84" s="153" t="str">
        <f t="shared" si="43"/>
        <v>NO CUMPLE</v>
      </c>
      <c r="BB84" s="152">
        <f>IF('OFERTAS ECONOMICAS'!EH84=0,"",IF('OFERTAS ECONOMICAS'!EM84="NO","",'OFERTAS ECONOMICAS'!EH84))</f>
        <v>2119</v>
      </c>
      <c r="BC84" s="153" t="str">
        <f>+'OFERTAS ECONOMICAS'!EL84</f>
        <v>CUMPLE</v>
      </c>
      <c r="BD84" s="153" t="str">
        <f t="shared" si="44"/>
        <v>CUMPLE</v>
      </c>
      <c r="BE84" s="152" t="str">
        <f>IF('OFERTAS ECONOMICAS'!EQ84=0,"",IF('OFERTAS ECONOMICAS'!EV84="NO","",'OFERTAS ECONOMICAS'!EQ84))</f>
        <v/>
      </c>
      <c r="BF84" s="153">
        <f>+'OFERTAS ECONOMICAS'!EU84</f>
        <v>0</v>
      </c>
      <c r="BG84" s="153" t="str">
        <f t="shared" si="45"/>
        <v>NO CUMPLE</v>
      </c>
      <c r="BH84" s="152" t="str">
        <f>IF('OFERTAS ECONOMICAS'!EZ84=0,"",IF('OFERTAS ECONOMICAS'!FE84="NO","",'OFERTAS ECONOMICAS'!EZ84))</f>
        <v/>
      </c>
      <c r="BI84" s="153">
        <f>+'OFERTAS ECONOMICAS'!FD84</f>
        <v>0</v>
      </c>
      <c r="BJ84" s="153" t="str">
        <f t="shared" si="46"/>
        <v>NO CUMPLE</v>
      </c>
      <c r="BK84" s="152" t="str">
        <f>IF('OFERTAS ECONOMICAS'!FI84=0,"",IF('OFERTAS ECONOMICAS'!FN84="no","",'OFERTAS ECONOMICAS'!FI84))</f>
        <v/>
      </c>
      <c r="BL84" s="153">
        <f>+'OFERTAS ECONOMICAS'!FM84</f>
        <v>0</v>
      </c>
      <c r="BM84" s="153" t="str">
        <f t="shared" si="47"/>
        <v>NO CUMPLE</v>
      </c>
      <c r="BN84" s="152" t="e">
        <f>IF('OFERTAS ECONOMICAS'!#REF!=0,"",IF('OFERTAS ECONOMICAS'!#REF!="NO","",'OFERTAS ECONOMICAS'!#REF!))</f>
        <v>#REF!</v>
      </c>
      <c r="BO84" s="153" t="e">
        <f>+'OFERTAS ECONOMICAS'!#REF!</f>
        <v>#REF!</v>
      </c>
      <c r="BP84" s="153" t="e">
        <f t="shared" si="48"/>
        <v>#REF!</v>
      </c>
      <c r="BQ84" s="152" t="str">
        <f>IF('OFERTAS ECONOMICAS'!FR84=0,"",IF('OFERTAS ECONOMICAS'!FW84="NO","",'OFERTAS ECONOMICAS'!FR84))</f>
        <v/>
      </c>
      <c r="BR84" s="153">
        <f>+'OFERTAS ECONOMICAS'!FV84</f>
        <v>0</v>
      </c>
      <c r="BS84" s="153" t="str">
        <f t="shared" si="49"/>
        <v>NO CUMPLE</v>
      </c>
      <c r="BT84" s="152" t="str">
        <f>IF('OFERTAS ECONOMICAS'!GA84=0,"",IF('OFERTAS ECONOMICAS'!GF84="NO","",'OFERTAS ECONOMICAS'!GA84))</f>
        <v/>
      </c>
      <c r="BU84" s="153" t="str">
        <f>+'OFERTAS ECONOMICAS'!GE84</f>
        <v>NO CUMPLE</v>
      </c>
      <c r="BV84" s="153" t="str">
        <f t="shared" si="50"/>
        <v>NO CUMPLE</v>
      </c>
      <c r="BW84" s="152" t="e">
        <f>IF('OFERTAS ECONOMICAS'!#REF!=0,"",IF('OFERTAS ECONOMICAS'!#REF!="NO","",'OFERTAS ECONOMICAS'!#REF!))</f>
        <v>#REF!</v>
      </c>
      <c r="BX84" s="153" t="e">
        <f>+'OFERTAS ECONOMICAS'!#REF!</f>
        <v>#REF!</v>
      </c>
      <c r="BY84" s="153" t="e">
        <f t="shared" si="51"/>
        <v>#REF!</v>
      </c>
    </row>
    <row r="85" spans="1:77" ht="51" x14ac:dyDescent="0.2">
      <c r="A85" s="85">
        <f t="shared" si="27"/>
        <v>76</v>
      </c>
      <c r="B85" s="85" t="str">
        <f>VLOOKUP(A85,'OFERTAS ECONOMICAS'!A85:B418,2,0)</f>
        <v>DM472</v>
      </c>
      <c r="C85" s="22" t="str">
        <f>VLOOKUP(A85,'OFERTAS ECONOMICAS'!A85:C418,3,0)</f>
        <v>ESPARADRAPO DE PAPEL MICROPOROSO HIPOALERGENICO 2 X 10 YARDAS</v>
      </c>
      <c r="D85" s="120">
        <v>1</v>
      </c>
      <c r="E85" s="120" t="s">
        <v>32</v>
      </c>
      <c r="F85" s="24">
        <v>2820</v>
      </c>
      <c r="G85" s="120">
        <v>188</v>
      </c>
      <c r="H85" s="86">
        <f t="shared" si="28"/>
        <v>530160</v>
      </c>
      <c r="I85" s="48" t="str">
        <f>IF('OFERTAS ECONOMICAS'!L85=0,"",IF('OFERTAS ECONOMICAS'!Q85="no","",'OFERTAS ECONOMICAS'!L85))</f>
        <v/>
      </c>
      <c r="J85" s="49">
        <f>+'OFERTAS ECONOMICAS'!P85</f>
        <v>0</v>
      </c>
      <c r="K85" s="49" t="str">
        <f t="shared" si="29"/>
        <v>NO CUMPLE</v>
      </c>
      <c r="L85" s="51" t="str">
        <f>IF('OFERTAS ECONOMICAS'!U85=0,"",IF('OFERTAS ECONOMICAS'!Z85="NO","",'OFERTAS ECONOMICAS'!U85))</f>
        <v/>
      </c>
      <c r="M85" s="52">
        <f>+'OFERTAS ECONOMICAS'!Y85</f>
        <v>0</v>
      </c>
      <c r="N85" s="52" t="str">
        <f t="shared" si="30"/>
        <v>NO CUMPLE</v>
      </c>
      <c r="O85" s="53" t="str">
        <f>IF('OFERTAS ECONOMICAS'!AD85=0,"",IF('OFERTAS ECONOMICAS'!AI85="NO","",'OFERTAS ECONOMICAS'!AD85))</f>
        <v/>
      </c>
      <c r="P85" s="54" t="str">
        <f>+'OFERTAS ECONOMICAS'!AH85</f>
        <v>CUMPLE</v>
      </c>
      <c r="Q85" s="54" t="str">
        <f t="shared" si="31"/>
        <v>NO CUMPLE</v>
      </c>
      <c r="R85" s="56" t="str">
        <f>IF('OFERTAS ECONOMICAS'!AN85=0,"",IF('OFERTAS ECONOMICAS'!AR85="NO","",'OFERTAS ECONOMICAS'!AN85))</f>
        <v/>
      </c>
      <c r="S85" s="57">
        <f>+'OFERTAS ECONOMICAS'!AQ85</f>
        <v>0</v>
      </c>
      <c r="T85" s="57" t="str">
        <f t="shared" si="32"/>
        <v>NO CUMPLE</v>
      </c>
      <c r="U85" s="59" t="str">
        <f>IF('OFERTAS ECONOMICAS'!AV85=0,"",IF('OFERTAS ECONOMICAS'!BA85="NO","",'OFERTAS ECONOMICAS'!AV85))</f>
        <v/>
      </c>
      <c r="V85" s="60">
        <f>+'OFERTAS ECONOMICAS'!AZ85</f>
        <v>0</v>
      </c>
      <c r="W85" s="60" t="str">
        <f t="shared" si="33"/>
        <v>NO CUMPLE</v>
      </c>
      <c r="X85" s="56" t="str">
        <f>IF('OFERTAS ECONOMICAS'!BF85=0,"",IF('OFERTAS ECONOMICAS'!BJ85="NO","",'OFERTAS ECONOMICAS'!BE85))</f>
        <v/>
      </c>
      <c r="Y85" s="57">
        <f>+'OFERTAS ECONOMICAS'!BI85</f>
        <v>0</v>
      </c>
      <c r="Z85" s="57" t="str">
        <f t="shared" si="34"/>
        <v>NO CUMPLE</v>
      </c>
      <c r="AA85" s="152" t="e">
        <f>IF('OFERTAS ECONOMICAS'!#REF!=0,"",IF('OFERTAS ECONOMICAS'!#REF!="NO","",'OFERTAS ECONOMICAS'!#REF!))</f>
        <v>#REF!</v>
      </c>
      <c r="AB85" s="153" t="e">
        <f>+'OFERTAS ECONOMICAS'!#REF!</f>
        <v>#REF!</v>
      </c>
      <c r="AC85" s="153" t="e">
        <f t="shared" si="35"/>
        <v>#REF!</v>
      </c>
      <c r="AD85" s="251" t="str">
        <f>IF('OFERTAS ECONOMICAS'!BN85=0,"",IF('OFERTAS ECONOMICAS'!BS85="NO","",'OFERTAS ECONOMICAS'!BN85))</f>
        <v/>
      </c>
      <c r="AE85" s="153">
        <f>+'OFERTAS ECONOMICAS'!BR85</f>
        <v>0</v>
      </c>
      <c r="AF85" s="153" t="str">
        <f t="shared" si="36"/>
        <v>NO CUMPLE</v>
      </c>
      <c r="AG85" s="152" t="str">
        <f>IF('OFERTAS ECONOMICAS'!BW85=0,"",IF('OFERTAS ECONOMICAS'!CB85="NO","",'OFERTAS ECONOMICAS'!BW85))</f>
        <v/>
      </c>
      <c r="AH85" s="153" t="str">
        <f>+'OFERTAS ECONOMICAS'!CA85</f>
        <v>CUMPLE</v>
      </c>
      <c r="AI85" s="153" t="str">
        <f t="shared" si="37"/>
        <v>NO CUMPLE</v>
      </c>
      <c r="AJ85" s="152" t="str">
        <f>IF('OFERTAS ECONOMICAS'!CF85=0,"",IF('OFERTAS ECONOMICAS'!CK85="NO","",'OFERTAS ECONOMICAS'!CF85))</f>
        <v/>
      </c>
      <c r="AK85" s="153">
        <f>+'OFERTAS ECONOMICAS'!CJ85</f>
        <v>0</v>
      </c>
      <c r="AL85" s="153" t="str">
        <f t="shared" si="38"/>
        <v>NO CUMPLE</v>
      </c>
      <c r="AM85" s="152" t="str">
        <f>IF('OFERTAS ECONOMICAS'!CO85=0,"",IF('OFERTAS ECONOMICAS'!CT85="NO","",'OFERTAS ECONOMICAS'!CO85))</f>
        <v/>
      </c>
      <c r="AN85" s="153">
        <f>+'OFERTAS ECONOMICAS'!CS85</f>
        <v>0</v>
      </c>
      <c r="AO85" s="153" t="str">
        <f t="shared" si="39"/>
        <v>NO CUMPLE</v>
      </c>
      <c r="AP85" s="344" t="str">
        <f>IF('OFERTAS ECONOMICAS'!CX85=0,"",IF('OFERTAS ECONOMICAS'!DC85="NO","",'OFERTAS ECONOMICAS'!CX85))</f>
        <v/>
      </c>
      <c r="AQ85" s="153" t="str">
        <f>+'OFERTAS ECONOMICAS'!DB85</f>
        <v xml:space="preserve">CUMPLE </v>
      </c>
      <c r="AR85" s="153" t="str">
        <f t="shared" si="40"/>
        <v>NO CUMPLE</v>
      </c>
      <c r="AS85" s="152" t="str">
        <f>IF('OFERTAS ECONOMICAS'!DG85=0,"",IF('OFERTAS ECONOMICAS'!DL85="NO","",'OFERTAS ECONOMICAS'!DG85))</f>
        <v/>
      </c>
      <c r="AT85" s="153">
        <f>+'OFERTAS ECONOMICAS'!DK85</f>
        <v>0</v>
      </c>
      <c r="AU85" s="153" t="str">
        <f t="shared" si="41"/>
        <v>NO CUMPLE</v>
      </c>
      <c r="AV85" s="152" t="str">
        <f>IF('OFERTAS ECONOMICAS'!DP85=0,"",IF('OFERTAS ECONOMICAS'!DU85="NO","",'OFERTAS ECONOMICAS'!DP85))</f>
        <v/>
      </c>
      <c r="AW85" s="153">
        <f>+'OFERTAS ECONOMICAS'!DT85</f>
        <v>0</v>
      </c>
      <c r="AX85" s="153" t="str">
        <f t="shared" si="42"/>
        <v>NO CUMPLE</v>
      </c>
      <c r="AY85" s="341" t="str">
        <f>IF('OFERTAS ECONOMICAS'!DY85=0,"",IF('OFERTAS ECONOMICAS'!ED85="no","",'OFERTAS ECONOMICAS'!DY85))</f>
        <v/>
      </c>
      <c r="AZ85" s="153">
        <f>+'OFERTAS ECONOMICAS'!EC85</f>
        <v>0</v>
      </c>
      <c r="BA85" s="153" t="str">
        <f t="shared" si="43"/>
        <v>NO CUMPLE</v>
      </c>
      <c r="BB85" s="152" t="str">
        <f>IF('OFERTAS ECONOMICAS'!EH85=0,"",IF('OFERTAS ECONOMICAS'!EM85="NO","",'OFERTAS ECONOMICAS'!EH85))</f>
        <v/>
      </c>
      <c r="BC85" s="153" t="str">
        <f>+'OFERTAS ECONOMICAS'!EL85</f>
        <v>CUMPLE</v>
      </c>
      <c r="BD85" s="153" t="str">
        <f t="shared" si="44"/>
        <v>NO CUMPLE</v>
      </c>
      <c r="BE85" s="152" t="str">
        <f>IF('OFERTAS ECONOMICAS'!EQ85=0,"",IF('OFERTAS ECONOMICAS'!EV85="NO","",'OFERTAS ECONOMICAS'!EQ85))</f>
        <v/>
      </c>
      <c r="BF85" s="153">
        <f>+'OFERTAS ECONOMICAS'!EU85</f>
        <v>0</v>
      </c>
      <c r="BG85" s="153" t="str">
        <f t="shared" si="45"/>
        <v>NO CUMPLE</v>
      </c>
      <c r="BH85" s="152">
        <f>IF('OFERTAS ECONOMICAS'!EZ85=0,"",IF('OFERTAS ECONOMICAS'!FE85="NO","",'OFERTAS ECONOMICAS'!EZ85))</f>
        <v>3000</v>
      </c>
      <c r="BI85" s="153" t="str">
        <f>+'OFERTAS ECONOMICAS'!FD85</f>
        <v>CUMPLE</v>
      </c>
      <c r="BJ85" s="153" t="str">
        <f t="shared" si="46"/>
        <v>CUMPLE</v>
      </c>
      <c r="BK85" s="152" t="str">
        <f>IF('OFERTAS ECONOMICAS'!FI85=0,"",IF('OFERTAS ECONOMICAS'!FN85="no","",'OFERTAS ECONOMICAS'!FI85))</f>
        <v/>
      </c>
      <c r="BL85" s="153">
        <f>+'OFERTAS ECONOMICAS'!FM85</f>
        <v>0</v>
      </c>
      <c r="BM85" s="153" t="str">
        <f t="shared" si="47"/>
        <v>NO CUMPLE</v>
      </c>
      <c r="BN85" s="152" t="e">
        <f>IF('OFERTAS ECONOMICAS'!#REF!=0,"",IF('OFERTAS ECONOMICAS'!#REF!="NO","",'OFERTAS ECONOMICAS'!#REF!))</f>
        <v>#REF!</v>
      </c>
      <c r="BO85" s="153" t="e">
        <f>+'OFERTAS ECONOMICAS'!#REF!</f>
        <v>#REF!</v>
      </c>
      <c r="BP85" s="153" t="e">
        <f t="shared" si="48"/>
        <v>#REF!</v>
      </c>
      <c r="BQ85" s="152" t="str">
        <f>IF('OFERTAS ECONOMICAS'!FR85=0,"",IF('OFERTAS ECONOMICAS'!FW85="NO","",'OFERTAS ECONOMICAS'!FR85))</f>
        <v/>
      </c>
      <c r="BR85" s="153">
        <f>+'OFERTAS ECONOMICAS'!FV85</f>
        <v>0</v>
      </c>
      <c r="BS85" s="153" t="str">
        <f t="shared" si="49"/>
        <v>NO CUMPLE</v>
      </c>
      <c r="BT85" s="152" t="str">
        <f>IF('OFERTAS ECONOMICAS'!GA85=0,"",IF('OFERTAS ECONOMICAS'!GF85="NO","",'OFERTAS ECONOMICAS'!GA85))</f>
        <v/>
      </c>
      <c r="BU85" s="153" t="str">
        <f>+'OFERTAS ECONOMICAS'!GE85</f>
        <v>NO CUMPLE</v>
      </c>
      <c r="BV85" s="153" t="str">
        <f t="shared" si="50"/>
        <v>NO CUMPLE</v>
      </c>
      <c r="BW85" s="152" t="e">
        <f>IF('OFERTAS ECONOMICAS'!#REF!=0,"",IF('OFERTAS ECONOMICAS'!#REF!="NO","",'OFERTAS ECONOMICAS'!#REF!))</f>
        <v>#REF!</v>
      </c>
      <c r="BX85" s="153" t="e">
        <f>+'OFERTAS ECONOMICAS'!#REF!</f>
        <v>#REF!</v>
      </c>
      <c r="BY85" s="153" t="e">
        <f t="shared" si="51"/>
        <v>#REF!</v>
      </c>
    </row>
    <row r="86" spans="1:77" ht="25.5" x14ac:dyDescent="0.2">
      <c r="A86" s="85">
        <f t="shared" si="27"/>
        <v>77</v>
      </c>
      <c r="B86" s="85" t="str">
        <f>VLOOKUP(A86,'OFERTAS ECONOMICAS'!A86:B419,2,0)</f>
        <v>DM475</v>
      </c>
      <c r="C86" s="22" t="str">
        <f>VLOOKUP(A86,'OFERTAS ECONOMICAS'!A86:C419,3,0)</f>
        <v>ESPARADRAPO TIPO HOSPITALARIO TUBO</v>
      </c>
      <c r="D86" s="120">
        <v>1</v>
      </c>
      <c r="E86" s="120" t="s">
        <v>32</v>
      </c>
      <c r="F86" s="64">
        <v>49520</v>
      </c>
      <c r="G86" s="120">
        <v>165</v>
      </c>
      <c r="H86" s="86">
        <f t="shared" si="28"/>
        <v>8170800</v>
      </c>
      <c r="I86" s="48" t="str">
        <f>IF('OFERTAS ECONOMICAS'!L86=0,"",IF('OFERTAS ECONOMICAS'!Q86="no","",'OFERTAS ECONOMICAS'!L86))</f>
        <v/>
      </c>
      <c r="J86" s="49">
        <f>+'OFERTAS ECONOMICAS'!P86</f>
        <v>0</v>
      </c>
      <c r="K86" s="49" t="str">
        <f t="shared" si="29"/>
        <v>NO CUMPLE</v>
      </c>
      <c r="L86" s="51" t="str">
        <f>IF('OFERTAS ECONOMICAS'!U86=0,"",IF('OFERTAS ECONOMICAS'!Z86="NO","",'OFERTAS ECONOMICAS'!U86))</f>
        <v/>
      </c>
      <c r="M86" s="52">
        <f>+'OFERTAS ECONOMICAS'!Y86</f>
        <v>0</v>
      </c>
      <c r="N86" s="52" t="str">
        <f t="shared" si="30"/>
        <v>NO CUMPLE</v>
      </c>
      <c r="O86" s="53">
        <f>IF('OFERTAS ECONOMICAS'!AD86=0,"",IF('OFERTAS ECONOMICAS'!AI86="NO","",'OFERTAS ECONOMICAS'!AD86))</f>
        <v>50797</v>
      </c>
      <c r="P86" s="54" t="str">
        <f>+'OFERTAS ECONOMICAS'!AH86</f>
        <v>CUMPLE</v>
      </c>
      <c r="Q86" s="54" t="str">
        <f t="shared" si="31"/>
        <v>CUMPLE</v>
      </c>
      <c r="R86" s="56" t="str">
        <f>IF('OFERTAS ECONOMICAS'!AN86=0,"",IF('OFERTAS ECONOMICAS'!AR86="NO","",'OFERTAS ECONOMICAS'!AN86))</f>
        <v/>
      </c>
      <c r="S86" s="57">
        <f>+'OFERTAS ECONOMICAS'!AQ86</f>
        <v>0</v>
      </c>
      <c r="T86" s="57" t="str">
        <f t="shared" si="32"/>
        <v>NO CUMPLE</v>
      </c>
      <c r="U86" s="59" t="str">
        <f>IF('OFERTAS ECONOMICAS'!AV86=0,"",IF('OFERTAS ECONOMICAS'!BA86="NO","",'OFERTAS ECONOMICAS'!AV86))</f>
        <v/>
      </c>
      <c r="V86" s="60">
        <f>+'OFERTAS ECONOMICAS'!AZ86</f>
        <v>0</v>
      </c>
      <c r="W86" s="60" t="str">
        <f t="shared" si="33"/>
        <v>NO CUMPLE</v>
      </c>
      <c r="X86" s="56" t="str">
        <f>IF('OFERTAS ECONOMICAS'!BF86=0,"",IF('OFERTAS ECONOMICAS'!BJ86="NO","",'OFERTAS ECONOMICAS'!BE86))</f>
        <v/>
      </c>
      <c r="Y86" s="57">
        <f>+'OFERTAS ECONOMICAS'!BI86</f>
        <v>0</v>
      </c>
      <c r="Z86" s="57" t="str">
        <f t="shared" si="34"/>
        <v>NO CUMPLE</v>
      </c>
      <c r="AA86" s="152" t="e">
        <f>IF('OFERTAS ECONOMICAS'!#REF!=0,"",IF('OFERTAS ECONOMICAS'!#REF!="NO","",'OFERTAS ECONOMICAS'!#REF!))</f>
        <v>#REF!</v>
      </c>
      <c r="AB86" s="153" t="e">
        <f>+'OFERTAS ECONOMICAS'!#REF!</f>
        <v>#REF!</v>
      </c>
      <c r="AC86" s="153" t="e">
        <f t="shared" si="35"/>
        <v>#REF!</v>
      </c>
      <c r="AD86" s="251" t="str">
        <f>IF('OFERTAS ECONOMICAS'!BN86=0,"",IF('OFERTAS ECONOMICAS'!BS86="NO","",'OFERTAS ECONOMICAS'!BN86))</f>
        <v/>
      </c>
      <c r="AE86" s="153">
        <f>+'OFERTAS ECONOMICAS'!BR86</f>
        <v>0</v>
      </c>
      <c r="AF86" s="153" t="str">
        <f t="shared" si="36"/>
        <v>NO CUMPLE</v>
      </c>
      <c r="AG86" s="152">
        <f>IF('OFERTAS ECONOMICAS'!BW86=0,"",IF('OFERTAS ECONOMICAS'!CB86="NO","",'OFERTAS ECONOMICAS'!BW86))</f>
        <v>54311.715000000004</v>
      </c>
      <c r="AH86" s="153" t="str">
        <f>+'OFERTAS ECONOMICAS'!CA86</f>
        <v>CUMPLE</v>
      </c>
      <c r="AI86" s="153" t="str">
        <f t="shared" si="37"/>
        <v>CUMPLE</v>
      </c>
      <c r="AJ86" s="152" t="str">
        <f>IF('OFERTAS ECONOMICAS'!CF86=0,"",IF('OFERTAS ECONOMICAS'!CK86="NO","",'OFERTAS ECONOMICAS'!CF86))</f>
        <v/>
      </c>
      <c r="AK86" s="153">
        <f>+'OFERTAS ECONOMICAS'!CJ86</f>
        <v>0</v>
      </c>
      <c r="AL86" s="153" t="str">
        <f t="shared" si="38"/>
        <v>NO CUMPLE</v>
      </c>
      <c r="AM86" s="152" t="str">
        <f>IF('OFERTAS ECONOMICAS'!CO86=0,"",IF('OFERTAS ECONOMICAS'!CT86="NO","",'OFERTAS ECONOMICAS'!CO86))</f>
        <v/>
      </c>
      <c r="AN86" s="153">
        <f>+'OFERTAS ECONOMICAS'!CS86</f>
        <v>0</v>
      </c>
      <c r="AO86" s="153" t="str">
        <f t="shared" si="39"/>
        <v>NO CUMPLE</v>
      </c>
      <c r="AP86" s="344">
        <f>IF('OFERTAS ECONOMICAS'!CX86=0,"",IF('OFERTAS ECONOMICAS'!DC86="NO","",'OFERTAS ECONOMICAS'!CX86))</f>
        <v>52200</v>
      </c>
      <c r="AQ86" s="153" t="str">
        <f>+'OFERTAS ECONOMICAS'!DB86</f>
        <v xml:space="preserve">CUMPLE </v>
      </c>
      <c r="AR86" s="153" t="str">
        <f t="shared" si="40"/>
        <v>CUMPLE</v>
      </c>
      <c r="AS86" s="152" t="str">
        <f>IF('OFERTAS ECONOMICAS'!DG86=0,"",IF('OFERTAS ECONOMICAS'!DL86="NO","",'OFERTAS ECONOMICAS'!DG86))</f>
        <v/>
      </c>
      <c r="AT86" s="153">
        <f>+'OFERTAS ECONOMICAS'!DK86</f>
        <v>0</v>
      </c>
      <c r="AU86" s="153" t="str">
        <f t="shared" si="41"/>
        <v>NO CUMPLE</v>
      </c>
      <c r="AV86" s="152" t="str">
        <f>IF('OFERTAS ECONOMICAS'!DP86=0,"",IF('OFERTAS ECONOMICAS'!DU86="NO","",'OFERTAS ECONOMICAS'!DP86))</f>
        <v/>
      </c>
      <c r="AW86" s="153">
        <f>+'OFERTAS ECONOMICAS'!DT86</f>
        <v>0</v>
      </c>
      <c r="AX86" s="153" t="str">
        <f t="shared" si="42"/>
        <v>NO CUMPLE</v>
      </c>
      <c r="AY86" s="341" t="str">
        <f>IF('OFERTAS ECONOMICAS'!DY86=0,"",IF('OFERTAS ECONOMICAS'!ED86="no","",'OFERTAS ECONOMICAS'!DY86))</f>
        <v/>
      </c>
      <c r="AZ86" s="153" t="str">
        <f>+'OFERTAS ECONOMICAS'!EC86</f>
        <v>NO CUMPLE</v>
      </c>
      <c r="BA86" s="153" t="str">
        <f t="shared" si="43"/>
        <v>NO CUMPLE</v>
      </c>
      <c r="BB86" s="152" t="str">
        <f>IF('OFERTAS ECONOMICAS'!EH86=0,"",IF('OFERTAS ECONOMICAS'!EM86="NO","",'OFERTAS ECONOMICAS'!EH86))</f>
        <v/>
      </c>
      <c r="BC86" s="153" t="str">
        <f>+'OFERTAS ECONOMICAS'!EL86</f>
        <v>CUMPLE</v>
      </c>
      <c r="BD86" s="153" t="str">
        <f t="shared" si="44"/>
        <v>NO CUMPLE</v>
      </c>
      <c r="BE86" s="152">
        <f>IF('OFERTAS ECONOMICAS'!EQ86=0,"",IF('OFERTAS ECONOMICAS'!EV86="NO","",'OFERTAS ECONOMICAS'!EQ86))</f>
        <v>47831</v>
      </c>
      <c r="BF86" s="153" t="str">
        <f>+'OFERTAS ECONOMICAS'!EU86</f>
        <v>CUMPLE</v>
      </c>
      <c r="BG86" s="153" t="str">
        <f t="shared" si="45"/>
        <v>CUMPLE</v>
      </c>
      <c r="BH86" s="152" t="str">
        <f>IF('OFERTAS ECONOMICAS'!EZ86=0,"",IF('OFERTAS ECONOMICAS'!FE86="NO","",'OFERTAS ECONOMICAS'!EZ86))</f>
        <v/>
      </c>
      <c r="BI86" s="153">
        <f>+'OFERTAS ECONOMICAS'!FD86</f>
        <v>0</v>
      </c>
      <c r="BJ86" s="153" t="str">
        <f t="shared" si="46"/>
        <v>NO CUMPLE</v>
      </c>
      <c r="BK86" s="152" t="str">
        <f>IF('OFERTAS ECONOMICAS'!FI86=0,"",IF('OFERTAS ECONOMICAS'!FN86="no","",'OFERTAS ECONOMICAS'!FI86))</f>
        <v/>
      </c>
      <c r="BL86" s="153">
        <f>+'OFERTAS ECONOMICAS'!FM86</f>
        <v>0</v>
      </c>
      <c r="BM86" s="153" t="str">
        <f t="shared" si="47"/>
        <v>NO CUMPLE</v>
      </c>
      <c r="BN86" s="152" t="e">
        <f>IF('OFERTAS ECONOMICAS'!#REF!=0,"",IF('OFERTAS ECONOMICAS'!#REF!="NO","",'OFERTAS ECONOMICAS'!#REF!))</f>
        <v>#REF!</v>
      </c>
      <c r="BO86" s="153" t="e">
        <f>+'OFERTAS ECONOMICAS'!#REF!</f>
        <v>#REF!</v>
      </c>
      <c r="BP86" s="153" t="e">
        <f t="shared" si="48"/>
        <v>#REF!</v>
      </c>
      <c r="BQ86" s="152" t="str">
        <f>IF('OFERTAS ECONOMICAS'!FR86=0,"",IF('OFERTAS ECONOMICAS'!FW86="NO","",'OFERTAS ECONOMICAS'!FR86))</f>
        <v/>
      </c>
      <c r="BR86" s="153">
        <f>+'OFERTAS ECONOMICAS'!FV86</f>
        <v>0</v>
      </c>
      <c r="BS86" s="153" t="str">
        <f t="shared" si="49"/>
        <v>NO CUMPLE</v>
      </c>
      <c r="BT86" s="152">
        <f>IF('OFERTAS ECONOMICAS'!GA86=0,"",IF('OFERTAS ECONOMICAS'!GF86="NO","",'OFERTAS ECONOMICAS'!GA86))</f>
        <v>57309</v>
      </c>
      <c r="BU86" s="153" t="str">
        <f>+'OFERTAS ECONOMICAS'!GE86</f>
        <v>CUMPLE</v>
      </c>
      <c r="BV86" s="153" t="str">
        <f t="shared" si="50"/>
        <v>CUMPLE</v>
      </c>
      <c r="BW86" s="152" t="e">
        <f>IF('OFERTAS ECONOMICAS'!#REF!=0,"",IF('OFERTAS ECONOMICAS'!#REF!="NO","",'OFERTAS ECONOMICAS'!#REF!))</f>
        <v>#REF!</v>
      </c>
      <c r="BX86" s="153" t="e">
        <f>+'OFERTAS ECONOMICAS'!#REF!</f>
        <v>#REF!</v>
      </c>
      <c r="BY86" s="153" t="e">
        <f t="shared" si="51"/>
        <v>#REF!</v>
      </c>
    </row>
    <row r="87" spans="1:77" ht="38.25" x14ac:dyDescent="0.2">
      <c r="A87" s="85">
        <f t="shared" si="27"/>
        <v>78</v>
      </c>
      <c r="B87" s="85" t="str">
        <f>VLOOKUP(A87,'OFERTAS ECONOMICAS'!A87:B420,2,0)</f>
        <v>DM1102</v>
      </c>
      <c r="C87" s="22" t="str">
        <f>VLOOKUP(A87,'OFERTAS ECONOMICAS'!A87:C420,3,0)</f>
        <v>TELA SIN TEJER AUTOADHESIVO 15 X 10 ESPARADRAPO</v>
      </c>
      <c r="D87" s="120">
        <v>1</v>
      </c>
      <c r="E87" s="120" t="s">
        <v>32</v>
      </c>
      <c r="F87" s="24">
        <v>39396</v>
      </c>
      <c r="G87" s="120">
        <v>74</v>
      </c>
      <c r="H87" s="86">
        <f t="shared" si="28"/>
        <v>2915304</v>
      </c>
      <c r="I87" s="48" t="str">
        <f>IF('OFERTAS ECONOMICAS'!L87=0,"",IF('OFERTAS ECONOMICAS'!Q87="no","",'OFERTAS ECONOMICAS'!L87))</f>
        <v/>
      </c>
      <c r="J87" s="49">
        <f>+'OFERTAS ECONOMICAS'!P87</f>
        <v>0</v>
      </c>
      <c r="K87" s="49" t="str">
        <f t="shared" si="29"/>
        <v>NO CUMPLE</v>
      </c>
      <c r="L87" s="51" t="str">
        <f>IF('OFERTAS ECONOMICAS'!U87=0,"",IF('OFERTAS ECONOMICAS'!Z87="NO","",'OFERTAS ECONOMICAS'!U87))</f>
        <v/>
      </c>
      <c r="M87" s="52" t="str">
        <f>+'OFERTAS ECONOMICAS'!Y87</f>
        <v>NO CUMPLE</v>
      </c>
      <c r="N87" s="52" t="str">
        <f t="shared" si="30"/>
        <v>NO CUMPLE</v>
      </c>
      <c r="O87" s="53" t="str">
        <f>IF('OFERTAS ECONOMICAS'!AD87=0,"",IF('OFERTAS ECONOMICAS'!AI87="NO","",'OFERTAS ECONOMICAS'!AD87))</f>
        <v/>
      </c>
      <c r="P87" s="54" t="str">
        <f>+'OFERTAS ECONOMICAS'!AH87</f>
        <v>NO CUMPLE</v>
      </c>
      <c r="Q87" s="54" t="str">
        <f t="shared" si="31"/>
        <v>NO CUMPLE</v>
      </c>
      <c r="R87" s="56" t="str">
        <f>IF('OFERTAS ECONOMICAS'!AN87=0,"",IF('OFERTAS ECONOMICAS'!AR87="NO","",'OFERTAS ECONOMICAS'!AN87))</f>
        <v/>
      </c>
      <c r="S87" s="57">
        <f>+'OFERTAS ECONOMICAS'!AQ87</f>
        <v>0</v>
      </c>
      <c r="T87" s="57" t="str">
        <f t="shared" si="32"/>
        <v>NO CUMPLE</v>
      </c>
      <c r="U87" s="59" t="str">
        <f>IF('OFERTAS ECONOMICAS'!AV87=0,"",IF('OFERTAS ECONOMICAS'!BA87="NO","",'OFERTAS ECONOMICAS'!AV87))</f>
        <v/>
      </c>
      <c r="V87" s="60">
        <f>+'OFERTAS ECONOMICAS'!AZ87</f>
        <v>0</v>
      </c>
      <c r="W87" s="60" t="str">
        <f t="shared" si="33"/>
        <v>NO CUMPLE</v>
      </c>
      <c r="X87" s="56" t="str">
        <f>IF('OFERTAS ECONOMICAS'!BF87=0,"",IF('OFERTAS ECONOMICAS'!BJ87="NO","",'OFERTAS ECONOMICAS'!BE87))</f>
        <v/>
      </c>
      <c r="Y87" s="57">
        <f>+'OFERTAS ECONOMICAS'!BI87</f>
        <v>0</v>
      </c>
      <c r="Z87" s="57" t="str">
        <f t="shared" si="34"/>
        <v>NO CUMPLE</v>
      </c>
      <c r="AA87" s="152" t="e">
        <f>IF('OFERTAS ECONOMICAS'!#REF!=0,"",IF('OFERTAS ECONOMICAS'!#REF!="NO","",'OFERTAS ECONOMICAS'!#REF!))</f>
        <v>#REF!</v>
      </c>
      <c r="AB87" s="153" t="e">
        <f>+'OFERTAS ECONOMICAS'!#REF!</f>
        <v>#REF!</v>
      </c>
      <c r="AC87" s="153" t="e">
        <f t="shared" si="35"/>
        <v>#REF!</v>
      </c>
      <c r="AD87" s="251" t="str">
        <f>IF('OFERTAS ECONOMICAS'!BN87=0,"",IF('OFERTAS ECONOMICAS'!BS87="NO","",'OFERTAS ECONOMICAS'!BN87))</f>
        <v/>
      </c>
      <c r="AE87" s="153">
        <f>+'OFERTAS ECONOMICAS'!BR87</f>
        <v>0</v>
      </c>
      <c r="AF87" s="153" t="str">
        <f t="shared" si="36"/>
        <v>NO CUMPLE</v>
      </c>
      <c r="AG87" s="152" t="str">
        <f>IF('OFERTAS ECONOMICAS'!BW87=0,"",IF('OFERTAS ECONOMICAS'!CB87="NO","",'OFERTAS ECONOMICAS'!BW87))</f>
        <v/>
      </c>
      <c r="AH87" s="153" t="str">
        <f>+'OFERTAS ECONOMICAS'!CA87</f>
        <v>NO CUMPLE</v>
      </c>
      <c r="AI87" s="153" t="str">
        <f t="shared" si="37"/>
        <v>NO CUMPLE</v>
      </c>
      <c r="AJ87" s="152" t="str">
        <f>IF('OFERTAS ECONOMICAS'!CF87=0,"",IF('OFERTAS ECONOMICAS'!CK87="NO","",'OFERTAS ECONOMICAS'!CF87))</f>
        <v/>
      </c>
      <c r="AK87" s="153">
        <f>+'OFERTAS ECONOMICAS'!CJ87</f>
        <v>0</v>
      </c>
      <c r="AL87" s="153" t="str">
        <f t="shared" si="38"/>
        <v>NO CUMPLE</v>
      </c>
      <c r="AM87" s="152" t="str">
        <f>IF('OFERTAS ECONOMICAS'!CO87=0,"",IF('OFERTAS ECONOMICAS'!CT87="NO","",'OFERTAS ECONOMICAS'!CO87))</f>
        <v/>
      </c>
      <c r="AN87" s="153">
        <f>+'OFERTAS ECONOMICAS'!CS87</f>
        <v>0</v>
      </c>
      <c r="AO87" s="153" t="str">
        <f t="shared" si="39"/>
        <v>NO CUMPLE</v>
      </c>
      <c r="AP87" s="344" t="str">
        <f>IF('OFERTAS ECONOMICAS'!CX87=0,"",IF('OFERTAS ECONOMICAS'!DC87="NO","",'OFERTAS ECONOMICAS'!CX87))</f>
        <v/>
      </c>
      <c r="AQ87" s="153" t="str">
        <f>+'OFERTAS ECONOMICAS'!DB87</f>
        <v xml:space="preserve">CUMPLE </v>
      </c>
      <c r="AR87" s="153" t="str">
        <f t="shared" si="40"/>
        <v>NO CUMPLE</v>
      </c>
      <c r="AS87" s="152" t="str">
        <f>IF('OFERTAS ECONOMICAS'!DG87=0,"",IF('OFERTAS ECONOMICAS'!DL87="NO","",'OFERTAS ECONOMICAS'!DG87))</f>
        <v/>
      </c>
      <c r="AT87" s="153">
        <f>+'OFERTAS ECONOMICAS'!DK87</f>
        <v>0</v>
      </c>
      <c r="AU87" s="153" t="str">
        <f t="shared" si="41"/>
        <v>NO CUMPLE</v>
      </c>
      <c r="AV87" s="152" t="str">
        <f>IF('OFERTAS ECONOMICAS'!DP87=0,"",IF('OFERTAS ECONOMICAS'!DU87="NO","",'OFERTAS ECONOMICAS'!DP87))</f>
        <v/>
      </c>
      <c r="AW87" s="153">
        <f>+'OFERTAS ECONOMICAS'!DT87</f>
        <v>0</v>
      </c>
      <c r="AX87" s="153" t="str">
        <f t="shared" si="42"/>
        <v>NO CUMPLE</v>
      </c>
      <c r="AY87" s="341" t="str">
        <f>IF('OFERTAS ECONOMICAS'!DY87=0,"",IF('OFERTAS ECONOMICAS'!ED87="no","",'OFERTAS ECONOMICAS'!DY87))</f>
        <v/>
      </c>
      <c r="AZ87" s="153">
        <f>+'OFERTAS ECONOMICAS'!EC87</f>
        <v>0</v>
      </c>
      <c r="BA87" s="153" t="str">
        <f t="shared" si="43"/>
        <v>NO CUMPLE</v>
      </c>
      <c r="BB87" s="152">
        <f>IF('OFERTAS ECONOMICAS'!EH87=0,"",IF('OFERTAS ECONOMICAS'!EM87="NO","",'OFERTAS ECONOMICAS'!EH87))</f>
        <v>34739</v>
      </c>
      <c r="BC87" s="153" t="str">
        <f>+'OFERTAS ECONOMICAS'!EL87</f>
        <v>CUMPLE</v>
      </c>
      <c r="BD87" s="153" t="str">
        <f t="shared" si="44"/>
        <v>CUMPLE</v>
      </c>
      <c r="BE87" s="152" t="str">
        <f>IF('OFERTAS ECONOMICAS'!EQ87=0,"",IF('OFERTAS ECONOMICAS'!EV87="NO","",'OFERTAS ECONOMICAS'!EQ87))</f>
        <v/>
      </c>
      <c r="BF87" s="153">
        <f>+'OFERTAS ECONOMICAS'!EU87</f>
        <v>0</v>
      </c>
      <c r="BG87" s="153" t="str">
        <f t="shared" si="45"/>
        <v>NO CUMPLE</v>
      </c>
      <c r="BH87" s="152" t="str">
        <f>IF('OFERTAS ECONOMICAS'!EZ87=0,"",IF('OFERTAS ECONOMICAS'!FE87="NO","",'OFERTAS ECONOMICAS'!EZ87))</f>
        <v/>
      </c>
      <c r="BI87" s="153">
        <f>+'OFERTAS ECONOMICAS'!FD87</f>
        <v>0</v>
      </c>
      <c r="BJ87" s="153" t="str">
        <f t="shared" si="46"/>
        <v>NO CUMPLE</v>
      </c>
      <c r="BK87" s="152" t="str">
        <f>IF('OFERTAS ECONOMICAS'!FI87=0,"",IF('OFERTAS ECONOMICAS'!FN87="no","",'OFERTAS ECONOMICAS'!FI87))</f>
        <v/>
      </c>
      <c r="BL87" s="153">
        <f>+'OFERTAS ECONOMICAS'!FM87</f>
        <v>0</v>
      </c>
      <c r="BM87" s="153" t="str">
        <f t="shared" si="47"/>
        <v>NO CUMPLE</v>
      </c>
      <c r="BN87" s="152" t="e">
        <f>IF('OFERTAS ECONOMICAS'!#REF!=0,"",IF('OFERTAS ECONOMICAS'!#REF!="NO","",'OFERTAS ECONOMICAS'!#REF!))</f>
        <v>#REF!</v>
      </c>
      <c r="BO87" s="153" t="e">
        <f>+'OFERTAS ECONOMICAS'!#REF!</f>
        <v>#REF!</v>
      </c>
      <c r="BP87" s="153" t="e">
        <f t="shared" si="48"/>
        <v>#REF!</v>
      </c>
      <c r="BQ87" s="152" t="str">
        <f>IF('OFERTAS ECONOMICAS'!FR87=0,"",IF('OFERTAS ECONOMICAS'!FW87="NO","",'OFERTAS ECONOMICAS'!FR87))</f>
        <v/>
      </c>
      <c r="BR87" s="153">
        <f>+'OFERTAS ECONOMICAS'!FV87</f>
        <v>0</v>
      </c>
      <c r="BS87" s="153" t="str">
        <f t="shared" si="49"/>
        <v>NO CUMPLE</v>
      </c>
      <c r="BT87" s="152" t="str">
        <f>IF('OFERTAS ECONOMICAS'!GA87=0,"",IF('OFERTAS ECONOMICAS'!GF87="NO","",'OFERTAS ECONOMICAS'!GA87))</f>
        <v/>
      </c>
      <c r="BU87" s="153" t="str">
        <f>+'OFERTAS ECONOMICAS'!GE87</f>
        <v>CUMPLE</v>
      </c>
      <c r="BV87" s="153" t="str">
        <f t="shared" si="50"/>
        <v>NO CUMPLE</v>
      </c>
      <c r="BW87" s="152" t="e">
        <f>IF('OFERTAS ECONOMICAS'!#REF!=0,"",IF('OFERTAS ECONOMICAS'!#REF!="NO","",'OFERTAS ECONOMICAS'!#REF!))</f>
        <v>#REF!</v>
      </c>
      <c r="BX87" s="153" t="e">
        <f>+'OFERTAS ECONOMICAS'!#REF!</f>
        <v>#REF!</v>
      </c>
      <c r="BY87" s="153" t="e">
        <f t="shared" si="51"/>
        <v>#REF!</v>
      </c>
    </row>
    <row r="88" spans="1:77" ht="38.25" x14ac:dyDescent="0.2">
      <c r="A88" s="85">
        <f t="shared" si="27"/>
        <v>79</v>
      </c>
      <c r="B88" s="85" t="str">
        <f>VLOOKUP(A88,'OFERTAS ECONOMICAS'!A88:B421,2,0)</f>
        <v>DM1103</v>
      </c>
      <c r="C88" s="22" t="str">
        <f>VLOOKUP(A88,'OFERTAS ECONOMICAS'!A88:C421,3,0)</f>
        <v>ESPARADRAPO ELASTICO - TELA SIN TEJER STRECH 10 X 10</v>
      </c>
      <c r="D88" s="120">
        <v>1</v>
      </c>
      <c r="E88" s="120" t="s">
        <v>32</v>
      </c>
      <c r="F88" s="24">
        <v>24821</v>
      </c>
      <c r="G88" s="120">
        <v>78</v>
      </c>
      <c r="H88" s="86">
        <f t="shared" si="28"/>
        <v>1936038</v>
      </c>
      <c r="I88" s="48" t="str">
        <f>IF('OFERTAS ECONOMICAS'!L88=0,"",IF('OFERTAS ECONOMICAS'!Q88="no","",'OFERTAS ECONOMICAS'!L88))</f>
        <v/>
      </c>
      <c r="J88" s="49">
        <f>+'OFERTAS ECONOMICAS'!P88</f>
        <v>0</v>
      </c>
      <c r="K88" s="49" t="str">
        <f t="shared" si="29"/>
        <v>NO CUMPLE</v>
      </c>
      <c r="L88" s="51" t="str">
        <f>IF('OFERTAS ECONOMICAS'!U88=0,"",IF('OFERTAS ECONOMICAS'!Z88="NO","",'OFERTAS ECONOMICAS'!U88))</f>
        <v/>
      </c>
      <c r="M88" s="52" t="str">
        <f>+'OFERTAS ECONOMICAS'!Y88</f>
        <v>NO CUMPLE</v>
      </c>
      <c r="N88" s="52" t="str">
        <f t="shared" si="30"/>
        <v>NO CUMPLE</v>
      </c>
      <c r="O88" s="53" t="str">
        <f>IF('OFERTAS ECONOMICAS'!AD88=0,"",IF('OFERTAS ECONOMICAS'!AI88="NO","",'OFERTAS ECONOMICAS'!AD88))</f>
        <v/>
      </c>
      <c r="P88" s="54" t="str">
        <f>+'OFERTAS ECONOMICAS'!AH88</f>
        <v>CUMPLE</v>
      </c>
      <c r="Q88" s="54" t="str">
        <f t="shared" si="31"/>
        <v>NO CUMPLE</v>
      </c>
      <c r="R88" s="56" t="str">
        <f>IF('OFERTAS ECONOMICAS'!AN88=0,"",IF('OFERTAS ECONOMICAS'!AR88="NO","",'OFERTAS ECONOMICAS'!AN88))</f>
        <v/>
      </c>
      <c r="S88" s="57">
        <f>+'OFERTAS ECONOMICAS'!AQ88</f>
        <v>0</v>
      </c>
      <c r="T88" s="57" t="str">
        <f t="shared" si="32"/>
        <v>NO CUMPLE</v>
      </c>
      <c r="U88" s="59" t="str">
        <f>IF('OFERTAS ECONOMICAS'!AV88=0,"",IF('OFERTAS ECONOMICAS'!BA88="NO","",'OFERTAS ECONOMICAS'!AV88))</f>
        <v/>
      </c>
      <c r="V88" s="60">
        <f>+'OFERTAS ECONOMICAS'!AZ88</f>
        <v>0</v>
      </c>
      <c r="W88" s="60" t="str">
        <f t="shared" si="33"/>
        <v>NO CUMPLE</v>
      </c>
      <c r="X88" s="56" t="str">
        <f>IF('OFERTAS ECONOMICAS'!BF88=0,"",IF('OFERTAS ECONOMICAS'!BJ88="NO","",'OFERTAS ECONOMICAS'!BE88))</f>
        <v/>
      </c>
      <c r="Y88" s="57">
        <f>+'OFERTAS ECONOMICAS'!BI88</f>
        <v>0</v>
      </c>
      <c r="Z88" s="57" t="str">
        <f t="shared" si="34"/>
        <v>NO CUMPLE</v>
      </c>
      <c r="AA88" s="152" t="e">
        <f>IF('OFERTAS ECONOMICAS'!#REF!=0,"",IF('OFERTAS ECONOMICAS'!#REF!="NO","",'OFERTAS ECONOMICAS'!#REF!))</f>
        <v>#REF!</v>
      </c>
      <c r="AB88" s="153" t="e">
        <f>+'OFERTAS ECONOMICAS'!#REF!</f>
        <v>#REF!</v>
      </c>
      <c r="AC88" s="153" t="e">
        <f t="shared" si="35"/>
        <v>#REF!</v>
      </c>
      <c r="AD88" s="251" t="str">
        <f>IF('OFERTAS ECONOMICAS'!BN88=0,"",IF('OFERTAS ECONOMICAS'!BS88="NO","",'OFERTAS ECONOMICAS'!BN88))</f>
        <v/>
      </c>
      <c r="AE88" s="153">
        <f>+'OFERTAS ECONOMICAS'!BR88</f>
        <v>0</v>
      </c>
      <c r="AF88" s="153" t="str">
        <f t="shared" si="36"/>
        <v>NO CUMPLE</v>
      </c>
      <c r="AG88" s="152" t="str">
        <f>IF('OFERTAS ECONOMICAS'!BW88=0,"",IF('OFERTAS ECONOMICAS'!CB88="NO","",'OFERTAS ECONOMICAS'!BW88))</f>
        <v/>
      </c>
      <c r="AH88" s="153" t="str">
        <f>+'OFERTAS ECONOMICAS'!CA88</f>
        <v>CUMPLE</v>
      </c>
      <c r="AI88" s="153" t="str">
        <f t="shared" si="37"/>
        <v>NO CUMPLE</v>
      </c>
      <c r="AJ88" s="152" t="str">
        <f>IF('OFERTAS ECONOMICAS'!CF88=0,"",IF('OFERTAS ECONOMICAS'!CK88="NO","",'OFERTAS ECONOMICAS'!CF88))</f>
        <v/>
      </c>
      <c r="AK88" s="153">
        <f>+'OFERTAS ECONOMICAS'!CJ88</f>
        <v>0</v>
      </c>
      <c r="AL88" s="153" t="str">
        <f t="shared" si="38"/>
        <v>NO CUMPLE</v>
      </c>
      <c r="AM88" s="152" t="str">
        <f>IF('OFERTAS ECONOMICAS'!CO88=0,"",IF('OFERTAS ECONOMICAS'!CT88="NO","",'OFERTAS ECONOMICAS'!CO88))</f>
        <v/>
      </c>
      <c r="AN88" s="153">
        <f>+'OFERTAS ECONOMICAS'!CS88</f>
        <v>0</v>
      </c>
      <c r="AO88" s="153" t="str">
        <f t="shared" si="39"/>
        <v>NO CUMPLE</v>
      </c>
      <c r="AP88" s="344">
        <f>IF('OFERTAS ECONOMICAS'!CX88=0,"",IF('OFERTAS ECONOMICAS'!DC88="NO","",'OFERTAS ECONOMICAS'!CX88))</f>
        <v>29640</v>
      </c>
      <c r="AQ88" s="153" t="str">
        <f>+'OFERTAS ECONOMICAS'!DB88</f>
        <v xml:space="preserve">CUMPLE </v>
      </c>
      <c r="AR88" s="153" t="str">
        <f t="shared" si="40"/>
        <v>CUMPLE</v>
      </c>
      <c r="AS88" s="152" t="str">
        <f>IF('OFERTAS ECONOMICAS'!DG88=0,"",IF('OFERTAS ECONOMICAS'!DL88="NO","",'OFERTAS ECONOMICAS'!DG88))</f>
        <v/>
      </c>
      <c r="AT88" s="153">
        <f>+'OFERTAS ECONOMICAS'!DK88</f>
        <v>0</v>
      </c>
      <c r="AU88" s="153" t="str">
        <f t="shared" si="41"/>
        <v>NO CUMPLE</v>
      </c>
      <c r="AV88" s="152" t="str">
        <f>IF('OFERTAS ECONOMICAS'!DP88=0,"",IF('OFERTAS ECONOMICAS'!DU88="NO","",'OFERTAS ECONOMICAS'!DP88))</f>
        <v/>
      </c>
      <c r="AW88" s="153">
        <f>+'OFERTAS ECONOMICAS'!DT88</f>
        <v>0</v>
      </c>
      <c r="AX88" s="153" t="str">
        <f t="shared" si="42"/>
        <v>NO CUMPLE</v>
      </c>
      <c r="AY88" s="341" t="str">
        <f>IF('OFERTAS ECONOMICAS'!DY88=0,"",IF('OFERTAS ECONOMICAS'!ED88="no","",'OFERTAS ECONOMICAS'!DY88))</f>
        <v/>
      </c>
      <c r="AZ88" s="153" t="str">
        <f>+'OFERTAS ECONOMICAS'!EC88</f>
        <v>NO CUMPLE</v>
      </c>
      <c r="BA88" s="153" t="str">
        <f t="shared" si="43"/>
        <v>NO CUMPLE</v>
      </c>
      <c r="BB88" s="152" t="str">
        <f>IF('OFERTAS ECONOMICAS'!EH88=0,"",IF('OFERTAS ECONOMICAS'!EM88="NO","",'OFERTAS ECONOMICAS'!EH88))</f>
        <v/>
      </c>
      <c r="BC88" s="153" t="str">
        <f>+'OFERTAS ECONOMICAS'!EL88</f>
        <v>CUMPLE</v>
      </c>
      <c r="BD88" s="153" t="str">
        <f t="shared" si="44"/>
        <v>NO CUMPLE</v>
      </c>
      <c r="BE88" s="152" t="str">
        <f>IF('OFERTAS ECONOMICAS'!EQ88=0,"",IF('OFERTAS ECONOMICAS'!EV88="NO","",'OFERTAS ECONOMICAS'!EQ88))</f>
        <v/>
      </c>
      <c r="BF88" s="153">
        <f>+'OFERTAS ECONOMICAS'!EU88</f>
        <v>0</v>
      </c>
      <c r="BG88" s="153" t="str">
        <f t="shared" si="45"/>
        <v>NO CUMPLE</v>
      </c>
      <c r="BH88" s="152">
        <f>IF('OFERTAS ECONOMICAS'!EZ88=0,"",IF('OFERTAS ECONOMICAS'!FE88="NO","",'OFERTAS ECONOMICAS'!EZ88))</f>
        <v>19500</v>
      </c>
      <c r="BI88" s="153" t="str">
        <f>+'OFERTAS ECONOMICAS'!FD88</f>
        <v>CUMPLE</v>
      </c>
      <c r="BJ88" s="153" t="str">
        <f t="shared" si="46"/>
        <v>CUMPLE</v>
      </c>
      <c r="BK88" s="152" t="str">
        <f>IF('OFERTAS ECONOMICAS'!FI88=0,"",IF('OFERTAS ECONOMICAS'!FN88="no","",'OFERTAS ECONOMICAS'!FI88))</f>
        <v/>
      </c>
      <c r="BL88" s="153" t="str">
        <f>+'OFERTAS ECONOMICAS'!FM88</f>
        <v>CUMPLE</v>
      </c>
      <c r="BM88" s="153" t="str">
        <f t="shared" si="47"/>
        <v>NO CUMPLE</v>
      </c>
      <c r="BN88" s="152" t="e">
        <f>IF('OFERTAS ECONOMICAS'!#REF!=0,"",IF('OFERTAS ECONOMICAS'!#REF!="NO","",'OFERTAS ECONOMICAS'!#REF!))</f>
        <v>#REF!</v>
      </c>
      <c r="BO88" s="153" t="e">
        <f>+'OFERTAS ECONOMICAS'!#REF!</f>
        <v>#REF!</v>
      </c>
      <c r="BP88" s="153" t="e">
        <f t="shared" si="48"/>
        <v>#REF!</v>
      </c>
      <c r="BQ88" s="152" t="str">
        <f>IF('OFERTAS ECONOMICAS'!FR88=0,"",IF('OFERTAS ECONOMICAS'!FW88="NO","",'OFERTAS ECONOMICAS'!FR88))</f>
        <v/>
      </c>
      <c r="BR88" s="153">
        <f>+'OFERTAS ECONOMICAS'!FV88</f>
        <v>0</v>
      </c>
      <c r="BS88" s="153" t="str">
        <f t="shared" si="49"/>
        <v>NO CUMPLE</v>
      </c>
      <c r="BT88" s="152" t="str">
        <f>IF('OFERTAS ECONOMICAS'!GA88=0,"",IF('OFERTAS ECONOMICAS'!GF88="NO","",'OFERTAS ECONOMICAS'!GA88))</f>
        <v/>
      </c>
      <c r="BU88" s="153" t="str">
        <f>+'OFERTAS ECONOMICAS'!GE88</f>
        <v>CUMPLE</v>
      </c>
      <c r="BV88" s="153" t="str">
        <f t="shared" si="50"/>
        <v>NO CUMPLE</v>
      </c>
      <c r="BW88" s="152" t="e">
        <f>IF('OFERTAS ECONOMICAS'!#REF!=0,"",IF('OFERTAS ECONOMICAS'!#REF!="NO","",'OFERTAS ECONOMICAS'!#REF!))</f>
        <v>#REF!</v>
      </c>
      <c r="BX88" s="153" t="e">
        <f>+'OFERTAS ECONOMICAS'!#REF!</f>
        <v>#REF!</v>
      </c>
      <c r="BY88" s="153" t="e">
        <f t="shared" si="51"/>
        <v>#REF!</v>
      </c>
    </row>
    <row r="89" spans="1:77" ht="12.75" x14ac:dyDescent="0.2">
      <c r="A89" s="85">
        <f t="shared" si="27"/>
        <v>80</v>
      </c>
      <c r="B89" s="85" t="str">
        <f>VLOOKUP(A89,'OFERTAS ECONOMICAS'!A89:B422,2,0)</f>
        <v>DM477</v>
      </c>
      <c r="C89" s="22" t="str">
        <f>VLOOKUP(A89,'OFERTAS ECONOMICAS'!A89:C422,3,0)</f>
        <v>ESPECULO VIRGINAL</v>
      </c>
      <c r="D89" s="119">
        <v>1</v>
      </c>
      <c r="E89" s="119" t="s">
        <v>32</v>
      </c>
      <c r="F89" s="24">
        <v>880.6</v>
      </c>
      <c r="G89" s="119">
        <v>82</v>
      </c>
      <c r="H89" s="86">
        <f t="shared" si="28"/>
        <v>72209.2</v>
      </c>
      <c r="I89" s="48" t="str">
        <f>IF('OFERTAS ECONOMICAS'!L89=0,"",IF('OFERTAS ECONOMICAS'!Q89="no","",'OFERTAS ECONOMICAS'!L89))</f>
        <v/>
      </c>
      <c r="J89" s="49">
        <f>+'OFERTAS ECONOMICAS'!P89</f>
        <v>0</v>
      </c>
      <c r="K89" s="49" t="str">
        <f t="shared" si="29"/>
        <v>NO CUMPLE</v>
      </c>
      <c r="L89" s="51" t="str">
        <f>IF('OFERTAS ECONOMICAS'!U89=0,"",IF('OFERTAS ECONOMICAS'!Z89="NO","",'OFERTAS ECONOMICAS'!U89))</f>
        <v/>
      </c>
      <c r="M89" s="52">
        <f>+'OFERTAS ECONOMICAS'!Y89</f>
        <v>0</v>
      </c>
      <c r="N89" s="52" t="str">
        <f t="shared" si="30"/>
        <v>NO CUMPLE</v>
      </c>
      <c r="O89" s="53" t="str">
        <f>IF('OFERTAS ECONOMICAS'!AD89=0,"",IF('OFERTAS ECONOMICAS'!AI89="NO","",'OFERTAS ECONOMICAS'!AD89))</f>
        <v/>
      </c>
      <c r="P89" s="54">
        <f>+'OFERTAS ECONOMICAS'!AH89</f>
        <v>0</v>
      </c>
      <c r="Q89" s="54" t="str">
        <f t="shared" si="31"/>
        <v>NO CUMPLE</v>
      </c>
      <c r="R89" s="56" t="str">
        <f>IF('OFERTAS ECONOMICAS'!AN89=0,"",IF('OFERTAS ECONOMICAS'!AR89="NO","",'OFERTAS ECONOMICAS'!AN89))</f>
        <v/>
      </c>
      <c r="S89" s="57">
        <f>+'OFERTAS ECONOMICAS'!AQ89</f>
        <v>0</v>
      </c>
      <c r="T89" s="57" t="str">
        <f t="shared" si="32"/>
        <v>NO CUMPLE</v>
      </c>
      <c r="U89" s="59" t="str">
        <f>IF('OFERTAS ECONOMICAS'!AV89=0,"",IF('OFERTAS ECONOMICAS'!BA89="NO","",'OFERTAS ECONOMICAS'!AV89))</f>
        <v/>
      </c>
      <c r="V89" s="60">
        <f>+'OFERTAS ECONOMICAS'!AZ89</f>
        <v>0</v>
      </c>
      <c r="W89" s="60" t="str">
        <f t="shared" si="33"/>
        <v>NO CUMPLE</v>
      </c>
      <c r="X89" s="56" t="str">
        <f>IF('OFERTAS ECONOMICAS'!BF89=0,"",IF('OFERTAS ECONOMICAS'!BJ89="NO","",'OFERTAS ECONOMICAS'!BE89))</f>
        <v/>
      </c>
      <c r="Y89" s="57">
        <f>+'OFERTAS ECONOMICAS'!BI89</f>
        <v>0</v>
      </c>
      <c r="Z89" s="57" t="str">
        <f t="shared" si="34"/>
        <v>NO CUMPLE</v>
      </c>
      <c r="AA89" s="152" t="e">
        <f>IF('OFERTAS ECONOMICAS'!#REF!=0,"",IF('OFERTAS ECONOMICAS'!#REF!="NO","",'OFERTAS ECONOMICAS'!#REF!))</f>
        <v>#REF!</v>
      </c>
      <c r="AB89" s="153" t="e">
        <f>+'OFERTAS ECONOMICAS'!#REF!</f>
        <v>#REF!</v>
      </c>
      <c r="AC89" s="153" t="e">
        <f t="shared" si="35"/>
        <v>#REF!</v>
      </c>
      <c r="AD89" s="251" t="str">
        <f>IF('OFERTAS ECONOMICAS'!BN89=0,"",IF('OFERTAS ECONOMICAS'!BS89="NO","",'OFERTAS ECONOMICAS'!BN89))</f>
        <v/>
      </c>
      <c r="AE89" s="153">
        <f>+'OFERTAS ECONOMICAS'!BR89</f>
        <v>0</v>
      </c>
      <c r="AF89" s="153" t="str">
        <f t="shared" si="36"/>
        <v>NO CUMPLE</v>
      </c>
      <c r="AG89" s="152" t="str">
        <f>IF('OFERTAS ECONOMICAS'!BW89=0,"",IF('OFERTAS ECONOMICAS'!CB89="NO","",'OFERTAS ECONOMICAS'!BW89))</f>
        <v/>
      </c>
      <c r="AH89" s="153">
        <f>+'OFERTAS ECONOMICAS'!CA89</f>
        <v>0</v>
      </c>
      <c r="AI89" s="153" t="str">
        <f t="shared" si="37"/>
        <v>NO CUMPLE</v>
      </c>
      <c r="AJ89" s="152" t="str">
        <f>IF('OFERTAS ECONOMICAS'!CF89=0,"",IF('OFERTAS ECONOMICAS'!CK89="NO","",'OFERTAS ECONOMICAS'!CF89))</f>
        <v/>
      </c>
      <c r="AK89" s="153">
        <f>+'OFERTAS ECONOMICAS'!CJ89</f>
        <v>0</v>
      </c>
      <c r="AL89" s="153" t="str">
        <f t="shared" si="38"/>
        <v>NO CUMPLE</v>
      </c>
      <c r="AM89" s="152" t="str">
        <f>IF('OFERTAS ECONOMICAS'!CO89=0,"",IF('OFERTAS ECONOMICAS'!CT89="NO","",'OFERTAS ECONOMICAS'!CO89))</f>
        <v/>
      </c>
      <c r="AN89" s="153">
        <f>+'OFERTAS ECONOMICAS'!CS89</f>
        <v>0</v>
      </c>
      <c r="AO89" s="153" t="str">
        <f t="shared" si="39"/>
        <v>NO CUMPLE</v>
      </c>
      <c r="AP89" s="344">
        <f>IF('OFERTAS ECONOMICAS'!CX89=0,"",IF('OFERTAS ECONOMICAS'!DC89="NO","",'OFERTAS ECONOMICAS'!CX89))</f>
        <v>922.25</v>
      </c>
      <c r="AQ89" s="153" t="str">
        <f>+'OFERTAS ECONOMICAS'!DB89</f>
        <v xml:space="preserve">CUMPLE </v>
      </c>
      <c r="AR89" s="153" t="str">
        <f t="shared" si="40"/>
        <v>CUMPLE</v>
      </c>
      <c r="AS89" s="152" t="str">
        <f>IF('OFERTAS ECONOMICAS'!DG89=0,"",IF('OFERTAS ECONOMICAS'!DL89="NO","",'OFERTAS ECONOMICAS'!DG89))</f>
        <v/>
      </c>
      <c r="AT89" s="153">
        <f>+'OFERTAS ECONOMICAS'!DK89</f>
        <v>0</v>
      </c>
      <c r="AU89" s="153" t="str">
        <f t="shared" si="41"/>
        <v>NO CUMPLE</v>
      </c>
      <c r="AV89" s="152" t="str">
        <f>IF('OFERTAS ECONOMICAS'!DP89=0,"",IF('OFERTAS ECONOMICAS'!DU89="NO","",'OFERTAS ECONOMICAS'!DP89))</f>
        <v/>
      </c>
      <c r="AW89" s="153">
        <f>+'OFERTAS ECONOMICAS'!DT89</f>
        <v>0</v>
      </c>
      <c r="AX89" s="153" t="str">
        <f t="shared" si="42"/>
        <v>NO CUMPLE</v>
      </c>
      <c r="AY89" s="341" t="str">
        <f>IF('OFERTAS ECONOMICAS'!DY89=0,"",IF('OFERTAS ECONOMICAS'!ED89="no","",'OFERTAS ECONOMICAS'!DY89))</f>
        <v/>
      </c>
      <c r="AZ89" s="153" t="str">
        <f>+'OFERTAS ECONOMICAS'!EC89</f>
        <v>NO CUMPLE</v>
      </c>
      <c r="BA89" s="153" t="str">
        <f t="shared" si="43"/>
        <v>NO CUMPLE</v>
      </c>
      <c r="BB89" s="152">
        <f>IF('OFERTAS ECONOMICAS'!EH89=0,"",IF('OFERTAS ECONOMICAS'!EM89="NO","",'OFERTAS ECONOMICAS'!EH89))</f>
        <v>1022</v>
      </c>
      <c r="BC89" s="153" t="str">
        <f>+'OFERTAS ECONOMICAS'!EL89</f>
        <v>CUMPLE</v>
      </c>
      <c r="BD89" s="153" t="str">
        <f t="shared" si="44"/>
        <v>CUMPLE</v>
      </c>
      <c r="BE89" s="152" t="str">
        <f>IF('OFERTAS ECONOMICAS'!EQ89=0,"",IF('OFERTAS ECONOMICAS'!EV89="NO","",'OFERTAS ECONOMICAS'!EQ89))</f>
        <v/>
      </c>
      <c r="BF89" s="153">
        <f>+'OFERTAS ECONOMICAS'!EU89</f>
        <v>0</v>
      </c>
      <c r="BG89" s="153" t="str">
        <f t="shared" si="45"/>
        <v>NO CUMPLE</v>
      </c>
      <c r="BH89" s="152" t="str">
        <f>IF('OFERTAS ECONOMICAS'!EZ89=0,"",IF('OFERTAS ECONOMICAS'!FE89="NO","",'OFERTAS ECONOMICAS'!EZ89))</f>
        <v/>
      </c>
      <c r="BI89" s="153">
        <f>+'OFERTAS ECONOMICAS'!FD89</f>
        <v>0</v>
      </c>
      <c r="BJ89" s="153" t="str">
        <f t="shared" si="46"/>
        <v>NO CUMPLE</v>
      </c>
      <c r="BK89" s="152" t="str">
        <f>IF('OFERTAS ECONOMICAS'!FI89=0,"",IF('OFERTAS ECONOMICAS'!FN89="no","",'OFERTAS ECONOMICAS'!FI89))</f>
        <v/>
      </c>
      <c r="BL89" s="153">
        <f>+'OFERTAS ECONOMICAS'!FM89</f>
        <v>0</v>
      </c>
      <c r="BM89" s="153" t="str">
        <f t="shared" si="47"/>
        <v>NO CUMPLE</v>
      </c>
      <c r="BN89" s="152" t="e">
        <f>IF('OFERTAS ECONOMICAS'!#REF!=0,"",IF('OFERTAS ECONOMICAS'!#REF!="NO","",'OFERTAS ECONOMICAS'!#REF!))</f>
        <v>#REF!</v>
      </c>
      <c r="BO89" s="153" t="e">
        <f>+'OFERTAS ECONOMICAS'!#REF!</f>
        <v>#REF!</v>
      </c>
      <c r="BP89" s="153" t="e">
        <f t="shared" si="48"/>
        <v>#REF!</v>
      </c>
      <c r="BQ89" s="152" t="str">
        <f>IF('OFERTAS ECONOMICAS'!FR89=0,"",IF('OFERTAS ECONOMICAS'!FW89="NO","",'OFERTAS ECONOMICAS'!FR89))</f>
        <v/>
      </c>
      <c r="BR89" s="153">
        <f>+'OFERTAS ECONOMICAS'!FV89</f>
        <v>0</v>
      </c>
      <c r="BS89" s="153" t="str">
        <f t="shared" si="49"/>
        <v>NO CUMPLE</v>
      </c>
      <c r="BT89" s="152" t="str">
        <f>IF('OFERTAS ECONOMICAS'!GA89=0,"",IF('OFERTAS ECONOMICAS'!GF89="NO","",'OFERTAS ECONOMICAS'!GA89))</f>
        <v/>
      </c>
      <c r="BU89" s="153">
        <f>+'OFERTAS ECONOMICAS'!GE89</f>
        <v>0</v>
      </c>
      <c r="BV89" s="153" t="str">
        <f t="shared" si="50"/>
        <v>NO CUMPLE</v>
      </c>
      <c r="BW89" s="152" t="e">
        <f>IF('OFERTAS ECONOMICAS'!#REF!=0,"",IF('OFERTAS ECONOMICAS'!#REF!="NO","",'OFERTAS ECONOMICAS'!#REF!))</f>
        <v>#REF!</v>
      </c>
      <c r="BX89" s="153" t="e">
        <f>+'OFERTAS ECONOMICAS'!#REF!</f>
        <v>#REF!</v>
      </c>
      <c r="BY89" s="153" t="e">
        <f t="shared" si="51"/>
        <v>#REF!</v>
      </c>
    </row>
    <row r="90" spans="1:77" ht="12.75" x14ac:dyDescent="0.2">
      <c r="A90" s="85">
        <f>+A89+1</f>
        <v>81</v>
      </c>
      <c r="B90" s="85" t="str">
        <f>VLOOKUP(A90,'OFERTAS ECONOMICAS'!A90:B423,2,0)</f>
        <v>DM491</v>
      </c>
      <c r="C90" s="22" t="str">
        <f>VLOOKUP(A90,'OFERTAS ECONOMICAS'!A90:C423,3,0)</f>
        <v>FIJADOR CITOLOGIA SPRAY</v>
      </c>
      <c r="D90" s="122">
        <v>1</v>
      </c>
      <c r="E90" s="122" t="s">
        <v>32</v>
      </c>
      <c r="F90" s="23">
        <v>10091.200000000001</v>
      </c>
      <c r="G90" s="122">
        <v>17</v>
      </c>
      <c r="H90" s="86">
        <f t="shared" si="28"/>
        <v>171550.40000000002</v>
      </c>
      <c r="I90" s="48" t="str">
        <f>IF('OFERTAS ECONOMICAS'!L90=0,"",IF('OFERTAS ECONOMICAS'!Q90="no","",'OFERTAS ECONOMICAS'!L90))</f>
        <v/>
      </c>
      <c r="J90" s="49">
        <f>+'OFERTAS ECONOMICAS'!P90</f>
        <v>0</v>
      </c>
      <c r="K90" s="49" t="str">
        <f t="shared" si="29"/>
        <v>NO CUMPLE</v>
      </c>
      <c r="L90" s="51" t="str">
        <f>IF('OFERTAS ECONOMICAS'!U90=0,"",IF('OFERTAS ECONOMICAS'!Z90="NO","",'OFERTAS ECONOMICAS'!U90))</f>
        <v/>
      </c>
      <c r="M90" s="52">
        <f>+'OFERTAS ECONOMICAS'!Y90</f>
        <v>0</v>
      </c>
      <c r="N90" s="52" t="str">
        <f t="shared" si="30"/>
        <v>NO CUMPLE</v>
      </c>
      <c r="O90" s="53">
        <f>IF('OFERTAS ECONOMICAS'!AD90=0,"",IF('OFERTAS ECONOMICAS'!AI90="NO","",'OFERTAS ECONOMICAS'!AD90))</f>
        <v>10602</v>
      </c>
      <c r="P90" s="54" t="str">
        <f>+'OFERTAS ECONOMICAS'!AH90</f>
        <v>CUMPLE</v>
      </c>
      <c r="Q90" s="54" t="str">
        <f t="shared" si="31"/>
        <v>CUMPLE</v>
      </c>
      <c r="R90" s="56" t="str">
        <f>IF('OFERTAS ECONOMICAS'!AN90=0,"",IF('OFERTAS ECONOMICAS'!AR90="NO","",'OFERTAS ECONOMICAS'!AN90))</f>
        <v/>
      </c>
      <c r="S90" s="57">
        <f>+'OFERTAS ECONOMICAS'!AQ90</f>
        <v>0</v>
      </c>
      <c r="T90" s="57" t="str">
        <f t="shared" si="32"/>
        <v>NO CUMPLE</v>
      </c>
      <c r="U90" s="59" t="str">
        <f>IF('OFERTAS ECONOMICAS'!AV90=0,"",IF('OFERTAS ECONOMICAS'!BA90="NO","",'OFERTAS ECONOMICAS'!AV90))</f>
        <v/>
      </c>
      <c r="V90" s="60">
        <f>+'OFERTAS ECONOMICAS'!AZ90</f>
        <v>0</v>
      </c>
      <c r="W90" s="60" t="str">
        <f t="shared" si="33"/>
        <v>NO CUMPLE</v>
      </c>
      <c r="X90" s="56" t="str">
        <f>IF('OFERTAS ECONOMICAS'!BF90=0,"",IF('OFERTAS ECONOMICAS'!BJ90="NO","",'OFERTAS ECONOMICAS'!BE90))</f>
        <v/>
      </c>
      <c r="Y90" s="57">
        <f>+'OFERTAS ECONOMICAS'!BI90</f>
        <v>0</v>
      </c>
      <c r="Z90" s="57" t="str">
        <f t="shared" si="34"/>
        <v>NO CUMPLE</v>
      </c>
      <c r="AA90" s="152" t="e">
        <f>IF('OFERTAS ECONOMICAS'!#REF!=0,"",IF('OFERTAS ECONOMICAS'!#REF!="NO","",'OFERTAS ECONOMICAS'!#REF!))</f>
        <v>#REF!</v>
      </c>
      <c r="AB90" s="153" t="e">
        <f>+'OFERTAS ECONOMICAS'!#REF!</f>
        <v>#REF!</v>
      </c>
      <c r="AC90" s="153" t="e">
        <f t="shared" si="35"/>
        <v>#REF!</v>
      </c>
      <c r="AD90" s="251" t="str">
        <f>IF('OFERTAS ECONOMICAS'!BN90=0,"",IF('OFERTAS ECONOMICAS'!BS90="NO","",'OFERTAS ECONOMICAS'!BN90))</f>
        <v/>
      </c>
      <c r="AE90" s="153">
        <f>+'OFERTAS ECONOMICAS'!BR90</f>
        <v>0</v>
      </c>
      <c r="AF90" s="153" t="str">
        <f t="shared" si="36"/>
        <v>NO CUMPLE</v>
      </c>
      <c r="AG90" s="152" t="str">
        <f>IF('OFERTAS ECONOMICAS'!BW90=0,"",IF('OFERTAS ECONOMICAS'!CB90="NO","",'OFERTAS ECONOMICAS'!BW90))</f>
        <v/>
      </c>
      <c r="AH90" s="153">
        <f>+'OFERTAS ECONOMICAS'!CA90</f>
        <v>0</v>
      </c>
      <c r="AI90" s="153" t="str">
        <f t="shared" si="37"/>
        <v>NO CUMPLE</v>
      </c>
      <c r="AJ90" s="152" t="str">
        <f>IF('OFERTAS ECONOMICAS'!CF90=0,"",IF('OFERTAS ECONOMICAS'!CK90="NO","",'OFERTAS ECONOMICAS'!CF90))</f>
        <v/>
      </c>
      <c r="AK90" s="153">
        <f>+'OFERTAS ECONOMICAS'!CJ90</f>
        <v>0</v>
      </c>
      <c r="AL90" s="153" t="str">
        <f t="shared" si="38"/>
        <v>NO CUMPLE</v>
      </c>
      <c r="AM90" s="152" t="str">
        <f>IF('OFERTAS ECONOMICAS'!CO90=0,"",IF('OFERTAS ECONOMICAS'!CT90="NO","",'OFERTAS ECONOMICAS'!CO90))</f>
        <v/>
      </c>
      <c r="AN90" s="153">
        <f>+'OFERTAS ECONOMICAS'!CS90</f>
        <v>0</v>
      </c>
      <c r="AO90" s="153" t="str">
        <f t="shared" si="39"/>
        <v>NO CUMPLE</v>
      </c>
      <c r="AP90" s="344">
        <f>IF('OFERTAS ECONOMICAS'!CX90=0,"",IF('OFERTAS ECONOMICAS'!DC90="NO","",'OFERTAS ECONOMICAS'!CX90))</f>
        <v>9966.25</v>
      </c>
      <c r="AQ90" s="153" t="str">
        <f>+'OFERTAS ECONOMICAS'!DB90</f>
        <v xml:space="preserve">CUMPLE </v>
      </c>
      <c r="AR90" s="153" t="str">
        <f t="shared" si="40"/>
        <v>CUMPLE</v>
      </c>
      <c r="AS90" s="152" t="str">
        <f>IF('OFERTAS ECONOMICAS'!DG90=0,"",IF('OFERTAS ECONOMICAS'!DL90="NO","",'OFERTAS ECONOMICAS'!DG90))</f>
        <v/>
      </c>
      <c r="AT90" s="153">
        <f>+'OFERTAS ECONOMICAS'!DK90</f>
        <v>0</v>
      </c>
      <c r="AU90" s="153" t="str">
        <f t="shared" si="41"/>
        <v>NO CUMPLE</v>
      </c>
      <c r="AV90" s="152" t="str">
        <f>IF('OFERTAS ECONOMICAS'!DP90=0,"",IF('OFERTAS ECONOMICAS'!DU90="NO","",'OFERTAS ECONOMICAS'!DP90))</f>
        <v/>
      </c>
      <c r="AW90" s="153">
        <f>+'OFERTAS ECONOMICAS'!DT90</f>
        <v>0</v>
      </c>
      <c r="AX90" s="153" t="str">
        <f t="shared" si="42"/>
        <v>NO CUMPLE</v>
      </c>
      <c r="AY90" s="341" t="str">
        <f>IF('OFERTAS ECONOMICAS'!DY90=0,"",IF('OFERTAS ECONOMICAS'!ED90="no","",'OFERTAS ECONOMICAS'!DY90))</f>
        <v/>
      </c>
      <c r="AZ90" s="153" t="str">
        <f>+'OFERTAS ECONOMICAS'!EC90</f>
        <v>NO CUMPLE</v>
      </c>
      <c r="BA90" s="153" t="str">
        <f t="shared" si="43"/>
        <v>NO CUMPLE</v>
      </c>
      <c r="BB90" s="152">
        <f>IF('OFERTAS ECONOMICAS'!EH90=0,"",IF('OFERTAS ECONOMICAS'!EM90="NO","",'OFERTAS ECONOMICAS'!EH90))</f>
        <v>10791</v>
      </c>
      <c r="BC90" s="153" t="str">
        <f>+'OFERTAS ECONOMICAS'!EL90</f>
        <v>CUMPLE</v>
      </c>
      <c r="BD90" s="153" t="str">
        <f t="shared" si="44"/>
        <v>CUMPLE</v>
      </c>
      <c r="BE90" s="152" t="str">
        <f>IF('OFERTAS ECONOMICAS'!EQ90=0,"",IF('OFERTAS ECONOMICAS'!EV90="NO","",'OFERTAS ECONOMICAS'!EQ90))</f>
        <v/>
      </c>
      <c r="BF90" s="153">
        <f>+'OFERTAS ECONOMICAS'!EU90</f>
        <v>0</v>
      </c>
      <c r="BG90" s="153" t="str">
        <f t="shared" si="45"/>
        <v>NO CUMPLE</v>
      </c>
      <c r="BH90" s="152" t="str">
        <f>IF('OFERTAS ECONOMICAS'!EZ90=0,"",IF('OFERTAS ECONOMICAS'!FE90="NO","",'OFERTAS ECONOMICAS'!EZ90))</f>
        <v/>
      </c>
      <c r="BI90" s="153">
        <f>+'OFERTAS ECONOMICAS'!FD90</f>
        <v>0</v>
      </c>
      <c r="BJ90" s="153" t="str">
        <f t="shared" si="46"/>
        <v>NO CUMPLE</v>
      </c>
      <c r="BK90" s="152" t="str">
        <f>IF('OFERTAS ECONOMICAS'!FI90=0,"",IF('OFERTAS ECONOMICAS'!FN90="no","",'OFERTAS ECONOMICAS'!FI90))</f>
        <v/>
      </c>
      <c r="BL90" s="153">
        <f>+'OFERTAS ECONOMICAS'!FM90</f>
        <v>0</v>
      </c>
      <c r="BM90" s="153" t="str">
        <f t="shared" si="47"/>
        <v>NO CUMPLE</v>
      </c>
      <c r="BN90" s="152" t="e">
        <f>IF('OFERTAS ECONOMICAS'!#REF!=0,"",IF('OFERTAS ECONOMICAS'!#REF!="NO","",'OFERTAS ECONOMICAS'!#REF!))</f>
        <v>#REF!</v>
      </c>
      <c r="BO90" s="153" t="e">
        <f>+'OFERTAS ECONOMICAS'!#REF!</f>
        <v>#REF!</v>
      </c>
      <c r="BP90" s="153" t="e">
        <f t="shared" si="48"/>
        <v>#REF!</v>
      </c>
      <c r="BQ90" s="152" t="str">
        <f>IF('OFERTAS ECONOMICAS'!FR90=0,"",IF('OFERTAS ECONOMICAS'!FW90="NO","",'OFERTAS ECONOMICAS'!FR90))</f>
        <v/>
      </c>
      <c r="BR90" s="153">
        <f>+'OFERTAS ECONOMICAS'!FV90</f>
        <v>0</v>
      </c>
      <c r="BS90" s="153" t="str">
        <f t="shared" si="49"/>
        <v>NO CUMPLE</v>
      </c>
      <c r="BT90" s="152" t="str">
        <f>IF('OFERTAS ECONOMICAS'!GA90=0,"",IF('OFERTAS ECONOMICAS'!GF90="NO","",'OFERTAS ECONOMICAS'!GA90))</f>
        <v/>
      </c>
      <c r="BU90" s="153" t="str">
        <f>+'OFERTAS ECONOMICAS'!GE90</f>
        <v>CUMPLE</v>
      </c>
      <c r="BV90" s="153" t="str">
        <f t="shared" si="50"/>
        <v>NO CUMPLE</v>
      </c>
      <c r="BW90" s="152" t="e">
        <f>IF('OFERTAS ECONOMICAS'!#REF!=0,"",IF('OFERTAS ECONOMICAS'!#REF!="NO","",'OFERTAS ECONOMICAS'!#REF!))</f>
        <v>#REF!</v>
      </c>
      <c r="BX90" s="153" t="e">
        <f>+'OFERTAS ECONOMICAS'!#REF!</f>
        <v>#REF!</v>
      </c>
      <c r="BY90" s="153" t="e">
        <f t="shared" si="51"/>
        <v>#REF!</v>
      </c>
    </row>
    <row r="91" spans="1:77" ht="25.5" x14ac:dyDescent="0.2">
      <c r="A91" s="85">
        <f t="shared" ref="A91:A109" si="52">+A90+1</f>
        <v>82</v>
      </c>
      <c r="B91" s="85" t="str">
        <f>VLOOKUP(A91,'OFERTAS ECONOMICAS'!A91:B424,2,0)</f>
        <v>DM1392</v>
      </c>
      <c r="C91" s="22" t="str">
        <f>VLOOKUP(A91,'OFERTAS ECONOMICAS'!A91:C424,3,0)</f>
        <v>FILTRO EXHALATORIO ANTIBAC VENTILA ALTA</v>
      </c>
      <c r="D91" s="120">
        <v>1</v>
      </c>
      <c r="E91" s="120" t="s">
        <v>32</v>
      </c>
      <c r="F91" s="23">
        <v>10896.83</v>
      </c>
      <c r="G91" s="120">
        <v>1</v>
      </c>
      <c r="H91" s="86">
        <f t="shared" si="28"/>
        <v>10896.83</v>
      </c>
      <c r="I91" s="48" t="str">
        <f>IF('OFERTAS ECONOMICAS'!L91=0,"",IF('OFERTAS ECONOMICAS'!Q91="no","",'OFERTAS ECONOMICAS'!L91))</f>
        <v/>
      </c>
      <c r="J91" s="49">
        <f>+'OFERTAS ECONOMICAS'!P91</f>
        <v>0</v>
      </c>
      <c r="K91" s="49" t="str">
        <f t="shared" si="29"/>
        <v>NO CUMPLE</v>
      </c>
      <c r="L91" s="51" t="str">
        <f>IF('OFERTAS ECONOMICAS'!U91=0,"",IF('OFERTAS ECONOMICAS'!Z91="NO","",'OFERTAS ECONOMICAS'!U91))</f>
        <v/>
      </c>
      <c r="M91" s="52">
        <f>+'OFERTAS ECONOMICAS'!Y91</f>
        <v>0</v>
      </c>
      <c r="N91" s="52" t="str">
        <f t="shared" si="30"/>
        <v>NO CUMPLE</v>
      </c>
      <c r="O91" s="53">
        <f>IF('OFERTAS ECONOMICAS'!AD91=0,"",IF('OFERTAS ECONOMICAS'!AI91="NO","",'OFERTAS ECONOMICAS'!AD91))</f>
        <v>6762</v>
      </c>
      <c r="P91" s="54" t="str">
        <f>+'OFERTAS ECONOMICAS'!AH91</f>
        <v>CUMPLE</v>
      </c>
      <c r="Q91" s="54" t="str">
        <f t="shared" si="31"/>
        <v>CUMPLE</v>
      </c>
      <c r="R91" s="56" t="str">
        <f>IF('OFERTAS ECONOMICAS'!AN91=0,"",IF('OFERTAS ECONOMICAS'!AR91="NO","",'OFERTAS ECONOMICAS'!AN91))</f>
        <v/>
      </c>
      <c r="S91" s="57">
        <f>+'OFERTAS ECONOMICAS'!AQ91</f>
        <v>0</v>
      </c>
      <c r="T91" s="57" t="str">
        <f t="shared" si="32"/>
        <v>NO CUMPLE</v>
      </c>
      <c r="U91" s="59" t="str">
        <f>IF('OFERTAS ECONOMICAS'!AV91=0,"",IF('OFERTAS ECONOMICAS'!BA91="NO","",'OFERTAS ECONOMICAS'!AV91))</f>
        <v/>
      </c>
      <c r="V91" s="60">
        <f>+'OFERTAS ECONOMICAS'!AZ91</f>
        <v>0</v>
      </c>
      <c r="W91" s="60" t="str">
        <f t="shared" si="33"/>
        <v>NO CUMPLE</v>
      </c>
      <c r="X91" s="56" t="str">
        <f>IF('OFERTAS ECONOMICAS'!BF91=0,"",IF('OFERTAS ECONOMICAS'!BJ91="NO","",'OFERTAS ECONOMICAS'!BE91))</f>
        <v/>
      </c>
      <c r="Y91" s="57">
        <f>+'OFERTAS ECONOMICAS'!BI91</f>
        <v>0</v>
      </c>
      <c r="Z91" s="57" t="str">
        <f t="shared" si="34"/>
        <v>NO CUMPLE</v>
      </c>
      <c r="AA91" s="152" t="e">
        <f>IF('OFERTAS ECONOMICAS'!#REF!=0,"",IF('OFERTAS ECONOMICAS'!#REF!="NO","",'OFERTAS ECONOMICAS'!#REF!))</f>
        <v>#REF!</v>
      </c>
      <c r="AB91" s="153" t="e">
        <f>+'OFERTAS ECONOMICAS'!#REF!</f>
        <v>#REF!</v>
      </c>
      <c r="AC91" s="153" t="e">
        <f t="shared" si="35"/>
        <v>#REF!</v>
      </c>
      <c r="AD91" s="251" t="str">
        <f>IF('OFERTAS ECONOMICAS'!BN91=0,"",IF('OFERTAS ECONOMICAS'!BS91="NO","",'OFERTAS ECONOMICAS'!BN91))</f>
        <v/>
      </c>
      <c r="AE91" s="153">
        <f>+'OFERTAS ECONOMICAS'!BR91</f>
        <v>0</v>
      </c>
      <c r="AF91" s="153" t="str">
        <f t="shared" si="36"/>
        <v>NO CUMPLE</v>
      </c>
      <c r="AG91" s="152" t="str">
        <f>IF('OFERTAS ECONOMICAS'!BW91=0,"",IF('OFERTAS ECONOMICAS'!CB91="NO","",'OFERTAS ECONOMICAS'!BW91))</f>
        <v/>
      </c>
      <c r="AH91" s="153">
        <f>+'OFERTAS ECONOMICAS'!CA91</f>
        <v>0</v>
      </c>
      <c r="AI91" s="153" t="str">
        <f t="shared" si="37"/>
        <v>NO CUMPLE</v>
      </c>
      <c r="AJ91" s="152" t="str">
        <f>IF('OFERTAS ECONOMICAS'!CF91=0,"",IF('OFERTAS ECONOMICAS'!CK91="NO","",'OFERTAS ECONOMICAS'!CF91))</f>
        <v/>
      </c>
      <c r="AK91" s="153">
        <f>+'OFERTAS ECONOMICAS'!CJ91</f>
        <v>0</v>
      </c>
      <c r="AL91" s="153" t="str">
        <f t="shared" si="38"/>
        <v>NO CUMPLE</v>
      </c>
      <c r="AM91" s="152" t="str">
        <f>IF('OFERTAS ECONOMICAS'!CO91=0,"",IF('OFERTAS ECONOMICAS'!CT91="NO","",'OFERTAS ECONOMICAS'!CO91))</f>
        <v/>
      </c>
      <c r="AN91" s="153">
        <f>+'OFERTAS ECONOMICAS'!CS91</f>
        <v>0</v>
      </c>
      <c r="AO91" s="153" t="str">
        <f t="shared" si="39"/>
        <v>NO CUMPLE</v>
      </c>
      <c r="AP91" s="344" t="str">
        <f>IF('OFERTAS ECONOMICAS'!CX91=0,"",IF('OFERTAS ECONOMICAS'!DC91="NO","",'OFERTAS ECONOMICAS'!CX91))</f>
        <v/>
      </c>
      <c r="AQ91" s="153">
        <f>+'OFERTAS ECONOMICAS'!DB91</f>
        <v>0</v>
      </c>
      <c r="AR91" s="153" t="str">
        <f t="shared" si="40"/>
        <v>NO CUMPLE</v>
      </c>
      <c r="AS91" s="152" t="str">
        <f>IF('OFERTAS ECONOMICAS'!DG91=0,"",IF('OFERTAS ECONOMICAS'!DL91="NO","",'OFERTAS ECONOMICAS'!DG91))</f>
        <v/>
      </c>
      <c r="AT91" s="153">
        <f>+'OFERTAS ECONOMICAS'!DK91</f>
        <v>0</v>
      </c>
      <c r="AU91" s="153" t="str">
        <f t="shared" si="41"/>
        <v>NO CUMPLE</v>
      </c>
      <c r="AV91" s="152" t="str">
        <f>IF('OFERTAS ECONOMICAS'!DP91=0,"",IF('OFERTAS ECONOMICAS'!DU91="NO","",'OFERTAS ECONOMICAS'!DP91))</f>
        <v/>
      </c>
      <c r="AW91" s="153">
        <f>+'OFERTAS ECONOMICAS'!DT91</f>
        <v>0</v>
      </c>
      <c r="AX91" s="153" t="str">
        <f t="shared" si="42"/>
        <v>NO CUMPLE</v>
      </c>
      <c r="AY91" s="341" t="str">
        <f>IF('OFERTAS ECONOMICAS'!DY91=0,"",IF('OFERTAS ECONOMICAS'!ED91="no","",'OFERTAS ECONOMICAS'!DY91))</f>
        <v/>
      </c>
      <c r="AZ91" s="153" t="str">
        <f>+'OFERTAS ECONOMICAS'!EC91</f>
        <v>NO CUMPLE</v>
      </c>
      <c r="BA91" s="153" t="str">
        <f t="shared" si="43"/>
        <v>NO CUMPLE</v>
      </c>
      <c r="BB91" s="152" t="str">
        <f>IF('OFERTAS ECONOMICAS'!EH91=0,"",IF('OFERTAS ECONOMICAS'!EM91="NO","",'OFERTAS ECONOMICAS'!EH91))</f>
        <v/>
      </c>
      <c r="BC91" s="153" t="str">
        <f>+'OFERTAS ECONOMICAS'!EL91</f>
        <v/>
      </c>
      <c r="BD91" s="153" t="str">
        <f t="shared" si="44"/>
        <v>NO CUMPLE</v>
      </c>
      <c r="BE91" s="152" t="str">
        <f>IF('OFERTAS ECONOMICAS'!EQ91=0,"",IF('OFERTAS ECONOMICAS'!EV91="NO","",'OFERTAS ECONOMICAS'!EQ91))</f>
        <v/>
      </c>
      <c r="BF91" s="153">
        <f>+'OFERTAS ECONOMICAS'!EU91</f>
        <v>0</v>
      </c>
      <c r="BG91" s="153" t="str">
        <f t="shared" si="45"/>
        <v>NO CUMPLE</v>
      </c>
      <c r="BH91" s="152" t="str">
        <f>IF('OFERTAS ECONOMICAS'!EZ91=0,"",IF('OFERTAS ECONOMICAS'!FE91="NO","",'OFERTAS ECONOMICAS'!EZ91))</f>
        <v/>
      </c>
      <c r="BI91" s="153">
        <f>+'OFERTAS ECONOMICAS'!FD91</f>
        <v>0</v>
      </c>
      <c r="BJ91" s="153" t="str">
        <f t="shared" si="46"/>
        <v>NO CUMPLE</v>
      </c>
      <c r="BK91" s="152" t="str">
        <f>IF('OFERTAS ECONOMICAS'!FI91=0,"",IF('OFERTAS ECONOMICAS'!FN91="no","",'OFERTAS ECONOMICAS'!FI91))</f>
        <v/>
      </c>
      <c r="BL91" s="153">
        <f>+'OFERTAS ECONOMICAS'!FM91</f>
        <v>0</v>
      </c>
      <c r="BM91" s="153" t="str">
        <f t="shared" si="47"/>
        <v>NO CUMPLE</v>
      </c>
      <c r="BN91" s="152" t="e">
        <f>IF('OFERTAS ECONOMICAS'!#REF!=0,"",IF('OFERTAS ECONOMICAS'!#REF!="NO","",'OFERTAS ECONOMICAS'!#REF!))</f>
        <v>#REF!</v>
      </c>
      <c r="BO91" s="153" t="e">
        <f>+'OFERTAS ECONOMICAS'!#REF!</f>
        <v>#REF!</v>
      </c>
      <c r="BP91" s="153" t="e">
        <f t="shared" si="48"/>
        <v>#REF!</v>
      </c>
      <c r="BQ91" s="152">
        <f>IF('OFERTAS ECONOMICAS'!FR91=0,"",IF('OFERTAS ECONOMICAS'!FW91="NO","",'OFERTAS ECONOMICAS'!FR91))</f>
        <v>5712</v>
      </c>
      <c r="BR91" s="153" t="str">
        <f>+'OFERTAS ECONOMICAS'!FV91</f>
        <v>CUMPLE</v>
      </c>
      <c r="BS91" s="153" t="str">
        <f t="shared" si="49"/>
        <v>CUMPLE</v>
      </c>
      <c r="BT91" s="152" t="str">
        <f>IF('OFERTAS ECONOMICAS'!GA91=0,"",IF('OFERTAS ECONOMICAS'!GF91="NO","",'OFERTAS ECONOMICAS'!GA91))</f>
        <v/>
      </c>
      <c r="BU91" s="153">
        <f>+'OFERTAS ECONOMICAS'!GE91</f>
        <v>0</v>
      </c>
      <c r="BV91" s="153" t="str">
        <f t="shared" si="50"/>
        <v>NO CUMPLE</v>
      </c>
      <c r="BW91" s="152" t="e">
        <f>IF('OFERTAS ECONOMICAS'!#REF!=0,"",IF('OFERTAS ECONOMICAS'!#REF!="NO","",'OFERTAS ECONOMICAS'!#REF!))</f>
        <v>#REF!</v>
      </c>
      <c r="BX91" s="153" t="e">
        <f>+'OFERTAS ECONOMICAS'!#REF!</f>
        <v>#REF!</v>
      </c>
      <c r="BY91" s="153" t="e">
        <f t="shared" si="51"/>
        <v>#REF!</v>
      </c>
    </row>
    <row r="92" spans="1:77" ht="25.5" x14ac:dyDescent="0.2">
      <c r="A92" s="85">
        <f t="shared" si="52"/>
        <v>83</v>
      </c>
      <c r="B92" s="85" t="str">
        <f>VLOOKUP(A92,'OFERTAS ECONOMICAS'!A92:B425,2,0)</f>
        <v>DM1393</v>
      </c>
      <c r="C92" s="22" t="str">
        <f>VLOOKUP(A92,'OFERTAS ECONOMICAS'!A92:C425,3,0)</f>
        <v>FILTRO EXHALATORIO DESECHABLE VENTILADOR</v>
      </c>
      <c r="D92" s="120">
        <v>1</v>
      </c>
      <c r="E92" s="120" t="s">
        <v>32</v>
      </c>
      <c r="F92" s="23">
        <v>18661.580000000002</v>
      </c>
      <c r="G92" s="120">
        <v>19</v>
      </c>
      <c r="H92" s="86">
        <f t="shared" si="28"/>
        <v>354570.02</v>
      </c>
      <c r="I92" s="48" t="str">
        <f>IF('OFERTAS ECONOMICAS'!L92=0,"",IF('OFERTAS ECONOMICAS'!Q92="no","",'OFERTAS ECONOMICAS'!L92))</f>
        <v/>
      </c>
      <c r="J92" s="49">
        <f>+'OFERTAS ECONOMICAS'!P92</f>
        <v>0</v>
      </c>
      <c r="K92" s="49" t="str">
        <f t="shared" si="29"/>
        <v>NO CUMPLE</v>
      </c>
      <c r="L92" s="51" t="str">
        <f>IF('OFERTAS ECONOMICAS'!U92=0,"",IF('OFERTAS ECONOMICAS'!Z92="NO","",'OFERTAS ECONOMICAS'!U92))</f>
        <v/>
      </c>
      <c r="M92" s="52">
        <f>+'OFERTAS ECONOMICAS'!Y92</f>
        <v>0</v>
      </c>
      <c r="N92" s="52" t="str">
        <f t="shared" si="30"/>
        <v>NO CUMPLE</v>
      </c>
      <c r="O92" s="53">
        <f>IF('OFERTAS ECONOMICAS'!AD92=0,"",IF('OFERTAS ECONOMICAS'!AI92="NO","",'OFERTAS ECONOMICAS'!AD92))</f>
        <v>6762</v>
      </c>
      <c r="P92" s="54" t="str">
        <f>+'OFERTAS ECONOMICAS'!AH92</f>
        <v>CUMPLE</v>
      </c>
      <c r="Q92" s="54" t="str">
        <f t="shared" si="31"/>
        <v>CUMPLE</v>
      </c>
      <c r="R92" s="56" t="str">
        <f>IF('OFERTAS ECONOMICAS'!AN92=0,"",IF('OFERTAS ECONOMICAS'!AR92="NO","",'OFERTAS ECONOMICAS'!AN92))</f>
        <v/>
      </c>
      <c r="S92" s="57">
        <f>+'OFERTAS ECONOMICAS'!AQ92</f>
        <v>0</v>
      </c>
      <c r="T92" s="57" t="str">
        <f t="shared" si="32"/>
        <v>NO CUMPLE</v>
      </c>
      <c r="U92" s="59" t="str">
        <f>IF('OFERTAS ECONOMICAS'!AV92=0,"",IF('OFERTAS ECONOMICAS'!BA92="NO","",'OFERTAS ECONOMICAS'!AV92))</f>
        <v/>
      </c>
      <c r="V92" s="60">
        <f>+'OFERTAS ECONOMICAS'!AZ92</f>
        <v>0</v>
      </c>
      <c r="W92" s="60" t="str">
        <f t="shared" si="33"/>
        <v>NO CUMPLE</v>
      </c>
      <c r="X92" s="56" t="str">
        <f>IF('OFERTAS ECONOMICAS'!BF92=0,"",IF('OFERTAS ECONOMICAS'!BJ92="NO","",'OFERTAS ECONOMICAS'!BE92))</f>
        <v/>
      </c>
      <c r="Y92" s="57">
        <f>+'OFERTAS ECONOMICAS'!BI92</f>
        <v>0</v>
      </c>
      <c r="Z92" s="57" t="str">
        <f t="shared" si="34"/>
        <v>NO CUMPLE</v>
      </c>
      <c r="AA92" s="152" t="e">
        <f>IF('OFERTAS ECONOMICAS'!#REF!=0,"",IF('OFERTAS ECONOMICAS'!#REF!="NO","",'OFERTAS ECONOMICAS'!#REF!))</f>
        <v>#REF!</v>
      </c>
      <c r="AB92" s="153" t="e">
        <f>+'OFERTAS ECONOMICAS'!#REF!</f>
        <v>#REF!</v>
      </c>
      <c r="AC92" s="153" t="e">
        <f t="shared" si="35"/>
        <v>#REF!</v>
      </c>
      <c r="AD92" s="251" t="str">
        <f>IF('OFERTAS ECONOMICAS'!BN92=0,"",IF('OFERTAS ECONOMICAS'!BS92="NO","",'OFERTAS ECONOMICAS'!BN92))</f>
        <v/>
      </c>
      <c r="AE92" s="153">
        <f>+'OFERTAS ECONOMICAS'!BR92</f>
        <v>0</v>
      </c>
      <c r="AF92" s="153" t="str">
        <f t="shared" si="36"/>
        <v>NO CUMPLE</v>
      </c>
      <c r="AG92" s="152" t="str">
        <f>IF('OFERTAS ECONOMICAS'!BW92=0,"",IF('OFERTAS ECONOMICAS'!CB92="NO","",'OFERTAS ECONOMICAS'!BW92))</f>
        <v/>
      </c>
      <c r="AH92" s="153">
        <f>+'OFERTAS ECONOMICAS'!CA92</f>
        <v>0</v>
      </c>
      <c r="AI92" s="153" t="str">
        <f t="shared" si="37"/>
        <v>NO CUMPLE</v>
      </c>
      <c r="AJ92" s="152" t="str">
        <f>IF('OFERTAS ECONOMICAS'!CF92=0,"",IF('OFERTAS ECONOMICAS'!CK92="NO","",'OFERTAS ECONOMICAS'!CF92))</f>
        <v/>
      </c>
      <c r="AK92" s="153">
        <f>+'OFERTAS ECONOMICAS'!CJ92</f>
        <v>0</v>
      </c>
      <c r="AL92" s="153" t="str">
        <f t="shared" si="38"/>
        <v>NO CUMPLE</v>
      </c>
      <c r="AM92" s="152" t="str">
        <f>IF('OFERTAS ECONOMICAS'!CO92=0,"",IF('OFERTAS ECONOMICAS'!CT92="NO","",'OFERTAS ECONOMICAS'!CO92))</f>
        <v/>
      </c>
      <c r="AN92" s="153">
        <f>+'OFERTAS ECONOMICAS'!CS92</f>
        <v>0</v>
      </c>
      <c r="AO92" s="153" t="str">
        <f t="shared" si="39"/>
        <v>NO CUMPLE</v>
      </c>
      <c r="AP92" s="344" t="str">
        <f>IF('OFERTAS ECONOMICAS'!CX92=0,"",IF('OFERTAS ECONOMICAS'!DC92="NO","",'OFERTAS ECONOMICAS'!CX92))</f>
        <v/>
      </c>
      <c r="AQ92" s="153">
        <f>+'OFERTAS ECONOMICAS'!DB92</f>
        <v>0</v>
      </c>
      <c r="AR92" s="153" t="str">
        <f t="shared" si="40"/>
        <v>NO CUMPLE</v>
      </c>
      <c r="AS92" s="152" t="str">
        <f>IF('OFERTAS ECONOMICAS'!DG92=0,"",IF('OFERTAS ECONOMICAS'!DL92="NO","",'OFERTAS ECONOMICAS'!DG92))</f>
        <v/>
      </c>
      <c r="AT92" s="153">
        <f>+'OFERTAS ECONOMICAS'!DK92</f>
        <v>0</v>
      </c>
      <c r="AU92" s="153" t="str">
        <f t="shared" si="41"/>
        <v>NO CUMPLE</v>
      </c>
      <c r="AV92" s="152">
        <f>IF('OFERTAS ECONOMICAS'!DP92=0,"",IF('OFERTAS ECONOMICAS'!DU92="NO","",'OFERTAS ECONOMICAS'!DP92))</f>
        <v>15470</v>
      </c>
      <c r="AW92" s="153" t="str">
        <f>+'OFERTAS ECONOMICAS'!DT92</f>
        <v>CUMPLE</v>
      </c>
      <c r="AX92" s="153" t="str">
        <f t="shared" si="42"/>
        <v>CUMPLE</v>
      </c>
      <c r="AY92" s="341" t="str">
        <f>IF('OFERTAS ECONOMICAS'!DY92=0,"",IF('OFERTAS ECONOMICAS'!ED92="no","",'OFERTAS ECONOMICAS'!DY92))</f>
        <v/>
      </c>
      <c r="AZ92" s="153" t="str">
        <f>+'OFERTAS ECONOMICAS'!EC92</f>
        <v>NO CUMPLE</v>
      </c>
      <c r="BA92" s="153" t="str">
        <f t="shared" si="43"/>
        <v>NO CUMPLE</v>
      </c>
      <c r="BB92" s="152" t="str">
        <f>IF('OFERTAS ECONOMICAS'!EH92=0,"",IF('OFERTAS ECONOMICAS'!EM92="NO","",'OFERTAS ECONOMICAS'!EH92))</f>
        <v/>
      </c>
      <c r="BC92" s="153" t="str">
        <f>+'OFERTAS ECONOMICAS'!EL92</f>
        <v/>
      </c>
      <c r="BD92" s="153" t="str">
        <f t="shared" si="44"/>
        <v>NO CUMPLE</v>
      </c>
      <c r="BE92" s="152" t="str">
        <f>IF('OFERTAS ECONOMICAS'!EQ92=0,"",IF('OFERTAS ECONOMICAS'!EV92="NO","",'OFERTAS ECONOMICAS'!EQ92))</f>
        <v/>
      </c>
      <c r="BF92" s="153">
        <f>+'OFERTAS ECONOMICAS'!EU92</f>
        <v>0</v>
      </c>
      <c r="BG92" s="153" t="str">
        <f t="shared" si="45"/>
        <v>NO CUMPLE</v>
      </c>
      <c r="BH92" s="152" t="str">
        <f>IF('OFERTAS ECONOMICAS'!EZ92=0,"",IF('OFERTAS ECONOMICAS'!FE92="NO","",'OFERTAS ECONOMICAS'!EZ92))</f>
        <v/>
      </c>
      <c r="BI92" s="153">
        <f>+'OFERTAS ECONOMICAS'!FD92</f>
        <v>0</v>
      </c>
      <c r="BJ92" s="153" t="str">
        <f t="shared" si="46"/>
        <v>NO CUMPLE</v>
      </c>
      <c r="BK92" s="152" t="str">
        <f>IF('OFERTAS ECONOMICAS'!FI92=0,"",IF('OFERTAS ECONOMICAS'!FN92="no","",'OFERTAS ECONOMICAS'!FI92))</f>
        <v/>
      </c>
      <c r="BL92" s="153">
        <f>+'OFERTAS ECONOMICAS'!FM92</f>
        <v>0</v>
      </c>
      <c r="BM92" s="153" t="str">
        <f t="shared" si="47"/>
        <v>NO CUMPLE</v>
      </c>
      <c r="BN92" s="152" t="e">
        <f>IF('OFERTAS ECONOMICAS'!#REF!=0,"",IF('OFERTAS ECONOMICAS'!#REF!="NO","",'OFERTAS ECONOMICAS'!#REF!))</f>
        <v>#REF!</v>
      </c>
      <c r="BO92" s="153" t="e">
        <f>+'OFERTAS ECONOMICAS'!#REF!</f>
        <v>#REF!</v>
      </c>
      <c r="BP92" s="153" t="e">
        <f t="shared" si="48"/>
        <v>#REF!</v>
      </c>
      <c r="BQ92" s="152" t="str">
        <f>IF('OFERTAS ECONOMICAS'!FR92=0,"",IF('OFERTAS ECONOMICAS'!FW92="NO","",'OFERTAS ECONOMICAS'!FR92))</f>
        <v/>
      </c>
      <c r="BR92" s="153">
        <f>+'OFERTAS ECONOMICAS'!FV92</f>
        <v>0</v>
      </c>
      <c r="BS92" s="153" t="str">
        <f t="shared" si="49"/>
        <v>NO CUMPLE</v>
      </c>
      <c r="BT92" s="152" t="str">
        <f>IF('OFERTAS ECONOMICAS'!GA92=0,"",IF('OFERTAS ECONOMICAS'!GF92="NO","",'OFERTAS ECONOMICAS'!GA92))</f>
        <v/>
      </c>
      <c r="BU92" s="153">
        <f>+'OFERTAS ECONOMICAS'!GE92</f>
        <v>0</v>
      </c>
      <c r="BV92" s="153" t="str">
        <f t="shared" si="50"/>
        <v>NO CUMPLE</v>
      </c>
      <c r="BW92" s="152" t="e">
        <f>IF('OFERTAS ECONOMICAS'!#REF!=0,"",IF('OFERTAS ECONOMICAS'!#REF!="NO","",'OFERTAS ECONOMICAS'!#REF!))</f>
        <v>#REF!</v>
      </c>
      <c r="BX92" s="153" t="e">
        <f>+'OFERTAS ECONOMICAS'!#REF!</f>
        <v>#REF!</v>
      </c>
      <c r="BY92" s="153" t="e">
        <f t="shared" si="51"/>
        <v>#REF!</v>
      </c>
    </row>
    <row r="93" spans="1:77" ht="25.5" x14ac:dyDescent="0.2">
      <c r="A93" s="85">
        <f t="shared" si="52"/>
        <v>84</v>
      </c>
      <c r="B93" s="85" t="str">
        <f>VLOOKUP(A93,'OFERTAS ECONOMICAS'!A93:B426,2,0)</f>
        <v>DM502</v>
      </c>
      <c r="C93" s="22" t="str">
        <f>VLOOKUP(A93,'OFERTAS ECONOMICAS'!A93:C426,3,0)</f>
        <v>FILTRO INTERCAMBIADOR CALOR HUMEDAD PEDIATRICO</v>
      </c>
      <c r="D93" s="120">
        <v>1</v>
      </c>
      <c r="E93" s="120" t="s">
        <v>32</v>
      </c>
      <c r="F93" s="23">
        <v>5754.84</v>
      </c>
      <c r="G93" s="120">
        <v>6</v>
      </c>
      <c r="H93" s="86">
        <f t="shared" si="28"/>
        <v>34529.040000000001</v>
      </c>
      <c r="I93" s="48" t="str">
        <f>IF('OFERTAS ECONOMICAS'!L93=0,"",IF('OFERTAS ECONOMICAS'!Q93="no","",'OFERTAS ECONOMICAS'!L93))</f>
        <v/>
      </c>
      <c r="J93" s="49">
        <f>+'OFERTAS ECONOMICAS'!P93</f>
        <v>0</v>
      </c>
      <c r="K93" s="49" t="str">
        <f t="shared" si="29"/>
        <v>NO CUMPLE</v>
      </c>
      <c r="L93" s="51" t="str">
        <f>IF('OFERTAS ECONOMICAS'!U93=0,"",IF('OFERTAS ECONOMICAS'!Z93="NO","",'OFERTAS ECONOMICAS'!U93))</f>
        <v/>
      </c>
      <c r="M93" s="52">
        <f>+'OFERTAS ECONOMICAS'!Y93</f>
        <v>0</v>
      </c>
      <c r="N93" s="52" t="str">
        <f t="shared" si="30"/>
        <v>NO CUMPLE</v>
      </c>
      <c r="O93" s="53" t="str">
        <f>IF('OFERTAS ECONOMICAS'!AD93=0,"",IF('OFERTAS ECONOMICAS'!AI93="NO","",'OFERTAS ECONOMICAS'!AD93))</f>
        <v/>
      </c>
      <c r="P93" s="54" t="str">
        <f>+'OFERTAS ECONOMICAS'!AH93</f>
        <v>CUMPLE</v>
      </c>
      <c r="Q93" s="54" t="str">
        <f t="shared" si="31"/>
        <v>NO CUMPLE</v>
      </c>
      <c r="R93" s="56" t="str">
        <f>IF('OFERTAS ECONOMICAS'!AN93=0,"",IF('OFERTAS ECONOMICAS'!AR93="NO","",'OFERTAS ECONOMICAS'!AN93))</f>
        <v/>
      </c>
      <c r="S93" s="57">
        <f>+'OFERTAS ECONOMICAS'!AQ93</f>
        <v>0</v>
      </c>
      <c r="T93" s="57" t="str">
        <f t="shared" si="32"/>
        <v>NO CUMPLE</v>
      </c>
      <c r="U93" s="59" t="str">
        <f>IF('OFERTAS ECONOMICAS'!AV93=0,"",IF('OFERTAS ECONOMICAS'!BA93="NO","",'OFERTAS ECONOMICAS'!AV93))</f>
        <v/>
      </c>
      <c r="V93" s="60" t="str">
        <f>+'OFERTAS ECONOMICAS'!AZ93</f>
        <v>CUMPLE</v>
      </c>
      <c r="W93" s="60" t="str">
        <f t="shared" si="33"/>
        <v>NO CUMPLE</v>
      </c>
      <c r="X93" s="56" t="str">
        <f>IF('OFERTAS ECONOMICAS'!BF93=0,"",IF('OFERTAS ECONOMICAS'!BJ93="NO","",'OFERTAS ECONOMICAS'!BE93))</f>
        <v/>
      </c>
      <c r="Y93" s="57" t="str">
        <f>+'OFERTAS ECONOMICAS'!BI93</f>
        <v>NO CUMPLE</v>
      </c>
      <c r="Z93" s="57" t="str">
        <f t="shared" si="34"/>
        <v>NO CUMPLE</v>
      </c>
      <c r="AA93" s="152" t="e">
        <f>IF('OFERTAS ECONOMICAS'!#REF!=0,"",IF('OFERTAS ECONOMICAS'!#REF!="NO","",'OFERTAS ECONOMICAS'!#REF!))</f>
        <v>#REF!</v>
      </c>
      <c r="AB93" s="153" t="e">
        <f>+'OFERTAS ECONOMICAS'!#REF!</f>
        <v>#REF!</v>
      </c>
      <c r="AC93" s="153" t="e">
        <f t="shared" si="35"/>
        <v>#REF!</v>
      </c>
      <c r="AD93" s="251" t="str">
        <f>IF('OFERTAS ECONOMICAS'!BN93=0,"",IF('OFERTAS ECONOMICAS'!BS93="NO","",'OFERTAS ECONOMICAS'!BN93))</f>
        <v/>
      </c>
      <c r="AE93" s="153">
        <f>+'OFERTAS ECONOMICAS'!BR93</f>
        <v>0</v>
      </c>
      <c r="AF93" s="153" t="str">
        <f t="shared" si="36"/>
        <v>NO CUMPLE</v>
      </c>
      <c r="AG93" s="152" t="str">
        <f>IF('OFERTAS ECONOMICAS'!BW93=0,"",IF('OFERTAS ECONOMICAS'!CB93="NO","",'OFERTAS ECONOMICAS'!BW93))</f>
        <v/>
      </c>
      <c r="AH93" s="153">
        <f>+'OFERTAS ECONOMICAS'!CA93</f>
        <v>0</v>
      </c>
      <c r="AI93" s="153" t="str">
        <f t="shared" si="37"/>
        <v>NO CUMPLE</v>
      </c>
      <c r="AJ93" s="152" t="str">
        <f>IF('OFERTAS ECONOMICAS'!CF93=0,"",IF('OFERTAS ECONOMICAS'!CK93="NO","",'OFERTAS ECONOMICAS'!CF93))</f>
        <v/>
      </c>
      <c r="AK93" s="153">
        <f>+'OFERTAS ECONOMICAS'!CJ93</f>
        <v>0</v>
      </c>
      <c r="AL93" s="153" t="str">
        <f t="shared" si="38"/>
        <v>NO CUMPLE</v>
      </c>
      <c r="AM93" s="152" t="str">
        <f>IF('OFERTAS ECONOMICAS'!CO93=0,"",IF('OFERTAS ECONOMICAS'!CT93="NO","",'OFERTAS ECONOMICAS'!CO93))</f>
        <v/>
      </c>
      <c r="AN93" s="153">
        <f>+'OFERTAS ECONOMICAS'!CS93</f>
        <v>0</v>
      </c>
      <c r="AO93" s="153" t="str">
        <f t="shared" si="39"/>
        <v>NO CUMPLE</v>
      </c>
      <c r="AP93" s="344" t="str">
        <f>IF('OFERTAS ECONOMICAS'!CX93=0,"",IF('OFERTAS ECONOMICAS'!DC93="NO","",'OFERTAS ECONOMICAS'!CX93))</f>
        <v/>
      </c>
      <c r="AQ93" s="153">
        <f>+'OFERTAS ECONOMICAS'!DB93</f>
        <v>0</v>
      </c>
      <c r="AR93" s="153" t="str">
        <f t="shared" si="40"/>
        <v>NO CUMPLE</v>
      </c>
      <c r="AS93" s="152" t="str">
        <f>IF('OFERTAS ECONOMICAS'!DG93=0,"",IF('OFERTAS ECONOMICAS'!DL93="NO","",'OFERTAS ECONOMICAS'!DG93))</f>
        <v/>
      </c>
      <c r="AT93" s="153">
        <f>+'OFERTAS ECONOMICAS'!DK93</f>
        <v>0</v>
      </c>
      <c r="AU93" s="153" t="str">
        <f t="shared" si="41"/>
        <v>NO CUMPLE</v>
      </c>
      <c r="AV93" s="152" t="str">
        <f>IF('OFERTAS ECONOMICAS'!DP93=0,"",IF('OFERTAS ECONOMICAS'!DU93="NO","",'OFERTAS ECONOMICAS'!DP93))</f>
        <v/>
      </c>
      <c r="AW93" s="153">
        <f>+'OFERTAS ECONOMICAS'!DT93</f>
        <v>0</v>
      </c>
      <c r="AX93" s="153" t="str">
        <f t="shared" si="42"/>
        <v>NO CUMPLE</v>
      </c>
      <c r="AY93" s="341" t="str">
        <f>IF('OFERTAS ECONOMICAS'!DY93=0,"",IF('OFERTAS ECONOMICAS'!ED93="no","",'OFERTAS ECONOMICAS'!DY93))</f>
        <v/>
      </c>
      <c r="AZ93" s="153" t="str">
        <f>+'OFERTAS ECONOMICAS'!EC93</f>
        <v>NO CUMPLE</v>
      </c>
      <c r="BA93" s="153" t="str">
        <f t="shared" si="43"/>
        <v>NO CUMPLE</v>
      </c>
      <c r="BB93" s="152" t="str">
        <f>IF('OFERTAS ECONOMICAS'!EH93=0,"",IF('OFERTAS ECONOMICAS'!EM93="NO","",'OFERTAS ECONOMICAS'!EH93))</f>
        <v/>
      </c>
      <c r="BC93" s="153" t="str">
        <f>+'OFERTAS ECONOMICAS'!EL93</f>
        <v>CUMPLE</v>
      </c>
      <c r="BD93" s="153" t="str">
        <f t="shared" si="44"/>
        <v>NO CUMPLE</v>
      </c>
      <c r="BE93" s="152" t="str">
        <f>IF('OFERTAS ECONOMICAS'!EQ93=0,"",IF('OFERTAS ECONOMICAS'!EV93="NO","",'OFERTAS ECONOMICAS'!EQ93))</f>
        <v/>
      </c>
      <c r="BF93" s="153">
        <f>+'OFERTAS ECONOMICAS'!EU93</f>
        <v>0</v>
      </c>
      <c r="BG93" s="153" t="str">
        <f t="shared" si="45"/>
        <v>NO CUMPLE</v>
      </c>
      <c r="BH93" s="152" t="str">
        <f>IF('OFERTAS ECONOMICAS'!EZ93=0,"",IF('OFERTAS ECONOMICAS'!FE93="NO","",'OFERTAS ECONOMICAS'!EZ93))</f>
        <v/>
      </c>
      <c r="BI93" s="153">
        <f>+'OFERTAS ECONOMICAS'!FD93</f>
        <v>0</v>
      </c>
      <c r="BJ93" s="153" t="str">
        <f t="shared" si="46"/>
        <v>NO CUMPLE</v>
      </c>
      <c r="BK93" s="152" t="str">
        <f>IF('OFERTAS ECONOMICAS'!FI93=0,"",IF('OFERTAS ECONOMICAS'!FN93="no","",'OFERTAS ECONOMICAS'!FI93))</f>
        <v/>
      </c>
      <c r="BL93" s="153">
        <f>+'OFERTAS ECONOMICAS'!FM93</f>
        <v>0</v>
      </c>
      <c r="BM93" s="153" t="str">
        <f t="shared" si="47"/>
        <v>NO CUMPLE</v>
      </c>
      <c r="BN93" s="152" t="e">
        <f>IF('OFERTAS ECONOMICAS'!#REF!=0,"",IF('OFERTAS ECONOMICAS'!#REF!="NO","",'OFERTAS ECONOMICAS'!#REF!))</f>
        <v>#REF!</v>
      </c>
      <c r="BO93" s="153" t="e">
        <f>+'OFERTAS ECONOMICAS'!#REF!</f>
        <v>#REF!</v>
      </c>
      <c r="BP93" s="153" t="e">
        <f t="shared" si="48"/>
        <v>#REF!</v>
      </c>
      <c r="BQ93" s="152" t="str">
        <f>IF('OFERTAS ECONOMICAS'!FR93=0,"",IF('OFERTAS ECONOMICAS'!FW93="NO","",'OFERTAS ECONOMICAS'!FR93))</f>
        <v/>
      </c>
      <c r="BR93" s="153">
        <f>+'OFERTAS ECONOMICAS'!FV93</f>
        <v>0</v>
      </c>
      <c r="BS93" s="153" t="str">
        <f t="shared" si="49"/>
        <v>NO CUMPLE</v>
      </c>
      <c r="BT93" s="152">
        <f>IF('OFERTAS ECONOMICAS'!GA93=0,"",IF('OFERTAS ECONOMICAS'!GF93="NO","",'OFERTAS ECONOMICAS'!GA93))</f>
        <v>6580</v>
      </c>
      <c r="BU93" s="153" t="str">
        <f>+'OFERTAS ECONOMICAS'!GE93</f>
        <v>CUMPLE</v>
      </c>
      <c r="BV93" s="153" t="str">
        <f t="shared" si="50"/>
        <v>CUMPLE</v>
      </c>
      <c r="BW93" s="152" t="e">
        <f>IF('OFERTAS ECONOMICAS'!#REF!=0,"",IF('OFERTAS ECONOMICAS'!#REF!="NO","",'OFERTAS ECONOMICAS'!#REF!))</f>
        <v>#REF!</v>
      </c>
      <c r="BX93" s="153" t="e">
        <f>+'OFERTAS ECONOMICAS'!#REF!</f>
        <v>#REF!</v>
      </c>
      <c r="BY93" s="153" t="e">
        <f t="shared" si="51"/>
        <v>#REF!</v>
      </c>
    </row>
    <row r="94" spans="1:77" ht="25.5" x14ac:dyDescent="0.2">
      <c r="A94" s="85">
        <f t="shared" si="52"/>
        <v>85</v>
      </c>
      <c r="B94" s="85" t="str">
        <f>VLOOKUP(A94,'OFERTAS ECONOMICAS'!A94:B427,2,0)</f>
        <v>DM526</v>
      </c>
      <c r="C94" s="22" t="str">
        <f>VLOOKUP(A94,'OFERTAS ECONOMICAS'!A94:C427,3,0)</f>
        <v>GUANTE CIRUGIA N 6.5 ESTERIL SIN TALCO</v>
      </c>
      <c r="D94" s="120">
        <v>1</v>
      </c>
      <c r="E94" s="120" t="s">
        <v>32</v>
      </c>
      <c r="F94" s="24">
        <v>1777.8313253012047</v>
      </c>
      <c r="G94" s="120">
        <v>1275</v>
      </c>
      <c r="H94" s="86">
        <f t="shared" si="28"/>
        <v>2266734.9397590361</v>
      </c>
      <c r="I94" s="48" t="str">
        <f>IF('OFERTAS ECONOMICAS'!L94=0,"",IF('OFERTAS ECONOMICAS'!Q94="no","",'OFERTAS ECONOMICAS'!L94))</f>
        <v/>
      </c>
      <c r="J94" s="49">
        <f>+'OFERTAS ECONOMICAS'!P94</f>
        <v>0</v>
      </c>
      <c r="K94" s="49" t="str">
        <f t="shared" si="29"/>
        <v>NO CUMPLE</v>
      </c>
      <c r="L94" s="51">
        <f>IF('OFERTAS ECONOMICAS'!U94=0,"",IF('OFERTAS ECONOMICAS'!Z94="NO","",'OFERTAS ECONOMICAS'!U94))</f>
        <v>1535.1</v>
      </c>
      <c r="M94" s="52" t="str">
        <f>+'OFERTAS ECONOMICAS'!Y94</f>
        <v>CUMPLE</v>
      </c>
      <c r="N94" s="52" t="str">
        <f t="shared" si="30"/>
        <v>CUMPLE</v>
      </c>
      <c r="O94" s="53" t="str">
        <f>IF('OFERTAS ECONOMICAS'!AD94=0,"",IF('OFERTAS ECONOMICAS'!AI94="NO","",'OFERTAS ECONOMICAS'!AD94))</f>
        <v/>
      </c>
      <c r="P94" s="54" t="str">
        <f>+'OFERTAS ECONOMICAS'!AH94</f>
        <v>CUMPLE</v>
      </c>
      <c r="Q94" s="54" t="str">
        <f t="shared" si="31"/>
        <v>NO CUMPLE</v>
      </c>
      <c r="R94" s="56" t="str">
        <f>IF('OFERTAS ECONOMICAS'!AN94=0,"",IF('OFERTAS ECONOMICAS'!AR94="NO","",'OFERTAS ECONOMICAS'!AN94))</f>
        <v/>
      </c>
      <c r="S94" s="57">
        <f>+'OFERTAS ECONOMICAS'!AQ94</f>
        <v>0</v>
      </c>
      <c r="T94" s="57" t="str">
        <f t="shared" si="32"/>
        <v>NO CUMPLE</v>
      </c>
      <c r="U94" s="59" t="str">
        <f>IF('OFERTAS ECONOMICAS'!AV94=0,"",IF('OFERTAS ECONOMICAS'!BA94="NO","",'OFERTAS ECONOMICAS'!AV94))</f>
        <v/>
      </c>
      <c r="V94" s="60">
        <f>+'OFERTAS ECONOMICAS'!AZ94</f>
        <v>0</v>
      </c>
      <c r="W94" s="60" t="str">
        <f t="shared" si="33"/>
        <v>NO CUMPLE</v>
      </c>
      <c r="X94" s="56" t="str">
        <f>IF('OFERTAS ECONOMICAS'!BF94=0,"",IF('OFERTAS ECONOMICAS'!BJ94="NO","",'OFERTAS ECONOMICAS'!BE94))</f>
        <v/>
      </c>
      <c r="Y94" s="57">
        <f>+'OFERTAS ECONOMICAS'!BI94</f>
        <v>0</v>
      </c>
      <c r="Z94" s="57" t="str">
        <f t="shared" si="34"/>
        <v>NO CUMPLE</v>
      </c>
      <c r="AA94" s="152" t="e">
        <f>IF('OFERTAS ECONOMICAS'!#REF!=0,"",IF('OFERTAS ECONOMICAS'!#REF!="NO","",'OFERTAS ECONOMICAS'!#REF!))</f>
        <v>#REF!</v>
      </c>
      <c r="AB94" s="153" t="e">
        <f>+'OFERTAS ECONOMICAS'!#REF!</f>
        <v>#REF!</v>
      </c>
      <c r="AC94" s="153" t="e">
        <f t="shared" si="35"/>
        <v>#REF!</v>
      </c>
      <c r="AD94" s="251" t="str">
        <f>IF('OFERTAS ECONOMICAS'!BN94=0,"",IF('OFERTAS ECONOMICAS'!BS94="NO","",'OFERTAS ECONOMICAS'!BN94))</f>
        <v/>
      </c>
      <c r="AE94" s="153">
        <f>+'OFERTAS ECONOMICAS'!BR94</f>
        <v>0</v>
      </c>
      <c r="AF94" s="153" t="str">
        <f t="shared" si="36"/>
        <v>NO CUMPLE</v>
      </c>
      <c r="AG94" s="152" t="str">
        <f>IF('OFERTAS ECONOMICAS'!BW94=0,"",IF('OFERTAS ECONOMICAS'!CB94="NO","",'OFERTAS ECONOMICAS'!BW94))</f>
        <v/>
      </c>
      <c r="AH94" s="153">
        <f>+'OFERTAS ECONOMICAS'!CA94</f>
        <v>0</v>
      </c>
      <c r="AI94" s="153" t="str">
        <f t="shared" si="37"/>
        <v>NO CUMPLE</v>
      </c>
      <c r="AJ94" s="152" t="str">
        <f>IF('OFERTAS ECONOMICAS'!CF94=0,"",IF('OFERTAS ECONOMICAS'!CK94="NO","",'OFERTAS ECONOMICAS'!CF94))</f>
        <v/>
      </c>
      <c r="AK94" s="153">
        <f>+'OFERTAS ECONOMICAS'!CJ94</f>
        <v>0</v>
      </c>
      <c r="AL94" s="153" t="str">
        <f t="shared" si="38"/>
        <v>NO CUMPLE</v>
      </c>
      <c r="AM94" s="152" t="str">
        <f>IF('OFERTAS ECONOMICAS'!CO94=0,"",IF('OFERTAS ECONOMICAS'!CT94="NO","",'OFERTAS ECONOMICAS'!CO94))</f>
        <v/>
      </c>
      <c r="AN94" s="153">
        <f>+'OFERTAS ECONOMICAS'!CS94</f>
        <v>0</v>
      </c>
      <c r="AO94" s="153" t="str">
        <f t="shared" si="39"/>
        <v>NO CUMPLE</v>
      </c>
      <c r="AP94" s="344">
        <f>IF('OFERTAS ECONOMICAS'!CX94=0,"",IF('OFERTAS ECONOMICAS'!DC94="NO","",'OFERTAS ECONOMICAS'!CX94))</f>
        <v>1844.5</v>
      </c>
      <c r="AQ94" s="153" t="str">
        <f>+'OFERTAS ECONOMICAS'!DB94</f>
        <v xml:space="preserve">CUMPLE </v>
      </c>
      <c r="AR94" s="153" t="str">
        <f t="shared" si="40"/>
        <v>CUMPLE</v>
      </c>
      <c r="AS94" s="152" t="str">
        <f>IF('OFERTAS ECONOMICAS'!DG94=0,"",IF('OFERTAS ECONOMICAS'!DL94="NO","",'OFERTAS ECONOMICAS'!DG94))</f>
        <v/>
      </c>
      <c r="AT94" s="153">
        <f>+'OFERTAS ECONOMICAS'!DK94</f>
        <v>0</v>
      </c>
      <c r="AU94" s="153" t="str">
        <f t="shared" si="41"/>
        <v>NO CUMPLE</v>
      </c>
      <c r="AV94" s="152" t="str">
        <f>IF('OFERTAS ECONOMICAS'!DP94=0,"",IF('OFERTAS ECONOMICAS'!DU94="NO","",'OFERTAS ECONOMICAS'!DP94))</f>
        <v/>
      </c>
      <c r="AW94" s="153">
        <f>+'OFERTAS ECONOMICAS'!DT94</f>
        <v>0</v>
      </c>
      <c r="AX94" s="153" t="str">
        <f t="shared" si="42"/>
        <v>NO CUMPLE</v>
      </c>
      <c r="AY94" s="341" t="str">
        <f>IF('OFERTAS ECONOMICAS'!DY94=0,"",IF('OFERTAS ECONOMICAS'!ED94="no","",'OFERTAS ECONOMICAS'!DY94))</f>
        <v/>
      </c>
      <c r="AZ94" s="153">
        <f>+'OFERTAS ECONOMICAS'!EC94</f>
        <v>0</v>
      </c>
      <c r="BA94" s="153" t="str">
        <f t="shared" si="43"/>
        <v>NO CUMPLE</v>
      </c>
      <c r="BB94" s="152" t="str">
        <f>IF('OFERTAS ECONOMICAS'!EH94=0,"",IF('OFERTAS ECONOMICAS'!EM94="NO","",'OFERTAS ECONOMICAS'!EH94))</f>
        <v/>
      </c>
      <c r="BC94" s="153" t="str">
        <f>+'OFERTAS ECONOMICAS'!EL94</f>
        <v>CUMPLE</v>
      </c>
      <c r="BD94" s="153" t="str">
        <f t="shared" si="44"/>
        <v>NO CUMPLE</v>
      </c>
      <c r="BE94" s="152" t="str">
        <f>IF('OFERTAS ECONOMICAS'!EQ94=0,"",IF('OFERTAS ECONOMICAS'!EV94="NO","",'OFERTAS ECONOMICAS'!EQ94))</f>
        <v/>
      </c>
      <c r="BF94" s="153">
        <f>+'OFERTAS ECONOMICAS'!EU94</f>
        <v>0</v>
      </c>
      <c r="BG94" s="153" t="str">
        <f t="shared" si="45"/>
        <v>NO CUMPLE</v>
      </c>
      <c r="BH94" s="152">
        <f>IF('OFERTAS ECONOMICAS'!EZ94=0,"",IF('OFERTAS ECONOMICAS'!FE94="NO","",'OFERTAS ECONOMICAS'!EZ94))</f>
        <v>1666</v>
      </c>
      <c r="BI94" s="153" t="str">
        <f>+'OFERTAS ECONOMICAS'!FD94</f>
        <v>CUMPLE</v>
      </c>
      <c r="BJ94" s="153" t="str">
        <f t="shared" si="46"/>
        <v>CUMPLE</v>
      </c>
      <c r="BK94" s="152" t="str">
        <f>IF('OFERTAS ECONOMICAS'!FI94=0,"",IF('OFERTAS ECONOMICAS'!FN94="no","",'OFERTAS ECONOMICAS'!FI94))</f>
        <v/>
      </c>
      <c r="BL94" s="153">
        <f>+'OFERTAS ECONOMICAS'!FM94</f>
        <v>0</v>
      </c>
      <c r="BM94" s="153" t="str">
        <f t="shared" si="47"/>
        <v>NO CUMPLE</v>
      </c>
      <c r="BN94" s="152" t="e">
        <f>IF('OFERTAS ECONOMICAS'!#REF!=0,"",IF('OFERTAS ECONOMICAS'!#REF!="NO","",'OFERTAS ECONOMICAS'!#REF!))</f>
        <v>#REF!</v>
      </c>
      <c r="BO94" s="153" t="e">
        <f>+'OFERTAS ECONOMICAS'!#REF!</f>
        <v>#REF!</v>
      </c>
      <c r="BP94" s="153" t="e">
        <f t="shared" si="48"/>
        <v>#REF!</v>
      </c>
      <c r="BQ94" s="152" t="str">
        <f>IF('OFERTAS ECONOMICAS'!FR94=0,"",IF('OFERTAS ECONOMICAS'!FW94="NO","",'OFERTAS ECONOMICAS'!FR94))</f>
        <v/>
      </c>
      <c r="BR94" s="153">
        <f>+'OFERTAS ECONOMICAS'!FV94</f>
        <v>0</v>
      </c>
      <c r="BS94" s="153" t="str">
        <f t="shared" si="49"/>
        <v>NO CUMPLE</v>
      </c>
      <c r="BT94" s="152">
        <f>IF('OFERTAS ECONOMICAS'!GA94=0,"",IF('OFERTAS ECONOMICAS'!GF94="NO","",'OFERTAS ECONOMICAS'!GA94))</f>
        <v>1893</v>
      </c>
      <c r="BU94" s="153" t="str">
        <f>+'OFERTAS ECONOMICAS'!GE94</f>
        <v>CUMPLE</v>
      </c>
      <c r="BV94" s="153" t="str">
        <f t="shared" si="50"/>
        <v>CUMPLE</v>
      </c>
      <c r="BW94" s="152" t="e">
        <f>IF('OFERTAS ECONOMICAS'!#REF!=0,"",IF('OFERTAS ECONOMICAS'!#REF!="NO","",'OFERTAS ECONOMICAS'!#REF!))</f>
        <v>#REF!</v>
      </c>
      <c r="BX94" s="153" t="e">
        <f>+'OFERTAS ECONOMICAS'!#REF!</f>
        <v>#REF!</v>
      </c>
      <c r="BY94" s="153" t="e">
        <f t="shared" si="51"/>
        <v>#REF!</v>
      </c>
    </row>
    <row r="95" spans="1:77" ht="25.5" x14ac:dyDescent="0.2">
      <c r="A95" s="85">
        <f t="shared" si="52"/>
        <v>86</v>
      </c>
      <c r="B95" s="85" t="str">
        <f>VLOOKUP(A95,'OFERTAS ECONOMICAS'!A95:B428,2,0)</f>
        <v>DM528</v>
      </c>
      <c r="C95" s="22" t="str">
        <f>VLOOKUP(A95,'OFERTAS ECONOMICAS'!A95:C428,3,0)</f>
        <v>GUANTE CIRUGIA N 7.0 ESTERIL SIN TALCO</v>
      </c>
      <c r="D95" s="119">
        <v>1</v>
      </c>
      <c r="E95" s="119" t="s">
        <v>32</v>
      </c>
      <c r="F95" s="64">
        <v>1777.8313253012047</v>
      </c>
      <c r="G95" s="119">
        <v>1824</v>
      </c>
      <c r="H95" s="86">
        <f t="shared" si="28"/>
        <v>3242764.3373493976</v>
      </c>
      <c r="I95" s="48" t="str">
        <f>IF('OFERTAS ECONOMICAS'!L95=0,"",IF('OFERTAS ECONOMICAS'!Q95="no","",'OFERTAS ECONOMICAS'!L95))</f>
        <v/>
      </c>
      <c r="J95" s="49">
        <f>+'OFERTAS ECONOMICAS'!P95</f>
        <v>0</v>
      </c>
      <c r="K95" s="49" t="str">
        <f t="shared" si="29"/>
        <v>NO CUMPLE</v>
      </c>
      <c r="L95" s="51">
        <f>IF('OFERTAS ECONOMICAS'!U95=0,"",IF('OFERTAS ECONOMICAS'!Z95="NO","",'OFERTAS ECONOMICAS'!U95))</f>
        <v>1535.1</v>
      </c>
      <c r="M95" s="52" t="str">
        <f>+'OFERTAS ECONOMICAS'!Y95</f>
        <v>CUMPLE</v>
      </c>
      <c r="N95" s="52" t="str">
        <f t="shared" si="30"/>
        <v>CUMPLE</v>
      </c>
      <c r="O95" s="53" t="str">
        <f>IF('OFERTAS ECONOMICAS'!AD95=0,"",IF('OFERTAS ECONOMICAS'!AI95="NO","",'OFERTAS ECONOMICAS'!AD95))</f>
        <v/>
      </c>
      <c r="P95" s="54" t="str">
        <f>+'OFERTAS ECONOMICAS'!AH95</f>
        <v>CUMPLE</v>
      </c>
      <c r="Q95" s="54" t="str">
        <f t="shared" si="31"/>
        <v>NO CUMPLE</v>
      </c>
      <c r="R95" s="56" t="str">
        <f>IF('OFERTAS ECONOMICAS'!AN95=0,"",IF('OFERTAS ECONOMICAS'!AR95="NO","",'OFERTAS ECONOMICAS'!AN95))</f>
        <v/>
      </c>
      <c r="S95" s="57">
        <f>+'OFERTAS ECONOMICAS'!AQ95</f>
        <v>0</v>
      </c>
      <c r="T95" s="57" t="str">
        <f t="shared" si="32"/>
        <v>NO CUMPLE</v>
      </c>
      <c r="U95" s="59" t="str">
        <f>IF('OFERTAS ECONOMICAS'!AV95=0,"",IF('OFERTAS ECONOMICAS'!BA95="NO","",'OFERTAS ECONOMICAS'!AV95))</f>
        <v/>
      </c>
      <c r="V95" s="60">
        <f>+'OFERTAS ECONOMICAS'!AZ95</f>
        <v>0</v>
      </c>
      <c r="W95" s="60" t="str">
        <f t="shared" si="33"/>
        <v>NO CUMPLE</v>
      </c>
      <c r="X95" s="56" t="str">
        <f>IF('OFERTAS ECONOMICAS'!BF95=0,"",IF('OFERTAS ECONOMICAS'!BJ95="NO","",'OFERTAS ECONOMICAS'!BE95))</f>
        <v/>
      </c>
      <c r="Y95" s="57">
        <f>+'OFERTAS ECONOMICAS'!BI95</f>
        <v>0</v>
      </c>
      <c r="Z95" s="57" t="str">
        <f t="shared" si="34"/>
        <v>NO CUMPLE</v>
      </c>
      <c r="AA95" s="152" t="e">
        <f>IF('OFERTAS ECONOMICAS'!#REF!=0,"",IF('OFERTAS ECONOMICAS'!#REF!="NO","",'OFERTAS ECONOMICAS'!#REF!))</f>
        <v>#REF!</v>
      </c>
      <c r="AB95" s="153" t="e">
        <f>+'OFERTAS ECONOMICAS'!#REF!</f>
        <v>#REF!</v>
      </c>
      <c r="AC95" s="153" t="e">
        <f t="shared" si="35"/>
        <v>#REF!</v>
      </c>
      <c r="AD95" s="251" t="str">
        <f>IF('OFERTAS ECONOMICAS'!BN95=0,"",IF('OFERTAS ECONOMICAS'!BS95="NO","",'OFERTAS ECONOMICAS'!BN95))</f>
        <v/>
      </c>
      <c r="AE95" s="153">
        <f>+'OFERTAS ECONOMICAS'!BR95</f>
        <v>0</v>
      </c>
      <c r="AF95" s="153" t="str">
        <f t="shared" si="36"/>
        <v>NO CUMPLE</v>
      </c>
      <c r="AG95" s="152" t="str">
        <f>IF('OFERTAS ECONOMICAS'!BW95=0,"",IF('OFERTAS ECONOMICAS'!CB95="NO","",'OFERTAS ECONOMICAS'!BW95))</f>
        <v/>
      </c>
      <c r="AH95" s="153">
        <f>+'OFERTAS ECONOMICAS'!CA95</f>
        <v>0</v>
      </c>
      <c r="AI95" s="153" t="str">
        <f t="shared" si="37"/>
        <v>NO CUMPLE</v>
      </c>
      <c r="AJ95" s="152" t="str">
        <f>IF('OFERTAS ECONOMICAS'!CF95=0,"",IF('OFERTAS ECONOMICAS'!CK95="NO","",'OFERTAS ECONOMICAS'!CF95))</f>
        <v/>
      </c>
      <c r="AK95" s="153">
        <f>+'OFERTAS ECONOMICAS'!CJ95</f>
        <v>0</v>
      </c>
      <c r="AL95" s="153" t="str">
        <f t="shared" si="38"/>
        <v>NO CUMPLE</v>
      </c>
      <c r="AM95" s="152" t="str">
        <f>IF('OFERTAS ECONOMICAS'!CO95=0,"",IF('OFERTAS ECONOMICAS'!CT95="NO","",'OFERTAS ECONOMICAS'!CO95))</f>
        <v/>
      </c>
      <c r="AN95" s="153">
        <f>+'OFERTAS ECONOMICAS'!CS95</f>
        <v>0</v>
      </c>
      <c r="AO95" s="153" t="str">
        <f t="shared" si="39"/>
        <v>NO CUMPLE</v>
      </c>
      <c r="AP95" s="344">
        <f>IF('OFERTAS ECONOMICAS'!CX95=0,"",IF('OFERTAS ECONOMICAS'!DC95="NO","",'OFERTAS ECONOMICAS'!CX95))</f>
        <v>1844.5</v>
      </c>
      <c r="AQ95" s="153" t="str">
        <f>+'OFERTAS ECONOMICAS'!DB95</f>
        <v xml:space="preserve">CUMPLE </v>
      </c>
      <c r="AR95" s="153" t="str">
        <f t="shared" si="40"/>
        <v>CUMPLE</v>
      </c>
      <c r="AS95" s="152" t="str">
        <f>IF('OFERTAS ECONOMICAS'!DG95=0,"",IF('OFERTAS ECONOMICAS'!DL95="NO","",'OFERTAS ECONOMICAS'!DG95))</f>
        <v/>
      </c>
      <c r="AT95" s="153">
        <f>+'OFERTAS ECONOMICAS'!DK95</f>
        <v>0</v>
      </c>
      <c r="AU95" s="153" t="str">
        <f t="shared" si="41"/>
        <v>NO CUMPLE</v>
      </c>
      <c r="AV95" s="152" t="str">
        <f>IF('OFERTAS ECONOMICAS'!DP95=0,"",IF('OFERTAS ECONOMICAS'!DU95="NO","",'OFERTAS ECONOMICAS'!DP95))</f>
        <v/>
      </c>
      <c r="AW95" s="153">
        <f>+'OFERTAS ECONOMICAS'!DT95</f>
        <v>0</v>
      </c>
      <c r="AX95" s="153" t="str">
        <f t="shared" si="42"/>
        <v>NO CUMPLE</v>
      </c>
      <c r="AY95" s="341" t="str">
        <f>IF('OFERTAS ECONOMICAS'!DY95=0,"",IF('OFERTAS ECONOMICAS'!ED95="no","",'OFERTAS ECONOMICAS'!DY95))</f>
        <v/>
      </c>
      <c r="AZ95" s="153">
        <f>+'OFERTAS ECONOMICAS'!EC95</f>
        <v>0</v>
      </c>
      <c r="BA95" s="153" t="str">
        <f t="shared" si="43"/>
        <v>NO CUMPLE</v>
      </c>
      <c r="BB95" s="152">
        <f>IF('OFERTAS ECONOMICAS'!EH95=0,"",IF('OFERTAS ECONOMICAS'!EM95="NO","",'OFERTAS ECONOMICAS'!EH95))</f>
        <v>1827</v>
      </c>
      <c r="BC95" s="153" t="str">
        <f>+'OFERTAS ECONOMICAS'!EL95</f>
        <v>CUMPLE</v>
      </c>
      <c r="BD95" s="153" t="str">
        <f t="shared" si="44"/>
        <v>CUMPLE</v>
      </c>
      <c r="BE95" s="152" t="str">
        <f>IF('OFERTAS ECONOMICAS'!EQ95=0,"",IF('OFERTAS ECONOMICAS'!EV95="NO","",'OFERTAS ECONOMICAS'!EQ95))</f>
        <v/>
      </c>
      <c r="BF95" s="153">
        <f>+'OFERTAS ECONOMICAS'!EU95</f>
        <v>0</v>
      </c>
      <c r="BG95" s="153" t="str">
        <f t="shared" si="45"/>
        <v>NO CUMPLE</v>
      </c>
      <c r="BH95" s="152">
        <f>IF('OFERTAS ECONOMICAS'!EZ95=0,"",IF('OFERTAS ECONOMICAS'!FE95="NO","",'OFERTAS ECONOMICAS'!EZ95))</f>
        <v>1666</v>
      </c>
      <c r="BI95" s="153" t="str">
        <f>+'OFERTAS ECONOMICAS'!FD95</f>
        <v>CUMPLE</v>
      </c>
      <c r="BJ95" s="153" t="str">
        <f t="shared" si="46"/>
        <v>CUMPLE</v>
      </c>
      <c r="BK95" s="152" t="str">
        <f>IF('OFERTAS ECONOMICAS'!FI95=0,"",IF('OFERTAS ECONOMICAS'!FN95="no","",'OFERTAS ECONOMICAS'!FI95))</f>
        <v/>
      </c>
      <c r="BL95" s="153">
        <f>+'OFERTAS ECONOMICAS'!FM95</f>
        <v>0</v>
      </c>
      <c r="BM95" s="153" t="str">
        <f t="shared" si="47"/>
        <v>NO CUMPLE</v>
      </c>
      <c r="BN95" s="152" t="e">
        <f>IF('OFERTAS ECONOMICAS'!#REF!=0,"",IF('OFERTAS ECONOMICAS'!#REF!="NO","",'OFERTAS ECONOMICAS'!#REF!))</f>
        <v>#REF!</v>
      </c>
      <c r="BO95" s="153" t="e">
        <f>+'OFERTAS ECONOMICAS'!#REF!</f>
        <v>#REF!</v>
      </c>
      <c r="BP95" s="153" t="e">
        <f t="shared" si="48"/>
        <v>#REF!</v>
      </c>
      <c r="BQ95" s="152" t="str">
        <f>IF('OFERTAS ECONOMICAS'!FR95=0,"",IF('OFERTAS ECONOMICAS'!FW95="NO","",'OFERTAS ECONOMICAS'!FR95))</f>
        <v/>
      </c>
      <c r="BR95" s="153">
        <f>+'OFERTAS ECONOMICAS'!FV95</f>
        <v>0</v>
      </c>
      <c r="BS95" s="153" t="str">
        <f t="shared" si="49"/>
        <v>NO CUMPLE</v>
      </c>
      <c r="BT95" s="152">
        <f>IF('OFERTAS ECONOMICAS'!GA95=0,"",IF('OFERTAS ECONOMICAS'!GF95="NO","",'OFERTAS ECONOMICAS'!GA95))</f>
        <v>1893</v>
      </c>
      <c r="BU95" s="153" t="str">
        <f>+'OFERTAS ECONOMICAS'!GE95</f>
        <v>CUMPLE</v>
      </c>
      <c r="BV95" s="153" t="str">
        <f t="shared" si="50"/>
        <v>CUMPLE</v>
      </c>
      <c r="BW95" s="152" t="e">
        <f>IF('OFERTAS ECONOMICAS'!#REF!=0,"",IF('OFERTAS ECONOMICAS'!#REF!="NO","",'OFERTAS ECONOMICAS'!#REF!))</f>
        <v>#REF!</v>
      </c>
      <c r="BX95" s="153" t="e">
        <f>+'OFERTAS ECONOMICAS'!#REF!</f>
        <v>#REF!</v>
      </c>
      <c r="BY95" s="153" t="e">
        <f t="shared" si="51"/>
        <v>#REF!</v>
      </c>
    </row>
    <row r="96" spans="1:77" ht="25.5" x14ac:dyDescent="0.2">
      <c r="A96" s="85">
        <f t="shared" si="52"/>
        <v>87</v>
      </c>
      <c r="B96" s="85" t="str">
        <f>VLOOKUP(A96,'OFERTAS ECONOMICAS'!A96:B429,2,0)</f>
        <v>DM530</v>
      </c>
      <c r="C96" s="22" t="str">
        <f>VLOOKUP(A96,'OFERTAS ECONOMICAS'!A96:C429,3,0)</f>
        <v>GUANTE CIRUGIA N 7.5 ESTERIL SIN TALCO</v>
      </c>
      <c r="D96" s="120">
        <v>1</v>
      </c>
      <c r="E96" s="120" t="s">
        <v>32</v>
      </c>
      <c r="F96" s="24">
        <v>1777.8313253012047</v>
      </c>
      <c r="G96" s="120">
        <v>626</v>
      </c>
      <c r="H96" s="86">
        <f t="shared" si="28"/>
        <v>1112922.4096385541</v>
      </c>
      <c r="I96" s="48" t="str">
        <f>IF('OFERTAS ECONOMICAS'!L96=0,"",IF('OFERTAS ECONOMICAS'!Q96="no","",'OFERTAS ECONOMICAS'!L96))</f>
        <v/>
      </c>
      <c r="J96" s="49">
        <f>+'OFERTAS ECONOMICAS'!P96</f>
        <v>0</v>
      </c>
      <c r="K96" s="49" t="str">
        <f t="shared" si="29"/>
        <v>NO CUMPLE</v>
      </c>
      <c r="L96" s="51">
        <f>IF('OFERTAS ECONOMICAS'!U96=0,"",IF('OFERTAS ECONOMICAS'!Z96="NO","",'OFERTAS ECONOMICAS'!U96))</f>
        <v>1535.1</v>
      </c>
      <c r="M96" s="52" t="str">
        <f>+'OFERTAS ECONOMICAS'!Y96</f>
        <v>CUMPLE</v>
      </c>
      <c r="N96" s="52" t="str">
        <f t="shared" si="30"/>
        <v>CUMPLE</v>
      </c>
      <c r="O96" s="53" t="str">
        <f>IF('OFERTAS ECONOMICAS'!AD96=0,"",IF('OFERTAS ECONOMICAS'!AI96="NO","",'OFERTAS ECONOMICAS'!AD96))</f>
        <v/>
      </c>
      <c r="P96" s="54" t="str">
        <f>+'OFERTAS ECONOMICAS'!AH96</f>
        <v>CUMPLE</v>
      </c>
      <c r="Q96" s="54" t="str">
        <f t="shared" si="31"/>
        <v>NO CUMPLE</v>
      </c>
      <c r="R96" s="56" t="str">
        <f>IF('OFERTAS ECONOMICAS'!AN96=0,"",IF('OFERTAS ECONOMICAS'!AR96="NO","",'OFERTAS ECONOMICAS'!AN96))</f>
        <v/>
      </c>
      <c r="S96" s="57">
        <f>+'OFERTAS ECONOMICAS'!AQ96</f>
        <v>0</v>
      </c>
      <c r="T96" s="57" t="str">
        <f t="shared" si="32"/>
        <v>NO CUMPLE</v>
      </c>
      <c r="U96" s="59" t="str">
        <f>IF('OFERTAS ECONOMICAS'!AV96=0,"",IF('OFERTAS ECONOMICAS'!BA96="NO","",'OFERTAS ECONOMICAS'!AV96))</f>
        <v/>
      </c>
      <c r="V96" s="60">
        <f>+'OFERTAS ECONOMICAS'!AZ96</f>
        <v>0</v>
      </c>
      <c r="W96" s="60" t="str">
        <f t="shared" si="33"/>
        <v>NO CUMPLE</v>
      </c>
      <c r="X96" s="56" t="str">
        <f>IF('OFERTAS ECONOMICAS'!BF96=0,"",IF('OFERTAS ECONOMICAS'!BJ96="NO","",'OFERTAS ECONOMICAS'!BE96))</f>
        <v/>
      </c>
      <c r="Y96" s="57">
        <f>+'OFERTAS ECONOMICAS'!BI96</f>
        <v>0</v>
      </c>
      <c r="Z96" s="57" t="str">
        <f t="shared" si="34"/>
        <v>NO CUMPLE</v>
      </c>
      <c r="AA96" s="152" t="e">
        <f>IF('OFERTAS ECONOMICAS'!#REF!=0,"",IF('OFERTAS ECONOMICAS'!#REF!="NO","",'OFERTAS ECONOMICAS'!#REF!))</f>
        <v>#REF!</v>
      </c>
      <c r="AB96" s="153" t="e">
        <f>+'OFERTAS ECONOMICAS'!#REF!</f>
        <v>#REF!</v>
      </c>
      <c r="AC96" s="153" t="e">
        <f t="shared" si="35"/>
        <v>#REF!</v>
      </c>
      <c r="AD96" s="251" t="str">
        <f>IF('OFERTAS ECONOMICAS'!BN96=0,"",IF('OFERTAS ECONOMICAS'!BS96="NO","",'OFERTAS ECONOMICAS'!BN96))</f>
        <v/>
      </c>
      <c r="AE96" s="153">
        <f>+'OFERTAS ECONOMICAS'!BR96</f>
        <v>0</v>
      </c>
      <c r="AF96" s="153" t="str">
        <f t="shared" si="36"/>
        <v>NO CUMPLE</v>
      </c>
      <c r="AG96" s="152" t="str">
        <f>IF('OFERTAS ECONOMICAS'!BW96=0,"",IF('OFERTAS ECONOMICAS'!CB96="NO","",'OFERTAS ECONOMICAS'!BW96))</f>
        <v/>
      </c>
      <c r="AH96" s="153">
        <f>+'OFERTAS ECONOMICAS'!CA96</f>
        <v>0</v>
      </c>
      <c r="AI96" s="153" t="str">
        <f t="shared" si="37"/>
        <v>NO CUMPLE</v>
      </c>
      <c r="AJ96" s="152" t="str">
        <f>IF('OFERTAS ECONOMICAS'!CF96=0,"",IF('OFERTAS ECONOMICAS'!CK96="NO","",'OFERTAS ECONOMICAS'!CF96))</f>
        <v/>
      </c>
      <c r="AK96" s="153">
        <f>+'OFERTAS ECONOMICAS'!CJ96</f>
        <v>0</v>
      </c>
      <c r="AL96" s="153" t="str">
        <f t="shared" si="38"/>
        <v>NO CUMPLE</v>
      </c>
      <c r="AM96" s="152" t="str">
        <f>IF('OFERTAS ECONOMICAS'!CO96=0,"",IF('OFERTAS ECONOMICAS'!CT96="NO","",'OFERTAS ECONOMICAS'!CO96))</f>
        <v/>
      </c>
      <c r="AN96" s="153">
        <f>+'OFERTAS ECONOMICAS'!CS96</f>
        <v>0</v>
      </c>
      <c r="AO96" s="153" t="str">
        <f t="shared" si="39"/>
        <v>NO CUMPLE</v>
      </c>
      <c r="AP96" s="344">
        <f>IF('OFERTAS ECONOMICAS'!CX96=0,"",IF('OFERTAS ECONOMICAS'!DC96="NO","",'OFERTAS ECONOMICAS'!CX96))</f>
        <v>1844.5</v>
      </c>
      <c r="AQ96" s="153" t="str">
        <f>+'OFERTAS ECONOMICAS'!DB96</f>
        <v xml:space="preserve">CUMPLE </v>
      </c>
      <c r="AR96" s="153" t="str">
        <f t="shared" si="40"/>
        <v>CUMPLE</v>
      </c>
      <c r="AS96" s="152" t="str">
        <f>IF('OFERTAS ECONOMICAS'!DG96=0,"",IF('OFERTAS ECONOMICAS'!DL96="NO","",'OFERTAS ECONOMICAS'!DG96))</f>
        <v/>
      </c>
      <c r="AT96" s="153">
        <f>+'OFERTAS ECONOMICAS'!DK96</f>
        <v>0</v>
      </c>
      <c r="AU96" s="153" t="str">
        <f t="shared" si="41"/>
        <v>NO CUMPLE</v>
      </c>
      <c r="AV96" s="152" t="str">
        <f>IF('OFERTAS ECONOMICAS'!DP96=0,"",IF('OFERTAS ECONOMICAS'!DU96="NO","",'OFERTAS ECONOMICAS'!DP96))</f>
        <v/>
      </c>
      <c r="AW96" s="153">
        <f>+'OFERTAS ECONOMICAS'!DT96</f>
        <v>0</v>
      </c>
      <c r="AX96" s="153" t="str">
        <f t="shared" si="42"/>
        <v>NO CUMPLE</v>
      </c>
      <c r="AY96" s="341" t="str">
        <f>IF('OFERTAS ECONOMICAS'!DY96=0,"",IF('OFERTAS ECONOMICAS'!ED96="no","",'OFERTAS ECONOMICAS'!DY96))</f>
        <v/>
      </c>
      <c r="AZ96" s="153">
        <f>+'OFERTAS ECONOMICAS'!EC96</f>
        <v>0</v>
      </c>
      <c r="BA96" s="153" t="str">
        <f t="shared" si="43"/>
        <v>NO CUMPLE</v>
      </c>
      <c r="BB96" s="152">
        <f>IF('OFERTAS ECONOMICAS'!EH96=0,"",IF('OFERTAS ECONOMICAS'!EM96="NO","",'OFERTAS ECONOMICAS'!EH96))</f>
        <v>1827</v>
      </c>
      <c r="BC96" s="153" t="str">
        <f>+'OFERTAS ECONOMICAS'!EL96</f>
        <v>CUMPLE</v>
      </c>
      <c r="BD96" s="153" t="str">
        <f t="shared" si="44"/>
        <v>CUMPLE</v>
      </c>
      <c r="BE96" s="152">
        <f>IF('OFERTAS ECONOMICAS'!EQ96=0,"",IF('OFERTAS ECONOMICAS'!EV96="NO","",'OFERTAS ECONOMICAS'!EQ96))</f>
        <v>1758</v>
      </c>
      <c r="BF96" s="153" t="str">
        <f>+'OFERTAS ECONOMICAS'!EU96</f>
        <v>CUMPLE</v>
      </c>
      <c r="BG96" s="153" t="str">
        <f t="shared" si="45"/>
        <v>CUMPLE</v>
      </c>
      <c r="BH96" s="152">
        <f>IF('OFERTAS ECONOMICAS'!EZ96=0,"",IF('OFERTAS ECONOMICAS'!FE96="NO","",'OFERTAS ECONOMICAS'!EZ96))</f>
        <v>1666</v>
      </c>
      <c r="BI96" s="153" t="str">
        <f>+'OFERTAS ECONOMICAS'!FD96</f>
        <v>CUMPLE</v>
      </c>
      <c r="BJ96" s="153" t="str">
        <f t="shared" si="46"/>
        <v>CUMPLE</v>
      </c>
      <c r="BK96" s="152" t="str">
        <f>IF('OFERTAS ECONOMICAS'!FI96=0,"",IF('OFERTAS ECONOMICAS'!FN96="no","",'OFERTAS ECONOMICAS'!FI96))</f>
        <v/>
      </c>
      <c r="BL96" s="153">
        <f>+'OFERTAS ECONOMICAS'!FM96</f>
        <v>0</v>
      </c>
      <c r="BM96" s="153" t="str">
        <f t="shared" si="47"/>
        <v>NO CUMPLE</v>
      </c>
      <c r="BN96" s="152" t="e">
        <f>IF('OFERTAS ECONOMICAS'!#REF!=0,"",IF('OFERTAS ECONOMICAS'!#REF!="NO","",'OFERTAS ECONOMICAS'!#REF!))</f>
        <v>#REF!</v>
      </c>
      <c r="BO96" s="153" t="e">
        <f>+'OFERTAS ECONOMICAS'!#REF!</f>
        <v>#REF!</v>
      </c>
      <c r="BP96" s="153" t="e">
        <f t="shared" si="48"/>
        <v>#REF!</v>
      </c>
      <c r="BQ96" s="152" t="str">
        <f>IF('OFERTAS ECONOMICAS'!FR96=0,"",IF('OFERTAS ECONOMICAS'!FW96="NO","",'OFERTAS ECONOMICAS'!FR96))</f>
        <v/>
      </c>
      <c r="BR96" s="153">
        <f>+'OFERTAS ECONOMICAS'!FV96</f>
        <v>0</v>
      </c>
      <c r="BS96" s="153" t="str">
        <f t="shared" si="49"/>
        <v>NO CUMPLE</v>
      </c>
      <c r="BT96" s="152">
        <f>IF('OFERTAS ECONOMICAS'!GA96=0,"",IF('OFERTAS ECONOMICAS'!GF96="NO","",'OFERTAS ECONOMICAS'!GA96))</f>
        <v>1893</v>
      </c>
      <c r="BU96" s="153" t="str">
        <f>+'OFERTAS ECONOMICAS'!GE96</f>
        <v>CUMPLE</v>
      </c>
      <c r="BV96" s="153" t="str">
        <f t="shared" si="50"/>
        <v>CUMPLE</v>
      </c>
      <c r="BW96" s="152" t="e">
        <f>IF('OFERTAS ECONOMICAS'!#REF!=0,"",IF('OFERTAS ECONOMICAS'!#REF!="NO","",'OFERTAS ECONOMICAS'!#REF!))</f>
        <v>#REF!</v>
      </c>
      <c r="BX96" s="153" t="e">
        <f>+'OFERTAS ECONOMICAS'!#REF!</f>
        <v>#REF!</v>
      </c>
      <c r="BY96" s="153" t="e">
        <f t="shared" si="51"/>
        <v>#REF!</v>
      </c>
    </row>
    <row r="97" spans="1:77" ht="25.5" x14ac:dyDescent="0.2">
      <c r="A97" s="85">
        <f t="shared" si="52"/>
        <v>88</v>
      </c>
      <c r="B97" s="85" t="str">
        <f>VLOOKUP(A97,'OFERTAS ECONOMICAS'!A97:B430,2,0)</f>
        <v>DM532</v>
      </c>
      <c r="C97" s="22" t="str">
        <f>VLOOKUP(A97,'OFERTAS ECONOMICAS'!A97:C430,3,0)</f>
        <v>GUANTE CIRUGIA N 8.0 ESTERIL SIN TALCO</v>
      </c>
      <c r="D97" s="120">
        <v>1</v>
      </c>
      <c r="E97" s="120" t="s">
        <v>32</v>
      </c>
      <c r="F97" s="24">
        <v>1777.8313253012047</v>
      </c>
      <c r="G97" s="120">
        <v>506</v>
      </c>
      <c r="H97" s="86">
        <f t="shared" si="28"/>
        <v>899582.65060240962</v>
      </c>
      <c r="I97" s="48" t="str">
        <f>IF('OFERTAS ECONOMICAS'!L97=0,"",IF('OFERTAS ECONOMICAS'!Q97="no","",'OFERTAS ECONOMICAS'!L97))</f>
        <v/>
      </c>
      <c r="J97" s="49">
        <f>+'OFERTAS ECONOMICAS'!P97</f>
        <v>0</v>
      </c>
      <c r="K97" s="49" t="str">
        <f t="shared" si="29"/>
        <v>NO CUMPLE</v>
      </c>
      <c r="L97" s="51">
        <f>IF('OFERTAS ECONOMICAS'!U97=0,"",IF('OFERTAS ECONOMICAS'!Z97="NO","",'OFERTAS ECONOMICAS'!U97))</f>
        <v>1535.1</v>
      </c>
      <c r="M97" s="52" t="str">
        <f>+'OFERTAS ECONOMICAS'!Y97</f>
        <v>CUMPLE</v>
      </c>
      <c r="N97" s="52" t="str">
        <f t="shared" si="30"/>
        <v>CUMPLE</v>
      </c>
      <c r="O97" s="53" t="str">
        <f>IF('OFERTAS ECONOMICAS'!AD97=0,"",IF('OFERTAS ECONOMICAS'!AI97="NO","",'OFERTAS ECONOMICAS'!AD97))</f>
        <v/>
      </c>
      <c r="P97" s="54" t="str">
        <f>+'OFERTAS ECONOMICAS'!AH97</f>
        <v>CUMPLE</v>
      </c>
      <c r="Q97" s="54" t="str">
        <f t="shared" si="31"/>
        <v>NO CUMPLE</v>
      </c>
      <c r="R97" s="56" t="str">
        <f>IF('OFERTAS ECONOMICAS'!AN97=0,"",IF('OFERTAS ECONOMICAS'!AR97="NO","",'OFERTAS ECONOMICAS'!AN97))</f>
        <v/>
      </c>
      <c r="S97" s="57">
        <f>+'OFERTAS ECONOMICAS'!AQ97</f>
        <v>0</v>
      </c>
      <c r="T97" s="57" t="str">
        <f t="shared" si="32"/>
        <v>NO CUMPLE</v>
      </c>
      <c r="U97" s="59" t="str">
        <f>IF('OFERTAS ECONOMICAS'!AV97=0,"",IF('OFERTAS ECONOMICAS'!BA97="NO","",'OFERTAS ECONOMICAS'!AV97))</f>
        <v/>
      </c>
      <c r="V97" s="60">
        <f>+'OFERTAS ECONOMICAS'!AZ97</f>
        <v>0</v>
      </c>
      <c r="W97" s="60" t="str">
        <f t="shared" si="33"/>
        <v>NO CUMPLE</v>
      </c>
      <c r="X97" s="56" t="str">
        <f>IF('OFERTAS ECONOMICAS'!BF97=0,"",IF('OFERTAS ECONOMICAS'!BJ97="NO","",'OFERTAS ECONOMICAS'!BE97))</f>
        <v/>
      </c>
      <c r="Y97" s="57">
        <f>+'OFERTAS ECONOMICAS'!BI97</f>
        <v>0</v>
      </c>
      <c r="Z97" s="57" t="str">
        <f t="shared" si="34"/>
        <v>NO CUMPLE</v>
      </c>
      <c r="AA97" s="152" t="e">
        <f>IF('OFERTAS ECONOMICAS'!#REF!=0,"",IF('OFERTAS ECONOMICAS'!#REF!="NO","",'OFERTAS ECONOMICAS'!#REF!))</f>
        <v>#REF!</v>
      </c>
      <c r="AB97" s="153" t="e">
        <f>+'OFERTAS ECONOMICAS'!#REF!</f>
        <v>#REF!</v>
      </c>
      <c r="AC97" s="153" t="e">
        <f t="shared" si="35"/>
        <v>#REF!</v>
      </c>
      <c r="AD97" s="251" t="str">
        <f>IF('OFERTAS ECONOMICAS'!BN97=0,"",IF('OFERTAS ECONOMICAS'!BS97="NO","",'OFERTAS ECONOMICAS'!BN97))</f>
        <v/>
      </c>
      <c r="AE97" s="153">
        <f>+'OFERTAS ECONOMICAS'!BR97</f>
        <v>0</v>
      </c>
      <c r="AF97" s="153" t="str">
        <f t="shared" si="36"/>
        <v>NO CUMPLE</v>
      </c>
      <c r="AG97" s="152" t="str">
        <f>IF('OFERTAS ECONOMICAS'!BW97=0,"",IF('OFERTAS ECONOMICAS'!CB97="NO","",'OFERTAS ECONOMICAS'!BW97))</f>
        <v/>
      </c>
      <c r="AH97" s="153">
        <f>+'OFERTAS ECONOMICAS'!CA97</f>
        <v>0</v>
      </c>
      <c r="AI97" s="153" t="str">
        <f t="shared" si="37"/>
        <v>NO CUMPLE</v>
      </c>
      <c r="AJ97" s="152" t="str">
        <f>IF('OFERTAS ECONOMICAS'!CF97=0,"",IF('OFERTAS ECONOMICAS'!CK97="NO","",'OFERTAS ECONOMICAS'!CF97))</f>
        <v/>
      </c>
      <c r="AK97" s="153">
        <f>+'OFERTAS ECONOMICAS'!CJ97</f>
        <v>0</v>
      </c>
      <c r="AL97" s="153" t="str">
        <f t="shared" si="38"/>
        <v>NO CUMPLE</v>
      </c>
      <c r="AM97" s="152" t="str">
        <f>IF('OFERTAS ECONOMICAS'!CO97=0,"",IF('OFERTAS ECONOMICAS'!CT97="NO","",'OFERTAS ECONOMICAS'!CO97))</f>
        <v/>
      </c>
      <c r="AN97" s="153">
        <f>+'OFERTAS ECONOMICAS'!CS97</f>
        <v>0</v>
      </c>
      <c r="AO97" s="153" t="str">
        <f t="shared" si="39"/>
        <v>NO CUMPLE</v>
      </c>
      <c r="AP97" s="344">
        <f>IF('OFERTAS ECONOMICAS'!CX97=0,"",IF('OFERTAS ECONOMICAS'!DC97="NO","",'OFERTAS ECONOMICAS'!CX97))</f>
        <v>1844.5</v>
      </c>
      <c r="AQ97" s="153" t="str">
        <f>+'OFERTAS ECONOMICAS'!DB97</f>
        <v xml:space="preserve">CUMPLE </v>
      </c>
      <c r="AR97" s="153" t="str">
        <f t="shared" si="40"/>
        <v>CUMPLE</v>
      </c>
      <c r="AS97" s="152" t="str">
        <f>IF('OFERTAS ECONOMICAS'!DG97=0,"",IF('OFERTAS ECONOMICAS'!DL97="NO","",'OFERTAS ECONOMICAS'!DG97))</f>
        <v/>
      </c>
      <c r="AT97" s="153">
        <f>+'OFERTAS ECONOMICAS'!DK97</f>
        <v>0</v>
      </c>
      <c r="AU97" s="153" t="str">
        <f t="shared" si="41"/>
        <v>NO CUMPLE</v>
      </c>
      <c r="AV97" s="152" t="str">
        <f>IF('OFERTAS ECONOMICAS'!DP97=0,"",IF('OFERTAS ECONOMICAS'!DU97="NO","",'OFERTAS ECONOMICAS'!DP97))</f>
        <v/>
      </c>
      <c r="AW97" s="153">
        <f>+'OFERTAS ECONOMICAS'!DT97</f>
        <v>0</v>
      </c>
      <c r="AX97" s="153" t="str">
        <f t="shared" si="42"/>
        <v>NO CUMPLE</v>
      </c>
      <c r="AY97" s="341" t="str">
        <f>IF('OFERTAS ECONOMICAS'!DY97=0,"",IF('OFERTAS ECONOMICAS'!ED97="no","",'OFERTAS ECONOMICAS'!DY97))</f>
        <v/>
      </c>
      <c r="AZ97" s="153">
        <f>+'OFERTAS ECONOMICAS'!EC97</f>
        <v>0</v>
      </c>
      <c r="BA97" s="153" t="str">
        <f t="shared" si="43"/>
        <v>NO CUMPLE</v>
      </c>
      <c r="BB97" s="152">
        <f>IF('OFERTAS ECONOMICAS'!EH97=0,"",IF('OFERTAS ECONOMICAS'!EM97="NO","",'OFERTAS ECONOMICAS'!EH97))</f>
        <v>1827</v>
      </c>
      <c r="BC97" s="153" t="str">
        <f>+'OFERTAS ECONOMICAS'!EL97</f>
        <v>CUMPLE</v>
      </c>
      <c r="BD97" s="153" t="str">
        <f t="shared" si="44"/>
        <v>CUMPLE</v>
      </c>
      <c r="BE97" s="152" t="str">
        <f>IF('OFERTAS ECONOMICAS'!EQ97=0,"",IF('OFERTAS ECONOMICAS'!EV97="NO","",'OFERTAS ECONOMICAS'!EQ97))</f>
        <v/>
      </c>
      <c r="BF97" s="153">
        <f>+'OFERTAS ECONOMICAS'!EU97</f>
        <v>0</v>
      </c>
      <c r="BG97" s="153" t="str">
        <f t="shared" si="45"/>
        <v>NO CUMPLE</v>
      </c>
      <c r="BH97" s="152">
        <f>IF('OFERTAS ECONOMICAS'!EZ97=0,"",IF('OFERTAS ECONOMICAS'!FE97="NO","",'OFERTAS ECONOMICAS'!EZ97))</f>
        <v>1666</v>
      </c>
      <c r="BI97" s="153" t="str">
        <f>+'OFERTAS ECONOMICAS'!FD97</f>
        <v>CUMPLE</v>
      </c>
      <c r="BJ97" s="153" t="str">
        <f t="shared" si="46"/>
        <v>CUMPLE</v>
      </c>
      <c r="BK97" s="152" t="str">
        <f>IF('OFERTAS ECONOMICAS'!FI97=0,"",IF('OFERTAS ECONOMICAS'!FN97="no","",'OFERTAS ECONOMICAS'!FI97))</f>
        <v/>
      </c>
      <c r="BL97" s="153">
        <f>+'OFERTAS ECONOMICAS'!FM97</f>
        <v>0</v>
      </c>
      <c r="BM97" s="153" t="str">
        <f t="shared" si="47"/>
        <v>NO CUMPLE</v>
      </c>
      <c r="BN97" s="152" t="e">
        <f>IF('OFERTAS ECONOMICAS'!#REF!=0,"",IF('OFERTAS ECONOMICAS'!#REF!="NO","",'OFERTAS ECONOMICAS'!#REF!))</f>
        <v>#REF!</v>
      </c>
      <c r="BO97" s="153" t="e">
        <f>+'OFERTAS ECONOMICAS'!#REF!</f>
        <v>#REF!</v>
      </c>
      <c r="BP97" s="153" t="e">
        <f t="shared" si="48"/>
        <v>#REF!</v>
      </c>
      <c r="BQ97" s="152" t="str">
        <f>IF('OFERTAS ECONOMICAS'!FR97=0,"",IF('OFERTAS ECONOMICAS'!FW97="NO","",'OFERTAS ECONOMICAS'!FR97))</f>
        <v/>
      </c>
      <c r="BR97" s="153">
        <f>+'OFERTAS ECONOMICAS'!FV97</f>
        <v>0</v>
      </c>
      <c r="BS97" s="153" t="str">
        <f t="shared" si="49"/>
        <v>NO CUMPLE</v>
      </c>
      <c r="BT97" s="152">
        <f>IF('OFERTAS ECONOMICAS'!GA97=0,"",IF('OFERTAS ECONOMICAS'!GF97="NO","",'OFERTAS ECONOMICAS'!GA97))</f>
        <v>1893</v>
      </c>
      <c r="BU97" s="153" t="str">
        <f>+'OFERTAS ECONOMICAS'!GE97</f>
        <v>CUMPLE</v>
      </c>
      <c r="BV97" s="153" t="str">
        <f t="shared" si="50"/>
        <v>CUMPLE</v>
      </c>
      <c r="BW97" s="152" t="e">
        <f>IF('OFERTAS ECONOMICAS'!#REF!=0,"",IF('OFERTAS ECONOMICAS'!#REF!="NO","",'OFERTAS ECONOMICAS'!#REF!))</f>
        <v>#REF!</v>
      </c>
      <c r="BX97" s="153" t="e">
        <f>+'OFERTAS ECONOMICAS'!#REF!</f>
        <v>#REF!</v>
      </c>
      <c r="BY97" s="153" t="e">
        <f t="shared" si="51"/>
        <v>#REF!</v>
      </c>
    </row>
    <row r="98" spans="1:77" ht="25.5" x14ac:dyDescent="0.2">
      <c r="A98" s="85">
        <f t="shared" si="52"/>
        <v>89</v>
      </c>
      <c r="B98" s="85" t="str">
        <f>VLOOKUP(A98,'OFERTAS ECONOMICAS'!A98:B431,2,0)</f>
        <v>DM536</v>
      </c>
      <c r="C98" s="22" t="str">
        <f>VLOOKUP(A98,'OFERTAS ECONOMICAS'!A98:C431,3,0)</f>
        <v>GUANTE DE EXAMEN EN LATEX TALLA X-SMALL</v>
      </c>
      <c r="D98" s="122">
        <v>1</v>
      </c>
      <c r="E98" s="122" t="s">
        <v>32</v>
      </c>
      <c r="F98" s="24">
        <v>142.80000000000001</v>
      </c>
      <c r="G98" s="122">
        <v>671</v>
      </c>
      <c r="H98" s="86">
        <f t="shared" si="28"/>
        <v>95818.8</v>
      </c>
      <c r="I98" s="48" t="str">
        <f>IF('OFERTAS ECONOMICAS'!L98=0,"",IF('OFERTAS ECONOMICAS'!Q98="no","",'OFERTAS ECONOMICAS'!L98))</f>
        <v/>
      </c>
      <c r="J98" s="49">
        <f>+'OFERTAS ECONOMICAS'!P98</f>
        <v>0</v>
      </c>
      <c r="K98" s="49" t="str">
        <f t="shared" si="29"/>
        <v>NO CUMPLE</v>
      </c>
      <c r="L98" s="51" t="str">
        <f>IF('OFERTAS ECONOMICAS'!U98=0,"",IF('OFERTAS ECONOMICAS'!Z98="NO","",'OFERTAS ECONOMICAS'!U98))</f>
        <v/>
      </c>
      <c r="M98" s="52">
        <f>+'OFERTAS ECONOMICAS'!Y98</f>
        <v>0</v>
      </c>
      <c r="N98" s="52" t="str">
        <f t="shared" si="30"/>
        <v>NO CUMPLE</v>
      </c>
      <c r="O98" s="53" t="str">
        <f>IF('OFERTAS ECONOMICAS'!AD98=0,"",IF('OFERTAS ECONOMICAS'!AI98="NO","",'OFERTAS ECONOMICAS'!AD98))</f>
        <v/>
      </c>
      <c r="P98" s="54">
        <f>+'OFERTAS ECONOMICAS'!AH98</f>
        <v>0</v>
      </c>
      <c r="Q98" s="54" t="str">
        <f t="shared" si="31"/>
        <v>NO CUMPLE</v>
      </c>
      <c r="R98" s="56" t="str">
        <f>IF('OFERTAS ECONOMICAS'!AN98=0,"",IF('OFERTAS ECONOMICAS'!AR98="NO","",'OFERTAS ECONOMICAS'!AN98))</f>
        <v/>
      </c>
      <c r="S98" s="57">
        <f>+'OFERTAS ECONOMICAS'!AQ98</f>
        <v>0</v>
      </c>
      <c r="T98" s="57" t="str">
        <f t="shared" si="32"/>
        <v>NO CUMPLE</v>
      </c>
      <c r="U98" s="59" t="str">
        <f>IF('OFERTAS ECONOMICAS'!AV98=0,"",IF('OFERTAS ECONOMICAS'!BA98="NO","",'OFERTAS ECONOMICAS'!AV98))</f>
        <v/>
      </c>
      <c r="V98" s="60">
        <f>+'OFERTAS ECONOMICAS'!AZ98</f>
        <v>0</v>
      </c>
      <c r="W98" s="60" t="str">
        <f t="shared" si="33"/>
        <v>NO CUMPLE</v>
      </c>
      <c r="X98" s="56" t="str">
        <f>IF('OFERTAS ECONOMICAS'!BF98=0,"",IF('OFERTAS ECONOMICAS'!BJ98="NO","",'OFERTAS ECONOMICAS'!BE98))</f>
        <v/>
      </c>
      <c r="Y98" s="57">
        <f>+'OFERTAS ECONOMICAS'!BI98</f>
        <v>0</v>
      </c>
      <c r="Z98" s="57" t="str">
        <f t="shared" si="34"/>
        <v>NO CUMPLE</v>
      </c>
      <c r="AA98" s="152" t="e">
        <f>IF('OFERTAS ECONOMICAS'!#REF!=0,"",IF('OFERTAS ECONOMICAS'!#REF!="NO","",'OFERTAS ECONOMICAS'!#REF!))</f>
        <v>#REF!</v>
      </c>
      <c r="AB98" s="153" t="e">
        <f>+'OFERTAS ECONOMICAS'!#REF!</f>
        <v>#REF!</v>
      </c>
      <c r="AC98" s="153" t="e">
        <f t="shared" si="35"/>
        <v>#REF!</v>
      </c>
      <c r="AD98" s="251" t="str">
        <f>IF('OFERTAS ECONOMICAS'!BN98=0,"",IF('OFERTAS ECONOMICAS'!BS98="NO","",'OFERTAS ECONOMICAS'!BN98))</f>
        <v/>
      </c>
      <c r="AE98" s="153">
        <f>+'OFERTAS ECONOMICAS'!BR98</f>
        <v>0</v>
      </c>
      <c r="AF98" s="153" t="str">
        <f t="shared" si="36"/>
        <v>NO CUMPLE</v>
      </c>
      <c r="AG98" s="152" t="str">
        <f>IF('OFERTAS ECONOMICAS'!BW98=0,"",IF('OFERTAS ECONOMICAS'!CB98="NO","",'OFERTAS ECONOMICAS'!BW98))</f>
        <v/>
      </c>
      <c r="AH98" s="153">
        <f>+'OFERTAS ECONOMICAS'!CA98</f>
        <v>0</v>
      </c>
      <c r="AI98" s="153" t="str">
        <f t="shared" si="37"/>
        <v>NO CUMPLE</v>
      </c>
      <c r="AJ98" s="152" t="str">
        <f>IF('OFERTAS ECONOMICAS'!CF98=0,"",IF('OFERTAS ECONOMICAS'!CK98="NO","",'OFERTAS ECONOMICAS'!CF98))</f>
        <v/>
      </c>
      <c r="AK98" s="153">
        <f>+'OFERTAS ECONOMICAS'!CJ98</f>
        <v>0</v>
      </c>
      <c r="AL98" s="153" t="str">
        <f t="shared" si="38"/>
        <v>NO CUMPLE</v>
      </c>
      <c r="AM98" s="152" t="str">
        <f>IF('OFERTAS ECONOMICAS'!CO98=0,"",IF('OFERTAS ECONOMICAS'!CT98="NO","",'OFERTAS ECONOMICAS'!CO98))</f>
        <v/>
      </c>
      <c r="AN98" s="153">
        <f>+'OFERTAS ECONOMICAS'!CS98</f>
        <v>0</v>
      </c>
      <c r="AO98" s="153" t="str">
        <f t="shared" si="39"/>
        <v>NO CUMPLE</v>
      </c>
      <c r="AP98" s="344" t="str">
        <f>IF('OFERTAS ECONOMICAS'!CX98=0,"",IF('OFERTAS ECONOMICAS'!DC98="NO","",'OFERTAS ECONOMICAS'!CX98))</f>
        <v/>
      </c>
      <c r="AQ98" s="153">
        <f>+'OFERTAS ECONOMICAS'!DB98</f>
        <v>0</v>
      </c>
      <c r="AR98" s="153" t="str">
        <f t="shared" si="40"/>
        <v>NO CUMPLE</v>
      </c>
      <c r="AS98" s="152" t="str">
        <f>IF('OFERTAS ECONOMICAS'!DG98=0,"",IF('OFERTAS ECONOMICAS'!DL98="NO","",'OFERTAS ECONOMICAS'!DG98))</f>
        <v/>
      </c>
      <c r="AT98" s="153">
        <f>+'OFERTAS ECONOMICAS'!DK98</f>
        <v>0</v>
      </c>
      <c r="AU98" s="153" t="str">
        <f t="shared" si="41"/>
        <v>NO CUMPLE</v>
      </c>
      <c r="AV98" s="152" t="str">
        <f>IF('OFERTAS ECONOMICAS'!DP98=0,"",IF('OFERTAS ECONOMICAS'!DU98="NO","",'OFERTAS ECONOMICAS'!DP98))</f>
        <v/>
      </c>
      <c r="AW98" s="153">
        <f>+'OFERTAS ECONOMICAS'!DT98</f>
        <v>0</v>
      </c>
      <c r="AX98" s="153" t="str">
        <f t="shared" si="42"/>
        <v>NO CUMPLE</v>
      </c>
      <c r="AY98" s="341" t="str">
        <f>IF('OFERTAS ECONOMICAS'!DY98=0,"",IF('OFERTAS ECONOMICAS'!ED98="no","",'OFERTAS ECONOMICAS'!DY98))</f>
        <v/>
      </c>
      <c r="AZ98" s="153" t="str">
        <f>+'OFERTAS ECONOMICAS'!EC98</f>
        <v>NO CUMPLE</v>
      </c>
      <c r="BA98" s="153" t="str">
        <f t="shared" si="43"/>
        <v>NO CUMPLE</v>
      </c>
      <c r="BB98" s="152" t="str">
        <f>IF('OFERTAS ECONOMICAS'!EH98=0,"",IF('OFERTAS ECONOMICAS'!EM98="NO","",'OFERTAS ECONOMICAS'!EH98))</f>
        <v/>
      </c>
      <c r="BC98" s="153" t="str">
        <f>+'OFERTAS ECONOMICAS'!EL98</f>
        <v>CUMPLE</v>
      </c>
      <c r="BD98" s="153" t="str">
        <f t="shared" si="44"/>
        <v>NO CUMPLE</v>
      </c>
      <c r="BE98" s="152" t="str">
        <f>IF('OFERTAS ECONOMICAS'!EQ98=0,"",IF('OFERTAS ECONOMICAS'!EV98="NO","",'OFERTAS ECONOMICAS'!EQ98))</f>
        <v/>
      </c>
      <c r="BF98" s="153">
        <f>+'OFERTAS ECONOMICAS'!EU98</f>
        <v>0</v>
      </c>
      <c r="BG98" s="153" t="str">
        <f t="shared" si="45"/>
        <v>NO CUMPLE</v>
      </c>
      <c r="BH98" s="152">
        <f>IF('OFERTAS ECONOMICAS'!EZ98=0,"",IF('OFERTAS ECONOMICAS'!FE98="NO","",'OFERTAS ECONOMICAS'!EZ98))</f>
        <v>166.6</v>
      </c>
      <c r="BI98" s="153" t="str">
        <f>+'OFERTAS ECONOMICAS'!FD98</f>
        <v>CUMPLE</v>
      </c>
      <c r="BJ98" s="153" t="str">
        <f t="shared" si="46"/>
        <v>CUMPLE</v>
      </c>
      <c r="BK98" s="152" t="str">
        <f>IF('OFERTAS ECONOMICAS'!FI98=0,"",IF('OFERTAS ECONOMICAS'!FN98="no","",'OFERTAS ECONOMICAS'!FI98))</f>
        <v/>
      </c>
      <c r="BL98" s="153">
        <f>+'OFERTAS ECONOMICAS'!FM98</f>
        <v>0</v>
      </c>
      <c r="BM98" s="153" t="str">
        <f t="shared" si="47"/>
        <v>NO CUMPLE</v>
      </c>
      <c r="BN98" s="152" t="e">
        <f>IF('OFERTAS ECONOMICAS'!#REF!=0,"",IF('OFERTAS ECONOMICAS'!#REF!="NO","",'OFERTAS ECONOMICAS'!#REF!))</f>
        <v>#REF!</v>
      </c>
      <c r="BO98" s="153" t="e">
        <f>+'OFERTAS ECONOMICAS'!#REF!</f>
        <v>#REF!</v>
      </c>
      <c r="BP98" s="153" t="e">
        <f t="shared" si="48"/>
        <v>#REF!</v>
      </c>
      <c r="BQ98" s="152" t="str">
        <f>IF('OFERTAS ECONOMICAS'!FR98=0,"",IF('OFERTAS ECONOMICAS'!FW98="NO","",'OFERTAS ECONOMICAS'!FR98))</f>
        <v/>
      </c>
      <c r="BR98" s="153">
        <f>+'OFERTAS ECONOMICAS'!FV98</f>
        <v>0</v>
      </c>
      <c r="BS98" s="153" t="str">
        <f t="shared" si="49"/>
        <v>NO CUMPLE</v>
      </c>
      <c r="BT98" s="152" t="str">
        <f>IF('OFERTAS ECONOMICAS'!GA98=0,"",IF('OFERTAS ECONOMICAS'!GF98="NO","",'OFERTAS ECONOMICAS'!GA98))</f>
        <v/>
      </c>
      <c r="BU98" s="153" t="str">
        <f>+'OFERTAS ECONOMICAS'!GE98</f>
        <v>CUMPLE</v>
      </c>
      <c r="BV98" s="153" t="str">
        <f t="shared" si="50"/>
        <v>NO CUMPLE</v>
      </c>
      <c r="BW98" s="152" t="e">
        <f>IF('OFERTAS ECONOMICAS'!#REF!=0,"",IF('OFERTAS ECONOMICAS'!#REF!="NO","",'OFERTAS ECONOMICAS'!#REF!))</f>
        <v>#REF!</v>
      </c>
      <c r="BX98" s="153" t="e">
        <f>+'OFERTAS ECONOMICAS'!#REF!</f>
        <v>#REF!</v>
      </c>
      <c r="BY98" s="153" t="e">
        <f t="shared" si="51"/>
        <v>#REF!</v>
      </c>
    </row>
    <row r="99" spans="1:77" ht="25.5" x14ac:dyDescent="0.2">
      <c r="A99" s="85">
        <f t="shared" si="52"/>
        <v>90</v>
      </c>
      <c r="B99" s="85" t="str">
        <f>VLOOKUP(A99,'OFERTAS ECONOMICAS'!A99:B432,2,0)</f>
        <v>DM1821</v>
      </c>
      <c r="C99" s="22" t="str">
        <f>VLOOKUP(A99,'OFERTAS ECONOMICAS'!A99:C432,3,0)</f>
        <v>GUANTE QUIR. ESTERIL DOBLE PROTECCION T: 6.5</v>
      </c>
      <c r="D99" s="120">
        <v>1</v>
      </c>
      <c r="E99" s="120" t="s">
        <v>32</v>
      </c>
      <c r="F99" s="24">
        <v>38997.590361445786</v>
      </c>
      <c r="G99" s="120">
        <v>4</v>
      </c>
      <c r="H99" s="86">
        <f t="shared" si="28"/>
        <v>155990.36144578314</v>
      </c>
      <c r="I99" s="48" t="str">
        <f>IF('OFERTAS ECONOMICAS'!L99=0,"",IF('OFERTAS ECONOMICAS'!Q99="no","",'OFERTAS ECONOMICAS'!L99))</f>
        <v/>
      </c>
      <c r="J99" s="49">
        <f>+'OFERTAS ECONOMICAS'!P99</f>
        <v>0</v>
      </c>
      <c r="K99" s="49" t="str">
        <f t="shared" si="29"/>
        <v>NO CUMPLE</v>
      </c>
      <c r="L99" s="51" t="str">
        <f>IF('OFERTAS ECONOMICAS'!U99=0,"",IF('OFERTAS ECONOMICAS'!Z99="NO","",'OFERTAS ECONOMICAS'!U99))</f>
        <v/>
      </c>
      <c r="M99" s="52">
        <f>+'OFERTAS ECONOMICAS'!Y99</f>
        <v>0</v>
      </c>
      <c r="N99" s="52" t="str">
        <f t="shared" si="30"/>
        <v>NO CUMPLE</v>
      </c>
      <c r="O99" s="53" t="str">
        <f>IF('OFERTAS ECONOMICAS'!AD99=0,"",IF('OFERTAS ECONOMICAS'!AI99="NO","",'OFERTAS ECONOMICAS'!AD99))</f>
        <v/>
      </c>
      <c r="P99" s="54">
        <f>+'OFERTAS ECONOMICAS'!AH99</f>
        <v>0</v>
      </c>
      <c r="Q99" s="54" t="str">
        <f t="shared" si="31"/>
        <v>NO CUMPLE</v>
      </c>
      <c r="R99" s="56" t="str">
        <f>IF('OFERTAS ECONOMICAS'!AN99=0,"",IF('OFERTAS ECONOMICAS'!AR99="NO","",'OFERTAS ECONOMICAS'!AN99))</f>
        <v/>
      </c>
      <c r="S99" s="57">
        <f>+'OFERTAS ECONOMICAS'!AQ99</f>
        <v>0</v>
      </c>
      <c r="T99" s="57" t="str">
        <f t="shared" si="32"/>
        <v>NO CUMPLE</v>
      </c>
      <c r="U99" s="59" t="str">
        <f>IF('OFERTAS ECONOMICAS'!AV99=0,"",IF('OFERTAS ECONOMICAS'!BA99="NO","",'OFERTAS ECONOMICAS'!AV99))</f>
        <v/>
      </c>
      <c r="V99" s="60">
        <f>+'OFERTAS ECONOMICAS'!AZ99</f>
        <v>0</v>
      </c>
      <c r="W99" s="60" t="str">
        <f t="shared" si="33"/>
        <v>NO CUMPLE</v>
      </c>
      <c r="X99" s="56" t="str">
        <f>IF('OFERTAS ECONOMICAS'!BF99=0,"",IF('OFERTAS ECONOMICAS'!BJ99="NO","",'OFERTAS ECONOMICAS'!BE99))</f>
        <v/>
      </c>
      <c r="Y99" s="57">
        <f>+'OFERTAS ECONOMICAS'!BI99</f>
        <v>0</v>
      </c>
      <c r="Z99" s="57" t="str">
        <f t="shared" si="34"/>
        <v>NO CUMPLE</v>
      </c>
      <c r="AA99" s="152" t="e">
        <f>IF('OFERTAS ECONOMICAS'!#REF!=0,"",IF('OFERTAS ECONOMICAS'!#REF!="NO","",'OFERTAS ECONOMICAS'!#REF!))</f>
        <v>#REF!</v>
      </c>
      <c r="AB99" s="153" t="e">
        <f>+'OFERTAS ECONOMICAS'!#REF!</f>
        <v>#REF!</v>
      </c>
      <c r="AC99" s="153" t="e">
        <f t="shared" si="35"/>
        <v>#REF!</v>
      </c>
      <c r="AD99" s="251" t="str">
        <f>IF('OFERTAS ECONOMICAS'!BN99=0,"",IF('OFERTAS ECONOMICAS'!BS99="NO","",'OFERTAS ECONOMICAS'!BN99))</f>
        <v/>
      </c>
      <c r="AE99" s="153">
        <f>+'OFERTAS ECONOMICAS'!BR99</f>
        <v>0</v>
      </c>
      <c r="AF99" s="153" t="str">
        <f t="shared" si="36"/>
        <v>NO CUMPLE</v>
      </c>
      <c r="AG99" s="152" t="str">
        <f>IF('OFERTAS ECONOMICAS'!BW99=0,"",IF('OFERTAS ECONOMICAS'!CB99="NO","",'OFERTAS ECONOMICAS'!BW99))</f>
        <v/>
      </c>
      <c r="AH99" s="153">
        <f>+'OFERTAS ECONOMICAS'!CA99</f>
        <v>0</v>
      </c>
      <c r="AI99" s="153" t="str">
        <f t="shared" si="37"/>
        <v>NO CUMPLE</v>
      </c>
      <c r="AJ99" s="152" t="str">
        <f>IF('OFERTAS ECONOMICAS'!CF99=0,"",IF('OFERTAS ECONOMICAS'!CK99="NO","",'OFERTAS ECONOMICAS'!CF99))</f>
        <v/>
      </c>
      <c r="AK99" s="153">
        <f>+'OFERTAS ECONOMICAS'!CJ99</f>
        <v>0</v>
      </c>
      <c r="AL99" s="153" t="str">
        <f t="shared" si="38"/>
        <v>NO CUMPLE</v>
      </c>
      <c r="AM99" s="152" t="str">
        <f>IF('OFERTAS ECONOMICAS'!CO99=0,"",IF('OFERTAS ECONOMICAS'!CT99="NO","",'OFERTAS ECONOMICAS'!CO99))</f>
        <v/>
      </c>
      <c r="AN99" s="153">
        <f>+'OFERTAS ECONOMICAS'!CS99</f>
        <v>0</v>
      </c>
      <c r="AO99" s="153" t="str">
        <f t="shared" si="39"/>
        <v>NO CUMPLE</v>
      </c>
      <c r="AP99" s="344" t="str">
        <f>IF('OFERTAS ECONOMICAS'!CX99=0,"",IF('OFERTAS ECONOMICAS'!DC99="NO","",'OFERTAS ECONOMICAS'!CX99))</f>
        <v/>
      </c>
      <c r="AQ99" s="153">
        <f>+'OFERTAS ECONOMICAS'!DB99</f>
        <v>0</v>
      </c>
      <c r="AR99" s="153" t="str">
        <f t="shared" si="40"/>
        <v>NO CUMPLE</v>
      </c>
      <c r="AS99" s="152" t="str">
        <f>IF('OFERTAS ECONOMICAS'!DG99=0,"",IF('OFERTAS ECONOMICAS'!DL99="NO","",'OFERTAS ECONOMICAS'!DG99))</f>
        <v/>
      </c>
      <c r="AT99" s="153">
        <f>+'OFERTAS ECONOMICAS'!DK99</f>
        <v>0</v>
      </c>
      <c r="AU99" s="153" t="str">
        <f t="shared" si="41"/>
        <v>NO CUMPLE</v>
      </c>
      <c r="AV99" s="152" t="str">
        <f>IF('OFERTAS ECONOMICAS'!DP99=0,"",IF('OFERTAS ECONOMICAS'!DU99="NO","",'OFERTAS ECONOMICAS'!DP99))</f>
        <v/>
      </c>
      <c r="AW99" s="153">
        <f>+'OFERTAS ECONOMICAS'!DT99</f>
        <v>0</v>
      </c>
      <c r="AX99" s="153" t="str">
        <f t="shared" si="42"/>
        <v>NO CUMPLE</v>
      </c>
      <c r="AY99" s="341" t="str">
        <f>IF('OFERTAS ECONOMICAS'!DY99=0,"",IF('OFERTAS ECONOMICAS'!ED99="no","",'OFERTAS ECONOMICAS'!DY99))</f>
        <v/>
      </c>
      <c r="AZ99" s="153">
        <f>+'OFERTAS ECONOMICAS'!EC99</f>
        <v>0</v>
      </c>
      <c r="BA99" s="153" t="str">
        <f t="shared" si="43"/>
        <v>NO CUMPLE</v>
      </c>
      <c r="BB99" s="152" t="str">
        <f>IF('OFERTAS ECONOMICAS'!EH99=0,"",IF('OFERTAS ECONOMICAS'!EM99="NO","",'OFERTAS ECONOMICAS'!EH99))</f>
        <v/>
      </c>
      <c r="BC99" s="153" t="str">
        <f>+'OFERTAS ECONOMICAS'!EL99</f>
        <v/>
      </c>
      <c r="BD99" s="153" t="str">
        <f t="shared" si="44"/>
        <v>NO CUMPLE</v>
      </c>
      <c r="BE99" s="152" t="str">
        <f>IF('OFERTAS ECONOMICAS'!EQ99=0,"",IF('OFERTAS ECONOMICAS'!EV99="NO","",'OFERTAS ECONOMICAS'!EQ99))</f>
        <v/>
      </c>
      <c r="BF99" s="153">
        <f>+'OFERTAS ECONOMICAS'!EU99</f>
        <v>0</v>
      </c>
      <c r="BG99" s="153" t="str">
        <f t="shared" si="45"/>
        <v>NO CUMPLE</v>
      </c>
      <c r="BH99" s="152">
        <f>IF('OFERTAS ECONOMICAS'!EZ99=0,"",IF('OFERTAS ECONOMICAS'!FE99="NO","",'OFERTAS ECONOMICAS'!EZ99))</f>
        <v>17850</v>
      </c>
      <c r="BI99" s="153" t="str">
        <f>+'OFERTAS ECONOMICAS'!FD99</f>
        <v>CUMPLE</v>
      </c>
      <c r="BJ99" s="153" t="str">
        <f t="shared" si="46"/>
        <v>CUMPLE</v>
      </c>
      <c r="BK99" s="152" t="str">
        <f>IF('OFERTAS ECONOMICAS'!FI99=0,"",IF('OFERTAS ECONOMICAS'!FN99="no","",'OFERTAS ECONOMICAS'!FI99))</f>
        <v/>
      </c>
      <c r="BL99" s="153">
        <f>+'OFERTAS ECONOMICAS'!FM99</f>
        <v>0</v>
      </c>
      <c r="BM99" s="153" t="str">
        <f t="shared" si="47"/>
        <v>NO CUMPLE</v>
      </c>
      <c r="BN99" s="152" t="e">
        <f>IF('OFERTAS ECONOMICAS'!#REF!=0,"",IF('OFERTAS ECONOMICAS'!#REF!="NO","",'OFERTAS ECONOMICAS'!#REF!))</f>
        <v>#REF!</v>
      </c>
      <c r="BO99" s="153" t="e">
        <f>+'OFERTAS ECONOMICAS'!#REF!</f>
        <v>#REF!</v>
      </c>
      <c r="BP99" s="153" t="e">
        <f t="shared" si="48"/>
        <v>#REF!</v>
      </c>
      <c r="BQ99" s="152" t="str">
        <f>IF('OFERTAS ECONOMICAS'!FR99=0,"",IF('OFERTAS ECONOMICAS'!FW99="NO","",'OFERTAS ECONOMICAS'!FR99))</f>
        <v/>
      </c>
      <c r="BR99" s="153">
        <f>+'OFERTAS ECONOMICAS'!FV99</f>
        <v>0</v>
      </c>
      <c r="BS99" s="153" t="str">
        <f t="shared" si="49"/>
        <v>NO CUMPLE</v>
      </c>
      <c r="BT99" s="152" t="str">
        <f>IF('OFERTAS ECONOMICAS'!GA99=0,"",IF('OFERTAS ECONOMICAS'!GF99="NO","",'OFERTAS ECONOMICAS'!GA99))</f>
        <v/>
      </c>
      <c r="BU99" s="153" t="str">
        <f>+'OFERTAS ECONOMICAS'!GE99</f>
        <v>NO CUMPLE</v>
      </c>
      <c r="BV99" s="153" t="str">
        <f t="shared" si="50"/>
        <v>NO CUMPLE</v>
      </c>
      <c r="BW99" s="152" t="e">
        <f>IF('OFERTAS ECONOMICAS'!#REF!=0,"",IF('OFERTAS ECONOMICAS'!#REF!="NO","",'OFERTAS ECONOMICAS'!#REF!))</f>
        <v>#REF!</v>
      </c>
      <c r="BX99" s="153" t="e">
        <f>+'OFERTAS ECONOMICAS'!#REF!</f>
        <v>#REF!</v>
      </c>
      <c r="BY99" s="153" t="e">
        <f t="shared" si="51"/>
        <v>#REF!</v>
      </c>
    </row>
    <row r="100" spans="1:77" ht="25.5" x14ac:dyDescent="0.2">
      <c r="A100" s="85">
        <f t="shared" si="52"/>
        <v>91</v>
      </c>
      <c r="B100" s="85" t="str">
        <f>VLOOKUP(A100,'OFERTAS ECONOMICAS'!A100:B433,2,0)</f>
        <v>DM1822</v>
      </c>
      <c r="C100" s="22" t="str">
        <f>VLOOKUP(A100,'OFERTAS ECONOMICAS'!A100:C433,3,0)</f>
        <v>GUANTE QUIR. ESTERIL DOBLE PROTECCION T: 7</v>
      </c>
      <c r="D100" s="120">
        <v>1</v>
      </c>
      <c r="E100" s="120" t="s">
        <v>32</v>
      </c>
      <c r="F100" s="24">
        <v>38997.590361445786</v>
      </c>
      <c r="G100" s="120">
        <v>11</v>
      </c>
      <c r="H100" s="86">
        <f t="shared" si="28"/>
        <v>428973.49397590366</v>
      </c>
      <c r="I100" s="48" t="str">
        <f>IF('OFERTAS ECONOMICAS'!L100=0,"",IF('OFERTAS ECONOMICAS'!Q100="no","",'OFERTAS ECONOMICAS'!L100))</f>
        <v/>
      </c>
      <c r="J100" s="49">
        <f>+'OFERTAS ECONOMICAS'!P100</f>
        <v>0</v>
      </c>
      <c r="K100" s="49" t="str">
        <f t="shared" si="29"/>
        <v>NO CUMPLE</v>
      </c>
      <c r="L100" s="51" t="str">
        <f>IF('OFERTAS ECONOMICAS'!U100=0,"",IF('OFERTAS ECONOMICAS'!Z100="NO","",'OFERTAS ECONOMICAS'!U100))</f>
        <v/>
      </c>
      <c r="M100" s="52">
        <f>+'OFERTAS ECONOMICAS'!Y100</f>
        <v>0</v>
      </c>
      <c r="N100" s="52" t="str">
        <f t="shared" si="30"/>
        <v>NO CUMPLE</v>
      </c>
      <c r="O100" s="53" t="str">
        <f>IF('OFERTAS ECONOMICAS'!AD100=0,"",IF('OFERTAS ECONOMICAS'!AI100="NO","",'OFERTAS ECONOMICAS'!AD100))</f>
        <v/>
      </c>
      <c r="P100" s="54">
        <f>+'OFERTAS ECONOMICAS'!AH100</f>
        <v>0</v>
      </c>
      <c r="Q100" s="54" t="str">
        <f t="shared" si="31"/>
        <v>NO CUMPLE</v>
      </c>
      <c r="R100" s="56" t="str">
        <f>IF('OFERTAS ECONOMICAS'!AN100=0,"",IF('OFERTAS ECONOMICAS'!AR100="NO","",'OFERTAS ECONOMICAS'!AN100))</f>
        <v/>
      </c>
      <c r="S100" s="57">
        <f>+'OFERTAS ECONOMICAS'!AQ100</f>
        <v>0</v>
      </c>
      <c r="T100" s="57" t="str">
        <f t="shared" si="32"/>
        <v>NO CUMPLE</v>
      </c>
      <c r="U100" s="59" t="str">
        <f>IF('OFERTAS ECONOMICAS'!AV100=0,"",IF('OFERTAS ECONOMICAS'!BA100="NO","",'OFERTAS ECONOMICAS'!AV100))</f>
        <v/>
      </c>
      <c r="V100" s="60">
        <f>+'OFERTAS ECONOMICAS'!AZ100</f>
        <v>0</v>
      </c>
      <c r="W100" s="60" t="str">
        <f t="shared" si="33"/>
        <v>NO CUMPLE</v>
      </c>
      <c r="X100" s="56" t="str">
        <f>IF('OFERTAS ECONOMICAS'!BF100=0,"",IF('OFERTAS ECONOMICAS'!BJ100="NO","",'OFERTAS ECONOMICAS'!BE100))</f>
        <v/>
      </c>
      <c r="Y100" s="57">
        <f>+'OFERTAS ECONOMICAS'!BI100</f>
        <v>0</v>
      </c>
      <c r="Z100" s="57" t="str">
        <f t="shared" si="34"/>
        <v>NO CUMPLE</v>
      </c>
      <c r="AA100" s="152" t="e">
        <f>IF('OFERTAS ECONOMICAS'!#REF!=0,"",IF('OFERTAS ECONOMICAS'!#REF!="NO","",'OFERTAS ECONOMICAS'!#REF!))</f>
        <v>#REF!</v>
      </c>
      <c r="AB100" s="153" t="e">
        <f>+'OFERTAS ECONOMICAS'!#REF!</f>
        <v>#REF!</v>
      </c>
      <c r="AC100" s="153" t="e">
        <f t="shared" si="35"/>
        <v>#REF!</v>
      </c>
      <c r="AD100" s="251" t="str">
        <f>IF('OFERTAS ECONOMICAS'!BN100=0,"",IF('OFERTAS ECONOMICAS'!BS100="NO","",'OFERTAS ECONOMICAS'!BN100))</f>
        <v/>
      </c>
      <c r="AE100" s="153">
        <f>+'OFERTAS ECONOMICAS'!BR100</f>
        <v>0</v>
      </c>
      <c r="AF100" s="153" t="str">
        <f t="shared" si="36"/>
        <v>NO CUMPLE</v>
      </c>
      <c r="AG100" s="152" t="str">
        <f>IF('OFERTAS ECONOMICAS'!BW100=0,"",IF('OFERTAS ECONOMICAS'!CB100="NO","",'OFERTAS ECONOMICAS'!BW100))</f>
        <v/>
      </c>
      <c r="AH100" s="153">
        <f>+'OFERTAS ECONOMICAS'!CA100</f>
        <v>0</v>
      </c>
      <c r="AI100" s="153" t="str">
        <f t="shared" si="37"/>
        <v>NO CUMPLE</v>
      </c>
      <c r="AJ100" s="152" t="str">
        <f>IF('OFERTAS ECONOMICAS'!CF100=0,"",IF('OFERTAS ECONOMICAS'!CK100="NO","",'OFERTAS ECONOMICAS'!CF100))</f>
        <v/>
      </c>
      <c r="AK100" s="153">
        <f>+'OFERTAS ECONOMICAS'!CJ100</f>
        <v>0</v>
      </c>
      <c r="AL100" s="153" t="str">
        <f t="shared" si="38"/>
        <v>NO CUMPLE</v>
      </c>
      <c r="AM100" s="152" t="str">
        <f>IF('OFERTAS ECONOMICAS'!CO100=0,"",IF('OFERTAS ECONOMICAS'!CT100="NO","",'OFERTAS ECONOMICAS'!CO100))</f>
        <v/>
      </c>
      <c r="AN100" s="153">
        <f>+'OFERTAS ECONOMICAS'!CS100</f>
        <v>0</v>
      </c>
      <c r="AO100" s="153" t="str">
        <f t="shared" si="39"/>
        <v>NO CUMPLE</v>
      </c>
      <c r="AP100" s="344" t="str">
        <f>IF('OFERTAS ECONOMICAS'!CX100=0,"",IF('OFERTAS ECONOMICAS'!DC100="NO","",'OFERTAS ECONOMICAS'!CX100))</f>
        <v/>
      </c>
      <c r="AQ100" s="153">
        <f>+'OFERTAS ECONOMICAS'!DB100</f>
        <v>0</v>
      </c>
      <c r="AR100" s="153" t="str">
        <f t="shared" si="40"/>
        <v>NO CUMPLE</v>
      </c>
      <c r="AS100" s="152" t="str">
        <f>IF('OFERTAS ECONOMICAS'!DG100=0,"",IF('OFERTAS ECONOMICAS'!DL100="NO","",'OFERTAS ECONOMICAS'!DG100))</f>
        <v/>
      </c>
      <c r="AT100" s="153">
        <f>+'OFERTAS ECONOMICAS'!DK100</f>
        <v>0</v>
      </c>
      <c r="AU100" s="153" t="str">
        <f t="shared" si="41"/>
        <v>NO CUMPLE</v>
      </c>
      <c r="AV100" s="152" t="str">
        <f>IF('OFERTAS ECONOMICAS'!DP100=0,"",IF('OFERTAS ECONOMICAS'!DU100="NO","",'OFERTAS ECONOMICAS'!DP100))</f>
        <v/>
      </c>
      <c r="AW100" s="153">
        <f>+'OFERTAS ECONOMICAS'!DT100</f>
        <v>0</v>
      </c>
      <c r="AX100" s="153" t="str">
        <f t="shared" si="42"/>
        <v>NO CUMPLE</v>
      </c>
      <c r="AY100" s="341" t="str">
        <f>IF('OFERTAS ECONOMICAS'!DY100=0,"",IF('OFERTAS ECONOMICAS'!ED100="no","",'OFERTAS ECONOMICAS'!DY100))</f>
        <v/>
      </c>
      <c r="AZ100" s="153">
        <f>+'OFERTAS ECONOMICAS'!EC100</f>
        <v>0</v>
      </c>
      <c r="BA100" s="153" t="str">
        <f t="shared" si="43"/>
        <v>NO CUMPLE</v>
      </c>
      <c r="BB100" s="152" t="str">
        <f>IF('OFERTAS ECONOMICAS'!EH100=0,"",IF('OFERTAS ECONOMICAS'!EM100="NO","",'OFERTAS ECONOMICAS'!EH100))</f>
        <v/>
      </c>
      <c r="BC100" s="153" t="str">
        <f>+'OFERTAS ECONOMICAS'!EL100</f>
        <v/>
      </c>
      <c r="BD100" s="153" t="str">
        <f t="shared" si="44"/>
        <v>NO CUMPLE</v>
      </c>
      <c r="BE100" s="152" t="str">
        <f>IF('OFERTAS ECONOMICAS'!EQ100=0,"",IF('OFERTAS ECONOMICAS'!EV100="NO","",'OFERTAS ECONOMICAS'!EQ100))</f>
        <v/>
      </c>
      <c r="BF100" s="153">
        <f>+'OFERTAS ECONOMICAS'!EU100</f>
        <v>0</v>
      </c>
      <c r="BG100" s="153" t="str">
        <f t="shared" si="45"/>
        <v>NO CUMPLE</v>
      </c>
      <c r="BH100" s="152">
        <f>IF('OFERTAS ECONOMICAS'!EZ100=0,"",IF('OFERTAS ECONOMICAS'!FE100="NO","",'OFERTAS ECONOMICAS'!EZ100))</f>
        <v>17850</v>
      </c>
      <c r="BI100" s="153" t="str">
        <f>+'OFERTAS ECONOMICAS'!FD100</f>
        <v>CUMPLE</v>
      </c>
      <c r="BJ100" s="153" t="str">
        <f t="shared" si="46"/>
        <v>CUMPLE</v>
      </c>
      <c r="BK100" s="152" t="str">
        <f>IF('OFERTAS ECONOMICAS'!FI100=0,"",IF('OFERTAS ECONOMICAS'!FN100="no","",'OFERTAS ECONOMICAS'!FI100))</f>
        <v/>
      </c>
      <c r="BL100" s="153">
        <f>+'OFERTAS ECONOMICAS'!FM100</f>
        <v>0</v>
      </c>
      <c r="BM100" s="153" t="str">
        <f t="shared" si="47"/>
        <v>NO CUMPLE</v>
      </c>
      <c r="BN100" s="152" t="e">
        <f>IF('OFERTAS ECONOMICAS'!#REF!=0,"",IF('OFERTAS ECONOMICAS'!#REF!="NO","",'OFERTAS ECONOMICAS'!#REF!))</f>
        <v>#REF!</v>
      </c>
      <c r="BO100" s="153" t="e">
        <f>+'OFERTAS ECONOMICAS'!#REF!</f>
        <v>#REF!</v>
      </c>
      <c r="BP100" s="153" t="e">
        <f t="shared" si="48"/>
        <v>#REF!</v>
      </c>
      <c r="BQ100" s="152" t="str">
        <f>IF('OFERTAS ECONOMICAS'!FR100=0,"",IF('OFERTAS ECONOMICAS'!FW100="NO","",'OFERTAS ECONOMICAS'!FR100))</f>
        <v/>
      </c>
      <c r="BR100" s="153">
        <f>+'OFERTAS ECONOMICAS'!FV100</f>
        <v>0</v>
      </c>
      <c r="BS100" s="153" t="str">
        <f t="shared" si="49"/>
        <v>NO CUMPLE</v>
      </c>
      <c r="BT100" s="152" t="str">
        <f>IF('OFERTAS ECONOMICAS'!GA100=0,"",IF('OFERTAS ECONOMICAS'!GF100="NO","",'OFERTAS ECONOMICAS'!GA100))</f>
        <v/>
      </c>
      <c r="BU100" s="153" t="str">
        <f>+'OFERTAS ECONOMICAS'!GE100</f>
        <v>NO CUMPLE</v>
      </c>
      <c r="BV100" s="153" t="str">
        <f t="shared" si="50"/>
        <v>NO CUMPLE</v>
      </c>
      <c r="BW100" s="152" t="e">
        <f>IF('OFERTAS ECONOMICAS'!#REF!=0,"",IF('OFERTAS ECONOMICAS'!#REF!="NO","",'OFERTAS ECONOMICAS'!#REF!))</f>
        <v>#REF!</v>
      </c>
      <c r="BX100" s="153" t="e">
        <f>+'OFERTAS ECONOMICAS'!#REF!</f>
        <v>#REF!</v>
      </c>
      <c r="BY100" s="153" t="e">
        <f t="shared" si="51"/>
        <v>#REF!</v>
      </c>
    </row>
    <row r="101" spans="1:77" ht="25.5" x14ac:dyDescent="0.2">
      <c r="A101" s="85">
        <f t="shared" si="52"/>
        <v>92</v>
      </c>
      <c r="B101" s="85" t="str">
        <f>VLOOKUP(A101,'OFERTAS ECONOMICAS'!A101:B434,2,0)</f>
        <v>DM1824</v>
      </c>
      <c r="C101" s="22" t="str">
        <f>VLOOKUP(A101,'OFERTAS ECONOMICAS'!A101:C434,3,0)</f>
        <v>GUANTE QUIR. ESTERIL DOBLE PROTECCION T: 8</v>
      </c>
      <c r="D101" s="120">
        <v>1</v>
      </c>
      <c r="E101" s="120" t="s">
        <v>32</v>
      </c>
      <c r="F101" s="24">
        <v>38997.590361445786</v>
      </c>
      <c r="G101" s="120">
        <v>8</v>
      </c>
      <c r="H101" s="86">
        <f t="shared" si="28"/>
        <v>311980.72289156629</v>
      </c>
      <c r="I101" s="48" t="str">
        <f>IF('OFERTAS ECONOMICAS'!L101=0,"",IF('OFERTAS ECONOMICAS'!Q101="no","",'OFERTAS ECONOMICAS'!L101))</f>
        <v/>
      </c>
      <c r="J101" s="49">
        <f>+'OFERTAS ECONOMICAS'!P101</f>
        <v>0</v>
      </c>
      <c r="K101" s="49" t="str">
        <f t="shared" si="29"/>
        <v>NO CUMPLE</v>
      </c>
      <c r="L101" s="51" t="str">
        <f>IF('OFERTAS ECONOMICAS'!U101=0,"",IF('OFERTAS ECONOMICAS'!Z101="NO","",'OFERTAS ECONOMICAS'!U101))</f>
        <v/>
      </c>
      <c r="M101" s="52">
        <f>+'OFERTAS ECONOMICAS'!Y101</f>
        <v>0</v>
      </c>
      <c r="N101" s="52" t="str">
        <f t="shared" si="30"/>
        <v>NO CUMPLE</v>
      </c>
      <c r="O101" s="53" t="str">
        <f>IF('OFERTAS ECONOMICAS'!AD101=0,"",IF('OFERTAS ECONOMICAS'!AI101="NO","",'OFERTAS ECONOMICAS'!AD101))</f>
        <v/>
      </c>
      <c r="P101" s="54">
        <f>+'OFERTAS ECONOMICAS'!AH101</f>
        <v>0</v>
      </c>
      <c r="Q101" s="54" t="str">
        <f t="shared" si="31"/>
        <v>NO CUMPLE</v>
      </c>
      <c r="R101" s="56" t="str">
        <f>IF('OFERTAS ECONOMICAS'!AN101=0,"",IF('OFERTAS ECONOMICAS'!AR101="NO","",'OFERTAS ECONOMICAS'!AN101))</f>
        <v/>
      </c>
      <c r="S101" s="57">
        <f>+'OFERTAS ECONOMICAS'!AQ101</f>
        <v>0</v>
      </c>
      <c r="T101" s="57" t="str">
        <f t="shared" si="32"/>
        <v>NO CUMPLE</v>
      </c>
      <c r="U101" s="59" t="str">
        <f>IF('OFERTAS ECONOMICAS'!AV101=0,"",IF('OFERTAS ECONOMICAS'!BA101="NO","",'OFERTAS ECONOMICAS'!AV101))</f>
        <v/>
      </c>
      <c r="V101" s="60">
        <f>+'OFERTAS ECONOMICAS'!AZ101</f>
        <v>0</v>
      </c>
      <c r="W101" s="60" t="str">
        <f t="shared" si="33"/>
        <v>NO CUMPLE</v>
      </c>
      <c r="X101" s="56" t="str">
        <f>IF('OFERTAS ECONOMICAS'!BF101=0,"",IF('OFERTAS ECONOMICAS'!BJ101="NO","",'OFERTAS ECONOMICAS'!BE101))</f>
        <v/>
      </c>
      <c r="Y101" s="57">
        <f>+'OFERTAS ECONOMICAS'!BI101</f>
        <v>0</v>
      </c>
      <c r="Z101" s="57" t="str">
        <f t="shared" si="34"/>
        <v>NO CUMPLE</v>
      </c>
      <c r="AA101" s="152" t="e">
        <f>IF('OFERTAS ECONOMICAS'!#REF!=0,"",IF('OFERTAS ECONOMICAS'!#REF!="NO","",'OFERTAS ECONOMICAS'!#REF!))</f>
        <v>#REF!</v>
      </c>
      <c r="AB101" s="153" t="e">
        <f>+'OFERTAS ECONOMICAS'!#REF!</f>
        <v>#REF!</v>
      </c>
      <c r="AC101" s="153" t="e">
        <f t="shared" si="35"/>
        <v>#REF!</v>
      </c>
      <c r="AD101" s="251" t="str">
        <f>IF('OFERTAS ECONOMICAS'!BN101=0,"",IF('OFERTAS ECONOMICAS'!BS101="NO","",'OFERTAS ECONOMICAS'!BN101))</f>
        <v/>
      </c>
      <c r="AE101" s="153">
        <f>+'OFERTAS ECONOMICAS'!BR101</f>
        <v>0</v>
      </c>
      <c r="AF101" s="153" t="str">
        <f t="shared" si="36"/>
        <v>NO CUMPLE</v>
      </c>
      <c r="AG101" s="152" t="str">
        <f>IF('OFERTAS ECONOMICAS'!BW101=0,"",IF('OFERTAS ECONOMICAS'!CB101="NO","",'OFERTAS ECONOMICAS'!BW101))</f>
        <v/>
      </c>
      <c r="AH101" s="153">
        <f>+'OFERTAS ECONOMICAS'!CA101</f>
        <v>0</v>
      </c>
      <c r="AI101" s="153" t="str">
        <f t="shared" si="37"/>
        <v>NO CUMPLE</v>
      </c>
      <c r="AJ101" s="152" t="str">
        <f>IF('OFERTAS ECONOMICAS'!CF101=0,"",IF('OFERTAS ECONOMICAS'!CK101="NO","",'OFERTAS ECONOMICAS'!CF101))</f>
        <v/>
      </c>
      <c r="AK101" s="153">
        <f>+'OFERTAS ECONOMICAS'!CJ101</f>
        <v>0</v>
      </c>
      <c r="AL101" s="153" t="str">
        <f t="shared" si="38"/>
        <v>NO CUMPLE</v>
      </c>
      <c r="AM101" s="152" t="str">
        <f>IF('OFERTAS ECONOMICAS'!CO101=0,"",IF('OFERTAS ECONOMICAS'!CT101="NO","",'OFERTAS ECONOMICAS'!CO101))</f>
        <v/>
      </c>
      <c r="AN101" s="153">
        <f>+'OFERTAS ECONOMICAS'!CS101</f>
        <v>0</v>
      </c>
      <c r="AO101" s="153" t="str">
        <f t="shared" si="39"/>
        <v>NO CUMPLE</v>
      </c>
      <c r="AP101" s="344" t="str">
        <f>IF('OFERTAS ECONOMICAS'!CX101=0,"",IF('OFERTAS ECONOMICAS'!DC101="NO","",'OFERTAS ECONOMICAS'!CX101))</f>
        <v/>
      </c>
      <c r="AQ101" s="153">
        <f>+'OFERTAS ECONOMICAS'!DB101</f>
        <v>0</v>
      </c>
      <c r="AR101" s="153" t="str">
        <f t="shared" si="40"/>
        <v>NO CUMPLE</v>
      </c>
      <c r="AS101" s="152" t="str">
        <f>IF('OFERTAS ECONOMICAS'!DG101=0,"",IF('OFERTAS ECONOMICAS'!DL101="NO","",'OFERTAS ECONOMICAS'!DG101))</f>
        <v/>
      </c>
      <c r="AT101" s="153">
        <f>+'OFERTAS ECONOMICAS'!DK101</f>
        <v>0</v>
      </c>
      <c r="AU101" s="153" t="str">
        <f t="shared" si="41"/>
        <v>NO CUMPLE</v>
      </c>
      <c r="AV101" s="152" t="str">
        <f>IF('OFERTAS ECONOMICAS'!DP101=0,"",IF('OFERTAS ECONOMICAS'!DU101="NO","",'OFERTAS ECONOMICAS'!DP101))</f>
        <v/>
      </c>
      <c r="AW101" s="153">
        <f>+'OFERTAS ECONOMICAS'!DT101</f>
        <v>0</v>
      </c>
      <c r="AX101" s="153" t="str">
        <f t="shared" si="42"/>
        <v>NO CUMPLE</v>
      </c>
      <c r="AY101" s="341" t="str">
        <f>IF('OFERTAS ECONOMICAS'!DY101=0,"",IF('OFERTAS ECONOMICAS'!ED101="no","",'OFERTAS ECONOMICAS'!DY101))</f>
        <v/>
      </c>
      <c r="AZ101" s="153">
        <f>+'OFERTAS ECONOMICAS'!EC101</f>
        <v>0</v>
      </c>
      <c r="BA101" s="153" t="str">
        <f t="shared" si="43"/>
        <v>NO CUMPLE</v>
      </c>
      <c r="BB101" s="152" t="str">
        <f>IF('OFERTAS ECONOMICAS'!EH101=0,"",IF('OFERTAS ECONOMICAS'!EM101="NO","",'OFERTAS ECONOMICAS'!EH101))</f>
        <v/>
      </c>
      <c r="BC101" s="153" t="str">
        <f>+'OFERTAS ECONOMICAS'!EL101</f>
        <v/>
      </c>
      <c r="BD101" s="153" t="str">
        <f t="shared" si="44"/>
        <v>NO CUMPLE</v>
      </c>
      <c r="BE101" s="152" t="str">
        <f>IF('OFERTAS ECONOMICAS'!EQ101=0,"",IF('OFERTAS ECONOMICAS'!EV101="NO","",'OFERTAS ECONOMICAS'!EQ101))</f>
        <v/>
      </c>
      <c r="BF101" s="153">
        <f>+'OFERTAS ECONOMICAS'!EU101</f>
        <v>0</v>
      </c>
      <c r="BG101" s="153" t="str">
        <f t="shared" si="45"/>
        <v>NO CUMPLE</v>
      </c>
      <c r="BH101" s="152">
        <f>IF('OFERTAS ECONOMICAS'!EZ101=0,"",IF('OFERTAS ECONOMICAS'!FE101="NO","",'OFERTAS ECONOMICAS'!EZ101))</f>
        <v>17850</v>
      </c>
      <c r="BI101" s="153" t="str">
        <f>+'OFERTAS ECONOMICAS'!FD101</f>
        <v>CUMPLE</v>
      </c>
      <c r="BJ101" s="153" t="str">
        <f t="shared" si="46"/>
        <v>CUMPLE</v>
      </c>
      <c r="BK101" s="152" t="str">
        <f>IF('OFERTAS ECONOMICAS'!FI101=0,"",IF('OFERTAS ECONOMICAS'!FN101="no","",'OFERTAS ECONOMICAS'!FI101))</f>
        <v/>
      </c>
      <c r="BL101" s="153">
        <f>+'OFERTAS ECONOMICAS'!FM101</f>
        <v>0</v>
      </c>
      <c r="BM101" s="153" t="str">
        <f t="shared" si="47"/>
        <v>NO CUMPLE</v>
      </c>
      <c r="BN101" s="152" t="e">
        <f>IF('OFERTAS ECONOMICAS'!#REF!=0,"",IF('OFERTAS ECONOMICAS'!#REF!="NO","",'OFERTAS ECONOMICAS'!#REF!))</f>
        <v>#REF!</v>
      </c>
      <c r="BO101" s="153" t="e">
        <f>+'OFERTAS ECONOMICAS'!#REF!</f>
        <v>#REF!</v>
      </c>
      <c r="BP101" s="153" t="e">
        <f t="shared" si="48"/>
        <v>#REF!</v>
      </c>
      <c r="BQ101" s="152" t="str">
        <f>IF('OFERTAS ECONOMICAS'!FR101=0,"",IF('OFERTAS ECONOMICAS'!FW101="NO","",'OFERTAS ECONOMICAS'!FR101))</f>
        <v/>
      </c>
      <c r="BR101" s="153">
        <f>+'OFERTAS ECONOMICAS'!FV101</f>
        <v>0</v>
      </c>
      <c r="BS101" s="153" t="str">
        <f t="shared" si="49"/>
        <v>NO CUMPLE</v>
      </c>
      <c r="BT101" s="152" t="str">
        <f>IF('OFERTAS ECONOMICAS'!GA101=0,"",IF('OFERTAS ECONOMICAS'!GF101="NO","",'OFERTAS ECONOMICAS'!GA101))</f>
        <v/>
      </c>
      <c r="BU101" s="153" t="str">
        <f>+'OFERTAS ECONOMICAS'!GE101</f>
        <v>NO CUMPLE</v>
      </c>
      <c r="BV101" s="153" t="str">
        <f t="shared" si="50"/>
        <v>NO CUMPLE</v>
      </c>
      <c r="BW101" s="152" t="e">
        <f>IF('OFERTAS ECONOMICAS'!#REF!=0,"",IF('OFERTAS ECONOMICAS'!#REF!="NO","",'OFERTAS ECONOMICAS'!#REF!))</f>
        <v>#REF!</v>
      </c>
      <c r="BX101" s="153" t="e">
        <f>+'OFERTAS ECONOMICAS'!#REF!</f>
        <v>#REF!</v>
      </c>
      <c r="BY101" s="153" t="e">
        <f t="shared" si="51"/>
        <v>#REF!</v>
      </c>
    </row>
    <row r="102" spans="1:77" ht="25.5" x14ac:dyDescent="0.2">
      <c r="A102" s="85">
        <f t="shared" si="52"/>
        <v>93</v>
      </c>
      <c r="B102" s="85" t="str">
        <f>VLOOKUP(A102,'OFERTAS ECONOMICAS'!A102:B435,2,0)</f>
        <v>DM1823</v>
      </c>
      <c r="C102" s="22" t="str">
        <f>VLOOKUP(A102,'OFERTAS ECONOMICAS'!A102:C435,3,0)</f>
        <v>GUANTE QUIR. ESTERIL DOBLE PROTECCION T: 7.5</v>
      </c>
      <c r="D102" s="120">
        <v>1</v>
      </c>
      <c r="E102" s="120" t="s">
        <v>32</v>
      </c>
      <c r="F102" s="24">
        <v>38997.590361445786</v>
      </c>
      <c r="G102" s="120">
        <v>11</v>
      </c>
      <c r="H102" s="86">
        <f t="shared" si="28"/>
        <v>428973.49397590366</v>
      </c>
      <c r="I102" s="48" t="str">
        <f>IF('OFERTAS ECONOMICAS'!L102=0,"",IF('OFERTAS ECONOMICAS'!Q102="no","",'OFERTAS ECONOMICAS'!L102))</f>
        <v/>
      </c>
      <c r="J102" s="49">
        <f>+'OFERTAS ECONOMICAS'!P102</f>
        <v>0</v>
      </c>
      <c r="K102" s="49" t="str">
        <f t="shared" si="29"/>
        <v>NO CUMPLE</v>
      </c>
      <c r="L102" s="51" t="str">
        <f>IF('OFERTAS ECONOMICAS'!U102=0,"",IF('OFERTAS ECONOMICAS'!Z102="NO","",'OFERTAS ECONOMICAS'!U102))</f>
        <v/>
      </c>
      <c r="M102" s="52">
        <f>+'OFERTAS ECONOMICAS'!Y102</f>
        <v>0</v>
      </c>
      <c r="N102" s="52" t="str">
        <f t="shared" si="30"/>
        <v>NO CUMPLE</v>
      </c>
      <c r="O102" s="53" t="str">
        <f>IF('OFERTAS ECONOMICAS'!AD102=0,"",IF('OFERTAS ECONOMICAS'!AI102="NO","",'OFERTAS ECONOMICAS'!AD102))</f>
        <v/>
      </c>
      <c r="P102" s="54">
        <f>+'OFERTAS ECONOMICAS'!AH102</f>
        <v>0</v>
      </c>
      <c r="Q102" s="54" t="str">
        <f t="shared" si="31"/>
        <v>NO CUMPLE</v>
      </c>
      <c r="R102" s="56" t="str">
        <f>IF('OFERTAS ECONOMICAS'!AN102=0,"",IF('OFERTAS ECONOMICAS'!AR102="NO","",'OFERTAS ECONOMICAS'!AN102))</f>
        <v/>
      </c>
      <c r="S102" s="57">
        <f>+'OFERTAS ECONOMICAS'!AQ102</f>
        <v>0</v>
      </c>
      <c r="T102" s="57" t="str">
        <f t="shared" si="32"/>
        <v>NO CUMPLE</v>
      </c>
      <c r="U102" s="59" t="str">
        <f>IF('OFERTAS ECONOMICAS'!AV102=0,"",IF('OFERTAS ECONOMICAS'!BA102="NO","",'OFERTAS ECONOMICAS'!AV102))</f>
        <v/>
      </c>
      <c r="V102" s="60">
        <f>+'OFERTAS ECONOMICAS'!AZ102</f>
        <v>0</v>
      </c>
      <c r="W102" s="60" t="str">
        <f t="shared" si="33"/>
        <v>NO CUMPLE</v>
      </c>
      <c r="X102" s="56" t="str">
        <f>IF('OFERTAS ECONOMICAS'!BF102=0,"",IF('OFERTAS ECONOMICAS'!BJ102="NO","",'OFERTAS ECONOMICAS'!BE102))</f>
        <v/>
      </c>
      <c r="Y102" s="57">
        <f>+'OFERTAS ECONOMICAS'!BI102</f>
        <v>0</v>
      </c>
      <c r="Z102" s="57" t="str">
        <f t="shared" si="34"/>
        <v>NO CUMPLE</v>
      </c>
      <c r="AA102" s="152" t="e">
        <f>IF('OFERTAS ECONOMICAS'!#REF!=0,"",IF('OFERTAS ECONOMICAS'!#REF!="NO","",'OFERTAS ECONOMICAS'!#REF!))</f>
        <v>#REF!</v>
      </c>
      <c r="AB102" s="153" t="e">
        <f>+'OFERTAS ECONOMICAS'!#REF!</f>
        <v>#REF!</v>
      </c>
      <c r="AC102" s="153" t="e">
        <f t="shared" si="35"/>
        <v>#REF!</v>
      </c>
      <c r="AD102" s="251" t="str">
        <f>IF('OFERTAS ECONOMICAS'!BN102=0,"",IF('OFERTAS ECONOMICAS'!BS102="NO","",'OFERTAS ECONOMICAS'!BN102))</f>
        <v/>
      </c>
      <c r="AE102" s="153">
        <f>+'OFERTAS ECONOMICAS'!BR102</f>
        <v>0</v>
      </c>
      <c r="AF102" s="153" t="str">
        <f t="shared" si="36"/>
        <v>NO CUMPLE</v>
      </c>
      <c r="AG102" s="152" t="str">
        <f>IF('OFERTAS ECONOMICAS'!BW102=0,"",IF('OFERTAS ECONOMICAS'!CB102="NO","",'OFERTAS ECONOMICAS'!BW102))</f>
        <v/>
      </c>
      <c r="AH102" s="153">
        <f>+'OFERTAS ECONOMICAS'!CA102</f>
        <v>0</v>
      </c>
      <c r="AI102" s="153" t="str">
        <f t="shared" si="37"/>
        <v>NO CUMPLE</v>
      </c>
      <c r="AJ102" s="152" t="str">
        <f>IF('OFERTAS ECONOMICAS'!CF102=0,"",IF('OFERTAS ECONOMICAS'!CK102="NO","",'OFERTAS ECONOMICAS'!CF102))</f>
        <v/>
      </c>
      <c r="AK102" s="153">
        <f>+'OFERTAS ECONOMICAS'!CJ102</f>
        <v>0</v>
      </c>
      <c r="AL102" s="153" t="str">
        <f t="shared" si="38"/>
        <v>NO CUMPLE</v>
      </c>
      <c r="AM102" s="152" t="str">
        <f>IF('OFERTAS ECONOMICAS'!CO102=0,"",IF('OFERTAS ECONOMICAS'!CT102="NO","",'OFERTAS ECONOMICAS'!CO102))</f>
        <v/>
      </c>
      <c r="AN102" s="153">
        <f>+'OFERTAS ECONOMICAS'!CS102</f>
        <v>0</v>
      </c>
      <c r="AO102" s="153" t="str">
        <f t="shared" si="39"/>
        <v>NO CUMPLE</v>
      </c>
      <c r="AP102" s="344" t="str">
        <f>IF('OFERTAS ECONOMICAS'!CX102=0,"",IF('OFERTAS ECONOMICAS'!DC102="NO","",'OFERTAS ECONOMICAS'!CX102))</f>
        <v/>
      </c>
      <c r="AQ102" s="153">
        <f>+'OFERTAS ECONOMICAS'!DB102</f>
        <v>0</v>
      </c>
      <c r="AR102" s="153" t="str">
        <f t="shared" si="40"/>
        <v>NO CUMPLE</v>
      </c>
      <c r="AS102" s="152" t="str">
        <f>IF('OFERTAS ECONOMICAS'!DG102=0,"",IF('OFERTAS ECONOMICAS'!DL102="NO","",'OFERTAS ECONOMICAS'!DG102))</f>
        <v/>
      </c>
      <c r="AT102" s="153">
        <f>+'OFERTAS ECONOMICAS'!DK102</f>
        <v>0</v>
      </c>
      <c r="AU102" s="153" t="str">
        <f t="shared" si="41"/>
        <v>NO CUMPLE</v>
      </c>
      <c r="AV102" s="152" t="str">
        <f>IF('OFERTAS ECONOMICAS'!DP102=0,"",IF('OFERTAS ECONOMICAS'!DU102="NO","",'OFERTAS ECONOMICAS'!DP102))</f>
        <v/>
      </c>
      <c r="AW102" s="153">
        <f>+'OFERTAS ECONOMICAS'!DT102</f>
        <v>0</v>
      </c>
      <c r="AX102" s="153" t="str">
        <f t="shared" si="42"/>
        <v>NO CUMPLE</v>
      </c>
      <c r="AY102" s="341" t="str">
        <f>IF('OFERTAS ECONOMICAS'!DY102=0,"",IF('OFERTAS ECONOMICAS'!ED102="no","",'OFERTAS ECONOMICAS'!DY102))</f>
        <v/>
      </c>
      <c r="AZ102" s="153">
        <f>+'OFERTAS ECONOMICAS'!EC102</f>
        <v>0</v>
      </c>
      <c r="BA102" s="153" t="str">
        <f t="shared" si="43"/>
        <v>NO CUMPLE</v>
      </c>
      <c r="BB102" s="152" t="str">
        <f>IF('OFERTAS ECONOMICAS'!EH102=0,"",IF('OFERTAS ECONOMICAS'!EM102="NO","",'OFERTAS ECONOMICAS'!EH102))</f>
        <v/>
      </c>
      <c r="BC102" s="153" t="str">
        <f>+'OFERTAS ECONOMICAS'!EL102</f>
        <v/>
      </c>
      <c r="BD102" s="153" t="str">
        <f t="shared" si="44"/>
        <v>NO CUMPLE</v>
      </c>
      <c r="BE102" s="152" t="str">
        <f>IF('OFERTAS ECONOMICAS'!EQ102=0,"",IF('OFERTAS ECONOMICAS'!EV102="NO","",'OFERTAS ECONOMICAS'!EQ102))</f>
        <v/>
      </c>
      <c r="BF102" s="153">
        <f>+'OFERTAS ECONOMICAS'!EU102</f>
        <v>0</v>
      </c>
      <c r="BG102" s="153" t="str">
        <f t="shared" si="45"/>
        <v>NO CUMPLE</v>
      </c>
      <c r="BH102" s="152">
        <f>IF('OFERTAS ECONOMICAS'!EZ102=0,"",IF('OFERTAS ECONOMICAS'!FE102="NO","",'OFERTAS ECONOMICAS'!EZ102))</f>
        <v>17850</v>
      </c>
      <c r="BI102" s="153" t="str">
        <f>+'OFERTAS ECONOMICAS'!FD102</f>
        <v>CUMPLE</v>
      </c>
      <c r="BJ102" s="153" t="str">
        <f t="shared" si="46"/>
        <v>CUMPLE</v>
      </c>
      <c r="BK102" s="152" t="str">
        <f>IF('OFERTAS ECONOMICAS'!FI102=0,"",IF('OFERTAS ECONOMICAS'!FN102="no","",'OFERTAS ECONOMICAS'!FI102))</f>
        <v/>
      </c>
      <c r="BL102" s="153">
        <f>+'OFERTAS ECONOMICAS'!FM102</f>
        <v>0</v>
      </c>
      <c r="BM102" s="153" t="str">
        <f t="shared" si="47"/>
        <v>NO CUMPLE</v>
      </c>
      <c r="BN102" s="152" t="e">
        <f>IF('OFERTAS ECONOMICAS'!#REF!=0,"",IF('OFERTAS ECONOMICAS'!#REF!="NO","",'OFERTAS ECONOMICAS'!#REF!))</f>
        <v>#REF!</v>
      </c>
      <c r="BO102" s="153" t="e">
        <f>+'OFERTAS ECONOMICAS'!#REF!</f>
        <v>#REF!</v>
      </c>
      <c r="BP102" s="153" t="e">
        <f t="shared" si="48"/>
        <v>#REF!</v>
      </c>
      <c r="BQ102" s="152" t="str">
        <f>IF('OFERTAS ECONOMICAS'!FR102=0,"",IF('OFERTAS ECONOMICAS'!FW102="NO","",'OFERTAS ECONOMICAS'!FR102))</f>
        <v/>
      </c>
      <c r="BR102" s="153">
        <f>+'OFERTAS ECONOMICAS'!FV102</f>
        <v>0</v>
      </c>
      <c r="BS102" s="153" t="str">
        <f t="shared" si="49"/>
        <v>NO CUMPLE</v>
      </c>
      <c r="BT102" s="152" t="str">
        <f>IF('OFERTAS ECONOMICAS'!GA102=0,"",IF('OFERTAS ECONOMICAS'!GF102="NO","",'OFERTAS ECONOMICAS'!GA102))</f>
        <v/>
      </c>
      <c r="BU102" s="153" t="str">
        <f>+'OFERTAS ECONOMICAS'!GE102</f>
        <v>NO CUMPLE</v>
      </c>
      <c r="BV102" s="153" t="str">
        <f t="shared" si="50"/>
        <v>NO CUMPLE</v>
      </c>
      <c r="BW102" s="152" t="e">
        <f>IF('OFERTAS ECONOMICAS'!#REF!=0,"",IF('OFERTAS ECONOMICAS'!#REF!="NO","",'OFERTAS ECONOMICAS'!#REF!))</f>
        <v>#REF!</v>
      </c>
      <c r="BX102" s="153" t="e">
        <f>+'OFERTAS ECONOMICAS'!#REF!</f>
        <v>#REF!</v>
      </c>
      <c r="BY102" s="153" t="e">
        <f t="shared" si="51"/>
        <v>#REF!</v>
      </c>
    </row>
    <row r="103" spans="1:77" ht="25.5" x14ac:dyDescent="0.2">
      <c r="A103" s="85">
        <f t="shared" si="52"/>
        <v>94</v>
      </c>
      <c r="B103" s="85" t="str">
        <f>VLOOKUP(A103,'OFERTAS ECONOMICAS'!A103:B436,2,0)</f>
        <v>DM1498</v>
      </c>
      <c r="C103" s="22" t="str">
        <f>VLOOKUP(A103,'OFERTAS ECONOMICAS'!A103:C436,3,0)</f>
        <v>GUIA PARA INTUBACION ENDOTRAQUEAL  N 10 FR</v>
      </c>
      <c r="D103" s="119">
        <v>1</v>
      </c>
      <c r="E103" s="119" t="s">
        <v>32</v>
      </c>
      <c r="F103" s="24">
        <v>4093.6</v>
      </c>
      <c r="G103" s="119">
        <v>9</v>
      </c>
      <c r="H103" s="86">
        <f t="shared" si="28"/>
        <v>36842.400000000001</v>
      </c>
      <c r="I103" s="48" t="str">
        <f>IF('OFERTAS ECONOMICAS'!L103=0,"",IF('OFERTAS ECONOMICAS'!Q103="no","",'OFERTAS ECONOMICAS'!L103))</f>
        <v/>
      </c>
      <c r="J103" s="49">
        <f>+'OFERTAS ECONOMICAS'!P103</f>
        <v>0</v>
      </c>
      <c r="K103" s="49" t="str">
        <f t="shared" si="29"/>
        <v>NO CUMPLE</v>
      </c>
      <c r="L103" s="51" t="str">
        <f>IF('OFERTAS ECONOMICAS'!U103=0,"",IF('OFERTAS ECONOMICAS'!Z103="NO","",'OFERTAS ECONOMICAS'!U103))</f>
        <v/>
      </c>
      <c r="M103" s="52">
        <f>+'OFERTAS ECONOMICAS'!Y103</f>
        <v>0</v>
      </c>
      <c r="N103" s="52" t="str">
        <f t="shared" si="30"/>
        <v>NO CUMPLE</v>
      </c>
      <c r="O103" s="53" t="str">
        <f>IF('OFERTAS ECONOMICAS'!AD103=0,"",IF('OFERTAS ECONOMICAS'!AI103="NO","",'OFERTAS ECONOMICAS'!AD103))</f>
        <v/>
      </c>
      <c r="P103" s="54" t="str">
        <f>+'OFERTAS ECONOMICAS'!AH103</f>
        <v>CUMPLE</v>
      </c>
      <c r="Q103" s="54" t="str">
        <f t="shared" si="31"/>
        <v>NO CUMPLE</v>
      </c>
      <c r="R103" s="56" t="str">
        <f>IF('OFERTAS ECONOMICAS'!AN103=0,"",IF('OFERTAS ECONOMICAS'!AR103="NO","",'OFERTAS ECONOMICAS'!AN103))</f>
        <v/>
      </c>
      <c r="S103" s="57">
        <f>+'OFERTAS ECONOMICAS'!AQ103</f>
        <v>0</v>
      </c>
      <c r="T103" s="57" t="str">
        <f t="shared" si="32"/>
        <v>NO CUMPLE</v>
      </c>
      <c r="U103" s="59">
        <f>IF('OFERTAS ECONOMICAS'!AV103=0,"",IF('OFERTAS ECONOMICAS'!BA103="NO","",'OFERTAS ECONOMICAS'!AV103))</f>
        <v>4094</v>
      </c>
      <c r="V103" s="60" t="str">
        <f>+'OFERTAS ECONOMICAS'!AZ103</f>
        <v>CUMPLE</v>
      </c>
      <c r="W103" s="60" t="str">
        <f t="shared" si="33"/>
        <v>CUMPLE</v>
      </c>
      <c r="X103" s="56" t="str">
        <f>IF('OFERTAS ECONOMICAS'!BF103=0,"",IF('OFERTAS ECONOMICAS'!BJ103="NO","",'OFERTAS ECONOMICAS'!BE103))</f>
        <v/>
      </c>
      <c r="Y103" s="57">
        <f>+'OFERTAS ECONOMICAS'!BI103</f>
        <v>0</v>
      </c>
      <c r="Z103" s="57" t="str">
        <f t="shared" si="34"/>
        <v>NO CUMPLE</v>
      </c>
      <c r="AA103" s="152" t="e">
        <f>IF('OFERTAS ECONOMICAS'!#REF!=0,"",IF('OFERTAS ECONOMICAS'!#REF!="NO","",'OFERTAS ECONOMICAS'!#REF!))</f>
        <v>#REF!</v>
      </c>
      <c r="AB103" s="153" t="e">
        <f>+'OFERTAS ECONOMICAS'!#REF!</f>
        <v>#REF!</v>
      </c>
      <c r="AC103" s="153" t="e">
        <f t="shared" si="35"/>
        <v>#REF!</v>
      </c>
      <c r="AD103" s="251" t="str">
        <f>IF('OFERTAS ECONOMICAS'!BN103=0,"",IF('OFERTAS ECONOMICAS'!BS103="NO","",'OFERTAS ECONOMICAS'!BN103))</f>
        <v/>
      </c>
      <c r="AE103" s="153">
        <f>+'OFERTAS ECONOMICAS'!BR103</f>
        <v>0</v>
      </c>
      <c r="AF103" s="153" t="str">
        <f t="shared" si="36"/>
        <v>NO CUMPLE</v>
      </c>
      <c r="AG103" s="152" t="str">
        <f>IF('OFERTAS ECONOMICAS'!BW103=0,"",IF('OFERTAS ECONOMICAS'!CB103="NO","",'OFERTAS ECONOMICAS'!BW103))</f>
        <v/>
      </c>
      <c r="AH103" s="153">
        <f>+'OFERTAS ECONOMICAS'!CA103</f>
        <v>0</v>
      </c>
      <c r="AI103" s="153" t="str">
        <f t="shared" si="37"/>
        <v>NO CUMPLE</v>
      </c>
      <c r="AJ103" s="152" t="str">
        <f>IF('OFERTAS ECONOMICAS'!CF103=0,"",IF('OFERTAS ECONOMICAS'!CK103="NO","",'OFERTAS ECONOMICAS'!CF103))</f>
        <v/>
      </c>
      <c r="AK103" s="153">
        <f>+'OFERTAS ECONOMICAS'!CJ103</f>
        <v>0</v>
      </c>
      <c r="AL103" s="153" t="str">
        <f t="shared" si="38"/>
        <v>NO CUMPLE</v>
      </c>
      <c r="AM103" s="152" t="str">
        <f>IF('OFERTAS ECONOMICAS'!CO103=0,"",IF('OFERTAS ECONOMICAS'!CT103="NO","",'OFERTAS ECONOMICAS'!CO103))</f>
        <v/>
      </c>
      <c r="AN103" s="153">
        <f>+'OFERTAS ECONOMICAS'!CS103</f>
        <v>0</v>
      </c>
      <c r="AO103" s="153" t="str">
        <f t="shared" si="39"/>
        <v>NO CUMPLE</v>
      </c>
      <c r="AP103" s="344" t="str">
        <f>IF('OFERTAS ECONOMICAS'!CX103=0,"",IF('OFERTAS ECONOMICAS'!DC103="NO","",'OFERTAS ECONOMICAS'!CX103))</f>
        <v/>
      </c>
      <c r="AQ103" s="153">
        <f>+'OFERTAS ECONOMICAS'!DB103</f>
        <v>0</v>
      </c>
      <c r="AR103" s="153" t="str">
        <f t="shared" si="40"/>
        <v>NO CUMPLE</v>
      </c>
      <c r="AS103" s="152" t="str">
        <f>IF('OFERTAS ECONOMICAS'!DG103=0,"",IF('OFERTAS ECONOMICAS'!DL103="NO","",'OFERTAS ECONOMICAS'!DG103))</f>
        <v/>
      </c>
      <c r="AT103" s="153">
        <f>+'OFERTAS ECONOMICAS'!DK103</f>
        <v>0</v>
      </c>
      <c r="AU103" s="153" t="str">
        <f t="shared" si="41"/>
        <v>NO CUMPLE</v>
      </c>
      <c r="AV103" s="152" t="str">
        <f>IF('OFERTAS ECONOMICAS'!DP103=0,"",IF('OFERTAS ECONOMICAS'!DU103="NO","",'OFERTAS ECONOMICAS'!DP103))</f>
        <v/>
      </c>
      <c r="AW103" s="153">
        <f>+'OFERTAS ECONOMICAS'!DT103</f>
        <v>0</v>
      </c>
      <c r="AX103" s="153" t="str">
        <f t="shared" si="42"/>
        <v>NO CUMPLE</v>
      </c>
      <c r="AY103" s="341" t="str">
        <f>IF('OFERTAS ECONOMICAS'!DY103=0,"",IF('OFERTAS ECONOMICAS'!ED103="no","",'OFERTAS ECONOMICAS'!DY103))</f>
        <v/>
      </c>
      <c r="AZ103" s="153" t="str">
        <f>+'OFERTAS ECONOMICAS'!EC103</f>
        <v>NO CUMPLE</v>
      </c>
      <c r="BA103" s="153" t="str">
        <f t="shared" si="43"/>
        <v>NO CUMPLE</v>
      </c>
      <c r="BB103" s="152" t="str">
        <f>IF('OFERTAS ECONOMICAS'!EH103=0,"",IF('OFERTAS ECONOMICAS'!EM103="NO","",'OFERTAS ECONOMICAS'!EH103))</f>
        <v/>
      </c>
      <c r="BC103" s="153" t="str">
        <f>+'OFERTAS ECONOMICAS'!EL103</f>
        <v>CUMPLE</v>
      </c>
      <c r="BD103" s="153" t="str">
        <f t="shared" si="44"/>
        <v>NO CUMPLE</v>
      </c>
      <c r="BE103" s="152" t="str">
        <f>IF('OFERTAS ECONOMICAS'!EQ103=0,"",IF('OFERTAS ECONOMICAS'!EV103="NO","",'OFERTAS ECONOMICAS'!EQ103))</f>
        <v/>
      </c>
      <c r="BF103" s="153">
        <f>+'OFERTAS ECONOMICAS'!EU103</f>
        <v>0</v>
      </c>
      <c r="BG103" s="153" t="str">
        <f t="shared" si="45"/>
        <v>NO CUMPLE</v>
      </c>
      <c r="BH103" s="152" t="str">
        <f>IF('OFERTAS ECONOMICAS'!EZ103=0,"",IF('OFERTAS ECONOMICAS'!FE103="NO","",'OFERTAS ECONOMICAS'!EZ103))</f>
        <v/>
      </c>
      <c r="BI103" s="153">
        <f>+'OFERTAS ECONOMICAS'!FD103</f>
        <v>0</v>
      </c>
      <c r="BJ103" s="153" t="str">
        <f t="shared" si="46"/>
        <v>NO CUMPLE</v>
      </c>
      <c r="BK103" s="152" t="str">
        <f>IF('OFERTAS ECONOMICAS'!FI103=0,"",IF('OFERTAS ECONOMICAS'!FN103="no","",'OFERTAS ECONOMICAS'!FI103))</f>
        <v/>
      </c>
      <c r="BL103" s="153">
        <f>+'OFERTAS ECONOMICAS'!FM103</f>
        <v>0</v>
      </c>
      <c r="BM103" s="153" t="str">
        <f t="shared" si="47"/>
        <v>NO CUMPLE</v>
      </c>
      <c r="BN103" s="152" t="e">
        <f>IF('OFERTAS ECONOMICAS'!#REF!=0,"",IF('OFERTAS ECONOMICAS'!#REF!="NO","",'OFERTAS ECONOMICAS'!#REF!))</f>
        <v>#REF!</v>
      </c>
      <c r="BO103" s="153" t="e">
        <f>+'OFERTAS ECONOMICAS'!#REF!</f>
        <v>#REF!</v>
      </c>
      <c r="BP103" s="153" t="e">
        <f t="shared" si="48"/>
        <v>#REF!</v>
      </c>
      <c r="BQ103" s="152" t="str">
        <f>IF('OFERTAS ECONOMICAS'!FR103=0,"",IF('OFERTAS ECONOMICAS'!FW103="NO","",'OFERTAS ECONOMICAS'!FR103))</f>
        <v/>
      </c>
      <c r="BR103" s="153">
        <f>+'OFERTAS ECONOMICAS'!FV103</f>
        <v>0</v>
      </c>
      <c r="BS103" s="153" t="str">
        <f t="shared" si="49"/>
        <v>NO CUMPLE</v>
      </c>
      <c r="BT103" s="152" t="str">
        <f>IF('OFERTAS ECONOMICAS'!GA103=0,"",IF('OFERTAS ECONOMICAS'!GF103="NO","",'OFERTAS ECONOMICAS'!GA103))</f>
        <v/>
      </c>
      <c r="BU103" s="153" t="str">
        <f>+'OFERTAS ECONOMICAS'!GE103</f>
        <v>CUMPLE</v>
      </c>
      <c r="BV103" s="153" t="str">
        <f t="shared" si="50"/>
        <v>NO CUMPLE</v>
      </c>
      <c r="BW103" s="152" t="e">
        <f>IF('OFERTAS ECONOMICAS'!#REF!=0,"",IF('OFERTAS ECONOMICAS'!#REF!="NO","",'OFERTAS ECONOMICAS'!#REF!))</f>
        <v>#REF!</v>
      </c>
      <c r="BX103" s="153" t="e">
        <f>+'OFERTAS ECONOMICAS'!#REF!</f>
        <v>#REF!</v>
      </c>
      <c r="BY103" s="153" t="e">
        <f t="shared" si="51"/>
        <v>#REF!</v>
      </c>
    </row>
    <row r="104" spans="1:77" ht="25.5" x14ac:dyDescent="0.2">
      <c r="A104" s="85">
        <f t="shared" si="52"/>
        <v>95</v>
      </c>
      <c r="B104" s="85" t="str">
        <f>VLOOKUP(A104,'OFERTAS ECONOMICAS'!A104:B437,2,0)</f>
        <v>DM1497</v>
      </c>
      <c r="C104" s="22" t="str">
        <f>VLOOKUP(A104,'OFERTAS ECONOMICAS'!A104:C437,3,0)</f>
        <v>GUIA PARA INTUBACION ENDOTRAQUEAL  N 6 FR</v>
      </c>
      <c r="D104" s="122">
        <v>1</v>
      </c>
      <c r="E104" s="122" t="s">
        <v>32</v>
      </c>
      <c r="F104" s="24">
        <v>4093.6</v>
      </c>
      <c r="G104" s="122">
        <v>10</v>
      </c>
      <c r="H104" s="86">
        <f t="shared" si="28"/>
        <v>40936</v>
      </c>
      <c r="I104" s="48" t="str">
        <f>IF('OFERTAS ECONOMICAS'!L104=0,"",IF('OFERTAS ECONOMICAS'!Q104="no","",'OFERTAS ECONOMICAS'!L104))</f>
        <v/>
      </c>
      <c r="J104" s="49">
        <f>+'OFERTAS ECONOMICAS'!P104</f>
        <v>0</v>
      </c>
      <c r="K104" s="49" t="str">
        <f t="shared" si="29"/>
        <v>NO CUMPLE</v>
      </c>
      <c r="L104" s="51" t="str">
        <f>IF('OFERTAS ECONOMICAS'!U104=0,"",IF('OFERTAS ECONOMICAS'!Z104="NO","",'OFERTAS ECONOMICAS'!U104))</f>
        <v/>
      </c>
      <c r="M104" s="52">
        <f>+'OFERTAS ECONOMICAS'!Y104</f>
        <v>0</v>
      </c>
      <c r="N104" s="52" t="str">
        <f t="shared" si="30"/>
        <v>NO CUMPLE</v>
      </c>
      <c r="O104" s="53" t="str">
        <f>IF('OFERTAS ECONOMICAS'!AD104=0,"",IF('OFERTAS ECONOMICAS'!AI104="NO","",'OFERTAS ECONOMICAS'!AD104))</f>
        <v/>
      </c>
      <c r="P104" s="54" t="str">
        <f>+'OFERTAS ECONOMICAS'!AH104</f>
        <v>CUMPLE</v>
      </c>
      <c r="Q104" s="54" t="str">
        <f t="shared" si="31"/>
        <v>NO CUMPLE</v>
      </c>
      <c r="R104" s="56" t="str">
        <f>IF('OFERTAS ECONOMICAS'!AN104=0,"",IF('OFERTAS ECONOMICAS'!AR104="NO","",'OFERTAS ECONOMICAS'!AN104))</f>
        <v/>
      </c>
      <c r="S104" s="57">
        <f>+'OFERTAS ECONOMICAS'!AQ104</f>
        <v>0</v>
      </c>
      <c r="T104" s="57" t="str">
        <f t="shared" si="32"/>
        <v>NO CUMPLE</v>
      </c>
      <c r="U104" s="59">
        <f>IF('OFERTAS ECONOMICAS'!AV104=0,"",IF('OFERTAS ECONOMICAS'!BA104="NO","",'OFERTAS ECONOMICAS'!AV104))</f>
        <v>4094</v>
      </c>
      <c r="V104" s="60" t="str">
        <f>+'OFERTAS ECONOMICAS'!AZ104</f>
        <v>CUMPLE</v>
      </c>
      <c r="W104" s="60" t="str">
        <f t="shared" si="33"/>
        <v>CUMPLE</v>
      </c>
      <c r="X104" s="56" t="str">
        <f>IF('OFERTAS ECONOMICAS'!BF104=0,"",IF('OFERTAS ECONOMICAS'!BJ104="NO","",'OFERTAS ECONOMICAS'!BE104))</f>
        <v/>
      </c>
      <c r="Y104" s="57">
        <f>+'OFERTAS ECONOMICAS'!BI104</f>
        <v>0</v>
      </c>
      <c r="Z104" s="57" t="str">
        <f t="shared" si="34"/>
        <v>NO CUMPLE</v>
      </c>
      <c r="AA104" s="152" t="e">
        <f>IF('OFERTAS ECONOMICAS'!#REF!=0,"",IF('OFERTAS ECONOMICAS'!#REF!="NO","",'OFERTAS ECONOMICAS'!#REF!))</f>
        <v>#REF!</v>
      </c>
      <c r="AB104" s="153" t="e">
        <f>+'OFERTAS ECONOMICAS'!#REF!</f>
        <v>#REF!</v>
      </c>
      <c r="AC104" s="153" t="e">
        <f t="shared" si="35"/>
        <v>#REF!</v>
      </c>
      <c r="AD104" s="251" t="str">
        <f>IF('OFERTAS ECONOMICAS'!BN104=0,"",IF('OFERTAS ECONOMICAS'!BS104="NO","",'OFERTAS ECONOMICAS'!BN104))</f>
        <v/>
      </c>
      <c r="AE104" s="153">
        <f>+'OFERTAS ECONOMICAS'!BR104</f>
        <v>0</v>
      </c>
      <c r="AF104" s="153" t="str">
        <f t="shared" si="36"/>
        <v>NO CUMPLE</v>
      </c>
      <c r="AG104" s="152" t="str">
        <f>IF('OFERTAS ECONOMICAS'!BW104=0,"",IF('OFERTAS ECONOMICAS'!CB104="NO","",'OFERTAS ECONOMICAS'!BW104))</f>
        <v/>
      </c>
      <c r="AH104" s="153">
        <f>+'OFERTAS ECONOMICAS'!CA104</f>
        <v>0</v>
      </c>
      <c r="AI104" s="153" t="str">
        <f t="shared" si="37"/>
        <v>NO CUMPLE</v>
      </c>
      <c r="AJ104" s="152" t="str">
        <f>IF('OFERTAS ECONOMICAS'!CF104=0,"",IF('OFERTAS ECONOMICAS'!CK104="NO","",'OFERTAS ECONOMICAS'!CF104))</f>
        <v/>
      </c>
      <c r="AK104" s="153">
        <f>+'OFERTAS ECONOMICAS'!CJ104</f>
        <v>0</v>
      </c>
      <c r="AL104" s="153" t="str">
        <f t="shared" si="38"/>
        <v>NO CUMPLE</v>
      </c>
      <c r="AM104" s="152" t="str">
        <f>IF('OFERTAS ECONOMICAS'!CO104=0,"",IF('OFERTAS ECONOMICAS'!CT104="NO","",'OFERTAS ECONOMICAS'!CO104))</f>
        <v/>
      </c>
      <c r="AN104" s="153">
        <f>+'OFERTAS ECONOMICAS'!CS104</f>
        <v>0</v>
      </c>
      <c r="AO104" s="153" t="str">
        <f t="shared" si="39"/>
        <v>NO CUMPLE</v>
      </c>
      <c r="AP104" s="344" t="str">
        <f>IF('OFERTAS ECONOMICAS'!CX104=0,"",IF('OFERTAS ECONOMICAS'!DC104="NO","",'OFERTAS ECONOMICAS'!CX104))</f>
        <v/>
      </c>
      <c r="AQ104" s="153">
        <f>+'OFERTAS ECONOMICAS'!DB104</f>
        <v>0</v>
      </c>
      <c r="AR104" s="153" t="str">
        <f t="shared" si="40"/>
        <v>NO CUMPLE</v>
      </c>
      <c r="AS104" s="152" t="str">
        <f>IF('OFERTAS ECONOMICAS'!DG104=0,"",IF('OFERTAS ECONOMICAS'!DL104="NO","",'OFERTAS ECONOMICAS'!DG104))</f>
        <v/>
      </c>
      <c r="AT104" s="153">
        <f>+'OFERTAS ECONOMICAS'!DK104</f>
        <v>0</v>
      </c>
      <c r="AU104" s="153" t="str">
        <f t="shared" si="41"/>
        <v>NO CUMPLE</v>
      </c>
      <c r="AV104" s="152" t="str">
        <f>IF('OFERTAS ECONOMICAS'!DP104=0,"",IF('OFERTAS ECONOMICAS'!DU104="NO","",'OFERTAS ECONOMICAS'!DP104))</f>
        <v/>
      </c>
      <c r="AW104" s="153">
        <f>+'OFERTAS ECONOMICAS'!DT104</f>
        <v>0</v>
      </c>
      <c r="AX104" s="153" t="str">
        <f t="shared" si="42"/>
        <v>NO CUMPLE</v>
      </c>
      <c r="AY104" s="341" t="str">
        <f>IF('OFERTAS ECONOMICAS'!DY104=0,"",IF('OFERTAS ECONOMICAS'!ED104="no","",'OFERTAS ECONOMICAS'!DY104))</f>
        <v/>
      </c>
      <c r="AZ104" s="153" t="str">
        <f>+'OFERTAS ECONOMICAS'!EC104</f>
        <v>NO CUMPLE</v>
      </c>
      <c r="BA104" s="153" t="str">
        <f t="shared" si="43"/>
        <v>NO CUMPLE</v>
      </c>
      <c r="BB104" s="152" t="str">
        <f>IF('OFERTAS ECONOMICAS'!EH104=0,"",IF('OFERTAS ECONOMICAS'!EM104="NO","",'OFERTAS ECONOMICAS'!EH104))</f>
        <v/>
      </c>
      <c r="BC104" s="153" t="str">
        <f>+'OFERTAS ECONOMICAS'!EL104</f>
        <v>CUMPLE</v>
      </c>
      <c r="BD104" s="153" t="str">
        <f t="shared" si="44"/>
        <v>NO CUMPLE</v>
      </c>
      <c r="BE104" s="152" t="str">
        <f>IF('OFERTAS ECONOMICAS'!EQ104=0,"",IF('OFERTAS ECONOMICAS'!EV104="NO","",'OFERTAS ECONOMICAS'!EQ104))</f>
        <v/>
      </c>
      <c r="BF104" s="153">
        <f>+'OFERTAS ECONOMICAS'!EU104</f>
        <v>0</v>
      </c>
      <c r="BG104" s="153" t="str">
        <f t="shared" si="45"/>
        <v>NO CUMPLE</v>
      </c>
      <c r="BH104" s="152" t="str">
        <f>IF('OFERTAS ECONOMICAS'!EZ104=0,"",IF('OFERTAS ECONOMICAS'!FE104="NO","",'OFERTAS ECONOMICAS'!EZ104))</f>
        <v/>
      </c>
      <c r="BI104" s="153">
        <f>+'OFERTAS ECONOMICAS'!FD104</f>
        <v>0</v>
      </c>
      <c r="BJ104" s="153" t="str">
        <f t="shared" si="46"/>
        <v>NO CUMPLE</v>
      </c>
      <c r="BK104" s="152" t="str">
        <f>IF('OFERTAS ECONOMICAS'!FI104=0,"",IF('OFERTAS ECONOMICAS'!FN104="no","",'OFERTAS ECONOMICAS'!FI104))</f>
        <v/>
      </c>
      <c r="BL104" s="153">
        <f>+'OFERTAS ECONOMICAS'!FM104</f>
        <v>0</v>
      </c>
      <c r="BM104" s="153" t="str">
        <f t="shared" si="47"/>
        <v>NO CUMPLE</v>
      </c>
      <c r="BN104" s="152" t="e">
        <f>IF('OFERTAS ECONOMICAS'!#REF!=0,"",IF('OFERTAS ECONOMICAS'!#REF!="NO","",'OFERTAS ECONOMICAS'!#REF!))</f>
        <v>#REF!</v>
      </c>
      <c r="BO104" s="153" t="e">
        <f>+'OFERTAS ECONOMICAS'!#REF!</f>
        <v>#REF!</v>
      </c>
      <c r="BP104" s="153" t="e">
        <f t="shared" si="48"/>
        <v>#REF!</v>
      </c>
      <c r="BQ104" s="152" t="str">
        <f>IF('OFERTAS ECONOMICAS'!FR104=0,"",IF('OFERTAS ECONOMICAS'!FW104="NO","",'OFERTAS ECONOMICAS'!FR104))</f>
        <v/>
      </c>
      <c r="BR104" s="153">
        <f>+'OFERTAS ECONOMICAS'!FV104</f>
        <v>0</v>
      </c>
      <c r="BS104" s="153" t="str">
        <f t="shared" si="49"/>
        <v>NO CUMPLE</v>
      </c>
      <c r="BT104" s="152" t="str">
        <f>IF('OFERTAS ECONOMICAS'!GA104=0,"",IF('OFERTAS ECONOMICAS'!GF104="NO","",'OFERTAS ECONOMICAS'!GA104))</f>
        <v/>
      </c>
      <c r="BU104" s="153" t="str">
        <f>+'OFERTAS ECONOMICAS'!GE104</f>
        <v>CUMPLE</v>
      </c>
      <c r="BV104" s="153" t="str">
        <f t="shared" si="50"/>
        <v>NO CUMPLE</v>
      </c>
      <c r="BW104" s="152" t="e">
        <f>IF('OFERTAS ECONOMICAS'!#REF!=0,"",IF('OFERTAS ECONOMICAS'!#REF!="NO","",'OFERTAS ECONOMICAS'!#REF!))</f>
        <v>#REF!</v>
      </c>
      <c r="BX104" s="153" t="e">
        <f>+'OFERTAS ECONOMICAS'!#REF!</f>
        <v>#REF!</v>
      </c>
      <c r="BY104" s="153" t="e">
        <f t="shared" si="51"/>
        <v>#REF!</v>
      </c>
    </row>
    <row r="105" spans="1:77" ht="38.25" x14ac:dyDescent="0.2">
      <c r="A105" s="85">
        <f t="shared" si="52"/>
        <v>96</v>
      </c>
      <c r="B105" s="85" t="str">
        <f>VLOOKUP(A105,'OFERTAS ECONOMICAS'!A105:B438,2,0)</f>
        <v>DM1935</v>
      </c>
      <c r="C105" s="22" t="str">
        <f>VLOOKUP(A105,'OFERTAS ECONOMICAS'!A105:C438,3,0)</f>
        <v>GUIA HIDROFILICA DE 0,035X150CM CON ROTADOR DE GUIA</v>
      </c>
      <c r="D105" s="120">
        <v>1</v>
      </c>
      <c r="E105" s="120" t="s">
        <v>32</v>
      </c>
      <c r="F105" s="24">
        <v>215366.0453</v>
      </c>
      <c r="G105" s="120">
        <v>2</v>
      </c>
      <c r="H105" s="86">
        <f t="shared" si="28"/>
        <v>430732.0906</v>
      </c>
      <c r="I105" s="48" t="str">
        <f>IF('OFERTAS ECONOMICAS'!L105=0,"",IF('OFERTAS ECONOMICAS'!Q105="no","",'OFERTAS ECONOMICAS'!L105))</f>
        <v/>
      </c>
      <c r="J105" s="49">
        <f>+'OFERTAS ECONOMICAS'!P105</f>
        <v>0</v>
      </c>
      <c r="K105" s="49" t="str">
        <f t="shared" si="29"/>
        <v>NO CUMPLE</v>
      </c>
      <c r="L105" s="51" t="str">
        <f>IF('OFERTAS ECONOMICAS'!U105=0,"",IF('OFERTAS ECONOMICAS'!Z105="NO","",'OFERTAS ECONOMICAS'!U105))</f>
        <v/>
      </c>
      <c r="M105" s="52">
        <f>+'OFERTAS ECONOMICAS'!Y105</f>
        <v>0</v>
      </c>
      <c r="N105" s="52" t="str">
        <f t="shared" si="30"/>
        <v>NO CUMPLE</v>
      </c>
      <c r="O105" s="53" t="str">
        <f>IF('OFERTAS ECONOMICAS'!AD105=0,"",IF('OFERTAS ECONOMICAS'!AI105="NO","",'OFERTAS ECONOMICAS'!AD105))</f>
        <v/>
      </c>
      <c r="P105" s="54">
        <f>+'OFERTAS ECONOMICAS'!AH105</f>
        <v>0</v>
      </c>
      <c r="Q105" s="54" t="str">
        <f t="shared" si="31"/>
        <v>NO CUMPLE</v>
      </c>
      <c r="R105" s="56" t="str">
        <f>IF('OFERTAS ECONOMICAS'!AN105=0,"",IF('OFERTAS ECONOMICAS'!AR105="NO","",'OFERTAS ECONOMICAS'!AN105))</f>
        <v/>
      </c>
      <c r="S105" s="57">
        <f>+'OFERTAS ECONOMICAS'!AQ105</f>
        <v>0</v>
      </c>
      <c r="T105" s="57" t="str">
        <f t="shared" si="32"/>
        <v>NO CUMPLE</v>
      </c>
      <c r="U105" s="59" t="str">
        <f>IF('OFERTAS ECONOMICAS'!AV105=0,"",IF('OFERTAS ECONOMICAS'!BA105="NO","",'OFERTAS ECONOMICAS'!AV105))</f>
        <v/>
      </c>
      <c r="V105" s="60">
        <f>+'OFERTAS ECONOMICAS'!AZ105</f>
        <v>0</v>
      </c>
      <c r="W105" s="60" t="str">
        <f t="shared" si="33"/>
        <v>NO CUMPLE</v>
      </c>
      <c r="X105" s="56" t="str">
        <f>IF('OFERTAS ECONOMICAS'!BF105=0,"",IF('OFERTAS ECONOMICAS'!BJ105="NO","",'OFERTAS ECONOMICAS'!BE105))</f>
        <v/>
      </c>
      <c r="Y105" s="57">
        <f>+'OFERTAS ECONOMICAS'!BI105</f>
        <v>0</v>
      </c>
      <c r="Z105" s="57" t="str">
        <f t="shared" si="34"/>
        <v>NO CUMPLE</v>
      </c>
      <c r="AA105" s="152" t="e">
        <f>IF('OFERTAS ECONOMICAS'!#REF!=0,"",IF('OFERTAS ECONOMICAS'!#REF!="NO","",'OFERTAS ECONOMICAS'!#REF!))</f>
        <v>#REF!</v>
      </c>
      <c r="AB105" s="153" t="e">
        <f>+'OFERTAS ECONOMICAS'!#REF!</f>
        <v>#REF!</v>
      </c>
      <c r="AC105" s="153" t="e">
        <f t="shared" si="35"/>
        <v>#REF!</v>
      </c>
      <c r="AD105" s="251" t="str">
        <f>IF('OFERTAS ECONOMICAS'!BN105=0,"",IF('OFERTAS ECONOMICAS'!BS105="NO","",'OFERTAS ECONOMICAS'!BN105))</f>
        <v/>
      </c>
      <c r="AE105" s="153">
        <f>+'OFERTAS ECONOMICAS'!BR105</f>
        <v>0</v>
      </c>
      <c r="AF105" s="153" t="str">
        <f t="shared" si="36"/>
        <v>NO CUMPLE</v>
      </c>
      <c r="AG105" s="152" t="str">
        <f>IF('OFERTAS ECONOMICAS'!BW105=0,"",IF('OFERTAS ECONOMICAS'!CB105="NO","",'OFERTAS ECONOMICAS'!BW105))</f>
        <v/>
      </c>
      <c r="AH105" s="153">
        <f>+'OFERTAS ECONOMICAS'!CA105</f>
        <v>0</v>
      </c>
      <c r="AI105" s="153" t="str">
        <f t="shared" si="37"/>
        <v>NO CUMPLE</v>
      </c>
      <c r="AJ105" s="152" t="str">
        <f>IF('OFERTAS ECONOMICAS'!CF105=0,"",IF('OFERTAS ECONOMICAS'!CK105="NO","",'OFERTAS ECONOMICAS'!CF105))</f>
        <v/>
      </c>
      <c r="AK105" s="153">
        <f>+'OFERTAS ECONOMICAS'!CJ105</f>
        <v>0</v>
      </c>
      <c r="AL105" s="153" t="str">
        <f t="shared" si="38"/>
        <v>NO CUMPLE</v>
      </c>
      <c r="AM105" s="152" t="str">
        <f>IF('OFERTAS ECONOMICAS'!CO105=0,"",IF('OFERTAS ECONOMICAS'!CT105="NO","",'OFERTAS ECONOMICAS'!CO105))</f>
        <v/>
      </c>
      <c r="AN105" s="153">
        <f>+'OFERTAS ECONOMICAS'!CS105</f>
        <v>0</v>
      </c>
      <c r="AO105" s="153" t="str">
        <f t="shared" si="39"/>
        <v>NO CUMPLE</v>
      </c>
      <c r="AP105" s="344" t="str">
        <f>IF('OFERTAS ECONOMICAS'!CX105=0,"",IF('OFERTAS ECONOMICAS'!DC105="NO","",'OFERTAS ECONOMICAS'!CX105))</f>
        <v/>
      </c>
      <c r="AQ105" s="153">
        <f>+'OFERTAS ECONOMICAS'!DB105</f>
        <v>0</v>
      </c>
      <c r="AR105" s="153" t="str">
        <f t="shared" si="40"/>
        <v>NO CUMPLE</v>
      </c>
      <c r="AS105" s="152" t="str">
        <f>IF('OFERTAS ECONOMICAS'!DG105=0,"",IF('OFERTAS ECONOMICAS'!DL105="NO","",'OFERTAS ECONOMICAS'!DG105))</f>
        <v/>
      </c>
      <c r="AT105" s="153">
        <f>+'OFERTAS ECONOMICAS'!DK105</f>
        <v>0</v>
      </c>
      <c r="AU105" s="153" t="str">
        <f t="shared" si="41"/>
        <v>NO CUMPLE</v>
      </c>
      <c r="AV105" s="152" t="str">
        <f>IF('OFERTAS ECONOMICAS'!DP105=0,"",IF('OFERTAS ECONOMICAS'!DU105="NO","",'OFERTAS ECONOMICAS'!DP105))</f>
        <v/>
      </c>
      <c r="AW105" s="153">
        <f>+'OFERTAS ECONOMICAS'!DT105</f>
        <v>0</v>
      </c>
      <c r="AX105" s="153" t="str">
        <f t="shared" si="42"/>
        <v>NO CUMPLE</v>
      </c>
      <c r="AY105" s="341" t="str">
        <f>IF('OFERTAS ECONOMICAS'!DY105=0,"",IF('OFERTAS ECONOMICAS'!ED105="no","",'OFERTAS ECONOMICAS'!DY105))</f>
        <v/>
      </c>
      <c r="AZ105" s="153">
        <f>+'OFERTAS ECONOMICAS'!EC105</f>
        <v>0</v>
      </c>
      <c r="BA105" s="153" t="str">
        <f t="shared" si="43"/>
        <v>NO CUMPLE</v>
      </c>
      <c r="BB105" s="152" t="str">
        <f>IF('OFERTAS ECONOMICAS'!EH105=0,"",IF('OFERTAS ECONOMICAS'!EM105="NO","",'OFERTAS ECONOMICAS'!EH105))</f>
        <v/>
      </c>
      <c r="BC105" s="153" t="str">
        <f>+'OFERTAS ECONOMICAS'!EL105</f>
        <v>CUMPLE</v>
      </c>
      <c r="BD105" s="153" t="str">
        <f t="shared" si="44"/>
        <v>NO CUMPLE</v>
      </c>
      <c r="BE105" s="152" t="str">
        <f>IF('OFERTAS ECONOMICAS'!EQ105=0,"",IF('OFERTAS ECONOMICAS'!EV105="NO","",'OFERTAS ECONOMICAS'!EQ105))</f>
        <v/>
      </c>
      <c r="BF105" s="153">
        <f>+'OFERTAS ECONOMICAS'!EU105</f>
        <v>0</v>
      </c>
      <c r="BG105" s="153" t="str">
        <f t="shared" si="45"/>
        <v>NO CUMPLE</v>
      </c>
      <c r="BH105" s="152" t="str">
        <f>IF('OFERTAS ECONOMICAS'!EZ105=0,"",IF('OFERTAS ECONOMICAS'!FE105="NO","",'OFERTAS ECONOMICAS'!EZ105))</f>
        <v/>
      </c>
      <c r="BI105" s="153">
        <f>+'OFERTAS ECONOMICAS'!FD105</f>
        <v>0</v>
      </c>
      <c r="BJ105" s="153" t="str">
        <f t="shared" si="46"/>
        <v>NO CUMPLE</v>
      </c>
      <c r="BK105" s="152" t="str">
        <f>IF('OFERTAS ECONOMICAS'!FI105=0,"",IF('OFERTAS ECONOMICAS'!FN105="no","",'OFERTAS ECONOMICAS'!FI105))</f>
        <v/>
      </c>
      <c r="BL105" s="153">
        <f>+'OFERTAS ECONOMICAS'!FM105</f>
        <v>0</v>
      </c>
      <c r="BM105" s="153" t="str">
        <f t="shared" si="47"/>
        <v>NO CUMPLE</v>
      </c>
      <c r="BN105" s="152" t="e">
        <f>IF('OFERTAS ECONOMICAS'!#REF!=0,"",IF('OFERTAS ECONOMICAS'!#REF!="NO","",'OFERTAS ECONOMICAS'!#REF!))</f>
        <v>#REF!</v>
      </c>
      <c r="BO105" s="153" t="e">
        <f>+'OFERTAS ECONOMICAS'!#REF!</f>
        <v>#REF!</v>
      </c>
      <c r="BP105" s="153" t="e">
        <f t="shared" si="48"/>
        <v>#REF!</v>
      </c>
      <c r="BQ105" s="152" t="str">
        <f>IF('OFERTAS ECONOMICAS'!FR105=0,"",IF('OFERTAS ECONOMICAS'!FW105="NO","",'OFERTAS ECONOMICAS'!FR105))</f>
        <v/>
      </c>
      <c r="BR105" s="153">
        <f>+'OFERTAS ECONOMICAS'!FV105</f>
        <v>0</v>
      </c>
      <c r="BS105" s="153" t="str">
        <f t="shared" si="49"/>
        <v>NO CUMPLE</v>
      </c>
      <c r="BT105" s="152" t="str">
        <f>IF('OFERTAS ECONOMICAS'!GA105=0,"",IF('OFERTAS ECONOMICAS'!GF105="NO","",'OFERTAS ECONOMICAS'!GA105))</f>
        <v/>
      </c>
      <c r="BU105" s="153">
        <f>+'OFERTAS ECONOMICAS'!GE105</f>
        <v>0</v>
      </c>
      <c r="BV105" s="153" t="str">
        <f t="shared" si="50"/>
        <v>NO CUMPLE</v>
      </c>
      <c r="BW105" s="152" t="e">
        <f>IF('OFERTAS ECONOMICAS'!#REF!=0,"",IF('OFERTAS ECONOMICAS'!#REF!="NO","",'OFERTAS ECONOMICAS'!#REF!))</f>
        <v>#REF!</v>
      </c>
      <c r="BX105" s="153" t="e">
        <f>+'OFERTAS ECONOMICAS'!#REF!</f>
        <v>#REF!</v>
      </c>
      <c r="BY105" s="153" t="e">
        <f t="shared" si="51"/>
        <v>#REF!</v>
      </c>
    </row>
    <row r="106" spans="1:77" ht="25.5" x14ac:dyDescent="0.2">
      <c r="A106" s="85">
        <f t="shared" si="52"/>
        <v>97</v>
      </c>
      <c r="B106" s="85" t="str">
        <f>VLOOKUP(A106,'OFERTAS ECONOMICAS'!A106:B439,2,0)</f>
        <v>DM542</v>
      </c>
      <c r="C106" s="22" t="str">
        <f>VLOOKUP(A106,'OFERTAS ECONOMICAS'!A106:C439,3,0)</f>
        <v>GUIA HIDROFILICA DE 4.5 MTRS X 0.35 ML</v>
      </c>
      <c r="D106" s="120">
        <v>1</v>
      </c>
      <c r="E106" s="120" t="s">
        <v>32</v>
      </c>
      <c r="F106" s="64">
        <v>490875</v>
      </c>
      <c r="G106" s="120">
        <v>17</v>
      </c>
      <c r="H106" s="86">
        <f t="shared" si="28"/>
        <v>8344875</v>
      </c>
      <c r="I106" s="48" t="str">
        <f>IF('OFERTAS ECONOMICAS'!L106=0,"",IF('OFERTAS ECONOMICAS'!Q106="no","",'OFERTAS ECONOMICAS'!L106))</f>
        <v/>
      </c>
      <c r="J106" s="49">
        <f>+'OFERTAS ECONOMICAS'!P106</f>
        <v>0</v>
      </c>
      <c r="K106" s="49" t="str">
        <f t="shared" si="29"/>
        <v>NO CUMPLE</v>
      </c>
      <c r="L106" s="51" t="str">
        <f>IF('OFERTAS ECONOMICAS'!U106=0,"",IF('OFERTAS ECONOMICAS'!Z106="NO","",'OFERTAS ECONOMICAS'!U106))</f>
        <v/>
      </c>
      <c r="M106" s="52">
        <f>+'OFERTAS ECONOMICAS'!Y106</f>
        <v>0</v>
      </c>
      <c r="N106" s="52" t="str">
        <f t="shared" si="30"/>
        <v>NO CUMPLE</v>
      </c>
      <c r="O106" s="53" t="str">
        <f>IF('OFERTAS ECONOMICAS'!AD106=0,"",IF('OFERTAS ECONOMICAS'!AI106="NO","",'OFERTAS ECONOMICAS'!AD106))</f>
        <v/>
      </c>
      <c r="P106" s="54">
        <f>+'OFERTAS ECONOMICAS'!AH106</f>
        <v>0</v>
      </c>
      <c r="Q106" s="54" t="str">
        <f t="shared" si="31"/>
        <v>NO CUMPLE</v>
      </c>
      <c r="R106" s="56" t="str">
        <f>IF('OFERTAS ECONOMICAS'!AN106=0,"",IF('OFERTAS ECONOMICAS'!AR106="NO","",'OFERTAS ECONOMICAS'!AN106))</f>
        <v/>
      </c>
      <c r="S106" s="57">
        <f>+'OFERTAS ECONOMICAS'!AQ106</f>
        <v>0</v>
      </c>
      <c r="T106" s="57" t="str">
        <f t="shared" si="32"/>
        <v>NO CUMPLE</v>
      </c>
      <c r="U106" s="59" t="str">
        <f>IF('OFERTAS ECONOMICAS'!AV106=0,"",IF('OFERTAS ECONOMICAS'!BA106="NO","",'OFERTAS ECONOMICAS'!AV106))</f>
        <v/>
      </c>
      <c r="V106" s="60">
        <f>+'OFERTAS ECONOMICAS'!AZ106</f>
        <v>0</v>
      </c>
      <c r="W106" s="60" t="str">
        <f t="shared" si="33"/>
        <v>NO CUMPLE</v>
      </c>
      <c r="X106" s="56" t="str">
        <f>IF('OFERTAS ECONOMICAS'!BF106=0,"",IF('OFERTAS ECONOMICAS'!BJ106="NO","",'OFERTAS ECONOMICAS'!BE106))</f>
        <v/>
      </c>
      <c r="Y106" s="57">
        <f>+'OFERTAS ECONOMICAS'!BI106</f>
        <v>0</v>
      </c>
      <c r="Z106" s="57" t="str">
        <f t="shared" si="34"/>
        <v>NO CUMPLE</v>
      </c>
      <c r="AA106" s="152" t="e">
        <f>IF('OFERTAS ECONOMICAS'!#REF!=0,"",IF('OFERTAS ECONOMICAS'!#REF!="NO","",'OFERTAS ECONOMICAS'!#REF!))</f>
        <v>#REF!</v>
      </c>
      <c r="AB106" s="153" t="e">
        <f>+'OFERTAS ECONOMICAS'!#REF!</f>
        <v>#REF!</v>
      </c>
      <c r="AC106" s="153" t="e">
        <f t="shared" si="35"/>
        <v>#REF!</v>
      </c>
      <c r="AD106" s="251" t="str">
        <f>IF('OFERTAS ECONOMICAS'!BN106=0,"",IF('OFERTAS ECONOMICAS'!BS106="NO","",'OFERTAS ECONOMICAS'!BN106))</f>
        <v/>
      </c>
      <c r="AE106" s="153">
        <f>+'OFERTAS ECONOMICAS'!BR106</f>
        <v>0</v>
      </c>
      <c r="AF106" s="153" t="str">
        <f t="shared" si="36"/>
        <v>NO CUMPLE</v>
      </c>
      <c r="AG106" s="152" t="str">
        <f>IF('OFERTAS ECONOMICAS'!BW106=0,"",IF('OFERTAS ECONOMICAS'!CB106="NO","",'OFERTAS ECONOMICAS'!BW106))</f>
        <v/>
      </c>
      <c r="AH106" s="153">
        <f>+'OFERTAS ECONOMICAS'!CA106</f>
        <v>0</v>
      </c>
      <c r="AI106" s="153" t="str">
        <f t="shared" si="37"/>
        <v>NO CUMPLE</v>
      </c>
      <c r="AJ106" s="152" t="str">
        <f>IF('OFERTAS ECONOMICAS'!CF106=0,"",IF('OFERTAS ECONOMICAS'!CK106="NO","",'OFERTAS ECONOMICAS'!CF106))</f>
        <v/>
      </c>
      <c r="AK106" s="153">
        <f>+'OFERTAS ECONOMICAS'!CJ106</f>
        <v>0</v>
      </c>
      <c r="AL106" s="153" t="str">
        <f t="shared" si="38"/>
        <v>NO CUMPLE</v>
      </c>
      <c r="AM106" s="152" t="str">
        <f>IF('OFERTAS ECONOMICAS'!CO106=0,"",IF('OFERTAS ECONOMICAS'!CT106="NO","",'OFERTAS ECONOMICAS'!CO106))</f>
        <v/>
      </c>
      <c r="AN106" s="153">
        <f>+'OFERTAS ECONOMICAS'!CS106</f>
        <v>0</v>
      </c>
      <c r="AO106" s="153" t="str">
        <f t="shared" si="39"/>
        <v>NO CUMPLE</v>
      </c>
      <c r="AP106" s="344" t="str">
        <f>IF('OFERTAS ECONOMICAS'!CX106=0,"",IF('OFERTAS ECONOMICAS'!DC106="NO","",'OFERTAS ECONOMICAS'!CX106))</f>
        <v/>
      </c>
      <c r="AQ106" s="153">
        <f>+'OFERTAS ECONOMICAS'!DB106</f>
        <v>0</v>
      </c>
      <c r="AR106" s="153" t="str">
        <f t="shared" si="40"/>
        <v>NO CUMPLE</v>
      </c>
      <c r="AS106" s="152" t="str">
        <f>IF('OFERTAS ECONOMICAS'!DG106=0,"",IF('OFERTAS ECONOMICAS'!DL106="NO","",'OFERTAS ECONOMICAS'!DG106))</f>
        <v/>
      </c>
      <c r="AT106" s="153">
        <f>+'OFERTAS ECONOMICAS'!DK106</f>
        <v>0</v>
      </c>
      <c r="AU106" s="153" t="str">
        <f t="shared" si="41"/>
        <v>NO CUMPLE</v>
      </c>
      <c r="AV106" s="152" t="str">
        <f>IF('OFERTAS ECONOMICAS'!DP106=0,"",IF('OFERTAS ECONOMICAS'!DU106="NO","",'OFERTAS ECONOMICAS'!DP106))</f>
        <v/>
      </c>
      <c r="AW106" s="153">
        <f>+'OFERTAS ECONOMICAS'!DT106</f>
        <v>0</v>
      </c>
      <c r="AX106" s="153" t="str">
        <f t="shared" si="42"/>
        <v>NO CUMPLE</v>
      </c>
      <c r="AY106" s="341" t="str">
        <f>IF('OFERTAS ECONOMICAS'!DY106=0,"",IF('OFERTAS ECONOMICAS'!ED106="no","",'OFERTAS ECONOMICAS'!DY106))</f>
        <v/>
      </c>
      <c r="AZ106" s="153">
        <f>+'OFERTAS ECONOMICAS'!EC106</f>
        <v>0</v>
      </c>
      <c r="BA106" s="153" t="str">
        <f t="shared" si="43"/>
        <v>NO CUMPLE</v>
      </c>
      <c r="BB106" s="152" t="str">
        <f>IF('OFERTAS ECONOMICAS'!EH106=0,"",IF('OFERTAS ECONOMICAS'!EM106="NO","",'OFERTAS ECONOMICAS'!EH106))</f>
        <v/>
      </c>
      <c r="BC106" s="153" t="str">
        <f>+'OFERTAS ECONOMICAS'!EL106</f>
        <v/>
      </c>
      <c r="BD106" s="153" t="str">
        <f t="shared" si="44"/>
        <v>NO CUMPLE</v>
      </c>
      <c r="BE106" s="152" t="str">
        <f>IF('OFERTAS ECONOMICAS'!EQ106=0,"",IF('OFERTAS ECONOMICAS'!EV106="NO","",'OFERTAS ECONOMICAS'!EQ106))</f>
        <v/>
      </c>
      <c r="BF106" s="153">
        <f>+'OFERTAS ECONOMICAS'!EU106</f>
        <v>0</v>
      </c>
      <c r="BG106" s="153" t="str">
        <f t="shared" si="45"/>
        <v>NO CUMPLE</v>
      </c>
      <c r="BH106" s="152" t="str">
        <f>IF('OFERTAS ECONOMICAS'!EZ106=0,"",IF('OFERTAS ECONOMICAS'!FE106="NO","",'OFERTAS ECONOMICAS'!EZ106))</f>
        <v/>
      </c>
      <c r="BI106" s="153">
        <f>+'OFERTAS ECONOMICAS'!FD106</f>
        <v>0</v>
      </c>
      <c r="BJ106" s="153" t="str">
        <f t="shared" si="46"/>
        <v>NO CUMPLE</v>
      </c>
      <c r="BK106" s="152" t="str">
        <f>IF('OFERTAS ECONOMICAS'!FI106=0,"",IF('OFERTAS ECONOMICAS'!FN106="no","",'OFERTAS ECONOMICAS'!FI106))</f>
        <v/>
      </c>
      <c r="BL106" s="153">
        <f>+'OFERTAS ECONOMICAS'!FM106</f>
        <v>0</v>
      </c>
      <c r="BM106" s="153" t="str">
        <f t="shared" si="47"/>
        <v>NO CUMPLE</v>
      </c>
      <c r="BN106" s="152" t="e">
        <f>IF('OFERTAS ECONOMICAS'!#REF!=0,"",IF('OFERTAS ECONOMICAS'!#REF!="NO","",'OFERTAS ECONOMICAS'!#REF!))</f>
        <v>#REF!</v>
      </c>
      <c r="BO106" s="153" t="e">
        <f>+'OFERTAS ECONOMICAS'!#REF!</f>
        <v>#REF!</v>
      </c>
      <c r="BP106" s="153" t="e">
        <f t="shared" si="48"/>
        <v>#REF!</v>
      </c>
      <c r="BQ106" s="152" t="str">
        <f>IF('OFERTAS ECONOMICAS'!FR106=0,"",IF('OFERTAS ECONOMICAS'!FW106="NO","",'OFERTAS ECONOMICAS'!FR106))</f>
        <v/>
      </c>
      <c r="BR106" s="153">
        <f>+'OFERTAS ECONOMICAS'!FV106</f>
        <v>0</v>
      </c>
      <c r="BS106" s="153" t="str">
        <f t="shared" si="49"/>
        <v>NO CUMPLE</v>
      </c>
      <c r="BT106" s="152" t="str">
        <f>IF('OFERTAS ECONOMICAS'!GA106=0,"",IF('OFERTAS ECONOMICAS'!GF106="NO","",'OFERTAS ECONOMICAS'!GA106))</f>
        <v/>
      </c>
      <c r="BU106" s="153">
        <f>+'OFERTAS ECONOMICAS'!GE106</f>
        <v>0</v>
      </c>
      <c r="BV106" s="153" t="str">
        <f t="shared" si="50"/>
        <v>NO CUMPLE</v>
      </c>
      <c r="BW106" s="152" t="e">
        <f>IF('OFERTAS ECONOMICAS'!#REF!=0,"",IF('OFERTAS ECONOMICAS'!#REF!="NO","",'OFERTAS ECONOMICAS'!#REF!))</f>
        <v>#REF!</v>
      </c>
      <c r="BX106" s="153" t="e">
        <f>+'OFERTAS ECONOMICAS'!#REF!</f>
        <v>#REF!</v>
      </c>
      <c r="BY106" s="153" t="e">
        <f t="shared" si="51"/>
        <v>#REF!</v>
      </c>
    </row>
    <row r="107" spans="1:77" ht="12.75" x14ac:dyDescent="0.2">
      <c r="A107" s="85">
        <f t="shared" si="52"/>
        <v>98</v>
      </c>
      <c r="B107" s="85" t="str">
        <f>VLOOKUP(A107,'OFERTAS ECONOMICAS'!A107:B440,2,0)</f>
        <v>DM1907</v>
      </c>
      <c r="C107" s="22" t="str">
        <f>VLOOKUP(A107,'OFERTAS ECONOMICAS'!A107:C440,3,0)</f>
        <v>GUIA URETERAL</v>
      </c>
      <c r="D107" s="120">
        <v>1</v>
      </c>
      <c r="E107" s="120" t="s">
        <v>32</v>
      </c>
      <c r="F107" s="24">
        <v>59202.5</v>
      </c>
      <c r="G107" s="120">
        <v>9</v>
      </c>
      <c r="H107" s="86">
        <f t="shared" si="28"/>
        <v>532822.5</v>
      </c>
      <c r="I107" s="48" t="str">
        <f>IF('OFERTAS ECONOMICAS'!L107=0,"",IF('OFERTAS ECONOMICAS'!Q107="no","",'OFERTAS ECONOMICAS'!L107))</f>
        <v/>
      </c>
      <c r="J107" s="49">
        <f>+'OFERTAS ECONOMICAS'!P107</f>
        <v>0</v>
      </c>
      <c r="K107" s="49" t="str">
        <f t="shared" si="29"/>
        <v>NO CUMPLE</v>
      </c>
      <c r="L107" s="51" t="str">
        <f>IF('OFERTAS ECONOMICAS'!U107=0,"",IF('OFERTAS ECONOMICAS'!Z107="NO","",'OFERTAS ECONOMICAS'!U107))</f>
        <v/>
      </c>
      <c r="M107" s="52">
        <f>+'OFERTAS ECONOMICAS'!Y107</f>
        <v>0</v>
      </c>
      <c r="N107" s="52" t="str">
        <f t="shared" si="30"/>
        <v>NO CUMPLE</v>
      </c>
      <c r="O107" s="53" t="str">
        <f>IF('OFERTAS ECONOMICAS'!AD107=0,"",IF('OFERTAS ECONOMICAS'!AI107="NO","",'OFERTAS ECONOMICAS'!AD107))</f>
        <v/>
      </c>
      <c r="P107" s="54">
        <f>+'OFERTAS ECONOMICAS'!AH107</f>
        <v>0</v>
      </c>
      <c r="Q107" s="54" t="str">
        <f t="shared" si="31"/>
        <v>NO CUMPLE</v>
      </c>
      <c r="R107" s="56" t="str">
        <f>IF('OFERTAS ECONOMICAS'!AN107=0,"",IF('OFERTAS ECONOMICAS'!AR107="NO","",'OFERTAS ECONOMICAS'!AN107))</f>
        <v/>
      </c>
      <c r="S107" s="57">
        <f>+'OFERTAS ECONOMICAS'!AQ107</f>
        <v>0</v>
      </c>
      <c r="T107" s="57" t="str">
        <f t="shared" si="32"/>
        <v>NO CUMPLE</v>
      </c>
      <c r="U107" s="59" t="str">
        <f>IF('OFERTAS ECONOMICAS'!AV107=0,"",IF('OFERTAS ECONOMICAS'!BA107="NO","",'OFERTAS ECONOMICAS'!AV107))</f>
        <v/>
      </c>
      <c r="V107" s="60">
        <f>+'OFERTAS ECONOMICAS'!AZ107</f>
        <v>0</v>
      </c>
      <c r="W107" s="60" t="str">
        <f t="shared" si="33"/>
        <v>NO CUMPLE</v>
      </c>
      <c r="X107" s="56" t="str">
        <f>IF('OFERTAS ECONOMICAS'!BF107=0,"",IF('OFERTAS ECONOMICAS'!BJ107="NO","",'OFERTAS ECONOMICAS'!BE107))</f>
        <v/>
      </c>
      <c r="Y107" s="57">
        <f>+'OFERTAS ECONOMICAS'!BI107</f>
        <v>0</v>
      </c>
      <c r="Z107" s="57" t="str">
        <f t="shared" si="34"/>
        <v>NO CUMPLE</v>
      </c>
      <c r="AA107" s="152" t="e">
        <f>IF('OFERTAS ECONOMICAS'!#REF!=0,"",IF('OFERTAS ECONOMICAS'!#REF!="NO","",'OFERTAS ECONOMICAS'!#REF!))</f>
        <v>#REF!</v>
      </c>
      <c r="AB107" s="153" t="e">
        <f>+'OFERTAS ECONOMICAS'!#REF!</f>
        <v>#REF!</v>
      </c>
      <c r="AC107" s="153" t="e">
        <f t="shared" si="35"/>
        <v>#REF!</v>
      </c>
      <c r="AD107" s="251" t="str">
        <f>IF('OFERTAS ECONOMICAS'!BN107=0,"",IF('OFERTAS ECONOMICAS'!BS107="NO","",'OFERTAS ECONOMICAS'!BN107))</f>
        <v/>
      </c>
      <c r="AE107" s="153">
        <f>+'OFERTAS ECONOMICAS'!BR107</f>
        <v>0</v>
      </c>
      <c r="AF107" s="153" t="str">
        <f t="shared" si="36"/>
        <v>NO CUMPLE</v>
      </c>
      <c r="AG107" s="152" t="str">
        <f>IF('OFERTAS ECONOMICAS'!BW107=0,"",IF('OFERTAS ECONOMICAS'!CB107="NO","",'OFERTAS ECONOMICAS'!BW107))</f>
        <v/>
      </c>
      <c r="AH107" s="153">
        <f>+'OFERTAS ECONOMICAS'!CA107</f>
        <v>0</v>
      </c>
      <c r="AI107" s="153" t="str">
        <f t="shared" si="37"/>
        <v>NO CUMPLE</v>
      </c>
      <c r="AJ107" s="152" t="str">
        <f>IF('OFERTAS ECONOMICAS'!CF107=0,"",IF('OFERTAS ECONOMICAS'!CK107="NO","",'OFERTAS ECONOMICAS'!CF107))</f>
        <v/>
      </c>
      <c r="AK107" s="153">
        <f>+'OFERTAS ECONOMICAS'!CJ107</f>
        <v>0</v>
      </c>
      <c r="AL107" s="153" t="str">
        <f t="shared" si="38"/>
        <v>NO CUMPLE</v>
      </c>
      <c r="AM107" s="152" t="str">
        <f>IF('OFERTAS ECONOMICAS'!CO107=0,"",IF('OFERTAS ECONOMICAS'!CT107="NO","",'OFERTAS ECONOMICAS'!CO107))</f>
        <v/>
      </c>
      <c r="AN107" s="153">
        <f>+'OFERTAS ECONOMICAS'!CS107</f>
        <v>0</v>
      </c>
      <c r="AO107" s="153" t="str">
        <f t="shared" si="39"/>
        <v>NO CUMPLE</v>
      </c>
      <c r="AP107" s="344" t="str">
        <f>IF('OFERTAS ECONOMICAS'!CX107=0,"",IF('OFERTAS ECONOMICAS'!DC107="NO","",'OFERTAS ECONOMICAS'!CX107))</f>
        <v/>
      </c>
      <c r="AQ107" s="153">
        <f>+'OFERTAS ECONOMICAS'!DB107</f>
        <v>0</v>
      </c>
      <c r="AR107" s="153" t="str">
        <f t="shared" si="40"/>
        <v>NO CUMPLE</v>
      </c>
      <c r="AS107" s="152" t="str">
        <f>IF('OFERTAS ECONOMICAS'!DG107=0,"",IF('OFERTAS ECONOMICAS'!DL107="NO","",'OFERTAS ECONOMICAS'!DG107))</f>
        <v/>
      </c>
      <c r="AT107" s="153">
        <f>+'OFERTAS ECONOMICAS'!DK107</f>
        <v>0</v>
      </c>
      <c r="AU107" s="153" t="str">
        <f t="shared" si="41"/>
        <v>NO CUMPLE</v>
      </c>
      <c r="AV107" s="152" t="str">
        <f>IF('OFERTAS ECONOMICAS'!DP107=0,"",IF('OFERTAS ECONOMICAS'!DU107="NO","",'OFERTAS ECONOMICAS'!DP107))</f>
        <v/>
      </c>
      <c r="AW107" s="153">
        <f>+'OFERTAS ECONOMICAS'!DT107</f>
        <v>0</v>
      </c>
      <c r="AX107" s="153" t="str">
        <f t="shared" si="42"/>
        <v>NO CUMPLE</v>
      </c>
      <c r="AY107" s="341" t="str">
        <f>IF('OFERTAS ECONOMICAS'!DY107=0,"",IF('OFERTAS ECONOMICAS'!ED107="no","",'OFERTAS ECONOMICAS'!DY107))</f>
        <v/>
      </c>
      <c r="AZ107" s="153">
        <f>+'OFERTAS ECONOMICAS'!EC107</f>
        <v>0</v>
      </c>
      <c r="BA107" s="153" t="str">
        <f t="shared" si="43"/>
        <v>NO CUMPLE</v>
      </c>
      <c r="BB107" s="152" t="str">
        <f>IF('OFERTAS ECONOMICAS'!EH107=0,"",IF('OFERTAS ECONOMICAS'!EM107="NO","",'OFERTAS ECONOMICAS'!EH107))</f>
        <v/>
      </c>
      <c r="BC107" s="153" t="str">
        <f>+'OFERTAS ECONOMICAS'!EL107</f>
        <v/>
      </c>
      <c r="BD107" s="153" t="str">
        <f t="shared" si="44"/>
        <v>NO CUMPLE</v>
      </c>
      <c r="BE107" s="152" t="str">
        <f>IF('OFERTAS ECONOMICAS'!EQ107=0,"",IF('OFERTAS ECONOMICAS'!EV107="NO","",'OFERTAS ECONOMICAS'!EQ107))</f>
        <v/>
      </c>
      <c r="BF107" s="153">
        <f>+'OFERTAS ECONOMICAS'!EU107</f>
        <v>0</v>
      </c>
      <c r="BG107" s="153" t="str">
        <f t="shared" si="45"/>
        <v>NO CUMPLE</v>
      </c>
      <c r="BH107" s="152" t="str">
        <f>IF('OFERTAS ECONOMICAS'!EZ107=0,"",IF('OFERTAS ECONOMICAS'!FE107="NO","",'OFERTAS ECONOMICAS'!EZ107))</f>
        <v/>
      </c>
      <c r="BI107" s="153">
        <f>+'OFERTAS ECONOMICAS'!FD107</f>
        <v>0</v>
      </c>
      <c r="BJ107" s="153" t="str">
        <f t="shared" si="46"/>
        <v>NO CUMPLE</v>
      </c>
      <c r="BK107" s="152" t="str">
        <f>IF('OFERTAS ECONOMICAS'!FI107=0,"",IF('OFERTAS ECONOMICAS'!FN107="no","",'OFERTAS ECONOMICAS'!FI107))</f>
        <v/>
      </c>
      <c r="BL107" s="153">
        <f>+'OFERTAS ECONOMICAS'!FM107</f>
        <v>0</v>
      </c>
      <c r="BM107" s="153" t="str">
        <f t="shared" si="47"/>
        <v>NO CUMPLE</v>
      </c>
      <c r="BN107" s="152" t="e">
        <f>IF('OFERTAS ECONOMICAS'!#REF!=0,"",IF('OFERTAS ECONOMICAS'!#REF!="NO","",'OFERTAS ECONOMICAS'!#REF!))</f>
        <v>#REF!</v>
      </c>
      <c r="BO107" s="153" t="e">
        <f>+'OFERTAS ECONOMICAS'!#REF!</f>
        <v>#REF!</v>
      </c>
      <c r="BP107" s="153" t="e">
        <f t="shared" si="48"/>
        <v>#REF!</v>
      </c>
      <c r="BQ107" s="152" t="str">
        <f>IF('OFERTAS ECONOMICAS'!FR107=0,"",IF('OFERTAS ECONOMICAS'!FW107="NO","",'OFERTAS ECONOMICAS'!FR107))</f>
        <v/>
      </c>
      <c r="BR107" s="153">
        <f>+'OFERTAS ECONOMICAS'!FV107</f>
        <v>0</v>
      </c>
      <c r="BS107" s="153" t="str">
        <f t="shared" si="49"/>
        <v>NO CUMPLE</v>
      </c>
      <c r="BT107" s="152" t="str">
        <f>IF('OFERTAS ECONOMICAS'!GA107=0,"",IF('OFERTAS ECONOMICAS'!GF107="NO","",'OFERTAS ECONOMICAS'!GA107))</f>
        <v/>
      </c>
      <c r="BU107" s="153">
        <f>+'OFERTAS ECONOMICAS'!GE107</f>
        <v>0</v>
      </c>
      <c r="BV107" s="153" t="str">
        <f t="shared" si="50"/>
        <v>NO CUMPLE</v>
      </c>
      <c r="BW107" s="152" t="e">
        <f>IF('OFERTAS ECONOMICAS'!#REF!=0,"",IF('OFERTAS ECONOMICAS'!#REF!="NO","",'OFERTAS ECONOMICAS'!#REF!))</f>
        <v>#REF!</v>
      </c>
      <c r="BX107" s="153" t="e">
        <f>+'OFERTAS ECONOMICAS'!#REF!</f>
        <v>#REF!</v>
      </c>
      <c r="BY107" s="153" t="e">
        <f t="shared" si="51"/>
        <v>#REF!</v>
      </c>
    </row>
    <row r="108" spans="1:77" ht="51" x14ac:dyDescent="0.2">
      <c r="A108" s="85">
        <f t="shared" si="52"/>
        <v>99</v>
      </c>
      <c r="B108" s="85" t="str">
        <f>VLOOKUP(A108,'OFERTAS ECONOMICAS'!A108:B441,2,0)</f>
        <v>DM1887</v>
      </c>
      <c r="C108" s="22" t="str">
        <f>VLOOKUP(A108,'OFERTAS ECONOMICAS'!A108:C441,3,0)</f>
        <v>HOJA DE VIDEOLARINGOSCOPIO N 3 DESECHABLE (PACIENTE ADULTO)</v>
      </c>
      <c r="D108" s="120">
        <v>1</v>
      </c>
      <c r="E108" s="120" t="s">
        <v>32</v>
      </c>
      <c r="F108" s="24">
        <v>52738.42</v>
      </c>
      <c r="G108" s="120">
        <v>23</v>
      </c>
      <c r="H108" s="86">
        <f t="shared" si="28"/>
        <v>1212983.6599999999</v>
      </c>
      <c r="I108" s="48" t="str">
        <f>IF('OFERTAS ECONOMICAS'!L108=0,"",IF('OFERTAS ECONOMICAS'!Q108="no","",'OFERTAS ECONOMICAS'!L108))</f>
        <v/>
      </c>
      <c r="J108" s="49">
        <f>+'OFERTAS ECONOMICAS'!P108</f>
        <v>0</v>
      </c>
      <c r="K108" s="49" t="str">
        <f t="shared" si="29"/>
        <v>NO CUMPLE</v>
      </c>
      <c r="L108" s="51" t="str">
        <f>IF('OFERTAS ECONOMICAS'!U108=0,"",IF('OFERTAS ECONOMICAS'!Z108="NO","",'OFERTAS ECONOMICAS'!U108))</f>
        <v/>
      </c>
      <c r="M108" s="52">
        <f>+'OFERTAS ECONOMICAS'!Y108</f>
        <v>0</v>
      </c>
      <c r="N108" s="52" t="str">
        <f t="shared" si="30"/>
        <v>NO CUMPLE</v>
      </c>
      <c r="O108" s="53">
        <f>IF('OFERTAS ECONOMICAS'!AD108=0,"",IF('OFERTAS ECONOMICAS'!AI108="NO","",'OFERTAS ECONOMICAS'!AD108))</f>
        <v>52738</v>
      </c>
      <c r="P108" s="54" t="str">
        <f>+'OFERTAS ECONOMICAS'!AH108</f>
        <v>CUMPLE</v>
      </c>
      <c r="Q108" s="54" t="str">
        <f t="shared" si="31"/>
        <v>CUMPLE</v>
      </c>
      <c r="R108" s="56" t="str">
        <f>IF('OFERTAS ECONOMICAS'!AN108=0,"",IF('OFERTAS ECONOMICAS'!AR108="NO","",'OFERTAS ECONOMICAS'!AN108))</f>
        <v/>
      </c>
      <c r="S108" s="57">
        <f>+'OFERTAS ECONOMICAS'!AQ108</f>
        <v>0</v>
      </c>
      <c r="T108" s="57" t="str">
        <f t="shared" si="32"/>
        <v>NO CUMPLE</v>
      </c>
      <c r="U108" s="59" t="str">
        <f>IF('OFERTAS ECONOMICAS'!AV108=0,"",IF('OFERTAS ECONOMICAS'!BA108="NO","",'OFERTAS ECONOMICAS'!AV108))</f>
        <v/>
      </c>
      <c r="V108" s="60">
        <f>+'OFERTAS ECONOMICAS'!AZ108</f>
        <v>0</v>
      </c>
      <c r="W108" s="60" t="str">
        <f t="shared" si="33"/>
        <v>NO CUMPLE</v>
      </c>
      <c r="X108" s="56" t="str">
        <f>IF('OFERTAS ECONOMICAS'!BF108=0,"",IF('OFERTAS ECONOMICAS'!BJ108="NO","",'OFERTAS ECONOMICAS'!BE108))</f>
        <v/>
      </c>
      <c r="Y108" s="57">
        <f>+'OFERTAS ECONOMICAS'!BI108</f>
        <v>0</v>
      </c>
      <c r="Z108" s="57" t="str">
        <f t="shared" si="34"/>
        <v>NO CUMPLE</v>
      </c>
      <c r="AA108" s="152" t="e">
        <f>IF('OFERTAS ECONOMICAS'!#REF!=0,"",IF('OFERTAS ECONOMICAS'!#REF!="NO","",'OFERTAS ECONOMICAS'!#REF!))</f>
        <v>#REF!</v>
      </c>
      <c r="AB108" s="153" t="e">
        <f>+'OFERTAS ECONOMICAS'!#REF!</f>
        <v>#REF!</v>
      </c>
      <c r="AC108" s="153" t="e">
        <f t="shared" si="35"/>
        <v>#REF!</v>
      </c>
      <c r="AD108" s="251" t="str">
        <f>IF('OFERTAS ECONOMICAS'!BN108=0,"",IF('OFERTAS ECONOMICAS'!BS108="NO","",'OFERTAS ECONOMICAS'!BN108))</f>
        <v/>
      </c>
      <c r="AE108" s="153">
        <f>+'OFERTAS ECONOMICAS'!BR108</f>
        <v>0</v>
      </c>
      <c r="AF108" s="153" t="str">
        <f t="shared" si="36"/>
        <v>NO CUMPLE</v>
      </c>
      <c r="AG108" s="152" t="str">
        <f>IF('OFERTAS ECONOMICAS'!BW108=0,"",IF('OFERTAS ECONOMICAS'!CB108="NO","",'OFERTAS ECONOMICAS'!BW108))</f>
        <v/>
      </c>
      <c r="AH108" s="153">
        <f>+'OFERTAS ECONOMICAS'!CA108</f>
        <v>0</v>
      </c>
      <c r="AI108" s="153" t="str">
        <f t="shared" si="37"/>
        <v>NO CUMPLE</v>
      </c>
      <c r="AJ108" s="152" t="str">
        <f>IF('OFERTAS ECONOMICAS'!CF108=0,"",IF('OFERTAS ECONOMICAS'!CK108="NO","",'OFERTAS ECONOMICAS'!CF108))</f>
        <v/>
      </c>
      <c r="AK108" s="153">
        <f>+'OFERTAS ECONOMICAS'!CJ108</f>
        <v>0</v>
      </c>
      <c r="AL108" s="153" t="str">
        <f t="shared" si="38"/>
        <v>NO CUMPLE</v>
      </c>
      <c r="AM108" s="152" t="str">
        <f>IF('OFERTAS ECONOMICAS'!CO108=0,"",IF('OFERTAS ECONOMICAS'!CT108="NO","",'OFERTAS ECONOMICAS'!CO108))</f>
        <v/>
      </c>
      <c r="AN108" s="153">
        <f>+'OFERTAS ECONOMICAS'!CS108</f>
        <v>0</v>
      </c>
      <c r="AO108" s="153" t="str">
        <f t="shared" si="39"/>
        <v>NO CUMPLE</v>
      </c>
      <c r="AP108" s="344" t="str">
        <f>IF('OFERTAS ECONOMICAS'!CX108=0,"",IF('OFERTAS ECONOMICAS'!DC108="NO","",'OFERTAS ECONOMICAS'!CX108))</f>
        <v/>
      </c>
      <c r="AQ108" s="153">
        <f>+'OFERTAS ECONOMICAS'!DB108</f>
        <v>0</v>
      </c>
      <c r="AR108" s="153" t="str">
        <f t="shared" si="40"/>
        <v>NO CUMPLE</v>
      </c>
      <c r="AS108" s="152" t="str">
        <f>IF('OFERTAS ECONOMICAS'!DG108=0,"",IF('OFERTAS ECONOMICAS'!DL108="NO","",'OFERTAS ECONOMICAS'!DG108))</f>
        <v/>
      </c>
      <c r="AT108" s="153">
        <f>+'OFERTAS ECONOMICAS'!DK108</f>
        <v>0</v>
      </c>
      <c r="AU108" s="153" t="str">
        <f t="shared" si="41"/>
        <v>NO CUMPLE</v>
      </c>
      <c r="AV108" s="152" t="str">
        <f>IF('OFERTAS ECONOMICAS'!DP108=0,"",IF('OFERTAS ECONOMICAS'!DU108="NO","",'OFERTAS ECONOMICAS'!DP108))</f>
        <v/>
      </c>
      <c r="AW108" s="153">
        <f>+'OFERTAS ECONOMICAS'!DT108</f>
        <v>0</v>
      </c>
      <c r="AX108" s="153" t="str">
        <f t="shared" si="42"/>
        <v>NO CUMPLE</v>
      </c>
      <c r="AY108" s="341" t="str">
        <f>IF('OFERTAS ECONOMICAS'!DY108=0,"",IF('OFERTAS ECONOMICAS'!ED108="no","",'OFERTAS ECONOMICAS'!DY108))</f>
        <v/>
      </c>
      <c r="AZ108" s="153">
        <f>+'OFERTAS ECONOMICAS'!EC108</f>
        <v>0</v>
      </c>
      <c r="BA108" s="153" t="str">
        <f t="shared" si="43"/>
        <v>NO CUMPLE</v>
      </c>
      <c r="BB108" s="152" t="str">
        <f>IF('OFERTAS ECONOMICAS'!EH108=0,"",IF('OFERTAS ECONOMICAS'!EM108="NO","",'OFERTAS ECONOMICAS'!EH108))</f>
        <v/>
      </c>
      <c r="BC108" s="153" t="str">
        <f>+'OFERTAS ECONOMICAS'!EL108</f>
        <v/>
      </c>
      <c r="BD108" s="153" t="str">
        <f t="shared" si="44"/>
        <v>NO CUMPLE</v>
      </c>
      <c r="BE108" s="152" t="str">
        <f>IF('OFERTAS ECONOMICAS'!EQ108=0,"",IF('OFERTAS ECONOMICAS'!EV108="NO","",'OFERTAS ECONOMICAS'!EQ108))</f>
        <v/>
      </c>
      <c r="BF108" s="153">
        <f>+'OFERTAS ECONOMICAS'!EU108</f>
        <v>0</v>
      </c>
      <c r="BG108" s="153" t="str">
        <f t="shared" si="45"/>
        <v>NO CUMPLE</v>
      </c>
      <c r="BH108" s="152" t="str">
        <f>IF('OFERTAS ECONOMICAS'!EZ108=0,"",IF('OFERTAS ECONOMICAS'!FE108="NO","",'OFERTAS ECONOMICAS'!EZ108))</f>
        <v/>
      </c>
      <c r="BI108" s="153">
        <f>+'OFERTAS ECONOMICAS'!FD108</f>
        <v>0</v>
      </c>
      <c r="BJ108" s="153" t="str">
        <f t="shared" si="46"/>
        <v>NO CUMPLE</v>
      </c>
      <c r="BK108" s="152" t="str">
        <f>IF('OFERTAS ECONOMICAS'!FI108=0,"",IF('OFERTAS ECONOMICAS'!FN108="no","",'OFERTAS ECONOMICAS'!FI108))</f>
        <v/>
      </c>
      <c r="BL108" s="153">
        <f>+'OFERTAS ECONOMICAS'!FM108</f>
        <v>0</v>
      </c>
      <c r="BM108" s="153" t="str">
        <f t="shared" si="47"/>
        <v>NO CUMPLE</v>
      </c>
      <c r="BN108" s="152" t="e">
        <f>IF('OFERTAS ECONOMICAS'!#REF!=0,"",IF('OFERTAS ECONOMICAS'!#REF!="NO","",'OFERTAS ECONOMICAS'!#REF!))</f>
        <v>#REF!</v>
      </c>
      <c r="BO108" s="153" t="e">
        <f>+'OFERTAS ECONOMICAS'!#REF!</f>
        <v>#REF!</v>
      </c>
      <c r="BP108" s="153" t="e">
        <f t="shared" si="48"/>
        <v>#REF!</v>
      </c>
      <c r="BQ108" s="152" t="str">
        <f>IF('OFERTAS ECONOMICAS'!FR108=0,"",IF('OFERTAS ECONOMICAS'!FW108="NO","",'OFERTAS ECONOMICAS'!FR108))</f>
        <v/>
      </c>
      <c r="BR108" s="153">
        <f>+'OFERTAS ECONOMICAS'!FV108</f>
        <v>0</v>
      </c>
      <c r="BS108" s="153" t="str">
        <f t="shared" si="49"/>
        <v>NO CUMPLE</v>
      </c>
      <c r="BT108" s="152" t="str">
        <f>IF('OFERTAS ECONOMICAS'!GA108=0,"",IF('OFERTAS ECONOMICAS'!GF108="NO","",'OFERTAS ECONOMICAS'!GA108))</f>
        <v/>
      </c>
      <c r="BU108" s="153">
        <f>+'OFERTAS ECONOMICAS'!GE108</f>
        <v>0</v>
      </c>
      <c r="BV108" s="153" t="str">
        <f t="shared" si="50"/>
        <v>NO CUMPLE</v>
      </c>
      <c r="BW108" s="152" t="e">
        <f>IF('OFERTAS ECONOMICAS'!#REF!=0,"",IF('OFERTAS ECONOMICAS'!#REF!="NO","",'OFERTAS ECONOMICAS'!#REF!))</f>
        <v>#REF!</v>
      </c>
      <c r="BX108" s="153" t="e">
        <f>+'OFERTAS ECONOMICAS'!#REF!</f>
        <v>#REF!</v>
      </c>
      <c r="BY108" s="153" t="e">
        <f t="shared" si="51"/>
        <v>#REF!</v>
      </c>
    </row>
    <row r="109" spans="1:77" ht="51" x14ac:dyDescent="0.2">
      <c r="A109" s="85">
        <f t="shared" si="52"/>
        <v>100</v>
      </c>
      <c r="B109" s="85" t="str">
        <f>VLOOKUP(A109,'OFERTAS ECONOMICAS'!A109:B442,2,0)</f>
        <v>DM1888</v>
      </c>
      <c r="C109" s="22" t="str">
        <f>VLOOKUP(A109,'OFERTAS ECONOMICAS'!A109:C442,3,0)</f>
        <v>HOJA DE VIDEOLARINGOSCOPIO N 4 DESECHABLE (PACIENTE OBESO)</v>
      </c>
      <c r="D109" s="120">
        <v>1</v>
      </c>
      <c r="E109" s="120" t="s">
        <v>32</v>
      </c>
      <c r="F109" s="24">
        <v>55702.319203999999</v>
      </c>
      <c r="G109" s="120">
        <v>17</v>
      </c>
      <c r="H109" s="86">
        <f t="shared" si="28"/>
        <v>946939.42646800005</v>
      </c>
      <c r="I109" s="48" t="str">
        <f>IF('OFERTAS ECONOMICAS'!L109=0,"",IF('OFERTAS ECONOMICAS'!Q109="no","",'OFERTAS ECONOMICAS'!L109))</f>
        <v/>
      </c>
      <c r="J109" s="49">
        <f>+'OFERTAS ECONOMICAS'!P109</f>
        <v>0</v>
      </c>
      <c r="K109" s="49" t="str">
        <f t="shared" si="29"/>
        <v>NO CUMPLE</v>
      </c>
      <c r="L109" s="51" t="str">
        <f>IF('OFERTAS ECONOMICAS'!U109=0,"",IF('OFERTAS ECONOMICAS'!Z109="NO","",'OFERTAS ECONOMICAS'!U109))</f>
        <v/>
      </c>
      <c r="M109" s="52">
        <f>+'OFERTAS ECONOMICAS'!Y109</f>
        <v>0</v>
      </c>
      <c r="N109" s="52" t="str">
        <f t="shared" si="30"/>
        <v>NO CUMPLE</v>
      </c>
      <c r="O109" s="53" t="str">
        <f>IF('OFERTAS ECONOMICAS'!AD109=0,"",IF('OFERTAS ECONOMICAS'!AI109="NO","",'OFERTAS ECONOMICAS'!AD109))</f>
        <v/>
      </c>
      <c r="P109" s="54">
        <f>+'OFERTAS ECONOMICAS'!AH109</f>
        <v>0</v>
      </c>
      <c r="Q109" s="54" t="str">
        <f t="shared" si="31"/>
        <v>NO CUMPLE</v>
      </c>
      <c r="R109" s="56" t="str">
        <f>IF('OFERTAS ECONOMICAS'!AN109=0,"",IF('OFERTAS ECONOMICAS'!AR109="NO","",'OFERTAS ECONOMICAS'!AN109))</f>
        <v/>
      </c>
      <c r="S109" s="57">
        <f>+'OFERTAS ECONOMICAS'!AQ109</f>
        <v>0</v>
      </c>
      <c r="T109" s="57" t="str">
        <f t="shared" si="32"/>
        <v>NO CUMPLE</v>
      </c>
      <c r="U109" s="59" t="str">
        <f>IF('OFERTAS ECONOMICAS'!AV109=0,"",IF('OFERTAS ECONOMICAS'!BA109="NO","",'OFERTAS ECONOMICAS'!AV109))</f>
        <v/>
      </c>
      <c r="V109" s="60">
        <f>+'OFERTAS ECONOMICAS'!AZ109</f>
        <v>0</v>
      </c>
      <c r="W109" s="60" t="str">
        <f t="shared" si="33"/>
        <v>NO CUMPLE</v>
      </c>
      <c r="X109" s="56" t="str">
        <f>IF('OFERTAS ECONOMICAS'!BF109=0,"",IF('OFERTAS ECONOMICAS'!BJ109="NO","",'OFERTAS ECONOMICAS'!BE109))</f>
        <v/>
      </c>
      <c r="Y109" s="57">
        <f>+'OFERTAS ECONOMICAS'!BI109</f>
        <v>0</v>
      </c>
      <c r="Z109" s="57" t="str">
        <f t="shared" si="34"/>
        <v>NO CUMPLE</v>
      </c>
      <c r="AA109" s="152" t="e">
        <f>IF('OFERTAS ECONOMICAS'!#REF!=0,"",IF('OFERTAS ECONOMICAS'!#REF!="NO","",'OFERTAS ECONOMICAS'!#REF!))</f>
        <v>#REF!</v>
      </c>
      <c r="AB109" s="153" t="e">
        <f>+'OFERTAS ECONOMICAS'!#REF!</f>
        <v>#REF!</v>
      </c>
      <c r="AC109" s="153" t="e">
        <f t="shared" si="35"/>
        <v>#REF!</v>
      </c>
      <c r="AD109" s="251" t="str">
        <f>IF('OFERTAS ECONOMICAS'!BN109=0,"",IF('OFERTAS ECONOMICAS'!BS109="NO","",'OFERTAS ECONOMICAS'!BN109))</f>
        <v/>
      </c>
      <c r="AE109" s="153">
        <f>+'OFERTAS ECONOMICAS'!BR109</f>
        <v>0</v>
      </c>
      <c r="AF109" s="153" t="str">
        <f t="shared" si="36"/>
        <v>NO CUMPLE</v>
      </c>
      <c r="AG109" s="152" t="str">
        <f>IF('OFERTAS ECONOMICAS'!BW109=0,"",IF('OFERTAS ECONOMICAS'!CB109="NO","",'OFERTAS ECONOMICAS'!BW109))</f>
        <v/>
      </c>
      <c r="AH109" s="153">
        <f>+'OFERTAS ECONOMICAS'!CA109</f>
        <v>0</v>
      </c>
      <c r="AI109" s="153" t="str">
        <f t="shared" si="37"/>
        <v>NO CUMPLE</v>
      </c>
      <c r="AJ109" s="152" t="str">
        <f>IF('OFERTAS ECONOMICAS'!CF109=0,"",IF('OFERTAS ECONOMICAS'!CK109="NO","",'OFERTAS ECONOMICAS'!CF109))</f>
        <v/>
      </c>
      <c r="AK109" s="153">
        <f>+'OFERTAS ECONOMICAS'!CJ109</f>
        <v>0</v>
      </c>
      <c r="AL109" s="153" t="str">
        <f t="shared" si="38"/>
        <v>NO CUMPLE</v>
      </c>
      <c r="AM109" s="152" t="str">
        <f>IF('OFERTAS ECONOMICAS'!CO109=0,"",IF('OFERTAS ECONOMICAS'!CT109="NO","",'OFERTAS ECONOMICAS'!CO109))</f>
        <v/>
      </c>
      <c r="AN109" s="153">
        <f>+'OFERTAS ECONOMICAS'!CS109</f>
        <v>0</v>
      </c>
      <c r="AO109" s="153" t="str">
        <f t="shared" si="39"/>
        <v>NO CUMPLE</v>
      </c>
      <c r="AP109" s="344" t="str">
        <f>IF('OFERTAS ECONOMICAS'!CX109=0,"",IF('OFERTAS ECONOMICAS'!DC109="NO","",'OFERTAS ECONOMICAS'!CX109))</f>
        <v/>
      </c>
      <c r="AQ109" s="153">
        <f>+'OFERTAS ECONOMICAS'!DB109</f>
        <v>0</v>
      </c>
      <c r="AR109" s="153" t="str">
        <f t="shared" si="40"/>
        <v>NO CUMPLE</v>
      </c>
      <c r="AS109" s="152" t="str">
        <f>IF('OFERTAS ECONOMICAS'!DG109=0,"",IF('OFERTAS ECONOMICAS'!DL109="NO","",'OFERTAS ECONOMICAS'!DG109))</f>
        <v/>
      </c>
      <c r="AT109" s="153">
        <f>+'OFERTAS ECONOMICAS'!DK109</f>
        <v>0</v>
      </c>
      <c r="AU109" s="153" t="str">
        <f t="shared" si="41"/>
        <v>NO CUMPLE</v>
      </c>
      <c r="AV109" s="152" t="str">
        <f>IF('OFERTAS ECONOMICAS'!DP109=0,"",IF('OFERTAS ECONOMICAS'!DU109="NO","",'OFERTAS ECONOMICAS'!DP109))</f>
        <v/>
      </c>
      <c r="AW109" s="153">
        <f>+'OFERTAS ECONOMICAS'!DT109</f>
        <v>0</v>
      </c>
      <c r="AX109" s="153" t="str">
        <f t="shared" si="42"/>
        <v>NO CUMPLE</v>
      </c>
      <c r="AY109" s="341" t="str">
        <f>IF('OFERTAS ECONOMICAS'!DY109=0,"",IF('OFERTAS ECONOMICAS'!ED109="no","",'OFERTAS ECONOMICAS'!DY109))</f>
        <v/>
      </c>
      <c r="AZ109" s="153">
        <f>+'OFERTAS ECONOMICAS'!EC109</f>
        <v>0</v>
      </c>
      <c r="BA109" s="153" t="str">
        <f t="shared" si="43"/>
        <v>NO CUMPLE</v>
      </c>
      <c r="BB109" s="152" t="str">
        <f>IF('OFERTAS ECONOMICAS'!EH109=0,"",IF('OFERTAS ECONOMICAS'!EM109="NO","",'OFERTAS ECONOMICAS'!EH109))</f>
        <v/>
      </c>
      <c r="BC109" s="153" t="str">
        <f>+'OFERTAS ECONOMICAS'!EL109</f>
        <v/>
      </c>
      <c r="BD109" s="153" t="str">
        <f t="shared" si="44"/>
        <v>NO CUMPLE</v>
      </c>
      <c r="BE109" s="152" t="str">
        <f>IF('OFERTAS ECONOMICAS'!EQ109=0,"",IF('OFERTAS ECONOMICAS'!EV109="NO","",'OFERTAS ECONOMICAS'!EQ109))</f>
        <v/>
      </c>
      <c r="BF109" s="153">
        <f>+'OFERTAS ECONOMICAS'!EU109</f>
        <v>0</v>
      </c>
      <c r="BG109" s="153" t="str">
        <f t="shared" si="45"/>
        <v>NO CUMPLE</v>
      </c>
      <c r="BH109" s="152" t="str">
        <f>IF('OFERTAS ECONOMICAS'!EZ109=0,"",IF('OFERTAS ECONOMICAS'!FE109="NO","",'OFERTAS ECONOMICAS'!EZ109))</f>
        <v/>
      </c>
      <c r="BI109" s="153">
        <f>+'OFERTAS ECONOMICAS'!FD109</f>
        <v>0</v>
      </c>
      <c r="BJ109" s="153" t="str">
        <f t="shared" si="46"/>
        <v>NO CUMPLE</v>
      </c>
      <c r="BK109" s="152" t="str">
        <f>IF('OFERTAS ECONOMICAS'!FI109=0,"",IF('OFERTAS ECONOMICAS'!FN109="no","",'OFERTAS ECONOMICAS'!FI109))</f>
        <v/>
      </c>
      <c r="BL109" s="153">
        <f>+'OFERTAS ECONOMICAS'!FM109</f>
        <v>0</v>
      </c>
      <c r="BM109" s="153" t="str">
        <f t="shared" si="47"/>
        <v>NO CUMPLE</v>
      </c>
      <c r="BN109" s="152" t="e">
        <f>IF('OFERTAS ECONOMICAS'!#REF!=0,"",IF('OFERTAS ECONOMICAS'!#REF!="NO","",'OFERTAS ECONOMICAS'!#REF!))</f>
        <v>#REF!</v>
      </c>
      <c r="BO109" s="153" t="e">
        <f>+'OFERTAS ECONOMICAS'!#REF!</f>
        <v>#REF!</v>
      </c>
      <c r="BP109" s="153" t="e">
        <f t="shared" si="48"/>
        <v>#REF!</v>
      </c>
      <c r="BQ109" s="152" t="str">
        <f>IF('OFERTAS ECONOMICAS'!FR109=0,"",IF('OFERTAS ECONOMICAS'!FW109="NO","",'OFERTAS ECONOMICAS'!FR109))</f>
        <v/>
      </c>
      <c r="BR109" s="153">
        <f>+'OFERTAS ECONOMICAS'!FV109</f>
        <v>0</v>
      </c>
      <c r="BS109" s="153" t="str">
        <f t="shared" si="49"/>
        <v>NO CUMPLE</v>
      </c>
      <c r="BT109" s="152" t="str">
        <f>IF('OFERTAS ECONOMICAS'!GA109=0,"",IF('OFERTAS ECONOMICAS'!GF109="NO","",'OFERTAS ECONOMICAS'!GA109))</f>
        <v/>
      </c>
      <c r="BU109" s="153">
        <f>+'OFERTAS ECONOMICAS'!GE109</f>
        <v>0</v>
      </c>
      <c r="BV109" s="153" t="str">
        <f t="shared" si="50"/>
        <v>NO CUMPLE</v>
      </c>
      <c r="BW109" s="152" t="e">
        <f>IF('OFERTAS ECONOMICAS'!#REF!=0,"",IF('OFERTAS ECONOMICAS'!#REF!="NO","",'OFERTAS ECONOMICAS'!#REF!))</f>
        <v>#REF!</v>
      </c>
      <c r="BX109" s="153" t="e">
        <f>+'OFERTAS ECONOMICAS'!#REF!</f>
        <v>#REF!</v>
      </c>
      <c r="BY109" s="153" t="e">
        <f t="shared" si="51"/>
        <v>#REF!</v>
      </c>
    </row>
    <row r="110" spans="1:77" ht="51" x14ac:dyDescent="0.2">
      <c r="A110" s="85">
        <f>+A109+1</f>
        <v>101</v>
      </c>
      <c r="B110" s="85" t="str">
        <f>VLOOKUP(A110,'OFERTAS ECONOMICAS'!A110:B443,2,0)</f>
        <v>DM1889</v>
      </c>
      <c r="C110" s="22" t="str">
        <f>VLOOKUP(A110,'OFERTAS ECONOMICAS'!A110:C443,3,0)</f>
        <v>HOJA DE VIDEOLARINGOSCOPIO N 5 DESECHABLE (INTUBACION DIFICIL)</v>
      </c>
      <c r="D110" s="120">
        <v>1</v>
      </c>
      <c r="E110" s="120" t="s">
        <v>32</v>
      </c>
      <c r="F110" s="23">
        <v>52738.42</v>
      </c>
      <c r="G110" s="120">
        <v>3</v>
      </c>
      <c r="H110" s="86">
        <f t="shared" si="28"/>
        <v>158215.26</v>
      </c>
      <c r="I110" s="48" t="str">
        <f>IF('OFERTAS ECONOMICAS'!L110=0,"",IF('OFERTAS ECONOMICAS'!Q110="no","",'OFERTAS ECONOMICAS'!L110))</f>
        <v/>
      </c>
      <c r="J110" s="49">
        <f>+'OFERTAS ECONOMICAS'!P110</f>
        <v>0</v>
      </c>
      <c r="K110" s="49" t="str">
        <f t="shared" si="29"/>
        <v>NO CUMPLE</v>
      </c>
      <c r="L110" s="51" t="str">
        <f>IF('OFERTAS ECONOMICAS'!U110=0,"",IF('OFERTAS ECONOMICAS'!Z110="NO","",'OFERTAS ECONOMICAS'!U110))</f>
        <v/>
      </c>
      <c r="M110" s="52">
        <f>+'OFERTAS ECONOMICAS'!Y110</f>
        <v>0</v>
      </c>
      <c r="N110" s="52" t="str">
        <f t="shared" si="30"/>
        <v>NO CUMPLE</v>
      </c>
      <c r="O110" s="53" t="str">
        <f>IF('OFERTAS ECONOMICAS'!AD110=0,"",IF('OFERTAS ECONOMICAS'!AI110="NO","",'OFERTAS ECONOMICAS'!AD110))</f>
        <v/>
      </c>
      <c r="P110" s="54" t="str">
        <f>+'OFERTAS ECONOMICAS'!AH110</f>
        <v>NO CUMPLE</v>
      </c>
      <c r="Q110" s="54" t="str">
        <f t="shared" si="31"/>
        <v>NO CUMPLE</v>
      </c>
      <c r="R110" s="56" t="str">
        <f>IF('OFERTAS ECONOMICAS'!AN110=0,"",IF('OFERTAS ECONOMICAS'!AR110="NO","",'OFERTAS ECONOMICAS'!AN110))</f>
        <v/>
      </c>
      <c r="S110" s="57">
        <f>+'OFERTAS ECONOMICAS'!AQ110</f>
        <v>0</v>
      </c>
      <c r="T110" s="57" t="str">
        <f t="shared" si="32"/>
        <v>NO CUMPLE</v>
      </c>
      <c r="U110" s="59" t="str">
        <f>IF('OFERTAS ECONOMICAS'!AV110=0,"",IF('OFERTAS ECONOMICAS'!BA110="NO","",'OFERTAS ECONOMICAS'!AV110))</f>
        <v/>
      </c>
      <c r="V110" s="60">
        <f>+'OFERTAS ECONOMICAS'!AZ110</f>
        <v>0</v>
      </c>
      <c r="W110" s="60" t="str">
        <f t="shared" si="33"/>
        <v>NO CUMPLE</v>
      </c>
      <c r="X110" s="56" t="str">
        <f>IF('OFERTAS ECONOMICAS'!BF110=0,"",IF('OFERTAS ECONOMICAS'!BJ110="NO","",'OFERTAS ECONOMICAS'!BE110))</f>
        <v/>
      </c>
      <c r="Y110" s="57">
        <f>+'OFERTAS ECONOMICAS'!BI110</f>
        <v>0</v>
      </c>
      <c r="Z110" s="57" t="str">
        <f t="shared" si="34"/>
        <v>NO CUMPLE</v>
      </c>
      <c r="AA110" s="152" t="e">
        <f>IF('OFERTAS ECONOMICAS'!#REF!=0,"",IF('OFERTAS ECONOMICAS'!#REF!="NO","",'OFERTAS ECONOMICAS'!#REF!))</f>
        <v>#REF!</v>
      </c>
      <c r="AB110" s="153" t="e">
        <f>+'OFERTAS ECONOMICAS'!#REF!</f>
        <v>#REF!</v>
      </c>
      <c r="AC110" s="153" t="e">
        <f t="shared" si="35"/>
        <v>#REF!</v>
      </c>
      <c r="AD110" s="251" t="str">
        <f>IF('OFERTAS ECONOMICAS'!BN110=0,"",IF('OFERTAS ECONOMICAS'!BS110="NO","",'OFERTAS ECONOMICAS'!BN110))</f>
        <v/>
      </c>
      <c r="AE110" s="153">
        <f>+'OFERTAS ECONOMICAS'!BR110</f>
        <v>0</v>
      </c>
      <c r="AF110" s="153" t="str">
        <f t="shared" si="36"/>
        <v>NO CUMPLE</v>
      </c>
      <c r="AG110" s="152" t="str">
        <f>IF('OFERTAS ECONOMICAS'!BW110=0,"",IF('OFERTAS ECONOMICAS'!CB110="NO","",'OFERTAS ECONOMICAS'!BW110))</f>
        <v/>
      </c>
      <c r="AH110" s="153">
        <f>+'OFERTAS ECONOMICAS'!CA110</f>
        <v>0</v>
      </c>
      <c r="AI110" s="153" t="str">
        <f t="shared" si="37"/>
        <v>NO CUMPLE</v>
      </c>
      <c r="AJ110" s="152" t="str">
        <f>IF('OFERTAS ECONOMICAS'!CF110=0,"",IF('OFERTAS ECONOMICAS'!CK110="NO","",'OFERTAS ECONOMICAS'!CF110))</f>
        <v/>
      </c>
      <c r="AK110" s="153">
        <f>+'OFERTAS ECONOMICAS'!CJ110</f>
        <v>0</v>
      </c>
      <c r="AL110" s="153" t="str">
        <f t="shared" si="38"/>
        <v>NO CUMPLE</v>
      </c>
      <c r="AM110" s="152" t="str">
        <f>IF('OFERTAS ECONOMICAS'!CO110=0,"",IF('OFERTAS ECONOMICAS'!CT110="NO","",'OFERTAS ECONOMICAS'!CO110))</f>
        <v/>
      </c>
      <c r="AN110" s="153">
        <f>+'OFERTAS ECONOMICAS'!CS110</f>
        <v>0</v>
      </c>
      <c r="AO110" s="153" t="str">
        <f t="shared" si="39"/>
        <v>NO CUMPLE</v>
      </c>
      <c r="AP110" s="344" t="str">
        <f>IF('OFERTAS ECONOMICAS'!CX110=0,"",IF('OFERTAS ECONOMICAS'!DC110="NO","",'OFERTAS ECONOMICAS'!CX110))</f>
        <v/>
      </c>
      <c r="AQ110" s="153">
        <f>+'OFERTAS ECONOMICAS'!DB110</f>
        <v>0</v>
      </c>
      <c r="AR110" s="153" t="str">
        <f t="shared" si="40"/>
        <v>NO CUMPLE</v>
      </c>
      <c r="AS110" s="152" t="str">
        <f>IF('OFERTAS ECONOMICAS'!DG110=0,"",IF('OFERTAS ECONOMICAS'!DL110="NO","",'OFERTAS ECONOMICAS'!DG110))</f>
        <v/>
      </c>
      <c r="AT110" s="153">
        <f>+'OFERTAS ECONOMICAS'!DK110</f>
        <v>0</v>
      </c>
      <c r="AU110" s="153" t="str">
        <f t="shared" si="41"/>
        <v>NO CUMPLE</v>
      </c>
      <c r="AV110" s="152" t="str">
        <f>IF('OFERTAS ECONOMICAS'!DP110=0,"",IF('OFERTAS ECONOMICAS'!DU110="NO","",'OFERTAS ECONOMICAS'!DP110))</f>
        <v/>
      </c>
      <c r="AW110" s="153">
        <f>+'OFERTAS ECONOMICAS'!DT110</f>
        <v>0</v>
      </c>
      <c r="AX110" s="153" t="str">
        <f t="shared" si="42"/>
        <v>NO CUMPLE</v>
      </c>
      <c r="AY110" s="341" t="str">
        <f>IF('OFERTAS ECONOMICAS'!DY110=0,"",IF('OFERTAS ECONOMICAS'!ED110="no","",'OFERTAS ECONOMICAS'!DY110))</f>
        <v/>
      </c>
      <c r="AZ110" s="153">
        <f>+'OFERTAS ECONOMICAS'!EC110</f>
        <v>0</v>
      </c>
      <c r="BA110" s="153" t="str">
        <f t="shared" si="43"/>
        <v>NO CUMPLE</v>
      </c>
      <c r="BB110" s="152" t="str">
        <f>IF('OFERTAS ECONOMICAS'!EH110=0,"",IF('OFERTAS ECONOMICAS'!EM110="NO","",'OFERTAS ECONOMICAS'!EH110))</f>
        <v/>
      </c>
      <c r="BC110" s="153" t="str">
        <f>+'OFERTAS ECONOMICAS'!EL110</f>
        <v/>
      </c>
      <c r="BD110" s="153" t="str">
        <f t="shared" si="44"/>
        <v>NO CUMPLE</v>
      </c>
      <c r="BE110" s="152" t="str">
        <f>IF('OFERTAS ECONOMICAS'!EQ110=0,"",IF('OFERTAS ECONOMICAS'!EV110="NO","",'OFERTAS ECONOMICAS'!EQ110))</f>
        <v/>
      </c>
      <c r="BF110" s="153">
        <f>+'OFERTAS ECONOMICAS'!EU110</f>
        <v>0</v>
      </c>
      <c r="BG110" s="153" t="str">
        <f t="shared" si="45"/>
        <v>NO CUMPLE</v>
      </c>
      <c r="BH110" s="152" t="str">
        <f>IF('OFERTAS ECONOMICAS'!EZ110=0,"",IF('OFERTAS ECONOMICAS'!FE110="NO","",'OFERTAS ECONOMICAS'!EZ110))</f>
        <v/>
      </c>
      <c r="BI110" s="153">
        <f>+'OFERTAS ECONOMICAS'!FD110</f>
        <v>0</v>
      </c>
      <c r="BJ110" s="153" t="str">
        <f t="shared" si="46"/>
        <v>NO CUMPLE</v>
      </c>
      <c r="BK110" s="152" t="str">
        <f>IF('OFERTAS ECONOMICAS'!FI110=0,"",IF('OFERTAS ECONOMICAS'!FN110="no","",'OFERTAS ECONOMICAS'!FI110))</f>
        <v/>
      </c>
      <c r="BL110" s="153">
        <f>+'OFERTAS ECONOMICAS'!FM110</f>
        <v>0</v>
      </c>
      <c r="BM110" s="153" t="str">
        <f t="shared" si="47"/>
        <v>NO CUMPLE</v>
      </c>
      <c r="BN110" s="152" t="e">
        <f>IF('OFERTAS ECONOMICAS'!#REF!=0,"",IF('OFERTAS ECONOMICAS'!#REF!="NO","",'OFERTAS ECONOMICAS'!#REF!))</f>
        <v>#REF!</v>
      </c>
      <c r="BO110" s="153" t="e">
        <f>+'OFERTAS ECONOMICAS'!#REF!</f>
        <v>#REF!</v>
      </c>
      <c r="BP110" s="153" t="e">
        <f t="shared" si="48"/>
        <v>#REF!</v>
      </c>
      <c r="BQ110" s="152" t="str">
        <f>IF('OFERTAS ECONOMICAS'!FR110=0,"",IF('OFERTAS ECONOMICAS'!FW110="NO","",'OFERTAS ECONOMICAS'!FR110))</f>
        <v/>
      </c>
      <c r="BR110" s="153">
        <f>+'OFERTAS ECONOMICAS'!FV110</f>
        <v>0</v>
      </c>
      <c r="BS110" s="153" t="str">
        <f t="shared" si="49"/>
        <v>NO CUMPLE</v>
      </c>
      <c r="BT110" s="152" t="str">
        <f>IF('OFERTAS ECONOMICAS'!GA110=0,"",IF('OFERTAS ECONOMICAS'!GF110="NO","",'OFERTAS ECONOMICAS'!GA110))</f>
        <v/>
      </c>
      <c r="BU110" s="153">
        <f>+'OFERTAS ECONOMICAS'!GE110</f>
        <v>0</v>
      </c>
      <c r="BV110" s="153" t="str">
        <f t="shared" si="50"/>
        <v>NO CUMPLE</v>
      </c>
      <c r="BW110" s="152" t="e">
        <f>IF('OFERTAS ECONOMICAS'!#REF!=0,"",IF('OFERTAS ECONOMICAS'!#REF!="NO","",'OFERTAS ECONOMICAS'!#REF!))</f>
        <v>#REF!</v>
      </c>
      <c r="BX110" s="153" t="e">
        <f>+'OFERTAS ECONOMICAS'!#REF!</f>
        <v>#REF!</v>
      </c>
      <c r="BY110" s="153" t="e">
        <f t="shared" si="51"/>
        <v>#REF!</v>
      </c>
    </row>
    <row r="111" spans="1:77" ht="63.75" x14ac:dyDescent="0.2">
      <c r="A111" s="85">
        <f t="shared" ref="A111:A129" si="53">+A110+1</f>
        <v>102</v>
      </c>
      <c r="B111" s="85" t="str">
        <f>VLOOKUP(A111,'OFERTAS ECONOMICAS'!A111:B444,2,0)</f>
        <v>DM143</v>
      </c>
      <c r="C111" s="22" t="str">
        <f>VLOOKUP(A111,'OFERTAS ECONOMICAS'!A111:C444,3,0)</f>
        <v>INDICADOR CONTROL BIOLOGICO DE VAPOR  AMPOLLA LECTURA RAPIDA 24 MINUTOS PARA AUTOCLAVE GRAVITACIONAL</v>
      </c>
      <c r="D111" s="120">
        <v>1</v>
      </c>
      <c r="E111" s="120" t="s">
        <v>32</v>
      </c>
      <c r="F111" s="23">
        <v>18603.27</v>
      </c>
      <c r="G111" s="120">
        <v>92</v>
      </c>
      <c r="H111" s="86">
        <f t="shared" si="28"/>
        <v>1711500.84</v>
      </c>
      <c r="I111" s="48" t="str">
        <f>IF('OFERTAS ECONOMICAS'!L111=0,"",IF('OFERTAS ECONOMICAS'!Q111="no","",'OFERTAS ECONOMICAS'!L111))</f>
        <v/>
      </c>
      <c r="J111" s="49">
        <f>+'OFERTAS ECONOMICAS'!P111</f>
        <v>0</v>
      </c>
      <c r="K111" s="49" t="str">
        <f t="shared" si="29"/>
        <v>NO CUMPLE</v>
      </c>
      <c r="L111" s="51" t="str">
        <f>IF('OFERTAS ECONOMICAS'!U111=0,"",IF('OFERTAS ECONOMICAS'!Z111="NO","",'OFERTAS ECONOMICAS'!U111))</f>
        <v/>
      </c>
      <c r="M111" s="52">
        <f>+'OFERTAS ECONOMICAS'!Y111</f>
        <v>0</v>
      </c>
      <c r="N111" s="52" t="str">
        <f t="shared" si="30"/>
        <v>NO CUMPLE</v>
      </c>
      <c r="O111" s="53">
        <f>IF('OFERTAS ECONOMICAS'!AD111=0,"",IF('OFERTAS ECONOMICAS'!AI111="NO","",'OFERTAS ECONOMICAS'!AD111))</f>
        <v>19027</v>
      </c>
      <c r="P111" s="54" t="str">
        <f>+'OFERTAS ECONOMICAS'!AH111</f>
        <v>CUMPLE</v>
      </c>
      <c r="Q111" s="54" t="str">
        <f t="shared" si="31"/>
        <v>CUMPLE</v>
      </c>
      <c r="R111" s="56" t="str">
        <f>IF('OFERTAS ECONOMICAS'!AN111=0,"",IF('OFERTAS ECONOMICAS'!AR111="NO","",'OFERTAS ECONOMICAS'!AN111))</f>
        <v/>
      </c>
      <c r="S111" s="57">
        <f>+'OFERTAS ECONOMICAS'!AQ111</f>
        <v>0</v>
      </c>
      <c r="T111" s="57" t="str">
        <f t="shared" si="32"/>
        <v>NO CUMPLE</v>
      </c>
      <c r="U111" s="59" t="str">
        <f>IF('OFERTAS ECONOMICAS'!AV111=0,"",IF('OFERTAS ECONOMICAS'!BA111="NO","",'OFERTAS ECONOMICAS'!AV111))</f>
        <v/>
      </c>
      <c r="V111" s="60">
        <f>+'OFERTAS ECONOMICAS'!AZ111</f>
        <v>0</v>
      </c>
      <c r="W111" s="60" t="str">
        <f t="shared" si="33"/>
        <v>NO CUMPLE</v>
      </c>
      <c r="X111" s="56" t="str">
        <f>IF('OFERTAS ECONOMICAS'!BF111=0,"",IF('OFERTAS ECONOMICAS'!BJ111="NO","",'OFERTAS ECONOMICAS'!BE111))</f>
        <v/>
      </c>
      <c r="Y111" s="57" t="str">
        <f>+'OFERTAS ECONOMICAS'!BI111</f>
        <v>CUMPLE</v>
      </c>
      <c r="Z111" s="57" t="str">
        <f t="shared" si="34"/>
        <v>NO CUMPLE</v>
      </c>
      <c r="AA111" s="152" t="e">
        <f>IF('OFERTAS ECONOMICAS'!#REF!=0,"",IF('OFERTAS ECONOMICAS'!#REF!="NO","",'OFERTAS ECONOMICAS'!#REF!))</f>
        <v>#REF!</v>
      </c>
      <c r="AB111" s="153" t="e">
        <f>+'OFERTAS ECONOMICAS'!#REF!</f>
        <v>#REF!</v>
      </c>
      <c r="AC111" s="153" t="e">
        <f t="shared" si="35"/>
        <v>#REF!</v>
      </c>
      <c r="AD111" s="251" t="str">
        <f>IF('OFERTAS ECONOMICAS'!BN111=0,"",IF('OFERTAS ECONOMICAS'!BS111="NO","",'OFERTAS ECONOMICAS'!BN111))</f>
        <v/>
      </c>
      <c r="AE111" s="153">
        <f>+'OFERTAS ECONOMICAS'!BR111</f>
        <v>0</v>
      </c>
      <c r="AF111" s="153" t="str">
        <f t="shared" si="36"/>
        <v>NO CUMPLE</v>
      </c>
      <c r="AG111" s="152" t="str">
        <f>IF('OFERTAS ECONOMICAS'!BW111=0,"",IF('OFERTAS ECONOMICAS'!CB111="NO","",'OFERTAS ECONOMICAS'!BW111))</f>
        <v/>
      </c>
      <c r="AH111" s="153">
        <f>+'OFERTAS ECONOMICAS'!CA111</f>
        <v>0</v>
      </c>
      <c r="AI111" s="153" t="str">
        <f t="shared" si="37"/>
        <v>NO CUMPLE</v>
      </c>
      <c r="AJ111" s="152" t="str">
        <f>IF('OFERTAS ECONOMICAS'!CF111=0,"",IF('OFERTAS ECONOMICAS'!CK111="NO","",'OFERTAS ECONOMICAS'!CF111))</f>
        <v/>
      </c>
      <c r="AK111" s="153">
        <f>+'OFERTAS ECONOMICAS'!CJ111</f>
        <v>0</v>
      </c>
      <c r="AL111" s="153" t="str">
        <f t="shared" si="38"/>
        <v>NO CUMPLE</v>
      </c>
      <c r="AM111" s="152" t="str">
        <f>IF('OFERTAS ECONOMICAS'!CO111=0,"",IF('OFERTAS ECONOMICAS'!CT111="NO","",'OFERTAS ECONOMICAS'!CO111))</f>
        <v/>
      </c>
      <c r="AN111" s="153">
        <f>+'OFERTAS ECONOMICAS'!CS111</f>
        <v>0</v>
      </c>
      <c r="AO111" s="153" t="str">
        <f t="shared" si="39"/>
        <v>NO CUMPLE</v>
      </c>
      <c r="AP111" s="344" t="str">
        <f>IF('OFERTAS ECONOMICAS'!CX111=0,"",IF('OFERTAS ECONOMICAS'!DC111="NO","",'OFERTAS ECONOMICAS'!CX111))</f>
        <v/>
      </c>
      <c r="AQ111" s="153">
        <f>+'OFERTAS ECONOMICAS'!DB111</f>
        <v>0</v>
      </c>
      <c r="AR111" s="153" t="str">
        <f t="shared" si="40"/>
        <v>NO CUMPLE</v>
      </c>
      <c r="AS111" s="152" t="str">
        <f>IF('OFERTAS ECONOMICAS'!DG111=0,"",IF('OFERTAS ECONOMICAS'!DL111="NO","",'OFERTAS ECONOMICAS'!DG111))</f>
        <v/>
      </c>
      <c r="AT111" s="153">
        <f>+'OFERTAS ECONOMICAS'!DK111</f>
        <v>0</v>
      </c>
      <c r="AU111" s="153" t="str">
        <f t="shared" si="41"/>
        <v>NO CUMPLE</v>
      </c>
      <c r="AV111" s="152" t="str">
        <f>IF('OFERTAS ECONOMICAS'!DP111=0,"",IF('OFERTAS ECONOMICAS'!DU111="NO","",'OFERTAS ECONOMICAS'!DP111))</f>
        <v/>
      </c>
      <c r="AW111" s="153">
        <f>+'OFERTAS ECONOMICAS'!DT111</f>
        <v>0</v>
      </c>
      <c r="AX111" s="153" t="str">
        <f t="shared" si="42"/>
        <v>NO CUMPLE</v>
      </c>
      <c r="AY111" s="341" t="str">
        <f>IF('OFERTAS ECONOMICAS'!DY111=0,"",IF('OFERTAS ECONOMICAS'!ED111="no","",'OFERTAS ECONOMICAS'!DY111))</f>
        <v/>
      </c>
      <c r="AZ111" s="153">
        <f>+'OFERTAS ECONOMICAS'!EC111</f>
        <v>0</v>
      </c>
      <c r="BA111" s="153" t="str">
        <f t="shared" si="43"/>
        <v>NO CUMPLE</v>
      </c>
      <c r="BB111" s="152" t="str">
        <f>IF('OFERTAS ECONOMICAS'!EH111=0,"",IF('OFERTAS ECONOMICAS'!EM111="NO","",'OFERTAS ECONOMICAS'!EH111))</f>
        <v/>
      </c>
      <c r="BC111" s="153" t="str">
        <f>+'OFERTAS ECONOMICAS'!EL111</f>
        <v/>
      </c>
      <c r="BD111" s="153" t="str">
        <f t="shared" si="44"/>
        <v>NO CUMPLE</v>
      </c>
      <c r="BE111" s="152" t="str">
        <f>IF('OFERTAS ECONOMICAS'!EQ111=0,"",IF('OFERTAS ECONOMICAS'!EV111="NO","",'OFERTAS ECONOMICAS'!EQ111))</f>
        <v/>
      </c>
      <c r="BF111" s="153">
        <f>+'OFERTAS ECONOMICAS'!EU111</f>
        <v>0</v>
      </c>
      <c r="BG111" s="153" t="str">
        <f t="shared" si="45"/>
        <v>NO CUMPLE</v>
      </c>
      <c r="BH111" s="152" t="str">
        <f>IF('OFERTAS ECONOMICAS'!EZ111=0,"",IF('OFERTAS ECONOMICAS'!FE111="NO","",'OFERTAS ECONOMICAS'!EZ111))</f>
        <v/>
      </c>
      <c r="BI111" s="153">
        <f>+'OFERTAS ECONOMICAS'!FD111</f>
        <v>0</v>
      </c>
      <c r="BJ111" s="153" t="str">
        <f t="shared" si="46"/>
        <v>NO CUMPLE</v>
      </c>
      <c r="BK111" s="152" t="str">
        <f>IF('OFERTAS ECONOMICAS'!FI111=0,"",IF('OFERTAS ECONOMICAS'!FN111="no","",'OFERTAS ECONOMICAS'!FI111))</f>
        <v/>
      </c>
      <c r="BL111" s="153">
        <f>+'OFERTAS ECONOMICAS'!FM111</f>
        <v>0</v>
      </c>
      <c r="BM111" s="153" t="str">
        <f t="shared" si="47"/>
        <v>NO CUMPLE</v>
      </c>
      <c r="BN111" s="152" t="e">
        <f>IF('OFERTAS ECONOMICAS'!#REF!=0,"",IF('OFERTAS ECONOMICAS'!#REF!="NO","",'OFERTAS ECONOMICAS'!#REF!))</f>
        <v>#REF!</v>
      </c>
      <c r="BO111" s="153" t="e">
        <f>+'OFERTAS ECONOMICAS'!#REF!</f>
        <v>#REF!</v>
      </c>
      <c r="BP111" s="153" t="e">
        <f t="shared" si="48"/>
        <v>#REF!</v>
      </c>
      <c r="BQ111" s="152" t="str">
        <f>IF('OFERTAS ECONOMICAS'!FR111=0,"",IF('OFERTAS ECONOMICAS'!FW111="NO","",'OFERTAS ECONOMICAS'!FR111))</f>
        <v/>
      </c>
      <c r="BR111" s="153">
        <f>+'OFERTAS ECONOMICAS'!FV111</f>
        <v>0</v>
      </c>
      <c r="BS111" s="153" t="str">
        <f t="shared" si="49"/>
        <v>NO CUMPLE</v>
      </c>
      <c r="BT111" s="152" t="str">
        <f>IF('OFERTAS ECONOMICAS'!GA111=0,"",IF('OFERTAS ECONOMICAS'!GF111="NO","",'OFERTAS ECONOMICAS'!GA111))</f>
        <v/>
      </c>
      <c r="BU111" s="153">
        <f>+'OFERTAS ECONOMICAS'!GE111</f>
        <v>0</v>
      </c>
      <c r="BV111" s="153" t="str">
        <f t="shared" si="50"/>
        <v>NO CUMPLE</v>
      </c>
      <c r="BW111" s="152" t="e">
        <f>IF('OFERTAS ECONOMICAS'!#REF!=0,"",IF('OFERTAS ECONOMICAS'!#REF!="NO","",'OFERTAS ECONOMICAS'!#REF!))</f>
        <v>#REF!</v>
      </c>
      <c r="BX111" s="153" t="e">
        <f>+'OFERTAS ECONOMICAS'!#REF!</f>
        <v>#REF!</v>
      </c>
      <c r="BY111" s="153" t="e">
        <f t="shared" si="51"/>
        <v>#REF!</v>
      </c>
    </row>
    <row r="112" spans="1:77" ht="51" x14ac:dyDescent="0.2">
      <c r="A112" s="85">
        <f t="shared" si="53"/>
        <v>103</v>
      </c>
      <c r="B112" s="85" t="str">
        <f>VLOOKUP(A112,'OFERTAS ECONOMICAS'!A112:B445,2,0)</f>
        <v>DM566</v>
      </c>
      <c r="C112" s="22" t="str">
        <f>VLOOKUP(A112,'OFERTAS ECONOMICAS'!A112:C445,3,0)</f>
        <v>INDICADOR BIOLOGICO PARA VAPOR LECTURA RAPIDA  LECTURA DE   UNA HORA A 40 MINUTOS</v>
      </c>
      <c r="D112" s="120">
        <v>1</v>
      </c>
      <c r="E112" s="120" t="s">
        <v>32</v>
      </c>
      <c r="F112" s="23">
        <v>18603.27</v>
      </c>
      <c r="G112" s="120">
        <v>8</v>
      </c>
      <c r="H112" s="86">
        <f t="shared" si="28"/>
        <v>148826.16</v>
      </c>
      <c r="I112" s="48" t="str">
        <f>IF('OFERTAS ECONOMICAS'!L112=0,"",IF('OFERTAS ECONOMICAS'!Q112="no","",'OFERTAS ECONOMICAS'!L112))</f>
        <v/>
      </c>
      <c r="J112" s="49">
        <f>+'OFERTAS ECONOMICAS'!P112</f>
        <v>0</v>
      </c>
      <c r="K112" s="49" t="str">
        <f t="shared" si="29"/>
        <v>NO CUMPLE</v>
      </c>
      <c r="L112" s="51" t="str">
        <f>IF('OFERTAS ECONOMICAS'!U112=0,"",IF('OFERTAS ECONOMICAS'!Z112="NO","",'OFERTAS ECONOMICAS'!U112))</f>
        <v/>
      </c>
      <c r="M112" s="52">
        <f>+'OFERTAS ECONOMICAS'!Y112</f>
        <v>0</v>
      </c>
      <c r="N112" s="52" t="str">
        <f t="shared" si="30"/>
        <v>NO CUMPLE</v>
      </c>
      <c r="O112" s="53">
        <f>IF('OFERTAS ECONOMICAS'!AD112=0,"",IF('OFERTAS ECONOMICAS'!AI112="NO","",'OFERTAS ECONOMICAS'!AD112))</f>
        <v>19027</v>
      </c>
      <c r="P112" s="54" t="str">
        <f>+'OFERTAS ECONOMICAS'!AH112</f>
        <v>CUMPLE</v>
      </c>
      <c r="Q112" s="54" t="str">
        <f t="shared" si="31"/>
        <v>CUMPLE</v>
      </c>
      <c r="R112" s="56" t="str">
        <f>IF('OFERTAS ECONOMICAS'!AN112=0,"",IF('OFERTAS ECONOMICAS'!AR112="NO","",'OFERTAS ECONOMICAS'!AN112))</f>
        <v/>
      </c>
      <c r="S112" s="57">
        <f>+'OFERTAS ECONOMICAS'!AQ112</f>
        <v>0</v>
      </c>
      <c r="T112" s="57" t="str">
        <f t="shared" si="32"/>
        <v>NO CUMPLE</v>
      </c>
      <c r="U112" s="59" t="str">
        <f>IF('OFERTAS ECONOMICAS'!AV112=0,"",IF('OFERTAS ECONOMICAS'!BA112="NO","",'OFERTAS ECONOMICAS'!AV112))</f>
        <v/>
      </c>
      <c r="V112" s="60">
        <f>+'OFERTAS ECONOMICAS'!AZ112</f>
        <v>0</v>
      </c>
      <c r="W112" s="60" t="str">
        <f t="shared" si="33"/>
        <v>NO CUMPLE</v>
      </c>
      <c r="X112" s="56" t="str">
        <f>IF('OFERTAS ECONOMICAS'!BF112=0,"",IF('OFERTAS ECONOMICAS'!BJ112="NO","",'OFERTAS ECONOMICAS'!BE112))</f>
        <v/>
      </c>
      <c r="Y112" s="57" t="str">
        <f>+'OFERTAS ECONOMICAS'!BI112</f>
        <v>CUMPLE</v>
      </c>
      <c r="Z112" s="57" t="str">
        <f t="shared" si="34"/>
        <v>NO CUMPLE</v>
      </c>
      <c r="AA112" s="152" t="e">
        <f>IF('OFERTAS ECONOMICAS'!#REF!=0,"",IF('OFERTAS ECONOMICAS'!#REF!="NO","",'OFERTAS ECONOMICAS'!#REF!))</f>
        <v>#REF!</v>
      </c>
      <c r="AB112" s="153" t="e">
        <f>+'OFERTAS ECONOMICAS'!#REF!</f>
        <v>#REF!</v>
      </c>
      <c r="AC112" s="153" t="e">
        <f t="shared" si="35"/>
        <v>#REF!</v>
      </c>
      <c r="AD112" s="251">
        <f>IF('OFERTAS ECONOMICAS'!BN112=0,"",IF('OFERTAS ECONOMICAS'!BS112="NO","",'OFERTAS ECONOMICAS'!BN112))</f>
        <v>18602.080000000002</v>
      </c>
      <c r="AE112" s="153" t="str">
        <f>+'OFERTAS ECONOMICAS'!BR112</f>
        <v>CUMPLE</v>
      </c>
      <c r="AF112" s="153" t="str">
        <f t="shared" si="36"/>
        <v>CUMPLE</v>
      </c>
      <c r="AG112" s="152" t="str">
        <f>IF('OFERTAS ECONOMICAS'!BW112=0,"",IF('OFERTAS ECONOMICAS'!CB112="NO","",'OFERTAS ECONOMICAS'!BW112))</f>
        <v/>
      </c>
      <c r="AH112" s="153">
        <f>+'OFERTAS ECONOMICAS'!CA112</f>
        <v>0</v>
      </c>
      <c r="AI112" s="153" t="str">
        <f t="shared" si="37"/>
        <v>NO CUMPLE</v>
      </c>
      <c r="AJ112" s="152" t="str">
        <f>IF('OFERTAS ECONOMICAS'!CF112=0,"",IF('OFERTAS ECONOMICAS'!CK112="NO","",'OFERTAS ECONOMICAS'!CF112))</f>
        <v/>
      </c>
      <c r="AK112" s="153">
        <f>+'OFERTAS ECONOMICAS'!CJ112</f>
        <v>0</v>
      </c>
      <c r="AL112" s="153" t="str">
        <f t="shared" si="38"/>
        <v>NO CUMPLE</v>
      </c>
      <c r="AM112" s="152" t="str">
        <f>IF('OFERTAS ECONOMICAS'!CO112=0,"",IF('OFERTAS ECONOMICAS'!CT112="NO","",'OFERTAS ECONOMICAS'!CO112))</f>
        <v/>
      </c>
      <c r="AN112" s="153">
        <f>+'OFERTAS ECONOMICAS'!CS112</f>
        <v>0</v>
      </c>
      <c r="AO112" s="153" t="str">
        <f t="shared" si="39"/>
        <v>NO CUMPLE</v>
      </c>
      <c r="AP112" s="344" t="str">
        <f>IF('OFERTAS ECONOMICAS'!CX112=0,"",IF('OFERTAS ECONOMICAS'!DC112="NO","",'OFERTAS ECONOMICAS'!CX112))</f>
        <v/>
      </c>
      <c r="AQ112" s="153">
        <f>+'OFERTAS ECONOMICAS'!DB112</f>
        <v>0</v>
      </c>
      <c r="AR112" s="153" t="str">
        <f t="shared" si="40"/>
        <v>NO CUMPLE</v>
      </c>
      <c r="AS112" s="152" t="str">
        <f>IF('OFERTAS ECONOMICAS'!DG112=0,"",IF('OFERTAS ECONOMICAS'!DL112="NO","",'OFERTAS ECONOMICAS'!DG112))</f>
        <v/>
      </c>
      <c r="AT112" s="153">
        <f>+'OFERTAS ECONOMICAS'!DK112</f>
        <v>0</v>
      </c>
      <c r="AU112" s="153" t="str">
        <f t="shared" si="41"/>
        <v>NO CUMPLE</v>
      </c>
      <c r="AV112" s="152" t="str">
        <f>IF('OFERTAS ECONOMICAS'!DP112=0,"",IF('OFERTAS ECONOMICAS'!DU112="NO","",'OFERTAS ECONOMICAS'!DP112))</f>
        <v/>
      </c>
      <c r="AW112" s="153">
        <f>+'OFERTAS ECONOMICAS'!DT112</f>
        <v>0</v>
      </c>
      <c r="AX112" s="153" t="str">
        <f t="shared" si="42"/>
        <v>NO CUMPLE</v>
      </c>
      <c r="AY112" s="341" t="str">
        <f>IF('OFERTAS ECONOMICAS'!DY112=0,"",IF('OFERTAS ECONOMICAS'!ED112="no","",'OFERTAS ECONOMICAS'!DY112))</f>
        <v/>
      </c>
      <c r="AZ112" s="153">
        <f>+'OFERTAS ECONOMICAS'!EC112</f>
        <v>0</v>
      </c>
      <c r="BA112" s="153" t="str">
        <f t="shared" si="43"/>
        <v>NO CUMPLE</v>
      </c>
      <c r="BB112" s="152" t="str">
        <f>IF('OFERTAS ECONOMICAS'!EH112=0,"",IF('OFERTAS ECONOMICAS'!EM112="NO","",'OFERTAS ECONOMICAS'!EH112))</f>
        <v/>
      </c>
      <c r="BC112" s="153" t="str">
        <f>+'OFERTAS ECONOMICAS'!EL112</f>
        <v/>
      </c>
      <c r="BD112" s="153" t="str">
        <f t="shared" si="44"/>
        <v>NO CUMPLE</v>
      </c>
      <c r="BE112" s="152" t="str">
        <f>IF('OFERTAS ECONOMICAS'!EQ112=0,"",IF('OFERTAS ECONOMICAS'!EV112="NO","",'OFERTAS ECONOMICAS'!EQ112))</f>
        <v/>
      </c>
      <c r="BF112" s="153">
        <f>+'OFERTAS ECONOMICAS'!EU112</f>
        <v>0</v>
      </c>
      <c r="BG112" s="153" t="str">
        <f t="shared" si="45"/>
        <v>NO CUMPLE</v>
      </c>
      <c r="BH112" s="152" t="str">
        <f>IF('OFERTAS ECONOMICAS'!EZ112=0,"",IF('OFERTAS ECONOMICAS'!FE112="NO","",'OFERTAS ECONOMICAS'!EZ112))</f>
        <v/>
      </c>
      <c r="BI112" s="153">
        <f>+'OFERTAS ECONOMICAS'!FD112</f>
        <v>0</v>
      </c>
      <c r="BJ112" s="153" t="str">
        <f t="shared" si="46"/>
        <v>NO CUMPLE</v>
      </c>
      <c r="BK112" s="152" t="str">
        <f>IF('OFERTAS ECONOMICAS'!FI112=0,"",IF('OFERTAS ECONOMICAS'!FN112="no","",'OFERTAS ECONOMICAS'!FI112))</f>
        <v/>
      </c>
      <c r="BL112" s="153">
        <f>+'OFERTAS ECONOMICAS'!FM112</f>
        <v>0</v>
      </c>
      <c r="BM112" s="153" t="str">
        <f t="shared" si="47"/>
        <v>NO CUMPLE</v>
      </c>
      <c r="BN112" s="152" t="e">
        <f>IF('OFERTAS ECONOMICAS'!#REF!=0,"",IF('OFERTAS ECONOMICAS'!#REF!="NO","",'OFERTAS ECONOMICAS'!#REF!))</f>
        <v>#REF!</v>
      </c>
      <c r="BO112" s="153" t="e">
        <f>+'OFERTAS ECONOMICAS'!#REF!</f>
        <v>#REF!</v>
      </c>
      <c r="BP112" s="153" t="e">
        <f t="shared" si="48"/>
        <v>#REF!</v>
      </c>
      <c r="BQ112" s="152" t="str">
        <f>IF('OFERTAS ECONOMICAS'!FR112=0,"",IF('OFERTAS ECONOMICAS'!FW112="NO","",'OFERTAS ECONOMICAS'!FR112))</f>
        <v/>
      </c>
      <c r="BR112" s="153">
        <f>+'OFERTAS ECONOMICAS'!FV112</f>
        <v>0</v>
      </c>
      <c r="BS112" s="153" t="str">
        <f t="shared" si="49"/>
        <v>NO CUMPLE</v>
      </c>
      <c r="BT112" s="152" t="str">
        <f>IF('OFERTAS ECONOMICAS'!GA112=0,"",IF('OFERTAS ECONOMICAS'!GF112="NO","",'OFERTAS ECONOMICAS'!GA112))</f>
        <v/>
      </c>
      <c r="BU112" s="153">
        <f>+'OFERTAS ECONOMICAS'!GE112</f>
        <v>0</v>
      </c>
      <c r="BV112" s="153" t="str">
        <f t="shared" si="50"/>
        <v>NO CUMPLE</v>
      </c>
      <c r="BW112" s="152" t="e">
        <f>IF('OFERTAS ECONOMICAS'!#REF!=0,"",IF('OFERTAS ECONOMICAS'!#REF!="NO","",'OFERTAS ECONOMICAS'!#REF!))</f>
        <v>#REF!</v>
      </c>
      <c r="BX112" s="153" t="e">
        <f>+'OFERTAS ECONOMICAS'!#REF!</f>
        <v>#REF!</v>
      </c>
      <c r="BY112" s="153" t="e">
        <f t="shared" si="51"/>
        <v>#REF!</v>
      </c>
    </row>
    <row r="113" spans="1:77" ht="38.25" x14ac:dyDescent="0.2">
      <c r="A113" s="85">
        <f t="shared" si="53"/>
        <v>104</v>
      </c>
      <c r="B113" s="85" t="str">
        <f>VLOOKUP(A113,'OFERTAS ECONOMICAS'!A113:B446,2,0)</f>
        <v>DM1973</v>
      </c>
      <c r="C113" s="22" t="str">
        <f>VLOOKUP(A113,'OFERTAS ECONOMICAS'!A113:C446,3,0)</f>
        <v>INDICADOR BIOLOGICO A VAPOR DE LECTURA RAPIDA DE 30 MINUTOS</v>
      </c>
      <c r="D113" s="120">
        <v>1</v>
      </c>
      <c r="E113" s="120" t="s">
        <v>32</v>
      </c>
      <c r="F113" s="23">
        <v>18603.27</v>
      </c>
      <c r="G113" s="120">
        <v>275</v>
      </c>
      <c r="H113" s="86">
        <f t="shared" si="28"/>
        <v>5115899.25</v>
      </c>
      <c r="I113" s="48" t="str">
        <f>IF('OFERTAS ECONOMICAS'!L113=0,"",IF('OFERTAS ECONOMICAS'!Q113="no","",'OFERTAS ECONOMICAS'!L113))</f>
        <v/>
      </c>
      <c r="J113" s="49">
        <f>+'OFERTAS ECONOMICAS'!P113</f>
        <v>0</v>
      </c>
      <c r="K113" s="49" t="str">
        <f t="shared" si="29"/>
        <v>NO CUMPLE</v>
      </c>
      <c r="L113" s="51" t="str">
        <f>IF('OFERTAS ECONOMICAS'!U113=0,"",IF('OFERTAS ECONOMICAS'!Z113="NO","",'OFERTAS ECONOMICAS'!U113))</f>
        <v/>
      </c>
      <c r="M113" s="52">
        <f>+'OFERTAS ECONOMICAS'!Y113</f>
        <v>0</v>
      </c>
      <c r="N113" s="52" t="str">
        <f t="shared" si="30"/>
        <v>NO CUMPLE</v>
      </c>
      <c r="O113" s="53">
        <f>IF('OFERTAS ECONOMICAS'!AD113=0,"",IF('OFERTAS ECONOMICAS'!AI113="NO","",'OFERTAS ECONOMICAS'!AD113))</f>
        <v>19027</v>
      </c>
      <c r="P113" s="54" t="str">
        <f>+'OFERTAS ECONOMICAS'!AH113</f>
        <v>CUMPLE</v>
      </c>
      <c r="Q113" s="54" t="str">
        <f t="shared" si="31"/>
        <v>CUMPLE</v>
      </c>
      <c r="R113" s="56" t="str">
        <f>IF('OFERTAS ECONOMICAS'!AN113=0,"",IF('OFERTAS ECONOMICAS'!AR113="NO","",'OFERTAS ECONOMICAS'!AN113))</f>
        <v/>
      </c>
      <c r="S113" s="57">
        <f>+'OFERTAS ECONOMICAS'!AQ113</f>
        <v>0</v>
      </c>
      <c r="T113" s="57" t="str">
        <f t="shared" si="32"/>
        <v>NO CUMPLE</v>
      </c>
      <c r="U113" s="59" t="str">
        <f>IF('OFERTAS ECONOMICAS'!AV113=0,"",IF('OFERTAS ECONOMICAS'!BA113="NO","",'OFERTAS ECONOMICAS'!AV113))</f>
        <v/>
      </c>
      <c r="V113" s="60">
        <f>+'OFERTAS ECONOMICAS'!AZ113</f>
        <v>0</v>
      </c>
      <c r="W113" s="60" t="str">
        <f t="shared" si="33"/>
        <v>NO CUMPLE</v>
      </c>
      <c r="X113" s="56" t="str">
        <f>IF('OFERTAS ECONOMICAS'!BF113=0,"",IF('OFERTAS ECONOMICAS'!BJ113="NO","",'OFERTAS ECONOMICAS'!BE113))</f>
        <v/>
      </c>
      <c r="Y113" s="57" t="str">
        <f>+'OFERTAS ECONOMICAS'!BI113</f>
        <v>NO CUMPLE</v>
      </c>
      <c r="Z113" s="57" t="str">
        <f t="shared" si="34"/>
        <v>NO CUMPLE</v>
      </c>
      <c r="AA113" s="152" t="e">
        <f>IF('OFERTAS ECONOMICAS'!#REF!=0,"",IF('OFERTAS ECONOMICAS'!#REF!="NO","",'OFERTAS ECONOMICAS'!#REF!))</f>
        <v>#REF!</v>
      </c>
      <c r="AB113" s="153" t="e">
        <f>+'OFERTAS ECONOMICAS'!#REF!</f>
        <v>#REF!</v>
      </c>
      <c r="AC113" s="153" t="e">
        <f t="shared" si="35"/>
        <v>#REF!</v>
      </c>
      <c r="AD113" s="251" t="str">
        <f>IF('OFERTAS ECONOMICAS'!BN113=0,"",IF('OFERTAS ECONOMICAS'!BS113="NO","",'OFERTAS ECONOMICAS'!BN113))</f>
        <v/>
      </c>
      <c r="AE113" s="153">
        <f>+'OFERTAS ECONOMICAS'!BR113</f>
        <v>0</v>
      </c>
      <c r="AF113" s="153" t="str">
        <f t="shared" si="36"/>
        <v>NO CUMPLE</v>
      </c>
      <c r="AG113" s="152" t="str">
        <f>IF('OFERTAS ECONOMICAS'!BW113=0,"",IF('OFERTAS ECONOMICAS'!CB113="NO","",'OFERTAS ECONOMICAS'!BW113))</f>
        <v/>
      </c>
      <c r="AH113" s="153">
        <f>+'OFERTAS ECONOMICAS'!CA113</f>
        <v>0</v>
      </c>
      <c r="AI113" s="153" t="str">
        <f t="shared" si="37"/>
        <v>NO CUMPLE</v>
      </c>
      <c r="AJ113" s="152" t="str">
        <f>IF('OFERTAS ECONOMICAS'!CF113=0,"",IF('OFERTAS ECONOMICAS'!CK113="NO","",'OFERTAS ECONOMICAS'!CF113))</f>
        <v/>
      </c>
      <c r="AK113" s="153">
        <f>+'OFERTAS ECONOMICAS'!CJ113</f>
        <v>0</v>
      </c>
      <c r="AL113" s="153" t="str">
        <f t="shared" si="38"/>
        <v>NO CUMPLE</v>
      </c>
      <c r="AM113" s="152" t="str">
        <f>IF('OFERTAS ECONOMICAS'!CO113=0,"",IF('OFERTAS ECONOMICAS'!CT113="NO","",'OFERTAS ECONOMICAS'!CO113))</f>
        <v/>
      </c>
      <c r="AN113" s="153">
        <f>+'OFERTAS ECONOMICAS'!CS113</f>
        <v>0</v>
      </c>
      <c r="AO113" s="153" t="str">
        <f t="shared" si="39"/>
        <v>NO CUMPLE</v>
      </c>
      <c r="AP113" s="344" t="str">
        <f>IF('OFERTAS ECONOMICAS'!CX113=0,"",IF('OFERTAS ECONOMICAS'!DC113="NO","",'OFERTAS ECONOMICAS'!CX113))</f>
        <v/>
      </c>
      <c r="AQ113" s="153">
        <f>+'OFERTAS ECONOMICAS'!DB113</f>
        <v>0</v>
      </c>
      <c r="AR113" s="153" t="str">
        <f t="shared" si="40"/>
        <v>NO CUMPLE</v>
      </c>
      <c r="AS113" s="152" t="str">
        <f>IF('OFERTAS ECONOMICAS'!DG113=0,"",IF('OFERTAS ECONOMICAS'!DL113="NO","",'OFERTAS ECONOMICAS'!DG113))</f>
        <v/>
      </c>
      <c r="AT113" s="153">
        <f>+'OFERTAS ECONOMICAS'!DK113</f>
        <v>0</v>
      </c>
      <c r="AU113" s="153" t="str">
        <f t="shared" si="41"/>
        <v>NO CUMPLE</v>
      </c>
      <c r="AV113" s="152" t="str">
        <f>IF('OFERTAS ECONOMICAS'!DP113=0,"",IF('OFERTAS ECONOMICAS'!DU113="NO","",'OFERTAS ECONOMICAS'!DP113))</f>
        <v/>
      </c>
      <c r="AW113" s="153">
        <f>+'OFERTAS ECONOMICAS'!DT113</f>
        <v>0</v>
      </c>
      <c r="AX113" s="153" t="str">
        <f t="shared" si="42"/>
        <v>NO CUMPLE</v>
      </c>
      <c r="AY113" s="341" t="str">
        <f>IF('OFERTAS ECONOMICAS'!DY113=0,"",IF('OFERTAS ECONOMICAS'!ED113="no","",'OFERTAS ECONOMICAS'!DY113))</f>
        <v/>
      </c>
      <c r="AZ113" s="153">
        <f>+'OFERTAS ECONOMICAS'!EC113</f>
        <v>0</v>
      </c>
      <c r="BA113" s="153" t="str">
        <f t="shared" si="43"/>
        <v>NO CUMPLE</v>
      </c>
      <c r="BB113" s="152" t="str">
        <f>IF('OFERTAS ECONOMICAS'!EH113=0,"",IF('OFERTAS ECONOMICAS'!EM113="NO","",'OFERTAS ECONOMICAS'!EH113))</f>
        <v/>
      </c>
      <c r="BC113" s="153" t="str">
        <f>+'OFERTAS ECONOMICAS'!EL113</f>
        <v/>
      </c>
      <c r="BD113" s="153" t="str">
        <f t="shared" si="44"/>
        <v>NO CUMPLE</v>
      </c>
      <c r="BE113" s="152" t="str">
        <f>IF('OFERTAS ECONOMICAS'!EQ113=0,"",IF('OFERTAS ECONOMICAS'!EV113="NO","",'OFERTAS ECONOMICAS'!EQ113))</f>
        <v/>
      </c>
      <c r="BF113" s="153">
        <f>+'OFERTAS ECONOMICAS'!EU113</f>
        <v>0</v>
      </c>
      <c r="BG113" s="153" t="str">
        <f t="shared" si="45"/>
        <v>NO CUMPLE</v>
      </c>
      <c r="BH113" s="152" t="str">
        <f>IF('OFERTAS ECONOMICAS'!EZ113=0,"",IF('OFERTAS ECONOMICAS'!FE113="NO","",'OFERTAS ECONOMICAS'!EZ113))</f>
        <v/>
      </c>
      <c r="BI113" s="153">
        <f>+'OFERTAS ECONOMICAS'!FD113</f>
        <v>0</v>
      </c>
      <c r="BJ113" s="153" t="str">
        <f t="shared" si="46"/>
        <v>NO CUMPLE</v>
      </c>
      <c r="BK113" s="152" t="str">
        <f>IF('OFERTAS ECONOMICAS'!FI113=0,"",IF('OFERTAS ECONOMICAS'!FN113="no","",'OFERTAS ECONOMICAS'!FI113))</f>
        <v/>
      </c>
      <c r="BL113" s="153">
        <f>+'OFERTAS ECONOMICAS'!FM113</f>
        <v>0</v>
      </c>
      <c r="BM113" s="153" t="str">
        <f t="shared" si="47"/>
        <v>NO CUMPLE</v>
      </c>
      <c r="BN113" s="152" t="e">
        <f>IF('OFERTAS ECONOMICAS'!#REF!=0,"",IF('OFERTAS ECONOMICAS'!#REF!="NO","",'OFERTAS ECONOMICAS'!#REF!))</f>
        <v>#REF!</v>
      </c>
      <c r="BO113" s="153" t="e">
        <f>+'OFERTAS ECONOMICAS'!#REF!</f>
        <v>#REF!</v>
      </c>
      <c r="BP113" s="153" t="e">
        <f t="shared" si="48"/>
        <v>#REF!</v>
      </c>
      <c r="BQ113" s="152" t="str">
        <f>IF('OFERTAS ECONOMICAS'!FR113=0,"",IF('OFERTAS ECONOMICAS'!FW113="NO","",'OFERTAS ECONOMICAS'!FR113))</f>
        <v/>
      </c>
      <c r="BR113" s="153">
        <f>+'OFERTAS ECONOMICAS'!FV113</f>
        <v>0</v>
      </c>
      <c r="BS113" s="153" t="str">
        <f t="shared" si="49"/>
        <v>NO CUMPLE</v>
      </c>
      <c r="BT113" s="152" t="str">
        <f>IF('OFERTAS ECONOMICAS'!GA113=0,"",IF('OFERTAS ECONOMICAS'!GF113="NO","",'OFERTAS ECONOMICAS'!GA113))</f>
        <v/>
      </c>
      <c r="BU113" s="153">
        <f>+'OFERTAS ECONOMICAS'!GE113</f>
        <v>0</v>
      </c>
      <c r="BV113" s="153" t="str">
        <f t="shared" si="50"/>
        <v>NO CUMPLE</v>
      </c>
      <c r="BW113" s="152" t="e">
        <f>IF('OFERTAS ECONOMICAS'!#REF!=0,"",IF('OFERTAS ECONOMICAS'!#REF!="NO","",'OFERTAS ECONOMICAS'!#REF!))</f>
        <v>#REF!</v>
      </c>
      <c r="BX113" s="153" t="e">
        <f>+'OFERTAS ECONOMICAS'!#REF!</f>
        <v>#REF!</v>
      </c>
      <c r="BY113" s="153" t="e">
        <f t="shared" si="51"/>
        <v>#REF!</v>
      </c>
    </row>
    <row r="114" spans="1:77" ht="25.5" x14ac:dyDescent="0.2">
      <c r="A114" s="85">
        <f t="shared" si="53"/>
        <v>105</v>
      </c>
      <c r="B114" s="85" t="str">
        <f>VLOOKUP(A114,'OFERTAS ECONOMICAS'!A114:B447,2,0)</f>
        <v>DM569</v>
      </c>
      <c r="C114" s="22" t="str">
        <f>VLOOKUP(A114,'OFERTAS ECONOMICAS'!A114:C447,3,0)</f>
        <v>INDICADOR QUIMICO A VAPOR CLASE 5 X 250T</v>
      </c>
      <c r="D114" s="120">
        <v>1</v>
      </c>
      <c r="E114" s="120" t="s">
        <v>32</v>
      </c>
      <c r="F114" s="24">
        <v>1811.18</v>
      </c>
      <c r="G114" s="120">
        <v>3951</v>
      </c>
      <c r="H114" s="86">
        <f t="shared" si="28"/>
        <v>7155972.1800000006</v>
      </c>
      <c r="I114" s="48" t="str">
        <f>IF('OFERTAS ECONOMICAS'!L114=0,"",IF('OFERTAS ECONOMICAS'!Q114="no","",'OFERTAS ECONOMICAS'!L114))</f>
        <v/>
      </c>
      <c r="J114" s="49">
        <f>+'OFERTAS ECONOMICAS'!P114</f>
        <v>0</v>
      </c>
      <c r="K114" s="49" t="str">
        <f t="shared" si="29"/>
        <v>NO CUMPLE</v>
      </c>
      <c r="L114" s="51" t="str">
        <f>IF('OFERTAS ECONOMICAS'!U114=0,"",IF('OFERTAS ECONOMICAS'!Z114="NO","",'OFERTAS ECONOMICAS'!U114))</f>
        <v/>
      </c>
      <c r="M114" s="52">
        <f>+'OFERTAS ECONOMICAS'!Y114</f>
        <v>0</v>
      </c>
      <c r="N114" s="52" t="str">
        <f t="shared" si="30"/>
        <v>NO CUMPLE</v>
      </c>
      <c r="O114" s="53">
        <f>IF('OFERTAS ECONOMICAS'!AD114=0,"",IF('OFERTAS ECONOMICAS'!AI114="NO","",'OFERTAS ECONOMICAS'!AD114))</f>
        <v>1853</v>
      </c>
      <c r="P114" s="54" t="str">
        <f>+'OFERTAS ECONOMICAS'!AH114</f>
        <v>CUMPLE</v>
      </c>
      <c r="Q114" s="54" t="str">
        <f t="shared" si="31"/>
        <v>CUMPLE</v>
      </c>
      <c r="R114" s="56" t="str">
        <f>IF('OFERTAS ECONOMICAS'!AN114=0,"",IF('OFERTAS ECONOMICAS'!AR114="NO","",'OFERTAS ECONOMICAS'!AN114))</f>
        <v/>
      </c>
      <c r="S114" s="57">
        <f>+'OFERTAS ECONOMICAS'!AQ114</f>
        <v>0</v>
      </c>
      <c r="T114" s="57" t="str">
        <f t="shared" si="32"/>
        <v>NO CUMPLE</v>
      </c>
      <c r="U114" s="59" t="str">
        <f>IF('OFERTAS ECONOMICAS'!AV114=0,"",IF('OFERTAS ECONOMICAS'!BA114="NO","",'OFERTAS ECONOMICAS'!AV114))</f>
        <v/>
      </c>
      <c r="V114" s="60">
        <f>+'OFERTAS ECONOMICAS'!AZ114</f>
        <v>0</v>
      </c>
      <c r="W114" s="60" t="str">
        <f t="shared" si="33"/>
        <v>NO CUMPLE</v>
      </c>
      <c r="X114" s="56">
        <f>IF('OFERTAS ECONOMICAS'!BF114=0,"",IF('OFERTAS ECONOMICAS'!BJ114="NO","",'OFERTAS ECONOMICAS'!BE114))</f>
        <v>694.96</v>
      </c>
      <c r="Y114" s="57" t="str">
        <f>+'OFERTAS ECONOMICAS'!BI114</f>
        <v>CUMPLE</v>
      </c>
      <c r="Z114" s="57" t="str">
        <f t="shared" si="34"/>
        <v>CUMPLE</v>
      </c>
      <c r="AA114" s="152" t="e">
        <f>IF('OFERTAS ECONOMICAS'!#REF!=0,"",IF('OFERTAS ECONOMICAS'!#REF!="NO","",'OFERTAS ECONOMICAS'!#REF!))</f>
        <v>#REF!</v>
      </c>
      <c r="AB114" s="153" t="e">
        <f>+'OFERTAS ECONOMICAS'!#REF!</f>
        <v>#REF!</v>
      </c>
      <c r="AC114" s="153" t="e">
        <f t="shared" si="35"/>
        <v>#REF!</v>
      </c>
      <c r="AD114" s="251">
        <f>IF('OFERTAS ECONOMICAS'!BN114=0,"",IF('OFERTAS ECONOMICAS'!BS114="NO","",'OFERTAS ECONOMICAS'!BN114))</f>
        <v>249.9</v>
      </c>
      <c r="AE114" s="153" t="str">
        <f>+'OFERTAS ECONOMICAS'!BR114</f>
        <v>CUMPLE</v>
      </c>
      <c r="AF114" s="153" t="str">
        <f t="shared" si="36"/>
        <v>CUMPLE</v>
      </c>
      <c r="AG114" s="152" t="str">
        <f>IF('OFERTAS ECONOMICAS'!BW114=0,"",IF('OFERTAS ECONOMICAS'!CB114="NO","",'OFERTAS ECONOMICAS'!BW114))</f>
        <v/>
      </c>
      <c r="AH114" s="153">
        <f>+'OFERTAS ECONOMICAS'!CA114</f>
        <v>0</v>
      </c>
      <c r="AI114" s="153" t="str">
        <f t="shared" si="37"/>
        <v>NO CUMPLE</v>
      </c>
      <c r="AJ114" s="152" t="str">
        <f>IF('OFERTAS ECONOMICAS'!CF114=0,"",IF('OFERTAS ECONOMICAS'!CK114="NO","",'OFERTAS ECONOMICAS'!CF114))</f>
        <v/>
      </c>
      <c r="AK114" s="153">
        <f>+'OFERTAS ECONOMICAS'!CJ114</f>
        <v>0</v>
      </c>
      <c r="AL114" s="153" t="str">
        <f t="shared" si="38"/>
        <v>NO CUMPLE</v>
      </c>
      <c r="AM114" s="152" t="str">
        <f>IF('OFERTAS ECONOMICAS'!CO114=0,"",IF('OFERTAS ECONOMICAS'!CT114="NO","",'OFERTAS ECONOMICAS'!CO114))</f>
        <v/>
      </c>
      <c r="AN114" s="153">
        <f>+'OFERTAS ECONOMICAS'!CS114</f>
        <v>0</v>
      </c>
      <c r="AO114" s="153" t="str">
        <f t="shared" si="39"/>
        <v>NO CUMPLE</v>
      </c>
      <c r="AP114" s="344" t="str">
        <f>IF('OFERTAS ECONOMICAS'!CX114=0,"",IF('OFERTAS ECONOMICAS'!DC114="NO","",'OFERTAS ECONOMICAS'!CX114))</f>
        <v/>
      </c>
      <c r="AQ114" s="153">
        <f>+'OFERTAS ECONOMICAS'!DB114</f>
        <v>0</v>
      </c>
      <c r="AR114" s="153" t="str">
        <f t="shared" si="40"/>
        <v>NO CUMPLE</v>
      </c>
      <c r="AS114" s="152" t="str">
        <f>IF('OFERTAS ECONOMICAS'!DG114=0,"",IF('OFERTAS ECONOMICAS'!DL114="NO","",'OFERTAS ECONOMICAS'!DG114))</f>
        <v/>
      </c>
      <c r="AT114" s="153">
        <f>+'OFERTAS ECONOMICAS'!DK114</f>
        <v>0</v>
      </c>
      <c r="AU114" s="153" t="str">
        <f t="shared" si="41"/>
        <v>NO CUMPLE</v>
      </c>
      <c r="AV114" s="152" t="str">
        <f>IF('OFERTAS ECONOMICAS'!DP114=0,"",IF('OFERTAS ECONOMICAS'!DU114="NO","",'OFERTAS ECONOMICAS'!DP114))</f>
        <v/>
      </c>
      <c r="AW114" s="153">
        <f>+'OFERTAS ECONOMICAS'!DT114</f>
        <v>0</v>
      </c>
      <c r="AX114" s="153" t="str">
        <f t="shared" si="42"/>
        <v>NO CUMPLE</v>
      </c>
      <c r="AY114" s="341" t="str">
        <f>IF('OFERTAS ECONOMICAS'!DY114=0,"",IF('OFERTAS ECONOMICAS'!ED114="no","",'OFERTAS ECONOMICAS'!DY114))</f>
        <v/>
      </c>
      <c r="AZ114" s="153">
        <f>+'OFERTAS ECONOMICAS'!EC114</f>
        <v>0</v>
      </c>
      <c r="BA114" s="153" t="str">
        <f t="shared" si="43"/>
        <v>NO CUMPLE</v>
      </c>
      <c r="BB114" s="152" t="str">
        <f>IF('OFERTAS ECONOMICAS'!EH114=0,"",IF('OFERTAS ECONOMICAS'!EM114="NO","",'OFERTAS ECONOMICAS'!EH114))</f>
        <v/>
      </c>
      <c r="BC114" s="153" t="str">
        <f>+'OFERTAS ECONOMICAS'!EL114</f>
        <v/>
      </c>
      <c r="BD114" s="153" t="str">
        <f t="shared" si="44"/>
        <v>NO CUMPLE</v>
      </c>
      <c r="BE114" s="152" t="str">
        <f>IF('OFERTAS ECONOMICAS'!EQ114=0,"",IF('OFERTAS ECONOMICAS'!EV114="NO","",'OFERTAS ECONOMICAS'!EQ114))</f>
        <v/>
      </c>
      <c r="BF114" s="153">
        <f>+'OFERTAS ECONOMICAS'!EU114</f>
        <v>0</v>
      </c>
      <c r="BG114" s="153" t="str">
        <f t="shared" si="45"/>
        <v>NO CUMPLE</v>
      </c>
      <c r="BH114" s="152" t="str">
        <f>IF('OFERTAS ECONOMICAS'!EZ114=0,"",IF('OFERTAS ECONOMICAS'!FE114="NO","",'OFERTAS ECONOMICAS'!EZ114))</f>
        <v/>
      </c>
      <c r="BI114" s="153">
        <f>+'OFERTAS ECONOMICAS'!FD114</f>
        <v>0</v>
      </c>
      <c r="BJ114" s="153" t="str">
        <f t="shared" si="46"/>
        <v>NO CUMPLE</v>
      </c>
      <c r="BK114" s="152" t="str">
        <f>IF('OFERTAS ECONOMICAS'!FI114=0,"",IF('OFERTAS ECONOMICAS'!FN114="no","",'OFERTAS ECONOMICAS'!FI114))</f>
        <v/>
      </c>
      <c r="BL114" s="153">
        <f>+'OFERTAS ECONOMICAS'!FM114</f>
        <v>0</v>
      </c>
      <c r="BM114" s="153" t="str">
        <f t="shared" si="47"/>
        <v>NO CUMPLE</v>
      </c>
      <c r="BN114" s="152" t="e">
        <f>IF('OFERTAS ECONOMICAS'!#REF!=0,"",IF('OFERTAS ECONOMICAS'!#REF!="NO","",'OFERTAS ECONOMICAS'!#REF!))</f>
        <v>#REF!</v>
      </c>
      <c r="BO114" s="153" t="e">
        <f>+'OFERTAS ECONOMICAS'!#REF!</f>
        <v>#REF!</v>
      </c>
      <c r="BP114" s="153" t="e">
        <f t="shared" si="48"/>
        <v>#REF!</v>
      </c>
      <c r="BQ114" s="152" t="str">
        <f>IF('OFERTAS ECONOMICAS'!FR114=0,"",IF('OFERTAS ECONOMICAS'!FW114="NO","",'OFERTAS ECONOMICAS'!FR114))</f>
        <v/>
      </c>
      <c r="BR114" s="153">
        <f>+'OFERTAS ECONOMICAS'!FV114</f>
        <v>0</v>
      </c>
      <c r="BS114" s="153" t="str">
        <f t="shared" si="49"/>
        <v>NO CUMPLE</v>
      </c>
      <c r="BT114" s="152" t="str">
        <f>IF('OFERTAS ECONOMICAS'!GA114=0,"",IF('OFERTAS ECONOMICAS'!GF114="NO","",'OFERTAS ECONOMICAS'!GA114))</f>
        <v/>
      </c>
      <c r="BU114" s="153">
        <f>+'OFERTAS ECONOMICAS'!GE114</f>
        <v>0</v>
      </c>
      <c r="BV114" s="153" t="str">
        <f t="shared" si="50"/>
        <v>NO CUMPLE</v>
      </c>
      <c r="BW114" s="152" t="e">
        <f>IF('OFERTAS ECONOMICAS'!#REF!=0,"",IF('OFERTAS ECONOMICAS'!#REF!="NO","",'OFERTAS ECONOMICAS'!#REF!))</f>
        <v>#REF!</v>
      </c>
      <c r="BX114" s="153" t="e">
        <f>+'OFERTAS ECONOMICAS'!#REF!</f>
        <v>#REF!</v>
      </c>
      <c r="BY114" s="153" t="e">
        <f t="shared" si="51"/>
        <v>#REF!</v>
      </c>
    </row>
    <row r="115" spans="1:77" ht="25.5" x14ac:dyDescent="0.2">
      <c r="A115" s="85">
        <f t="shared" si="53"/>
        <v>106</v>
      </c>
      <c r="B115" s="85" t="str">
        <f>VLOOKUP(A115,'OFERTAS ECONOMICAS'!A115:B448,2,0)</f>
        <v>DM2690</v>
      </c>
      <c r="C115" s="22" t="str">
        <f>VLOOKUP(A115,'OFERTAS ECONOMICAS'!A115:C448,3,0)</f>
        <v>INMOVILIZADOR CERVICAL DE THOMAS TALLA M</v>
      </c>
      <c r="D115" s="120">
        <v>1</v>
      </c>
      <c r="E115" s="120" t="s">
        <v>32</v>
      </c>
      <c r="F115" s="64">
        <v>13100</v>
      </c>
      <c r="G115" s="120">
        <v>5</v>
      </c>
      <c r="H115" s="86">
        <f t="shared" si="28"/>
        <v>65500</v>
      </c>
      <c r="I115" s="48" t="str">
        <f>IF('OFERTAS ECONOMICAS'!L115=0,"",IF('OFERTAS ECONOMICAS'!Q115="no","",'OFERTAS ECONOMICAS'!L115))</f>
        <v/>
      </c>
      <c r="J115" s="49">
        <f>+'OFERTAS ECONOMICAS'!P115</f>
        <v>0</v>
      </c>
      <c r="K115" s="49" t="str">
        <f t="shared" si="29"/>
        <v>NO CUMPLE</v>
      </c>
      <c r="L115" s="51" t="str">
        <f>IF('OFERTAS ECONOMICAS'!U115=0,"",IF('OFERTAS ECONOMICAS'!Z115="NO","",'OFERTAS ECONOMICAS'!U115))</f>
        <v/>
      </c>
      <c r="M115" s="52">
        <f>+'OFERTAS ECONOMICAS'!Y115</f>
        <v>0</v>
      </c>
      <c r="N115" s="52" t="str">
        <f t="shared" si="30"/>
        <v>NO CUMPLE</v>
      </c>
      <c r="O115" s="53">
        <f>IF('OFERTAS ECONOMICAS'!AD115=0,"",IF('OFERTAS ECONOMICAS'!AI115="NO","",'OFERTAS ECONOMICAS'!AD115))</f>
        <v>13636</v>
      </c>
      <c r="P115" s="54" t="str">
        <f>+'OFERTAS ECONOMICAS'!AH115</f>
        <v>CUMPLE</v>
      </c>
      <c r="Q115" s="54" t="str">
        <f t="shared" si="31"/>
        <v>CUMPLE</v>
      </c>
      <c r="R115" s="56" t="str">
        <f>IF('OFERTAS ECONOMICAS'!AN115=0,"",IF('OFERTAS ECONOMICAS'!AR115="NO","",'OFERTAS ECONOMICAS'!AN115))</f>
        <v/>
      </c>
      <c r="S115" s="57">
        <f>+'OFERTAS ECONOMICAS'!AQ115</f>
        <v>0</v>
      </c>
      <c r="T115" s="57" t="str">
        <f t="shared" si="32"/>
        <v>NO CUMPLE</v>
      </c>
      <c r="U115" s="59" t="str">
        <f>IF('OFERTAS ECONOMICAS'!AV115=0,"",IF('OFERTAS ECONOMICAS'!BA115="NO","",'OFERTAS ECONOMICAS'!AV115))</f>
        <v/>
      </c>
      <c r="V115" s="60">
        <f>+'OFERTAS ECONOMICAS'!AZ115</f>
        <v>0</v>
      </c>
      <c r="W115" s="60" t="str">
        <f t="shared" si="33"/>
        <v>NO CUMPLE</v>
      </c>
      <c r="X115" s="56" t="str">
        <f>IF('OFERTAS ECONOMICAS'!BF115=0,"",IF('OFERTAS ECONOMICAS'!BJ115="NO","",'OFERTAS ECONOMICAS'!BE115))</f>
        <v/>
      </c>
      <c r="Y115" s="57">
        <f>+'OFERTAS ECONOMICAS'!BI115</f>
        <v>0</v>
      </c>
      <c r="Z115" s="57" t="str">
        <f t="shared" si="34"/>
        <v>NO CUMPLE</v>
      </c>
      <c r="AA115" s="152" t="e">
        <f>IF('OFERTAS ECONOMICAS'!#REF!=0,"",IF('OFERTAS ECONOMICAS'!#REF!="NO","",'OFERTAS ECONOMICAS'!#REF!))</f>
        <v>#REF!</v>
      </c>
      <c r="AB115" s="153" t="e">
        <f>+'OFERTAS ECONOMICAS'!#REF!</f>
        <v>#REF!</v>
      </c>
      <c r="AC115" s="153" t="e">
        <f t="shared" si="35"/>
        <v>#REF!</v>
      </c>
      <c r="AD115" s="251" t="str">
        <f>IF('OFERTAS ECONOMICAS'!BN115=0,"",IF('OFERTAS ECONOMICAS'!BS115="NO","",'OFERTAS ECONOMICAS'!BN115))</f>
        <v/>
      </c>
      <c r="AE115" s="153">
        <f>+'OFERTAS ECONOMICAS'!BR115</f>
        <v>0</v>
      </c>
      <c r="AF115" s="153" t="str">
        <f t="shared" si="36"/>
        <v>NO CUMPLE</v>
      </c>
      <c r="AG115" s="152">
        <f>IF('OFERTAS ECONOMICAS'!BW115=0,"",IF('OFERTAS ECONOMICAS'!CB115="NO","",'OFERTAS ECONOMICAS'!BW115))</f>
        <v>13486.5</v>
      </c>
      <c r="AH115" s="153" t="str">
        <f>+'OFERTAS ECONOMICAS'!CA115</f>
        <v>CUMPLE</v>
      </c>
      <c r="AI115" s="153" t="str">
        <f t="shared" si="37"/>
        <v>CUMPLE</v>
      </c>
      <c r="AJ115" s="152" t="str">
        <f>IF('OFERTAS ECONOMICAS'!CF115=0,"",IF('OFERTAS ECONOMICAS'!CK115="NO","",'OFERTAS ECONOMICAS'!CF115))</f>
        <v/>
      </c>
      <c r="AK115" s="153">
        <f>+'OFERTAS ECONOMICAS'!CJ115</f>
        <v>0</v>
      </c>
      <c r="AL115" s="153" t="str">
        <f t="shared" si="38"/>
        <v>NO CUMPLE</v>
      </c>
      <c r="AM115" s="152" t="str">
        <f>IF('OFERTAS ECONOMICAS'!CO115=0,"",IF('OFERTAS ECONOMICAS'!CT115="NO","",'OFERTAS ECONOMICAS'!CO115))</f>
        <v/>
      </c>
      <c r="AN115" s="153">
        <f>+'OFERTAS ECONOMICAS'!CS115</f>
        <v>0</v>
      </c>
      <c r="AO115" s="153" t="str">
        <f t="shared" si="39"/>
        <v>NO CUMPLE</v>
      </c>
      <c r="AP115" s="344">
        <f>IF('OFERTAS ECONOMICAS'!CX115=0,"",IF('OFERTAS ECONOMICAS'!DC115="NO","",'OFERTAS ECONOMICAS'!CX115))</f>
        <v>12850</v>
      </c>
      <c r="AQ115" s="153" t="str">
        <f>+'OFERTAS ECONOMICAS'!DB115</f>
        <v xml:space="preserve">CUMPLE </v>
      </c>
      <c r="AR115" s="153" t="str">
        <f t="shared" si="40"/>
        <v>CUMPLE</v>
      </c>
      <c r="AS115" s="152" t="str">
        <f>IF('OFERTAS ECONOMICAS'!DG115=0,"",IF('OFERTAS ECONOMICAS'!DL115="NO","",'OFERTAS ECONOMICAS'!DG115))</f>
        <v/>
      </c>
      <c r="AT115" s="153">
        <f>+'OFERTAS ECONOMICAS'!DK115</f>
        <v>0</v>
      </c>
      <c r="AU115" s="153" t="str">
        <f t="shared" si="41"/>
        <v>NO CUMPLE</v>
      </c>
      <c r="AV115" s="152" t="str">
        <f>IF('OFERTAS ECONOMICAS'!DP115=0,"",IF('OFERTAS ECONOMICAS'!DU115="NO","",'OFERTAS ECONOMICAS'!DP115))</f>
        <v/>
      </c>
      <c r="AW115" s="153">
        <f>+'OFERTAS ECONOMICAS'!DT115</f>
        <v>0</v>
      </c>
      <c r="AX115" s="153" t="str">
        <f t="shared" si="42"/>
        <v>NO CUMPLE</v>
      </c>
      <c r="AY115" s="341" t="str">
        <f>IF('OFERTAS ECONOMICAS'!DY115=0,"",IF('OFERTAS ECONOMICAS'!ED115="no","",'OFERTAS ECONOMICAS'!DY115))</f>
        <v/>
      </c>
      <c r="AZ115" s="153">
        <f>+'OFERTAS ECONOMICAS'!EC115</f>
        <v>0</v>
      </c>
      <c r="BA115" s="153" t="str">
        <f t="shared" si="43"/>
        <v>NO CUMPLE</v>
      </c>
      <c r="BB115" s="152">
        <f>IF('OFERTAS ECONOMICAS'!EH115=0,"",IF('OFERTAS ECONOMICAS'!EM115="NO","",'OFERTAS ECONOMICAS'!EH115))</f>
        <v>13636</v>
      </c>
      <c r="BC115" s="153" t="str">
        <f>+'OFERTAS ECONOMICAS'!EL115</f>
        <v>CUMPLE</v>
      </c>
      <c r="BD115" s="153" t="str">
        <f t="shared" si="44"/>
        <v>CUMPLE</v>
      </c>
      <c r="BE115" s="152">
        <f>IF('OFERTAS ECONOMICAS'!EQ115=0,"",IF('OFERTAS ECONOMICAS'!EV115="NO","",'OFERTAS ECONOMICAS'!EQ115))</f>
        <v>12903</v>
      </c>
      <c r="BF115" s="153" t="str">
        <f>+'OFERTAS ECONOMICAS'!EU115</f>
        <v>CUMPLE</v>
      </c>
      <c r="BG115" s="153" t="str">
        <f t="shared" si="45"/>
        <v>CUMPLE</v>
      </c>
      <c r="BH115" s="152" t="str">
        <f>IF('OFERTAS ECONOMICAS'!EZ115=0,"",IF('OFERTAS ECONOMICAS'!FE115="NO","",'OFERTAS ECONOMICAS'!EZ115))</f>
        <v/>
      </c>
      <c r="BI115" s="153">
        <f>+'OFERTAS ECONOMICAS'!FD115</f>
        <v>0</v>
      </c>
      <c r="BJ115" s="153" t="str">
        <f t="shared" si="46"/>
        <v>NO CUMPLE</v>
      </c>
      <c r="BK115" s="152" t="str">
        <f>IF('OFERTAS ECONOMICAS'!FI115=0,"",IF('OFERTAS ECONOMICAS'!FN115="no","",'OFERTAS ECONOMICAS'!FI115))</f>
        <v/>
      </c>
      <c r="BL115" s="153">
        <f>+'OFERTAS ECONOMICAS'!FM115</f>
        <v>0</v>
      </c>
      <c r="BM115" s="153" t="str">
        <f t="shared" si="47"/>
        <v>NO CUMPLE</v>
      </c>
      <c r="BN115" s="152" t="e">
        <f>IF('OFERTAS ECONOMICAS'!#REF!=0,"",IF('OFERTAS ECONOMICAS'!#REF!="NO","",'OFERTAS ECONOMICAS'!#REF!))</f>
        <v>#REF!</v>
      </c>
      <c r="BO115" s="153" t="e">
        <f>+'OFERTAS ECONOMICAS'!#REF!</f>
        <v>#REF!</v>
      </c>
      <c r="BP115" s="153" t="e">
        <f t="shared" si="48"/>
        <v>#REF!</v>
      </c>
      <c r="BQ115" s="152" t="str">
        <f>IF('OFERTAS ECONOMICAS'!FR115=0,"",IF('OFERTAS ECONOMICAS'!FW115="NO","",'OFERTAS ECONOMICAS'!FR115))</f>
        <v/>
      </c>
      <c r="BR115" s="153">
        <f>+'OFERTAS ECONOMICAS'!FV115</f>
        <v>0</v>
      </c>
      <c r="BS115" s="153" t="str">
        <f t="shared" si="49"/>
        <v>NO CUMPLE</v>
      </c>
      <c r="BT115" s="152">
        <f>IF('OFERTAS ECONOMICAS'!GA115=0,"",IF('OFERTAS ECONOMICAS'!GF115="NO","",'OFERTAS ECONOMICAS'!GA115))</f>
        <v>15385</v>
      </c>
      <c r="BU115" s="153" t="str">
        <f>+'OFERTAS ECONOMICAS'!GE115</f>
        <v>CUMPLE</v>
      </c>
      <c r="BV115" s="153" t="str">
        <f t="shared" si="50"/>
        <v>CUMPLE</v>
      </c>
      <c r="BW115" s="152" t="e">
        <f>IF('OFERTAS ECONOMICAS'!#REF!=0,"",IF('OFERTAS ECONOMICAS'!#REF!="NO","",'OFERTAS ECONOMICAS'!#REF!))</f>
        <v>#REF!</v>
      </c>
      <c r="BX115" s="153" t="e">
        <f>+'OFERTAS ECONOMICAS'!#REF!</f>
        <v>#REF!</v>
      </c>
      <c r="BY115" s="153" t="e">
        <f t="shared" si="51"/>
        <v>#REF!</v>
      </c>
    </row>
    <row r="116" spans="1:77" ht="25.5" x14ac:dyDescent="0.2">
      <c r="A116" s="85">
        <f t="shared" si="53"/>
        <v>107</v>
      </c>
      <c r="B116" s="85" t="str">
        <f>VLOOKUP(A116,'OFERTAS ECONOMICAS'!A116:B449,2,0)</f>
        <v>DM2691</v>
      </c>
      <c r="C116" s="22" t="str">
        <f>VLOOKUP(A116,'OFERTAS ECONOMICAS'!A116:C449,3,0)</f>
        <v>INMOVILIZADOR CERVICAL DE THOMAS TALLA S</v>
      </c>
      <c r="D116" s="120">
        <v>1</v>
      </c>
      <c r="E116" s="120" t="s">
        <v>32</v>
      </c>
      <c r="F116" s="24">
        <v>13100</v>
      </c>
      <c r="G116" s="120">
        <v>5</v>
      </c>
      <c r="H116" s="86">
        <f t="shared" si="28"/>
        <v>65500</v>
      </c>
      <c r="I116" s="48" t="str">
        <f>IF('OFERTAS ECONOMICAS'!L116=0,"",IF('OFERTAS ECONOMICAS'!Q116="no","",'OFERTAS ECONOMICAS'!L116))</f>
        <v/>
      </c>
      <c r="J116" s="49">
        <f>+'OFERTAS ECONOMICAS'!P116</f>
        <v>0</v>
      </c>
      <c r="K116" s="49" t="str">
        <f t="shared" si="29"/>
        <v>NO CUMPLE</v>
      </c>
      <c r="L116" s="51" t="str">
        <f>IF('OFERTAS ECONOMICAS'!U116=0,"",IF('OFERTAS ECONOMICAS'!Z116="NO","",'OFERTAS ECONOMICAS'!U116))</f>
        <v/>
      </c>
      <c r="M116" s="52">
        <f>+'OFERTAS ECONOMICAS'!Y116</f>
        <v>0</v>
      </c>
      <c r="N116" s="52" t="str">
        <f t="shared" si="30"/>
        <v>NO CUMPLE</v>
      </c>
      <c r="O116" s="53">
        <f>IF('OFERTAS ECONOMICAS'!AD116=0,"",IF('OFERTAS ECONOMICAS'!AI116="NO","",'OFERTAS ECONOMICAS'!AD116))</f>
        <v>13636</v>
      </c>
      <c r="P116" s="54" t="str">
        <f>+'OFERTAS ECONOMICAS'!AH116</f>
        <v>CUMPLE</v>
      </c>
      <c r="Q116" s="54" t="str">
        <f t="shared" si="31"/>
        <v>CUMPLE</v>
      </c>
      <c r="R116" s="56" t="str">
        <f>IF('OFERTAS ECONOMICAS'!AN116=0,"",IF('OFERTAS ECONOMICAS'!AR116="NO","",'OFERTAS ECONOMICAS'!AN116))</f>
        <v/>
      </c>
      <c r="S116" s="57">
        <f>+'OFERTAS ECONOMICAS'!AQ116</f>
        <v>0</v>
      </c>
      <c r="T116" s="57" t="str">
        <f t="shared" si="32"/>
        <v>NO CUMPLE</v>
      </c>
      <c r="U116" s="59" t="str">
        <f>IF('OFERTAS ECONOMICAS'!AV116=0,"",IF('OFERTAS ECONOMICAS'!BA116="NO","",'OFERTAS ECONOMICAS'!AV116))</f>
        <v/>
      </c>
      <c r="V116" s="60">
        <f>+'OFERTAS ECONOMICAS'!AZ116</f>
        <v>0</v>
      </c>
      <c r="W116" s="60" t="str">
        <f t="shared" si="33"/>
        <v>NO CUMPLE</v>
      </c>
      <c r="X116" s="56" t="str">
        <f>IF('OFERTAS ECONOMICAS'!BF116=0,"",IF('OFERTAS ECONOMICAS'!BJ116="NO","",'OFERTAS ECONOMICAS'!BE116))</f>
        <v/>
      </c>
      <c r="Y116" s="57">
        <f>+'OFERTAS ECONOMICAS'!BI116</f>
        <v>0</v>
      </c>
      <c r="Z116" s="57" t="str">
        <f t="shared" si="34"/>
        <v>NO CUMPLE</v>
      </c>
      <c r="AA116" s="152" t="e">
        <f>IF('OFERTAS ECONOMICAS'!#REF!=0,"",IF('OFERTAS ECONOMICAS'!#REF!="NO","",'OFERTAS ECONOMICAS'!#REF!))</f>
        <v>#REF!</v>
      </c>
      <c r="AB116" s="153" t="e">
        <f>+'OFERTAS ECONOMICAS'!#REF!</f>
        <v>#REF!</v>
      </c>
      <c r="AC116" s="153" t="e">
        <f t="shared" si="35"/>
        <v>#REF!</v>
      </c>
      <c r="AD116" s="251" t="str">
        <f>IF('OFERTAS ECONOMICAS'!BN116=0,"",IF('OFERTAS ECONOMICAS'!BS116="NO","",'OFERTAS ECONOMICAS'!BN116))</f>
        <v/>
      </c>
      <c r="AE116" s="153">
        <f>+'OFERTAS ECONOMICAS'!BR116</f>
        <v>0</v>
      </c>
      <c r="AF116" s="153" t="str">
        <f t="shared" si="36"/>
        <v>NO CUMPLE</v>
      </c>
      <c r="AG116" s="152">
        <f>IF('OFERTAS ECONOMICAS'!BW116=0,"",IF('OFERTAS ECONOMICAS'!CB116="NO","",'OFERTAS ECONOMICAS'!BW116))</f>
        <v>13486.5</v>
      </c>
      <c r="AH116" s="153" t="str">
        <f>+'OFERTAS ECONOMICAS'!CA116</f>
        <v>CUMPLE</v>
      </c>
      <c r="AI116" s="153" t="str">
        <f t="shared" si="37"/>
        <v>CUMPLE</v>
      </c>
      <c r="AJ116" s="152" t="str">
        <f>IF('OFERTAS ECONOMICAS'!CF116=0,"",IF('OFERTAS ECONOMICAS'!CK116="NO","",'OFERTAS ECONOMICAS'!CF116))</f>
        <v/>
      </c>
      <c r="AK116" s="153">
        <f>+'OFERTAS ECONOMICAS'!CJ116</f>
        <v>0</v>
      </c>
      <c r="AL116" s="153" t="str">
        <f t="shared" si="38"/>
        <v>NO CUMPLE</v>
      </c>
      <c r="AM116" s="152" t="str">
        <f>IF('OFERTAS ECONOMICAS'!CO116=0,"",IF('OFERTAS ECONOMICAS'!CT116="NO","",'OFERTAS ECONOMICAS'!CO116))</f>
        <v/>
      </c>
      <c r="AN116" s="153">
        <f>+'OFERTAS ECONOMICAS'!CS116</f>
        <v>0</v>
      </c>
      <c r="AO116" s="153" t="str">
        <f t="shared" si="39"/>
        <v>NO CUMPLE</v>
      </c>
      <c r="AP116" s="344">
        <f>IF('OFERTAS ECONOMICAS'!CX116=0,"",IF('OFERTAS ECONOMICAS'!DC116="NO","",'OFERTAS ECONOMICAS'!CX116))</f>
        <v>12850</v>
      </c>
      <c r="AQ116" s="153" t="str">
        <f>+'OFERTAS ECONOMICAS'!DB116</f>
        <v xml:space="preserve">CUMPLE </v>
      </c>
      <c r="AR116" s="153" t="str">
        <f t="shared" si="40"/>
        <v>CUMPLE</v>
      </c>
      <c r="AS116" s="152" t="str">
        <f>IF('OFERTAS ECONOMICAS'!DG116=0,"",IF('OFERTAS ECONOMICAS'!DL116="NO","",'OFERTAS ECONOMICAS'!DG116))</f>
        <v/>
      </c>
      <c r="AT116" s="153">
        <f>+'OFERTAS ECONOMICAS'!DK116</f>
        <v>0</v>
      </c>
      <c r="AU116" s="153" t="str">
        <f t="shared" si="41"/>
        <v>NO CUMPLE</v>
      </c>
      <c r="AV116" s="152" t="str">
        <f>IF('OFERTAS ECONOMICAS'!DP116=0,"",IF('OFERTAS ECONOMICAS'!DU116="NO","",'OFERTAS ECONOMICAS'!DP116))</f>
        <v/>
      </c>
      <c r="AW116" s="153">
        <f>+'OFERTAS ECONOMICAS'!DT116</f>
        <v>0</v>
      </c>
      <c r="AX116" s="153" t="str">
        <f t="shared" si="42"/>
        <v>NO CUMPLE</v>
      </c>
      <c r="AY116" s="341" t="str">
        <f>IF('OFERTAS ECONOMICAS'!DY116=0,"",IF('OFERTAS ECONOMICAS'!ED116="no","",'OFERTAS ECONOMICAS'!DY116))</f>
        <v/>
      </c>
      <c r="AZ116" s="153">
        <f>+'OFERTAS ECONOMICAS'!EC116</f>
        <v>0</v>
      </c>
      <c r="BA116" s="153" t="str">
        <f t="shared" si="43"/>
        <v>NO CUMPLE</v>
      </c>
      <c r="BB116" s="152">
        <f>IF('OFERTAS ECONOMICAS'!EH116=0,"",IF('OFERTAS ECONOMICAS'!EM116="NO","",'OFERTAS ECONOMICAS'!EH116))</f>
        <v>14091</v>
      </c>
      <c r="BC116" s="153" t="str">
        <f>+'OFERTAS ECONOMICAS'!EL116</f>
        <v>CUMPLE</v>
      </c>
      <c r="BD116" s="153" t="str">
        <f t="shared" si="44"/>
        <v>CUMPLE</v>
      </c>
      <c r="BE116" s="152">
        <f>IF('OFERTAS ECONOMICAS'!EQ116=0,"",IF('OFERTAS ECONOMICAS'!EV116="NO","",'OFERTAS ECONOMICAS'!EQ116))</f>
        <v>12903</v>
      </c>
      <c r="BF116" s="153" t="str">
        <f>+'OFERTAS ECONOMICAS'!EU116</f>
        <v>CUMPLE</v>
      </c>
      <c r="BG116" s="153" t="str">
        <f t="shared" si="45"/>
        <v>CUMPLE</v>
      </c>
      <c r="BH116" s="152" t="str">
        <f>IF('OFERTAS ECONOMICAS'!EZ116=0,"",IF('OFERTAS ECONOMICAS'!FE116="NO","",'OFERTAS ECONOMICAS'!EZ116))</f>
        <v/>
      </c>
      <c r="BI116" s="153">
        <f>+'OFERTAS ECONOMICAS'!FD116</f>
        <v>0</v>
      </c>
      <c r="BJ116" s="153" t="str">
        <f t="shared" si="46"/>
        <v>NO CUMPLE</v>
      </c>
      <c r="BK116" s="152" t="str">
        <f>IF('OFERTAS ECONOMICAS'!FI116=0,"",IF('OFERTAS ECONOMICAS'!FN116="no","",'OFERTAS ECONOMICAS'!FI116))</f>
        <v/>
      </c>
      <c r="BL116" s="153">
        <f>+'OFERTAS ECONOMICAS'!FM116</f>
        <v>0</v>
      </c>
      <c r="BM116" s="153" t="str">
        <f t="shared" si="47"/>
        <v>NO CUMPLE</v>
      </c>
      <c r="BN116" s="152" t="e">
        <f>IF('OFERTAS ECONOMICAS'!#REF!=0,"",IF('OFERTAS ECONOMICAS'!#REF!="NO","",'OFERTAS ECONOMICAS'!#REF!))</f>
        <v>#REF!</v>
      </c>
      <c r="BO116" s="153" t="e">
        <f>+'OFERTAS ECONOMICAS'!#REF!</f>
        <v>#REF!</v>
      </c>
      <c r="BP116" s="153" t="e">
        <f t="shared" si="48"/>
        <v>#REF!</v>
      </c>
      <c r="BQ116" s="152" t="str">
        <f>IF('OFERTAS ECONOMICAS'!FR116=0,"",IF('OFERTAS ECONOMICAS'!FW116="NO","",'OFERTAS ECONOMICAS'!FR116))</f>
        <v/>
      </c>
      <c r="BR116" s="153">
        <f>+'OFERTAS ECONOMICAS'!FV116</f>
        <v>0</v>
      </c>
      <c r="BS116" s="153" t="str">
        <f t="shared" si="49"/>
        <v>NO CUMPLE</v>
      </c>
      <c r="BT116" s="152">
        <f>IF('OFERTAS ECONOMICAS'!GA116=0,"",IF('OFERTAS ECONOMICAS'!GF116="NO","",'OFERTAS ECONOMICAS'!GA116))</f>
        <v>15385</v>
      </c>
      <c r="BU116" s="153" t="str">
        <f>+'OFERTAS ECONOMICAS'!GE116</f>
        <v>CUMPLE</v>
      </c>
      <c r="BV116" s="153" t="str">
        <f t="shared" si="50"/>
        <v>CUMPLE</v>
      </c>
      <c r="BW116" s="152" t="e">
        <f>IF('OFERTAS ECONOMICAS'!#REF!=0,"",IF('OFERTAS ECONOMICAS'!#REF!="NO","",'OFERTAS ECONOMICAS'!#REF!))</f>
        <v>#REF!</v>
      </c>
      <c r="BX116" s="153" t="e">
        <f>+'OFERTAS ECONOMICAS'!#REF!</f>
        <v>#REF!</v>
      </c>
      <c r="BY116" s="153" t="e">
        <f t="shared" si="51"/>
        <v>#REF!</v>
      </c>
    </row>
    <row r="117" spans="1:77" ht="25.5" x14ac:dyDescent="0.2">
      <c r="A117" s="85">
        <f t="shared" si="53"/>
        <v>108</v>
      </c>
      <c r="B117" s="85" t="str">
        <f>VLOOKUP(A117,'OFERTAS ECONOMICAS'!A117:B450,2,0)</f>
        <v>DM618</v>
      </c>
      <c r="C117" s="22" t="str">
        <f>VLOOKUP(A117,'OFERTAS ECONOMICAS'!A117:C450,3,0)</f>
        <v>JERINGA DESECHABLE DE 3 PARTES 10 ML</v>
      </c>
      <c r="D117" s="119">
        <v>1</v>
      </c>
      <c r="E117" s="119" t="s">
        <v>32</v>
      </c>
      <c r="F117" s="24">
        <v>232.05</v>
      </c>
      <c r="G117" s="119">
        <v>61281</v>
      </c>
      <c r="H117" s="86">
        <f t="shared" si="28"/>
        <v>14220256.050000001</v>
      </c>
      <c r="I117" s="48" t="str">
        <f>IF('OFERTAS ECONOMICAS'!L117=0,"",IF('OFERTAS ECONOMICAS'!Q117="no","",'OFERTAS ECONOMICAS'!L117))</f>
        <v/>
      </c>
      <c r="J117" s="49">
        <f>+'OFERTAS ECONOMICAS'!P117</f>
        <v>0</v>
      </c>
      <c r="K117" s="49" t="str">
        <f t="shared" si="29"/>
        <v>NO CUMPLE</v>
      </c>
      <c r="L117" s="51">
        <f>IF('OFERTAS ECONOMICAS'!U117=0,"",IF('OFERTAS ECONOMICAS'!Z117="NO","",'OFERTAS ECONOMICAS'!U117))</f>
        <v>252.28</v>
      </c>
      <c r="M117" s="52" t="str">
        <f>+'OFERTAS ECONOMICAS'!Y117</f>
        <v>CUMPLE</v>
      </c>
      <c r="N117" s="52" t="str">
        <f t="shared" si="30"/>
        <v>CUMPLE</v>
      </c>
      <c r="O117" s="53" t="str">
        <f>IF('OFERTAS ECONOMICAS'!AD117=0,"",IF('OFERTAS ECONOMICAS'!AI117="NO","",'OFERTAS ECONOMICAS'!AD117))</f>
        <v/>
      </c>
      <c r="P117" s="54" t="str">
        <f>+'OFERTAS ECONOMICAS'!AH117</f>
        <v>CUMPLE</v>
      </c>
      <c r="Q117" s="54" t="str">
        <f t="shared" si="31"/>
        <v>NO CUMPLE</v>
      </c>
      <c r="R117" s="56" t="str">
        <f>IF('OFERTAS ECONOMICAS'!AN117=0,"",IF('OFERTAS ECONOMICAS'!AR117="NO","",'OFERTAS ECONOMICAS'!AN117))</f>
        <v/>
      </c>
      <c r="S117" s="57">
        <f>+'OFERTAS ECONOMICAS'!AQ117</f>
        <v>0</v>
      </c>
      <c r="T117" s="57" t="str">
        <f t="shared" si="32"/>
        <v>NO CUMPLE</v>
      </c>
      <c r="U117" s="59" t="str">
        <f>IF('OFERTAS ECONOMICAS'!AV117=0,"",IF('OFERTAS ECONOMICAS'!BA117="NO","",'OFERTAS ECONOMICAS'!AV117))</f>
        <v/>
      </c>
      <c r="V117" s="60">
        <f>+'OFERTAS ECONOMICAS'!AZ117</f>
        <v>0</v>
      </c>
      <c r="W117" s="60" t="str">
        <f t="shared" si="33"/>
        <v>NO CUMPLE</v>
      </c>
      <c r="X117" s="56" t="str">
        <f>IF('OFERTAS ECONOMICAS'!BF117=0,"",IF('OFERTAS ECONOMICAS'!BJ117="NO","",'OFERTAS ECONOMICAS'!BE117))</f>
        <v/>
      </c>
      <c r="Y117" s="57">
        <f>+'OFERTAS ECONOMICAS'!BI117</f>
        <v>0</v>
      </c>
      <c r="Z117" s="57" t="str">
        <f t="shared" si="34"/>
        <v>NO CUMPLE</v>
      </c>
      <c r="AA117" s="152" t="e">
        <f>IF('OFERTAS ECONOMICAS'!#REF!=0,"",IF('OFERTAS ECONOMICAS'!#REF!="NO","",'OFERTAS ECONOMICAS'!#REF!))</f>
        <v>#REF!</v>
      </c>
      <c r="AB117" s="153" t="e">
        <f>+'OFERTAS ECONOMICAS'!#REF!</f>
        <v>#REF!</v>
      </c>
      <c r="AC117" s="153" t="e">
        <f t="shared" si="35"/>
        <v>#REF!</v>
      </c>
      <c r="AD117" s="251" t="str">
        <f>IF('OFERTAS ECONOMICAS'!BN117=0,"",IF('OFERTAS ECONOMICAS'!BS117="NO","",'OFERTAS ECONOMICAS'!BN117))</f>
        <v/>
      </c>
      <c r="AE117" s="153">
        <f>+'OFERTAS ECONOMICAS'!BR117</f>
        <v>0</v>
      </c>
      <c r="AF117" s="153" t="str">
        <f t="shared" si="36"/>
        <v>NO CUMPLE</v>
      </c>
      <c r="AG117" s="152" t="str">
        <f>IF('OFERTAS ECONOMICAS'!BW117=0,"",IF('OFERTAS ECONOMICAS'!CB117="NO","",'OFERTAS ECONOMICAS'!BW117))</f>
        <v/>
      </c>
      <c r="AH117" s="153">
        <f>+'OFERTAS ECONOMICAS'!CA117</f>
        <v>0</v>
      </c>
      <c r="AI117" s="153" t="str">
        <f t="shared" si="37"/>
        <v>NO CUMPLE</v>
      </c>
      <c r="AJ117" s="152" t="str">
        <f>IF('OFERTAS ECONOMICAS'!CF117=0,"",IF('OFERTAS ECONOMICAS'!CK117="NO","",'OFERTAS ECONOMICAS'!CF117))</f>
        <v/>
      </c>
      <c r="AK117" s="153">
        <f>+'OFERTAS ECONOMICAS'!CJ117</f>
        <v>0</v>
      </c>
      <c r="AL117" s="153" t="str">
        <f t="shared" si="38"/>
        <v>NO CUMPLE</v>
      </c>
      <c r="AM117" s="152" t="str">
        <f>IF('OFERTAS ECONOMICAS'!CO117=0,"",IF('OFERTAS ECONOMICAS'!CT117="NO","",'OFERTAS ECONOMICAS'!CO117))</f>
        <v/>
      </c>
      <c r="AN117" s="153">
        <f>+'OFERTAS ECONOMICAS'!CS117</f>
        <v>0</v>
      </c>
      <c r="AO117" s="153" t="str">
        <f t="shared" si="39"/>
        <v>NO CUMPLE</v>
      </c>
      <c r="AP117" s="344" t="str">
        <f>IF('OFERTAS ECONOMICAS'!CX117=0,"",IF('OFERTAS ECONOMICAS'!DC117="NO","",'OFERTAS ECONOMICAS'!CX117))</f>
        <v/>
      </c>
      <c r="AQ117" s="153">
        <f>+'OFERTAS ECONOMICAS'!DB117</f>
        <v>0</v>
      </c>
      <c r="AR117" s="153" t="str">
        <f t="shared" si="40"/>
        <v>NO CUMPLE</v>
      </c>
      <c r="AS117" s="152" t="str">
        <f>IF('OFERTAS ECONOMICAS'!DG117=0,"",IF('OFERTAS ECONOMICAS'!DL117="NO","",'OFERTAS ECONOMICAS'!DG117))</f>
        <v/>
      </c>
      <c r="AT117" s="153">
        <f>+'OFERTAS ECONOMICAS'!DK117</f>
        <v>0</v>
      </c>
      <c r="AU117" s="153" t="str">
        <f t="shared" si="41"/>
        <v>NO CUMPLE</v>
      </c>
      <c r="AV117" s="152" t="str">
        <f>IF('OFERTAS ECONOMICAS'!DP117=0,"",IF('OFERTAS ECONOMICAS'!DU117="NO","",'OFERTAS ECONOMICAS'!DP117))</f>
        <v/>
      </c>
      <c r="AW117" s="153">
        <f>+'OFERTAS ECONOMICAS'!DT117</f>
        <v>0</v>
      </c>
      <c r="AX117" s="153" t="str">
        <f t="shared" si="42"/>
        <v>NO CUMPLE</v>
      </c>
      <c r="AY117" s="341" t="str">
        <f>IF('OFERTAS ECONOMICAS'!DY117=0,"",IF('OFERTAS ECONOMICAS'!ED117="no","",'OFERTAS ECONOMICAS'!DY117))</f>
        <v/>
      </c>
      <c r="AZ117" s="153">
        <f>+'OFERTAS ECONOMICAS'!EC117</f>
        <v>0</v>
      </c>
      <c r="BA117" s="153" t="str">
        <f t="shared" si="43"/>
        <v>NO CUMPLE</v>
      </c>
      <c r="BB117" s="152" t="str">
        <f>IF('OFERTAS ECONOMICAS'!EH117=0,"",IF('OFERTAS ECONOMICAS'!EM117="NO","",'OFERTAS ECONOMICAS'!EH117))</f>
        <v/>
      </c>
      <c r="BC117" s="153" t="str">
        <f>+'OFERTAS ECONOMICAS'!EL117</f>
        <v>CUMPLE</v>
      </c>
      <c r="BD117" s="153" t="str">
        <f t="shared" si="44"/>
        <v>NO CUMPLE</v>
      </c>
      <c r="BE117" s="152" t="str">
        <f>IF('OFERTAS ECONOMICAS'!EQ117=0,"",IF('OFERTAS ECONOMICAS'!EV117="NO","",'OFERTAS ECONOMICAS'!EQ117))</f>
        <v/>
      </c>
      <c r="BF117" s="153">
        <f>+'OFERTAS ECONOMICAS'!EU117</f>
        <v>0</v>
      </c>
      <c r="BG117" s="153" t="str">
        <f t="shared" si="45"/>
        <v>NO CUMPLE</v>
      </c>
      <c r="BH117" s="152" t="str">
        <f>IF('OFERTAS ECONOMICAS'!EZ117=0,"",IF('OFERTAS ECONOMICAS'!FE117="NO","",'OFERTAS ECONOMICAS'!EZ117))</f>
        <v/>
      </c>
      <c r="BI117" s="153" t="str">
        <f>+'OFERTAS ECONOMICAS'!FD117</f>
        <v>CUMPLE</v>
      </c>
      <c r="BJ117" s="153" t="str">
        <f t="shared" si="46"/>
        <v>NO CUMPLE</v>
      </c>
      <c r="BK117" s="152" t="str">
        <f>IF('OFERTAS ECONOMICAS'!FI117=0,"",IF('OFERTAS ECONOMICAS'!FN117="no","",'OFERTAS ECONOMICAS'!FI117))</f>
        <v/>
      </c>
      <c r="BL117" s="153">
        <f>+'OFERTAS ECONOMICAS'!FM117</f>
        <v>0</v>
      </c>
      <c r="BM117" s="153" t="str">
        <f t="shared" si="47"/>
        <v>NO CUMPLE</v>
      </c>
      <c r="BN117" s="152" t="e">
        <f>IF('OFERTAS ECONOMICAS'!#REF!=0,"",IF('OFERTAS ECONOMICAS'!#REF!="NO","",'OFERTAS ECONOMICAS'!#REF!))</f>
        <v>#REF!</v>
      </c>
      <c r="BO117" s="153" t="e">
        <f>+'OFERTAS ECONOMICAS'!#REF!</f>
        <v>#REF!</v>
      </c>
      <c r="BP117" s="153" t="e">
        <f t="shared" si="48"/>
        <v>#REF!</v>
      </c>
      <c r="BQ117" s="152" t="str">
        <f>IF('OFERTAS ECONOMICAS'!FR117=0,"",IF('OFERTAS ECONOMICAS'!FW117="NO","",'OFERTAS ECONOMICAS'!FR117))</f>
        <v/>
      </c>
      <c r="BR117" s="153">
        <f>+'OFERTAS ECONOMICAS'!FV117</f>
        <v>0</v>
      </c>
      <c r="BS117" s="153" t="str">
        <f t="shared" si="49"/>
        <v>NO CUMPLE</v>
      </c>
      <c r="BT117" s="152" t="str">
        <f>IF('OFERTAS ECONOMICAS'!GA117=0,"",IF('OFERTAS ECONOMICAS'!GF117="NO","",'OFERTAS ECONOMICAS'!GA117))</f>
        <v/>
      </c>
      <c r="BU117" s="153" t="str">
        <f>+'OFERTAS ECONOMICAS'!GE117</f>
        <v>CUMPLE</v>
      </c>
      <c r="BV117" s="153" t="str">
        <f t="shared" si="50"/>
        <v>NO CUMPLE</v>
      </c>
      <c r="BW117" s="152" t="e">
        <f>IF('OFERTAS ECONOMICAS'!#REF!=0,"",IF('OFERTAS ECONOMICAS'!#REF!="NO","",'OFERTAS ECONOMICAS'!#REF!))</f>
        <v>#REF!</v>
      </c>
      <c r="BX117" s="153" t="e">
        <f>+'OFERTAS ECONOMICAS'!#REF!</f>
        <v>#REF!</v>
      </c>
      <c r="BY117" s="153" t="e">
        <f t="shared" si="51"/>
        <v>#REF!</v>
      </c>
    </row>
    <row r="118" spans="1:77" ht="25.5" x14ac:dyDescent="0.2">
      <c r="A118" s="85">
        <f t="shared" si="53"/>
        <v>109</v>
      </c>
      <c r="B118" s="85" t="str">
        <f>VLOOKUP(A118,'OFERTAS ECONOMICAS'!A118:B451,2,0)</f>
        <v>DM619</v>
      </c>
      <c r="C118" s="22" t="str">
        <f>VLOOKUP(A118,'OFERTAS ECONOMICAS'!A118:C451,3,0)</f>
        <v>JERINGA DESECHABLE DE 3 PARTES 20 ML</v>
      </c>
      <c r="D118" s="120">
        <v>1</v>
      </c>
      <c r="E118" s="120" t="s">
        <v>32</v>
      </c>
      <c r="F118" s="24">
        <v>378.42</v>
      </c>
      <c r="G118" s="120">
        <v>11841</v>
      </c>
      <c r="H118" s="86">
        <f t="shared" si="28"/>
        <v>4480871.22</v>
      </c>
      <c r="I118" s="48" t="str">
        <f>IF('OFERTAS ECONOMICAS'!L118=0,"",IF('OFERTAS ECONOMICAS'!Q118="no","",'OFERTAS ECONOMICAS'!L118))</f>
        <v/>
      </c>
      <c r="J118" s="49">
        <f>+'OFERTAS ECONOMICAS'!P118</f>
        <v>0</v>
      </c>
      <c r="K118" s="49" t="str">
        <f t="shared" si="29"/>
        <v>NO CUMPLE</v>
      </c>
      <c r="L118" s="51" t="str">
        <f>IF('OFERTAS ECONOMICAS'!U118=0,"",IF('OFERTAS ECONOMICAS'!Z118="NO","",'OFERTAS ECONOMICAS'!U118))</f>
        <v/>
      </c>
      <c r="M118" s="52" t="str">
        <f>+'OFERTAS ECONOMICAS'!Y118</f>
        <v>CUMPLE</v>
      </c>
      <c r="N118" s="52" t="str">
        <f t="shared" si="30"/>
        <v>NO CUMPLE</v>
      </c>
      <c r="O118" s="53" t="str">
        <f>IF('OFERTAS ECONOMICAS'!AD118=0,"",IF('OFERTAS ECONOMICAS'!AI118="NO","",'OFERTAS ECONOMICAS'!AD118))</f>
        <v/>
      </c>
      <c r="P118" s="54" t="str">
        <f>+'OFERTAS ECONOMICAS'!AH118</f>
        <v>CUMPLE</v>
      </c>
      <c r="Q118" s="54" t="str">
        <f t="shared" si="31"/>
        <v>NO CUMPLE</v>
      </c>
      <c r="R118" s="56" t="str">
        <f>IF('OFERTAS ECONOMICAS'!AN118=0,"",IF('OFERTAS ECONOMICAS'!AR118="NO","",'OFERTAS ECONOMICAS'!AN118))</f>
        <v/>
      </c>
      <c r="S118" s="57">
        <f>+'OFERTAS ECONOMICAS'!AQ118</f>
        <v>0</v>
      </c>
      <c r="T118" s="57" t="str">
        <f t="shared" si="32"/>
        <v>NO CUMPLE</v>
      </c>
      <c r="U118" s="59" t="str">
        <f>IF('OFERTAS ECONOMICAS'!AV118=0,"",IF('OFERTAS ECONOMICAS'!BA118="NO","",'OFERTAS ECONOMICAS'!AV118))</f>
        <v/>
      </c>
      <c r="V118" s="60">
        <f>+'OFERTAS ECONOMICAS'!AZ118</f>
        <v>0</v>
      </c>
      <c r="W118" s="60" t="str">
        <f t="shared" si="33"/>
        <v>NO CUMPLE</v>
      </c>
      <c r="X118" s="56" t="str">
        <f>IF('OFERTAS ECONOMICAS'!BF118=0,"",IF('OFERTAS ECONOMICAS'!BJ118="NO","",'OFERTAS ECONOMICAS'!BE118))</f>
        <v/>
      </c>
      <c r="Y118" s="57">
        <f>+'OFERTAS ECONOMICAS'!BI118</f>
        <v>0</v>
      </c>
      <c r="Z118" s="57" t="str">
        <f t="shared" si="34"/>
        <v>NO CUMPLE</v>
      </c>
      <c r="AA118" s="152" t="e">
        <f>IF('OFERTAS ECONOMICAS'!#REF!=0,"",IF('OFERTAS ECONOMICAS'!#REF!="NO","",'OFERTAS ECONOMICAS'!#REF!))</f>
        <v>#REF!</v>
      </c>
      <c r="AB118" s="153" t="e">
        <f>+'OFERTAS ECONOMICAS'!#REF!</f>
        <v>#REF!</v>
      </c>
      <c r="AC118" s="153" t="e">
        <f t="shared" si="35"/>
        <v>#REF!</v>
      </c>
      <c r="AD118" s="251" t="str">
        <f>IF('OFERTAS ECONOMICAS'!BN118=0,"",IF('OFERTAS ECONOMICAS'!BS118="NO","",'OFERTAS ECONOMICAS'!BN118))</f>
        <v/>
      </c>
      <c r="AE118" s="153">
        <f>+'OFERTAS ECONOMICAS'!BR118</f>
        <v>0</v>
      </c>
      <c r="AF118" s="153" t="str">
        <f t="shared" si="36"/>
        <v>NO CUMPLE</v>
      </c>
      <c r="AG118" s="152" t="str">
        <f>IF('OFERTAS ECONOMICAS'!BW118=0,"",IF('OFERTAS ECONOMICAS'!CB118="NO","",'OFERTAS ECONOMICAS'!BW118))</f>
        <v/>
      </c>
      <c r="AH118" s="153">
        <f>+'OFERTAS ECONOMICAS'!CA118</f>
        <v>0</v>
      </c>
      <c r="AI118" s="153" t="str">
        <f t="shared" si="37"/>
        <v>NO CUMPLE</v>
      </c>
      <c r="AJ118" s="152" t="str">
        <f>IF('OFERTAS ECONOMICAS'!CF118=0,"",IF('OFERTAS ECONOMICAS'!CK118="NO","",'OFERTAS ECONOMICAS'!CF118))</f>
        <v/>
      </c>
      <c r="AK118" s="153">
        <f>+'OFERTAS ECONOMICAS'!CJ118</f>
        <v>0</v>
      </c>
      <c r="AL118" s="153" t="str">
        <f t="shared" si="38"/>
        <v>NO CUMPLE</v>
      </c>
      <c r="AM118" s="152" t="str">
        <f>IF('OFERTAS ECONOMICAS'!CO118=0,"",IF('OFERTAS ECONOMICAS'!CT118="NO","",'OFERTAS ECONOMICAS'!CO118))</f>
        <v/>
      </c>
      <c r="AN118" s="153">
        <f>+'OFERTAS ECONOMICAS'!CS118</f>
        <v>0</v>
      </c>
      <c r="AO118" s="153" t="str">
        <f t="shared" si="39"/>
        <v>NO CUMPLE</v>
      </c>
      <c r="AP118" s="344" t="str">
        <f>IF('OFERTAS ECONOMICAS'!CX118=0,"",IF('OFERTAS ECONOMICAS'!DC118="NO","",'OFERTAS ECONOMICAS'!CX118))</f>
        <v/>
      </c>
      <c r="AQ118" s="153">
        <f>+'OFERTAS ECONOMICAS'!DB118</f>
        <v>0</v>
      </c>
      <c r="AR118" s="153" t="str">
        <f t="shared" si="40"/>
        <v>NO CUMPLE</v>
      </c>
      <c r="AS118" s="152" t="str">
        <f>IF('OFERTAS ECONOMICAS'!DG118=0,"",IF('OFERTAS ECONOMICAS'!DL118="NO","",'OFERTAS ECONOMICAS'!DG118))</f>
        <v/>
      </c>
      <c r="AT118" s="153">
        <f>+'OFERTAS ECONOMICAS'!DK118</f>
        <v>0</v>
      </c>
      <c r="AU118" s="153" t="str">
        <f t="shared" si="41"/>
        <v>NO CUMPLE</v>
      </c>
      <c r="AV118" s="152" t="str">
        <f>IF('OFERTAS ECONOMICAS'!DP118=0,"",IF('OFERTAS ECONOMICAS'!DU118="NO","",'OFERTAS ECONOMICAS'!DP118))</f>
        <v/>
      </c>
      <c r="AW118" s="153">
        <f>+'OFERTAS ECONOMICAS'!DT118</f>
        <v>0</v>
      </c>
      <c r="AX118" s="153" t="str">
        <f t="shared" si="42"/>
        <v>NO CUMPLE</v>
      </c>
      <c r="AY118" s="341" t="str">
        <f>IF('OFERTAS ECONOMICAS'!DY118=0,"",IF('OFERTAS ECONOMICAS'!ED118="no","",'OFERTAS ECONOMICAS'!DY118))</f>
        <v/>
      </c>
      <c r="AZ118" s="153">
        <f>+'OFERTAS ECONOMICAS'!EC118</f>
        <v>0</v>
      </c>
      <c r="BA118" s="153" t="str">
        <f t="shared" si="43"/>
        <v>NO CUMPLE</v>
      </c>
      <c r="BB118" s="152" t="str">
        <f>IF('OFERTAS ECONOMICAS'!EH118=0,"",IF('OFERTAS ECONOMICAS'!EM118="NO","",'OFERTAS ECONOMICAS'!EH118))</f>
        <v/>
      </c>
      <c r="BC118" s="153" t="str">
        <f>+'OFERTAS ECONOMICAS'!EL118</f>
        <v>CUMPLE</v>
      </c>
      <c r="BD118" s="153" t="str">
        <f t="shared" si="44"/>
        <v>NO CUMPLE</v>
      </c>
      <c r="BE118" s="152" t="str">
        <f>IF('OFERTAS ECONOMICAS'!EQ118=0,"",IF('OFERTAS ECONOMICAS'!EV118="NO","",'OFERTAS ECONOMICAS'!EQ118))</f>
        <v/>
      </c>
      <c r="BF118" s="153">
        <f>+'OFERTAS ECONOMICAS'!EU118</f>
        <v>0</v>
      </c>
      <c r="BG118" s="153" t="str">
        <f t="shared" si="45"/>
        <v>NO CUMPLE</v>
      </c>
      <c r="BH118" s="152" t="str">
        <f>IF('OFERTAS ECONOMICAS'!EZ118=0,"",IF('OFERTAS ECONOMICAS'!FE118="NO","",'OFERTAS ECONOMICAS'!EZ118))</f>
        <v/>
      </c>
      <c r="BI118" s="153" t="str">
        <f>+'OFERTAS ECONOMICAS'!FD118</f>
        <v>CUMPLE</v>
      </c>
      <c r="BJ118" s="153" t="str">
        <f t="shared" si="46"/>
        <v>NO CUMPLE</v>
      </c>
      <c r="BK118" s="152" t="str">
        <f>IF('OFERTAS ECONOMICAS'!FI118=0,"",IF('OFERTAS ECONOMICAS'!FN118="no","",'OFERTAS ECONOMICAS'!FI118))</f>
        <v/>
      </c>
      <c r="BL118" s="153">
        <f>+'OFERTAS ECONOMICAS'!FM118</f>
        <v>0</v>
      </c>
      <c r="BM118" s="153" t="str">
        <f t="shared" si="47"/>
        <v>NO CUMPLE</v>
      </c>
      <c r="BN118" s="152" t="e">
        <f>IF('OFERTAS ECONOMICAS'!#REF!=0,"",IF('OFERTAS ECONOMICAS'!#REF!="NO","",'OFERTAS ECONOMICAS'!#REF!))</f>
        <v>#REF!</v>
      </c>
      <c r="BO118" s="153" t="e">
        <f>+'OFERTAS ECONOMICAS'!#REF!</f>
        <v>#REF!</v>
      </c>
      <c r="BP118" s="153" t="e">
        <f t="shared" si="48"/>
        <v>#REF!</v>
      </c>
      <c r="BQ118" s="152" t="str">
        <f>IF('OFERTAS ECONOMICAS'!FR118=0,"",IF('OFERTAS ECONOMICAS'!FW118="NO","",'OFERTAS ECONOMICAS'!FR118))</f>
        <v/>
      </c>
      <c r="BR118" s="153">
        <f>+'OFERTAS ECONOMICAS'!FV118</f>
        <v>0</v>
      </c>
      <c r="BS118" s="153" t="str">
        <f t="shared" si="49"/>
        <v>NO CUMPLE</v>
      </c>
      <c r="BT118" s="152" t="str">
        <f>IF('OFERTAS ECONOMICAS'!GA118=0,"",IF('OFERTAS ECONOMICAS'!GF118="NO","",'OFERTAS ECONOMICAS'!GA118))</f>
        <v/>
      </c>
      <c r="BU118" s="153" t="str">
        <f>+'OFERTAS ECONOMICAS'!GE118</f>
        <v>CUMPLE</v>
      </c>
      <c r="BV118" s="153" t="str">
        <f t="shared" si="50"/>
        <v>NO CUMPLE</v>
      </c>
      <c r="BW118" s="152" t="e">
        <f>IF('OFERTAS ECONOMICAS'!#REF!=0,"",IF('OFERTAS ECONOMICAS'!#REF!="NO","",'OFERTAS ECONOMICAS'!#REF!))</f>
        <v>#REF!</v>
      </c>
      <c r="BX118" s="153" t="e">
        <f>+'OFERTAS ECONOMICAS'!#REF!</f>
        <v>#REF!</v>
      </c>
      <c r="BY118" s="153" t="e">
        <f t="shared" si="51"/>
        <v>#REF!</v>
      </c>
    </row>
    <row r="119" spans="1:77" ht="25.5" x14ac:dyDescent="0.2">
      <c r="A119" s="85">
        <f t="shared" si="53"/>
        <v>110</v>
      </c>
      <c r="B119" s="85" t="str">
        <f>VLOOKUP(A119,'OFERTAS ECONOMICAS'!A119:B452,2,0)</f>
        <v>DM621</v>
      </c>
      <c r="C119" s="22" t="str">
        <f>VLOOKUP(A119,'OFERTAS ECONOMICAS'!A119:C452,3,0)</f>
        <v>JERINGA DESECHABLE DE 3 PARTES 5 ML</v>
      </c>
      <c r="D119" s="122">
        <v>1</v>
      </c>
      <c r="E119" s="122" t="s">
        <v>32</v>
      </c>
      <c r="F119" s="24">
        <v>178.5</v>
      </c>
      <c r="G119" s="122">
        <v>26819</v>
      </c>
      <c r="H119" s="86">
        <f t="shared" si="28"/>
        <v>4787191.5</v>
      </c>
      <c r="I119" s="48" t="str">
        <f>IF('OFERTAS ECONOMICAS'!L119=0,"",IF('OFERTAS ECONOMICAS'!Q119="no","",'OFERTAS ECONOMICAS'!L119))</f>
        <v/>
      </c>
      <c r="J119" s="49">
        <f>+'OFERTAS ECONOMICAS'!P119</f>
        <v>0</v>
      </c>
      <c r="K119" s="49" t="str">
        <f t="shared" si="29"/>
        <v>NO CUMPLE</v>
      </c>
      <c r="L119" s="51">
        <f>IF('OFERTAS ECONOMICAS'!U119=0,"",IF('OFERTAS ECONOMICAS'!Z119="NO","",'OFERTAS ECONOMICAS'!U119))</f>
        <v>196.35</v>
      </c>
      <c r="M119" s="52" t="str">
        <f>+'OFERTAS ECONOMICAS'!Y119</f>
        <v>CUMPLE</v>
      </c>
      <c r="N119" s="52" t="str">
        <f t="shared" si="30"/>
        <v>CUMPLE</v>
      </c>
      <c r="O119" s="53" t="str">
        <f>IF('OFERTAS ECONOMICAS'!AD119=0,"",IF('OFERTAS ECONOMICAS'!AI119="NO","",'OFERTAS ECONOMICAS'!AD119))</f>
        <v/>
      </c>
      <c r="P119" s="54" t="str">
        <f>+'OFERTAS ECONOMICAS'!AH119</f>
        <v>CUMPLE</v>
      </c>
      <c r="Q119" s="54" t="str">
        <f t="shared" si="31"/>
        <v>NO CUMPLE</v>
      </c>
      <c r="R119" s="56" t="str">
        <f>IF('OFERTAS ECONOMICAS'!AN119=0,"",IF('OFERTAS ECONOMICAS'!AR119="NO","",'OFERTAS ECONOMICAS'!AN119))</f>
        <v/>
      </c>
      <c r="S119" s="57">
        <f>+'OFERTAS ECONOMICAS'!AQ119</f>
        <v>0</v>
      </c>
      <c r="T119" s="57" t="str">
        <f t="shared" si="32"/>
        <v>NO CUMPLE</v>
      </c>
      <c r="U119" s="59" t="str">
        <f>IF('OFERTAS ECONOMICAS'!AV119=0,"",IF('OFERTAS ECONOMICAS'!BA119="NO","",'OFERTAS ECONOMICAS'!AV119))</f>
        <v/>
      </c>
      <c r="V119" s="60">
        <f>+'OFERTAS ECONOMICAS'!AZ119</f>
        <v>0</v>
      </c>
      <c r="W119" s="60" t="str">
        <f t="shared" si="33"/>
        <v>NO CUMPLE</v>
      </c>
      <c r="X119" s="56" t="str">
        <f>IF('OFERTAS ECONOMICAS'!BF119=0,"",IF('OFERTAS ECONOMICAS'!BJ119="NO","",'OFERTAS ECONOMICAS'!BE119))</f>
        <v/>
      </c>
      <c r="Y119" s="57">
        <f>+'OFERTAS ECONOMICAS'!BI119</f>
        <v>0</v>
      </c>
      <c r="Z119" s="57" t="str">
        <f t="shared" si="34"/>
        <v>NO CUMPLE</v>
      </c>
      <c r="AA119" s="152" t="e">
        <f>IF('OFERTAS ECONOMICAS'!#REF!=0,"",IF('OFERTAS ECONOMICAS'!#REF!="NO","",'OFERTAS ECONOMICAS'!#REF!))</f>
        <v>#REF!</v>
      </c>
      <c r="AB119" s="153" t="e">
        <f>+'OFERTAS ECONOMICAS'!#REF!</f>
        <v>#REF!</v>
      </c>
      <c r="AC119" s="153" t="e">
        <f t="shared" si="35"/>
        <v>#REF!</v>
      </c>
      <c r="AD119" s="251" t="str">
        <f>IF('OFERTAS ECONOMICAS'!BN119=0,"",IF('OFERTAS ECONOMICAS'!BS119="NO","",'OFERTAS ECONOMICAS'!BN119))</f>
        <v/>
      </c>
      <c r="AE119" s="153">
        <f>+'OFERTAS ECONOMICAS'!BR119</f>
        <v>0</v>
      </c>
      <c r="AF119" s="153" t="str">
        <f t="shared" si="36"/>
        <v>NO CUMPLE</v>
      </c>
      <c r="AG119" s="152" t="str">
        <f>IF('OFERTAS ECONOMICAS'!BW119=0,"",IF('OFERTAS ECONOMICAS'!CB119="NO","",'OFERTAS ECONOMICAS'!BW119))</f>
        <v/>
      </c>
      <c r="AH119" s="153">
        <f>+'OFERTAS ECONOMICAS'!CA119</f>
        <v>0</v>
      </c>
      <c r="AI119" s="153" t="str">
        <f t="shared" si="37"/>
        <v>NO CUMPLE</v>
      </c>
      <c r="AJ119" s="152" t="str">
        <f>IF('OFERTAS ECONOMICAS'!CF119=0,"",IF('OFERTAS ECONOMICAS'!CK119="NO","",'OFERTAS ECONOMICAS'!CF119))</f>
        <v/>
      </c>
      <c r="AK119" s="153">
        <f>+'OFERTAS ECONOMICAS'!CJ119</f>
        <v>0</v>
      </c>
      <c r="AL119" s="153" t="str">
        <f t="shared" si="38"/>
        <v>NO CUMPLE</v>
      </c>
      <c r="AM119" s="152" t="str">
        <f>IF('OFERTAS ECONOMICAS'!CO119=0,"",IF('OFERTAS ECONOMICAS'!CT119="NO","",'OFERTAS ECONOMICAS'!CO119))</f>
        <v/>
      </c>
      <c r="AN119" s="153">
        <f>+'OFERTAS ECONOMICAS'!CS119</f>
        <v>0</v>
      </c>
      <c r="AO119" s="153" t="str">
        <f t="shared" si="39"/>
        <v>NO CUMPLE</v>
      </c>
      <c r="AP119" s="344" t="str">
        <f>IF('OFERTAS ECONOMICAS'!CX119=0,"",IF('OFERTAS ECONOMICAS'!DC119="NO","",'OFERTAS ECONOMICAS'!CX119))</f>
        <v/>
      </c>
      <c r="AQ119" s="153">
        <f>+'OFERTAS ECONOMICAS'!DB119</f>
        <v>0</v>
      </c>
      <c r="AR119" s="153" t="str">
        <f t="shared" si="40"/>
        <v>NO CUMPLE</v>
      </c>
      <c r="AS119" s="152" t="str">
        <f>IF('OFERTAS ECONOMICAS'!DG119=0,"",IF('OFERTAS ECONOMICAS'!DL119="NO","",'OFERTAS ECONOMICAS'!DG119))</f>
        <v/>
      </c>
      <c r="AT119" s="153">
        <f>+'OFERTAS ECONOMICAS'!DK119</f>
        <v>0</v>
      </c>
      <c r="AU119" s="153" t="str">
        <f t="shared" si="41"/>
        <v>NO CUMPLE</v>
      </c>
      <c r="AV119" s="152" t="str">
        <f>IF('OFERTAS ECONOMICAS'!DP119=0,"",IF('OFERTAS ECONOMICAS'!DU119="NO","",'OFERTAS ECONOMICAS'!DP119))</f>
        <v/>
      </c>
      <c r="AW119" s="153">
        <f>+'OFERTAS ECONOMICAS'!DT119</f>
        <v>0</v>
      </c>
      <c r="AX119" s="153" t="str">
        <f t="shared" si="42"/>
        <v>NO CUMPLE</v>
      </c>
      <c r="AY119" s="341" t="str">
        <f>IF('OFERTAS ECONOMICAS'!DY119=0,"",IF('OFERTAS ECONOMICAS'!ED119="no","",'OFERTAS ECONOMICAS'!DY119))</f>
        <v/>
      </c>
      <c r="AZ119" s="153">
        <f>+'OFERTAS ECONOMICAS'!EC119</f>
        <v>0</v>
      </c>
      <c r="BA119" s="153" t="str">
        <f t="shared" si="43"/>
        <v>NO CUMPLE</v>
      </c>
      <c r="BB119" s="152" t="str">
        <f>IF('OFERTAS ECONOMICAS'!EH119=0,"",IF('OFERTAS ECONOMICAS'!EM119="NO","",'OFERTAS ECONOMICAS'!EH119))</f>
        <v/>
      </c>
      <c r="BC119" s="153" t="str">
        <f>+'OFERTAS ECONOMICAS'!EL119</f>
        <v>CUMPLE</v>
      </c>
      <c r="BD119" s="153" t="str">
        <f t="shared" si="44"/>
        <v>NO CUMPLE</v>
      </c>
      <c r="BE119" s="152" t="str">
        <f>IF('OFERTAS ECONOMICAS'!EQ119=0,"",IF('OFERTAS ECONOMICAS'!EV119="NO","",'OFERTAS ECONOMICAS'!EQ119))</f>
        <v/>
      </c>
      <c r="BF119" s="153">
        <f>+'OFERTAS ECONOMICAS'!EU119</f>
        <v>0</v>
      </c>
      <c r="BG119" s="153" t="str">
        <f t="shared" si="45"/>
        <v>NO CUMPLE</v>
      </c>
      <c r="BH119" s="152">
        <f>IF('OFERTAS ECONOMICAS'!EZ119=0,"",IF('OFERTAS ECONOMICAS'!FE119="NO","",'OFERTAS ECONOMICAS'!EZ119))</f>
        <v>214.2</v>
      </c>
      <c r="BI119" s="153" t="str">
        <f>+'OFERTAS ECONOMICAS'!FD119</f>
        <v>CUMPLE</v>
      </c>
      <c r="BJ119" s="153" t="str">
        <f t="shared" si="46"/>
        <v>CUMPLE</v>
      </c>
      <c r="BK119" s="152" t="str">
        <f>IF('OFERTAS ECONOMICAS'!FI119=0,"",IF('OFERTAS ECONOMICAS'!FN119="no","",'OFERTAS ECONOMICAS'!FI119))</f>
        <v/>
      </c>
      <c r="BL119" s="153">
        <f>+'OFERTAS ECONOMICAS'!FM119</f>
        <v>0</v>
      </c>
      <c r="BM119" s="153" t="str">
        <f t="shared" si="47"/>
        <v>NO CUMPLE</v>
      </c>
      <c r="BN119" s="152" t="e">
        <f>IF('OFERTAS ECONOMICAS'!#REF!=0,"",IF('OFERTAS ECONOMICAS'!#REF!="NO","",'OFERTAS ECONOMICAS'!#REF!))</f>
        <v>#REF!</v>
      </c>
      <c r="BO119" s="153" t="e">
        <f>+'OFERTAS ECONOMICAS'!#REF!</f>
        <v>#REF!</v>
      </c>
      <c r="BP119" s="153" t="e">
        <f t="shared" si="48"/>
        <v>#REF!</v>
      </c>
      <c r="BQ119" s="152" t="str">
        <f>IF('OFERTAS ECONOMICAS'!FR119=0,"",IF('OFERTAS ECONOMICAS'!FW119="NO","",'OFERTAS ECONOMICAS'!FR119))</f>
        <v/>
      </c>
      <c r="BR119" s="153">
        <f>+'OFERTAS ECONOMICAS'!FV119</f>
        <v>0</v>
      </c>
      <c r="BS119" s="153" t="str">
        <f t="shared" si="49"/>
        <v>NO CUMPLE</v>
      </c>
      <c r="BT119" s="152" t="str">
        <f>IF('OFERTAS ECONOMICAS'!GA119=0,"",IF('OFERTAS ECONOMICAS'!GF119="NO","",'OFERTAS ECONOMICAS'!GA119))</f>
        <v/>
      </c>
      <c r="BU119" s="153" t="str">
        <f>+'OFERTAS ECONOMICAS'!GE119</f>
        <v>CUMPLE</v>
      </c>
      <c r="BV119" s="153" t="str">
        <f t="shared" si="50"/>
        <v>NO CUMPLE</v>
      </c>
      <c r="BW119" s="152" t="e">
        <f>IF('OFERTAS ECONOMICAS'!#REF!=0,"",IF('OFERTAS ECONOMICAS'!#REF!="NO","",'OFERTAS ECONOMICAS'!#REF!))</f>
        <v>#REF!</v>
      </c>
      <c r="BX119" s="153" t="e">
        <f>+'OFERTAS ECONOMICAS'!#REF!</f>
        <v>#REF!</v>
      </c>
      <c r="BY119" s="153" t="e">
        <f t="shared" si="51"/>
        <v>#REF!</v>
      </c>
    </row>
    <row r="120" spans="1:77" ht="102" x14ac:dyDescent="0.2">
      <c r="A120" s="85">
        <f t="shared" si="53"/>
        <v>111</v>
      </c>
      <c r="B120" s="85" t="str">
        <f>VLOOKUP(A120,'OFERTAS ECONOMICAS'!A120:B453,2,0)</f>
        <v>DM1394</v>
      </c>
      <c r="C120" s="22" t="str">
        <f>VLOOKUP(A120,'OFERTAS ECONOMICAS'!A120:C453,3,0)</f>
        <v>KIT CPAP NASAL DESECHABLE TALLA L O MEDIDA DE PERIMETRO CEFALICO 29-36 (INCLUYE SISTEMA INTERFASE VENTILACION NO INVASIVA NEONATAL CPAP,  GORRO, MASCARA NEONATAL NO INVASIVA, PRONG TALLA L</v>
      </c>
      <c r="D120" s="120">
        <v>1</v>
      </c>
      <c r="E120" s="120" t="s">
        <v>32</v>
      </c>
      <c r="F120" s="24">
        <v>306924.79999999999</v>
      </c>
      <c r="G120" s="120">
        <v>5</v>
      </c>
      <c r="H120" s="86">
        <f t="shared" si="28"/>
        <v>1534624</v>
      </c>
      <c r="I120" s="48" t="str">
        <f>IF('OFERTAS ECONOMICAS'!L120=0,"",IF('OFERTAS ECONOMICAS'!Q120="no","",'OFERTAS ECONOMICAS'!L120))</f>
        <v/>
      </c>
      <c r="J120" s="49">
        <f>+'OFERTAS ECONOMICAS'!P120</f>
        <v>0</v>
      </c>
      <c r="K120" s="49" t="str">
        <f t="shared" si="29"/>
        <v>NO CUMPLE</v>
      </c>
      <c r="L120" s="51" t="str">
        <f>IF('OFERTAS ECONOMICAS'!U120=0,"",IF('OFERTAS ECONOMICAS'!Z120="NO","",'OFERTAS ECONOMICAS'!U120))</f>
        <v/>
      </c>
      <c r="M120" s="52">
        <f>+'OFERTAS ECONOMICAS'!Y120</f>
        <v>0</v>
      </c>
      <c r="N120" s="52" t="str">
        <f t="shared" si="30"/>
        <v>NO CUMPLE</v>
      </c>
      <c r="O120" s="53">
        <f>IF('OFERTAS ECONOMICAS'!AD120=0,"",IF('OFERTAS ECONOMICAS'!AI120="NO","",'OFERTAS ECONOMICAS'!AD120))</f>
        <v>306925</v>
      </c>
      <c r="P120" s="54" t="str">
        <f>+'OFERTAS ECONOMICAS'!AH120</f>
        <v>CUMPLE</v>
      </c>
      <c r="Q120" s="54" t="str">
        <f t="shared" si="31"/>
        <v>CUMPLE</v>
      </c>
      <c r="R120" s="56" t="str">
        <f>IF('OFERTAS ECONOMICAS'!AN120=0,"",IF('OFERTAS ECONOMICAS'!AR120="NO","",'OFERTAS ECONOMICAS'!AN120))</f>
        <v/>
      </c>
      <c r="S120" s="57">
        <f>+'OFERTAS ECONOMICAS'!AQ120</f>
        <v>0</v>
      </c>
      <c r="T120" s="57" t="str">
        <f t="shared" si="32"/>
        <v>NO CUMPLE</v>
      </c>
      <c r="U120" s="59" t="str">
        <f>IF('OFERTAS ECONOMICAS'!AV120=0,"",IF('OFERTAS ECONOMICAS'!BA120="NO","",'OFERTAS ECONOMICAS'!AV120))</f>
        <v/>
      </c>
      <c r="V120" s="60">
        <f>+'OFERTAS ECONOMICAS'!AZ120</f>
        <v>0</v>
      </c>
      <c r="W120" s="60" t="str">
        <f t="shared" si="33"/>
        <v>NO CUMPLE</v>
      </c>
      <c r="X120" s="56" t="str">
        <f>IF('OFERTAS ECONOMICAS'!BF120=0,"",IF('OFERTAS ECONOMICAS'!BJ120="NO","",'OFERTAS ECONOMICAS'!BE120))</f>
        <v/>
      </c>
      <c r="Y120" s="57">
        <f>+'OFERTAS ECONOMICAS'!BI120</f>
        <v>0</v>
      </c>
      <c r="Z120" s="57" t="str">
        <f t="shared" si="34"/>
        <v>NO CUMPLE</v>
      </c>
      <c r="AA120" s="152" t="e">
        <f>IF('OFERTAS ECONOMICAS'!#REF!=0,"",IF('OFERTAS ECONOMICAS'!#REF!="NO","",'OFERTAS ECONOMICAS'!#REF!))</f>
        <v>#REF!</v>
      </c>
      <c r="AB120" s="153" t="e">
        <f>+'OFERTAS ECONOMICAS'!#REF!</f>
        <v>#REF!</v>
      </c>
      <c r="AC120" s="153" t="e">
        <f t="shared" si="35"/>
        <v>#REF!</v>
      </c>
      <c r="AD120" s="251" t="str">
        <f>IF('OFERTAS ECONOMICAS'!BN120=0,"",IF('OFERTAS ECONOMICAS'!BS120="NO","",'OFERTAS ECONOMICAS'!BN120))</f>
        <v/>
      </c>
      <c r="AE120" s="153">
        <f>+'OFERTAS ECONOMICAS'!BR120</f>
        <v>0</v>
      </c>
      <c r="AF120" s="153" t="str">
        <f t="shared" si="36"/>
        <v>NO CUMPLE</v>
      </c>
      <c r="AG120" s="152" t="str">
        <f>IF('OFERTAS ECONOMICAS'!BW120=0,"",IF('OFERTAS ECONOMICAS'!CB120="NO","",'OFERTAS ECONOMICAS'!BW120))</f>
        <v/>
      </c>
      <c r="AH120" s="153">
        <f>+'OFERTAS ECONOMICAS'!CA120</f>
        <v>0</v>
      </c>
      <c r="AI120" s="153" t="str">
        <f t="shared" si="37"/>
        <v>NO CUMPLE</v>
      </c>
      <c r="AJ120" s="152" t="str">
        <f>IF('OFERTAS ECONOMICAS'!CF120=0,"",IF('OFERTAS ECONOMICAS'!CK120="NO","",'OFERTAS ECONOMICAS'!CF120))</f>
        <v/>
      </c>
      <c r="AK120" s="153">
        <f>+'OFERTAS ECONOMICAS'!CJ120</f>
        <v>0</v>
      </c>
      <c r="AL120" s="153" t="str">
        <f t="shared" si="38"/>
        <v>NO CUMPLE</v>
      </c>
      <c r="AM120" s="152" t="str">
        <f>IF('OFERTAS ECONOMICAS'!CO120=0,"",IF('OFERTAS ECONOMICAS'!CT120="NO","",'OFERTAS ECONOMICAS'!CO120))</f>
        <v/>
      </c>
      <c r="AN120" s="153">
        <f>+'OFERTAS ECONOMICAS'!CS120</f>
        <v>0</v>
      </c>
      <c r="AO120" s="153" t="str">
        <f t="shared" si="39"/>
        <v>NO CUMPLE</v>
      </c>
      <c r="AP120" s="344" t="str">
        <f>IF('OFERTAS ECONOMICAS'!CX120=0,"",IF('OFERTAS ECONOMICAS'!DC120="NO","",'OFERTAS ECONOMICAS'!CX120))</f>
        <v/>
      </c>
      <c r="AQ120" s="153">
        <f>+'OFERTAS ECONOMICAS'!DB120</f>
        <v>0</v>
      </c>
      <c r="AR120" s="153" t="str">
        <f t="shared" si="40"/>
        <v>NO CUMPLE</v>
      </c>
      <c r="AS120" s="152" t="str">
        <f>IF('OFERTAS ECONOMICAS'!DG120=0,"",IF('OFERTAS ECONOMICAS'!DL120="NO","",'OFERTAS ECONOMICAS'!DG120))</f>
        <v/>
      </c>
      <c r="AT120" s="153">
        <f>+'OFERTAS ECONOMICAS'!DK120</f>
        <v>0</v>
      </c>
      <c r="AU120" s="153" t="str">
        <f t="shared" si="41"/>
        <v>NO CUMPLE</v>
      </c>
      <c r="AV120" s="152" t="str">
        <f>IF('OFERTAS ECONOMICAS'!DP120=0,"",IF('OFERTAS ECONOMICAS'!DU120="NO","",'OFERTAS ECONOMICAS'!DP120))</f>
        <v/>
      </c>
      <c r="AW120" s="153">
        <f>+'OFERTAS ECONOMICAS'!DT120</f>
        <v>0</v>
      </c>
      <c r="AX120" s="153" t="str">
        <f t="shared" si="42"/>
        <v>NO CUMPLE</v>
      </c>
      <c r="AY120" s="341" t="str">
        <f>IF('OFERTAS ECONOMICAS'!DY120=0,"",IF('OFERTAS ECONOMICAS'!ED120="no","",'OFERTAS ECONOMICAS'!DY120))</f>
        <v/>
      </c>
      <c r="AZ120" s="153">
        <f>+'OFERTAS ECONOMICAS'!EC120</f>
        <v>0</v>
      </c>
      <c r="BA120" s="153" t="str">
        <f t="shared" si="43"/>
        <v>NO CUMPLE</v>
      </c>
      <c r="BB120" s="152" t="str">
        <f>IF('OFERTAS ECONOMICAS'!EH120=0,"",IF('OFERTAS ECONOMICAS'!EM120="NO","",'OFERTAS ECONOMICAS'!EH120))</f>
        <v/>
      </c>
      <c r="BC120" s="153" t="str">
        <f>+'OFERTAS ECONOMICAS'!EL120</f>
        <v>CUMPLE</v>
      </c>
      <c r="BD120" s="153" t="str">
        <f t="shared" si="44"/>
        <v>NO CUMPLE</v>
      </c>
      <c r="BE120" s="152" t="str">
        <f>IF('OFERTAS ECONOMICAS'!EQ120=0,"",IF('OFERTAS ECONOMICAS'!EV120="NO","",'OFERTAS ECONOMICAS'!EQ120))</f>
        <v/>
      </c>
      <c r="BF120" s="153">
        <f>+'OFERTAS ECONOMICAS'!EU120</f>
        <v>0</v>
      </c>
      <c r="BG120" s="153" t="str">
        <f t="shared" si="45"/>
        <v>NO CUMPLE</v>
      </c>
      <c r="BH120" s="152" t="str">
        <f>IF('OFERTAS ECONOMICAS'!EZ120=0,"",IF('OFERTAS ECONOMICAS'!FE120="NO","",'OFERTAS ECONOMICAS'!EZ120))</f>
        <v/>
      </c>
      <c r="BI120" s="153">
        <f>+'OFERTAS ECONOMICAS'!FD120</f>
        <v>0</v>
      </c>
      <c r="BJ120" s="153" t="str">
        <f t="shared" si="46"/>
        <v>NO CUMPLE</v>
      </c>
      <c r="BK120" s="152" t="str">
        <f>IF('OFERTAS ECONOMICAS'!FI120=0,"",IF('OFERTAS ECONOMICAS'!FN120="no","",'OFERTAS ECONOMICAS'!FI120))</f>
        <v/>
      </c>
      <c r="BL120" s="153">
        <f>+'OFERTAS ECONOMICAS'!FM120</f>
        <v>0</v>
      </c>
      <c r="BM120" s="153" t="str">
        <f t="shared" si="47"/>
        <v>NO CUMPLE</v>
      </c>
      <c r="BN120" s="152" t="e">
        <f>IF('OFERTAS ECONOMICAS'!#REF!=0,"",IF('OFERTAS ECONOMICAS'!#REF!="NO","",'OFERTAS ECONOMICAS'!#REF!))</f>
        <v>#REF!</v>
      </c>
      <c r="BO120" s="153" t="e">
        <f>+'OFERTAS ECONOMICAS'!#REF!</f>
        <v>#REF!</v>
      </c>
      <c r="BP120" s="153" t="e">
        <f t="shared" si="48"/>
        <v>#REF!</v>
      </c>
      <c r="BQ120" s="152" t="str">
        <f>IF('OFERTAS ECONOMICAS'!FR120=0,"",IF('OFERTAS ECONOMICAS'!FW120="NO","",'OFERTAS ECONOMICAS'!FR120))</f>
        <v/>
      </c>
      <c r="BR120" s="153">
        <f>+'OFERTAS ECONOMICAS'!FV120</f>
        <v>0</v>
      </c>
      <c r="BS120" s="153" t="str">
        <f t="shared" si="49"/>
        <v>NO CUMPLE</v>
      </c>
      <c r="BT120" s="152" t="str">
        <f>IF('OFERTAS ECONOMICAS'!GA120=0,"",IF('OFERTAS ECONOMICAS'!GF120="NO","",'OFERTAS ECONOMICAS'!GA120))</f>
        <v/>
      </c>
      <c r="BU120" s="153">
        <f>+'OFERTAS ECONOMICAS'!GE120</f>
        <v>0</v>
      </c>
      <c r="BV120" s="153" t="str">
        <f t="shared" si="50"/>
        <v>NO CUMPLE</v>
      </c>
      <c r="BW120" s="152" t="e">
        <f>IF('OFERTAS ECONOMICAS'!#REF!=0,"",IF('OFERTAS ECONOMICAS'!#REF!="NO","",'OFERTAS ECONOMICAS'!#REF!))</f>
        <v>#REF!</v>
      </c>
      <c r="BX120" s="153" t="e">
        <f>+'OFERTAS ECONOMICAS'!#REF!</f>
        <v>#REF!</v>
      </c>
      <c r="BY120" s="153" t="e">
        <f t="shared" si="51"/>
        <v>#REF!</v>
      </c>
    </row>
    <row r="121" spans="1:77" ht="102" x14ac:dyDescent="0.2">
      <c r="A121" s="85">
        <f t="shared" si="53"/>
        <v>112</v>
      </c>
      <c r="B121" s="85" t="str">
        <f>VLOOKUP(A121,'OFERTAS ECONOMICAS'!A121:B454,2,0)</f>
        <v>DM645</v>
      </c>
      <c r="C121" s="22" t="str">
        <f>VLOOKUP(A121,'OFERTAS ECONOMICAS'!A121:C454,3,0)</f>
        <v>KIT CPAP NASAL DESECHABLE TALLA M O MEDIDA DE PERIMETRO CEFALICO 25-29  (INCLUYE SISTEMA INTERFASE VENTILACION NO INVASIVA NEONATAL CPAP,  GORRO, MASCARA NEONATAL NO INVASIVA, PRONG TALLA M</v>
      </c>
      <c r="D121" s="120">
        <v>1</v>
      </c>
      <c r="E121" s="120" t="s">
        <v>32</v>
      </c>
      <c r="F121" s="24">
        <v>306924.79999999999</v>
      </c>
      <c r="G121" s="120">
        <v>7</v>
      </c>
      <c r="H121" s="86">
        <f t="shared" si="28"/>
        <v>2148473.6</v>
      </c>
      <c r="I121" s="48" t="str">
        <f>IF('OFERTAS ECONOMICAS'!L121=0,"",IF('OFERTAS ECONOMICAS'!Q121="no","",'OFERTAS ECONOMICAS'!L121))</f>
        <v/>
      </c>
      <c r="J121" s="49">
        <f>+'OFERTAS ECONOMICAS'!P121</f>
        <v>0</v>
      </c>
      <c r="K121" s="49" t="str">
        <f t="shared" si="29"/>
        <v>NO CUMPLE</v>
      </c>
      <c r="L121" s="51" t="str">
        <f>IF('OFERTAS ECONOMICAS'!U121=0,"",IF('OFERTAS ECONOMICAS'!Z121="NO","",'OFERTAS ECONOMICAS'!U121))</f>
        <v/>
      </c>
      <c r="M121" s="52">
        <f>+'OFERTAS ECONOMICAS'!Y121</f>
        <v>0</v>
      </c>
      <c r="N121" s="52" t="str">
        <f t="shared" si="30"/>
        <v>NO CUMPLE</v>
      </c>
      <c r="O121" s="53">
        <f>IF('OFERTAS ECONOMICAS'!AD121=0,"",IF('OFERTAS ECONOMICAS'!AI121="NO","",'OFERTAS ECONOMICAS'!AD121))</f>
        <v>306925</v>
      </c>
      <c r="P121" s="54" t="str">
        <f>+'OFERTAS ECONOMICAS'!AH121</f>
        <v>CUMPLE</v>
      </c>
      <c r="Q121" s="54" t="str">
        <f t="shared" si="31"/>
        <v>CUMPLE</v>
      </c>
      <c r="R121" s="56" t="str">
        <f>IF('OFERTAS ECONOMICAS'!AN121=0,"",IF('OFERTAS ECONOMICAS'!AR121="NO","",'OFERTAS ECONOMICAS'!AN121))</f>
        <v/>
      </c>
      <c r="S121" s="57">
        <f>+'OFERTAS ECONOMICAS'!AQ121</f>
        <v>0</v>
      </c>
      <c r="T121" s="57" t="str">
        <f t="shared" si="32"/>
        <v>NO CUMPLE</v>
      </c>
      <c r="U121" s="59" t="str">
        <f>IF('OFERTAS ECONOMICAS'!AV121=0,"",IF('OFERTAS ECONOMICAS'!BA121="NO","",'OFERTAS ECONOMICAS'!AV121))</f>
        <v/>
      </c>
      <c r="V121" s="60">
        <f>+'OFERTAS ECONOMICAS'!AZ121</f>
        <v>0</v>
      </c>
      <c r="W121" s="60" t="str">
        <f t="shared" si="33"/>
        <v>NO CUMPLE</v>
      </c>
      <c r="X121" s="56" t="str">
        <f>IF('OFERTAS ECONOMICAS'!BF121=0,"",IF('OFERTAS ECONOMICAS'!BJ121="NO","",'OFERTAS ECONOMICAS'!BE121))</f>
        <v/>
      </c>
      <c r="Y121" s="57">
        <f>+'OFERTAS ECONOMICAS'!BI121</f>
        <v>0</v>
      </c>
      <c r="Z121" s="57" t="str">
        <f t="shared" si="34"/>
        <v>NO CUMPLE</v>
      </c>
      <c r="AA121" s="152" t="e">
        <f>IF('OFERTAS ECONOMICAS'!#REF!=0,"",IF('OFERTAS ECONOMICAS'!#REF!="NO","",'OFERTAS ECONOMICAS'!#REF!))</f>
        <v>#REF!</v>
      </c>
      <c r="AB121" s="153" t="e">
        <f>+'OFERTAS ECONOMICAS'!#REF!</f>
        <v>#REF!</v>
      </c>
      <c r="AC121" s="153" t="e">
        <f t="shared" si="35"/>
        <v>#REF!</v>
      </c>
      <c r="AD121" s="251" t="str">
        <f>IF('OFERTAS ECONOMICAS'!BN121=0,"",IF('OFERTAS ECONOMICAS'!BS121="NO","",'OFERTAS ECONOMICAS'!BN121))</f>
        <v/>
      </c>
      <c r="AE121" s="153">
        <f>+'OFERTAS ECONOMICAS'!BR121</f>
        <v>0</v>
      </c>
      <c r="AF121" s="153" t="str">
        <f t="shared" si="36"/>
        <v>NO CUMPLE</v>
      </c>
      <c r="AG121" s="152" t="str">
        <f>IF('OFERTAS ECONOMICAS'!BW121=0,"",IF('OFERTAS ECONOMICAS'!CB121="NO","",'OFERTAS ECONOMICAS'!BW121))</f>
        <v/>
      </c>
      <c r="AH121" s="153">
        <f>+'OFERTAS ECONOMICAS'!CA121</f>
        <v>0</v>
      </c>
      <c r="AI121" s="153" t="str">
        <f t="shared" si="37"/>
        <v>NO CUMPLE</v>
      </c>
      <c r="AJ121" s="152" t="str">
        <f>IF('OFERTAS ECONOMICAS'!CF121=0,"",IF('OFERTAS ECONOMICAS'!CK121="NO","",'OFERTAS ECONOMICAS'!CF121))</f>
        <v/>
      </c>
      <c r="AK121" s="153">
        <f>+'OFERTAS ECONOMICAS'!CJ121</f>
        <v>0</v>
      </c>
      <c r="AL121" s="153" t="str">
        <f t="shared" si="38"/>
        <v>NO CUMPLE</v>
      </c>
      <c r="AM121" s="152" t="str">
        <f>IF('OFERTAS ECONOMICAS'!CO121=0,"",IF('OFERTAS ECONOMICAS'!CT121="NO","",'OFERTAS ECONOMICAS'!CO121))</f>
        <v/>
      </c>
      <c r="AN121" s="153">
        <f>+'OFERTAS ECONOMICAS'!CS121</f>
        <v>0</v>
      </c>
      <c r="AO121" s="153" t="str">
        <f t="shared" si="39"/>
        <v>NO CUMPLE</v>
      </c>
      <c r="AP121" s="344" t="str">
        <f>IF('OFERTAS ECONOMICAS'!CX121=0,"",IF('OFERTAS ECONOMICAS'!DC121="NO","",'OFERTAS ECONOMICAS'!CX121))</f>
        <v/>
      </c>
      <c r="AQ121" s="153">
        <f>+'OFERTAS ECONOMICAS'!DB121</f>
        <v>0</v>
      </c>
      <c r="AR121" s="153" t="str">
        <f t="shared" si="40"/>
        <v>NO CUMPLE</v>
      </c>
      <c r="AS121" s="152" t="str">
        <f>IF('OFERTAS ECONOMICAS'!DG121=0,"",IF('OFERTAS ECONOMICAS'!DL121="NO","",'OFERTAS ECONOMICAS'!DG121))</f>
        <v/>
      </c>
      <c r="AT121" s="153">
        <f>+'OFERTAS ECONOMICAS'!DK121</f>
        <v>0</v>
      </c>
      <c r="AU121" s="153" t="str">
        <f t="shared" si="41"/>
        <v>NO CUMPLE</v>
      </c>
      <c r="AV121" s="152" t="str">
        <f>IF('OFERTAS ECONOMICAS'!DP121=0,"",IF('OFERTAS ECONOMICAS'!DU121="NO","",'OFERTAS ECONOMICAS'!DP121))</f>
        <v/>
      </c>
      <c r="AW121" s="153">
        <f>+'OFERTAS ECONOMICAS'!DT121</f>
        <v>0</v>
      </c>
      <c r="AX121" s="153" t="str">
        <f t="shared" si="42"/>
        <v>NO CUMPLE</v>
      </c>
      <c r="AY121" s="341" t="str">
        <f>IF('OFERTAS ECONOMICAS'!DY121=0,"",IF('OFERTAS ECONOMICAS'!ED121="no","",'OFERTAS ECONOMICAS'!DY121))</f>
        <v/>
      </c>
      <c r="AZ121" s="153">
        <f>+'OFERTAS ECONOMICAS'!EC121</f>
        <v>0</v>
      </c>
      <c r="BA121" s="153" t="str">
        <f t="shared" si="43"/>
        <v>NO CUMPLE</v>
      </c>
      <c r="BB121" s="152" t="str">
        <f>IF('OFERTAS ECONOMICAS'!EH121=0,"",IF('OFERTAS ECONOMICAS'!EM121="NO","",'OFERTAS ECONOMICAS'!EH121))</f>
        <v/>
      </c>
      <c r="BC121" s="153" t="str">
        <f>+'OFERTAS ECONOMICAS'!EL121</f>
        <v>CUMPLE</v>
      </c>
      <c r="BD121" s="153" t="str">
        <f t="shared" si="44"/>
        <v>NO CUMPLE</v>
      </c>
      <c r="BE121" s="152" t="str">
        <f>IF('OFERTAS ECONOMICAS'!EQ121=0,"",IF('OFERTAS ECONOMICAS'!EV121="NO","",'OFERTAS ECONOMICAS'!EQ121))</f>
        <v/>
      </c>
      <c r="BF121" s="153">
        <f>+'OFERTAS ECONOMICAS'!EU121</f>
        <v>0</v>
      </c>
      <c r="BG121" s="153" t="str">
        <f t="shared" si="45"/>
        <v>NO CUMPLE</v>
      </c>
      <c r="BH121" s="152" t="str">
        <f>IF('OFERTAS ECONOMICAS'!EZ121=0,"",IF('OFERTAS ECONOMICAS'!FE121="NO","",'OFERTAS ECONOMICAS'!EZ121))</f>
        <v/>
      </c>
      <c r="BI121" s="153">
        <f>+'OFERTAS ECONOMICAS'!FD121</f>
        <v>0</v>
      </c>
      <c r="BJ121" s="153" t="str">
        <f t="shared" si="46"/>
        <v>NO CUMPLE</v>
      </c>
      <c r="BK121" s="152" t="str">
        <f>IF('OFERTAS ECONOMICAS'!FI121=0,"",IF('OFERTAS ECONOMICAS'!FN121="no","",'OFERTAS ECONOMICAS'!FI121))</f>
        <v/>
      </c>
      <c r="BL121" s="153">
        <f>+'OFERTAS ECONOMICAS'!FM121</f>
        <v>0</v>
      </c>
      <c r="BM121" s="153" t="str">
        <f t="shared" si="47"/>
        <v>NO CUMPLE</v>
      </c>
      <c r="BN121" s="152" t="e">
        <f>IF('OFERTAS ECONOMICAS'!#REF!=0,"",IF('OFERTAS ECONOMICAS'!#REF!="NO","",'OFERTAS ECONOMICAS'!#REF!))</f>
        <v>#REF!</v>
      </c>
      <c r="BO121" s="153" t="e">
        <f>+'OFERTAS ECONOMICAS'!#REF!</f>
        <v>#REF!</v>
      </c>
      <c r="BP121" s="153" t="e">
        <f t="shared" si="48"/>
        <v>#REF!</v>
      </c>
      <c r="BQ121" s="152" t="str">
        <f>IF('OFERTAS ECONOMICAS'!FR121=0,"",IF('OFERTAS ECONOMICAS'!FW121="NO","",'OFERTAS ECONOMICAS'!FR121))</f>
        <v/>
      </c>
      <c r="BR121" s="153">
        <f>+'OFERTAS ECONOMICAS'!FV121</f>
        <v>0</v>
      </c>
      <c r="BS121" s="153" t="str">
        <f t="shared" si="49"/>
        <v>NO CUMPLE</v>
      </c>
      <c r="BT121" s="152" t="str">
        <f>IF('OFERTAS ECONOMICAS'!GA121=0,"",IF('OFERTAS ECONOMICAS'!GF121="NO","",'OFERTAS ECONOMICAS'!GA121))</f>
        <v/>
      </c>
      <c r="BU121" s="153">
        <f>+'OFERTAS ECONOMICAS'!GE121</f>
        <v>0</v>
      </c>
      <c r="BV121" s="153" t="str">
        <f t="shared" si="50"/>
        <v>NO CUMPLE</v>
      </c>
      <c r="BW121" s="152" t="e">
        <f>IF('OFERTAS ECONOMICAS'!#REF!=0,"",IF('OFERTAS ECONOMICAS'!#REF!="NO","",'OFERTAS ECONOMICAS'!#REF!))</f>
        <v>#REF!</v>
      </c>
      <c r="BX121" s="153" t="e">
        <f>+'OFERTAS ECONOMICAS'!#REF!</f>
        <v>#REF!</v>
      </c>
      <c r="BY121" s="153" t="e">
        <f t="shared" si="51"/>
        <v>#REF!</v>
      </c>
    </row>
    <row r="122" spans="1:77" ht="102" x14ac:dyDescent="0.2">
      <c r="A122" s="85">
        <f t="shared" si="53"/>
        <v>113</v>
      </c>
      <c r="B122" s="85" t="str">
        <f>VLOOKUP(A122,'OFERTAS ECONOMICAS'!A122:B455,2,0)</f>
        <v>DM646</v>
      </c>
      <c r="C122" s="22" t="str">
        <f>VLOOKUP(A122,'OFERTAS ECONOMICAS'!A122:C455,3,0)</f>
        <v>KIT CPAP NASAL DESECHABLE TALLA S O MEDIDA DE PERIMETRO CEFALICO 22- 25 (INCLUYE SISTEMA INTERFASE VENTILACION NO INVASIVA NEONATAL CPAP,  GORRO, MASCARA NEONATAL NO INVASIVA, PRONG TALLA S</v>
      </c>
      <c r="D122" s="120">
        <v>1</v>
      </c>
      <c r="E122" s="120" t="s">
        <v>32</v>
      </c>
      <c r="F122" s="24">
        <v>306924.79999999999</v>
      </c>
      <c r="G122" s="120">
        <v>5</v>
      </c>
      <c r="H122" s="86">
        <f t="shared" si="28"/>
        <v>1534624</v>
      </c>
      <c r="I122" s="48" t="str">
        <f>IF('OFERTAS ECONOMICAS'!L122=0,"",IF('OFERTAS ECONOMICAS'!Q122="no","",'OFERTAS ECONOMICAS'!L122))</f>
        <v/>
      </c>
      <c r="J122" s="49">
        <f>+'OFERTAS ECONOMICAS'!P122</f>
        <v>0</v>
      </c>
      <c r="K122" s="49" t="str">
        <f t="shared" si="29"/>
        <v>NO CUMPLE</v>
      </c>
      <c r="L122" s="51" t="str">
        <f>IF('OFERTAS ECONOMICAS'!U122=0,"",IF('OFERTAS ECONOMICAS'!Z122="NO","",'OFERTAS ECONOMICAS'!U122))</f>
        <v/>
      </c>
      <c r="M122" s="52">
        <f>+'OFERTAS ECONOMICAS'!Y122</f>
        <v>0</v>
      </c>
      <c r="N122" s="52" t="str">
        <f t="shared" si="30"/>
        <v>NO CUMPLE</v>
      </c>
      <c r="O122" s="53">
        <f>IF('OFERTAS ECONOMICAS'!AD122=0,"",IF('OFERTAS ECONOMICAS'!AI122="NO","",'OFERTAS ECONOMICAS'!AD122))</f>
        <v>306925</v>
      </c>
      <c r="P122" s="54" t="str">
        <f>+'OFERTAS ECONOMICAS'!AH122</f>
        <v>CUMPLE</v>
      </c>
      <c r="Q122" s="54" t="str">
        <f t="shared" si="31"/>
        <v>CUMPLE</v>
      </c>
      <c r="R122" s="56" t="str">
        <f>IF('OFERTAS ECONOMICAS'!AN122=0,"",IF('OFERTAS ECONOMICAS'!AR122="NO","",'OFERTAS ECONOMICAS'!AN122))</f>
        <v/>
      </c>
      <c r="S122" s="57">
        <f>+'OFERTAS ECONOMICAS'!AQ122</f>
        <v>0</v>
      </c>
      <c r="T122" s="57" t="str">
        <f t="shared" si="32"/>
        <v>NO CUMPLE</v>
      </c>
      <c r="U122" s="59" t="str">
        <f>IF('OFERTAS ECONOMICAS'!AV122=0,"",IF('OFERTAS ECONOMICAS'!BA122="NO","",'OFERTAS ECONOMICAS'!AV122))</f>
        <v/>
      </c>
      <c r="V122" s="60">
        <f>+'OFERTAS ECONOMICAS'!AZ122</f>
        <v>0</v>
      </c>
      <c r="W122" s="60" t="str">
        <f t="shared" si="33"/>
        <v>NO CUMPLE</v>
      </c>
      <c r="X122" s="56" t="str">
        <f>IF('OFERTAS ECONOMICAS'!BF122=0,"",IF('OFERTAS ECONOMICAS'!BJ122="NO","",'OFERTAS ECONOMICAS'!BE122))</f>
        <v/>
      </c>
      <c r="Y122" s="57">
        <f>+'OFERTAS ECONOMICAS'!BI122</f>
        <v>0</v>
      </c>
      <c r="Z122" s="57" t="str">
        <f t="shared" si="34"/>
        <v>NO CUMPLE</v>
      </c>
      <c r="AA122" s="152" t="e">
        <f>IF('OFERTAS ECONOMICAS'!#REF!=0,"",IF('OFERTAS ECONOMICAS'!#REF!="NO","",'OFERTAS ECONOMICAS'!#REF!))</f>
        <v>#REF!</v>
      </c>
      <c r="AB122" s="153" t="e">
        <f>+'OFERTAS ECONOMICAS'!#REF!</f>
        <v>#REF!</v>
      </c>
      <c r="AC122" s="153" t="e">
        <f t="shared" si="35"/>
        <v>#REF!</v>
      </c>
      <c r="AD122" s="251" t="str">
        <f>IF('OFERTAS ECONOMICAS'!BN122=0,"",IF('OFERTAS ECONOMICAS'!BS122="NO","",'OFERTAS ECONOMICAS'!BN122))</f>
        <v/>
      </c>
      <c r="AE122" s="153">
        <f>+'OFERTAS ECONOMICAS'!BR122</f>
        <v>0</v>
      </c>
      <c r="AF122" s="153" t="str">
        <f t="shared" si="36"/>
        <v>NO CUMPLE</v>
      </c>
      <c r="AG122" s="152" t="str">
        <f>IF('OFERTAS ECONOMICAS'!BW122=0,"",IF('OFERTAS ECONOMICAS'!CB122="NO","",'OFERTAS ECONOMICAS'!BW122))</f>
        <v/>
      </c>
      <c r="AH122" s="153">
        <f>+'OFERTAS ECONOMICAS'!CA122</f>
        <v>0</v>
      </c>
      <c r="AI122" s="153" t="str">
        <f t="shared" si="37"/>
        <v>NO CUMPLE</v>
      </c>
      <c r="AJ122" s="152" t="str">
        <f>IF('OFERTAS ECONOMICAS'!CF122=0,"",IF('OFERTAS ECONOMICAS'!CK122="NO","",'OFERTAS ECONOMICAS'!CF122))</f>
        <v/>
      </c>
      <c r="AK122" s="153">
        <f>+'OFERTAS ECONOMICAS'!CJ122</f>
        <v>0</v>
      </c>
      <c r="AL122" s="153" t="str">
        <f t="shared" si="38"/>
        <v>NO CUMPLE</v>
      </c>
      <c r="AM122" s="152" t="str">
        <f>IF('OFERTAS ECONOMICAS'!CO122=0,"",IF('OFERTAS ECONOMICAS'!CT122="NO","",'OFERTAS ECONOMICAS'!CO122))</f>
        <v/>
      </c>
      <c r="AN122" s="153">
        <f>+'OFERTAS ECONOMICAS'!CS122</f>
        <v>0</v>
      </c>
      <c r="AO122" s="153" t="str">
        <f t="shared" si="39"/>
        <v>NO CUMPLE</v>
      </c>
      <c r="AP122" s="344" t="str">
        <f>IF('OFERTAS ECONOMICAS'!CX122=0,"",IF('OFERTAS ECONOMICAS'!DC122="NO","",'OFERTAS ECONOMICAS'!CX122))</f>
        <v/>
      </c>
      <c r="AQ122" s="153">
        <f>+'OFERTAS ECONOMICAS'!DB122</f>
        <v>0</v>
      </c>
      <c r="AR122" s="153" t="str">
        <f t="shared" si="40"/>
        <v>NO CUMPLE</v>
      </c>
      <c r="AS122" s="152" t="str">
        <f>IF('OFERTAS ECONOMICAS'!DG122=0,"",IF('OFERTAS ECONOMICAS'!DL122="NO","",'OFERTAS ECONOMICAS'!DG122))</f>
        <v/>
      </c>
      <c r="AT122" s="153">
        <f>+'OFERTAS ECONOMICAS'!DK122</f>
        <v>0</v>
      </c>
      <c r="AU122" s="153" t="str">
        <f t="shared" si="41"/>
        <v>NO CUMPLE</v>
      </c>
      <c r="AV122" s="152" t="str">
        <f>IF('OFERTAS ECONOMICAS'!DP122=0,"",IF('OFERTAS ECONOMICAS'!DU122="NO","",'OFERTAS ECONOMICAS'!DP122))</f>
        <v/>
      </c>
      <c r="AW122" s="153">
        <f>+'OFERTAS ECONOMICAS'!DT122</f>
        <v>0</v>
      </c>
      <c r="AX122" s="153" t="str">
        <f t="shared" si="42"/>
        <v>NO CUMPLE</v>
      </c>
      <c r="AY122" s="341" t="str">
        <f>IF('OFERTAS ECONOMICAS'!DY122=0,"",IF('OFERTAS ECONOMICAS'!ED122="no","",'OFERTAS ECONOMICAS'!DY122))</f>
        <v/>
      </c>
      <c r="AZ122" s="153">
        <f>+'OFERTAS ECONOMICAS'!EC122</f>
        <v>0</v>
      </c>
      <c r="BA122" s="153" t="str">
        <f t="shared" si="43"/>
        <v>NO CUMPLE</v>
      </c>
      <c r="BB122" s="152" t="str">
        <f>IF('OFERTAS ECONOMICAS'!EH122=0,"",IF('OFERTAS ECONOMICAS'!EM122="NO","",'OFERTAS ECONOMICAS'!EH122))</f>
        <v/>
      </c>
      <c r="BC122" s="153" t="str">
        <f>+'OFERTAS ECONOMICAS'!EL122</f>
        <v>CUMPLE</v>
      </c>
      <c r="BD122" s="153" t="str">
        <f t="shared" si="44"/>
        <v>NO CUMPLE</v>
      </c>
      <c r="BE122" s="152" t="str">
        <f>IF('OFERTAS ECONOMICAS'!EQ122=0,"",IF('OFERTAS ECONOMICAS'!EV122="NO","",'OFERTAS ECONOMICAS'!EQ122))</f>
        <v/>
      </c>
      <c r="BF122" s="153">
        <f>+'OFERTAS ECONOMICAS'!EU122</f>
        <v>0</v>
      </c>
      <c r="BG122" s="153" t="str">
        <f t="shared" si="45"/>
        <v>NO CUMPLE</v>
      </c>
      <c r="BH122" s="152" t="str">
        <f>IF('OFERTAS ECONOMICAS'!EZ122=0,"",IF('OFERTAS ECONOMICAS'!FE122="NO","",'OFERTAS ECONOMICAS'!EZ122))</f>
        <v/>
      </c>
      <c r="BI122" s="153">
        <f>+'OFERTAS ECONOMICAS'!FD122</f>
        <v>0</v>
      </c>
      <c r="BJ122" s="153" t="str">
        <f t="shared" si="46"/>
        <v>NO CUMPLE</v>
      </c>
      <c r="BK122" s="152" t="str">
        <f>IF('OFERTAS ECONOMICAS'!FI122=0,"",IF('OFERTAS ECONOMICAS'!FN122="no","",'OFERTAS ECONOMICAS'!FI122))</f>
        <v/>
      </c>
      <c r="BL122" s="153">
        <f>+'OFERTAS ECONOMICAS'!FM122</f>
        <v>0</v>
      </c>
      <c r="BM122" s="153" t="str">
        <f t="shared" si="47"/>
        <v>NO CUMPLE</v>
      </c>
      <c r="BN122" s="152" t="e">
        <f>IF('OFERTAS ECONOMICAS'!#REF!=0,"",IF('OFERTAS ECONOMICAS'!#REF!="NO","",'OFERTAS ECONOMICAS'!#REF!))</f>
        <v>#REF!</v>
      </c>
      <c r="BO122" s="153" t="e">
        <f>+'OFERTAS ECONOMICAS'!#REF!</f>
        <v>#REF!</v>
      </c>
      <c r="BP122" s="153" t="e">
        <f t="shared" si="48"/>
        <v>#REF!</v>
      </c>
      <c r="BQ122" s="152" t="str">
        <f>IF('OFERTAS ECONOMICAS'!FR122=0,"",IF('OFERTAS ECONOMICAS'!FW122="NO","",'OFERTAS ECONOMICAS'!FR122))</f>
        <v/>
      </c>
      <c r="BR122" s="153">
        <f>+'OFERTAS ECONOMICAS'!FV122</f>
        <v>0</v>
      </c>
      <c r="BS122" s="153" t="str">
        <f t="shared" si="49"/>
        <v>NO CUMPLE</v>
      </c>
      <c r="BT122" s="152" t="str">
        <f>IF('OFERTAS ECONOMICAS'!GA122=0,"",IF('OFERTAS ECONOMICAS'!GF122="NO","",'OFERTAS ECONOMICAS'!GA122))</f>
        <v/>
      </c>
      <c r="BU122" s="153">
        <f>+'OFERTAS ECONOMICAS'!GE122</f>
        <v>0</v>
      </c>
      <c r="BV122" s="153" t="str">
        <f t="shared" si="50"/>
        <v>NO CUMPLE</v>
      </c>
      <c r="BW122" s="152" t="e">
        <f>IF('OFERTAS ECONOMICAS'!#REF!=0,"",IF('OFERTAS ECONOMICAS'!#REF!="NO","",'OFERTAS ECONOMICAS'!#REF!))</f>
        <v>#REF!</v>
      </c>
      <c r="BX122" s="153" t="e">
        <f>+'OFERTAS ECONOMICAS'!#REF!</f>
        <v>#REF!</v>
      </c>
      <c r="BY122" s="153" t="e">
        <f t="shared" si="51"/>
        <v>#REF!</v>
      </c>
    </row>
    <row r="123" spans="1:77" ht="102" x14ac:dyDescent="0.2">
      <c r="A123" s="85">
        <f t="shared" si="53"/>
        <v>114</v>
      </c>
      <c r="B123" s="85" t="str">
        <f>VLOOKUP(A123,'OFERTAS ECONOMICAS'!A123:B456,2,0)</f>
        <v>DM1960</v>
      </c>
      <c r="C123" s="22" t="str">
        <f>VLOOKUP(A123,'OFERTAS ECONOMICAS'!A123:C456,3,0)</f>
        <v>KIT CPAP NASAL DESECHABLE TALLA XS O MEDIDA DE PERIMETRO CEFALICO 10-22 CMS (INCLUYE SISTEMA INTERFASE VENTILACION NO INVASIVA NEONATAL CPAP,  GORRO, MASCARA NEONATAL NO INVASIVA, PRONG)</v>
      </c>
      <c r="D123" s="120">
        <v>1</v>
      </c>
      <c r="E123" s="120" t="s">
        <v>32</v>
      </c>
      <c r="F123" s="24">
        <v>306924.79999999999</v>
      </c>
      <c r="G123" s="120">
        <v>1</v>
      </c>
      <c r="H123" s="86">
        <f t="shared" si="28"/>
        <v>306924.79999999999</v>
      </c>
      <c r="I123" s="48" t="str">
        <f>IF('OFERTAS ECONOMICAS'!L123=0,"",IF('OFERTAS ECONOMICAS'!Q123="no","",'OFERTAS ECONOMICAS'!L123))</f>
        <v/>
      </c>
      <c r="J123" s="49">
        <f>+'OFERTAS ECONOMICAS'!P123</f>
        <v>0</v>
      </c>
      <c r="K123" s="49" t="str">
        <f t="shared" si="29"/>
        <v>NO CUMPLE</v>
      </c>
      <c r="L123" s="51" t="str">
        <f>IF('OFERTAS ECONOMICAS'!U123=0,"",IF('OFERTAS ECONOMICAS'!Z123="NO","",'OFERTAS ECONOMICAS'!U123))</f>
        <v/>
      </c>
      <c r="M123" s="52">
        <f>+'OFERTAS ECONOMICAS'!Y123</f>
        <v>0</v>
      </c>
      <c r="N123" s="52" t="str">
        <f t="shared" si="30"/>
        <v>NO CUMPLE</v>
      </c>
      <c r="O123" s="53">
        <f>IF('OFERTAS ECONOMICAS'!AD123=0,"",IF('OFERTAS ECONOMICAS'!AI123="NO","",'OFERTAS ECONOMICAS'!AD123))</f>
        <v>306925</v>
      </c>
      <c r="P123" s="54" t="str">
        <f>+'OFERTAS ECONOMICAS'!AH123</f>
        <v>CUMPLE</v>
      </c>
      <c r="Q123" s="54" t="str">
        <f t="shared" si="31"/>
        <v>CUMPLE</v>
      </c>
      <c r="R123" s="56" t="str">
        <f>IF('OFERTAS ECONOMICAS'!AN123=0,"",IF('OFERTAS ECONOMICAS'!AR123="NO","",'OFERTAS ECONOMICAS'!AN123))</f>
        <v/>
      </c>
      <c r="S123" s="57">
        <f>+'OFERTAS ECONOMICAS'!AQ123</f>
        <v>0</v>
      </c>
      <c r="T123" s="57" t="str">
        <f t="shared" si="32"/>
        <v>NO CUMPLE</v>
      </c>
      <c r="U123" s="59" t="str">
        <f>IF('OFERTAS ECONOMICAS'!AV123=0,"",IF('OFERTAS ECONOMICAS'!BA123="NO","",'OFERTAS ECONOMICAS'!AV123))</f>
        <v/>
      </c>
      <c r="V123" s="60">
        <f>+'OFERTAS ECONOMICAS'!AZ123</f>
        <v>0</v>
      </c>
      <c r="W123" s="60" t="str">
        <f t="shared" si="33"/>
        <v>NO CUMPLE</v>
      </c>
      <c r="X123" s="56" t="str">
        <f>IF('OFERTAS ECONOMICAS'!BF123=0,"",IF('OFERTAS ECONOMICAS'!BJ123="NO","",'OFERTAS ECONOMICAS'!BE123))</f>
        <v/>
      </c>
      <c r="Y123" s="57">
        <f>+'OFERTAS ECONOMICAS'!BI123</f>
        <v>0</v>
      </c>
      <c r="Z123" s="57" t="str">
        <f t="shared" si="34"/>
        <v>NO CUMPLE</v>
      </c>
      <c r="AA123" s="152" t="e">
        <f>IF('OFERTAS ECONOMICAS'!#REF!=0,"",IF('OFERTAS ECONOMICAS'!#REF!="NO","",'OFERTAS ECONOMICAS'!#REF!))</f>
        <v>#REF!</v>
      </c>
      <c r="AB123" s="153" t="e">
        <f>+'OFERTAS ECONOMICAS'!#REF!</f>
        <v>#REF!</v>
      </c>
      <c r="AC123" s="153" t="e">
        <f t="shared" si="35"/>
        <v>#REF!</v>
      </c>
      <c r="AD123" s="251" t="str">
        <f>IF('OFERTAS ECONOMICAS'!BN123=0,"",IF('OFERTAS ECONOMICAS'!BS123="NO","",'OFERTAS ECONOMICAS'!BN123))</f>
        <v/>
      </c>
      <c r="AE123" s="153">
        <f>+'OFERTAS ECONOMICAS'!BR123</f>
        <v>0</v>
      </c>
      <c r="AF123" s="153" t="str">
        <f t="shared" si="36"/>
        <v>NO CUMPLE</v>
      </c>
      <c r="AG123" s="152" t="str">
        <f>IF('OFERTAS ECONOMICAS'!BW123=0,"",IF('OFERTAS ECONOMICAS'!CB123="NO","",'OFERTAS ECONOMICAS'!BW123))</f>
        <v/>
      </c>
      <c r="AH123" s="153">
        <f>+'OFERTAS ECONOMICAS'!CA123</f>
        <v>0</v>
      </c>
      <c r="AI123" s="153" t="str">
        <f t="shared" si="37"/>
        <v>NO CUMPLE</v>
      </c>
      <c r="AJ123" s="152" t="str">
        <f>IF('OFERTAS ECONOMICAS'!CF123=0,"",IF('OFERTAS ECONOMICAS'!CK123="NO","",'OFERTAS ECONOMICAS'!CF123))</f>
        <v/>
      </c>
      <c r="AK123" s="153">
        <f>+'OFERTAS ECONOMICAS'!CJ123</f>
        <v>0</v>
      </c>
      <c r="AL123" s="153" t="str">
        <f t="shared" si="38"/>
        <v>NO CUMPLE</v>
      </c>
      <c r="AM123" s="152" t="str">
        <f>IF('OFERTAS ECONOMICAS'!CO123=0,"",IF('OFERTAS ECONOMICAS'!CT123="NO","",'OFERTAS ECONOMICAS'!CO123))</f>
        <v/>
      </c>
      <c r="AN123" s="153">
        <f>+'OFERTAS ECONOMICAS'!CS123</f>
        <v>0</v>
      </c>
      <c r="AO123" s="153" t="str">
        <f t="shared" si="39"/>
        <v>NO CUMPLE</v>
      </c>
      <c r="AP123" s="344" t="str">
        <f>IF('OFERTAS ECONOMICAS'!CX123=0,"",IF('OFERTAS ECONOMICAS'!DC123="NO","",'OFERTAS ECONOMICAS'!CX123))</f>
        <v/>
      </c>
      <c r="AQ123" s="153">
        <f>+'OFERTAS ECONOMICAS'!DB123</f>
        <v>0</v>
      </c>
      <c r="AR123" s="153" t="str">
        <f t="shared" si="40"/>
        <v>NO CUMPLE</v>
      </c>
      <c r="AS123" s="152" t="str">
        <f>IF('OFERTAS ECONOMICAS'!DG123=0,"",IF('OFERTAS ECONOMICAS'!DL123="NO","",'OFERTAS ECONOMICAS'!DG123))</f>
        <v/>
      </c>
      <c r="AT123" s="153">
        <f>+'OFERTAS ECONOMICAS'!DK123</f>
        <v>0</v>
      </c>
      <c r="AU123" s="153" t="str">
        <f t="shared" si="41"/>
        <v>NO CUMPLE</v>
      </c>
      <c r="AV123" s="152" t="str">
        <f>IF('OFERTAS ECONOMICAS'!DP123=0,"",IF('OFERTAS ECONOMICAS'!DU123="NO","",'OFERTAS ECONOMICAS'!DP123))</f>
        <v/>
      </c>
      <c r="AW123" s="153">
        <f>+'OFERTAS ECONOMICAS'!DT123</f>
        <v>0</v>
      </c>
      <c r="AX123" s="153" t="str">
        <f t="shared" si="42"/>
        <v>NO CUMPLE</v>
      </c>
      <c r="AY123" s="341" t="str">
        <f>IF('OFERTAS ECONOMICAS'!DY123=0,"",IF('OFERTAS ECONOMICAS'!ED123="no","",'OFERTAS ECONOMICAS'!DY123))</f>
        <v/>
      </c>
      <c r="AZ123" s="153">
        <f>+'OFERTAS ECONOMICAS'!EC123</f>
        <v>0</v>
      </c>
      <c r="BA123" s="153" t="str">
        <f t="shared" si="43"/>
        <v>NO CUMPLE</v>
      </c>
      <c r="BB123" s="152" t="str">
        <f>IF('OFERTAS ECONOMICAS'!EH123=0,"",IF('OFERTAS ECONOMICAS'!EM123="NO","",'OFERTAS ECONOMICAS'!EH123))</f>
        <v/>
      </c>
      <c r="BC123" s="153" t="str">
        <f>+'OFERTAS ECONOMICAS'!EL123</f>
        <v/>
      </c>
      <c r="BD123" s="153" t="str">
        <f t="shared" si="44"/>
        <v>NO CUMPLE</v>
      </c>
      <c r="BE123" s="152" t="str">
        <f>IF('OFERTAS ECONOMICAS'!EQ123=0,"",IF('OFERTAS ECONOMICAS'!EV123="NO","",'OFERTAS ECONOMICAS'!EQ123))</f>
        <v/>
      </c>
      <c r="BF123" s="153">
        <f>+'OFERTAS ECONOMICAS'!EU123</f>
        <v>0</v>
      </c>
      <c r="BG123" s="153" t="str">
        <f t="shared" si="45"/>
        <v>NO CUMPLE</v>
      </c>
      <c r="BH123" s="152" t="str">
        <f>IF('OFERTAS ECONOMICAS'!EZ123=0,"",IF('OFERTAS ECONOMICAS'!FE123="NO","",'OFERTAS ECONOMICAS'!EZ123))</f>
        <v/>
      </c>
      <c r="BI123" s="153">
        <f>+'OFERTAS ECONOMICAS'!FD123</f>
        <v>0</v>
      </c>
      <c r="BJ123" s="153" t="str">
        <f t="shared" si="46"/>
        <v>NO CUMPLE</v>
      </c>
      <c r="BK123" s="152" t="str">
        <f>IF('OFERTAS ECONOMICAS'!FI123=0,"",IF('OFERTAS ECONOMICAS'!FN123="no","",'OFERTAS ECONOMICAS'!FI123))</f>
        <v/>
      </c>
      <c r="BL123" s="153">
        <f>+'OFERTAS ECONOMICAS'!FM123</f>
        <v>0</v>
      </c>
      <c r="BM123" s="153" t="str">
        <f t="shared" si="47"/>
        <v>NO CUMPLE</v>
      </c>
      <c r="BN123" s="152" t="e">
        <f>IF('OFERTAS ECONOMICAS'!#REF!=0,"",IF('OFERTAS ECONOMICAS'!#REF!="NO","",'OFERTAS ECONOMICAS'!#REF!))</f>
        <v>#REF!</v>
      </c>
      <c r="BO123" s="153" t="e">
        <f>+'OFERTAS ECONOMICAS'!#REF!</f>
        <v>#REF!</v>
      </c>
      <c r="BP123" s="153" t="e">
        <f t="shared" si="48"/>
        <v>#REF!</v>
      </c>
      <c r="BQ123" s="152" t="str">
        <f>IF('OFERTAS ECONOMICAS'!FR123=0,"",IF('OFERTAS ECONOMICAS'!FW123="NO","",'OFERTAS ECONOMICAS'!FR123))</f>
        <v/>
      </c>
      <c r="BR123" s="153">
        <f>+'OFERTAS ECONOMICAS'!FV123</f>
        <v>0</v>
      </c>
      <c r="BS123" s="153" t="str">
        <f t="shared" si="49"/>
        <v>NO CUMPLE</v>
      </c>
      <c r="BT123" s="152" t="str">
        <f>IF('OFERTAS ECONOMICAS'!GA123=0,"",IF('OFERTAS ECONOMICAS'!GF123="NO","",'OFERTAS ECONOMICAS'!GA123))</f>
        <v/>
      </c>
      <c r="BU123" s="153">
        <f>+'OFERTAS ECONOMICAS'!GE123</f>
        <v>0</v>
      </c>
      <c r="BV123" s="153" t="str">
        <f t="shared" si="50"/>
        <v>NO CUMPLE</v>
      </c>
      <c r="BW123" s="152" t="e">
        <f>IF('OFERTAS ECONOMICAS'!#REF!=0,"",IF('OFERTAS ECONOMICAS'!#REF!="NO","",'OFERTAS ECONOMICAS'!#REF!))</f>
        <v>#REF!</v>
      </c>
      <c r="BX123" s="153" t="e">
        <f>+'OFERTAS ECONOMICAS'!#REF!</f>
        <v>#REF!</v>
      </c>
      <c r="BY123" s="153" t="e">
        <f t="shared" si="51"/>
        <v>#REF!</v>
      </c>
    </row>
    <row r="124" spans="1:77" ht="51" x14ac:dyDescent="0.2">
      <c r="A124" s="85">
        <f t="shared" si="53"/>
        <v>115</v>
      </c>
      <c r="B124" s="85" t="str">
        <f>VLOOKUP(A124,'OFERTAS ECONOMICAS'!A124:B457,2,0)</f>
        <v>DM2700</v>
      </c>
      <c r="C124" s="22" t="str">
        <f>VLOOKUP(A124,'OFERTAS ECONOMICAS'!A124:C457,3,0)</f>
        <v>KIT DE CEPILLOS DE LIMPIEZA CON CERDAS DE NYLON ANTIMICROBIANAS DE CANULA DE SUCCION (11FR)</v>
      </c>
      <c r="D124" s="120">
        <v>1</v>
      </c>
      <c r="E124" s="120" t="s">
        <v>32</v>
      </c>
      <c r="F124" s="24">
        <v>157080</v>
      </c>
      <c r="G124" s="120">
        <v>1</v>
      </c>
      <c r="H124" s="86">
        <f t="shared" si="28"/>
        <v>157080</v>
      </c>
      <c r="I124" s="48" t="str">
        <f>IF('OFERTAS ECONOMICAS'!L124=0,"",IF('OFERTAS ECONOMICAS'!Q124="no","",'OFERTAS ECONOMICAS'!L124))</f>
        <v/>
      </c>
      <c r="J124" s="49">
        <f>+'OFERTAS ECONOMICAS'!P124</f>
        <v>0</v>
      </c>
      <c r="K124" s="49" t="str">
        <f t="shared" si="29"/>
        <v>NO CUMPLE</v>
      </c>
      <c r="L124" s="51" t="str">
        <f>IF('OFERTAS ECONOMICAS'!U124=0,"",IF('OFERTAS ECONOMICAS'!Z124="NO","",'OFERTAS ECONOMICAS'!U124))</f>
        <v/>
      </c>
      <c r="M124" s="52">
        <f>+'OFERTAS ECONOMICAS'!Y124</f>
        <v>0</v>
      </c>
      <c r="N124" s="52" t="str">
        <f t="shared" si="30"/>
        <v>NO CUMPLE</v>
      </c>
      <c r="O124" s="53" t="str">
        <f>IF('OFERTAS ECONOMICAS'!AD124=0,"",IF('OFERTAS ECONOMICAS'!AI124="NO","",'OFERTAS ECONOMICAS'!AD124))</f>
        <v/>
      </c>
      <c r="P124" s="54">
        <f>+'OFERTAS ECONOMICAS'!AH124</f>
        <v>0</v>
      </c>
      <c r="Q124" s="54" t="str">
        <f t="shared" si="31"/>
        <v>NO CUMPLE</v>
      </c>
      <c r="R124" s="56" t="str">
        <f>IF('OFERTAS ECONOMICAS'!AN124=0,"",IF('OFERTAS ECONOMICAS'!AR124="NO","",'OFERTAS ECONOMICAS'!AN124))</f>
        <v/>
      </c>
      <c r="S124" s="57">
        <f>+'OFERTAS ECONOMICAS'!AQ124</f>
        <v>0</v>
      </c>
      <c r="T124" s="57" t="str">
        <f t="shared" si="32"/>
        <v>NO CUMPLE</v>
      </c>
      <c r="U124" s="59" t="str">
        <f>IF('OFERTAS ECONOMICAS'!AV124=0,"",IF('OFERTAS ECONOMICAS'!BA124="NO","",'OFERTAS ECONOMICAS'!AV124))</f>
        <v/>
      </c>
      <c r="V124" s="60">
        <f>+'OFERTAS ECONOMICAS'!AZ124</f>
        <v>0</v>
      </c>
      <c r="W124" s="60" t="str">
        <f t="shared" si="33"/>
        <v>NO CUMPLE</v>
      </c>
      <c r="X124" s="56" t="str">
        <f>IF('OFERTAS ECONOMICAS'!BF124=0,"",IF('OFERTAS ECONOMICAS'!BJ124="NO","",'OFERTAS ECONOMICAS'!BE124))</f>
        <v/>
      </c>
      <c r="Y124" s="57">
        <f>+'OFERTAS ECONOMICAS'!BI124</f>
        <v>0</v>
      </c>
      <c r="Z124" s="57" t="str">
        <f t="shared" si="34"/>
        <v>NO CUMPLE</v>
      </c>
      <c r="AA124" s="152" t="e">
        <f>IF('OFERTAS ECONOMICAS'!#REF!=0,"",IF('OFERTAS ECONOMICAS'!#REF!="NO","",'OFERTAS ECONOMICAS'!#REF!))</f>
        <v>#REF!</v>
      </c>
      <c r="AB124" s="153" t="e">
        <f>+'OFERTAS ECONOMICAS'!#REF!</f>
        <v>#REF!</v>
      </c>
      <c r="AC124" s="153" t="e">
        <f t="shared" si="35"/>
        <v>#REF!</v>
      </c>
      <c r="AD124" s="251" t="str">
        <f>IF('OFERTAS ECONOMICAS'!BN124=0,"",IF('OFERTAS ECONOMICAS'!BS124="NO","",'OFERTAS ECONOMICAS'!BN124))</f>
        <v/>
      </c>
      <c r="AE124" s="153">
        <f>+'OFERTAS ECONOMICAS'!BR124</f>
        <v>0</v>
      </c>
      <c r="AF124" s="153" t="str">
        <f t="shared" si="36"/>
        <v>NO CUMPLE</v>
      </c>
      <c r="AG124" s="152" t="str">
        <f>IF('OFERTAS ECONOMICAS'!BW124=0,"",IF('OFERTAS ECONOMICAS'!CB124="NO","",'OFERTAS ECONOMICAS'!BW124))</f>
        <v/>
      </c>
      <c r="AH124" s="153">
        <f>+'OFERTAS ECONOMICAS'!CA124</f>
        <v>0</v>
      </c>
      <c r="AI124" s="153" t="str">
        <f t="shared" si="37"/>
        <v>NO CUMPLE</v>
      </c>
      <c r="AJ124" s="152" t="str">
        <f>IF('OFERTAS ECONOMICAS'!CF124=0,"",IF('OFERTAS ECONOMICAS'!CK124="NO","",'OFERTAS ECONOMICAS'!CF124))</f>
        <v/>
      </c>
      <c r="AK124" s="153">
        <f>+'OFERTAS ECONOMICAS'!CJ124</f>
        <v>0</v>
      </c>
      <c r="AL124" s="153" t="str">
        <f t="shared" si="38"/>
        <v>NO CUMPLE</v>
      </c>
      <c r="AM124" s="152" t="str">
        <f>IF('OFERTAS ECONOMICAS'!CO124=0,"",IF('OFERTAS ECONOMICAS'!CT124="NO","",'OFERTAS ECONOMICAS'!CO124))</f>
        <v/>
      </c>
      <c r="AN124" s="153">
        <f>+'OFERTAS ECONOMICAS'!CS124</f>
        <v>0</v>
      </c>
      <c r="AO124" s="153" t="str">
        <f t="shared" si="39"/>
        <v>NO CUMPLE</v>
      </c>
      <c r="AP124" s="344" t="str">
        <f>IF('OFERTAS ECONOMICAS'!CX124=0,"",IF('OFERTAS ECONOMICAS'!DC124="NO","",'OFERTAS ECONOMICAS'!CX124))</f>
        <v/>
      </c>
      <c r="AQ124" s="153">
        <f>+'OFERTAS ECONOMICAS'!DB124</f>
        <v>0</v>
      </c>
      <c r="AR124" s="153" t="str">
        <f t="shared" si="40"/>
        <v>NO CUMPLE</v>
      </c>
      <c r="AS124" s="152" t="str">
        <f>IF('OFERTAS ECONOMICAS'!DG124=0,"",IF('OFERTAS ECONOMICAS'!DL124="NO","",'OFERTAS ECONOMICAS'!DG124))</f>
        <v/>
      </c>
      <c r="AT124" s="153">
        <f>+'OFERTAS ECONOMICAS'!DK124</f>
        <v>0</v>
      </c>
      <c r="AU124" s="153" t="str">
        <f t="shared" si="41"/>
        <v>NO CUMPLE</v>
      </c>
      <c r="AV124" s="152" t="str">
        <f>IF('OFERTAS ECONOMICAS'!DP124=0,"",IF('OFERTAS ECONOMICAS'!DU124="NO","",'OFERTAS ECONOMICAS'!DP124))</f>
        <v/>
      </c>
      <c r="AW124" s="153">
        <f>+'OFERTAS ECONOMICAS'!DT124</f>
        <v>0</v>
      </c>
      <c r="AX124" s="153" t="str">
        <f t="shared" si="42"/>
        <v>NO CUMPLE</v>
      </c>
      <c r="AY124" s="341" t="str">
        <f>IF('OFERTAS ECONOMICAS'!DY124=0,"",IF('OFERTAS ECONOMICAS'!ED124="no","",'OFERTAS ECONOMICAS'!DY124))</f>
        <v/>
      </c>
      <c r="AZ124" s="153">
        <f>+'OFERTAS ECONOMICAS'!EC124</f>
        <v>0</v>
      </c>
      <c r="BA124" s="153" t="str">
        <f t="shared" si="43"/>
        <v>NO CUMPLE</v>
      </c>
      <c r="BB124" s="152" t="str">
        <f>IF('OFERTAS ECONOMICAS'!EH124=0,"",IF('OFERTAS ECONOMICAS'!EM124="NO","",'OFERTAS ECONOMICAS'!EH124))</f>
        <v/>
      </c>
      <c r="BC124" s="153" t="str">
        <f>+'OFERTAS ECONOMICAS'!EL124</f>
        <v/>
      </c>
      <c r="BD124" s="153" t="str">
        <f t="shared" si="44"/>
        <v>NO CUMPLE</v>
      </c>
      <c r="BE124" s="152" t="str">
        <f>IF('OFERTAS ECONOMICAS'!EQ124=0,"",IF('OFERTAS ECONOMICAS'!EV124="NO","",'OFERTAS ECONOMICAS'!EQ124))</f>
        <v/>
      </c>
      <c r="BF124" s="153">
        <f>+'OFERTAS ECONOMICAS'!EU124</f>
        <v>0</v>
      </c>
      <c r="BG124" s="153" t="str">
        <f t="shared" si="45"/>
        <v>NO CUMPLE</v>
      </c>
      <c r="BH124" s="152" t="str">
        <f>IF('OFERTAS ECONOMICAS'!EZ124=0,"",IF('OFERTAS ECONOMICAS'!FE124="NO","",'OFERTAS ECONOMICAS'!EZ124))</f>
        <v/>
      </c>
      <c r="BI124" s="153">
        <f>+'OFERTAS ECONOMICAS'!FD124</f>
        <v>0</v>
      </c>
      <c r="BJ124" s="153" t="str">
        <f t="shared" si="46"/>
        <v>NO CUMPLE</v>
      </c>
      <c r="BK124" s="152" t="str">
        <f>IF('OFERTAS ECONOMICAS'!FI124=0,"",IF('OFERTAS ECONOMICAS'!FN124="no","",'OFERTAS ECONOMICAS'!FI124))</f>
        <v/>
      </c>
      <c r="BL124" s="153">
        <f>+'OFERTAS ECONOMICAS'!FM124</f>
        <v>0</v>
      </c>
      <c r="BM124" s="153" t="str">
        <f t="shared" si="47"/>
        <v>NO CUMPLE</v>
      </c>
      <c r="BN124" s="152" t="e">
        <f>IF('OFERTAS ECONOMICAS'!#REF!=0,"",IF('OFERTAS ECONOMICAS'!#REF!="NO","",'OFERTAS ECONOMICAS'!#REF!))</f>
        <v>#REF!</v>
      </c>
      <c r="BO124" s="153" t="e">
        <f>+'OFERTAS ECONOMICAS'!#REF!</f>
        <v>#REF!</v>
      </c>
      <c r="BP124" s="153" t="e">
        <f t="shared" si="48"/>
        <v>#REF!</v>
      </c>
      <c r="BQ124" s="152" t="str">
        <f>IF('OFERTAS ECONOMICAS'!FR124=0,"",IF('OFERTAS ECONOMICAS'!FW124="NO","",'OFERTAS ECONOMICAS'!FR124))</f>
        <v/>
      </c>
      <c r="BR124" s="153">
        <f>+'OFERTAS ECONOMICAS'!FV124</f>
        <v>0</v>
      </c>
      <c r="BS124" s="153" t="str">
        <f t="shared" si="49"/>
        <v>NO CUMPLE</v>
      </c>
      <c r="BT124" s="152" t="str">
        <f>IF('OFERTAS ECONOMICAS'!GA124=0,"",IF('OFERTAS ECONOMICAS'!GF124="NO","",'OFERTAS ECONOMICAS'!GA124))</f>
        <v/>
      </c>
      <c r="BU124" s="153">
        <f>+'OFERTAS ECONOMICAS'!GE124</f>
        <v>0</v>
      </c>
      <c r="BV124" s="153" t="str">
        <f t="shared" si="50"/>
        <v>NO CUMPLE</v>
      </c>
      <c r="BW124" s="152" t="e">
        <f>IF('OFERTAS ECONOMICAS'!#REF!=0,"",IF('OFERTAS ECONOMICAS'!#REF!="NO","",'OFERTAS ECONOMICAS'!#REF!))</f>
        <v>#REF!</v>
      </c>
      <c r="BX124" s="153" t="e">
        <f>+'OFERTAS ECONOMICAS'!#REF!</f>
        <v>#REF!</v>
      </c>
      <c r="BY124" s="153" t="e">
        <f t="shared" si="51"/>
        <v>#REF!</v>
      </c>
    </row>
    <row r="125" spans="1:77" ht="25.5" x14ac:dyDescent="0.2">
      <c r="A125" s="85">
        <f t="shared" si="53"/>
        <v>116</v>
      </c>
      <c r="B125" s="85" t="str">
        <f>VLOOKUP(A125,'OFERTAS ECONOMICAS'!A125:B458,2,0)</f>
        <v>DM1957</v>
      </c>
      <c r="C125" s="22" t="str">
        <f>VLOOKUP(A125,'OFERTAS ECONOMICAS'!A125:C458,3,0)</f>
        <v>KIT DE JERINGAS INYECTOR STELLANT D CT P/SDSCTP-S</v>
      </c>
      <c r="D125" s="120">
        <v>1</v>
      </c>
      <c r="E125" s="120" t="s">
        <v>32</v>
      </c>
      <c r="F125" s="24">
        <v>129562.44</v>
      </c>
      <c r="G125" s="120">
        <v>52</v>
      </c>
      <c r="H125" s="86">
        <f t="shared" si="28"/>
        <v>6737246.8799999999</v>
      </c>
      <c r="I125" s="48" t="str">
        <f>IF('OFERTAS ECONOMICAS'!L125=0,"",IF('OFERTAS ECONOMICAS'!Q125="no","",'OFERTAS ECONOMICAS'!L125))</f>
        <v/>
      </c>
      <c r="J125" s="49">
        <f>+'OFERTAS ECONOMICAS'!P125</f>
        <v>0</v>
      </c>
      <c r="K125" s="49" t="str">
        <f t="shared" si="29"/>
        <v>NO CUMPLE</v>
      </c>
      <c r="L125" s="51" t="str">
        <f>IF('OFERTAS ECONOMICAS'!U125=0,"",IF('OFERTAS ECONOMICAS'!Z125="NO","",'OFERTAS ECONOMICAS'!U125))</f>
        <v/>
      </c>
      <c r="M125" s="52">
        <f>+'OFERTAS ECONOMICAS'!Y125</f>
        <v>0</v>
      </c>
      <c r="N125" s="52" t="str">
        <f t="shared" si="30"/>
        <v>NO CUMPLE</v>
      </c>
      <c r="O125" s="53">
        <f>IF('OFERTAS ECONOMICAS'!AD125=0,"",IF('OFERTAS ECONOMICAS'!AI125="NO","",'OFERTAS ECONOMICAS'!AD125))</f>
        <v>129562</v>
      </c>
      <c r="P125" s="54" t="str">
        <f>+'OFERTAS ECONOMICAS'!AH125</f>
        <v>CUMPLE</v>
      </c>
      <c r="Q125" s="54" t="str">
        <f t="shared" si="31"/>
        <v>CUMPLE</v>
      </c>
      <c r="R125" s="56" t="str">
        <f>IF('OFERTAS ECONOMICAS'!AN125=0,"",IF('OFERTAS ECONOMICAS'!AR125="NO","",'OFERTAS ECONOMICAS'!AN125))</f>
        <v/>
      </c>
      <c r="S125" s="57">
        <f>+'OFERTAS ECONOMICAS'!AQ125</f>
        <v>0</v>
      </c>
      <c r="T125" s="57" t="str">
        <f t="shared" si="32"/>
        <v>NO CUMPLE</v>
      </c>
      <c r="U125" s="59" t="str">
        <f>IF('OFERTAS ECONOMICAS'!AV125=0,"",IF('OFERTAS ECONOMICAS'!BA125="NO","",'OFERTAS ECONOMICAS'!AV125))</f>
        <v/>
      </c>
      <c r="V125" s="60">
        <f>+'OFERTAS ECONOMICAS'!AZ125</f>
        <v>0</v>
      </c>
      <c r="W125" s="60" t="str">
        <f t="shared" si="33"/>
        <v>NO CUMPLE</v>
      </c>
      <c r="X125" s="56" t="str">
        <f>IF('OFERTAS ECONOMICAS'!BF125=0,"",IF('OFERTAS ECONOMICAS'!BJ125="NO","",'OFERTAS ECONOMICAS'!BE125))</f>
        <v/>
      </c>
      <c r="Y125" s="57">
        <f>+'OFERTAS ECONOMICAS'!BI125</f>
        <v>0</v>
      </c>
      <c r="Z125" s="57" t="str">
        <f t="shared" si="34"/>
        <v>NO CUMPLE</v>
      </c>
      <c r="AA125" s="152" t="e">
        <f>IF('OFERTAS ECONOMICAS'!#REF!=0,"",IF('OFERTAS ECONOMICAS'!#REF!="NO","",'OFERTAS ECONOMICAS'!#REF!))</f>
        <v>#REF!</v>
      </c>
      <c r="AB125" s="153" t="e">
        <f>+'OFERTAS ECONOMICAS'!#REF!</f>
        <v>#REF!</v>
      </c>
      <c r="AC125" s="153" t="e">
        <f t="shared" si="35"/>
        <v>#REF!</v>
      </c>
      <c r="AD125" s="251" t="str">
        <f>IF('OFERTAS ECONOMICAS'!BN125=0,"",IF('OFERTAS ECONOMICAS'!BS125="NO","",'OFERTAS ECONOMICAS'!BN125))</f>
        <v/>
      </c>
      <c r="AE125" s="153">
        <f>+'OFERTAS ECONOMICAS'!BR125</f>
        <v>0</v>
      </c>
      <c r="AF125" s="153" t="str">
        <f t="shared" si="36"/>
        <v>NO CUMPLE</v>
      </c>
      <c r="AG125" s="152" t="str">
        <f>IF('OFERTAS ECONOMICAS'!BW125=0,"",IF('OFERTAS ECONOMICAS'!CB125="NO","",'OFERTAS ECONOMICAS'!BW125))</f>
        <v/>
      </c>
      <c r="AH125" s="153">
        <f>+'OFERTAS ECONOMICAS'!CA125</f>
        <v>0</v>
      </c>
      <c r="AI125" s="153" t="str">
        <f t="shared" si="37"/>
        <v>NO CUMPLE</v>
      </c>
      <c r="AJ125" s="152" t="str">
        <f>IF('OFERTAS ECONOMICAS'!CF125=0,"",IF('OFERTAS ECONOMICAS'!CK125="NO","",'OFERTAS ECONOMICAS'!CF125))</f>
        <v/>
      </c>
      <c r="AK125" s="153">
        <f>+'OFERTAS ECONOMICAS'!CJ125</f>
        <v>0</v>
      </c>
      <c r="AL125" s="153" t="str">
        <f t="shared" si="38"/>
        <v>NO CUMPLE</v>
      </c>
      <c r="AM125" s="152" t="str">
        <f>IF('OFERTAS ECONOMICAS'!CO125=0,"",IF('OFERTAS ECONOMICAS'!CT125="NO","",'OFERTAS ECONOMICAS'!CO125))</f>
        <v/>
      </c>
      <c r="AN125" s="153">
        <f>+'OFERTAS ECONOMICAS'!CS125</f>
        <v>0</v>
      </c>
      <c r="AO125" s="153" t="str">
        <f t="shared" si="39"/>
        <v>NO CUMPLE</v>
      </c>
      <c r="AP125" s="344" t="str">
        <f>IF('OFERTAS ECONOMICAS'!CX125=0,"",IF('OFERTAS ECONOMICAS'!DC125="NO","",'OFERTAS ECONOMICAS'!CX125))</f>
        <v/>
      </c>
      <c r="AQ125" s="153">
        <f>+'OFERTAS ECONOMICAS'!DB125</f>
        <v>0</v>
      </c>
      <c r="AR125" s="153" t="str">
        <f t="shared" si="40"/>
        <v>NO CUMPLE</v>
      </c>
      <c r="AS125" s="152" t="str">
        <f>IF('OFERTAS ECONOMICAS'!DG125=0,"",IF('OFERTAS ECONOMICAS'!DL125="NO","",'OFERTAS ECONOMICAS'!DG125))</f>
        <v/>
      </c>
      <c r="AT125" s="153">
        <f>+'OFERTAS ECONOMICAS'!DK125</f>
        <v>0</v>
      </c>
      <c r="AU125" s="153" t="str">
        <f t="shared" si="41"/>
        <v>NO CUMPLE</v>
      </c>
      <c r="AV125" s="152" t="str">
        <f>IF('OFERTAS ECONOMICAS'!DP125=0,"",IF('OFERTAS ECONOMICAS'!DU125="NO","",'OFERTAS ECONOMICAS'!DP125))</f>
        <v/>
      </c>
      <c r="AW125" s="153">
        <f>+'OFERTAS ECONOMICAS'!DT125</f>
        <v>0</v>
      </c>
      <c r="AX125" s="153" t="str">
        <f t="shared" si="42"/>
        <v>NO CUMPLE</v>
      </c>
      <c r="AY125" s="341" t="str">
        <f>IF('OFERTAS ECONOMICAS'!DY125=0,"",IF('OFERTAS ECONOMICAS'!ED125="no","",'OFERTAS ECONOMICAS'!DY125))</f>
        <v/>
      </c>
      <c r="AZ125" s="153">
        <f>+'OFERTAS ECONOMICAS'!EC125</f>
        <v>0</v>
      </c>
      <c r="BA125" s="153" t="str">
        <f t="shared" si="43"/>
        <v>NO CUMPLE</v>
      </c>
      <c r="BB125" s="152" t="str">
        <f>IF('OFERTAS ECONOMICAS'!EH125=0,"",IF('OFERTAS ECONOMICAS'!EM125="NO","",'OFERTAS ECONOMICAS'!EH125))</f>
        <v/>
      </c>
      <c r="BC125" s="153" t="str">
        <f>+'OFERTAS ECONOMICAS'!EL125</f>
        <v/>
      </c>
      <c r="BD125" s="153" t="str">
        <f t="shared" si="44"/>
        <v>NO CUMPLE</v>
      </c>
      <c r="BE125" s="152" t="str">
        <f>IF('OFERTAS ECONOMICAS'!EQ125=0,"",IF('OFERTAS ECONOMICAS'!EV125="NO","",'OFERTAS ECONOMICAS'!EQ125))</f>
        <v/>
      </c>
      <c r="BF125" s="153">
        <f>+'OFERTAS ECONOMICAS'!EU125</f>
        <v>0</v>
      </c>
      <c r="BG125" s="153" t="str">
        <f t="shared" si="45"/>
        <v>NO CUMPLE</v>
      </c>
      <c r="BH125" s="152" t="str">
        <f>IF('OFERTAS ECONOMICAS'!EZ125=0,"",IF('OFERTAS ECONOMICAS'!FE125="NO","",'OFERTAS ECONOMICAS'!EZ125))</f>
        <v/>
      </c>
      <c r="BI125" s="153">
        <f>+'OFERTAS ECONOMICAS'!FD125</f>
        <v>0</v>
      </c>
      <c r="BJ125" s="153" t="str">
        <f t="shared" si="46"/>
        <v>NO CUMPLE</v>
      </c>
      <c r="BK125" s="152" t="str">
        <f>IF('OFERTAS ECONOMICAS'!FI125=0,"",IF('OFERTAS ECONOMICAS'!FN125="no","",'OFERTAS ECONOMICAS'!FI125))</f>
        <v/>
      </c>
      <c r="BL125" s="153">
        <f>+'OFERTAS ECONOMICAS'!FM125</f>
        <v>0</v>
      </c>
      <c r="BM125" s="153" t="str">
        <f t="shared" si="47"/>
        <v>NO CUMPLE</v>
      </c>
      <c r="BN125" s="152" t="e">
        <f>IF('OFERTAS ECONOMICAS'!#REF!=0,"",IF('OFERTAS ECONOMICAS'!#REF!="NO","",'OFERTAS ECONOMICAS'!#REF!))</f>
        <v>#REF!</v>
      </c>
      <c r="BO125" s="153" t="e">
        <f>+'OFERTAS ECONOMICAS'!#REF!</f>
        <v>#REF!</v>
      </c>
      <c r="BP125" s="153" t="e">
        <f t="shared" si="48"/>
        <v>#REF!</v>
      </c>
      <c r="BQ125" s="152" t="str">
        <f>IF('OFERTAS ECONOMICAS'!FR125=0,"",IF('OFERTAS ECONOMICAS'!FW125="NO","",'OFERTAS ECONOMICAS'!FR125))</f>
        <v/>
      </c>
      <c r="BR125" s="153">
        <f>+'OFERTAS ECONOMICAS'!FV125</f>
        <v>0</v>
      </c>
      <c r="BS125" s="153" t="str">
        <f t="shared" si="49"/>
        <v>NO CUMPLE</v>
      </c>
      <c r="BT125" s="152" t="str">
        <f>IF('OFERTAS ECONOMICAS'!GA125=0,"",IF('OFERTAS ECONOMICAS'!GF125="NO","",'OFERTAS ECONOMICAS'!GA125))</f>
        <v/>
      </c>
      <c r="BU125" s="153">
        <f>+'OFERTAS ECONOMICAS'!GE125</f>
        <v>0</v>
      </c>
      <c r="BV125" s="153" t="str">
        <f t="shared" si="50"/>
        <v>NO CUMPLE</v>
      </c>
      <c r="BW125" s="152" t="e">
        <f>IF('OFERTAS ECONOMICAS'!#REF!=0,"",IF('OFERTAS ECONOMICAS'!#REF!="NO","",'OFERTAS ECONOMICAS'!#REF!))</f>
        <v>#REF!</v>
      </c>
      <c r="BX125" s="153" t="e">
        <f>+'OFERTAS ECONOMICAS'!#REF!</f>
        <v>#REF!</v>
      </c>
      <c r="BY125" s="153" t="e">
        <f t="shared" si="51"/>
        <v>#REF!</v>
      </c>
    </row>
    <row r="126" spans="1:77" ht="25.5" x14ac:dyDescent="0.2">
      <c r="A126" s="85">
        <f t="shared" si="53"/>
        <v>117</v>
      </c>
      <c r="B126" s="85" t="str">
        <f>VLOOKUP(A126,'OFERTAS ECONOMICAS'!A126:B459,2,0)</f>
        <v>DM632</v>
      </c>
      <c r="C126" s="22" t="str">
        <f>VLOOKUP(A126,'OFERTAS ECONOMICAS'!A126:C459,3,0)</f>
        <v>KIT GASTROSTOMIA ENDOSCOPICA N 20 FR</v>
      </c>
      <c r="D126" s="120">
        <v>1</v>
      </c>
      <c r="E126" s="120" t="s">
        <v>32</v>
      </c>
      <c r="F126" s="64">
        <v>460000</v>
      </c>
      <c r="G126" s="120">
        <v>1</v>
      </c>
      <c r="H126" s="86">
        <f t="shared" si="28"/>
        <v>460000</v>
      </c>
      <c r="I126" s="48" t="str">
        <f>IF('OFERTAS ECONOMICAS'!L126=0,"",IF('OFERTAS ECONOMICAS'!Q126="no","",'OFERTAS ECONOMICAS'!L126))</f>
        <v/>
      </c>
      <c r="J126" s="49">
        <f>+'OFERTAS ECONOMICAS'!P126</f>
        <v>0</v>
      </c>
      <c r="K126" s="49" t="str">
        <f t="shared" si="29"/>
        <v>NO CUMPLE</v>
      </c>
      <c r="L126" s="51" t="str">
        <f>IF('OFERTAS ECONOMICAS'!U126=0,"",IF('OFERTAS ECONOMICAS'!Z126="NO","",'OFERTAS ECONOMICAS'!U126))</f>
        <v/>
      </c>
      <c r="M126" s="52">
        <f>+'OFERTAS ECONOMICAS'!Y126</f>
        <v>0</v>
      </c>
      <c r="N126" s="52" t="str">
        <f t="shared" si="30"/>
        <v>NO CUMPLE</v>
      </c>
      <c r="O126" s="53" t="str">
        <f>IF('OFERTAS ECONOMICAS'!AD126=0,"",IF('OFERTAS ECONOMICAS'!AI126="NO","",'OFERTAS ECONOMICAS'!AD126))</f>
        <v/>
      </c>
      <c r="P126" s="54">
        <f>+'OFERTAS ECONOMICAS'!AH126</f>
        <v>0</v>
      </c>
      <c r="Q126" s="54" t="str">
        <f t="shared" si="31"/>
        <v>NO CUMPLE</v>
      </c>
      <c r="R126" s="56" t="str">
        <f>IF('OFERTAS ECONOMICAS'!AN126=0,"",IF('OFERTAS ECONOMICAS'!AR126="NO","",'OFERTAS ECONOMICAS'!AN126))</f>
        <v/>
      </c>
      <c r="S126" s="57">
        <f>+'OFERTAS ECONOMICAS'!AQ126</f>
        <v>0</v>
      </c>
      <c r="T126" s="57" t="str">
        <f t="shared" si="32"/>
        <v>NO CUMPLE</v>
      </c>
      <c r="U126" s="59" t="str">
        <f>IF('OFERTAS ECONOMICAS'!AV126=0,"",IF('OFERTAS ECONOMICAS'!BA126="NO","",'OFERTAS ECONOMICAS'!AV126))</f>
        <v/>
      </c>
      <c r="V126" s="60">
        <f>+'OFERTAS ECONOMICAS'!AZ126</f>
        <v>0</v>
      </c>
      <c r="W126" s="60" t="str">
        <f t="shared" si="33"/>
        <v>NO CUMPLE</v>
      </c>
      <c r="X126" s="56" t="str">
        <f>IF('OFERTAS ECONOMICAS'!BF126=0,"",IF('OFERTAS ECONOMICAS'!BJ126="NO","",'OFERTAS ECONOMICAS'!BE126))</f>
        <v/>
      </c>
      <c r="Y126" s="57">
        <f>+'OFERTAS ECONOMICAS'!BI126</f>
        <v>0</v>
      </c>
      <c r="Z126" s="57" t="str">
        <f t="shared" si="34"/>
        <v>NO CUMPLE</v>
      </c>
      <c r="AA126" s="152" t="e">
        <f>IF('OFERTAS ECONOMICAS'!#REF!=0,"",IF('OFERTAS ECONOMICAS'!#REF!="NO","",'OFERTAS ECONOMICAS'!#REF!))</f>
        <v>#REF!</v>
      </c>
      <c r="AB126" s="153" t="e">
        <f>+'OFERTAS ECONOMICAS'!#REF!</f>
        <v>#REF!</v>
      </c>
      <c r="AC126" s="153" t="e">
        <f t="shared" si="35"/>
        <v>#REF!</v>
      </c>
      <c r="AD126" s="251" t="str">
        <f>IF('OFERTAS ECONOMICAS'!BN126=0,"",IF('OFERTAS ECONOMICAS'!BS126="NO","",'OFERTAS ECONOMICAS'!BN126))</f>
        <v/>
      </c>
      <c r="AE126" s="153">
        <f>+'OFERTAS ECONOMICAS'!BR126</f>
        <v>0</v>
      </c>
      <c r="AF126" s="153" t="str">
        <f t="shared" si="36"/>
        <v>NO CUMPLE</v>
      </c>
      <c r="AG126" s="152" t="str">
        <f>IF('OFERTAS ECONOMICAS'!BW126=0,"",IF('OFERTAS ECONOMICAS'!CB126="NO","",'OFERTAS ECONOMICAS'!BW126))</f>
        <v/>
      </c>
      <c r="AH126" s="153">
        <f>+'OFERTAS ECONOMICAS'!CA126</f>
        <v>0</v>
      </c>
      <c r="AI126" s="153" t="str">
        <f t="shared" si="37"/>
        <v>NO CUMPLE</v>
      </c>
      <c r="AJ126" s="152" t="str">
        <f>IF('OFERTAS ECONOMICAS'!CF126=0,"",IF('OFERTAS ECONOMICAS'!CK126="NO","",'OFERTAS ECONOMICAS'!CF126))</f>
        <v/>
      </c>
      <c r="AK126" s="153">
        <f>+'OFERTAS ECONOMICAS'!CJ126</f>
        <v>0</v>
      </c>
      <c r="AL126" s="153" t="str">
        <f t="shared" si="38"/>
        <v>NO CUMPLE</v>
      </c>
      <c r="AM126" s="152" t="str">
        <f>IF('OFERTAS ECONOMICAS'!CO126=0,"",IF('OFERTAS ECONOMICAS'!CT126="NO","",'OFERTAS ECONOMICAS'!CO126))</f>
        <v/>
      </c>
      <c r="AN126" s="153">
        <f>+'OFERTAS ECONOMICAS'!CS126</f>
        <v>0</v>
      </c>
      <c r="AO126" s="153" t="str">
        <f t="shared" si="39"/>
        <v>NO CUMPLE</v>
      </c>
      <c r="AP126" s="344" t="str">
        <f>IF('OFERTAS ECONOMICAS'!CX126=0,"",IF('OFERTAS ECONOMICAS'!DC126="NO","",'OFERTAS ECONOMICAS'!CX126))</f>
        <v/>
      </c>
      <c r="AQ126" s="153">
        <f>+'OFERTAS ECONOMICAS'!DB126</f>
        <v>0</v>
      </c>
      <c r="AR126" s="153" t="str">
        <f t="shared" si="40"/>
        <v>NO CUMPLE</v>
      </c>
      <c r="AS126" s="152" t="str">
        <f>IF('OFERTAS ECONOMICAS'!DG126=0,"",IF('OFERTAS ECONOMICAS'!DL126="NO","",'OFERTAS ECONOMICAS'!DG126))</f>
        <v/>
      </c>
      <c r="AT126" s="153">
        <f>+'OFERTAS ECONOMICAS'!DK126</f>
        <v>0</v>
      </c>
      <c r="AU126" s="153" t="str">
        <f t="shared" si="41"/>
        <v>NO CUMPLE</v>
      </c>
      <c r="AV126" s="152" t="str">
        <f>IF('OFERTAS ECONOMICAS'!DP126=0,"",IF('OFERTAS ECONOMICAS'!DU126="NO","",'OFERTAS ECONOMICAS'!DP126))</f>
        <v/>
      </c>
      <c r="AW126" s="153">
        <f>+'OFERTAS ECONOMICAS'!DT126</f>
        <v>0</v>
      </c>
      <c r="AX126" s="153" t="str">
        <f t="shared" si="42"/>
        <v>NO CUMPLE</v>
      </c>
      <c r="AY126" s="341" t="str">
        <f>IF('OFERTAS ECONOMICAS'!DY126=0,"",IF('OFERTAS ECONOMICAS'!ED126="no","",'OFERTAS ECONOMICAS'!DY126))</f>
        <v/>
      </c>
      <c r="AZ126" s="153">
        <f>+'OFERTAS ECONOMICAS'!EC126</f>
        <v>0</v>
      </c>
      <c r="BA126" s="153" t="str">
        <f t="shared" si="43"/>
        <v>NO CUMPLE</v>
      </c>
      <c r="BB126" s="152" t="str">
        <f>IF('OFERTAS ECONOMICAS'!EH126=0,"",IF('OFERTAS ECONOMICAS'!EM126="NO","",'OFERTAS ECONOMICAS'!EH126))</f>
        <v/>
      </c>
      <c r="BC126" s="153" t="str">
        <f>+'OFERTAS ECONOMICAS'!EL126</f>
        <v/>
      </c>
      <c r="BD126" s="153" t="str">
        <f t="shared" si="44"/>
        <v>NO CUMPLE</v>
      </c>
      <c r="BE126" s="152" t="str">
        <f>IF('OFERTAS ECONOMICAS'!EQ126=0,"",IF('OFERTAS ECONOMICAS'!EV126="NO","",'OFERTAS ECONOMICAS'!EQ126))</f>
        <v/>
      </c>
      <c r="BF126" s="153">
        <f>+'OFERTAS ECONOMICAS'!EU126</f>
        <v>0</v>
      </c>
      <c r="BG126" s="153" t="str">
        <f t="shared" si="45"/>
        <v>NO CUMPLE</v>
      </c>
      <c r="BH126" s="152" t="str">
        <f>IF('OFERTAS ECONOMICAS'!EZ126=0,"",IF('OFERTAS ECONOMICAS'!FE126="NO","",'OFERTAS ECONOMICAS'!EZ126))</f>
        <v/>
      </c>
      <c r="BI126" s="153">
        <f>+'OFERTAS ECONOMICAS'!FD126</f>
        <v>0</v>
      </c>
      <c r="BJ126" s="153" t="str">
        <f t="shared" si="46"/>
        <v>NO CUMPLE</v>
      </c>
      <c r="BK126" s="152" t="str">
        <f>IF('OFERTAS ECONOMICAS'!FI126=0,"",IF('OFERTAS ECONOMICAS'!FN126="no","",'OFERTAS ECONOMICAS'!FI126))</f>
        <v/>
      </c>
      <c r="BL126" s="153">
        <f>+'OFERTAS ECONOMICAS'!FM126</f>
        <v>0</v>
      </c>
      <c r="BM126" s="153" t="str">
        <f t="shared" si="47"/>
        <v>NO CUMPLE</v>
      </c>
      <c r="BN126" s="152" t="e">
        <f>IF('OFERTAS ECONOMICAS'!#REF!=0,"",IF('OFERTAS ECONOMICAS'!#REF!="NO","",'OFERTAS ECONOMICAS'!#REF!))</f>
        <v>#REF!</v>
      </c>
      <c r="BO126" s="153" t="e">
        <f>+'OFERTAS ECONOMICAS'!#REF!</f>
        <v>#REF!</v>
      </c>
      <c r="BP126" s="153" t="e">
        <f t="shared" si="48"/>
        <v>#REF!</v>
      </c>
      <c r="BQ126" s="152" t="str">
        <f>IF('OFERTAS ECONOMICAS'!FR126=0,"",IF('OFERTAS ECONOMICAS'!FW126="NO","",'OFERTAS ECONOMICAS'!FR126))</f>
        <v/>
      </c>
      <c r="BR126" s="153">
        <f>+'OFERTAS ECONOMICAS'!FV126</f>
        <v>0</v>
      </c>
      <c r="BS126" s="153" t="str">
        <f t="shared" si="49"/>
        <v>NO CUMPLE</v>
      </c>
      <c r="BT126" s="152" t="str">
        <f>IF('OFERTAS ECONOMICAS'!GA126=0,"",IF('OFERTAS ECONOMICAS'!GF126="NO","",'OFERTAS ECONOMICAS'!GA126))</f>
        <v/>
      </c>
      <c r="BU126" s="153">
        <f>+'OFERTAS ECONOMICAS'!GE126</f>
        <v>0</v>
      </c>
      <c r="BV126" s="153" t="str">
        <f t="shared" si="50"/>
        <v>NO CUMPLE</v>
      </c>
      <c r="BW126" s="152" t="e">
        <f>IF('OFERTAS ECONOMICAS'!#REF!=0,"",IF('OFERTAS ECONOMICAS'!#REF!="NO","",'OFERTAS ECONOMICAS'!#REF!))</f>
        <v>#REF!</v>
      </c>
      <c r="BX126" s="153" t="e">
        <f>+'OFERTAS ECONOMICAS'!#REF!</f>
        <v>#REF!</v>
      </c>
      <c r="BY126" s="153" t="e">
        <f t="shared" si="51"/>
        <v>#REF!</v>
      </c>
    </row>
    <row r="127" spans="1:77" ht="25.5" x14ac:dyDescent="0.2">
      <c r="A127" s="85">
        <f t="shared" si="53"/>
        <v>118</v>
      </c>
      <c r="B127" s="85" t="str">
        <f>VLOOKUP(A127,'OFERTAS ECONOMICAS'!A127:B460,2,0)</f>
        <v>DM633</v>
      </c>
      <c r="C127" s="22" t="str">
        <f>VLOOKUP(A127,'OFERTAS ECONOMICAS'!A127:C460,3,0)</f>
        <v>KIT GASTROSTOMIA ENDOSCOPICA N 24 FR</v>
      </c>
      <c r="D127" s="120">
        <v>1</v>
      </c>
      <c r="E127" s="120" t="s">
        <v>32</v>
      </c>
      <c r="F127" s="24">
        <v>460000</v>
      </c>
      <c r="G127" s="120">
        <v>3</v>
      </c>
      <c r="H127" s="86">
        <f t="shared" si="28"/>
        <v>1380000</v>
      </c>
      <c r="I127" s="48" t="str">
        <f>IF('OFERTAS ECONOMICAS'!L127=0,"",IF('OFERTAS ECONOMICAS'!Q127="no","",'OFERTAS ECONOMICAS'!L127))</f>
        <v/>
      </c>
      <c r="J127" s="49">
        <f>+'OFERTAS ECONOMICAS'!P127</f>
        <v>0</v>
      </c>
      <c r="K127" s="49" t="str">
        <f t="shared" si="29"/>
        <v>NO CUMPLE</v>
      </c>
      <c r="L127" s="51" t="str">
        <f>IF('OFERTAS ECONOMICAS'!U127=0,"",IF('OFERTAS ECONOMICAS'!Z127="NO","",'OFERTAS ECONOMICAS'!U127))</f>
        <v/>
      </c>
      <c r="M127" s="52">
        <f>+'OFERTAS ECONOMICAS'!Y127</f>
        <v>0</v>
      </c>
      <c r="N127" s="52" t="str">
        <f t="shared" si="30"/>
        <v>NO CUMPLE</v>
      </c>
      <c r="O127" s="53" t="str">
        <f>IF('OFERTAS ECONOMICAS'!AD127=0,"",IF('OFERTAS ECONOMICAS'!AI127="NO","",'OFERTAS ECONOMICAS'!AD127))</f>
        <v/>
      </c>
      <c r="P127" s="54">
        <f>+'OFERTAS ECONOMICAS'!AH127</f>
        <v>0</v>
      </c>
      <c r="Q127" s="54" t="str">
        <f t="shared" si="31"/>
        <v>NO CUMPLE</v>
      </c>
      <c r="R127" s="56" t="str">
        <f>IF('OFERTAS ECONOMICAS'!AN127=0,"",IF('OFERTAS ECONOMICAS'!AR127="NO","",'OFERTAS ECONOMICAS'!AN127))</f>
        <v/>
      </c>
      <c r="S127" s="57">
        <f>+'OFERTAS ECONOMICAS'!AQ127</f>
        <v>0</v>
      </c>
      <c r="T127" s="57" t="str">
        <f t="shared" si="32"/>
        <v>NO CUMPLE</v>
      </c>
      <c r="U127" s="59" t="str">
        <f>IF('OFERTAS ECONOMICAS'!AV127=0,"",IF('OFERTAS ECONOMICAS'!BA127="NO","",'OFERTAS ECONOMICAS'!AV127))</f>
        <v/>
      </c>
      <c r="V127" s="60">
        <f>+'OFERTAS ECONOMICAS'!AZ127</f>
        <v>0</v>
      </c>
      <c r="W127" s="60" t="str">
        <f t="shared" si="33"/>
        <v>NO CUMPLE</v>
      </c>
      <c r="X127" s="56" t="str">
        <f>IF('OFERTAS ECONOMICAS'!BF127=0,"",IF('OFERTAS ECONOMICAS'!BJ127="NO","",'OFERTAS ECONOMICAS'!BE127))</f>
        <v/>
      </c>
      <c r="Y127" s="57">
        <f>+'OFERTAS ECONOMICAS'!BI127</f>
        <v>0</v>
      </c>
      <c r="Z127" s="57" t="str">
        <f t="shared" si="34"/>
        <v>NO CUMPLE</v>
      </c>
      <c r="AA127" s="152" t="e">
        <f>IF('OFERTAS ECONOMICAS'!#REF!=0,"",IF('OFERTAS ECONOMICAS'!#REF!="NO","",'OFERTAS ECONOMICAS'!#REF!))</f>
        <v>#REF!</v>
      </c>
      <c r="AB127" s="153" t="e">
        <f>+'OFERTAS ECONOMICAS'!#REF!</f>
        <v>#REF!</v>
      </c>
      <c r="AC127" s="153" t="e">
        <f t="shared" si="35"/>
        <v>#REF!</v>
      </c>
      <c r="AD127" s="251" t="str">
        <f>IF('OFERTAS ECONOMICAS'!BN127=0,"",IF('OFERTAS ECONOMICAS'!BS127="NO","",'OFERTAS ECONOMICAS'!BN127))</f>
        <v/>
      </c>
      <c r="AE127" s="153">
        <f>+'OFERTAS ECONOMICAS'!BR127</f>
        <v>0</v>
      </c>
      <c r="AF127" s="153" t="str">
        <f t="shared" si="36"/>
        <v>NO CUMPLE</v>
      </c>
      <c r="AG127" s="152" t="str">
        <f>IF('OFERTAS ECONOMICAS'!BW127=0,"",IF('OFERTAS ECONOMICAS'!CB127="NO","",'OFERTAS ECONOMICAS'!BW127))</f>
        <v/>
      </c>
      <c r="AH127" s="153">
        <f>+'OFERTAS ECONOMICAS'!CA127</f>
        <v>0</v>
      </c>
      <c r="AI127" s="153" t="str">
        <f t="shared" si="37"/>
        <v>NO CUMPLE</v>
      </c>
      <c r="AJ127" s="152" t="str">
        <f>IF('OFERTAS ECONOMICAS'!CF127=0,"",IF('OFERTAS ECONOMICAS'!CK127="NO","",'OFERTAS ECONOMICAS'!CF127))</f>
        <v/>
      </c>
      <c r="AK127" s="153">
        <f>+'OFERTAS ECONOMICAS'!CJ127</f>
        <v>0</v>
      </c>
      <c r="AL127" s="153" t="str">
        <f t="shared" si="38"/>
        <v>NO CUMPLE</v>
      </c>
      <c r="AM127" s="152" t="str">
        <f>IF('OFERTAS ECONOMICAS'!CO127=0,"",IF('OFERTAS ECONOMICAS'!CT127="NO","",'OFERTAS ECONOMICAS'!CO127))</f>
        <v/>
      </c>
      <c r="AN127" s="153">
        <f>+'OFERTAS ECONOMICAS'!CS127</f>
        <v>0</v>
      </c>
      <c r="AO127" s="153" t="str">
        <f t="shared" si="39"/>
        <v>NO CUMPLE</v>
      </c>
      <c r="AP127" s="344" t="str">
        <f>IF('OFERTAS ECONOMICAS'!CX127=0,"",IF('OFERTAS ECONOMICAS'!DC127="NO","",'OFERTAS ECONOMICAS'!CX127))</f>
        <v/>
      </c>
      <c r="AQ127" s="153">
        <f>+'OFERTAS ECONOMICAS'!DB127</f>
        <v>0</v>
      </c>
      <c r="AR127" s="153" t="str">
        <f t="shared" si="40"/>
        <v>NO CUMPLE</v>
      </c>
      <c r="AS127" s="152" t="str">
        <f>IF('OFERTAS ECONOMICAS'!DG127=0,"",IF('OFERTAS ECONOMICAS'!DL127="NO","",'OFERTAS ECONOMICAS'!DG127))</f>
        <v/>
      </c>
      <c r="AT127" s="153">
        <f>+'OFERTAS ECONOMICAS'!DK127</f>
        <v>0</v>
      </c>
      <c r="AU127" s="153" t="str">
        <f t="shared" si="41"/>
        <v>NO CUMPLE</v>
      </c>
      <c r="AV127" s="152" t="str">
        <f>IF('OFERTAS ECONOMICAS'!DP127=0,"",IF('OFERTAS ECONOMICAS'!DU127="NO","",'OFERTAS ECONOMICAS'!DP127))</f>
        <v/>
      </c>
      <c r="AW127" s="153">
        <f>+'OFERTAS ECONOMICAS'!DT127</f>
        <v>0</v>
      </c>
      <c r="AX127" s="153" t="str">
        <f t="shared" si="42"/>
        <v>NO CUMPLE</v>
      </c>
      <c r="AY127" s="341" t="str">
        <f>IF('OFERTAS ECONOMICAS'!DY127=0,"",IF('OFERTAS ECONOMICAS'!ED127="no","",'OFERTAS ECONOMICAS'!DY127))</f>
        <v/>
      </c>
      <c r="AZ127" s="153">
        <f>+'OFERTAS ECONOMICAS'!EC127</f>
        <v>0</v>
      </c>
      <c r="BA127" s="153" t="str">
        <f t="shared" si="43"/>
        <v>NO CUMPLE</v>
      </c>
      <c r="BB127" s="152" t="str">
        <f>IF('OFERTAS ECONOMICAS'!EH127=0,"",IF('OFERTAS ECONOMICAS'!EM127="NO","",'OFERTAS ECONOMICAS'!EH127))</f>
        <v/>
      </c>
      <c r="BC127" s="153" t="str">
        <f>+'OFERTAS ECONOMICAS'!EL127</f>
        <v/>
      </c>
      <c r="BD127" s="153" t="str">
        <f t="shared" si="44"/>
        <v>NO CUMPLE</v>
      </c>
      <c r="BE127" s="152" t="str">
        <f>IF('OFERTAS ECONOMICAS'!EQ127=0,"",IF('OFERTAS ECONOMICAS'!EV127="NO","",'OFERTAS ECONOMICAS'!EQ127))</f>
        <v/>
      </c>
      <c r="BF127" s="153">
        <f>+'OFERTAS ECONOMICAS'!EU127</f>
        <v>0</v>
      </c>
      <c r="BG127" s="153" t="str">
        <f t="shared" si="45"/>
        <v>NO CUMPLE</v>
      </c>
      <c r="BH127" s="152" t="str">
        <f>IF('OFERTAS ECONOMICAS'!EZ127=0,"",IF('OFERTAS ECONOMICAS'!FE127="NO","",'OFERTAS ECONOMICAS'!EZ127))</f>
        <v/>
      </c>
      <c r="BI127" s="153">
        <f>+'OFERTAS ECONOMICAS'!FD127</f>
        <v>0</v>
      </c>
      <c r="BJ127" s="153" t="str">
        <f t="shared" si="46"/>
        <v>NO CUMPLE</v>
      </c>
      <c r="BK127" s="152" t="str">
        <f>IF('OFERTAS ECONOMICAS'!FI127=0,"",IF('OFERTAS ECONOMICAS'!FN127="no","",'OFERTAS ECONOMICAS'!FI127))</f>
        <v/>
      </c>
      <c r="BL127" s="153">
        <f>+'OFERTAS ECONOMICAS'!FM127</f>
        <v>0</v>
      </c>
      <c r="BM127" s="153" t="str">
        <f t="shared" si="47"/>
        <v>NO CUMPLE</v>
      </c>
      <c r="BN127" s="152" t="e">
        <f>IF('OFERTAS ECONOMICAS'!#REF!=0,"",IF('OFERTAS ECONOMICAS'!#REF!="NO","",'OFERTAS ECONOMICAS'!#REF!))</f>
        <v>#REF!</v>
      </c>
      <c r="BO127" s="153" t="e">
        <f>+'OFERTAS ECONOMICAS'!#REF!</f>
        <v>#REF!</v>
      </c>
      <c r="BP127" s="153" t="e">
        <f t="shared" si="48"/>
        <v>#REF!</v>
      </c>
      <c r="BQ127" s="152" t="str">
        <f>IF('OFERTAS ECONOMICAS'!FR127=0,"",IF('OFERTAS ECONOMICAS'!FW127="NO","",'OFERTAS ECONOMICAS'!FR127))</f>
        <v/>
      </c>
      <c r="BR127" s="153">
        <f>+'OFERTAS ECONOMICAS'!FV127</f>
        <v>0</v>
      </c>
      <c r="BS127" s="153" t="str">
        <f t="shared" si="49"/>
        <v>NO CUMPLE</v>
      </c>
      <c r="BT127" s="152" t="str">
        <f>IF('OFERTAS ECONOMICAS'!GA127=0,"",IF('OFERTAS ECONOMICAS'!GF127="NO","",'OFERTAS ECONOMICAS'!GA127))</f>
        <v/>
      </c>
      <c r="BU127" s="153">
        <f>+'OFERTAS ECONOMICAS'!GE127</f>
        <v>0</v>
      </c>
      <c r="BV127" s="153" t="str">
        <f t="shared" si="50"/>
        <v>NO CUMPLE</v>
      </c>
      <c r="BW127" s="152" t="e">
        <f>IF('OFERTAS ECONOMICAS'!#REF!=0,"",IF('OFERTAS ECONOMICAS'!#REF!="NO","",'OFERTAS ECONOMICAS'!#REF!))</f>
        <v>#REF!</v>
      </c>
      <c r="BX127" s="153" t="e">
        <f>+'OFERTAS ECONOMICAS'!#REF!</f>
        <v>#REF!</v>
      </c>
      <c r="BY127" s="153" t="e">
        <f t="shared" si="51"/>
        <v>#REF!</v>
      </c>
    </row>
    <row r="128" spans="1:77" ht="25.5" x14ac:dyDescent="0.2">
      <c r="A128" s="85">
        <f t="shared" si="53"/>
        <v>119</v>
      </c>
      <c r="B128" s="85" t="str">
        <f>VLOOKUP(A128,'OFERTAS ECONOMICAS'!A128:B461,2,0)</f>
        <v>DM2091</v>
      </c>
      <c r="C128" s="22" t="str">
        <f>VLOOKUP(A128,'OFERTAS ECONOMICAS'!A128:C461,3,0)</f>
        <v>KIT STEN PANCREATICO 5 FR 5 CM</v>
      </c>
      <c r="D128" s="120">
        <v>1</v>
      </c>
      <c r="E128" s="120" t="s">
        <v>32</v>
      </c>
      <c r="F128" s="24">
        <v>620000</v>
      </c>
      <c r="G128" s="120">
        <v>5</v>
      </c>
      <c r="H128" s="86">
        <f t="shared" si="28"/>
        <v>3100000</v>
      </c>
      <c r="I128" s="48" t="str">
        <f>IF('OFERTAS ECONOMICAS'!L128=0,"",IF('OFERTAS ECONOMICAS'!Q128="no","",'OFERTAS ECONOMICAS'!L128))</f>
        <v/>
      </c>
      <c r="J128" s="49">
        <f>+'OFERTAS ECONOMICAS'!P128</f>
        <v>0</v>
      </c>
      <c r="K128" s="49" t="str">
        <f t="shared" si="29"/>
        <v>NO CUMPLE</v>
      </c>
      <c r="L128" s="51" t="str">
        <f>IF('OFERTAS ECONOMICAS'!U128=0,"",IF('OFERTAS ECONOMICAS'!Z128="NO","",'OFERTAS ECONOMICAS'!U128))</f>
        <v/>
      </c>
      <c r="M128" s="52">
        <f>+'OFERTAS ECONOMICAS'!Y128</f>
        <v>0</v>
      </c>
      <c r="N128" s="52" t="str">
        <f t="shared" si="30"/>
        <v>NO CUMPLE</v>
      </c>
      <c r="O128" s="53" t="str">
        <f>IF('OFERTAS ECONOMICAS'!AD128=0,"",IF('OFERTAS ECONOMICAS'!AI128="NO","",'OFERTAS ECONOMICAS'!AD128))</f>
        <v/>
      </c>
      <c r="P128" s="54">
        <f>+'OFERTAS ECONOMICAS'!AH128</f>
        <v>0</v>
      </c>
      <c r="Q128" s="54" t="str">
        <f t="shared" si="31"/>
        <v>NO CUMPLE</v>
      </c>
      <c r="R128" s="56" t="str">
        <f>IF('OFERTAS ECONOMICAS'!AN128=0,"",IF('OFERTAS ECONOMICAS'!AR128="NO","",'OFERTAS ECONOMICAS'!AN128))</f>
        <v/>
      </c>
      <c r="S128" s="57">
        <f>+'OFERTAS ECONOMICAS'!AQ128</f>
        <v>0</v>
      </c>
      <c r="T128" s="57" t="str">
        <f t="shared" si="32"/>
        <v>NO CUMPLE</v>
      </c>
      <c r="U128" s="59" t="str">
        <f>IF('OFERTAS ECONOMICAS'!AV128=0,"",IF('OFERTAS ECONOMICAS'!BA128="NO","",'OFERTAS ECONOMICAS'!AV128))</f>
        <v/>
      </c>
      <c r="V128" s="60">
        <f>+'OFERTAS ECONOMICAS'!AZ128</f>
        <v>0</v>
      </c>
      <c r="W128" s="60" t="str">
        <f t="shared" si="33"/>
        <v>NO CUMPLE</v>
      </c>
      <c r="X128" s="56" t="str">
        <f>IF('OFERTAS ECONOMICAS'!BF128=0,"",IF('OFERTAS ECONOMICAS'!BJ128="NO","",'OFERTAS ECONOMICAS'!BE128))</f>
        <v/>
      </c>
      <c r="Y128" s="57">
        <f>+'OFERTAS ECONOMICAS'!BI128</f>
        <v>0</v>
      </c>
      <c r="Z128" s="57" t="str">
        <f t="shared" si="34"/>
        <v>NO CUMPLE</v>
      </c>
      <c r="AA128" s="152" t="e">
        <f>IF('OFERTAS ECONOMICAS'!#REF!=0,"",IF('OFERTAS ECONOMICAS'!#REF!="NO","",'OFERTAS ECONOMICAS'!#REF!))</f>
        <v>#REF!</v>
      </c>
      <c r="AB128" s="153" t="e">
        <f>+'OFERTAS ECONOMICAS'!#REF!</f>
        <v>#REF!</v>
      </c>
      <c r="AC128" s="153" t="e">
        <f t="shared" si="35"/>
        <v>#REF!</v>
      </c>
      <c r="AD128" s="251" t="str">
        <f>IF('OFERTAS ECONOMICAS'!BN128=0,"",IF('OFERTAS ECONOMICAS'!BS128="NO","",'OFERTAS ECONOMICAS'!BN128))</f>
        <v/>
      </c>
      <c r="AE128" s="153">
        <f>+'OFERTAS ECONOMICAS'!BR128</f>
        <v>0</v>
      </c>
      <c r="AF128" s="153" t="str">
        <f t="shared" si="36"/>
        <v>NO CUMPLE</v>
      </c>
      <c r="AG128" s="152" t="str">
        <f>IF('OFERTAS ECONOMICAS'!BW128=0,"",IF('OFERTAS ECONOMICAS'!CB128="NO","",'OFERTAS ECONOMICAS'!BW128))</f>
        <v/>
      </c>
      <c r="AH128" s="153">
        <f>+'OFERTAS ECONOMICAS'!CA128</f>
        <v>0</v>
      </c>
      <c r="AI128" s="153" t="str">
        <f t="shared" si="37"/>
        <v>NO CUMPLE</v>
      </c>
      <c r="AJ128" s="152" t="str">
        <f>IF('OFERTAS ECONOMICAS'!CF128=0,"",IF('OFERTAS ECONOMICAS'!CK128="NO","",'OFERTAS ECONOMICAS'!CF128))</f>
        <v/>
      </c>
      <c r="AK128" s="153">
        <f>+'OFERTAS ECONOMICAS'!CJ128</f>
        <v>0</v>
      </c>
      <c r="AL128" s="153" t="str">
        <f t="shared" si="38"/>
        <v>NO CUMPLE</v>
      </c>
      <c r="AM128" s="152" t="str">
        <f>IF('OFERTAS ECONOMICAS'!CO128=0,"",IF('OFERTAS ECONOMICAS'!CT128="NO","",'OFERTAS ECONOMICAS'!CO128))</f>
        <v/>
      </c>
      <c r="AN128" s="153">
        <f>+'OFERTAS ECONOMICAS'!CS128</f>
        <v>0</v>
      </c>
      <c r="AO128" s="153" t="str">
        <f t="shared" si="39"/>
        <v>NO CUMPLE</v>
      </c>
      <c r="AP128" s="344" t="str">
        <f>IF('OFERTAS ECONOMICAS'!CX128=0,"",IF('OFERTAS ECONOMICAS'!DC128="NO","",'OFERTAS ECONOMICAS'!CX128))</f>
        <v/>
      </c>
      <c r="AQ128" s="153">
        <f>+'OFERTAS ECONOMICAS'!DB128</f>
        <v>0</v>
      </c>
      <c r="AR128" s="153" t="str">
        <f t="shared" si="40"/>
        <v>NO CUMPLE</v>
      </c>
      <c r="AS128" s="152" t="str">
        <f>IF('OFERTAS ECONOMICAS'!DG128=0,"",IF('OFERTAS ECONOMICAS'!DL128="NO","",'OFERTAS ECONOMICAS'!DG128))</f>
        <v/>
      </c>
      <c r="AT128" s="153">
        <f>+'OFERTAS ECONOMICAS'!DK128</f>
        <v>0</v>
      </c>
      <c r="AU128" s="153" t="str">
        <f t="shared" si="41"/>
        <v>NO CUMPLE</v>
      </c>
      <c r="AV128" s="152" t="str">
        <f>IF('OFERTAS ECONOMICAS'!DP128=0,"",IF('OFERTAS ECONOMICAS'!DU128="NO","",'OFERTAS ECONOMICAS'!DP128))</f>
        <v/>
      </c>
      <c r="AW128" s="153">
        <f>+'OFERTAS ECONOMICAS'!DT128</f>
        <v>0</v>
      </c>
      <c r="AX128" s="153" t="str">
        <f t="shared" si="42"/>
        <v>NO CUMPLE</v>
      </c>
      <c r="AY128" s="341" t="str">
        <f>IF('OFERTAS ECONOMICAS'!DY128=0,"",IF('OFERTAS ECONOMICAS'!ED128="no","",'OFERTAS ECONOMICAS'!DY128))</f>
        <v/>
      </c>
      <c r="AZ128" s="153">
        <f>+'OFERTAS ECONOMICAS'!EC128</f>
        <v>0</v>
      </c>
      <c r="BA128" s="153" t="str">
        <f t="shared" si="43"/>
        <v>NO CUMPLE</v>
      </c>
      <c r="BB128" s="152" t="str">
        <f>IF('OFERTAS ECONOMICAS'!EH128=0,"",IF('OFERTAS ECONOMICAS'!EM128="NO","",'OFERTAS ECONOMICAS'!EH128))</f>
        <v/>
      </c>
      <c r="BC128" s="153" t="str">
        <f>+'OFERTAS ECONOMICAS'!EL128</f>
        <v/>
      </c>
      <c r="BD128" s="153" t="str">
        <f t="shared" si="44"/>
        <v>NO CUMPLE</v>
      </c>
      <c r="BE128" s="152" t="str">
        <f>IF('OFERTAS ECONOMICAS'!EQ128=0,"",IF('OFERTAS ECONOMICAS'!EV128="NO","",'OFERTAS ECONOMICAS'!EQ128))</f>
        <v/>
      </c>
      <c r="BF128" s="153">
        <f>+'OFERTAS ECONOMICAS'!EU128</f>
        <v>0</v>
      </c>
      <c r="BG128" s="153" t="str">
        <f t="shared" si="45"/>
        <v>NO CUMPLE</v>
      </c>
      <c r="BH128" s="152" t="str">
        <f>IF('OFERTAS ECONOMICAS'!EZ128=0,"",IF('OFERTAS ECONOMICAS'!FE128="NO","",'OFERTAS ECONOMICAS'!EZ128))</f>
        <v/>
      </c>
      <c r="BI128" s="153">
        <f>+'OFERTAS ECONOMICAS'!FD128</f>
        <v>0</v>
      </c>
      <c r="BJ128" s="153" t="str">
        <f t="shared" si="46"/>
        <v>NO CUMPLE</v>
      </c>
      <c r="BK128" s="152" t="str">
        <f>IF('OFERTAS ECONOMICAS'!FI128=0,"",IF('OFERTAS ECONOMICAS'!FN128="no","",'OFERTAS ECONOMICAS'!FI128))</f>
        <v/>
      </c>
      <c r="BL128" s="153">
        <f>+'OFERTAS ECONOMICAS'!FM128</f>
        <v>0</v>
      </c>
      <c r="BM128" s="153" t="str">
        <f t="shared" si="47"/>
        <v>NO CUMPLE</v>
      </c>
      <c r="BN128" s="152" t="e">
        <f>IF('OFERTAS ECONOMICAS'!#REF!=0,"",IF('OFERTAS ECONOMICAS'!#REF!="NO","",'OFERTAS ECONOMICAS'!#REF!))</f>
        <v>#REF!</v>
      </c>
      <c r="BO128" s="153" t="e">
        <f>+'OFERTAS ECONOMICAS'!#REF!</f>
        <v>#REF!</v>
      </c>
      <c r="BP128" s="153" t="e">
        <f t="shared" si="48"/>
        <v>#REF!</v>
      </c>
      <c r="BQ128" s="152" t="str">
        <f>IF('OFERTAS ECONOMICAS'!FR128=0,"",IF('OFERTAS ECONOMICAS'!FW128="NO","",'OFERTAS ECONOMICAS'!FR128))</f>
        <v/>
      </c>
      <c r="BR128" s="153">
        <f>+'OFERTAS ECONOMICAS'!FV128</f>
        <v>0</v>
      </c>
      <c r="BS128" s="153" t="str">
        <f t="shared" si="49"/>
        <v>NO CUMPLE</v>
      </c>
      <c r="BT128" s="152" t="str">
        <f>IF('OFERTAS ECONOMICAS'!GA128=0,"",IF('OFERTAS ECONOMICAS'!GF128="NO","",'OFERTAS ECONOMICAS'!GA128))</f>
        <v/>
      </c>
      <c r="BU128" s="153">
        <f>+'OFERTAS ECONOMICAS'!GE128</f>
        <v>0</v>
      </c>
      <c r="BV128" s="153" t="str">
        <f t="shared" si="50"/>
        <v>NO CUMPLE</v>
      </c>
      <c r="BW128" s="152" t="e">
        <f>IF('OFERTAS ECONOMICAS'!#REF!=0,"",IF('OFERTAS ECONOMICAS'!#REF!="NO","",'OFERTAS ECONOMICAS'!#REF!))</f>
        <v>#REF!</v>
      </c>
      <c r="BX128" s="153" t="e">
        <f>+'OFERTAS ECONOMICAS'!#REF!</f>
        <v>#REF!</v>
      </c>
      <c r="BY128" s="153" t="e">
        <f t="shared" si="51"/>
        <v>#REF!</v>
      </c>
    </row>
    <row r="129" spans="1:77" ht="25.5" x14ac:dyDescent="0.2">
      <c r="A129" s="85">
        <f t="shared" si="53"/>
        <v>120</v>
      </c>
      <c r="B129" s="85" t="str">
        <f>VLOOKUP(A129,'OFERTAS ECONOMICAS'!A129:B462,2,0)</f>
        <v>DM652</v>
      </c>
      <c r="C129" s="22" t="str">
        <f>VLOOKUP(A129,'OFERTAS ECONOMICAS'!A129:C462,3,0)</f>
        <v>KIT TRACCION CUTANEA PEDIATRICO</v>
      </c>
      <c r="D129" s="120">
        <v>1</v>
      </c>
      <c r="E129" s="120" t="s">
        <v>32</v>
      </c>
      <c r="F129" s="24">
        <v>20082</v>
      </c>
      <c r="G129" s="120">
        <v>2</v>
      </c>
      <c r="H129" s="86">
        <f t="shared" si="28"/>
        <v>40164</v>
      </c>
      <c r="I129" s="48" t="str">
        <f>IF('OFERTAS ECONOMICAS'!L129=0,"",IF('OFERTAS ECONOMICAS'!Q129="no","",'OFERTAS ECONOMICAS'!L129))</f>
        <v/>
      </c>
      <c r="J129" s="49">
        <f>+'OFERTAS ECONOMICAS'!P129</f>
        <v>0</v>
      </c>
      <c r="K129" s="49" t="str">
        <f t="shared" si="29"/>
        <v>NO CUMPLE</v>
      </c>
      <c r="L129" s="51" t="str">
        <f>IF('OFERTAS ECONOMICAS'!U129=0,"",IF('OFERTAS ECONOMICAS'!Z129="NO","",'OFERTAS ECONOMICAS'!U129))</f>
        <v/>
      </c>
      <c r="M129" s="52">
        <f>+'OFERTAS ECONOMICAS'!Y129</f>
        <v>0</v>
      </c>
      <c r="N129" s="52" t="str">
        <f t="shared" si="30"/>
        <v>NO CUMPLE</v>
      </c>
      <c r="O129" s="53" t="str">
        <f>IF('OFERTAS ECONOMICAS'!AD129=0,"",IF('OFERTAS ECONOMICAS'!AI129="NO","",'OFERTAS ECONOMICAS'!AD129))</f>
        <v/>
      </c>
      <c r="P129" s="54">
        <f>+'OFERTAS ECONOMICAS'!AH129</f>
        <v>0</v>
      </c>
      <c r="Q129" s="54" t="str">
        <f t="shared" si="31"/>
        <v>NO CUMPLE</v>
      </c>
      <c r="R129" s="56" t="str">
        <f>IF('OFERTAS ECONOMICAS'!AN129=0,"",IF('OFERTAS ECONOMICAS'!AR129="NO","",'OFERTAS ECONOMICAS'!AN129))</f>
        <v/>
      </c>
      <c r="S129" s="57">
        <f>+'OFERTAS ECONOMICAS'!AQ129</f>
        <v>0</v>
      </c>
      <c r="T129" s="57" t="str">
        <f t="shared" si="32"/>
        <v>NO CUMPLE</v>
      </c>
      <c r="U129" s="59" t="str">
        <f>IF('OFERTAS ECONOMICAS'!AV129=0,"",IF('OFERTAS ECONOMICAS'!BA129="NO","",'OFERTAS ECONOMICAS'!AV129))</f>
        <v/>
      </c>
      <c r="V129" s="60">
        <f>+'OFERTAS ECONOMICAS'!AZ129</f>
        <v>0</v>
      </c>
      <c r="W129" s="60" t="str">
        <f t="shared" si="33"/>
        <v>NO CUMPLE</v>
      </c>
      <c r="X129" s="56" t="str">
        <f>IF('OFERTAS ECONOMICAS'!BF129=0,"",IF('OFERTAS ECONOMICAS'!BJ129="NO","",'OFERTAS ECONOMICAS'!BE129))</f>
        <v/>
      </c>
      <c r="Y129" s="57">
        <f>+'OFERTAS ECONOMICAS'!BI129</f>
        <v>0</v>
      </c>
      <c r="Z129" s="57" t="str">
        <f t="shared" si="34"/>
        <v>NO CUMPLE</v>
      </c>
      <c r="AA129" s="152" t="e">
        <f>IF('OFERTAS ECONOMICAS'!#REF!=0,"",IF('OFERTAS ECONOMICAS'!#REF!="NO","",'OFERTAS ECONOMICAS'!#REF!))</f>
        <v>#REF!</v>
      </c>
      <c r="AB129" s="153" t="e">
        <f>+'OFERTAS ECONOMICAS'!#REF!</f>
        <v>#REF!</v>
      </c>
      <c r="AC129" s="153" t="e">
        <f t="shared" si="35"/>
        <v>#REF!</v>
      </c>
      <c r="AD129" s="251" t="str">
        <f>IF('OFERTAS ECONOMICAS'!BN129=0,"",IF('OFERTAS ECONOMICAS'!BS129="NO","",'OFERTAS ECONOMICAS'!BN129))</f>
        <v/>
      </c>
      <c r="AE129" s="153">
        <f>+'OFERTAS ECONOMICAS'!BR129</f>
        <v>0</v>
      </c>
      <c r="AF129" s="153" t="str">
        <f t="shared" si="36"/>
        <v>NO CUMPLE</v>
      </c>
      <c r="AG129" s="152" t="str">
        <f>IF('OFERTAS ECONOMICAS'!BW129=0,"",IF('OFERTAS ECONOMICAS'!CB129="NO","",'OFERTAS ECONOMICAS'!BW129))</f>
        <v/>
      </c>
      <c r="AH129" s="153">
        <f>+'OFERTAS ECONOMICAS'!CA129</f>
        <v>0</v>
      </c>
      <c r="AI129" s="153" t="str">
        <f t="shared" si="37"/>
        <v>NO CUMPLE</v>
      </c>
      <c r="AJ129" s="152" t="str">
        <f>IF('OFERTAS ECONOMICAS'!CF129=0,"",IF('OFERTAS ECONOMICAS'!CK129="NO","",'OFERTAS ECONOMICAS'!CF129))</f>
        <v/>
      </c>
      <c r="AK129" s="153">
        <f>+'OFERTAS ECONOMICAS'!CJ129</f>
        <v>0</v>
      </c>
      <c r="AL129" s="153" t="str">
        <f t="shared" si="38"/>
        <v>NO CUMPLE</v>
      </c>
      <c r="AM129" s="152" t="str">
        <f>IF('OFERTAS ECONOMICAS'!CO129=0,"",IF('OFERTAS ECONOMICAS'!CT129="NO","",'OFERTAS ECONOMICAS'!CO129))</f>
        <v/>
      </c>
      <c r="AN129" s="153">
        <f>+'OFERTAS ECONOMICAS'!CS129</f>
        <v>0</v>
      </c>
      <c r="AO129" s="153" t="str">
        <f t="shared" si="39"/>
        <v>NO CUMPLE</v>
      </c>
      <c r="AP129" s="344" t="str">
        <f>IF('OFERTAS ECONOMICAS'!CX129=0,"",IF('OFERTAS ECONOMICAS'!DC129="NO","",'OFERTAS ECONOMICAS'!CX129))</f>
        <v/>
      </c>
      <c r="AQ129" s="153">
        <f>+'OFERTAS ECONOMICAS'!DB129</f>
        <v>0</v>
      </c>
      <c r="AR129" s="153" t="str">
        <f t="shared" si="40"/>
        <v>NO CUMPLE</v>
      </c>
      <c r="AS129" s="152" t="str">
        <f>IF('OFERTAS ECONOMICAS'!DG129=0,"",IF('OFERTAS ECONOMICAS'!DL129="NO","",'OFERTAS ECONOMICAS'!DG129))</f>
        <v/>
      </c>
      <c r="AT129" s="153">
        <f>+'OFERTAS ECONOMICAS'!DK129</f>
        <v>0</v>
      </c>
      <c r="AU129" s="153" t="str">
        <f t="shared" si="41"/>
        <v>NO CUMPLE</v>
      </c>
      <c r="AV129" s="152" t="str">
        <f>IF('OFERTAS ECONOMICAS'!DP129=0,"",IF('OFERTAS ECONOMICAS'!DU129="NO","",'OFERTAS ECONOMICAS'!DP129))</f>
        <v/>
      </c>
      <c r="AW129" s="153">
        <f>+'OFERTAS ECONOMICAS'!DT129</f>
        <v>0</v>
      </c>
      <c r="AX129" s="153" t="str">
        <f t="shared" si="42"/>
        <v>NO CUMPLE</v>
      </c>
      <c r="AY129" s="341" t="str">
        <f>IF('OFERTAS ECONOMICAS'!DY129=0,"",IF('OFERTAS ECONOMICAS'!ED129="no","",'OFERTAS ECONOMICAS'!DY129))</f>
        <v/>
      </c>
      <c r="AZ129" s="153">
        <f>+'OFERTAS ECONOMICAS'!EC129</f>
        <v>0</v>
      </c>
      <c r="BA129" s="153" t="str">
        <f t="shared" si="43"/>
        <v>NO CUMPLE</v>
      </c>
      <c r="BB129" s="152" t="str">
        <f>IF('OFERTAS ECONOMICAS'!EH129=0,"",IF('OFERTAS ECONOMICAS'!EM129="NO","",'OFERTAS ECONOMICAS'!EH129))</f>
        <v/>
      </c>
      <c r="BC129" s="153" t="str">
        <f>+'OFERTAS ECONOMICAS'!EL129</f>
        <v>CUMPLE</v>
      </c>
      <c r="BD129" s="153" t="str">
        <f t="shared" si="44"/>
        <v>NO CUMPLE</v>
      </c>
      <c r="BE129" s="152" t="str">
        <f>IF('OFERTAS ECONOMICAS'!EQ129=0,"",IF('OFERTAS ECONOMICAS'!EV129="NO","",'OFERTAS ECONOMICAS'!EQ129))</f>
        <v/>
      </c>
      <c r="BF129" s="153">
        <f>+'OFERTAS ECONOMICAS'!EU129</f>
        <v>0</v>
      </c>
      <c r="BG129" s="153" t="str">
        <f t="shared" si="45"/>
        <v>NO CUMPLE</v>
      </c>
      <c r="BH129" s="152" t="str">
        <f>IF('OFERTAS ECONOMICAS'!EZ129=0,"",IF('OFERTAS ECONOMICAS'!FE129="NO","",'OFERTAS ECONOMICAS'!EZ129))</f>
        <v/>
      </c>
      <c r="BI129" s="153">
        <f>+'OFERTAS ECONOMICAS'!FD129</f>
        <v>0</v>
      </c>
      <c r="BJ129" s="153" t="str">
        <f t="shared" si="46"/>
        <v>NO CUMPLE</v>
      </c>
      <c r="BK129" s="152" t="str">
        <f>IF('OFERTAS ECONOMICAS'!FI129=0,"",IF('OFERTAS ECONOMICAS'!FN129="no","",'OFERTAS ECONOMICAS'!FI129))</f>
        <v/>
      </c>
      <c r="BL129" s="153">
        <f>+'OFERTAS ECONOMICAS'!FM129</f>
        <v>0</v>
      </c>
      <c r="BM129" s="153" t="str">
        <f t="shared" si="47"/>
        <v>NO CUMPLE</v>
      </c>
      <c r="BN129" s="152" t="e">
        <f>IF('OFERTAS ECONOMICAS'!#REF!=0,"",IF('OFERTAS ECONOMICAS'!#REF!="NO","",'OFERTAS ECONOMICAS'!#REF!))</f>
        <v>#REF!</v>
      </c>
      <c r="BO129" s="153" t="e">
        <f>+'OFERTAS ECONOMICAS'!#REF!</f>
        <v>#REF!</v>
      </c>
      <c r="BP129" s="153" t="e">
        <f t="shared" si="48"/>
        <v>#REF!</v>
      </c>
      <c r="BQ129" s="152" t="str">
        <f>IF('OFERTAS ECONOMICAS'!FR129=0,"",IF('OFERTAS ECONOMICAS'!FW129="NO","",'OFERTAS ECONOMICAS'!FR129))</f>
        <v/>
      </c>
      <c r="BR129" s="153">
        <f>+'OFERTAS ECONOMICAS'!FV129</f>
        <v>0</v>
      </c>
      <c r="BS129" s="153" t="str">
        <f t="shared" si="49"/>
        <v>NO CUMPLE</v>
      </c>
      <c r="BT129" s="152" t="str">
        <f>IF('OFERTAS ECONOMICAS'!GA129=0,"",IF('OFERTAS ECONOMICAS'!GF129="NO","",'OFERTAS ECONOMICAS'!GA129))</f>
        <v/>
      </c>
      <c r="BU129" s="153" t="str">
        <f>+'OFERTAS ECONOMICAS'!GE129</f>
        <v>CUMPLE</v>
      </c>
      <c r="BV129" s="153" t="str">
        <f t="shared" si="50"/>
        <v>NO CUMPLE</v>
      </c>
      <c r="BW129" s="152" t="e">
        <f>IF('OFERTAS ECONOMICAS'!#REF!=0,"",IF('OFERTAS ECONOMICAS'!#REF!="NO","",'OFERTAS ECONOMICAS'!#REF!))</f>
        <v>#REF!</v>
      </c>
      <c r="BX129" s="153" t="e">
        <f>+'OFERTAS ECONOMICAS'!#REF!</f>
        <v>#REF!</v>
      </c>
      <c r="BY129" s="153" t="e">
        <f t="shared" si="51"/>
        <v>#REF!</v>
      </c>
    </row>
    <row r="130" spans="1:77" ht="25.5" x14ac:dyDescent="0.2">
      <c r="A130" s="85">
        <f>+A129+1</f>
        <v>121</v>
      </c>
      <c r="B130" s="85" t="str">
        <f>VLOOKUP(A130,'OFERTAS ECONOMICAS'!A130:B463,2,0)</f>
        <v>DM668</v>
      </c>
      <c r="C130" s="22" t="str">
        <f>VLOOKUP(A130,'OFERTAS ECONOMICAS'!A130:C463,3,0)</f>
        <v>LIGADOR DE VARICES ESOFAGICAS 7 BOX</v>
      </c>
      <c r="D130" s="120">
        <v>1</v>
      </c>
      <c r="E130" s="120" t="s">
        <v>32</v>
      </c>
      <c r="F130" s="23">
        <v>680000</v>
      </c>
      <c r="G130" s="120">
        <v>3</v>
      </c>
      <c r="H130" s="86">
        <f t="shared" si="28"/>
        <v>2040000</v>
      </c>
      <c r="I130" s="48" t="str">
        <f>IF('OFERTAS ECONOMICAS'!L130=0,"",IF('OFERTAS ECONOMICAS'!Q130="no","",'OFERTAS ECONOMICAS'!L130))</f>
        <v/>
      </c>
      <c r="J130" s="49">
        <f>+'OFERTAS ECONOMICAS'!P130</f>
        <v>0</v>
      </c>
      <c r="K130" s="49" t="str">
        <f t="shared" si="29"/>
        <v>NO CUMPLE</v>
      </c>
      <c r="L130" s="51" t="str">
        <f>IF('OFERTAS ECONOMICAS'!U130=0,"",IF('OFERTAS ECONOMICAS'!Z130="NO","",'OFERTAS ECONOMICAS'!U130))</f>
        <v/>
      </c>
      <c r="M130" s="52">
        <f>+'OFERTAS ECONOMICAS'!Y130</f>
        <v>0</v>
      </c>
      <c r="N130" s="52" t="str">
        <f t="shared" si="30"/>
        <v>NO CUMPLE</v>
      </c>
      <c r="O130" s="53" t="str">
        <f>IF('OFERTAS ECONOMICAS'!AD130=0,"",IF('OFERTAS ECONOMICAS'!AI130="NO","",'OFERTAS ECONOMICAS'!AD130))</f>
        <v/>
      </c>
      <c r="P130" s="54">
        <f>+'OFERTAS ECONOMICAS'!AH130</f>
        <v>0</v>
      </c>
      <c r="Q130" s="54" t="str">
        <f t="shared" si="31"/>
        <v>NO CUMPLE</v>
      </c>
      <c r="R130" s="56" t="str">
        <f>IF('OFERTAS ECONOMICAS'!AN130=0,"",IF('OFERTAS ECONOMICAS'!AR130="NO","",'OFERTAS ECONOMICAS'!AN130))</f>
        <v/>
      </c>
      <c r="S130" s="57">
        <f>+'OFERTAS ECONOMICAS'!AQ130</f>
        <v>0</v>
      </c>
      <c r="T130" s="57" t="str">
        <f t="shared" si="32"/>
        <v>NO CUMPLE</v>
      </c>
      <c r="U130" s="59" t="str">
        <f>IF('OFERTAS ECONOMICAS'!AV130=0,"",IF('OFERTAS ECONOMICAS'!BA130="NO","",'OFERTAS ECONOMICAS'!AV130))</f>
        <v/>
      </c>
      <c r="V130" s="60">
        <f>+'OFERTAS ECONOMICAS'!AZ130</f>
        <v>0</v>
      </c>
      <c r="W130" s="60" t="str">
        <f t="shared" si="33"/>
        <v>NO CUMPLE</v>
      </c>
      <c r="X130" s="56" t="str">
        <f>IF('OFERTAS ECONOMICAS'!BF130=0,"",IF('OFERTAS ECONOMICAS'!BJ130="NO","",'OFERTAS ECONOMICAS'!BE130))</f>
        <v/>
      </c>
      <c r="Y130" s="57">
        <f>+'OFERTAS ECONOMICAS'!BI130</f>
        <v>0</v>
      </c>
      <c r="Z130" s="57" t="str">
        <f t="shared" si="34"/>
        <v>NO CUMPLE</v>
      </c>
      <c r="AA130" s="152" t="e">
        <f>IF('OFERTAS ECONOMICAS'!#REF!=0,"",IF('OFERTAS ECONOMICAS'!#REF!="NO","",'OFERTAS ECONOMICAS'!#REF!))</f>
        <v>#REF!</v>
      </c>
      <c r="AB130" s="153" t="e">
        <f>+'OFERTAS ECONOMICAS'!#REF!</f>
        <v>#REF!</v>
      </c>
      <c r="AC130" s="153" t="e">
        <f t="shared" si="35"/>
        <v>#REF!</v>
      </c>
      <c r="AD130" s="251">
        <f>IF('OFERTAS ECONOMICAS'!BN130=0,"",IF('OFERTAS ECONOMICAS'!BS130="NO","",'OFERTAS ECONOMICAS'!BN130))</f>
        <v>654500</v>
      </c>
      <c r="AE130" s="153" t="str">
        <f>+'OFERTAS ECONOMICAS'!BR130</f>
        <v>CUMPLE</v>
      </c>
      <c r="AF130" s="153" t="str">
        <f t="shared" si="36"/>
        <v>CUMPLE</v>
      </c>
      <c r="AG130" s="152" t="str">
        <f>IF('OFERTAS ECONOMICAS'!BW130=0,"",IF('OFERTAS ECONOMICAS'!CB130="NO","",'OFERTAS ECONOMICAS'!BW130))</f>
        <v/>
      </c>
      <c r="AH130" s="153">
        <f>+'OFERTAS ECONOMICAS'!CA130</f>
        <v>0</v>
      </c>
      <c r="AI130" s="153" t="str">
        <f t="shared" si="37"/>
        <v>NO CUMPLE</v>
      </c>
      <c r="AJ130" s="152" t="str">
        <f>IF('OFERTAS ECONOMICAS'!CF130=0,"",IF('OFERTAS ECONOMICAS'!CK130="NO","",'OFERTAS ECONOMICAS'!CF130))</f>
        <v/>
      </c>
      <c r="AK130" s="153">
        <f>+'OFERTAS ECONOMICAS'!CJ130</f>
        <v>0</v>
      </c>
      <c r="AL130" s="153" t="str">
        <f t="shared" si="38"/>
        <v>NO CUMPLE</v>
      </c>
      <c r="AM130" s="152" t="str">
        <f>IF('OFERTAS ECONOMICAS'!CO130=0,"",IF('OFERTAS ECONOMICAS'!CT130="NO","",'OFERTAS ECONOMICAS'!CO130))</f>
        <v/>
      </c>
      <c r="AN130" s="153">
        <f>+'OFERTAS ECONOMICAS'!CS130</f>
        <v>0</v>
      </c>
      <c r="AO130" s="153" t="str">
        <f t="shared" si="39"/>
        <v>NO CUMPLE</v>
      </c>
      <c r="AP130" s="344" t="str">
        <f>IF('OFERTAS ECONOMICAS'!CX130=0,"",IF('OFERTAS ECONOMICAS'!DC130="NO","",'OFERTAS ECONOMICAS'!CX130))</f>
        <v/>
      </c>
      <c r="AQ130" s="153">
        <f>+'OFERTAS ECONOMICAS'!DB130</f>
        <v>0</v>
      </c>
      <c r="AR130" s="153" t="str">
        <f t="shared" si="40"/>
        <v>NO CUMPLE</v>
      </c>
      <c r="AS130" s="152" t="str">
        <f>IF('OFERTAS ECONOMICAS'!DG130=0,"",IF('OFERTAS ECONOMICAS'!DL130="NO","",'OFERTAS ECONOMICAS'!DG130))</f>
        <v/>
      </c>
      <c r="AT130" s="153">
        <f>+'OFERTAS ECONOMICAS'!DK130</f>
        <v>0</v>
      </c>
      <c r="AU130" s="153" t="str">
        <f t="shared" si="41"/>
        <v>NO CUMPLE</v>
      </c>
      <c r="AV130" s="152" t="str">
        <f>IF('OFERTAS ECONOMICAS'!DP130=0,"",IF('OFERTAS ECONOMICAS'!DU130="NO","",'OFERTAS ECONOMICAS'!DP130))</f>
        <v/>
      </c>
      <c r="AW130" s="153">
        <f>+'OFERTAS ECONOMICAS'!DT130</f>
        <v>0</v>
      </c>
      <c r="AX130" s="153" t="str">
        <f t="shared" si="42"/>
        <v>NO CUMPLE</v>
      </c>
      <c r="AY130" s="341" t="str">
        <f>IF('OFERTAS ECONOMICAS'!DY130=0,"",IF('OFERTAS ECONOMICAS'!ED130="no","",'OFERTAS ECONOMICAS'!DY130))</f>
        <v/>
      </c>
      <c r="AZ130" s="153">
        <f>+'OFERTAS ECONOMICAS'!EC130</f>
        <v>0</v>
      </c>
      <c r="BA130" s="153" t="str">
        <f t="shared" si="43"/>
        <v>NO CUMPLE</v>
      </c>
      <c r="BB130" s="152">
        <f>IF('OFERTAS ECONOMICAS'!EH130=0,"",IF('OFERTAS ECONOMICAS'!EM130="NO","",'OFERTAS ECONOMICAS'!EH130))</f>
        <v>622159</v>
      </c>
      <c r="BC130" s="153" t="str">
        <f>+'OFERTAS ECONOMICAS'!EL130</f>
        <v>CUMPLE</v>
      </c>
      <c r="BD130" s="153" t="str">
        <f t="shared" si="44"/>
        <v>CUMPLE</v>
      </c>
      <c r="BE130" s="152" t="str">
        <f>IF('OFERTAS ECONOMICAS'!EQ130=0,"",IF('OFERTAS ECONOMICAS'!EV130="NO","",'OFERTAS ECONOMICAS'!EQ130))</f>
        <v/>
      </c>
      <c r="BF130" s="153">
        <f>+'OFERTAS ECONOMICAS'!EU130</f>
        <v>0</v>
      </c>
      <c r="BG130" s="153" t="str">
        <f t="shared" si="45"/>
        <v>NO CUMPLE</v>
      </c>
      <c r="BH130" s="152" t="str">
        <f>IF('OFERTAS ECONOMICAS'!EZ130=0,"",IF('OFERTAS ECONOMICAS'!FE130="NO","",'OFERTAS ECONOMICAS'!EZ130))</f>
        <v/>
      </c>
      <c r="BI130" s="153">
        <f>+'OFERTAS ECONOMICAS'!FD130</f>
        <v>0</v>
      </c>
      <c r="BJ130" s="153" t="str">
        <f t="shared" si="46"/>
        <v>NO CUMPLE</v>
      </c>
      <c r="BK130" s="152" t="str">
        <f>IF('OFERTAS ECONOMICAS'!FI130=0,"",IF('OFERTAS ECONOMICAS'!FN130="no","",'OFERTAS ECONOMICAS'!FI130))</f>
        <v/>
      </c>
      <c r="BL130" s="153">
        <f>+'OFERTAS ECONOMICAS'!FM130</f>
        <v>0</v>
      </c>
      <c r="BM130" s="153" t="str">
        <f t="shared" si="47"/>
        <v>NO CUMPLE</v>
      </c>
      <c r="BN130" s="152" t="e">
        <f>IF('OFERTAS ECONOMICAS'!#REF!=0,"",IF('OFERTAS ECONOMICAS'!#REF!="NO","",'OFERTAS ECONOMICAS'!#REF!))</f>
        <v>#REF!</v>
      </c>
      <c r="BO130" s="153" t="e">
        <f>+'OFERTAS ECONOMICAS'!#REF!</f>
        <v>#REF!</v>
      </c>
      <c r="BP130" s="153" t="e">
        <f t="shared" si="48"/>
        <v>#REF!</v>
      </c>
      <c r="BQ130" s="152" t="str">
        <f>IF('OFERTAS ECONOMICAS'!FR130=0,"",IF('OFERTAS ECONOMICAS'!FW130="NO","",'OFERTAS ECONOMICAS'!FR130))</f>
        <v/>
      </c>
      <c r="BR130" s="153">
        <f>+'OFERTAS ECONOMICAS'!FV130</f>
        <v>0</v>
      </c>
      <c r="BS130" s="153" t="str">
        <f t="shared" si="49"/>
        <v>NO CUMPLE</v>
      </c>
      <c r="BT130" s="152" t="str">
        <f>IF('OFERTAS ECONOMICAS'!GA130=0,"",IF('OFERTAS ECONOMICAS'!GF130="NO","",'OFERTAS ECONOMICAS'!GA130))</f>
        <v/>
      </c>
      <c r="BU130" s="153">
        <f>+'OFERTAS ECONOMICAS'!GE130</f>
        <v>0</v>
      </c>
      <c r="BV130" s="153" t="str">
        <f t="shared" si="50"/>
        <v>NO CUMPLE</v>
      </c>
      <c r="BW130" s="152" t="e">
        <f>IF('OFERTAS ECONOMICAS'!#REF!=0,"",IF('OFERTAS ECONOMICAS'!#REF!="NO","",'OFERTAS ECONOMICAS'!#REF!))</f>
        <v>#REF!</v>
      </c>
      <c r="BX130" s="153" t="e">
        <f>+'OFERTAS ECONOMICAS'!#REF!</f>
        <v>#REF!</v>
      </c>
      <c r="BY130" s="153" t="e">
        <f t="shared" si="51"/>
        <v>#REF!</v>
      </c>
    </row>
    <row r="131" spans="1:77" ht="89.25" x14ac:dyDescent="0.2">
      <c r="A131" s="85">
        <f t="shared" ref="A131:A149" si="54">+A130+1</f>
        <v>122</v>
      </c>
      <c r="B131" s="85" t="str">
        <f>VLOOKUP(A131,'OFERTAS ECONOMICAS'!A131:B464,2,0)</f>
        <v>DM2076</v>
      </c>
      <c r="C131" s="22" t="str">
        <f>VLOOKUP(A131,'OFERTAS ECONOMICAS'!A131:C464,3,0)</f>
        <v>MALLA DE POLIPROPILENO SUAVE DE MEDIANA DENSIDAD CON PESO DE 45 A 90G/M2. MACROPOROSA PORO DE 2.38 A 3.6 X 2.38 A 3.6 MM. NO ABSORBIBLE. 7CM A 8CM X 15CM</v>
      </c>
      <c r="D131" s="120">
        <v>1</v>
      </c>
      <c r="E131" s="120" t="s">
        <v>32</v>
      </c>
      <c r="F131" s="23">
        <v>102925</v>
      </c>
      <c r="G131" s="120">
        <v>4</v>
      </c>
      <c r="H131" s="86">
        <f t="shared" si="28"/>
        <v>411700</v>
      </c>
      <c r="I131" s="48" t="str">
        <f>IF('OFERTAS ECONOMICAS'!L131=0,"",IF('OFERTAS ECONOMICAS'!Q131="no","",'OFERTAS ECONOMICAS'!L131))</f>
        <v/>
      </c>
      <c r="J131" s="49">
        <f>+'OFERTAS ECONOMICAS'!P131</f>
        <v>0</v>
      </c>
      <c r="K131" s="49" t="str">
        <f t="shared" si="29"/>
        <v>NO CUMPLE</v>
      </c>
      <c r="L131" s="51" t="str">
        <f>IF('OFERTAS ECONOMICAS'!U131=0,"",IF('OFERTAS ECONOMICAS'!Z131="NO","",'OFERTAS ECONOMICAS'!U131))</f>
        <v/>
      </c>
      <c r="M131" s="52">
        <f>+'OFERTAS ECONOMICAS'!Y131</f>
        <v>0</v>
      </c>
      <c r="N131" s="52" t="str">
        <f t="shared" si="30"/>
        <v>NO CUMPLE</v>
      </c>
      <c r="O131" s="53" t="str">
        <f>IF('OFERTAS ECONOMICAS'!AD131=0,"",IF('OFERTAS ECONOMICAS'!AI131="NO","",'OFERTAS ECONOMICAS'!AD131))</f>
        <v/>
      </c>
      <c r="P131" s="54">
        <f>+'OFERTAS ECONOMICAS'!AH131</f>
        <v>0</v>
      </c>
      <c r="Q131" s="54" t="str">
        <f t="shared" si="31"/>
        <v>NO CUMPLE</v>
      </c>
      <c r="R131" s="56" t="str">
        <f>IF('OFERTAS ECONOMICAS'!AN131=0,"",IF('OFERTAS ECONOMICAS'!AR131="NO","",'OFERTAS ECONOMICAS'!AN131))</f>
        <v/>
      </c>
      <c r="S131" s="57">
        <f>+'OFERTAS ECONOMICAS'!AQ131</f>
        <v>0</v>
      </c>
      <c r="T131" s="57" t="str">
        <f t="shared" si="32"/>
        <v>NO CUMPLE</v>
      </c>
      <c r="U131" s="59">
        <f>IF('OFERTAS ECONOMICAS'!AV131=0,"",IF('OFERTAS ECONOMICAS'!BA131="NO","",'OFERTAS ECONOMICAS'!AV131))</f>
        <v>80000</v>
      </c>
      <c r="V131" s="60" t="str">
        <f>+'OFERTAS ECONOMICAS'!AZ131</f>
        <v>CUMPLE</v>
      </c>
      <c r="W131" s="60" t="str">
        <f t="shared" si="33"/>
        <v>CUMPLE</v>
      </c>
      <c r="X131" s="56" t="str">
        <f>IF('OFERTAS ECONOMICAS'!BF131=0,"",IF('OFERTAS ECONOMICAS'!BJ131="NO","",'OFERTAS ECONOMICAS'!BE131))</f>
        <v/>
      </c>
      <c r="Y131" s="57">
        <f>+'OFERTAS ECONOMICAS'!BI131</f>
        <v>0</v>
      </c>
      <c r="Z131" s="57" t="str">
        <f t="shared" si="34"/>
        <v>NO CUMPLE</v>
      </c>
      <c r="AA131" s="152" t="e">
        <f>IF('OFERTAS ECONOMICAS'!#REF!=0,"",IF('OFERTAS ECONOMICAS'!#REF!="NO","",'OFERTAS ECONOMICAS'!#REF!))</f>
        <v>#REF!</v>
      </c>
      <c r="AB131" s="153" t="e">
        <f>+'OFERTAS ECONOMICAS'!#REF!</f>
        <v>#REF!</v>
      </c>
      <c r="AC131" s="153" t="e">
        <f t="shared" si="35"/>
        <v>#REF!</v>
      </c>
      <c r="AD131" s="251" t="str">
        <f>IF('OFERTAS ECONOMICAS'!BN131=0,"",IF('OFERTAS ECONOMICAS'!BS131="NO","",'OFERTAS ECONOMICAS'!BN131))</f>
        <v/>
      </c>
      <c r="AE131" s="153">
        <f>+'OFERTAS ECONOMICAS'!BR131</f>
        <v>0</v>
      </c>
      <c r="AF131" s="153" t="str">
        <f t="shared" si="36"/>
        <v>NO CUMPLE</v>
      </c>
      <c r="AG131" s="152" t="str">
        <f>IF('OFERTAS ECONOMICAS'!BW131=0,"",IF('OFERTAS ECONOMICAS'!CB131="NO","",'OFERTAS ECONOMICAS'!BW131))</f>
        <v/>
      </c>
      <c r="AH131" s="153">
        <f>+'OFERTAS ECONOMICAS'!CA131</f>
        <v>0</v>
      </c>
      <c r="AI131" s="153" t="str">
        <f t="shared" si="37"/>
        <v>NO CUMPLE</v>
      </c>
      <c r="AJ131" s="152" t="str">
        <f>IF('OFERTAS ECONOMICAS'!CF131=0,"",IF('OFERTAS ECONOMICAS'!CK131="NO","",'OFERTAS ECONOMICAS'!CF131))</f>
        <v/>
      </c>
      <c r="AK131" s="153" t="str">
        <f>+'OFERTAS ECONOMICAS'!CJ131</f>
        <v>NO CUMPLE</v>
      </c>
      <c r="AL131" s="153" t="str">
        <f t="shared" si="38"/>
        <v>NO CUMPLE</v>
      </c>
      <c r="AM131" s="152" t="str">
        <f>IF('OFERTAS ECONOMICAS'!CO131=0,"",IF('OFERTAS ECONOMICAS'!CT131="NO","",'OFERTAS ECONOMICAS'!CO131))</f>
        <v/>
      </c>
      <c r="AN131" s="153" t="str">
        <f>+'OFERTAS ECONOMICAS'!CS131</f>
        <v>CUMPLE</v>
      </c>
      <c r="AO131" s="153" t="str">
        <f t="shared" si="39"/>
        <v>NO CUMPLE</v>
      </c>
      <c r="AP131" s="344" t="str">
        <f>IF('OFERTAS ECONOMICAS'!CX131=0,"",IF('OFERTAS ECONOMICAS'!DC131="NO","",'OFERTAS ECONOMICAS'!CX131))</f>
        <v/>
      </c>
      <c r="AQ131" s="153">
        <f>+'OFERTAS ECONOMICAS'!DB131</f>
        <v>0</v>
      </c>
      <c r="AR131" s="153" t="str">
        <f t="shared" si="40"/>
        <v>NO CUMPLE</v>
      </c>
      <c r="AS131" s="152" t="str">
        <f>IF('OFERTAS ECONOMICAS'!DG131=0,"",IF('OFERTAS ECONOMICAS'!DL131="NO","",'OFERTAS ECONOMICAS'!DG131))</f>
        <v/>
      </c>
      <c r="AT131" s="153">
        <f>+'OFERTAS ECONOMICAS'!DK131</f>
        <v>0</v>
      </c>
      <c r="AU131" s="153" t="str">
        <f t="shared" si="41"/>
        <v>NO CUMPLE</v>
      </c>
      <c r="AV131" s="152" t="str">
        <f>IF('OFERTAS ECONOMICAS'!DP131=0,"",IF('OFERTAS ECONOMICAS'!DU131="NO","",'OFERTAS ECONOMICAS'!DP131))</f>
        <v/>
      </c>
      <c r="AW131" s="153">
        <f>+'OFERTAS ECONOMICAS'!DT131</f>
        <v>0</v>
      </c>
      <c r="AX131" s="153" t="str">
        <f t="shared" si="42"/>
        <v>NO CUMPLE</v>
      </c>
      <c r="AY131" s="341" t="str">
        <f>IF('OFERTAS ECONOMICAS'!DY131=0,"",IF('OFERTAS ECONOMICAS'!ED131="no","",'OFERTAS ECONOMICAS'!DY131))</f>
        <v/>
      </c>
      <c r="AZ131" s="153">
        <f>+'OFERTAS ECONOMICAS'!EC131</f>
        <v>0</v>
      </c>
      <c r="BA131" s="153" t="str">
        <f t="shared" si="43"/>
        <v>NO CUMPLE</v>
      </c>
      <c r="BB131" s="152" t="str">
        <f>IF('OFERTAS ECONOMICAS'!EH131=0,"",IF('OFERTAS ECONOMICAS'!EM131="NO","",'OFERTAS ECONOMICAS'!EH131))</f>
        <v/>
      </c>
      <c r="BC131" s="153" t="str">
        <f>+'OFERTAS ECONOMICAS'!EL131</f>
        <v/>
      </c>
      <c r="BD131" s="153" t="str">
        <f t="shared" si="44"/>
        <v>NO CUMPLE</v>
      </c>
      <c r="BE131" s="152" t="str">
        <f>IF('OFERTAS ECONOMICAS'!EQ131=0,"",IF('OFERTAS ECONOMICAS'!EV131="NO","",'OFERTAS ECONOMICAS'!EQ131))</f>
        <v/>
      </c>
      <c r="BF131" s="153">
        <f>+'OFERTAS ECONOMICAS'!EU131</f>
        <v>0</v>
      </c>
      <c r="BG131" s="153" t="str">
        <f t="shared" si="45"/>
        <v>NO CUMPLE</v>
      </c>
      <c r="BH131" s="152" t="str">
        <f>IF('OFERTAS ECONOMICAS'!EZ131=0,"",IF('OFERTAS ECONOMICAS'!FE131="NO","",'OFERTAS ECONOMICAS'!EZ131))</f>
        <v/>
      </c>
      <c r="BI131" s="153">
        <f>+'OFERTAS ECONOMICAS'!FD131</f>
        <v>0</v>
      </c>
      <c r="BJ131" s="153" t="str">
        <f t="shared" si="46"/>
        <v>NO CUMPLE</v>
      </c>
      <c r="BK131" s="152" t="str">
        <f>IF('OFERTAS ECONOMICAS'!FI131=0,"",IF('OFERTAS ECONOMICAS'!FN131="no","",'OFERTAS ECONOMICAS'!FI131))</f>
        <v/>
      </c>
      <c r="BL131" s="153">
        <f>+'OFERTAS ECONOMICAS'!FM131</f>
        <v>0</v>
      </c>
      <c r="BM131" s="153" t="str">
        <f t="shared" si="47"/>
        <v>NO CUMPLE</v>
      </c>
      <c r="BN131" s="152" t="e">
        <f>IF('OFERTAS ECONOMICAS'!#REF!=0,"",IF('OFERTAS ECONOMICAS'!#REF!="NO","",'OFERTAS ECONOMICAS'!#REF!))</f>
        <v>#REF!</v>
      </c>
      <c r="BO131" s="153" t="e">
        <f>+'OFERTAS ECONOMICAS'!#REF!</f>
        <v>#REF!</v>
      </c>
      <c r="BP131" s="153" t="e">
        <f t="shared" si="48"/>
        <v>#REF!</v>
      </c>
      <c r="BQ131" s="152" t="str">
        <f>IF('OFERTAS ECONOMICAS'!FR131=0,"",IF('OFERTAS ECONOMICAS'!FW131="NO","",'OFERTAS ECONOMICAS'!FR131))</f>
        <v/>
      </c>
      <c r="BR131" s="153">
        <f>+'OFERTAS ECONOMICAS'!FV131</f>
        <v>0</v>
      </c>
      <c r="BS131" s="153" t="str">
        <f t="shared" si="49"/>
        <v>NO CUMPLE</v>
      </c>
      <c r="BT131" s="152" t="str">
        <f>IF('OFERTAS ECONOMICAS'!GA131=0,"",IF('OFERTAS ECONOMICAS'!GF131="NO","",'OFERTAS ECONOMICAS'!GA131))</f>
        <v/>
      </c>
      <c r="BU131" s="153">
        <f>+'OFERTAS ECONOMICAS'!GE131</f>
        <v>0</v>
      </c>
      <c r="BV131" s="153" t="str">
        <f t="shared" si="50"/>
        <v>NO CUMPLE</v>
      </c>
      <c r="BW131" s="152" t="e">
        <f>IF('OFERTAS ECONOMICAS'!#REF!=0,"",IF('OFERTAS ECONOMICAS'!#REF!="NO","",'OFERTAS ECONOMICAS'!#REF!))</f>
        <v>#REF!</v>
      </c>
      <c r="BX131" s="153" t="e">
        <f>+'OFERTAS ECONOMICAS'!#REF!</f>
        <v>#REF!</v>
      </c>
      <c r="BY131" s="153" t="e">
        <f t="shared" si="51"/>
        <v>#REF!</v>
      </c>
    </row>
    <row r="132" spans="1:77" ht="51" x14ac:dyDescent="0.2">
      <c r="A132" s="85">
        <f t="shared" si="54"/>
        <v>123</v>
      </c>
      <c r="B132" s="85" t="str">
        <f>VLOOKUP(A132,'OFERTAS ECONOMICAS'!A132:B465,2,0)</f>
        <v>DM2003</v>
      </c>
      <c r="C132" s="22" t="str">
        <f>VLOOKUP(A132,'OFERTAS ECONOMICAS'!A132:C465,3,0)</f>
        <v>MALLA MACROPOROSA MONOFILAMENTO LIGERA ULTRAFINA PARA PROLAPSO DE CUPULA VAGINAL</v>
      </c>
      <c r="D132" s="120">
        <v>1</v>
      </c>
      <c r="E132" s="120" t="s">
        <v>32</v>
      </c>
      <c r="F132" s="23">
        <v>1900000</v>
      </c>
      <c r="G132" s="120">
        <v>1</v>
      </c>
      <c r="H132" s="86">
        <f t="shared" si="28"/>
        <v>1900000</v>
      </c>
      <c r="I132" s="48" t="str">
        <f>IF('OFERTAS ECONOMICAS'!L132=0,"",IF('OFERTAS ECONOMICAS'!Q132="no","",'OFERTAS ECONOMICAS'!L132))</f>
        <v/>
      </c>
      <c r="J132" s="49">
        <f>+'OFERTAS ECONOMICAS'!P132</f>
        <v>0</v>
      </c>
      <c r="K132" s="49" t="str">
        <f t="shared" si="29"/>
        <v>NO CUMPLE</v>
      </c>
      <c r="L132" s="51" t="str">
        <f>IF('OFERTAS ECONOMICAS'!U132=0,"",IF('OFERTAS ECONOMICAS'!Z132="NO","",'OFERTAS ECONOMICAS'!U132))</f>
        <v/>
      </c>
      <c r="M132" s="52">
        <f>+'OFERTAS ECONOMICAS'!Y132</f>
        <v>0</v>
      </c>
      <c r="N132" s="52" t="str">
        <f t="shared" si="30"/>
        <v>NO CUMPLE</v>
      </c>
      <c r="O132" s="53" t="str">
        <f>IF('OFERTAS ECONOMICAS'!AD132=0,"",IF('OFERTAS ECONOMICAS'!AI132="NO","",'OFERTAS ECONOMICAS'!AD132))</f>
        <v/>
      </c>
      <c r="P132" s="54">
        <f>+'OFERTAS ECONOMICAS'!AH132</f>
        <v>0</v>
      </c>
      <c r="Q132" s="54" t="str">
        <f t="shared" si="31"/>
        <v>NO CUMPLE</v>
      </c>
      <c r="R132" s="56" t="str">
        <f>IF('OFERTAS ECONOMICAS'!AN132=0,"",IF('OFERTAS ECONOMICAS'!AR132="NO","",'OFERTAS ECONOMICAS'!AN132))</f>
        <v/>
      </c>
      <c r="S132" s="57">
        <f>+'OFERTAS ECONOMICAS'!AQ132</f>
        <v>0</v>
      </c>
      <c r="T132" s="57" t="str">
        <f t="shared" si="32"/>
        <v>NO CUMPLE</v>
      </c>
      <c r="U132" s="59">
        <f>IF('OFERTAS ECONOMICAS'!AV132=0,"",IF('OFERTAS ECONOMICAS'!BA132="NO","",'OFERTAS ECONOMICAS'!AV132))</f>
        <v>1900000</v>
      </c>
      <c r="V132" s="60" t="str">
        <f>+'OFERTAS ECONOMICAS'!AZ132</f>
        <v>CUMPLE</v>
      </c>
      <c r="W132" s="60" t="str">
        <f t="shared" si="33"/>
        <v>CUMPLE</v>
      </c>
      <c r="X132" s="56" t="str">
        <f>IF('OFERTAS ECONOMICAS'!BF132=0,"",IF('OFERTAS ECONOMICAS'!BJ132="NO","",'OFERTAS ECONOMICAS'!BE132))</f>
        <v/>
      </c>
      <c r="Y132" s="57">
        <f>+'OFERTAS ECONOMICAS'!BI132</f>
        <v>0</v>
      </c>
      <c r="Z132" s="57" t="str">
        <f t="shared" si="34"/>
        <v>NO CUMPLE</v>
      </c>
      <c r="AA132" s="152" t="e">
        <f>IF('OFERTAS ECONOMICAS'!#REF!=0,"",IF('OFERTAS ECONOMICAS'!#REF!="NO","",'OFERTAS ECONOMICAS'!#REF!))</f>
        <v>#REF!</v>
      </c>
      <c r="AB132" s="153" t="e">
        <f>+'OFERTAS ECONOMICAS'!#REF!</f>
        <v>#REF!</v>
      </c>
      <c r="AC132" s="153" t="e">
        <f t="shared" si="35"/>
        <v>#REF!</v>
      </c>
      <c r="AD132" s="251" t="str">
        <f>IF('OFERTAS ECONOMICAS'!BN132=0,"",IF('OFERTAS ECONOMICAS'!BS132="NO","",'OFERTAS ECONOMICAS'!BN132))</f>
        <v/>
      </c>
      <c r="AE132" s="153">
        <f>+'OFERTAS ECONOMICAS'!BR132</f>
        <v>0</v>
      </c>
      <c r="AF132" s="153" t="str">
        <f t="shared" si="36"/>
        <v>NO CUMPLE</v>
      </c>
      <c r="AG132" s="152" t="str">
        <f>IF('OFERTAS ECONOMICAS'!BW132=0,"",IF('OFERTAS ECONOMICAS'!CB132="NO","",'OFERTAS ECONOMICAS'!BW132))</f>
        <v/>
      </c>
      <c r="AH132" s="153">
        <f>+'OFERTAS ECONOMICAS'!CA132</f>
        <v>0</v>
      </c>
      <c r="AI132" s="153" t="str">
        <f t="shared" si="37"/>
        <v>NO CUMPLE</v>
      </c>
      <c r="AJ132" s="152" t="str">
        <f>IF('OFERTAS ECONOMICAS'!CF132=0,"",IF('OFERTAS ECONOMICAS'!CK132="NO","",'OFERTAS ECONOMICAS'!CF132))</f>
        <v/>
      </c>
      <c r="AK132" s="153">
        <f>+'OFERTAS ECONOMICAS'!CJ132</f>
        <v>0</v>
      </c>
      <c r="AL132" s="153" t="str">
        <f t="shared" si="38"/>
        <v>NO CUMPLE</v>
      </c>
      <c r="AM132" s="152" t="str">
        <f>IF('OFERTAS ECONOMICAS'!CO132=0,"",IF('OFERTAS ECONOMICAS'!CT132="NO","",'OFERTAS ECONOMICAS'!CO132))</f>
        <v/>
      </c>
      <c r="AN132" s="153">
        <f>+'OFERTAS ECONOMICAS'!CS132</f>
        <v>0</v>
      </c>
      <c r="AO132" s="153" t="str">
        <f t="shared" si="39"/>
        <v>NO CUMPLE</v>
      </c>
      <c r="AP132" s="344" t="str">
        <f>IF('OFERTAS ECONOMICAS'!CX132=0,"",IF('OFERTAS ECONOMICAS'!DC132="NO","",'OFERTAS ECONOMICAS'!CX132))</f>
        <v/>
      </c>
      <c r="AQ132" s="153">
        <f>+'OFERTAS ECONOMICAS'!DB132</f>
        <v>0</v>
      </c>
      <c r="AR132" s="153" t="str">
        <f t="shared" si="40"/>
        <v>NO CUMPLE</v>
      </c>
      <c r="AS132" s="152" t="str">
        <f>IF('OFERTAS ECONOMICAS'!DG132=0,"",IF('OFERTAS ECONOMICAS'!DL132="NO","",'OFERTAS ECONOMICAS'!DG132))</f>
        <v/>
      </c>
      <c r="AT132" s="153">
        <f>+'OFERTAS ECONOMICAS'!DK132</f>
        <v>0</v>
      </c>
      <c r="AU132" s="153" t="str">
        <f t="shared" si="41"/>
        <v>NO CUMPLE</v>
      </c>
      <c r="AV132" s="152" t="str">
        <f>IF('OFERTAS ECONOMICAS'!DP132=0,"",IF('OFERTAS ECONOMICAS'!DU132="NO","",'OFERTAS ECONOMICAS'!DP132))</f>
        <v/>
      </c>
      <c r="AW132" s="153">
        <f>+'OFERTAS ECONOMICAS'!DT132</f>
        <v>0</v>
      </c>
      <c r="AX132" s="153" t="str">
        <f t="shared" si="42"/>
        <v>NO CUMPLE</v>
      </c>
      <c r="AY132" s="341" t="str">
        <f>IF('OFERTAS ECONOMICAS'!DY132=0,"",IF('OFERTAS ECONOMICAS'!ED132="no","",'OFERTAS ECONOMICAS'!DY132))</f>
        <v/>
      </c>
      <c r="AZ132" s="153">
        <f>+'OFERTAS ECONOMICAS'!EC132</f>
        <v>0</v>
      </c>
      <c r="BA132" s="153" t="str">
        <f t="shared" si="43"/>
        <v>NO CUMPLE</v>
      </c>
      <c r="BB132" s="152" t="str">
        <f>IF('OFERTAS ECONOMICAS'!EH132=0,"",IF('OFERTAS ECONOMICAS'!EM132="NO","",'OFERTAS ECONOMICAS'!EH132))</f>
        <v/>
      </c>
      <c r="BC132" s="153" t="str">
        <f>+'OFERTAS ECONOMICAS'!EL132</f>
        <v/>
      </c>
      <c r="BD132" s="153" t="str">
        <f t="shared" si="44"/>
        <v>NO CUMPLE</v>
      </c>
      <c r="BE132" s="152" t="str">
        <f>IF('OFERTAS ECONOMICAS'!EQ132=0,"",IF('OFERTAS ECONOMICAS'!EV132="NO","",'OFERTAS ECONOMICAS'!EQ132))</f>
        <v/>
      </c>
      <c r="BF132" s="153">
        <f>+'OFERTAS ECONOMICAS'!EU132</f>
        <v>0</v>
      </c>
      <c r="BG132" s="153" t="str">
        <f t="shared" si="45"/>
        <v>NO CUMPLE</v>
      </c>
      <c r="BH132" s="152" t="str">
        <f>IF('OFERTAS ECONOMICAS'!EZ132=0,"",IF('OFERTAS ECONOMICAS'!FE132="NO","",'OFERTAS ECONOMICAS'!EZ132))</f>
        <v/>
      </c>
      <c r="BI132" s="153">
        <f>+'OFERTAS ECONOMICAS'!FD132</f>
        <v>0</v>
      </c>
      <c r="BJ132" s="153" t="str">
        <f t="shared" si="46"/>
        <v>NO CUMPLE</v>
      </c>
      <c r="BK132" s="152" t="str">
        <f>IF('OFERTAS ECONOMICAS'!FI132=0,"",IF('OFERTAS ECONOMICAS'!FN132="no","",'OFERTAS ECONOMICAS'!FI132))</f>
        <v/>
      </c>
      <c r="BL132" s="153">
        <f>+'OFERTAS ECONOMICAS'!FM132</f>
        <v>0</v>
      </c>
      <c r="BM132" s="153" t="str">
        <f t="shared" si="47"/>
        <v>NO CUMPLE</v>
      </c>
      <c r="BN132" s="152" t="e">
        <f>IF('OFERTAS ECONOMICAS'!#REF!=0,"",IF('OFERTAS ECONOMICAS'!#REF!="NO","",'OFERTAS ECONOMICAS'!#REF!))</f>
        <v>#REF!</v>
      </c>
      <c r="BO132" s="153" t="e">
        <f>+'OFERTAS ECONOMICAS'!#REF!</f>
        <v>#REF!</v>
      </c>
      <c r="BP132" s="153" t="e">
        <f t="shared" si="48"/>
        <v>#REF!</v>
      </c>
      <c r="BQ132" s="152" t="str">
        <f>IF('OFERTAS ECONOMICAS'!FR132=0,"",IF('OFERTAS ECONOMICAS'!FW132="NO","",'OFERTAS ECONOMICAS'!FR132))</f>
        <v/>
      </c>
      <c r="BR132" s="153">
        <f>+'OFERTAS ECONOMICAS'!FV132</f>
        <v>0</v>
      </c>
      <c r="BS132" s="153" t="str">
        <f t="shared" si="49"/>
        <v>NO CUMPLE</v>
      </c>
      <c r="BT132" s="152" t="str">
        <f>IF('OFERTAS ECONOMICAS'!GA132=0,"",IF('OFERTAS ECONOMICAS'!GF132="NO","",'OFERTAS ECONOMICAS'!GA132))</f>
        <v/>
      </c>
      <c r="BU132" s="153">
        <f>+'OFERTAS ECONOMICAS'!GE132</f>
        <v>0</v>
      </c>
      <c r="BV132" s="153" t="str">
        <f t="shared" si="50"/>
        <v>NO CUMPLE</v>
      </c>
      <c r="BW132" s="152" t="e">
        <f>IF('OFERTAS ECONOMICAS'!#REF!=0,"",IF('OFERTAS ECONOMICAS'!#REF!="NO","",'OFERTAS ECONOMICAS'!#REF!))</f>
        <v>#REF!</v>
      </c>
      <c r="BX132" s="153" t="e">
        <f>+'OFERTAS ECONOMICAS'!#REF!</f>
        <v>#REF!</v>
      </c>
      <c r="BY132" s="153" t="e">
        <f t="shared" si="51"/>
        <v>#REF!</v>
      </c>
    </row>
    <row r="133" spans="1:77" ht="25.5" x14ac:dyDescent="0.2">
      <c r="A133" s="85">
        <f t="shared" si="54"/>
        <v>124</v>
      </c>
      <c r="B133" s="85" t="str">
        <f>VLOOKUP(A133,'OFERTAS ECONOMICAS'!A133:B466,2,0)</f>
        <v>DM2724</v>
      </c>
      <c r="C133" s="22" t="str">
        <f>VLOOKUP(A133,'OFERTAS ECONOMICAS'!A133:C466,3,0)</f>
        <v>MARCADOR DE PIEL PARA CIRUGIA</v>
      </c>
      <c r="D133" s="120">
        <v>1</v>
      </c>
      <c r="E133" s="120" t="s">
        <v>32</v>
      </c>
      <c r="F133" s="23">
        <v>5950</v>
      </c>
      <c r="G133" s="120">
        <v>2</v>
      </c>
      <c r="H133" s="86">
        <f t="shared" si="28"/>
        <v>11900</v>
      </c>
      <c r="I133" s="48" t="str">
        <f>IF('OFERTAS ECONOMICAS'!L133=0,"",IF('OFERTAS ECONOMICAS'!Q133="no","",'OFERTAS ECONOMICAS'!L133))</f>
        <v/>
      </c>
      <c r="J133" s="49">
        <f>+'OFERTAS ECONOMICAS'!P133</f>
        <v>0</v>
      </c>
      <c r="K133" s="49" t="str">
        <f t="shared" si="29"/>
        <v>NO CUMPLE</v>
      </c>
      <c r="L133" s="51" t="str">
        <f>IF('OFERTAS ECONOMICAS'!U133=0,"",IF('OFERTAS ECONOMICAS'!Z133="NO","",'OFERTAS ECONOMICAS'!U133))</f>
        <v/>
      </c>
      <c r="M133" s="52">
        <f>+'OFERTAS ECONOMICAS'!Y133</f>
        <v>0</v>
      </c>
      <c r="N133" s="52" t="str">
        <f t="shared" si="30"/>
        <v>NO CUMPLE</v>
      </c>
      <c r="O133" s="53" t="str">
        <f>IF('OFERTAS ECONOMICAS'!AD133=0,"",IF('OFERTAS ECONOMICAS'!AI133="NO","",'OFERTAS ECONOMICAS'!AD133))</f>
        <v/>
      </c>
      <c r="P133" s="54">
        <f>+'OFERTAS ECONOMICAS'!AH133</f>
        <v>0</v>
      </c>
      <c r="Q133" s="54" t="str">
        <f t="shared" si="31"/>
        <v>NO CUMPLE</v>
      </c>
      <c r="R133" s="56" t="str">
        <f>IF('OFERTAS ECONOMICAS'!AN133=0,"",IF('OFERTAS ECONOMICAS'!AR133="NO","",'OFERTAS ECONOMICAS'!AN133))</f>
        <v/>
      </c>
      <c r="S133" s="57">
        <f>+'OFERTAS ECONOMICAS'!AQ133</f>
        <v>0</v>
      </c>
      <c r="T133" s="57" t="str">
        <f t="shared" si="32"/>
        <v>NO CUMPLE</v>
      </c>
      <c r="U133" s="59" t="str">
        <f>IF('OFERTAS ECONOMICAS'!AV133=0,"",IF('OFERTAS ECONOMICAS'!BA133="NO","",'OFERTAS ECONOMICAS'!AV133))</f>
        <v/>
      </c>
      <c r="V133" s="60">
        <f>+'OFERTAS ECONOMICAS'!AZ133</f>
        <v>0</v>
      </c>
      <c r="W133" s="60" t="str">
        <f t="shared" si="33"/>
        <v>NO CUMPLE</v>
      </c>
      <c r="X133" s="56" t="str">
        <f>IF('OFERTAS ECONOMICAS'!BF133=0,"",IF('OFERTAS ECONOMICAS'!BJ133="NO","",'OFERTAS ECONOMICAS'!BE133))</f>
        <v/>
      </c>
      <c r="Y133" s="57">
        <f>+'OFERTAS ECONOMICAS'!BI133</f>
        <v>0</v>
      </c>
      <c r="Z133" s="57" t="str">
        <f t="shared" si="34"/>
        <v>NO CUMPLE</v>
      </c>
      <c r="AA133" s="152" t="e">
        <f>IF('OFERTAS ECONOMICAS'!#REF!=0,"",IF('OFERTAS ECONOMICAS'!#REF!="NO","",'OFERTAS ECONOMICAS'!#REF!))</f>
        <v>#REF!</v>
      </c>
      <c r="AB133" s="153" t="e">
        <f>+'OFERTAS ECONOMICAS'!#REF!</f>
        <v>#REF!</v>
      </c>
      <c r="AC133" s="153" t="e">
        <f t="shared" si="35"/>
        <v>#REF!</v>
      </c>
      <c r="AD133" s="251" t="str">
        <f>IF('OFERTAS ECONOMICAS'!BN133=0,"",IF('OFERTAS ECONOMICAS'!BS133="NO","",'OFERTAS ECONOMICAS'!BN133))</f>
        <v/>
      </c>
      <c r="AE133" s="153" t="str">
        <f>+'OFERTAS ECONOMICAS'!BR133</f>
        <v>NO CUMPLE</v>
      </c>
      <c r="AF133" s="153" t="str">
        <f t="shared" si="36"/>
        <v>NO CUMPLE</v>
      </c>
      <c r="AG133" s="152" t="str">
        <f>IF('OFERTAS ECONOMICAS'!BW133=0,"",IF('OFERTAS ECONOMICAS'!CB133="NO","",'OFERTAS ECONOMICAS'!BW133))</f>
        <v/>
      </c>
      <c r="AH133" s="153">
        <f>+'OFERTAS ECONOMICAS'!CA133</f>
        <v>0</v>
      </c>
      <c r="AI133" s="153" t="str">
        <f t="shared" si="37"/>
        <v>NO CUMPLE</v>
      </c>
      <c r="AJ133" s="152" t="str">
        <f>IF('OFERTAS ECONOMICAS'!CF133=0,"",IF('OFERTAS ECONOMICAS'!CK133="NO","",'OFERTAS ECONOMICAS'!CF133))</f>
        <v/>
      </c>
      <c r="AK133" s="153">
        <f>+'OFERTAS ECONOMICAS'!CJ133</f>
        <v>0</v>
      </c>
      <c r="AL133" s="153" t="str">
        <f t="shared" si="38"/>
        <v>NO CUMPLE</v>
      </c>
      <c r="AM133" s="152" t="str">
        <f>IF('OFERTAS ECONOMICAS'!CO133=0,"",IF('OFERTAS ECONOMICAS'!CT133="NO","",'OFERTAS ECONOMICAS'!CO133))</f>
        <v/>
      </c>
      <c r="AN133" s="153">
        <f>+'OFERTAS ECONOMICAS'!CS133</f>
        <v>0</v>
      </c>
      <c r="AO133" s="153" t="str">
        <f t="shared" si="39"/>
        <v>NO CUMPLE</v>
      </c>
      <c r="AP133" s="344" t="str">
        <f>IF('OFERTAS ECONOMICAS'!CX133=0,"",IF('OFERTAS ECONOMICAS'!DC133="NO","",'OFERTAS ECONOMICAS'!CX133))</f>
        <v/>
      </c>
      <c r="AQ133" s="153">
        <f>+'OFERTAS ECONOMICAS'!DB133</f>
        <v>0</v>
      </c>
      <c r="AR133" s="153" t="str">
        <f t="shared" si="40"/>
        <v>NO CUMPLE</v>
      </c>
      <c r="AS133" s="152" t="str">
        <f>IF('OFERTAS ECONOMICAS'!DG133=0,"",IF('OFERTAS ECONOMICAS'!DL133="NO","",'OFERTAS ECONOMICAS'!DG133))</f>
        <v/>
      </c>
      <c r="AT133" s="153">
        <f>+'OFERTAS ECONOMICAS'!DK133</f>
        <v>0</v>
      </c>
      <c r="AU133" s="153" t="str">
        <f t="shared" si="41"/>
        <v>NO CUMPLE</v>
      </c>
      <c r="AV133" s="152" t="str">
        <f>IF('OFERTAS ECONOMICAS'!DP133=0,"",IF('OFERTAS ECONOMICAS'!DU133="NO","",'OFERTAS ECONOMICAS'!DP133))</f>
        <v/>
      </c>
      <c r="AW133" s="153">
        <f>+'OFERTAS ECONOMICAS'!DT133</f>
        <v>0</v>
      </c>
      <c r="AX133" s="153" t="str">
        <f t="shared" si="42"/>
        <v>NO CUMPLE</v>
      </c>
      <c r="AY133" s="341" t="str">
        <f>IF('OFERTAS ECONOMICAS'!DY133=0,"",IF('OFERTAS ECONOMICAS'!ED133="no","",'OFERTAS ECONOMICAS'!DY133))</f>
        <v/>
      </c>
      <c r="AZ133" s="153">
        <f>+'OFERTAS ECONOMICAS'!EC133</f>
        <v>0</v>
      </c>
      <c r="BA133" s="153" t="str">
        <f t="shared" si="43"/>
        <v>NO CUMPLE</v>
      </c>
      <c r="BB133" s="152" t="str">
        <f>IF('OFERTAS ECONOMICAS'!EH133=0,"",IF('OFERTAS ECONOMICAS'!EM133="NO","",'OFERTAS ECONOMICAS'!EH133))</f>
        <v/>
      </c>
      <c r="BC133" s="153" t="str">
        <f>+'OFERTAS ECONOMICAS'!EL133</f>
        <v/>
      </c>
      <c r="BD133" s="153" t="str">
        <f t="shared" si="44"/>
        <v>NO CUMPLE</v>
      </c>
      <c r="BE133" s="152" t="str">
        <f>IF('OFERTAS ECONOMICAS'!EQ133=0,"",IF('OFERTAS ECONOMICAS'!EV133="NO","",'OFERTAS ECONOMICAS'!EQ133))</f>
        <v/>
      </c>
      <c r="BF133" s="153">
        <f>+'OFERTAS ECONOMICAS'!EU133</f>
        <v>0</v>
      </c>
      <c r="BG133" s="153" t="str">
        <f t="shared" si="45"/>
        <v>NO CUMPLE</v>
      </c>
      <c r="BH133" s="152" t="str">
        <f>IF('OFERTAS ECONOMICAS'!EZ133=0,"",IF('OFERTAS ECONOMICAS'!FE133="NO","",'OFERTAS ECONOMICAS'!EZ133))</f>
        <v/>
      </c>
      <c r="BI133" s="153">
        <f>+'OFERTAS ECONOMICAS'!FD133</f>
        <v>0</v>
      </c>
      <c r="BJ133" s="153" t="str">
        <f t="shared" si="46"/>
        <v>NO CUMPLE</v>
      </c>
      <c r="BK133" s="152" t="str">
        <f>IF('OFERTAS ECONOMICAS'!FI133=0,"",IF('OFERTAS ECONOMICAS'!FN133="no","",'OFERTAS ECONOMICAS'!FI133))</f>
        <v/>
      </c>
      <c r="BL133" s="153">
        <f>+'OFERTAS ECONOMICAS'!FM133</f>
        <v>0</v>
      </c>
      <c r="BM133" s="153" t="str">
        <f t="shared" si="47"/>
        <v>NO CUMPLE</v>
      </c>
      <c r="BN133" s="152" t="e">
        <f>IF('OFERTAS ECONOMICAS'!#REF!=0,"",IF('OFERTAS ECONOMICAS'!#REF!="NO","",'OFERTAS ECONOMICAS'!#REF!))</f>
        <v>#REF!</v>
      </c>
      <c r="BO133" s="153" t="e">
        <f>+'OFERTAS ECONOMICAS'!#REF!</f>
        <v>#REF!</v>
      </c>
      <c r="BP133" s="153" t="e">
        <f t="shared" si="48"/>
        <v>#REF!</v>
      </c>
      <c r="BQ133" s="152" t="str">
        <f>IF('OFERTAS ECONOMICAS'!FR133=0,"",IF('OFERTAS ECONOMICAS'!FW133="NO","",'OFERTAS ECONOMICAS'!FR133))</f>
        <v/>
      </c>
      <c r="BR133" s="153">
        <f>+'OFERTAS ECONOMICAS'!FV133</f>
        <v>0</v>
      </c>
      <c r="BS133" s="153" t="str">
        <f t="shared" si="49"/>
        <v>NO CUMPLE</v>
      </c>
      <c r="BT133" s="152">
        <f>IF('OFERTAS ECONOMICAS'!GA133=0,"",IF('OFERTAS ECONOMICAS'!GF133="NO","",'OFERTAS ECONOMICAS'!GA133))</f>
        <v>6332</v>
      </c>
      <c r="BU133" s="153" t="str">
        <f>+'OFERTAS ECONOMICAS'!GE133</f>
        <v>CUMPLE</v>
      </c>
      <c r="BV133" s="153" t="str">
        <f t="shared" si="50"/>
        <v>CUMPLE</v>
      </c>
      <c r="BW133" s="152" t="e">
        <f>IF('OFERTAS ECONOMICAS'!#REF!=0,"",IF('OFERTAS ECONOMICAS'!#REF!="NO","",'OFERTAS ECONOMICAS'!#REF!))</f>
        <v>#REF!</v>
      </c>
      <c r="BX133" s="153" t="e">
        <f>+'OFERTAS ECONOMICAS'!#REF!</f>
        <v>#REF!</v>
      </c>
      <c r="BY133" s="153" t="e">
        <f t="shared" si="51"/>
        <v>#REF!</v>
      </c>
    </row>
    <row r="134" spans="1:77" ht="12.75" x14ac:dyDescent="0.2">
      <c r="A134" s="85">
        <f t="shared" si="54"/>
        <v>125</v>
      </c>
      <c r="B134" s="85" t="str">
        <f>VLOOKUP(A134,'OFERTAS ECONOMICAS'!A134:B467,2,0)</f>
        <v>DM705</v>
      </c>
      <c r="C134" s="22" t="str">
        <f>VLOOKUP(A134,'OFERTAS ECONOMICAS'!A134:C467,3,0)</f>
        <v>MASCARA ANESTESIA N 0</v>
      </c>
      <c r="D134" s="120">
        <v>1</v>
      </c>
      <c r="E134" s="120" t="s">
        <v>32</v>
      </c>
      <c r="F134" s="24">
        <v>3601</v>
      </c>
      <c r="G134" s="120">
        <v>3</v>
      </c>
      <c r="H134" s="86">
        <f t="shared" si="28"/>
        <v>10803</v>
      </c>
      <c r="I134" s="48" t="str">
        <f>IF('OFERTAS ECONOMICAS'!L134=0,"",IF('OFERTAS ECONOMICAS'!Q134="no","",'OFERTAS ECONOMICAS'!L134))</f>
        <v/>
      </c>
      <c r="J134" s="49">
        <f>+'OFERTAS ECONOMICAS'!P134</f>
        <v>0</v>
      </c>
      <c r="K134" s="49" t="str">
        <f t="shared" si="29"/>
        <v>NO CUMPLE</v>
      </c>
      <c r="L134" s="51" t="str">
        <f>IF('OFERTAS ECONOMICAS'!U134=0,"",IF('OFERTAS ECONOMICAS'!Z134="NO","",'OFERTAS ECONOMICAS'!U134))</f>
        <v/>
      </c>
      <c r="M134" s="52">
        <f>+'OFERTAS ECONOMICAS'!Y134</f>
        <v>0</v>
      </c>
      <c r="N134" s="52" t="str">
        <f t="shared" si="30"/>
        <v>NO CUMPLE</v>
      </c>
      <c r="O134" s="53" t="str">
        <f>IF('OFERTAS ECONOMICAS'!AD134=0,"",IF('OFERTAS ECONOMICAS'!AI134="NO","",'OFERTAS ECONOMICAS'!AD134))</f>
        <v/>
      </c>
      <c r="P134" s="54" t="str">
        <f>+'OFERTAS ECONOMICAS'!AH134</f>
        <v>CUMPLE</v>
      </c>
      <c r="Q134" s="54" t="str">
        <f t="shared" si="31"/>
        <v>NO CUMPLE</v>
      </c>
      <c r="R134" s="56" t="str">
        <f>IF('OFERTAS ECONOMICAS'!AN134=0,"",IF('OFERTAS ECONOMICAS'!AR134="NO","",'OFERTAS ECONOMICAS'!AN134))</f>
        <v/>
      </c>
      <c r="S134" s="57">
        <f>+'OFERTAS ECONOMICAS'!AQ134</f>
        <v>0</v>
      </c>
      <c r="T134" s="57" t="str">
        <f t="shared" si="32"/>
        <v>NO CUMPLE</v>
      </c>
      <c r="U134" s="59">
        <f>IF('OFERTAS ECONOMICAS'!AV134=0,"",IF('OFERTAS ECONOMICAS'!BA134="NO","",'OFERTAS ECONOMICAS'!AV134))</f>
        <v>3987</v>
      </c>
      <c r="V134" s="60" t="str">
        <f>+'OFERTAS ECONOMICAS'!AZ134</f>
        <v>CUMPLE</v>
      </c>
      <c r="W134" s="60" t="str">
        <f t="shared" si="33"/>
        <v>CUMPLE</v>
      </c>
      <c r="X134" s="56">
        <f>IF('OFERTAS ECONOMICAS'!BF134=0,"",IF('OFERTAS ECONOMICAS'!BJ134="NO","",'OFERTAS ECONOMICAS'!BE134))</f>
        <v>4285.1900000000005</v>
      </c>
      <c r="Y134" s="57" t="str">
        <f>+'OFERTAS ECONOMICAS'!BI134</f>
        <v>CUMPLE</v>
      </c>
      <c r="Z134" s="57" t="str">
        <f t="shared" si="34"/>
        <v>CUMPLE</v>
      </c>
      <c r="AA134" s="152" t="e">
        <f>IF('OFERTAS ECONOMICAS'!#REF!=0,"",IF('OFERTAS ECONOMICAS'!#REF!="NO","",'OFERTAS ECONOMICAS'!#REF!))</f>
        <v>#REF!</v>
      </c>
      <c r="AB134" s="153" t="e">
        <f>+'OFERTAS ECONOMICAS'!#REF!</f>
        <v>#REF!</v>
      </c>
      <c r="AC134" s="153" t="e">
        <f t="shared" si="35"/>
        <v>#REF!</v>
      </c>
      <c r="AD134" s="251" t="str">
        <f>IF('OFERTAS ECONOMICAS'!BN134=0,"",IF('OFERTAS ECONOMICAS'!BS134="NO","",'OFERTAS ECONOMICAS'!BN134))</f>
        <v/>
      </c>
      <c r="AE134" s="153">
        <f>+'OFERTAS ECONOMICAS'!BR134</f>
        <v>0</v>
      </c>
      <c r="AF134" s="153" t="str">
        <f t="shared" si="36"/>
        <v>NO CUMPLE</v>
      </c>
      <c r="AG134" s="152" t="str">
        <f>IF('OFERTAS ECONOMICAS'!BW134=0,"",IF('OFERTAS ECONOMICAS'!CB134="NO","",'OFERTAS ECONOMICAS'!BW134))</f>
        <v/>
      </c>
      <c r="AH134" s="153">
        <f>+'OFERTAS ECONOMICAS'!CA134</f>
        <v>0</v>
      </c>
      <c r="AI134" s="153" t="str">
        <f t="shared" si="37"/>
        <v>NO CUMPLE</v>
      </c>
      <c r="AJ134" s="152" t="str">
        <f>IF('OFERTAS ECONOMICAS'!CF134=0,"",IF('OFERTAS ECONOMICAS'!CK134="NO","",'OFERTAS ECONOMICAS'!CF134))</f>
        <v/>
      </c>
      <c r="AK134" s="153">
        <f>+'OFERTAS ECONOMICAS'!CJ134</f>
        <v>0</v>
      </c>
      <c r="AL134" s="153" t="str">
        <f t="shared" si="38"/>
        <v>NO CUMPLE</v>
      </c>
      <c r="AM134" s="152" t="str">
        <f>IF('OFERTAS ECONOMICAS'!CO134=0,"",IF('OFERTAS ECONOMICAS'!CT134="NO","",'OFERTAS ECONOMICAS'!CO134))</f>
        <v/>
      </c>
      <c r="AN134" s="153">
        <f>+'OFERTAS ECONOMICAS'!CS134</f>
        <v>0</v>
      </c>
      <c r="AO134" s="153" t="str">
        <f t="shared" si="39"/>
        <v>NO CUMPLE</v>
      </c>
      <c r="AP134" s="344" t="str">
        <f>IF('OFERTAS ECONOMICAS'!CX134=0,"",IF('OFERTAS ECONOMICAS'!DC134="NO","",'OFERTAS ECONOMICAS'!CX134))</f>
        <v/>
      </c>
      <c r="AQ134" s="153">
        <f>+'OFERTAS ECONOMICAS'!DB134</f>
        <v>0</v>
      </c>
      <c r="AR134" s="153" t="str">
        <f t="shared" si="40"/>
        <v>NO CUMPLE</v>
      </c>
      <c r="AS134" s="152" t="str">
        <f>IF('OFERTAS ECONOMICAS'!DG134=0,"",IF('OFERTAS ECONOMICAS'!DL134="NO","",'OFERTAS ECONOMICAS'!DG134))</f>
        <v/>
      </c>
      <c r="AT134" s="153">
        <f>+'OFERTAS ECONOMICAS'!DK134</f>
        <v>0</v>
      </c>
      <c r="AU134" s="153" t="str">
        <f t="shared" si="41"/>
        <v>NO CUMPLE</v>
      </c>
      <c r="AV134" s="152" t="str">
        <f>IF('OFERTAS ECONOMICAS'!DP134=0,"",IF('OFERTAS ECONOMICAS'!DU134="NO","",'OFERTAS ECONOMICAS'!DP134))</f>
        <v/>
      </c>
      <c r="AW134" s="153">
        <f>+'OFERTAS ECONOMICAS'!DT134</f>
        <v>0</v>
      </c>
      <c r="AX134" s="153" t="str">
        <f t="shared" si="42"/>
        <v>NO CUMPLE</v>
      </c>
      <c r="AY134" s="341" t="str">
        <f>IF('OFERTAS ECONOMICAS'!DY134=0,"",IF('OFERTAS ECONOMICAS'!ED134="no","",'OFERTAS ECONOMICAS'!DY134))</f>
        <v/>
      </c>
      <c r="AZ134" s="153" t="str">
        <f>+'OFERTAS ECONOMICAS'!EC134</f>
        <v>NO CUMPLE</v>
      </c>
      <c r="BA134" s="153" t="str">
        <f t="shared" si="43"/>
        <v>NO CUMPLE</v>
      </c>
      <c r="BB134" s="152" t="str">
        <f>IF('OFERTAS ECONOMICAS'!EH134=0,"",IF('OFERTAS ECONOMICAS'!EM134="NO","",'OFERTAS ECONOMICAS'!EH134))</f>
        <v/>
      </c>
      <c r="BC134" s="153" t="str">
        <f>+'OFERTAS ECONOMICAS'!EL134</f>
        <v>CUMPLE</v>
      </c>
      <c r="BD134" s="153" t="str">
        <f t="shared" si="44"/>
        <v>NO CUMPLE</v>
      </c>
      <c r="BE134" s="152" t="str">
        <f>IF('OFERTAS ECONOMICAS'!EQ134=0,"",IF('OFERTAS ECONOMICAS'!EV134="NO","",'OFERTAS ECONOMICAS'!EQ134))</f>
        <v/>
      </c>
      <c r="BF134" s="153">
        <f>+'OFERTAS ECONOMICAS'!EU134</f>
        <v>0</v>
      </c>
      <c r="BG134" s="153" t="str">
        <f t="shared" si="45"/>
        <v>NO CUMPLE</v>
      </c>
      <c r="BH134" s="152" t="str">
        <f>IF('OFERTAS ECONOMICAS'!EZ134=0,"",IF('OFERTAS ECONOMICAS'!FE134="NO","",'OFERTAS ECONOMICAS'!EZ134))</f>
        <v/>
      </c>
      <c r="BI134" s="153">
        <f>+'OFERTAS ECONOMICAS'!FD134</f>
        <v>0</v>
      </c>
      <c r="BJ134" s="153" t="str">
        <f t="shared" si="46"/>
        <v>NO CUMPLE</v>
      </c>
      <c r="BK134" s="152" t="str">
        <f>IF('OFERTAS ECONOMICAS'!FI134=0,"",IF('OFERTAS ECONOMICAS'!FN134="no","",'OFERTAS ECONOMICAS'!FI134))</f>
        <v/>
      </c>
      <c r="BL134" s="153">
        <f>+'OFERTAS ECONOMICAS'!FM134</f>
        <v>0</v>
      </c>
      <c r="BM134" s="153" t="str">
        <f t="shared" si="47"/>
        <v>NO CUMPLE</v>
      </c>
      <c r="BN134" s="152" t="e">
        <f>IF('OFERTAS ECONOMICAS'!#REF!=0,"",IF('OFERTAS ECONOMICAS'!#REF!="NO","",'OFERTAS ECONOMICAS'!#REF!))</f>
        <v>#REF!</v>
      </c>
      <c r="BO134" s="153" t="e">
        <f>+'OFERTAS ECONOMICAS'!#REF!</f>
        <v>#REF!</v>
      </c>
      <c r="BP134" s="153" t="e">
        <f t="shared" si="48"/>
        <v>#REF!</v>
      </c>
      <c r="BQ134" s="152" t="str">
        <f>IF('OFERTAS ECONOMICAS'!FR134=0,"",IF('OFERTAS ECONOMICAS'!FW134="NO","",'OFERTAS ECONOMICAS'!FR134))</f>
        <v/>
      </c>
      <c r="BR134" s="153" t="str">
        <f>+'OFERTAS ECONOMICAS'!FV134</f>
        <v>CUMPLE</v>
      </c>
      <c r="BS134" s="153" t="str">
        <f t="shared" si="49"/>
        <v>NO CUMPLE</v>
      </c>
      <c r="BT134" s="152" t="str">
        <f>IF('OFERTAS ECONOMICAS'!GA134=0,"",IF('OFERTAS ECONOMICAS'!GF134="NO","",'OFERTAS ECONOMICAS'!GA134))</f>
        <v/>
      </c>
      <c r="BU134" s="153" t="str">
        <f>+'OFERTAS ECONOMICAS'!GE134</f>
        <v>CUMPLE</v>
      </c>
      <c r="BV134" s="153" t="str">
        <f t="shared" si="50"/>
        <v>NO CUMPLE</v>
      </c>
      <c r="BW134" s="152" t="e">
        <f>IF('OFERTAS ECONOMICAS'!#REF!=0,"",IF('OFERTAS ECONOMICAS'!#REF!="NO","",'OFERTAS ECONOMICAS'!#REF!))</f>
        <v>#REF!</v>
      </c>
      <c r="BX134" s="153" t="e">
        <f>+'OFERTAS ECONOMICAS'!#REF!</f>
        <v>#REF!</v>
      </c>
      <c r="BY134" s="153" t="e">
        <f t="shared" si="51"/>
        <v>#REF!</v>
      </c>
    </row>
    <row r="135" spans="1:77" ht="12.75" x14ac:dyDescent="0.2">
      <c r="A135" s="85">
        <f t="shared" si="54"/>
        <v>126</v>
      </c>
      <c r="B135" s="85" t="str">
        <f>VLOOKUP(A135,'OFERTAS ECONOMICAS'!A135:B468,2,0)</f>
        <v>DM706</v>
      </c>
      <c r="C135" s="22" t="str">
        <f>VLOOKUP(A135,'OFERTAS ECONOMICAS'!A135:C468,3,0)</f>
        <v>MASCARA ANESTESIA N 1</v>
      </c>
      <c r="D135" s="119">
        <v>1</v>
      </c>
      <c r="E135" s="119" t="s">
        <v>32</v>
      </c>
      <c r="F135" s="64">
        <v>3601</v>
      </c>
      <c r="G135" s="119">
        <v>11</v>
      </c>
      <c r="H135" s="86">
        <f t="shared" si="28"/>
        <v>39611</v>
      </c>
      <c r="I135" s="48" t="str">
        <f>IF('OFERTAS ECONOMICAS'!L135=0,"",IF('OFERTAS ECONOMICAS'!Q135="no","",'OFERTAS ECONOMICAS'!L135))</f>
        <v/>
      </c>
      <c r="J135" s="49">
        <f>+'OFERTAS ECONOMICAS'!P135</f>
        <v>0</v>
      </c>
      <c r="K135" s="49" t="str">
        <f t="shared" si="29"/>
        <v>NO CUMPLE</v>
      </c>
      <c r="L135" s="51" t="str">
        <f>IF('OFERTAS ECONOMICAS'!U135=0,"",IF('OFERTAS ECONOMICAS'!Z135="NO","",'OFERTAS ECONOMICAS'!U135))</f>
        <v/>
      </c>
      <c r="M135" s="52" t="str">
        <f>+'OFERTAS ECONOMICAS'!Y135</f>
        <v>CUMPLE</v>
      </c>
      <c r="N135" s="52" t="str">
        <f t="shared" si="30"/>
        <v>NO CUMPLE</v>
      </c>
      <c r="O135" s="53" t="str">
        <f>IF('OFERTAS ECONOMICAS'!AD135=0,"",IF('OFERTAS ECONOMICAS'!AI135="NO","",'OFERTAS ECONOMICAS'!AD135))</f>
        <v/>
      </c>
      <c r="P135" s="54" t="str">
        <f>+'OFERTAS ECONOMICAS'!AH135</f>
        <v>CUMPLE</v>
      </c>
      <c r="Q135" s="54" t="str">
        <f t="shared" si="31"/>
        <v>NO CUMPLE</v>
      </c>
      <c r="R135" s="56" t="str">
        <f>IF('OFERTAS ECONOMICAS'!AN135=0,"",IF('OFERTAS ECONOMICAS'!AR135="NO","",'OFERTAS ECONOMICAS'!AN135))</f>
        <v/>
      </c>
      <c r="S135" s="57">
        <f>+'OFERTAS ECONOMICAS'!AQ135</f>
        <v>0</v>
      </c>
      <c r="T135" s="57" t="str">
        <f t="shared" si="32"/>
        <v>NO CUMPLE</v>
      </c>
      <c r="U135" s="59">
        <f>IF('OFERTAS ECONOMICAS'!AV135=0,"",IF('OFERTAS ECONOMICAS'!BA135="NO","",'OFERTAS ECONOMICAS'!AV135))</f>
        <v>3987</v>
      </c>
      <c r="V135" s="60" t="str">
        <f>+'OFERTAS ECONOMICAS'!AZ135</f>
        <v>CUMPLE</v>
      </c>
      <c r="W135" s="60" t="str">
        <f t="shared" si="33"/>
        <v>CUMPLE</v>
      </c>
      <c r="X135" s="56">
        <f>IF('OFERTAS ECONOMICAS'!BF135=0,"",IF('OFERTAS ECONOMICAS'!BJ135="NO","",'OFERTAS ECONOMICAS'!BE135))</f>
        <v>4285.1900000000005</v>
      </c>
      <c r="Y135" s="57" t="str">
        <f>+'OFERTAS ECONOMICAS'!BI135</f>
        <v>CUMPLE</v>
      </c>
      <c r="Z135" s="57" t="str">
        <f t="shared" si="34"/>
        <v>CUMPLE</v>
      </c>
      <c r="AA135" s="152" t="e">
        <f>IF('OFERTAS ECONOMICAS'!#REF!=0,"",IF('OFERTAS ECONOMICAS'!#REF!="NO","",'OFERTAS ECONOMICAS'!#REF!))</f>
        <v>#REF!</v>
      </c>
      <c r="AB135" s="153" t="e">
        <f>+'OFERTAS ECONOMICAS'!#REF!</f>
        <v>#REF!</v>
      </c>
      <c r="AC135" s="153" t="e">
        <f t="shared" si="35"/>
        <v>#REF!</v>
      </c>
      <c r="AD135" s="251" t="str">
        <f>IF('OFERTAS ECONOMICAS'!BN135=0,"",IF('OFERTAS ECONOMICAS'!BS135="NO","",'OFERTAS ECONOMICAS'!BN135))</f>
        <v/>
      </c>
      <c r="AE135" s="153">
        <f>+'OFERTAS ECONOMICAS'!BR135</f>
        <v>0</v>
      </c>
      <c r="AF135" s="153" t="str">
        <f t="shared" si="36"/>
        <v>NO CUMPLE</v>
      </c>
      <c r="AG135" s="152" t="str">
        <f>IF('OFERTAS ECONOMICAS'!BW135=0,"",IF('OFERTAS ECONOMICAS'!CB135="NO","",'OFERTAS ECONOMICAS'!BW135))</f>
        <v/>
      </c>
      <c r="AH135" s="153">
        <f>+'OFERTAS ECONOMICAS'!CA135</f>
        <v>0</v>
      </c>
      <c r="AI135" s="153" t="str">
        <f t="shared" si="37"/>
        <v>NO CUMPLE</v>
      </c>
      <c r="AJ135" s="152" t="str">
        <f>IF('OFERTAS ECONOMICAS'!CF135=0,"",IF('OFERTAS ECONOMICAS'!CK135="NO","",'OFERTAS ECONOMICAS'!CF135))</f>
        <v/>
      </c>
      <c r="AK135" s="153">
        <f>+'OFERTAS ECONOMICAS'!CJ135</f>
        <v>0</v>
      </c>
      <c r="AL135" s="153" t="str">
        <f t="shared" si="38"/>
        <v>NO CUMPLE</v>
      </c>
      <c r="AM135" s="152" t="str">
        <f>IF('OFERTAS ECONOMICAS'!CO135=0,"",IF('OFERTAS ECONOMICAS'!CT135="NO","",'OFERTAS ECONOMICAS'!CO135))</f>
        <v/>
      </c>
      <c r="AN135" s="153">
        <f>+'OFERTAS ECONOMICAS'!CS135</f>
        <v>0</v>
      </c>
      <c r="AO135" s="153" t="str">
        <f t="shared" si="39"/>
        <v>NO CUMPLE</v>
      </c>
      <c r="AP135" s="344" t="str">
        <f>IF('OFERTAS ECONOMICAS'!CX135=0,"",IF('OFERTAS ECONOMICAS'!DC135="NO","",'OFERTAS ECONOMICAS'!CX135))</f>
        <v/>
      </c>
      <c r="AQ135" s="153">
        <f>+'OFERTAS ECONOMICAS'!DB135</f>
        <v>0</v>
      </c>
      <c r="AR135" s="153" t="str">
        <f t="shared" si="40"/>
        <v>NO CUMPLE</v>
      </c>
      <c r="AS135" s="152" t="str">
        <f>IF('OFERTAS ECONOMICAS'!DG135=0,"",IF('OFERTAS ECONOMICAS'!DL135="NO","",'OFERTAS ECONOMICAS'!DG135))</f>
        <v/>
      </c>
      <c r="AT135" s="153">
        <f>+'OFERTAS ECONOMICAS'!DK135</f>
        <v>0</v>
      </c>
      <c r="AU135" s="153" t="str">
        <f t="shared" si="41"/>
        <v>NO CUMPLE</v>
      </c>
      <c r="AV135" s="152" t="str">
        <f>IF('OFERTAS ECONOMICAS'!DP135=0,"",IF('OFERTAS ECONOMICAS'!DU135="NO","",'OFERTAS ECONOMICAS'!DP135))</f>
        <v/>
      </c>
      <c r="AW135" s="153">
        <f>+'OFERTAS ECONOMICAS'!DT135</f>
        <v>0</v>
      </c>
      <c r="AX135" s="153" t="str">
        <f t="shared" si="42"/>
        <v>NO CUMPLE</v>
      </c>
      <c r="AY135" s="341" t="str">
        <f>IF('OFERTAS ECONOMICAS'!DY135=0,"",IF('OFERTAS ECONOMICAS'!ED135="no","",'OFERTAS ECONOMICAS'!DY135))</f>
        <v/>
      </c>
      <c r="AZ135" s="153" t="str">
        <f>+'OFERTAS ECONOMICAS'!EC135</f>
        <v>NO CUMPLE</v>
      </c>
      <c r="BA135" s="153" t="str">
        <f t="shared" si="43"/>
        <v>NO CUMPLE</v>
      </c>
      <c r="BB135" s="152" t="str">
        <f>IF('OFERTAS ECONOMICAS'!EH135=0,"",IF('OFERTAS ECONOMICAS'!EM135="NO","",'OFERTAS ECONOMICAS'!EH135))</f>
        <v/>
      </c>
      <c r="BC135" s="153" t="str">
        <f>+'OFERTAS ECONOMICAS'!EL135</f>
        <v>CUMPLE</v>
      </c>
      <c r="BD135" s="153" t="str">
        <f t="shared" si="44"/>
        <v>NO CUMPLE</v>
      </c>
      <c r="BE135" s="152" t="str">
        <f>IF('OFERTAS ECONOMICAS'!EQ135=0,"",IF('OFERTAS ECONOMICAS'!EV135="NO","",'OFERTAS ECONOMICAS'!EQ135))</f>
        <v/>
      </c>
      <c r="BF135" s="153">
        <f>+'OFERTAS ECONOMICAS'!EU135</f>
        <v>0</v>
      </c>
      <c r="BG135" s="153" t="str">
        <f t="shared" si="45"/>
        <v>NO CUMPLE</v>
      </c>
      <c r="BH135" s="152" t="str">
        <f>IF('OFERTAS ECONOMICAS'!EZ135=0,"",IF('OFERTAS ECONOMICAS'!FE135="NO","",'OFERTAS ECONOMICAS'!EZ135))</f>
        <v/>
      </c>
      <c r="BI135" s="153">
        <f>+'OFERTAS ECONOMICAS'!FD135</f>
        <v>0</v>
      </c>
      <c r="BJ135" s="153" t="str">
        <f t="shared" si="46"/>
        <v>NO CUMPLE</v>
      </c>
      <c r="BK135" s="152" t="str">
        <f>IF('OFERTAS ECONOMICAS'!FI135=0,"",IF('OFERTAS ECONOMICAS'!FN135="no","",'OFERTAS ECONOMICAS'!FI135))</f>
        <v/>
      </c>
      <c r="BL135" s="153">
        <f>+'OFERTAS ECONOMICAS'!FM135</f>
        <v>0</v>
      </c>
      <c r="BM135" s="153" t="str">
        <f t="shared" si="47"/>
        <v>NO CUMPLE</v>
      </c>
      <c r="BN135" s="152" t="e">
        <f>IF('OFERTAS ECONOMICAS'!#REF!=0,"",IF('OFERTAS ECONOMICAS'!#REF!="NO","",'OFERTAS ECONOMICAS'!#REF!))</f>
        <v>#REF!</v>
      </c>
      <c r="BO135" s="153" t="e">
        <f>+'OFERTAS ECONOMICAS'!#REF!</f>
        <v>#REF!</v>
      </c>
      <c r="BP135" s="153" t="e">
        <f t="shared" si="48"/>
        <v>#REF!</v>
      </c>
      <c r="BQ135" s="152" t="str">
        <f>IF('OFERTAS ECONOMICAS'!FR135=0,"",IF('OFERTAS ECONOMICAS'!FW135="NO","",'OFERTAS ECONOMICAS'!FR135))</f>
        <v/>
      </c>
      <c r="BR135" s="153" t="str">
        <f>+'OFERTAS ECONOMICAS'!FV135</f>
        <v>CUMPLE</v>
      </c>
      <c r="BS135" s="153" t="str">
        <f t="shared" si="49"/>
        <v>NO CUMPLE</v>
      </c>
      <c r="BT135" s="152" t="str">
        <f>IF('OFERTAS ECONOMICAS'!GA135=0,"",IF('OFERTAS ECONOMICAS'!GF135="NO","",'OFERTAS ECONOMICAS'!GA135))</f>
        <v/>
      </c>
      <c r="BU135" s="153" t="str">
        <f>+'OFERTAS ECONOMICAS'!GE135</f>
        <v>CUMPLE</v>
      </c>
      <c r="BV135" s="153" t="str">
        <f t="shared" si="50"/>
        <v>NO CUMPLE</v>
      </c>
      <c r="BW135" s="152" t="e">
        <f>IF('OFERTAS ECONOMICAS'!#REF!=0,"",IF('OFERTAS ECONOMICAS'!#REF!="NO","",'OFERTAS ECONOMICAS'!#REF!))</f>
        <v>#REF!</v>
      </c>
      <c r="BX135" s="153" t="e">
        <f>+'OFERTAS ECONOMICAS'!#REF!</f>
        <v>#REF!</v>
      </c>
      <c r="BY135" s="153" t="e">
        <f t="shared" si="51"/>
        <v>#REF!</v>
      </c>
    </row>
    <row r="136" spans="1:77" ht="12.75" x14ac:dyDescent="0.2">
      <c r="A136" s="85">
        <f t="shared" si="54"/>
        <v>127</v>
      </c>
      <c r="B136" s="85" t="str">
        <f>VLOOKUP(A136,'OFERTAS ECONOMICAS'!A136:B469,2,0)</f>
        <v>DM707</v>
      </c>
      <c r="C136" s="22" t="str">
        <f>VLOOKUP(A136,'OFERTAS ECONOMICAS'!A136:C469,3,0)</f>
        <v>MASCARA ANESTESIA N 2</v>
      </c>
      <c r="D136" s="120">
        <v>1</v>
      </c>
      <c r="E136" s="120" t="s">
        <v>32</v>
      </c>
      <c r="F136" s="24">
        <v>3601</v>
      </c>
      <c r="G136" s="120">
        <v>13</v>
      </c>
      <c r="H136" s="86">
        <f t="shared" si="28"/>
        <v>46813</v>
      </c>
      <c r="I136" s="48" t="str">
        <f>IF('OFERTAS ECONOMICAS'!L136=0,"",IF('OFERTAS ECONOMICAS'!Q136="no","",'OFERTAS ECONOMICAS'!L136))</f>
        <v/>
      </c>
      <c r="J136" s="49">
        <f>+'OFERTAS ECONOMICAS'!P136</f>
        <v>0</v>
      </c>
      <c r="K136" s="49" t="str">
        <f t="shared" si="29"/>
        <v>NO CUMPLE</v>
      </c>
      <c r="L136" s="51" t="str">
        <f>IF('OFERTAS ECONOMICAS'!U136=0,"",IF('OFERTAS ECONOMICAS'!Z136="NO","",'OFERTAS ECONOMICAS'!U136))</f>
        <v/>
      </c>
      <c r="M136" s="52" t="str">
        <f>+'OFERTAS ECONOMICAS'!Y136</f>
        <v>CUMPLE</v>
      </c>
      <c r="N136" s="52" t="str">
        <f t="shared" si="30"/>
        <v>NO CUMPLE</v>
      </c>
      <c r="O136" s="53" t="str">
        <f>IF('OFERTAS ECONOMICAS'!AD136=0,"",IF('OFERTAS ECONOMICAS'!AI136="NO","",'OFERTAS ECONOMICAS'!AD136))</f>
        <v/>
      </c>
      <c r="P136" s="54" t="str">
        <f>+'OFERTAS ECONOMICAS'!AH136</f>
        <v>CUMPLE</v>
      </c>
      <c r="Q136" s="54" t="str">
        <f t="shared" si="31"/>
        <v>NO CUMPLE</v>
      </c>
      <c r="R136" s="56" t="str">
        <f>IF('OFERTAS ECONOMICAS'!AN136=0,"",IF('OFERTAS ECONOMICAS'!AR136="NO","",'OFERTAS ECONOMICAS'!AN136))</f>
        <v/>
      </c>
      <c r="S136" s="57">
        <f>+'OFERTAS ECONOMICAS'!AQ136</f>
        <v>0</v>
      </c>
      <c r="T136" s="57" t="str">
        <f t="shared" si="32"/>
        <v>NO CUMPLE</v>
      </c>
      <c r="U136" s="59">
        <f>IF('OFERTAS ECONOMICAS'!AV136=0,"",IF('OFERTAS ECONOMICAS'!BA136="NO","",'OFERTAS ECONOMICAS'!AV136))</f>
        <v>3987</v>
      </c>
      <c r="V136" s="60" t="str">
        <f>+'OFERTAS ECONOMICAS'!AZ136</f>
        <v>CUMPLE</v>
      </c>
      <c r="W136" s="60" t="str">
        <f t="shared" si="33"/>
        <v>CUMPLE</v>
      </c>
      <c r="X136" s="56">
        <f>IF('OFERTAS ECONOMICAS'!BF136=0,"",IF('OFERTAS ECONOMICAS'!BJ136="NO","",'OFERTAS ECONOMICAS'!BE136))</f>
        <v>4285.1900000000005</v>
      </c>
      <c r="Y136" s="57" t="str">
        <f>+'OFERTAS ECONOMICAS'!BI136</f>
        <v>CUMPLE</v>
      </c>
      <c r="Z136" s="57" t="str">
        <f t="shared" si="34"/>
        <v>CUMPLE</v>
      </c>
      <c r="AA136" s="152" t="e">
        <f>IF('OFERTAS ECONOMICAS'!#REF!=0,"",IF('OFERTAS ECONOMICAS'!#REF!="NO","",'OFERTAS ECONOMICAS'!#REF!))</f>
        <v>#REF!</v>
      </c>
      <c r="AB136" s="153" t="e">
        <f>+'OFERTAS ECONOMICAS'!#REF!</f>
        <v>#REF!</v>
      </c>
      <c r="AC136" s="153" t="e">
        <f t="shared" si="35"/>
        <v>#REF!</v>
      </c>
      <c r="AD136" s="251" t="str">
        <f>IF('OFERTAS ECONOMICAS'!BN136=0,"",IF('OFERTAS ECONOMICAS'!BS136="NO","",'OFERTAS ECONOMICAS'!BN136))</f>
        <v/>
      </c>
      <c r="AE136" s="153">
        <f>+'OFERTAS ECONOMICAS'!BR136</f>
        <v>0</v>
      </c>
      <c r="AF136" s="153" t="str">
        <f t="shared" si="36"/>
        <v>NO CUMPLE</v>
      </c>
      <c r="AG136" s="152" t="str">
        <f>IF('OFERTAS ECONOMICAS'!BW136=0,"",IF('OFERTAS ECONOMICAS'!CB136="NO","",'OFERTAS ECONOMICAS'!BW136))</f>
        <v/>
      </c>
      <c r="AH136" s="153">
        <f>+'OFERTAS ECONOMICAS'!CA136</f>
        <v>0</v>
      </c>
      <c r="AI136" s="153" t="str">
        <f t="shared" si="37"/>
        <v>NO CUMPLE</v>
      </c>
      <c r="AJ136" s="152" t="str">
        <f>IF('OFERTAS ECONOMICAS'!CF136=0,"",IF('OFERTAS ECONOMICAS'!CK136="NO","",'OFERTAS ECONOMICAS'!CF136))</f>
        <v/>
      </c>
      <c r="AK136" s="153">
        <f>+'OFERTAS ECONOMICAS'!CJ136</f>
        <v>0</v>
      </c>
      <c r="AL136" s="153" t="str">
        <f t="shared" si="38"/>
        <v>NO CUMPLE</v>
      </c>
      <c r="AM136" s="152" t="str">
        <f>IF('OFERTAS ECONOMICAS'!CO136=0,"",IF('OFERTAS ECONOMICAS'!CT136="NO","",'OFERTAS ECONOMICAS'!CO136))</f>
        <v/>
      </c>
      <c r="AN136" s="153">
        <f>+'OFERTAS ECONOMICAS'!CS136</f>
        <v>0</v>
      </c>
      <c r="AO136" s="153" t="str">
        <f t="shared" si="39"/>
        <v>NO CUMPLE</v>
      </c>
      <c r="AP136" s="344" t="str">
        <f>IF('OFERTAS ECONOMICAS'!CX136=0,"",IF('OFERTAS ECONOMICAS'!DC136="NO","",'OFERTAS ECONOMICAS'!CX136))</f>
        <v/>
      </c>
      <c r="AQ136" s="153">
        <f>+'OFERTAS ECONOMICAS'!DB136</f>
        <v>0</v>
      </c>
      <c r="AR136" s="153" t="str">
        <f t="shared" si="40"/>
        <v>NO CUMPLE</v>
      </c>
      <c r="AS136" s="152" t="str">
        <f>IF('OFERTAS ECONOMICAS'!DG136=0,"",IF('OFERTAS ECONOMICAS'!DL136="NO","",'OFERTAS ECONOMICAS'!DG136))</f>
        <v/>
      </c>
      <c r="AT136" s="153">
        <f>+'OFERTAS ECONOMICAS'!DK136</f>
        <v>0</v>
      </c>
      <c r="AU136" s="153" t="str">
        <f t="shared" si="41"/>
        <v>NO CUMPLE</v>
      </c>
      <c r="AV136" s="152" t="str">
        <f>IF('OFERTAS ECONOMICAS'!DP136=0,"",IF('OFERTAS ECONOMICAS'!DU136="NO","",'OFERTAS ECONOMICAS'!DP136))</f>
        <v/>
      </c>
      <c r="AW136" s="153">
        <f>+'OFERTAS ECONOMICAS'!DT136</f>
        <v>0</v>
      </c>
      <c r="AX136" s="153" t="str">
        <f t="shared" si="42"/>
        <v>NO CUMPLE</v>
      </c>
      <c r="AY136" s="341" t="str">
        <f>IF('OFERTAS ECONOMICAS'!DY136=0,"",IF('OFERTAS ECONOMICAS'!ED136="no","",'OFERTAS ECONOMICAS'!DY136))</f>
        <v/>
      </c>
      <c r="AZ136" s="153" t="str">
        <f>+'OFERTAS ECONOMICAS'!EC136</f>
        <v>NO CUMPLE</v>
      </c>
      <c r="BA136" s="153" t="str">
        <f t="shared" si="43"/>
        <v>NO CUMPLE</v>
      </c>
      <c r="BB136" s="152" t="str">
        <f>IF('OFERTAS ECONOMICAS'!EH136=0,"",IF('OFERTAS ECONOMICAS'!EM136="NO","",'OFERTAS ECONOMICAS'!EH136))</f>
        <v/>
      </c>
      <c r="BC136" s="153" t="str">
        <f>+'OFERTAS ECONOMICAS'!EL136</f>
        <v>CUMPLE</v>
      </c>
      <c r="BD136" s="153" t="str">
        <f t="shared" si="44"/>
        <v>NO CUMPLE</v>
      </c>
      <c r="BE136" s="152" t="str">
        <f>IF('OFERTAS ECONOMICAS'!EQ136=0,"",IF('OFERTAS ECONOMICAS'!EV136="NO","",'OFERTAS ECONOMICAS'!EQ136))</f>
        <v/>
      </c>
      <c r="BF136" s="153">
        <f>+'OFERTAS ECONOMICAS'!EU136</f>
        <v>0</v>
      </c>
      <c r="BG136" s="153" t="str">
        <f t="shared" si="45"/>
        <v>NO CUMPLE</v>
      </c>
      <c r="BH136" s="152" t="str">
        <f>IF('OFERTAS ECONOMICAS'!EZ136=0,"",IF('OFERTAS ECONOMICAS'!FE136="NO","",'OFERTAS ECONOMICAS'!EZ136))</f>
        <v/>
      </c>
      <c r="BI136" s="153">
        <f>+'OFERTAS ECONOMICAS'!FD136</f>
        <v>0</v>
      </c>
      <c r="BJ136" s="153" t="str">
        <f t="shared" si="46"/>
        <v>NO CUMPLE</v>
      </c>
      <c r="BK136" s="152" t="str">
        <f>IF('OFERTAS ECONOMICAS'!FI136=0,"",IF('OFERTAS ECONOMICAS'!FN136="no","",'OFERTAS ECONOMICAS'!FI136))</f>
        <v/>
      </c>
      <c r="BL136" s="153">
        <f>+'OFERTAS ECONOMICAS'!FM136</f>
        <v>0</v>
      </c>
      <c r="BM136" s="153" t="str">
        <f t="shared" si="47"/>
        <v>NO CUMPLE</v>
      </c>
      <c r="BN136" s="152" t="e">
        <f>IF('OFERTAS ECONOMICAS'!#REF!=0,"",IF('OFERTAS ECONOMICAS'!#REF!="NO","",'OFERTAS ECONOMICAS'!#REF!))</f>
        <v>#REF!</v>
      </c>
      <c r="BO136" s="153" t="e">
        <f>+'OFERTAS ECONOMICAS'!#REF!</f>
        <v>#REF!</v>
      </c>
      <c r="BP136" s="153" t="e">
        <f t="shared" si="48"/>
        <v>#REF!</v>
      </c>
      <c r="BQ136" s="152" t="str">
        <f>IF('OFERTAS ECONOMICAS'!FR136=0,"",IF('OFERTAS ECONOMICAS'!FW136="NO","",'OFERTAS ECONOMICAS'!FR136))</f>
        <v/>
      </c>
      <c r="BR136" s="153" t="str">
        <f>+'OFERTAS ECONOMICAS'!FV136</f>
        <v>CUMPLE</v>
      </c>
      <c r="BS136" s="153" t="str">
        <f t="shared" si="49"/>
        <v>NO CUMPLE</v>
      </c>
      <c r="BT136" s="152" t="str">
        <f>IF('OFERTAS ECONOMICAS'!GA136=0,"",IF('OFERTAS ECONOMICAS'!GF136="NO","",'OFERTAS ECONOMICAS'!GA136))</f>
        <v/>
      </c>
      <c r="BU136" s="153" t="str">
        <f>+'OFERTAS ECONOMICAS'!GE136</f>
        <v>CUMPLE</v>
      </c>
      <c r="BV136" s="153" t="str">
        <f t="shared" si="50"/>
        <v>NO CUMPLE</v>
      </c>
      <c r="BW136" s="152" t="e">
        <f>IF('OFERTAS ECONOMICAS'!#REF!=0,"",IF('OFERTAS ECONOMICAS'!#REF!="NO","",'OFERTAS ECONOMICAS'!#REF!))</f>
        <v>#REF!</v>
      </c>
      <c r="BX136" s="153" t="e">
        <f>+'OFERTAS ECONOMICAS'!#REF!</f>
        <v>#REF!</v>
      </c>
      <c r="BY136" s="153" t="e">
        <f t="shared" si="51"/>
        <v>#REF!</v>
      </c>
    </row>
    <row r="137" spans="1:77" ht="12.75" x14ac:dyDescent="0.2">
      <c r="A137" s="85">
        <f t="shared" si="54"/>
        <v>128</v>
      </c>
      <c r="B137" s="85" t="str">
        <f>VLOOKUP(A137,'OFERTAS ECONOMICAS'!A137:B470,2,0)</f>
        <v>DM708</v>
      </c>
      <c r="C137" s="22" t="str">
        <f>VLOOKUP(A137,'OFERTAS ECONOMICAS'!A137:C470,3,0)</f>
        <v>MASCARA ANESTESIA N 3</v>
      </c>
      <c r="D137" s="120">
        <v>1</v>
      </c>
      <c r="E137" s="120" t="s">
        <v>32</v>
      </c>
      <c r="F137" s="24">
        <v>3601</v>
      </c>
      <c r="G137" s="120">
        <v>28</v>
      </c>
      <c r="H137" s="86">
        <f t="shared" si="28"/>
        <v>100828</v>
      </c>
      <c r="I137" s="48" t="str">
        <f>IF('OFERTAS ECONOMICAS'!L137=0,"",IF('OFERTAS ECONOMICAS'!Q137="no","",'OFERTAS ECONOMICAS'!L137))</f>
        <v/>
      </c>
      <c r="J137" s="49">
        <f>+'OFERTAS ECONOMICAS'!P137</f>
        <v>0</v>
      </c>
      <c r="K137" s="49" t="str">
        <f t="shared" si="29"/>
        <v>NO CUMPLE</v>
      </c>
      <c r="L137" s="51">
        <f>IF('OFERTAS ECONOMICAS'!U137=0,"",IF('OFERTAS ECONOMICAS'!Z137="NO","",'OFERTAS ECONOMICAS'!U137))</f>
        <v>4046</v>
      </c>
      <c r="M137" s="52" t="str">
        <f>+'OFERTAS ECONOMICAS'!Y137</f>
        <v>CUMPLE</v>
      </c>
      <c r="N137" s="52" t="str">
        <f t="shared" si="30"/>
        <v>CUMPLE</v>
      </c>
      <c r="O137" s="53" t="str">
        <f>IF('OFERTAS ECONOMICAS'!AD137=0,"",IF('OFERTAS ECONOMICAS'!AI137="NO","",'OFERTAS ECONOMICAS'!AD137))</f>
        <v/>
      </c>
      <c r="P137" s="54" t="str">
        <f>+'OFERTAS ECONOMICAS'!AH137</f>
        <v>CUMPLE</v>
      </c>
      <c r="Q137" s="54" t="str">
        <f t="shared" si="31"/>
        <v>NO CUMPLE</v>
      </c>
      <c r="R137" s="56" t="str">
        <f>IF('OFERTAS ECONOMICAS'!AN137=0,"",IF('OFERTAS ECONOMICAS'!AR137="NO","",'OFERTAS ECONOMICAS'!AN137))</f>
        <v/>
      </c>
      <c r="S137" s="57">
        <f>+'OFERTAS ECONOMICAS'!AQ137</f>
        <v>0</v>
      </c>
      <c r="T137" s="57" t="str">
        <f t="shared" si="32"/>
        <v>NO CUMPLE</v>
      </c>
      <c r="U137" s="59">
        <f>IF('OFERTAS ECONOMICAS'!AV137=0,"",IF('OFERTAS ECONOMICAS'!BA137="NO","",'OFERTAS ECONOMICAS'!AV137))</f>
        <v>4106</v>
      </c>
      <c r="V137" s="60" t="str">
        <f>+'OFERTAS ECONOMICAS'!AZ137</f>
        <v>CUMPLE</v>
      </c>
      <c r="W137" s="60" t="str">
        <f t="shared" si="33"/>
        <v>CUMPLE</v>
      </c>
      <c r="X137" s="56">
        <f>IF('OFERTAS ECONOMICAS'!BF137=0,"",IF('OFERTAS ECONOMICAS'!BJ137="NO","",'OFERTAS ECONOMICAS'!BE137))</f>
        <v>4285.1900000000005</v>
      </c>
      <c r="Y137" s="57" t="str">
        <f>+'OFERTAS ECONOMICAS'!BI137</f>
        <v>CUMPLE</v>
      </c>
      <c r="Z137" s="57" t="str">
        <f t="shared" si="34"/>
        <v>CUMPLE</v>
      </c>
      <c r="AA137" s="152" t="e">
        <f>IF('OFERTAS ECONOMICAS'!#REF!=0,"",IF('OFERTAS ECONOMICAS'!#REF!="NO","",'OFERTAS ECONOMICAS'!#REF!))</f>
        <v>#REF!</v>
      </c>
      <c r="AB137" s="153" t="e">
        <f>+'OFERTAS ECONOMICAS'!#REF!</f>
        <v>#REF!</v>
      </c>
      <c r="AC137" s="153" t="e">
        <f t="shared" si="35"/>
        <v>#REF!</v>
      </c>
      <c r="AD137" s="251" t="str">
        <f>IF('OFERTAS ECONOMICAS'!BN137=0,"",IF('OFERTAS ECONOMICAS'!BS137="NO","",'OFERTAS ECONOMICAS'!BN137))</f>
        <v/>
      </c>
      <c r="AE137" s="153">
        <f>+'OFERTAS ECONOMICAS'!BR137</f>
        <v>0</v>
      </c>
      <c r="AF137" s="153" t="str">
        <f t="shared" si="36"/>
        <v>NO CUMPLE</v>
      </c>
      <c r="AG137" s="152" t="str">
        <f>IF('OFERTAS ECONOMICAS'!BW137=0,"",IF('OFERTAS ECONOMICAS'!CB137="NO","",'OFERTAS ECONOMICAS'!BW137))</f>
        <v/>
      </c>
      <c r="AH137" s="153">
        <f>+'OFERTAS ECONOMICAS'!CA137</f>
        <v>0</v>
      </c>
      <c r="AI137" s="153" t="str">
        <f t="shared" si="37"/>
        <v>NO CUMPLE</v>
      </c>
      <c r="AJ137" s="152" t="str">
        <f>IF('OFERTAS ECONOMICAS'!CF137=0,"",IF('OFERTAS ECONOMICAS'!CK137="NO","",'OFERTAS ECONOMICAS'!CF137))</f>
        <v/>
      </c>
      <c r="AK137" s="153">
        <f>+'OFERTAS ECONOMICAS'!CJ137</f>
        <v>0</v>
      </c>
      <c r="AL137" s="153" t="str">
        <f t="shared" si="38"/>
        <v>NO CUMPLE</v>
      </c>
      <c r="AM137" s="152" t="str">
        <f>IF('OFERTAS ECONOMICAS'!CO137=0,"",IF('OFERTAS ECONOMICAS'!CT137="NO","",'OFERTAS ECONOMICAS'!CO137))</f>
        <v/>
      </c>
      <c r="AN137" s="153">
        <f>+'OFERTAS ECONOMICAS'!CS137</f>
        <v>0</v>
      </c>
      <c r="AO137" s="153" t="str">
        <f t="shared" si="39"/>
        <v>NO CUMPLE</v>
      </c>
      <c r="AP137" s="344" t="str">
        <f>IF('OFERTAS ECONOMICAS'!CX137=0,"",IF('OFERTAS ECONOMICAS'!DC137="NO","",'OFERTAS ECONOMICAS'!CX137))</f>
        <v/>
      </c>
      <c r="AQ137" s="153">
        <f>+'OFERTAS ECONOMICAS'!DB137</f>
        <v>0</v>
      </c>
      <c r="AR137" s="153" t="str">
        <f t="shared" si="40"/>
        <v>NO CUMPLE</v>
      </c>
      <c r="AS137" s="152" t="str">
        <f>IF('OFERTAS ECONOMICAS'!DG137=0,"",IF('OFERTAS ECONOMICAS'!DL137="NO","",'OFERTAS ECONOMICAS'!DG137))</f>
        <v/>
      </c>
      <c r="AT137" s="153">
        <f>+'OFERTAS ECONOMICAS'!DK137</f>
        <v>0</v>
      </c>
      <c r="AU137" s="153" t="str">
        <f t="shared" si="41"/>
        <v>NO CUMPLE</v>
      </c>
      <c r="AV137" s="152" t="str">
        <f>IF('OFERTAS ECONOMICAS'!DP137=0,"",IF('OFERTAS ECONOMICAS'!DU137="NO","",'OFERTAS ECONOMICAS'!DP137))</f>
        <v/>
      </c>
      <c r="AW137" s="153">
        <f>+'OFERTAS ECONOMICAS'!DT137</f>
        <v>0</v>
      </c>
      <c r="AX137" s="153" t="str">
        <f t="shared" si="42"/>
        <v>NO CUMPLE</v>
      </c>
      <c r="AY137" s="341" t="str">
        <f>IF('OFERTAS ECONOMICAS'!DY137=0,"",IF('OFERTAS ECONOMICAS'!ED137="no","",'OFERTAS ECONOMICAS'!DY137))</f>
        <v/>
      </c>
      <c r="AZ137" s="153" t="str">
        <f>+'OFERTAS ECONOMICAS'!EC137</f>
        <v>NO CUMPLE</v>
      </c>
      <c r="BA137" s="153" t="str">
        <f t="shared" si="43"/>
        <v>NO CUMPLE</v>
      </c>
      <c r="BB137" s="152" t="str">
        <f>IF('OFERTAS ECONOMICAS'!EH137=0,"",IF('OFERTAS ECONOMICAS'!EM137="NO","",'OFERTAS ECONOMICAS'!EH137))</f>
        <v/>
      </c>
      <c r="BC137" s="153" t="str">
        <f>+'OFERTAS ECONOMICAS'!EL137</f>
        <v>CUMPLE</v>
      </c>
      <c r="BD137" s="153" t="str">
        <f t="shared" si="44"/>
        <v>NO CUMPLE</v>
      </c>
      <c r="BE137" s="152" t="str">
        <f>IF('OFERTAS ECONOMICAS'!EQ137=0,"",IF('OFERTAS ECONOMICAS'!EV137="NO","",'OFERTAS ECONOMICAS'!EQ137))</f>
        <v/>
      </c>
      <c r="BF137" s="153">
        <f>+'OFERTAS ECONOMICAS'!EU137</f>
        <v>0</v>
      </c>
      <c r="BG137" s="153" t="str">
        <f t="shared" si="45"/>
        <v>NO CUMPLE</v>
      </c>
      <c r="BH137" s="152" t="str">
        <f>IF('OFERTAS ECONOMICAS'!EZ137=0,"",IF('OFERTAS ECONOMICAS'!FE137="NO","",'OFERTAS ECONOMICAS'!EZ137))</f>
        <v/>
      </c>
      <c r="BI137" s="153">
        <f>+'OFERTAS ECONOMICAS'!FD137</f>
        <v>0</v>
      </c>
      <c r="BJ137" s="153" t="str">
        <f t="shared" si="46"/>
        <v>NO CUMPLE</v>
      </c>
      <c r="BK137" s="152" t="str">
        <f>IF('OFERTAS ECONOMICAS'!FI137=0,"",IF('OFERTAS ECONOMICAS'!FN137="no","",'OFERTAS ECONOMICAS'!FI137))</f>
        <v/>
      </c>
      <c r="BL137" s="153">
        <f>+'OFERTAS ECONOMICAS'!FM137</f>
        <v>0</v>
      </c>
      <c r="BM137" s="153" t="str">
        <f t="shared" si="47"/>
        <v>NO CUMPLE</v>
      </c>
      <c r="BN137" s="152" t="e">
        <f>IF('OFERTAS ECONOMICAS'!#REF!=0,"",IF('OFERTAS ECONOMICAS'!#REF!="NO","",'OFERTAS ECONOMICAS'!#REF!))</f>
        <v>#REF!</v>
      </c>
      <c r="BO137" s="153" t="e">
        <f>+'OFERTAS ECONOMICAS'!#REF!</f>
        <v>#REF!</v>
      </c>
      <c r="BP137" s="153" t="e">
        <f t="shared" si="48"/>
        <v>#REF!</v>
      </c>
      <c r="BQ137" s="152" t="str">
        <f>IF('OFERTAS ECONOMICAS'!FR137=0,"",IF('OFERTAS ECONOMICAS'!FW137="NO","",'OFERTAS ECONOMICAS'!FR137))</f>
        <v/>
      </c>
      <c r="BR137" s="153" t="str">
        <f>+'OFERTAS ECONOMICAS'!FV137</f>
        <v>CUMPLE</v>
      </c>
      <c r="BS137" s="153" t="str">
        <f t="shared" si="49"/>
        <v>NO CUMPLE</v>
      </c>
      <c r="BT137" s="152" t="str">
        <f>IF('OFERTAS ECONOMICAS'!GA137=0,"",IF('OFERTAS ECONOMICAS'!GF137="NO","",'OFERTAS ECONOMICAS'!GA137))</f>
        <v/>
      </c>
      <c r="BU137" s="153" t="str">
        <f>+'OFERTAS ECONOMICAS'!GE137</f>
        <v>CUMPLE</v>
      </c>
      <c r="BV137" s="153" t="str">
        <f t="shared" si="50"/>
        <v>NO CUMPLE</v>
      </c>
      <c r="BW137" s="152" t="e">
        <f>IF('OFERTAS ECONOMICAS'!#REF!=0,"",IF('OFERTAS ECONOMICAS'!#REF!="NO","",'OFERTAS ECONOMICAS'!#REF!))</f>
        <v>#REF!</v>
      </c>
      <c r="BX137" s="153" t="e">
        <f>+'OFERTAS ECONOMICAS'!#REF!</f>
        <v>#REF!</v>
      </c>
      <c r="BY137" s="153" t="e">
        <f t="shared" si="51"/>
        <v>#REF!</v>
      </c>
    </row>
    <row r="138" spans="1:77" ht="12.75" x14ac:dyDescent="0.2">
      <c r="A138" s="85">
        <f t="shared" si="54"/>
        <v>129</v>
      </c>
      <c r="B138" s="85" t="str">
        <f>VLOOKUP(A138,'OFERTAS ECONOMICAS'!A138:B471,2,0)</f>
        <v>DM709</v>
      </c>
      <c r="C138" s="22" t="str">
        <f>VLOOKUP(A138,'OFERTAS ECONOMICAS'!A138:C471,3,0)</f>
        <v>MASCARA ANESTESIA N 4</v>
      </c>
      <c r="D138" s="120">
        <v>1</v>
      </c>
      <c r="E138" s="120" t="s">
        <v>32</v>
      </c>
      <c r="F138" s="24">
        <v>3927</v>
      </c>
      <c r="G138" s="120">
        <v>105</v>
      </c>
      <c r="H138" s="86">
        <f t="shared" si="28"/>
        <v>412335</v>
      </c>
      <c r="I138" s="48" t="str">
        <f>IF('OFERTAS ECONOMICAS'!L138=0,"",IF('OFERTAS ECONOMICAS'!Q138="no","",'OFERTAS ECONOMICAS'!L138))</f>
        <v/>
      </c>
      <c r="J138" s="49">
        <f>+'OFERTAS ECONOMICAS'!P138</f>
        <v>0</v>
      </c>
      <c r="K138" s="49" t="str">
        <f t="shared" si="29"/>
        <v>NO CUMPLE</v>
      </c>
      <c r="L138" s="51">
        <f>IF('OFERTAS ECONOMICAS'!U138=0,"",IF('OFERTAS ECONOMICAS'!Z138="NO","",'OFERTAS ECONOMICAS'!U138))</f>
        <v>4046</v>
      </c>
      <c r="M138" s="52" t="str">
        <f>+'OFERTAS ECONOMICAS'!Y138</f>
        <v>CUMPLE</v>
      </c>
      <c r="N138" s="52" t="str">
        <f t="shared" si="30"/>
        <v>CUMPLE</v>
      </c>
      <c r="O138" s="53" t="str">
        <f>IF('OFERTAS ECONOMICAS'!AD138=0,"",IF('OFERTAS ECONOMICAS'!AI138="NO","",'OFERTAS ECONOMICAS'!AD138))</f>
        <v/>
      </c>
      <c r="P138" s="54" t="str">
        <f>+'OFERTAS ECONOMICAS'!AH138</f>
        <v>CUMPLE</v>
      </c>
      <c r="Q138" s="54" t="str">
        <f t="shared" si="31"/>
        <v>NO CUMPLE</v>
      </c>
      <c r="R138" s="56" t="str">
        <f>IF('OFERTAS ECONOMICAS'!AN138=0,"",IF('OFERTAS ECONOMICAS'!AR138="NO","",'OFERTAS ECONOMICAS'!AN138))</f>
        <v/>
      </c>
      <c r="S138" s="57">
        <f>+'OFERTAS ECONOMICAS'!AQ138</f>
        <v>0</v>
      </c>
      <c r="T138" s="57" t="str">
        <f t="shared" si="32"/>
        <v>NO CUMPLE</v>
      </c>
      <c r="U138" s="59">
        <f>IF('OFERTAS ECONOMICAS'!AV138=0,"",IF('OFERTAS ECONOMICAS'!BA138="NO","",'OFERTAS ECONOMICAS'!AV138))</f>
        <v>4106</v>
      </c>
      <c r="V138" s="60" t="str">
        <f>+'OFERTAS ECONOMICAS'!AZ138</f>
        <v>CUMPLE</v>
      </c>
      <c r="W138" s="60" t="str">
        <f t="shared" si="33"/>
        <v>CUMPLE</v>
      </c>
      <c r="X138" s="56">
        <f>IF('OFERTAS ECONOMICAS'!BF138=0,"",IF('OFERTAS ECONOMICAS'!BJ138="NO","",'OFERTAS ECONOMICAS'!BE138))</f>
        <v>4285.1900000000005</v>
      </c>
      <c r="Y138" s="57" t="str">
        <f>+'OFERTAS ECONOMICAS'!BI138</f>
        <v>CUMPLE</v>
      </c>
      <c r="Z138" s="57" t="str">
        <f t="shared" si="34"/>
        <v>CUMPLE</v>
      </c>
      <c r="AA138" s="152" t="e">
        <f>IF('OFERTAS ECONOMICAS'!#REF!=0,"",IF('OFERTAS ECONOMICAS'!#REF!="NO","",'OFERTAS ECONOMICAS'!#REF!))</f>
        <v>#REF!</v>
      </c>
      <c r="AB138" s="153" t="e">
        <f>+'OFERTAS ECONOMICAS'!#REF!</f>
        <v>#REF!</v>
      </c>
      <c r="AC138" s="153" t="e">
        <f t="shared" si="35"/>
        <v>#REF!</v>
      </c>
      <c r="AD138" s="251" t="str">
        <f>IF('OFERTAS ECONOMICAS'!BN138=0,"",IF('OFERTAS ECONOMICAS'!BS138="NO","",'OFERTAS ECONOMICAS'!BN138))</f>
        <v/>
      </c>
      <c r="AE138" s="153">
        <f>+'OFERTAS ECONOMICAS'!BR138</f>
        <v>0</v>
      </c>
      <c r="AF138" s="153" t="str">
        <f t="shared" si="36"/>
        <v>NO CUMPLE</v>
      </c>
      <c r="AG138" s="152" t="str">
        <f>IF('OFERTAS ECONOMICAS'!BW138=0,"",IF('OFERTAS ECONOMICAS'!CB138="NO","",'OFERTAS ECONOMICAS'!BW138))</f>
        <v/>
      </c>
      <c r="AH138" s="153">
        <f>+'OFERTAS ECONOMICAS'!CA138</f>
        <v>0</v>
      </c>
      <c r="AI138" s="153" t="str">
        <f t="shared" si="37"/>
        <v>NO CUMPLE</v>
      </c>
      <c r="AJ138" s="152" t="str">
        <f>IF('OFERTAS ECONOMICAS'!CF138=0,"",IF('OFERTAS ECONOMICAS'!CK138="NO","",'OFERTAS ECONOMICAS'!CF138))</f>
        <v/>
      </c>
      <c r="AK138" s="153">
        <f>+'OFERTAS ECONOMICAS'!CJ138</f>
        <v>0</v>
      </c>
      <c r="AL138" s="153" t="str">
        <f t="shared" si="38"/>
        <v>NO CUMPLE</v>
      </c>
      <c r="AM138" s="152" t="str">
        <f>IF('OFERTAS ECONOMICAS'!CO138=0,"",IF('OFERTAS ECONOMICAS'!CT138="NO","",'OFERTAS ECONOMICAS'!CO138))</f>
        <v/>
      </c>
      <c r="AN138" s="153">
        <f>+'OFERTAS ECONOMICAS'!CS138</f>
        <v>0</v>
      </c>
      <c r="AO138" s="153" t="str">
        <f t="shared" si="39"/>
        <v>NO CUMPLE</v>
      </c>
      <c r="AP138" s="344" t="str">
        <f>IF('OFERTAS ECONOMICAS'!CX138=0,"",IF('OFERTAS ECONOMICAS'!DC138="NO","",'OFERTAS ECONOMICAS'!CX138))</f>
        <v/>
      </c>
      <c r="AQ138" s="153">
        <f>+'OFERTAS ECONOMICAS'!DB138</f>
        <v>0</v>
      </c>
      <c r="AR138" s="153" t="str">
        <f t="shared" si="40"/>
        <v>NO CUMPLE</v>
      </c>
      <c r="AS138" s="152" t="str">
        <f>IF('OFERTAS ECONOMICAS'!DG138=0,"",IF('OFERTAS ECONOMICAS'!DL138="NO","",'OFERTAS ECONOMICAS'!DG138))</f>
        <v/>
      </c>
      <c r="AT138" s="153">
        <f>+'OFERTAS ECONOMICAS'!DK138</f>
        <v>0</v>
      </c>
      <c r="AU138" s="153" t="str">
        <f t="shared" si="41"/>
        <v>NO CUMPLE</v>
      </c>
      <c r="AV138" s="152" t="str">
        <f>IF('OFERTAS ECONOMICAS'!DP138=0,"",IF('OFERTAS ECONOMICAS'!DU138="NO","",'OFERTAS ECONOMICAS'!DP138))</f>
        <v/>
      </c>
      <c r="AW138" s="153">
        <f>+'OFERTAS ECONOMICAS'!DT138</f>
        <v>0</v>
      </c>
      <c r="AX138" s="153" t="str">
        <f t="shared" si="42"/>
        <v>NO CUMPLE</v>
      </c>
      <c r="AY138" s="341" t="str">
        <f>IF('OFERTAS ECONOMICAS'!DY138=0,"",IF('OFERTAS ECONOMICAS'!ED138="no","",'OFERTAS ECONOMICAS'!DY138))</f>
        <v/>
      </c>
      <c r="AZ138" s="153" t="str">
        <f>+'OFERTAS ECONOMICAS'!EC138</f>
        <v>NO CUMPLE</v>
      </c>
      <c r="BA138" s="153" t="str">
        <f t="shared" si="43"/>
        <v>NO CUMPLE</v>
      </c>
      <c r="BB138" s="152" t="str">
        <f>IF('OFERTAS ECONOMICAS'!EH138=0,"",IF('OFERTAS ECONOMICAS'!EM138="NO","",'OFERTAS ECONOMICAS'!EH138))</f>
        <v/>
      </c>
      <c r="BC138" s="153" t="str">
        <f>+'OFERTAS ECONOMICAS'!EL138</f>
        <v>CUMPLE</v>
      </c>
      <c r="BD138" s="153" t="str">
        <f t="shared" si="44"/>
        <v>NO CUMPLE</v>
      </c>
      <c r="BE138" s="152" t="str">
        <f>IF('OFERTAS ECONOMICAS'!EQ138=0,"",IF('OFERTAS ECONOMICAS'!EV138="NO","",'OFERTAS ECONOMICAS'!EQ138))</f>
        <v/>
      </c>
      <c r="BF138" s="153">
        <f>+'OFERTAS ECONOMICAS'!EU138</f>
        <v>0</v>
      </c>
      <c r="BG138" s="153" t="str">
        <f t="shared" si="45"/>
        <v>NO CUMPLE</v>
      </c>
      <c r="BH138" s="152" t="str">
        <f>IF('OFERTAS ECONOMICAS'!EZ138=0,"",IF('OFERTAS ECONOMICAS'!FE138="NO","",'OFERTAS ECONOMICAS'!EZ138))</f>
        <v/>
      </c>
      <c r="BI138" s="153">
        <f>+'OFERTAS ECONOMICAS'!FD138</f>
        <v>0</v>
      </c>
      <c r="BJ138" s="153" t="str">
        <f t="shared" si="46"/>
        <v>NO CUMPLE</v>
      </c>
      <c r="BK138" s="152" t="str">
        <f>IF('OFERTAS ECONOMICAS'!FI138=0,"",IF('OFERTAS ECONOMICAS'!FN138="no","",'OFERTAS ECONOMICAS'!FI138))</f>
        <v/>
      </c>
      <c r="BL138" s="153">
        <f>+'OFERTAS ECONOMICAS'!FM138</f>
        <v>0</v>
      </c>
      <c r="BM138" s="153" t="str">
        <f t="shared" si="47"/>
        <v>NO CUMPLE</v>
      </c>
      <c r="BN138" s="152" t="e">
        <f>IF('OFERTAS ECONOMICAS'!#REF!=0,"",IF('OFERTAS ECONOMICAS'!#REF!="NO","",'OFERTAS ECONOMICAS'!#REF!))</f>
        <v>#REF!</v>
      </c>
      <c r="BO138" s="153" t="e">
        <f>+'OFERTAS ECONOMICAS'!#REF!</f>
        <v>#REF!</v>
      </c>
      <c r="BP138" s="153" t="e">
        <f t="shared" si="48"/>
        <v>#REF!</v>
      </c>
      <c r="BQ138" s="152" t="str">
        <f>IF('OFERTAS ECONOMICAS'!FR138=0,"",IF('OFERTAS ECONOMICAS'!FW138="NO","",'OFERTAS ECONOMICAS'!FR138))</f>
        <v/>
      </c>
      <c r="BR138" s="153" t="str">
        <f>+'OFERTAS ECONOMICAS'!FV138</f>
        <v>CUMPLE</v>
      </c>
      <c r="BS138" s="153" t="str">
        <f t="shared" si="49"/>
        <v>NO CUMPLE</v>
      </c>
      <c r="BT138" s="152" t="str">
        <f>IF('OFERTAS ECONOMICAS'!GA138=0,"",IF('OFERTAS ECONOMICAS'!GF138="NO","",'OFERTAS ECONOMICAS'!GA138))</f>
        <v/>
      </c>
      <c r="BU138" s="153" t="str">
        <f>+'OFERTAS ECONOMICAS'!GE138</f>
        <v>CUMPLE</v>
      </c>
      <c r="BV138" s="153" t="str">
        <f t="shared" si="50"/>
        <v>NO CUMPLE</v>
      </c>
      <c r="BW138" s="152" t="e">
        <f>IF('OFERTAS ECONOMICAS'!#REF!=0,"",IF('OFERTAS ECONOMICAS'!#REF!="NO","",'OFERTAS ECONOMICAS'!#REF!))</f>
        <v>#REF!</v>
      </c>
      <c r="BX138" s="153" t="e">
        <f>+'OFERTAS ECONOMICAS'!#REF!</f>
        <v>#REF!</v>
      </c>
      <c r="BY138" s="153" t="e">
        <f t="shared" si="51"/>
        <v>#REF!</v>
      </c>
    </row>
    <row r="139" spans="1:77" ht="12.75" x14ac:dyDescent="0.2">
      <c r="A139" s="85">
        <f t="shared" si="54"/>
        <v>130</v>
      </c>
      <c r="B139" s="85" t="str">
        <f>VLOOKUP(A139,'OFERTAS ECONOMICAS'!A139:B472,2,0)</f>
        <v>DM710</v>
      </c>
      <c r="C139" s="22" t="str">
        <f>VLOOKUP(A139,'OFERTAS ECONOMICAS'!A139:C472,3,0)</f>
        <v>MASCARA ANESTESIA N 5</v>
      </c>
      <c r="D139" s="120">
        <v>1</v>
      </c>
      <c r="E139" s="120" t="s">
        <v>32</v>
      </c>
      <c r="F139" s="24">
        <v>3601</v>
      </c>
      <c r="G139" s="120">
        <v>298</v>
      </c>
      <c r="H139" s="86">
        <f t="shared" ref="H139:H202" si="55">+F139*G139</f>
        <v>1073098</v>
      </c>
      <c r="I139" s="48" t="str">
        <f>IF('OFERTAS ECONOMICAS'!L139=0,"",IF('OFERTAS ECONOMICAS'!Q139="no","",'OFERTAS ECONOMICAS'!L139))</f>
        <v/>
      </c>
      <c r="J139" s="49">
        <f>+'OFERTAS ECONOMICAS'!P139</f>
        <v>0</v>
      </c>
      <c r="K139" s="49" t="str">
        <f t="shared" ref="K139:K202" si="56">+IF(I139=0,"NO OFERTADO",IF(J139="NO CUMPLE EV. TECNICA","NO CUMPLE",IF(I139&lt;=($F139*(1+$F$4)),"CUMPLE","NO CUMPLE")))</f>
        <v>NO CUMPLE</v>
      </c>
      <c r="L139" s="51" t="str">
        <f>IF('OFERTAS ECONOMICAS'!U139=0,"",IF('OFERTAS ECONOMICAS'!Z139="NO","",'OFERTAS ECONOMICAS'!U139))</f>
        <v/>
      </c>
      <c r="M139" s="52" t="str">
        <f>+'OFERTAS ECONOMICAS'!Y139</f>
        <v>CUMPLE</v>
      </c>
      <c r="N139" s="52" t="str">
        <f t="shared" ref="N139:N202" si="57">+IF(L139=0,"NO OFERTADO",IF(M139="NO CUMPLE EV. TECNICA","NO CUMPLE",IF(L139&lt;=($F139*(1+$F$4)),"CUMPLE","NO CUMPLE")))</f>
        <v>NO CUMPLE</v>
      </c>
      <c r="O139" s="53" t="str">
        <f>IF('OFERTAS ECONOMICAS'!AD139=0,"",IF('OFERTAS ECONOMICAS'!AI139="NO","",'OFERTAS ECONOMICAS'!AD139))</f>
        <v/>
      </c>
      <c r="P139" s="54" t="str">
        <f>+'OFERTAS ECONOMICAS'!AH139</f>
        <v>CUMPLE</v>
      </c>
      <c r="Q139" s="54" t="str">
        <f t="shared" ref="Q139:Q202" si="58">+IF(O139=0,"NO OFERTADO",IF(P139="NO CUMPLE EV. TECNICA","NO CUMPLE",IF(O139&lt;=($F139*(1+$F$4)),"CUMPLE","NO CUMPLE")))</f>
        <v>NO CUMPLE</v>
      </c>
      <c r="R139" s="56" t="str">
        <f>IF('OFERTAS ECONOMICAS'!AN139=0,"",IF('OFERTAS ECONOMICAS'!AR139="NO","",'OFERTAS ECONOMICAS'!AN139))</f>
        <v/>
      </c>
      <c r="S139" s="57">
        <f>+'OFERTAS ECONOMICAS'!AQ139</f>
        <v>0</v>
      </c>
      <c r="T139" s="57" t="str">
        <f t="shared" ref="T139:T202" si="59">+IF(R139=0,"NO OFERTADO",IF(S139="NO CUMPLE EV. TECNICA","NO CUMPLE",IF(R139&lt;=($F139*(1+$F$4)),"CUMPLE","NO CUMPLE")))</f>
        <v>NO CUMPLE</v>
      </c>
      <c r="U139" s="59">
        <f>IF('OFERTAS ECONOMICAS'!AV139=0,"",IF('OFERTAS ECONOMICAS'!BA139="NO","",'OFERTAS ECONOMICAS'!AV139))</f>
        <v>4106</v>
      </c>
      <c r="V139" s="60" t="str">
        <f>+'OFERTAS ECONOMICAS'!AZ139</f>
        <v>CUMPLE</v>
      </c>
      <c r="W139" s="60" t="str">
        <f t="shared" ref="W139:W202" si="60">+IF(U139=0,"NO OFERTADO",IF(V139="NO CUMPLE EV. TECNICA","NO CUMPLE",IF(U139&lt;=($F139*(1+$F$4)),"CUMPLE","NO CUMPLE")))</f>
        <v>CUMPLE</v>
      </c>
      <c r="X139" s="56">
        <f>IF('OFERTAS ECONOMICAS'!BF139=0,"",IF('OFERTAS ECONOMICAS'!BJ139="NO","",'OFERTAS ECONOMICAS'!BE139))</f>
        <v>4285.1900000000005</v>
      </c>
      <c r="Y139" s="57" t="str">
        <f>+'OFERTAS ECONOMICAS'!BI139</f>
        <v>CUMPLE</v>
      </c>
      <c r="Z139" s="57" t="str">
        <f t="shared" ref="Z139:Z202" si="61">+IF(X139=0,"NO OFERTADO",IF(Y139="NO CUMPLE EV. TECNICA","NO CUMPLE",IF(X139&lt;=($F139*(1+$F$4)),"CUMPLE","NO CUMPLE")))</f>
        <v>CUMPLE</v>
      </c>
      <c r="AA139" s="152" t="e">
        <f>IF('OFERTAS ECONOMICAS'!#REF!=0,"",IF('OFERTAS ECONOMICAS'!#REF!="NO","",'OFERTAS ECONOMICAS'!#REF!))</f>
        <v>#REF!</v>
      </c>
      <c r="AB139" s="153" t="e">
        <f>+'OFERTAS ECONOMICAS'!#REF!</f>
        <v>#REF!</v>
      </c>
      <c r="AC139" s="153" t="e">
        <f t="shared" ref="AC139:AC202" si="62">+IF(AA139=0,"NO OFERTADO",IF(AB139="NO CUMPLE EV. TECNICA","NO CUMPLE",IF(AA139&lt;=($F139*(1+$F$4)),"CUMPLE","NO CUMPLE")))</f>
        <v>#REF!</v>
      </c>
      <c r="AD139" s="251" t="str">
        <f>IF('OFERTAS ECONOMICAS'!BN139=0,"",IF('OFERTAS ECONOMICAS'!BS139="NO","",'OFERTAS ECONOMICAS'!BN139))</f>
        <v/>
      </c>
      <c r="AE139" s="153">
        <f>+'OFERTAS ECONOMICAS'!BR139</f>
        <v>0</v>
      </c>
      <c r="AF139" s="153" t="str">
        <f t="shared" ref="AF139:AF202" si="63">+IF(AD139=0,"NO OFERTADO",IF(AE139="NO CUMPLE EV. TECNICA","NO CUMPLE",IF(AD139&lt;=($F139*(1+$F$4)),"CUMPLE","NO CUMPLE")))</f>
        <v>NO CUMPLE</v>
      </c>
      <c r="AG139" s="152" t="str">
        <f>IF('OFERTAS ECONOMICAS'!BW139=0,"",IF('OFERTAS ECONOMICAS'!CB139="NO","",'OFERTAS ECONOMICAS'!BW139))</f>
        <v/>
      </c>
      <c r="AH139" s="153">
        <f>+'OFERTAS ECONOMICAS'!CA139</f>
        <v>0</v>
      </c>
      <c r="AI139" s="153" t="str">
        <f t="shared" ref="AI139:AI202" si="64">+IF(AG139=0,"NO OFERTADO",IF(AH139="NO CUMPLE EV. TECNICA","NO CUMPLE",IF(AG139&lt;=($F139*(1+$F$4)),"CUMPLE","NO CUMPLE")))</f>
        <v>NO CUMPLE</v>
      </c>
      <c r="AJ139" s="152" t="str">
        <f>IF('OFERTAS ECONOMICAS'!CF139=0,"",IF('OFERTAS ECONOMICAS'!CK139="NO","",'OFERTAS ECONOMICAS'!CF139))</f>
        <v/>
      </c>
      <c r="AK139" s="153">
        <f>+'OFERTAS ECONOMICAS'!CJ139</f>
        <v>0</v>
      </c>
      <c r="AL139" s="153" t="str">
        <f t="shared" ref="AL139:AL202" si="65">+IF(AJ139=0,"NO OFERTADO",IF(AK139="NO CUMPLE EV. TECNICA","NO CUMPLE",IF(AJ139&lt;=($F139*(1+$F$4)),"CUMPLE","NO CUMPLE")))</f>
        <v>NO CUMPLE</v>
      </c>
      <c r="AM139" s="152" t="str">
        <f>IF('OFERTAS ECONOMICAS'!CO139=0,"",IF('OFERTAS ECONOMICAS'!CT139="NO","",'OFERTAS ECONOMICAS'!CO139))</f>
        <v/>
      </c>
      <c r="AN139" s="153">
        <f>+'OFERTAS ECONOMICAS'!CS139</f>
        <v>0</v>
      </c>
      <c r="AO139" s="153" t="str">
        <f t="shared" ref="AO139:AO202" si="66">+IF(AM139=0,"NO OFERTADO",IF(AN139="NO CUMPLE EV. TECNICA","NO CUMPLE",IF(AM139&lt;=($F139*(1+$F$4)),"CUMPLE","NO CUMPLE")))</f>
        <v>NO CUMPLE</v>
      </c>
      <c r="AP139" s="344" t="str">
        <f>IF('OFERTAS ECONOMICAS'!CX139=0,"",IF('OFERTAS ECONOMICAS'!DC139="NO","",'OFERTAS ECONOMICAS'!CX139))</f>
        <v/>
      </c>
      <c r="AQ139" s="153">
        <f>+'OFERTAS ECONOMICAS'!DB139</f>
        <v>0</v>
      </c>
      <c r="AR139" s="153" t="str">
        <f t="shared" ref="AR139:AR202" si="67">+IF(AP139=0,"NO OFERTADO",IF(AQ139="NO CUMPLE EV. TECNICA","NO CUMPLE",IF(AP139&lt;=($F139*(1+$F$4)),"CUMPLE","NO CUMPLE")))</f>
        <v>NO CUMPLE</v>
      </c>
      <c r="AS139" s="152" t="str">
        <f>IF('OFERTAS ECONOMICAS'!DG139=0,"",IF('OFERTAS ECONOMICAS'!DL139="NO","",'OFERTAS ECONOMICAS'!DG139))</f>
        <v/>
      </c>
      <c r="AT139" s="153">
        <f>+'OFERTAS ECONOMICAS'!DK139</f>
        <v>0</v>
      </c>
      <c r="AU139" s="153" t="str">
        <f t="shared" ref="AU139:AU202" si="68">+IF(AS139=0,"NO OFERTADO",IF(AT139="NO CUMPLE EV. TECNICA","NO CUMPLE",IF(AS139&lt;=($F139*(1+$F$4)),"CUMPLE","NO CUMPLE")))</f>
        <v>NO CUMPLE</v>
      </c>
      <c r="AV139" s="152" t="str">
        <f>IF('OFERTAS ECONOMICAS'!DP139=0,"",IF('OFERTAS ECONOMICAS'!DU139="NO","",'OFERTAS ECONOMICAS'!DP139))</f>
        <v/>
      </c>
      <c r="AW139" s="153">
        <f>+'OFERTAS ECONOMICAS'!DT139</f>
        <v>0</v>
      </c>
      <c r="AX139" s="153" t="str">
        <f t="shared" ref="AX139:AX202" si="69">+IF(AV139=0,"NO OFERTADO",IF(AW139="NO CUMPLE EV. TECNICA","NO CUMPLE",IF(AV139&lt;=($F139*(1+$F$4)),"CUMPLE","NO CUMPLE")))</f>
        <v>NO CUMPLE</v>
      </c>
      <c r="AY139" s="341" t="str">
        <f>IF('OFERTAS ECONOMICAS'!DY139=0,"",IF('OFERTAS ECONOMICAS'!ED139="no","",'OFERTAS ECONOMICAS'!DY139))</f>
        <v/>
      </c>
      <c r="AZ139" s="153" t="str">
        <f>+'OFERTAS ECONOMICAS'!EC139</f>
        <v>NO CUMPLE</v>
      </c>
      <c r="BA139" s="153" t="str">
        <f t="shared" ref="BA139:BA202" si="70">+IF(AY139=0,"NO OFERTADO",IF(AZ139="NO CUMPLE EV. TECNICA","NO CUMPLE",IF(AY139&lt;=($F139*(1+$F$4)),"CUMPLE","NO CUMPLE")))</f>
        <v>NO CUMPLE</v>
      </c>
      <c r="BB139" s="152" t="str">
        <f>IF('OFERTAS ECONOMICAS'!EH139=0,"",IF('OFERTAS ECONOMICAS'!EM139="NO","",'OFERTAS ECONOMICAS'!EH139))</f>
        <v/>
      </c>
      <c r="BC139" s="153" t="str">
        <f>+'OFERTAS ECONOMICAS'!EL139</f>
        <v>CUMPLE</v>
      </c>
      <c r="BD139" s="153" t="str">
        <f t="shared" ref="BD139:BD202" si="71">+IF(BB139=0,"NO OFERTADO",IF(BC139="NO CUMPLE EV. TECNICA","NO CUMPLE",IF(BB139&lt;=($F139*(1+$F$4)),"CUMPLE","NO CUMPLE")))</f>
        <v>NO CUMPLE</v>
      </c>
      <c r="BE139" s="152" t="str">
        <f>IF('OFERTAS ECONOMICAS'!EQ139=0,"",IF('OFERTAS ECONOMICAS'!EV139="NO","",'OFERTAS ECONOMICAS'!EQ139))</f>
        <v/>
      </c>
      <c r="BF139" s="153">
        <f>+'OFERTAS ECONOMICAS'!EU139</f>
        <v>0</v>
      </c>
      <c r="BG139" s="153" t="str">
        <f t="shared" ref="BG139:BG202" si="72">+IF(BE139=0,"NO OFERTADO",IF(BF139="NO CUMPLE EV. TECNICA","NO CUMPLE",IF(BE139&lt;=($F139*(1+$F$4)),"CUMPLE","NO CUMPLE")))</f>
        <v>NO CUMPLE</v>
      </c>
      <c r="BH139" s="152" t="str">
        <f>IF('OFERTAS ECONOMICAS'!EZ139=0,"",IF('OFERTAS ECONOMICAS'!FE139="NO","",'OFERTAS ECONOMICAS'!EZ139))</f>
        <v/>
      </c>
      <c r="BI139" s="153">
        <f>+'OFERTAS ECONOMICAS'!FD139</f>
        <v>0</v>
      </c>
      <c r="BJ139" s="153" t="str">
        <f t="shared" ref="BJ139:BJ202" si="73">+IF(BH139=0,"NO OFERTADO",IF(BI139="NO CUMPLE EV. TECNICA","NO CUMPLE",IF(BH139&lt;=($F139*(1+$F$4)),"CUMPLE","NO CUMPLE")))</f>
        <v>NO CUMPLE</v>
      </c>
      <c r="BK139" s="152" t="str">
        <f>IF('OFERTAS ECONOMICAS'!FI139=0,"",IF('OFERTAS ECONOMICAS'!FN139="no","",'OFERTAS ECONOMICAS'!FI139))</f>
        <v/>
      </c>
      <c r="BL139" s="153">
        <f>+'OFERTAS ECONOMICAS'!FM139</f>
        <v>0</v>
      </c>
      <c r="BM139" s="153" t="str">
        <f t="shared" ref="BM139:BM202" si="74">+IF(BK139=0,"NO OFERTADO",IF(BL139="NO CUMPLE EV. TECNICA","NO CUMPLE",IF(BK139&lt;=($F139*(1+$F$4)),"CUMPLE","NO CUMPLE")))</f>
        <v>NO CUMPLE</v>
      </c>
      <c r="BN139" s="152" t="e">
        <f>IF('OFERTAS ECONOMICAS'!#REF!=0,"",IF('OFERTAS ECONOMICAS'!#REF!="NO","",'OFERTAS ECONOMICAS'!#REF!))</f>
        <v>#REF!</v>
      </c>
      <c r="BO139" s="153" t="e">
        <f>+'OFERTAS ECONOMICAS'!#REF!</f>
        <v>#REF!</v>
      </c>
      <c r="BP139" s="153" t="e">
        <f t="shared" ref="BP139:BP202" si="75">+IF(BN139=0,"NO OFERTADO",IF(BO139="NO CUMPLE EV. TECNICA","NO CUMPLE",IF(BN139&lt;=($F139*(1+$F$4)),"CUMPLE","NO CUMPLE")))</f>
        <v>#REF!</v>
      </c>
      <c r="BQ139" s="152" t="str">
        <f>IF('OFERTAS ECONOMICAS'!FR139=0,"",IF('OFERTAS ECONOMICAS'!FW139="NO","",'OFERTAS ECONOMICAS'!FR139))</f>
        <v/>
      </c>
      <c r="BR139" s="153" t="str">
        <f>+'OFERTAS ECONOMICAS'!FV139</f>
        <v>CUMPLE</v>
      </c>
      <c r="BS139" s="153" t="str">
        <f t="shared" ref="BS139:BS202" si="76">+IF(BQ139=0,"NO OFERTADO",IF(BR139="NO CUMPLE EV. TECNICA","NO CUMPLE",IF(BQ139&lt;=($F139*(1+$F$4)),"CUMPLE","NO CUMPLE")))</f>
        <v>NO CUMPLE</v>
      </c>
      <c r="BT139" s="152" t="str">
        <f>IF('OFERTAS ECONOMICAS'!GA139=0,"",IF('OFERTAS ECONOMICAS'!GF139="NO","",'OFERTAS ECONOMICAS'!GA139))</f>
        <v/>
      </c>
      <c r="BU139" s="153" t="str">
        <f>+'OFERTAS ECONOMICAS'!GE139</f>
        <v>CUMPLE</v>
      </c>
      <c r="BV139" s="153" t="str">
        <f t="shared" ref="BV139:BV202" si="77">+IF(BT139=0,"NO OFERTADO",IF(BU139="NO CUMPLE EV. TECNICA","NO CUMPLE",IF(BT139&lt;=($F139*(1+$F$4)),"CUMPLE","NO CUMPLE")))</f>
        <v>NO CUMPLE</v>
      </c>
      <c r="BW139" s="152" t="e">
        <f>IF('OFERTAS ECONOMICAS'!#REF!=0,"",IF('OFERTAS ECONOMICAS'!#REF!="NO","",'OFERTAS ECONOMICAS'!#REF!))</f>
        <v>#REF!</v>
      </c>
      <c r="BX139" s="153" t="e">
        <f>+'OFERTAS ECONOMICAS'!#REF!</f>
        <v>#REF!</v>
      </c>
      <c r="BY139" s="153" t="e">
        <f t="shared" ref="BY139:BY202" si="78">+IF(BW139=0,"NO OFERTADO",IF(BX139="NO CUMPLE EV. TECNICA","NO CUMPLE",IF(BW139&lt;=($F139*(1+$F$4)),"CUMPLE","NO CUMPLE")))</f>
        <v>#REF!</v>
      </c>
    </row>
    <row r="140" spans="1:77" ht="25.5" x14ac:dyDescent="0.2">
      <c r="A140" s="85">
        <f t="shared" si="54"/>
        <v>131</v>
      </c>
      <c r="B140" s="85" t="str">
        <f>VLOOKUP(A140,'OFERTAS ECONOMICAS'!A140:B473,2,0)</f>
        <v>DM723</v>
      </c>
      <c r="C140" s="22" t="str">
        <f>VLOOKUP(A140,'OFERTAS ECONOMICAS'!A140:C473,3,0)</f>
        <v>MASCARA LARINGEA N 2.5 DESECHABLE</v>
      </c>
      <c r="D140" s="122">
        <v>1</v>
      </c>
      <c r="E140" s="122" t="s">
        <v>32</v>
      </c>
      <c r="F140" s="24">
        <v>18000</v>
      </c>
      <c r="G140" s="122">
        <v>3</v>
      </c>
      <c r="H140" s="86">
        <f t="shared" si="55"/>
        <v>54000</v>
      </c>
      <c r="I140" s="48" t="str">
        <f>IF('OFERTAS ECONOMICAS'!L140=0,"",IF('OFERTAS ECONOMICAS'!Q140="no","",'OFERTAS ECONOMICAS'!L140))</f>
        <v/>
      </c>
      <c r="J140" s="49">
        <f>+'OFERTAS ECONOMICAS'!P140</f>
        <v>0</v>
      </c>
      <c r="K140" s="49" t="str">
        <f t="shared" si="56"/>
        <v>NO CUMPLE</v>
      </c>
      <c r="L140" s="51" t="str">
        <f>IF('OFERTAS ECONOMICAS'!U140=0,"",IF('OFERTAS ECONOMICAS'!Z140="NO","",'OFERTAS ECONOMICAS'!U140))</f>
        <v/>
      </c>
      <c r="M140" s="52">
        <f>+'OFERTAS ECONOMICAS'!Y140</f>
        <v>0</v>
      </c>
      <c r="N140" s="52" t="str">
        <f t="shared" si="57"/>
        <v>NO CUMPLE</v>
      </c>
      <c r="O140" s="53" t="str">
        <f>IF('OFERTAS ECONOMICAS'!AD140=0,"",IF('OFERTAS ECONOMICAS'!AI140="NO","",'OFERTAS ECONOMICAS'!AD140))</f>
        <v/>
      </c>
      <c r="P140" s="54" t="str">
        <f>+'OFERTAS ECONOMICAS'!AH140</f>
        <v>CUMPLE</v>
      </c>
      <c r="Q140" s="54" t="str">
        <f t="shared" si="58"/>
        <v>NO CUMPLE</v>
      </c>
      <c r="R140" s="56" t="str">
        <f>IF('OFERTAS ECONOMICAS'!AN140=0,"",IF('OFERTAS ECONOMICAS'!AR140="NO","",'OFERTAS ECONOMICAS'!AN140))</f>
        <v/>
      </c>
      <c r="S140" s="57">
        <f>+'OFERTAS ECONOMICAS'!AQ140</f>
        <v>0</v>
      </c>
      <c r="T140" s="57" t="str">
        <f t="shared" si="59"/>
        <v>NO CUMPLE</v>
      </c>
      <c r="U140" s="59" t="str">
        <f>IF('OFERTAS ECONOMICAS'!AV140=0,"",IF('OFERTAS ECONOMICAS'!BA140="NO","",'OFERTAS ECONOMICAS'!AV140))</f>
        <v/>
      </c>
      <c r="V140" s="60" t="str">
        <f>+'OFERTAS ECONOMICAS'!AZ140</f>
        <v>CUMPLE</v>
      </c>
      <c r="W140" s="60" t="str">
        <f t="shared" si="60"/>
        <v>NO CUMPLE</v>
      </c>
      <c r="X140" s="56">
        <f>IF('OFERTAS ECONOMICAS'!BF140=0,"",IF('OFERTAS ECONOMICAS'!BJ140="NO","",'OFERTAS ECONOMICAS'!BE140))</f>
        <v>21420</v>
      </c>
      <c r="Y140" s="57" t="str">
        <f>+'OFERTAS ECONOMICAS'!BI140</f>
        <v>CUMPLE</v>
      </c>
      <c r="Z140" s="57" t="str">
        <f t="shared" si="61"/>
        <v>CUMPLE</v>
      </c>
      <c r="AA140" s="152" t="e">
        <f>IF('OFERTAS ECONOMICAS'!#REF!=0,"",IF('OFERTAS ECONOMICAS'!#REF!="NO","",'OFERTAS ECONOMICAS'!#REF!))</f>
        <v>#REF!</v>
      </c>
      <c r="AB140" s="153" t="e">
        <f>+'OFERTAS ECONOMICAS'!#REF!</f>
        <v>#REF!</v>
      </c>
      <c r="AC140" s="153" t="e">
        <f t="shared" si="62"/>
        <v>#REF!</v>
      </c>
      <c r="AD140" s="251" t="str">
        <f>IF('OFERTAS ECONOMICAS'!BN140=0,"",IF('OFERTAS ECONOMICAS'!BS140="NO","",'OFERTAS ECONOMICAS'!BN140))</f>
        <v/>
      </c>
      <c r="AE140" s="153">
        <f>+'OFERTAS ECONOMICAS'!BR140</f>
        <v>0</v>
      </c>
      <c r="AF140" s="153" t="str">
        <f t="shared" si="63"/>
        <v>NO CUMPLE</v>
      </c>
      <c r="AG140" s="152" t="str">
        <f>IF('OFERTAS ECONOMICAS'!BW140=0,"",IF('OFERTAS ECONOMICAS'!CB140="NO","",'OFERTAS ECONOMICAS'!BW140))</f>
        <v/>
      </c>
      <c r="AH140" s="153">
        <f>+'OFERTAS ECONOMICAS'!CA140</f>
        <v>0</v>
      </c>
      <c r="AI140" s="153" t="str">
        <f t="shared" si="64"/>
        <v>NO CUMPLE</v>
      </c>
      <c r="AJ140" s="152" t="str">
        <f>IF('OFERTAS ECONOMICAS'!CF140=0,"",IF('OFERTAS ECONOMICAS'!CK140="NO","",'OFERTAS ECONOMICAS'!CF140))</f>
        <v/>
      </c>
      <c r="AK140" s="153">
        <f>+'OFERTAS ECONOMICAS'!CJ140</f>
        <v>0</v>
      </c>
      <c r="AL140" s="153" t="str">
        <f t="shared" si="65"/>
        <v>NO CUMPLE</v>
      </c>
      <c r="AM140" s="152" t="str">
        <f>IF('OFERTAS ECONOMICAS'!CO140=0,"",IF('OFERTAS ECONOMICAS'!CT140="NO","",'OFERTAS ECONOMICAS'!CO140))</f>
        <v/>
      </c>
      <c r="AN140" s="153">
        <f>+'OFERTAS ECONOMICAS'!CS140</f>
        <v>0</v>
      </c>
      <c r="AO140" s="153" t="str">
        <f t="shared" si="66"/>
        <v>NO CUMPLE</v>
      </c>
      <c r="AP140" s="344" t="str">
        <f>IF('OFERTAS ECONOMICAS'!CX140=0,"",IF('OFERTAS ECONOMICAS'!DC140="NO","",'OFERTAS ECONOMICAS'!CX140))</f>
        <v/>
      </c>
      <c r="AQ140" s="153">
        <f>+'OFERTAS ECONOMICAS'!DB140</f>
        <v>0</v>
      </c>
      <c r="AR140" s="153" t="str">
        <f t="shared" si="67"/>
        <v>NO CUMPLE</v>
      </c>
      <c r="AS140" s="152" t="str">
        <f>IF('OFERTAS ECONOMICAS'!DG140=0,"",IF('OFERTAS ECONOMICAS'!DL140="NO","",'OFERTAS ECONOMICAS'!DG140))</f>
        <v/>
      </c>
      <c r="AT140" s="153">
        <f>+'OFERTAS ECONOMICAS'!DK140</f>
        <v>0</v>
      </c>
      <c r="AU140" s="153" t="str">
        <f t="shared" si="68"/>
        <v>NO CUMPLE</v>
      </c>
      <c r="AV140" s="152" t="str">
        <f>IF('OFERTAS ECONOMICAS'!DP140=0,"",IF('OFERTAS ECONOMICAS'!DU140="NO","",'OFERTAS ECONOMICAS'!DP140))</f>
        <v/>
      </c>
      <c r="AW140" s="153">
        <f>+'OFERTAS ECONOMICAS'!DT140</f>
        <v>0</v>
      </c>
      <c r="AX140" s="153" t="str">
        <f t="shared" si="69"/>
        <v>NO CUMPLE</v>
      </c>
      <c r="AY140" s="341" t="str">
        <f>IF('OFERTAS ECONOMICAS'!DY140=0,"",IF('OFERTAS ECONOMICAS'!ED140="no","",'OFERTAS ECONOMICAS'!DY140))</f>
        <v/>
      </c>
      <c r="AZ140" s="153" t="str">
        <f>+'OFERTAS ECONOMICAS'!EC140</f>
        <v>NO CUMPLE</v>
      </c>
      <c r="BA140" s="153" t="str">
        <f t="shared" si="70"/>
        <v>NO CUMPLE</v>
      </c>
      <c r="BB140" s="152" t="str">
        <f>IF('OFERTAS ECONOMICAS'!EH140=0,"",IF('OFERTAS ECONOMICAS'!EM140="NO","",'OFERTAS ECONOMICAS'!EH140))</f>
        <v/>
      </c>
      <c r="BC140" s="153" t="str">
        <f>+'OFERTAS ECONOMICAS'!EL140</f>
        <v>CUMPLE</v>
      </c>
      <c r="BD140" s="153" t="str">
        <f t="shared" si="71"/>
        <v>NO CUMPLE</v>
      </c>
      <c r="BE140" s="152" t="str">
        <f>IF('OFERTAS ECONOMICAS'!EQ140=0,"",IF('OFERTAS ECONOMICAS'!EV140="NO","",'OFERTAS ECONOMICAS'!EQ140))</f>
        <v/>
      </c>
      <c r="BF140" s="153">
        <f>+'OFERTAS ECONOMICAS'!EU140</f>
        <v>0</v>
      </c>
      <c r="BG140" s="153" t="str">
        <f t="shared" si="72"/>
        <v>NO CUMPLE</v>
      </c>
      <c r="BH140" s="152" t="str">
        <f>IF('OFERTAS ECONOMICAS'!EZ140=0,"",IF('OFERTAS ECONOMICAS'!FE140="NO","",'OFERTAS ECONOMICAS'!EZ140))</f>
        <v/>
      </c>
      <c r="BI140" s="153">
        <f>+'OFERTAS ECONOMICAS'!FD140</f>
        <v>0</v>
      </c>
      <c r="BJ140" s="153" t="str">
        <f t="shared" si="73"/>
        <v>NO CUMPLE</v>
      </c>
      <c r="BK140" s="152" t="str">
        <f>IF('OFERTAS ECONOMICAS'!FI140=0,"",IF('OFERTAS ECONOMICAS'!FN140="no","",'OFERTAS ECONOMICAS'!FI140))</f>
        <v/>
      </c>
      <c r="BL140" s="153">
        <f>+'OFERTAS ECONOMICAS'!FM140</f>
        <v>0</v>
      </c>
      <c r="BM140" s="153" t="str">
        <f t="shared" si="74"/>
        <v>NO CUMPLE</v>
      </c>
      <c r="BN140" s="152" t="e">
        <f>IF('OFERTAS ECONOMICAS'!#REF!=0,"",IF('OFERTAS ECONOMICAS'!#REF!="NO","",'OFERTAS ECONOMICAS'!#REF!))</f>
        <v>#REF!</v>
      </c>
      <c r="BO140" s="153" t="e">
        <f>+'OFERTAS ECONOMICAS'!#REF!</f>
        <v>#REF!</v>
      </c>
      <c r="BP140" s="153" t="e">
        <f t="shared" si="75"/>
        <v>#REF!</v>
      </c>
      <c r="BQ140" s="152" t="str">
        <f>IF('OFERTAS ECONOMICAS'!FR140=0,"",IF('OFERTAS ECONOMICAS'!FW140="NO","",'OFERTAS ECONOMICAS'!FR140))</f>
        <v/>
      </c>
      <c r="BR140" s="153" t="str">
        <f>+'OFERTAS ECONOMICAS'!FV140</f>
        <v>CUMPLE</v>
      </c>
      <c r="BS140" s="153" t="str">
        <f t="shared" si="76"/>
        <v>NO CUMPLE</v>
      </c>
      <c r="BT140" s="152" t="str">
        <f>IF('OFERTAS ECONOMICAS'!GA140=0,"",IF('OFERTAS ECONOMICAS'!GF140="NO","",'OFERTAS ECONOMICAS'!GA140))</f>
        <v/>
      </c>
      <c r="BU140" s="153" t="str">
        <f>+'OFERTAS ECONOMICAS'!GE140</f>
        <v>CUMPLE</v>
      </c>
      <c r="BV140" s="153" t="str">
        <f t="shared" si="77"/>
        <v>NO CUMPLE</v>
      </c>
      <c r="BW140" s="152" t="e">
        <f>IF('OFERTAS ECONOMICAS'!#REF!=0,"",IF('OFERTAS ECONOMICAS'!#REF!="NO","",'OFERTAS ECONOMICAS'!#REF!))</f>
        <v>#REF!</v>
      </c>
      <c r="BX140" s="153" t="e">
        <f>+'OFERTAS ECONOMICAS'!#REF!</f>
        <v>#REF!</v>
      </c>
      <c r="BY140" s="153" t="e">
        <f t="shared" si="78"/>
        <v>#REF!</v>
      </c>
    </row>
    <row r="141" spans="1:77" ht="12.75" x14ac:dyDescent="0.2">
      <c r="A141" s="85">
        <f t="shared" si="54"/>
        <v>132</v>
      </c>
      <c r="B141" s="85" t="str">
        <f>VLOOKUP(A141,'OFERTAS ECONOMICAS'!A141:B474,2,0)</f>
        <v>DM735</v>
      </c>
      <c r="C141" s="22" t="str">
        <f>VLOOKUP(A141,'OFERTAS ECONOMICAS'!A141:C474,3,0)</f>
        <v>MASCARA PERILARINGEA N 3.0</v>
      </c>
      <c r="D141" s="120">
        <v>1</v>
      </c>
      <c r="E141" s="120" t="s">
        <v>32</v>
      </c>
      <c r="F141" s="24">
        <v>71555.89</v>
      </c>
      <c r="G141" s="120">
        <v>1</v>
      </c>
      <c r="H141" s="86">
        <f t="shared" si="55"/>
        <v>71555.89</v>
      </c>
      <c r="I141" s="48" t="str">
        <f>IF('OFERTAS ECONOMICAS'!L141=0,"",IF('OFERTAS ECONOMICAS'!Q141="no","",'OFERTAS ECONOMICAS'!L141))</f>
        <v/>
      </c>
      <c r="J141" s="49">
        <f>+'OFERTAS ECONOMICAS'!P141</f>
        <v>0</v>
      </c>
      <c r="K141" s="49" t="str">
        <f t="shared" si="56"/>
        <v>NO CUMPLE</v>
      </c>
      <c r="L141" s="51" t="str">
        <f>IF('OFERTAS ECONOMICAS'!U141=0,"",IF('OFERTAS ECONOMICAS'!Z141="NO","",'OFERTAS ECONOMICAS'!U141))</f>
        <v/>
      </c>
      <c r="M141" s="52">
        <f>+'OFERTAS ECONOMICAS'!Y141</f>
        <v>0</v>
      </c>
      <c r="N141" s="52" t="str">
        <f t="shared" si="57"/>
        <v>NO CUMPLE</v>
      </c>
      <c r="O141" s="53">
        <f>IF('OFERTAS ECONOMICAS'!AD141=0,"",IF('OFERTAS ECONOMICAS'!AI141="NO","",'OFERTAS ECONOMICAS'!AD141))</f>
        <v>71556</v>
      </c>
      <c r="P141" s="54" t="str">
        <f>+'OFERTAS ECONOMICAS'!AH141</f>
        <v>CUMPLE</v>
      </c>
      <c r="Q141" s="54" t="str">
        <f t="shared" si="58"/>
        <v>CUMPLE</v>
      </c>
      <c r="R141" s="56" t="str">
        <f>IF('OFERTAS ECONOMICAS'!AN141=0,"",IF('OFERTAS ECONOMICAS'!AR141="NO","",'OFERTAS ECONOMICAS'!AN141))</f>
        <v/>
      </c>
      <c r="S141" s="57">
        <f>+'OFERTAS ECONOMICAS'!AQ141</f>
        <v>0</v>
      </c>
      <c r="T141" s="57" t="str">
        <f t="shared" si="59"/>
        <v>NO CUMPLE</v>
      </c>
      <c r="U141" s="59" t="str">
        <f>IF('OFERTAS ECONOMICAS'!AV141=0,"",IF('OFERTAS ECONOMICAS'!BA141="NO","",'OFERTAS ECONOMICAS'!AV141))</f>
        <v/>
      </c>
      <c r="V141" s="60">
        <f>+'OFERTAS ECONOMICAS'!AZ141</f>
        <v>0</v>
      </c>
      <c r="W141" s="60" t="str">
        <f t="shared" si="60"/>
        <v>NO CUMPLE</v>
      </c>
      <c r="X141" s="56" t="str">
        <f>IF('OFERTAS ECONOMICAS'!BF141=0,"",IF('OFERTAS ECONOMICAS'!BJ141="NO","",'OFERTAS ECONOMICAS'!BE141))</f>
        <v/>
      </c>
      <c r="Y141" s="57">
        <f>+'OFERTAS ECONOMICAS'!BI141</f>
        <v>0</v>
      </c>
      <c r="Z141" s="57" t="str">
        <f t="shared" si="61"/>
        <v>NO CUMPLE</v>
      </c>
      <c r="AA141" s="152" t="e">
        <f>IF('OFERTAS ECONOMICAS'!#REF!=0,"",IF('OFERTAS ECONOMICAS'!#REF!="NO","",'OFERTAS ECONOMICAS'!#REF!))</f>
        <v>#REF!</v>
      </c>
      <c r="AB141" s="153" t="e">
        <f>+'OFERTAS ECONOMICAS'!#REF!</f>
        <v>#REF!</v>
      </c>
      <c r="AC141" s="153" t="e">
        <f t="shared" si="62"/>
        <v>#REF!</v>
      </c>
      <c r="AD141" s="251" t="str">
        <f>IF('OFERTAS ECONOMICAS'!BN141=0,"",IF('OFERTAS ECONOMICAS'!BS141="NO","",'OFERTAS ECONOMICAS'!BN141))</f>
        <v/>
      </c>
      <c r="AE141" s="153">
        <f>+'OFERTAS ECONOMICAS'!BR141</f>
        <v>0</v>
      </c>
      <c r="AF141" s="153" t="str">
        <f t="shared" si="63"/>
        <v>NO CUMPLE</v>
      </c>
      <c r="AG141" s="152" t="str">
        <f>IF('OFERTAS ECONOMICAS'!BW141=0,"",IF('OFERTAS ECONOMICAS'!CB141="NO","",'OFERTAS ECONOMICAS'!BW141))</f>
        <v/>
      </c>
      <c r="AH141" s="153">
        <f>+'OFERTAS ECONOMICAS'!CA141</f>
        <v>0</v>
      </c>
      <c r="AI141" s="153" t="str">
        <f t="shared" si="64"/>
        <v>NO CUMPLE</v>
      </c>
      <c r="AJ141" s="152" t="str">
        <f>IF('OFERTAS ECONOMICAS'!CF141=0,"",IF('OFERTAS ECONOMICAS'!CK141="NO","",'OFERTAS ECONOMICAS'!CF141))</f>
        <v/>
      </c>
      <c r="AK141" s="153">
        <f>+'OFERTAS ECONOMICAS'!CJ141</f>
        <v>0</v>
      </c>
      <c r="AL141" s="153" t="str">
        <f t="shared" si="65"/>
        <v>NO CUMPLE</v>
      </c>
      <c r="AM141" s="152" t="str">
        <f>IF('OFERTAS ECONOMICAS'!CO141=0,"",IF('OFERTAS ECONOMICAS'!CT141="NO","",'OFERTAS ECONOMICAS'!CO141))</f>
        <v/>
      </c>
      <c r="AN141" s="153">
        <f>+'OFERTAS ECONOMICAS'!CS141</f>
        <v>0</v>
      </c>
      <c r="AO141" s="153" t="str">
        <f t="shared" si="66"/>
        <v>NO CUMPLE</v>
      </c>
      <c r="AP141" s="344" t="str">
        <f>IF('OFERTAS ECONOMICAS'!CX141=0,"",IF('OFERTAS ECONOMICAS'!DC141="NO","",'OFERTAS ECONOMICAS'!CX141))</f>
        <v/>
      </c>
      <c r="AQ141" s="153">
        <f>+'OFERTAS ECONOMICAS'!DB141</f>
        <v>0</v>
      </c>
      <c r="AR141" s="153" t="str">
        <f t="shared" si="67"/>
        <v>NO CUMPLE</v>
      </c>
      <c r="AS141" s="152" t="str">
        <f>IF('OFERTAS ECONOMICAS'!DG141=0,"",IF('OFERTAS ECONOMICAS'!DL141="NO","",'OFERTAS ECONOMICAS'!DG141))</f>
        <v/>
      </c>
      <c r="AT141" s="153">
        <f>+'OFERTAS ECONOMICAS'!DK141</f>
        <v>0</v>
      </c>
      <c r="AU141" s="153" t="str">
        <f t="shared" si="68"/>
        <v>NO CUMPLE</v>
      </c>
      <c r="AV141" s="152" t="str">
        <f>IF('OFERTAS ECONOMICAS'!DP141=0,"",IF('OFERTAS ECONOMICAS'!DU141="NO","",'OFERTAS ECONOMICAS'!DP141))</f>
        <v/>
      </c>
      <c r="AW141" s="153">
        <f>+'OFERTAS ECONOMICAS'!DT141</f>
        <v>0</v>
      </c>
      <c r="AX141" s="153" t="str">
        <f t="shared" si="69"/>
        <v>NO CUMPLE</v>
      </c>
      <c r="AY141" s="341" t="str">
        <f>IF('OFERTAS ECONOMICAS'!DY141=0,"",IF('OFERTAS ECONOMICAS'!ED141="no","",'OFERTAS ECONOMICAS'!DY141))</f>
        <v/>
      </c>
      <c r="AZ141" s="153" t="str">
        <f>+'OFERTAS ECONOMICAS'!EC141</f>
        <v>NO CUMPLE</v>
      </c>
      <c r="BA141" s="153" t="str">
        <f t="shared" si="70"/>
        <v>NO CUMPLE</v>
      </c>
      <c r="BB141" s="152" t="str">
        <f>IF('OFERTAS ECONOMICAS'!EH141=0,"",IF('OFERTAS ECONOMICAS'!EM141="NO","",'OFERTAS ECONOMICAS'!EH141))</f>
        <v/>
      </c>
      <c r="BC141" s="153" t="str">
        <f>+'OFERTAS ECONOMICAS'!EL141</f>
        <v/>
      </c>
      <c r="BD141" s="153" t="str">
        <f t="shared" si="71"/>
        <v>NO CUMPLE</v>
      </c>
      <c r="BE141" s="152" t="str">
        <f>IF('OFERTAS ECONOMICAS'!EQ141=0,"",IF('OFERTAS ECONOMICAS'!EV141="NO","",'OFERTAS ECONOMICAS'!EQ141))</f>
        <v/>
      </c>
      <c r="BF141" s="153" t="str">
        <f>+'OFERTAS ECONOMICAS'!EU141</f>
        <v>CUMPLE</v>
      </c>
      <c r="BG141" s="153" t="str">
        <f t="shared" si="72"/>
        <v>NO CUMPLE</v>
      </c>
      <c r="BH141" s="152" t="str">
        <f>IF('OFERTAS ECONOMICAS'!EZ141=0,"",IF('OFERTAS ECONOMICAS'!FE141="NO","",'OFERTAS ECONOMICAS'!EZ141))</f>
        <v/>
      </c>
      <c r="BI141" s="153">
        <f>+'OFERTAS ECONOMICAS'!FD141</f>
        <v>0</v>
      </c>
      <c r="BJ141" s="153" t="str">
        <f t="shared" si="73"/>
        <v>NO CUMPLE</v>
      </c>
      <c r="BK141" s="152" t="str">
        <f>IF('OFERTAS ECONOMICAS'!FI141=0,"",IF('OFERTAS ECONOMICAS'!FN141="no","",'OFERTAS ECONOMICAS'!FI141))</f>
        <v/>
      </c>
      <c r="BL141" s="153">
        <f>+'OFERTAS ECONOMICAS'!FM141</f>
        <v>0</v>
      </c>
      <c r="BM141" s="153" t="str">
        <f t="shared" si="74"/>
        <v>NO CUMPLE</v>
      </c>
      <c r="BN141" s="152" t="e">
        <f>IF('OFERTAS ECONOMICAS'!#REF!=0,"",IF('OFERTAS ECONOMICAS'!#REF!="NO","",'OFERTAS ECONOMICAS'!#REF!))</f>
        <v>#REF!</v>
      </c>
      <c r="BO141" s="153" t="e">
        <f>+'OFERTAS ECONOMICAS'!#REF!</f>
        <v>#REF!</v>
      </c>
      <c r="BP141" s="153" t="e">
        <f t="shared" si="75"/>
        <v>#REF!</v>
      </c>
      <c r="BQ141" s="152">
        <f>IF('OFERTAS ECONOMICAS'!FR141=0,"",IF('OFERTAS ECONOMICAS'!FW141="NO","",'OFERTAS ECONOMICAS'!FR141))</f>
        <v>28322</v>
      </c>
      <c r="BR141" s="153" t="str">
        <f>+'OFERTAS ECONOMICAS'!FV141</f>
        <v>CUMPLE</v>
      </c>
      <c r="BS141" s="153" t="str">
        <f t="shared" si="76"/>
        <v>CUMPLE</v>
      </c>
      <c r="BT141" s="152" t="str">
        <f>IF('OFERTAS ECONOMICAS'!GA141=0,"",IF('OFERTAS ECONOMICAS'!GF141="NO","",'OFERTAS ECONOMICAS'!GA141))</f>
        <v/>
      </c>
      <c r="BU141" s="153">
        <f>+'OFERTAS ECONOMICAS'!GE141</f>
        <v>0</v>
      </c>
      <c r="BV141" s="153" t="str">
        <f t="shared" si="77"/>
        <v>NO CUMPLE</v>
      </c>
      <c r="BW141" s="152" t="e">
        <f>IF('OFERTAS ECONOMICAS'!#REF!=0,"",IF('OFERTAS ECONOMICAS'!#REF!="NO","",'OFERTAS ECONOMICAS'!#REF!))</f>
        <v>#REF!</v>
      </c>
      <c r="BX141" s="153" t="e">
        <f>+'OFERTAS ECONOMICAS'!#REF!</f>
        <v>#REF!</v>
      </c>
      <c r="BY141" s="153" t="e">
        <f t="shared" si="78"/>
        <v>#REF!</v>
      </c>
    </row>
    <row r="142" spans="1:77" ht="12.75" x14ac:dyDescent="0.2">
      <c r="A142" s="85">
        <f t="shared" si="54"/>
        <v>133</v>
      </c>
      <c r="B142" s="85" t="str">
        <f>VLOOKUP(A142,'OFERTAS ECONOMICAS'!A142:B475,2,0)</f>
        <v>DM736</v>
      </c>
      <c r="C142" s="22" t="str">
        <f>VLOOKUP(A142,'OFERTAS ECONOMICAS'!A142:C475,3,0)</f>
        <v>MASCARA PERILARINGEA N 4.0</v>
      </c>
      <c r="D142" s="120">
        <v>1</v>
      </c>
      <c r="E142" s="120" t="s">
        <v>32</v>
      </c>
      <c r="F142" s="24">
        <v>71555.89</v>
      </c>
      <c r="G142" s="120">
        <v>1</v>
      </c>
      <c r="H142" s="86">
        <f t="shared" si="55"/>
        <v>71555.89</v>
      </c>
      <c r="I142" s="48" t="str">
        <f>IF('OFERTAS ECONOMICAS'!L142=0,"",IF('OFERTAS ECONOMICAS'!Q142="no","",'OFERTAS ECONOMICAS'!L142))</f>
        <v/>
      </c>
      <c r="J142" s="49">
        <f>+'OFERTAS ECONOMICAS'!P142</f>
        <v>0</v>
      </c>
      <c r="K142" s="49" t="str">
        <f t="shared" si="56"/>
        <v>NO CUMPLE</v>
      </c>
      <c r="L142" s="51" t="str">
        <f>IF('OFERTAS ECONOMICAS'!U142=0,"",IF('OFERTAS ECONOMICAS'!Z142="NO","",'OFERTAS ECONOMICAS'!U142))</f>
        <v/>
      </c>
      <c r="M142" s="52">
        <f>+'OFERTAS ECONOMICAS'!Y142</f>
        <v>0</v>
      </c>
      <c r="N142" s="52" t="str">
        <f t="shared" si="57"/>
        <v>NO CUMPLE</v>
      </c>
      <c r="O142" s="53">
        <f>IF('OFERTAS ECONOMICAS'!AD142=0,"",IF('OFERTAS ECONOMICAS'!AI142="NO","",'OFERTAS ECONOMICAS'!AD142))</f>
        <v>71556</v>
      </c>
      <c r="P142" s="54" t="str">
        <f>+'OFERTAS ECONOMICAS'!AH142</f>
        <v>CUMPLE</v>
      </c>
      <c r="Q142" s="54" t="str">
        <f t="shared" si="58"/>
        <v>CUMPLE</v>
      </c>
      <c r="R142" s="56" t="str">
        <f>IF('OFERTAS ECONOMICAS'!AN142=0,"",IF('OFERTAS ECONOMICAS'!AR142="NO","",'OFERTAS ECONOMICAS'!AN142))</f>
        <v/>
      </c>
      <c r="S142" s="57">
        <f>+'OFERTAS ECONOMICAS'!AQ142</f>
        <v>0</v>
      </c>
      <c r="T142" s="57" t="str">
        <f t="shared" si="59"/>
        <v>NO CUMPLE</v>
      </c>
      <c r="U142" s="59" t="str">
        <f>IF('OFERTAS ECONOMICAS'!AV142=0,"",IF('OFERTAS ECONOMICAS'!BA142="NO","",'OFERTAS ECONOMICAS'!AV142))</f>
        <v/>
      </c>
      <c r="V142" s="60">
        <f>+'OFERTAS ECONOMICAS'!AZ142</f>
        <v>0</v>
      </c>
      <c r="W142" s="60" t="str">
        <f t="shared" si="60"/>
        <v>NO CUMPLE</v>
      </c>
      <c r="X142" s="56" t="str">
        <f>IF('OFERTAS ECONOMICAS'!BF142=0,"",IF('OFERTAS ECONOMICAS'!BJ142="NO","",'OFERTAS ECONOMICAS'!BE142))</f>
        <v/>
      </c>
      <c r="Y142" s="57">
        <f>+'OFERTAS ECONOMICAS'!BI142</f>
        <v>0</v>
      </c>
      <c r="Z142" s="57" t="str">
        <f t="shared" si="61"/>
        <v>NO CUMPLE</v>
      </c>
      <c r="AA142" s="152" t="e">
        <f>IF('OFERTAS ECONOMICAS'!#REF!=0,"",IF('OFERTAS ECONOMICAS'!#REF!="NO","",'OFERTAS ECONOMICAS'!#REF!))</f>
        <v>#REF!</v>
      </c>
      <c r="AB142" s="153" t="e">
        <f>+'OFERTAS ECONOMICAS'!#REF!</f>
        <v>#REF!</v>
      </c>
      <c r="AC142" s="153" t="e">
        <f t="shared" si="62"/>
        <v>#REF!</v>
      </c>
      <c r="AD142" s="251" t="str">
        <f>IF('OFERTAS ECONOMICAS'!BN142=0,"",IF('OFERTAS ECONOMICAS'!BS142="NO","",'OFERTAS ECONOMICAS'!BN142))</f>
        <v/>
      </c>
      <c r="AE142" s="153">
        <f>+'OFERTAS ECONOMICAS'!BR142</f>
        <v>0</v>
      </c>
      <c r="AF142" s="153" t="str">
        <f t="shared" si="63"/>
        <v>NO CUMPLE</v>
      </c>
      <c r="AG142" s="152" t="str">
        <f>IF('OFERTAS ECONOMICAS'!BW142=0,"",IF('OFERTAS ECONOMICAS'!CB142="NO","",'OFERTAS ECONOMICAS'!BW142))</f>
        <v/>
      </c>
      <c r="AH142" s="153">
        <f>+'OFERTAS ECONOMICAS'!CA142</f>
        <v>0</v>
      </c>
      <c r="AI142" s="153" t="str">
        <f t="shared" si="64"/>
        <v>NO CUMPLE</v>
      </c>
      <c r="AJ142" s="152" t="str">
        <f>IF('OFERTAS ECONOMICAS'!CF142=0,"",IF('OFERTAS ECONOMICAS'!CK142="NO","",'OFERTAS ECONOMICAS'!CF142))</f>
        <v/>
      </c>
      <c r="AK142" s="153">
        <f>+'OFERTAS ECONOMICAS'!CJ142</f>
        <v>0</v>
      </c>
      <c r="AL142" s="153" t="str">
        <f t="shared" si="65"/>
        <v>NO CUMPLE</v>
      </c>
      <c r="AM142" s="152" t="str">
        <f>IF('OFERTAS ECONOMICAS'!CO142=0,"",IF('OFERTAS ECONOMICAS'!CT142="NO","",'OFERTAS ECONOMICAS'!CO142))</f>
        <v/>
      </c>
      <c r="AN142" s="153">
        <f>+'OFERTAS ECONOMICAS'!CS142</f>
        <v>0</v>
      </c>
      <c r="AO142" s="153" t="str">
        <f t="shared" si="66"/>
        <v>NO CUMPLE</v>
      </c>
      <c r="AP142" s="344" t="str">
        <f>IF('OFERTAS ECONOMICAS'!CX142=0,"",IF('OFERTAS ECONOMICAS'!DC142="NO","",'OFERTAS ECONOMICAS'!CX142))</f>
        <v/>
      </c>
      <c r="AQ142" s="153">
        <f>+'OFERTAS ECONOMICAS'!DB142</f>
        <v>0</v>
      </c>
      <c r="AR142" s="153" t="str">
        <f t="shared" si="67"/>
        <v>NO CUMPLE</v>
      </c>
      <c r="AS142" s="152" t="str">
        <f>IF('OFERTAS ECONOMICAS'!DG142=0,"",IF('OFERTAS ECONOMICAS'!DL142="NO","",'OFERTAS ECONOMICAS'!DG142))</f>
        <v/>
      </c>
      <c r="AT142" s="153">
        <f>+'OFERTAS ECONOMICAS'!DK142</f>
        <v>0</v>
      </c>
      <c r="AU142" s="153" t="str">
        <f t="shared" si="68"/>
        <v>NO CUMPLE</v>
      </c>
      <c r="AV142" s="152" t="str">
        <f>IF('OFERTAS ECONOMICAS'!DP142=0,"",IF('OFERTAS ECONOMICAS'!DU142="NO","",'OFERTAS ECONOMICAS'!DP142))</f>
        <v/>
      </c>
      <c r="AW142" s="153">
        <f>+'OFERTAS ECONOMICAS'!DT142</f>
        <v>0</v>
      </c>
      <c r="AX142" s="153" t="str">
        <f t="shared" si="69"/>
        <v>NO CUMPLE</v>
      </c>
      <c r="AY142" s="341" t="str">
        <f>IF('OFERTAS ECONOMICAS'!DY142=0,"",IF('OFERTAS ECONOMICAS'!ED142="no","",'OFERTAS ECONOMICAS'!DY142))</f>
        <v/>
      </c>
      <c r="AZ142" s="153" t="str">
        <f>+'OFERTAS ECONOMICAS'!EC142</f>
        <v>NO CUMPLE</v>
      </c>
      <c r="BA142" s="153" t="str">
        <f t="shared" si="70"/>
        <v>NO CUMPLE</v>
      </c>
      <c r="BB142" s="152" t="str">
        <f>IF('OFERTAS ECONOMICAS'!EH142=0,"",IF('OFERTAS ECONOMICAS'!EM142="NO","",'OFERTAS ECONOMICAS'!EH142))</f>
        <v/>
      </c>
      <c r="BC142" s="153" t="str">
        <f>+'OFERTAS ECONOMICAS'!EL142</f>
        <v/>
      </c>
      <c r="BD142" s="153" t="str">
        <f t="shared" si="71"/>
        <v>NO CUMPLE</v>
      </c>
      <c r="BE142" s="152" t="str">
        <f>IF('OFERTAS ECONOMICAS'!EQ142=0,"",IF('OFERTAS ECONOMICAS'!EV142="NO","",'OFERTAS ECONOMICAS'!EQ142))</f>
        <v/>
      </c>
      <c r="BF142" s="153" t="str">
        <f>+'OFERTAS ECONOMICAS'!EU142</f>
        <v>CUMPLE</v>
      </c>
      <c r="BG142" s="153" t="str">
        <f t="shared" si="72"/>
        <v>NO CUMPLE</v>
      </c>
      <c r="BH142" s="152" t="str">
        <f>IF('OFERTAS ECONOMICAS'!EZ142=0,"",IF('OFERTAS ECONOMICAS'!FE142="NO","",'OFERTAS ECONOMICAS'!EZ142))</f>
        <v/>
      </c>
      <c r="BI142" s="153">
        <f>+'OFERTAS ECONOMICAS'!FD142</f>
        <v>0</v>
      </c>
      <c r="BJ142" s="153" t="str">
        <f t="shared" si="73"/>
        <v>NO CUMPLE</v>
      </c>
      <c r="BK142" s="152" t="str">
        <f>IF('OFERTAS ECONOMICAS'!FI142=0,"",IF('OFERTAS ECONOMICAS'!FN142="no","",'OFERTAS ECONOMICAS'!FI142))</f>
        <v/>
      </c>
      <c r="BL142" s="153">
        <f>+'OFERTAS ECONOMICAS'!FM142</f>
        <v>0</v>
      </c>
      <c r="BM142" s="153" t="str">
        <f t="shared" si="74"/>
        <v>NO CUMPLE</v>
      </c>
      <c r="BN142" s="152" t="e">
        <f>IF('OFERTAS ECONOMICAS'!#REF!=0,"",IF('OFERTAS ECONOMICAS'!#REF!="NO","",'OFERTAS ECONOMICAS'!#REF!))</f>
        <v>#REF!</v>
      </c>
      <c r="BO142" s="153" t="e">
        <f>+'OFERTAS ECONOMICAS'!#REF!</f>
        <v>#REF!</v>
      </c>
      <c r="BP142" s="153" t="e">
        <f t="shared" si="75"/>
        <v>#REF!</v>
      </c>
      <c r="BQ142" s="152">
        <f>IF('OFERTAS ECONOMICAS'!FR142=0,"",IF('OFERTAS ECONOMICAS'!FW142="NO","",'OFERTAS ECONOMICAS'!FR142))</f>
        <v>28322</v>
      </c>
      <c r="BR142" s="153" t="str">
        <f>+'OFERTAS ECONOMICAS'!FV142</f>
        <v>CUMPLE</v>
      </c>
      <c r="BS142" s="153" t="str">
        <f t="shared" si="76"/>
        <v>CUMPLE</v>
      </c>
      <c r="BT142" s="152" t="str">
        <f>IF('OFERTAS ECONOMICAS'!GA142=0,"",IF('OFERTAS ECONOMICAS'!GF142="NO","",'OFERTAS ECONOMICAS'!GA142))</f>
        <v/>
      </c>
      <c r="BU142" s="153">
        <f>+'OFERTAS ECONOMICAS'!GE142</f>
        <v>0</v>
      </c>
      <c r="BV142" s="153" t="str">
        <f t="shared" si="77"/>
        <v>NO CUMPLE</v>
      </c>
      <c r="BW142" s="152" t="e">
        <f>IF('OFERTAS ECONOMICAS'!#REF!=0,"",IF('OFERTAS ECONOMICAS'!#REF!="NO","",'OFERTAS ECONOMICAS'!#REF!))</f>
        <v>#REF!</v>
      </c>
      <c r="BX142" s="153" t="e">
        <f>+'OFERTAS ECONOMICAS'!#REF!</f>
        <v>#REF!</v>
      </c>
      <c r="BY142" s="153" t="e">
        <f t="shared" si="78"/>
        <v>#REF!</v>
      </c>
    </row>
    <row r="143" spans="1:77" ht="25.5" x14ac:dyDescent="0.2">
      <c r="A143" s="85">
        <f t="shared" si="54"/>
        <v>134</v>
      </c>
      <c r="B143" s="85" t="str">
        <f>VLOOKUP(A143,'OFERTAS ECONOMICAS'!A143:B476,2,0)</f>
        <v>DM775</v>
      </c>
      <c r="C143" s="22" t="str">
        <f>VLOOKUP(A143,'OFERTAS ECONOMICAS'!A143:C476,3,0)</f>
        <v>NEBULIZADOR JET CON SISTEMA VENTURY</v>
      </c>
      <c r="D143" s="120">
        <v>1</v>
      </c>
      <c r="E143" s="120" t="s">
        <v>32</v>
      </c>
      <c r="F143" s="24">
        <v>5259.8</v>
      </c>
      <c r="G143" s="120">
        <v>3</v>
      </c>
      <c r="H143" s="86">
        <f t="shared" si="55"/>
        <v>15779.400000000001</v>
      </c>
      <c r="I143" s="48" t="str">
        <f>IF('OFERTAS ECONOMICAS'!L143=0,"",IF('OFERTAS ECONOMICAS'!Q143="no","",'OFERTAS ECONOMICAS'!L143))</f>
        <v/>
      </c>
      <c r="J143" s="49">
        <f>+'OFERTAS ECONOMICAS'!P143</f>
        <v>0</v>
      </c>
      <c r="K143" s="49" t="str">
        <f t="shared" si="56"/>
        <v>NO CUMPLE</v>
      </c>
      <c r="L143" s="51" t="str">
        <f>IF('OFERTAS ECONOMICAS'!U143=0,"",IF('OFERTAS ECONOMICAS'!Z143="NO","",'OFERTAS ECONOMICAS'!U143))</f>
        <v/>
      </c>
      <c r="M143" s="52">
        <f>+'OFERTAS ECONOMICAS'!Y143</f>
        <v>0</v>
      </c>
      <c r="N143" s="52" t="str">
        <f t="shared" si="57"/>
        <v>NO CUMPLE</v>
      </c>
      <c r="O143" s="53">
        <f>IF('OFERTAS ECONOMICAS'!AD143=0,"",IF('OFERTAS ECONOMICAS'!AI143="NO","",'OFERTAS ECONOMICAS'!AD143))</f>
        <v>5625</v>
      </c>
      <c r="P143" s="54" t="str">
        <f>+'OFERTAS ECONOMICAS'!AH143</f>
        <v>CUMPLE</v>
      </c>
      <c r="Q143" s="54" t="str">
        <f t="shared" si="58"/>
        <v>CUMPLE</v>
      </c>
      <c r="R143" s="56" t="str">
        <f>IF('OFERTAS ECONOMICAS'!AN143=0,"",IF('OFERTAS ECONOMICAS'!AR143="NO","",'OFERTAS ECONOMICAS'!AN143))</f>
        <v/>
      </c>
      <c r="S143" s="57">
        <f>+'OFERTAS ECONOMICAS'!AQ143</f>
        <v>0</v>
      </c>
      <c r="T143" s="57" t="str">
        <f t="shared" si="59"/>
        <v>NO CUMPLE</v>
      </c>
      <c r="U143" s="59" t="str">
        <f>IF('OFERTAS ECONOMICAS'!AV143=0,"",IF('OFERTAS ECONOMICAS'!BA143="NO","",'OFERTAS ECONOMICAS'!AV143))</f>
        <v/>
      </c>
      <c r="V143" s="60">
        <f>+'OFERTAS ECONOMICAS'!AZ143</f>
        <v>0</v>
      </c>
      <c r="W143" s="60" t="str">
        <f t="shared" si="60"/>
        <v>NO CUMPLE</v>
      </c>
      <c r="X143" s="56" t="str">
        <f>IF('OFERTAS ECONOMICAS'!BF143=0,"",IF('OFERTAS ECONOMICAS'!BJ143="NO","",'OFERTAS ECONOMICAS'!BE143))</f>
        <v/>
      </c>
      <c r="Y143" s="57">
        <f>+'OFERTAS ECONOMICAS'!BI143</f>
        <v>0</v>
      </c>
      <c r="Z143" s="57" t="str">
        <f t="shared" si="61"/>
        <v>NO CUMPLE</v>
      </c>
      <c r="AA143" s="152" t="e">
        <f>IF('OFERTAS ECONOMICAS'!#REF!=0,"",IF('OFERTAS ECONOMICAS'!#REF!="NO","",'OFERTAS ECONOMICAS'!#REF!))</f>
        <v>#REF!</v>
      </c>
      <c r="AB143" s="153" t="e">
        <f>+'OFERTAS ECONOMICAS'!#REF!</f>
        <v>#REF!</v>
      </c>
      <c r="AC143" s="153" t="e">
        <f t="shared" si="62"/>
        <v>#REF!</v>
      </c>
      <c r="AD143" s="251" t="str">
        <f>IF('OFERTAS ECONOMICAS'!BN143=0,"",IF('OFERTAS ECONOMICAS'!BS143="NO","",'OFERTAS ECONOMICAS'!BN143))</f>
        <v/>
      </c>
      <c r="AE143" s="153">
        <f>+'OFERTAS ECONOMICAS'!BR143</f>
        <v>0</v>
      </c>
      <c r="AF143" s="153" t="str">
        <f t="shared" si="63"/>
        <v>NO CUMPLE</v>
      </c>
      <c r="AG143" s="152" t="str">
        <f>IF('OFERTAS ECONOMICAS'!BW143=0,"",IF('OFERTAS ECONOMICAS'!CB143="NO","",'OFERTAS ECONOMICAS'!BW143))</f>
        <v/>
      </c>
      <c r="AH143" s="153">
        <f>+'OFERTAS ECONOMICAS'!CA143</f>
        <v>0</v>
      </c>
      <c r="AI143" s="153" t="str">
        <f t="shared" si="64"/>
        <v>NO CUMPLE</v>
      </c>
      <c r="AJ143" s="152" t="str">
        <f>IF('OFERTAS ECONOMICAS'!CF143=0,"",IF('OFERTAS ECONOMICAS'!CK143="NO","",'OFERTAS ECONOMICAS'!CF143))</f>
        <v/>
      </c>
      <c r="AK143" s="153">
        <f>+'OFERTAS ECONOMICAS'!CJ143</f>
        <v>0</v>
      </c>
      <c r="AL143" s="153" t="str">
        <f t="shared" si="65"/>
        <v>NO CUMPLE</v>
      </c>
      <c r="AM143" s="152" t="str">
        <f>IF('OFERTAS ECONOMICAS'!CO143=0,"",IF('OFERTAS ECONOMICAS'!CT143="NO","",'OFERTAS ECONOMICAS'!CO143))</f>
        <v/>
      </c>
      <c r="AN143" s="153">
        <f>+'OFERTAS ECONOMICAS'!CS143</f>
        <v>0</v>
      </c>
      <c r="AO143" s="153" t="str">
        <f t="shared" si="66"/>
        <v>NO CUMPLE</v>
      </c>
      <c r="AP143" s="344">
        <f>IF('OFERTAS ECONOMICAS'!CX143=0,"",IF('OFERTAS ECONOMICAS'!DC143="NO","",'OFERTAS ECONOMICAS'!CX143))</f>
        <v>5259.8</v>
      </c>
      <c r="AQ143" s="153" t="str">
        <f>+'OFERTAS ECONOMICAS'!DB143</f>
        <v xml:space="preserve">CUMPLE </v>
      </c>
      <c r="AR143" s="153" t="str">
        <f t="shared" si="67"/>
        <v>CUMPLE</v>
      </c>
      <c r="AS143" s="152" t="str">
        <f>IF('OFERTAS ECONOMICAS'!DG143=0,"",IF('OFERTAS ECONOMICAS'!DL143="NO","",'OFERTAS ECONOMICAS'!DG143))</f>
        <v/>
      </c>
      <c r="AT143" s="153">
        <f>+'OFERTAS ECONOMICAS'!DK143</f>
        <v>0</v>
      </c>
      <c r="AU143" s="153" t="str">
        <f t="shared" si="68"/>
        <v>NO CUMPLE</v>
      </c>
      <c r="AV143" s="152" t="str">
        <f>IF('OFERTAS ECONOMICAS'!DP143=0,"",IF('OFERTAS ECONOMICAS'!DU143="NO","",'OFERTAS ECONOMICAS'!DP143))</f>
        <v/>
      </c>
      <c r="AW143" s="153">
        <f>+'OFERTAS ECONOMICAS'!DT143</f>
        <v>0</v>
      </c>
      <c r="AX143" s="153" t="str">
        <f t="shared" si="69"/>
        <v>NO CUMPLE</v>
      </c>
      <c r="AY143" s="341" t="str">
        <f>IF('OFERTAS ECONOMICAS'!DY143=0,"",IF('OFERTAS ECONOMICAS'!ED143="no","",'OFERTAS ECONOMICAS'!DY143))</f>
        <v/>
      </c>
      <c r="AZ143" s="153">
        <f>+'OFERTAS ECONOMICAS'!EC143</f>
        <v>0</v>
      </c>
      <c r="BA143" s="153" t="str">
        <f t="shared" si="70"/>
        <v>NO CUMPLE</v>
      </c>
      <c r="BB143" s="152" t="str">
        <f>IF('OFERTAS ECONOMICAS'!EH143=0,"",IF('OFERTAS ECONOMICAS'!EM143="NO","",'OFERTAS ECONOMICAS'!EH143))</f>
        <v/>
      </c>
      <c r="BC143" s="153" t="str">
        <f>+'OFERTAS ECONOMICAS'!EL143</f>
        <v/>
      </c>
      <c r="BD143" s="153" t="str">
        <f t="shared" si="71"/>
        <v>NO CUMPLE</v>
      </c>
      <c r="BE143" s="152" t="str">
        <f>IF('OFERTAS ECONOMICAS'!EQ143=0,"",IF('OFERTAS ECONOMICAS'!EV143="NO","",'OFERTAS ECONOMICAS'!EQ143))</f>
        <v/>
      </c>
      <c r="BF143" s="153">
        <f>+'OFERTAS ECONOMICAS'!EU143</f>
        <v>0</v>
      </c>
      <c r="BG143" s="153" t="str">
        <f t="shared" si="72"/>
        <v>NO CUMPLE</v>
      </c>
      <c r="BH143" s="152" t="str">
        <f>IF('OFERTAS ECONOMICAS'!EZ143=0,"",IF('OFERTAS ECONOMICAS'!FE143="NO","",'OFERTAS ECONOMICAS'!EZ143))</f>
        <v/>
      </c>
      <c r="BI143" s="153">
        <f>+'OFERTAS ECONOMICAS'!FD143</f>
        <v>0</v>
      </c>
      <c r="BJ143" s="153" t="str">
        <f t="shared" si="73"/>
        <v>NO CUMPLE</v>
      </c>
      <c r="BK143" s="152" t="str">
        <f>IF('OFERTAS ECONOMICAS'!FI143=0,"",IF('OFERTAS ECONOMICAS'!FN143="no","",'OFERTAS ECONOMICAS'!FI143))</f>
        <v/>
      </c>
      <c r="BL143" s="153">
        <f>+'OFERTAS ECONOMICAS'!FM143</f>
        <v>0</v>
      </c>
      <c r="BM143" s="153" t="str">
        <f t="shared" si="74"/>
        <v>NO CUMPLE</v>
      </c>
      <c r="BN143" s="152" t="e">
        <f>IF('OFERTAS ECONOMICAS'!#REF!=0,"",IF('OFERTAS ECONOMICAS'!#REF!="NO","",'OFERTAS ECONOMICAS'!#REF!))</f>
        <v>#REF!</v>
      </c>
      <c r="BO143" s="153" t="e">
        <f>+'OFERTAS ECONOMICAS'!#REF!</f>
        <v>#REF!</v>
      </c>
      <c r="BP143" s="153" t="e">
        <f t="shared" si="75"/>
        <v>#REF!</v>
      </c>
      <c r="BQ143" s="152" t="str">
        <f>IF('OFERTAS ECONOMICAS'!FR143=0,"",IF('OFERTAS ECONOMICAS'!FW143="NO","",'OFERTAS ECONOMICAS'!FR143))</f>
        <v/>
      </c>
      <c r="BR143" s="153">
        <f>+'OFERTAS ECONOMICAS'!FV143</f>
        <v>0</v>
      </c>
      <c r="BS143" s="153" t="str">
        <f t="shared" si="76"/>
        <v>NO CUMPLE</v>
      </c>
      <c r="BT143" s="152" t="str">
        <f>IF('OFERTAS ECONOMICAS'!GA143=0,"",IF('OFERTAS ECONOMICAS'!GF143="NO","",'OFERTAS ECONOMICAS'!GA143))</f>
        <v/>
      </c>
      <c r="BU143" s="153" t="str">
        <f>+'OFERTAS ECONOMICAS'!GE143</f>
        <v>CUMPLE</v>
      </c>
      <c r="BV143" s="153" t="str">
        <f t="shared" si="77"/>
        <v>NO CUMPLE</v>
      </c>
      <c r="BW143" s="152" t="e">
        <f>IF('OFERTAS ECONOMICAS'!#REF!=0,"",IF('OFERTAS ECONOMICAS'!#REF!="NO","",'OFERTAS ECONOMICAS'!#REF!))</f>
        <v>#REF!</v>
      </c>
      <c r="BX143" s="153" t="e">
        <f>+'OFERTAS ECONOMICAS'!#REF!</f>
        <v>#REF!</v>
      </c>
      <c r="BY143" s="153" t="e">
        <f t="shared" si="78"/>
        <v>#REF!</v>
      </c>
    </row>
    <row r="144" spans="1:77" ht="51" x14ac:dyDescent="0.2">
      <c r="A144" s="85">
        <f t="shared" si="54"/>
        <v>135</v>
      </c>
      <c r="B144" s="85" t="str">
        <f>VLOOKUP(A144,'OFERTAS ECONOMICAS'!A144:B477,2,0)</f>
        <v>DM400</v>
      </c>
      <c r="C144" s="22" t="str">
        <f>VLOOKUP(A144,'OFERTAS ECONOMICAS'!A144:C477,3,0)</f>
        <v>PAÑO IMPREGNADO CON CLORHEXIDINA AL 2 % Y ALCOHOL ISOPROPILICO AL 70%</v>
      </c>
      <c r="D144" s="120">
        <v>1</v>
      </c>
      <c r="E144" s="120" t="s">
        <v>32</v>
      </c>
      <c r="F144" s="24">
        <v>57.228915662650607</v>
      </c>
      <c r="G144" s="120">
        <v>85583</v>
      </c>
      <c r="H144" s="86">
        <f t="shared" si="55"/>
        <v>4897822.2891566269</v>
      </c>
      <c r="I144" s="48" t="str">
        <f>IF('OFERTAS ECONOMICAS'!L144=0,"",IF('OFERTAS ECONOMICAS'!Q144="no","",'OFERTAS ECONOMICAS'!L144))</f>
        <v/>
      </c>
      <c r="J144" s="49">
        <f>+'OFERTAS ECONOMICAS'!P144</f>
        <v>0</v>
      </c>
      <c r="K144" s="49" t="str">
        <f t="shared" si="56"/>
        <v>NO CUMPLE</v>
      </c>
      <c r="L144" s="51" t="str">
        <f>IF('OFERTAS ECONOMICAS'!U144=0,"",IF('OFERTAS ECONOMICAS'!Z144="NO","",'OFERTAS ECONOMICAS'!U144))</f>
        <v/>
      </c>
      <c r="M144" s="52" t="str">
        <f>+'OFERTAS ECONOMICAS'!Y144</f>
        <v>CUMPLE</v>
      </c>
      <c r="N144" s="52" t="str">
        <f t="shared" si="57"/>
        <v>NO CUMPLE</v>
      </c>
      <c r="O144" s="53" t="str">
        <f>IF('OFERTAS ECONOMICAS'!AD144=0,"",IF('OFERTAS ECONOMICAS'!AI144="NO","",'OFERTAS ECONOMICAS'!AD144))</f>
        <v/>
      </c>
      <c r="P144" s="54" t="str">
        <f>+'OFERTAS ECONOMICAS'!AH144</f>
        <v>CUMPLE</v>
      </c>
      <c r="Q144" s="54" t="str">
        <f t="shared" si="58"/>
        <v>NO CUMPLE</v>
      </c>
      <c r="R144" s="56" t="str">
        <f>IF('OFERTAS ECONOMICAS'!AN144=0,"",IF('OFERTAS ECONOMICAS'!AR144="NO","",'OFERTAS ECONOMICAS'!AN144))</f>
        <v/>
      </c>
      <c r="S144" s="57">
        <f>+'OFERTAS ECONOMICAS'!AQ144</f>
        <v>0</v>
      </c>
      <c r="T144" s="57" t="str">
        <f t="shared" si="59"/>
        <v>NO CUMPLE</v>
      </c>
      <c r="U144" s="59" t="str">
        <f>IF('OFERTAS ECONOMICAS'!AV144=0,"",IF('OFERTAS ECONOMICAS'!BA144="NO","",'OFERTAS ECONOMICAS'!AV144))</f>
        <v/>
      </c>
      <c r="V144" s="60">
        <f>+'OFERTAS ECONOMICAS'!AZ144</f>
        <v>0</v>
      </c>
      <c r="W144" s="60" t="str">
        <f t="shared" si="60"/>
        <v>NO CUMPLE</v>
      </c>
      <c r="X144" s="56" t="str">
        <f>IF('OFERTAS ECONOMICAS'!BF144=0,"",IF('OFERTAS ECONOMICAS'!BJ144="NO","",'OFERTAS ECONOMICAS'!BE144))</f>
        <v/>
      </c>
      <c r="Y144" s="57">
        <f>+'OFERTAS ECONOMICAS'!BI144</f>
        <v>0</v>
      </c>
      <c r="Z144" s="57" t="str">
        <f t="shared" si="61"/>
        <v>NO CUMPLE</v>
      </c>
      <c r="AA144" s="152" t="e">
        <f>IF('OFERTAS ECONOMICAS'!#REF!=0,"",IF('OFERTAS ECONOMICAS'!#REF!="NO","",'OFERTAS ECONOMICAS'!#REF!))</f>
        <v>#REF!</v>
      </c>
      <c r="AB144" s="153" t="e">
        <f>+'OFERTAS ECONOMICAS'!#REF!</f>
        <v>#REF!</v>
      </c>
      <c r="AC144" s="153" t="e">
        <f t="shared" si="62"/>
        <v>#REF!</v>
      </c>
      <c r="AD144" s="251" t="str">
        <f>IF('OFERTAS ECONOMICAS'!BN144=0,"",IF('OFERTAS ECONOMICAS'!BS144="NO","",'OFERTAS ECONOMICAS'!BN144))</f>
        <v/>
      </c>
      <c r="AE144" s="153">
        <f>+'OFERTAS ECONOMICAS'!BR144</f>
        <v>0</v>
      </c>
      <c r="AF144" s="153" t="str">
        <f t="shared" si="63"/>
        <v>NO CUMPLE</v>
      </c>
      <c r="AG144" s="152" t="str">
        <f>IF('OFERTAS ECONOMICAS'!BW144=0,"",IF('OFERTAS ECONOMICAS'!CB144="NO","",'OFERTAS ECONOMICAS'!BW144))</f>
        <v/>
      </c>
      <c r="AH144" s="153">
        <f>+'OFERTAS ECONOMICAS'!CA144</f>
        <v>0</v>
      </c>
      <c r="AI144" s="153" t="str">
        <f t="shared" si="64"/>
        <v>NO CUMPLE</v>
      </c>
      <c r="AJ144" s="152" t="str">
        <f>IF('OFERTAS ECONOMICAS'!CF144=0,"",IF('OFERTAS ECONOMICAS'!CK144="NO","",'OFERTAS ECONOMICAS'!CF144))</f>
        <v/>
      </c>
      <c r="AK144" s="153">
        <f>+'OFERTAS ECONOMICAS'!CJ144</f>
        <v>0</v>
      </c>
      <c r="AL144" s="153" t="str">
        <f t="shared" si="65"/>
        <v>NO CUMPLE</v>
      </c>
      <c r="AM144" s="152" t="str">
        <f>IF('OFERTAS ECONOMICAS'!CO144=0,"",IF('OFERTAS ECONOMICAS'!CT144="NO","",'OFERTAS ECONOMICAS'!CO144))</f>
        <v/>
      </c>
      <c r="AN144" s="153">
        <f>+'OFERTAS ECONOMICAS'!CS144</f>
        <v>0</v>
      </c>
      <c r="AO144" s="153" t="str">
        <f t="shared" si="66"/>
        <v>NO CUMPLE</v>
      </c>
      <c r="AP144" s="344" t="str">
        <f>IF('OFERTAS ECONOMICAS'!CX144=0,"",IF('OFERTAS ECONOMICAS'!DC144="NO","",'OFERTAS ECONOMICAS'!CX144))</f>
        <v/>
      </c>
      <c r="AQ144" s="153">
        <f>+'OFERTAS ECONOMICAS'!DB144</f>
        <v>0</v>
      </c>
      <c r="AR144" s="153" t="str">
        <f t="shared" si="67"/>
        <v>NO CUMPLE</v>
      </c>
      <c r="AS144" s="152" t="str">
        <f>IF('OFERTAS ECONOMICAS'!DG144=0,"",IF('OFERTAS ECONOMICAS'!DL144="NO","",'OFERTAS ECONOMICAS'!DG144))</f>
        <v/>
      </c>
      <c r="AT144" s="153">
        <f>+'OFERTAS ECONOMICAS'!DK144</f>
        <v>0</v>
      </c>
      <c r="AU144" s="153" t="str">
        <f t="shared" si="68"/>
        <v>NO CUMPLE</v>
      </c>
      <c r="AV144" s="152" t="str">
        <f>IF('OFERTAS ECONOMICAS'!DP144=0,"",IF('OFERTAS ECONOMICAS'!DU144="NO","",'OFERTAS ECONOMICAS'!DP144))</f>
        <v/>
      </c>
      <c r="AW144" s="153">
        <f>+'OFERTAS ECONOMICAS'!DT144</f>
        <v>0</v>
      </c>
      <c r="AX144" s="153" t="str">
        <f t="shared" si="69"/>
        <v>NO CUMPLE</v>
      </c>
      <c r="AY144" s="341" t="str">
        <f>IF('OFERTAS ECONOMICAS'!DY144=0,"",IF('OFERTAS ECONOMICAS'!ED144="no","",'OFERTAS ECONOMICAS'!DY144))</f>
        <v/>
      </c>
      <c r="AZ144" s="153">
        <f>+'OFERTAS ECONOMICAS'!EC144</f>
        <v>0</v>
      </c>
      <c r="BA144" s="153" t="str">
        <f t="shared" si="70"/>
        <v>NO CUMPLE</v>
      </c>
      <c r="BB144" s="152" t="str">
        <f>IF('OFERTAS ECONOMICAS'!EH144=0,"",IF('OFERTAS ECONOMICAS'!EM144="NO","",'OFERTAS ECONOMICAS'!EH144))</f>
        <v/>
      </c>
      <c r="BC144" s="153" t="str">
        <f>+'OFERTAS ECONOMICAS'!EL144</f>
        <v>CUMPLE</v>
      </c>
      <c r="BD144" s="153" t="str">
        <f t="shared" si="71"/>
        <v>NO CUMPLE</v>
      </c>
      <c r="BE144" s="152" t="str">
        <f>IF('OFERTAS ECONOMICAS'!EQ144=0,"",IF('OFERTAS ECONOMICAS'!EV144="NO","",'OFERTAS ECONOMICAS'!EQ144))</f>
        <v/>
      </c>
      <c r="BF144" s="153">
        <f>+'OFERTAS ECONOMICAS'!EU144</f>
        <v>0</v>
      </c>
      <c r="BG144" s="153" t="str">
        <f t="shared" si="72"/>
        <v>NO CUMPLE</v>
      </c>
      <c r="BH144" s="152">
        <f>IF('OFERTAS ECONOMICAS'!EZ144=0,"",IF('OFERTAS ECONOMICAS'!FE144="NO","",'OFERTAS ECONOMICAS'!EZ144))</f>
        <v>60</v>
      </c>
      <c r="BI144" s="153" t="str">
        <f>+'OFERTAS ECONOMICAS'!FD144</f>
        <v>CUMPLE</v>
      </c>
      <c r="BJ144" s="153" t="str">
        <f t="shared" si="73"/>
        <v>CUMPLE</v>
      </c>
      <c r="BK144" s="152">
        <f>IF('OFERTAS ECONOMICAS'!FI144=0,"",IF('OFERTAS ECONOMICAS'!FN144="no","",'OFERTAS ECONOMICAS'!FI144))</f>
        <v>51</v>
      </c>
      <c r="BL144" s="153" t="str">
        <f>+'OFERTAS ECONOMICAS'!FM144</f>
        <v>CUMPLE</v>
      </c>
      <c r="BM144" s="153" t="str">
        <f t="shared" si="74"/>
        <v>CUMPLE</v>
      </c>
      <c r="BN144" s="152" t="e">
        <f>IF('OFERTAS ECONOMICAS'!#REF!=0,"",IF('OFERTAS ECONOMICAS'!#REF!="NO","",'OFERTAS ECONOMICAS'!#REF!))</f>
        <v>#REF!</v>
      </c>
      <c r="BO144" s="153" t="e">
        <f>+'OFERTAS ECONOMICAS'!#REF!</f>
        <v>#REF!</v>
      </c>
      <c r="BP144" s="153" t="e">
        <f t="shared" si="75"/>
        <v>#REF!</v>
      </c>
      <c r="BQ144" s="152" t="str">
        <f>IF('OFERTAS ECONOMICAS'!FR144=0,"",IF('OFERTAS ECONOMICAS'!FW144="NO","",'OFERTAS ECONOMICAS'!FR144))</f>
        <v/>
      </c>
      <c r="BR144" s="153">
        <f>+'OFERTAS ECONOMICAS'!FV144</f>
        <v>0</v>
      </c>
      <c r="BS144" s="153" t="str">
        <f t="shared" si="76"/>
        <v>NO CUMPLE</v>
      </c>
      <c r="BT144" s="152" t="str">
        <f>IF('OFERTAS ECONOMICAS'!GA144=0,"",IF('OFERTAS ECONOMICAS'!GF144="NO","",'OFERTAS ECONOMICAS'!GA144))</f>
        <v/>
      </c>
      <c r="BU144" s="153" t="str">
        <f>+'OFERTAS ECONOMICAS'!GE144</f>
        <v>CUMPLE</v>
      </c>
      <c r="BV144" s="153" t="str">
        <f t="shared" si="77"/>
        <v>NO CUMPLE</v>
      </c>
      <c r="BW144" s="152" t="e">
        <f>IF('OFERTAS ECONOMICAS'!#REF!=0,"",IF('OFERTAS ECONOMICAS'!#REF!="NO","",'OFERTAS ECONOMICAS'!#REF!))</f>
        <v>#REF!</v>
      </c>
      <c r="BX144" s="153" t="e">
        <f>+'OFERTAS ECONOMICAS'!#REF!</f>
        <v>#REF!</v>
      </c>
      <c r="BY144" s="153" t="e">
        <f t="shared" si="78"/>
        <v>#REF!</v>
      </c>
    </row>
    <row r="145" spans="1:77" ht="25.5" x14ac:dyDescent="0.2">
      <c r="A145" s="85">
        <f t="shared" si="54"/>
        <v>136</v>
      </c>
      <c r="B145" s="85" t="str">
        <f>VLOOKUP(A145,'OFERTAS ECONOMICAS'!A145:B478,2,0)</f>
        <v>DM787</v>
      </c>
      <c r="C145" s="22" t="str">
        <f>VLOOKUP(A145,'OFERTAS ECONOMICAS'!A145:C478,3,0)</f>
        <v>PAPEL ELECTROCARDIOGRAFO 30 X 50 ROLLO</v>
      </c>
      <c r="D145" s="121">
        <v>1</v>
      </c>
      <c r="E145" s="121" t="s">
        <v>32</v>
      </c>
      <c r="F145" s="24">
        <v>3784.2</v>
      </c>
      <c r="G145" s="121">
        <v>5</v>
      </c>
      <c r="H145" s="86">
        <f t="shared" si="55"/>
        <v>18921</v>
      </c>
      <c r="I145" s="48" t="str">
        <f>IF('OFERTAS ECONOMICAS'!L145=0,"",IF('OFERTAS ECONOMICAS'!Q145="no","",'OFERTAS ECONOMICAS'!L145))</f>
        <v/>
      </c>
      <c r="J145" s="49">
        <f>+'OFERTAS ECONOMICAS'!P145</f>
        <v>0</v>
      </c>
      <c r="K145" s="49" t="str">
        <f t="shared" si="56"/>
        <v>NO CUMPLE</v>
      </c>
      <c r="L145" s="51" t="str">
        <f>IF('OFERTAS ECONOMICAS'!U145=0,"",IF('OFERTAS ECONOMICAS'!Z145="NO","",'OFERTAS ECONOMICAS'!U145))</f>
        <v/>
      </c>
      <c r="M145" s="52">
        <f>+'OFERTAS ECONOMICAS'!Y145</f>
        <v>0</v>
      </c>
      <c r="N145" s="52" t="str">
        <f t="shared" si="57"/>
        <v>NO CUMPLE</v>
      </c>
      <c r="O145" s="53" t="str">
        <f>IF('OFERTAS ECONOMICAS'!AD145=0,"",IF('OFERTAS ECONOMICAS'!AI145="NO","",'OFERTAS ECONOMICAS'!AD145))</f>
        <v/>
      </c>
      <c r="P145" s="54">
        <f>+'OFERTAS ECONOMICAS'!AH145</f>
        <v>0</v>
      </c>
      <c r="Q145" s="54" t="str">
        <f t="shared" si="58"/>
        <v>NO CUMPLE</v>
      </c>
      <c r="R145" s="56" t="str">
        <f>IF('OFERTAS ECONOMICAS'!AN145=0,"",IF('OFERTAS ECONOMICAS'!AR145="NO","",'OFERTAS ECONOMICAS'!AN145))</f>
        <v/>
      </c>
      <c r="S145" s="57">
        <f>+'OFERTAS ECONOMICAS'!AQ145</f>
        <v>0</v>
      </c>
      <c r="T145" s="57" t="str">
        <f t="shared" si="59"/>
        <v>NO CUMPLE</v>
      </c>
      <c r="U145" s="59" t="str">
        <f>IF('OFERTAS ECONOMICAS'!AV145=0,"",IF('OFERTAS ECONOMICAS'!BA145="NO","",'OFERTAS ECONOMICAS'!AV145))</f>
        <v/>
      </c>
      <c r="V145" s="60">
        <f>+'OFERTAS ECONOMICAS'!AZ145</f>
        <v>0</v>
      </c>
      <c r="W145" s="60" t="str">
        <f t="shared" si="60"/>
        <v>NO CUMPLE</v>
      </c>
      <c r="X145" s="56" t="str">
        <f>IF('OFERTAS ECONOMICAS'!BF145=0,"",IF('OFERTAS ECONOMICAS'!BJ145="NO","",'OFERTAS ECONOMICAS'!BE145))</f>
        <v/>
      </c>
      <c r="Y145" s="57">
        <f>+'OFERTAS ECONOMICAS'!BI145</f>
        <v>0</v>
      </c>
      <c r="Z145" s="57" t="str">
        <f t="shared" si="61"/>
        <v>NO CUMPLE</v>
      </c>
      <c r="AA145" s="152" t="e">
        <f>IF('OFERTAS ECONOMICAS'!#REF!=0,"",IF('OFERTAS ECONOMICAS'!#REF!="NO","",'OFERTAS ECONOMICAS'!#REF!))</f>
        <v>#REF!</v>
      </c>
      <c r="AB145" s="153" t="e">
        <f>+'OFERTAS ECONOMICAS'!#REF!</f>
        <v>#REF!</v>
      </c>
      <c r="AC145" s="153" t="e">
        <f t="shared" si="62"/>
        <v>#REF!</v>
      </c>
      <c r="AD145" s="251" t="str">
        <f>IF('OFERTAS ECONOMICAS'!BN145=0,"",IF('OFERTAS ECONOMICAS'!BS145="NO","",'OFERTAS ECONOMICAS'!BN145))</f>
        <v/>
      </c>
      <c r="AE145" s="153">
        <f>+'OFERTAS ECONOMICAS'!BR145</f>
        <v>0</v>
      </c>
      <c r="AF145" s="153" t="str">
        <f t="shared" si="63"/>
        <v>NO CUMPLE</v>
      </c>
      <c r="AG145" s="152" t="str">
        <f>IF('OFERTAS ECONOMICAS'!BW145=0,"",IF('OFERTAS ECONOMICAS'!CB145="NO","",'OFERTAS ECONOMICAS'!BW145))</f>
        <v/>
      </c>
      <c r="AH145" s="153">
        <f>+'OFERTAS ECONOMICAS'!CA145</f>
        <v>0</v>
      </c>
      <c r="AI145" s="153" t="str">
        <f t="shared" si="64"/>
        <v>NO CUMPLE</v>
      </c>
      <c r="AJ145" s="152" t="str">
        <f>IF('OFERTAS ECONOMICAS'!CF145=0,"",IF('OFERTAS ECONOMICAS'!CK145="NO","",'OFERTAS ECONOMICAS'!CF145))</f>
        <v/>
      </c>
      <c r="AK145" s="153">
        <f>+'OFERTAS ECONOMICAS'!CJ145</f>
        <v>0</v>
      </c>
      <c r="AL145" s="153" t="str">
        <f t="shared" si="65"/>
        <v>NO CUMPLE</v>
      </c>
      <c r="AM145" s="152" t="str">
        <f>IF('OFERTAS ECONOMICAS'!CO145=0,"",IF('OFERTAS ECONOMICAS'!CT145="NO","",'OFERTAS ECONOMICAS'!CO145))</f>
        <v/>
      </c>
      <c r="AN145" s="153">
        <f>+'OFERTAS ECONOMICAS'!CS145</f>
        <v>0</v>
      </c>
      <c r="AO145" s="153" t="str">
        <f t="shared" si="66"/>
        <v>NO CUMPLE</v>
      </c>
      <c r="AP145" s="344">
        <f>IF('OFERTAS ECONOMICAS'!CX145=0,"",IF('OFERTAS ECONOMICAS'!DC145="NO","",'OFERTAS ECONOMICAS'!CX145))</f>
        <v>3808</v>
      </c>
      <c r="AQ145" s="153" t="str">
        <f>+'OFERTAS ECONOMICAS'!DB145</f>
        <v xml:space="preserve">CUMPLE </v>
      </c>
      <c r="AR145" s="153" t="str">
        <f t="shared" si="67"/>
        <v>CUMPLE</v>
      </c>
      <c r="AS145" s="152" t="str">
        <f>IF('OFERTAS ECONOMICAS'!DG145=0,"",IF('OFERTAS ECONOMICAS'!DL145="NO","",'OFERTAS ECONOMICAS'!DG145))</f>
        <v/>
      </c>
      <c r="AT145" s="153">
        <f>+'OFERTAS ECONOMICAS'!DK145</f>
        <v>0</v>
      </c>
      <c r="AU145" s="153" t="str">
        <f t="shared" si="68"/>
        <v>NO CUMPLE</v>
      </c>
      <c r="AV145" s="152" t="str">
        <f>IF('OFERTAS ECONOMICAS'!DP145=0,"",IF('OFERTAS ECONOMICAS'!DU145="NO","",'OFERTAS ECONOMICAS'!DP145))</f>
        <v/>
      </c>
      <c r="AW145" s="153">
        <f>+'OFERTAS ECONOMICAS'!DT145</f>
        <v>0</v>
      </c>
      <c r="AX145" s="153" t="str">
        <f t="shared" si="69"/>
        <v>NO CUMPLE</v>
      </c>
      <c r="AY145" s="341" t="str">
        <f>IF('OFERTAS ECONOMICAS'!DY145=0,"",IF('OFERTAS ECONOMICAS'!ED145="no","",'OFERTAS ECONOMICAS'!DY145))</f>
        <v/>
      </c>
      <c r="AZ145" s="153">
        <f>+'OFERTAS ECONOMICAS'!EC145</f>
        <v>0</v>
      </c>
      <c r="BA145" s="153" t="str">
        <f t="shared" si="70"/>
        <v>NO CUMPLE</v>
      </c>
      <c r="BB145" s="152" t="str">
        <f>IF('OFERTAS ECONOMICAS'!EH145=0,"",IF('OFERTAS ECONOMICAS'!EM145="NO","",'OFERTAS ECONOMICAS'!EH145))</f>
        <v/>
      </c>
      <c r="BC145" s="153" t="str">
        <f>+'OFERTAS ECONOMICAS'!EL145</f>
        <v/>
      </c>
      <c r="BD145" s="153" t="str">
        <f t="shared" si="71"/>
        <v>NO CUMPLE</v>
      </c>
      <c r="BE145" s="152" t="str">
        <f>IF('OFERTAS ECONOMICAS'!EQ145=0,"",IF('OFERTAS ECONOMICAS'!EV145="NO","",'OFERTAS ECONOMICAS'!EQ145))</f>
        <v/>
      </c>
      <c r="BF145" s="153">
        <f>+'OFERTAS ECONOMICAS'!EU145</f>
        <v>0</v>
      </c>
      <c r="BG145" s="153" t="str">
        <f t="shared" si="72"/>
        <v>NO CUMPLE</v>
      </c>
      <c r="BH145" s="152" t="str">
        <f>IF('OFERTAS ECONOMICAS'!EZ145=0,"",IF('OFERTAS ECONOMICAS'!FE145="NO","",'OFERTAS ECONOMICAS'!EZ145))</f>
        <v/>
      </c>
      <c r="BI145" s="153">
        <f>+'OFERTAS ECONOMICAS'!FD145</f>
        <v>0</v>
      </c>
      <c r="BJ145" s="153" t="str">
        <f t="shared" si="73"/>
        <v>NO CUMPLE</v>
      </c>
      <c r="BK145" s="152" t="str">
        <f>IF('OFERTAS ECONOMICAS'!FI145=0,"",IF('OFERTAS ECONOMICAS'!FN145="no","",'OFERTAS ECONOMICAS'!FI145))</f>
        <v/>
      </c>
      <c r="BL145" s="153">
        <f>+'OFERTAS ECONOMICAS'!FM145</f>
        <v>0</v>
      </c>
      <c r="BM145" s="153" t="str">
        <f t="shared" si="74"/>
        <v>NO CUMPLE</v>
      </c>
      <c r="BN145" s="152" t="e">
        <f>IF('OFERTAS ECONOMICAS'!#REF!=0,"",IF('OFERTAS ECONOMICAS'!#REF!="NO","",'OFERTAS ECONOMICAS'!#REF!))</f>
        <v>#REF!</v>
      </c>
      <c r="BO145" s="153" t="e">
        <f>+'OFERTAS ECONOMICAS'!#REF!</f>
        <v>#REF!</v>
      </c>
      <c r="BP145" s="153" t="e">
        <f t="shared" si="75"/>
        <v>#REF!</v>
      </c>
      <c r="BQ145" s="152" t="str">
        <f>IF('OFERTAS ECONOMICAS'!FR145=0,"",IF('OFERTAS ECONOMICAS'!FW145="NO","",'OFERTAS ECONOMICAS'!FR145))</f>
        <v/>
      </c>
      <c r="BR145" s="153" t="str">
        <f>+'OFERTAS ECONOMICAS'!FV145</f>
        <v>CUMPLE</v>
      </c>
      <c r="BS145" s="153" t="str">
        <f t="shared" si="76"/>
        <v>NO CUMPLE</v>
      </c>
      <c r="BT145" s="152">
        <f>IF('OFERTAS ECONOMICAS'!GA145=0,"",IF('OFERTAS ECONOMICAS'!GF145="NO","",'OFERTAS ECONOMICAS'!GA145))</f>
        <v>4246</v>
      </c>
      <c r="BU145" s="153" t="str">
        <f>+'OFERTAS ECONOMICAS'!GE145</f>
        <v>CUMPLE</v>
      </c>
      <c r="BV145" s="153" t="str">
        <f t="shared" si="77"/>
        <v>CUMPLE</v>
      </c>
      <c r="BW145" s="152" t="e">
        <f>IF('OFERTAS ECONOMICAS'!#REF!=0,"",IF('OFERTAS ECONOMICAS'!#REF!="NO","",'OFERTAS ECONOMICAS'!#REF!))</f>
        <v>#REF!</v>
      </c>
      <c r="BX145" s="153" t="e">
        <f>+'OFERTAS ECONOMICAS'!#REF!</f>
        <v>#REF!</v>
      </c>
      <c r="BY145" s="153" t="e">
        <f t="shared" si="78"/>
        <v>#REF!</v>
      </c>
    </row>
    <row r="146" spans="1:77" ht="12.75" x14ac:dyDescent="0.2">
      <c r="A146" s="85">
        <f t="shared" si="54"/>
        <v>137</v>
      </c>
      <c r="B146" s="85" t="str">
        <f>VLOOKUP(A146,'OFERTAS ECONOMICAS'!A146:B479,2,0)</f>
        <v>DM845</v>
      </c>
      <c r="C146" s="22" t="str">
        <f>VLOOKUP(A146,'OFERTAS ECONOMICAS'!A146:C479,3,0)</f>
        <v>PAPILOTOMO TRILUMEN</v>
      </c>
      <c r="D146" s="120">
        <v>1</v>
      </c>
      <c r="E146" s="120" t="s">
        <v>32</v>
      </c>
      <c r="F146" s="64">
        <v>547400</v>
      </c>
      <c r="G146" s="120">
        <v>19</v>
      </c>
      <c r="H146" s="86">
        <f t="shared" si="55"/>
        <v>10400600</v>
      </c>
      <c r="I146" s="48" t="str">
        <f>IF('OFERTAS ECONOMICAS'!L146=0,"",IF('OFERTAS ECONOMICAS'!Q146="no","",'OFERTAS ECONOMICAS'!L146))</f>
        <v/>
      </c>
      <c r="J146" s="49">
        <f>+'OFERTAS ECONOMICAS'!P146</f>
        <v>0</v>
      </c>
      <c r="K146" s="49" t="str">
        <f t="shared" si="56"/>
        <v>NO CUMPLE</v>
      </c>
      <c r="L146" s="51" t="str">
        <f>IF('OFERTAS ECONOMICAS'!U146=0,"",IF('OFERTAS ECONOMICAS'!Z146="NO","",'OFERTAS ECONOMICAS'!U146))</f>
        <v/>
      </c>
      <c r="M146" s="52">
        <f>+'OFERTAS ECONOMICAS'!Y146</f>
        <v>0</v>
      </c>
      <c r="N146" s="52" t="str">
        <f t="shared" si="57"/>
        <v>NO CUMPLE</v>
      </c>
      <c r="O146" s="53" t="str">
        <f>IF('OFERTAS ECONOMICAS'!AD146=0,"",IF('OFERTAS ECONOMICAS'!AI146="NO","",'OFERTAS ECONOMICAS'!AD146))</f>
        <v/>
      </c>
      <c r="P146" s="54">
        <f>+'OFERTAS ECONOMICAS'!AH146</f>
        <v>0</v>
      </c>
      <c r="Q146" s="54" t="str">
        <f t="shared" si="58"/>
        <v>NO CUMPLE</v>
      </c>
      <c r="R146" s="56" t="str">
        <f>IF('OFERTAS ECONOMICAS'!AN146=0,"",IF('OFERTAS ECONOMICAS'!AR146="NO","",'OFERTAS ECONOMICAS'!AN146))</f>
        <v/>
      </c>
      <c r="S146" s="57">
        <f>+'OFERTAS ECONOMICAS'!AQ146</f>
        <v>0</v>
      </c>
      <c r="T146" s="57" t="str">
        <f t="shared" si="59"/>
        <v>NO CUMPLE</v>
      </c>
      <c r="U146" s="59" t="str">
        <f>IF('OFERTAS ECONOMICAS'!AV146=0,"",IF('OFERTAS ECONOMICAS'!BA146="NO","",'OFERTAS ECONOMICAS'!AV146))</f>
        <v/>
      </c>
      <c r="V146" s="60">
        <f>+'OFERTAS ECONOMICAS'!AZ146</f>
        <v>0</v>
      </c>
      <c r="W146" s="60" t="str">
        <f t="shared" si="60"/>
        <v>NO CUMPLE</v>
      </c>
      <c r="X146" s="56" t="str">
        <f>IF('OFERTAS ECONOMICAS'!BF146=0,"",IF('OFERTAS ECONOMICAS'!BJ146="NO","",'OFERTAS ECONOMICAS'!BE146))</f>
        <v/>
      </c>
      <c r="Y146" s="57">
        <f>+'OFERTAS ECONOMICAS'!BI146</f>
        <v>0</v>
      </c>
      <c r="Z146" s="57" t="str">
        <f t="shared" si="61"/>
        <v>NO CUMPLE</v>
      </c>
      <c r="AA146" s="152" t="e">
        <f>IF('OFERTAS ECONOMICAS'!#REF!=0,"",IF('OFERTAS ECONOMICAS'!#REF!="NO","",'OFERTAS ECONOMICAS'!#REF!))</f>
        <v>#REF!</v>
      </c>
      <c r="AB146" s="153" t="e">
        <f>+'OFERTAS ECONOMICAS'!#REF!</f>
        <v>#REF!</v>
      </c>
      <c r="AC146" s="153" t="e">
        <f t="shared" si="62"/>
        <v>#REF!</v>
      </c>
      <c r="AD146" s="251" t="str">
        <f>IF('OFERTAS ECONOMICAS'!BN146=0,"",IF('OFERTAS ECONOMICAS'!BS146="NO","",'OFERTAS ECONOMICAS'!BN146))</f>
        <v/>
      </c>
      <c r="AE146" s="153">
        <f>+'OFERTAS ECONOMICAS'!BR146</f>
        <v>0</v>
      </c>
      <c r="AF146" s="153" t="str">
        <f t="shared" si="63"/>
        <v>NO CUMPLE</v>
      </c>
      <c r="AG146" s="152" t="str">
        <f>IF('OFERTAS ECONOMICAS'!BW146=0,"",IF('OFERTAS ECONOMICAS'!CB146="NO","",'OFERTAS ECONOMICAS'!BW146))</f>
        <v/>
      </c>
      <c r="AH146" s="153">
        <f>+'OFERTAS ECONOMICAS'!CA146</f>
        <v>0</v>
      </c>
      <c r="AI146" s="153" t="str">
        <f t="shared" si="64"/>
        <v>NO CUMPLE</v>
      </c>
      <c r="AJ146" s="152" t="str">
        <f>IF('OFERTAS ECONOMICAS'!CF146=0,"",IF('OFERTAS ECONOMICAS'!CK146="NO","",'OFERTAS ECONOMICAS'!CF146))</f>
        <v/>
      </c>
      <c r="AK146" s="153">
        <f>+'OFERTAS ECONOMICAS'!CJ146</f>
        <v>0</v>
      </c>
      <c r="AL146" s="153" t="str">
        <f t="shared" si="65"/>
        <v>NO CUMPLE</v>
      </c>
      <c r="AM146" s="152" t="str">
        <f>IF('OFERTAS ECONOMICAS'!CO146=0,"",IF('OFERTAS ECONOMICAS'!CT146="NO","",'OFERTAS ECONOMICAS'!CO146))</f>
        <v/>
      </c>
      <c r="AN146" s="153">
        <f>+'OFERTAS ECONOMICAS'!CS146</f>
        <v>0</v>
      </c>
      <c r="AO146" s="153" t="str">
        <f t="shared" si="66"/>
        <v>NO CUMPLE</v>
      </c>
      <c r="AP146" s="344" t="str">
        <f>IF('OFERTAS ECONOMICAS'!CX146=0,"",IF('OFERTAS ECONOMICAS'!DC146="NO","",'OFERTAS ECONOMICAS'!CX146))</f>
        <v/>
      </c>
      <c r="AQ146" s="153">
        <f>+'OFERTAS ECONOMICAS'!DB146</f>
        <v>0</v>
      </c>
      <c r="AR146" s="153" t="str">
        <f t="shared" si="67"/>
        <v>NO CUMPLE</v>
      </c>
      <c r="AS146" s="152" t="str">
        <f>IF('OFERTAS ECONOMICAS'!DG146=0,"",IF('OFERTAS ECONOMICAS'!DL146="NO","",'OFERTAS ECONOMICAS'!DG146))</f>
        <v/>
      </c>
      <c r="AT146" s="153">
        <f>+'OFERTAS ECONOMICAS'!DK146</f>
        <v>0</v>
      </c>
      <c r="AU146" s="153" t="str">
        <f t="shared" si="68"/>
        <v>NO CUMPLE</v>
      </c>
      <c r="AV146" s="152" t="str">
        <f>IF('OFERTAS ECONOMICAS'!DP146=0,"",IF('OFERTAS ECONOMICAS'!DU146="NO","",'OFERTAS ECONOMICAS'!DP146))</f>
        <v/>
      </c>
      <c r="AW146" s="153">
        <f>+'OFERTAS ECONOMICAS'!DT146</f>
        <v>0</v>
      </c>
      <c r="AX146" s="153" t="str">
        <f t="shared" si="69"/>
        <v>NO CUMPLE</v>
      </c>
      <c r="AY146" s="341" t="str">
        <f>IF('OFERTAS ECONOMICAS'!DY146=0,"",IF('OFERTAS ECONOMICAS'!ED146="no","",'OFERTAS ECONOMICAS'!DY146))</f>
        <v/>
      </c>
      <c r="AZ146" s="153">
        <f>+'OFERTAS ECONOMICAS'!EC146</f>
        <v>0</v>
      </c>
      <c r="BA146" s="153" t="str">
        <f t="shared" si="70"/>
        <v>NO CUMPLE</v>
      </c>
      <c r="BB146" s="152" t="str">
        <f>IF('OFERTAS ECONOMICAS'!EH146=0,"",IF('OFERTAS ECONOMICAS'!EM146="NO","",'OFERTAS ECONOMICAS'!EH146))</f>
        <v/>
      </c>
      <c r="BC146" s="153" t="str">
        <f>+'OFERTAS ECONOMICAS'!EL146</f>
        <v/>
      </c>
      <c r="BD146" s="153" t="str">
        <f t="shared" si="71"/>
        <v>NO CUMPLE</v>
      </c>
      <c r="BE146" s="152" t="str">
        <f>IF('OFERTAS ECONOMICAS'!EQ146=0,"",IF('OFERTAS ECONOMICAS'!EV146="NO","",'OFERTAS ECONOMICAS'!EQ146))</f>
        <v/>
      </c>
      <c r="BF146" s="153">
        <f>+'OFERTAS ECONOMICAS'!EU146</f>
        <v>0</v>
      </c>
      <c r="BG146" s="153" t="str">
        <f t="shared" si="72"/>
        <v>NO CUMPLE</v>
      </c>
      <c r="BH146" s="152" t="str">
        <f>IF('OFERTAS ECONOMICAS'!EZ146=0,"",IF('OFERTAS ECONOMICAS'!FE146="NO","",'OFERTAS ECONOMICAS'!EZ146))</f>
        <v/>
      </c>
      <c r="BI146" s="153">
        <f>+'OFERTAS ECONOMICAS'!FD146</f>
        <v>0</v>
      </c>
      <c r="BJ146" s="153" t="str">
        <f t="shared" si="73"/>
        <v>NO CUMPLE</v>
      </c>
      <c r="BK146" s="152" t="str">
        <f>IF('OFERTAS ECONOMICAS'!FI146=0,"",IF('OFERTAS ECONOMICAS'!FN146="no","",'OFERTAS ECONOMICAS'!FI146))</f>
        <v/>
      </c>
      <c r="BL146" s="153">
        <f>+'OFERTAS ECONOMICAS'!FM146</f>
        <v>0</v>
      </c>
      <c r="BM146" s="153" t="str">
        <f t="shared" si="74"/>
        <v>NO CUMPLE</v>
      </c>
      <c r="BN146" s="152" t="e">
        <f>IF('OFERTAS ECONOMICAS'!#REF!=0,"",IF('OFERTAS ECONOMICAS'!#REF!="NO","",'OFERTAS ECONOMICAS'!#REF!))</f>
        <v>#REF!</v>
      </c>
      <c r="BO146" s="153" t="e">
        <f>+'OFERTAS ECONOMICAS'!#REF!</f>
        <v>#REF!</v>
      </c>
      <c r="BP146" s="153" t="e">
        <f t="shared" si="75"/>
        <v>#REF!</v>
      </c>
      <c r="BQ146" s="152" t="str">
        <f>IF('OFERTAS ECONOMICAS'!FR146=0,"",IF('OFERTAS ECONOMICAS'!FW146="NO","",'OFERTAS ECONOMICAS'!FR146))</f>
        <v/>
      </c>
      <c r="BR146" s="153">
        <f>+'OFERTAS ECONOMICAS'!FV146</f>
        <v>0</v>
      </c>
      <c r="BS146" s="153" t="str">
        <f t="shared" si="76"/>
        <v>NO CUMPLE</v>
      </c>
      <c r="BT146" s="152" t="str">
        <f>IF('OFERTAS ECONOMICAS'!GA146=0,"",IF('OFERTAS ECONOMICAS'!GF146="NO","",'OFERTAS ECONOMICAS'!GA146))</f>
        <v/>
      </c>
      <c r="BU146" s="153">
        <f>+'OFERTAS ECONOMICAS'!GE146</f>
        <v>0</v>
      </c>
      <c r="BV146" s="153" t="str">
        <f t="shared" si="77"/>
        <v>NO CUMPLE</v>
      </c>
      <c r="BW146" s="152" t="e">
        <f>IF('OFERTAS ECONOMICAS'!#REF!=0,"",IF('OFERTAS ECONOMICAS'!#REF!="NO","",'OFERTAS ECONOMICAS'!#REF!))</f>
        <v>#REF!</v>
      </c>
      <c r="BX146" s="153" t="e">
        <f>+'OFERTAS ECONOMICAS'!#REF!</f>
        <v>#REF!</v>
      </c>
      <c r="BY146" s="153" t="e">
        <f t="shared" si="78"/>
        <v>#REF!</v>
      </c>
    </row>
    <row r="147" spans="1:77" ht="25.5" x14ac:dyDescent="0.2">
      <c r="A147" s="85">
        <f t="shared" si="54"/>
        <v>138</v>
      </c>
      <c r="B147" s="85" t="str">
        <f>VLOOKUP(A147,'OFERTAS ECONOMICAS'!A147:B480,2,0)</f>
        <v>DM872</v>
      </c>
      <c r="C147" s="22" t="str">
        <f>VLOOKUP(A147,'OFERTAS ECONOMICAS'!A147:C480,3,0)</f>
        <v>PINZA BIOPSIA COLONOSCOPIA DESECHABLE</v>
      </c>
      <c r="D147" s="120">
        <v>1</v>
      </c>
      <c r="E147" s="120" t="s">
        <v>32</v>
      </c>
      <c r="F147" s="24">
        <v>51170</v>
      </c>
      <c r="G147" s="120">
        <v>2</v>
      </c>
      <c r="H147" s="86">
        <f t="shared" si="55"/>
        <v>102340</v>
      </c>
      <c r="I147" s="48" t="str">
        <f>IF('OFERTAS ECONOMICAS'!L147=0,"",IF('OFERTAS ECONOMICAS'!Q147="no","",'OFERTAS ECONOMICAS'!L147))</f>
        <v/>
      </c>
      <c r="J147" s="49">
        <f>+'OFERTAS ECONOMICAS'!P147</f>
        <v>0</v>
      </c>
      <c r="K147" s="49" t="str">
        <f t="shared" si="56"/>
        <v>NO CUMPLE</v>
      </c>
      <c r="L147" s="51" t="str">
        <f>IF('OFERTAS ECONOMICAS'!U147=0,"",IF('OFERTAS ECONOMICAS'!Z147="NO","",'OFERTAS ECONOMICAS'!U147))</f>
        <v/>
      </c>
      <c r="M147" s="52">
        <f>+'OFERTAS ECONOMICAS'!Y147</f>
        <v>0</v>
      </c>
      <c r="N147" s="52" t="str">
        <f t="shared" si="57"/>
        <v>NO CUMPLE</v>
      </c>
      <c r="O147" s="53" t="str">
        <f>IF('OFERTAS ECONOMICAS'!AD147=0,"",IF('OFERTAS ECONOMICAS'!AI147="NO","",'OFERTAS ECONOMICAS'!AD147))</f>
        <v/>
      </c>
      <c r="P147" s="54">
        <f>+'OFERTAS ECONOMICAS'!AH147</f>
        <v>0</v>
      </c>
      <c r="Q147" s="54" t="str">
        <f t="shared" si="58"/>
        <v>NO CUMPLE</v>
      </c>
      <c r="R147" s="56" t="str">
        <f>IF('OFERTAS ECONOMICAS'!AN147=0,"",IF('OFERTAS ECONOMICAS'!AR147="NO","",'OFERTAS ECONOMICAS'!AN147))</f>
        <v/>
      </c>
      <c r="S147" s="57">
        <f>+'OFERTAS ECONOMICAS'!AQ147</f>
        <v>0</v>
      </c>
      <c r="T147" s="57" t="str">
        <f t="shared" si="59"/>
        <v>NO CUMPLE</v>
      </c>
      <c r="U147" s="59" t="str">
        <f>IF('OFERTAS ECONOMICAS'!AV147=0,"",IF('OFERTAS ECONOMICAS'!BA147="NO","",'OFERTAS ECONOMICAS'!AV147))</f>
        <v/>
      </c>
      <c r="V147" s="60">
        <f>+'OFERTAS ECONOMICAS'!AZ147</f>
        <v>0</v>
      </c>
      <c r="W147" s="60" t="str">
        <f t="shared" si="60"/>
        <v>NO CUMPLE</v>
      </c>
      <c r="X147" s="56" t="str">
        <f>IF('OFERTAS ECONOMICAS'!BF147=0,"",IF('OFERTAS ECONOMICAS'!BJ147="NO","",'OFERTAS ECONOMICAS'!BE147))</f>
        <v/>
      </c>
      <c r="Y147" s="57">
        <f>+'OFERTAS ECONOMICAS'!BI147</f>
        <v>0</v>
      </c>
      <c r="Z147" s="57" t="str">
        <f t="shared" si="61"/>
        <v>NO CUMPLE</v>
      </c>
      <c r="AA147" s="152" t="e">
        <f>IF('OFERTAS ECONOMICAS'!#REF!=0,"",IF('OFERTAS ECONOMICAS'!#REF!="NO","",'OFERTAS ECONOMICAS'!#REF!))</f>
        <v>#REF!</v>
      </c>
      <c r="AB147" s="153" t="e">
        <f>+'OFERTAS ECONOMICAS'!#REF!</f>
        <v>#REF!</v>
      </c>
      <c r="AC147" s="153" t="e">
        <f t="shared" si="62"/>
        <v>#REF!</v>
      </c>
      <c r="AD147" s="251" t="str">
        <f>IF('OFERTAS ECONOMICAS'!BN147=0,"",IF('OFERTAS ECONOMICAS'!BS147="NO","",'OFERTAS ECONOMICAS'!BN147))</f>
        <v/>
      </c>
      <c r="AE147" s="153">
        <f>+'OFERTAS ECONOMICAS'!BR147</f>
        <v>0</v>
      </c>
      <c r="AF147" s="153" t="str">
        <f t="shared" si="63"/>
        <v>NO CUMPLE</v>
      </c>
      <c r="AG147" s="152" t="str">
        <f>IF('OFERTAS ECONOMICAS'!BW147=0,"",IF('OFERTAS ECONOMICAS'!CB147="NO","",'OFERTAS ECONOMICAS'!BW147))</f>
        <v/>
      </c>
      <c r="AH147" s="153">
        <f>+'OFERTAS ECONOMICAS'!CA147</f>
        <v>0</v>
      </c>
      <c r="AI147" s="153" t="str">
        <f t="shared" si="64"/>
        <v>NO CUMPLE</v>
      </c>
      <c r="AJ147" s="152" t="str">
        <f>IF('OFERTAS ECONOMICAS'!CF147=0,"",IF('OFERTAS ECONOMICAS'!CK147="NO","",'OFERTAS ECONOMICAS'!CF147))</f>
        <v/>
      </c>
      <c r="AK147" s="153">
        <f>+'OFERTAS ECONOMICAS'!CJ147</f>
        <v>0</v>
      </c>
      <c r="AL147" s="153" t="str">
        <f t="shared" si="65"/>
        <v>NO CUMPLE</v>
      </c>
      <c r="AM147" s="152" t="str">
        <f>IF('OFERTAS ECONOMICAS'!CO147=0,"",IF('OFERTAS ECONOMICAS'!CT147="NO","",'OFERTAS ECONOMICAS'!CO147))</f>
        <v/>
      </c>
      <c r="AN147" s="153">
        <f>+'OFERTAS ECONOMICAS'!CS147</f>
        <v>0</v>
      </c>
      <c r="AO147" s="153" t="str">
        <f t="shared" si="66"/>
        <v>NO CUMPLE</v>
      </c>
      <c r="AP147" s="344" t="str">
        <f>IF('OFERTAS ECONOMICAS'!CX147=0,"",IF('OFERTAS ECONOMICAS'!DC147="NO","",'OFERTAS ECONOMICAS'!CX147))</f>
        <v/>
      </c>
      <c r="AQ147" s="153">
        <f>+'OFERTAS ECONOMICAS'!DB147</f>
        <v>0</v>
      </c>
      <c r="AR147" s="153" t="str">
        <f t="shared" si="67"/>
        <v>NO CUMPLE</v>
      </c>
      <c r="AS147" s="152" t="str">
        <f>IF('OFERTAS ECONOMICAS'!DG147=0,"",IF('OFERTAS ECONOMICAS'!DL147="NO","",'OFERTAS ECONOMICAS'!DG147))</f>
        <v/>
      </c>
      <c r="AT147" s="153">
        <f>+'OFERTAS ECONOMICAS'!DK147</f>
        <v>0</v>
      </c>
      <c r="AU147" s="153" t="str">
        <f t="shared" si="68"/>
        <v>NO CUMPLE</v>
      </c>
      <c r="AV147" s="152" t="str">
        <f>IF('OFERTAS ECONOMICAS'!DP147=0,"",IF('OFERTAS ECONOMICAS'!DU147="NO","",'OFERTAS ECONOMICAS'!DP147))</f>
        <v/>
      </c>
      <c r="AW147" s="153">
        <f>+'OFERTAS ECONOMICAS'!DT147</f>
        <v>0</v>
      </c>
      <c r="AX147" s="153" t="str">
        <f t="shared" si="69"/>
        <v>NO CUMPLE</v>
      </c>
      <c r="AY147" s="341" t="str">
        <f>IF('OFERTAS ECONOMICAS'!DY147=0,"",IF('OFERTAS ECONOMICAS'!ED147="no","",'OFERTAS ECONOMICAS'!DY147))</f>
        <v/>
      </c>
      <c r="AZ147" s="153">
        <f>+'OFERTAS ECONOMICAS'!EC147</f>
        <v>0</v>
      </c>
      <c r="BA147" s="153" t="str">
        <f t="shared" si="70"/>
        <v>NO CUMPLE</v>
      </c>
      <c r="BB147" s="152" t="str">
        <f>IF('OFERTAS ECONOMICAS'!EH147=0,"",IF('OFERTAS ECONOMICAS'!EM147="NO","",'OFERTAS ECONOMICAS'!EH147))</f>
        <v/>
      </c>
      <c r="BC147" s="153" t="str">
        <f>+'OFERTAS ECONOMICAS'!EL147</f>
        <v/>
      </c>
      <c r="BD147" s="153" t="str">
        <f t="shared" si="71"/>
        <v>NO CUMPLE</v>
      </c>
      <c r="BE147" s="152" t="str">
        <f>IF('OFERTAS ECONOMICAS'!EQ147=0,"",IF('OFERTAS ECONOMICAS'!EV147="NO","",'OFERTAS ECONOMICAS'!EQ147))</f>
        <v/>
      </c>
      <c r="BF147" s="153">
        <f>+'OFERTAS ECONOMICAS'!EU147</f>
        <v>0</v>
      </c>
      <c r="BG147" s="153" t="str">
        <f t="shared" si="72"/>
        <v>NO CUMPLE</v>
      </c>
      <c r="BH147" s="152" t="str">
        <f>IF('OFERTAS ECONOMICAS'!EZ147=0,"",IF('OFERTAS ECONOMICAS'!FE147="NO","",'OFERTAS ECONOMICAS'!EZ147))</f>
        <v/>
      </c>
      <c r="BI147" s="153">
        <f>+'OFERTAS ECONOMICAS'!FD147</f>
        <v>0</v>
      </c>
      <c r="BJ147" s="153" t="str">
        <f t="shared" si="73"/>
        <v>NO CUMPLE</v>
      </c>
      <c r="BK147" s="152" t="str">
        <f>IF('OFERTAS ECONOMICAS'!FI147=0,"",IF('OFERTAS ECONOMICAS'!FN147="no","",'OFERTAS ECONOMICAS'!FI147))</f>
        <v/>
      </c>
      <c r="BL147" s="153">
        <f>+'OFERTAS ECONOMICAS'!FM147</f>
        <v>0</v>
      </c>
      <c r="BM147" s="153" t="str">
        <f t="shared" si="74"/>
        <v>NO CUMPLE</v>
      </c>
      <c r="BN147" s="152" t="e">
        <f>IF('OFERTAS ECONOMICAS'!#REF!=0,"",IF('OFERTAS ECONOMICAS'!#REF!="NO","",'OFERTAS ECONOMICAS'!#REF!))</f>
        <v>#REF!</v>
      </c>
      <c r="BO147" s="153" t="e">
        <f>+'OFERTAS ECONOMICAS'!#REF!</f>
        <v>#REF!</v>
      </c>
      <c r="BP147" s="153" t="e">
        <f t="shared" si="75"/>
        <v>#REF!</v>
      </c>
      <c r="BQ147" s="152" t="str">
        <f>IF('OFERTAS ECONOMICAS'!FR147=0,"",IF('OFERTAS ECONOMICAS'!FW147="NO","",'OFERTAS ECONOMICAS'!FR147))</f>
        <v/>
      </c>
      <c r="BR147" s="153">
        <f>+'OFERTAS ECONOMICAS'!FV147</f>
        <v>0</v>
      </c>
      <c r="BS147" s="153" t="str">
        <f t="shared" si="76"/>
        <v>NO CUMPLE</v>
      </c>
      <c r="BT147" s="152" t="str">
        <f>IF('OFERTAS ECONOMICAS'!GA147=0,"",IF('OFERTAS ECONOMICAS'!GF147="NO","",'OFERTAS ECONOMICAS'!GA147))</f>
        <v/>
      </c>
      <c r="BU147" s="153">
        <f>+'OFERTAS ECONOMICAS'!GE147</f>
        <v>0</v>
      </c>
      <c r="BV147" s="153" t="str">
        <f t="shared" si="77"/>
        <v>NO CUMPLE</v>
      </c>
      <c r="BW147" s="152" t="e">
        <f>IF('OFERTAS ECONOMICAS'!#REF!=0,"",IF('OFERTAS ECONOMICAS'!#REF!="NO","",'OFERTAS ECONOMICAS'!#REF!))</f>
        <v>#REF!</v>
      </c>
      <c r="BX147" s="153" t="e">
        <f>+'OFERTAS ECONOMICAS'!#REF!</f>
        <v>#REF!</v>
      </c>
      <c r="BY147" s="153" t="e">
        <f t="shared" si="78"/>
        <v>#REF!</v>
      </c>
    </row>
    <row r="148" spans="1:77" ht="25.5" x14ac:dyDescent="0.2">
      <c r="A148" s="85">
        <f t="shared" si="54"/>
        <v>139</v>
      </c>
      <c r="B148" s="85" t="str">
        <f>VLOOKUP(A148,'OFERTAS ECONOMICAS'!A148:B481,2,0)</f>
        <v>DM1598</v>
      </c>
      <c r="C148" s="22" t="str">
        <f>VLOOKUP(A148,'OFERTAS ECONOMICAS'!A148:C481,3,0)</f>
        <v>PINZA BIOSIA PARA GASTROSCOPIA DESECHABLE</v>
      </c>
      <c r="D148" s="120">
        <v>1</v>
      </c>
      <c r="E148" s="120" t="s">
        <v>32</v>
      </c>
      <c r="F148" s="24">
        <v>51170</v>
      </c>
      <c r="G148" s="120">
        <v>1</v>
      </c>
      <c r="H148" s="86">
        <f t="shared" si="55"/>
        <v>51170</v>
      </c>
      <c r="I148" s="48" t="str">
        <f>IF('OFERTAS ECONOMICAS'!L148=0,"",IF('OFERTAS ECONOMICAS'!Q148="no","",'OFERTAS ECONOMICAS'!L148))</f>
        <v/>
      </c>
      <c r="J148" s="49">
        <f>+'OFERTAS ECONOMICAS'!P148</f>
        <v>0</v>
      </c>
      <c r="K148" s="49" t="str">
        <f t="shared" si="56"/>
        <v>NO CUMPLE</v>
      </c>
      <c r="L148" s="51" t="str">
        <f>IF('OFERTAS ECONOMICAS'!U148=0,"",IF('OFERTAS ECONOMICAS'!Z148="NO","",'OFERTAS ECONOMICAS'!U148))</f>
        <v/>
      </c>
      <c r="M148" s="52">
        <f>+'OFERTAS ECONOMICAS'!Y148</f>
        <v>0</v>
      </c>
      <c r="N148" s="52" t="str">
        <f t="shared" si="57"/>
        <v>NO CUMPLE</v>
      </c>
      <c r="O148" s="53" t="str">
        <f>IF('OFERTAS ECONOMICAS'!AD148=0,"",IF('OFERTAS ECONOMICAS'!AI148="NO","",'OFERTAS ECONOMICAS'!AD148))</f>
        <v/>
      </c>
      <c r="P148" s="54">
        <f>+'OFERTAS ECONOMICAS'!AH148</f>
        <v>0</v>
      </c>
      <c r="Q148" s="54" t="str">
        <f t="shared" si="58"/>
        <v>NO CUMPLE</v>
      </c>
      <c r="R148" s="56" t="str">
        <f>IF('OFERTAS ECONOMICAS'!AN148=0,"",IF('OFERTAS ECONOMICAS'!AR148="NO","",'OFERTAS ECONOMICAS'!AN148))</f>
        <v/>
      </c>
      <c r="S148" s="57">
        <f>+'OFERTAS ECONOMICAS'!AQ148</f>
        <v>0</v>
      </c>
      <c r="T148" s="57" t="str">
        <f t="shared" si="59"/>
        <v>NO CUMPLE</v>
      </c>
      <c r="U148" s="59" t="str">
        <f>IF('OFERTAS ECONOMICAS'!AV148=0,"",IF('OFERTAS ECONOMICAS'!BA148="NO","",'OFERTAS ECONOMICAS'!AV148))</f>
        <v/>
      </c>
      <c r="V148" s="60">
        <f>+'OFERTAS ECONOMICAS'!AZ148</f>
        <v>0</v>
      </c>
      <c r="W148" s="60" t="str">
        <f t="shared" si="60"/>
        <v>NO CUMPLE</v>
      </c>
      <c r="X148" s="56" t="str">
        <f>IF('OFERTAS ECONOMICAS'!BF148=0,"",IF('OFERTAS ECONOMICAS'!BJ148="NO","",'OFERTAS ECONOMICAS'!BE148))</f>
        <v/>
      </c>
      <c r="Y148" s="57">
        <f>+'OFERTAS ECONOMICAS'!BI148</f>
        <v>0</v>
      </c>
      <c r="Z148" s="57" t="str">
        <f t="shared" si="61"/>
        <v>NO CUMPLE</v>
      </c>
      <c r="AA148" s="152" t="e">
        <f>IF('OFERTAS ECONOMICAS'!#REF!=0,"",IF('OFERTAS ECONOMICAS'!#REF!="NO","",'OFERTAS ECONOMICAS'!#REF!))</f>
        <v>#REF!</v>
      </c>
      <c r="AB148" s="153" t="e">
        <f>+'OFERTAS ECONOMICAS'!#REF!</f>
        <v>#REF!</v>
      </c>
      <c r="AC148" s="153" t="e">
        <f t="shared" si="62"/>
        <v>#REF!</v>
      </c>
      <c r="AD148" s="251" t="str">
        <f>IF('OFERTAS ECONOMICAS'!BN148=0,"",IF('OFERTAS ECONOMICAS'!BS148="NO","",'OFERTAS ECONOMICAS'!BN148))</f>
        <v/>
      </c>
      <c r="AE148" s="153">
        <f>+'OFERTAS ECONOMICAS'!BR148</f>
        <v>0</v>
      </c>
      <c r="AF148" s="153" t="str">
        <f t="shared" si="63"/>
        <v>NO CUMPLE</v>
      </c>
      <c r="AG148" s="152" t="str">
        <f>IF('OFERTAS ECONOMICAS'!BW148=0,"",IF('OFERTAS ECONOMICAS'!CB148="NO","",'OFERTAS ECONOMICAS'!BW148))</f>
        <v/>
      </c>
      <c r="AH148" s="153">
        <f>+'OFERTAS ECONOMICAS'!CA148</f>
        <v>0</v>
      </c>
      <c r="AI148" s="153" t="str">
        <f t="shared" si="64"/>
        <v>NO CUMPLE</v>
      </c>
      <c r="AJ148" s="152" t="str">
        <f>IF('OFERTAS ECONOMICAS'!CF148=0,"",IF('OFERTAS ECONOMICAS'!CK148="NO","",'OFERTAS ECONOMICAS'!CF148))</f>
        <v/>
      </c>
      <c r="AK148" s="153">
        <f>+'OFERTAS ECONOMICAS'!CJ148</f>
        <v>0</v>
      </c>
      <c r="AL148" s="153" t="str">
        <f t="shared" si="65"/>
        <v>NO CUMPLE</v>
      </c>
      <c r="AM148" s="152" t="str">
        <f>IF('OFERTAS ECONOMICAS'!CO148=0,"",IF('OFERTAS ECONOMICAS'!CT148="NO","",'OFERTAS ECONOMICAS'!CO148))</f>
        <v/>
      </c>
      <c r="AN148" s="153">
        <f>+'OFERTAS ECONOMICAS'!CS148</f>
        <v>0</v>
      </c>
      <c r="AO148" s="153" t="str">
        <f t="shared" si="66"/>
        <v>NO CUMPLE</v>
      </c>
      <c r="AP148" s="344" t="str">
        <f>IF('OFERTAS ECONOMICAS'!CX148=0,"",IF('OFERTAS ECONOMICAS'!DC148="NO","",'OFERTAS ECONOMICAS'!CX148))</f>
        <v/>
      </c>
      <c r="AQ148" s="153">
        <f>+'OFERTAS ECONOMICAS'!DB148</f>
        <v>0</v>
      </c>
      <c r="AR148" s="153" t="str">
        <f t="shared" si="67"/>
        <v>NO CUMPLE</v>
      </c>
      <c r="AS148" s="152" t="str">
        <f>IF('OFERTAS ECONOMICAS'!DG148=0,"",IF('OFERTAS ECONOMICAS'!DL148="NO","",'OFERTAS ECONOMICAS'!DG148))</f>
        <v/>
      </c>
      <c r="AT148" s="153">
        <f>+'OFERTAS ECONOMICAS'!DK148</f>
        <v>0</v>
      </c>
      <c r="AU148" s="153" t="str">
        <f t="shared" si="68"/>
        <v>NO CUMPLE</v>
      </c>
      <c r="AV148" s="152" t="str">
        <f>IF('OFERTAS ECONOMICAS'!DP148=0,"",IF('OFERTAS ECONOMICAS'!DU148="NO","",'OFERTAS ECONOMICAS'!DP148))</f>
        <v/>
      </c>
      <c r="AW148" s="153">
        <f>+'OFERTAS ECONOMICAS'!DT148</f>
        <v>0</v>
      </c>
      <c r="AX148" s="153" t="str">
        <f t="shared" si="69"/>
        <v>NO CUMPLE</v>
      </c>
      <c r="AY148" s="341" t="str">
        <f>IF('OFERTAS ECONOMICAS'!DY148=0,"",IF('OFERTAS ECONOMICAS'!ED148="no","",'OFERTAS ECONOMICAS'!DY148))</f>
        <v/>
      </c>
      <c r="AZ148" s="153">
        <f>+'OFERTAS ECONOMICAS'!EC148</f>
        <v>0</v>
      </c>
      <c r="BA148" s="153" t="str">
        <f t="shared" si="70"/>
        <v>NO CUMPLE</v>
      </c>
      <c r="BB148" s="152" t="str">
        <f>IF('OFERTAS ECONOMICAS'!EH148=0,"",IF('OFERTAS ECONOMICAS'!EM148="NO","",'OFERTAS ECONOMICAS'!EH148))</f>
        <v/>
      </c>
      <c r="BC148" s="153" t="str">
        <f>+'OFERTAS ECONOMICAS'!EL148</f>
        <v/>
      </c>
      <c r="BD148" s="153" t="str">
        <f t="shared" si="71"/>
        <v>NO CUMPLE</v>
      </c>
      <c r="BE148" s="152" t="str">
        <f>IF('OFERTAS ECONOMICAS'!EQ148=0,"",IF('OFERTAS ECONOMICAS'!EV148="NO","",'OFERTAS ECONOMICAS'!EQ148))</f>
        <v/>
      </c>
      <c r="BF148" s="153">
        <f>+'OFERTAS ECONOMICAS'!EU148</f>
        <v>0</v>
      </c>
      <c r="BG148" s="153" t="str">
        <f t="shared" si="72"/>
        <v>NO CUMPLE</v>
      </c>
      <c r="BH148" s="152" t="str">
        <f>IF('OFERTAS ECONOMICAS'!EZ148=0,"",IF('OFERTAS ECONOMICAS'!FE148="NO","",'OFERTAS ECONOMICAS'!EZ148))</f>
        <v/>
      </c>
      <c r="BI148" s="153">
        <f>+'OFERTAS ECONOMICAS'!FD148</f>
        <v>0</v>
      </c>
      <c r="BJ148" s="153" t="str">
        <f t="shared" si="73"/>
        <v>NO CUMPLE</v>
      </c>
      <c r="BK148" s="152" t="str">
        <f>IF('OFERTAS ECONOMICAS'!FI148=0,"",IF('OFERTAS ECONOMICAS'!FN148="no","",'OFERTAS ECONOMICAS'!FI148))</f>
        <v/>
      </c>
      <c r="BL148" s="153">
        <f>+'OFERTAS ECONOMICAS'!FM148</f>
        <v>0</v>
      </c>
      <c r="BM148" s="153" t="str">
        <f t="shared" si="74"/>
        <v>NO CUMPLE</v>
      </c>
      <c r="BN148" s="152" t="e">
        <f>IF('OFERTAS ECONOMICAS'!#REF!=0,"",IF('OFERTAS ECONOMICAS'!#REF!="NO","",'OFERTAS ECONOMICAS'!#REF!))</f>
        <v>#REF!</v>
      </c>
      <c r="BO148" s="153" t="e">
        <f>+'OFERTAS ECONOMICAS'!#REF!</f>
        <v>#REF!</v>
      </c>
      <c r="BP148" s="153" t="e">
        <f t="shared" si="75"/>
        <v>#REF!</v>
      </c>
      <c r="BQ148" s="152" t="str">
        <f>IF('OFERTAS ECONOMICAS'!FR148=0,"",IF('OFERTAS ECONOMICAS'!FW148="NO","",'OFERTAS ECONOMICAS'!FR148))</f>
        <v/>
      </c>
      <c r="BR148" s="153">
        <f>+'OFERTAS ECONOMICAS'!FV148</f>
        <v>0</v>
      </c>
      <c r="BS148" s="153" t="str">
        <f t="shared" si="76"/>
        <v>NO CUMPLE</v>
      </c>
      <c r="BT148" s="152" t="str">
        <f>IF('OFERTAS ECONOMICAS'!GA148=0,"",IF('OFERTAS ECONOMICAS'!GF148="NO","",'OFERTAS ECONOMICAS'!GA148))</f>
        <v/>
      </c>
      <c r="BU148" s="153">
        <f>+'OFERTAS ECONOMICAS'!GE148</f>
        <v>0</v>
      </c>
      <c r="BV148" s="153" t="str">
        <f t="shared" si="77"/>
        <v>NO CUMPLE</v>
      </c>
      <c r="BW148" s="152" t="e">
        <f>IF('OFERTAS ECONOMICAS'!#REF!=0,"",IF('OFERTAS ECONOMICAS'!#REF!="NO","",'OFERTAS ECONOMICAS'!#REF!))</f>
        <v>#REF!</v>
      </c>
      <c r="BX148" s="153" t="e">
        <f>+'OFERTAS ECONOMICAS'!#REF!</f>
        <v>#REF!</v>
      </c>
      <c r="BY148" s="153" t="e">
        <f t="shared" si="78"/>
        <v>#REF!</v>
      </c>
    </row>
    <row r="149" spans="1:77" ht="127.5" x14ac:dyDescent="0.2">
      <c r="A149" s="85">
        <f t="shared" si="54"/>
        <v>140</v>
      </c>
      <c r="B149" s="85" t="str">
        <f>VLOOKUP(A149,'OFERTAS ECONOMICAS'!A149:B482,2,0)</f>
        <v>DM871</v>
      </c>
      <c r="C149" s="22" t="str">
        <f>VLOOKUP(A149,'OFERTAS ECONOMICAS'!A149:C482,3,0)</f>
        <v>PINZA DE BIOPSIA GASTRICA DESECHABLE LONGITID 160CM- DIAMETRO DE 2,3CM SIN ESTILETE DE COPA OVAL DE UN SOLO USO CON LAS SIGUIENTES CARACTERISTICAS: ESPIRAL RECUBIERTA, MANDIBULAS DE ACERO INOXIDABLE, FENESTRADA.</v>
      </c>
      <c r="D149" s="120">
        <v>1</v>
      </c>
      <c r="E149" s="120" t="s">
        <v>32</v>
      </c>
      <c r="F149" s="24">
        <v>51170</v>
      </c>
      <c r="G149" s="120">
        <v>5</v>
      </c>
      <c r="H149" s="86">
        <f t="shared" si="55"/>
        <v>255850</v>
      </c>
      <c r="I149" s="48" t="str">
        <f>IF('OFERTAS ECONOMICAS'!L149=0,"",IF('OFERTAS ECONOMICAS'!Q149="no","",'OFERTAS ECONOMICAS'!L149))</f>
        <v/>
      </c>
      <c r="J149" s="49">
        <f>+'OFERTAS ECONOMICAS'!P149</f>
        <v>0</v>
      </c>
      <c r="K149" s="49" t="str">
        <f t="shared" si="56"/>
        <v>NO CUMPLE</v>
      </c>
      <c r="L149" s="51" t="str">
        <f>IF('OFERTAS ECONOMICAS'!U149=0,"",IF('OFERTAS ECONOMICAS'!Z149="NO","",'OFERTAS ECONOMICAS'!U149))</f>
        <v/>
      </c>
      <c r="M149" s="52">
        <f>+'OFERTAS ECONOMICAS'!Y149</f>
        <v>0</v>
      </c>
      <c r="N149" s="52" t="str">
        <f t="shared" si="57"/>
        <v>NO CUMPLE</v>
      </c>
      <c r="O149" s="53" t="str">
        <f>IF('OFERTAS ECONOMICAS'!AD149=0,"",IF('OFERTAS ECONOMICAS'!AI149="NO","",'OFERTAS ECONOMICAS'!AD149))</f>
        <v/>
      </c>
      <c r="P149" s="54">
        <f>+'OFERTAS ECONOMICAS'!AH149</f>
        <v>0</v>
      </c>
      <c r="Q149" s="54" t="str">
        <f t="shared" si="58"/>
        <v>NO CUMPLE</v>
      </c>
      <c r="R149" s="56" t="str">
        <f>IF('OFERTAS ECONOMICAS'!AN149=0,"",IF('OFERTAS ECONOMICAS'!AR149="NO","",'OFERTAS ECONOMICAS'!AN149))</f>
        <v/>
      </c>
      <c r="S149" s="57">
        <f>+'OFERTAS ECONOMICAS'!AQ149</f>
        <v>0</v>
      </c>
      <c r="T149" s="57" t="str">
        <f t="shared" si="59"/>
        <v>NO CUMPLE</v>
      </c>
      <c r="U149" s="59" t="str">
        <f>IF('OFERTAS ECONOMICAS'!AV149=0,"",IF('OFERTAS ECONOMICAS'!BA149="NO","",'OFERTAS ECONOMICAS'!AV149))</f>
        <v/>
      </c>
      <c r="V149" s="60">
        <f>+'OFERTAS ECONOMICAS'!AZ149</f>
        <v>0</v>
      </c>
      <c r="W149" s="60" t="str">
        <f t="shared" si="60"/>
        <v>NO CUMPLE</v>
      </c>
      <c r="X149" s="56" t="str">
        <f>IF('OFERTAS ECONOMICAS'!BF149=0,"",IF('OFERTAS ECONOMICAS'!BJ149="NO","",'OFERTAS ECONOMICAS'!BE149))</f>
        <v/>
      </c>
      <c r="Y149" s="57">
        <f>+'OFERTAS ECONOMICAS'!BI149</f>
        <v>0</v>
      </c>
      <c r="Z149" s="57" t="str">
        <f t="shared" si="61"/>
        <v>NO CUMPLE</v>
      </c>
      <c r="AA149" s="152" t="e">
        <f>IF('OFERTAS ECONOMICAS'!#REF!=0,"",IF('OFERTAS ECONOMICAS'!#REF!="NO","",'OFERTAS ECONOMICAS'!#REF!))</f>
        <v>#REF!</v>
      </c>
      <c r="AB149" s="153" t="e">
        <f>+'OFERTAS ECONOMICAS'!#REF!</f>
        <v>#REF!</v>
      </c>
      <c r="AC149" s="153" t="e">
        <f t="shared" si="62"/>
        <v>#REF!</v>
      </c>
      <c r="AD149" s="251" t="str">
        <f>IF('OFERTAS ECONOMICAS'!BN149=0,"",IF('OFERTAS ECONOMICAS'!BS149="NO","",'OFERTAS ECONOMICAS'!BN149))</f>
        <v/>
      </c>
      <c r="AE149" s="153">
        <f>+'OFERTAS ECONOMICAS'!BR149</f>
        <v>0</v>
      </c>
      <c r="AF149" s="153" t="str">
        <f t="shared" si="63"/>
        <v>NO CUMPLE</v>
      </c>
      <c r="AG149" s="152" t="str">
        <f>IF('OFERTAS ECONOMICAS'!BW149=0,"",IF('OFERTAS ECONOMICAS'!CB149="NO","",'OFERTAS ECONOMICAS'!BW149))</f>
        <v/>
      </c>
      <c r="AH149" s="153">
        <f>+'OFERTAS ECONOMICAS'!CA149</f>
        <v>0</v>
      </c>
      <c r="AI149" s="153" t="str">
        <f t="shared" si="64"/>
        <v>NO CUMPLE</v>
      </c>
      <c r="AJ149" s="152" t="str">
        <f>IF('OFERTAS ECONOMICAS'!CF149=0,"",IF('OFERTAS ECONOMICAS'!CK149="NO","",'OFERTAS ECONOMICAS'!CF149))</f>
        <v/>
      </c>
      <c r="AK149" s="153">
        <f>+'OFERTAS ECONOMICAS'!CJ149</f>
        <v>0</v>
      </c>
      <c r="AL149" s="153" t="str">
        <f t="shared" si="65"/>
        <v>NO CUMPLE</v>
      </c>
      <c r="AM149" s="152" t="str">
        <f>IF('OFERTAS ECONOMICAS'!CO149=0,"",IF('OFERTAS ECONOMICAS'!CT149="NO","",'OFERTAS ECONOMICAS'!CO149))</f>
        <v/>
      </c>
      <c r="AN149" s="153">
        <f>+'OFERTAS ECONOMICAS'!CS149</f>
        <v>0</v>
      </c>
      <c r="AO149" s="153" t="str">
        <f t="shared" si="66"/>
        <v>NO CUMPLE</v>
      </c>
      <c r="AP149" s="344" t="str">
        <f>IF('OFERTAS ECONOMICAS'!CX149=0,"",IF('OFERTAS ECONOMICAS'!DC149="NO","",'OFERTAS ECONOMICAS'!CX149))</f>
        <v/>
      </c>
      <c r="AQ149" s="153">
        <f>+'OFERTAS ECONOMICAS'!DB149</f>
        <v>0</v>
      </c>
      <c r="AR149" s="153" t="str">
        <f t="shared" si="67"/>
        <v>NO CUMPLE</v>
      </c>
      <c r="AS149" s="152" t="str">
        <f>IF('OFERTAS ECONOMICAS'!DG149=0,"",IF('OFERTAS ECONOMICAS'!DL149="NO","",'OFERTAS ECONOMICAS'!DG149))</f>
        <v/>
      </c>
      <c r="AT149" s="153">
        <f>+'OFERTAS ECONOMICAS'!DK149</f>
        <v>0</v>
      </c>
      <c r="AU149" s="153" t="str">
        <f t="shared" si="68"/>
        <v>NO CUMPLE</v>
      </c>
      <c r="AV149" s="152" t="str">
        <f>IF('OFERTAS ECONOMICAS'!DP149=0,"",IF('OFERTAS ECONOMICAS'!DU149="NO","",'OFERTAS ECONOMICAS'!DP149))</f>
        <v/>
      </c>
      <c r="AW149" s="153">
        <f>+'OFERTAS ECONOMICAS'!DT149</f>
        <v>0</v>
      </c>
      <c r="AX149" s="153" t="str">
        <f t="shared" si="69"/>
        <v>NO CUMPLE</v>
      </c>
      <c r="AY149" s="341" t="str">
        <f>IF('OFERTAS ECONOMICAS'!DY149=0,"",IF('OFERTAS ECONOMICAS'!ED149="no","",'OFERTAS ECONOMICAS'!DY149))</f>
        <v/>
      </c>
      <c r="AZ149" s="153">
        <f>+'OFERTAS ECONOMICAS'!EC149</f>
        <v>0</v>
      </c>
      <c r="BA149" s="153" t="str">
        <f t="shared" si="70"/>
        <v>NO CUMPLE</v>
      </c>
      <c r="BB149" s="152" t="str">
        <f>IF('OFERTAS ECONOMICAS'!EH149=0,"",IF('OFERTAS ECONOMICAS'!EM149="NO","",'OFERTAS ECONOMICAS'!EH149))</f>
        <v/>
      </c>
      <c r="BC149" s="153" t="str">
        <f>+'OFERTAS ECONOMICAS'!EL149</f>
        <v/>
      </c>
      <c r="BD149" s="153" t="str">
        <f t="shared" si="71"/>
        <v>NO CUMPLE</v>
      </c>
      <c r="BE149" s="152" t="str">
        <f>IF('OFERTAS ECONOMICAS'!EQ149=0,"",IF('OFERTAS ECONOMICAS'!EV149="NO","",'OFERTAS ECONOMICAS'!EQ149))</f>
        <v/>
      </c>
      <c r="BF149" s="153">
        <f>+'OFERTAS ECONOMICAS'!EU149</f>
        <v>0</v>
      </c>
      <c r="BG149" s="153" t="str">
        <f t="shared" si="72"/>
        <v>NO CUMPLE</v>
      </c>
      <c r="BH149" s="152" t="str">
        <f>IF('OFERTAS ECONOMICAS'!EZ149=0,"",IF('OFERTAS ECONOMICAS'!FE149="NO","",'OFERTAS ECONOMICAS'!EZ149))</f>
        <v/>
      </c>
      <c r="BI149" s="153">
        <f>+'OFERTAS ECONOMICAS'!FD149</f>
        <v>0</v>
      </c>
      <c r="BJ149" s="153" t="str">
        <f t="shared" si="73"/>
        <v>NO CUMPLE</v>
      </c>
      <c r="BK149" s="152" t="str">
        <f>IF('OFERTAS ECONOMICAS'!FI149=0,"",IF('OFERTAS ECONOMICAS'!FN149="no","",'OFERTAS ECONOMICAS'!FI149))</f>
        <v/>
      </c>
      <c r="BL149" s="153">
        <f>+'OFERTAS ECONOMICAS'!FM149</f>
        <v>0</v>
      </c>
      <c r="BM149" s="153" t="str">
        <f t="shared" si="74"/>
        <v>NO CUMPLE</v>
      </c>
      <c r="BN149" s="152" t="e">
        <f>IF('OFERTAS ECONOMICAS'!#REF!=0,"",IF('OFERTAS ECONOMICAS'!#REF!="NO","",'OFERTAS ECONOMICAS'!#REF!))</f>
        <v>#REF!</v>
      </c>
      <c r="BO149" s="153" t="e">
        <f>+'OFERTAS ECONOMICAS'!#REF!</f>
        <v>#REF!</v>
      </c>
      <c r="BP149" s="153" t="e">
        <f t="shared" si="75"/>
        <v>#REF!</v>
      </c>
      <c r="BQ149" s="152" t="str">
        <f>IF('OFERTAS ECONOMICAS'!FR149=0,"",IF('OFERTAS ECONOMICAS'!FW149="NO","",'OFERTAS ECONOMICAS'!FR149))</f>
        <v/>
      </c>
      <c r="BR149" s="153">
        <f>+'OFERTAS ECONOMICAS'!FV149</f>
        <v>0</v>
      </c>
      <c r="BS149" s="153" t="str">
        <f t="shared" si="76"/>
        <v>NO CUMPLE</v>
      </c>
      <c r="BT149" s="152" t="str">
        <f>IF('OFERTAS ECONOMICAS'!GA149=0,"",IF('OFERTAS ECONOMICAS'!GF149="NO","",'OFERTAS ECONOMICAS'!GA149))</f>
        <v/>
      </c>
      <c r="BU149" s="153">
        <f>+'OFERTAS ECONOMICAS'!GE149</f>
        <v>0</v>
      </c>
      <c r="BV149" s="153" t="str">
        <f t="shared" si="77"/>
        <v>NO CUMPLE</v>
      </c>
      <c r="BW149" s="152" t="e">
        <f>IF('OFERTAS ECONOMICAS'!#REF!=0,"",IF('OFERTAS ECONOMICAS'!#REF!="NO","",'OFERTAS ECONOMICAS'!#REF!))</f>
        <v>#REF!</v>
      </c>
      <c r="BX149" s="153" t="e">
        <f>+'OFERTAS ECONOMICAS'!#REF!</f>
        <v>#REF!</v>
      </c>
      <c r="BY149" s="153" t="e">
        <f t="shared" si="78"/>
        <v>#REF!</v>
      </c>
    </row>
    <row r="150" spans="1:77" ht="127.5" x14ac:dyDescent="0.2">
      <c r="A150" s="85">
        <f>+A149+1</f>
        <v>141</v>
      </c>
      <c r="B150" s="85" t="str">
        <f>VLOOKUP(A150,'OFERTAS ECONOMICAS'!A150:B483,2,0)</f>
        <v>DM869</v>
      </c>
      <c r="C150" s="22" t="str">
        <f>VLOOKUP(A150,'OFERTAS ECONOMICAS'!A150:C483,3,0)</f>
        <v>PINZA DE BIOPSIA PARA COLON DESECHABLE LONGITIDUD 230CM- DIAMETRO DE 2,3CM SIN ESTILETE DE COPA OVAL DE UN SOLO USO CON LAS SIGUIENTES CARACTERISTICAS: ESPIRAL RECUBIERTA, MANDIBULAS DE ACERO INOXIDABLE, FENESTRADA</v>
      </c>
      <c r="D150" s="120">
        <v>1</v>
      </c>
      <c r="E150" s="120" t="s">
        <v>32</v>
      </c>
      <c r="F150" s="23">
        <v>51170</v>
      </c>
      <c r="G150" s="120">
        <v>1</v>
      </c>
      <c r="H150" s="86">
        <f t="shared" si="55"/>
        <v>51170</v>
      </c>
      <c r="I150" s="48" t="str">
        <f>IF('OFERTAS ECONOMICAS'!L150=0,"",IF('OFERTAS ECONOMICAS'!Q150="no","",'OFERTAS ECONOMICAS'!L150))</f>
        <v/>
      </c>
      <c r="J150" s="49">
        <f>+'OFERTAS ECONOMICAS'!P150</f>
        <v>0</v>
      </c>
      <c r="K150" s="49" t="str">
        <f t="shared" si="56"/>
        <v>NO CUMPLE</v>
      </c>
      <c r="L150" s="51" t="str">
        <f>IF('OFERTAS ECONOMICAS'!U150=0,"",IF('OFERTAS ECONOMICAS'!Z150="NO","",'OFERTAS ECONOMICAS'!U150))</f>
        <v/>
      </c>
      <c r="M150" s="52">
        <f>+'OFERTAS ECONOMICAS'!Y150</f>
        <v>0</v>
      </c>
      <c r="N150" s="52" t="str">
        <f t="shared" si="57"/>
        <v>NO CUMPLE</v>
      </c>
      <c r="O150" s="53" t="str">
        <f>IF('OFERTAS ECONOMICAS'!AD150=0,"",IF('OFERTAS ECONOMICAS'!AI150="NO","",'OFERTAS ECONOMICAS'!AD150))</f>
        <v/>
      </c>
      <c r="P150" s="54">
        <f>+'OFERTAS ECONOMICAS'!AH150</f>
        <v>0</v>
      </c>
      <c r="Q150" s="54" t="str">
        <f t="shared" si="58"/>
        <v>NO CUMPLE</v>
      </c>
      <c r="R150" s="56" t="str">
        <f>IF('OFERTAS ECONOMICAS'!AN150=0,"",IF('OFERTAS ECONOMICAS'!AR150="NO","",'OFERTAS ECONOMICAS'!AN150))</f>
        <v/>
      </c>
      <c r="S150" s="57">
        <f>+'OFERTAS ECONOMICAS'!AQ150</f>
        <v>0</v>
      </c>
      <c r="T150" s="57" t="str">
        <f t="shared" si="59"/>
        <v>NO CUMPLE</v>
      </c>
      <c r="U150" s="59" t="str">
        <f>IF('OFERTAS ECONOMICAS'!AV150=0,"",IF('OFERTAS ECONOMICAS'!BA150="NO","",'OFERTAS ECONOMICAS'!AV150))</f>
        <v/>
      </c>
      <c r="V150" s="60">
        <f>+'OFERTAS ECONOMICAS'!AZ150</f>
        <v>0</v>
      </c>
      <c r="W150" s="60" t="str">
        <f t="shared" si="60"/>
        <v>NO CUMPLE</v>
      </c>
      <c r="X150" s="56" t="str">
        <f>IF('OFERTAS ECONOMICAS'!BF150=0,"",IF('OFERTAS ECONOMICAS'!BJ150="NO","",'OFERTAS ECONOMICAS'!BE150))</f>
        <v/>
      </c>
      <c r="Y150" s="57">
        <f>+'OFERTAS ECONOMICAS'!BI150</f>
        <v>0</v>
      </c>
      <c r="Z150" s="57" t="str">
        <f t="shared" si="61"/>
        <v>NO CUMPLE</v>
      </c>
      <c r="AA150" s="152" t="e">
        <f>IF('OFERTAS ECONOMICAS'!#REF!=0,"",IF('OFERTAS ECONOMICAS'!#REF!="NO","",'OFERTAS ECONOMICAS'!#REF!))</f>
        <v>#REF!</v>
      </c>
      <c r="AB150" s="153" t="e">
        <f>+'OFERTAS ECONOMICAS'!#REF!</f>
        <v>#REF!</v>
      </c>
      <c r="AC150" s="153" t="e">
        <f t="shared" si="62"/>
        <v>#REF!</v>
      </c>
      <c r="AD150" s="251" t="str">
        <f>IF('OFERTAS ECONOMICAS'!BN150=0,"",IF('OFERTAS ECONOMICAS'!BS150="NO","",'OFERTAS ECONOMICAS'!BN150))</f>
        <v/>
      </c>
      <c r="AE150" s="153">
        <f>+'OFERTAS ECONOMICAS'!BR150</f>
        <v>0</v>
      </c>
      <c r="AF150" s="153" t="str">
        <f t="shared" si="63"/>
        <v>NO CUMPLE</v>
      </c>
      <c r="AG150" s="152" t="str">
        <f>IF('OFERTAS ECONOMICAS'!BW150=0,"",IF('OFERTAS ECONOMICAS'!CB150="NO","",'OFERTAS ECONOMICAS'!BW150))</f>
        <v/>
      </c>
      <c r="AH150" s="153">
        <f>+'OFERTAS ECONOMICAS'!CA150</f>
        <v>0</v>
      </c>
      <c r="AI150" s="153" t="str">
        <f t="shared" si="64"/>
        <v>NO CUMPLE</v>
      </c>
      <c r="AJ150" s="152" t="str">
        <f>IF('OFERTAS ECONOMICAS'!CF150=0,"",IF('OFERTAS ECONOMICAS'!CK150="NO","",'OFERTAS ECONOMICAS'!CF150))</f>
        <v/>
      </c>
      <c r="AK150" s="153">
        <f>+'OFERTAS ECONOMICAS'!CJ150</f>
        <v>0</v>
      </c>
      <c r="AL150" s="153" t="str">
        <f t="shared" si="65"/>
        <v>NO CUMPLE</v>
      </c>
      <c r="AM150" s="152" t="str">
        <f>IF('OFERTAS ECONOMICAS'!CO150=0,"",IF('OFERTAS ECONOMICAS'!CT150="NO","",'OFERTAS ECONOMICAS'!CO150))</f>
        <v/>
      </c>
      <c r="AN150" s="153">
        <f>+'OFERTAS ECONOMICAS'!CS150</f>
        <v>0</v>
      </c>
      <c r="AO150" s="153" t="str">
        <f t="shared" si="66"/>
        <v>NO CUMPLE</v>
      </c>
      <c r="AP150" s="344" t="str">
        <f>IF('OFERTAS ECONOMICAS'!CX150=0,"",IF('OFERTAS ECONOMICAS'!DC150="NO","",'OFERTAS ECONOMICAS'!CX150))</f>
        <v/>
      </c>
      <c r="AQ150" s="153">
        <f>+'OFERTAS ECONOMICAS'!DB150</f>
        <v>0</v>
      </c>
      <c r="AR150" s="153" t="str">
        <f t="shared" si="67"/>
        <v>NO CUMPLE</v>
      </c>
      <c r="AS150" s="152" t="str">
        <f>IF('OFERTAS ECONOMICAS'!DG150=0,"",IF('OFERTAS ECONOMICAS'!DL150="NO","",'OFERTAS ECONOMICAS'!DG150))</f>
        <v/>
      </c>
      <c r="AT150" s="153">
        <f>+'OFERTAS ECONOMICAS'!DK150</f>
        <v>0</v>
      </c>
      <c r="AU150" s="153" t="str">
        <f t="shared" si="68"/>
        <v>NO CUMPLE</v>
      </c>
      <c r="AV150" s="152" t="str">
        <f>IF('OFERTAS ECONOMICAS'!DP150=0,"",IF('OFERTAS ECONOMICAS'!DU150="NO","",'OFERTAS ECONOMICAS'!DP150))</f>
        <v/>
      </c>
      <c r="AW150" s="153">
        <f>+'OFERTAS ECONOMICAS'!DT150</f>
        <v>0</v>
      </c>
      <c r="AX150" s="153" t="str">
        <f t="shared" si="69"/>
        <v>NO CUMPLE</v>
      </c>
      <c r="AY150" s="341" t="str">
        <f>IF('OFERTAS ECONOMICAS'!DY150=0,"",IF('OFERTAS ECONOMICAS'!ED150="no","",'OFERTAS ECONOMICAS'!DY150))</f>
        <v/>
      </c>
      <c r="AZ150" s="153">
        <f>+'OFERTAS ECONOMICAS'!EC150</f>
        <v>0</v>
      </c>
      <c r="BA150" s="153" t="str">
        <f t="shared" si="70"/>
        <v>NO CUMPLE</v>
      </c>
      <c r="BB150" s="152" t="str">
        <f>IF('OFERTAS ECONOMICAS'!EH150=0,"",IF('OFERTAS ECONOMICAS'!EM150="NO","",'OFERTAS ECONOMICAS'!EH150))</f>
        <v/>
      </c>
      <c r="BC150" s="153" t="str">
        <f>+'OFERTAS ECONOMICAS'!EL150</f>
        <v/>
      </c>
      <c r="BD150" s="153" t="str">
        <f t="shared" si="71"/>
        <v>NO CUMPLE</v>
      </c>
      <c r="BE150" s="152" t="str">
        <f>IF('OFERTAS ECONOMICAS'!EQ150=0,"",IF('OFERTAS ECONOMICAS'!EV150="NO","",'OFERTAS ECONOMICAS'!EQ150))</f>
        <v/>
      </c>
      <c r="BF150" s="153">
        <f>+'OFERTAS ECONOMICAS'!EU150</f>
        <v>0</v>
      </c>
      <c r="BG150" s="153" t="str">
        <f t="shared" si="72"/>
        <v>NO CUMPLE</v>
      </c>
      <c r="BH150" s="152" t="str">
        <f>IF('OFERTAS ECONOMICAS'!EZ150=0,"",IF('OFERTAS ECONOMICAS'!FE150="NO","",'OFERTAS ECONOMICAS'!EZ150))</f>
        <v/>
      </c>
      <c r="BI150" s="153">
        <f>+'OFERTAS ECONOMICAS'!FD150</f>
        <v>0</v>
      </c>
      <c r="BJ150" s="153" t="str">
        <f t="shared" si="73"/>
        <v>NO CUMPLE</v>
      </c>
      <c r="BK150" s="152" t="str">
        <f>IF('OFERTAS ECONOMICAS'!FI150=0,"",IF('OFERTAS ECONOMICAS'!FN150="no","",'OFERTAS ECONOMICAS'!FI150))</f>
        <v/>
      </c>
      <c r="BL150" s="153">
        <f>+'OFERTAS ECONOMICAS'!FM150</f>
        <v>0</v>
      </c>
      <c r="BM150" s="153" t="str">
        <f t="shared" si="74"/>
        <v>NO CUMPLE</v>
      </c>
      <c r="BN150" s="152" t="e">
        <f>IF('OFERTAS ECONOMICAS'!#REF!=0,"",IF('OFERTAS ECONOMICAS'!#REF!="NO","",'OFERTAS ECONOMICAS'!#REF!))</f>
        <v>#REF!</v>
      </c>
      <c r="BO150" s="153" t="e">
        <f>+'OFERTAS ECONOMICAS'!#REF!</f>
        <v>#REF!</v>
      </c>
      <c r="BP150" s="153" t="e">
        <f t="shared" si="75"/>
        <v>#REF!</v>
      </c>
      <c r="BQ150" s="152" t="str">
        <f>IF('OFERTAS ECONOMICAS'!FR150=0,"",IF('OFERTAS ECONOMICAS'!FW150="NO","",'OFERTAS ECONOMICAS'!FR150))</f>
        <v/>
      </c>
      <c r="BR150" s="153">
        <f>+'OFERTAS ECONOMICAS'!FV150</f>
        <v>0</v>
      </c>
      <c r="BS150" s="153" t="str">
        <f t="shared" si="76"/>
        <v>NO CUMPLE</v>
      </c>
      <c r="BT150" s="152" t="str">
        <f>IF('OFERTAS ECONOMICAS'!GA150=0,"",IF('OFERTAS ECONOMICAS'!GF150="NO","",'OFERTAS ECONOMICAS'!GA150))</f>
        <v/>
      </c>
      <c r="BU150" s="153">
        <f>+'OFERTAS ECONOMICAS'!GE150</f>
        <v>0</v>
      </c>
      <c r="BV150" s="153" t="str">
        <f t="shared" si="77"/>
        <v>NO CUMPLE</v>
      </c>
      <c r="BW150" s="152" t="e">
        <f>IF('OFERTAS ECONOMICAS'!#REF!=0,"",IF('OFERTAS ECONOMICAS'!#REF!="NO","",'OFERTAS ECONOMICAS'!#REF!))</f>
        <v>#REF!</v>
      </c>
      <c r="BX150" s="153" t="e">
        <f>+'OFERTAS ECONOMICAS'!#REF!</f>
        <v>#REF!</v>
      </c>
      <c r="BY150" s="153" t="e">
        <f t="shared" si="78"/>
        <v>#REF!</v>
      </c>
    </row>
    <row r="151" spans="1:77" ht="38.25" x14ac:dyDescent="0.2">
      <c r="A151" s="85">
        <f t="shared" ref="A151:A169" si="79">+A150+1</f>
        <v>142</v>
      </c>
      <c r="B151" s="85" t="str">
        <f>VLOOKUP(A151,'OFERTAS ECONOMICAS'!A151:B484,2,0)</f>
        <v>DM1918</v>
      </c>
      <c r="C151" s="22" t="str">
        <f>VLOOKUP(A151,'OFERTAS ECONOMICAS'!A151:C484,3,0)</f>
        <v>PLACA ELECTROBISTURI NEONATAL DESECHABLE CON CABLE</v>
      </c>
      <c r="D151" s="121">
        <v>1</v>
      </c>
      <c r="E151" s="121" t="s">
        <v>32</v>
      </c>
      <c r="F151" s="23">
        <v>8437.1</v>
      </c>
      <c r="G151" s="121">
        <v>7</v>
      </c>
      <c r="H151" s="86">
        <f t="shared" si="55"/>
        <v>59059.700000000004</v>
      </c>
      <c r="I151" s="48" t="str">
        <f>IF('OFERTAS ECONOMICAS'!L151=0,"",IF('OFERTAS ECONOMICAS'!Q151="no","",'OFERTAS ECONOMICAS'!L151))</f>
        <v/>
      </c>
      <c r="J151" s="49">
        <f>+'OFERTAS ECONOMICAS'!P151</f>
        <v>0</v>
      </c>
      <c r="K151" s="49" t="str">
        <f t="shared" si="56"/>
        <v>NO CUMPLE</v>
      </c>
      <c r="L151" s="51" t="str">
        <f>IF('OFERTAS ECONOMICAS'!U151=0,"",IF('OFERTAS ECONOMICAS'!Z151="NO","",'OFERTAS ECONOMICAS'!U151))</f>
        <v/>
      </c>
      <c r="M151" s="52">
        <f>+'OFERTAS ECONOMICAS'!Y151</f>
        <v>0</v>
      </c>
      <c r="N151" s="52" t="str">
        <f t="shared" si="57"/>
        <v>NO CUMPLE</v>
      </c>
      <c r="O151" s="53" t="str">
        <f>IF('OFERTAS ECONOMICAS'!AD151=0,"",IF('OFERTAS ECONOMICAS'!AI151="NO","",'OFERTAS ECONOMICAS'!AD151))</f>
        <v/>
      </c>
      <c r="P151" s="54">
        <f>+'OFERTAS ECONOMICAS'!AH151</f>
        <v>0</v>
      </c>
      <c r="Q151" s="54" t="str">
        <f t="shared" si="58"/>
        <v>NO CUMPLE</v>
      </c>
      <c r="R151" s="56" t="str">
        <f>IF('OFERTAS ECONOMICAS'!AN151=0,"",IF('OFERTAS ECONOMICAS'!AR151="NO","",'OFERTAS ECONOMICAS'!AN151))</f>
        <v/>
      </c>
      <c r="S151" s="57">
        <f>+'OFERTAS ECONOMICAS'!AQ151</f>
        <v>0</v>
      </c>
      <c r="T151" s="57" t="str">
        <f t="shared" si="59"/>
        <v>NO CUMPLE</v>
      </c>
      <c r="U151" s="59">
        <f>IF('OFERTAS ECONOMICAS'!AV151=0,"",IF('OFERTAS ECONOMICAS'!BA151="NO","",'OFERTAS ECONOMICAS'!AV151))</f>
        <v>8437</v>
      </c>
      <c r="V151" s="60" t="str">
        <f>+'OFERTAS ECONOMICAS'!AZ151</f>
        <v>CUMPLE</v>
      </c>
      <c r="W151" s="60" t="str">
        <f t="shared" si="60"/>
        <v>CUMPLE</v>
      </c>
      <c r="X151" s="56" t="str">
        <f>IF('OFERTAS ECONOMICAS'!BF151=0,"",IF('OFERTAS ECONOMICAS'!BJ151="NO","",'OFERTAS ECONOMICAS'!BE151))</f>
        <v/>
      </c>
      <c r="Y151" s="57">
        <f>+'OFERTAS ECONOMICAS'!BI151</f>
        <v>0</v>
      </c>
      <c r="Z151" s="57" t="str">
        <f t="shared" si="61"/>
        <v>NO CUMPLE</v>
      </c>
      <c r="AA151" s="152" t="e">
        <f>IF('OFERTAS ECONOMICAS'!#REF!=0,"",IF('OFERTAS ECONOMICAS'!#REF!="NO","",'OFERTAS ECONOMICAS'!#REF!))</f>
        <v>#REF!</v>
      </c>
      <c r="AB151" s="153" t="e">
        <f>+'OFERTAS ECONOMICAS'!#REF!</f>
        <v>#REF!</v>
      </c>
      <c r="AC151" s="153" t="e">
        <f t="shared" si="62"/>
        <v>#REF!</v>
      </c>
      <c r="AD151" s="251" t="str">
        <f>IF('OFERTAS ECONOMICAS'!BN151=0,"",IF('OFERTAS ECONOMICAS'!BS151="NO","",'OFERTAS ECONOMICAS'!BN151))</f>
        <v/>
      </c>
      <c r="AE151" s="153">
        <f>+'OFERTAS ECONOMICAS'!BR151</f>
        <v>0</v>
      </c>
      <c r="AF151" s="153" t="str">
        <f t="shared" si="63"/>
        <v>NO CUMPLE</v>
      </c>
      <c r="AG151" s="152" t="str">
        <f>IF('OFERTAS ECONOMICAS'!BW151=0,"",IF('OFERTAS ECONOMICAS'!CB151="NO","",'OFERTAS ECONOMICAS'!BW151))</f>
        <v/>
      </c>
      <c r="AH151" s="153">
        <f>+'OFERTAS ECONOMICAS'!CA151</f>
        <v>0</v>
      </c>
      <c r="AI151" s="153" t="str">
        <f t="shared" si="64"/>
        <v>NO CUMPLE</v>
      </c>
      <c r="AJ151" s="152" t="str">
        <f>IF('OFERTAS ECONOMICAS'!CF151=0,"",IF('OFERTAS ECONOMICAS'!CK151="NO","",'OFERTAS ECONOMICAS'!CF151))</f>
        <v/>
      </c>
      <c r="AK151" s="153">
        <f>+'OFERTAS ECONOMICAS'!CJ151</f>
        <v>0</v>
      </c>
      <c r="AL151" s="153" t="str">
        <f t="shared" si="65"/>
        <v>NO CUMPLE</v>
      </c>
      <c r="AM151" s="152" t="str">
        <f>IF('OFERTAS ECONOMICAS'!CO151=0,"",IF('OFERTAS ECONOMICAS'!CT151="NO","",'OFERTAS ECONOMICAS'!CO151))</f>
        <v/>
      </c>
      <c r="AN151" s="153">
        <f>+'OFERTAS ECONOMICAS'!CS151</f>
        <v>0</v>
      </c>
      <c r="AO151" s="153" t="str">
        <f t="shared" si="66"/>
        <v>NO CUMPLE</v>
      </c>
      <c r="AP151" s="344" t="str">
        <f>IF('OFERTAS ECONOMICAS'!CX151=0,"",IF('OFERTAS ECONOMICAS'!DC151="NO","",'OFERTAS ECONOMICAS'!CX151))</f>
        <v/>
      </c>
      <c r="AQ151" s="153">
        <f>+'OFERTAS ECONOMICAS'!DB151</f>
        <v>0</v>
      </c>
      <c r="AR151" s="153" t="str">
        <f t="shared" si="67"/>
        <v>NO CUMPLE</v>
      </c>
      <c r="AS151" s="152" t="str">
        <f>IF('OFERTAS ECONOMICAS'!DG151=0,"",IF('OFERTAS ECONOMICAS'!DL151="NO","",'OFERTAS ECONOMICAS'!DG151))</f>
        <v/>
      </c>
      <c r="AT151" s="153">
        <f>+'OFERTAS ECONOMICAS'!DK151</f>
        <v>0</v>
      </c>
      <c r="AU151" s="153" t="str">
        <f t="shared" si="68"/>
        <v>NO CUMPLE</v>
      </c>
      <c r="AV151" s="152" t="str">
        <f>IF('OFERTAS ECONOMICAS'!DP151=0,"",IF('OFERTAS ECONOMICAS'!DU151="NO","",'OFERTAS ECONOMICAS'!DP151))</f>
        <v/>
      </c>
      <c r="AW151" s="153">
        <f>+'OFERTAS ECONOMICAS'!DT151</f>
        <v>0</v>
      </c>
      <c r="AX151" s="153" t="str">
        <f t="shared" si="69"/>
        <v>NO CUMPLE</v>
      </c>
      <c r="AY151" s="341" t="str">
        <f>IF('OFERTAS ECONOMICAS'!DY151=0,"",IF('OFERTAS ECONOMICAS'!ED151="no","",'OFERTAS ECONOMICAS'!DY151))</f>
        <v/>
      </c>
      <c r="AZ151" s="153">
        <f>+'OFERTAS ECONOMICAS'!EC151</f>
        <v>0</v>
      </c>
      <c r="BA151" s="153" t="str">
        <f t="shared" si="70"/>
        <v>NO CUMPLE</v>
      </c>
      <c r="BB151" s="152" t="str">
        <f>IF('OFERTAS ECONOMICAS'!EH151=0,"",IF('OFERTAS ECONOMICAS'!EM151="NO","",'OFERTAS ECONOMICAS'!EH151))</f>
        <v/>
      </c>
      <c r="BC151" s="153" t="str">
        <f>+'OFERTAS ECONOMICAS'!EL151</f>
        <v>CUMPLE</v>
      </c>
      <c r="BD151" s="153" t="str">
        <f t="shared" si="71"/>
        <v>NO CUMPLE</v>
      </c>
      <c r="BE151" s="152" t="str">
        <f>IF('OFERTAS ECONOMICAS'!EQ151=0,"",IF('OFERTAS ECONOMICAS'!EV151="NO","",'OFERTAS ECONOMICAS'!EQ151))</f>
        <v/>
      </c>
      <c r="BF151" s="153">
        <f>+'OFERTAS ECONOMICAS'!EU151</f>
        <v>0</v>
      </c>
      <c r="BG151" s="153" t="str">
        <f t="shared" si="72"/>
        <v>NO CUMPLE</v>
      </c>
      <c r="BH151" s="152" t="str">
        <f>IF('OFERTAS ECONOMICAS'!EZ151=0,"",IF('OFERTAS ECONOMICAS'!FE151="NO","",'OFERTAS ECONOMICAS'!EZ151))</f>
        <v/>
      </c>
      <c r="BI151" s="153">
        <f>+'OFERTAS ECONOMICAS'!FD151</f>
        <v>0</v>
      </c>
      <c r="BJ151" s="153" t="str">
        <f t="shared" si="73"/>
        <v>NO CUMPLE</v>
      </c>
      <c r="BK151" s="152" t="str">
        <f>IF('OFERTAS ECONOMICAS'!FI151=0,"",IF('OFERTAS ECONOMICAS'!FN151="no","",'OFERTAS ECONOMICAS'!FI151))</f>
        <v/>
      </c>
      <c r="BL151" s="153">
        <f>+'OFERTAS ECONOMICAS'!FM151</f>
        <v>0</v>
      </c>
      <c r="BM151" s="153" t="str">
        <f t="shared" si="74"/>
        <v>NO CUMPLE</v>
      </c>
      <c r="BN151" s="152" t="e">
        <f>IF('OFERTAS ECONOMICAS'!#REF!=0,"",IF('OFERTAS ECONOMICAS'!#REF!="NO","",'OFERTAS ECONOMICAS'!#REF!))</f>
        <v>#REF!</v>
      </c>
      <c r="BO151" s="153" t="e">
        <f>+'OFERTAS ECONOMICAS'!#REF!</f>
        <v>#REF!</v>
      </c>
      <c r="BP151" s="153" t="e">
        <f t="shared" si="75"/>
        <v>#REF!</v>
      </c>
      <c r="BQ151" s="152">
        <f>IF('OFERTAS ECONOMICAS'!FR151=0,"",IF('OFERTAS ECONOMICAS'!FW151="NO","",'OFERTAS ECONOMICAS'!FR151))</f>
        <v>9282</v>
      </c>
      <c r="BR151" s="153" t="str">
        <f>+'OFERTAS ECONOMICAS'!FV151</f>
        <v>CUMPLE</v>
      </c>
      <c r="BS151" s="153" t="str">
        <f t="shared" si="76"/>
        <v>CUMPLE</v>
      </c>
      <c r="BT151" s="152" t="str">
        <f>IF('OFERTAS ECONOMICAS'!GA151=0,"",IF('OFERTAS ECONOMICAS'!GF151="NO","",'OFERTAS ECONOMICAS'!GA151))</f>
        <v/>
      </c>
      <c r="BU151" s="153" t="str">
        <f>+'OFERTAS ECONOMICAS'!GE151</f>
        <v>CUMPLE</v>
      </c>
      <c r="BV151" s="153" t="str">
        <f t="shared" si="77"/>
        <v>NO CUMPLE</v>
      </c>
      <c r="BW151" s="152" t="e">
        <f>IF('OFERTAS ECONOMICAS'!#REF!=0,"",IF('OFERTAS ECONOMICAS'!#REF!="NO","",'OFERTAS ECONOMICAS'!#REF!))</f>
        <v>#REF!</v>
      </c>
      <c r="BX151" s="153" t="e">
        <f>+'OFERTAS ECONOMICAS'!#REF!</f>
        <v>#REF!</v>
      </c>
      <c r="BY151" s="153" t="e">
        <f t="shared" si="78"/>
        <v>#REF!</v>
      </c>
    </row>
    <row r="152" spans="1:77" ht="25.5" x14ac:dyDescent="0.2">
      <c r="A152" s="85">
        <f t="shared" si="79"/>
        <v>143</v>
      </c>
      <c r="B152" s="85" t="str">
        <f>VLOOKUP(A152,'OFERTAS ECONOMICAS'!A152:B485,2,0)</f>
        <v>DM874</v>
      </c>
      <c r="C152" s="22" t="str">
        <f>VLOOKUP(A152,'OFERTAS ECONOMICAS'!A152:C485,3,0)</f>
        <v>PLACA ELECTROBISTURI ADULTO CON CABLE</v>
      </c>
      <c r="D152" s="120">
        <v>1</v>
      </c>
      <c r="E152" s="120" t="s">
        <v>32</v>
      </c>
      <c r="F152" s="23">
        <v>8437.1</v>
      </c>
      <c r="G152" s="120">
        <v>895</v>
      </c>
      <c r="H152" s="86">
        <f t="shared" si="55"/>
        <v>7551204.5</v>
      </c>
      <c r="I152" s="48" t="str">
        <f>IF('OFERTAS ECONOMICAS'!L152=0,"",IF('OFERTAS ECONOMICAS'!Q152="no","",'OFERTAS ECONOMICAS'!L152))</f>
        <v/>
      </c>
      <c r="J152" s="49">
        <f>+'OFERTAS ECONOMICAS'!P152</f>
        <v>0</v>
      </c>
      <c r="K152" s="49" t="str">
        <f t="shared" si="56"/>
        <v>NO CUMPLE</v>
      </c>
      <c r="L152" s="51" t="str">
        <f>IF('OFERTAS ECONOMICAS'!U152=0,"",IF('OFERTAS ECONOMICAS'!Z152="NO","",'OFERTAS ECONOMICAS'!U152))</f>
        <v/>
      </c>
      <c r="M152" s="52" t="str">
        <f>+'OFERTAS ECONOMICAS'!Y152</f>
        <v>CUMPLE</v>
      </c>
      <c r="N152" s="52" t="str">
        <f t="shared" si="57"/>
        <v>NO CUMPLE</v>
      </c>
      <c r="O152" s="53" t="str">
        <f>IF('OFERTAS ECONOMICAS'!AD152=0,"",IF('OFERTAS ECONOMICAS'!AI152="NO","",'OFERTAS ECONOMICAS'!AD152))</f>
        <v/>
      </c>
      <c r="P152" s="54" t="str">
        <f>+'OFERTAS ECONOMICAS'!AH152</f>
        <v>CUMPLE</v>
      </c>
      <c r="Q152" s="54" t="str">
        <f t="shared" si="58"/>
        <v>NO CUMPLE</v>
      </c>
      <c r="R152" s="56" t="str">
        <f>IF('OFERTAS ECONOMICAS'!AN152=0,"",IF('OFERTAS ECONOMICAS'!AR152="NO","",'OFERTAS ECONOMICAS'!AN152))</f>
        <v/>
      </c>
      <c r="S152" s="57">
        <f>+'OFERTAS ECONOMICAS'!AQ152</f>
        <v>0</v>
      </c>
      <c r="T152" s="57" t="str">
        <f t="shared" si="59"/>
        <v>NO CUMPLE</v>
      </c>
      <c r="U152" s="59">
        <f>IF('OFERTAS ECONOMICAS'!AV152=0,"",IF('OFERTAS ECONOMICAS'!BA152="NO","",'OFERTAS ECONOMICAS'!AV152))</f>
        <v>8437</v>
      </c>
      <c r="V152" s="60" t="str">
        <f>+'OFERTAS ECONOMICAS'!AZ152</f>
        <v>CUMPLE</v>
      </c>
      <c r="W152" s="60" t="str">
        <f t="shared" si="60"/>
        <v>CUMPLE</v>
      </c>
      <c r="X152" s="56" t="str">
        <f>IF('OFERTAS ECONOMICAS'!BF152=0,"",IF('OFERTAS ECONOMICAS'!BJ152="NO","",'OFERTAS ECONOMICAS'!BE152))</f>
        <v/>
      </c>
      <c r="Y152" s="57">
        <f>+'OFERTAS ECONOMICAS'!BI152</f>
        <v>0</v>
      </c>
      <c r="Z152" s="57" t="str">
        <f t="shared" si="61"/>
        <v>NO CUMPLE</v>
      </c>
      <c r="AA152" s="152" t="e">
        <f>IF('OFERTAS ECONOMICAS'!#REF!=0,"",IF('OFERTAS ECONOMICAS'!#REF!="NO","",'OFERTAS ECONOMICAS'!#REF!))</f>
        <v>#REF!</v>
      </c>
      <c r="AB152" s="153" t="e">
        <f>+'OFERTAS ECONOMICAS'!#REF!</f>
        <v>#REF!</v>
      </c>
      <c r="AC152" s="153" t="e">
        <f t="shared" si="62"/>
        <v>#REF!</v>
      </c>
      <c r="AD152" s="251" t="str">
        <f>IF('OFERTAS ECONOMICAS'!BN152=0,"",IF('OFERTAS ECONOMICAS'!BS152="NO","",'OFERTAS ECONOMICAS'!BN152))</f>
        <v/>
      </c>
      <c r="AE152" s="153">
        <f>+'OFERTAS ECONOMICAS'!BR152</f>
        <v>0</v>
      </c>
      <c r="AF152" s="153" t="str">
        <f t="shared" si="63"/>
        <v>NO CUMPLE</v>
      </c>
      <c r="AG152" s="152" t="str">
        <f>IF('OFERTAS ECONOMICAS'!BW152=0,"",IF('OFERTAS ECONOMICAS'!CB152="NO","",'OFERTAS ECONOMICAS'!BW152))</f>
        <v/>
      </c>
      <c r="AH152" s="153">
        <f>+'OFERTAS ECONOMICAS'!CA152</f>
        <v>0</v>
      </c>
      <c r="AI152" s="153" t="str">
        <f t="shared" si="64"/>
        <v>NO CUMPLE</v>
      </c>
      <c r="AJ152" s="152" t="str">
        <f>IF('OFERTAS ECONOMICAS'!CF152=0,"",IF('OFERTAS ECONOMICAS'!CK152="NO","",'OFERTAS ECONOMICAS'!CF152))</f>
        <v/>
      </c>
      <c r="AK152" s="153" t="str">
        <f>+'OFERTAS ECONOMICAS'!CJ152</f>
        <v>CUMPLE</v>
      </c>
      <c r="AL152" s="153" t="str">
        <f t="shared" si="65"/>
        <v>NO CUMPLE</v>
      </c>
      <c r="AM152" s="152" t="str">
        <f>IF('OFERTAS ECONOMICAS'!CO152=0,"",IF('OFERTAS ECONOMICAS'!CT152="NO","",'OFERTAS ECONOMICAS'!CO152))</f>
        <v/>
      </c>
      <c r="AN152" s="153">
        <f>+'OFERTAS ECONOMICAS'!CS152</f>
        <v>0</v>
      </c>
      <c r="AO152" s="153" t="str">
        <f t="shared" si="66"/>
        <v>NO CUMPLE</v>
      </c>
      <c r="AP152" s="344" t="str">
        <f>IF('OFERTAS ECONOMICAS'!CX152=0,"",IF('OFERTAS ECONOMICAS'!DC152="NO","",'OFERTAS ECONOMICAS'!CX152))</f>
        <v/>
      </c>
      <c r="AQ152" s="153">
        <f>+'OFERTAS ECONOMICAS'!DB152</f>
        <v>0</v>
      </c>
      <c r="AR152" s="153" t="str">
        <f t="shared" si="67"/>
        <v>NO CUMPLE</v>
      </c>
      <c r="AS152" s="152" t="str">
        <f>IF('OFERTAS ECONOMICAS'!DG152=0,"",IF('OFERTAS ECONOMICAS'!DL152="NO","",'OFERTAS ECONOMICAS'!DG152))</f>
        <v/>
      </c>
      <c r="AT152" s="153">
        <f>+'OFERTAS ECONOMICAS'!DK152</f>
        <v>0</v>
      </c>
      <c r="AU152" s="153" t="str">
        <f t="shared" si="68"/>
        <v>NO CUMPLE</v>
      </c>
      <c r="AV152" s="152" t="str">
        <f>IF('OFERTAS ECONOMICAS'!DP152=0,"",IF('OFERTAS ECONOMICAS'!DU152="NO","",'OFERTAS ECONOMICAS'!DP152))</f>
        <v/>
      </c>
      <c r="AW152" s="153">
        <f>+'OFERTAS ECONOMICAS'!DT152</f>
        <v>0</v>
      </c>
      <c r="AX152" s="153" t="str">
        <f t="shared" si="69"/>
        <v>NO CUMPLE</v>
      </c>
      <c r="AY152" s="341" t="str">
        <f>IF('OFERTAS ECONOMICAS'!DY152=0,"",IF('OFERTAS ECONOMICAS'!ED152="no","",'OFERTAS ECONOMICAS'!DY152))</f>
        <v/>
      </c>
      <c r="AZ152" s="153">
        <f>+'OFERTAS ECONOMICAS'!EC152</f>
        <v>0</v>
      </c>
      <c r="BA152" s="153" t="str">
        <f t="shared" si="70"/>
        <v>NO CUMPLE</v>
      </c>
      <c r="BB152" s="152" t="str">
        <f>IF('OFERTAS ECONOMICAS'!EH152=0,"",IF('OFERTAS ECONOMICAS'!EM152="NO","",'OFERTAS ECONOMICAS'!EH152))</f>
        <v/>
      </c>
      <c r="BC152" s="153" t="str">
        <f>+'OFERTAS ECONOMICAS'!EL152</f>
        <v>CUMPLE</v>
      </c>
      <c r="BD152" s="153" t="str">
        <f t="shared" si="71"/>
        <v>NO CUMPLE</v>
      </c>
      <c r="BE152" s="152" t="str">
        <f>IF('OFERTAS ECONOMICAS'!EQ152=0,"",IF('OFERTAS ECONOMICAS'!EV152="NO","",'OFERTAS ECONOMICAS'!EQ152))</f>
        <v/>
      </c>
      <c r="BF152" s="153">
        <f>+'OFERTAS ECONOMICAS'!EU152</f>
        <v>0</v>
      </c>
      <c r="BG152" s="153" t="str">
        <f t="shared" si="72"/>
        <v>NO CUMPLE</v>
      </c>
      <c r="BH152" s="152" t="str">
        <f>IF('OFERTAS ECONOMICAS'!EZ152=0,"",IF('OFERTAS ECONOMICAS'!FE152="NO","",'OFERTAS ECONOMICAS'!EZ152))</f>
        <v/>
      </c>
      <c r="BI152" s="153">
        <f>+'OFERTAS ECONOMICAS'!FD152</f>
        <v>0</v>
      </c>
      <c r="BJ152" s="153" t="str">
        <f t="shared" si="73"/>
        <v>NO CUMPLE</v>
      </c>
      <c r="BK152" s="152" t="str">
        <f>IF('OFERTAS ECONOMICAS'!FI152=0,"",IF('OFERTAS ECONOMICAS'!FN152="no","",'OFERTAS ECONOMICAS'!FI152))</f>
        <v/>
      </c>
      <c r="BL152" s="153">
        <f>+'OFERTAS ECONOMICAS'!FM152</f>
        <v>0</v>
      </c>
      <c r="BM152" s="153" t="str">
        <f t="shared" si="74"/>
        <v>NO CUMPLE</v>
      </c>
      <c r="BN152" s="152" t="e">
        <f>IF('OFERTAS ECONOMICAS'!#REF!=0,"",IF('OFERTAS ECONOMICAS'!#REF!="NO","",'OFERTAS ECONOMICAS'!#REF!))</f>
        <v>#REF!</v>
      </c>
      <c r="BO152" s="153" t="e">
        <f>+'OFERTAS ECONOMICAS'!#REF!</f>
        <v>#REF!</v>
      </c>
      <c r="BP152" s="153" t="e">
        <f t="shared" si="75"/>
        <v>#REF!</v>
      </c>
      <c r="BQ152" s="152">
        <f>IF('OFERTAS ECONOMICAS'!FR152=0,"",IF('OFERTAS ECONOMICAS'!FW152="NO","",'OFERTAS ECONOMICAS'!FR152))</f>
        <v>9401</v>
      </c>
      <c r="BR152" s="153" t="str">
        <f>+'OFERTAS ECONOMICAS'!FV152</f>
        <v>CUMPLE</v>
      </c>
      <c r="BS152" s="153" t="str">
        <f t="shared" si="76"/>
        <v>CUMPLE</v>
      </c>
      <c r="BT152" s="152" t="str">
        <f>IF('OFERTAS ECONOMICAS'!GA152=0,"",IF('OFERTAS ECONOMICAS'!GF152="NO","",'OFERTAS ECONOMICAS'!GA152))</f>
        <v/>
      </c>
      <c r="BU152" s="153" t="str">
        <f>+'OFERTAS ECONOMICAS'!GE152</f>
        <v>CUMPLE</v>
      </c>
      <c r="BV152" s="153" t="str">
        <f t="shared" si="77"/>
        <v>NO CUMPLE</v>
      </c>
      <c r="BW152" s="152" t="e">
        <f>IF('OFERTAS ECONOMICAS'!#REF!=0,"",IF('OFERTAS ECONOMICAS'!#REF!="NO","",'OFERTAS ECONOMICAS'!#REF!))</f>
        <v>#REF!</v>
      </c>
      <c r="BX152" s="153" t="e">
        <f>+'OFERTAS ECONOMICAS'!#REF!</f>
        <v>#REF!</v>
      </c>
      <c r="BY152" s="153" t="e">
        <f t="shared" si="78"/>
        <v>#REF!</v>
      </c>
    </row>
    <row r="153" spans="1:77" ht="51" x14ac:dyDescent="0.2">
      <c r="A153" s="85">
        <f t="shared" si="79"/>
        <v>144</v>
      </c>
      <c r="B153" s="85" t="str">
        <f>VLOOKUP(A153,'OFERTAS ECONOMICAS'!A153:B486,2,0)</f>
        <v>DM2049</v>
      </c>
      <c r="C153" s="22" t="str">
        <f>VLOOKUP(A153,'OFERTAS ECONOMICAS'!A153:C486,3,0)</f>
        <v>PROTECTOR CUTANEO EMOLIENTE CON OXIDO DE ZINC CALAMINA Y ALANTOINA 30%(ULTRA)</v>
      </c>
      <c r="D153" s="120">
        <v>1</v>
      </c>
      <c r="E153" s="120" t="s">
        <v>32</v>
      </c>
      <c r="F153" s="23">
        <v>48374</v>
      </c>
      <c r="G153" s="120">
        <v>17</v>
      </c>
      <c r="H153" s="86">
        <f t="shared" si="55"/>
        <v>822358</v>
      </c>
      <c r="I153" s="48" t="str">
        <f>IF('OFERTAS ECONOMICAS'!L153=0,"",IF('OFERTAS ECONOMICAS'!Q153="no","",'OFERTAS ECONOMICAS'!L153))</f>
        <v/>
      </c>
      <c r="J153" s="49">
        <f>+'OFERTAS ECONOMICAS'!P153</f>
        <v>0</v>
      </c>
      <c r="K153" s="49" t="str">
        <f t="shared" si="56"/>
        <v>NO CUMPLE</v>
      </c>
      <c r="L153" s="51" t="str">
        <f>IF('OFERTAS ECONOMICAS'!U153=0,"",IF('OFERTAS ECONOMICAS'!Z153="NO","",'OFERTAS ECONOMICAS'!U153))</f>
        <v/>
      </c>
      <c r="M153" s="52">
        <f>+'OFERTAS ECONOMICAS'!Y153</f>
        <v>0</v>
      </c>
      <c r="N153" s="52" t="str">
        <f t="shared" si="57"/>
        <v>NO CUMPLE</v>
      </c>
      <c r="O153" s="53" t="str">
        <f>IF('OFERTAS ECONOMICAS'!AD153=0,"",IF('OFERTAS ECONOMICAS'!AI153="NO","",'OFERTAS ECONOMICAS'!AD153))</f>
        <v/>
      </c>
      <c r="P153" s="54">
        <f>+'OFERTAS ECONOMICAS'!AH153</f>
        <v>0</v>
      </c>
      <c r="Q153" s="54" t="str">
        <f t="shared" si="58"/>
        <v>NO CUMPLE</v>
      </c>
      <c r="R153" s="56" t="str">
        <f>IF('OFERTAS ECONOMICAS'!AN153=0,"",IF('OFERTAS ECONOMICAS'!AR153="NO","",'OFERTAS ECONOMICAS'!AN153))</f>
        <v/>
      </c>
      <c r="S153" s="57">
        <f>+'OFERTAS ECONOMICAS'!AQ153</f>
        <v>0</v>
      </c>
      <c r="T153" s="57" t="str">
        <f t="shared" si="59"/>
        <v>NO CUMPLE</v>
      </c>
      <c r="U153" s="59" t="str">
        <f>IF('OFERTAS ECONOMICAS'!AV153=0,"",IF('OFERTAS ECONOMICAS'!BA153="NO","",'OFERTAS ECONOMICAS'!AV153))</f>
        <v/>
      </c>
      <c r="V153" s="60">
        <f>+'OFERTAS ECONOMICAS'!AZ153</f>
        <v>0</v>
      </c>
      <c r="W153" s="60" t="str">
        <f t="shared" si="60"/>
        <v>NO CUMPLE</v>
      </c>
      <c r="X153" s="56" t="str">
        <f>IF('OFERTAS ECONOMICAS'!BF153=0,"",IF('OFERTAS ECONOMICAS'!BJ153="NO","",'OFERTAS ECONOMICAS'!BE153))</f>
        <v/>
      </c>
      <c r="Y153" s="57">
        <f>+'OFERTAS ECONOMICAS'!BI153</f>
        <v>0</v>
      </c>
      <c r="Z153" s="57" t="str">
        <f t="shared" si="61"/>
        <v>NO CUMPLE</v>
      </c>
      <c r="AA153" s="152" t="e">
        <f>IF('OFERTAS ECONOMICAS'!#REF!=0,"",IF('OFERTAS ECONOMICAS'!#REF!="NO","",'OFERTAS ECONOMICAS'!#REF!))</f>
        <v>#REF!</v>
      </c>
      <c r="AB153" s="153" t="e">
        <f>+'OFERTAS ECONOMICAS'!#REF!</f>
        <v>#REF!</v>
      </c>
      <c r="AC153" s="153" t="e">
        <f t="shared" si="62"/>
        <v>#REF!</v>
      </c>
      <c r="AD153" s="251" t="str">
        <f>IF('OFERTAS ECONOMICAS'!BN153=0,"",IF('OFERTAS ECONOMICAS'!BS153="NO","",'OFERTAS ECONOMICAS'!BN153))</f>
        <v/>
      </c>
      <c r="AE153" s="153">
        <f>+'OFERTAS ECONOMICAS'!BR153</f>
        <v>0</v>
      </c>
      <c r="AF153" s="153" t="str">
        <f t="shared" si="63"/>
        <v>NO CUMPLE</v>
      </c>
      <c r="AG153" s="152" t="str">
        <f>IF('OFERTAS ECONOMICAS'!BW153=0,"",IF('OFERTAS ECONOMICAS'!CB153="NO","",'OFERTAS ECONOMICAS'!BW153))</f>
        <v/>
      </c>
      <c r="AH153" s="153">
        <f>+'OFERTAS ECONOMICAS'!CA153</f>
        <v>0</v>
      </c>
      <c r="AI153" s="153" t="str">
        <f t="shared" si="64"/>
        <v>NO CUMPLE</v>
      </c>
      <c r="AJ153" s="152" t="str">
        <f>IF('OFERTAS ECONOMICAS'!CF153=0,"",IF('OFERTAS ECONOMICAS'!CK153="NO","",'OFERTAS ECONOMICAS'!CF153))</f>
        <v/>
      </c>
      <c r="AK153" s="153">
        <f>+'OFERTAS ECONOMICAS'!CJ153</f>
        <v>0</v>
      </c>
      <c r="AL153" s="153" t="str">
        <f t="shared" si="65"/>
        <v>NO CUMPLE</v>
      </c>
      <c r="AM153" s="152" t="str">
        <f>IF('OFERTAS ECONOMICAS'!CO153=0,"",IF('OFERTAS ECONOMICAS'!CT153="NO","",'OFERTAS ECONOMICAS'!CO153))</f>
        <v/>
      </c>
      <c r="AN153" s="153">
        <f>+'OFERTAS ECONOMICAS'!CS153</f>
        <v>0</v>
      </c>
      <c r="AO153" s="153" t="str">
        <f t="shared" si="66"/>
        <v>NO CUMPLE</v>
      </c>
      <c r="AP153" s="344" t="str">
        <f>IF('OFERTAS ECONOMICAS'!CX153=0,"",IF('OFERTAS ECONOMICAS'!DC153="NO","",'OFERTAS ECONOMICAS'!CX153))</f>
        <v/>
      </c>
      <c r="AQ153" s="153">
        <f>+'OFERTAS ECONOMICAS'!DB153</f>
        <v>0</v>
      </c>
      <c r="AR153" s="153" t="str">
        <f t="shared" si="67"/>
        <v>NO CUMPLE</v>
      </c>
      <c r="AS153" s="152" t="str">
        <f>IF('OFERTAS ECONOMICAS'!DG153=0,"",IF('OFERTAS ECONOMICAS'!DL153="NO","",'OFERTAS ECONOMICAS'!DG153))</f>
        <v/>
      </c>
      <c r="AT153" s="153">
        <f>+'OFERTAS ECONOMICAS'!DK153</f>
        <v>0</v>
      </c>
      <c r="AU153" s="153" t="str">
        <f t="shared" si="68"/>
        <v>NO CUMPLE</v>
      </c>
      <c r="AV153" s="152" t="str">
        <f>IF('OFERTAS ECONOMICAS'!DP153=0,"",IF('OFERTAS ECONOMICAS'!DU153="NO","",'OFERTAS ECONOMICAS'!DP153))</f>
        <v/>
      </c>
      <c r="AW153" s="153">
        <f>+'OFERTAS ECONOMICAS'!DT153</f>
        <v>0</v>
      </c>
      <c r="AX153" s="153" t="str">
        <f t="shared" si="69"/>
        <v>NO CUMPLE</v>
      </c>
      <c r="AY153" s="341" t="str">
        <f>IF('OFERTAS ECONOMICAS'!DY153=0,"",IF('OFERTAS ECONOMICAS'!ED153="no","",'OFERTAS ECONOMICAS'!DY153))</f>
        <v/>
      </c>
      <c r="AZ153" s="153">
        <f>+'OFERTAS ECONOMICAS'!EC153</f>
        <v>0</v>
      </c>
      <c r="BA153" s="153" t="str">
        <f t="shared" si="70"/>
        <v>NO CUMPLE</v>
      </c>
      <c r="BB153" s="152" t="str">
        <f>IF('OFERTAS ECONOMICAS'!EH153=0,"",IF('OFERTAS ECONOMICAS'!EM153="NO","",'OFERTAS ECONOMICAS'!EH153))</f>
        <v/>
      </c>
      <c r="BC153" s="153" t="str">
        <f>+'OFERTAS ECONOMICAS'!EL153</f>
        <v/>
      </c>
      <c r="BD153" s="153" t="str">
        <f t="shared" si="71"/>
        <v>NO CUMPLE</v>
      </c>
      <c r="BE153" s="152" t="str">
        <f>IF('OFERTAS ECONOMICAS'!EQ153=0,"",IF('OFERTAS ECONOMICAS'!EV153="NO","",'OFERTAS ECONOMICAS'!EQ153))</f>
        <v/>
      </c>
      <c r="BF153" s="153">
        <f>+'OFERTAS ECONOMICAS'!EU153</f>
        <v>0</v>
      </c>
      <c r="BG153" s="153" t="str">
        <f t="shared" si="72"/>
        <v>NO CUMPLE</v>
      </c>
      <c r="BH153" s="152" t="str">
        <f>IF('OFERTAS ECONOMICAS'!EZ153=0,"",IF('OFERTAS ECONOMICAS'!FE153="NO","",'OFERTAS ECONOMICAS'!EZ153))</f>
        <v/>
      </c>
      <c r="BI153" s="153">
        <f>+'OFERTAS ECONOMICAS'!FD153</f>
        <v>0</v>
      </c>
      <c r="BJ153" s="153" t="str">
        <f t="shared" si="73"/>
        <v>NO CUMPLE</v>
      </c>
      <c r="BK153" s="152">
        <f>IF('OFERTAS ECONOMICAS'!FI153=0,"",IF('OFERTAS ECONOMICAS'!FN153="no","",'OFERTAS ECONOMICAS'!FI153))</f>
        <v>33320</v>
      </c>
      <c r="BL153" s="153" t="str">
        <f>+'OFERTAS ECONOMICAS'!FM153</f>
        <v>CUMPLE</v>
      </c>
      <c r="BM153" s="153" t="str">
        <f t="shared" si="74"/>
        <v>CUMPLE</v>
      </c>
      <c r="BN153" s="152" t="e">
        <f>IF('OFERTAS ECONOMICAS'!#REF!=0,"",IF('OFERTAS ECONOMICAS'!#REF!="NO","",'OFERTAS ECONOMICAS'!#REF!))</f>
        <v>#REF!</v>
      </c>
      <c r="BO153" s="153" t="e">
        <f>+'OFERTAS ECONOMICAS'!#REF!</f>
        <v>#REF!</v>
      </c>
      <c r="BP153" s="153" t="e">
        <f t="shared" si="75"/>
        <v>#REF!</v>
      </c>
      <c r="BQ153" s="152" t="str">
        <f>IF('OFERTAS ECONOMICAS'!FR153=0,"",IF('OFERTAS ECONOMICAS'!FW153="NO","",'OFERTAS ECONOMICAS'!FR153))</f>
        <v/>
      </c>
      <c r="BR153" s="153" t="str">
        <f>+'OFERTAS ECONOMICAS'!FV153</f>
        <v>NO CUMPLE</v>
      </c>
      <c r="BS153" s="153" t="str">
        <f t="shared" si="76"/>
        <v>NO CUMPLE</v>
      </c>
      <c r="BT153" s="152" t="str">
        <f>IF('OFERTAS ECONOMICAS'!GA153=0,"",IF('OFERTAS ECONOMICAS'!GF153="NO","",'OFERTAS ECONOMICAS'!GA153))</f>
        <v/>
      </c>
      <c r="BU153" s="153">
        <f>+'OFERTAS ECONOMICAS'!GE153</f>
        <v>0</v>
      </c>
      <c r="BV153" s="153" t="str">
        <f t="shared" si="77"/>
        <v>NO CUMPLE</v>
      </c>
      <c r="BW153" s="152" t="e">
        <f>IF('OFERTAS ECONOMICAS'!#REF!=0,"",IF('OFERTAS ECONOMICAS'!#REF!="NO","",'OFERTAS ECONOMICAS'!#REF!))</f>
        <v>#REF!</v>
      </c>
      <c r="BX153" s="153" t="e">
        <f>+'OFERTAS ECONOMICAS'!#REF!</f>
        <v>#REF!</v>
      </c>
      <c r="BY153" s="153" t="e">
        <f t="shared" si="78"/>
        <v>#REF!</v>
      </c>
    </row>
    <row r="154" spans="1:77" ht="25.5" x14ac:dyDescent="0.2">
      <c r="A154" s="85">
        <f t="shared" si="79"/>
        <v>145</v>
      </c>
      <c r="B154" s="85" t="str">
        <f>VLOOKUP(A154,'OFERTAS ECONOMICAS'!A154:B487,2,0)</f>
        <v>DM2475</v>
      </c>
      <c r="C154" s="22" t="str">
        <f>VLOOKUP(A154,'OFERTAS ECONOMICAS'!A154:C487,3,0)</f>
        <v>PROTECTOR EN ESPUMA PARA CODO Y TALON</v>
      </c>
      <c r="D154" s="120">
        <v>1</v>
      </c>
      <c r="E154" s="120" t="s">
        <v>32</v>
      </c>
      <c r="F154" s="24">
        <v>16899.2</v>
      </c>
      <c r="G154" s="120">
        <v>1</v>
      </c>
      <c r="H154" s="86">
        <f t="shared" si="55"/>
        <v>16899.2</v>
      </c>
      <c r="I154" s="48" t="str">
        <f>IF('OFERTAS ECONOMICAS'!L154=0,"",IF('OFERTAS ECONOMICAS'!Q154="no","",'OFERTAS ECONOMICAS'!L154))</f>
        <v/>
      </c>
      <c r="J154" s="49" t="str">
        <f>+'OFERTAS ECONOMICAS'!P154</f>
        <v>CUMPLE</v>
      </c>
      <c r="K154" s="49" t="str">
        <f t="shared" si="56"/>
        <v>NO CUMPLE</v>
      </c>
      <c r="L154" s="51" t="str">
        <f>IF('OFERTAS ECONOMICAS'!U154=0,"",IF('OFERTAS ECONOMICAS'!Z154="NO","",'OFERTAS ECONOMICAS'!U154))</f>
        <v/>
      </c>
      <c r="M154" s="52">
        <f>+'OFERTAS ECONOMICAS'!Y154</f>
        <v>0</v>
      </c>
      <c r="N154" s="52" t="str">
        <f t="shared" si="57"/>
        <v>NO CUMPLE</v>
      </c>
      <c r="O154" s="53" t="str">
        <f>IF('OFERTAS ECONOMICAS'!AD154=0,"",IF('OFERTAS ECONOMICAS'!AI154="NO","",'OFERTAS ECONOMICAS'!AD154))</f>
        <v/>
      </c>
      <c r="P154" s="54">
        <f>+'OFERTAS ECONOMICAS'!AH154</f>
        <v>0</v>
      </c>
      <c r="Q154" s="54" t="str">
        <f t="shared" si="58"/>
        <v>NO CUMPLE</v>
      </c>
      <c r="R154" s="56" t="str">
        <f>IF('OFERTAS ECONOMICAS'!AN154=0,"",IF('OFERTAS ECONOMICAS'!AR154="NO","",'OFERTAS ECONOMICAS'!AN154))</f>
        <v/>
      </c>
      <c r="S154" s="57">
        <f>+'OFERTAS ECONOMICAS'!AQ154</f>
        <v>0</v>
      </c>
      <c r="T154" s="57" t="str">
        <f t="shared" si="59"/>
        <v>NO CUMPLE</v>
      </c>
      <c r="U154" s="59" t="str">
        <f>IF('OFERTAS ECONOMICAS'!AV154=0,"",IF('OFERTAS ECONOMICAS'!BA154="NO","",'OFERTAS ECONOMICAS'!AV154))</f>
        <v/>
      </c>
      <c r="V154" s="60">
        <f>+'OFERTAS ECONOMICAS'!AZ154</f>
        <v>0</v>
      </c>
      <c r="W154" s="60" t="str">
        <f t="shared" si="60"/>
        <v>NO CUMPLE</v>
      </c>
      <c r="X154" s="56" t="str">
        <f>IF('OFERTAS ECONOMICAS'!BF154=0,"",IF('OFERTAS ECONOMICAS'!BJ154="NO","",'OFERTAS ECONOMICAS'!BE154))</f>
        <v/>
      </c>
      <c r="Y154" s="57">
        <f>+'OFERTAS ECONOMICAS'!BI154</f>
        <v>0</v>
      </c>
      <c r="Z154" s="57" t="str">
        <f t="shared" si="61"/>
        <v>NO CUMPLE</v>
      </c>
      <c r="AA154" s="152" t="e">
        <f>IF('OFERTAS ECONOMICAS'!#REF!=0,"",IF('OFERTAS ECONOMICAS'!#REF!="NO","",'OFERTAS ECONOMICAS'!#REF!))</f>
        <v>#REF!</v>
      </c>
      <c r="AB154" s="153" t="e">
        <f>+'OFERTAS ECONOMICAS'!#REF!</f>
        <v>#REF!</v>
      </c>
      <c r="AC154" s="153" t="e">
        <f t="shared" si="62"/>
        <v>#REF!</v>
      </c>
      <c r="AD154" s="251" t="str">
        <f>IF('OFERTAS ECONOMICAS'!BN154=0,"",IF('OFERTAS ECONOMICAS'!BS154="NO","",'OFERTAS ECONOMICAS'!BN154))</f>
        <v/>
      </c>
      <c r="AE154" s="153">
        <f>+'OFERTAS ECONOMICAS'!BR154</f>
        <v>0</v>
      </c>
      <c r="AF154" s="153" t="str">
        <f t="shared" si="63"/>
        <v>NO CUMPLE</v>
      </c>
      <c r="AG154" s="152" t="str">
        <f>IF('OFERTAS ECONOMICAS'!BW154=0,"",IF('OFERTAS ECONOMICAS'!CB154="NO","",'OFERTAS ECONOMICAS'!BW154))</f>
        <v/>
      </c>
      <c r="AH154" s="153">
        <f>+'OFERTAS ECONOMICAS'!CA154</f>
        <v>0</v>
      </c>
      <c r="AI154" s="153" t="str">
        <f t="shared" si="64"/>
        <v>NO CUMPLE</v>
      </c>
      <c r="AJ154" s="152" t="str">
        <f>IF('OFERTAS ECONOMICAS'!CF154=0,"",IF('OFERTAS ECONOMICAS'!CK154="NO","",'OFERTAS ECONOMICAS'!CF154))</f>
        <v/>
      </c>
      <c r="AK154" s="153">
        <f>+'OFERTAS ECONOMICAS'!CJ154</f>
        <v>0</v>
      </c>
      <c r="AL154" s="153" t="str">
        <f t="shared" si="65"/>
        <v>NO CUMPLE</v>
      </c>
      <c r="AM154" s="152" t="str">
        <f>IF('OFERTAS ECONOMICAS'!CO154=0,"",IF('OFERTAS ECONOMICAS'!CT154="NO","",'OFERTAS ECONOMICAS'!CO154))</f>
        <v/>
      </c>
      <c r="AN154" s="153">
        <f>+'OFERTAS ECONOMICAS'!CS154</f>
        <v>0</v>
      </c>
      <c r="AO154" s="153" t="str">
        <f t="shared" si="66"/>
        <v>NO CUMPLE</v>
      </c>
      <c r="AP154" s="344" t="str">
        <f>IF('OFERTAS ECONOMICAS'!CX154=0,"",IF('OFERTAS ECONOMICAS'!DC154="NO","",'OFERTAS ECONOMICAS'!CX154))</f>
        <v/>
      </c>
      <c r="AQ154" s="153">
        <f>+'OFERTAS ECONOMICAS'!DB154</f>
        <v>0</v>
      </c>
      <c r="AR154" s="153" t="str">
        <f t="shared" si="67"/>
        <v>NO CUMPLE</v>
      </c>
      <c r="AS154" s="152" t="str">
        <f>IF('OFERTAS ECONOMICAS'!DG154=0,"",IF('OFERTAS ECONOMICAS'!DL154="NO","",'OFERTAS ECONOMICAS'!DG154))</f>
        <v/>
      </c>
      <c r="AT154" s="153" t="str">
        <f>+'OFERTAS ECONOMICAS'!DK154</f>
        <v>CUMPLE</v>
      </c>
      <c r="AU154" s="153" t="str">
        <f t="shared" si="68"/>
        <v>NO CUMPLE</v>
      </c>
      <c r="AV154" s="152" t="str">
        <f>IF('OFERTAS ECONOMICAS'!DP154=0,"",IF('OFERTAS ECONOMICAS'!DU154="NO","",'OFERTAS ECONOMICAS'!DP154))</f>
        <v/>
      </c>
      <c r="AW154" s="153">
        <f>+'OFERTAS ECONOMICAS'!DT154</f>
        <v>0</v>
      </c>
      <c r="AX154" s="153" t="str">
        <f t="shared" si="69"/>
        <v>NO CUMPLE</v>
      </c>
      <c r="AY154" s="341" t="str">
        <f>IF('OFERTAS ECONOMICAS'!DY154=0,"",IF('OFERTAS ECONOMICAS'!ED154="no","",'OFERTAS ECONOMICAS'!DY154))</f>
        <v/>
      </c>
      <c r="AZ154" s="153">
        <f>+'OFERTAS ECONOMICAS'!EC154</f>
        <v>0</v>
      </c>
      <c r="BA154" s="153" t="str">
        <f t="shared" si="70"/>
        <v>NO CUMPLE</v>
      </c>
      <c r="BB154" s="152" t="str">
        <f>IF('OFERTAS ECONOMICAS'!EH154=0,"",IF('OFERTAS ECONOMICAS'!EM154="NO","",'OFERTAS ECONOMICAS'!EH154))</f>
        <v/>
      </c>
      <c r="BC154" s="153" t="str">
        <f>+'OFERTAS ECONOMICAS'!EL154</f>
        <v/>
      </c>
      <c r="BD154" s="153" t="str">
        <f t="shared" si="71"/>
        <v>NO CUMPLE</v>
      </c>
      <c r="BE154" s="152" t="str">
        <f>IF('OFERTAS ECONOMICAS'!EQ154=0,"",IF('OFERTAS ECONOMICAS'!EV154="NO","",'OFERTAS ECONOMICAS'!EQ154))</f>
        <v/>
      </c>
      <c r="BF154" s="153">
        <f>+'OFERTAS ECONOMICAS'!EU154</f>
        <v>0</v>
      </c>
      <c r="BG154" s="153" t="str">
        <f t="shared" si="72"/>
        <v>NO CUMPLE</v>
      </c>
      <c r="BH154" s="152" t="str">
        <f>IF('OFERTAS ECONOMICAS'!EZ154=0,"",IF('OFERTAS ECONOMICAS'!FE154="NO","",'OFERTAS ECONOMICAS'!EZ154))</f>
        <v/>
      </c>
      <c r="BI154" s="153">
        <f>+'OFERTAS ECONOMICAS'!FD154</f>
        <v>0</v>
      </c>
      <c r="BJ154" s="153" t="str">
        <f t="shared" si="73"/>
        <v>NO CUMPLE</v>
      </c>
      <c r="BK154" s="152">
        <f>IF('OFERTAS ECONOMICAS'!FI154=0,"",IF('OFERTAS ECONOMICAS'!FN154="no","",'OFERTAS ECONOMICAS'!FI154))</f>
        <v>16700</v>
      </c>
      <c r="BL154" s="153" t="str">
        <f>+'OFERTAS ECONOMICAS'!FM154</f>
        <v>CUMPLE</v>
      </c>
      <c r="BM154" s="153" t="str">
        <f t="shared" si="74"/>
        <v>CUMPLE</v>
      </c>
      <c r="BN154" s="152" t="e">
        <f>IF('OFERTAS ECONOMICAS'!#REF!=0,"",IF('OFERTAS ECONOMICAS'!#REF!="NO","",'OFERTAS ECONOMICAS'!#REF!))</f>
        <v>#REF!</v>
      </c>
      <c r="BO154" s="153" t="e">
        <f>+'OFERTAS ECONOMICAS'!#REF!</f>
        <v>#REF!</v>
      </c>
      <c r="BP154" s="153" t="e">
        <f t="shared" si="75"/>
        <v>#REF!</v>
      </c>
      <c r="BQ154" s="152" t="str">
        <f>IF('OFERTAS ECONOMICAS'!FR154=0,"",IF('OFERTAS ECONOMICAS'!FW154="NO","",'OFERTAS ECONOMICAS'!FR154))</f>
        <v/>
      </c>
      <c r="BR154" s="153">
        <f>+'OFERTAS ECONOMICAS'!FV154</f>
        <v>0</v>
      </c>
      <c r="BS154" s="153" t="str">
        <f t="shared" si="76"/>
        <v>NO CUMPLE</v>
      </c>
      <c r="BT154" s="152" t="str">
        <f>IF('OFERTAS ECONOMICAS'!GA154=0,"",IF('OFERTAS ECONOMICAS'!GF154="NO","",'OFERTAS ECONOMICAS'!GA154))</f>
        <v/>
      </c>
      <c r="BU154" s="153">
        <f>+'OFERTAS ECONOMICAS'!GE154</f>
        <v>0</v>
      </c>
      <c r="BV154" s="153" t="str">
        <f t="shared" si="77"/>
        <v>NO CUMPLE</v>
      </c>
      <c r="BW154" s="152" t="e">
        <f>IF('OFERTAS ECONOMICAS'!#REF!=0,"",IF('OFERTAS ECONOMICAS'!#REF!="NO","",'OFERTAS ECONOMICAS'!#REF!))</f>
        <v>#REF!</v>
      </c>
      <c r="BX154" s="153" t="e">
        <f>+'OFERTAS ECONOMICAS'!#REF!</f>
        <v>#REF!</v>
      </c>
      <c r="BY154" s="153" t="e">
        <f t="shared" si="78"/>
        <v>#REF!</v>
      </c>
    </row>
    <row r="155" spans="1:77" ht="38.25" x14ac:dyDescent="0.2">
      <c r="A155" s="85">
        <f t="shared" si="79"/>
        <v>146</v>
      </c>
      <c r="B155" s="85" t="str">
        <f>VLOOKUP(A155,'OFERTAS ECONOMICAS'!A155:B488,2,0)</f>
        <v>DM948</v>
      </c>
      <c r="C155" s="22" t="str">
        <f>VLOOKUP(A155,'OFERTAS ECONOMICAS'!A155:C488,3,0)</f>
        <v>RECOLECTOR PARA CORTOPUNZANTES 2,9 A 3,0 LITROS</v>
      </c>
      <c r="D155" s="121">
        <v>1</v>
      </c>
      <c r="E155" s="121" t="s">
        <v>32</v>
      </c>
      <c r="F155" s="64">
        <v>3367.7</v>
      </c>
      <c r="G155" s="121">
        <v>695</v>
      </c>
      <c r="H155" s="86">
        <f t="shared" si="55"/>
        <v>2340551.5</v>
      </c>
      <c r="I155" s="48" t="str">
        <f>IF('OFERTAS ECONOMICAS'!L155=0,"",IF('OFERTAS ECONOMICAS'!Q155="no","",'OFERTAS ECONOMICAS'!L155))</f>
        <v/>
      </c>
      <c r="J155" s="49">
        <f>+'OFERTAS ECONOMICAS'!P155</f>
        <v>0</v>
      </c>
      <c r="K155" s="49" t="str">
        <f t="shared" si="56"/>
        <v>NO CUMPLE</v>
      </c>
      <c r="L155" s="51" t="str">
        <f>IF('OFERTAS ECONOMICAS'!U155=0,"",IF('OFERTAS ECONOMICAS'!Z155="NO","",'OFERTAS ECONOMICAS'!U155))</f>
        <v/>
      </c>
      <c r="M155" s="52" t="str">
        <f>+'OFERTAS ECONOMICAS'!Y155</f>
        <v>CUMPLE</v>
      </c>
      <c r="N155" s="52" t="str">
        <f t="shared" si="57"/>
        <v>NO CUMPLE</v>
      </c>
      <c r="O155" s="53">
        <f>IF('OFERTAS ECONOMICAS'!AD155=0,"",IF('OFERTAS ECONOMICAS'!AI155="NO","",'OFERTAS ECONOMICAS'!AD155))</f>
        <v>3732</v>
      </c>
      <c r="P155" s="54" t="str">
        <f>+'OFERTAS ECONOMICAS'!AH155</f>
        <v>CUMPLE</v>
      </c>
      <c r="Q155" s="54" t="str">
        <f t="shared" si="58"/>
        <v>CUMPLE</v>
      </c>
      <c r="R155" s="56" t="str">
        <f>IF('OFERTAS ECONOMICAS'!AN155=0,"",IF('OFERTAS ECONOMICAS'!AR155="NO","",'OFERTAS ECONOMICAS'!AN155))</f>
        <v/>
      </c>
      <c r="S155" s="57">
        <f>+'OFERTAS ECONOMICAS'!AQ155</f>
        <v>0</v>
      </c>
      <c r="T155" s="57" t="str">
        <f t="shared" si="59"/>
        <v>NO CUMPLE</v>
      </c>
      <c r="U155" s="59" t="str">
        <f>IF('OFERTAS ECONOMICAS'!AV155=0,"",IF('OFERTAS ECONOMICAS'!BA155="NO","",'OFERTAS ECONOMICAS'!AV155))</f>
        <v/>
      </c>
      <c r="V155" s="60">
        <f>+'OFERTAS ECONOMICAS'!AZ155</f>
        <v>0</v>
      </c>
      <c r="W155" s="60" t="str">
        <f t="shared" si="60"/>
        <v>NO CUMPLE</v>
      </c>
      <c r="X155" s="56" t="str">
        <f>IF('OFERTAS ECONOMICAS'!BF155=0,"",IF('OFERTAS ECONOMICAS'!BJ155="NO","",'OFERTAS ECONOMICAS'!BE155))</f>
        <v/>
      </c>
      <c r="Y155" s="57">
        <f>+'OFERTAS ECONOMICAS'!BI155</f>
        <v>0</v>
      </c>
      <c r="Z155" s="57" t="str">
        <f t="shared" si="61"/>
        <v>NO CUMPLE</v>
      </c>
      <c r="AA155" s="152" t="e">
        <f>IF('OFERTAS ECONOMICAS'!#REF!=0,"",IF('OFERTAS ECONOMICAS'!#REF!="NO","",'OFERTAS ECONOMICAS'!#REF!))</f>
        <v>#REF!</v>
      </c>
      <c r="AB155" s="153" t="e">
        <f>+'OFERTAS ECONOMICAS'!#REF!</f>
        <v>#REF!</v>
      </c>
      <c r="AC155" s="153" t="e">
        <f t="shared" si="62"/>
        <v>#REF!</v>
      </c>
      <c r="AD155" s="251" t="str">
        <f>IF('OFERTAS ECONOMICAS'!BN155=0,"",IF('OFERTAS ECONOMICAS'!BS155="NO","",'OFERTAS ECONOMICAS'!BN155))</f>
        <v/>
      </c>
      <c r="AE155" s="153">
        <f>+'OFERTAS ECONOMICAS'!BR155</f>
        <v>0</v>
      </c>
      <c r="AF155" s="153" t="str">
        <f t="shared" si="63"/>
        <v>NO CUMPLE</v>
      </c>
      <c r="AG155" s="152" t="str">
        <f>IF('OFERTAS ECONOMICAS'!BW155=0,"",IF('OFERTAS ECONOMICAS'!CB155="NO","",'OFERTAS ECONOMICAS'!BW155))</f>
        <v/>
      </c>
      <c r="AH155" s="153" t="str">
        <f>+'OFERTAS ECONOMICAS'!CA155</f>
        <v>CUMPLE</v>
      </c>
      <c r="AI155" s="153" t="str">
        <f t="shared" si="64"/>
        <v>NO CUMPLE</v>
      </c>
      <c r="AJ155" s="152" t="str">
        <f>IF('OFERTAS ECONOMICAS'!CF155=0,"",IF('OFERTAS ECONOMICAS'!CK155="NO","",'OFERTAS ECONOMICAS'!CF155))</f>
        <v/>
      </c>
      <c r="AK155" s="153">
        <f>+'OFERTAS ECONOMICAS'!CJ155</f>
        <v>0</v>
      </c>
      <c r="AL155" s="153" t="str">
        <f t="shared" si="65"/>
        <v>NO CUMPLE</v>
      </c>
      <c r="AM155" s="152" t="str">
        <f>IF('OFERTAS ECONOMICAS'!CO155=0,"",IF('OFERTAS ECONOMICAS'!CT155="NO","",'OFERTAS ECONOMICAS'!CO155))</f>
        <v/>
      </c>
      <c r="AN155" s="153">
        <f>+'OFERTAS ECONOMICAS'!CS155</f>
        <v>0</v>
      </c>
      <c r="AO155" s="153" t="str">
        <f t="shared" si="66"/>
        <v>NO CUMPLE</v>
      </c>
      <c r="AP155" s="344">
        <f>IF('OFERTAS ECONOMICAS'!CX155=0,"",IF('OFERTAS ECONOMICAS'!DC155="NO","",'OFERTAS ECONOMICAS'!CX155))</f>
        <v>3367.7</v>
      </c>
      <c r="AQ155" s="153" t="str">
        <f>+'OFERTAS ECONOMICAS'!DB155</f>
        <v xml:space="preserve">CUMPLE </v>
      </c>
      <c r="AR155" s="153" t="str">
        <f t="shared" si="67"/>
        <v>CUMPLE</v>
      </c>
      <c r="AS155" s="152" t="str">
        <f>IF('OFERTAS ECONOMICAS'!DG155=0,"",IF('OFERTAS ECONOMICAS'!DL155="NO","",'OFERTAS ECONOMICAS'!DG155))</f>
        <v/>
      </c>
      <c r="AT155" s="153">
        <f>+'OFERTAS ECONOMICAS'!DK155</f>
        <v>0</v>
      </c>
      <c r="AU155" s="153" t="str">
        <f t="shared" si="68"/>
        <v>NO CUMPLE</v>
      </c>
      <c r="AV155" s="152" t="str">
        <f>IF('OFERTAS ECONOMICAS'!DP155=0,"",IF('OFERTAS ECONOMICAS'!DU155="NO","",'OFERTAS ECONOMICAS'!DP155))</f>
        <v/>
      </c>
      <c r="AW155" s="153">
        <f>+'OFERTAS ECONOMICAS'!DT155</f>
        <v>0</v>
      </c>
      <c r="AX155" s="153" t="str">
        <f t="shared" si="69"/>
        <v>NO CUMPLE</v>
      </c>
      <c r="AY155" s="341" t="str">
        <f>IF('OFERTAS ECONOMICAS'!DY155=0,"",IF('OFERTAS ECONOMICAS'!ED155="no","",'OFERTAS ECONOMICAS'!DY155))</f>
        <v/>
      </c>
      <c r="AZ155" s="153" t="str">
        <f>+'OFERTAS ECONOMICAS'!EC155</f>
        <v>NO CUMPLE</v>
      </c>
      <c r="BA155" s="153" t="str">
        <f t="shared" si="70"/>
        <v>NO CUMPLE</v>
      </c>
      <c r="BB155" s="152">
        <f>IF('OFERTAS ECONOMICAS'!EH155=0,"",IF('OFERTAS ECONOMICAS'!EM155="NO","",'OFERTAS ECONOMICAS'!EH155))</f>
        <v>3732</v>
      </c>
      <c r="BC155" s="153" t="str">
        <f>+'OFERTAS ECONOMICAS'!EL155</f>
        <v>CUMPLE</v>
      </c>
      <c r="BD155" s="153" t="str">
        <f t="shared" si="71"/>
        <v>CUMPLE</v>
      </c>
      <c r="BE155" s="152" t="str">
        <f>IF('OFERTAS ECONOMICAS'!EQ155=0,"",IF('OFERTAS ECONOMICAS'!EV155="NO","",'OFERTAS ECONOMICAS'!EQ155))</f>
        <v/>
      </c>
      <c r="BF155" s="153">
        <f>+'OFERTAS ECONOMICAS'!EU155</f>
        <v>0</v>
      </c>
      <c r="BG155" s="153" t="str">
        <f t="shared" si="72"/>
        <v>NO CUMPLE</v>
      </c>
      <c r="BH155" s="152" t="str">
        <f>IF('OFERTAS ECONOMICAS'!EZ155=0,"",IF('OFERTAS ECONOMICAS'!FE155="NO","",'OFERTAS ECONOMICAS'!EZ155))</f>
        <v/>
      </c>
      <c r="BI155" s="153">
        <f>+'OFERTAS ECONOMICAS'!FD155</f>
        <v>0</v>
      </c>
      <c r="BJ155" s="153" t="str">
        <f t="shared" si="73"/>
        <v>NO CUMPLE</v>
      </c>
      <c r="BK155" s="152" t="str">
        <f>IF('OFERTAS ECONOMICAS'!FI155=0,"",IF('OFERTAS ECONOMICAS'!FN155="no","",'OFERTAS ECONOMICAS'!FI155))</f>
        <v/>
      </c>
      <c r="BL155" s="153">
        <f>+'OFERTAS ECONOMICAS'!FM155</f>
        <v>0</v>
      </c>
      <c r="BM155" s="153" t="str">
        <f t="shared" si="74"/>
        <v>NO CUMPLE</v>
      </c>
      <c r="BN155" s="152" t="e">
        <f>IF('OFERTAS ECONOMICAS'!#REF!=0,"",IF('OFERTAS ECONOMICAS'!#REF!="NO","",'OFERTAS ECONOMICAS'!#REF!))</f>
        <v>#REF!</v>
      </c>
      <c r="BO155" s="153" t="e">
        <f>+'OFERTAS ECONOMICAS'!#REF!</f>
        <v>#REF!</v>
      </c>
      <c r="BP155" s="153" t="e">
        <f t="shared" si="75"/>
        <v>#REF!</v>
      </c>
      <c r="BQ155" s="152" t="str">
        <f>IF('OFERTAS ECONOMICAS'!FR155=0,"",IF('OFERTAS ECONOMICAS'!FW155="NO","",'OFERTAS ECONOMICAS'!FR155))</f>
        <v/>
      </c>
      <c r="BR155" s="153">
        <f>+'OFERTAS ECONOMICAS'!FV155</f>
        <v>0</v>
      </c>
      <c r="BS155" s="153" t="str">
        <f t="shared" si="76"/>
        <v>NO CUMPLE</v>
      </c>
      <c r="BT155" s="152" t="str">
        <f>IF('OFERTAS ECONOMICAS'!GA155=0,"",IF('OFERTAS ECONOMICAS'!GF155="NO","",'OFERTAS ECONOMICAS'!GA155))</f>
        <v/>
      </c>
      <c r="BU155" s="153">
        <f>+'OFERTAS ECONOMICAS'!GE155</f>
        <v>0</v>
      </c>
      <c r="BV155" s="153" t="str">
        <f t="shared" si="77"/>
        <v>NO CUMPLE</v>
      </c>
      <c r="BW155" s="152" t="e">
        <f>IF('OFERTAS ECONOMICAS'!#REF!=0,"",IF('OFERTAS ECONOMICAS'!#REF!="NO","",'OFERTAS ECONOMICAS'!#REF!))</f>
        <v>#REF!</v>
      </c>
      <c r="BX155" s="153" t="e">
        <f>+'OFERTAS ECONOMICAS'!#REF!</f>
        <v>#REF!</v>
      </c>
      <c r="BY155" s="153" t="e">
        <f t="shared" si="78"/>
        <v>#REF!</v>
      </c>
    </row>
    <row r="156" spans="1:77" ht="25.5" x14ac:dyDescent="0.2">
      <c r="A156" s="85">
        <f t="shared" si="79"/>
        <v>147</v>
      </c>
      <c r="B156" s="85" t="str">
        <f>VLOOKUP(A156,'OFERTAS ECONOMICAS'!A156:B489,2,0)</f>
        <v>DM2523</v>
      </c>
      <c r="C156" s="22" t="str">
        <f>VLOOKUP(A156,'OFERTAS ECONOMICAS'!A156:C489,3,0)</f>
        <v>RESOLUTION CLIP 235 CM Y CANAL DE 2.8 MM</v>
      </c>
      <c r="D156" s="120">
        <v>1</v>
      </c>
      <c r="E156" s="120" t="s">
        <v>32</v>
      </c>
      <c r="F156" s="24">
        <v>370000</v>
      </c>
      <c r="G156" s="120">
        <v>1</v>
      </c>
      <c r="H156" s="86">
        <f t="shared" si="55"/>
        <v>370000</v>
      </c>
      <c r="I156" s="48" t="str">
        <f>IF('OFERTAS ECONOMICAS'!L156=0,"",IF('OFERTAS ECONOMICAS'!Q156="no","",'OFERTAS ECONOMICAS'!L156))</f>
        <v/>
      </c>
      <c r="J156" s="49">
        <f>+'OFERTAS ECONOMICAS'!P156</f>
        <v>0</v>
      </c>
      <c r="K156" s="49" t="str">
        <f t="shared" si="56"/>
        <v>NO CUMPLE</v>
      </c>
      <c r="L156" s="51" t="str">
        <f>IF('OFERTAS ECONOMICAS'!U156=0,"",IF('OFERTAS ECONOMICAS'!Z156="NO","",'OFERTAS ECONOMICAS'!U156))</f>
        <v/>
      </c>
      <c r="M156" s="52">
        <f>+'OFERTAS ECONOMICAS'!Y156</f>
        <v>0</v>
      </c>
      <c r="N156" s="52" t="str">
        <f t="shared" si="57"/>
        <v>NO CUMPLE</v>
      </c>
      <c r="O156" s="53" t="str">
        <f>IF('OFERTAS ECONOMICAS'!AD156=0,"",IF('OFERTAS ECONOMICAS'!AI156="NO","",'OFERTAS ECONOMICAS'!AD156))</f>
        <v/>
      </c>
      <c r="P156" s="54">
        <f>+'OFERTAS ECONOMICAS'!AH156</f>
        <v>0</v>
      </c>
      <c r="Q156" s="54" t="str">
        <f t="shared" si="58"/>
        <v>NO CUMPLE</v>
      </c>
      <c r="R156" s="56" t="str">
        <f>IF('OFERTAS ECONOMICAS'!AN156=0,"",IF('OFERTAS ECONOMICAS'!AR156="NO","",'OFERTAS ECONOMICAS'!AN156))</f>
        <v/>
      </c>
      <c r="S156" s="57">
        <f>+'OFERTAS ECONOMICAS'!AQ156</f>
        <v>0</v>
      </c>
      <c r="T156" s="57" t="str">
        <f t="shared" si="59"/>
        <v>NO CUMPLE</v>
      </c>
      <c r="U156" s="59" t="str">
        <f>IF('OFERTAS ECONOMICAS'!AV156=0,"",IF('OFERTAS ECONOMICAS'!BA156="NO","",'OFERTAS ECONOMICAS'!AV156))</f>
        <v/>
      </c>
      <c r="V156" s="60">
        <f>+'OFERTAS ECONOMICAS'!AZ156</f>
        <v>0</v>
      </c>
      <c r="W156" s="60" t="str">
        <f t="shared" si="60"/>
        <v>NO CUMPLE</v>
      </c>
      <c r="X156" s="56" t="str">
        <f>IF('OFERTAS ECONOMICAS'!BF156=0,"",IF('OFERTAS ECONOMICAS'!BJ156="NO","",'OFERTAS ECONOMICAS'!BE156))</f>
        <v/>
      </c>
      <c r="Y156" s="57">
        <f>+'OFERTAS ECONOMICAS'!BI156</f>
        <v>0</v>
      </c>
      <c r="Z156" s="57" t="str">
        <f t="shared" si="61"/>
        <v>NO CUMPLE</v>
      </c>
      <c r="AA156" s="152" t="e">
        <f>IF('OFERTAS ECONOMICAS'!#REF!=0,"",IF('OFERTAS ECONOMICAS'!#REF!="NO","",'OFERTAS ECONOMICAS'!#REF!))</f>
        <v>#REF!</v>
      </c>
      <c r="AB156" s="153" t="e">
        <f>+'OFERTAS ECONOMICAS'!#REF!</f>
        <v>#REF!</v>
      </c>
      <c r="AC156" s="153" t="e">
        <f t="shared" si="62"/>
        <v>#REF!</v>
      </c>
      <c r="AD156" s="251" t="str">
        <f>IF('OFERTAS ECONOMICAS'!BN156=0,"",IF('OFERTAS ECONOMICAS'!BS156="NO","",'OFERTAS ECONOMICAS'!BN156))</f>
        <v/>
      </c>
      <c r="AE156" s="153">
        <f>+'OFERTAS ECONOMICAS'!BR156</f>
        <v>0</v>
      </c>
      <c r="AF156" s="153" t="str">
        <f t="shared" si="63"/>
        <v>NO CUMPLE</v>
      </c>
      <c r="AG156" s="152" t="str">
        <f>IF('OFERTAS ECONOMICAS'!BW156=0,"",IF('OFERTAS ECONOMICAS'!CB156="NO","",'OFERTAS ECONOMICAS'!BW156))</f>
        <v/>
      </c>
      <c r="AH156" s="153">
        <f>+'OFERTAS ECONOMICAS'!CA156</f>
        <v>0</v>
      </c>
      <c r="AI156" s="153" t="str">
        <f t="shared" si="64"/>
        <v>NO CUMPLE</v>
      </c>
      <c r="AJ156" s="152" t="str">
        <f>IF('OFERTAS ECONOMICAS'!CF156=0,"",IF('OFERTAS ECONOMICAS'!CK156="NO","",'OFERTAS ECONOMICAS'!CF156))</f>
        <v/>
      </c>
      <c r="AK156" s="153">
        <f>+'OFERTAS ECONOMICAS'!CJ156</f>
        <v>0</v>
      </c>
      <c r="AL156" s="153" t="str">
        <f t="shared" si="65"/>
        <v>NO CUMPLE</v>
      </c>
      <c r="AM156" s="152" t="str">
        <f>IF('OFERTAS ECONOMICAS'!CO156=0,"",IF('OFERTAS ECONOMICAS'!CT156="NO","",'OFERTAS ECONOMICAS'!CO156))</f>
        <v/>
      </c>
      <c r="AN156" s="153">
        <f>+'OFERTAS ECONOMICAS'!CS156</f>
        <v>0</v>
      </c>
      <c r="AO156" s="153" t="str">
        <f t="shared" si="66"/>
        <v>NO CUMPLE</v>
      </c>
      <c r="AP156" s="344" t="str">
        <f>IF('OFERTAS ECONOMICAS'!CX156=0,"",IF('OFERTAS ECONOMICAS'!DC156="NO","",'OFERTAS ECONOMICAS'!CX156))</f>
        <v/>
      </c>
      <c r="AQ156" s="153">
        <f>+'OFERTAS ECONOMICAS'!DB156</f>
        <v>0</v>
      </c>
      <c r="AR156" s="153" t="str">
        <f t="shared" si="67"/>
        <v>NO CUMPLE</v>
      </c>
      <c r="AS156" s="152" t="str">
        <f>IF('OFERTAS ECONOMICAS'!DG156=0,"",IF('OFERTAS ECONOMICAS'!DL156="NO","",'OFERTAS ECONOMICAS'!DG156))</f>
        <v/>
      </c>
      <c r="AT156" s="153">
        <f>+'OFERTAS ECONOMICAS'!DK156</f>
        <v>0</v>
      </c>
      <c r="AU156" s="153" t="str">
        <f t="shared" si="68"/>
        <v>NO CUMPLE</v>
      </c>
      <c r="AV156" s="152" t="str">
        <f>IF('OFERTAS ECONOMICAS'!DP156=0,"",IF('OFERTAS ECONOMICAS'!DU156="NO","",'OFERTAS ECONOMICAS'!DP156))</f>
        <v/>
      </c>
      <c r="AW156" s="153">
        <f>+'OFERTAS ECONOMICAS'!DT156</f>
        <v>0</v>
      </c>
      <c r="AX156" s="153" t="str">
        <f t="shared" si="69"/>
        <v>NO CUMPLE</v>
      </c>
      <c r="AY156" s="341" t="str">
        <f>IF('OFERTAS ECONOMICAS'!DY156=0,"",IF('OFERTAS ECONOMICAS'!ED156="no","",'OFERTAS ECONOMICAS'!DY156))</f>
        <v/>
      </c>
      <c r="AZ156" s="153">
        <f>+'OFERTAS ECONOMICAS'!EC156</f>
        <v>0</v>
      </c>
      <c r="BA156" s="153" t="str">
        <f t="shared" si="70"/>
        <v>NO CUMPLE</v>
      </c>
      <c r="BB156" s="152" t="str">
        <f>IF('OFERTAS ECONOMICAS'!EH156=0,"",IF('OFERTAS ECONOMICAS'!EM156="NO","",'OFERTAS ECONOMICAS'!EH156))</f>
        <v/>
      </c>
      <c r="BC156" s="153" t="str">
        <f>+'OFERTAS ECONOMICAS'!EL156</f>
        <v/>
      </c>
      <c r="BD156" s="153" t="str">
        <f t="shared" si="71"/>
        <v>NO CUMPLE</v>
      </c>
      <c r="BE156" s="152" t="str">
        <f>IF('OFERTAS ECONOMICAS'!EQ156=0,"",IF('OFERTAS ECONOMICAS'!EV156="NO","",'OFERTAS ECONOMICAS'!EQ156))</f>
        <v/>
      </c>
      <c r="BF156" s="153">
        <f>+'OFERTAS ECONOMICAS'!EU156</f>
        <v>0</v>
      </c>
      <c r="BG156" s="153" t="str">
        <f t="shared" si="72"/>
        <v>NO CUMPLE</v>
      </c>
      <c r="BH156" s="152" t="str">
        <f>IF('OFERTAS ECONOMICAS'!EZ156=0,"",IF('OFERTAS ECONOMICAS'!FE156="NO","",'OFERTAS ECONOMICAS'!EZ156))</f>
        <v/>
      </c>
      <c r="BI156" s="153">
        <f>+'OFERTAS ECONOMICAS'!FD156</f>
        <v>0</v>
      </c>
      <c r="BJ156" s="153" t="str">
        <f t="shared" si="73"/>
        <v>NO CUMPLE</v>
      </c>
      <c r="BK156" s="152" t="str">
        <f>IF('OFERTAS ECONOMICAS'!FI156=0,"",IF('OFERTAS ECONOMICAS'!FN156="no","",'OFERTAS ECONOMICAS'!FI156))</f>
        <v/>
      </c>
      <c r="BL156" s="153">
        <f>+'OFERTAS ECONOMICAS'!FM156</f>
        <v>0</v>
      </c>
      <c r="BM156" s="153" t="str">
        <f t="shared" si="74"/>
        <v>NO CUMPLE</v>
      </c>
      <c r="BN156" s="152" t="e">
        <f>IF('OFERTAS ECONOMICAS'!#REF!=0,"",IF('OFERTAS ECONOMICAS'!#REF!="NO","",'OFERTAS ECONOMICAS'!#REF!))</f>
        <v>#REF!</v>
      </c>
      <c r="BO156" s="153" t="e">
        <f>+'OFERTAS ECONOMICAS'!#REF!</f>
        <v>#REF!</v>
      </c>
      <c r="BP156" s="153" t="e">
        <f t="shared" si="75"/>
        <v>#REF!</v>
      </c>
      <c r="BQ156" s="152" t="str">
        <f>IF('OFERTAS ECONOMICAS'!FR156=0,"",IF('OFERTAS ECONOMICAS'!FW156="NO","",'OFERTAS ECONOMICAS'!FR156))</f>
        <v/>
      </c>
      <c r="BR156" s="153">
        <f>+'OFERTAS ECONOMICAS'!FV156</f>
        <v>0</v>
      </c>
      <c r="BS156" s="153" t="str">
        <f t="shared" si="76"/>
        <v>NO CUMPLE</v>
      </c>
      <c r="BT156" s="152" t="str">
        <f>IF('OFERTAS ECONOMICAS'!GA156=0,"",IF('OFERTAS ECONOMICAS'!GF156="NO","",'OFERTAS ECONOMICAS'!GA156))</f>
        <v/>
      </c>
      <c r="BU156" s="153">
        <f>+'OFERTAS ECONOMICAS'!GE156</f>
        <v>0</v>
      </c>
      <c r="BV156" s="153" t="str">
        <f t="shared" si="77"/>
        <v>NO CUMPLE</v>
      </c>
      <c r="BW156" s="152" t="e">
        <f>IF('OFERTAS ECONOMICAS'!#REF!=0,"",IF('OFERTAS ECONOMICAS'!#REF!="NO","",'OFERTAS ECONOMICAS'!#REF!))</f>
        <v>#REF!</v>
      </c>
      <c r="BX156" s="153" t="e">
        <f>+'OFERTAS ECONOMICAS'!#REF!</f>
        <v>#REF!</v>
      </c>
      <c r="BY156" s="153" t="e">
        <f t="shared" si="78"/>
        <v>#REF!</v>
      </c>
    </row>
    <row r="157" spans="1:77" ht="38.25" x14ac:dyDescent="0.2">
      <c r="A157" s="85">
        <f t="shared" si="79"/>
        <v>148</v>
      </c>
      <c r="B157" s="85" t="str">
        <f>VLOOKUP(A157,'OFERTAS ECONOMICAS'!A157:B490,2,0)</f>
        <v>DM2526</v>
      </c>
      <c r="C157" s="22" t="str">
        <f>VLOOKUP(A157,'OFERTAS ECONOMICAS'!A157:C490,3,0)</f>
        <v>ROLLO DE GASA IMPREGNADA EN PARAFINA DE 1 METRO POR 15  CM DE ANCHO ESTERIL</v>
      </c>
      <c r="D157" s="120">
        <v>1</v>
      </c>
      <c r="E157" s="120" t="s">
        <v>32</v>
      </c>
      <c r="F157" s="24">
        <v>9505.8000000000011</v>
      </c>
      <c r="G157" s="120">
        <v>1</v>
      </c>
      <c r="H157" s="86">
        <f t="shared" si="55"/>
        <v>9505.8000000000011</v>
      </c>
      <c r="I157" s="48" t="str">
        <f>IF('OFERTAS ECONOMICAS'!L157=0,"",IF('OFERTAS ECONOMICAS'!Q157="no","",'OFERTAS ECONOMICAS'!L157))</f>
        <v/>
      </c>
      <c r="J157" s="49">
        <f>+'OFERTAS ECONOMICAS'!P157</f>
        <v>0</v>
      </c>
      <c r="K157" s="49" t="str">
        <f t="shared" si="56"/>
        <v>NO CUMPLE</v>
      </c>
      <c r="L157" s="51" t="str">
        <f>IF('OFERTAS ECONOMICAS'!U157=0,"",IF('OFERTAS ECONOMICAS'!Z157="NO","",'OFERTAS ECONOMICAS'!U157))</f>
        <v/>
      </c>
      <c r="M157" s="52">
        <f>+'OFERTAS ECONOMICAS'!Y157</f>
        <v>0</v>
      </c>
      <c r="N157" s="52" t="str">
        <f t="shared" si="57"/>
        <v>NO CUMPLE</v>
      </c>
      <c r="O157" s="53" t="str">
        <f>IF('OFERTAS ECONOMICAS'!AD157=0,"",IF('OFERTAS ECONOMICAS'!AI157="NO","",'OFERTAS ECONOMICAS'!AD157))</f>
        <v/>
      </c>
      <c r="P157" s="54">
        <f>+'OFERTAS ECONOMICAS'!AH157</f>
        <v>0</v>
      </c>
      <c r="Q157" s="54" t="str">
        <f t="shared" si="58"/>
        <v>NO CUMPLE</v>
      </c>
      <c r="R157" s="56" t="str">
        <f>IF('OFERTAS ECONOMICAS'!AN157=0,"",IF('OFERTAS ECONOMICAS'!AR157="NO","",'OFERTAS ECONOMICAS'!AN157))</f>
        <v/>
      </c>
      <c r="S157" s="57">
        <f>+'OFERTAS ECONOMICAS'!AQ157</f>
        <v>0</v>
      </c>
      <c r="T157" s="57" t="str">
        <f t="shared" si="59"/>
        <v>NO CUMPLE</v>
      </c>
      <c r="U157" s="59" t="str">
        <f>IF('OFERTAS ECONOMICAS'!AV157=0,"",IF('OFERTAS ECONOMICAS'!BA157="NO","",'OFERTAS ECONOMICAS'!AV157))</f>
        <v/>
      </c>
      <c r="V157" s="60">
        <f>+'OFERTAS ECONOMICAS'!AZ157</f>
        <v>0</v>
      </c>
      <c r="W157" s="60" t="str">
        <f t="shared" si="60"/>
        <v>NO CUMPLE</v>
      </c>
      <c r="X157" s="56" t="str">
        <f>IF('OFERTAS ECONOMICAS'!BF157=0,"",IF('OFERTAS ECONOMICAS'!BJ157="NO","",'OFERTAS ECONOMICAS'!BE157))</f>
        <v/>
      </c>
      <c r="Y157" s="57">
        <f>+'OFERTAS ECONOMICAS'!BI157</f>
        <v>0</v>
      </c>
      <c r="Z157" s="57" t="str">
        <f t="shared" si="61"/>
        <v>NO CUMPLE</v>
      </c>
      <c r="AA157" s="152" t="e">
        <f>IF('OFERTAS ECONOMICAS'!#REF!=0,"",IF('OFERTAS ECONOMICAS'!#REF!="NO","",'OFERTAS ECONOMICAS'!#REF!))</f>
        <v>#REF!</v>
      </c>
      <c r="AB157" s="153" t="e">
        <f>+'OFERTAS ECONOMICAS'!#REF!</f>
        <v>#REF!</v>
      </c>
      <c r="AC157" s="153" t="e">
        <f t="shared" si="62"/>
        <v>#REF!</v>
      </c>
      <c r="AD157" s="251" t="str">
        <f>IF('OFERTAS ECONOMICAS'!BN157=0,"",IF('OFERTAS ECONOMICAS'!BS157="NO","",'OFERTAS ECONOMICAS'!BN157))</f>
        <v/>
      </c>
      <c r="AE157" s="153">
        <f>+'OFERTAS ECONOMICAS'!BR157</f>
        <v>0</v>
      </c>
      <c r="AF157" s="153" t="str">
        <f t="shared" si="63"/>
        <v>NO CUMPLE</v>
      </c>
      <c r="AG157" s="152" t="str">
        <f>IF('OFERTAS ECONOMICAS'!BW157=0,"",IF('OFERTAS ECONOMICAS'!CB157="NO","",'OFERTAS ECONOMICAS'!BW157))</f>
        <v/>
      </c>
      <c r="AH157" s="153" t="str">
        <f>+'OFERTAS ECONOMICAS'!CA157</f>
        <v>NO CUMPLE</v>
      </c>
      <c r="AI157" s="153" t="str">
        <f t="shared" si="64"/>
        <v>NO CUMPLE</v>
      </c>
      <c r="AJ157" s="152" t="str">
        <f>IF('OFERTAS ECONOMICAS'!CF157=0,"",IF('OFERTAS ECONOMICAS'!CK157="NO","",'OFERTAS ECONOMICAS'!CF157))</f>
        <v/>
      </c>
      <c r="AK157" s="153">
        <f>+'OFERTAS ECONOMICAS'!CJ157</f>
        <v>0</v>
      </c>
      <c r="AL157" s="153" t="str">
        <f t="shared" si="65"/>
        <v>NO CUMPLE</v>
      </c>
      <c r="AM157" s="152" t="str">
        <f>IF('OFERTAS ECONOMICAS'!CO157=0,"",IF('OFERTAS ECONOMICAS'!CT157="NO","",'OFERTAS ECONOMICAS'!CO157))</f>
        <v/>
      </c>
      <c r="AN157" s="153">
        <f>+'OFERTAS ECONOMICAS'!CS157</f>
        <v>0</v>
      </c>
      <c r="AO157" s="153" t="str">
        <f t="shared" si="66"/>
        <v>NO CUMPLE</v>
      </c>
      <c r="AP157" s="344" t="str">
        <f>IF('OFERTAS ECONOMICAS'!CX157=0,"",IF('OFERTAS ECONOMICAS'!DC157="NO","",'OFERTAS ECONOMICAS'!CX157))</f>
        <v/>
      </c>
      <c r="AQ157" s="153">
        <f>+'OFERTAS ECONOMICAS'!DB157</f>
        <v>0</v>
      </c>
      <c r="AR157" s="153" t="str">
        <f t="shared" si="67"/>
        <v>NO CUMPLE</v>
      </c>
      <c r="AS157" s="152" t="str">
        <f>IF('OFERTAS ECONOMICAS'!DG157=0,"",IF('OFERTAS ECONOMICAS'!DL157="NO","",'OFERTAS ECONOMICAS'!DG157))</f>
        <v/>
      </c>
      <c r="AT157" s="153" t="str">
        <f>+'OFERTAS ECONOMICAS'!DK157</f>
        <v>CUMPLE</v>
      </c>
      <c r="AU157" s="153" t="str">
        <f t="shared" si="68"/>
        <v>NO CUMPLE</v>
      </c>
      <c r="AV157" s="152" t="str">
        <f>IF('OFERTAS ECONOMICAS'!DP157=0,"",IF('OFERTAS ECONOMICAS'!DU157="NO","",'OFERTAS ECONOMICAS'!DP157))</f>
        <v/>
      </c>
      <c r="AW157" s="153">
        <f>+'OFERTAS ECONOMICAS'!DT157</f>
        <v>0</v>
      </c>
      <c r="AX157" s="153" t="str">
        <f t="shared" si="69"/>
        <v>NO CUMPLE</v>
      </c>
      <c r="AY157" s="341" t="str">
        <f>IF('OFERTAS ECONOMICAS'!DY157=0,"",IF('OFERTAS ECONOMICAS'!ED157="no","",'OFERTAS ECONOMICAS'!DY157))</f>
        <v/>
      </c>
      <c r="AZ157" s="153">
        <f>+'OFERTAS ECONOMICAS'!EC157</f>
        <v>0</v>
      </c>
      <c r="BA157" s="153" t="str">
        <f t="shared" si="70"/>
        <v>NO CUMPLE</v>
      </c>
      <c r="BB157" s="152" t="str">
        <f>IF('OFERTAS ECONOMICAS'!EH157=0,"",IF('OFERTAS ECONOMICAS'!EM157="NO","",'OFERTAS ECONOMICAS'!EH157))</f>
        <v/>
      </c>
      <c r="BC157" s="153" t="str">
        <f>+'OFERTAS ECONOMICAS'!EL157</f>
        <v/>
      </c>
      <c r="BD157" s="153" t="str">
        <f t="shared" si="71"/>
        <v>NO CUMPLE</v>
      </c>
      <c r="BE157" s="152" t="str">
        <f>IF('OFERTAS ECONOMICAS'!EQ157=0,"",IF('OFERTAS ECONOMICAS'!EV157="NO","",'OFERTAS ECONOMICAS'!EQ157))</f>
        <v/>
      </c>
      <c r="BF157" s="153">
        <f>+'OFERTAS ECONOMICAS'!EU157</f>
        <v>0</v>
      </c>
      <c r="BG157" s="153" t="str">
        <f t="shared" si="72"/>
        <v>NO CUMPLE</v>
      </c>
      <c r="BH157" s="152" t="str">
        <f>IF('OFERTAS ECONOMICAS'!EZ157=0,"",IF('OFERTAS ECONOMICAS'!FE157="NO","",'OFERTAS ECONOMICAS'!EZ157))</f>
        <v/>
      </c>
      <c r="BI157" s="153">
        <f>+'OFERTAS ECONOMICAS'!FD157</f>
        <v>0</v>
      </c>
      <c r="BJ157" s="153" t="str">
        <f t="shared" si="73"/>
        <v>NO CUMPLE</v>
      </c>
      <c r="BK157" s="152" t="str">
        <f>IF('OFERTAS ECONOMICAS'!FI157=0,"",IF('OFERTAS ECONOMICAS'!FN157="no","",'OFERTAS ECONOMICAS'!FI157))</f>
        <v/>
      </c>
      <c r="BL157" s="153">
        <f>+'OFERTAS ECONOMICAS'!FM157</f>
        <v>0</v>
      </c>
      <c r="BM157" s="153" t="str">
        <f t="shared" si="74"/>
        <v>NO CUMPLE</v>
      </c>
      <c r="BN157" s="152" t="e">
        <f>IF('OFERTAS ECONOMICAS'!#REF!=0,"",IF('OFERTAS ECONOMICAS'!#REF!="NO","",'OFERTAS ECONOMICAS'!#REF!))</f>
        <v>#REF!</v>
      </c>
      <c r="BO157" s="153" t="e">
        <f>+'OFERTAS ECONOMICAS'!#REF!</f>
        <v>#REF!</v>
      </c>
      <c r="BP157" s="153" t="e">
        <f t="shared" si="75"/>
        <v>#REF!</v>
      </c>
      <c r="BQ157" s="152" t="str">
        <f>IF('OFERTAS ECONOMICAS'!FR157=0,"",IF('OFERTAS ECONOMICAS'!FW157="NO","",'OFERTAS ECONOMICAS'!FR157))</f>
        <v/>
      </c>
      <c r="BR157" s="153">
        <f>+'OFERTAS ECONOMICAS'!FV157</f>
        <v>0</v>
      </c>
      <c r="BS157" s="153" t="str">
        <f t="shared" si="76"/>
        <v>NO CUMPLE</v>
      </c>
      <c r="BT157" s="152" t="str">
        <f>IF('OFERTAS ECONOMICAS'!GA157=0,"",IF('OFERTAS ECONOMICAS'!GF157="NO","",'OFERTAS ECONOMICAS'!GA157))</f>
        <v/>
      </c>
      <c r="BU157" s="153">
        <f>+'OFERTAS ECONOMICAS'!GE157</f>
        <v>0</v>
      </c>
      <c r="BV157" s="153" t="str">
        <f t="shared" si="77"/>
        <v>NO CUMPLE</v>
      </c>
      <c r="BW157" s="152" t="e">
        <f>IF('OFERTAS ECONOMICAS'!#REF!=0,"",IF('OFERTAS ECONOMICAS'!#REF!="NO","",'OFERTAS ECONOMICAS'!#REF!))</f>
        <v>#REF!</v>
      </c>
      <c r="BX157" s="153" t="e">
        <f>+'OFERTAS ECONOMICAS'!#REF!</f>
        <v>#REF!</v>
      </c>
      <c r="BY157" s="153" t="e">
        <f t="shared" si="78"/>
        <v>#REF!</v>
      </c>
    </row>
    <row r="158" spans="1:77" ht="25.5" x14ac:dyDescent="0.2">
      <c r="A158" s="85">
        <f t="shared" si="79"/>
        <v>149</v>
      </c>
      <c r="B158" s="85" t="str">
        <f>VLOOKUP(A158,'OFERTAS ECONOMICAS'!A158:B491,2,0)</f>
        <v>DM2121</v>
      </c>
      <c r="C158" s="22" t="str">
        <f>VLOOKUP(A158,'OFERTAS ECONOMICAS'!A158:C491,3,0)</f>
        <v>SONDA FOLEY SILICONADA 2 VIAS 18 FR</v>
      </c>
      <c r="D158" s="120">
        <v>1</v>
      </c>
      <c r="E158" s="120" t="s">
        <v>32</v>
      </c>
      <c r="F158" s="24">
        <v>2100</v>
      </c>
      <c r="G158" s="120">
        <v>3</v>
      </c>
      <c r="H158" s="86">
        <f t="shared" si="55"/>
        <v>6300</v>
      </c>
      <c r="I158" s="48" t="str">
        <f>IF('OFERTAS ECONOMICAS'!L158=0,"",IF('OFERTAS ECONOMICAS'!Q158="no","",'OFERTAS ECONOMICAS'!L158))</f>
        <v/>
      </c>
      <c r="J158" s="49">
        <f>+'OFERTAS ECONOMICAS'!P158</f>
        <v>0</v>
      </c>
      <c r="K158" s="49" t="str">
        <f t="shared" si="56"/>
        <v>NO CUMPLE</v>
      </c>
      <c r="L158" s="51" t="str">
        <f>IF('OFERTAS ECONOMICAS'!U158=0,"",IF('OFERTAS ECONOMICAS'!Z158="NO","",'OFERTAS ECONOMICAS'!U158))</f>
        <v/>
      </c>
      <c r="M158" s="52">
        <f>+'OFERTAS ECONOMICAS'!Y158</f>
        <v>0</v>
      </c>
      <c r="N158" s="52" t="str">
        <f t="shared" si="57"/>
        <v>NO CUMPLE</v>
      </c>
      <c r="O158" s="53" t="str">
        <f>IF('OFERTAS ECONOMICAS'!AD158=0,"",IF('OFERTAS ECONOMICAS'!AI158="NO","",'OFERTAS ECONOMICAS'!AD158))</f>
        <v/>
      </c>
      <c r="P158" s="54" t="str">
        <f>+'OFERTAS ECONOMICAS'!AH158</f>
        <v>CUMPLE</v>
      </c>
      <c r="Q158" s="54" t="str">
        <f t="shared" si="58"/>
        <v>NO CUMPLE</v>
      </c>
      <c r="R158" s="56" t="str">
        <f>IF('OFERTAS ECONOMICAS'!AN158=0,"",IF('OFERTAS ECONOMICAS'!AR158="NO","",'OFERTAS ECONOMICAS'!AN158))</f>
        <v/>
      </c>
      <c r="S158" s="57">
        <f>+'OFERTAS ECONOMICAS'!AQ158</f>
        <v>0</v>
      </c>
      <c r="T158" s="57" t="str">
        <f t="shared" si="59"/>
        <v>NO CUMPLE</v>
      </c>
      <c r="U158" s="59">
        <f>IF('OFERTAS ECONOMICAS'!AV158=0,"",IF('OFERTAS ECONOMICAS'!BA158="NO","",'OFERTAS ECONOMICAS'!AV158))</f>
        <v>2100</v>
      </c>
      <c r="V158" s="60" t="str">
        <f>+'OFERTAS ECONOMICAS'!AZ158</f>
        <v>CUMPLE</v>
      </c>
      <c r="W158" s="60" t="str">
        <f t="shared" si="60"/>
        <v>CUMPLE</v>
      </c>
      <c r="X158" s="56" t="str">
        <f>IF('OFERTAS ECONOMICAS'!BF158=0,"",IF('OFERTAS ECONOMICAS'!BJ158="NO","",'OFERTAS ECONOMICAS'!BE158))</f>
        <v/>
      </c>
      <c r="Y158" s="57">
        <f>+'OFERTAS ECONOMICAS'!BI158</f>
        <v>0</v>
      </c>
      <c r="Z158" s="57" t="str">
        <f t="shared" si="61"/>
        <v>NO CUMPLE</v>
      </c>
      <c r="AA158" s="152" t="e">
        <f>IF('OFERTAS ECONOMICAS'!#REF!=0,"",IF('OFERTAS ECONOMICAS'!#REF!="NO","",'OFERTAS ECONOMICAS'!#REF!))</f>
        <v>#REF!</v>
      </c>
      <c r="AB158" s="153" t="e">
        <f>+'OFERTAS ECONOMICAS'!#REF!</f>
        <v>#REF!</v>
      </c>
      <c r="AC158" s="153" t="e">
        <f t="shared" si="62"/>
        <v>#REF!</v>
      </c>
      <c r="AD158" s="251" t="str">
        <f>IF('OFERTAS ECONOMICAS'!BN158=0,"",IF('OFERTAS ECONOMICAS'!BS158="NO","",'OFERTAS ECONOMICAS'!BN158))</f>
        <v/>
      </c>
      <c r="AE158" s="153">
        <f>+'OFERTAS ECONOMICAS'!BR158</f>
        <v>0</v>
      </c>
      <c r="AF158" s="153" t="str">
        <f t="shared" si="63"/>
        <v>NO CUMPLE</v>
      </c>
      <c r="AG158" s="152" t="str">
        <f>IF('OFERTAS ECONOMICAS'!BW158=0,"",IF('OFERTAS ECONOMICAS'!CB158="NO","",'OFERTAS ECONOMICAS'!BW158))</f>
        <v/>
      </c>
      <c r="AH158" s="153">
        <f>+'OFERTAS ECONOMICAS'!CA158</f>
        <v>0</v>
      </c>
      <c r="AI158" s="153" t="str">
        <f t="shared" si="64"/>
        <v>NO CUMPLE</v>
      </c>
      <c r="AJ158" s="152" t="str">
        <f>IF('OFERTAS ECONOMICAS'!CF158=0,"",IF('OFERTAS ECONOMICAS'!CK158="NO","",'OFERTAS ECONOMICAS'!CF158))</f>
        <v/>
      </c>
      <c r="AK158" s="153">
        <f>+'OFERTAS ECONOMICAS'!CJ158</f>
        <v>0</v>
      </c>
      <c r="AL158" s="153" t="str">
        <f t="shared" si="65"/>
        <v>NO CUMPLE</v>
      </c>
      <c r="AM158" s="152" t="str">
        <f>IF('OFERTAS ECONOMICAS'!CO158=0,"",IF('OFERTAS ECONOMICAS'!CT158="NO","",'OFERTAS ECONOMICAS'!CO158))</f>
        <v/>
      </c>
      <c r="AN158" s="153">
        <f>+'OFERTAS ECONOMICAS'!CS158</f>
        <v>0</v>
      </c>
      <c r="AO158" s="153" t="str">
        <f t="shared" si="66"/>
        <v>NO CUMPLE</v>
      </c>
      <c r="AP158" s="344" t="str">
        <f>IF('OFERTAS ECONOMICAS'!CX158=0,"",IF('OFERTAS ECONOMICAS'!DC158="NO","",'OFERTAS ECONOMICAS'!CX158))</f>
        <v/>
      </c>
      <c r="AQ158" s="153">
        <f>+'OFERTAS ECONOMICAS'!DB158</f>
        <v>0</v>
      </c>
      <c r="AR158" s="153" t="str">
        <f t="shared" si="67"/>
        <v>NO CUMPLE</v>
      </c>
      <c r="AS158" s="152" t="str">
        <f>IF('OFERTAS ECONOMICAS'!DG158=0,"",IF('OFERTAS ECONOMICAS'!DL158="NO","",'OFERTAS ECONOMICAS'!DG158))</f>
        <v/>
      </c>
      <c r="AT158" s="153">
        <f>+'OFERTAS ECONOMICAS'!DK158</f>
        <v>0</v>
      </c>
      <c r="AU158" s="153" t="str">
        <f t="shared" si="68"/>
        <v>NO CUMPLE</v>
      </c>
      <c r="AV158" s="152" t="str">
        <f>IF('OFERTAS ECONOMICAS'!DP158=0,"",IF('OFERTAS ECONOMICAS'!DU158="NO","",'OFERTAS ECONOMICAS'!DP158))</f>
        <v/>
      </c>
      <c r="AW158" s="153">
        <f>+'OFERTAS ECONOMICAS'!DT158</f>
        <v>0</v>
      </c>
      <c r="AX158" s="153" t="str">
        <f t="shared" si="69"/>
        <v>NO CUMPLE</v>
      </c>
      <c r="AY158" s="341" t="str">
        <f>IF('OFERTAS ECONOMICAS'!DY158=0,"",IF('OFERTAS ECONOMICAS'!ED158="no","",'OFERTAS ECONOMICAS'!DY158))</f>
        <v/>
      </c>
      <c r="AZ158" s="153" t="str">
        <f>+'OFERTAS ECONOMICAS'!EC158</f>
        <v>NO CUMPLE</v>
      </c>
      <c r="BA158" s="153" t="str">
        <f t="shared" si="70"/>
        <v>NO CUMPLE</v>
      </c>
      <c r="BB158" s="152" t="str">
        <f>IF('OFERTAS ECONOMICAS'!EH158=0,"",IF('OFERTAS ECONOMICAS'!EM158="NO","",'OFERTAS ECONOMICAS'!EH158))</f>
        <v/>
      </c>
      <c r="BC158" s="153" t="str">
        <f>+'OFERTAS ECONOMICAS'!EL158</f>
        <v/>
      </c>
      <c r="BD158" s="153" t="str">
        <f t="shared" si="71"/>
        <v>NO CUMPLE</v>
      </c>
      <c r="BE158" s="152" t="str">
        <f>IF('OFERTAS ECONOMICAS'!EQ158=0,"",IF('OFERTAS ECONOMICAS'!EV158="NO","",'OFERTAS ECONOMICAS'!EQ158))</f>
        <v/>
      </c>
      <c r="BF158" s="153">
        <f>+'OFERTAS ECONOMICAS'!EU158</f>
        <v>0</v>
      </c>
      <c r="BG158" s="153" t="str">
        <f t="shared" si="72"/>
        <v>NO CUMPLE</v>
      </c>
      <c r="BH158" s="152" t="str">
        <f>IF('OFERTAS ECONOMICAS'!EZ158=0,"",IF('OFERTAS ECONOMICAS'!FE158="NO","",'OFERTAS ECONOMICAS'!EZ158))</f>
        <v/>
      </c>
      <c r="BI158" s="153">
        <f>+'OFERTAS ECONOMICAS'!FD158</f>
        <v>0</v>
      </c>
      <c r="BJ158" s="153" t="str">
        <f t="shared" si="73"/>
        <v>NO CUMPLE</v>
      </c>
      <c r="BK158" s="152" t="str">
        <f>IF('OFERTAS ECONOMICAS'!FI158=0,"",IF('OFERTAS ECONOMICAS'!FN158="no","",'OFERTAS ECONOMICAS'!FI158))</f>
        <v/>
      </c>
      <c r="BL158" s="153">
        <f>+'OFERTAS ECONOMICAS'!FM158</f>
        <v>0</v>
      </c>
      <c r="BM158" s="153" t="str">
        <f t="shared" si="74"/>
        <v>NO CUMPLE</v>
      </c>
      <c r="BN158" s="152" t="e">
        <f>IF('OFERTAS ECONOMICAS'!#REF!=0,"",IF('OFERTAS ECONOMICAS'!#REF!="NO","",'OFERTAS ECONOMICAS'!#REF!))</f>
        <v>#REF!</v>
      </c>
      <c r="BO158" s="153" t="e">
        <f>+'OFERTAS ECONOMICAS'!#REF!</f>
        <v>#REF!</v>
      </c>
      <c r="BP158" s="153" t="e">
        <f t="shared" si="75"/>
        <v>#REF!</v>
      </c>
      <c r="BQ158" s="152" t="str">
        <f>IF('OFERTAS ECONOMICAS'!FR158=0,"",IF('OFERTAS ECONOMICAS'!FW158="NO","",'OFERTAS ECONOMICAS'!FR158))</f>
        <v/>
      </c>
      <c r="BR158" s="153">
        <f>+'OFERTAS ECONOMICAS'!FV158</f>
        <v>0</v>
      </c>
      <c r="BS158" s="153" t="str">
        <f t="shared" si="76"/>
        <v>NO CUMPLE</v>
      </c>
      <c r="BT158" s="152" t="str">
        <f>IF('OFERTAS ECONOMICAS'!GA158=0,"",IF('OFERTAS ECONOMICAS'!GF158="NO","",'OFERTAS ECONOMICAS'!GA158))</f>
        <v/>
      </c>
      <c r="BU158" s="153">
        <f>+'OFERTAS ECONOMICAS'!GE158</f>
        <v>0</v>
      </c>
      <c r="BV158" s="153" t="str">
        <f t="shared" si="77"/>
        <v>NO CUMPLE</v>
      </c>
      <c r="BW158" s="152" t="e">
        <f>IF('OFERTAS ECONOMICAS'!#REF!=0,"",IF('OFERTAS ECONOMICAS'!#REF!="NO","",'OFERTAS ECONOMICAS'!#REF!))</f>
        <v>#REF!</v>
      </c>
      <c r="BX158" s="153" t="e">
        <f>+'OFERTAS ECONOMICAS'!#REF!</f>
        <v>#REF!</v>
      </c>
      <c r="BY158" s="153" t="e">
        <f t="shared" si="78"/>
        <v>#REF!</v>
      </c>
    </row>
    <row r="159" spans="1:77" ht="25.5" x14ac:dyDescent="0.2">
      <c r="A159" s="85">
        <f t="shared" si="79"/>
        <v>150</v>
      </c>
      <c r="B159" s="85" t="str">
        <f>VLOOKUP(A159,'OFERTAS ECONOMICAS'!A159:B492,2,0)</f>
        <v>DM2184</v>
      </c>
      <c r="C159" s="22" t="str">
        <f>VLOOKUP(A159,'OFERTAS ECONOMICAS'!A159:C492,3,0)</f>
        <v>SONDA FOLEY SILICONADA 2 VIAS 20 FR</v>
      </c>
      <c r="D159" s="120">
        <v>1</v>
      </c>
      <c r="E159" s="120" t="s">
        <v>32</v>
      </c>
      <c r="F159" s="24">
        <v>2100</v>
      </c>
      <c r="G159" s="120">
        <v>2</v>
      </c>
      <c r="H159" s="86">
        <f t="shared" si="55"/>
        <v>4200</v>
      </c>
      <c r="I159" s="48" t="str">
        <f>IF('OFERTAS ECONOMICAS'!L159=0,"",IF('OFERTAS ECONOMICAS'!Q159="no","",'OFERTAS ECONOMICAS'!L159))</f>
        <v/>
      </c>
      <c r="J159" s="49">
        <f>+'OFERTAS ECONOMICAS'!P159</f>
        <v>0</v>
      </c>
      <c r="K159" s="49" t="str">
        <f t="shared" si="56"/>
        <v>NO CUMPLE</v>
      </c>
      <c r="L159" s="51" t="str">
        <f>IF('OFERTAS ECONOMICAS'!U159=0,"",IF('OFERTAS ECONOMICAS'!Z159="NO","",'OFERTAS ECONOMICAS'!U159))</f>
        <v/>
      </c>
      <c r="M159" s="52">
        <f>+'OFERTAS ECONOMICAS'!Y159</f>
        <v>0</v>
      </c>
      <c r="N159" s="52" t="str">
        <f t="shared" si="57"/>
        <v>NO CUMPLE</v>
      </c>
      <c r="O159" s="53" t="str">
        <f>IF('OFERTAS ECONOMICAS'!AD159=0,"",IF('OFERTAS ECONOMICAS'!AI159="NO","",'OFERTAS ECONOMICAS'!AD159))</f>
        <v/>
      </c>
      <c r="P159" s="54" t="str">
        <f>+'OFERTAS ECONOMICAS'!AH159</f>
        <v>CUMPLE</v>
      </c>
      <c r="Q159" s="54" t="str">
        <f t="shared" si="58"/>
        <v>NO CUMPLE</v>
      </c>
      <c r="R159" s="56" t="str">
        <f>IF('OFERTAS ECONOMICAS'!AN159=0,"",IF('OFERTAS ECONOMICAS'!AR159="NO","",'OFERTAS ECONOMICAS'!AN159))</f>
        <v/>
      </c>
      <c r="S159" s="57">
        <f>+'OFERTAS ECONOMICAS'!AQ159</f>
        <v>0</v>
      </c>
      <c r="T159" s="57" t="str">
        <f t="shared" si="59"/>
        <v>NO CUMPLE</v>
      </c>
      <c r="U159" s="59">
        <f>IF('OFERTAS ECONOMICAS'!AV159=0,"",IF('OFERTAS ECONOMICAS'!BA159="NO","",'OFERTAS ECONOMICAS'!AV159))</f>
        <v>2100</v>
      </c>
      <c r="V159" s="60" t="str">
        <f>+'OFERTAS ECONOMICAS'!AZ159</f>
        <v>CUMPLE</v>
      </c>
      <c r="W159" s="60" t="str">
        <f t="shared" si="60"/>
        <v>CUMPLE</v>
      </c>
      <c r="X159" s="56" t="str">
        <f>IF('OFERTAS ECONOMICAS'!BF159=0,"",IF('OFERTAS ECONOMICAS'!BJ159="NO","",'OFERTAS ECONOMICAS'!BE159))</f>
        <v/>
      </c>
      <c r="Y159" s="57">
        <f>+'OFERTAS ECONOMICAS'!BI159</f>
        <v>0</v>
      </c>
      <c r="Z159" s="57" t="str">
        <f t="shared" si="61"/>
        <v>NO CUMPLE</v>
      </c>
      <c r="AA159" s="152" t="e">
        <f>IF('OFERTAS ECONOMICAS'!#REF!=0,"",IF('OFERTAS ECONOMICAS'!#REF!="NO","",'OFERTAS ECONOMICAS'!#REF!))</f>
        <v>#REF!</v>
      </c>
      <c r="AB159" s="153" t="e">
        <f>+'OFERTAS ECONOMICAS'!#REF!</f>
        <v>#REF!</v>
      </c>
      <c r="AC159" s="153" t="e">
        <f t="shared" si="62"/>
        <v>#REF!</v>
      </c>
      <c r="AD159" s="251" t="str">
        <f>IF('OFERTAS ECONOMICAS'!BN159=0,"",IF('OFERTAS ECONOMICAS'!BS159="NO","",'OFERTAS ECONOMICAS'!BN159))</f>
        <v/>
      </c>
      <c r="AE159" s="153">
        <f>+'OFERTAS ECONOMICAS'!BR159</f>
        <v>0</v>
      </c>
      <c r="AF159" s="153" t="str">
        <f t="shared" si="63"/>
        <v>NO CUMPLE</v>
      </c>
      <c r="AG159" s="152" t="str">
        <f>IF('OFERTAS ECONOMICAS'!BW159=0,"",IF('OFERTAS ECONOMICAS'!CB159="NO","",'OFERTAS ECONOMICAS'!BW159))</f>
        <v/>
      </c>
      <c r="AH159" s="153">
        <f>+'OFERTAS ECONOMICAS'!CA159</f>
        <v>0</v>
      </c>
      <c r="AI159" s="153" t="str">
        <f t="shared" si="64"/>
        <v>NO CUMPLE</v>
      </c>
      <c r="AJ159" s="152" t="str">
        <f>IF('OFERTAS ECONOMICAS'!CF159=0,"",IF('OFERTAS ECONOMICAS'!CK159="NO","",'OFERTAS ECONOMICAS'!CF159))</f>
        <v/>
      </c>
      <c r="AK159" s="153">
        <f>+'OFERTAS ECONOMICAS'!CJ159</f>
        <v>0</v>
      </c>
      <c r="AL159" s="153" t="str">
        <f t="shared" si="65"/>
        <v>NO CUMPLE</v>
      </c>
      <c r="AM159" s="152" t="str">
        <f>IF('OFERTAS ECONOMICAS'!CO159=0,"",IF('OFERTAS ECONOMICAS'!CT159="NO","",'OFERTAS ECONOMICAS'!CO159))</f>
        <v/>
      </c>
      <c r="AN159" s="153">
        <f>+'OFERTAS ECONOMICAS'!CS159</f>
        <v>0</v>
      </c>
      <c r="AO159" s="153" t="str">
        <f t="shared" si="66"/>
        <v>NO CUMPLE</v>
      </c>
      <c r="AP159" s="344" t="str">
        <f>IF('OFERTAS ECONOMICAS'!CX159=0,"",IF('OFERTAS ECONOMICAS'!DC159="NO","",'OFERTAS ECONOMICAS'!CX159))</f>
        <v/>
      </c>
      <c r="AQ159" s="153">
        <f>+'OFERTAS ECONOMICAS'!DB159</f>
        <v>0</v>
      </c>
      <c r="AR159" s="153" t="str">
        <f t="shared" si="67"/>
        <v>NO CUMPLE</v>
      </c>
      <c r="AS159" s="152" t="str">
        <f>IF('OFERTAS ECONOMICAS'!DG159=0,"",IF('OFERTAS ECONOMICAS'!DL159="NO","",'OFERTAS ECONOMICAS'!DG159))</f>
        <v/>
      </c>
      <c r="AT159" s="153">
        <f>+'OFERTAS ECONOMICAS'!DK159</f>
        <v>0</v>
      </c>
      <c r="AU159" s="153" t="str">
        <f t="shared" si="68"/>
        <v>NO CUMPLE</v>
      </c>
      <c r="AV159" s="152" t="str">
        <f>IF('OFERTAS ECONOMICAS'!DP159=0,"",IF('OFERTAS ECONOMICAS'!DU159="NO","",'OFERTAS ECONOMICAS'!DP159))</f>
        <v/>
      </c>
      <c r="AW159" s="153">
        <f>+'OFERTAS ECONOMICAS'!DT159</f>
        <v>0</v>
      </c>
      <c r="AX159" s="153" t="str">
        <f t="shared" si="69"/>
        <v>NO CUMPLE</v>
      </c>
      <c r="AY159" s="341" t="str">
        <f>IF('OFERTAS ECONOMICAS'!DY159=0,"",IF('OFERTAS ECONOMICAS'!ED159="no","",'OFERTAS ECONOMICAS'!DY159))</f>
        <v/>
      </c>
      <c r="AZ159" s="153" t="str">
        <f>+'OFERTAS ECONOMICAS'!EC159</f>
        <v>NO CUMPLE</v>
      </c>
      <c r="BA159" s="153" t="str">
        <f t="shared" si="70"/>
        <v>NO CUMPLE</v>
      </c>
      <c r="BB159" s="152" t="str">
        <f>IF('OFERTAS ECONOMICAS'!EH159=0,"",IF('OFERTAS ECONOMICAS'!EM159="NO","",'OFERTAS ECONOMICAS'!EH159))</f>
        <v/>
      </c>
      <c r="BC159" s="153" t="str">
        <f>+'OFERTAS ECONOMICAS'!EL159</f>
        <v/>
      </c>
      <c r="BD159" s="153" t="str">
        <f t="shared" si="71"/>
        <v>NO CUMPLE</v>
      </c>
      <c r="BE159" s="152" t="str">
        <f>IF('OFERTAS ECONOMICAS'!EQ159=0,"",IF('OFERTAS ECONOMICAS'!EV159="NO","",'OFERTAS ECONOMICAS'!EQ159))</f>
        <v/>
      </c>
      <c r="BF159" s="153">
        <f>+'OFERTAS ECONOMICAS'!EU159</f>
        <v>0</v>
      </c>
      <c r="BG159" s="153" t="str">
        <f t="shared" si="72"/>
        <v>NO CUMPLE</v>
      </c>
      <c r="BH159" s="152" t="str">
        <f>IF('OFERTAS ECONOMICAS'!EZ159=0,"",IF('OFERTAS ECONOMICAS'!FE159="NO","",'OFERTAS ECONOMICAS'!EZ159))</f>
        <v/>
      </c>
      <c r="BI159" s="153">
        <f>+'OFERTAS ECONOMICAS'!FD159</f>
        <v>0</v>
      </c>
      <c r="BJ159" s="153" t="str">
        <f t="shared" si="73"/>
        <v>NO CUMPLE</v>
      </c>
      <c r="BK159" s="152" t="str">
        <f>IF('OFERTAS ECONOMICAS'!FI159=0,"",IF('OFERTAS ECONOMICAS'!FN159="no","",'OFERTAS ECONOMICAS'!FI159))</f>
        <v/>
      </c>
      <c r="BL159" s="153">
        <f>+'OFERTAS ECONOMICAS'!FM159</f>
        <v>0</v>
      </c>
      <c r="BM159" s="153" t="str">
        <f t="shared" si="74"/>
        <v>NO CUMPLE</v>
      </c>
      <c r="BN159" s="152" t="e">
        <f>IF('OFERTAS ECONOMICAS'!#REF!=0,"",IF('OFERTAS ECONOMICAS'!#REF!="NO","",'OFERTAS ECONOMICAS'!#REF!))</f>
        <v>#REF!</v>
      </c>
      <c r="BO159" s="153" t="e">
        <f>+'OFERTAS ECONOMICAS'!#REF!</f>
        <v>#REF!</v>
      </c>
      <c r="BP159" s="153" t="e">
        <f t="shared" si="75"/>
        <v>#REF!</v>
      </c>
      <c r="BQ159" s="152" t="str">
        <f>IF('OFERTAS ECONOMICAS'!FR159=0,"",IF('OFERTAS ECONOMICAS'!FW159="NO","",'OFERTAS ECONOMICAS'!FR159))</f>
        <v/>
      </c>
      <c r="BR159" s="153">
        <f>+'OFERTAS ECONOMICAS'!FV159</f>
        <v>0</v>
      </c>
      <c r="BS159" s="153" t="str">
        <f t="shared" si="76"/>
        <v>NO CUMPLE</v>
      </c>
      <c r="BT159" s="152" t="str">
        <f>IF('OFERTAS ECONOMICAS'!GA159=0,"",IF('OFERTAS ECONOMICAS'!GF159="NO","",'OFERTAS ECONOMICAS'!GA159))</f>
        <v/>
      </c>
      <c r="BU159" s="153">
        <f>+'OFERTAS ECONOMICAS'!GE159</f>
        <v>0</v>
      </c>
      <c r="BV159" s="153" t="str">
        <f t="shared" si="77"/>
        <v>NO CUMPLE</v>
      </c>
      <c r="BW159" s="152" t="e">
        <f>IF('OFERTAS ECONOMICAS'!#REF!=0,"",IF('OFERTAS ECONOMICAS'!#REF!="NO","",'OFERTAS ECONOMICAS'!#REF!))</f>
        <v>#REF!</v>
      </c>
      <c r="BX159" s="153" t="e">
        <f>+'OFERTAS ECONOMICAS'!#REF!</f>
        <v>#REF!</v>
      </c>
      <c r="BY159" s="153" t="e">
        <f t="shared" si="78"/>
        <v>#REF!</v>
      </c>
    </row>
    <row r="160" spans="1:77" ht="25.5" x14ac:dyDescent="0.2">
      <c r="A160" s="85">
        <f t="shared" si="79"/>
        <v>151</v>
      </c>
      <c r="B160" s="85" t="str">
        <f>VLOOKUP(A160,'OFERTAS ECONOMICAS'!A160:B493,2,0)</f>
        <v>DM1034</v>
      </c>
      <c r="C160" s="22" t="str">
        <f>VLOOKUP(A160,'OFERTAS ECONOMICAS'!A160:C493,3,0)</f>
        <v>SONDA LEVIN N 10 NASOGASTRICA</v>
      </c>
      <c r="D160" s="120">
        <v>1</v>
      </c>
      <c r="E160" s="120" t="s">
        <v>32</v>
      </c>
      <c r="F160" s="24">
        <v>580</v>
      </c>
      <c r="G160" s="120">
        <v>15</v>
      </c>
      <c r="H160" s="86">
        <f t="shared" si="55"/>
        <v>8700</v>
      </c>
      <c r="I160" s="48" t="str">
        <f>IF('OFERTAS ECONOMICAS'!L160=0,"",IF('OFERTAS ECONOMICAS'!Q160="no","",'OFERTAS ECONOMICAS'!L160))</f>
        <v/>
      </c>
      <c r="J160" s="49">
        <f>+'OFERTAS ECONOMICAS'!P160</f>
        <v>0</v>
      </c>
      <c r="K160" s="49" t="str">
        <f t="shared" si="56"/>
        <v>NO CUMPLE</v>
      </c>
      <c r="L160" s="51">
        <f>IF('OFERTAS ECONOMICAS'!U160=0,"",IF('OFERTAS ECONOMICAS'!Z160="NO","",'OFERTAS ECONOMICAS'!U160))</f>
        <v>600</v>
      </c>
      <c r="M160" s="52" t="str">
        <f>+'OFERTAS ECONOMICAS'!Y160</f>
        <v>CUMPLE</v>
      </c>
      <c r="N160" s="52" t="str">
        <f t="shared" si="57"/>
        <v>CUMPLE</v>
      </c>
      <c r="O160" s="53" t="str">
        <f>IF('OFERTAS ECONOMICAS'!AD160=0,"",IF('OFERTAS ECONOMICAS'!AI160="NO","",'OFERTAS ECONOMICAS'!AD160))</f>
        <v/>
      </c>
      <c r="P160" s="54" t="str">
        <f>+'OFERTAS ECONOMICAS'!AH160</f>
        <v>CUMPLE</v>
      </c>
      <c r="Q160" s="54" t="str">
        <f t="shared" si="58"/>
        <v>NO CUMPLE</v>
      </c>
      <c r="R160" s="56" t="str">
        <f>IF('OFERTAS ECONOMICAS'!AN160=0,"",IF('OFERTAS ECONOMICAS'!AR160="NO","",'OFERTAS ECONOMICAS'!AN160))</f>
        <v/>
      </c>
      <c r="S160" s="57">
        <f>+'OFERTAS ECONOMICAS'!AQ160</f>
        <v>0</v>
      </c>
      <c r="T160" s="57" t="str">
        <f t="shared" si="59"/>
        <v>NO CUMPLE</v>
      </c>
      <c r="U160" s="59" t="str">
        <f>IF('OFERTAS ECONOMICAS'!AV160=0,"",IF('OFERTAS ECONOMICAS'!BA160="NO","",'OFERTAS ECONOMICAS'!AV160))</f>
        <v/>
      </c>
      <c r="V160" s="60">
        <f>+'OFERTAS ECONOMICAS'!AZ160</f>
        <v>0</v>
      </c>
      <c r="W160" s="60" t="str">
        <f t="shared" si="60"/>
        <v>NO CUMPLE</v>
      </c>
      <c r="X160" s="56" t="str">
        <f>IF('OFERTAS ECONOMICAS'!BF160=0,"",IF('OFERTAS ECONOMICAS'!BJ160="NO","",'OFERTAS ECONOMICAS'!BE160))</f>
        <v/>
      </c>
      <c r="Y160" s="57">
        <f>+'OFERTAS ECONOMICAS'!BI160</f>
        <v>0</v>
      </c>
      <c r="Z160" s="57" t="str">
        <f t="shared" si="61"/>
        <v>NO CUMPLE</v>
      </c>
      <c r="AA160" s="152" t="e">
        <f>IF('OFERTAS ECONOMICAS'!#REF!=0,"",IF('OFERTAS ECONOMICAS'!#REF!="NO","",'OFERTAS ECONOMICAS'!#REF!))</f>
        <v>#REF!</v>
      </c>
      <c r="AB160" s="153" t="e">
        <f>+'OFERTAS ECONOMICAS'!#REF!</f>
        <v>#REF!</v>
      </c>
      <c r="AC160" s="153" t="e">
        <f t="shared" si="62"/>
        <v>#REF!</v>
      </c>
      <c r="AD160" s="251" t="str">
        <f>IF('OFERTAS ECONOMICAS'!BN160=0,"",IF('OFERTAS ECONOMICAS'!BS160="NO","",'OFERTAS ECONOMICAS'!BN160))</f>
        <v/>
      </c>
      <c r="AE160" s="153">
        <f>+'OFERTAS ECONOMICAS'!BR160</f>
        <v>0</v>
      </c>
      <c r="AF160" s="153" t="str">
        <f t="shared" si="63"/>
        <v>NO CUMPLE</v>
      </c>
      <c r="AG160" s="152" t="str">
        <f>IF('OFERTAS ECONOMICAS'!BW160=0,"",IF('OFERTAS ECONOMICAS'!CB160="NO","",'OFERTAS ECONOMICAS'!BW160))</f>
        <v/>
      </c>
      <c r="AH160" s="153" t="str">
        <f>+'OFERTAS ECONOMICAS'!CA160</f>
        <v>CUMPLE</v>
      </c>
      <c r="AI160" s="153" t="str">
        <f t="shared" si="64"/>
        <v>NO CUMPLE</v>
      </c>
      <c r="AJ160" s="152" t="str">
        <f>IF('OFERTAS ECONOMICAS'!CF160=0,"",IF('OFERTAS ECONOMICAS'!CK160="NO","",'OFERTAS ECONOMICAS'!CF160))</f>
        <v/>
      </c>
      <c r="AK160" s="153">
        <f>+'OFERTAS ECONOMICAS'!CJ160</f>
        <v>0</v>
      </c>
      <c r="AL160" s="153" t="str">
        <f t="shared" si="65"/>
        <v>NO CUMPLE</v>
      </c>
      <c r="AM160" s="152" t="str">
        <f>IF('OFERTAS ECONOMICAS'!CO160=0,"",IF('OFERTAS ECONOMICAS'!CT160="NO","",'OFERTAS ECONOMICAS'!CO160))</f>
        <v/>
      </c>
      <c r="AN160" s="153">
        <f>+'OFERTAS ECONOMICAS'!CS160</f>
        <v>0</v>
      </c>
      <c r="AO160" s="153" t="str">
        <f t="shared" si="66"/>
        <v>NO CUMPLE</v>
      </c>
      <c r="AP160" s="344" t="str">
        <f>IF('OFERTAS ECONOMICAS'!CX160=0,"",IF('OFERTAS ECONOMICAS'!DC160="NO","",'OFERTAS ECONOMICAS'!CX160))</f>
        <v/>
      </c>
      <c r="AQ160" s="153">
        <f>+'OFERTAS ECONOMICAS'!DB160</f>
        <v>0</v>
      </c>
      <c r="AR160" s="153" t="str">
        <f t="shared" si="67"/>
        <v>NO CUMPLE</v>
      </c>
      <c r="AS160" s="152" t="str">
        <f>IF('OFERTAS ECONOMICAS'!DG160=0,"",IF('OFERTAS ECONOMICAS'!DL160="NO","",'OFERTAS ECONOMICAS'!DG160))</f>
        <v/>
      </c>
      <c r="AT160" s="153">
        <f>+'OFERTAS ECONOMICAS'!DK160</f>
        <v>0</v>
      </c>
      <c r="AU160" s="153" t="str">
        <f t="shared" si="68"/>
        <v>NO CUMPLE</v>
      </c>
      <c r="AV160" s="152" t="str">
        <f>IF('OFERTAS ECONOMICAS'!DP160=0,"",IF('OFERTAS ECONOMICAS'!DU160="NO","",'OFERTAS ECONOMICAS'!DP160))</f>
        <v/>
      </c>
      <c r="AW160" s="153">
        <f>+'OFERTAS ECONOMICAS'!DT160</f>
        <v>0</v>
      </c>
      <c r="AX160" s="153" t="str">
        <f t="shared" si="69"/>
        <v>NO CUMPLE</v>
      </c>
      <c r="AY160" s="341" t="str">
        <f>IF('OFERTAS ECONOMICAS'!DY160=0,"",IF('OFERTAS ECONOMICAS'!ED160="no","",'OFERTAS ECONOMICAS'!DY160))</f>
        <v/>
      </c>
      <c r="AZ160" s="153" t="str">
        <f>+'OFERTAS ECONOMICAS'!EC160</f>
        <v>NO CUMPLE</v>
      </c>
      <c r="BA160" s="153" t="str">
        <f t="shared" si="70"/>
        <v>NO CUMPLE</v>
      </c>
      <c r="BB160" s="152" t="str">
        <f>IF('OFERTAS ECONOMICAS'!EH160=0,"",IF('OFERTAS ECONOMICAS'!EM160="NO","",'OFERTAS ECONOMICAS'!EH160))</f>
        <v/>
      </c>
      <c r="BC160" s="153" t="str">
        <f>+'OFERTAS ECONOMICAS'!EL160</f>
        <v>CUMPLE</v>
      </c>
      <c r="BD160" s="153" t="str">
        <f t="shared" si="71"/>
        <v>NO CUMPLE</v>
      </c>
      <c r="BE160" s="152" t="str">
        <f>IF('OFERTAS ECONOMICAS'!EQ160=0,"",IF('OFERTAS ECONOMICAS'!EV160="NO","",'OFERTAS ECONOMICAS'!EQ160))</f>
        <v/>
      </c>
      <c r="BF160" s="153">
        <f>+'OFERTAS ECONOMICAS'!EU160</f>
        <v>0</v>
      </c>
      <c r="BG160" s="153" t="str">
        <f t="shared" si="72"/>
        <v>NO CUMPLE</v>
      </c>
      <c r="BH160" s="152" t="str">
        <f>IF('OFERTAS ECONOMICAS'!EZ160=0,"",IF('OFERTAS ECONOMICAS'!FE160="NO","",'OFERTAS ECONOMICAS'!EZ160))</f>
        <v/>
      </c>
      <c r="BI160" s="153">
        <f>+'OFERTAS ECONOMICAS'!FD160</f>
        <v>0</v>
      </c>
      <c r="BJ160" s="153" t="str">
        <f t="shared" si="73"/>
        <v>NO CUMPLE</v>
      </c>
      <c r="BK160" s="152" t="str">
        <f>IF('OFERTAS ECONOMICAS'!FI160=0,"",IF('OFERTAS ECONOMICAS'!FN160="no","",'OFERTAS ECONOMICAS'!FI160))</f>
        <v/>
      </c>
      <c r="BL160" s="153">
        <f>+'OFERTAS ECONOMICAS'!FM160</f>
        <v>0</v>
      </c>
      <c r="BM160" s="153" t="str">
        <f t="shared" si="74"/>
        <v>NO CUMPLE</v>
      </c>
      <c r="BN160" s="152" t="e">
        <f>IF('OFERTAS ECONOMICAS'!#REF!=0,"",IF('OFERTAS ECONOMICAS'!#REF!="NO","",'OFERTAS ECONOMICAS'!#REF!))</f>
        <v>#REF!</v>
      </c>
      <c r="BO160" s="153" t="e">
        <f>+'OFERTAS ECONOMICAS'!#REF!</f>
        <v>#REF!</v>
      </c>
      <c r="BP160" s="153" t="e">
        <f t="shared" si="75"/>
        <v>#REF!</v>
      </c>
      <c r="BQ160" s="152" t="str">
        <f>IF('OFERTAS ECONOMICAS'!FR160=0,"",IF('OFERTAS ECONOMICAS'!FW160="NO","",'OFERTAS ECONOMICAS'!FR160))</f>
        <v/>
      </c>
      <c r="BR160" s="153">
        <f>+'OFERTAS ECONOMICAS'!FV160</f>
        <v>0</v>
      </c>
      <c r="BS160" s="153" t="str">
        <f t="shared" si="76"/>
        <v>NO CUMPLE</v>
      </c>
      <c r="BT160" s="152" t="str">
        <f>IF('OFERTAS ECONOMICAS'!GA160=0,"",IF('OFERTAS ECONOMICAS'!GF160="NO","",'OFERTAS ECONOMICAS'!GA160))</f>
        <v/>
      </c>
      <c r="BU160" s="153" t="str">
        <f>+'OFERTAS ECONOMICAS'!GE160</f>
        <v>CUMPLE</v>
      </c>
      <c r="BV160" s="153" t="str">
        <f t="shared" si="77"/>
        <v>NO CUMPLE</v>
      </c>
      <c r="BW160" s="152" t="e">
        <f>IF('OFERTAS ECONOMICAS'!#REF!=0,"",IF('OFERTAS ECONOMICAS'!#REF!="NO","",'OFERTAS ECONOMICAS'!#REF!))</f>
        <v>#REF!</v>
      </c>
      <c r="BX160" s="153" t="e">
        <f>+'OFERTAS ECONOMICAS'!#REF!</f>
        <v>#REF!</v>
      </c>
      <c r="BY160" s="153" t="e">
        <f t="shared" si="78"/>
        <v>#REF!</v>
      </c>
    </row>
    <row r="161" spans="1:77" ht="25.5" x14ac:dyDescent="0.2">
      <c r="A161" s="85">
        <f t="shared" si="79"/>
        <v>152</v>
      </c>
      <c r="B161" s="85" t="str">
        <f>VLOOKUP(A161,'OFERTAS ECONOMICAS'!A161:B494,2,0)</f>
        <v>DM1032</v>
      </c>
      <c r="C161" s="22" t="str">
        <f>VLOOKUP(A161,'OFERTAS ECONOMICAS'!A161:C494,3,0)</f>
        <v>SONDA VESICAL (FOLEY) 2 VIAS 6FR LATEX</v>
      </c>
      <c r="D161" s="120">
        <v>1</v>
      </c>
      <c r="E161" s="120" t="s">
        <v>32</v>
      </c>
      <c r="F161" s="24">
        <v>2557</v>
      </c>
      <c r="G161" s="120">
        <v>8</v>
      </c>
      <c r="H161" s="86">
        <f t="shared" si="55"/>
        <v>20456</v>
      </c>
      <c r="I161" s="48" t="str">
        <f>IF('OFERTAS ECONOMICAS'!L161=0,"",IF('OFERTAS ECONOMICAS'!Q161="no","",'OFERTAS ECONOMICAS'!L161))</f>
        <v/>
      </c>
      <c r="J161" s="49">
        <f>+'OFERTAS ECONOMICAS'!P161</f>
        <v>0</v>
      </c>
      <c r="K161" s="49" t="str">
        <f t="shared" si="56"/>
        <v>NO CUMPLE</v>
      </c>
      <c r="L161" s="51" t="str">
        <f>IF('OFERTAS ECONOMICAS'!U161=0,"",IF('OFERTAS ECONOMICAS'!Z161="NO","",'OFERTAS ECONOMICAS'!U161))</f>
        <v/>
      </c>
      <c r="M161" s="52">
        <f>+'OFERTAS ECONOMICAS'!Y161</f>
        <v>0</v>
      </c>
      <c r="N161" s="52" t="str">
        <f t="shared" si="57"/>
        <v>NO CUMPLE</v>
      </c>
      <c r="O161" s="53" t="str">
        <f>IF('OFERTAS ECONOMICAS'!AD161=0,"",IF('OFERTAS ECONOMICAS'!AI161="NO","",'OFERTAS ECONOMICAS'!AD161))</f>
        <v/>
      </c>
      <c r="P161" s="54" t="str">
        <f>+'OFERTAS ECONOMICAS'!AH161</f>
        <v>CUMPLE</v>
      </c>
      <c r="Q161" s="54" t="str">
        <f t="shared" si="58"/>
        <v>NO CUMPLE</v>
      </c>
      <c r="R161" s="56" t="str">
        <f>IF('OFERTAS ECONOMICAS'!AN161=0,"",IF('OFERTAS ECONOMICAS'!AR161="NO","",'OFERTAS ECONOMICAS'!AN161))</f>
        <v/>
      </c>
      <c r="S161" s="57">
        <f>+'OFERTAS ECONOMICAS'!AQ161</f>
        <v>0</v>
      </c>
      <c r="T161" s="57" t="str">
        <f t="shared" si="59"/>
        <v>NO CUMPLE</v>
      </c>
      <c r="U161" s="59">
        <f>IF('OFERTAS ECONOMICAS'!AV161=0,"",IF('OFERTAS ECONOMICAS'!BA161="NO","",'OFERTAS ECONOMICAS'!AV161))</f>
        <v>2860</v>
      </c>
      <c r="V161" s="60" t="str">
        <f>+'OFERTAS ECONOMICAS'!AZ161</f>
        <v>CUMPLE</v>
      </c>
      <c r="W161" s="60" t="str">
        <f t="shared" si="60"/>
        <v>CUMPLE</v>
      </c>
      <c r="X161" s="56" t="str">
        <f>IF('OFERTAS ECONOMICAS'!BF161=0,"",IF('OFERTAS ECONOMICAS'!BJ161="NO","",'OFERTAS ECONOMICAS'!BE161))</f>
        <v/>
      </c>
      <c r="Y161" s="57">
        <f>+'OFERTAS ECONOMICAS'!BI161</f>
        <v>0</v>
      </c>
      <c r="Z161" s="57" t="str">
        <f t="shared" si="61"/>
        <v>NO CUMPLE</v>
      </c>
      <c r="AA161" s="152" t="e">
        <f>IF('OFERTAS ECONOMICAS'!#REF!=0,"",IF('OFERTAS ECONOMICAS'!#REF!="NO","",'OFERTAS ECONOMICAS'!#REF!))</f>
        <v>#REF!</v>
      </c>
      <c r="AB161" s="153" t="e">
        <f>+'OFERTAS ECONOMICAS'!#REF!</f>
        <v>#REF!</v>
      </c>
      <c r="AC161" s="153" t="e">
        <f t="shared" si="62"/>
        <v>#REF!</v>
      </c>
      <c r="AD161" s="251" t="str">
        <f>IF('OFERTAS ECONOMICAS'!BN161=0,"",IF('OFERTAS ECONOMICAS'!BS161="NO","",'OFERTAS ECONOMICAS'!BN161))</f>
        <v/>
      </c>
      <c r="AE161" s="153">
        <f>+'OFERTAS ECONOMICAS'!BR161</f>
        <v>0</v>
      </c>
      <c r="AF161" s="153" t="str">
        <f t="shared" si="63"/>
        <v>NO CUMPLE</v>
      </c>
      <c r="AG161" s="152" t="str">
        <f>IF('OFERTAS ECONOMICAS'!BW161=0,"",IF('OFERTAS ECONOMICAS'!CB161="NO","",'OFERTAS ECONOMICAS'!BW161))</f>
        <v/>
      </c>
      <c r="AH161" s="153">
        <f>+'OFERTAS ECONOMICAS'!CA161</f>
        <v>0</v>
      </c>
      <c r="AI161" s="153" t="str">
        <f t="shared" si="64"/>
        <v>NO CUMPLE</v>
      </c>
      <c r="AJ161" s="152" t="str">
        <f>IF('OFERTAS ECONOMICAS'!CF161=0,"",IF('OFERTAS ECONOMICAS'!CK161="NO","",'OFERTAS ECONOMICAS'!CF161))</f>
        <v/>
      </c>
      <c r="AK161" s="153">
        <f>+'OFERTAS ECONOMICAS'!CJ161</f>
        <v>0</v>
      </c>
      <c r="AL161" s="153" t="str">
        <f t="shared" si="65"/>
        <v>NO CUMPLE</v>
      </c>
      <c r="AM161" s="152" t="str">
        <f>IF('OFERTAS ECONOMICAS'!CO161=0,"",IF('OFERTAS ECONOMICAS'!CT161="NO","",'OFERTAS ECONOMICAS'!CO161))</f>
        <v/>
      </c>
      <c r="AN161" s="153">
        <f>+'OFERTAS ECONOMICAS'!CS161</f>
        <v>0</v>
      </c>
      <c r="AO161" s="153" t="str">
        <f t="shared" si="66"/>
        <v>NO CUMPLE</v>
      </c>
      <c r="AP161" s="344" t="str">
        <f>IF('OFERTAS ECONOMICAS'!CX161=0,"",IF('OFERTAS ECONOMICAS'!DC161="NO","",'OFERTAS ECONOMICAS'!CX161))</f>
        <v/>
      </c>
      <c r="AQ161" s="153">
        <f>+'OFERTAS ECONOMICAS'!DB161</f>
        <v>0</v>
      </c>
      <c r="AR161" s="153" t="str">
        <f t="shared" si="67"/>
        <v>NO CUMPLE</v>
      </c>
      <c r="AS161" s="152" t="str">
        <f>IF('OFERTAS ECONOMICAS'!DG161=0,"",IF('OFERTAS ECONOMICAS'!DL161="NO","",'OFERTAS ECONOMICAS'!DG161))</f>
        <v/>
      </c>
      <c r="AT161" s="153">
        <f>+'OFERTAS ECONOMICAS'!DK161</f>
        <v>0</v>
      </c>
      <c r="AU161" s="153" t="str">
        <f t="shared" si="68"/>
        <v>NO CUMPLE</v>
      </c>
      <c r="AV161" s="152" t="str">
        <f>IF('OFERTAS ECONOMICAS'!DP161=0,"",IF('OFERTAS ECONOMICAS'!DU161="NO","",'OFERTAS ECONOMICAS'!DP161))</f>
        <v/>
      </c>
      <c r="AW161" s="153">
        <f>+'OFERTAS ECONOMICAS'!DT161</f>
        <v>0</v>
      </c>
      <c r="AX161" s="153" t="str">
        <f t="shared" si="69"/>
        <v>NO CUMPLE</v>
      </c>
      <c r="AY161" s="341" t="str">
        <f>IF('OFERTAS ECONOMICAS'!DY161=0,"",IF('OFERTAS ECONOMICAS'!ED161="no","",'OFERTAS ECONOMICAS'!DY161))</f>
        <v/>
      </c>
      <c r="AZ161" s="153" t="str">
        <f>+'OFERTAS ECONOMICAS'!EC161</f>
        <v>NO CUMPLE</v>
      </c>
      <c r="BA161" s="153" t="str">
        <f t="shared" si="70"/>
        <v>NO CUMPLE</v>
      </c>
      <c r="BB161" s="152" t="str">
        <f>IF('OFERTAS ECONOMICAS'!EH161=0,"",IF('OFERTAS ECONOMICAS'!EM161="NO","",'OFERTAS ECONOMICAS'!EH161))</f>
        <v/>
      </c>
      <c r="BC161" s="153" t="str">
        <f>+'OFERTAS ECONOMICAS'!EL161</f>
        <v>CUMPLE</v>
      </c>
      <c r="BD161" s="153" t="str">
        <f t="shared" si="71"/>
        <v>NO CUMPLE</v>
      </c>
      <c r="BE161" s="152" t="str">
        <f>IF('OFERTAS ECONOMICAS'!EQ161=0,"",IF('OFERTAS ECONOMICAS'!EV161="NO","",'OFERTAS ECONOMICAS'!EQ161))</f>
        <v/>
      </c>
      <c r="BF161" s="153">
        <f>+'OFERTAS ECONOMICAS'!EU161</f>
        <v>0</v>
      </c>
      <c r="BG161" s="153" t="str">
        <f t="shared" si="72"/>
        <v>NO CUMPLE</v>
      </c>
      <c r="BH161" s="152" t="str">
        <f>IF('OFERTAS ECONOMICAS'!EZ161=0,"",IF('OFERTAS ECONOMICAS'!FE161="NO","",'OFERTAS ECONOMICAS'!EZ161))</f>
        <v/>
      </c>
      <c r="BI161" s="153">
        <f>+'OFERTAS ECONOMICAS'!FD161</f>
        <v>0</v>
      </c>
      <c r="BJ161" s="153" t="str">
        <f t="shared" si="73"/>
        <v>NO CUMPLE</v>
      </c>
      <c r="BK161" s="152" t="str">
        <f>IF('OFERTAS ECONOMICAS'!FI161=0,"",IF('OFERTAS ECONOMICAS'!FN161="no","",'OFERTAS ECONOMICAS'!FI161))</f>
        <v/>
      </c>
      <c r="BL161" s="153">
        <f>+'OFERTAS ECONOMICAS'!FM161</f>
        <v>0</v>
      </c>
      <c r="BM161" s="153" t="str">
        <f t="shared" si="74"/>
        <v>NO CUMPLE</v>
      </c>
      <c r="BN161" s="152" t="e">
        <f>IF('OFERTAS ECONOMICAS'!#REF!=0,"",IF('OFERTAS ECONOMICAS'!#REF!="NO","",'OFERTAS ECONOMICAS'!#REF!))</f>
        <v>#REF!</v>
      </c>
      <c r="BO161" s="153" t="e">
        <f>+'OFERTAS ECONOMICAS'!#REF!</f>
        <v>#REF!</v>
      </c>
      <c r="BP161" s="153" t="e">
        <f t="shared" si="75"/>
        <v>#REF!</v>
      </c>
      <c r="BQ161" s="152" t="str">
        <f>IF('OFERTAS ECONOMICAS'!FR161=0,"",IF('OFERTAS ECONOMICAS'!FW161="NO","",'OFERTAS ECONOMICAS'!FR161))</f>
        <v/>
      </c>
      <c r="BR161" s="153">
        <f>+'OFERTAS ECONOMICAS'!FV161</f>
        <v>0</v>
      </c>
      <c r="BS161" s="153" t="str">
        <f t="shared" si="76"/>
        <v>NO CUMPLE</v>
      </c>
      <c r="BT161" s="152" t="str">
        <f>IF('OFERTAS ECONOMICAS'!GA161=0,"",IF('OFERTAS ECONOMICAS'!GF161="NO","",'OFERTAS ECONOMICAS'!GA161))</f>
        <v/>
      </c>
      <c r="BU161" s="153">
        <f>+'OFERTAS ECONOMICAS'!GE161</f>
        <v>0</v>
      </c>
      <c r="BV161" s="153" t="str">
        <f t="shared" si="77"/>
        <v>NO CUMPLE</v>
      </c>
      <c r="BW161" s="152" t="e">
        <f>IF('OFERTAS ECONOMICAS'!#REF!=0,"",IF('OFERTAS ECONOMICAS'!#REF!="NO","",'OFERTAS ECONOMICAS'!#REF!))</f>
        <v>#REF!</v>
      </c>
      <c r="BX161" s="153" t="e">
        <f>+'OFERTAS ECONOMICAS'!#REF!</f>
        <v>#REF!</v>
      </c>
      <c r="BY161" s="153" t="e">
        <f t="shared" si="78"/>
        <v>#REF!</v>
      </c>
    </row>
    <row r="162" spans="1:77" ht="38.25" x14ac:dyDescent="0.2">
      <c r="A162" s="85">
        <f t="shared" si="79"/>
        <v>153</v>
      </c>
      <c r="B162" s="85" t="str">
        <f>VLOOKUP(A162,'OFERTAS ECONOMICAS'!A162:B495,2,0)</f>
        <v>DM1074</v>
      </c>
      <c r="C162" s="22" t="str">
        <f>VLOOKUP(A162,'OFERTAS ECONOMICAS'!A162:C495,3,0)</f>
        <v>STENT BILIAR METALICO AUTOEXPANDIBLE 10 MMD X 60 ML</v>
      </c>
      <c r="D162" s="120">
        <v>1</v>
      </c>
      <c r="E162" s="120" t="s">
        <v>32</v>
      </c>
      <c r="F162" s="24">
        <v>3050000</v>
      </c>
      <c r="G162" s="120">
        <v>1</v>
      </c>
      <c r="H162" s="86">
        <f t="shared" si="55"/>
        <v>3050000</v>
      </c>
      <c r="I162" s="48" t="str">
        <f>IF('OFERTAS ECONOMICAS'!L162=0,"",IF('OFERTAS ECONOMICAS'!Q162="no","",'OFERTAS ECONOMICAS'!L162))</f>
        <v/>
      </c>
      <c r="J162" s="49">
        <f>+'OFERTAS ECONOMICAS'!P162</f>
        <v>0</v>
      </c>
      <c r="K162" s="49" t="str">
        <f t="shared" si="56"/>
        <v>NO CUMPLE</v>
      </c>
      <c r="L162" s="51" t="str">
        <f>IF('OFERTAS ECONOMICAS'!U162=0,"",IF('OFERTAS ECONOMICAS'!Z162="NO","",'OFERTAS ECONOMICAS'!U162))</f>
        <v/>
      </c>
      <c r="M162" s="52">
        <f>+'OFERTAS ECONOMICAS'!Y162</f>
        <v>0</v>
      </c>
      <c r="N162" s="52" t="str">
        <f t="shared" si="57"/>
        <v>NO CUMPLE</v>
      </c>
      <c r="O162" s="53" t="str">
        <f>IF('OFERTAS ECONOMICAS'!AD162=0,"",IF('OFERTAS ECONOMICAS'!AI162="NO","",'OFERTAS ECONOMICAS'!AD162))</f>
        <v/>
      </c>
      <c r="P162" s="54">
        <f>+'OFERTAS ECONOMICAS'!AH162</f>
        <v>0</v>
      </c>
      <c r="Q162" s="54" t="str">
        <f t="shared" si="58"/>
        <v>NO CUMPLE</v>
      </c>
      <c r="R162" s="56" t="str">
        <f>IF('OFERTAS ECONOMICAS'!AN162=0,"",IF('OFERTAS ECONOMICAS'!AR162="NO","",'OFERTAS ECONOMICAS'!AN162))</f>
        <v/>
      </c>
      <c r="S162" s="57">
        <f>+'OFERTAS ECONOMICAS'!AQ162</f>
        <v>0</v>
      </c>
      <c r="T162" s="57" t="str">
        <f t="shared" si="59"/>
        <v>NO CUMPLE</v>
      </c>
      <c r="U162" s="59" t="str">
        <f>IF('OFERTAS ECONOMICAS'!AV162=0,"",IF('OFERTAS ECONOMICAS'!BA162="NO","",'OFERTAS ECONOMICAS'!AV162))</f>
        <v/>
      </c>
      <c r="V162" s="60">
        <f>+'OFERTAS ECONOMICAS'!AZ162</f>
        <v>0</v>
      </c>
      <c r="W162" s="60" t="str">
        <f t="shared" si="60"/>
        <v>NO CUMPLE</v>
      </c>
      <c r="X162" s="56" t="str">
        <f>IF('OFERTAS ECONOMICAS'!BF162=0,"",IF('OFERTAS ECONOMICAS'!BJ162="NO","",'OFERTAS ECONOMICAS'!BE162))</f>
        <v/>
      </c>
      <c r="Y162" s="57">
        <f>+'OFERTAS ECONOMICAS'!BI162</f>
        <v>0</v>
      </c>
      <c r="Z162" s="57" t="str">
        <f t="shared" si="61"/>
        <v>NO CUMPLE</v>
      </c>
      <c r="AA162" s="152" t="e">
        <f>IF('OFERTAS ECONOMICAS'!#REF!=0,"",IF('OFERTAS ECONOMICAS'!#REF!="NO","",'OFERTAS ECONOMICAS'!#REF!))</f>
        <v>#REF!</v>
      </c>
      <c r="AB162" s="153" t="e">
        <f>+'OFERTAS ECONOMICAS'!#REF!</f>
        <v>#REF!</v>
      </c>
      <c r="AC162" s="153" t="e">
        <f t="shared" si="62"/>
        <v>#REF!</v>
      </c>
      <c r="AD162" s="251" t="str">
        <f>IF('OFERTAS ECONOMICAS'!BN162=0,"",IF('OFERTAS ECONOMICAS'!BS162="NO","",'OFERTAS ECONOMICAS'!BN162))</f>
        <v/>
      </c>
      <c r="AE162" s="153">
        <f>+'OFERTAS ECONOMICAS'!BR162</f>
        <v>0</v>
      </c>
      <c r="AF162" s="153" t="str">
        <f t="shared" si="63"/>
        <v>NO CUMPLE</v>
      </c>
      <c r="AG162" s="152" t="str">
        <f>IF('OFERTAS ECONOMICAS'!BW162=0,"",IF('OFERTAS ECONOMICAS'!CB162="NO","",'OFERTAS ECONOMICAS'!BW162))</f>
        <v/>
      </c>
      <c r="AH162" s="153">
        <f>+'OFERTAS ECONOMICAS'!CA162</f>
        <v>0</v>
      </c>
      <c r="AI162" s="153" t="str">
        <f t="shared" si="64"/>
        <v>NO CUMPLE</v>
      </c>
      <c r="AJ162" s="152" t="str">
        <f>IF('OFERTAS ECONOMICAS'!CF162=0,"",IF('OFERTAS ECONOMICAS'!CK162="NO","",'OFERTAS ECONOMICAS'!CF162))</f>
        <v/>
      </c>
      <c r="AK162" s="153">
        <f>+'OFERTAS ECONOMICAS'!CJ162</f>
        <v>0</v>
      </c>
      <c r="AL162" s="153" t="str">
        <f t="shared" si="65"/>
        <v>NO CUMPLE</v>
      </c>
      <c r="AM162" s="152" t="str">
        <f>IF('OFERTAS ECONOMICAS'!CO162=0,"",IF('OFERTAS ECONOMICAS'!CT162="NO","",'OFERTAS ECONOMICAS'!CO162))</f>
        <v/>
      </c>
      <c r="AN162" s="153">
        <f>+'OFERTAS ECONOMICAS'!CS162</f>
        <v>0</v>
      </c>
      <c r="AO162" s="153" t="str">
        <f t="shared" si="66"/>
        <v>NO CUMPLE</v>
      </c>
      <c r="AP162" s="344" t="str">
        <f>IF('OFERTAS ECONOMICAS'!CX162=0,"",IF('OFERTAS ECONOMICAS'!DC162="NO","",'OFERTAS ECONOMICAS'!CX162))</f>
        <v/>
      </c>
      <c r="AQ162" s="153">
        <f>+'OFERTAS ECONOMICAS'!DB162</f>
        <v>0</v>
      </c>
      <c r="AR162" s="153" t="str">
        <f t="shared" si="67"/>
        <v>NO CUMPLE</v>
      </c>
      <c r="AS162" s="152" t="str">
        <f>IF('OFERTAS ECONOMICAS'!DG162=0,"",IF('OFERTAS ECONOMICAS'!DL162="NO","",'OFERTAS ECONOMICAS'!DG162))</f>
        <v/>
      </c>
      <c r="AT162" s="153">
        <f>+'OFERTAS ECONOMICAS'!DK162</f>
        <v>0</v>
      </c>
      <c r="AU162" s="153" t="str">
        <f t="shared" si="68"/>
        <v>NO CUMPLE</v>
      </c>
      <c r="AV162" s="152" t="str">
        <f>IF('OFERTAS ECONOMICAS'!DP162=0,"",IF('OFERTAS ECONOMICAS'!DU162="NO","",'OFERTAS ECONOMICAS'!DP162))</f>
        <v/>
      </c>
      <c r="AW162" s="153">
        <f>+'OFERTAS ECONOMICAS'!DT162</f>
        <v>0</v>
      </c>
      <c r="AX162" s="153" t="str">
        <f t="shared" si="69"/>
        <v>NO CUMPLE</v>
      </c>
      <c r="AY162" s="341" t="str">
        <f>IF('OFERTAS ECONOMICAS'!DY162=0,"",IF('OFERTAS ECONOMICAS'!ED162="no","",'OFERTAS ECONOMICAS'!DY162))</f>
        <v/>
      </c>
      <c r="AZ162" s="153">
        <f>+'OFERTAS ECONOMICAS'!EC162</f>
        <v>0</v>
      </c>
      <c r="BA162" s="153" t="str">
        <f t="shared" si="70"/>
        <v>NO CUMPLE</v>
      </c>
      <c r="BB162" s="152" t="str">
        <f>IF('OFERTAS ECONOMICAS'!EH162=0,"",IF('OFERTAS ECONOMICAS'!EM162="NO","",'OFERTAS ECONOMICAS'!EH162))</f>
        <v/>
      </c>
      <c r="BC162" s="153" t="str">
        <f>+'OFERTAS ECONOMICAS'!EL162</f>
        <v/>
      </c>
      <c r="BD162" s="153" t="str">
        <f t="shared" si="71"/>
        <v>NO CUMPLE</v>
      </c>
      <c r="BE162" s="152" t="str">
        <f>IF('OFERTAS ECONOMICAS'!EQ162=0,"",IF('OFERTAS ECONOMICAS'!EV162="NO","",'OFERTAS ECONOMICAS'!EQ162))</f>
        <v/>
      </c>
      <c r="BF162" s="153">
        <f>+'OFERTAS ECONOMICAS'!EU162</f>
        <v>0</v>
      </c>
      <c r="BG162" s="153" t="str">
        <f t="shared" si="72"/>
        <v>NO CUMPLE</v>
      </c>
      <c r="BH162" s="152" t="str">
        <f>IF('OFERTAS ECONOMICAS'!EZ162=0,"",IF('OFERTAS ECONOMICAS'!FE162="NO","",'OFERTAS ECONOMICAS'!EZ162))</f>
        <v/>
      </c>
      <c r="BI162" s="153">
        <f>+'OFERTAS ECONOMICAS'!FD162</f>
        <v>0</v>
      </c>
      <c r="BJ162" s="153" t="str">
        <f t="shared" si="73"/>
        <v>NO CUMPLE</v>
      </c>
      <c r="BK162" s="152" t="str">
        <f>IF('OFERTAS ECONOMICAS'!FI162=0,"",IF('OFERTAS ECONOMICAS'!FN162="no","",'OFERTAS ECONOMICAS'!FI162))</f>
        <v/>
      </c>
      <c r="BL162" s="153">
        <f>+'OFERTAS ECONOMICAS'!FM162</f>
        <v>0</v>
      </c>
      <c r="BM162" s="153" t="str">
        <f t="shared" si="74"/>
        <v>NO CUMPLE</v>
      </c>
      <c r="BN162" s="152" t="e">
        <f>IF('OFERTAS ECONOMICAS'!#REF!=0,"",IF('OFERTAS ECONOMICAS'!#REF!="NO","",'OFERTAS ECONOMICAS'!#REF!))</f>
        <v>#REF!</v>
      </c>
      <c r="BO162" s="153" t="e">
        <f>+'OFERTAS ECONOMICAS'!#REF!</f>
        <v>#REF!</v>
      </c>
      <c r="BP162" s="153" t="e">
        <f t="shared" si="75"/>
        <v>#REF!</v>
      </c>
      <c r="BQ162" s="152" t="str">
        <f>IF('OFERTAS ECONOMICAS'!FR162=0,"",IF('OFERTAS ECONOMICAS'!FW162="NO","",'OFERTAS ECONOMICAS'!FR162))</f>
        <v/>
      </c>
      <c r="BR162" s="153">
        <f>+'OFERTAS ECONOMICAS'!FV162</f>
        <v>0</v>
      </c>
      <c r="BS162" s="153" t="str">
        <f t="shared" si="76"/>
        <v>NO CUMPLE</v>
      </c>
      <c r="BT162" s="152" t="str">
        <f>IF('OFERTAS ECONOMICAS'!GA162=0,"",IF('OFERTAS ECONOMICAS'!GF162="NO","",'OFERTAS ECONOMICAS'!GA162))</f>
        <v/>
      </c>
      <c r="BU162" s="153">
        <f>+'OFERTAS ECONOMICAS'!GE162</f>
        <v>0</v>
      </c>
      <c r="BV162" s="153" t="str">
        <f t="shared" si="77"/>
        <v>NO CUMPLE</v>
      </c>
      <c r="BW162" s="152" t="e">
        <f>IF('OFERTAS ECONOMICAS'!#REF!=0,"",IF('OFERTAS ECONOMICAS'!#REF!="NO","",'OFERTAS ECONOMICAS'!#REF!))</f>
        <v>#REF!</v>
      </c>
      <c r="BX162" s="153" t="e">
        <f>+'OFERTAS ECONOMICAS'!#REF!</f>
        <v>#REF!</v>
      </c>
      <c r="BY162" s="153" t="e">
        <f t="shared" si="78"/>
        <v>#REF!</v>
      </c>
    </row>
    <row r="163" spans="1:77" ht="25.5" x14ac:dyDescent="0.2">
      <c r="A163" s="85">
        <f t="shared" si="79"/>
        <v>154</v>
      </c>
      <c r="B163" s="85" t="str">
        <f>VLOOKUP(A163,'OFERTAS ECONOMICAS'!A163:B496,2,0)</f>
        <v>DM2014</v>
      </c>
      <c r="C163" s="22" t="str">
        <f>VLOOKUP(A163,'OFERTAS ECONOMICAS'!A163:C496,3,0)</f>
        <v>STENT CON INTRODUCTOR 10FR X 7 CM</v>
      </c>
      <c r="D163" s="120">
        <v>1</v>
      </c>
      <c r="E163" s="120" t="s">
        <v>32</v>
      </c>
      <c r="F163" s="24">
        <v>294500</v>
      </c>
      <c r="G163" s="120">
        <v>2</v>
      </c>
      <c r="H163" s="86">
        <f t="shared" si="55"/>
        <v>589000</v>
      </c>
      <c r="I163" s="48" t="str">
        <f>IF('OFERTAS ECONOMICAS'!L163=0,"",IF('OFERTAS ECONOMICAS'!Q163="no","",'OFERTAS ECONOMICAS'!L163))</f>
        <v/>
      </c>
      <c r="J163" s="49">
        <f>+'OFERTAS ECONOMICAS'!P163</f>
        <v>0</v>
      </c>
      <c r="K163" s="49" t="str">
        <f t="shared" si="56"/>
        <v>NO CUMPLE</v>
      </c>
      <c r="L163" s="51" t="str">
        <f>IF('OFERTAS ECONOMICAS'!U163=0,"",IF('OFERTAS ECONOMICAS'!Z163="NO","",'OFERTAS ECONOMICAS'!U163))</f>
        <v/>
      </c>
      <c r="M163" s="52">
        <f>+'OFERTAS ECONOMICAS'!Y163</f>
        <v>0</v>
      </c>
      <c r="N163" s="52" t="str">
        <f t="shared" si="57"/>
        <v>NO CUMPLE</v>
      </c>
      <c r="O163" s="53" t="str">
        <f>IF('OFERTAS ECONOMICAS'!AD163=0,"",IF('OFERTAS ECONOMICAS'!AI163="NO","",'OFERTAS ECONOMICAS'!AD163))</f>
        <v/>
      </c>
      <c r="P163" s="54">
        <f>+'OFERTAS ECONOMICAS'!AH163</f>
        <v>0</v>
      </c>
      <c r="Q163" s="54" t="str">
        <f t="shared" si="58"/>
        <v>NO CUMPLE</v>
      </c>
      <c r="R163" s="56" t="str">
        <f>IF('OFERTAS ECONOMICAS'!AN163=0,"",IF('OFERTAS ECONOMICAS'!AR163="NO","",'OFERTAS ECONOMICAS'!AN163))</f>
        <v/>
      </c>
      <c r="S163" s="57">
        <f>+'OFERTAS ECONOMICAS'!AQ163</f>
        <v>0</v>
      </c>
      <c r="T163" s="57" t="str">
        <f t="shared" si="59"/>
        <v>NO CUMPLE</v>
      </c>
      <c r="U163" s="59" t="str">
        <f>IF('OFERTAS ECONOMICAS'!AV163=0,"",IF('OFERTAS ECONOMICAS'!BA163="NO","",'OFERTAS ECONOMICAS'!AV163))</f>
        <v/>
      </c>
      <c r="V163" s="60">
        <f>+'OFERTAS ECONOMICAS'!AZ163</f>
        <v>0</v>
      </c>
      <c r="W163" s="60" t="str">
        <f t="shared" si="60"/>
        <v>NO CUMPLE</v>
      </c>
      <c r="X163" s="56" t="str">
        <f>IF('OFERTAS ECONOMICAS'!BF163=0,"",IF('OFERTAS ECONOMICAS'!BJ163="NO","",'OFERTAS ECONOMICAS'!BE163))</f>
        <v/>
      </c>
      <c r="Y163" s="57">
        <f>+'OFERTAS ECONOMICAS'!BI163</f>
        <v>0</v>
      </c>
      <c r="Z163" s="57" t="str">
        <f t="shared" si="61"/>
        <v>NO CUMPLE</v>
      </c>
      <c r="AA163" s="152" t="e">
        <f>IF('OFERTAS ECONOMICAS'!#REF!=0,"",IF('OFERTAS ECONOMICAS'!#REF!="NO","",'OFERTAS ECONOMICAS'!#REF!))</f>
        <v>#REF!</v>
      </c>
      <c r="AB163" s="153" t="e">
        <f>+'OFERTAS ECONOMICAS'!#REF!</f>
        <v>#REF!</v>
      </c>
      <c r="AC163" s="153" t="e">
        <f t="shared" si="62"/>
        <v>#REF!</v>
      </c>
      <c r="AD163" s="251" t="str">
        <f>IF('OFERTAS ECONOMICAS'!BN163=0,"",IF('OFERTAS ECONOMICAS'!BS163="NO","",'OFERTAS ECONOMICAS'!BN163))</f>
        <v/>
      </c>
      <c r="AE163" s="153">
        <f>+'OFERTAS ECONOMICAS'!BR163</f>
        <v>0</v>
      </c>
      <c r="AF163" s="153" t="str">
        <f t="shared" si="63"/>
        <v>NO CUMPLE</v>
      </c>
      <c r="AG163" s="152" t="str">
        <f>IF('OFERTAS ECONOMICAS'!BW163=0,"",IF('OFERTAS ECONOMICAS'!CB163="NO","",'OFERTAS ECONOMICAS'!BW163))</f>
        <v/>
      </c>
      <c r="AH163" s="153">
        <f>+'OFERTAS ECONOMICAS'!CA163</f>
        <v>0</v>
      </c>
      <c r="AI163" s="153" t="str">
        <f t="shared" si="64"/>
        <v>NO CUMPLE</v>
      </c>
      <c r="AJ163" s="152" t="str">
        <f>IF('OFERTAS ECONOMICAS'!CF163=0,"",IF('OFERTAS ECONOMICAS'!CK163="NO","",'OFERTAS ECONOMICAS'!CF163))</f>
        <v/>
      </c>
      <c r="AK163" s="153">
        <f>+'OFERTAS ECONOMICAS'!CJ163</f>
        <v>0</v>
      </c>
      <c r="AL163" s="153" t="str">
        <f t="shared" si="65"/>
        <v>NO CUMPLE</v>
      </c>
      <c r="AM163" s="152" t="str">
        <f>IF('OFERTAS ECONOMICAS'!CO163=0,"",IF('OFERTAS ECONOMICAS'!CT163="NO","",'OFERTAS ECONOMICAS'!CO163))</f>
        <v/>
      </c>
      <c r="AN163" s="153">
        <f>+'OFERTAS ECONOMICAS'!CS163</f>
        <v>0</v>
      </c>
      <c r="AO163" s="153" t="str">
        <f t="shared" si="66"/>
        <v>NO CUMPLE</v>
      </c>
      <c r="AP163" s="344" t="str">
        <f>IF('OFERTAS ECONOMICAS'!CX163=0,"",IF('OFERTAS ECONOMICAS'!DC163="NO","",'OFERTAS ECONOMICAS'!CX163))</f>
        <v/>
      </c>
      <c r="AQ163" s="153">
        <f>+'OFERTAS ECONOMICAS'!DB163</f>
        <v>0</v>
      </c>
      <c r="AR163" s="153" t="str">
        <f t="shared" si="67"/>
        <v>NO CUMPLE</v>
      </c>
      <c r="AS163" s="152" t="str">
        <f>IF('OFERTAS ECONOMICAS'!DG163=0,"",IF('OFERTAS ECONOMICAS'!DL163="NO","",'OFERTAS ECONOMICAS'!DG163))</f>
        <v/>
      </c>
      <c r="AT163" s="153">
        <f>+'OFERTAS ECONOMICAS'!DK163</f>
        <v>0</v>
      </c>
      <c r="AU163" s="153" t="str">
        <f t="shared" si="68"/>
        <v>NO CUMPLE</v>
      </c>
      <c r="AV163" s="152" t="str">
        <f>IF('OFERTAS ECONOMICAS'!DP163=0,"",IF('OFERTAS ECONOMICAS'!DU163="NO","",'OFERTAS ECONOMICAS'!DP163))</f>
        <v/>
      </c>
      <c r="AW163" s="153">
        <f>+'OFERTAS ECONOMICAS'!DT163</f>
        <v>0</v>
      </c>
      <c r="AX163" s="153" t="str">
        <f t="shared" si="69"/>
        <v>NO CUMPLE</v>
      </c>
      <c r="AY163" s="341" t="str">
        <f>IF('OFERTAS ECONOMICAS'!DY163=0,"",IF('OFERTAS ECONOMICAS'!ED163="no","",'OFERTAS ECONOMICAS'!DY163))</f>
        <v/>
      </c>
      <c r="AZ163" s="153">
        <f>+'OFERTAS ECONOMICAS'!EC163</f>
        <v>0</v>
      </c>
      <c r="BA163" s="153" t="str">
        <f t="shared" si="70"/>
        <v>NO CUMPLE</v>
      </c>
      <c r="BB163" s="152" t="str">
        <f>IF('OFERTAS ECONOMICAS'!EH163=0,"",IF('OFERTAS ECONOMICAS'!EM163="NO","",'OFERTAS ECONOMICAS'!EH163))</f>
        <v/>
      </c>
      <c r="BC163" s="153" t="str">
        <f>+'OFERTAS ECONOMICAS'!EL163</f>
        <v/>
      </c>
      <c r="BD163" s="153" t="str">
        <f t="shared" si="71"/>
        <v>NO CUMPLE</v>
      </c>
      <c r="BE163" s="152" t="str">
        <f>IF('OFERTAS ECONOMICAS'!EQ163=0,"",IF('OFERTAS ECONOMICAS'!EV163="NO","",'OFERTAS ECONOMICAS'!EQ163))</f>
        <v/>
      </c>
      <c r="BF163" s="153">
        <f>+'OFERTAS ECONOMICAS'!EU163</f>
        <v>0</v>
      </c>
      <c r="BG163" s="153" t="str">
        <f t="shared" si="72"/>
        <v>NO CUMPLE</v>
      </c>
      <c r="BH163" s="152" t="str">
        <f>IF('OFERTAS ECONOMICAS'!EZ163=0,"",IF('OFERTAS ECONOMICAS'!FE163="NO","",'OFERTAS ECONOMICAS'!EZ163))</f>
        <v/>
      </c>
      <c r="BI163" s="153">
        <f>+'OFERTAS ECONOMICAS'!FD163</f>
        <v>0</v>
      </c>
      <c r="BJ163" s="153" t="str">
        <f t="shared" si="73"/>
        <v>NO CUMPLE</v>
      </c>
      <c r="BK163" s="152" t="str">
        <f>IF('OFERTAS ECONOMICAS'!FI163=0,"",IF('OFERTAS ECONOMICAS'!FN163="no","",'OFERTAS ECONOMICAS'!FI163))</f>
        <v/>
      </c>
      <c r="BL163" s="153">
        <f>+'OFERTAS ECONOMICAS'!FM163</f>
        <v>0</v>
      </c>
      <c r="BM163" s="153" t="str">
        <f t="shared" si="74"/>
        <v>NO CUMPLE</v>
      </c>
      <c r="BN163" s="152" t="e">
        <f>IF('OFERTAS ECONOMICAS'!#REF!=0,"",IF('OFERTAS ECONOMICAS'!#REF!="NO","",'OFERTAS ECONOMICAS'!#REF!))</f>
        <v>#REF!</v>
      </c>
      <c r="BO163" s="153" t="e">
        <f>+'OFERTAS ECONOMICAS'!#REF!</f>
        <v>#REF!</v>
      </c>
      <c r="BP163" s="153" t="e">
        <f t="shared" si="75"/>
        <v>#REF!</v>
      </c>
      <c r="BQ163" s="152" t="str">
        <f>IF('OFERTAS ECONOMICAS'!FR163=0,"",IF('OFERTAS ECONOMICAS'!FW163="NO","",'OFERTAS ECONOMICAS'!FR163))</f>
        <v/>
      </c>
      <c r="BR163" s="153">
        <f>+'OFERTAS ECONOMICAS'!FV163</f>
        <v>0</v>
      </c>
      <c r="BS163" s="153" t="str">
        <f t="shared" si="76"/>
        <v>NO CUMPLE</v>
      </c>
      <c r="BT163" s="152" t="str">
        <f>IF('OFERTAS ECONOMICAS'!GA163=0,"",IF('OFERTAS ECONOMICAS'!GF163="NO","",'OFERTAS ECONOMICAS'!GA163))</f>
        <v/>
      </c>
      <c r="BU163" s="153">
        <f>+'OFERTAS ECONOMICAS'!GE163</f>
        <v>0</v>
      </c>
      <c r="BV163" s="153" t="str">
        <f t="shared" si="77"/>
        <v>NO CUMPLE</v>
      </c>
      <c r="BW163" s="152" t="e">
        <f>IF('OFERTAS ECONOMICAS'!#REF!=0,"",IF('OFERTAS ECONOMICAS'!#REF!="NO","",'OFERTAS ECONOMICAS'!#REF!))</f>
        <v>#REF!</v>
      </c>
      <c r="BX163" s="153" t="e">
        <f>+'OFERTAS ECONOMICAS'!#REF!</f>
        <v>#REF!</v>
      </c>
      <c r="BY163" s="153" t="e">
        <f t="shared" si="78"/>
        <v>#REF!</v>
      </c>
    </row>
    <row r="164" spans="1:77" ht="38.25" x14ac:dyDescent="0.2">
      <c r="A164" s="85">
        <f t="shared" si="79"/>
        <v>155</v>
      </c>
      <c r="B164" s="85" t="str">
        <f>VLOOKUP(A164,'OFERTAS ECONOMICAS'!A164:B497,2,0)</f>
        <v>DM1073</v>
      </c>
      <c r="C164" s="22" t="str">
        <f>VLOOKUP(A164,'OFERTAS ECONOMICAS'!A164:C497,3,0)</f>
        <v>STENT BILIAR CON INTRODUCTOR 7FR X 7CM UNIDAD</v>
      </c>
      <c r="D164" s="120">
        <v>1</v>
      </c>
      <c r="E164" s="120" t="s">
        <v>32</v>
      </c>
      <c r="F164" s="24">
        <v>294500</v>
      </c>
      <c r="G164" s="120">
        <v>4</v>
      </c>
      <c r="H164" s="86">
        <f t="shared" si="55"/>
        <v>1178000</v>
      </c>
      <c r="I164" s="48" t="str">
        <f>IF('OFERTAS ECONOMICAS'!L164=0,"",IF('OFERTAS ECONOMICAS'!Q164="no","",'OFERTAS ECONOMICAS'!L164))</f>
        <v/>
      </c>
      <c r="J164" s="49">
        <f>+'OFERTAS ECONOMICAS'!P164</f>
        <v>0</v>
      </c>
      <c r="K164" s="49" t="str">
        <f t="shared" si="56"/>
        <v>NO CUMPLE</v>
      </c>
      <c r="L164" s="51" t="str">
        <f>IF('OFERTAS ECONOMICAS'!U164=0,"",IF('OFERTAS ECONOMICAS'!Z164="NO","",'OFERTAS ECONOMICAS'!U164))</f>
        <v/>
      </c>
      <c r="M164" s="52">
        <f>+'OFERTAS ECONOMICAS'!Y164</f>
        <v>0</v>
      </c>
      <c r="N164" s="52" t="str">
        <f t="shared" si="57"/>
        <v>NO CUMPLE</v>
      </c>
      <c r="O164" s="53" t="str">
        <f>IF('OFERTAS ECONOMICAS'!AD164=0,"",IF('OFERTAS ECONOMICAS'!AI164="NO","",'OFERTAS ECONOMICAS'!AD164))</f>
        <v/>
      </c>
      <c r="P164" s="54">
        <f>+'OFERTAS ECONOMICAS'!AH164</f>
        <v>0</v>
      </c>
      <c r="Q164" s="54" t="str">
        <f t="shared" si="58"/>
        <v>NO CUMPLE</v>
      </c>
      <c r="R164" s="56" t="str">
        <f>IF('OFERTAS ECONOMICAS'!AN164=0,"",IF('OFERTAS ECONOMICAS'!AR164="NO","",'OFERTAS ECONOMICAS'!AN164))</f>
        <v/>
      </c>
      <c r="S164" s="57">
        <f>+'OFERTAS ECONOMICAS'!AQ164</f>
        <v>0</v>
      </c>
      <c r="T164" s="57" t="str">
        <f t="shared" si="59"/>
        <v>NO CUMPLE</v>
      </c>
      <c r="U164" s="59" t="str">
        <f>IF('OFERTAS ECONOMICAS'!AV164=0,"",IF('OFERTAS ECONOMICAS'!BA164="NO","",'OFERTAS ECONOMICAS'!AV164))</f>
        <v/>
      </c>
      <c r="V164" s="60">
        <f>+'OFERTAS ECONOMICAS'!AZ164</f>
        <v>0</v>
      </c>
      <c r="W164" s="60" t="str">
        <f t="shared" si="60"/>
        <v>NO CUMPLE</v>
      </c>
      <c r="X164" s="56" t="str">
        <f>IF('OFERTAS ECONOMICAS'!BF164=0,"",IF('OFERTAS ECONOMICAS'!BJ164="NO","",'OFERTAS ECONOMICAS'!BE164))</f>
        <v/>
      </c>
      <c r="Y164" s="57">
        <f>+'OFERTAS ECONOMICAS'!BI164</f>
        <v>0</v>
      </c>
      <c r="Z164" s="57" t="str">
        <f t="shared" si="61"/>
        <v>NO CUMPLE</v>
      </c>
      <c r="AA164" s="152" t="e">
        <f>IF('OFERTAS ECONOMICAS'!#REF!=0,"",IF('OFERTAS ECONOMICAS'!#REF!="NO","",'OFERTAS ECONOMICAS'!#REF!))</f>
        <v>#REF!</v>
      </c>
      <c r="AB164" s="153" t="e">
        <f>+'OFERTAS ECONOMICAS'!#REF!</f>
        <v>#REF!</v>
      </c>
      <c r="AC164" s="153" t="e">
        <f t="shared" si="62"/>
        <v>#REF!</v>
      </c>
      <c r="AD164" s="251" t="str">
        <f>IF('OFERTAS ECONOMICAS'!BN164=0,"",IF('OFERTAS ECONOMICAS'!BS164="NO","",'OFERTAS ECONOMICAS'!BN164))</f>
        <v/>
      </c>
      <c r="AE164" s="153">
        <f>+'OFERTAS ECONOMICAS'!BR164</f>
        <v>0</v>
      </c>
      <c r="AF164" s="153" t="str">
        <f t="shared" si="63"/>
        <v>NO CUMPLE</v>
      </c>
      <c r="AG164" s="152" t="str">
        <f>IF('OFERTAS ECONOMICAS'!BW164=0,"",IF('OFERTAS ECONOMICAS'!CB164="NO","",'OFERTAS ECONOMICAS'!BW164))</f>
        <v/>
      </c>
      <c r="AH164" s="153">
        <f>+'OFERTAS ECONOMICAS'!CA164</f>
        <v>0</v>
      </c>
      <c r="AI164" s="153" t="str">
        <f t="shared" si="64"/>
        <v>NO CUMPLE</v>
      </c>
      <c r="AJ164" s="152" t="str">
        <f>IF('OFERTAS ECONOMICAS'!CF164=0,"",IF('OFERTAS ECONOMICAS'!CK164="NO","",'OFERTAS ECONOMICAS'!CF164))</f>
        <v/>
      </c>
      <c r="AK164" s="153">
        <f>+'OFERTAS ECONOMICAS'!CJ164</f>
        <v>0</v>
      </c>
      <c r="AL164" s="153" t="str">
        <f t="shared" si="65"/>
        <v>NO CUMPLE</v>
      </c>
      <c r="AM164" s="152" t="str">
        <f>IF('OFERTAS ECONOMICAS'!CO164=0,"",IF('OFERTAS ECONOMICAS'!CT164="NO","",'OFERTAS ECONOMICAS'!CO164))</f>
        <v/>
      </c>
      <c r="AN164" s="153">
        <f>+'OFERTAS ECONOMICAS'!CS164</f>
        <v>0</v>
      </c>
      <c r="AO164" s="153" t="str">
        <f t="shared" si="66"/>
        <v>NO CUMPLE</v>
      </c>
      <c r="AP164" s="344" t="str">
        <f>IF('OFERTAS ECONOMICAS'!CX164=0,"",IF('OFERTAS ECONOMICAS'!DC164="NO","",'OFERTAS ECONOMICAS'!CX164))</f>
        <v/>
      </c>
      <c r="AQ164" s="153">
        <f>+'OFERTAS ECONOMICAS'!DB164</f>
        <v>0</v>
      </c>
      <c r="AR164" s="153" t="str">
        <f t="shared" si="67"/>
        <v>NO CUMPLE</v>
      </c>
      <c r="AS164" s="152" t="str">
        <f>IF('OFERTAS ECONOMICAS'!DG164=0,"",IF('OFERTAS ECONOMICAS'!DL164="NO","",'OFERTAS ECONOMICAS'!DG164))</f>
        <v/>
      </c>
      <c r="AT164" s="153">
        <f>+'OFERTAS ECONOMICAS'!DK164</f>
        <v>0</v>
      </c>
      <c r="AU164" s="153" t="str">
        <f t="shared" si="68"/>
        <v>NO CUMPLE</v>
      </c>
      <c r="AV164" s="152" t="str">
        <f>IF('OFERTAS ECONOMICAS'!DP164=0,"",IF('OFERTAS ECONOMICAS'!DU164="NO","",'OFERTAS ECONOMICAS'!DP164))</f>
        <v/>
      </c>
      <c r="AW164" s="153">
        <f>+'OFERTAS ECONOMICAS'!DT164</f>
        <v>0</v>
      </c>
      <c r="AX164" s="153" t="str">
        <f t="shared" si="69"/>
        <v>NO CUMPLE</v>
      </c>
      <c r="AY164" s="341" t="str">
        <f>IF('OFERTAS ECONOMICAS'!DY164=0,"",IF('OFERTAS ECONOMICAS'!ED164="no","",'OFERTAS ECONOMICAS'!DY164))</f>
        <v/>
      </c>
      <c r="AZ164" s="153">
        <f>+'OFERTAS ECONOMICAS'!EC164</f>
        <v>0</v>
      </c>
      <c r="BA164" s="153" t="str">
        <f t="shared" si="70"/>
        <v>NO CUMPLE</v>
      </c>
      <c r="BB164" s="152" t="str">
        <f>IF('OFERTAS ECONOMICAS'!EH164=0,"",IF('OFERTAS ECONOMICAS'!EM164="NO","",'OFERTAS ECONOMICAS'!EH164))</f>
        <v/>
      </c>
      <c r="BC164" s="153" t="str">
        <f>+'OFERTAS ECONOMICAS'!EL164</f>
        <v>NO CUMPLE</v>
      </c>
      <c r="BD164" s="153" t="str">
        <f t="shared" si="71"/>
        <v>NO CUMPLE</v>
      </c>
      <c r="BE164" s="152" t="str">
        <f>IF('OFERTAS ECONOMICAS'!EQ164=0,"",IF('OFERTAS ECONOMICAS'!EV164="NO","",'OFERTAS ECONOMICAS'!EQ164))</f>
        <v/>
      </c>
      <c r="BF164" s="153">
        <f>+'OFERTAS ECONOMICAS'!EU164</f>
        <v>0</v>
      </c>
      <c r="BG164" s="153" t="str">
        <f t="shared" si="72"/>
        <v>NO CUMPLE</v>
      </c>
      <c r="BH164" s="152" t="str">
        <f>IF('OFERTAS ECONOMICAS'!EZ164=0,"",IF('OFERTAS ECONOMICAS'!FE164="NO","",'OFERTAS ECONOMICAS'!EZ164))</f>
        <v/>
      </c>
      <c r="BI164" s="153">
        <f>+'OFERTAS ECONOMICAS'!FD164</f>
        <v>0</v>
      </c>
      <c r="BJ164" s="153" t="str">
        <f t="shared" si="73"/>
        <v>NO CUMPLE</v>
      </c>
      <c r="BK164" s="152" t="str">
        <f>IF('OFERTAS ECONOMICAS'!FI164=0,"",IF('OFERTAS ECONOMICAS'!FN164="no","",'OFERTAS ECONOMICAS'!FI164))</f>
        <v/>
      </c>
      <c r="BL164" s="153">
        <f>+'OFERTAS ECONOMICAS'!FM164</f>
        <v>0</v>
      </c>
      <c r="BM164" s="153" t="str">
        <f t="shared" si="74"/>
        <v>NO CUMPLE</v>
      </c>
      <c r="BN164" s="152" t="e">
        <f>IF('OFERTAS ECONOMICAS'!#REF!=0,"",IF('OFERTAS ECONOMICAS'!#REF!="NO","",'OFERTAS ECONOMICAS'!#REF!))</f>
        <v>#REF!</v>
      </c>
      <c r="BO164" s="153" t="e">
        <f>+'OFERTAS ECONOMICAS'!#REF!</f>
        <v>#REF!</v>
      </c>
      <c r="BP164" s="153" t="e">
        <f t="shared" si="75"/>
        <v>#REF!</v>
      </c>
      <c r="BQ164" s="152" t="str">
        <f>IF('OFERTAS ECONOMICAS'!FR164=0,"",IF('OFERTAS ECONOMICAS'!FW164="NO","",'OFERTAS ECONOMICAS'!FR164))</f>
        <v/>
      </c>
      <c r="BR164" s="153">
        <f>+'OFERTAS ECONOMICAS'!FV164</f>
        <v>0</v>
      </c>
      <c r="BS164" s="153" t="str">
        <f t="shared" si="76"/>
        <v>NO CUMPLE</v>
      </c>
      <c r="BT164" s="152" t="str">
        <f>IF('OFERTAS ECONOMICAS'!GA164=0,"",IF('OFERTAS ECONOMICAS'!GF164="NO","",'OFERTAS ECONOMICAS'!GA164))</f>
        <v/>
      </c>
      <c r="BU164" s="153">
        <f>+'OFERTAS ECONOMICAS'!GE164</f>
        <v>0</v>
      </c>
      <c r="BV164" s="153" t="str">
        <f t="shared" si="77"/>
        <v>NO CUMPLE</v>
      </c>
      <c r="BW164" s="152" t="e">
        <f>IF('OFERTAS ECONOMICAS'!#REF!=0,"",IF('OFERTAS ECONOMICAS'!#REF!="NO","",'OFERTAS ECONOMICAS'!#REF!))</f>
        <v>#REF!</v>
      </c>
      <c r="BX164" s="153" t="e">
        <f>+'OFERTAS ECONOMICAS'!#REF!</f>
        <v>#REF!</v>
      </c>
      <c r="BY164" s="153" t="e">
        <f t="shared" si="78"/>
        <v>#REF!</v>
      </c>
    </row>
    <row r="165" spans="1:77" ht="25.5" x14ac:dyDescent="0.2">
      <c r="A165" s="85">
        <f t="shared" si="79"/>
        <v>156</v>
      </c>
      <c r="B165" s="85" t="str">
        <f>VLOOKUP(A165,'OFERTAS ECONOMICAS'!A165:B498,2,0)</f>
        <v>DM1078</v>
      </c>
      <c r="C165" s="22" t="str">
        <f>VLOOKUP(A165,'OFERTAS ECONOMICAS'!A165:C498,3,0)</f>
        <v>STENT CON INTRODUCTOR 10 CM X 10FR</v>
      </c>
      <c r="D165" s="120">
        <v>1</v>
      </c>
      <c r="E165" s="120" t="s">
        <v>32</v>
      </c>
      <c r="F165" s="24">
        <v>294500</v>
      </c>
      <c r="G165" s="120">
        <v>2</v>
      </c>
      <c r="H165" s="86">
        <f t="shared" si="55"/>
        <v>589000</v>
      </c>
      <c r="I165" s="48" t="str">
        <f>IF('OFERTAS ECONOMICAS'!L165=0,"",IF('OFERTAS ECONOMICAS'!Q165="no","",'OFERTAS ECONOMICAS'!L165))</f>
        <v/>
      </c>
      <c r="J165" s="49">
        <f>+'OFERTAS ECONOMICAS'!P165</f>
        <v>0</v>
      </c>
      <c r="K165" s="49" t="str">
        <f t="shared" si="56"/>
        <v>NO CUMPLE</v>
      </c>
      <c r="L165" s="51" t="str">
        <f>IF('OFERTAS ECONOMICAS'!U165=0,"",IF('OFERTAS ECONOMICAS'!Z165="NO","",'OFERTAS ECONOMICAS'!U165))</f>
        <v/>
      </c>
      <c r="M165" s="52">
        <f>+'OFERTAS ECONOMICAS'!Y165</f>
        <v>0</v>
      </c>
      <c r="N165" s="52" t="str">
        <f t="shared" si="57"/>
        <v>NO CUMPLE</v>
      </c>
      <c r="O165" s="53" t="str">
        <f>IF('OFERTAS ECONOMICAS'!AD165=0,"",IF('OFERTAS ECONOMICAS'!AI165="NO","",'OFERTAS ECONOMICAS'!AD165))</f>
        <v/>
      </c>
      <c r="P165" s="54">
        <f>+'OFERTAS ECONOMICAS'!AH165</f>
        <v>0</v>
      </c>
      <c r="Q165" s="54" t="str">
        <f t="shared" si="58"/>
        <v>NO CUMPLE</v>
      </c>
      <c r="R165" s="56" t="str">
        <f>IF('OFERTAS ECONOMICAS'!AN165=0,"",IF('OFERTAS ECONOMICAS'!AR165="NO","",'OFERTAS ECONOMICAS'!AN165))</f>
        <v/>
      </c>
      <c r="S165" s="57">
        <f>+'OFERTAS ECONOMICAS'!AQ165</f>
        <v>0</v>
      </c>
      <c r="T165" s="57" t="str">
        <f t="shared" si="59"/>
        <v>NO CUMPLE</v>
      </c>
      <c r="U165" s="59" t="str">
        <f>IF('OFERTAS ECONOMICAS'!AV165=0,"",IF('OFERTAS ECONOMICAS'!BA165="NO","",'OFERTAS ECONOMICAS'!AV165))</f>
        <v/>
      </c>
      <c r="V165" s="60">
        <f>+'OFERTAS ECONOMICAS'!AZ165</f>
        <v>0</v>
      </c>
      <c r="W165" s="60" t="str">
        <f t="shared" si="60"/>
        <v>NO CUMPLE</v>
      </c>
      <c r="X165" s="56" t="str">
        <f>IF('OFERTAS ECONOMICAS'!BF165=0,"",IF('OFERTAS ECONOMICAS'!BJ165="NO","",'OFERTAS ECONOMICAS'!BE165))</f>
        <v/>
      </c>
      <c r="Y165" s="57">
        <f>+'OFERTAS ECONOMICAS'!BI165</f>
        <v>0</v>
      </c>
      <c r="Z165" s="57" t="str">
        <f t="shared" si="61"/>
        <v>NO CUMPLE</v>
      </c>
      <c r="AA165" s="152" t="e">
        <f>IF('OFERTAS ECONOMICAS'!#REF!=0,"",IF('OFERTAS ECONOMICAS'!#REF!="NO","",'OFERTAS ECONOMICAS'!#REF!))</f>
        <v>#REF!</v>
      </c>
      <c r="AB165" s="153" t="e">
        <f>+'OFERTAS ECONOMICAS'!#REF!</f>
        <v>#REF!</v>
      </c>
      <c r="AC165" s="153" t="e">
        <f t="shared" si="62"/>
        <v>#REF!</v>
      </c>
      <c r="AD165" s="251" t="str">
        <f>IF('OFERTAS ECONOMICAS'!BN165=0,"",IF('OFERTAS ECONOMICAS'!BS165="NO","",'OFERTAS ECONOMICAS'!BN165))</f>
        <v/>
      </c>
      <c r="AE165" s="153">
        <f>+'OFERTAS ECONOMICAS'!BR165</f>
        <v>0</v>
      </c>
      <c r="AF165" s="153" t="str">
        <f t="shared" si="63"/>
        <v>NO CUMPLE</v>
      </c>
      <c r="AG165" s="152" t="str">
        <f>IF('OFERTAS ECONOMICAS'!BW165=0,"",IF('OFERTAS ECONOMICAS'!CB165="NO","",'OFERTAS ECONOMICAS'!BW165))</f>
        <v/>
      </c>
      <c r="AH165" s="153">
        <f>+'OFERTAS ECONOMICAS'!CA165</f>
        <v>0</v>
      </c>
      <c r="AI165" s="153" t="str">
        <f t="shared" si="64"/>
        <v>NO CUMPLE</v>
      </c>
      <c r="AJ165" s="152" t="str">
        <f>IF('OFERTAS ECONOMICAS'!CF165=0,"",IF('OFERTAS ECONOMICAS'!CK165="NO","",'OFERTAS ECONOMICAS'!CF165))</f>
        <v/>
      </c>
      <c r="AK165" s="153">
        <f>+'OFERTAS ECONOMICAS'!CJ165</f>
        <v>0</v>
      </c>
      <c r="AL165" s="153" t="str">
        <f t="shared" si="65"/>
        <v>NO CUMPLE</v>
      </c>
      <c r="AM165" s="152" t="str">
        <f>IF('OFERTAS ECONOMICAS'!CO165=0,"",IF('OFERTAS ECONOMICAS'!CT165="NO","",'OFERTAS ECONOMICAS'!CO165))</f>
        <v/>
      </c>
      <c r="AN165" s="153">
        <f>+'OFERTAS ECONOMICAS'!CS165</f>
        <v>0</v>
      </c>
      <c r="AO165" s="153" t="str">
        <f t="shared" si="66"/>
        <v>NO CUMPLE</v>
      </c>
      <c r="AP165" s="344" t="str">
        <f>IF('OFERTAS ECONOMICAS'!CX165=0,"",IF('OFERTAS ECONOMICAS'!DC165="NO","",'OFERTAS ECONOMICAS'!CX165))</f>
        <v/>
      </c>
      <c r="AQ165" s="153">
        <f>+'OFERTAS ECONOMICAS'!DB165</f>
        <v>0</v>
      </c>
      <c r="AR165" s="153" t="str">
        <f t="shared" si="67"/>
        <v>NO CUMPLE</v>
      </c>
      <c r="AS165" s="152" t="str">
        <f>IF('OFERTAS ECONOMICAS'!DG165=0,"",IF('OFERTAS ECONOMICAS'!DL165="NO","",'OFERTAS ECONOMICAS'!DG165))</f>
        <v/>
      </c>
      <c r="AT165" s="153">
        <f>+'OFERTAS ECONOMICAS'!DK165</f>
        <v>0</v>
      </c>
      <c r="AU165" s="153" t="str">
        <f t="shared" si="68"/>
        <v>NO CUMPLE</v>
      </c>
      <c r="AV165" s="152" t="str">
        <f>IF('OFERTAS ECONOMICAS'!DP165=0,"",IF('OFERTAS ECONOMICAS'!DU165="NO","",'OFERTAS ECONOMICAS'!DP165))</f>
        <v/>
      </c>
      <c r="AW165" s="153">
        <f>+'OFERTAS ECONOMICAS'!DT165</f>
        <v>0</v>
      </c>
      <c r="AX165" s="153" t="str">
        <f t="shared" si="69"/>
        <v>NO CUMPLE</v>
      </c>
      <c r="AY165" s="341" t="str">
        <f>IF('OFERTAS ECONOMICAS'!DY165=0,"",IF('OFERTAS ECONOMICAS'!ED165="no","",'OFERTAS ECONOMICAS'!DY165))</f>
        <v/>
      </c>
      <c r="AZ165" s="153">
        <f>+'OFERTAS ECONOMICAS'!EC165</f>
        <v>0</v>
      </c>
      <c r="BA165" s="153" t="str">
        <f t="shared" si="70"/>
        <v>NO CUMPLE</v>
      </c>
      <c r="BB165" s="152" t="str">
        <f>IF('OFERTAS ECONOMICAS'!EH165=0,"",IF('OFERTAS ECONOMICAS'!EM165="NO","",'OFERTAS ECONOMICAS'!EH165))</f>
        <v/>
      </c>
      <c r="BC165" s="153" t="str">
        <f>+'OFERTAS ECONOMICAS'!EL165</f>
        <v/>
      </c>
      <c r="BD165" s="153" t="str">
        <f t="shared" si="71"/>
        <v>NO CUMPLE</v>
      </c>
      <c r="BE165" s="152" t="str">
        <f>IF('OFERTAS ECONOMICAS'!EQ165=0,"",IF('OFERTAS ECONOMICAS'!EV165="NO","",'OFERTAS ECONOMICAS'!EQ165))</f>
        <v/>
      </c>
      <c r="BF165" s="153">
        <f>+'OFERTAS ECONOMICAS'!EU165</f>
        <v>0</v>
      </c>
      <c r="BG165" s="153" t="str">
        <f t="shared" si="72"/>
        <v>NO CUMPLE</v>
      </c>
      <c r="BH165" s="152" t="str">
        <f>IF('OFERTAS ECONOMICAS'!EZ165=0,"",IF('OFERTAS ECONOMICAS'!FE165="NO","",'OFERTAS ECONOMICAS'!EZ165))</f>
        <v/>
      </c>
      <c r="BI165" s="153">
        <f>+'OFERTAS ECONOMICAS'!FD165</f>
        <v>0</v>
      </c>
      <c r="BJ165" s="153" t="str">
        <f t="shared" si="73"/>
        <v>NO CUMPLE</v>
      </c>
      <c r="BK165" s="152" t="str">
        <f>IF('OFERTAS ECONOMICAS'!FI165=0,"",IF('OFERTAS ECONOMICAS'!FN165="no","",'OFERTAS ECONOMICAS'!FI165))</f>
        <v/>
      </c>
      <c r="BL165" s="153">
        <f>+'OFERTAS ECONOMICAS'!FM165</f>
        <v>0</v>
      </c>
      <c r="BM165" s="153" t="str">
        <f t="shared" si="74"/>
        <v>NO CUMPLE</v>
      </c>
      <c r="BN165" s="152" t="e">
        <f>IF('OFERTAS ECONOMICAS'!#REF!=0,"",IF('OFERTAS ECONOMICAS'!#REF!="NO","",'OFERTAS ECONOMICAS'!#REF!))</f>
        <v>#REF!</v>
      </c>
      <c r="BO165" s="153" t="e">
        <f>+'OFERTAS ECONOMICAS'!#REF!</f>
        <v>#REF!</v>
      </c>
      <c r="BP165" s="153" t="e">
        <f t="shared" si="75"/>
        <v>#REF!</v>
      </c>
      <c r="BQ165" s="152" t="str">
        <f>IF('OFERTAS ECONOMICAS'!FR165=0,"",IF('OFERTAS ECONOMICAS'!FW165="NO","",'OFERTAS ECONOMICAS'!FR165))</f>
        <v/>
      </c>
      <c r="BR165" s="153">
        <f>+'OFERTAS ECONOMICAS'!FV165</f>
        <v>0</v>
      </c>
      <c r="BS165" s="153" t="str">
        <f t="shared" si="76"/>
        <v>NO CUMPLE</v>
      </c>
      <c r="BT165" s="152" t="str">
        <f>IF('OFERTAS ECONOMICAS'!GA165=0,"",IF('OFERTAS ECONOMICAS'!GF165="NO","",'OFERTAS ECONOMICAS'!GA165))</f>
        <v/>
      </c>
      <c r="BU165" s="153">
        <f>+'OFERTAS ECONOMICAS'!GE165</f>
        <v>0</v>
      </c>
      <c r="BV165" s="153" t="str">
        <f t="shared" si="77"/>
        <v>NO CUMPLE</v>
      </c>
      <c r="BW165" s="152" t="e">
        <f>IF('OFERTAS ECONOMICAS'!#REF!=0,"",IF('OFERTAS ECONOMICAS'!#REF!="NO","",'OFERTAS ECONOMICAS'!#REF!))</f>
        <v>#REF!</v>
      </c>
      <c r="BX165" s="153" t="e">
        <f>+'OFERTAS ECONOMICAS'!#REF!</f>
        <v>#REF!</v>
      </c>
      <c r="BY165" s="153" t="e">
        <f t="shared" si="78"/>
        <v>#REF!</v>
      </c>
    </row>
    <row r="166" spans="1:77" ht="25.5" x14ac:dyDescent="0.2">
      <c r="A166" s="85">
        <f t="shared" si="79"/>
        <v>157</v>
      </c>
      <c r="B166" s="85" t="str">
        <f>VLOOKUP(A166,'OFERTAS ECONOMICAS'!A166:B499,2,0)</f>
        <v>DM1551</v>
      </c>
      <c r="C166" s="22" t="str">
        <f>VLOOKUP(A166,'OFERTAS ECONOMICAS'!A166:C499,3,0)</f>
        <v>STENT CON INTRODUCTOR DE 12CM X10 FR</v>
      </c>
      <c r="D166" s="120">
        <v>1</v>
      </c>
      <c r="E166" s="120" t="s">
        <v>32</v>
      </c>
      <c r="F166" s="64">
        <v>294500</v>
      </c>
      <c r="G166" s="120">
        <v>1</v>
      </c>
      <c r="H166" s="86">
        <f t="shared" si="55"/>
        <v>294500</v>
      </c>
      <c r="I166" s="48" t="str">
        <f>IF('OFERTAS ECONOMICAS'!L166=0,"",IF('OFERTAS ECONOMICAS'!Q166="no","",'OFERTAS ECONOMICAS'!L166))</f>
        <v/>
      </c>
      <c r="J166" s="49">
        <f>+'OFERTAS ECONOMICAS'!P166</f>
        <v>0</v>
      </c>
      <c r="K166" s="49" t="str">
        <f t="shared" si="56"/>
        <v>NO CUMPLE</v>
      </c>
      <c r="L166" s="51" t="str">
        <f>IF('OFERTAS ECONOMICAS'!U166=0,"",IF('OFERTAS ECONOMICAS'!Z166="NO","",'OFERTAS ECONOMICAS'!U166))</f>
        <v/>
      </c>
      <c r="M166" s="52">
        <f>+'OFERTAS ECONOMICAS'!Y166</f>
        <v>0</v>
      </c>
      <c r="N166" s="52" t="str">
        <f t="shared" si="57"/>
        <v>NO CUMPLE</v>
      </c>
      <c r="O166" s="53" t="str">
        <f>IF('OFERTAS ECONOMICAS'!AD166=0,"",IF('OFERTAS ECONOMICAS'!AI166="NO","",'OFERTAS ECONOMICAS'!AD166))</f>
        <v/>
      </c>
      <c r="P166" s="54">
        <f>+'OFERTAS ECONOMICAS'!AH166</f>
        <v>0</v>
      </c>
      <c r="Q166" s="54" t="str">
        <f t="shared" si="58"/>
        <v>NO CUMPLE</v>
      </c>
      <c r="R166" s="56" t="str">
        <f>IF('OFERTAS ECONOMICAS'!AN166=0,"",IF('OFERTAS ECONOMICAS'!AR166="NO","",'OFERTAS ECONOMICAS'!AN166))</f>
        <v/>
      </c>
      <c r="S166" s="57">
        <f>+'OFERTAS ECONOMICAS'!AQ166</f>
        <v>0</v>
      </c>
      <c r="T166" s="57" t="str">
        <f t="shared" si="59"/>
        <v>NO CUMPLE</v>
      </c>
      <c r="U166" s="59" t="str">
        <f>IF('OFERTAS ECONOMICAS'!AV166=0,"",IF('OFERTAS ECONOMICAS'!BA166="NO","",'OFERTAS ECONOMICAS'!AV166))</f>
        <v/>
      </c>
      <c r="V166" s="60">
        <f>+'OFERTAS ECONOMICAS'!AZ166</f>
        <v>0</v>
      </c>
      <c r="W166" s="60" t="str">
        <f t="shared" si="60"/>
        <v>NO CUMPLE</v>
      </c>
      <c r="X166" s="56" t="str">
        <f>IF('OFERTAS ECONOMICAS'!BF166=0,"",IF('OFERTAS ECONOMICAS'!BJ166="NO","",'OFERTAS ECONOMICAS'!BE166))</f>
        <v/>
      </c>
      <c r="Y166" s="57">
        <f>+'OFERTAS ECONOMICAS'!BI166</f>
        <v>0</v>
      </c>
      <c r="Z166" s="57" t="str">
        <f t="shared" si="61"/>
        <v>NO CUMPLE</v>
      </c>
      <c r="AA166" s="152" t="e">
        <f>IF('OFERTAS ECONOMICAS'!#REF!=0,"",IF('OFERTAS ECONOMICAS'!#REF!="NO","",'OFERTAS ECONOMICAS'!#REF!))</f>
        <v>#REF!</v>
      </c>
      <c r="AB166" s="153" t="e">
        <f>+'OFERTAS ECONOMICAS'!#REF!</f>
        <v>#REF!</v>
      </c>
      <c r="AC166" s="153" t="e">
        <f t="shared" si="62"/>
        <v>#REF!</v>
      </c>
      <c r="AD166" s="251" t="str">
        <f>IF('OFERTAS ECONOMICAS'!BN166=0,"",IF('OFERTAS ECONOMICAS'!BS166="NO","",'OFERTAS ECONOMICAS'!BN166))</f>
        <v/>
      </c>
      <c r="AE166" s="153">
        <f>+'OFERTAS ECONOMICAS'!BR166</f>
        <v>0</v>
      </c>
      <c r="AF166" s="153" t="str">
        <f t="shared" si="63"/>
        <v>NO CUMPLE</v>
      </c>
      <c r="AG166" s="152" t="str">
        <f>IF('OFERTAS ECONOMICAS'!BW166=0,"",IF('OFERTAS ECONOMICAS'!CB166="NO","",'OFERTAS ECONOMICAS'!BW166))</f>
        <v/>
      </c>
      <c r="AH166" s="153">
        <f>+'OFERTAS ECONOMICAS'!CA166</f>
        <v>0</v>
      </c>
      <c r="AI166" s="153" t="str">
        <f t="shared" si="64"/>
        <v>NO CUMPLE</v>
      </c>
      <c r="AJ166" s="152" t="str">
        <f>IF('OFERTAS ECONOMICAS'!CF166=0,"",IF('OFERTAS ECONOMICAS'!CK166="NO","",'OFERTAS ECONOMICAS'!CF166))</f>
        <v/>
      </c>
      <c r="AK166" s="153">
        <f>+'OFERTAS ECONOMICAS'!CJ166</f>
        <v>0</v>
      </c>
      <c r="AL166" s="153" t="str">
        <f t="shared" si="65"/>
        <v>NO CUMPLE</v>
      </c>
      <c r="AM166" s="152" t="str">
        <f>IF('OFERTAS ECONOMICAS'!CO166=0,"",IF('OFERTAS ECONOMICAS'!CT166="NO","",'OFERTAS ECONOMICAS'!CO166))</f>
        <v/>
      </c>
      <c r="AN166" s="153">
        <f>+'OFERTAS ECONOMICAS'!CS166</f>
        <v>0</v>
      </c>
      <c r="AO166" s="153" t="str">
        <f t="shared" si="66"/>
        <v>NO CUMPLE</v>
      </c>
      <c r="AP166" s="344" t="str">
        <f>IF('OFERTAS ECONOMICAS'!CX166=0,"",IF('OFERTAS ECONOMICAS'!DC166="NO","",'OFERTAS ECONOMICAS'!CX166))</f>
        <v/>
      </c>
      <c r="AQ166" s="153">
        <f>+'OFERTAS ECONOMICAS'!DB166</f>
        <v>0</v>
      </c>
      <c r="AR166" s="153" t="str">
        <f t="shared" si="67"/>
        <v>NO CUMPLE</v>
      </c>
      <c r="AS166" s="152" t="str">
        <f>IF('OFERTAS ECONOMICAS'!DG166=0,"",IF('OFERTAS ECONOMICAS'!DL166="NO","",'OFERTAS ECONOMICAS'!DG166))</f>
        <v/>
      </c>
      <c r="AT166" s="153">
        <f>+'OFERTAS ECONOMICAS'!DK166</f>
        <v>0</v>
      </c>
      <c r="AU166" s="153" t="str">
        <f t="shared" si="68"/>
        <v>NO CUMPLE</v>
      </c>
      <c r="AV166" s="152" t="str">
        <f>IF('OFERTAS ECONOMICAS'!DP166=0,"",IF('OFERTAS ECONOMICAS'!DU166="NO","",'OFERTAS ECONOMICAS'!DP166))</f>
        <v/>
      </c>
      <c r="AW166" s="153">
        <f>+'OFERTAS ECONOMICAS'!DT166</f>
        <v>0</v>
      </c>
      <c r="AX166" s="153" t="str">
        <f t="shared" si="69"/>
        <v>NO CUMPLE</v>
      </c>
      <c r="AY166" s="341" t="str">
        <f>IF('OFERTAS ECONOMICAS'!DY166=0,"",IF('OFERTAS ECONOMICAS'!ED166="no","",'OFERTAS ECONOMICAS'!DY166))</f>
        <v/>
      </c>
      <c r="AZ166" s="153">
        <f>+'OFERTAS ECONOMICAS'!EC166</f>
        <v>0</v>
      </c>
      <c r="BA166" s="153" t="str">
        <f t="shared" si="70"/>
        <v>NO CUMPLE</v>
      </c>
      <c r="BB166" s="152" t="str">
        <f>IF('OFERTAS ECONOMICAS'!EH166=0,"",IF('OFERTAS ECONOMICAS'!EM166="NO","",'OFERTAS ECONOMICAS'!EH166))</f>
        <v/>
      </c>
      <c r="BC166" s="153" t="str">
        <f>+'OFERTAS ECONOMICAS'!EL166</f>
        <v/>
      </c>
      <c r="BD166" s="153" t="str">
        <f t="shared" si="71"/>
        <v>NO CUMPLE</v>
      </c>
      <c r="BE166" s="152" t="str">
        <f>IF('OFERTAS ECONOMICAS'!EQ166=0,"",IF('OFERTAS ECONOMICAS'!EV166="NO","",'OFERTAS ECONOMICAS'!EQ166))</f>
        <v/>
      </c>
      <c r="BF166" s="153">
        <f>+'OFERTAS ECONOMICAS'!EU166</f>
        <v>0</v>
      </c>
      <c r="BG166" s="153" t="str">
        <f t="shared" si="72"/>
        <v>NO CUMPLE</v>
      </c>
      <c r="BH166" s="152" t="str">
        <f>IF('OFERTAS ECONOMICAS'!EZ166=0,"",IF('OFERTAS ECONOMICAS'!FE166="NO","",'OFERTAS ECONOMICAS'!EZ166))</f>
        <v/>
      </c>
      <c r="BI166" s="153">
        <f>+'OFERTAS ECONOMICAS'!FD166</f>
        <v>0</v>
      </c>
      <c r="BJ166" s="153" t="str">
        <f t="shared" si="73"/>
        <v>NO CUMPLE</v>
      </c>
      <c r="BK166" s="152" t="str">
        <f>IF('OFERTAS ECONOMICAS'!FI166=0,"",IF('OFERTAS ECONOMICAS'!FN166="no","",'OFERTAS ECONOMICAS'!FI166))</f>
        <v/>
      </c>
      <c r="BL166" s="153">
        <f>+'OFERTAS ECONOMICAS'!FM166</f>
        <v>0</v>
      </c>
      <c r="BM166" s="153" t="str">
        <f t="shared" si="74"/>
        <v>NO CUMPLE</v>
      </c>
      <c r="BN166" s="152" t="e">
        <f>IF('OFERTAS ECONOMICAS'!#REF!=0,"",IF('OFERTAS ECONOMICAS'!#REF!="NO","",'OFERTAS ECONOMICAS'!#REF!))</f>
        <v>#REF!</v>
      </c>
      <c r="BO166" s="153" t="e">
        <f>+'OFERTAS ECONOMICAS'!#REF!</f>
        <v>#REF!</v>
      </c>
      <c r="BP166" s="153" t="e">
        <f t="shared" si="75"/>
        <v>#REF!</v>
      </c>
      <c r="BQ166" s="152" t="str">
        <f>IF('OFERTAS ECONOMICAS'!FR166=0,"",IF('OFERTAS ECONOMICAS'!FW166="NO","",'OFERTAS ECONOMICAS'!FR166))</f>
        <v/>
      </c>
      <c r="BR166" s="153">
        <f>+'OFERTAS ECONOMICAS'!FV166</f>
        <v>0</v>
      </c>
      <c r="BS166" s="153" t="str">
        <f t="shared" si="76"/>
        <v>NO CUMPLE</v>
      </c>
      <c r="BT166" s="152" t="str">
        <f>IF('OFERTAS ECONOMICAS'!GA166=0,"",IF('OFERTAS ECONOMICAS'!GF166="NO","",'OFERTAS ECONOMICAS'!GA166))</f>
        <v/>
      </c>
      <c r="BU166" s="153">
        <f>+'OFERTAS ECONOMICAS'!GE166</f>
        <v>0</v>
      </c>
      <c r="BV166" s="153" t="str">
        <f t="shared" si="77"/>
        <v>NO CUMPLE</v>
      </c>
      <c r="BW166" s="152" t="e">
        <f>IF('OFERTAS ECONOMICAS'!#REF!=0,"",IF('OFERTAS ECONOMICAS'!#REF!="NO","",'OFERTAS ECONOMICAS'!#REF!))</f>
        <v>#REF!</v>
      </c>
      <c r="BX166" s="153" t="e">
        <f>+'OFERTAS ECONOMICAS'!#REF!</f>
        <v>#REF!</v>
      </c>
      <c r="BY166" s="153" t="e">
        <f t="shared" si="78"/>
        <v>#REF!</v>
      </c>
    </row>
    <row r="167" spans="1:77" ht="25.5" x14ac:dyDescent="0.2">
      <c r="A167" s="85">
        <f t="shared" si="79"/>
        <v>158</v>
      </c>
      <c r="B167" s="85" t="str">
        <f>VLOOKUP(A167,'OFERTAS ECONOMICAS'!A167:B500,2,0)</f>
        <v>DM1071</v>
      </c>
      <c r="C167" s="22" t="str">
        <f>VLOOKUP(A167,'OFERTAS ECONOMICAS'!A167:C500,3,0)</f>
        <v>STENT BILIAR 7 FR X 12 CON INTRODUCTOR</v>
      </c>
      <c r="D167" s="120">
        <v>1</v>
      </c>
      <c r="E167" s="120" t="s">
        <v>32</v>
      </c>
      <c r="F167" s="24">
        <v>294500</v>
      </c>
      <c r="G167" s="120">
        <v>1</v>
      </c>
      <c r="H167" s="86">
        <f t="shared" si="55"/>
        <v>294500</v>
      </c>
      <c r="I167" s="48" t="str">
        <f>IF('OFERTAS ECONOMICAS'!L167=0,"",IF('OFERTAS ECONOMICAS'!Q167="no","",'OFERTAS ECONOMICAS'!L167))</f>
        <v/>
      </c>
      <c r="J167" s="49">
        <f>+'OFERTAS ECONOMICAS'!P167</f>
        <v>0</v>
      </c>
      <c r="K167" s="49" t="str">
        <f t="shared" si="56"/>
        <v>NO CUMPLE</v>
      </c>
      <c r="L167" s="51" t="str">
        <f>IF('OFERTAS ECONOMICAS'!U167=0,"",IF('OFERTAS ECONOMICAS'!Z167="NO","",'OFERTAS ECONOMICAS'!U167))</f>
        <v/>
      </c>
      <c r="M167" s="52">
        <f>+'OFERTAS ECONOMICAS'!Y167</f>
        <v>0</v>
      </c>
      <c r="N167" s="52" t="str">
        <f t="shared" si="57"/>
        <v>NO CUMPLE</v>
      </c>
      <c r="O167" s="53" t="str">
        <f>IF('OFERTAS ECONOMICAS'!AD167=0,"",IF('OFERTAS ECONOMICAS'!AI167="NO","",'OFERTAS ECONOMICAS'!AD167))</f>
        <v/>
      </c>
      <c r="P167" s="54">
        <f>+'OFERTAS ECONOMICAS'!AH167</f>
        <v>0</v>
      </c>
      <c r="Q167" s="54" t="str">
        <f t="shared" si="58"/>
        <v>NO CUMPLE</v>
      </c>
      <c r="R167" s="56" t="str">
        <f>IF('OFERTAS ECONOMICAS'!AN167=0,"",IF('OFERTAS ECONOMICAS'!AR167="NO","",'OFERTAS ECONOMICAS'!AN167))</f>
        <v/>
      </c>
      <c r="S167" s="57">
        <f>+'OFERTAS ECONOMICAS'!AQ167</f>
        <v>0</v>
      </c>
      <c r="T167" s="57" t="str">
        <f t="shared" si="59"/>
        <v>NO CUMPLE</v>
      </c>
      <c r="U167" s="59" t="str">
        <f>IF('OFERTAS ECONOMICAS'!AV167=0,"",IF('OFERTAS ECONOMICAS'!BA167="NO","",'OFERTAS ECONOMICAS'!AV167))</f>
        <v/>
      </c>
      <c r="V167" s="60">
        <f>+'OFERTAS ECONOMICAS'!AZ167</f>
        <v>0</v>
      </c>
      <c r="W167" s="60" t="str">
        <f t="shared" si="60"/>
        <v>NO CUMPLE</v>
      </c>
      <c r="X167" s="56" t="str">
        <f>IF('OFERTAS ECONOMICAS'!BF167=0,"",IF('OFERTAS ECONOMICAS'!BJ167="NO","",'OFERTAS ECONOMICAS'!BE167))</f>
        <v/>
      </c>
      <c r="Y167" s="57">
        <f>+'OFERTAS ECONOMICAS'!BI167</f>
        <v>0</v>
      </c>
      <c r="Z167" s="57" t="str">
        <f t="shared" si="61"/>
        <v>NO CUMPLE</v>
      </c>
      <c r="AA167" s="152" t="e">
        <f>IF('OFERTAS ECONOMICAS'!#REF!=0,"",IF('OFERTAS ECONOMICAS'!#REF!="NO","",'OFERTAS ECONOMICAS'!#REF!))</f>
        <v>#REF!</v>
      </c>
      <c r="AB167" s="153" t="e">
        <f>+'OFERTAS ECONOMICAS'!#REF!</f>
        <v>#REF!</v>
      </c>
      <c r="AC167" s="153" t="e">
        <f t="shared" si="62"/>
        <v>#REF!</v>
      </c>
      <c r="AD167" s="251" t="str">
        <f>IF('OFERTAS ECONOMICAS'!BN167=0,"",IF('OFERTAS ECONOMICAS'!BS167="NO","",'OFERTAS ECONOMICAS'!BN167))</f>
        <v/>
      </c>
      <c r="AE167" s="153">
        <f>+'OFERTAS ECONOMICAS'!BR167</f>
        <v>0</v>
      </c>
      <c r="AF167" s="153" t="str">
        <f t="shared" si="63"/>
        <v>NO CUMPLE</v>
      </c>
      <c r="AG167" s="152" t="str">
        <f>IF('OFERTAS ECONOMICAS'!BW167=0,"",IF('OFERTAS ECONOMICAS'!CB167="NO","",'OFERTAS ECONOMICAS'!BW167))</f>
        <v/>
      </c>
      <c r="AH167" s="153">
        <f>+'OFERTAS ECONOMICAS'!CA167</f>
        <v>0</v>
      </c>
      <c r="AI167" s="153" t="str">
        <f t="shared" si="64"/>
        <v>NO CUMPLE</v>
      </c>
      <c r="AJ167" s="152" t="str">
        <f>IF('OFERTAS ECONOMICAS'!CF167=0,"",IF('OFERTAS ECONOMICAS'!CK167="NO","",'OFERTAS ECONOMICAS'!CF167))</f>
        <v/>
      </c>
      <c r="AK167" s="153">
        <f>+'OFERTAS ECONOMICAS'!CJ167</f>
        <v>0</v>
      </c>
      <c r="AL167" s="153" t="str">
        <f t="shared" si="65"/>
        <v>NO CUMPLE</v>
      </c>
      <c r="AM167" s="152" t="str">
        <f>IF('OFERTAS ECONOMICAS'!CO167=0,"",IF('OFERTAS ECONOMICAS'!CT167="NO","",'OFERTAS ECONOMICAS'!CO167))</f>
        <v/>
      </c>
      <c r="AN167" s="153">
        <f>+'OFERTAS ECONOMICAS'!CS167</f>
        <v>0</v>
      </c>
      <c r="AO167" s="153" t="str">
        <f t="shared" si="66"/>
        <v>NO CUMPLE</v>
      </c>
      <c r="AP167" s="344" t="str">
        <f>IF('OFERTAS ECONOMICAS'!CX167=0,"",IF('OFERTAS ECONOMICAS'!DC167="NO","",'OFERTAS ECONOMICAS'!CX167))</f>
        <v/>
      </c>
      <c r="AQ167" s="153">
        <f>+'OFERTAS ECONOMICAS'!DB167</f>
        <v>0</v>
      </c>
      <c r="AR167" s="153" t="str">
        <f t="shared" si="67"/>
        <v>NO CUMPLE</v>
      </c>
      <c r="AS167" s="152" t="str">
        <f>IF('OFERTAS ECONOMICAS'!DG167=0,"",IF('OFERTAS ECONOMICAS'!DL167="NO","",'OFERTAS ECONOMICAS'!DG167))</f>
        <v/>
      </c>
      <c r="AT167" s="153">
        <f>+'OFERTAS ECONOMICAS'!DK167</f>
        <v>0</v>
      </c>
      <c r="AU167" s="153" t="str">
        <f t="shared" si="68"/>
        <v>NO CUMPLE</v>
      </c>
      <c r="AV167" s="152" t="str">
        <f>IF('OFERTAS ECONOMICAS'!DP167=0,"",IF('OFERTAS ECONOMICAS'!DU167="NO","",'OFERTAS ECONOMICAS'!DP167))</f>
        <v/>
      </c>
      <c r="AW167" s="153">
        <f>+'OFERTAS ECONOMICAS'!DT167</f>
        <v>0</v>
      </c>
      <c r="AX167" s="153" t="str">
        <f t="shared" si="69"/>
        <v>NO CUMPLE</v>
      </c>
      <c r="AY167" s="341" t="str">
        <f>IF('OFERTAS ECONOMICAS'!DY167=0,"",IF('OFERTAS ECONOMICAS'!ED167="no","",'OFERTAS ECONOMICAS'!DY167))</f>
        <v/>
      </c>
      <c r="AZ167" s="153">
        <f>+'OFERTAS ECONOMICAS'!EC167</f>
        <v>0</v>
      </c>
      <c r="BA167" s="153" t="str">
        <f t="shared" si="70"/>
        <v>NO CUMPLE</v>
      </c>
      <c r="BB167" s="152" t="str">
        <f>IF('OFERTAS ECONOMICAS'!EH167=0,"",IF('OFERTAS ECONOMICAS'!EM167="NO","",'OFERTAS ECONOMICAS'!EH167))</f>
        <v/>
      </c>
      <c r="BC167" s="153" t="str">
        <f>+'OFERTAS ECONOMICAS'!EL167</f>
        <v/>
      </c>
      <c r="BD167" s="153" t="str">
        <f t="shared" si="71"/>
        <v>NO CUMPLE</v>
      </c>
      <c r="BE167" s="152" t="str">
        <f>IF('OFERTAS ECONOMICAS'!EQ167=0,"",IF('OFERTAS ECONOMICAS'!EV167="NO","",'OFERTAS ECONOMICAS'!EQ167))</f>
        <v/>
      </c>
      <c r="BF167" s="153">
        <f>+'OFERTAS ECONOMICAS'!EU167</f>
        <v>0</v>
      </c>
      <c r="BG167" s="153" t="str">
        <f t="shared" si="72"/>
        <v>NO CUMPLE</v>
      </c>
      <c r="BH167" s="152" t="str">
        <f>IF('OFERTAS ECONOMICAS'!EZ167=0,"",IF('OFERTAS ECONOMICAS'!FE167="NO","",'OFERTAS ECONOMICAS'!EZ167))</f>
        <v/>
      </c>
      <c r="BI167" s="153">
        <f>+'OFERTAS ECONOMICAS'!FD167</f>
        <v>0</v>
      </c>
      <c r="BJ167" s="153" t="str">
        <f t="shared" si="73"/>
        <v>NO CUMPLE</v>
      </c>
      <c r="BK167" s="152" t="str">
        <f>IF('OFERTAS ECONOMICAS'!FI167=0,"",IF('OFERTAS ECONOMICAS'!FN167="no","",'OFERTAS ECONOMICAS'!FI167))</f>
        <v/>
      </c>
      <c r="BL167" s="153">
        <f>+'OFERTAS ECONOMICAS'!FM167</f>
        <v>0</v>
      </c>
      <c r="BM167" s="153" t="str">
        <f t="shared" si="74"/>
        <v>NO CUMPLE</v>
      </c>
      <c r="BN167" s="152" t="e">
        <f>IF('OFERTAS ECONOMICAS'!#REF!=0,"",IF('OFERTAS ECONOMICAS'!#REF!="NO","",'OFERTAS ECONOMICAS'!#REF!))</f>
        <v>#REF!</v>
      </c>
      <c r="BO167" s="153" t="e">
        <f>+'OFERTAS ECONOMICAS'!#REF!</f>
        <v>#REF!</v>
      </c>
      <c r="BP167" s="153" t="e">
        <f t="shared" si="75"/>
        <v>#REF!</v>
      </c>
      <c r="BQ167" s="152" t="str">
        <f>IF('OFERTAS ECONOMICAS'!FR167=0,"",IF('OFERTAS ECONOMICAS'!FW167="NO","",'OFERTAS ECONOMICAS'!FR167))</f>
        <v/>
      </c>
      <c r="BR167" s="153">
        <f>+'OFERTAS ECONOMICAS'!FV167</f>
        <v>0</v>
      </c>
      <c r="BS167" s="153" t="str">
        <f t="shared" si="76"/>
        <v>NO CUMPLE</v>
      </c>
      <c r="BT167" s="152" t="str">
        <f>IF('OFERTAS ECONOMICAS'!GA167=0,"",IF('OFERTAS ECONOMICAS'!GF167="NO","",'OFERTAS ECONOMICAS'!GA167))</f>
        <v/>
      </c>
      <c r="BU167" s="153">
        <f>+'OFERTAS ECONOMICAS'!GE167</f>
        <v>0</v>
      </c>
      <c r="BV167" s="153" t="str">
        <f t="shared" si="77"/>
        <v>NO CUMPLE</v>
      </c>
      <c r="BW167" s="152" t="e">
        <f>IF('OFERTAS ECONOMICAS'!#REF!=0,"",IF('OFERTAS ECONOMICAS'!#REF!="NO","",'OFERTAS ECONOMICAS'!#REF!))</f>
        <v>#REF!</v>
      </c>
      <c r="BX167" s="153" t="e">
        <f>+'OFERTAS ECONOMICAS'!#REF!</f>
        <v>#REF!</v>
      </c>
      <c r="BY167" s="153" t="e">
        <f t="shared" si="78"/>
        <v>#REF!</v>
      </c>
    </row>
    <row r="168" spans="1:77" ht="38.25" x14ac:dyDescent="0.2">
      <c r="A168" s="85">
        <f t="shared" si="79"/>
        <v>159</v>
      </c>
      <c r="B168" s="85" t="str">
        <f>VLOOKUP(A168,'OFERTAS ECONOMICAS'!A168:B501,2,0)</f>
        <v>DM1080</v>
      </c>
      <c r="C168" s="22" t="str">
        <f>VLOOKUP(A168,'OFERTAS ECONOMICAS'!A168:C501,3,0)</f>
        <v>STENT ESOFAGICO LONGITUD DEL EXTREMO PROXIMAL 23MM STENANT DE 18X10 CM</v>
      </c>
      <c r="D168" s="120">
        <v>1</v>
      </c>
      <c r="E168" s="120" t="s">
        <v>32</v>
      </c>
      <c r="F168" s="24">
        <v>3050000</v>
      </c>
      <c r="G168" s="120">
        <v>5</v>
      </c>
      <c r="H168" s="86">
        <f t="shared" si="55"/>
        <v>15250000</v>
      </c>
      <c r="I168" s="48" t="str">
        <f>IF('OFERTAS ECONOMICAS'!L168=0,"",IF('OFERTAS ECONOMICAS'!Q168="no","",'OFERTAS ECONOMICAS'!L168))</f>
        <v/>
      </c>
      <c r="J168" s="49">
        <f>+'OFERTAS ECONOMICAS'!P168</f>
        <v>0</v>
      </c>
      <c r="K168" s="49" t="str">
        <f t="shared" si="56"/>
        <v>NO CUMPLE</v>
      </c>
      <c r="L168" s="51" t="str">
        <f>IF('OFERTAS ECONOMICAS'!U168=0,"",IF('OFERTAS ECONOMICAS'!Z168="NO","",'OFERTAS ECONOMICAS'!U168))</f>
        <v/>
      </c>
      <c r="M168" s="52">
        <f>+'OFERTAS ECONOMICAS'!Y168</f>
        <v>0</v>
      </c>
      <c r="N168" s="52" t="str">
        <f t="shared" si="57"/>
        <v>NO CUMPLE</v>
      </c>
      <c r="O168" s="53" t="str">
        <f>IF('OFERTAS ECONOMICAS'!AD168=0,"",IF('OFERTAS ECONOMICAS'!AI168="NO","",'OFERTAS ECONOMICAS'!AD168))</f>
        <v/>
      </c>
      <c r="P168" s="54">
        <f>+'OFERTAS ECONOMICAS'!AH168</f>
        <v>0</v>
      </c>
      <c r="Q168" s="54" t="str">
        <f t="shared" si="58"/>
        <v>NO CUMPLE</v>
      </c>
      <c r="R168" s="56" t="str">
        <f>IF('OFERTAS ECONOMICAS'!AN168=0,"",IF('OFERTAS ECONOMICAS'!AR168="NO","",'OFERTAS ECONOMICAS'!AN168))</f>
        <v/>
      </c>
      <c r="S168" s="57">
        <f>+'OFERTAS ECONOMICAS'!AQ168</f>
        <v>0</v>
      </c>
      <c r="T168" s="57" t="str">
        <f t="shared" si="59"/>
        <v>NO CUMPLE</v>
      </c>
      <c r="U168" s="59" t="str">
        <f>IF('OFERTAS ECONOMICAS'!AV168=0,"",IF('OFERTAS ECONOMICAS'!BA168="NO","",'OFERTAS ECONOMICAS'!AV168))</f>
        <v/>
      </c>
      <c r="V168" s="60">
        <f>+'OFERTAS ECONOMICAS'!AZ168</f>
        <v>0</v>
      </c>
      <c r="W168" s="60" t="str">
        <f t="shared" si="60"/>
        <v>NO CUMPLE</v>
      </c>
      <c r="X168" s="56" t="str">
        <f>IF('OFERTAS ECONOMICAS'!BF168=0,"",IF('OFERTAS ECONOMICAS'!BJ168="NO","",'OFERTAS ECONOMICAS'!BE168))</f>
        <v/>
      </c>
      <c r="Y168" s="57">
        <f>+'OFERTAS ECONOMICAS'!BI168</f>
        <v>0</v>
      </c>
      <c r="Z168" s="57" t="str">
        <f t="shared" si="61"/>
        <v>NO CUMPLE</v>
      </c>
      <c r="AA168" s="152" t="e">
        <f>IF('OFERTAS ECONOMICAS'!#REF!=0,"",IF('OFERTAS ECONOMICAS'!#REF!="NO","",'OFERTAS ECONOMICAS'!#REF!))</f>
        <v>#REF!</v>
      </c>
      <c r="AB168" s="153" t="e">
        <f>+'OFERTAS ECONOMICAS'!#REF!</f>
        <v>#REF!</v>
      </c>
      <c r="AC168" s="153" t="e">
        <f t="shared" si="62"/>
        <v>#REF!</v>
      </c>
      <c r="AD168" s="251" t="str">
        <f>IF('OFERTAS ECONOMICAS'!BN168=0,"",IF('OFERTAS ECONOMICAS'!BS168="NO","",'OFERTAS ECONOMICAS'!BN168))</f>
        <v/>
      </c>
      <c r="AE168" s="153">
        <f>+'OFERTAS ECONOMICAS'!BR168</f>
        <v>0</v>
      </c>
      <c r="AF168" s="153" t="str">
        <f t="shared" si="63"/>
        <v>NO CUMPLE</v>
      </c>
      <c r="AG168" s="152" t="str">
        <f>IF('OFERTAS ECONOMICAS'!BW168=0,"",IF('OFERTAS ECONOMICAS'!CB168="NO","",'OFERTAS ECONOMICAS'!BW168))</f>
        <v/>
      </c>
      <c r="AH168" s="153">
        <f>+'OFERTAS ECONOMICAS'!CA168</f>
        <v>0</v>
      </c>
      <c r="AI168" s="153" t="str">
        <f t="shared" si="64"/>
        <v>NO CUMPLE</v>
      </c>
      <c r="AJ168" s="152" t="str">
        <f>IF('OFERTAS ECONOMICAS'!CF168=0,"",IF('OFERTAS ECONOMICAS'!CK168="NO","",'OFERTAS ECONOMICAS'!CF168))</f>
        <v/>
      </c>
      <c r="AK168" s="153">
        <f>+'OFERTAS ECONOMICAS'!CJ168</f>
        <v>0</v>
      </c>
      <c r="AL168" s="153" t="str">
        <f t="shared" si="65"/>
        <v>NO CUMPLE</v>
      </c>
      <c r="AM168" s="152" t="str">
        <f>IF('OFERTAS ECONOMICAS'!CO168=0,"",IF('OFERTAS ECONOMICAS'!CT168="NO","",'OFERTAS ECONOMICAS'!CO168))</f>
        <v/>
      </c>
      <c r="AN168" s="153">
        <f>+'OFERTAS ECONOMICAS'!CS168</f>
        <v>0</v>
      </c>
      <c r="AO168" s="153" t="str">
        <f t="shared" si="66"/>
        <v>NO CUMPLE</v>
      </c>
      <c r="AP168" s="344" t="str">
        <f>IF('OFERTAS ECONOMICAS'!CX168=0,"",IF('OFERTAS ECONOMICAS'!DC168="NO","",'OFERTAS ECONOMICAS'!CX168))</f>
        <v/>
      </c>
      <c r="AQ168" s="153">
        <f>+'OFERTAS ECONOMICAS'!DB168</f>
        <v>0</v>
      </c>
      <c r="AR168" s="153" t="str">
        <f t="shared" si="67"/>
        <v>NO CUMPLE</v>
      </c>
      <c r="AS168" s="152" t="str">
        <f>IF('OFERTAS ECONOMICAS'!DG168=0,"",IF('OFERTAS ECONOMICAS'!DL168="NO","",'OFERTAS ECONOMICAS'!DG168))</f>
        <v/>
      </c>
      <c r="AT168" s="153">
        <f>+'OFERTAS ECONOMICAS'!DK168</f>
        <v>0</v>
      </c>
      <c r="AU168" s="153" t="str">
        <f t="shared" si="68"/>
        <v>NO CUMPLE</v>
      </c>
      <c r="AV168" s="152" t="str">
        <f>IF('OFERTAS ECONOMICAS'!DP168=0,"",IF('OFERTAS ECONOMICAS'!DU168="NO","",'OFERTAS ECONOMICAS'!DP168))</f>
        <v/>
      </c>
      <c r="AW168" s="153">
        <f>+'OFERTAS ECONOMICAS'!DT168</f>
        <v>0</v>
      </c>
      <c r="AX168" s="153" t="str">
        <f t="shared" si="69"/>
        <v>NO CUMPLE</v>
      </c>
      <c r="AY168" s="341" t="str">
        <f>IF('OFERTAS ECONOMICAS'!DY168=0,"",IF('OFERTAS ECONOMICAS'!ED168="no","",'OFERTAS ECONOMICAS'!DY168))</f>
        <v/>
      </c>
      <c r="AZ168" s="153">
        <f>+'OFERTAS ECONOMICAS'!EC168</f>
        <v>0</v>
      </c>
      <c r="BA168" s="153" t="str">
        <f t="shared" si="70"/>
        <v>NO CUMPLE</v>
      </c>
      <c r="BB168" s="152" t="str">
        <f>IF('OFERTAS ECONOMICAS'!EH168=0,"",IF('OFERTAS ECONOMICAS'!EM168="NO","",'OFERTAS ECONOMICAS'!EH168))</f>
        <v/>
      </c>
      <c r="BC168" s="153" t="str">
        <f>+'OFERTAS ECONOMICAS'!EL168</f>
        <v/>
      </c>
      <c r="BD168" s="153" t="str">
        <f t="shared" si="71"/>
        <v>NO CUMPLE</v>
      </c>
      <c r="BE168" s="152" t="str">
        <f>IF('OFERTAS ECONOMICAS'!EQ168=0,"",IF('OFERTAS ECONOMICAS'!EV168="NO","",'OFERTAS ECONOMICAS'!EQ168))</f>
        <v/>
      </c>
      <c r="BF168" s="153">
        <f>+'OFERTAS ECONOMICAS'!EU168</f>
        <v>0</v>
      </c>
      <c r="BG168" s="153" t="str">
        <f t="shared" si="72"/>
        <v>NO CUMPLE</v>
      </c>
      <c r="BH168" s="152" t="str">
        <f>IF('OFERTAS ECONOMICAS'!EZ168=0,"",IF('OFERTAS ECONOMICAS'!FE168="NO","",'OFERTAS ECONOMICAS'!EZ168))</f>
        <v/>
      </c>
      <c r="BI168" s="153">
        <f>+'OFERTAS ECONOMICAS'!FD168</f>
        <v>0</v>
      </c>
      <c r="BJ168" s="153" t="str">
        <f t="shared" si="73"/>
        <v>NO CUMPLE</v>
      </c>
      <c r="BK168" s="152" t="str">
        <f>IF('OFERTAS ECONOMICAS'!FI168=0,"",IF('OFERTAS ECONOMICAS'!FN168="no","",'OFERTAS ECONOMICAS'!FI168))</f>
        <v/>
      </c>
      <c r="BL168" s="153">
        <f>+'OFERTAS ECONOMICAS'!FM168</f>
        <v>0</v>
      </c>
      <c r="BM168" s="153" t="str">
        <f t="shared" si="74"/>
        <v>NO CUMPLE</v>
      </c>
      <c r="BN168" s="152" t="e">
        <f>IF('OFERTAS ECONOMICAS'!#REF!=0,"",IF('OFERTAS ECONOMICAS'!#REF!="NO","",'OFERTAS ECONOMICAS'!#REF!))</f>
        <v>#REF!</v>
      </c>
      <c r="BO168" s="153" t="e">
        <f>+'OFERTAS ECONOMICAS'!#REF!</f>
        <v>#REF!</v>
      </c>
      <c r="BP168" s="153" t="e">
        <f t="shared" si="75"/>
        <v>#REF!</v>
      </c>
      <c r="BQ168" s="152" t="str">
        <f>IF('OFERTAS ECONOMICAS'!FR168=0,"",IF('OFERTAS ECONOMICAS'!FW168="NO","",'OFERTAS ECONOMICAS'!FR168))</f>
        <v/>
      </c>
      <c r="BR168" s="153">
        <f>+'OFERTAS ECONOMICAS'!FV168</f>
        <v>0</v>
      </c>
      <c r="BS168" s="153" t="str">
        <f t="shared" si="76"/>
        <v>NO CUMPLE</v>
      </c>
      <c r="BT168" s="152" t="str">
        <f>IF('OFERTAS ECONOMICAS'!GA168=0,"",IF('OFERTAS ECONOMICAS'!GF168="NO","",'OFERTAS ECONOMICAS'!GA168))</f>
        <v/>
      </c>
      <c r="BU168" s="153">
        <f>+'OFERTAS ECONOMICAS'!GE168</f>
        <v>0</v>
      </c>
      <c r="BV168" s="153" t="str">
        <f t="shared" si="77"/>
        <v>NO CUMPLE</v>
      </c>
      <c r="BW168" s="152" t="e">
        <f>IF('OFERTAS ECONOMICAS'!#REF!=0,"",IF('OFERTAS ECONOMICAS'!#REF!="NO","",'OFERTAS ECONOMICAS'!#REF!))</f>
        <v>#REF!</v>
      </c>
      <c r="BX168" s="153" t="e">
        <f>+'OFERTAS ECONOMICAS'!#REF!</f>
        <v>#REF!</v>
      </c>
      <c r="BY168" s="153" t="e">
        <f t="shared" si="78"/>
        <v>#REF!</v>
      </c>
    </row>
    <row r="169" spans="1:77" ht="38.25" x14ac:dyDescent="0.2">
      <c r="A169" s="85">
        <f t="shared" si="79"/>
        <v>160</v>
      </c>
      <c r="B169" s="85" t="str">
        <f>VLOOKUP(A169,'OFERTAS ECONOMICAS'!A169:B502,2,0)</f>
        <v>DM1081</v>
      </c>
      <c r="C169" s="22" t="str">
        <f>VLOOKUP(A169,'OFERTAS ECONOMICAS'!A169:C502,3,0)</f>
        <v>STENT ESOFAGICO LONGITUD DEL EXTREMO PROXIMAL 23MM STENANT DE 18X15 CM</v>
      </c>
      <c r="D169" s="120">
        <v>1</v>
      </c>
      <c r="E169" s="120" t="s">
        <v>32</v>
      </c>
      <c r="F169" s="24">
        <v>3050000</v>
      </c>
      <c r="G169" s="120">
        <v>5</v>
      </c>
      <c r="H169" s="86">
        <f t="shared" si="55"/>
        <v>15250000</v>
      </c>
      <c r="I169" s="48" t="str">
        <f>IF('OFERTAS ECONOMICAS'!L169=0,"",IF('OFERTAS ECONOMICAS'!Q169="no","",'OFERTAS ECONOMICAS'!L169))</f>
        <v/>
      </c>
      <c r="J169" s="49">
        <f>+'OFERTAS ECONOMICAS'!P169</f>
        <v>0</v>
      </c>
      <c r="K169" s="49" t="str">
        <f t="shared" si="56"/>
        <v>NO CUMPLE</v>
      </c>
      <c r="L169" s="51" t="str">
        <f>IF('OFERTAS ECONOMICAS'!U169=0,"",IF('OFERTAS ECONOMICAS'!Z169="NO","",'OFERTAS ECONOMICAS'!U169))</f>
        <v/>
      </c>
      <c r="M169" s="52">
        <f>+'OFERTAS ECONOMICAS'!Y169</f>
        <v>0</v>
      </c>
      <c r="N169" s="52" t="str">
        <f t="shared" si="57"/>
        <v>NO CUMPLE</v>
      </c>
      <c r="O169" s="53" t="str">
        <f>IF('OFERTAS ECONOMICAS'!AD169=0,"",IF('OFERTAS ECONOMICAS'!AI169="NO","",'OFERTAS ECONOMICAS'!AD169))</f>
        <v/>
      </c>
      <c r="P169" s="54">
        <f>+'OFERTAS ECONOMICAS'!AH169</f>
        <v>0</v>
      </c>
      <c r="Q169" s="54" t="str">
        <f t="shared" si="58"/>
        <v>NO CUMPLE</v>
      </c>
      <c r="R169" s="56" t="str">
        <f>IF('OFERTAS ECONOMICAS'!AN169=0,"",IF('OFERTAS ECONOMICAS'!AR169="NO","",'OFERTAS ECONOMICAS'!AN169))</f>
        <v/>
      </c>
      <c r="S169" s="57">
        <f>+'OFERTAS ECONOMICAS'!AQ169</f>
        <v>0</v>
      </c>
      <c r="T169" s="57" t="str">
        <f t="shared" si="59"/>
        <v>NO CUMPLE</v>
      </c>
      <c r="U169" s="59" t="str">
        <f>IF('OFERTAS ECONOMICAS'!AV169=0,"",IF('OFERTAS ECONOMICAS'!BA169="NO","",'OFERTAS ECONOMICAS'!AV169))</f>
        <v/>
      </c>
      <c r="V169" s="60">
        <f>+'OFERTAS ECONOMICAS'!AZ169</f>
        <v>0</v>
      </c>
      <c r="W169" s="60" t="str">
        <f t="shared" si="60"/>
        <v>NO CUMPLE</v>
      </c>
      <c r="X169" s="56" t="str">
        <f>IF('OFERTAS ECONOMICAS'!BF169=0,"",IF('OFERTAS ECONOMICAS'!BJ169="NO","",'OFERTAS ECONOMICAS'!BE169))</f>
        <v/>
      </c>
      <c r="Y169" s="57">
        <f>+'OFERTAS ECONOMICAS'!BI169</f>
        <v>0</v>
      </c>
      <c r="Z169" s="57" t="str">
        <f t="shared" si="61"/>
        <v>NO CUMPLE</v>
      </c>
      <c r="AA169" s="152" t="e">
        <f>IF('OFERTAS ECONOMICAS'!#REF!=0,"",IF('OFERTAS ECONOMICAS'!#REF!="NO","",'OFERTAS ECONOMICAS'!#REF!))</f>
        <v>#REF!</v>
      </c>
      <c r="AB169" s="153" t="e">
        <f>+'OFERTAS ECONOMICAS'!#REF!</f>
        <v>#REF!</v>
      </c>
      <c r="AC169" s="153" t="e">
        <f t="shared" si="62"/>
        <v>#REF!</v>
      </c>
      <c r="AD169" s="251" t="str">
        <f>IF('OFERTAS ECONOMICAS'!BN169=0,"",IF('OFERTAS ECONOMICAS'!BS169="NO","",'OFERTAS ECONOMICAS'!BN169))</f>
        <v/>
      </c>
      <c r="AE169" s="153">
        <f>+'OFERTAS ECONOMICAS'!BR169</f>
        <v>0</v>
      </c>
      <c r="AF169" s="153" t="str">
        <f t="shared" si="63"/>
        <v>NO CUMPLE</v>
      </c>
      <c r="AG169" s="152" t="str">
        <f>IF('OFERTAS ECONOMICAS'!BW169=0,"",IF('OFERTAS ECONOMICAS'!CB169="NO","",'OFERTAS ECONOMICAS'!BW169))</f>
        <v/>
      </c>
      <c r="AH169" s="153">
        <f>+'OFERTAS ECONOMICAS'!CA169</f>
        <v>0</v>
      </c>
      <c r="AI169" s="153" t="str">
        <f t="shared" si="64"/>
        <v>NO CUMPLE</v>
      </c>
      <c r="AJ169" s="152" t="str">
        <f>IF('OFERTAS ECONOMICAS'!CF169=0,"",IF('OFERTAS ECONOMICAS'!CK169="NO","",'OFERTAS ECONOMICAS'!CF169))</f>
        <v/>
      </c>
      <c r="AK169" s="153">
        <f>+'OFERTAS ECONOMICAS'!CJ169</f>
        <v>0</v>
      </c>
      <c r="AL169" s="153" t="str">
        <f t="shared" si="65"/>
        <v>NO CUMPLE</v>
      </c>
      <c r="AM169" s="152" t="str">
        <f>IF('OFERTAS ECONOMICAS'!CO169=0,"",IF('OFERTAS ECONOMICAS'!CT169="NO","",'OFERTAS ECONOMICAS'!CO169))</f>
        <v/>
      </c>
      <c r="AN169" s="153">
        <f>+'OFERTAS ECONOMICAS'!CS169</f>
        <v>0</v>
      </c>
      <c r="AO169" s="153" t="str">
        <f t="shared" si="66"/>
        <v>NO CUMPLE</v>
      </c>
      <c r="AP169" s="344" t="str">
        <f>IF('OFERTAS ECONOMICAS'!CX169=0,"",IF('OFERTAS ECONOMICAS'!DC169="NO","",'OFERTAS ECONOMICAS'!CX169))</f>
        <v/>
      </c>
      <c r="AQ169" s="153">
        <f>+'OFERTAS ECONOMICAS'!DB169</f>
        <v>0</v>
      </c>
      <c r="AR169" s="153" t="str">
        <f t="shared" si="67"/>
        <v>NO CUMPLE</v>
      </c>
      <c r="AS169" s="152" t="str">
        <f>IF('OFERTAS ECONOMICAS'!DG169=0,"",IF('OFERTAS ECONOMICAS'!DL169="NO","",'OFERTAS ECONOMICAS'!DG169))</f>
        <v/>
      </c>
      <c r="AT169" s="153">
        <f>+'OFERTAS ECONOMICAS'!DK169</f>
        <v>0</v>
      </c>
      <c r="AU169" s="153" t="str">
        <f t="shared" si="68"/>
        <v>NO CUMPLE</v>
      </c>
      <c r="AV169" s="152" t="str">
        <f>IF('OFERTAS ECONOMICAS'!DP169=0,"",IF('OFERTAS ECONOMICAS'!DU169="NO","",'OFERTAS ECONOMICAS'!DP169))</f>
        <v/>
      </c>
      <c r="AW169" s="153">
        <f>+'OFERTAS ECONOMICAS'!DT169</f>
        <v>0</v>
      </c>
      <c r="AX169" s="153" t="str">
        <f t="shared" si="69"/>
        <v>NO CUMPLE</v>
      </c>
      <c r="AY169" s="341" t="str">
        <f>IF('OFERTAS ECONOMICAS'!DY169=0,"",IF('OFERTAS ECONOMICAS'!ED169="no","",'OFERTAS ECONOMICAS'!DY169))</f>
        <v/>
      </c>
      <c r="AZ169" s="153">
        <f>+'OFERTAS ECONOMICAS'!EC169</f>
        <v>0</v>
      </c>
      <c r="BA169" s="153" t="str">
        <f t="shared" si="70"/>
        <v>NO CUMPLE</v>
      </c>
      <c r="BB169" s="152" t="str">
        <f>IF('OFERTAS ECONOMICAS'!EH169=0,"",IF('OFERTAS ECONOMICAS'!EM169="NO","",'OFERTAS ECONOMICAS'!EH169))</f>
        <v/>
      </c>
      <c r="BC169" s="153" t="str">
        <f>+'OFERTAS ECONOMICAS'!EL169</f>
        <v/>
      </c>
      <c r="BD169" s="153" t="str">
        <f t="shared" si="71"/>
        <v>NO CUMPLE</v>
      </c>
      <c r="BE169" s="152" t="str">
        <f>IF('OFERTAS ECONOMICAS'!EQ169=0,"",IF('OFERTAS ECONOMICAS'!EV169="NO","",'OFERTAS ECONOMICAS'!EQ169))</f>
        <v/>
      </c>
      <c r="BF169" s="153">
        <f>+'OFERTAS ECONOMICAS'!EU169</f>
        <v>0</v>
      </c>
      <c r="BG169" s="153" t="str">
        <f t="shared" si="72"/>
        <v>NO CUMPLE</v>
      </c>
      <c r="BH169" s="152" t="str">
        <f>IF('OFERTAS ECONOMICAS'!EZ169=0,"",IF('OFERTAS ECONOMICAS'!FE169="NO","",'OFERTAS ECONOMICAS'!EZ169))</f>
        <v/>
      </c>
      <c r="BI169" s="153">
        <f>+'OFERTAS ECONOMICAS'!FD169</f>
        <v>0</v>
      </c>
      <c r="BJ169" s="153" t="str">
        <f t="shared" si="73"/>
        <v>NO CUMPLE</v>
      </c>
      <c r="BK169" s="152" t="str">
        <f>IF('OFERTAS ECONOMICAS'!FI169=0,"",IF('OFERTAS ECONOMICAS'!FN169="no","",'OFERTAS ECONOMICAS'!FI169))</f>
        <v/>
      </c>
      <c r="BL169" s="153">
        <f>+'OFERTAS ECONOMICAS'!FM169</f>
        <v>0</v>
      </c>
      <c r="BM169" s="153" t="str">
        <f t="shared" si="74"/>
        <v>NO CUMPLE</v>
      </c>
      <c r="BN169" s="152" t="e">
        <f>IF('OFERTAS ECONOMICAS'!#REF!=0,"",IF('OFERTAS ECONOMICAS'!#REF!="NO","",'OFERTAS ECONOMICAS'!#REF!))</f>
        <v>#REF!</v>
      </c>
      <c r="BO169" s="153" t="e">
        <f>+'OFERTAS ECONOMICAS'!#REF!</f>
        <v>#REF!</v>
      </c>
      <c r="BP169" s="153" t="e">
        <f t="shared" si="75"/>
        <v>#REF!</v>
      </c>
      <c r="BQ169" s="152" t="str">
        <f>IF('OFERTAS ECONOMICAS'!FR169=0,"",IF('OFERTAS ECONOMICAS'!FW169="NO","",'OFERTAS ECONOMICAS'!FR169))</f>
        <v/>
      </c>
      <c r="BR169" s="153">
        <f>+'OFERTAS ECONOMICAS'!FV169</f>
        <v>0</v>
      </c>
      <c r="BS169" s="153" t="str">
        <f t="shared" si="76"/>
        <v>NO CUMPLE</v>
      </c>
      <c r="BT169" s="152" t="str">
        <f>IF('OFERTAS ECONOMICAS'!GA169=0,"",IF('OFERTAS ECONOMICAS'!GF169="NO","",'OFERTAS ECONOMICAS'!GA169))</f>
        <v/>
      </c>
      <c r="BU169" s="153">
        <f>+'OFERTAS ECONOMICAS'!GE169</f>
        <v>0</v>
      </c>
      <c r="BV169" s="153" t="str">
        <f t="shared" si="77"/>
        <v>NO CUMPLE</v>
      </c>
      <c r="BW169" s="152" t="e">
        <f>IF('OFERTAS ECONOMICAS'!#REF!=0,"",IF('OFERTAS ECONOMICAS'!#REF!="NO","",'OFERTAS ECONOMICAS'!#REF!))</f>
        <v>#REF!</v>
      </c>
      <c r="BX169" s="153" t="e">
        <f>+'OFERTAS ECONOMICAS'!#REF!</f>
        <v>#REF!</v>
      </c>
      <c r="BY169" s="153" t="e">
        <f t="shared" si="78"/>
        <v>#REF!</v>
      </c>
    </row>
    <row r="170" spans="1:77" ht="38.25" x14ac:dyDescent="0.2">
      <c r="A170" s="85">
        <f>+A169+1</f>
        <v>161</v>
      </c>
      <c r="B170" s="85" t="str">
        <f>VLOOKUP(A170,'OFERTAS ECONOMICAS'!A170:B503,2,0)</f>
        <v>DM1084</v>
      </c>
      <c r="C170" s="22" t="str">
        <f>VLOOKUP(A170,'OFERTAS ECONOMICAS'!A170:C503,3,0)</f>
        <v>STENT ESOFAGICO PARCIALMENTE RECUBIERTO DE 15CM UNIDAD</v>
      </c>
      <c r="D170" s="120">
        <v>1</v>
      </c>
      <c r="E170" s="120" t="s">
        <v>32</v>
      </c>
      <c r="F170" s="23">
        <v>3050000</v>
      </c>
      <c r="G170" s="120">
        <v>5</v>
      </c>
      <c r="H170" s="86">
        <f t="shared" si="55"/>
        <v>15250000</v>
      </c>
      <c r="I170" s="48" t="str">
        <f>IF('OFERTAS ECONOMICAS'!L170=0,"",IF('OFERTAS ECONOMICAS'!Q170="no","",'OFERTAS ECONOMICAS'!L170))</f>
        <v/>
      </c>
      <c r="J170" s="49">
        <f>+'OFERTAS ECONOMICAS'!P170</f>
        <v>0</v>
      </c>
      <c r="K170" s="49" t="str">
        <f t="shared" si="56"/>
        <v>NO CUMPLE</v>
      </c>
      <c r="L170" s="51" t="str">
        <f>IF('OFERTAS ECONOMICAS'!U170=0,"",IF('OFERTAS ECONOMICAS'!Z170="NO","",'OFERTAS ECONOMICAS'!U170))</f>
        <v/>
      </c>
      <c r="M170" s="52">
        <f>+'OFERTAS ECONOMICAS'!Y170</f>
        <v>0</v>
      </c>
      <c r="N170" s="52" t="str">
        <f t="shared" si="57"/>
        <v>NO CUMPLE</v>
      </c>
      <c r="O170" s="53" t="str">
        <f>IF('OFERTAS ECONOMICAS'!AD170=0,"",IF('OFERTAS ECONOMICAS'!AI170="NO","",'OFERTAS ECONOMICAS'!AD170))</f>
        <v/>
      </c>
      <c r="P170" s="54">
        <f>+'OFERTAS ECONOMICAS'!AH170</f>
        <v>0</v>
      </c>
      <c r="Q170" s="54" t="str">
        <f t="shared" si="58"/>
        <v>NO CUMPLE</v>
      </c>
      <c r="R170" s="56" t="str">
        <f>IF('OFERTAS ECONOMICAS'!AN170=0,"",IF('OFERTAS ECONOMICAS'!AR170="NO","",'OFERTAS ECONOMICAS'!AN170))</f>
        <v/>
      </c>
      <c r="S170" s="57">
        <f>+'OFERTAS ECONOMICAS'!AQ170</f>
        <v>0</v>
      </c>
      <c r="T170" s="57" t="str">
        <f t="shared" si="59"/>
        <v>NO CUMPLE</v>
      </c>
      <c r="U170" s="59" t="str">
        <f>IF('OFERTAS ECONOMICAS'!AV170=0,"",IF('OFERTAS ECONOMICAS'!BA170="NO","",'OFERTAS ECONOMICAS'!AV170))</f>
        <v/>
      </c>
      <c r="V170" s="60">
        <f>+'OFERTAS ECONOMICAS'!AZ170</f>
        <v>0</v>
      </c>
      <c r="W170" s="60" t="str">
        <f t="shared" si="60"/>
        <v>NO CUMPLE</v>
      </c>
      <c r="X170" s="56" t="str">
        <f>IF('OFERTAS ECONOMICAS'!BF170=0,"",IF('OFERTAS ECONOMICAS'!BJ170="NO","",'OFERTAS ECONOMICAS'!BE170))</f>
        <v/>
      </c>
      <c r="Y170" s="57">
        <f>+'OFERTAS ECONOMICAS'!BI170</f>
        <v>0</v>
      </c>
      <c r="Z170" s="57" t="str">
        <f t="shared" si="61"/>
        <v>NO CUMPLE</v>
      </c>
      <c r="AA170" s="152" t="e">
        <f>IF('OFERTAS ECONOMICAS'!#REF!=0,"",IF('OFERTAS ECONOMICAS'!#REF!="NO","",'OFERTAS ECONOMICAS'!#REF!))</f>
        <v>#REF!</v>
      </c>
      <c r="AB170" s="153" t="e">
        <f>+'OFERTAS ECONOMICAS'!#REF!</f>
        <v>#REF!</v>
      </c>
      <c r="AC170" s="153" t="e">
        <f t="shared" si="62"/>
        <v>#REF!</v>
      </c>
      <c r="AD170" s="251" t="str">
        <f>IF('OFERTAS ECONOMICAS'!BN170=0,"",IF('OFERTAS ECONOMICAS'!BS170="NO","",'OFERTAS ECONOMICAS'!BN170))</f>
        <v/>
      </c>
      <c r="AE170" s="153">
        <f>+'OFERTAS ECONOMICAS'!BR170</f>
        <v>0</v>
      </c>
      <c r="AF170" s="153" t="str">
        <f t="shared" si="63"/>
        <v>NO CUMPLE</v>
      </c>
      <c r="AG170" s="152" t="str">
        <f>IF('OFERTAS ECONOMICAS'!BW170=0,"",IF('OFERTAS ECONOMICAS'!CB170="NO","",'OFERTAS ECONOMICAS'!BW170))</f>
        <v/>
      </c>
      <c r="AH170" s="153">
        <f>+'OFERTAS ECONOMICAS'!CA170</f>
        <v>0</v>
      </c>
      <c r="AI170" s="153" t="str">
        <f t="shared" si="64"/>
        <v>NO CUMPLE</v>
      </c>
      <c r="AJ170" s="152" t="str">
        <f>IF('OFERTAS ECONOMICAS'!CF170=0,"",IF('OFERTAS ECONOMICAS'!CK170="NO","",'OFERTAS ECONOMICAS'!CF170))</f>
        <v/>
      </c>
      <c r="AK170" s="153">
        <f>+'OFERTAS ECONOMICAS'!CJ170</f>
        <v>0</v>
      </c>
      <c r="AL170" s="153" t="str">
        <f t="shared" si="65"/>
        <v>NO CUMPLE</v>
      </c>
      <c r="AM170" s="152" t="str">
        <f>IF('OFERTAS ECONOMICAS'!CO170=0,"",IF('OFERTAS ECONOMICAS'!CT170="NO","",'OFERTAS ECONOMICAS'!CO170))</f>
        <v/>
      </c>
      <c r="AN170" s="153">
        <f>+'OFERTAS ECONOMICAS'!CS170</f>
        <v>0</v>
      </c>
      <c r="AO170" s="153" t="str">
        <f t="shared" si="66"/>
        <v>NO CUMPLE</v>
      </c>
      <c r="AP170" s="344" t="str">
        <f>IF('OFERTAS ECONOMICAS'!CX170=0,"",IF('OFERTAS ECONOMICAS'!DC170="NO","",'OFERTAS ECONOMICAS'!CX170))</f>
        <v/>
      </c>
      <c r="AQ170" s="153">
        <f>+'OFERTAS ECONOMICAS'!DB170</f>
        <v>0</v>
      </c>
      <c r="AR170" s="153" t="str">
        <f t="shared" si="67"/>
        <v>NO CUMPLE</v>
      </c>
      <c r="AS170" s="152" t="str">
        <f>IF('OFERTAS ECONOMICAS'!DG170=0,"",IF('OFERTAS ECONOMICAS'!DL170="NO","",'OFERTAS ECONOMICAS'!DG170))</f>
        <v/>
      </c>
      <c r="AT170" s="153">
        <f>+'OFERTAS ECONOMICAS'!DK170</f>
        <v>0</v>
      </c>
      <c r="AU170" s="153" t="str">
        <f t="shared" si="68"/>
        <v>NO CUMPLE</v>
      </c>
      <c r="AV170" s="152" t="str">
        <f>IF('OFERTAS ECONOMICAS'!DP170=0,"",IF('OFERTAS ECONOMICAS'!DU170="NO","",'OFERTAS ECONOMICAS'!DP170))</f>
        <v/>
      </c>
      <c r="AW170" s="153">
        <f>+'OFERTAS ECONOMICAS'!DT170</f>
        <v>0</v>
      </c>
      <c r="AX170" s="153" t="str">
        <f t="shared" si="69"/>
        <v>NO CUMPLE</v>
      </c>
      <c r="AY170" s="341" t="str">
        <f>IF('OFERTAS ECONOMICAS'!DY170=0,"",IF('OFERTAS ECONOMICAS'!ED170="no","",'OFERTAS ECONOMICAS'!DY170))</f>
        <v/>
      </c>
      <c r="AZ170" s="153">
        <f>+'OFERTAS ECONOMICAS'!EC170</f>
        <v>0</v>
      </c>
      <c r="BA170" s="153" t="str">
        <f t="shared" si="70"/>
        <v>NO CUMPLE</v>
      </c>
      <c r="BB170" s="152" t="str">
        <f>IF('OFERTAS ECONOMICAS'!EH170=0,"",IF('OFERTAS ECONOMICAS'!EM170="NO","",'OFERTAS ECONOMICAS'!EH170))</f>
        <v/>
      </c>
      <c r="BC170" s="153" t="str">
        <f>+'OFERTAS ECONOMICAS'!EL170</f>
        <v/>
      </c>
      <c r="BD170" s="153" t="str">
        <f t="shared" si="71"/>
        <v>NO CUMPLE</v>
      </c>
      <c r="BE170" s="152" t="str">
        <f>IF('OFERTAS ECONOMICAS'!EQ170=0,"",IF('OFERTAS ECONOMICAS'!EV170="NO","",'OFERTAS ECONOMICAS'!EQ170))</f>
        <v/>
      </c>
      <c r="BF170" s="153">
        <f>+'OFERTAS ECONOMICAS'!EU170</f>
        <v>0</v>
      </c>
      <c r="BG170" s="153" t="str">
        <f t="shared" si="72"/>
        <v>NO CUMPLE</v>
      </c>
      <c r="BH170" s="152" t="str">
        <f>IF('OFERTAS ECONOMICAS'!EZ170=0,"",IF('OFERTAS ECONOMICAS'!FE170="NO","",'OFERTAS ECONOMICAS'!EZ170))</f>
        <v/>
      </c>
      <c r="BI170" s="153">
        <f>+'OFERTAS ECONOMICAS'!FD170</f>
        <v>0</v>
      </c>
      <c r="BJ170" s="153" t="str">
        <f t="shared" si="73"/>
        <v>NO CUMPLE</v>
      </c>
      <c r="BK170" s="152" t="str">
        <f>IF('OFERTAS ECONOMICAS'!FI170=0,"",IF('OFERTAS ECONOMICAS'!FN170="no","",'OFERTAS ECONOMICAS'!FI170))</f>
        <v/>
      </c>
      <c r="BL170" s="153">
        <f>+'OFERTAS ECONOMICAS'!FM170</f>
        <v>0</v>
      </c>
      <c r="BM170" s="153" t="str">
        <f t="shared" si="74"/>
        <v>NO CUMPLE</v>
      </c>
      <c r="BN170" s="152" t="e">
        <f>IF('OFERTAS ECONOMICAS'!#REF!=0,"",IF('OFERTAS ECONOMICAS'!#REF!="NO","",'OFERTAS ECONOMICAS'!#REF!))</f>
        <v>#REF!</v>
      </c>
      <c r="BO170" s="153" t="e">
        <f>+'OFERTAS ECONOMICAS'!#REF!</f>
        <v>#REF!</v>
      </c>
      <c r="BP170" s="153" t="e">
        <f t="shared" si="75"/>
        <v>#REF!</v>
      </c>
      <c r="BQ170" s="152" t="str">
        <f>IF('OFERTAS ECONOMICAS'!FR170=0,"",IF('OFERTAS ECONOMICAS'!FW170="NO","",'OFERTAS ECONOMICAS'!FR170))</f>
        <v/>
      </c>
      <c r="BR170" s="153">
        <f>+'OFERTAS ECONOMICAS'!FV170</f>
        <v>0</v>
      </c>
      <c r="BS170" s="153" t="str">
        <f t="shared" si="76"/>
        <v>NO CUMPLE</v>
      </c>
      <c r="BT170" s="152" t="str">
        <f>IF('OFERTAS ECONOMICAS'!GA170=0,"",IF('OFERTAS ECONOMICAS'!GF170="NO","",'OFERTAS ECONOMICAS'!GA170))</f>
        <v/>
      </c>
      <c r="BU170" s="153">
        <f>+'OFERTAS ECONOMICAS'!GE170</f>
        <v>0</v>
      </c>
      <c r="BV170" s="153" t="str">
        <f t="shared" si="77"/>
        <v>NO CUMPLE</v>
      </c>
      <c r="BW170" s="152" t="e">
        <f>IF('OFERTAS ECONOMICAS'!#REF!=0,"",IF('OFERTAS ECONOMICAS'!#REF!="NO","",'OFERTAS ECONOMICAS'!#REF!))</f>
        <v>#REF!</v>
      </c>
      <c r="BX170" s="153" t="e">
        <f>+'OFERTAS ECONOMICAS'!#REF!</f>
        <v>#REF!</v>
      </c>
      <c r="BY170" s="153" t="e">
        <f t="shared" si="78"/>
        <v>#REF!</v>
      </c>
    </row>
    <row r="171" spans="1:77" ht="51" x14ac:dyDescent="0.2">
      <c r="A171" s="85">
        <f t="shared" ref="A171:A189" si="80">+A170+1</f>
        <v>162</v>
      </c>
      <c r="B171" s="85" t="str">
        <f>VLOOKUP(A171,'OFERTAS ECONOMICAS'!A171:B504,2,0)</f>
        <v>DM2069</v>
      </c>
      <c r="C171" s="22" t="str">
        <f>VLOOKUP(A171,'OFERTAS ECONOMICAS'!A171:C504,3,0)</f>
        <v>STENT ESOFAGICO TOTALMENTE RECUBIERTO 12 CM X 18 MM X 24 MM CON INTRODUCTOR</v>
      </c>
      <c r="D171" s="120">
        <v>1</v>
      </c>
      <c r="E171" s="120" t="s">
        <v>32</v>
      </c>
      <c r="F171" s="23">
        <v>3050000</v>
      </c>
      <c r="G171" s="120">
        <v>1</v>
      </c>
      <c r="H171" s="86">
        <f t="shared" si="55"/>
        <v>3050000</v>
      </c>
      <c r="I171" s="48" t="str">
        <f>IF('OFERTAS ECONOMICAS'!L171=0,"",IF('OFERTAS ECONOMICAS'!Q171="no","",'OFERTAS ECONOMICAS'!L171))</f>
        <v/>
      </c>
      <c r="J171" s="49">
        <f>+'OFERTAS ECONOMICAS'!P171</f>
        <v>0</v>
      </c>
      <c r="K171" s="49" t="str">
        <f t="shared" si="56"/>
        <v>NO CUMPLE</v>
      </c>
      <c r="L171" s="51" t="str">
        <f>IF('OFERTAS ECONOMICAS'!U171=0,"",IF('OFERTAS ECONOMICAS'!Z171="NO","",'OFERTAS ECONOMICAS'!U171))</f>
        <v/>
      </c>
      <c r="M171" s="52">
        <f>+'OFERTAS ECONOMICAS'!Y171</f>
        <v>0</v>
      </c>
      <c r="N171" s="52" t="str">
        <f t="shared" si="57"/>
        <v>NO CUMPLE</v>
      </c>
      <c r="O171" s="53" t="str">
        <f>IF('OFERTAS ECONOMICAS'!AD171=0,"",IF('OFERTAS ECONOMICAS'!AI171="NO","",'OFERTAS ECONOMICAS'!AD171))</f>
        <v/>
      </c>
      <c r="P171" s="54">
        <f>+'OFERTAS ECONOMICAS'!AH171</f>
        <v>0</v>
      </c>
      <c r="Q171" s="54" t="str">
        <f t="shared" si="58"/>
        <v>NO CUMPLE</v>
      </c>
      <c r="R171" s="56" t="str">
        <f>IF('OFERTAS ECONOMICAS'!AN171=0,"",IF('OFERTAS ECONOMICAS'!AR171="NO","",'OFERTAS ECONOMICAS'!AN171))</f>
        <v/>
      </c>
      <c r="S171" s="57">
        <f>+'OFERTAS ECONOMICAS'!AQ171</f>
        <v>0</v>
      </c>
      <c r="T171" s="57" t="str">
        <f t="shared" si="59"/>
        <v>NO CUMPLE</v>
      </c>
      <c r="U171" s="59" t="str">
        <f>IF('OFERTAS ECONOMICAS'!AV171=0,"",IF('OFERTAS ECONOMICAS'!BA171="NO","",'OFERTAS ECONOMICAS'!AV171))</f>
        <v/>
      </c>
      <c r="V171" s="60">
        <f>+'OFERTAS ECONOMICAS'!AZ171</f>
        <v>0</v>
      </c>
      <c r="W171" s="60" t="str">
        <f t="shared" si="60"/>
        <v>NO CUMPLE</v>
      </c>
      <c r="X171" s="56" t="str">
        <f>IF('OFERTAS ECONOMICAS'!BF171=0,"",IF('OFERTAS ECONOMICAS'!BJ171="NO","",'OFERTAS ECONOMICAS'!BE171))</f>
        <v/>
      </c>
      <c r="Y171" s="57">
        <f>+'OFERTAS ECONOMICAS'!BI171</f>
        <v>0</v>
      </c>
      <c r="Z171" s="57" t="str">
        <f t="shared" si="61"/>
        <v>NO CUMPLE</v>
      </c>
      <c r="AA171" s="152" t="e">
        <f>IF('OFERTAS ECONOMICAS'!#REF!=0,"",IF('OFERTAS ECONOMICAS'!#REF!="NO","",'OFERTAS ECONOMICAS'!#REF!))</f>
        <v>#REF!</v>
      </c>
      <c r="AB171" s="153" t="e">
        <f>+'OFERTAS ECONOMICAS'!#REF!</f>
        <v>#REF!</v>
      </c>
      <c r="AC171" s="153" t="e">
        <f t="shared" si="62"/>
        <v>#REF!</v>
      </c>
      <c r="AD171" s="251" t="str">
        <f>IF('OFERTAS ECONOMICAS'!BN171=0,"",IF('OFERTAS ECONOMICAS'!BS171="NO","",'OFERTAS ECONOMICAS'!BN171))</f>
        <v/>
      </c>
      <c r="AE171" s="153">
        <f>+'OFERTAS ECONOMICAS'!BR171</f>
        <v>0</v>
      </c>
      <c r="AF171" s="153" t="str">
        <f t="shared" si="63"/>
        <v>NO CUMPLE</v>
      </c>
      <c r="AG171" s="152" t="str">
        <f>IF('OFERTAS ECONOMICAS'!BW171=0,"",IF('OFERTAS ECONOMICAS'!CB171="NO","",'OFERTAS ECONOMICAS'!BW171))</f>
        <v/>
      </c>
      <c r="AH171" s="153">
        <f>+'OFERTAS ECONOMICAS'!CA171</f>
        <v>0</v>
      </c>
      <c r="AI171" s="153" t="str">
        <f t="shared" si="64"/>
        <v>NO CUMPLE</v>
      </c>
      <c r="AJ171" s="152" t="str">
        <f>IF('OFERTAS ECONOMICAS'!CF171=0,"",IF('OFERTAS ECONOMICAS'!CK171="NO","",'OFERTAS ECONOMICAS'!CF171))</f>
        <v/>
      </c>
      <c r="AK171" s="153">
        <f>+'OFERTAS ECONOMICAS'!CJ171</f>
        <v>0</v>
      </c>
      <c r="AL171" s="153" t="str">
        <f t="shared" si="65"/>
        <v>NO CUMPLE</v>
      </c>
      <c r="AM171" s="152" t="str">
        <f>IF('OFERTAS ECONOMICAS'!CO171=0,"",IF('OFERTAS ECONOMICAS'!CT171="NO","",'OFERTAS ECONOMICAS'!CO171))</f>
        <v/>
      </c>
      <c r="AN171" s="153">
        <f>+'OFERTAS ECONOMICAS'!CS171</f>
        <v>0</v>
      </c>
      <c r="AO171" s="153" t="str">
        <f t="shared" si="66"/>
        <v>NO CUMPLE</v>
      </c>
      <c r="AP171" s="344" t="str">
        <f>IF('OFERTAS ECONOMICAS'!CX171=0,"",IF('OFERTAS ECONOMICAS'!DC171="NO","",'OFERTAS ECONOMICAS'!CX171))</f>
        <v/>
      </c>
      <c r="AQ171" s="153">
        <f>+'OFERTAS ECONOMICAS'!DB171</f>
        <v>0</v>
      </c>
      <c r="AR171" s="153" t="str">
        <f t="shared" si="67"/>
        <v>NO CUMPLE</v>
      </c>
      <c r="AS171" s="152" t="str">
        <f>IF('OFERTAS ECONOMICAS'!DG171=0,"",IF('OFERTAS ECONOMICAS'!DL171="NO","",'OFERTAS ECONOMICAS'!DG171))</f>
        <v/>
      </c>
      <c r="AT171" s="153">
        <f>+'OFERTAS ECONOMICAS'!DK171</f>
        <v>0</v>
      </c>
      <c r="AU171" s="153" t="str">
        <f t="shared" si="68"/>
        <v>NO CUMPLE</v>
      </c>
      <c r="AV171" s="152" t="str">
        <f>IF('OFERTAS ECONOMICAS'!DP171=0,"",IF('OFERTAS ECONOMICAS'!DU171="NO","",'OFERTAS ECONOMICAS'!DP171))</f>
        <v/>
      </c>
      <c r="AW171" s="153">
        <f>+'OFERTAS ECONOMICAS'!DT171</f>
        <v>0</v>
      </c>
      <c r="AX171" s="153" t="str">
        <f t="shared" si="69"/>
        <v>NO CUMPLE</v>
      </c>
      <c r="AY171" s="341" t="str">
        <f>IF('OFERTAS ECONOMICAS'!DY171=0,"",IF('OFERTAS ECONOMICAS'!ED171="no","",'OFERTAS ECONOMICAS'!DY171))</f>
        <v/>
      </c>
      <c r="AZ171" s="153">
        <f>+'OFERTAS ECONOMICAS'!EC171</f>
        <v>0</v>
      </c>
      <c r="BA171" s="153" t="str">
        <f t="shared" si="70"/>
        <v>NO CUMPLE</v>
      </c>
      <c r="BB171" s="152" t="str">
        <f>IF('OFERTAS ECONOMICAS'!EH171=0,"",IF('OFERTAS ECONOMICAS'!EM171="NO","",'OFERTAS ECONOMICAS'!EH171))</f>
        <v/>
      </c>
      <c r="BC171" s="153" t="str">
        <f>+'OFERTAS ECONOMICAS'!EL171</f>
        <v/>
      </c>
      <c r="BD171" s="153" t="str">
        <f t="shared" si="71"/>
        <v>NO CUMPLE</v>
      </c>
      <c r="BE171" s="152" t="str">
        <f>IF('OFERTAS ECONOMICAS'!EQ171=0,"",IF('OFERTAS ECONOMICAS'!EV171="NO","",'OFERTAS ECONOMICAS'!EQ171))</f>
        <v/>
      </c>
      <c r="BF171" s="153">
        <f>+'OFERTAS ECONOMICAS'!EU171</f>
        <v>0</v>
      </c>
      <c r="BG171" s="153" t="str">
        <f t="shared" si="72"/>
        <v>NO CUMPLE</v>
      </c>
      <c r="BH171" s="152" t="str">
        <f>IF('OFERTAS ECONOMICAS'!EZ171=0,"",IF('OFERTAS ECONOMICAS'!FE171="NO","",'OFERTAS ECONOMICAS'!EZ171))</f>
        <v/>
      </c>
      <c r="BI171" s="153">
        <f>+'OFERTAS ECONOMICAS'!FD171</f>
        <v>0</v>
      </c>
      <c r="BJ171" s="153" t="str">
        <f t="shared" si="73"/>
        <v>NO CUMPLE</v>
      </c>
      <c r="BK171" s="152" t="str">
        <f>IF('OFERTAS ECONOMICAS'!FI171=0,"",IF('OFERTAS ECONOMICAS'!FN171="no","",'OFERTAS ECONOMICAS'!FI171))</f>
        <v/>
      </c>
      <c r="BL171" s="153">
        <f>+'OFERTAS ECONOMICAS'!FM171</f>
        <v>0</v>
      </c>
      <c r="BM171" s="153" t="str">
        <f t="shared" si="74"/>
        <v>NO CUMPLE</v>
      </c>
      <c r="BN171" s="152" t="e">
        <f>IF('OFERTAS ECONOMICAS'!#REF!=0,"",IF('OFERTAS ECONOMICAS'!#REF!="NO","",'OFERTAS ECONOMICAS'!#REF!))</f>
        <v>#REF!</v>
      </c>
      <c r="BO171" s="153" t="e">
        <f>+'OFERTAS ECONOMICAS'!#REF!</f>
        <v>#REF!</v>
      </c>
      <c r="BP171" s="153" t="e">
        <f t="shared" si="75"/>
        <v>#REF!</v>
      </c>
      <c r="BQ171" s="152" t="str">
        <f>IF('OFERTAS ECONOMICAS'!FR171=0,"",IF('OFERTAS ECONOMICAS'!FW171="NO","",'OFERTAS ECONOMICAS'!FR171))</f>
        <v/>
      </c>
      <c r="BR171" s="153">
        <f>+'OFERTAS ECONOMICAS'!FV171</f>
        <v>0</v>
      </c>
      <c r="BS171" s="153" t="str">
        <f t="shared" si="76"/>
        <v>NO CUMPLE</v>
      </c>
      <c r="BT171" s="152" t="str">
        <f>IF('OFERTAS ECONOMICAS'!GA171=0,"",IF('OFERTAS ECONOMICAS'!GF171="NO","",'OFERTAS ECONOMICAS'!GA171))</f>
        <v/>
      </c>
      <c r="BU171" s="153">
        <f>+'OFERTAS ECONOMICAS'!GE171</f>
        <v>0</v>
      </c>
      <c r="BV171" s="153" t="str">
        <f t="shared" si="77"/>
        <v>NO CUMPLE</v>
      </c>
      <c r="BW171" s="152" t="e">
        <f>IF('OFERTAS ECONOMICAS'!#REF!=0,"",IF('OFERTAS ECONOMICAS'!#REF!="NO","",'OFERTAS ECONOMICAS'!#REF!))</f>
        <v>#REF!</v>
      </c>
      <c r="BX171" s="153" t="e">
        <f>+'OFERTAS ECONOMICAS'!#REF!</f>
        <v>#REF!</v>
      </c>
      <c r="BY171" s="153" t="e">
        <f t="shared" si="78"/>
        <v>#REF!</v>
      </c>
    </row>
    <row r="172" spans="1:77" ht="38.25" x14ac:dyDescent="0.2">
      <c r="A172" s="85">
        <f t="shared" si="80"/>
        <v>163</v>
      </c>
      <c r="B172" s="85" t="str">
        <f>VLOOKUP(A172,'OFERTAS ECONOMICAS'!A172:B505,2,0)</f>
        <v>DM2562</v>
      </c>
      <c r="C172" s="22" t="str">
        <f>VLOOKUP(A172,'OFERTAS ECONOMICAS'!A172:C505,3,0)</f>
        <v>STENT ESOFAGICO TOTALMENTE RECUBIERTO DE 10 CM</v>
      </c>
      <c r="D172" s="120">
        <v>1</v>
      </c>
      <c r="E172" s="120" t="s">
        <v>32</v>
      </c>
      <c r="F172" s="23">
        <v>3050000</v>
      </c>
      <c r="G172" s="120">
        <v>5</v>
      </c>
      <c r="H172" s="86">
        <f t="shared" si="55"/>
        <v>15250000</v>
      </c>
      <c r="I172" s="48" t="str">
        <f>IF('OFERTAS ECONOMICAS'!L172=0,"",IF('OFERTAS ECONOMICAS'!Q172="no","",'OFERTAS ECONOMICAS'!L172))</f>
        <v/>
      </c>
      <c r="J172" s="49">
        <f>+'OFERTAS ECONOMICAS'!P172</f>
        <v>0</v>
      </c>
      <c r="K172" s="49" t="str">
        <f t="shared" si="56"/>
        <v>NO CUMPLE</v>
      </c>
      <c r="L172" s="51" t="str">
        <f>IF('OFERTAS ECONOMICAS'!U172=0,"",IF('OFERTAS ECONOMICAS'!Z172="NO","",'OFERTAS ECONOMICAS'!U172))</f>
        <v/>
      </c>
      <c r="M172" s="52">
        <f>+'OFERTAS ECONOMICAS'!Y172</f>
        <v>0</v>
      </c>
      <c r="N172" s="52" t="str">
        <f t="shared" si="57"/>
        <v>NO CUMPLE</v>
      </c>
      <c r="O172" s="53" t="str">
        <f>IF('OFERTAS ECONOMICAS'!AD172=0,"",IF('OFERTAS ECONOMICAS'!AI172="NO","",'OFERTAS ECONOMICAS'!AD172))</f>
        <v/>
      </c>
      <c r="P172" s="54">
        <f>+'OFERTAS ECONOMICAS'!AH172</f>
        <v>0</v>
      </c>
      <c r="Q172" s="54" t="str">
        <f t="shared" si="58"/>
        <v>NO CUMPLE</v>
      </c>
      <c r="R172" s="56" t="str">
        <f>IF('OFERTAS ECONOMICAS'!AN172=0,"",IF('OFERTAS ECONOMICAS'!AR172="NO","",'OFERTAS ECONOMICAS'!AN172))</f>
        <v/>
      </c>
      <c r="S172" s="57">
        <f>+'OFERTAS ECONOMICAS'!AQ172</f>
        <v>0</v>
      </c>
      <c r="T172" s="57" t="str">
        <f t="shared" si="59"/>
        <v>NO CUMPLE</v>
      </c>
      <c r="U172" s="59" t="str">
        <f>IF('OFERTAS ECONOMICAS'!AV172=0,"",IF('OFERTAS ECONOMICAS'!BA172="NO","",'OFERTAS ECONOMICAS'!AV172))</f>
        <v/>
      </c>
      <c r="V172" s="60">
        <f>+'OFERTAS ECONOMICAS'!AZ172</f>
        <v>0</v>
      </c>
      <c r="W172" s="60" t="str">
        <f t="shared" si="60"/>
        <v>NO CUMPLE</v>
      </c>
      <c r="X172" s="56" t="str">
        <f>IF('OFERTAS ECONOMICAS'!BF172=0,"",IF('OFERTAS ECONOMICAS'!BJ172="NO","",'OFERTAS ECONOMICAS'!BE172))</f>
        <v/>
      </c>
      <c r="Y172" s="57">
        <f>+'OFERTAS ECONOMICAS'!BI172</f>
        <v>0</v>
      </c>
      <c r="Z172" s="57" t="str">
        <f t="shared" si="61"/>
        <v>NO CUMPLE</v>
      </c>
      <c r="AA172" s="152" t="e">
        <f>IF('OFERTAS ECONOMICAS'!#REF!=0,"",IF('OFERTAS ECONOMICAS'!#REF!="NO","",'OFERTAS ECONOMICAS'!#REF!))</f>
        <v>#REF!</v>
      </c>
      <c r="AB172" s="153" t="e">
        <f>+'OFERTAS ECONOMICAS'!#REF!</f>
        <v>#REF!</v>
      </c>
      <c r="AC172" s="153" t="e">
        <f t="shared" si="62"/>
        <v>#REF!</v>
      </c>
      <c r="AD172" s="251" t="str">
        <f>IF('OFERTAS ECONOMICAS'!BN172=0,"",IF('OFERTAS ECONOMICAS'!BS172="NO","",'OFERTAS ECONOMICAS'!BN172))</f>
        <v/>
      </c>
      <c r="AE172" s="153">
        <f>+'OFERTAS ECONOMICAS'!BR172</f>
        <v>0</v>
      </c>
      <c r="AF172" s="153" t="str">
        <f t="shared" si="63"/>
        <v>NO CUMPLE</v>
      </c>
      <c r="AG172" s="152" t="str">
        <f>IF('OFERTAS ECONOMICAS'!BW172=0,"",IF('OFERTAS ECONOMICAS'!CB172="NO","",'OFERTAS ECONOMICAS'!BW172))</f>
        <v/>
      </c>
      <c r="AH172" s="153">
        <f>+'OFERTAS ECONOMICAS'!CA172</f>
        <v>0</v>
      </c>
      <c r="AI172" s="153" t="str">
        <f t="shared" si="64"/>
        <v>NO CUMPLE</v>
      </c>
      <c r="AJ172" s="152" t="str">
        <f>IF('OFERTAS ECONOMICAS'!CF172=0,"",IF('OFERTAS ECONOMICAS'!CK172="NO","",'OFERTAS ECONOMICAS'!CF172))</f>
        <v/>
      </c>
      <c r="AK172" s="153">
        <f>+'OFERTAS ECONOMICAS'!CJ172</f>
        <v>0</v>
      </c>
      <c r="AL172" s="153" t="str">
        <f t="shared" si="65"/>
        <v>NO CUMPLE</v>
      </c>
      <c r="AM172" s="152" t="str">
        <f>IF('OFERTAS ECONOMICAS'!CO172=0,"",IF('OFERTAS ECONOMICAS'!CT172="NO","",'OFERTAS ECONOMICAS'!CO172))</f>
        <v/>
      </c>
      <c r="AN172" s="153">
        <f>+'OFERTAS ECONOMICAS'!CS172</f>
        <v>0</v>
      </c>
      <c r="AO172" s="153" t="str">
        <f t="shared" si="66"/>
        <v>NO CUMPLE</v>
      </c>
      <c r="AP172" s="344" t="str">
        <f>IF('OFERTAS ECONOMICAS'!CX172=0,"",IF('OFERTAS ECONOMICAS'!DC172="NO","",'OFERTAS ECONOMICAS'!CX172))</f>
        <v/>
      </c>
      <c r="AQ172" s="153">
        <f>+'OFERTAS ECONOMICAS'!DB172</f>
        <v>0</v>
      </c>
      <c r="AR172" s="153" t="str">
        <f t="shared" si="67"/>
        <v>NO CUMPLE</v>
      </c>
      <c r="AS172" s="152" t="str">
        <f>IF('OFERTAS ECONOMICAS'!DG172=0,"",IF('OFERTAS ECONOMICAS'!DL172="NO","",'OFERTAS ECONOMICAS'!DG172))</f>
        <v/>
      </c>
      <c r="AT172" s="153">
        <f>+'OFERTAS ECONOMICAS'!DK172</f>
        <v>0</v>
      </c>
      <c r="AU172" s="153" t="str">
        <f t="shared" si="68"/>
        <v>NO CUMPLE</v>
      </c>
      <c r="AV172" s="152" t="str">
        <f>IF('OFERTAS ECONOMICAS'!DP172=0,"",IF('OFERTAS ECONOMICAS'!DU172="NO","",'OFERTAS ECONOMICAS'!DP172))</f>
        <v/>
      </c>
      <c r="AW172" s="153">
        <f>+'OFERTAS ECONOMICAS'!DT172</f>
        <v>0</v>
      </c>
      <c r="AX172" s="153" t="str">
        <f t="shared" si="69"/>
        <v>NO CUMPLE</v>
      </c>
      <c r="AY172" s="341" t="str">
        <f>IF('OFERTAS ECONOMICAS'!DY172=0,"",IF('OFERTAS ECONOMICAS'!ED172="no","",'OFERTAS ECONOMICAS'!DY172))</f>
        <v/>
      </c>
      <c r="AZ172" s="153">
        <f>+'OFERTAS ECONOMICAS'!EC172</f>
        <v>0</v>
      </c>
      <c r="BA172" s="153" t="str">
        <f t="shared" si="70"/>
        <v>NO CUMPLE</v>
      </c>
      <c r="BB172" s="152" t="str">
        <f>IF('OFERTAS ECONOMICAS'!EH172=0,"",IF('OFERTAS ECONOMICAS'!EM172="NO","",'OFERTAS ECONOMICAS'!EH172))</f>
        <v/>
      </c>
      <c r="BC172" s="153" t="str">
        <f>+'OFERTAS ECONOMICAS'!EL172</f>
        <v/>
      </c>
      <c r="BD172" s="153" t="str">
        <f t="shared" si="71"/>
        <v>NO CUMPLE</v>
      </c>
      <c r="BE172" s="152" t="str">
        <f>IF('OFERTAS ECONOMICAS'!EQ172=0,"",IF('OFERTAS ECONOMICAS'!EV172="NO","",'OFERTAS ECONOMICAS'!EQ172))</f>
        <v/>
      </c>
      <c r="BF172" s="153">
        <f>+'OFERTAS ECONOMICAS'!EU172</f>
        <v>0</v>
      </c>
      <c r="BG172" s="153" t="str">
        <f t="shared" si="72"/>
        <v>NO CUMPLE</v>
      </c>
      <c r="BH172" s="152" t="str">
        <f>IF('OFERTAS ECONOMICAS'!EZ172=0,"",IF('OFERTAS ECONOMICAS'!FE172="NO","",'OFERTAS ECONOMICAS'!EZ172))</f>
        <v/>
      </c>
      <c r="BI172" s="153">
        <f>+'OFERTAS ECONOMICAS'!FD172</f>
        <v>0</v>
      </c>
      <c r="BJ172" s="153" t="str">
        <f t="shared" si="73"/>
        <v>NO CUMPLE</v>
      </c>
      <c r="BK172" s="152" t="str">
        <f>IF('OFERTAS ECONOMICAS'!FI172=0,"",IF('OFERTAS ECONOMICAS'!FN172="no","",'OFERTAS ECONOMICAS'!FI172))</f>
        <v/>
      </c>
      <c r="BL172" s="153">
        <f>+'OFERTAS ECONOMICAS'!FM172</f>
        <v>0</v>
      </c>
      <c r="BM172" s="153" t="str">
        <f t="shared" si="74"/>
        <v>NO CUMPLE</v>
      </c>
      <c r="BN172" s="152" t="e">
        <f>IF('OFERTAS ECONOMICAS'!#REF!=0,"",IF('OFERTAS ECONOMICAS'!#REF!="NO","",'OFERTAS ECONOMICAS'!#REF!))</f>
        <v>#REF!</v>
      </c>
      <c r="BO172" s="153" t="e">
        <f>+'OFERTAS ECONOMICAS'!#REF!</f>
        <v>#REF!</v>
      </c>
      <c r="BP172" s="153" t="e">
        <f t="shared" si="75"/>
        <v>#REF!</v>
      </c>
      <c r="BQ172" s="152" t="str">
        <f>IF('OFERTAS ECONOMICAS'!FR172=0,"",IF('OFERTAS ECONOMICAS'!FW172="NO","",'OFERTAS ECONOMICAS'!FR172))</f>
        <v/>
      </c>
      <c r="BR172" s="153">
        <f>+'OFERTAS ECONOMICAS'!FV172</f>
        <v>0</v>
      </c>
      <c r="BS172" s="153" t="str">
        <f t="shared" si="76"/>
        <v>NO CUMPLE</v>
      </c>
      <c r="BT172" s="152" t="str">
        <f>IF('OFERTAS ECONOMICAS'!GA172=0,"",IF('OFERTAS ECONOMICAS'!GF172="NO","",'OFERTAS ECONOMICAS'!GA172))</f>
        <v/>
      </c>
      <c r="BU172" s="153">
        <f>+'OFERTAS ECONOMICAS'!GE172</f>
        <v>0</v>
      </c>
      <c r="BV172" s="153" t="str">
        <f t="shared" si="77"/>
        <v>NO CUMPLE</v>
      </c>
      <c r="BW172" s="152" t="e">
        <f>IF('OFERTAS ECONOMICAS'!#REF!=0,"",IF('OFERTAS ECONOMICAS'!#REF!="NO","",'OFERTAS ECONOMICAS'!#REF!))</f>
        <v>#REF!</v>
      </c>
      <c r="BX172" s="153" t="e">
        <f>+'OFERTAS ECONOMICAS'!#REF!</f>
        <v>#REF!</v>
      </c>
      <c r="BY172" s="153" t="e">
        <f t="shared" si="78"/>
        <v>#REF!</v>
      </c>
    </row>
    <row r="173" spans="1:77" ht="38.25" x14ac:dyDescent="0.2">
      <c r="A173" s="85">
        <f t="shared" si="80"/>
        <v>164</v>
      </c>
      <c r="B173" s="85" t="str">
        <f>VLOOKUP(A173,'OFERTAS ECONOMICAS'!A173:B506,2,0)</f>
        <v>DM2563</v>
      </c>
      <c r="C173" s="22" t="str">
        <f>VLOOKUP(A173,'OFERTAS ECONOMICAS'!A173:C506,3,0)</f>
        <v>STENT ESOFAGICO TOTALMENTE RECUBIERTO DE 15 CM</v>
      </c>
      <c r="D173" s="120">
        <v>1</v>
      </c>
      <c r="E173" s="120" t="s">
        <v>32</v>
      </c>
      <c r="F173" s="23">
        <v>3050000</v>
      </c>
      <c r="G173" s="120">
        <v>5</v>
      </c>
      <c r="H173" s="86">
        <f t="shared" si="55"/>
        <v>15250000</v>
      </c>
      <c r="I173" s="48" t="str">
        <f>IF('OFERTAS ECONOMICAS'!L173=0,"",IF('OFERTAS ECONOMICAS'!Q173="no","",'OFERTAS ECONOMICAS'!L173))</f>
        <v/>
      </c>
      <c r="J173" s="49">
        <f>+'OFERTAS ECONOMICAS'!P173</f>
        <v>0</v>
      </c>
      <c r="K173" s="49" t="str">
        <f t="shared" si="56"/>
        <v>NO CUMPLE</v>
      </c>
      <c r="L173" s="51" t="str">
        <f>IF('OFERTAS ECONOMICAS'!U173=0,"",IF('OFERTAS ECONOMICAS'!Z173="NO","",'OFERTAS ECONOMICAS'!U173))</f>
        <v/>
      </c>
      <c r="M173" s="52">
        <f>+'OFERTAS ECONOMICAS'!Y173</f>
        <v>0</v>
      </c>
      <c r="N173" s="52" t="str">
        <f t="shared" si="57"/>
        <v>NO CUMPLE</v>
      </c>
      <c r="O173" s="53" t="str">
        <f>IF('OFERTAS ECONOMICAS'!AD173=0,"",IF('OFERTAS ECONOMICAS'!AI173="NO","",'OFERTAS ECONOMICAS'!AD173))</f>
        <v/>
      </c>
      <c r="P173" s="54">
        <f>+'OFERTAS ECONOMICAS'!AH173</f>
        <v>0</v>
      </c>
      <c r="Q173" s="54" t="str">
        <f t="shared" si="58"/>
        <v>NO CUMPLE</v>
      </c>
      <c r="R173" s="56" t="str">
        <f>IF('OFERTAS ECONOMICAS'!AN173=0,"",IF('OFERTAS ECONOMICAS'!AR173="NO","",'OFERTAS ECONOMICAS'!AN173))</f>
        <v/>
      </c>
      <c r="S173" s="57">
        <f>+'OFERTAS ECONOMICAS'!AQ173</f>
        <v>0</v>
      </c>
      <c r="T173" s="57" t="str">
        <f t="shared" si="59"/>
        <v>NO CUMPLE</v>
      </c>
      <c r="U173" s="59" t="str">
        <f>IF('OFERTAS ECONOMICAS'!AV173=0,"",IF('OFERTAS ECONOMICAS'!BA173="NO","",'OFERTAS ECONOMICAS'!AV173))</f>
        <v/>
      </c>
      <c r="V173" s="60">
        <f>+'OFERTAS ECONOMICAS'!AZ173</f>
        <v>0</v>
      </c>
      <c r="W173" s="60" t="str">
        <f t="shared" si="60"/>
        <v>NO CUMPLE</v>
      </c>
      <c r="X173" s="56" t="str">
        <f>IF('OFERTAS ECONOMICAS'!BF173=0,"",IF('OFERTAS ECONOMICAS'!BJ173="NO","",'OFERTAS ECONOMICAS'!BE173))</f>
        <v/>
      </c>
      <c r="Y173" s="57">
        <f>+'OFERTAS ECONOMICAS'!BI173</f>
        <v>0</v>
      </c>
      <c r="Z173" s="57" t="str">
        <f t="shared" si="61"/>
        <v>NO CUMPLE</v>
      </c>
      <c r="AA173" s="152" t="e">
        <f>IF('OFERTAS ECONOMICAS'!#REF!=0,"",IF('OFERTAS ECONOMICAS'!#REF!="NO","",'OFERTAS ECONOMICAS'!#REF!))</f>
        <v>#REF!</v>
      </c>
      <c r="AB173" s="153" t="e">
        <f>+'OFERTAS ECONOMICAS'!#REF!</f>
        <v>#REF!</v>
      </c>
      <c r="AC173" s="153" t="e">
        <f t="shared" si="62"/>
        <v>#REF!</v>
      </c>
      <c r="AD173" s="251" t="str">
        <f>IF('OFERTAS ECONOMICAS'!BN173=0,"",IF('OFERTAS ECONOMICAS'!BS173="NO","",'OFERTAS ECONOMICAS'!BN173))</f>
        <v/>
      </c>
      <c r="AE173" s="153">
        <f>+'OFERTAS ECONOMICAS'!BR173</f>
        <v>0</v>
      </c>
      <c r="AF173" s="153" t="str">
        <f t="shared" si="63"/>
        <v>NO CUMPLE</v>
      </c>
      <c r="AG173" s="152" t="str">
        <f>IF('OFERTAS ECONOMICAS'!BW173=0,"",IF('OFERTAS ECONOMICAS'!CB173="NO","",'OFERTAS ECONOMICAS'!BW173))</f>
        <v/>
      </c>
      <c r="AH173" s="153">
        <f>+'OFERTAS ECONOMICAS'!CA173</f>
        <v>0</v>
      </c>
      <c r="AI173" s="153" t="str">
        <f t="shared" si="64"/>
        <v>NO CUMPLE</v>
      </c>
      <c r="AJ173" s="152" t="str">
        <f>IF('OFERTAS ECONOMICAS'!CF173=0,"",IF('OFERTAS ECONOMICAS'!CK173="NO","",'OFERTAS ECONOMICAS'!CF173))</f>
        <v/>
      </c>
      <c r="AK173" s="153">
        <f>+'OFERTAS ECONOMICAS'!CJ173</f>
        <v>0</v>
      </c>
      <c r="AL173" s="153" t="str">
        <f t="shared" si="65"/>
        <v>NO CUMPLE</v>
      </c>
      <c r="AM173" s="152" t="str">
        <f>IF('OFERTAS ECONOMICAS'!CO173=0,"",IF('OFERTAS ECONOMICAS'!CT173="NO","",'OFERTAS ECONOMICAS'!CO173))</f>
        <v/>
      </c>
      <c r="AN173" s="153">
        <f>+'OFERTAS ECONOMICAS'!CS173</f>
        <v>0</v>
      </c>
      <c r="AO173" s="153" t="str">
        <f t="shared" si="66"/>
        <v>NO CUMPLE</v>
      </c>
      <c r="AP173" s="344" t="str">
        <f>IF('OFERTAS ECONOMICAS'!CX173=0,"",IF('OFERTAS ECONOMICAS'!DC173="NO","",'OFERTAS ECONOMICAS'!CX173))</f>
        <v/>
      </c>
      <c r="AQ173" s="153">
        <f>+'OFERTAS ECONOMICAS'!DB173</f>
        <v>0</v>
      </c>
      <c r="AR173" s="153" t="str">
        <f t="shared" si="67"/>
        <v>NO CUMPLE</v>
      </c>
      <c r="AS173" s="152" t="str">
        <f>IF('OFERTAS ECONOMICAS'!DG173=0,"",IF('OFERTAS ECONOMICAS'!DL173="NO","",'OFERTAS ECONOMICAS'!DG173))</f>
        <v/>
      </c>
      <c r="AT173" s="153">
        <f>+'OFERTAS ECONOMICAS'!DK173</f>
        <v>0</v>
      </c>
      <c r="AU173" s="153" t="str">
        <f t="shared" si="68"/>
        <v>NO CUMPLE</v>
      </c>
      <c r="AV173" s="152" t="str">
        <f>IF('OFERTAS ECONOMICAS'!DP173=0,"",IF('OFERTAS ECONOMICAS'!DU173="NO","",'OFERTAS ECONOMICAS'!DP173))</f>
        <v/>
      </c>
      <c r="AW173" s="153">
        <f>+'OFERTAS ECONOMICAS'!DT173</f>
        <v>0</v>
      </c>
      <c r="AX173" s="153" t="str">
        <f t="shared" si="69"/>
        <v>NO CUMPLE</v>
      </c>
      <c r="AY173" s="341" t="str">
        <f>IF('OFERTAS ECONOMICAS'!DY173=0,"",IF('OFERTAS ECONOMICAS'!ED173="no","",'OFERTAS ECONOMICAS'!DY173))</f>
        <v/>
      </c>
      <c r="AZ173" s="153">
        <f>+'OFERTAS ECONOMICAS'!EC173</f>
        <v>0</v>
      </c>
      <c r="BA173" s="153" t="str">
        <f t="shared" si="70"/>
        <v>NO CUMPLE</v>
      </c>
      <c r="BB173" s="152" t="str">
        <f>IF('OFERTAS ECONOMICAS'!EH173=0,"",IF('OFERTAS ECONOMICAS'!EM173="NO","",'OFERTAS ECONOMICAS'!EH173))</f>
        <v/>
      </c>
      <c r="BC173" s="153" t="str">
        <f>+'OFERTAS ECONOMICAS'!EL173</f>
        <v/>
      </c>
      <c r="BD173" s="153" t="str">
        <f t="shared" si="71"/>
        <v>NO CUMPLE</v>
      </c>
      <c r="BE173" s="152" t="str">
        <f>IF('OFERTAS ECONOMICAS'!EQ173=0,"",IF('OFERTAS ECONOMICAS'!EV173="NO","",'OFERTAS ECONOMICAS'!EQ173))</f>
        <v/>
      </c>
      <c r="BF173" s="153">
        <f>+'OFERTAS ECONOMICAS'!EU173</f>
        <v>0</v>
      </c>
      <c r="BG173" s="153" t="str">
        <f t="shared" si="72"/>
        <v>NO CUMPLE</v>
      </c>
      <c r="BH173" s="152" t="str">
        <f>IF('OFERTAS ECONOMICAS'!EZ173=0,"",IF('OFERTAS ECONOMICAS'!FE173="NO","",'OFERTAS ECONOMICAS'!EZ173))</f>
        <v/>
      </c>
      <c r="BI173" s="153">
        <f>+'OFERTAS ECONOMICAS'!FD173</f>
        <v>0</v>
      </c>
      <c r="BJ173" s="153" t="str">
        <f t="shared" si="73"/>
        <v>NO CUMPLE</v>
      </c>
      <c r="BK173" s="152" t="str">
        <f>IF('OFERTAS ECONOMICAS'!FI173=0,"",IF('OFERTAS ECONOMICAS'!FN173="no","",'OFERTAS ECONOMICAS'!FI173))</f>
        <v/>
      </c>
      <c r="BL173" s="153">
        <f>+'OFERTAS ECONOMICAS'!FM173</f>
        <v>0</v>
      </c>
      <c r="BM173" s="153" t="str">
        <f t="shared" si="74"/>
        <v>NO CUMPLE</v>
      </c>
      <c r="BN173" s="152" t="e">
        <f>IF('OFERTAS ECONOMICAS'!#REF!=0,"",IF('OFERTAS ECONOMICAS'!#REF!="NO","",'OFERTAS ECONOMICAS'!#REF!))</f>
        <v>#REF!</v>
      </c>
      <c r="BO173" s="153" t="e">
        <f>+'OFERTAS ECONOMICAS'!#REF!</f>
        <v>#REF!</v>
      </c>
      <c r="BP173" s="153" t="e">
        <f t="shared" si="75"/>
        <v>#REF!</v>
      </c>
      <c r="BQ173" s="152" t="str">
        <f>IF('OFERTAS ECONOMICAS'!FR173=0,"",IF('OFERTAS ECONOMICAS'!FW173="NO","",'OFERTAS ECONOMICAS'!FR173))</f>
        <v/>
      </c>
      <c r="BR173" s="153">
        <f>+'OFERTAS ECONOMICAS'!FV173</f>
        <v>0</v>
      </c>
      <c r="BS173" s="153" t="str">
        <f t="shared" si="76"/>
        <v>NO CUMPLE</v>
      </c>
      <c r="BT173" s="152" t="str">
        <f>IF('OFERTAS ECONOMICAS'!GA173=0,"",IF('OFERTAS ECONOMICAS'!GF173="NO","",'OFERTAS ECONOMICAS'!GA173))</f>
        <v/>
      </c>
      <c r="BU173" s="153">
        <f>+'OFERTAS ECONOMICAS'!GE173</f>
        <v>0</v>
      </c>
      <c r="BV173" s="153" t="str">
        <f t="shared" si="77"/>
        <v>NO CUMPLE</v>
      </c>
      <c r="BW173" s="152" t="e">
        <f>IF('OFERTAS ECONOMICAS'!#REF!=0,"",IF('OFERTAS ECONOMICAS'!#REF!="NO","",'OFERTAS ECONOMICAS'!#REF!))</f>
        <v>#REF!</v>
      </c>
      <c r="BX173" s="153" t="e">
        <f>+'OFERTAS ECONOMICAS'!#REF!</f>
        <v>#REF!</v>
      </c>
      <c r="BY173" s="153" t="e">
        <f t="shared" si="78"/>
        <v>#REF!</v>
      </c>
    </row>
    <row r="174" spans="1:77" ht="12.75" x14ac:dyDescent="0.2">
      <c r="A174" s="85">
        <f t="shared" si="80"/>
        <v>165</v>
      </c>
      <c r="B174" s="85" t="str">
        <f>VLOOKUP(A174,'OFERTAS ECONOMICAS'!A174:B507,2,0)</f>
        <v>DM2564</v>
      </c>
      <c r="C174" s="22" t="str">
        <f>VLOOKUP(A174,'OFERTAS ECONOMICAS'!A174:C507,3,0)</f>
        <v>STENT PILORICO</v>
      </c>
      <c r="D174" s="120">
        <v>1</v>
      </c>
      <c r="E174" s="120" t="s">
        <v>32</v>
      </c>
      <c r="F174" s="24">
        <v>3050000</v>
      </c>
      <c r="G174" s="120">
        <v>5</v>
      </c>
      <c r="H174" s="86">
        <f t="shared" si="55"/>
        <v>15250000</v>
      </c>
      <c r="I174" s="48" t="str">
        <f>IF('OFERTAS ECONOMICAS'!L174=0,"",IF('OFERTAS ECONOMICAS'!Q174="no","",'OFERTAS ECONOMICAS'!L174))</f>
        <v/>
      </c>
      <c r="J174" s="49">
        <f>+'OFERTAS ECONOMICAS'!P174</f>
        <v>0</v>
      </c>
      <c r="K174" s="49" t="str">
        <f t="shared" si="56"/>
        <v>NO CUMPLE</v>
      </c>
      <c r="L174" s="51" t="str">
        <f>IF('OFERTAS ECONOMICAS'!U174=0,"",IF('OFERTAS ECONOMICAS'!Z174="NO","",'OFERTAS ECONOMICAS'!U174))</f>
        <v/>
      </c>
      <c r="M174" s="52">
        <f>+'OFERTAS ECONOMICAS'!Y174</f>
        <v>0</v>
      </c>
      <c r="N174" s="52" t="str">
        <f t="shared" si="57"/>
        <v>NO CUMPLE</v>
      </c>
      <c r="O174" s="53" t="str">
        <f>IF('OFERTAS ECONOMICAS'!AD174=0,"",IF('OFERTAS ECONOMICAS'!AI174="NO","",'OFERTAS ECONOMICAS'!AD174))</f>
        <v/>
      </c>
      <c r="P174" s="54">
        <f>+'OFERTAS ECONOMICAS'!AH174</f>
        <v>0</v>
      </c>
      <c r="Q174" s="54" t="str">
        <f t="shared" si="58"/>
        <v>NO CUMPLE</v>
      </c>
      <c r="R174" s="56" t="str">
        <f>IF('OFERTAS ECONOMICAS'!AN174=0,"",IF('OFERTAS ECONOMICAS'!AR174="NO","",'OFERTAS ECONOMICAS'!AN174))</f>
        <v/>
      </c>
      <c r="S174" s="57">
        <f>+'OFERTAS ECONOMICAS'!AQ174</f>
        <v>0</v>
      </c>
      <c r="T174" s="57" t="str">
        <f t="shared" si="59"/>
        <v>NO CUMPLE</v>
      </c>
      <c r="U174" s="59" t="str">
        <f>IF('OFERTAS ECONOMICAS'!AV174=0,"",IF('OFERTAS ECONOMICAS'!BA174="NO","",'OFERTAS ECONOMICAS'!AV174))</f>
        <v/>
      </c>
      <c r="V174" s="60">
        <f>+'OFERTAS ECONOMICAS'!AZ174</f>
        <v>0</v>
      </c>
      <c r="W174" s="60" t="str">
        <f t="shared" si="60"/>
        <v>NO CUMPLE</v>
      </c>
      <c r="X174" s="56" t="str">
        <f>IF('OFERTAS ECONOMICAS'!BF174=0,"",IF('OFERTAS ECONOMICAS'!BJ174="NO","",'OFERTAS ECONOMICAS'!BE174))</f>
        <v/>
      </c>
      <c r="Y174" s="57">
        <f>+'OFERTAS ECONOMICAS'!BI174</f>
        <v>0</v>
      </c>
      <c r="Z174" s="57" t="str">
        <f t="shared" si="61"/>
        <v>NO CUMPLE</v>
      </c>
      <c r="AA174" s="152" t="e">
        <f>IF('OFERTAS ECONOMICAS'!#REF!=0,"",IF('OFERTAS ECONOMICAS'!#REF!="NO","",'OFERTAS ECONOMICAS'!#REF!))</f>
        <v>#REF!</v>
      </c>
      <c r="AB174" s="153" t="e">
        <f>+'OFERTAS ECONOMICAS'!#REF!</f>
        <v>#REF!</v>
      </c>
      <c r="AC174" s="153" t="e">
        <f t="shared" si="62"/>
        <v>#REF!</v>
      </c>
      <c r="AD174" s="251" t="str">
        <f>IF('OFERTAS ECONOMICAS'!BN174=0,"",IF('OFERTAS ECONOMICAS'!BS174="NO","",'OFERTAS ECONOMICAS'!BN174))</f>
        <v/>
      </c>
      <c r="AE174" s="153">
        <f>+'OFERTAS ECONOMICAS'!BR174</f>
        <v>0</v>
      </c>
      <c r="AF174" s="153" t="str">
        <f t="shared" si="63"/>
        <v>NO CUMPLE</v>
      </c>
      <c r="AG174" s="152" t="str">
        <f>IF('OFERTAS ECONOMICAS'!BW174=0,"",IF('OFERTAS ECONOMICAS'!CB174="NO","",'OFERTAS ECONOMICAS'!BW174))</f>
        <v/>
      </c>
      <c r="AH174" s="153">
        <f>+'OFERTAS ECONOMICAS'!CA174</f>
        <v>0</v>
      </c>
      <c r="AI174" s="153" t="str">
        <f t="shared" si="64"/>
        <v>NO CUMPLE</v>
      </c>
      <c r="AJ174" s="152" t="str">
        <f>IF('OFERTAS ECONOMICAS'!CF174=0,"",IF('OFERTAS ECONOMICAS'!CK174="NO","",'OFERTAS ECONOMICAS'!CF174))</f>
        <v/>
      </c>
      <c r="AK174" s="153">
        <f>+'OFERTAS ECONOMICAS'!CJ174</f>
        <v>0</v>
      </c>
      <c r="AL174" s="153" t="str">
        <f t="shared" si="65"/>
        <v>NO CUMPLE</v>
      </c>
      <c r="AM174" s="152" t="str">
        <f>IF('OFERTAS ECONOMICAS'!CO174=0,"",IF('OFERTAS ECONOMICAS'!CT174="NO","",'OFERTAS ECONOMICAS'!CO174))</f>
        <v/>
      </c>
      <c r="AN174" s="153">
        <f>+'OFERTAS ECONOMICAS'!CS174</f>
        <v>0</v>
      </c>
      <c r="AO174" s="153" t="str">
        <f t="shared" si="66"/>
        <v>NO CUMPLE</v>
      </c>
      <c r="AP174" s="344" t="str">
        <f>IF('OFERTAS ECONOMICAS'!CX174=0,"",IF('OFERTAS ECONOMICAS'!DC174="NO","",'OFERTAS ECONOMICAS'!CX174))</f>
        <v/>
      </c>
      <c r="AQ174" s="153">
        <f>+'OFERTAS ECONOMICAS'!DB174</f>
        <v>0</v>
      </c>
      <c r="AR174" s="153" t="str">
        <f t="shared" si="67"/>
        <v>NO CUMPLE</v>
      </c>
      <c r="AS174" s="152" t="str">
        <f>IF('OFERTAS ECONOMICAS'!DG174=0,"",IF('OFERTAS ECONOMICAS'!DL174="NO","",'OFERTAS ECONOMICAS'!DG174))</f>
        <v/>
      </c>
      <c r="AT174" s="153">
        <f>+'OFERTAS ECONOMICAS'!DK174</f>
        <v>0</v>
      </c>
      <c r="AU174" s="153" t="str">
        <f t="shared" si="68"/>
        <v>NO CUMPLE</v>
      </c>
      <c r="AV174" s="152" t="str">
        <f>IF('OFERTAS ECONOMICAS'!DP174=0,"",IF('OFERTAS ECONOMICAS'!DU174="NO","",'OFERTAS ECONOMICAS'!DP174))</f>
        <v/>
      </c>
      <c r="AW174" s="153">
        <f>+'OFERTAS ECONOMICAS'!DT174</f>
        <v>0</v>
      </c>
      <c r="AX174" s="153" t="str">
        <f t="shared" si="69"/>
        <v>NO CUMPLE</v>
      </c>
      <c r="AY174" s="341" t="str">
        <f>IF('OFERTAS ECONOMICAS'!DY174=0,"",IF('OFERTAS ECONOMICAS'!ED174="no","",'OFERTAS ECONOMICAS'!DY174))</f>
        <v/>
      </c>
      <c r="AZ174" s="153">
        <f>+'OFERTAS ECONOMICAS'!EC174</f>
        <v>0</v>
      </c>
      <c r="BA174" s="153" t="str">
        <f t="shared" si="70"/>
        <v>NO CUMPLE</v>
      </c>
      <c r="BB174" s="152" t="str">
        <f>IF('OFERTAS ECONOMICAS'!EH174=0,"",IF('OFERTAS ECONOMICAS'!EM174="NO","",'OFERTAS ECONOMICAS'!EH174))</f>
        <v/>
      </c>
      <c r="BC174" s="153" t="str">
        <f>+'OFERTAS ECONOMICAS'!EL174</f>
        <v/>
      </c>
      <c r="BD174" s="153" t="str">
        <f t="shared" si="71"/>
        <v>NO CUMPLE</v>
      </c>
      <c r="BE174" s="152" t="str">
        <f>IF('OFERTAS ECONOMICAS'!EQ174=0,"",IF('OFERTAS ECONOMICAS'!EV174="NO","",'OFERTAS ECONOMICAS'!EQ174))</f>
        <v/>
      </c>
      <c r="BF174" s="153">
        <f>+'OFERTAS ECONOMICAS'!EU174</f>
        <v>0</v>
      </c>
      <c r="BG174" s="153" t="str">
        <f t="shared" si="72"/>
        <v>NO CUMPLE</v>
      </c>
      <c r="BH174" s="152" t="str">
        <f>IF('OFERTAS ECONOMICAS'!EZ174=0,"",IF('OFERTAS ECONOMICAS'!FE174="NO","",'OFERTAS ECONOMICAS'!EZ174))</f>
        <v/>
      </c>
      <c r="BI174" s="153">
        <f>+'OFERTAS ECONOMICAS'!FD174</f>
        <v>0</v>
      </c>
      <c r="BJ174" s="153" t="str">
        <f t="shared" si="73"/>
        <v>NO CUMPLE</v>
      </c>
      <c r="BK174" s="152" t="str">
        <f>IF('OFERTAS ECONOMICAS'!FI174=0,"",IF('OFERTAS ECONOMICAS'!FN174="no","",'OFERTAS ECONOMICAS'!FI174))</f>
        <v/>
      </c>
      <c r="BL174" s="153">
        <f>+'OFERTAS ECONOMICAS'!FM174</f>
        <v>0</v>
      </c>
      <c r="BM174" s="153" t="str">
        <f t="shared" si="74"/>
        <v>NO CUMPLE</v>
      </c>
      <c r="BN174" s="152" t="e">
        <f>IF('OFERTAS ECONOMICAS'!#REF!=0,"",IF('OFERTAS ECONOMICAS'!#REF!="NO","",'OFERTAS ECONOMICAS'!#REF!))</f>
        <v>#REF!</v>
      </c>
      <c r="BO174" s="153" t="e">
        <f>+'OFERTAS ECONOMICAS'!#REF!</f>
        <v>#REF!</v>
      </c>
      <c r="BP174" s="153" t="e">
        <f t="shared" si="75"/>
        <v>#REF!</v>
      </c>
      <c r="BQ174" s="152" t="str">
        <f>IF('OFERTAS ECONOMICAS'!FR174=0,"",IF('OFERTAS ECONOMICAS'!FW174="NO","",'OFERTAS ECONOMICAS'!FR174))</f>
        <v/>
      </c>
      <c r="BR174" s="153">
        <f>+'OFERTAS ECONOMICAS'!FV174</f>
        <v>0</v>
      </c>
      <c r="BS174" s="153" t="str">
        <f t="shared" si="76"/>
        <v>NO CUMPLE</v>
      </c>
      <c r="BT174" s="152" t="str">
        <f>IF('OFERTAS ECONOMICAS'!GA174=0,"",IF('OFERTAS ECONOMICAS'!GF174="NO","",'OFERTAS ECONOMICAS'!GA174))</f>
        <v/>
      </c>
      <c r="BU174" s="153">
        <f>+'OFERTAS ECONOMICAS'!GE174</f>
        <v>0</v>
      </c>
      <c r="BV174" s="153" t="str">
        <f t="shared" si="77"/>
        <v>NO CUMPLE</v>
      </c>
      <c r="BW174" s="152" t="e">
        <f>IF('OFERTAS ECONOMICAS'!#REF!=0,"",IF('OFERTAS ECONOMICAS'!#REF!="NO","",'OFERTAS ECONOMICAS'!#REF!))</f>
        <v>#REF!</v>
      </c>
      <c r="BX174" s="153" t="e">
        <f>+'OFERTAS ECONOMICAS'!#REF!</f>
        <v>#REF!</v>
      </c>
      <c r="BY174" s="153" t="e">
        <f t="shared" si="78"/>
        <v>#REF!</v>
      </c>
    </row>
    <row r="175" spans="1:77" ht="38.25" x14ac:dyDescent="0.2">
      <c r="A175" s="85">
        <f t="shared" si="80"/>
        <v>166</v>
      </c>
      <c r="B175" s="85" t="str">
        <f>VLOOKUP(A175,'OFERTAS ECONOMICAS'!A175:B508,2,0)</f>
        <v>DM1959</v>
      </c>
      <c r="C175" s="22" t="str">
        <f>VLOOKUP(A175,'OFERTAS ECONOMICAS'!A175:C508,3,0)</f>
        <v>TEST DE BOWIE DICK PARA PROCESO A VAPOR PREENSAMBLADO</v>
      </c>
      <c r="D175" s="120">
        <v>1</v>
      </c>
      <c r="E175" s="120" t="s">
        <v>32</v>
      </c>
      <c r="F175" s="64">
        <v>8859.5499999999993</v>
      </c>
      <c r="G175" s="120">
        <v>104</v>
      </c>
      <c r="H175" s="86">
        <f t="shared" si="55"/>
        <v>921393.2</v>
      </c>
      <c r="I175" s="48" t="str">
        <f>IF('OFERTAS ECONOMICAS'!L175=0,"",IF('OFERTAS ECONOMICAS'!Q175="no","",'OFERTAS ECONOMICAS'!L175))</f>
        <v/>
      </c>
      <c r="J175" s="49">
        <f>+'OFERTAS ECONOMICAS'!P175</f>
        <v>0</v>
      </c>
      <c r="K175" s="49" t="str">
        <f t="shared" si="56"/>
        <v>NO CUMPLE</v>
      </c>
      <c r="L175" s="51" t="str">
        <f>IF('OFERTAS ECONOMICAS'!U175=0,"",IF('OFERTAS ECONOMICAS'!Z175="NO","",'OFERTAS ECONOMICAS'!U175))</f>
        <v/>
      </c>
      <c r="M175" s="52">
        <f>+'OFERTAS ECONOMICAS'!Y175</f>
        <v>0</v>
      </c>
      <c r="N175" s="52" t="str">
        <f t="shared" si="57"/>
        <v>NO CUMPLE</v>
      </c>
      <c r="O175" s="53">
        <f>IF('OFERTAS ECONOMICAS'!AD175=0,"",IF('OFERTAS ECONOMICAS'!AI175="NO","",'OFERTAS ECONOMICAS'!AD175))</f>
        <v>9764</v>
      </c>
      <c r="P175" s="54" t="str">
        <f>+'OFERTAS ECONOMICAS'!AH175</f>
        <v>CUMPLE</v>
      </c>
      <c r="Q175" s="54" t="str">
        <f t="shared" si="58"/>
        <v>CUMPLE</v>
      </c>
      <c r="R175" s="56" t="str">
        <f>IF('OFERTAS ECONOMICAS'!AN175=0,"",IF('OFERTAS ECONOMICAS'!AR175="NO","",'OFERTAS ECONOMICAS'!AN175))</f>
        <v/>
      </c>
      <c r="S175" s="57">
        <f>+'OFERTAS ECONOMICAS'!AQ175</f>
        <v>0</v>
      </c>
      <c r="T175" s="57" t="str">
        <f t="shared" si="59"/>
        <v>NO CUMPLE</v>
      </c>
      <c r="U175" s="59" t="str">
        <f>IF('OFERTAS ECONOMICAS'!AV175=0,"",IF('OFERTAS ECONOMICAS'!BA175="NO","",'OFERTAS ECONOMICAS'!AV175))</f>
        <v/>
      </c>
      <c r="V175" s="60">
        <f>+'OFERTAS ECONOMICAS'!AZ175</f>
        <v>0</v>
      </c>
      <c r="W175" s="60" t="str">
        <f t="shared" si="60"/>
        <v>NO CUMPLE</v>
      </c>
      <c r="X175" s="56" t="str">
        <f>IF('OFERTAS ECONOMICAS'!BF175=0,"",IF('OFERTAS ECONOMICAS'!BJ175="NO","",'OFERTAS ECONOMICAS'!BE175))</f>
        <v/>
      </c>
      <c r="Y175" s="57" t="str">
        <f>+'OFERTAS ECONOMICAS'!BI175</f>
        <v>CUMPLE</v>
      </c>
      <c r="Z175" s="57" t="str">
        <f t="shared" si="61"/>
        <v>NO CUMPLE</v>
      </c>
      <c r="AA175" s="152" t="e">
        <f>IF('OFERTAS ECONOMICAS'!#REF!=0,"",IF('OFERTAS ECONOMICAS'!#REF!="NO","",'OFERTAS ECONOMICAS'!#REF!))</f>
        <v>#REF!</v>
      </c>
      <c r="AB175" s="153" t="e">
        <f>+'OFERTAS ECONOMICAS'!#REF!</f>
        <v>#REF!</v>
      </c>
      <c r="AC175" s="153" t="e">
        <f t="shared" si="62"/>
        <v>#REF!</v>
      </c>
      <c r="AD175" s="251" t="str">
        <f>IF('OFERTAS ECONOMICAS'!BN175=0,"",IF('OFERTAS ECONOMICAS'!BS175="NO","",'OFERTAS ECONOMICAS'!BN175))</f>
        <v/>
      </c>
      <c r="AE175" s="153">
        <f>+'OFERTAS ECONOMICAS'!BR175</f>
        <v>0</v>
      </c>
      <c r="AF175" s="153" t="str">
        <f t="shared" si="63"/>
        <v>NO CUMPLE</v>
      </c>
      <c r="AG175" s="152" t="str">
        <f>IF('OFERTAS ECONOMICAS'!BW175=0,"",IF('OFERTAS ECONOMICAS'!CB175="NO","",'OFERTAS ECONOMICAS'!BW175))</f>
        <v/>
      </c>
      <c r="AH175" s="153">
        <f>+'OFERTAS ECONOMICAS'!CA175</f>
        <v>0</v>
      </c>
      <c r="AI175" s="153" t="str">
        <f t="shared" si="64"/>
        <v>NO CUMPLE</v>
      </c>
      <c r="AJ175" s="152" t="str">
        <f>IF('OFERTAS ECONOMICAS'!CF175=0,"",IF('OFERTAS ECONOMICAS'!CK175="NO","",'OFERTAS ECONOMICAS'!CF175))</f>
        <v/>
      </c>
      <c r="AK175" s="153">
        <f>+'OFERTAS ECONOMICAS'!CJ175</f>
        <v>0</v>
      </c>
      <c r="AL175" s="153" t="str">
        <f t="shared" si="65"/>
        <v>NO CUMPLE</v>
      </c>
      <c r="AM175" s="152" t="str">
        <f>IF('OFERTAS ECONOMICAS'!CO175=0,"",IF('OFERTAS ECONOMICAS'!CT175="NO","",'OFERTAS ECONOMICAS'!CO175))</f>
        <v/>
      </c>
      <c r="AN175" s="153">
        <f>+'OFERTAS ECONOMICAS'!CS175</f>
        <v>0</v>
      </c>
      <c r="AO175" s="153" t="str">
        <f t="shared" si="66"/>
        <v>NO CUMPLE</v>
      </c>
      <c r="AP175" s="344">
        <f>IF('OFERTAS ECONOMICAS'!CX175=0,"",IF('OFERTAS ECONOMICAS'!DC175="NO","",'OFERTAS ECONOMICAS'!CX175))</f>
        <v>9216.5499999999993</v>
      </c>
      <c r="AQ175" s="153" t="str">
        <f>+'OFERTAS ECONOMICAS'!DB175</f>
        <v xml:space="preserve">CUMPLE </v>
      </c>
      <c r="AR175" s="153" t="str">
        <f t="shared" si="67"/>
        <v>CUMPLE</v>
      </c>
      <c r="AS175" s="152" t="str">
        <f>IF('OFERTAS ECONOMICAS'!DG175=0,"",IF('OFERTAS ECONOMICAS'!DL175="NO","",'OFERTAS ECONOMICAS'!DG175))</f>
        <v/>
      </c>
      <c r="AT175" s="153">
        <f>+'OFERTAS ECONOMICAS'!DK175</f>
        <v>0</v>
      </c>
      <c r="AU175" s="153" t="str">
        <f t="shared" si="68"/>
        <v>NO CUMPLE</v>
      </c>
      <c r="AV175" s="152" t="str">
        <f>IF('OFERTAS ECONOMICAS'!DP175=0,"",IF('OFERTAS ECONOMICAS'!DU175="NO","",'OFERTAS ECONOMICAS'!DP175))</f>
        <v/>
      </c>
      <c r="AW175" s="153">
        <f>+'OFERTAS ECONOMICAS'!DT175</f>
        <v>0</v>
      </c>
      <c r="AX175" s="153" t="str">
        <f t="shared" si="69"/>
        <v>NO CUMPLE</v>
      </c>
      <c r="AY175" s="341" t="str">
        <f>IF('OFERTAS ECONOMICAS'!DY175=0,"",IF('OFERTAS ECONOMICAS'!ED175="no","",'OFERTAS ECONOMICAS'!DY175))</f>
        <v/>
      </c>
      <c r="AZ175" s="153">
        <f>+'OFERTAS ECONOMICAS'!EC175</f>
        <v>0</v>
      </c>
      <c r="BA175" s="153" t="str">
        <f t="shared" si="70"/>
        <v>NO CUMPLE</v>
      </c>
      <c r="BB175" s="152" t="str">
        <f>IF('OFERTAS ECONOMICAS'!EH175=0,"",IF('OFERTAS ECONOMICAS'!EM175="NO","",'OFERTAS ECONOMICAS'!EH175))</f>
        <v/>
      </c>
      <c r="BC175" s="153" t="str">
        <f>+'OFERTAS ECONOMICAS'!EL175</f>
        <v/>
      </c>
      <c r="BD175" s="153" t="str">
        <f t="shared" si="71"/>
        <v>NO CUMPLE</v>
      </c>
      <c r="BE175" s="152" t="str">
        <f>IF('OFERTAS ECONOMICAS'!EQ175=0,"",IF('OFERTAS ECONOMICAS'!EV175="NO","",'OFERTAS ECONOMICAS'!EQ175))</f>
        <v/>
      </c>
      <c r="BF175" s="153">
        <f>+'OFERTAS ECONOMICAS'!EU175</f>
        <v>0</v>
      </c>
      <c r="BG175" s="153" t="str">
        <f t="shared" si="72"/>
        <v>NO CUMPLE</v>
      </c>
      <c r="BH175" s="152" t="str">
        <f>IF('OFERTAS ECONOMICAS'!EZ175=0,"",IF('OFERTAS ECONOMICAS'!FE175="NO","",'OFERTAS ECONOMICAS'!EZ175))</f>
        <v/>
      </c>
      <c r="BI175" s="153">
        <f>+'OFERTAS ECONOMICAS'!FD175</f>
        <v>0</v>
      </c>
      <c r="BJ175" s="153" t="str">
        <f t="shared" si="73"/>
        <v>NO CUMPLE</v>
      </c>
      <c r="BK175" s="152" t="str">
        <f>IF('OFERTAS ECONOMICAS'!FI175=0,"",IF('OFERTAS ECONOMICAS'!FN175="no","",'OFERTAS ECONOMICAS'!FI175))</f>
        <v/>
      </c>
      <c r="BL175" s="153">
        <f>+'OFERTAS ECONOMICAS'!FM175</f>
        <v>0</v>
      </c>
      <c r="BM175" s="153" t="str">
        <f t="shared" si="74"/>
        <v>NO CUMPLE</v>
      </c>
      <c r="BN175" s="152" t="e">
        <f>IF('OFERTAS ECONOMICAS'!#REF!=0,"",IF('OFERTAS ECONOMICAS'!#REF!="NO","",'OFERTAS ECONOMICAS'!#REF!))</f>
        <v>#REF!</v>
      </c>
      <c r="BO175" s="153" t="e">
        <f>+'OFERTAS ECONOMICAS'!#REF!</f>
        <v>#REF!</v>
      </c>
      <c r="BP175" s="153" t="e">
        <f t="shared" si="75"/>
        <v>#REF!</v>
      </c>
      <c r="BQ175" s="152" t="str">
        <f>IF('OFERTAS ECONOMICAS'!FR175=0,"",IF('OFERTAS ECONOMICAS'!FW175="NO","",'OFERTAS ECONOMICAS'!FR175))</f>
        <v/>
      </c>
      <c r="BR175" s="153">
        <f>+'OFERTAS ECONOMICAS'!FV175</f>
        <v>0</v>
      </c>
      <c r="BS175" s="153" t="str">
        <f t="shared" si="76"/>
        <v>NO CUMPLE</v>
      </c>
      <c r="BT175" s="152" t="str">
        <f>IF('OFERTAS ECONOMICAS'!GA175=0,"",IF('OFERTAS ECONOMICAS'!GF175="NO","",'OFERTAS ECONOMICAS'!GA175))</f>
        <v/>
      </c>
      <c r="BU175" s="153">
        <f>+'OFERTAS ECONOMICAS'!GE175</f>
        <v>0</v>
      </c>
      <c r="BV175" s="153" t="str">
        <f t="shared" si="77"/>
        <v>NO CUMPLE</v>
      </c>
      <c r="BW175" s="152" t="e">
        <f>IF('OFERTAS ECONOMICAS'!#REF!=0,"",IF('OFERTAS ECONOMICAS'!#REF!="NO","",'OFERTAS ECONOMICAS'!#REF!))</f>
        <v>#REF!</v>
      </c>
      <c r="BX175" s="153" t="e">
        <f>+'OFERTAS ECONOMICAS'!#REF!</f>
        <v>#REF!</v>
      </c>
      <c r="BY175" s="153" t="e">
        <f t="shared" si="78"/>
        <v>#REF!</v>
      </c>
    </row>
    <row r="176" spans="1:77" ht="38.25" x14ac:dyDescent="0.2">
      <c r="A176" s="85">
        <f t="shared" si="80"/>
        <v>167</v>
      </c>
      <c r="B176" s="85" t="str">
        <f>VLOOKUP(A176,'OFERTAS ECONOMICAS'!A176:B509,2,0)</f>
        <v>DM2602</v>
      </c>
      <c r="C176" s="22" t="str">
        <f>VLOOKUP(A176,'OFERTAS ECONOMICAS'!A176:C509,3,0)</f>
        <v>TUBO ENDOTRAQUEAL N. 6.5 SIN BALON, APIROGENO, RADIOPACO Y ESTERIL</v>
      </c>
      <c r="D176" s="120">
        <v>1</v>
      </c>
      <c r="E176" s="120" t="s">
        <v>32</v>
      </c>
      <c r="F176" s="24">
        <v>2299.08</v>
      </c>
      <c r="G176" s="120">
        <v>3</v>
      </c>
      <c r="H176" s="86">
        <f t="shared" si="55"/>
        <v>6897.24</v>
      </c>
      <c r="I176" s="48" t="str">
        <f>IF('OFERTAS ECONOMICAS'!L176=0,"",IF('OFERTAS ECONOMICAS'!Q176="no","",'OFERTAS ECONOMICAS'!L176))</f>
        <v/>
      </c>
      <c r="J176" s="49">
        <f>+'OFERTAS ECONOMICAS'!P176</f>
        <v>0</v>
      </c>
      <c r="K176" s="49" t="str">
        <f t="shared" si="56"/>
        <v>NO CUMPLE</v>
      </c>
      <c r="L176" s="51" t="str">
        <f>IF('OFERTAS ECONOMICAS'!U176=0,"",IF('OFERTAS ECONOMICAS'!Z176="NO","",'OFERTAS ECONOMICAS'!U176))</f>
        <v/>
      </c>
      <c r="M176" s="52">
        <f>+'OFERTAS ECONOMICAS'!Y176</f>
        <v>0</v>
      </c>
      <c r="N176" s="52" t="str">
        <f t="shared" si="57"/>
        <v>NO CUMPLE</v>
      </c>
      <c r="O176" s="53">
        <f>IF('OFERTAS ECONOMICAS'!AD176=0,"",IF('OFERTAS ECONOMICAS'!AI176="NO","",'OFERTAS ECONOMICAS'!AD176))</f>
        <v>2299</v>
      </c>
      <c r="P176" s="54" t="str">
        <f>+'OFERTAS ECONOMICAS'!AH176</f>
        <v>CUMPLE</v>
      </c>
      <c r="Q176" s="54" t="str">
        <f t="shared" si="58"/>
        <v>CUMPLE</v>
      </c>
      <c r="R176" s="56" t="str">
        <f>IF('OFERTAS ECONOMICAS'!AN176=0,"",IF('OFERTAS ECONOMICAS'!AR176="NO","",'OFERTAS ECONOMICAS'!AN176))</f>
        <v/>
      </c>
      <c r="S176" s="57">
        <f>+'OFERTAS ECONOMICAS'!AQ176</f>
        <v>0</v>
      </c>
      <c r="T176" s="57" t="str">
        <f t="shared" si="59"/>
        <v>NO CUMPLE</v>
      </c>
      <c r="U176" s="59" t="str">
        <f>IF('OFERTAS ECONOMICAS'!AV176=0,"",IF('OFERTAS ECONOMICAS'!BA176="NO","",'OFERTAS ECONOMICAS'!AV176))</f>
        <v/>
      </c>
      <c r="V176" s="60">
        <f>+'OFERTAS ECONOMICAS'!AZ176</f>
        <v>0</v>
      </c>
      <c r="W176" s="60" t="str">
        <f t="shared" si="60"/>
        <v>NO CUMPLE</v>
      </c>
      <c r="X176" s="56" t="str">
        <f>IF('OFERTAS ECONOMICAS'!BF176=0,"",IF('OFERTAS ECONOMICAS'!BJ176="NO","",'OFERTAS ECONOMICAS'!BE176))</f>
        <v/>
      </c>
      <c r="Y176" s="57">
        <f>+'OFERTAS ECONOMICAS'!BI176</f>
        <v>0</v>
      </c>
      <c r="Z176" s="57" t="str">
        <f t="shared" si="61"/>
        <v>NO CUMPLE</v>
      </c>
      <c r="AA176" s="152" t="e">
        <f>IF('OFERTAS ECONOMICAS'!#REF!=0,"",IF('OFERTAS ECONOMICAS'!#REF!="NO","",'OFERTAS ECONOMICAS'!#REF!))</f>
        <v>#REF!</v>
      </c>
      <c r="AB176" s="153" t="e">
        <f>+'OFERTAS ECONOMICAS'!#REF!</f>
        <v>#REF!</v>
      </c>
      <c r="AC176" s="153" t="e">
        <f t="shared" si="62"/>
        <v>#REF!</v>
      </c>
      <c r="AD176" s="251" t="str">
        <f>IF('OFERTAS ECONOMICAS'!BN176=0,"",IF('OFERTAS ECONOMICAS'!BS176="NO","",'OFERTAS ECONOMICAS'!BN176))</f>
        <v/>
      </c>
      <c r="AE176" s="153">
        <f>+'OFERTAS ECONOMICAS'!BR176</f>
        <v>0</v>
      </c>
      <c r="AF176" s="153" t="str">
        <f t="shared" si="63"/>
        <v>NO CUMPLE</v>
      </c>
      <c r="AG176" s="152" t="str">
        <f>IF('OFERTAS ECONOMICAS'!BW176=0,"",IF('OFERTAS ECONOMICAS'!CB176="NO","",'OFERTAS ECONOMICAS'!BW176))</f>
        <v/>
      </c>
      <c r="AH176" s="153">
        <f>+'OFERTAS ECONOMICAS'!CA176</f>
        <v>0</v>
      </c>
      <c r="AI176" s="153" t="str">
        <f t="shared" si="64"/>
        <v>NO CUMPLE</v>
      </c>
      <c r="AJ176" s="152" t="str">
        <f>IF('OFERTAS ECONOMICAS'!CF176=0,"",IF('OFERTAS ECONOMICAS'!CK176="NO","",'OFERTAS ECONOMICAS'!CF176))</f>
        <v/>
      </c>
      <c r="AK176" s="153">
        <f>+'OFERTAS ECONOMICAS'!CJ176</f>
        <v>0</v>
      </c>
      <c r="AL176" s="153" t="str">
        <f t="shared" si="65"/>
        <v>NO CUMPLE</v>
      </c>
      <c r="AM176" s="152" t="str">
        <f>IF('OFERTAS ECONOMICAS'!CO176=0,"",IF('OFERTAS ECONOMICAS'!CT176="NO","",'OFERTAS ECONOMICAS'!CO176))</f>
        <v/>
      </c>
      <c r="AN176" s="153">
        <f>+'OFERTAS ECONOMICAS'!CS176</f>
        <v>0</v>
      </c>
      <c r="AO176" s="153" t="str">
        <f t="shared" si="66"/>
        <v>NO CUMPLE</v>
      </c>
      <c r="AP176" s="344" t="str">
        <f>IF('OFERTAS ECONOMICAS'!CX176=0,"",IF('OFERTAS ECONOMICAS'!DC176="NO","",'OFERTAS ECONOMICAS'!CX176))</f>
        <v/>
      </c>
      <c r="AQ176" s="153">
        <f>+'OFERTAS ECONOMICAS'!DB176</f>
        <v>0</v>
      </c>
      <c r="AR176" s="153" t="str">
        <f t="shared" si="67"/>
        <v>NO CUMPLE</v>
      </c>
      <c r="AS176" s="152" t="str">
        <f>IF('OFERTAS ECONOMICAS'!DG176=0,"",IF('OFERTAS ECONOMICAS'!DL176="NO","",'OFERTAS ECONOMICAS'!DG176))</f>
        <v/>
      </c>
      <c r="AT176" s="153">
        <f>+'OFERTAS ECONOMICAS'!DK176</f>
        <v>0</v>
      </c>
      <c r="AU176" s="153" t="str">
        <f t="shared" si="68"/>
        <v>NO CUMPLE</v>
      </c>
      <c r="AV176" s="152" t="str">
        <f>IF('OFERTAS ECONOMICAS'!DP176=0,"",IF('OFERTAS ECONOMICAS'!DU176="NO","",'OFERTAS ECONOMICAS'!DP176))</f>
        <v/>
      </c>
      <c r="AW176" s="153">
        <f>+'OFERTAS ECONOMICAS'!DT176</f>
        <v>0</v>
      </c>
      <c r="AX176" s="153" t="str">
        <f t="shared" si="69"/>
        <v>NO CUMPLE</v>
      </c>
      <c r="AY176" s="341" t="str">
        <f>IF('OFERTAS ECONOMICAS'!DY176=0,"",IF('OFERTAS ECONOMICAS'!ED176="no","",'OFERTAS ECONOMICAS'!DY176))</f>
        <v/>
      </c>
      <c r="AZ176" s="153">
        <f>+'OFERTAS ECONOMICAS'!EC176</f>
        <v>0</v>
      </c>
      <c r="BA176" s="153" t="str">
        <f t="shared" si="70"/>
        <v>NO CUMPLE</v>
      </c>
      <c r="BB176" s="152" t="str">
        <f>IF('OFERTAS ECONOMICAS'!EH176=0,"",IF('OFERTAS ECONOMICAS'!EM176="NO","",'OFERTAS ECONOMICAS'!EH176))</f>
        <v/>
      </c>
      <c r="BC176" s="153" t="str">
        <f>+'OFERTAS ECONOMICAS'!EL176</f>
        <v/>
      </c>
      <c r="BD176" s="153" t="str">
        <f t="shared" si="71"/>
        <v>NO CUMPLE</v>
      </c>
      <c r="BE176" s="152" t="str">
        <f>IF('OFERTAS ECONOMICAS'!EQ176=0,"",IF('OFERTAS ECONOMICAS'!EV176="NO","",'OFERTAS ECONOMICAS'!EQ176))</f>
        <v/>
      </c>
      <c r="BF176" s="153">
        <f>+'OFERTAS ECONOMICAS'!EU176</f>
        <v>0</v>
      </c>
      <c r="BG176" s="153" t="str">
        <f t="shared" si="72"/>
        <v>NO CUMPLE</v>
      </c>
      <c r="BH176" s="152" t="str">
        <f>IF('OFERTAS ECONOMICAS'!EZ176=0,"",IF('OFERTAS ECONOMICAS'!FE176="NO","",'OFERTAS ECONOMICAS'!EZ176))</f>
        <v/>
      </c>
      <c r="BI176" s="153">
        <f>+'OFERTAS ECONOMICAS'!FD176</f>
        <v>0</v>
      </c>
      <c r="BJ176" s="153" t="str">
        <f t="shared" si="73"/>
        <v>NO CUMPLE</v>
      </c>
      <c r="BK176" s="152" t="str">
        <f>IF('OFERTAS ECONOMICAS'!FI176=0,"",IF('OFERTAS ECONOMICAS'!FN176="no","",'OFERTAS ECONOMICAS'!FI176))</f>
        <v/>
      </c>
      <c r="BL176" s="153">
        <f>+'OFERTAS ECONOMICAS'!FM176</f>
        <v>0</v>
      </c>
      <c r="BM176" s="153" t="str">
        <f t="shared" si="74"/>
        <v>NO CUMPLE</v>
      </c>
      <c r="BN176" s="152" t="e">
        <f>IF('OFERTAS ECONOMICAS'!#REF!=0,"",IF('OFERTAS ECONOMICAS'!#REF!="NO","",'OFERTAS ECONOMICAS'!#REF!))</f>
        <v>#REF!</v>
      </c>
      <c r="BO176" s="153" t="e">
        <f>+'OFERTAS ECONOMICAS'!#REF!</f>
        <v>#REF!</v>
      </c>
      <c r="BP176" s="153" t="e">
        <f t="shared" si="75"/>
        <v>#REF!</v>
      </c>
      <c r="BQ176" s="152" t="str">
        <f>IF('OFERTAS ECONOMICAS'!FR176=0,"",IF('OFERTAS ECONOMICAS'!FW176="NO","",'OFERTAS ECONOMICAS'!FR176))</f>
        <v/>
      </c>
      <c r="BR176" s="153">
        <f>+'OFERTAS ECONOMICAS'!FV176</f>
        <v>0</v>
      </c>
      <c r="BS176" s="153" t="str">
        <f t="shared" si="76"/>
        <v>NO CUMPLE</v>
      </c>
      <c r="BT176" s="152" t="str">
        <f>IF('OFERTAS ECONOMICAS'!GA176=0,"",IF('OFERTAS ECONOMICAS'!GF176="NO","",'OFERTAS ECONOMICAS'!GA176))</f>
        <v/>
      </c>
      <c r="BU176" s="153">
        <f>+'OFERTAS ECONOMICAS'!GE176</f>
        <v>0</v>
      </c>
      <c r="BV176" s="153" t="str">
        <f t="shared" si="77"/>
        <v>NO CUMPLE</v>
      </c>
      <c r="BW176" s="152" t="e">
        <f>IF('OFERTAS ECONOMICAS'!#REF!=0,"",IF('OFERTAS ECONOMICAS'!#REF!="NO","",'OFERTAS ECONOMICAS'!#REF!))</f>
        <v>#REF!</v>
      </c>
      <c r="BX176" s="153" t="e">
        <f>+'OFERTAS ECONOMICAS'!#REF!</f>
        <v>#REF!</v>
      </c>
      <c r="BY176" s="153" t="e">
        <f t="shared" si="78"/>
        <v>#REF!</v>
      </c>
    </row>
    <row r="177" spans="1:77" ht="25.5" x14ac:dyDescent="0.2">
      <c r="A177" s="85">
        <f t="shared" si="80"/>
        <v>168</v>
      </c>
      <c r="B177" s="85" t="str">
        <f>VLOOKUP(A177,'OFERTAS ECONOMICAS'!A177:B510,2,0)</f>
        <v>DM1170</v>
      </c>
      <c r="C177" s="22" t="str">
        <f>VLOOKUP(A177,'OFERTAS ECONOMICAS'!A177:C510,3,0)</f>
        <v>TUBO ENDOTRAQUEAL REFORZADO 6/5 C/B</v>
      </c>
      <c r="D177" s="120">
        <v>1</v>
      </c>
      <c r="E177" s="120" t="s">
        <v>32</v>
      </c>
      <c r="F177" s="24">
        <v>19028.099999999999</v>
      </c>
      <c r="G177" s="120">
        <v>2</v>
      </c>
      <c r="H177" s="86">
        <f t="shared" si="55"/>
        <v>38056.199999999997</v>
      </c>
      <c r="I177" s="48" t="str">
        <f>IF('OFERTAS ECONOMICAS'!L177=0,"",IF('OFERTAS ECONOMICAS'!Q177="no","",'OFERTAS ECONOMICAS'!L177))</f>
        <v/>
      </c>
      <c r="J177" s="49">
        <f>+'OFERTAS ECONOMICAS'!P177</f>
        <v>0</v>
      </c>
      <c r="K177" s="49" t="str">
        <f t="shared" si="56"/>
        <v>NO CUMPLE</v>
      </c>
      <c r="L177" s="51" t="str">
        <f>IF('OFERTAS ECONOMICAS'!U177=0,"",IF('OFERTAS ECONOMICAS'!Z177="NO","",'OFERTAS ECONOMICAS'!U177))</f>
        <v/>
      </c>
      <c r="M177" s="52">
        <f>+'OFERTAS ECONOMICAS'!Y177</f>
        <v>0</v>
      </c>
      <c r="N177" s="52" t="str">
        <f t="shared" si="57"/>
        <v>NO CUMPLE</v>
      </c>
      <c r="O177" s="53" t="str">
        <f>IF('OFERTAS ECONOMICAS'!AD177=0,"",IF('OFERTAS ECONOMICAS'!AI177="NO","",'OFERTAS ECONOMICAS'!AD177))</f>
        <v/>
      </c>
      <c r="P177" s="54" t="str">
        <f>+'OFERTAS ECONOMICAS'!AH177</f>
        <v>CUMPLE</v>
      </c>
      <c r="Q177" s="54" t="str">
        <f t="shared" si="58"/>
        <v>NO CUMPLE</v>
      </c>
      <c r="R177" s="56" t="str">
        <f>IF('OFERTAS ECONOMICAS'!AN177=0,"",IF('OFERTAS ECONOMICAS'!AR177="NO","",'OFERTAS ECONOMICAS'!AN177))</f>
        <v/>
      </c>
      <c r="S177" s="57">
        <f>+'OFERTAS ECONOMICAS'!AQ177</f>
        <v>0</v>
      </c>
      <c r="T177" s="57" t="str">
        <f t="shared" si="59"/>
        <v>NO CUMPLE</v>
      </c>
      <c r="U177" s="59">
        <f>IF('OFERTAS ECONOMICAS'!AV177=0,"",IF('OFERTAS ECONOMICAS'!BA177="NO","",'OFERTAS ECONOMICAS'!AV177))</f>
        <v>19028</v>
      </c>
      <c r="V177" s="60" t="str">
        <f>+'OFERTAS ECONOMICAS'!AZ177</f>
        <v>CUMPLE</v>
      </c>
      <c r="W177" s="60" t="str">
        <f t="shared" si="60"/>
        <v>CUMPLE</v>
      </c>
      <c r="X177" s="56" t="str">
        <f>IF('OFERTAS ECONOMICAS'!BF177=0,"",IF('OFERTAS ECONOMICAS'!BJ177="NO","",'OFERTAS ECONOMICAS'!BE177))</f>
        <v/>
      </c>
      <c r="Y177" s="57">
        <f>+'OFERTAS ECONOMICAS'!BI177</f>
        <v>0</v>
      </c>
      <c r="Z177" s="57" t="str">
        <f t="shared" si="61"/>
        <v>NO CUMPLE</v>
      </c>
      <c r="AA177" s="152" t="e">
        <f>IF('OFERTAS ECONOMICAS'!#REF!=0,"",IF('OFERTAS ECONOMICAS'!#REF!="NO","",'OFERTAS ECONOMICAS'!#REF!))</f>
        <v>#REF!</v>
      </c>
      <c r="AB177" s="153" t="e">
        <f>+'OFERTAS ECONOMICAS'!#REF!</f>
        <v>#REF!</v>
      </c>
      <c r="AC177" s="153" t="e">
        <f t="shared" si="62"/>
        <v>#REF!</v>
      </c>
      <c r="AD177" s="251" t="str">
        <f>IF('OFERTAS ECONOMICAS'!BN177=0,"",IF('OFERTAS ECONOMICAS'!BS177="NO","",'OFERTAS ECONOMICAS'!BN177))</f>
        <v/>
      </c>
      <c r="AE177" s="153">
        <f>+'OFERTAS ECONOMICAS'!BR177</f>
        <v>0</v>
      </c>
      <c r="AF177" s="153" t="str">
        <f t="shared" si="63"/>
        <v>NO CUMPLE</v>
      </c>
      <c r="AG177" s="152" t="str">
        <f>IF('OFERTAS ECONOMICAS'!BW177=0,"",IF('OFERTAS ECONOMICAS'!CB177="NO","",'OFERTAS ECONOMICAS'!BW177))</f>
        <v/>
      </c>
      <c r="AH177" s="153">
        <f>+'OFERTAS ECONOMICAS'!CA177</f>
        <v>0</v>
      </c>
      <c r="AI177" s="153" t="str">
        <f t="shared" si="64"/>
        <v>NO CUMPLE</v>
      </c>
      <c r="AJ177" s="152" t="str">
        <f>IF('OFERTAS ECONOMICAS'!CF177=0,"",IF('OFERTAS ECONOMICAS'!CK177="NO","",'OFERTAS ECONOMICAS'!CF177))</f>
        <v/>
      </c>
      <c r="AK177" s="153">
        <f>+'OFERTAS ECONOMICAS'!CJ177</f>
        <v>0</v>
      </c>
      <c r="AL177" s="153" t="str">
        <f t="shared" si="65"/>
        <v>NO CUMPLE</v>
      </c>
      <c r="AM177" s="152" t="str">
        <f>IF('OFERTAS ECONOMICAS'!CO177=0,"",IF('OFERTAS ECONOMICAS'!CT177="NO","",'OFERTAS ECONOMICAS'!CO177))</f>
        <v/>
      </c>
      <c r="AN177" s="153">
        <f>+'OFERTAS ECONOMICAS'!CS177</f>
        <v>0</v>
      </c>
      <c r="AO177" s="153" t="str">
        <f t="shared" si="66"/>
        <v>NO CUMPLE</v>
      </c>
      <c r="AP177" s="344" t="str">
        <f>IF('OFERTAS ECONOMICAS'!CX177=0,"",IF('OFERTAS ECONOMICAS'!DC177="NO","",'OFERTAS ECONOMICAS'!CX177))</f>
        <v/>
      </c>
      <c r="AQ177" s="153">
        <f>+'OFERTAS ECONOMICAS'!DB177</f>
        <v>0</v>
      </c>
      <c r="AR177" s="153" t="str">
        <f t="shared" si="67"/>
        <v>NO CUMPLE</v>
      </c>
      <c r="AS177" s="152" t="str">
        <f>IF('OFERTAS ECONOMICAS'!DG177=0,"",IF('OFERTAS ECONOMICAS'!DL177="NO","",'OFERTAS ECONOMICAS'!DG177))</f>
        <v/>
      </c>
      <c r="AT177" s="153">
        <f>+'OFERTAS ECONOMICAS'!DK177</f>
        <v>0</v>
      </c>
      <c r="AU177" s="153" t="str">
        <f t="shared" si="68"/>
        <v>NO CUMPLE</v>
      </c>
      <c r="AV177" s="152" t="str">
        <f>IF('OFERTAS ECONOMICAS'!DP177=0,"",IF('OFERTAS ECONOMICAS'!DU177="NO","",'OFERTAS ECONOMICAS'!DP177))</f>
        <v/>
      </c>
      <c r="AW177" s="153">
        <f>+'OFERTAS ECONOMICAS'!DT177</f>
        <v>0</v>
      </c>
      <c r="AX177" s="153" t="str">
        <f t="shared" si="69"/>
        <v>NO CUMPLE</v>
      </c>
      <c r="AY177" s="341" t="str">
        <f>IF('OFERTAS ECONOMICAS'!DY177=0,"",IF('OFERTAS ECONOMICAS'!ED177="no","",'OFERTAS ECONOMICAS'!DY177))</f>
        <v/>
      </c>
      <c r="AZ177" s="153">
        <f>+'OFERTAS ECONOMICAS'!EC177</f>
        <v>0</v>
      </c>
      <c r="BA177" s="153" t="str">
        <f t="shared" si="70"/>
        <v>NO CUMPLE</v>
      </c>
      <c r="BB177" s="152" t="str">
        <f>IF('OFERTAS ECONOMICAS'!EH177=0,"",IF('OFERTAS ECONOMICAS'!EM177="NO","",'OFERTAS ECONOMICAS'!EH177))</f>
        <v/>
      </c>
      <c r="BC177" s="153" t="str">
        <f>+'OFERTAS ECONOMICAS'!EL177</f>
        <v>CUMPLE</v>
      </c>
      <c r="BD177" s="153" t="str">
        <f t="shared" si="71"/>
        <v>NO CUMPLE</v>
      </c>
      <c r="BE177" s="152" t="str">
        <f>IF('OFERTAS ECONOMICAS'!EQ177=0,"",IF('OFERTAS ECONOMICAS'!EV177="NO","",'OFERTAS ECONOMICAS'!EQ177))</f>
        <v/>
      </c>
      <c r="BF177" s="153">
        <f>+'OFERTAS ECONOMICAS'!EU177</f>
        <v>0</v>
      </c>
      <c r="BG177" s="153" t="str">
        <f t="shared" si="72"/>
        <v>NO CUMPLE</v>
      </c>
      <c r="BH177" s="152" t="str">
        <f>IF('OFERTAS ECONOMICAS'!EZ177=0,"",IF('OFERTAS ECONOMICAS'!FE177="NO","",'OFERTAS ECONOMICAS'!EZ177))</f>
        <v/>
      </c>
      <c r="BI177" s="153">
        <f>+'OFERTAS ECONOMICAS'!FD177</f>
        <v>0</v>
      </c>
      <c r="BJ177" s="153" t="str">
        <f t="shared" si="73"/>
        <v>NO CUMPLE</v>
      </c>
      <c r="BK177" s="152" t="str">
        <f>IF('OFERTAS ECONOMICAS'!FI177=0,"",IF('OFERTAS ECONOMICAS'!FN177="no","",'OFERTAS ECONOMICAS'!FI177))</f>
        <v/>
      </c>
      <c r="BL177" s="153">
        <f>+'OFERTAS ECONOMICAS'!FM177</f>
        <v>0</v>
      </c>
      <c r="BM177" s="153" t="str">
        <f t="shared" si="74"/>
        <v>NO CUMPLE</v>
      </c>
      <c r="BN177" s="152" t="e">
        <f>IF('OFERTAS ECONOMICAS'!#REF!=0,"",IF('OFERTAS ECONOMICAS'!#REF!="NO","",'OFERTAS ECONOMICAS'!#REF!))</f>
        <v>#REF!</v>
      </c>
      <c r="BO177" s="153" t="e">
        <f>+'OFERTAS ECONOMICAS'!#REF!</f>
        <v>#REF!</v>
      </c>
      <c r="BP177" s="153" t="e">
        <f t="shared" si="75"/>
        <v>#REF!</v>
      </c>
      <c r="BQ177" s="152" t="str">
        <f>IF('OFERTAS ECONOMICAS'!FR177=0,"",IF('OFERTAS ECONOMICAS'!FW177="NO","",'OFERTAS ECONOMICAS'!FR177))</f>
        <v/>
      </c>
      <c r="BR177" s="153">
        <f>+'OFERTAS ECONOMICAS'!FV177</f>
        <v>0</v>
      </c>
      <c r="BS177" s="153" t="str">
        <f t="shared" si="76"/>
        <v>NO CUMPLE</v>
      </c>
      <c r="BT177" s="152" t="str">
        <f>IF('OFERTAS ECONOMICAS'!GA177=0,"",IF('OFERTAS ECONOMICAS'!GF177="NO","",'OFERTAS ECONOMICAS'!GA177))</f>
        <v/>
      </c>
      <c r="BU177" s="153" t="str">
        <f>+'OFERTAS ECONOMICAS'!GE177</f>
        <v>CUMPLE</v>
      </c>
      <c r="BV177" s="153" t="str">
        <f t="shared" si="77"/>
        <v>NO CUMPLE</v>
      </c>
      <c r="BW177" s="152" t="e">
        <f>IF('OFERTAS ECONOMICAS'!#REF!=0,"",IF('OFERTAS ECONOMICAS'!#REF!="NO","",'OFERTAS ECONOMICAS'!#REF!))</f>
        <v>#REF!</v>
      </c>
      <c r="BX177" s="153" t="e">
        <f>+'OFERTAS ECONOMICAS'!#REF!</f>
        <v>#REF!</v>
      </c>
      <c r="BY177" s="153" t="e">
        <f t="shared" si="78"/>
        <v>#REF!</v>
      </c>
    </row>
    <row r="178" spans="1:77" ht="25.5" x14ac:dyDescent="0.2">
      <c r="A178" s="85">
        <f t="shared" si="80"/>
        <v>169</v>
      </c>
      <c r="B178" s="85" t="str">
        <f>VLOOKUP(A178,'OFERTAS ECONOMICAS'!A178:B511,2,0)</f>
        <v>DM1173</v>
      </c>
      <c r="C178" s="22" t="str">
        <f>VLOOKUP(A178,'OFERTAS ECONOMICAS'!A178:C511,3,0)</f>
        <v>TUBO ENDOTRAQUEAL REFORZADO 8/0 C/B</v>
      </c>
      <c r="D178" s="120">
        <v>1</v>
      </c>
      <c r="E178" s="120" t="s">
        <v>32</v>
      </c>
      <c r="F178" s="24">
        <v>19028.099999999999</v>
      </c>
      <c r="G178" s="120">
        <v>7</v>
      </c>
      <c r="H178" s="86">
        <f t="shared" si="55"/>
        <v>133196.69999999998</v>
      </c>
      <c r="I178" s="48" t="str">
        <f>IF('OFERTAS ECONOMICAS'!L178=0,"",IF('OFERTAS ECONOMICAS'!Q178="no","",'OFERTAS ECONOMICAS'!L178))</f>
        <v/>
      </c>
      <c r="J178" s="49">
        <f>+'OFERTAS ECONOMICAS'!P178</f>
        <v>0</v>
      </c>
      <c r="K178" s="49" t="str">
        <f t="shared" si="56"/>
        <v>NO CUMPLE</v>
      </c>
      <c r="L178" s="51" t="str">
        <f>IF('OFERTAS ECONOMICAS'!U178=0,"",IF('OFERTAS ECONOMICAS'!Z178="NO","",'OFERTAS ECONOMICAS'!U178))</f>
        <v/>
      </c>
      <c r="M178" s="52">
        <f>+'OFERTAS ECONOMICAS'!Y178</f>
        <v>0</v>
      </c>
      <c r="N178" s="52" t="str">
        <f t="shared" si="57"/>
        <v>NO CUMPLE</v>
      </c>
      <c r="O178" s="53" t="str">
        <f>IF('OFERTAS ECONOMICAS'!AD178=0,"",IF('OFERTAS ECONOMICAS'!AI178="NO","",'OFERTAS ECONOMICAS'!AD178))</f>
        <v/>
      </c>
      <c r="P178" s="54" t="str">
        <f>+'OFERTAS ECONOMICAS'!AH178</f>
        <v>CUMPLE</v>
      </c>
      <c r="Q178" s="54" t="str">
        <f t="shared" si="58"/>
        <v>NO CUMPLE</v>
      </c>
      <c r="R178" s="56" t="str">
        <f>IF('OFERTAS ECONOMICAS'!AN178=0,"",IF('OFERTAS ECONOMICAS'!AR178="NO","",'OFERTAS ECONOMICAS'!AN178))</f>
        <v/>
      </c>
      <c r="S178" s="57">
        <f>+'OFERTAS ECONOMICAS'!AQ178</f>
        <v>0</v>
      </c>
      <c r="T178" s="57" t="str">
        <f t="shared" si="59"/>
        <v>NO CUMPLE</v>
      </c>
      <c r="U178" s="59">
        <f>IF('OFERTAS ECONOMICAS'!AV178=0,"",IF('OFERTAS ECONOMICAS'!BA178="NO","",'OFERTAS ECONOMICAS'!AV178))</f>
        <v>19028</v>
      </c>
      <c r="V178" s="60" t="str">
        <f>+'OFERTAS ECONOMICAS'!AZ178</f>
        <v>CUMPLE</v>
      </c>
      <c r="W178" s="60" t="str">
        <f t="shared" si="60"/>
        <v>CUMPLE</v>
      </c>
      <c r="X178" s="56" t="str">
        <f>IF('OFERTAS ECONOMICAS'!BF178=0,"",IF('OFERTAS ECONOMICAS'!BJ178="NO","",'OFERTAS ECONOMICAS'!BE178))</f>
        <v/>
      </c>
      <c r="Y178" s="57">
        <f>+'OFERTAS ECONOMICAS'!BI178</f>
        <v>0</v>
      </c>
      <c r="Z178" s="57" t="str">
        <f t="shared" si="61"/>
        <v>NO CUMPLE</v>
      </c>
      <c r="AA178" s="152" t="e">
        <f>IF('OFERTAS ECONOMICAS'!#REF!=0,"",IF('OFERTAS ECONOMICAS'!#REF!="NO","",'OFERTAS ECONOMICAS'!#REF!))</f>
        <v>#REF!</v>
      </c>
      <c r="AB178" s="153" t="e">
        <f>+'OFERTAS ECONOMICAS'!#REF!</f>
        <v>#REF!</v>
      </c>
      <c r="AC178" s="153" t="e">
        <f t="shared" si="62"/>
        <v>#REF!</v>
      </c>
      <c r="AD178" s="251" t="str">
        <f>IF('OFERTAS ECONOMICAS'!BN178=0,"",IF('OFERTAS ECONOMICAS'!BS178="NO","",'OFERTAS ECONOMICAS'!BN178))</f>
        <v/>
      </c>
      <c r="AE178" s="153">
        <f>+'OFERTAS ECONOMICAS'!BR178</f>
        <v>0</v>
      </c>
      <c r="AF178" s="153" t="str">
        <f t="shared" si="63"/>
        <v>NO CUMPLE</v>
      </c>
      <c r="AG178" s="152" t="str">
        <f>IF('OFERTAS ECONOMICAS'!BW178=0,"",IF('OFERTAS ECONOMICAS'!CB178="NO","",'OFERTAS ECONOMICAS'!BW178))</f>
        <v/>
      </c>
      <c r="AH178" s="153">
        <f>+'OFERTAS ECONOMICAS'!CA178</f>
        <v>0</v>
      </c>
      <c r="AI178" s="153" t="str">
        <f t="shared" si="64"/>
        <v>NO CUMPLE</v>
      </c>
      <c r="AJ178" s="152" t="str">
        <f>IF('OFERTAS ECONOMICAS'!CF178=0,"",IF('OFERTAS ECONOMICAS'!CK178="NO","",'OFERTAS ECONOMICAS'!CF178))</f>
        <v/>
      </c>
      <c r="AK178" s="153">
        <f>+'OFERTAS ECONOMICAS'!CJ178</f>
        <v>0</v>
      </c>
      <c r="AL178" s="153" t="str">
        <f t="shared" si="65"/>
        <v>NO CUMPLE</v>
      </c>
      <c r="AM178" s="152" t="str">
        <f>IF('OFERTAS ECONOMICAS'!CO178=0,"",IF('OFERTAS ECONOMICAS'!CT178="NO","",'OFERTAS ECONOMICAS'!CO178))</f>
        <v/>
      </c>
      <c r="AN178" s="153">
        <f>+'OFERTAS ECONOMICAS'!CS178</f>
        <v>0</v>
      </c>
      <c r="AO178" s="153" t="str">
        <f t="shared" si="66"/>
        <v>NO CUMPLE</v>
      </c>
      <c r="AP178" s="344" t="str">
        <f>IF('OFERTAS ECONOMICAS'!CX178=0,"",IF('OFERTAS ECONOMICAS'!DC178="NO","",'OFERTAS ECONOMICAS'!CX178))</f>
        <v/>
      </c>
      <c r="AQ178" s="153">
        <f>+'OFERTAS ECONOMICAS'!DB178</f>
        <v>0</v>
      </c>
      <c r="AR178" s="153" t="str">
        <f t="shared" si="67"/>
        <v>NO CUMPLE</v>
      </c>
      <c r="AS178" s="152" t="str">
        <f>IF('OFERTAS ECONOMICAS'!DG178=0,"",IF('OFERTAS ECONOMICAS'!DL178="NO","",'OFERTAS ECONOMICAS'!DG178))</f>
        <v/>
      </c>
      <c r="AT178" s="153">
        <f>+'OFERTAS ECONOMICAS'!DK178</f>
        <v>0</v>
      </c>
      <c r="AU178" s="153" t="str">
        <f t="shared" si="68"/>
        <v>NO CUMPLE</v>
      </c>
      <c r="AV178" s="152" t="str">
        <f>IF('OFERTAS ECONOMICAS'!DP178=0,"",IF('OFERTAS ECONOMICAS'!DU178="NO","",'OFERTAS ECONOMICAS'!DP178))</f>
        <v/>
      </c>
      <c r="AW178" s="153">
        <f>+'OFERTAS ECONOMICAS'!DT178</f>
        <v>0</v>
      </c>
      <c r="AX178" s="153" t="str">
        <f t="shared" si="69"/>
        <v>NO CUMPLE</v>
      </c>
      <c r="AY178" s="341" t="str">
        <f>IF('OFERTAS ECONOMICAS'!DY178=0,"",IF('OFERTAS ECONOMICAS'!ED178="no","",'OFERTAS ECONOMICAS'!DY178))</f>
        <v/>
      </c>
      <c r="AZ178" s="153">
        <f>+'OFERTAS ECONOMICAS'!EC178</f>
        <v>0</v>
      </c>
      <c r="BA178" s="153" t="str">
        <f t="shared" si="70"/>
        <v>NO CUMPLE</v>
      </c>
      <c r="BB178" s="152" t="str">
        <f>IF('OFERTAS ECONOMICAS'!EH178=0,"",IF('OFERTAS ECONOMICAS'!EM178="NO","",'OFERTAS ECONOMICAS'!EH178))</f>
        <v/>
      </c>
      <c r="BC178" s="153" t="str">
        <f>+'OFERTAS ECONOMICAS'!EL178</f>
        <v>CUMPLE</v>
      </c>
      <c r="BD178" s="153" t="str">
        <f t="shared" si="71"/>
        <v>NO CUMPLE</v>
      </c>
      <c r="BE178" s="152" t="str">
        <f>IF('OFERTAS ECONOMICAS'!EQ178=0,"",IF('OFERTAS ECONOMICAS'!EV178="NO","",'OFERTAS ECONOMICAS'!EQ178))</f>
        <v/>
      </c>
      <c r="BF178" s="153">
        <f>+'OFERTAS ECONOMICAS'!EU178</f>
        <v>0</v>
      </c>
      <c r="BG178" s="153" t="str">
        <f t="shared" si="72"/>
        <v>NO CUMPLE</v>
      </c>
      <c r="BH178" s="152" t="str">
        <f>IF('OFERTAS ECONOMICAS'!EZ178=0,"",IF('OFERTAS ECONOMICAS'!FE178="NO","",'OFERTAS ECONOMICAS'!EZ178))</f>
        <v/>
      </c>
      <c r="BI178" s="153">
        <f>+'OFERTAS ECONOMICAS'!FD178</f>
        <v>0</v>
      </c>
      <c r="BJ178" s="153" t="str">
        <f t="shared" si="73"/>
        <v>NO CUMPLE</v>
      </c>
      <c r="BK178" s="152" t="str">
        <f>IF('OFERTAS ECONOMICAS'!FI178=0,"",IF('OFERTAS ECONOMICAS'!FN178="no","",'OFERTAS ECONOMICAS'!FI178))</f>
        <v/>
      </c>
      <c r="BL178" s="153">
        <f>+'OFERTAS ECONOMICAS'!FM178</f>
        <v>0</v>
      </c>
      <c r="BM178" s="153" t="str">
        <f t="shared" si="74"/>
        <v>NO CUMPLE</v>
      </c>
      <c r="BN178" s="152" t="e">
        <f>IF('OFERTAS ECONOMICAS'!#REF!=0,"",IF('OFERTAS ECONOMICAS'!#REF!="NO","",'OFERTAS ECONOMICAS'!#REF!))</f>
        <v>#REF!</v>
      </c>
      <c r="BO178" s="153" t="e">
        <f>+'OFERTAS ECONOMICAS'!#REF!</f>
        <v>#REF!</v>
      </c>
      <c r="BP178" s="153" t="e">
        <f t="shared" si="75"/>
        <v>#REF!</v>
      </c>
      <c r="BQ178" s="152" t="str">
        <f>IF('OFERTAS ECONOMICAS'!FR178=0,"",IF('OFERTAS ECONOMICAS'!FW178="NO","",'OFERTAS ECONOMICAS'!FR178))</f>
        <v/>
      </c>
      <c r="BR178" s="153">
        <f>+'OFERTAS ECONOMICAS'!FV178</f>
        <v>0</v>
      </c>
      <c r="BS178" s="153" t="str">
        <f t="shared" si="76"/>
        <v>NO CUMPLE</v>
      </c>
      <c r="BT178" s="152" t="str">
        <f>IF('OFERTAS ECONOMICAS'!GA178=0,"",IF('OFERTAS ECONOMICAS'!GF178="NO","",'OFERTAS ECONOMICAS'!GA178))</f>
        <v/>
      </c>
      <c r="BU178" s="153" t="str">
        <f>+'OFERTAS ECONOMICAS'!GE178</f>
        <v>CUMPLE</v>
      </c>
      <c r="BV178" s="153" t="str">
        <f t="shared" si="77"/>
        <v>NO CUMPLE</v>
      </c>
      <c r="BW178" s="152" t="e">
        <f>IF('OFERTAS ECONOMICAS'!#REF!=0,"",IF('OFERTAS ECONOMICAS'!#REF!="NO","",'OFERTAS ECONOMICAS'!#REF!))</f>
        <v>#REF!</v>
      </c>
      <c r="BX178" s="153" t="e">
        <f>+'OFERTAS ECONOMICAS'!#REF!</f>
        <v>#REF!</v>
      </c>
      <c r="BY178" s="153" t="e">
        <f t="shared" si="78"/>
        <v>#REF!</v>
      </c>
    </row>
    <row r="179" spans="1:77" ht="25.5" x14ac:dyDescent="0.2">
      <c r="A179" s="85">
        <f t="shared" si="80"/>
        <v>170</v>
      </c>
      <c r="B179" s="85" t="str">
        <f>VLOOKUP(A179,'OFERTAS ECONOMICAS'!A179:B512,2,0)</f>
        <v>DM1333</v>
      </c>
      <c r="C179" s="22" t="str">
        <f>VLOOKUP(A179,'OFERTAS ECONOMICAS'!A179:C512,3,0)</f>
        <v>TUBO ENDOTRAQUEAL REFORZADO CON BALON N 8.5</v>
      </c>
      <c r="D179" s="120">
        <v>1</v>
      </c>
      <c r="E179" s="120" t="s">
        <v>32</v>
      </c>
      <c r="F179" s="24">
        <v>19028.099999999999</v>
      </c>
      <c r="G179" s="120">
        <v>1</v>
      </c>
      <c r="H179" s="86">
        <f t="shared" si="55"/>
        <v>19028.099999999999</v>
      </c>
      <c r="I179" s="48" t="str">
        <f>IF('OFERTAS ECONOMICAS'!L179=0,"",IF('OFERTAS ECONOMICAS'!Q179="no","",'OFERTAS ECONOMICAS'!L179))</f>
        <v/>
      </c>
      <c r="J179" s="49">
        <f>+'OFERTAS ECONOMICAS'!P179</f>
        <v>0</v>
      </c>
      <c r="K179" s="49" t="str">
        <f t="shared" si="56"/>
        <v>NO CUMPLE</v>
      </c>
      <c r="L179" s="51" t="str">
        <f>IF('OFERTAS ECONOMICAS'!U179=0,"",IF('OFERTAS ECONOMICAS'!Z179="NO","",'OFERTAS ECONOMICAS'!U179))</f>
        <v/>
      </c>
      <c r="M179" s="52">
        <f>+'OFERTAS ECONOMICAS'!Y179</f>
        <v>0</v>
      </c>
      <c r="N179" s="52" t="str">
        <f t="shared" si="57"/>
        <v>NO CUMPLE</v>
      </c>
      <c r="O179" s="53" t="str">
        <f>IF('OFERTAS ECONOMICAS'!AD179=0,"",IF('OFERTAS ECONOMICAS'!AI179="NO","",'OFERTAS ECONOMICAS'!AD179))</f>
        <v/>
      </c>
      <c r="P179" s="54" t="str">
        <f>+'OFERTAS ECONOMICAS'!AH179</f>
        <v>CUMPLE</v>
      </c>
      <c r="Q179" s="54" t="str">
        <f t="shared" si="58"/>
        <v>NO CUMPLE</v>
      </c>
      <c r="R179" s="56" t="str">
        <f>IF('OFERTAS ECONOMICAS'!AN179=0,"",IF('OFERTAS ECONOMICAS'!AR179="NO","",'OFERTAS ECONOMICAS'!AN179))</f>
        <v/>
      </c>
      <c r="S179" s="57">
        <f>+'OFERTAS ECONOMICAS'!AQ179</f>
        <v>0</v>
      </c>
      <c r="T179" s="57" t="str">
        <f t="shared" si="59"/>
        <v>NO CUMPLE</v>
      </c>
      <c r="U179" s="59">
        <f>IF('OFERTAS ECONOMICAS'!AV179=0,"",IF('OFERTAS ECONOMICAS'!BA179="NO","",'OFERTAS ECONOMICAS'!AV179))</f>
        <v>19028</v>
      </c>
      <c r="V179" s="60" t="str">
        <f>+'OFERTAS ECONOMICAS'!AZ179</f>
        <v>CUMPLE</v>
      </c>
      <c r="W179" s="60" t="str">
        <f t="shared" si="60"/>
        <v>CUMPLE</v>
      </c>
      <c r="X179" s="56" t="str">
        <f>IF('OFERTAS ECONOMICAS'!BF179=0,"",IF('OFERTAS ECONOMICAS'!BJ179="NO","",'OFERTAS ECONOMICAS'!BE179))</f>
        <v/>
      </c>
      <c r="Y179" s="57">
        <f>+'OFERTAS ECONOMICAS'!BI179</f>
        <v>0</v>
      </c>
      <c r="Z179" s="57" t="str">
        <f t="shared" si="61"/>
        <v>NO CUMPLE</v>
      </c>
      <c r="AA179" s="152" t="e">
        <f>IF('OFERTAS ECONOMICAS'!#REF!=0,"",IF('OFERTAS ECONOMICAS'!#REF!="NO","",'OFERTAS ECONOMICAS'!#REF!))</f>
        <v>#REF!</v>
      </c>
      <c r="AB179" s="153" t="e">
        <f>+'OFERTAS ECONOMICAS'!#REF!</f>
        <v>#REF!</v>
      </c>
      <c r="AC179" s="153" t="e">
        <f t="shared" si="62"/>
        <v>#REF!</v>
      </c>
      <c r="AD179" s="251" t="str">
        <f>IF('OFERTAS ECONOMICAS'!BN179=0,"",IF('OFERTAS ECONOMICAS'!BS179="NO","",'OFERTAS ECONOMICAS'!BN179))</f>
        <v/>
      </c>
      <c r="AE179" s="153">
        <f>+'OFERTAS ECONOMICAS'!BR179</f>
        <v>0</v>
      </c>
      <c r="AF179" s="153" t="str">
        <f t="shared" si="63"/>
        <v>NO CUMPLE</v>
      </c>
      <c r="AG179" s="152" t="str">
        <f>IF('OFERTAS ECONOMICAS'!BW179=0,"",IF('OFERTAS ECONOMICAS'!CB179="NO","",'OFERTAS ECONOMICAS'!BW179))</f>
        <v/>
      </c>
      <c r="AH179" s="153">
        <f>+'OFERTAS ECONOMICAS'!CA179</f>
        <v>0</v>
      </c>
      <c r="AI179" s="153" t="str">
        <f t="shared" si="64"/>
        <v>NO CUMPLE</v>
      </c>
      <c r="AJ179" s="152" t="str">
        <f>IF('OFERTAS ECONOMICAS'!CF179=0,"",IF('OFERTAS ECONOMICAS'!CK179="NO","",'OFERTAS ECONOMICAS'!CF179))</f>
        <v/>
      </c>
      <c r="AK179" s="153">
        <f>+'OFERTAS ECONOMICAS'!CJ179</f>
        <v>0</v>
      </c>
      <c r="AL179" s="153" t="str">
        <f t="shared" si="65"/>
        <v>NO CUMPLE</v>
      </c>
      <c r="AM179" s="152" t="str">
        <f>IF('OFERTAS ECONOMICAS'!CO179=0,"",IF('OFERTAS ECONOMICAS'!CT179="NO","",'OFERTAS ECONOMICAS'!CO179))</f>
        <v/>
      </c>
      <c r="AN179" s="153">
        <f>+'OFERTAS ECONOMICAS'!CS179</f>
        <v>0</v>
      </c>
      <c r="AO179" s="153" t="str">
        <f t="shared" si="66"/>
        <v>NO CUMPLE</v>
      </c>
      <c r="AP179" s="344" t="str">
        <f>IF('OFERTAS ECONOMICAS'!CX179=0,"",IF('OFERTAS ECONOMICAS'!DC179="NO","",'OFERTAS ECONOMICAS'!CX179))</f>
        <v/>
      </c>
      <c r="AQ179" s="153">
        <f>+'OFERTAS ECONOMICAS'!DB179</f>
        <v>0</v>
      </c>
      <c r="AR179" s="153" t="str">
        <f t="shared" si="67"/>
        <v>NO CUMPLE</v>
      </c>
      <c r="AS179" s="152" t="str">
        <f>IF('OFERTAS ECONOMICAS'!DG179=0,"",IF('OFERTAS ECONOMICAS'!DL179="NO","",'OFERTAS ECONOMICAS'!DG179))</f>
        <v/>
      </c>
      <c r="AT179" s="153">
        <f>+'OFERTAS ECONOMICAS'!DK179</f>
        <v>0</v>
      </c>
      <c r="AU179" s="153" t="str">
        <f t="shared" si="68"/>
        <v>NO CUMPLE</v>
      </c>
      <c r="AV179" s="152" t="str">
        <f>IF('OFERTAS ECONOMICAS'!DP179=0,"",IF('OFERTAS ECONOMICAS'!DU179="NO","",'OFERTAS ECONOMICAS'!DP179))</f>
        <v/>
      </c>
      <c r="AW179" s="153">
        <f>+'OFERTAS ECONOMICAS'!DT179</f>
        <v>0</v>
      </c>
      <c r="AX179" s="153" t="str">
        <f t="shared" si="69"/>
        <v>NO CUMPLE</v>
      </c>
      <c r="AY179" s="341" t="str">
        <f>IF('OFERTAS ECONOMICAS'!DY179=0,"",IF('OFERTAS ECONOMICAS'!ED179="no","",'OFERTAS ECONOMICAS'!DY179))</f>
        <v/>
      </c>
      <c r="AZ179" s="153">
        <f>+'OFERTAS ECONOMICAS'!EC179</f>
        <v>0</v>
      </c>
      <c r="BA179" s="153" t="str">
        <f t="shared" si="70"/>
        <v>NO CUMPLE</v>
      </c>
      <c r="BB179" s="152" t="str">
        <f>IF('OFERTAS ECONOMICAS'!EH179=0,"",IF('OFERTAS ECONOMICAS'!EM179="NO","",'OFERTAS ECONOMICAS'!EH179))</f>
        <v/>
      </c>
      <c r="BC179" s="153" t="str">
        <f>+'OFERTAS ECONOMICAS'!EL179</f>
        <v>CUMPLE</v>
      </c>
      <c r="BD179" s="153" t="str">
        <f t="shared" si="71"/>
        <v>NO CUMPLE</v>
      </c>
      <c r="BE179" s="152" t="str">
        <f>IF('OFERTAS ECONOMICAS'!EQ179=0,"",IF('OFERTAS ECONOMICAS'!EV179="NO","",'OFERTAS ECONOMICAS'!EQ179))</f>
        <v/>
      </c>
      <c r="BF179" s="153">
        <f>+'OFERTAS ECONOMICAS'!EU179</f>
        <v>0</v>
      </c>
      <c r="BG179" s="153" t="str">
        <f t="shared" si="72"/>
        <v>NO CUMPLE</v>
      </c>
      <c r="BH179" s="152" t="str">
        <f>IF('OFERTAS ECONOMICAS'!EZ179=0,"",IF('OFERTAS ECONOMICAS'!FE179="NO","",'OFERTAS ECONOMICAS'!EZ179))</f>
        <v/>
      </c>
      <c r="BI179" s="153">
        <f>+'OFERTAS ECONOMICAS'!FD179</f>
        <v>0</v>
      </c>
      <c r="BJ179" s="153" t="str">
        <f t="shared" si="73"/>
        <v>NO CUMPLE</v>
      </c>
      <c r="BK179" s="152" t="str">
        <f>IF('OFERTAS ECONOMICAS'!FI179=0,"",IF('OFERTAS ECONOMICAS'!FN179="no","",'OFERTAS ECONOMICAS'!FI179))</f>
        <v/>
      </c>
      <c r="BL179" s="153">
        <f>+'OFERTAS ECONOMICAS'!FM179</f>
        <v>0</v>
      </c>
      <c r="BM179" s="153" t="str">
        <f t="shared" si="74"/>
        <v>NO CUMPLE</v>
      </c>
      <c r="BN179" s="152" t="e">
        <f>IF('OFERTAS ECONOMICAS'!#REF!=0,"",IF('OFERTAS ECONOMICAS'!#REF!="NO","",'OFERTAS ECONOMICAS'!#REF!))</f>
        <v>#REF!</v>
      </c>
      <c r="BO179" s="153" t="e">
        <f>+'OFERTAS ECONOMICAS'!#REF!</f>
        <v>#REF!</v>
      </c>
      <c r="BP179" s="153" t="e">
        <f t="shared" si="75"/>
        <v>#REF!</v>
      </c>
      <c r="BQ179" s="152" t="str">
        <f>IF('OFERTAS ECONOMICAS'!FR179=0,"",IF('OFERTAS ECONOMICAS'!FW179="NO","",'OFERTAS ECONOMICAS'!FR179))</f>
        <v/>
      </c>
      <c r="BR179" s="153">
        <f>+'OFERTAS ECONOMICAS'!FV179</f>
        <v>0</v>
      </c>
      <c r="BS179" s="153" t="str">
        <f t="shared" si="76"/>
        <v>NO CUMPLE</v>
      </c>
      <c r="BT179" s="152" t="str">
        <f>IF('OFERTAS ECONOMICAS'!GA179=0,"",IF('OFERTAS ECONOMICAS'!GF179="NO","",'OFERTAS ECONOMICAS'!GA179))</f>
        <v/>
      </c>
      <c r="BU179" s="153" t="str">
        <f>+'OFERTAS ECONOMICAS'!GE179</f>
        <v>CUMPLE</v>
      </c>
      <c r="BV179" s="153" t="str">
        <f t="shared" si="77"/>
        <v>NO CUMPLE</v>
      </c>
      <c r="BW179" s="152" t="e">
        <f>IF('OFERTAS ECONOMICAS'!#REF!=0,"",IF('OFERTAS ECONOMICAS'!#REF!="NO","",'OFERTAS ECONOMICAS'!#REF!))</f>
        <v>#REF!</v>
      </c>
      <c r="BX179" s="153" t="e">
        <f>+'OFERTAS ECONOMICAS'!#REF!</f>
        <v>#REF!</v>
      </c>
      <c r="BY179" s="153" t="e">
        <f t="shared" si="78"/>
        <v>#REF!</v>
      </c>
    </row>
    <row r="180" spans="1:77" ht="25.5" x14ac:dyDescent="0.2">
      <c r="A180" s="85">
        <f t="shared" si="80"/>
        <v>171</v>
      </c>
      <c r="B180" s="85" t="str">
        <f>VLOOKUP(A180,'OFERTAS ECONOMICAS'!A180:B513,2,0)</f>
        <v>DM1172</v>
      </c>
      <c r="C180" s="22" t="str">
        <f>VLOOKUP(A180,'OFERTAS ECONOMICAS'!A180:C513,3,0)</f>
        <v>TUBO ENDOTRAQUEAL REFORZADO 7/5 C/B</v>
      </c>
      <c r="D180" s="120">
        <v>1</v>
      </c>
      <c r="E180" s="120" t="s">
        <v>32</v>
      </c>
      <c r="F180" s="24">
        <v>19028.099999999999</v>
      </c>
      <c r="G180" s="120">
        <v>10</v>
      </c>
      <c r="H180" s="86">
        <f t="shared" si="55"/>
        <v>190281</v>
      </c>
      <c r="I180" s="48" t="str">
        <f>IF('OFERTAS ECONOMICAS'!L180=0,"",IF('OFERTAS ECONOMICAS'!Q180="no","",'OFERTAS ECONOMICAS'!L180))</f>
        <v/>
      </c>
      <c r="J180" s="49">
        <f>+'OFERTAS ECONOMICAS'!P180</f>
        <v>0</v>
      </c>
      <c r="K180" s="49" t="str">
        <f t="shared" si="56"/>
        <v>NO CUMPLE</v>
      </c>
      <c r="L180" s="51" t="str">
        <f>IF('OFERTAS ECONOMICAS'!U180=0,"",IF('OFERTAS ECONOMICAS'!Z180="NO","",'OFERTAS ECONOMICAS'!U180))</f>
        <v/>
      </c>
      <c r="M180" s="52">
        <f>+'OFERTAS ECONOMICAS'!Y180</f>
        <v>0</v>
      </c>
      <c r="N180" s="52" t="str">
        <f t="shared" si="57"/>
        <v>NO CUMPLE</v>
      </c>
      <c r="O180" s="53" t="str">
        <f>IF('OFERTAS ECONOMICAS'!AD180=0,"",IF('OFERTAS ECONOMICAS'!AI180="NO","",'OFERTAS ECONOMICAS'!AD180))</f>
        <v/>
      </c>
      <c r="P180" s="54" t="str">
        <f>+'OFERTAS ECONOMICAS'!AH180</f>
        <v>CUMPLE</v>
      </c>
      <c r="Q180" s="54" t="str">
        <f t="shared" si="58"/>
        <v>NO CUMPLE</v>
      </c>
      <c r="R180" s="56" t="str">
        <f>IF('OFERTAS ECONOMICAS'!AN180=0,"",IF('OFERTAS ECONOMICAS'!AR180="NO","",'OFERTAS ECONOMICAS'!AN180))</f>
        <v/>
      </c>
      <c r="S180" s="57">
        <f>+'OFERTAS ECONOMICAS'!AQ180</f>
        <v>0</v>
      </c>
      <c r="T180" s="57" t="str">
        <f t="shared" si="59"/>
        <v>NO CUMPLE</v>
      </c>
      <c r="U180" s="59">
        <f>IF('OFERTAS ECONOMICAS'!AV180=0,"",IF('OFERTAS ECONOMICAS'!BA180="NO","",'OFERTAS ECONOMICAS'!AV180))</f>
        <v>19028</v>
      </c>
      <c r="V180" s="60" t="str">
        <f>+'OFERTAS ECONOMICAS'!AZ180</f>
        <v>CUMPLE</v>
      </c>
      <c r="W180" s="60" t="str">
        <f t="shared" si="60"/>
        <v>CUMPLE</v>
      </c>
      <c r="X180" s="56" t="str">
        <f>IF('OFERTAS ECONOMICAS'!BF180=0,"",IF('OFERTAS ECONOMICAS'!BJ180="NO","",'OFERTAS ECONOMICAS'!BE180))</f>
        <v/>
      </c>
      <c r="Y180" s="57">
        <f>+'OFERTAS ECONOMICAS'!BI180</f>
        <v>0</v>
      </c>
      <c r="Z180" s="57" t="str">
        <f t="shared" si="61"/>
        <v>NO CUMPLE</v>
      </c>
      <c r="AA180" s="152" t="e">
        <f>IF('OFERTAS ECONOMICAS'!#REF!=0,"",IF('OFERTAS ECONOMICAS'!#REF!="NO","",'OFERTAS ECONOMICAS'!#REF!))</f>
        <v>#REF!</v>
      </c>
      <c r="AB180" s="153" t="e">
        <f>+'OFERTAS ECONOMICAS'!#REF!</f>
        <v>#REF!</v>
      </c>
      <c r="AC180" s="153" t="e">
        <f t="shared" si="62"/>
        <v>#REF!</v>
      </c>
      <c r="AD180" s="251" t="str">
        <f>IF('OFERTAS ECONOMICAS'!BN180=0,"",IF('OFERTAS ECONOMICAS'!BS180="NO","",'OFERTAS ECONOMICAS'!BN180))</f>
        <v/>
      </c>
      <c r="AE180" s="153">
        <f>+'OFERTAS ECONOMICAS'!BR180</f>
        <v>0</v>
      </c>
      <c r="AF180" s="153" t="str">
        <f t="shared" si="63"/>
        <v>NO CUMPLE</v>
      </c>
      <c r="AG180" s="152" t="str">
        <f>IF('OFERTAS ECONOMICAS'!BW180=0,"",IF('OFERTAS ECONOMICAS'!CB180="NO","",'OFERTAS ECONOMICAS'!BW180))</f>
        <v/>
      </c>
      <c r="AH180" s="153">
        <f>+'OFERTAS ECONOMICAS'!CA180</f>
        <v>0</v>
      </c>
      <c r="AI180" s="153" t="str">
        <f t="shared" si="64"/>
        <v>NO CUMPLE</v>
      </c>
      <c r="AJ180" s="152" t="str">
        <f>IF('OFERTAS ECONOMICAS'!CF180=0,"",IF('OFERTAS ECONOMICAS'!CK180="NO","",'OFERTAS ECONOMICAS'!CF180))</f>
        <v/>
      </c>
      <c r="AK180" s="153">
        <f>+'OFERTAS ECONOMICAS'!CJ180</f>
        <v>0</v>
      </c>
      <c r="AL180" s="153" t="str">
        <f t="shared" si="65"/>
        <v>NO CUMPLE</v>
      </c>
      <c r="AM180" s="152" t="str">
        <f>IF('OFERTAS ECONOMICAS'!CO180=0,"",IF('OFERTAS ECONOMICAS'!CT180="NO","",'OFERTAS ECONOMICAS'!CO180))</f>
        <v/>
      </c>
      <c r="AN180" s="153">
        <f>+'OFERTAS ECONOMICAS'!CS180</f>
        <v>0</v>
      </c>
      <c r="AO180" s="153" t="str">
        <f t="shared" si="66"/>
        <v>NO CUMPLE</v>
      </c>
      <c r="AP180" s="344" t="str">
        <f>IF('OFERTAS ECONOMICAS'!CX180=0,"",IF('OFERTAS ECONOMICAS'!DC180="NO","",'OFERTAS ECONOMICAS'!CX180))</f>
        <v/>
      </c>
      <c r="AQ180" s="153">
        <f>+'OFERTAS ECONOMICAS'!DB180</f>
        <v>0</v>
      </c>
      <c r="AR180" s="153" t="str">
        <f t="shared" si="67"/>
        <v>NO CUMPLE</v>
      </c>
      <c r="AS180" s="152" t="str">
        <f>IF('OFERTAS ECONOMICAS'!DG180=0,"",IF('OFERTAS ECONOMICAS'!DL180="NO","",'OFERTAS ECONOMICAS'!DG180))</f>
        <v/>
      </c>
      <c r="AT180" s="153">
        <f>+'OFERTAS ECONOMICAS'!DK180</f>
        <v>0</v>
      </c>
      <c r="AU180" s="153" t="str">
        <f t="shared" si="68"/>
        <v>NO CUMPLE</v>
      </c>
      <c r="AV180" s="152" t="str">
        <f>IF('OFERTAS ECONOMICAS'!DP180=0,"",IF('OFERTAS ECONOMICAS'!DU180="NO","",'OFERTAS ECONOMICAS'!DP180))</f>
        <v/>
      </c>
      <c r="AW180" s="153">
        <f>+'OFERTAS ECONOMICAS'!DT180</f>
        <v>0</v>
      </c>
      <c r="AX180" s="153" t="str">
        <f t="shared" si="69"/>
        <v>NO CUMPLE</v>
      </c>
      <c r="AY180" s="341" t="str">
        <f>IF('OFERTAS ECONOMICAS'!DY180=0,"",IF('OFERTAS ECONOMICAS'!ED180="no","",'OFERTAS ECONOMICAS'!DY180))</f>
        <v/>
      </c>
      <c r="AZ180" s="153">
        <f>+'OFERTAS ECONOMICAS'!EC180</f>
        <v>0</v>
      </c>
      <c r="BA180" s="153" t="str">
        <f t="shared" si="70"/>
        <v>NO CUMPLE</v>
      </c>
      <c r="BB180" s="152" t="str">
        <f>IF('OFERTAS ECONOMICAS'!EH180=0,"",IF('OFERTAS ECONOMICAS'!EM180="NO","",'OFERTAS ECONOMICAS'!EH180))</f>
        <v/>
      </c>
      <c r="BC180" s="153" t="str">
        <f>+'OFERTAS ECONOMICAS'!EL180</f>
        <v>CUMPLE</v>
      </c>
      <c r="BD180" s="153" t="str">
        <f t="shared" si="71"/>
        <v>NO CUMPLE</v>
      </c>
      <c r="BE180" s="152" t="str">
        <f>IF('OFERTAS ECONOMICAS'!EQ180=0,"",IF('OFERTAS ECONOMICAS'!EV180="NO","",'OFERTAS ECONOMICAS'!EQ180))</f>
        <v/>
      </c>
      <c r="BF180" s="153">
        <f>+'OFERTAS ECONOMICAS'!EU180</f>
        <v>0</v>
      </c>
      <c r="BG180" s="153" t="str">
        <f t="shared" si="72"/>
        <v>NO CUMPLE</v>
      </c>
      <c r="BH180" s="152" t="str">
        <f>IF('OFERTAS ECONOMICAS'!EZ180=0,"",IF('OFERTAS ECONOMICAS'!FE180="NO","",'OFERTAS ECONOMICAS'!EZ180))</f>
        <v/>
      </c>
      <c r="BI180" s="153">
        <f>+'OFERTAS ECONOMICAS'!FD180</f>
        <v>0</v>
      </c>
      <c r="BJ180" s="153" t="str">
        <f t="shared" si="73"/>
        <v>NO CUMPLE</v>
      </c>
      <c r="BK180" s="152" t="str">
        <f>IF('OFERTAS ECONOMICAS'!FI180=0,"",IF('OFERTAS ECONOMICAS'!FN180="no","",'OFERTAS ECONOMICAS'!FI180))</f>
        <v/>
      </c>
      <c r="BL180" s="153">
        <f>+'OFERTAS ECONOMICAS'!FM180</f>
        <v>0</v>
      </c>
      <c r="BM180" s="153" t="str">
        <f t="shared" si="74"/>
        <v>NO CUMPLE</v>
      </c>
      <c r="BN180" s="152" t="e">
        <f>IF('OFERTAS ECONOMICAS'!#REF!=0,"",IF('OFERTAS ECONOMICAS'!#REF!="NO","",'OFERTAS ECONOMICAS'!#REF!))</f>
        <v>#REF!</v>
      </c>
      <c r="BO180" s="153" t="e">
        <f>+'OFERTAS ECONOMICAS'!#REF!</f>
        <v>#REF!</v>
      </c>
      <c r="BP180" s="153" t="e">
        <f t="shared" si="75"/>
        <v>#REF!</v>
      </c>
      <c r="BQ180" s="152" t="str">
        <f>IF('OFERTAS ECONOMICAS'!FR180=0,"",IF('OFERTAS ECONOMICAS'!FW180="NO","",'OFERTAS ECONOMICAS'!FR180))</f>
        <v/>
      </c>
      <c r="BR180" s="153">
        <f>+'OFERTAS ECONOMICAS'!FV180</f>
        <v>0</v>
      </c>
      <c r="BS180" s="153" t="str">
        <f t="shared" si="76"/>
        <v>NO CUMPLE</v>
      </c>
      <c r="BT180" s="152" t="str">
        <f>IF('OFERTAS ECONOMICAS'!GA180=0,"",IF('OFERTAS ECONOMICAS'!GF180="NO","",'OFERTAS ECONOMICAS'!GA180))</f>
        <v/>
      </c>
      <c r="BU180" s="153" t="str">
        <f>+'OFERTAS ECONOMICAS'!GE180</f>
        <v>CUMPLE</v>
      </c>
      <c r="BV180" s="153" t="str">
        <f t="shared" si="77"/>
        <v>NO CUMPLE</v>
      </c>
      <c r="BW180" s="152" t="e">
        <f>IF('OFERTAS ECONOMICAS'!#REF!=0,"",IF('OFERTAS ECONOMICAS'!#REF!="NO","",'OFERTAS ECONOMICAS'!#REF!))</f>
        <v>#REF!</v>
      </c>
      <c r="BX180" s="153" t="e">
        <f>+'OFERTAS ECONOMICAS'!#REF!</f>
        <v>#REF!</v>
      </c>
      <c r="BY180" s="153" t="e">
        <f t="shared" si="78"/>
        <v>#REF!</v>
      </c>
    </row>
    <row r="181" spans="1:77" ht="25.5" x14ac:dyDescent="0.2">
      <c r="A181" s="85">
        <f t="shared" si="80"/>
        <v>172</v>
      </c>
      <c r="B181" s="85" t="str">
        <f>VLOOKUP(A181,'OFERTAS ECONOMICAS'!A181:B514,2,0)</f>
        <v>DM1169</v>
      </c>
      <c r="C181" s="22" t="str">
        <f>VLOOKUP(A181,'OFERTAS ECONOMICAS'!A181:C514,3,0)</f>
        <v>TUBO ENDOTRAQUEAL REFORZADO 6/0 C/B</v>
      </c>
      <c r="D181" s="120">
        <v>1</v>
      </c>
      <c r="E181" s="120" t="s">
        <v>32</v>
      </c>
      <c r="F181" s="24">
        <v>19028.099999999999</v>
      </c>
      <c r="G181" s="120">
        <v>7</v>
      </c>
      <c r="H181" s="86">
        <f t="shared" si="55"/>
        <v>133196.69999999998</v>
      </c>
      <c r="I181" s="48" t="str">
        <f>IF('OFERTAS ECONOMICAS'!L181=0,"",IF('OFERTAS ECONOMICAS'!Q181="no","",'OFERTAS ECONOMICAS'!L181))</f>
        <v/>
      </c>
      <c r="J181" s="49">
        <f>+'OFERTAS ECONOMICAS'!P181</f>
        <v>0</v>
      </c>
      <c r="K181" s="49" t="str">
        <f t="shared" si="56"/>
        <v>NO CUMPLE</v>
      </c>
      <c r="L181" s="51" t="str">
        <f>IF('OFERTAS ECONOMICAS'!U181=0,"",IF('OFERTAS ECONOMICAS'!Z181="NO","",'OFERTAS ECONOMICAS'!U181))</f>
        <v/>
      </c>
      <c r="M181" s="52">
        <f>+'OFERTAS ECONOMICAS'!Y181</f>
        <v>0</v>
      </c>
      <c r="N181" s="52" t="str">
        <f t="shared" si="57"/>
        <v>NO CUMPLE</v>
      </c>
      <c r="O181" s="53" t="str">
        <f>IF('OFERTAS ECONOMICAS'!AD181=0,"",IF('OFERTAS ECONOMICAS'!AI181="NO","",'OFERTAS ECONOMICAS'!AD181))</f>
        <v/>
      </c>
      <c r="P181" s="54" t="str">
        <f>+'OFERTAS ECONOMICAS'!AH181</f>
        <v>CUMPLE</v>
      </c>
      <c r="Q181" s="54" t="str">
        <f t="shared" si="58"/>
        <v>NO CUMPLE</v>
      </c>
      <c r="R181" s="56" t="str">
        <f>IF('OFERTAS ECONOMICAS'!AN181=0,"",IF('OFERTAS ECONOMICAS'!AR181="NO","",'OFERTAS ECONOMICAS'!AN181))</f>
        <v/>
      </c>
      <c r="S181" s="57">
        <f>+'OFERTAS ECONOMICAS'!AQ181</f>
        <v>0</v>
      </c>
      <c r="T181" s="57" t="str">
        <f t="shared" si="59"/>
        <v>NO CUMPLE</v>
      </c>
      <c r="U181" s="59">
        <f>IF('OFERTAS ECONOMICAS'!AV181=0,"",IF('OFERTAS ECONOMICAS'!BA181="NO","",'OFERTAS ECONOMICAS'!AV181))</f>
        <v>19028</v>
      </c>
      <c r="V181" s="60" t="str">
        <f>+'OFERTAS ECONOMICAS'!AZ181</f>
        <v>CUMPLE</v>
      </c>
      <c r="W181" s="60" t="str">
        <f t="shared" si="60"/>
        <v>CUMPLE</v>
      </c>
      <c r="X181" s="56" t="str">
        <f>IF('OFERTAS ECONOMICAS'!BF181=0,"",IF('OFERTAS ECONOMICAS'!BJ181="NO","",'OFERTAS ECONOMICAS'!BE181))</f>
        <v/>
      </c>
      <c r="Y181" s="57">
        <f>+'OFERTAS ECONOMICAS'!BI181</f>
        <v>0</v>
      </c>
      <c r="Z181" s="57" t="str">
        <f t="shared" si="61"/>
        <v>NO CUMPLE</v>
      </c>
      <c r="AA181" s="152" t="e">
        <f>IF('OFERTAS ECONOMICAS'!#REF!=0,"",IF('OFERTAS ECONOMICAS'!#REF!="NO","",'OFERTAS ECONOMICAS'!#REF!))</f>
        <v>#REF!</v>
      </c>
      <c r="AB181" s="153" t="e">
        <f>+'OFERTAS ECONOMICAS'!#REF!</f>
        <v>#REF!</v>
      </c>
      <c r="AC181" s="153" t="e">
        <f t="shared" si="62"/>
        <v>#REF!</v>
      </c>
      <c r="AD181" s="251" t="str">
        <f>IF('OFERTAS ECONOMICAS'!BN181=0,"",IF('OFERTAS ECONOMICAS'!BS181="NO","",'OFERTAS ECONOMICAS'!BN181))</f>
        <v/>
      </c>
      <c r="AE181" s="153">
        <f>+'OFERTAS ECONOMICAS'!BR181</f>
        <v>0</v>
      </c>
      <c r="AF181" s="153" t="str">
        <f t="shared" si="63"/>
        <v>NO CUMPLE</v>
      </c>
      <c r="AG181" s="152" t="str">
        <f>IF('OFERTAS ECONOMICAS'!BW181=0,"",IF('OFERTAS ECONOMICAS'!CB181="NO","",'OFERTAS ECONOMICAS'!BW181))</f>
        <v/>
      </c>
      <c r="AH181" s="153">
        <f>+'OFERTAS ECONOMICAS'!CA181</f>
        <v>0</v>
      </c>
      <c r="AI181" s="153" t="str">
        <f t="shared" si="64"/>
        <v>NO CUMPLE</v>
      </c>
      <c r="AJ181" s="152" t="str">
        <f>IF('OFERTAS ECONOMICAS'!CF181=0,"",IF('OFERTAS ECONOMICAS'!CK181="NO","",'OFERTAS ECONOMICAS'!CF181))</f>
        <v/>
      </c>
      <c r="AK181" s="153">
        <f>+'OFERTAS ECONOMICAS'!CJ181</f>
        <v>0</v>
      </c>
      <c r="AL181" s="153" t="str">
        <f t="shared" si="65"/>
        <v>NO CUMPLE</v>
      </c>
      <c r="AM181" s="152" t="str">
        <f>IF('OFERTAS ECONOMICAS'!CO181=0,"",IF('OFERTAS ECONOMICAS'!CT181="NO","",'OFERTAS ECONOMICAS'!CO181))</f>
        <v/>
      </c>
      <c r="AN181" s="153">
        <f>+'OFERTAS ECONOMICAS'!CS181</f>
        <v>0</v>
      </c>
      <c r="AO181" s="153" t="str">
        <f t="shared" si="66"/>
        <v>NO CUMPLE</v>
      </c>
      <c r="AP181" s="344" t="str">
        <f>IF('OFERTAS ECONOMICAS'!CX181=0,"",IF('OFERTAS ECONOMICAS'!DC181="NO","",'OFERTAS ECONOMICAS'!CX181))</f>
        <v/>
      </c>
      <c r="AQ181" s="153">
        <f>+'OFERTAS ECONOMICAS'!DB181</f>
        <v>0</v>
      </c>
      <c r="AR181" s="153" t="str">
        <f t="shared" si="67"/>
        <v>NO CUMPLE</v>
      </c>
      <c r="AS181" s="152" t="str">
        <f>IF('OFERTAS ECONOMICAS'!DG181=0,"",IF('OFERTAS ECONOMICAS'!DL181="NO","",'OFERTAS ECONOMICAS'!DG181))</f>
        <v/>
      </c>
      <c r="AT181" s="153">
        <f>+'OFERTAS ECONOMICAS'!DK181</f>
        <v>0</v>
      </c>
      <c r="AU181" s="153" t="str">
        <f t="shared" si="68"/>
        <v>NO CUMPLE</v>
      </c>
      <c r="AV181" s="152" t="str">
        <f>IF('OFERTAS ECONOMICAS'!DP181=0,"",IF('OFERTAS ECONOMICAS'!DU181="NO","",'OFERTAS ECONOMICAS'!DP181))</f>
        <v/>
      </c>
      <c r="AW181" s="153">
        <f>+'OFERTAS ECONOMICAS'!DT181</f>
        <v>0</v>
      </c>
      <c r="AX181" s="153" t="str">
        <f t="shared" si="69"/>
        <v>NO CUMPLE</v>
      </c>
      <c r="AY181" s="341" t="str">
        <f>IF('OFERTAS ECONOMICAS'!DY181=0,"",IF('OFERTAS ECONOMICAS'!ED181="no","",'OFERTAS ECONOMICAS'!DY181))</f>
        <v/>
      </c>
      <c r="AZ181" s="153">
        <f>+'OFERTAS ECONOMICAS'!EC181</f>
        <v>0</v>
      </c>
      <c r="BA181" s="153" t="str">
        <f t="shared" si="70"/>
        <v>NO CUMPLE</v>
      </c>
      <c r="BB181" s="152" t="str">
        <f>IF('OFERTAS ECONOMICAS'!EH181=0,"",IF('OFERTAS ECONOMICAS'!EM181="NO","",'OFERTAS ECONOMICAS'!EH181))</f>
        <v/>
      </c>
      <c r="BC181" s="153" t="str">
        <f>+'OFERTAS ECONOMICAS'!EL181</f>
        <v>CUMPLE</v>
      </c>
      <c r="BD181" s="153" t="str">
        <f t="shared" si="71"/>
        <v>NO CUMPLE</v>
      </c>
      <c r="BE181" s="152" t="str">
        <f>IF('OFERTAS ECONOMICAS'!EQ181=0,"",IF('OFERTAS ECONOMICAS'!EV181="NO","",'OFERTAS ECONOMICAS'!EQ181))</f>
        <v/>
      </c>
      <c r="BF181" s="153">
        <f>+'OFERTAS ECONOMICAS'!EU181</f>
        <v>0</v>
      </c>
      <c r="BG181" s="153" t="str">
        <f t="shared" si="72"/>
        <v>NO CUMPLE</v>
      </c>
      <c r="BH181" s="152" t="str">
        <f>IF('OFERTAS ECONOMICAS'!EZ181=0,"",IF('OFERTAS ECONOMICAS'!FE181="NO","",'OFERTAS ECONOMICAS'!EZ181))</f>
        <v/>
      </c>
      <c r="BI181" s="153">
        <f>+'OFERTAS ECONOMICAS'!FD181</f>
        <v>0</v>
      </c>
      <c r="BJ181" s="153" t="str">
        <f t="shared" si="73"/>
        <v>NO CUMPLE</v>
      </c>
      <c r="BK181" s="152" t="str">
        <f>IF('OFERTAS ECONOMICAS'!FI181=0,"",IF('OFERTAS ECONOMICAS'!FN181="no","",'OFERTAS ECONOMICAS'!FI181))</f>
        <v/>
      </c>
      <c r="BL181" s="153">
        <f>+'OFERTAS ECONOMICAS'!FM181</f>
        <v>0</v>
      </c>
      <c r="BM181" s="153" t="str">
        <f t="shared" si="74"/>
        <v>NO CUMPLE</v>
      </c>
      <c r="BN181" s="152" t="e">
        <f>IF('OFERTAS ECONOMICAS'!#REF!=0,"",IF('OFERTAS ECONOMICAS'!#REF!="NO","",'OFERTAS ECONOMICAS'!#REF!))</f>
        <v>#REF!</v>
      </c>
      <c r="BO181" s="153" t="e">
        <f>+'OFERTAS ECONOMICAS'!#REF!</f>
        <v>#REF!</v>
      </c>
      <c r="BP181" s="153" t="e">
        <f t="shared" si="75"/>
        <v>#REF!</v>
      </c>
      <c r="BQ181" s="152" t="str">
        <f>IF('OFERTAS ECONOMICAS'!FR181=0,"",IF('OFERTAS ECONOMICAS'!FW181="NO","",'OFERTAS ECONOMICAS'!FR181))</f>
        <v/>
      </c>
      <c r="BR181" s="153">
        <f>+'OFERTAS ECONOMICAS'!FV181</f>
        <v>0</v>
      </c>
      <c r="BS181" s="153" t="str">
        <f t="shared" si="76"/>
        <v>NO CUMPLE</v>
      </c>
      <c r="BT181" s="152" t="str">
        <f>IF('OFERTAS ECONOMICAS'!GA181=0,"",IF('OFERTAS ECONOMICAS'!GF181="NO","",'OFERTAS ECONOMICAS'!GA181))</f>
        <v/>
      </c>
      <c r="BU181" s="153" t="str">
        <f>+'OFERTAS ECONOMICAS'!GE181</f>
        <v>CUMPLE</v>
      </c>
      <c r="BV181" s="153" t="str">
        <f t="shared" si="77"/>
        <v>NO CUMPLE</v>
      </c>
      <c r="BW181" s="152" t="e">
        <f>IF('OFERTAS ECONOMICAS'!#REF!=0,"",IF('OFERTAS ECONOMICAS'!#REF!="NO","",'OFERTAS ECONOMICAS'!#REF!))</f>
        <v>#REF!</v>
      </c>
      <c r="BX181" s="153" t="e">
        <f>+'OFERTAS ECONOMICAS'!#REF!</f>
        <v>#REF!</v>
      </c>
      <c r="BY181" s="153" t="e">
        <f t="shared" si="78"/>
        <v>#REF!</v>
      </c>
    </row>
    <row r="182" spans="1:77" ht="25.5" x14ac:dyDescent="0.2">
      <c r="A182" s="85">
        <f t="shared" si="80"/>
        <v>173</v>
      </c>
      <c r="B182" s="85" t="str">
        <f>VLOOKUP(A182,'OFERTAS ECONOMICAS'!A182:B515,2,0)</f>
        <v>DM1171</v>
      </c>
      <c r="C182" s="22" t="str">
        <f>VLOOKUP(A182,'OFERTAS ECONOMICAS'!A182:C515,3,0)</f>
        <v>TUBO ENDOTRAQUEAL REFORZADO 7/0 C/B</v>
      </c>
      <c r="D182" s="120">
        <v>1</v>
      </c>
      <c r="E182" s="120" t="s">
        <v>32</v>
      </c>
      <c r="F182" s="24">
        <v>19028.099999999999</v>
      </c>
      <c r="G182" s="120">
        <v>5</v>
      </c>
      <c r="H182" s="86">
        <f t="shared" si="55"/>
        <v>95140.5</v>
      </c>
      <c r="I182" s="48" t="str">
        <f>IF('OFERTAS ECONOMICAS'!L182=0,"",IF('OFERTAS ECONOMICAS'!Q182="no","",'OFERTAS ECONOMICAS'!L182))</f>
        <v/>
      </c>
      <c r="J182" s="49">
        <f>+'OFERTAS ECONOMICAS'!P182</f>
        <v>0</v>
      </c>
      <c r="K182" s="49" t="str">
        <f t="shared" si="56"/>
        <v>NO CUMPLE</v>
      </c>
      <c r="L182" s="51" t="str">
        <f>IF('OFERTAS ECONOMICAS'!U182=0,"",IF('OFERTAS ECONOMICAS'!Z182="NO","",'OFERTAS ECONOMICAS'!U182))</f>
        <v/>
      </c>
      <c r="M182" s="52">
        <f>+'OFERTAS ECONOMICAS'!Y182</f>
        <v>0</v>
      </c>
      <c r="N182" s="52" t="str">
        <f t="shared" si="57"/>
        <v>NO CUMPLE</v>
      </c>
      <c r="O182" s="53" t="str">
        <f>IF('OFERTAS ECONOMICAS'!AD182=0,"",IF('OFERTAS ECONOMICAS'!AI182="NO","",'OFERTAS ECONOMICAS'!AD182))</f>
        <v/>
      </c>
      <c r="P182" s="54" t="str">
        <f>+'OFERTAS ECONOMICAS'!AH182</f>
        <v>CUMPLE</v>
      </c>
      <c r="Q182" s="54" t="str">
        <f t="shared" si="58"/>
        <v>NO CUMPLE</v>
      </c>
      <c r="R182" s="56" t="str">
        <f>IF('OFERTAS ECONOMICAS'!AN182=0,"",IF('OFERTAS ECONOMICAS'!AR182="NO","",'OFERTAS ECONOMICAS'!AN182))</f>
        <v/>
      </c>
      <c r="S182" s="57">
        <f>+'OFERTAS ECONOMICAS'!AQ182</f>
        <v>0</v>
      </c>
      <c r="T182" s="57" t="str">
        <f t="shared" si="59"/>
        <v>NO CUMPLE</v>
      </c>
      <c r="U182" s="59">
        <f>IF('OFERTAS ECONOMICAS'!AV182=0,"",IF('OFERTAS ECONOMICAS'!BA182="NO","",'OFERTAS ECONOMICAS'!AV182))</f>
        <v>19028</v>
      </c>
      <c r="V182" s="60" t="str">
        <f>+'OFERTAS ECONOMICAS'!AZ182</f>
        <v>CUMPLE</v>
      </c>
      <c r="W182" s="60" t="str">
        <f t="shared" si="60"/>
        <v>CUMPLE</v>
      </c>
      <c r="X182" s="56" t="str">
        <f>IF('OFERTAS ECONOMICAS'!BF182=0,"",IF('OFERTAS ECONOMICAS'!BJ182="NO","",'OFERTAS ECONOMICAS'!BE182))</f>
        <v/>
      </c>
      <c r="Y182" s="57">
        <f>+'OFERTAS ECONOMICAS'!BI182</f>
        <v>0</v>
      </c>
      <c r="Z182" s="57" t="str">
        <f t="shared" si="61"/>
        <v>NO CUMPLE</v>
      </c>
      <c r="AA182" s="152" t="e">
        <f>IF('OFERTAS ECONOMICAS'!#REF!=0,"",IF('OFERTAS ECONOMICAS'!#REF!="NO","",'OFERTAS ECONOMICAS'!#REF!))</f>
        <v>#REF!</v>
      </c>
      <c r="AB182" s="153" t="e">
        <f>+'OFERTAS ECONOMICAS'!#REF!</f>
        <v>#REF!</v>
      </c>
      <c r="AC182" s="153" t="e">
        <f t="shared" si="62"/>
        <v>#REF!</v>
      </c>
      <c r="AD182" s="251" t="str">
        <f>IF('OFERTAS ECONOMICAS'!BN182=0,"",IF('OFERTAS ECONOMICAS'!BS182="NO","",'OFERTAS ECONOMICAS'!BN182))</f>
        <v/>
      </c>
      <c r="AE182" s="153">
        <f>+'OFERTAS ECONOMICAS'!BR182</f>
        <v>0</v>
      </c>
      <c r="AF182" s="153" t="str">
        <f t="shared" si="63"/>
        <v>NO CUMPLE</v>
      </c>
      <c r="AG182" s="152" t="str">
        <f>IF('OFERTAS ECONOMICAS'!BW182=0,"",IF('OFERTAS ECONOMICAS'!CB182="NO","",'OFERTAS ECONOMICAS'!BW182))</f>
        <v/>
      </c>
      <c r="AH182" s="153">
        <f>+'OFERTAS ECONOMICAS'!CA182</f>
        <v>0</v>
      </c>
      <c r="AI182" s="153" t="str">
        <f t="shared" si="64"/>
        <v>NO CUMPLE</v>
      </c>
      <c r="AJ182" s="152" t="str">
        <f>IF('OFERTAS ECONOMICAS'!CF182=0,"",IF('OFERTAS ECONOMICAS'!CK182="NO","",'OFERTAS ECONOMICAS'!CF182))</f>
        <v/>
      </c>
      <c r="AK182" s="153">
        <f>+'OFERTAS ECONOMICAS'!CJ182</f>
        <v>0</v>
      </c>
      <c r="AL182" s="153" t="str">
        <f t="shared" si="65"/>
        <v>NO CUMPLE</v>
      </c>
      <c r="AM182" s="152" t="str">
        <f>IF('OFERTAS ECONOMICAS'!CO182=0,"",IF('OFERTAS ECONOMICAS'!CT182="NO","",'OFERTAS ECONOMICAS'!CO182))</f>
        <v/>
      </c>
      <c r="AN182" s="153">
        <f>+'OFERTAS ECONOMICAS'!CS182</f>
        <v>0</v>
      </c>
      <c r="AO182" s="153" t="str">
        <f t="shared" si="66"/>
        <v>NO CUMPLE</v>
      </c>
      <c r="AP182" s="344" t="str">
        <f>IF('OFERTAS ECONOMICAS'!CX182=0,"",IF('OFERTAS ECONOMICAS'!DC182="NO","",'OFERTAS ECONOMICAS'!CX182))</f>
        <v/>
      </c>
      <c r="AQ182" s="153">
        <f>+'OFERTAS ECONOMICAS'!DB182</f>
        <v>0</v>
      </c>
      <c r="AR182" s="153" t="str">
        <f t="shared" si="67"/>
        <v>NO CUMPLE</v>
      </c>
      <c r="AS182" s="152" t="str">
        <f>IF('OFERTAS ECONOMICAS'!DG182=0,"",IF('OFERTAS ECONOMICAS'!DL182="NO","",'OFERTAS ECONOMICAS'!DG182))</f>
        <v/>
      </c>
      <c r="AT182" s="153">
        <f>+'OFERTAS ECONOMICAS'!DK182</f>
        <v>0</v>
      </c>
      <c r="AU182" s="153" t="str">
        <f t="shared" si="68"/>
        <v>NO CUMPLE</v>
      </c>
      <c r="AV182" s="152" t="str">
        <f>IF('OFERTAS ECONOMICAS'!DP182=0,"",IF('OFERTAS ECONOMICAS'!DU182="NO","",'OFERTAS ECONOMICAS'!DP182))</f>
        <v/>
      </c>
      <c r="AW182" s="153">
        <f>+'OFERTAS ECONOMICAS'!DT182</f>
        <v>0</v>
      </c>
      <c r="AX182" s="153" t="str">
        <f t="shared" si="69"/>
        <v>NO CUMPLE</v>
      </c>
      <c r="AY182" s="341" t="str">
        <f>IF('OFERTAS ECONOMICAS'!DY182=0,"",IF('OFERTAS ECONOMICAS'!ED182="no","",'OFERTAS ECONOMICAS'!DY182))</f>
        <v/>
      </c>
      <c r="AZ182" s="153">
        <f>+'OFERTAS ECONOMICAS'!EC182</f>
        <v>0</v>
      </c>
      <c r="BA182" s="153" t="str">
        <f t="shared" si="70"/>
        <v>NO CUMPLE</v>
      </c>
      <c r="BB182" s="152" t="str">
        <f>IF('OFERTAS ECONOMICAS'!EH182=0,"",IF('OFERTAS ECONOMICAS'!EM182="NO","",'OFERTAS ECONOMICAS'!EH182))</f>
        <v/>
      </c>
      <c r="BC182" s="153" t="str">
        <f>+'OFERTAS ECONOMICAS'!EL182</f>
        <v>CUMPLE</v>
      </c>
      <c r="BD182" s="153" t="str">
        <f t="shared" si="71"/>
        <v>NO CUMPLE</v>
      </c>
      <c r="BE182" s="152" t="str">
        <f>IF('OFERTAS ECONOMICAS'!EQ182=0,"",IF('OFERTAS ECONOMICAS'!EV182="NO","",'OFERTAS ECONOMICAS'!EQ182))</f>
        <v/>
      </c>
      <c r="BF182" s="153">
        <f>+'OFERTAS ECONOMICAS'!EU182</f>
        <v>0</v>
      </c>
      <c r="BG182" s="153" t="str">
        <f t="shared" si="72"/>
        <v>NO CUMPLE</v>
      </c>
      <c r="BH182" s="152" t="str">
        <f>IF('OFERTAS ECONOMICAS'!EZ182=0,"",IF('OFERTAS ECONOMICAS'!FE182="NO","",'OFERTAS ECONOMICAS'!EZ182))</f>
        <v/>
      </c>
      <c r="BI182" s="153">
        <f>+'OFERTAS ECONOMICAS'!FD182</f>
        <v>0</v>
      </c>
      <c r="BJ182" s="153" t="str">
        <f t="shared" si="73"/>
        <v>NO CUMPLE</v>
      </c>
      <c r="BK182" s="152" t="str">
        <f>IF('OFERTAS ECONOMICAS'!FI182=0,"",IF('OFERTAS ECONOMICAS'!FN182="no","",'OFERTAS ECONOMICAS'!FI182))</f>
        <v/>
      </c>
      <c r="BL182" s="153">
        <f>+'OFERTAS ECONOMICAS'!FM182</f>
        <v>0</v>
      </c>
      <c r="BM182" s="153" t="str">
        <f t="shared" si="74"/>
        <v>NO CUMPLE</v>
      </c>
      <c r="BN182" s="152" t="e">
        <f>IF('OFERTAS ECONOMICAS'!#REF!=0,"",IF('OFERTAS ECONOMICAS'!#REF!="NO","",'OFERTAS ECONOMICAS'!#REF!))</f>
        <v>#REF!</v>
      </c>
      <c r="BO182" s="153" t="e">
        <f>+'OFERTAS ECONOMICAS'!#REF!</f>
        <v>#REF!</v>
      </c>
      <c r="BP182" s="153" t="e">
        <f t="shared" si="75"/>
        <v>#REF!</v>
      </c>
      <c r="BQ182" s="152" t="str">
        <f>IF('OFERTAS ECONOMICAS'!FR182=0,"",IF('OFERTAS ECONOMICAS'!FW182="NO","",'OFERTAS ECONOMICAS'!FR182))</f>
        <v/>
      </c>
      <c r="BR182" s="153">
        <f>+'OFERTAS ECONOMICAS'!FV182</f>
        <v>0</v>
      </c>
      <c r="BS182" s="153" t="str">
        <f t="shared" si="76"/>
        <v>NO CUMPLE</v>
      </c>
      <c r="BT182" s="152" t="str">
        <f>IF('OFERTAS ECONOMICAS'!GA182=0,"",IF('OFERTAS ECONOMICAS'!GF182="NO","",'OFERTAS ECONOMICAS'!GA182))</f>
        <v/>
      </c>
      <c r="BU182" s="153" t="str">
        <f>+'OFERTAS ECONOMICAS'!GE182</f>
        <v>CUMPLE</v>
      </c>
      <c r="BV182" s="153" t="str">
        <f t="shared" si="77"/>
        <v>NO CUMPLE</v>
      </c>
      <c r="BW182" s="152" t="e">
        <f>IF('OFERTAS ECONOMICAS'!#REF!=0,"",IF('OFERTAS ECONOMICAS'!#REF!="NO","",'OFERTAS ECONOMICAS'!#REF!))</f>
        <v>#REF!</v>
      </c>
      <c r="BX182" s="153" t="e">
        <f>+'OFERTAS ECONOMICAS'!#REF!</f>
        <v>#REF!</v>
      </c>
      <c r="BY182" s="153" t="e">
        <f t="shared" si="78"/>
        <v>#REF!</v>
      </c>
    </row>
    <row r="183" spans="1:77" ht="51" x14ac:dyDescent="0.2">
      <c r="A183" s="85">
        <f t="shared" si="80"/>
        <v>174</v>
      </c>
      <c r="B183" s="85" t="str">
        <f>VLOOKUP(A183,'OFERTAS ECONOMICAS'!A183:B516,2,0)</f>
        <v>DM1188</v>
      </c>
      <c r="C183" s="22" t="str">
        <f>VLOOKUP(A183,'OFERTAS ECONOMICAS'!A183:C516,3,0)</f>
        <v>TUBO TRAMPA PARA SPECIMEN CON ADAPTADOR DESECHABLE  (TRAMPA DE LUKENS)</v>
      </c>
      <c r="D183" s="119">
        <v>1</v>
      </c>
      <c r="E183" s="119" t="s">
        <v>32</v>
      </c>
      <c r="F183" s="24">
        <v>7091.21</v>
      </c>
      <c r="G183" s="119">
        <v>76</v>
      </c>
      <c r="H183" s="86">
        <f t="shared" si="55"/>
        <v>538931.96</v>
      </c>
      <c r="I183" s="48" t="str">
        <f>IF('OFERTAS ECONOMICAS'!L183=0,"",IF('OFERTAS ECONOMICAS'!Q183="no","",'OFERTAS ECONOMICAS'!L183))</f>
        <v/>
      </c>
      <c r="J183" s="49">
        <f>+'OFERTAS ECONOMICAS'!P183</f>
        <v>0</v>
      </c>
      <c r="K183" s="49" t="str">
        <f t="shared" si="56"/>
        <v>NO CUMPLE</v>
      </c>
      <c r="L183" s="51" t="str">
        <f>IF('OFERTAS ECONOMICAS'!U183=0,"",IF('OFERTAS ECONOMICAS'!Z183="NO","",'OFERTAS ECONOMICAS'!U183))</f>
        <v/>
      </c>
      <c r="M183" s="52">
        <f>+'OFERTAS ECONOMICAS'!Y183</f>
        <v>0</v>
      </c>
      <c r="N183" s="52" t="str">
        <f t="shared" si="57"/>
        <v>NO CUMPLE</v>
      </c>
      <c r="O183" s="53">
        <f>IF('OFERTAS ECONOMICAS'!AD183=0,"",IF('OFERTAS ECONOMICAS'!AI183="NO","",'OFERTAS ECONOMICAS'!AD183))</f>
        <v>7091</v>
      </c>
      <c r="P183" s="54" t="str">
        <f>+'OFERTAS ECONOMICAS'!AH183</f>
        <v>CUMPLE</v>
      </c>
      <c r="Q183" s="54" t="str">
        <f t="shared" si="58"/>
        <v>CUMPLE</v>
      </c>
      <c r="R183" s="56" t="str">
        <f>IF('OFERTAS ECONOMICAS'!AN183=0,"",IF('OFERTAS ECONOMICAS'!AR183="NO","",'OFERTAS ECONOMICAS'!AN183))</f>
        <v/>
      </c>
      <c r="S183" s="57">
        <f>+'OFERTAS ECONOMICAS'!AQ183</f>
        <v>0</v>
      </c>
      <c r="T183" s="57" t="str">
        <f t="shared" si="59"/>
        <v>NO CUMPLE</v>
      </c>
      <c r="U183" s="59" t="str">
        <f>IF('OFERTAS ECONOMICAS'!AV183=0,"",IF('OFERTAS ECONOMICAS'!BA183="NO","",'OFERTAS ECONOMICAS'!AV183))</f>
        <v/>
      </c>
      <c r="V183" s="60">
        <f>+'OFERTAS ECONOMICAS'!AZ183</f>
        <v>0</v>
      </c>
      <c r="W183" s="60" t="str">
        <f t="shared" si="60"/>
        <v>NO CUMPLE</v>
      </c>
      <c r="X183" s="56" t="str">
        <f>IF('OFERTAS ECONOMICAS'!BF183=0,"",IF('OFERTAS ECONOMICAS'!BJ183="NO","",'OFERTAS ECONOMICAS'!BE183))</f>
        <v/>
      </c>
      <c r="Y183" s="57">
        <f>+'OFERTAS ECONOMICAS'!BI183</f>
        <v>0</v>
      </c>
      <c r="Z183" s="57" t="str">
        <f t="shared" si="61"/>
        <v>NO CUMPLE</v>
      </c>
      <c r="AA183" s="152" t="e">
        <f>IF('OFERTAS ECONOMICAS'!#REF!=0,"",IF('OFERTAS ECONOMICAS'!#REF!="NO","",'OFERTAS ECONOMICAS'!#REF!))</f>
        <v>#REF!</v>
      </c>
      <c r="AB183" s="153" t="e">
        <f>+'OFERTAS ECONOMICAS'!#REF!</f>
        <v>#REF!</v>
      </c>
      <c r="AC183" s="153" t="e">
        <f t="shared" si="62"/>
        <v>#REF!</v>
      </c>
      <c r="AD183" s="251" t="str">
        <f>IF('OFERTAS ECONOMICAS'!BN183=0,"",IF('OFERTAS ECONOMICAS'!BS183="NO","",'OFERTAS ECONOMICAS'!BN183))</f>
        <v/>
      </c>
      <c r="AE183" s="153">
        <f>+'OFERTAS ECONOMICAS'!BR183</f>
        <v>0</v>
      </c>
      <c r="AF183" s="153" t="str">
        <f t="shared" si="63"/>
        <v>NO CUMPLE</v>
      </c>
      <c r="AG183" s="152" t="str">
        <f>IF('OFERTAS ECONOMICAS'!BW183=0,"",IF('OFERTAS ECONOMICAS'!CB183="NO","",'OFERTAS ECONOMICAS'!BW183))</f>
        <v/>
      </c>
      <c r="AH183" s="153">
        <f>+'OFERTAS ECONOMICAS'!CA183</f>
        <v>0</v>
      </c>
      <c r="AI183" s="153" t="str">
        <f t="shared" si="64"/>
        <v>NO CUMPLE</v>
      </c>
      <c r="AJ183" s="152" t="str">
        <f>IF('OFERTAS ECONOMICAS'!CF183=0,"",IF('OFERTAS ECONOMICAS'!CK183="NO","",'OFERTAS ECONOMICAS'!CF183))</f>
        <v/>
      </c>
      <c r="AK183" s="153">
        <f>+'OFERTAS ECONOMICAS'!CJ183</f>
        <v>0</v>
      </c>
      <c r="AL183" s="153" t="str">
        <f t="shared" si="65"/>
        <v>NO CUMPLE</v>
      </c>
      <c r="AM183" s="152" t="str">
        <f>IF('OFERTAS ECONOMICAS'!CO183=0,"",IF('OFERTAS ECONOMICAS'!CT183="NO","",'OFERTAS ECONOMICAS'!CO183))</f>
        <v/>
      </c>
      <c r="AN183" s="153">
        <f>+'OFERTAS ECONOMICAS'!CS183</f>
        <v>0</v>
      </c>
      <c r="AO183" s="153" t="str">
        <f t="shared" si="66"/>
        <v>NO CUMPLE</v>
      </c>
      <c r="AP183" s="344" t="str">
        <f>IF('OFERTAS ECONOMICAS'!CX183=0,"",IF('OFERTAS ECONOMICAS'!DC183="NO","",'OFERTAS ECONOMICAS'!CX183))</f>
        <v/>
      </c>
      <c r="AQ183" s="153">
        <f>+'OFERTAS ECONOMICAS'!DB183</f>
        <v>0</v>
      </c>
      <c r="AR183" s="153" t="str">
        <f t="shared" si="67"/>
        <v>NO CUMPLE</v>
      </c>
      <c r="AS183" s="152" t="str">
        <f>IF('OFERTAS ECONOMICAS'!DG183=0,"",IF('OFERTAS ECONOMICAS'!DL183="NO","",'OFERTAS ECONOMICAS'!DG183))</f>
        <v/>
      </c>
      <c r="AT183" s="153">
        <f>+'OFERTAS ECONOMICAS'!DK183</f>
        <v>0</v>
      </c>
      <c r="AU183" s="153" t="str">
        <f t="shared" si="68"/>
        <v>NO CUMPLE</v>
      </c>
      <c r="AV183" s="152" t="str">
        <f>IF('OFERTAS ECONOMICAS'!DP183=0,"",IF('OFERTAS ECONOMICAS'!DU183="NO","",'OFERTAS ECONOMICAS'!DP183))</f>
        <v/>
      </c>
      <c r="AW183" s="153">
        <f>+'OFERTAS ECONOMICAS'!DT183</f>
        <v>0</v>
      </c>
      <c r="AX183" s="153" t="str">
        <f t="shared" si="69"/>
        <v>NO CUMPLE</v>
      </c>
      <c r="AY183" s="341" t="str">
        <f>IF('OFERTAS ECONOMICAS'!DY183=0,"",IF('OFERTAS ECONOMICAS'!ED183="no","",'OFERTAS ECONOMICAS'!DY183))</f>
        <v/>
      </c>
      <c r="AZ183" s="153">
        <f>+'OFERTAS ECONOMICAS'!EC183</f>
        <v>0</v>
      </c>
      <c r="BA183" s="153" t="str">
        <f t="shared" si="70"/>
        <v>NO CUMPLE</v>
      </c>
      <c r="BB183" s="152" t="str">
        <f>IF('OFERTAS ECONOMICAS'!EH183=0,"",IF('OFERTAS ECONOMICAS'!EM183="NO","",'OFERTAS ECONOMICAS'!EH183))</f>
        <v/>
      </c>
      <c r="BC183" s="153" t="str">
        <f>+'OFERTAS ECONOMICAS'!EL183</f>
        <v/>
      </c>
      <c r="BD183" s="153" t="str">
        <f t="shared" si="71"/>
        <v>NO CUMPLE</v>
      </c>
      <c r="BE183" s="152">
        <f>IF('OFERTAS ECONOMICAS'!EQ183=0,"",IF('OFERTAS ECONOMICAS'!EV183="NO","",'OFERTAS ECONOMICAS'!EQ183))</f>
        <v>7029</v>
      </c>
      <c r="BF183" s="153" t="str">
        <f>+'OFERTAS ECONOMICAS'!EU183</f>
        <v>CUMPLE</v>
      </c>
      <c r="BG183" s="153" t="str">
        <f t="shared" si="72"/>
        <v>CUMPLE</v>
      </c>
      <c r="BH183" s="152" t="str">
        <f>IF('OFERTAS ECONOMICAS'!EZ183=0,"",IF('OFERTAS ECONOMICAS'!FE183="NO","",'OFERTAS ECONOMICAS'!EZ183))</f>
        <v/>
      </c>
      <c r="BI183" s="153">
        <f>+'OFERTAS ECONOMICAS'!FD183</f>
        <v>0</v>
      </c>
      <c r="BJ183" s="153" t="str">
        <f t="shared" si="73"/>
        <v>NO CUMPLE</v>
      </c>
      <c r="BK183" s="152" t="str">
        <f>IF('OFERTAS ECONOMICAS'!FI183=0,"",IF('OFERTAS ECONOMICAS'!FN183="no","",'OFERTAS ECONOMICAS'!FI183))</f>
        <v/>
      </c>
      <c r="BL183" s="153">
        <f>+'OFERTAS ECONOMICAS'!FM183</f>
        <v>0</v>
      </c>
      <c r="BM183" s="153" t="str">
        <f t="shared" si="74"/>
        <v>NO CUMPLE</v>
      </c>
      <c r="BN183" s="152" t="e">
        <f>IF('OFERTAS ECONOMICAS'!#REF!=0,"",IF('OFERTAS ECONOMICAS'!#REF!="NO","",'OFERTAS ECONOMICAS'!#REF!))</f>
        <v>#REF!</v>
      </c>
      <c r="BO183" s="153" t="e">
        <f>+'OFERTAS ECONOMICAS'!#REF!</f>
        <v>#REF!</v>
      </c>
      <c r="BP183" s="153" t="e">
        <f t="shared" si="75"/>
        <v>#REF!</v>
      </c>
      <c r="BQ183" s="152" t="str">
        <f>IF('OFERTAS ECONOMICAS'!FR183=0,"",IF('OFERTAS ECONOMICAS'!FW183="NO","",'OFERTAS ECONOMICAS'!FR183))</f>
        <v/>
      </c>
      <c r="BR183" s="153">
        <f>+'OFERTAS ECONOMICAS'!FV183</f>
        <v>0</v>
      </c>
      <c r="BS183" s="153" t="str">
        <f t="shared" si="76"/>
        <v>NO CUMPLE</v>
      </c>
      <c r="BT183" s="152" t="str">
        <f>IF('OFERTAS ECONOMICAS'!GA183=0,"",IF('OFERTAS ECONOMICAS'!GF183="NO","",'OFERTAS ECONOMICAS'!GA183))</f>
        <v/>
      </c>
      <c r="BU183" s="153">
        <f>+'OFERTAS ECONOMICAS'!GE183</f>
        <v>0</v>
      </c>
      <c r="BV183" s="153" t="str">
        <f t="shared" si="77"/>
        <v>NO CUMPLE</v>
      </c>
      <c r="BW183" s="152" t="e">
        <f>IF('OFERTAS ECONOMICAS'!#REF!=0,"",IF('OFERTAS ECONOMICAS'!#REF!="NO","",'OFERTAS ECONOMICAS'!#REF!))</f>
        <v>#REF!</v>
      </c>
      <c r="BX183" s="153" t="e">
        <f>+'OFERTAS ECONOMICAS'!#REF!</f>
        <v>#REF!</v>
      </c>
      <c r="BY183" s="153" t="e">
        <f t="shared" si="78"/>
        <v>#REF!</v>
      </c>
    </row>
    <row r="184" spans="1:77" ht="25.5" x14ac:dyDescent="0.2">
      <c r="A184" s="85">
        <f t="shared" si="80"/>
        <v>175</v>
      </c>
      <c r="B184" s="85" t="str">
        <f>VLOOKUP(A184,'OFERTAS ECONOMICAS'!A184:B517,2,0)</f>
        <v>DM1872</v>
      </c>
      <c r="C184" s="22" t="str">
        <f>VLOOKUP(A184,'OFERTAS ECONOMICAS'!A184:C517,3,0)</f>
        <v>CAMPO QUIRURGICO FENESTRADO 225X280</v>
      </c>
      <c r="D184" s="120">
        <v>1</v>
      </c>
      <c r="E184" s="120" t="s">
        <v>32</v>
      </c>
      <c r="F184" s="24">
        <v>6572.37</v>
      </c>
      <c r="G184" s="120">
        <v>17</v>
      </c>
      <c r="H184" s="86">
        <f t="shared" si="55"/>
        <v>111730.29</v>
      </c>
      <c r="I184" s="48" t="str">
        <f>IF('OFERTAS ECONOMICAS'!L184=0,"",IF('OFERTAS ECONOMICAS'!Q184="no","",'OFERTAS ECONOMICAS'!L184))</f>
        <v/>
      </c>
      <c r="J184" s="49">
        <f>+'OFERTAS ECONOMICAS'!P184</f>
        <v>0</v>
      </c>
      <c r="K184" s="49" t="str">
        <f t="shared" si="56"/>
        <v>NO CUMPLE</v>
      </c>
      <c r="L184" s="51" t="str">
        <f>IF('OFERTAS ECONOMICAS'!U184=0,"",IF('OFERTAS ECONOMICAS'!Z184="NO","",'OFERTAS ECONOMICAS'!U184))</f>
        <v/>
      </c>
      <c r="M184" s="52">
        <f>+'OFERTAS ECONOMICAS'!Y184</f>
        <v>0</v>
      </c>
      <c r="N184" s="52" t="str">
        <f t="shared" si="57"/>
        <v>NO CUMPLE</v>
      </c>
      <c r="O184" s="53" t="str">
        <f>IF('OFERTAS ECONOMICAS'!AD184=0,"",IF('OFERTAS ECONOMICAS'!AI184="NO","",'OFERTAS ECONOMICAS'!AD184))</f>
        <v/>
      </c>
      <c r="P184" s="54">
        <f>+'OFERTAS ECONOMICAS'!AH184</f>
        <v>0</v>
      </c>
      <c r="Q184" s="54" t="str">
        <f t="shared" si="58"/>
        <v>NO CUMPLE</v>
      </c>
      <c r="R184" s="56" t="str">
        <f>IF('OFERTAS ECONOMICAS'!AN184=0,"",IF('OFERTAS ECONOMICAS'!AR184="NO","",'OFERTAS ECONOMICAS'!AN184))</f>
        <v/>
      </c>
      <c r="S184" s="57">
        <f>+'OFERTAS ECONOMICAS'!AQ184</f>
        <v>0</v>
      </c>
      <c r="T184" s="57" t="str">
        <f t="shared" si="59"/>
        <v>NO CUMPLE</v>
      </c>
      <c r="U184" s="59" t="str">
        <f>IF('OFERTAS ECONOMICAS'!AV184=0,"",IF('OFERTAS ECONOMICAS'!BA184="NO","",'OFERTAS ECONOMICAS'!AV184))</f>
        <v/>
      </c>
      <c r="V184" s="60">
        <f>+'OFERTAS ECONOMICAS'!AZ184</f>
        <v>0</v>
      </c>
      <c r="W184" s="60" t="str">
        <f t="shared" si="60"/>
        <v>NO CUMPLE</v>
      </c>
      <c r="X184" s="56" t="str">
        <f>IF('OFERTAS ECONOMICAS'!BF184=0,"",IF('OFERTAS ECONOMICAS'!BJ184="NO","",'OFERTAS ECONOMICAS'!BE184))</f>
        <v/>
      </c>
      <c r="Y184" s="57" t="str">
        <f>+'OFERTAS ECONOMICAS'!BI184</f>
        <v>CUMPLE</v>
      </c>
      <c r="Z184" s="57" t="str">
        <f t="shared" si="61"/>
        <v>NO CUMPLE</v>
      </c>
      <c r="AA184" s="152" t="e">
        <f>IF('OFERTAS ECONOMICAS'!#REF!=0,"",IF('OFERTAS ECONOMICAS'!#REF!="NO","",'OFERTAS ECONOMICAS'!#REF!))</f>
        <v>#REF!</v>
      </c>
      <c r="AB184" s="153" t="e">
        <f>+'OFERTAS ECONOMICAS'!#REF!</f>
        <v>#REF!</v>
      </c>
      <c r="AC184" s="153" t="e">
        <f t="shared" si="62"/>
        <v>#REF!</v>
      </c>
      <c r="AD184" s="251" t="str">
        <f>IF('OFERTAS ECONOMICAS'!BN184=0,"",IF('OFERTAS ECONOMICAS'!BS184="NO","",'OFERTAS ECONOMICAS'!BN184))</f>
        <v/>
      </c>
      <c r="AE184" s="153">
        <f>+'OFERTAS ECONOMICAS'!BR184</f>
        <v>0</v>
      </c>
      <c r="AF184" s="153" t="str">
        <f t="shared" si="63"/>
        <v>NO CUMPLE</v>
      </c>
      <c r="AG184" s="152" t="str">
        <f>IF('OFERTAS ECONOMICAS'!BW184=0,"",IF('OFERTAS ECONOMICAS'!CB184="NO","",'OFERTAS ECONOMICAS'!BW184))</f>
        <v/>
      </c>
      <c r="AH184" s="153">
        <f>+'OFERTAS ECONOMICAS'!CA184</f>
        <v>0</v>
      </c>
      <c r="AI184" s="153" t="str">
        <f t="shared" si="64"/>
        <v>NO CUMPLE</v>
      </c>
      <c r="AJ184" s="152" t="str">
        <f>IF('OFERTAS ECONOMICAS'!CF184=0,"",IF('OFERTAS ECONOMICAS'!CK184="NO","",'OFERTAS ECONOMICAS'!CF184))</f>
        <v/>
      </c>
      <c r="AK184" s="153">
        <f>+'OFERTAS ECONOMICAS'!CJ184</f>
        <v>0</v>
      </c>
      <c r="AL184" s="153" t="str">
        <f t="shared" si="65"/>
        <v>NO CUMPLE</v>
      </c>
      <c r="AM184" s="152" t="str">
        <f>IF('OFERTAS ECONOMICAS'!CO184=0,"",IF('OFERTAS ECONOMICAS'!CT184="NO","",'OFERTAS ECONOMICAS'!CO184))</f>
        <v/>
      </c>
      <c r="AN184" s="153" t="str">
        <f>+'OFERTAS ECONOMICAS'!CS184</f>
        <v>CUMPLE</v>
      </c>
      <c r="AO184" s="153" t="str">
        <f t="shared" si="66"/>
        <v>NO CUMPLE</v>
      </c>
      <c r="AP184" s="344" t="str">
        <f>IF('OFERTAS ECONOMICAS'!CX184=0,"",IF('OFERTAS ECONOMICAS'!DC184="NO","",'OFERTAS ECONOMICAS'!CX184))</f>
        <v/>
      </c>
      <c r="AQ184" s="153">
        <f>+'OFERTAS ECONOMICAS'!DB184</f>
        <v>0</v>
      </c>
      <c r="AR184" s="153" t="str">
        <f t="shared" si="67"/>
        <v>NO CUMPLE</v>
      </c>
      <c r="AS184" s="152" t="str">
        <f>IF('OFERTAS ECONOMICAS'!DG184=0,"",IF('OFERTAS ECONOMICAS'!DL184="NO","",'OFERTAS ECONOMICAS'!DG184))</f>
        <v/>
      </c>
      <c r="AT184" s="153">
        <f>+'OFERTAS ECONOMICAS'!DK184</f>
        <v>0</v>
      </c>
      <c r="AU184" s="153" t="str">
        <f t="shared" si="68"/>
        <v>NO CUMPLE</v>
      </c>
      <c r="AV184" s="152" t="str">
        <f>IF('OFERTAS ECONOMICAS'!DP184=0,"",IF('OFERTAS ECONOMICAS'!DU184="NO","",'OFERTAS ECONOMICAS'!DP184))</f>
        <v/>
      </c>
      <c r="AW184" s="153">
        <f>+'OFERTAS ECONOMICAS'!DT184</f>
        <v>0</v>
      </c>
      <c r="AX184" s="153" t="str">
        <f t="shared" si="69"/>
        <v>NO CUMPLE</v>
      </c>
      <c r="AY184" s="341" t="str">
        <f>IF('OFERTAS ECONOMICAS'!DY184=0,"",IF('OFERTAS ECONOMICAS'!ED184="no","",'OFERTAS ECONOMICAS'!DY184))</f>
        <v/>
      </c>
      <c r="AZ184" s="153">
        <f>+'OFERTAS ECONOMICAS'!EC184</f>
        <v>0</v>
      </c>
      <c r="BA184" s="153" t="str">
        <f t="shared" si="70"/>
        <v>NO CUMPLE</v>
      </c>
      <c r="BB184" s="152" t="str">
        <f>IF('OFERTAS ECONOMICAS'!EH184=0,"",IF('OFERTAS ECONOMICAS'!EM184="NO","",'OFERTAS ECONOMICAS'!EH184))</f>
        <v/>
      </c>
      <c r="BC184" s="153" t="str">
        <f>+'OFERTAS ECONOMICAS'!EL184</f>
        <v/>
      </c>
      <c r="BD184" s="153" t="str">
        <f t="shared" si="71"/>
        <v>NO CUMPLE</v>
      </c>
      <c r="BE184" s="152" t="str">
        <f>IF('OFERTAS ECONOMICAS'!EQ184=0,"",IF('OFERTAS ECONOMICAS'!EV184="NO","",'OFERTAS ECONOMICAS'!EQ184))</f>
        <v/>
      </c>
      <c r="BF184" s="153" t="str">
        <f>+'OFERTAS ECONOMICAS'!EU184</f>
        <v>NO CUMPLE</v>
      </c>
      <c r="BG184" s="153" t="str">
        <f t="shared" si="72"/>
        <v>NO CUMPLE</v>
      </c>
      <c r="BH184" s="152" t="str">
        <f>IF('OFERTAS ECONOMICAS'!EZ184=0,"",IF('OFERTAS ECONOMICAS'!FE184="NO","",'OFERTAS ECONOMICAS'!EZ184))</f>
        <v/>
      </c>
      <c r="BI184" s="153">
        <f>+'OFERTAS ECONOMICAS'!FD184</f>
        <v>0</v>
      </c>
      <c r="BJ184" s="153" t="str">
        <f t="shared" si="73"/>
        <v>NO CUMPLE</v>
      </c>
      <c r="BK184" s="152" t="str">
        <f>IF('OFERTAS ECONOMICAS'!FI184=0,"",IF('OFERTAS ECONOMICAS'!FN184="no","",'OFERTAS ECONOMICAS'!FI184))</f>
        <v/>
      </c>
      <c r="BL184" s="153">
        <f>+'OFERTAS ECONOMICAS'!FM184</f>
        <v>0</v>
      </c>
      <c r="BM184" s="153" t="str">
        <f t="shared" si="74"/>
        <v>NO CUMPLE</v>
      </c>
      <c r="BN184" s="152" t="e">
        <f>IF('OFERTAS ECONOMICAS'!#REF!=0,"",IF('OFERTAS ECONOMICAS'!#REF!="NO","",'OFERTAS ECONOMICAS'!#REF!))</f>
        <v>#REF!</v>
      </c>
      <c r="BO184" s="153" t="e">
        <f>+'OFERTAS ECONOMICAS'!#REF!</f>
        <v>#REF!</v>
      </c>
      <c r="BP184" s="153" t="e">
        <f t="shared" si="75"/>
        <v>#REF!</v>
      </c>
      <c r="BQ184" s="152" t="str">
        <f>IF('OFERTAS ECONOMICAS'!FR184=0,"",IF('OFERTAS ECONOMICAS'!FW184="NO","",'OFERTAS ECONOMICAS'!FR184))</f>
        <v/>
      </c>
      <c r="BR184" s="153">
        <f>+'OFERTAS ECONOMICAS'!FV184</f>
        <v>0</v>
      </c>
      <c r="BS184" s="153" t="str">
        <f t="shared" si="76"/>
        <v>NO CUMPLE</v>
      </c>
      <c r="BT184" s="152" t="str">
        <f>IF('OFERTAS ECONOMICAS'!GA184=0,"",IF('OFERTAS ECONOMICAS'!GF184="NO","",'OFERTAS ECONOMICAS'!GA184))</f>
        <v/>
      </c>
      <c r="BU184" s="153">
        <f>+'OFERTAS ECONOMICAS'!GE184</f>
        <v>0</v>
      </c>
      <c r="BV184" s="153" t="str">
        <f t="shared" si="77"/>
        <v>NO CUMPLE</v>
      </c>
      <c r="BW184" s="152" t="e">
        <f>IF('OFERTAS ECONOMICAS'!#REF!=0,"",IF('OFERTAS ECONOMICAS'!#REF!="NO","",'OFERTAS ECONOMICAS'!#REF!))</f>
        <v>#REF!</v>
      </c>
      <c r="BX184" s="153" t="e">
        <f>+'OFERTAS ECONOMICAS'!#REF!</f>
        <v>#REF!</v>
      </c>
      <c r="BY184" s="153" t="e">
        <f t="shared" si="78"/>
        <v>#REF!</v>
      </c>
    </row>
    <row r="185" spans="1:77" ht="25.5" x14ac:dyDescent="0.2">
      <c r="A185" s="85">
        <f t="shared" si="80"/>
        <v>176</v>
      </c>
      <c r="B185" s="85" t="str">
        <f>VLOOKUP(A185,'OFERTAS ECONOMICAS'!A185:B518,2,0)</f>
        <v>DM1232</v>
      </c>
      <c r="C185" s="22" t="str">
        <f>VLOOKUP(A185,'OFERTAS ECONOMICAS'!A185:C518,3,0)</f>
        <v>ACIDO TRICLOROACETICO 70% X 30 ML</v>
      </c>
      <c r="D185" s="122">
        <v>1</v>
      </c>
      <c r="E185" s="122" t="s">
        <v>32</v>
      </c>
      <c r="F185" s="24">
        <v>145121.69</v>
      </c>
      <c r="G185" s="122">
        <v>1</v>
      </c>
      <c r="H185" s="86">
        <f t="shared" si="55"/>
        <v>145121.69</v>
      </c>
      <c r="I185" s="48" t="str">
        <f>IF('OFERTAS ECONOMICAS'!L185=0,"",IF('OFERTAS ECONOMICAS'!Q185="no","",'OFERTAS ECONOMICAS'!L185))</f>
        <v/>
      </c>
      <c r="J185" s="49">
        <f>+'OFERTAS ECONOMICAS'!P185</f>
        <v>0</v>
      </c>
      <c r="K185" s="49" t="str">
        <f t="shared" si="56"/>
        <v>NO CUMPLE</v>
      </c>
      <c r="L185" s="51" t="str">
        <f>IF('OFERTAS ECONOMICAS'!U185=0,"",IF('OFERTAS ECONOMICAS'!Z185="NO","",'OFERTAS ECONOMICAS'!U185))</f>
        <v/>
      </c>
      <c r="M185" s="52">
        <f>+'OFERTAS ECONOMICAS'!Y185</f>
        <v>0</v>
      </c>
      <c r="N185" s="52" t="str">
        <f t="shared" si="57"/>
        <v>NO CUMPLE</v>
      </c>
      <c r="O185" s="53" t="str">
        <f>IF('OFERTAS ECONOMICAS'!AD185=0,"",IF('OFERTAS ECONOMICAS'!AI185="NO","",'OFERTAS ECONOMICAS'!AD185))</f>
        <v/>
      </c>
      <c r="P185" s="54">
        <f>+'OFERTAS ECONOMICAS'!AH185</f>
        <v>0</v>
      </c>
      <c r="Q185" s="54" t="str">
        <f t="shared" si="58"/>
        <v>NO CUMPLE</v>
      </c>
      <c r="R185" s="56" t="str">
        <f>IF('OFERTAS ECONOMICAS'!AN185=0,"",IF('OFERTAS ECONOMICAS'!AR185="NO","",'OFERTAS ECONOMICAS'!AN185))</f>
        <v/>
      </c>
      <c r="S185" s="57">
        <f>+'OFERTAS ECONOMICAS'!AQ185</f>
        <v>0</v>
      </c>
      <c r="T185" s="57" t="str">
        <f t="shared" si="59"/>
        <v>NO CUMPLE</v>
      </c>
      <c r="U185" s="59" t="str">
        <f>IF('OFERTAS ECONOMICAS'!AV185=0,"",IF('OFERTAS ECONOMICAS'!BA185="NO","",'OFERTAS ECONOMICAS'!AV185))</f>
        <v/>
      </c>
      <c r="V185" s="60">
        <f>+'OFERTAS ECONOMICAS'!AZ185</f>
        <v>0</v>
      </c>
      <c r="W185" s="60" t="str">
        <f t="shared" si="60"/>
        <v>NO CUMPLE</v>
      </c>
      <c r="X185" s="56" t="str">
        <f>IF('OFERTAS ECONOMICAS'!BF185=0,"",IF('OFERTAS ECONOMICAS'!BJ185="NO","",'OFERTAS ECONOMICAS'!BE185))</f>
        <v/>
      </c>
      <c r="Y185" s="57">
        <f>+'OFERTAS ECONOMICAS'!BI185</f>
        <v>0</v>
      </c>
      <c r="Z185" s="57" t="str">
        <f t="shared" si="61"/>
        <v>NO CUMPLE</v>
      </c>
      <c r="AA185" s="152" t="e">
        <f>IF('OFERTAS ECONOMICAS'!#REF!=0,"",IF('OFERTAS ECONOMICAS'!#REF!="NO","",'OFERTAS ECONOMICAS'!#REF!))</f>
        <v>#REF!</v>
      </c>
      <c r="AB185" s="153" t="e">
        <f>+'OFERTAS ECONOMICAS'!#REF!</f>
        <v>#REF!</v>
      </c>
      <c r="AC185" s="153" t="e">
        <f t="shared" si="62"/>
        <v>#REF!</v>
      </c>
      <c r="AD185" s="251" t="str">
        <f>IF('OFERTAS ECONOMICAS'!BN185=0,"",IF('OFERTAS ECONOMICAS'!BS185="NO","",'OFERTAS ECONOMICAS'!BN185))</f>
        <v/>
      </c>
      <c r="AE185" s="153">
        <f>+'OFERTAS ECONOMICAS'!BR185</f>
        <v>0</v>
      </c>
      <c r="AF185" s="153" t="str">
        <f t="shared" si="63"/>
        <v>NO CUMPLE</v>
      </c>
      <c r="AG185" s="152" t="str">
        <f>IF('OFERTAS ECONOMICAS'!BW185=0,"",IF('OFERTAS ECONOMICAS'!CB185="NO","",'OFERTAS ECONOMICAS'!BW185))</f>
        <v/>
      </c>
      <c r="AH185" s="153">
        <f>+'OFERTAS ECONOMICAS'!CA185</f>
        <v>0</v>
      </c>
      <c r="AI185" s="153" t="str">
        <f t="shared" si="64"/>
        <v>NO CUMPLE</v>
      </c>
      <c r="AJ185" s="152" t="str">
        <f>IF('OFERTAS ECONOMICAS'!CF185=0,"",IF('OFERTAS ECONOMICAS'!CK185="NO","",'OFERTAS ECONOMICAS'!CF185))</f>
        <v/>
      </c>
      <c r="AK185" s="153">
        <f>+'OFERTAS ECONOMICAS'!CJ185</f>
        <v>0</v>
      </c>
      <c r="AL185" s="153" t="str">
        <f t="shared" si="65"/>
        <v>NO CUMPLE</v>
      </c>
      <c r="AM185" s="152" t="str">
        <f>IF('OFERTAS ECONOMICAS'!CO185=0,"",IF('OFERTAS ECONOMICAS'!CT185="NO","",'OFERTAS ECONOMICAS'!CO185))</f>
        <v/>
      </c>
      <c r="AN185" s="153">
        <f>+'OFERTAS ECONOMICAS'!CS185</f>
        <v>0</v>
      </c>
      <c r="AO185" s="153" t="str">
        <f t="shared" si="66"/>
        <v>NO CUMPLE</v>
      </c>
      <c r="AP185" s="344" t="str">
        <f>IF('OFERTAS ECONOMICAS'!CX185=0,"",IF('OFERTAS ECONOMICAS'!DC185="NO","",'OFERTAS ECONOMICAS'!CX185))</f>
        <v/>
      </c>
      <c r="AQ185" s="153">
        <f>+'OFERTAS ECONOMICAS'!DB185</f>
        <v>0</v>
      </c>
      <c r="AR185" s="153" t="str">
        <f t="shared" si="67"/>
        <v>NO CUMPLE</v>
      </c>
      <c r="AS185" s="152" t="str">
        <f>IF('OFERTAS ECONOMICAS'!DG185=0,"",IF('OFERTAS ECONOMICAS'!DL185="NO","",'OFERTAS ECONOMICAS'!DG185))</f>
        <v/>
      </c>
      <c r="AT185" s="153">
        <f>+'OFERTAS ECONOMICAS'!DK185</f>
        <v>0</v>
      </c>
      <c r="AU185" s="153" t="str">
        <f t="shared" si="68"/>
        <v>NO CUMPLE</v>
      </c>
      <c r="AV185" s="152" t="str">
        <f>IF('OFERTAS ECONOMICAS'!DP185=0,"",IF('OFERTAS ECONOMICAS'!DU185="NO","",'OFERTAS ECONOMICAS'!DP185))</f>
        <v/>
      </c>
      <c r="AW185" s="153">
        <f>+'OFERTAS ECONOMICAS'!DT185</f>
        <v>0</v>
      </c>
      <c r="AX185" s="153" t="str">
        <f t="shared" si="69"/>
        <v>NO CUMPLE</v>
      </c>
      <c r="AY185" s="341" t="str">
        <f>IF('OFERTAS ECONOMICAS'!DY185=0,"",IF('OFERTAS ECONOMICAS'!ED185="no","",'OFERTAS ECONOMICAS'!DY185))</f>
        <v/>
      </c>
      <c r="AZ185" s="153">
        <f>+'OFERTAS ECONOMICAS'!EC185</f>
        <v>0</v>
      </c>
      <c r="BA185" s="153" t="str">
        <f t="shared" si="70"/>
        <v>NO CUMPLE</v>
      </c>
      <c r="BB185" s="152" t="str">
        <f>IF('OFERTAS ECONOMICAS'!EH185=0,"",IF('OFERTAS ECONOMICAS'!EM185="NO","",'OFERTAS ECONOMICAS'!EH185))</f>
        <v/>
      </c>
      <c r="BC185" s="153" t="str">
        <f>+'OFERTAS ECONOMICAS'!EL185</f>
        <v/>
      </c>
      <c r="BD185" s="153" t="str">
        <f t="shared" si="71"/>
        <v>NO CUMPLE</v>
      </c>
      <c r="BE185" s="152" t="str">
        <f>IF('OFERTAS ECONOMICAS'!EQ185=0,"",IF('OFERTAS ECONOMICAS'!EV185="NO","",'OFERTAS ECONOMICAS'!EQ185))</f>
        <v/>
      </c>
      <c r="BF185" s="153" t="str">
        <f>+'OFERTAS ECONOMICAS'!EU185</f>
        <v>NO CUMPLE</v>
      </c>
      <c r="BG185" s="153" t="str">
        <f t="shared" si="72"/>
        <v>NO CUMPLE</v>
      </c>
      <c r="BH185" s="152" t="str">
        <f>IF('OFERTAS ECONOMICAS'!EZ185=0,"",IF('OFERTAS ECONOMICAS'!FE185="NO","",'OFERTAS ECONOMICAS'!EZ185))</f>
        <v/>
      </c>
      <c r="BI185" s="153">
        <f>+'OFERTAS ECONOMICAS'!FD185</f>
        <v>0</v>
      </c>
      <c r="BJ185" s="153" t="str">
        <f t="shared" si="73"/>
        <v>NO CUMPLE</v>
      </c>
      <c r="BK185" s="152" t="str">
        <f>IF('OFERTAS ECONOMICAS'!FI185=0,"",IF('OFERTAS ECONOMICAS'!FN185="no","",'OFERTAS ECONOMICAS'!FI185))</f>
        <v/>
      </c>
      <c r="BL185" s="153">
        <f>+'OFERTAS ECONOMICAS'!FM185</f>
        <v>0</v>
      </c>
      <c r="BM185" s="153" t="str">
        <f t="shared" si="74"/>
        <v>NO CUMPLE</v>
      </c>
      <c r="BN185" s="152" t="e">
        <f>IF('OFERTAS ECONOMICAS'!#REF!=0,"",IF('OFERTAS ECONOMICAS'!#REF!="NO","",'OFERTAS ECONOMICAS'!#REF!))</f>
        <v>#REF!</v>
      </c>
      <c r="BO185" s="153" t="e">
        <f>+'OFERTAS ECONOMICAS'!#REF!</f>
        <v>#REF!</v>
      </c>
      <c r="BP185" s="153" t="e">
        <f t="shared" si="75"/>
        <v>#REF!</v>
      </c>
      <c r="BQ185" s="152" t="str">
        <f>IF('OFERTAS ECONOMICAS'!FR185=0,"",IF('OFERTAS ECONOMICAS'!FW185="NO","",'OFERTAS ECONOMICAS'!FR185))</f>
        <v/>
      </c>
      <c r="BR185" s="153">
        <f>+'OFERTAS ECONOMICAS'!FV185</f>
        <v>0</v>
      </c>
      <c r="BS185" s="153" t="str">
        <f t="shared" si="76"/>
        <v>NO CUMPLE</v>
      </c>
      <c r="BT185" s="152" t="str">
        <f>IF('OFERTAS ECONOMICAS'!GA185=0,"",IF('OFERTAS ECONOMICAS'!GF185="NO","",'OFERTAS ECONOMICAS'!GA185))</f>
        <v/>
      </c>
      <c r="BU185" s="153">
        <f>+'OFERTAS ECONOMICAS'!GE185</f>
        <v>0</v>
      </c>
      <c r="BV185" s="153" t="str">
        <f t="shared" si="77"/>
        <v>NO CUMPLE</v>
      </c>
      <c r="BW185" s="152" t="e">
        <f>IF('OFERTAS ECONOMICAS'!#REF!=0,"",IF('OFERTAS ECONOMICAS'!#REF!="NO","",'OFERTAS ECONOMICAS'!#REF!))</f>
        <v>#REF!</v>
      </c>
      <c r="BX185" s="153" t="e">
        <f>+'OFERTAS ECONOMICAS'!#REF!</f>
        <v>#REF!</v>
      </c>
      <c r="BY185" s="153" t="e">
        <f t="shared" si="78"/>
        <v>#REF!</v>
      </c>
    </row>
    <row r="186" spans="1:77" ht="25.5" x14ac:dyDescent="0.2">
      <c r="A186" s="85">
        <f t="shared" si="80"/>
        <v>177</v>
      </c>
      <c r="B186" s="85" t="str">
        <f>VLOOKUP(A186,'OFERTAS ECONOMICAS'!A186:B519,2,0)</f>
        <v>DM2036</v>
      </c>
      <c r="C186" s="22" t="str">
        <f>VLOOKUP(A186,'OFERTAS ECONOMICAS'!A186:C519,3,0)</f>
        <v>ACIDO TRICLOROACETICO AL 85% X 50CC</v>
      </c>
      <c r="D186" s="120">
        <v>1</v>
      </c>
      <c r="E186" s="120" t="s">
        <v>32</v>
      </c>
      <c r="F186" s="64">
        <v>150825.35999999999</v>
      </c>
      <c r="G186" s="120">
        <v>1</v>
      </c>
      <c r="H186" s="86">
        <f t="shared" si="55"/>
        <v>150825.35999999999</v>
      </c>
      <c r="I186" s="48" t="str">
        <f>IF('OFERTAS ECONOMICAS'!L186=0,"",IF('OFERTAS ECONOMICAS'!Q186="no","",'OFERTAS ECONOMICAS'!L186))</f>
        <v/>
      </c>
      <c r="J186" s="49">
        <f>+'OFERTAS ECONOMICAS'!P186</f>
        <v>0</v>
      </c>
      <c r="K186" s="49" t="str">
        <f t="shared" si="56"/>
        <v>NO CUMPLE</v>
      </c>
      <c r="L186" s="51" t="str">
        <f>IF('OFERTAS ECONOMICAS'!U186=0,"",IF('OFERTAS ECONOMICAS'!Z186="NO","",'OFERTAS ECONOMICAS'!U186))</f>
        <v/>
      </c>
      <c r="M186" s="52">
        <f>+'OFERTAS ECONOMICAS'!Y186</f>
        <v>0</v>
      </c>
      <c r="N186" s="52" t="str">
        <f t="shared" si="57"/>
        <v>NO CUMPLE</v>
      </c>
      <c r="O186" s="53" t="str">
        <f>IF('OFERTAS ECONOMICAS'!AD186=0,"",IF('OFERTAS ECONOMICAS'!AI186="NO","",'OFERTAS ECONOMICAS'!AD186))</f>
        <v/>
      </c>
      <c r="P186" s="54">
        <f>+'OFERTAS ECONOMICAS'!AH186</f>
        <v>0</v>
      </c>
      <c r="Q186" s="54" t="str">
        <f t="shared" si="58"/>
        <v>NO CUMPLE</v>
      </c>
      <c r="R186" s="56" t="str">
        <f>IF('OFERTAS ECONOMICAS'!AN186=0,"",IF('OFERTAS ECONOMICAS'!AR186="NO","",'OFERTAS ECONOMICAS'!AN186))</f>
        <v/>
      </c>
      <c r="S186" s="57">
        <f>+'OFERTAS ECONOMICAS'!AQ186</f>
        <v>0</v>
      </c>
      <c r="T186" s="57" t="str">
        <f t="shared" si="59"/>
        <v>NO CUMPLE</v>
      </c>
      <c r="U186" s="59" t="str">
        <f>IF('OFERTAS ECONOMICAS'!AV186=0,"",IF('OFERTAS ECONOMICAS'!BA186="NO","",'OFERTAS ECONOMICAS'!AV186))</f>
        <v/>
      </c>
      <c r="V186" s="60">
        <f>+'OFERTAS ECONOMICAS'!AZ186</f>
        <v>0</v>
      </c>
      <c r="W186" s="60" t="str">
        <f t="shared" si="60"/>
        <v>NO CUMPLE</v>
      </c>
      <c r="X186" s="56" t="str">
        <f>IF('OFERTAS ECONOMICAS'!BF186=0,"",IF('OFERTAS ECONOMICAS'!BJ186="NO","",'OFERTAS ECONOMICAS'!BE186))</f>
        <v/>
      </c>
      <c r="Y186" s="57">
        <f>+'OFERTAS ECONOMICAS'!BI186</f>
        <v>0</v>
      </c>
      <c r="Z186" s="57" t="str">
        <f t="shared" si="61"/>
        <v>NO CUMPLE</v>
      </c>
      <c r="AA186" s="152" t="e">
        <f>IF('OFERTAS ECONOMICAS'!#REF!=0,"",IF('OFERTAS ECONOMICAS'!#REF!="NO","",'OFERTAS ECONOMICAS'!#REF!))</f>
        <v>#REF!</v>
      </c>
      <c r="AB186" s="153" t="e">
        <f>+'OFERTAS ECONOMICAS'!#REF!</f>
        <v>#REF!</v>
      </c>
      <c r="AC186" s="153" t="e">
        <f t="shared" si="62"/>
        <v>#REF!</v>
      </c>
      <c r="AD186" s="251" t="str">
        <f>IF('OFERTAS ECONOMICAS'!BN186=0,"",IF('OFERTAS ECONOMICAS'!BS186="NO","",'OFERTAS ECONOMICAS'!BN186))</f>
        <v/>
      </c>
      <c r="AE186" s="153">
        <f>+'OFERTAS ECONOMICAS'!BR186</f>
        <v>0</v>
      </c>
      <c r="AF186" s="153" t="str">
        <f t="shared" si="63"/>
        <v>NO CUMPLE</v>
      </c>
      <c r="AG186" s="152" t="str">
        <f>IF('OFERTAS ECONOMICAS'!BW186=0,"",IF('OFERTAS ECONOMICAS'!CB186="NO","",'OFERTAS ECONOMICAS'!BW186))</f>
        <v/>
      </c>
      <c r="AH186" s="153">
        <f>+'OFERTAS ECONOMICAS'!CA186</f>
        <v>0</v>
      </c>
      <c r="AI186" s="153" t="str">
        <f t="shared" si="64"/>
        <v>NO CUMPLE</v>
      </c>
      <c r="AJ186" s="152" t="str">
        <f>IF('OFERTAS ECONOMICAS'!CF186=0,"",IF('OFERTAS ECONOMICAS'!CK186="NO","",'OFERTAS ECONOMICAS'!CF186))</f>
        <v/>
      </c>
      <c r="AK186" s="153">
        <f>+'OFERTAS ECONOMICAS'!CJ186</f>
        <v>0</v>
      </c>
      <c r="AL186" s="153" t="str">
        <f t="shared" si="65"/>
        <v>NO CUMPLE</v>
      </c>
      <c r="AM186" s="152" t="str">
        <f>IF('OFERTAS ECONOMICAS'!CO186=0,"",IF('OFERTAS ECONOMICAS'!CT186="NO","",'OFERTAS ECONOMICAS'!CO186))</f>
        <v/>
      </c>
      <c r="AN186" s="153">
        <f>+'OFERTAS ECONOMICAS'!CS186</f>
        <v>0</v>
      </c>
      <c r="AO186" s="153" t="str">
        <f t="shared" si="66"/>
        <v>NO CUMPLE</v>
      </c>
      <c r="AP186" s="344" t="str">
        <f>IF('OFERTAS ECONOMICAS'!CX186=0,"",IF('OFERTAS ECONOMICAS'!DC186="NO","",'OFERTAS ECONOMICAS'!CX186))</f>
        <v/>
      </c>
      <c r="AQ186" s="153">
        <f>+'OFERTAS ECONOMICAS'!DB186</f>
        <v>0</v>
      </c>
      <c r="AR186" s="153" t="str">
        <f t="shared" si="67"/>
        <v>NO CUMPLE</v>
      </c>
      <c r="AS186" s="152" t="str">
        <f>IF('OFERTAS ECONOMICAS'!DG186=0,"",IF('OFERTAS ECONOMICAS'!DL186="NO","",'OFERTAS ECONOMICAS'!DG186))</f>
        <v/>
      </c>
      <c r="AT186" s="153">
        <f>+'OFERTAS ECONOMICAS'!DK186</f>
        <v>0</v>
      </c>
      <c r="AU186" s="153" t="str">
        <f t="shared" si="68"/>
        <v>NO CUMPLE</v>
      </c>
      <c r="AV186" s="152" t="str">
        <f>IF('OFERTAS ECONOMICAS'!DP186=0,"",IF('OFERTAS ECONOMICAS'!DU186="NO","",'OFERTAS ECONOMICAS'!DP186))</f>
        <v/>
      </c>
      <c r="AW186" s="153">
        <f>+'OFERTAS ECONOMICAS'!DT186</f>
        <v>0</v>
      </c>
      <c r="AX186" s="153" t="str">
        <f t="shared" si="69"/>
        <v>NO CUMPLE</v>
      </c>
      <c r="AY186" s="341" t="str">
        <f>IF('OFERTAS ECONOMICAS'!DY186=0,"",IF('OFERTAS ECONOMICAS'!ED186="no","",'OFERTAS ECONOMICAS'!DY186))</f>
        <v/>
      </c>
      <c r="AZ186" s="153">
        <f>+'OFERTAS ECONOMICAS'!EC186</f>
        <v>0</v>
      </c>
      <c r="BA186" s="153" t="str">
        <f t="shared" si="70"/>
        <v>NO CUMPLE</v>
      </c>
      <c r="BB186" s="152" t="str">
        <f>IF('OFERTAS ECONOMICAS'!EH186=0,"",IF('OFERTAS ECONOMICAS'!EM186="NO","",'OFERTAS ECONOMICAS'!EH186))</f>
        <v/>
      </c>
      <c r="BC186" s="153" t="str">
        <f>+'OFERTAS ECONOMICAS'!EL186</f>
        <v/>
      </c>
      <c r="BD186" s="153" t="str">
        <f t="shared" si="71"/>
        <v>NO CUMPLE</v>
      </c>
      <c r="BE186" s="152" t="str">
        <f>IF('OFERTAS ECONOMICAS'!EQ186=0,"",IF('OFERTAS ECONOMICAS'!EV186="NO","",'OFERTAS ECONOMICAS'!EQ186))</f>
        <v/>
      </c>
      <c r="BF186" s="153" t="str">
        <f>+'OFERTAS ECONOMICAS'!EU186</f>
        <v>NO CUMPLE</v>
      </c>
      <c r="BG186" s="153" t="str">
        <f t="shared" si="72"/>
        <v>NO CUMPLE</v>
      </c>
      <c r="BH186" s="152" t="str">
        <f>IF('OFERTAS ECONOMICAS'!EZ186=0,"",IF('OFERTAS ECONOMICAS'!FE186="NO","",'OFERTAS ECONOMICAS'!EZ186))</f>
        <v/>
      </c>
      <c r="BI186" s="153">
        <f>+'OFERTAS ECONOMICAS'!FD186</f>
        <v>0</v>
      </c>
      <c r="BJ186" s="153" t="str">
        <f t="shared" si="73"/>
        <v>NO CUMPLE</v>
      </c>
      <c r="BK186" s="152" t="str">
        <f>IF('OFERTAS ECONOMICAS'!FI186=0,"",IF('OFERTAS ECONOMICAS'!FN186="no","",'OFERTAS ECONOMICAS'!FI186))</f>
        <v/>
      </c>
      <c r="BL186" s="153">
        <f>+'OFERTAS ECONOMICAS'!FM186</f>
        <v>0</v>
      </c>
      <c r="BM186" s="153" t="str">
        <f t="shared" si="74"/>
        <v>NO CUMPLE</v>
      </c>
      <c r="BN186" s="152" t="e">
        <f>IF('OFERTAS ECONOMICAS'!#REF!=0,"",IF('OFERTAS ECONOMICAS'!#REF!="NO","",'OFERTAS ECONOMICAS'!#REF!))</f>
        <v>#REF!</v>
      </c>
      <c r="BO186" s="153" t="e">
        <f>+'OFERTAS ECONOMICAS'!#REF!</f>
        <v>#REF!</v>
      </c>
      <c r="BP186" s="153" t="e">
        <f t="shared" si="75"/>
        <v>#REF!</v>
      </c>
      <c r="BQ186" s="152" t="str">
        <f>IF('OFERTAS ECONOMICAS'!FR186=0,"",IF('OFERTAS ECONOMICAS'!FW186="NO","",'OFERTAS ECONOMICAS'!FR186))</f>
        <v/>
      </c>
      <c r="BR186" s="153">
        <f>+'OFERTAS ECONOMICAS'!FV186</f>
        <v>0</v>
      </c>
      <c r="BS186" s="153" t="str">
        <f t="shared" si="76"/>
        <v>NO CUMPLE</v>
      </c>
      <c r="BT186" s="152" t="str">
        <f>IF('OFERTAS ECONOMICAS'!GA186=0,"",IF('OFERTAS ECONOMICAS'!GF186="NO","",'OFERTAS ECONOMICAS'!GA186))</f>
        <v/>
      </c>
      <c r="BU186" s="153">
        <f>+'OFERTAS ECONOMICAS'!GE186</f>
        <v>0</v>
      </c>
      <c r="BV186" s="153" t="str">
        <f t="shared" si="77"/>
        <v>NO CUMPLE</v>
      </c>
      <c r="BW186" s="152" t="e">
        <f>IF('OFERTAS ECONOMICAS'!#REF!=0,"",IF('OFERTAS ECONOMICAS'!#REF!="NO","",'OFERTAS ECONOMICAS'!#REF!))</f>
        <v>#REF!</v>
      </c>
      <c r="BX186" s="153" t="e">
        <f>+'OFERTAS ECONOMICAS'!#REF!</f>
        <v>#REF!</v>
      </c>
      <c r="BY186" s="153" t="e">
        <f t="shared" si="78"/>
        <v>#REF!</v>
      </c>
    </row>
    <row r="187" spans="1:77" ht="12.75" x14ac:dyDescent="0.2">
      <c r="A187" s="85">
        <f t="shared" si="80"/>
        <v>178</v>
      </c>
      <c r="B187" s="85" t="str">
        <f>VLOOKUP(A187,'OFERTAS ECONOMICAS'!A187:B520,2,0)</f>
        <v>DM2363</v>
      </c>
      <c r="C187" s="22" t="str">
        <f>VLOOKUP(A187,'OFERTAS ECONOMICAS'!A187:C520,3,0)</f>
        <v>CANASTILLA LITOTRIPCIA</v>
      </c>
      <c r="D187" s="120">
        <v>1</v>
      </c>
      <c r="E187" s="120" t="s">
        <v>32</v>
      </c>
      <c r="F187" s="24">
        <v>1547000</v>
      </c>
      <c r="G187" s="120">
        <v>1</v>
      </c>
      <c r="H187" s="86">
        <f t="shared" si="55"/>
        <v>1547000</v>
      </c>
      <c r="I187" s="48" t="str">
        <f>IF('OFERTAS ECONOMICAS'!L187=0,"",IF('OFERTAS ECONOMICAS'!Q187="no","",'OFERTAS ECONOMICAS'!L187))</f>
        <v/>
      </c>
      <c r="J187" s="49">
        <f>+'OFERTAS ECONOMICAS'!P187</f>
        <v>0</v>
      </c>
      <c r="K187" s="49" t="str">
        <f t="shared" si="56"/>
        <v>NO CUMPLE</v>
      </c>
      <c r="L187" s="51" t="str">
        <f>IF('OFERTAS ECONOMICAS'!U187=0,"",IF('OFERTAS ECONOMICAS'!Z187="NO","",'OFERTAS ECONOMICAS'!U187))</f>
        <v/>
      </c>
      <c r="M187" s="52">
        <f>+'OFERTAS ECONOMICAS'!Y187</f>
        <v>0</v>
      </c>
      <c r="N187" s="52" t="str">
        <f t="shared" si="57"/>
        <v>NO CUMPLE</v>
      </c>
      <c r="O187" s="53" t="str">
        <f>IF('OFERTAS ECONOMICAS'!AD187=0,"",IF('OFERTAS ECONOMICAS'!AI187="NO","",'OFERTAS ECONOMICAS'!AD187))</f>
        <v/>
      </c>
      <c r="P187" s="54">
        <f>+'OFERTAS ECONOMICAS'!AH187</f>
        <v>0</v>
      </c>
      <c r="Q187" s="54" t="str">
        <f t="shared" si="58"/>
        <v>NO CUMPLE</v>
      </c>
      <c r="R187" s="56" t="str">
        <f>IF('OFERTAS ECONOMICAS'!AN187=0,"",IF('OFERTAS ECONOMICAS'!AR187="NO","",'OFERTAS ECONOMICAS'!AN187))</f>
        <v/>
      </c>
      <c r="S187" s="57">
        <f>+'OFERTAS ECONOMICAS'!AQ187</f>
        <v>0</v>
      </c>
      <c r="T187" s="57" t="str">
        <f t="shared" si="59"/>
        <v>NO CUMPLE</v>
      </c>
      <c r="U187" s="59" t="str">
        <f>IF('OFERTAS ECONOMICAS'!AV187=0,"",IF('OFERTAS ECONOMICAS'!BA187="NO","",'OFERTAS ECONOMICAS'!AV187))</f>
        <v/>
      </c>
      <c r="V187" s="60">
        <f>+'OFERTAS ECONOMICAS'!AZ187</f>
        <v>0</v>
      </c>
      <c r="W187" s="60" t="str">
        <f t="shared" si="60"/>
        <v>NO CUMPLE</v>
      </c>
      <c r="X187" s="56" t="str">
        <f>IF('OFERTAS ECONOMICAS'!BF187=0,"",IF('OFERTAS ECONOMICAS'!BJ187="NO","",'OFERTAS ECONOMICAS'!BE187))</f>
        <v/>
      </c>
      <c r="Y187" s="57">
        <f>+'OFERTAS ECONOMICAS'!BI187</f>
        <v>0</v>
      </c>
      <c r="Z187" s="57" t="str">
        <f t="shared" si="61"/>
        <v>NO CUMPLE</v>
      </c>
      <c r="AA187" s="152" t="e">
        <f>IF('OFERTAS ECONOMICAS'!#REF!=0,"",IF('OFERTAS ECONOMICAS'!#REF!="NO","",'OFERTAS ECONOMICAS'!#REF!))</f>
        <v>#REF!</v>
      </c>
      <c r="AB187" s="153" t="e">
        <f>+'OFERTAS ECONOMICAS'!#REF!</f>
        <v>#REF!</v>
      </c>
      <c r="AC187" s="153" t="e">
        <f t="shared" si="62"/>
        <v>#REF!</v>
      </c>
      <c r="AD187" s="251" t="str">
        <f>IF('OFERTAS ECONOMICAS'!BN187=0,"",IF('OFERTAS ECONOMICAS'!BS187="NO","",'OFERTAS ECONOMICAS'!BN187))</f>
        <v/>
      </c>
      <c r="AE187" s="153">
        <f>+'OFERTAS ECONOMICAS'!BR187</f>
        <v>0</v>
      </c>
      <c r="AF187" s="153" t="str">
        <f t="shared" si="63"/>
        <v>NO CUMPLE</v>
      </c>
      <c r="AG187" s="152" t="str">
        <f>IF('OFERTAS ECONOMICAS'!BW187=0,"",IF('OFERTAS ECONOMICAS'!CB187="NO","",'OFERTAS ECONOMICAS'!BW187))</f>
        <v/>
      </c>
      <c r="AH187" s="153">
        <f>+'OFERTAS ECONOMICAS'!CA187</f>
        <v>0</v>
      </c>
      <c r="AI187" s="153" t="str">
        <f t="shared" si="64"/>
        <v>NO CUMPLE</v>
      </c>
      <c r="AJ187" s="152" t="str">
        <f>IF('OFERTAS ECONOMICAS'!CF187=0,"",IF('OFERTAS ECONOMICAS'!CK187="NO","",'OFERTAS ECONOMICAS'!CF187))</f>
        <v/>
      </c>
      <c r="AK187" s="153">
        <f>+'OFERTAS ECONOMICAS'!CJ187</f>
        <v>0</v>
      </c>
      <c r="AL187" s="153" t="str">
        <f t="shared" si="65"/>
        <v>NO CUMPLE</v>
      </c>
      <c r="AM187" s="152" t="str">
        <f>IF('OFERTAS ECONOMICAS'!CO187=0,"",IF('OFERTAS ECONOMICAS'!CT187="NO","",'OFERTAS ECONOMICAS'!CO187))</f>
        <v/>
      </c>
      <c r="AN187" s="153">
        <f>+'OFERTAS ECONOMICAS'!CS187</f>
        <v>0</v>
      </c>
      <c r="AO187" s="153" t="str">
        <f t="shared" si="66"/>
        <v>NO CUMPLE</v>
      </c>
      <c r="AP187" s="344" t="str">
        <f>IF('OFERTAS ECONOMICAS'!CX187=0,"",IF('OFERTAS ECONOMICAS'!DC187="NO","",'OFERTAS ECONOMICAS'!CX187))</f>
        <v/>
      </c>
      <c r="AQ187" s="153">
        <f>+'OFERTAS ECONOMICAS'!DB187</f>
        <v>0</v>
      </c>
      <c r="AR187" s="153" t="str">
        <f t="shared" si="67"/>
        <v>NO CUMPLE</v>
      </c>
      <c r="AS187" s="152" t="str">
        <f>IF('OFERTAS ECONOMICAS'!DG187=0,"",IF('OFERTAS ECONOMICAS'!DL187="NO","",'OFERTAS ECONOMICAS'!DG187))</f>
        <v/>
      </c>
      <c r="AT187" s="153">
        <f>+'OFERTAS ECONOMICAS'!DK187</f>
        <v>0</v>
      </c>
      <c r="AU187" s="153" t="str">
        <f t="shared" si="68"/>
        <v>NO CUMPLE</v>
      </c>
      <c r="AV187" s="152" t="str">
        <f>IF('OFERTAS ECONOMICAS'!DP187=0,"",IF('OFERTAS ECONOMICAS'!DU187="NO","",'OFERTAS ECONOMICAS'!DP187))</f>
        <v/>
      </c>
      <c r="AW187" s="153">
        <f>+'OFERTAS ECONOMICAS'!DT187</f>
        <v>0</v>
      </c>
      <c r="AX187" s="153" t="str">
        <f t="shared" si="69"/>
        <v>NO CUMPLE</v>
      </c>
      <c r="AY187" s="341" t="str">
        <f>IF('OFERTAS ECONOMICAS'!DY187=0,"",IF('OFERTAS ECONOMICAS'!ED187="no","",'OFERTAS ECONOMICAS'!DY187))</f>
        <v/>
      </c>
      <c r="AZ187" s="153">
        <f>+'OFERTAS ECONOMICAS'!EC187</f>
        <v>0</v>
      </c>
      <c r="BA187" s="153" t="str">
        <f t="shared" si="70"/>
        <v>NO CUMPLE</v>
      </c>
      <c r="BB187" s="152" t="str">
        <f>IF('OFERTAS ECONOMICAS'!EH187=0,"",IF('OFERTAS ECONOMICAS'!EM187="NO","",'OFERTAS ECONOMICAS'!EH187))</f>
        <v/>
      </c>
      <c r="BC187" s="153" t="str">
        <f>+'OFERTAS ECONOMICAS'!EL187</f>
        <v/>
      </c>
      <c r="BD187" s="153" t="str">
        <f t="shared" si="71"/>
        <v>NO CUMPLE</v>
      </c>
      <c r="BE187" s="152" t="str">
        <f>IF('OFERTAS ECONOMICAS'!EQ187=0,"",IF('OFERTAS ECONOMICAS'!EV187="NO","",'OFERTAS ECONOMICAS'!EQ187))</f>
        <v/>
      </c>
      <c r="BF187" s="153">
        <f>+'OFERTAS ECONOMICAS'!EU187</f>
        <v>0</v>
      </c>
      <c r="BG187" s="153" t="str">
        <f t="shared" si="72"/>
        <v>NO CUMPLE</v>
      </c>
      <c r="BH187" s="152" t="str">
        <f>IF('OFERTAS ECONOMICAS'!EZ187=0,"",IF('OFERTAS ECONOMICAS'!FE187="NO","",'OFERTAS ECONOMICAS'!EZ187))</f>
        <v/>
      </c>
      <c r="BI187" s="153">
        <f>+'OFERTAS ECONOMICAS'!FD187</f>
        <v>0</v>
      </c>
      <c r="BJ187" s="153" t="str">
        <f t="shared" si="73"/>
        <v>NO CUMPLE</v>
      </c>
      <c r="BK187" s="152" t="str">
        <f>IF('OFERTAS ECONOMICAS'!FI187=0,"",IF('OFERTAS ECONOMICAS'!FN187="no","",'OFERTAS ECONOMICAS'!FI187))</f>
        <v/>
      </c>
      <c r="BL187" s="153">
        <f>+'OFERTAS ECONOMICAS'!FM187</f>
        <v>0</v>
      </c>
      <c r="BM187" s="153" t="str">
        <f t="shared" si="74"/>
        <v>NO CUMPLE</v>
      </c>
      <c r="BN187" s="152" t="e">
        <f>IF('OFERTAS ECONOMICAS'!#REF!=0,"",IF('OFERTAS ECONOMICAS'!#REF!="NO","",'OFERTAS ECONOMICAS'!#REF!))</f>
        <v>#REF!</v>
      </c>
      <c r="BO187" s="153" t="e">
        <f>+'OFERTAS ECONOMICAS'!#REF!</f>
        <v>#REF!</v>
      </c>
      <c r="BP187" s="153" t="e">
        <f t="shared" si="75"/>
        <v>#REF!</v>
      </c>
      <c r="BQ187" s="152" t="str">
        <f>IF('OFERTAS ECONOMICAS'!FR187=0,"",IF('OFERTAS ECONOMICAS'!FW187="NO","",'OFERTAS ECONOMICAS'!FR187))</f>
        <v/>
      </c>
      <c r="BR187" s="153">
        <f>+'OFERTAS ECONOMICAS'!FV187</f>
        <v>0</v>
      </c>
      <c r="BS187" s="153" t="str">
        <f t="shared" si="76"/>
        <v>NO CUMPLE</v>
      </c>
      <c r="BT187" s="152" t="str">
        <f>IF('OFERTAS ECONOMICAS'!GA187=0,"",IF('OFERTAS ECONOMICAS'!GF187="NO","",'OFERTAS ECONOMICAS'!GA187))</f>
        <v/>
      </c>
      <c r="BU187" s="153">
        <f>+'OFERTAS ECONOMICAS'!GE187</f>
        <v>0</v>
      </c>
      <c r="BV187" s="153" t="str">
        <f t="shared" si="77"/>
        <v>NO CUMPLE</v>
      </c>
      <c r="BW187" s="152" t="e">
        <f>IF('OFERTAS ECONOMICAS'!#REF!=0,"",IF('OFERTAS ECONOMICAS'!#REF!="NO","",'OFERTAS ECONOMICAS'!#REF!))</f>
        <v>#REF!</v>
      </c>
      <c r="BX187" s="153" t="e">
        <f>+'OFERTAS ECONOMICAS'!#REF!</f>
        <v>#REF!</v>
      </c>
      <c r="BY187" s="153" t="e">
        <f t="shared" si="78"/>
        <v>#REF!</v>
      </c>
    </row>
    <row r="188" spans="1:77" ht="25.5" x14ac:dyDescent="0.2">
      <c r="A188" s="85">
        <f t="shared" si="80"/>
        <v>179</v>
      </c>
      <c r="B188" s="85" t="str">
        <f>VLOOKUP(A188,'OFERTAS ECONOMICAS'!A188:B521,2,0)</f>
        <v>DM1240</v>
      </c>
      <c r="C188" s="22" t="str">
        <f>VLOOKUP(A188,'OFERTAS ECONOMICAS'!A188:C521,3,0)</f>
        <v>CEPILLO PLASTICO PARA LAVADO DE INSTRUMENTAL</v>
      </c>
      <c r="D188" s="120">
        <v>1</v>
      </c>
      <c r="E188" s="120" t="s">
        <v>32</v>
      </c>
      <c r="F188" s="24">
        <v>13574.2824</v>
      </c>
      <c r="G188" s="120">
        <v>1</v>
      </c>
      <c r="H188" s="86">
        <f t="shared" si="55"/>
        <v>13574.2824</v>
      </c>
      <c r="I188" s="48" t="str">
        <f>IF('OFERTAS ECONOMICAS'!L188=0,"",IF('OFERTAS ECONOMICAS'!Q188="no","",'OFERTAS ECONOMICAS'!L188))</f>
        <v/>
      </c>
      <c r="J188" s="49">
        <f>+'OFERTAS ECONOMICAS'!P188</f>
        <v>0</v>
      </c>
      <c r="K188" s="49" t="str">
        <f t="shared" si="56"/>
        <v>NO CUMPLE</v>
      </c>
      <c r="L188" s="51" t="str">
        <f>IF('OFERTAS ECONOMICAS'!U188=0,"",IF('OFERTAS ECONOMICAS'!Z188="NO","",'OFERTAS ECONOMICAS'!U188))</f>
        <v/>
      </c>
      <c r="M188" s="52">
        <f>+'OFERTAS ECONOMICAS'!Y188</f>
        <v>0</v>
      </c>
      <c r="N188" s="52" t="str">
        <f t="shared" si="57"/>
        <v>NO CUMPLE</v>
      </c>
      <c r="O188" s="53" t="str">
        <f>IF('OFERTAS ECONOMICAS'!AD188=0,"",IF('OFERTAS ECONOMICAS'!AI188="NO","",'OFERTAS ECONOMICAS'!AD188))</f>
        <v/>
      </c>
      <c r="P188" s="54">
        <f>+'OFERTAS ECONOMICAS'!AH188</f>
        <v>0</v>
      </c>
      <c r="Q188" s="54" t="str">
        <f t="shared" si="58"/>
        <v>NO CUMPLE</v>
      </c>
      <c r="R188" s="56" t="str">
        <f>IF('OFERTAS ECONOMICAS'!AN188=0,"",IF('OFERTAS ECONOMICAS'!AR188="NO","",'OFERTAS ECONOMICAS'!AN188))</f>
        <v/>
      </c>
      <c r="S188" s="57">
        <f>+'OFERTAS ECONOMICAS'!AQ188</f>
        <v>0</v>
      </c>
      <c r="T188" s="57" t="str">
        <f t="shared" si="59"/>
        <v>NO CUMPLE</v>
      </c>
      <c r="U188" s="59" t="str">
        <f>IF('OFERTAS ECONOMICAS'!AV188=0,"",IF('OFERTAS ECONOMICAS'!BA188="NO","",'OFERTAS ECONOMICAS'!AV188))</f>
        <v/>
      </c>
      <c r="V188" s="60">
        <f>+'OFERTAS ECONOMICAS'!AZ188</f>
        <v>0</v>
      </c>
      <c r="W188" s="60" t="str">
        <f t="shared" si="60"/>
        <v>NO CUMPLE</v>
      </c>
      <c r="X188" s="56" t="str">
        <f>IF('OFERTAS ECONOMICAS'!BF188=0,"",IF('OFERTAS ECONOMICAS'!BJ188="NO","",'OFERTAS ECONOMICAS'!BE188))</f>
        <v/>
      </c>
      <c r="Y188" s="57">
        <f>+'OFERTAS ECONOMICAS'!BI188</f>
        <v>0</v>
      </c>
      <c r="Z188" s="57" t="str">
        <f t="shared" si="61"/>
        <v>NO CUMPLE</v>
      </c>
      <c r="AA188" s="152" t="e">
        <f>IF('OFERTAS ECONOMICAS'!#REF!=0,"",IF('OFERTAS ECONOMICAS'!#REF!="NO","",'OFERTAS ECONOMICAS'!#REF!))</f>
        <v>#REF!</v>
      </c>
      <c r="AB188" s="153" t="e">
        <f>+'OFERTAS ECONOMICAS'!#REF!</f>
        <v>#REF!</v>
      </c>
      <c r="AC188" s="153" t="e">
        <f t="shared" si="62"/>
        <v>#REF!</v>
      </c>
      <c r="AD188" s="251" t="str">
        <f>IF('OFERTAS ECONOMICAS'!BN188=0,"",IF('OFERTAS ECONOMICAS'!BS188="NO","",'OFERTAS ECONOMICAS'!BN188))</f>
        <v/>
      </c>
      <c r="AE188" s="153">
        <f>+'OFERTAS ECONOMICAS'!BR188</f>
        <v>0</v>
      </c>
      <c r="AF188" s="153" t="str">
        <f t="shared" si="63"/>
        <v>NO CUMPLE</v>
      </c>
      <c r="AG188" s="152" t="str">
        <f>IF('OFERTAS ECONOMICAS'!BW188=0,"",IF('OFERTAS ECONOMICAS'!CB188="NO","",'OFERTAS ECONOMICAS'!BW188))</f>
        <v/>
      </c>
      <c r="AH188" s="153">
        <f>+'OFERTAS ECONOMICAS'!CA188</f>
        <v>0</v>
      </c>
      <c r="AI188" s="153" t="str">
        <f t="shared" si="64"/>
        <v>NO CUMPLE</v>
      </c>
      <c r="AJ188" s="152" t="str">
        <f>IF('OFERTAS ECONOMICAS'!CF188=0,"",IF('OFERTAS ECONOMICAS'!CK188="NO","",'OFERTAS ECONOMICAS'!CF188))</f>
        <v/>
      </c>
      <c r="AK188" s="153">
        <f>+'OFERTAS ECONOMICAS'!CJ188</f>
        <v>0</v>
      </c>
      <c r="AL188" s="153" t="str">
        <f t="shared" si="65"/>
        <v>NO CUMPLE</v>
      </c>
      <c r="AM188" s="152" t="str">
        <f>IF('OFERTAS ECONOMICAS'!CO188=0,"",IF('OFERTAS ECONOMICAS'!CT188="NO","",'OFERTAS ECONOMICAS'!CO188))</f>
        <v/>
      </c>
      <c r="AN188" s="153">
        <f>+'OFERTAS ECONOMICAS'!CS188</f>
        <v>0</v>
      </c>
      <c r="AO188" s="153" t="str">
        <f t="shared" si="66"/>
        <v>NO CUMPLE</v>
      </c>
      <c r="AP188" s="344" t="str">
        <f>IF('OFERTAS ECONOMICAS'!CX188=0,"",IF('OFERTAS ECONOMICAS'!DC188="NO","",'OFERTAS ECONOMICAS'!CX188))</f>
        <v/>
      </c>
      <c r="AQ188" s="153">
        <f>+'OFERTAS ECONOMICAS'!DB188</f>
        <v>0</v>
      </c>
      <c r="AR188" s="153" t="str">
        <f t="shared" si="67"/>
        <v>NO CUMPLE</v>
      </c>
      <c r="AS188" s="152" t="str">
        <f>IF('OFERTAS ECONOMICAS'!DG188=0,"",IF('OFERTAS ECONOMICAS'!DL188="NO","",'OFERTAS ECONOMICAS'!DG188))</f>
        <v/>
      </c>
      <c r="AT188" s="153">
        <f>+'OFERTAS ECONOMICAS'!DK188</f>
        <v>0</v>
      </c>
      <c r="AU188" s="153" t="str">
        <f t="shared" si="68"/>
        <v>NO CUMPLE</v>
      </c>
      <c r="AV188" s="152" t="str">
        <f>IF('OFERTAS ECONOMICAS'!DP188=0,"",IF('OFERTAS ECONOMICAS'!DU188="NO","",'OFERTAS ECONOMICAS'!DP188))</f>
        <v/>
      </c>
      <c r="AW188" s="153">
        <f>+'OFERTAS ECONOMICAS'!DT188</f>
        <v>0</v>
      </c>
      <c r="AX188" s="153" t="str">
        <f t="shared" si="69"/>
        <v>NO CUMPLE</v>
      </c>
      <c r="AY188" s="341" t="str">
        <f>IF('OFERTAS ECONOMICAS'!DY188=0,"",IF('OFERTAS ECONOMICAS'!ED188="no","",'OFERTAS ECONOMICAS'!DY188))</f>
        <v/>
      </c>
      <c r="AZ188" s="153">
        <f>+'OFERTAS ECONOMICAS'!EC188</f>
        <v>0</v>
      </c>
      <c r="BA188" s="153" t="str">
        <f t="shared" si="70"/>
        <v>NO CUMPLE</v>
      </c>
      <c r="BB188" s="152" t="str">
        <f>IF('OFERTAS ECONOMICAS'!EH188=0,"",IF('OFERTAS ECONOMICAS'!EM188="NO","",'OFERTAS ECONOMICAS'!EH188))</f>
        <v/>
      </c>
      <c r="BC188" s="153" t="str">
        <f>+'OFERTAS ECONOMICAS'!EL188</f>
        <v/>
      </c>
      <c r="BD188" s="153" t="str">
        <f t="shared" si="71"/>
        <v>NO CUMPLE</v>
      </c>
      <c r="BE188" s="152">
        <f>IF('OFERTAS ECONOMICAS'!EQ188=0,"",IF('OFERTAS ECONOMICAS'!EV188="NO","",'OFERTAS ECONOMICAS'!EQ188))</f>
        <v>10710</v>
      </c>
      <c r="BF188" s="153" t="str">
        <f>+'OFERTAS ECONOMICAS'!EU188</f>
        <v>CUMPLE</v>
      </c>
      <c r="BG188" s="153" t="str">
        <f t="shared" si="72"/>
        <v>CUMPLE</v>
      </c>
      <c r="BH188" s="152" t="str">
        <f>IF('OFERTAS ECONOMICAS'!EZ188=0,"",IF('OFERTAS ECONOMICAS'!FE188="NO","",'OFERTAS ECONOMICAS'!EZ188))</f>
        <v/>
      </c>
      <c r="BI188" s="153">
        <f>+'OFERTAS ECONOMICAS'!FD188</f>
        <v>0</v>
      </c>
      <c r="BJ188" s="153" t="str">
        <f t="shared" si="73"/>
        <v>NO CUMPLE</v>
      </c>
      <c r="BK188" s="152" t="str">
        <f>IF('OFERTAS ECONOMICAS'!FI188=0,"",IF('OFERTAS ECONOMICAS'!FN188="no","",'OFERTAS ECONOMICAS'!FI188))</f>
        <v/>
      </c>
      <c r="BL188" s="153">
        <f>+'OFERTAS ECONOMICAS'!FM188</f>
        <v>0</v>
      </c>
      <c r="BM188" s="153" t="str">
        <f t="shared" si="74"/>
        <v>NO CUMPLE</v>
      </c>
      <c r="BN188" s="152" t="e">
        <f>IF('OFERTAS ECONOMICAS'!#REF!=0,"",IF('OFERTAS ECONOMICAS'!#REF!="NO","",'OFERTAS ECONOMICAS'!#REF!))</f>
        <v>#REF!</v>
      </c>
      <c r="BO188" s="153" t="e">
        <f>+'OFERTAS ECONOMICAS'!#REF!</f>
        <v>#REF!</v>
      </c>
      <c r="BP188" s="153" t="e">
        <f t="shared" si="75"/>
        <v>#REF!</v>
      </c>
      <c r="BQ188" s="152" t="str">
        <f>IF('OFERTAS ECONOMICAS'!FR188=0,"",IF('OFERTAS ECONOMICAS'!FW188="NO","",'OFERTAS ECONOMICAS'!FR188))</f>
        <v/>
      </c>
      <c r="BR188" s="153">
        <f>+'OFERTAS ECONOMICAS'!FV188</f>
        <v>0</v>
      </c>
      <c r="BS188" s="153" t="str">
        <f t="shared" si="76"/>
        <v>NO CUMPLE</v>
      </c>
      <c r="BT188" s="152" t="str">
        <f>IF('OFERTAS ECONOMICAS'!GA188=0,"",IF('OFERTAS ECONOMICAS'!GF188="NO","",'OFERTAS ECONOMICAS'!GA188))</f>
        <v/>
      </c>
      <c r="BU188" s="153">
        <f>+'OFERTAS ECONOMICAS'!GE188</f>
        <v>0</v>
      </c>
      <c r="BV188" s="153" t="str">
        <f t="shared" si="77"/>
        <v>NO CUMPLE</v>
      </c>
      <c r="BW188" s="152" t="e">
        <f>IF('OFERTAS ECONOMICAS'!#REF!=0,"",IF('OFERTAS ECONOMICAS'!#REF!="NO","",'OFERTAS ECONOMICAS'!#REF!))</f>
        <v>#REF!</v>
      </c>
      <c r="BX188" s="153" t="e">
        <f>+'OFERTAS ECONOMICAS'!#REF!</f>
        <v>#REF!</v>
      </c>
      <c r="BY188" s="153" t="e">
        <f t="shared" si="78"/>
        <v>#REF!</v>
      </c>
    </row>
    <row r="189" spans="1:77" ht="25.5" x14ac:dyDescent="0.2">
      <c r="A189" s="85">
        <f t="shared" si="80"/>
        <v>180</v>
      </c>
      <c r="B189" s="85" t="str">
        <f>VLOOKUP(A189,'OFERTAS ECONOMICAS'!A189:B522,2,0)</f>
        <v>DM797</v>
      </c>
      <c r="C189" s="22" t="str">
        <f>VLOOKUP(A189,'OFERTAS ECONOMICAS'!A189:C522,3,0)</f>
        <v>PAPEL MF MODELO F9 MONITOREO FETAL 9 X 11 CM</v>
      </c>
      <c r="D189" s="120">
        <v>1</v>
      </c>
      <c r="E189" s="120" t="s">
        <v>32</v>
      </c>
      <c r="F189" s="24">
        <v>8292.8810439999997</v>
      </c>
      <c r="G189" s="120">
        <v>3</v>
      </c>
      <c r="H189" s="86">
        <f t="shared" si="55"/>
        <v>24878.643131999997</v>
      </c>
      <c r="I189" s="48" t="str">
        <f>IF('OFERTAS ECONOMICAS'!L189=0,"",IF('OFERTAS ECONOMICAS'!Q189="no","",'OFERTAS ECONOMICAS'!L189))</f>
        <v/>
      </c>
      <c r="J189" s="49">
        <f>+'OFERTAS ECONOMICAS'!P189</f>
        <v>0</v>
      </c>
      <c r="K189" s="49" t="str">
        <f t="shared" si="56"/>
        <v>NO CUMPLE</v>
      </c>
      <c r="L189" s="51" t="str">
        <f>IF('OFERTAS ECONOMICAS'!U189=0,"",IF('OFERTAS ECONOMICAS'!Z189="NO","",'OFERTAS ECONOMICAS'!U189))</f>
        <v/>
      </c>
      <c r="M189" s="52">
        <f>+'OFERTAS ECONOMICAS'!Y189</f>
        <v>0</v>
      </c>
      <c r="N189" s="52" t="str">
        <f t="shared" si="57"/>
        <v>NO CUMPLE</v>
      </c>
      <c r="O189" s="53" t="str">
        <f>IF('OFERTAS ECONOMICAS'!AD189=0,"",IF('OFERTAS ECONOMICAS'!AI189="NO","",'OFERTAS ECONOMICAS'!AD189))</f>
        <v/>
      </c>
      <c r="P189" s="54">
        <f>+'OFERTAS ECONOMICAS'!AH189</f>
        <v>0</v>
      </c>
      <c r="Q189" s="54" t="str">
        <f t="shared" si="58"/>
        <v>NO CUMPLE</v>
      </c>
      <c r="R189" s="56" t="str">
        <f>IF('OFERTAS ECONOMICAS'!AN189=0,"",IF('OFERTAS ECONOMICAS'!AR189="NO","",'OFERTAS ECONOMICAS'!AN189))</f>
        <v/>
      </c>
      <c r="S189" s="57">
        <f>+'OFERTAS ECONOMICAS'!AQ189</f>
        <v>0</v>
      </c>
      <c r="T189" s="57" t="str">
        <f t="shared" si="59"/>
        <v>NO CUMPLE</v>
      </c>
      <c r="U189" s="59" t="str">
        <f>IF('OFERTAS ECONOMICAS'!AV189=0,"",IF('OFERTAS ECONOMICAS'!BA189="NO","",'OFERTAS ECONOMICAS'!AV189))</f>
        <v/>
      </c>
      <c r="V189" s="60">
        <f>+'OFERTAS ECONOMICAS'!AZ189</f>
        <v>0</v>
      </c>
      <c r="W189" s="60" t="str">
        <f t="shared" si="60"/>
        <v>NO CUMPLE</v>
      </c>
      <c r="X189" s="56" t="str">
        <f>IF('OFERTAS ECONOMICAS'!BF189=0,"",IF('OFERTAS ECONOMICAS'!BJ189="NO","",'OFERTAS ECONOMICAS'!BE189))</f>
        <v/>
      </c>
      <c r="Y189" s="57">
        <f>+'OFERTAS ECONOMICAS'!BI189</f>
        <v>0</v>
      </c>
      <c r="Z189" s="57" t="str">
        <f t="shared" si="61"/>
        <v>NO CUMPLE</v>
      </c>
      <c r="AA189" s="152" t="e">
        <f>IF('OFERTAS ECONOMICAS'!#REF!=0,"",IF('OFERTAS ECONOMICAS'!#REF!="NO","",'OFERTAS ECONOMICAS'!#REF!))</f>
        <v>#REF!</v>
      </c>
      <c r="AB189" s="153" t="e">
        <f>+'OFERTAS ECONOMICAS'!#REF!</f>
        <v>#REF!</v>
      </c>
      <c r="AC189" s="153" t="e">
        <f t="shared" si="62"/>
        <v>#REF!</v>
      </c>
      <c r="AD189" s="251" t="str">
        <f>IF('OFERTAS ECONOMICAS'!BN189=0,"",IF('OFERTAS ECONOMICAS'!BS189="NO","",'OFERTAS ECONOMICAS'!BN189))</f>
        <v/>
      </c>
      <c r="AE189" s="153">
        <f>+'OFERTAS ECONOMICAS'!BR189</f>
        <v>0</v>
      </c>
      <c r="AF189" s="153" t="str">
        <f t="shared" si="63"/>
        <v>NO CUMPLE</v>
      </c>
      <c r="AG189" s="152" t="str">
        <f>IF('OFERTAS ECONOMICAS'!BW189=0,"",IF('OFERTAS ECONOMICAS'!CB189="NO","",'OFERTAS ECONOMICAS'!BW189))</f>
        <v/>
      </c>
      <c r="AH189" s="153">
        <f>+'OFERTAS ECONOMICAS'!CA189</f>
        <v>0</v>
      </c>
      <c r="AI189" s="153" t="str">
        <f t="shared" si="64"/>
        <v>NO CUMPLE</v>
      </c>
      <c r="AJ189" s="152" t="str">
        <f>IF('OFERTAS ECONOMICAS'!CF189=0,"",IF('OFERTAS ECONOMICAS'!CK189="NO","",'OFERTAS ECONOMICAS'!CF189))</f>
        <v/>
      </c>
      <c r="AK189" s="153">
        <f>+'OFERTAS ECONOMICAS'!CJ189</f>
        <v>0</v>
      </c>
      <c r="AL189" s="153" t="str">
        <f t="shared" si="65"/>
        <v>NO CUMPLE</v>
      </c>
      <c r="AM189" s="152" t="str">
        <f>IF('OFERTAS ECONOMICAS'!CO189=0,"",IF('OFERTAS ECONOMICAS'!CT189="NO","",'OFERTAS ECONOMICAS'!CO189))</f>
        <v/>
      </c>
      <c r="AN189" s="153">
        <f>+'OFERTAS ECONOMICAS'!CS189</f>
        <v>0</v>
      </c>
      <c r="AO189" s="153" t="str">
        <f t="shared" si="66"/>
        <v>NO CUMPLE</v>
      </c>
      <c r="AP189" s="344" t="str">
        <f>IF('OFERTAS ECONOMICAS'!CX189=0,"",IF('OFERTAS ECONOMICAS'!DC189="NO","",'OFERTAS ECONOMICAS'!CX189))</f>
        <v/>
      </c>
      <c r="AQ189" s="153">
        <f>+'OFERTAS ECONOMICAS'!DB189</f>
        <v>0</v>
      </c>
      <c r="AR189" s="153" t="str">
        <f t="shared" si="67"/>
        <v>NO CUMPLE</v>
      </c>
      <c r="AS189" s="152" t="str">
        <f>IF('OFERTAS ECONOMICAS'!DG189=0,"",IF('OFERTAS ECONOMICAS'!DL189="NO","",'OFERTAS ECONOMICAS'!DG189))</f>
        <v/>
      </c>
      <c r="AT189" s="153">
        <f>+'OFERTAS ECONOMICAS'!DK189</f>
        <v>0</v>
      </c>
      <c r="AU189" s="153" t="str">
        <f t="shared" si="68"/>
        <v>NO CUMPLE</v>
      </c>
      <c r="AV189" s="152" t="str">
        <f>IF('OFERTAS ECONOMICAS'!DP189=0,"",IF('OFERTAS ECONOMICAS'!DU189="NO","",'OFERTAS ECONOMICAS'!DP189))</f>
        <v/>
      </c>
      <c r="AW189" s="153">
        <f>+'OFERTAS ECONOMICAS'!DT189</f>
        <v>0</v>
      </c>
      <c r="AX189" s="153" t="str">
        <f t="shared" si="69"/>
        <v>NO CUMPLE</v>
      </c>
      <c r="AY189" s="341" t="str">
        <f>IF('OFERTAS ECONOMICAS'!DY189=0,"",IF('OFERTAS ECONOMICAS'!ED189="no","",'OFERTAS ECONOMICAS'!DY189))</f>
        <v/>
      </c>
      <c r="AZ189" s="153">
        <f>+'OFERTAS ECONOMICAS'!EC189</f>
        <v>0</v>
      </c>
      <c r="BA189" s="153" t="str">
        <f t="shared" si="70"/>
        <v>NO CUMPLE</v>
      </c>
      <c r="BB189" s="152" t="str">
        <f>IF('OFERTAS ECONOMICAS'!EH189=0,"",IF('OFERTAS ECONOMICAS'!EM189="NO","",'OFERTAS ECONOMICAS'!EH189))</f>
        <v/>
      </c>
      <c r="BC189" s="153" t="str">
        <f>+'OFERTAS ECONOMICAS'!EL189</f>
        <v/>
      </c>
      <c r="BD189" s="153" t="str">
        <f t="shared" si="71"/>
        <v>NO CUMPLE</v>
      </c>
      <c r="BE189" s="152" t="str">
        <f>IF('OFERTAS ECONOMICAS'!EQ189=0,"",IF('OFERTAS ECONOMICAS'!EV189="NO","",'OFERTAS ECONOMICAS'!EQ189))</f>
        <v/>
      </c>
      <c r="BF189" s="153">
        <f>+'OFERTAS ECONOMICAS'!EU189</f>
        <v>0</v>
      </c>
      <c r="BG189" s="153" t="str">
        <f t="shared" si="72"/>
        <v>NO CUMPLE</v>
      </c>
      <c r="BH189" s="152" t="str">
        <f>IF('OFERTAS ECONOMICAS'!EZ189=0,"",IF('OFERTAS ECONOMICAS'!FE189="NO","",'OFERTAS ECONOMICAS'!EZ189))</f>
        <v/>
      </c>
      <c r="BI189" s="153">
        <f>+'OFERTAS ECONOMICAS'!FD189</f>
        <v>0</v>
      </c>
      <c r="BJ189" s="153" t="str">
        <f t="shared" si="73"/>
        <v>NO CUMPLE</v>
      </c>
      <c r="BK189" s="152" t="str">
        <f>IF('OFERTAS ECONOMICAS'!FI189=0,"",IF('OFERTAS ECONOMICAS'!FN189="no","",'OFERTAS ECONOMICAS'!FI189))</f>
        <v/>
      </c>
      <c r="BL189" s="153">
        <f>+'OFERTAS ECONOMICAS'!FM189</f>
        <v>0</v>
      </c>
      <c r="BM189" s="153" t="str">
        <f t="shared" si="74"/>
        <v>NO CUMPLE</v>
      </c>
      <c r="BN189" s="152" t="e">
        <f>IF('OFERTAS ECONOMICAS'!#REF!=0,"",IF('OFERTAS ECONOMICAS'!#REF!="NO","",'OFERTAS ECONOMICAS'!#REF!))</f>
        <v>#REF!</v>
      </c>
      <c r="BO189" s="153" t="e">
        <f>+'OFERTAS ECONOMICAS'!#REF!</f>
        <v>#REF!</v>
      </c>
      <c r="BP189" s="153" t="e">
        <f t="shared" si="75"/>
        <v>#REF!</v>
      </c>
      <c r="BQ189" s="152">
        <f>IF('OFERTAS ECONOMICAS'!FR189=0,"",IF('OFERTAS ECONOMICAS'!FW189="NO","",'OFERTAS ECONOMICAS'!FR189))</f>
        <v>9401</v>
      </c>
      <c r="BR189" s="153" t="str">
        <f>+'OFERTAS ECONOMICAS'!FV189</f>
        <v>CUMPLE</v>
      </c>
      <c r="BS189" s="153" t="str">
        <f t="shared" si="76"/>
        <v>CUMPLE</v>
      </c>
      <c r="BT189" s="152" t="str">
        <f>IF('OFERTAS ECONOMICAS'!GA189=0,"",IF('OFERTAS ECONOMICAS'!GF189="NO","",'OFERTAS ECONOMICAS'!GA189))</f>
        <v/>
      </c>
      <c r="BU189" s="153">
        <f>+'OFERTAS ECONOMICAS'!GE189</f>
        <v>0</v>
      </c>
      <c r="BV189" s="153" t="str">
        <f t="shared" si="77"/>
        <v>NO CUMPLE</v>
      </c>
      <c r="BW189" s="152" t="e">
        <f>IF('OFERTAS ECONOMICAS'!#REF!=0,"",IF('OFERTAS ECONOMICAS'!#REF!="NO","",'OFERTAS ECONOMICAS'!#REF!))</f>
        <v>#REF!</v>
      </c>
      <c r="BX189" s="153" t="e">
        <f>+'OFERTAS ECONOMICAS'!#REF!</f>
        <v>#REF!</v>
      </c>
      <c r="BY189" s="153" t="e">
        <f t="shared" si="78"/>
        <v>#REF!</v>
      </c>
    </row>
    <row r="190" spans="1:77" ht="25.5" x14ac:dyDescent="0.2">
      <c r="A190" s="85">
        <f>+A189+1</f>
        <v>181</v>
      </c>
      <c r="B190" s="85" t="str">
        <f>VLOOKUP(A190,'OFERTAS ECONOMICAS'!A190:B523,2,0)</f>
        <v>DM1418</v>
      </c>
      <c r="C190" s="22" t="str">
        <f>VLOOKUP(A190,'OFERTAS ECONOMICAS'!A190:C523,3,0)</f>
        <v>BRAZALETE TENSIOMETRO ADULTO 1 VIA - REUSABLE</v>
      </c>
      <c r="D190" s="120">
        <v>1</v>
      </c>
      <c r="E190" s="120" t="s">
        <v>32</v>
      </c>
      <c r="F190" s="23">
        <v>115311</v>
      </c>
      <c r="G190" s="120">
        <v>13</v>
      </c>
      <c r="H190" s="86">
        <f t="shared" si="55"/>
        <v>1499043</v>
      </c>
      <c r="I190" s="48" t="str">
        <f>IF('OFERTAS ECONOMICAS'!L190=0,"",IF('OFERTAS ECONOMICAS'!Q190="no","",'OFERTAS ECONOMICAS'!L190))</f>
        <v/>
      </c>
      <c r="J190" s="49">
        <f>+'OFERTAS ECONOMICAS'!P190</f>
        <v>0</v>
      </c>
      <c r="K190" s="49" t="str">
        <f t="shared" si="56"/>
        <v>NO CUMPLE</v>
      </c>
      <c r="L190" s="51" t="str">
        <f>IF('OFERTAS ECONOMICAS'!U190=0,"",IF('OFERTAS ECONOMICAS'!Z190="NO","",'OFERTAS ECONOMICAS'!U190))</f>
        <v/>
      </c>
      <c r="M190" s="52">
        <f>+'OFERTAS ECONOMICAS'!Y190</f>
        <v>0</v>
      </c>
      <c r="N190" s="52" t="str">
        <f t="shared" si="57"/>
        <v>NO CUMPLE</v>
      </c>
      <c r="O190" s="53" t="str">
        <f>IF('OFERTAS ECONOMICAS'!AD190=0,"",IF('OFERTAS ECONOMICAS'!AI190="NO","",'OFERTAS ECONOMICAS'!AD190))</f>
        <v/>
      </c>
      <c r="P190" s="54">
        <f>+'OFERTAS ECONOMICAS'!AH190</f>
        <v>0</v>
      </c>
      <c r="Q190" s="54" t="str">
        <f t="shared" si="58"/>
        <v>NO CUMPLE</v>
      </c>
      <c r="R190" s="56" t="str">
        <f>IF('OFERTAS ECONOMICAS'!AN190=0,"",IF('OFERTAS ECONOMICAS'!AR190="NO","",'OFERTAS ECONOMICAS'!AN190))</f>
        <v/>
      </c>
      <c r="S190" s="57">
        <f>+'OFERTAS ECONOMICAS'!AQ190</f>
        <v>0</v>
      </c>
      <c r="T190" s="57" t="str">
        <f t="shared" si="59"/>
        <v>NO CUMPLE</v>
      </c>
      <c r="U190" s="59" t="str">
        <f>IF('OFERTAS ECONOMICAS'!AV190=0,"",IF('OFERTAS ECONOMICAS'!BA190="NO","",'OFERTAS ECONOMICAS'!AV190))</f>
        <v/>
      </c>
      <c r="V190" s="60">
        <f>+'OFERTAS ECONOMICAS'!AZ190</f>
        <v>0</v>
      </c>
      <c r="W190" s="60" t="str">
        <f t="shared" si="60"/>
        <v>NO CUMPLE</v>
      </c>
      <c r="X190" s="56" t="str">
        <f>IF('OFERTAS ECONOMICAS'!BF190=0,"",IF('OFERTAS ECONOMICAS'!BJ190="NO","",'OFERTAS ECONOMICAS'!BE190))</f>
        <v/>
      </c>
      <c r="Y190" s="57">
        <f>+'OFERTAS ECONOMICAS'!BI190</f>
        <v>0</v>
      </c>
      <c r="Z190" s="57" t="str">
        <f t="shared" si="61"/>
        <v>NO CUMPLE</v>
      </c>
      <c r="AA190" s="152" t="e">
        <f>IF('OFERTAS ECONOMICAS'!#REF!=0,"",IF('OFERTAS ECONOMICAS'!#REF!="NO","",'OFERTAS ECONOMICAS'!#REF!))</f>
        <v>#REF!</v>
      </c>
      <c r="AB190" s="153" t="e">
        <f>+'OFERTAS ECONOMICAS'!#REF!</f>
        <v>#REF!</v>
      </c>
      <c r="AC190" s="153" t="e">
        <f t="shared" si="62"/>
        <v>#REF!</v>
      </c>
      <c r="AD190" s="251" t="str">
        <f>IF('OFERTAS ECONOMICAS'!BN190=0,"",IF('OFERTAS ECONOMICAS'!BS190="NO","",'OFERTAS ECONOMICAS'!BN190))</f>
        <v/>
      </c>
      <c r="AE190" s="153">
        <f>+'OFERTAS ECONOMICAS'!BR190</f>
        <v>0</v>
      </c>
      <c r="AF190" s="153" t="str">
        <f t="shared" si="63"/>
        <v>NO CUMPLE</v>
      </c>
      <c r="AG190" s="152" t="str">
        <f>IF('OFERTAS ECONOMICAS'!BW190=0,"",IF('OFERTAS ECONOMICAS'!CB190="NO","",'OFERTAS ECONOMICAS'!BW190))</f>
        <v/>
      </c>
      <c r="AH190" s="153">
        <f>+'OFERTAS ECONOMICAS'!CA190</f>
        <v>0</v>
      </c>
      <c r="AI190" s="153" t="str">
        <f t="shared" si="64"/>
        <v>NO CUMPLE</v>
      </c>
      <c r="AJ190" s="152" t="str">
        <f>IF('OFERTAS ECONOMICAS'!CF190=0,"",IF('OFERTAS ECONOMICAS'!CK190="NO","",'OFERTAS ECONOMICAS'!CF190))</f>
        <v/>
      </c>
      <c r="AK190" s="153">
        <f>+'OFERTAS ECONOMICAS'!CJ190</f>
        <v>0</v>
      </c>
      <c r="AL190" s="153" t="str">
        <f t="shared" si="65"/>
        <v>NO CUMPLE</v>
      </c>
      <c r="AM190" s="152" t="str">
        <f>IF('OFERTAS ECONOMICAS'!CO190=0,"",IF('OFERTAS ECONOMICAS'!CT190="NO","",'OFERTAS ECONOMICAS'!CO190))</f>
        <v/>
      </c>
      <c r="AN190" s="153">
        <f>+'OFERTAS ECONOMICAS'!CS190</f>
        <v>0</v>
      </c>
      <c r="AO190" s="153" t="str">
        <f t="shared" si="66"/>
        <v>NO CUMPLE</v>
      </c>
      <c r="AP190" s="344" t="str">
        <f>IF('OFERTAS ECONOMICAS'!CX190=0,"",IF('OFERTAS ECONOMICAS'!DC190="NO","",'OFERTAS ECONOMICAS'!CX190))</f>
        <v/>
      </c>
      <c r="AQ190" s="153">
        <f>+'OFERTAS ECONOMICAS'!DB190</f>
        <v>0</v>
      </c>
      <c r="AR190" s="153" t="str">
        <f t="shared" si="67"/>
        <v>NO CUMPLE</v>
      </c>
      <c r="AS190" s="152" t="str">
        <f>IF('OFERTAS ECONOMICAS'!DG190=0,"",IF('OFERTAS ECONOMICAS'!DL190="NO","",'OFERTAS ECONOMICAS'!DG190))</f>
        <v/>
      </c>
      <c r="AT190" s="153">
        <f>+'OFERTAS ECONOMICAS'!DK190</f>
        <v>0</v>
      </c>
      <c r="AU190" s="153" t="str">
        <f t="shared" si="68"/>
        <v>NO CUMPLE</v>
      </c>
      <c r="AV190" s="152">
        <f>IF('OFERTAS ECONOMICAS'!DP190=0,"",IF('OFERTAS ECONOMICAS'!DU190="NO","",'OFERTAS ECONOMICAS'!DP190))</f>
        <v>115073</v>
      </c>
      <c r="AW190" s="153" t="str">
        <f>+'OFERTAS ECONOMICAS'!DT190</f>
        <v>CUMPLE</v>
      </c>
      <c r="AX190" s="153" t="str">
        <f t="shared" si="69"/>
        <v>CUMPLE</v>
      </c>
      <c r="AY190" s="341" t="str">
        <f>IF('OFERTAS ECONOMICAS'!DY190=0,"",IF('OFERTAS ECONOMICAS'!ED190="no","",'OFERTAS ECONOMICAS'!DY190))</f>
        <v/>
      </c>
      <c r="AZ190" s="153" t="str">
        <f>+'OFERTAS ECONOMICAS'!EC190</f>
        <v>NO CUMPLE</v>
      </c>
      <c r="BA190" s="153" t="str">
        <f t="shared" si="70"/>
        <v>NO CUMPLE</v>
      </c>
      <c r="BB190" s="152" t="str">
        <f>IF('OFERTAS ECONOMICAS'!EH190=0,"",IF('OFERTAS ECONOMICAS'!EM190="NO","",'OFERTAS ECONOMICAS'!EH190))</f>
        <v/>
      </c>
      <c r="BC190" s="153" t="str">
        <f>+'OFERTAS ECONOMICAS'!EL190</f>
        <v/>
      </c>
      <c r="BD190" s="153" t="str">
        <f t="shared" si="71"/>
        <v>NO CUMPLE</v>
      </c>
      <c r="BE190" s="152" t="str">
        <f>IF('OFERTAS ECONOMICAS'!EQ190=0,"",IF('OFERTAS ECONOMICAS'!EV190="NO","",'OFERTAS ECONOMICAS'!EQ190))</f>
        <v/>
      </c>
      <c r="BF190" s="153">
        <f>+'OFERTAS ECONOMICAS'!EU190</f>
        <v>0</v>
      </c>
      <c r="BG190" s="153" t="str">
        <f t="shared" si="72"/>
        <v>NO CUMPLE</v>
      </c>
      <c r="BH190" s="152" t="str">
        <f>IF('OFERTAS ECONOMICAS'!EZ190=0,"",IF('OFERTAS ECONOMICAS'!FE190="NO","",'OFERTAS ECONOMICAS'!EZ190))</f>
        <v/>
      </c>
      <c r="BI190" s="153">
        <f>+'OFERTAS ECONOMICAS'!FD190</f>
        <v>0</v>
      </c>
      <c r="BJ190" s="153" t="str">
        <f t="shared" si="73"/>
        <v>NO CUMPLE</v>
      </c>
      <c r="BK190" s="152" t="str">
        <f>IF('OFERTAS ECONOMICAS'!FI190=0,"",IF('OFERTAS ECONOMICAS'!FN190="no","",'OFERTAS ECONOMICAS'!FI190))</f>
        <v/>
      </c>
      <c r="BL190" s="153">
        <f>+'OFERTAS ECONOMICAS'!FM190</f>
        <v>0</v>
      </c>
      <c r="BM190" s="153" t="str">
        <f t="shared" si="74"/>
        <v>NO CUMPLE</v>
      </c>
      <c r="BN190" s="152" t="e">
        <f>IF('OFERTAS ECONOMICAS'!#REF!=0,"",IF('OFERTAS ECONOMICAS'!#REF!="NO","",'OFERTAS ECONOMICAS'!#REF!))</f>
        <v>#REF!</v>
      </c>
      <c r="BO190" s="153" t="e">
        <f>+'OFERTAS ECONOMICAS'!#REF!</f>
        <v>#REF!</v>
      </c>
      <c r="BP190" s="153" t="e">
        <f t="shared" si="75"/>
        <v>#REF!</v>
      </c>
      <c r="BQ190" s="152" t="str">
        <f>IF('OFERTAS ECONOMICAS'!FR190=0,"",IF('OFERTAS ECONOMICAS'!FW190="NO","",'OFERTAS ECONOMICAS'!FR190))</f>
        <v/>
      </c>
      <c r="BR190" s="153" t="str">
        <f>+'OFERTAS ECONOMICAS'!FV190</f>
        <v>NO CUMPLE</v>
      </c>
      <c r="BS190" s="153" t="str">
        <f t="shared" si="76"/>
        <v>NO CUMPLE</v>
      </c>
      <c r="BT190" s="152" t="str">
        <f>IF('OFERTAS ECONOMICAS'!GA190=0,"",IF('OFERTAS ECONOMICAS'!GF190="NO","",'OFERTAS ECONOMICAS'!GA190))</f>
        <v/>
      </c>
      <c r="BU190" s="153">
        <f>+'OFERTAS ECONOMICAS'!GE190</f>
        <v>0</v>
      </c>
      <c r="BV190" s="153" t="str">
        <f t="shared" si="77"/>
        <v>NO CUMPLE</v>
      </c>
      <c r="BW190" s="152" t="e">
        <f>IF('OFERTAS ECONOMICAS'!#REF!=0,"",IF('OFERTAS ECONOMICAS'!#REF!="NO","",'OFERTAS ECONOMICAS'!#REF!))</f>
        <v>#REF!</v>
      </c>
      <c r="BX190" s="153" t="e">
        <f>+'OFERTAS ECONOMICAS'!#REF!</f>
        <v>#REF!</v>
      </c>
      <c r="BY190" s="153" t="e">
        <f t="shared" si="78"/>
        <v>#REF!</v>
      </c>
    </row>
    <row r="191" spans="1:77" ht="25.5" x14ac:dyDescent="0.2">
      <c r="A191" s="85">
        <f t="shared" ref="A191:A254" si="81">+A190+1</f>
        <v>182</v>
      </c>
      <c r="B191" s="85" t="str">
        <f>VLOOKUP(A191,'OFERTAS ECONOMICAS'!A191:B524,2,0)</f>
        <v>REP03354</v>
      </c>
      <c r="C191" s="22" t="str">
        <f>VLOOKUP(A191,'OFERTAS ECONOMICAS'!A191:C524,3,0)</f>
        <v>BRAZALETE 1 VIA PEDIATRICO ENTRE 7 Y 15  CM REUSABLE</v>
      </c>
      <c r="D191" s="120">
        <v>1</v>
      </c>
      <c r="E191" s="120" t="s">
        <v>32</v>
      </c>
      <c r="F191" s="23">
        <v>103530</v>
      </c>
      <c r="G191" s="120">
        <v>2</v>
      </c>
      <c r="H191" s="86">
        <f t="shared" si="55"/>
        <v>207060</v>
      </c>
      <c r="I191" s="48" t="str">
        <f>IF('OFERTAS ECONOMICAS'!L191=0,"",IF('OFERTAS ECONOMICAS'!Q191="no","",'OFERTAS ECONOMICAS'!L191))</f>
        <v/>
      </c>
      <c r="J191" s="49">
        <f>+'OFERTAS ECONOMICAS'!P191</f>
        <v>0</v>
      </c>
      <c r="K191" s="49" t="str">
        <f t="shared" si="56"/>
        <v>NO CUMPLE</v>
      </c>
      <c r="L191" s="51" t="str">
        <f>IF('OFERTAS ECONOMICAS'!U191=0,"",IF('OFERTAS ECONOMICAS'!Z191="NO","",'OFERTAS ECONOMICAS'!U191))</f>
        <v/>
      </c>
      <c r="M191" s="52">
        <f>+'OFERTAS ECONOMICAS'!Y191</f>
        <v>0</v>
      </c>
      <c r="N191" s="52" t="str">
        <f t="shared" si="57"/>
        <v>NO CUMPLE</v>
      </c>
      <c r="O191" s="53" t="str">
        <f>IF('OFERTAS ECONOMICAS'!AD191=0,"",IF('OFERTAS ECONOMICAS'!AI191="NO","",'OFERTAS ECONOMICAS'!AD191))</f>
        <v/>
      </c>
      <c r="P191" s="54">
        <f>+'OFERTAS ECONOMICAS'!AH191</f>
        <v>0</v>
      </c>
      <c r="Q191" s="54" t="str">
        <f t="shared" si="58"/>
        <v>NO CUMPLE</v>
      </c>
      <c r="R191" s="56" t="str">
        <f>IF('OFERTAS ECONOMICAS'!AN191=0,"",IF('OFERTAS ECONOMICAS'!AR191="NO","",'OFERTAS ECONOMICAS'!AN191))</f>
        <v/>
      </c>
      <c r="S191" s="57">
        <f>+'OFERTAS ECONOMICAS'!AQ191</f>
        <v>0</v>
      </c>
      <c r="T191" s="57" t="str">
        <f t="shared" si="59"/>
        <v>NO CUMPLE</v>
      </c>
      <c r="U191" s="59" t="str">
        <f>IF('OFERTAS ECONOMICAS'!AV191=0,"",IF('OFERTAS ECONOMICAS'!BA191="NO","",'OFERTAS ECONOMICAS'!AV191))</f>
        <v/>
      </c>
      <c r="V191" s="60">
        <f>+'OFERTAS ECONOMICAS'!AZ191</f>
        <v>0</v>
      </c>
      <c r="W191" s="60" t="str">
        <f t="shared" si="60"/>
        <v>NO CUMPLE</v>
      </c>
      <c r="X191" s="56" t="str">
        <f>IF('OFERTAS ECONOMICAS'!BF191=0,"",IF('OFERTAS ECONOMICAS'!BJ191="NO","",'OFERTAS ECONOMICAS'!BE191))</f>
        <v/>
      </c>
      <c r="Y191" s="57">
        <f>+'OFERTAS ECONOMICAS'!BI191</f>
        <v>0</v>
      </c>
      <c r="Z191" s="57" t="str">
        <f t="shared" si="61"/>
        <v>NO CUMPLE</v>
      </c>
      <c r="AA191" s="152" t="e">
        <f>IF('OFERTAS ECONOMICAS'!#REF!=0,"",IF('OFERTAS ECONOMICAS'!#REF!="NO","",'OFERTAS ECONOMICAS'!#REF!))</f>
        <v>#REF!</v>
      </c>
      <c r="AB191" s="153" t="e">
        <f>+'OFERTAS ECONOMICAS'!#REF!</f>
        <v>#REF!</v>
      </c>
      <c r="AC191" s="153" t="e">
        <f t="shared" si="62"/>
        <v>#REF!</v>
      </c>
      <c r="AD191" s="251" t="str">
        <f>IF('OFERTAS ECONOMICAS'!BN191=0,"",IF('OFERTAS ECONOMICAS'!BS191="NO","",'OFERTAS ECONOMICAS'!BN191))</f>
        <v/>
      </c>
      <c r="AE191" s="153">
        <f>+'OFERTAS ECONOMICAS'!BR191</f>
        <v>0</v>
      </c>
      <c r="AF191" s="153" t="str">
        <f t="shared" si="63"/>
        <v>NO CUMPLE</v>
      </c>
      <c r="AG191" s="152" t="str">
        <f>IF('OFERTAS ECONOMICAS'!BW191=0,"",IF('OFERTAS ECONOMICAS'!CB191="NO","",'OFERTAS ECONOMICAS'!BW191))</f>
        <v/>
      </c>
      <c r="AH191" s="153">
        <f>+'OFERTAS ECONOMICAS'!CA191</f>
        <v>0</v>
      </c>
      <c r="AI191" s="153" t="str">
        <f t="shared" si="64"/>
        <v>NO CUMPLE</v>
      </c>
      <c r="AJ191" s="152" t="str">
        <f>IF('OFERTAS ECONOMICAS'!CF191=0,"",IF('OFERTAS ECONOMICAS'!CK191="NO","",'OFERTAS ECONOMICAS'!CF191))</f>
        <v/>
      </c>
      <c r="AK191" s="153">
        <f>+'OFERTAS ECONOMICAS'!CJ191</f>
        <v>0</v>
      </c>
      <c r="AL191" s="153" t="str">
        <f t="shared" si="65"/>
        <v>NO CUMPLE</v>
      </c>
      <c r="AM191" s="152" t="str">
        <f>IF('OFERTAS ECONOMICAS'!CO191=0,"",IF('OFERTAS ECONOMICAS'!CT191="NO","",'OFERTAS ECONOMICAS'!CO191))</f>
        <v/>
      </c>
      <c r="AN191" s="153">
        <f>+'OFERTAS ECONOMICAS'!CS191</f>
        <v>0</v>
      </c>
      <c r="AO191" s="153" t="str">
        <f t="shared" si="66"/>
        <v>NO CUMPLE</v>
      </c>
      <c r="AP191" s="344" t="str">
        <f>IF('OFERTAS ECONOMICAS'!CX191=0,"",IF('OFERTAS ECONOMICAS'!DC191="NO","",'OFERTAS ECONOMICAS'!CX191))</f>
        <v/>
      </c>
      <c r="AQ191" s="153">
        <f>+'OFERTAS ECONOMICAS'!DB191</f>
        <v>0</v>
      </c>
      <c r="AR191" s="153" t="str">
        <f t="shared" si="67"/>
        <v>NO CUMPLE</v>
      </c>
      <c r="AS191" s="152" t="str">
        <f>IF('OFERTAS ECONOMICAS'!DG191=0,"",IF('OFERTAS ECONOMICAS'!DL191="NO","",'OFERTAS ECONOMICAS'!DG191))</f>
        <v/>
      </c>
      <c r="AT191" s="153">
        <f>+'OFERTAS ECONOMICAS'!DK191</f>
        <v>0</v>
      </c>
      <c r="AU191" s="153" t="str">
        <f t="shared" si="68"/>
        <v>NO CUMPLE</v>
      </c>
      <c r="AV191" s="152">
        <f>IF('OFERTAS ECONOMICAS'!DP191=0,"",IF('OFERTAS ECONOMICAS'!DU191="NO","",'OFERTAS ECONOMICAS'!DP191))</f>
        <v>99365</v>
      </c>
      <c r="AW191" s="153" t="str">
        <f>+'OFERTAS ECONOMICAS'!DT191</f>
        <v>CUMPLE</v>
      </c>
      <c r="AX191" s="153" t="str">
        <f t="shared" si="69"/>
        <v>CUMPLE</v>
      </c>
      <c r="AY191" s="341" t="str">
        <f>IF('OFERTAS ECONOMICAS'!DY191=0,"",IF('OFERTAS ECONOMICAS'!ED191="no","",'OFERTAS ECONOMICAS'!DY191))</f>
        <v/>
      </c>
      <c r="AZ191" s="153">
        <f>+'OFERTAS ECONOMICAS'!EC191</f>
        <v>0</v>
      </c>
      <c r="BA191" s="153" t="str">
        <f t="shared" si="70"/>
        <v>NO CUMPLE</v>
      </c>
      <c r="BB191" s="152" t="str">
        <f>IF('OFERTAS ECONOMICAS'!EH191=0,"",IF('OFERTAS ECONOMICAS'!EM191="NO","",'OFERTAS ECONOMICAS'!EH191))</f>
        <v/>
      </c>
      <c r="BC191" s="153" t="str">
        <f>+'OFERTAS ECONOMICAS'!EL191</f>
        <v/>
      </c>
      <c r="BD191" s="153" t="str">
        <f t="shared" si="71"/>
        <v>NO CUMPLE</v>
      </c>
      <c r="BE191" s="152" t="str">
        <f>IF('OFERTAS ECONOMICAS'!EQ191=0,"",IF('OFERTAS ECONOMICAS'!EV191="NO","",'OFERTAS ECONOMICAS'!EQ191))</f>
        <v/>
      </c>
      <c r="BF191" s="153">
        <f>+'OFERTAS ECONOMICAS'!EU191</f>
        <v>0</v>
      </c>
      <c r="BG191" s="153" t="str">
        <f t="shared" si="72"/>
        <v>NO CUMPLE</v>
      </c>
      <c r="BH191" s="152" t="str">
        <f>IF('OFERTAS ECONOMICAS'!EZ191=0,"",IF('OFERTAS ECONOMICAS'!FE191="NO","",'OFERTAS ECONOMICAS'!EZ191))</f>
        <v/>
      </c>
      <c r="BI191" s="153">
        <f>+'OFERTAS ECONOMICAS'!FD191</f>
        <v>0</v>
      </c>
      <c r="BJ191" s="153" t="str">
        <f t="shared" si="73"/>
        <v>NO CUMPLE</v>
      </c>
      <c r="BK191" s="152" t="str">
        <f>IF('OFERTAS ECONOMICAS'!FI191=0,"",IF('OFERTAS ECONOMICAS'!FN191="no","",'OFERTAS ECONOMICAS'!FI191))</f>
        <v/>
      </c>
      <c r="BL191" s="153">
        <f>+'OFERTAS ECONOMICAS'!FM191</f>
        <v>0</v>
      </c>
      <c r="BM191" s="153" t="str">
        <f t="shared" si="74"/>
        <v>NO CUMPLE</v>
      </c>
      <c r="BN191" s="152" t="e">
        <f>IF('OFERTAS ECONOMICAS'!#REF!=0,"",IF('OFERTAS ECONOMICAS'!#REF!="NO","",'OFERTAS ECONOMICAS'!#REF!))</f>
        <v>#REF!</v>
      </c>
      <c r="BO191" s="153" t="e">
        <f>+'OFERTAS ECONOMICAS'!#REF!</f>
        <v>#REF!</v>
      </c>
      <c r="BP191" s="153" t="e">
        <f t="shared" si="75"/>
        <v>#REF!</v>
      </c>
      <c r="BQ191" s="152" t="str">
        <f>IF('OFERTAS ECONOMICAS'!FR191=0,"",IF('OFERTAS ECONOMICAS'!FW191="NO","",'OFERTAS ECONOMICAS'!FR191))</f>
        <v/>
      </c>
      <c r="BR191" s="153" t="str">
        <f>+'OFERTAS ECONOMICAS'!FV191</f>
        <v>NO CUMPLE</v>
      </c>
      <c r="BS191" s="153" t="str">
        <f t="shared" si="76"/>
        <v>NO CUMPLE</v>
      </c>
      <c r="BT191" s="152" t="str">
        <f>IF('OFERTAS ECONOMICAS'!GA191=0,"",IF('OFERTAS ECONOMICAS'!GF191="NO","",'OFERTAS ECONOMICAS'!GA191))</f>
        <v/>
      </c>
      <c r="BU191" s="153">
        <f>+'OFERTAS ECONOMICAS'!GE191</f>
        <v>0</v>
      </c>
      <c r="BV191" s="153" t="str">
        <f t="shared" si="77"/>
        <v>NO CUMPLE</v>
      </c>
      <c r="BW191" s="152" t="e">
        <f>IF('OFERTAS ECONOMICAS'!#REF!=0,"",IF('OFERTAS ECONOMICAS'!#REF!="NO","",'OFERTAS ECONOMICAS'!#REF!))</f>
        <v>#REF!</v>
      </c>
      <c r="BX191" s="153" t="e">
        <f>+'OFERTAS ECONOMICAS'!#REF!</f>
        <v>#REF!</v>
      </c>
      <c r="BY191" s="153" t="e">
        <f t="shared" si="78"/>
        <v>#REF!</v>
      </c>
    </row>
    <row r="192" spans="1:77" ht="25.5" x14ac:dyDescent="0.2">
      <c r="A192" s="85">
        <f t="shared" si="81"/>
        <v>183</v>
      </c>
      <c r="B192" s="85" t="str">
        <f>VLOOKUP(A192,'OFERTAS ECONOMICAS'!A192:B525,2,0)</f>
        <v>REP02077</v>
      </c>
      <c r="C192" s="22" t="str">
        <f>VLOOKUP(A192,'OFERTAS ECONOMICAS'!A192:C525,3,0)</f>
        <v>BRAZALETE 1 VIA PEDIATRICO NO. 9 REUSABLE</v>
      </c>
      <c r="D192" s="120">
        <v>1</v>
      </c>
      <c r="E192" s="120" t="s">
        <v>32</v>
      </c>
      <c r="F192" s="23">
        <v>107992.5</v>
      </c>
      <c r="G192" s="120">
        <v>4</v>
      </c>
      <c r="H192" s="86">
        <f t="shared" si="55"/>
        <v>431970</v>
      </c>
      <c r="I192" s="48" t="str">
        <f>IF('OFERTAS ECONOMICAS'!L192=0,"",IF('OFERTAS ECONOMICAS'!Q192="no","",'OFERTAS ECONOMICAS'!L192))</f>
        <v/>
      </c>
      <c r="J192" s="49">
        <f>+'OFERTAS ECONOMICAS'!P192</f>
        <v>0</v>
      </c>
      <c r="K192" s="49" t="str">
        <f t="shared" si="56"/>
        <v>NO CUMPLE</v>
      </c>
      <c r="L192" s="51" t="str">
        <f>IF('OFERTAS ECONOMICAS'!U192=0,"",IF('OFERTAS ECONOMICAS'!Z192="NO","",'OFERTAS ECONOMICAS'!U192))</f>
        <v/>
      </c>
      <c r="M192" s="52">
        <f>+'OFERTAS ECONOMICAS'!Y192</f>
        <v>0</v>
      </c>
      <c r="N192" s="52" t="str">
        <f t="shared" si="57"/>
        <v>NO CUMPLE</v>
      </c>
      <c r="O192" s="53" t="str">
        <f>IF('OFERTAS ECONOMICAS'!AD192=0,"",IF('OFERTAS ECONOMICAS'!AI192="NO","",'OFERTAS ECONOMICAS'!AD192))</f>
        <v/>
      </c>
      <c r="P192" s="54">
        <f>+'OFERTAS ECONOMICAS'!AH192</f>
        <v>0</v>
      </c>
      <c r="Q192" s="54" t="str">
        <f t="shared" si="58"/>
        <v>NO CUMPLE</v>
      </c>
      <c r="R192" s="56" t="str">
        <f>IF('OFERTAS ECONOMICAS'!AN192=0,"",IF('OFERTAS ECONOMICAS'!AR192="NO","",'OFERTAS ECONOMICAS'!AN192))</f>
        <v/>
      </c>
      <c r="S192" s="57">
        <f>+'OFERTAS ECONOMICAS'!AQ192</f>
        <v>0</v>
      </c>
      <c r="T192" s="57" t="str">
        <f t="shared" si="59"/>
        <v>NO CUMPLE</v>
      </c>
      <c r="U192" s="59" t="str">
        <f>IF('OFERTAS ECONOMICAS'!AV192=0,"",IF('OFERTAS ECONOMICAS'!BA192="NO","",'OFERTAS ECONOMICAS'!AV192))</f>
        <v/>
      </c>
      <c r="V192" s="60">
        <f>+'OFERTAS ECONOMICAS'!AZ192</f>
        <v>0</v>
      </c>
      <c r="W192" s="60" t="str">
        <f t="shared" si="60"/>
        <v>NO CUMPLE</v>
      </c>
      <c r="X192" s="56" t="str">
        <f>IF('OFERTAS ECONOMICAS'!BF192=0,"",IF('OFERTAS ECONOMICAS'!BJ192="NO","",'OFERTAS ECONOMICAS'!BE192))</f>
        <v/>
      </c>
      <c r="Y192" s="57">
        <f>+'OFERTAS ECONOMICAS'!BI192</f>
        <v>0</v>
      </c>
      <c r="Z192" s="57" t="str">
        <f t="shared" si="61"/>
        <v>NO CUMPLE</v>
      </c>
      <c r="AA192" s="152" t="e">
        <f>IF('OFERTAS ECONOMICAS'!#REF!=0,"",IF('OFERTAS ECONOMICAS'!#REF!="NO","",'OFERTAS ECONOMICAS'!#REF!))</f>
        <v>#REF!</v>
      </c>
      <c r="AB192" s="153" t="e">
        <f>+'OFERTAS ECONOMICAS'!#REF!</f>
        <v>#REF!</v>
      </c>
      <c r="AC192" s="153" t="e">
        <f t="shared" si="62"/>
        <v>#REF!</v>
      </c>
      <c r="AD192" s="251" t="str">
        <f>IF('OFERTAS ECONOMICAS'!BN192=0,"",IF('OFERTAS ECONOMICAS'!BS192="NO","",'OFERTAS ECONOMICAS'!BN192))</f>
        <v/>
      </c>
      <c r="AE192" s="153">
        <f>+'OFERTAS ECONOMICAS'!BR192</f>
        <v>0</v>
      </c>
      <c r="AF192" s="153" t="str">
        <f t="shared" si="63"/>
        <v>NO CUMPLE</v>
      </c>
      <c r="AG192" s="152" t="str">
        <f>IF('OFERTAS ECONOMICAS'!BW192=0,"",IF('OFERTAS ECONOMICAS'!CB192="NO","",'OFERTAS ECONOMICAS'!BW192))</f>
        <v/>
      </c>
      <c r="AH192" s="153">
        <f>+'OFERTAS ECONOMICAS'!CA192</f>
        <v>0</v>
      </c>
      <c r="AI192" s="153" t="str">
        <f t="shared" si="64"/>
        <v>NO CUMPLE</v>
      </c>
      <c r="AJ192" s="152" t="str">
        <f>IF('OFERTAS ECONOMICAS'!CF192=0,"",IF('OFERTAS ECONOMICAS'!CK192="NO","",'OFERTAS ECONOMICAS'!CF192))</f>
        <v/>
      </c>
      <c r="AK192" s="153">
        <f>+'OFERTAS ECONOMICAS'!CJ192</f>
        <v>0</v>
      </c>
      <c r="AL192" s="153" t="str">
        <f t="shared" si="65"/>
        <v>NO CUMPLE</v>
      </c>
      <c r="AM192" s="152" t="str">
        <f>IF('OFERTAS ECONOMICAS'!CO192=0,"",IF('OFERTAS ECONOMICAS'!CT192="NO","",'OFERTAS ECONOMICAS'!CO192))</f>
        <v/>
      </c>
      <c r="AN192" s="153">
        <f>+'OFERTAS ECONOMICAS'!CS192</f>
        <v>0</v>
      </c>
      <c r="AO192" s="153" t="str">
        <f t="shared" si="66"/>
        <v>NO CUMPLE</v>
      </c>
      <c r="AP192" s="344" t="str">
        <f>IF('OFERTAS ECONOMICAS'!CX192=0,"",IF('OFERTAS ECONOMICAS'!DC192="NO","",'OFERTAS ECONOMICAS'!CX192))</f>
        <v/>
      </c>
      <c r="AQ192" s="153">
        <f>+'OFERTAS ECONOMICAS'!DB192</f>
        <v>0</v>
      </c>
      <c r="AR192" s="153" t="str">
        <f t="shared" si="67"/>
        <v>NO CUMPLE</v>
      </c>
      <c r="AS192" s="152" t="str">
        <f>IF('OFERTAS ECONOMICAS'!DG192=0,"",IF('OFERTAS ECONOMICAS'!DL192="NO","",'OFERTAS ECONOMICAS'!DG192))</f>
        <v/>
      </c>
      <c r="AT192" s="153">
        <f>+'OFERTAS ECONOMICAS'!DK192</f>
        <v>0</v>
      </c>
      <c r="AU192" s="153" t="str">
        <f t="shared" si="68"/>
        <v>NO CUMPLE</v>
      </c>
      <c r="AV192" s="152">
        <f>IF('OFERTAS ECONOMICAS'!DP192=0,"",IF('OFERTAS ECONOMICAS'!DU192="NO","",'OFERTAS ECONOMICAS'!DP192))</f>
        <v>107933</v>
      </c>
      <c r="AW192" s="153" t="str">
        <f>+'OFERTAS ECONOMICAS'!DT192</f>
        <v>CUMPLE</v>
      </c>
      <c r="AX192" s="153" t="str">
        <f t="shared" si="69"/>
        <v>CUMPLE</v>
      </c>
      <c r="AY192" s="341" t="str">
        <f>IF('OFERTAS ECONOMICAS'!DY192=0,"",IF('OFERTAS ECONOMICAS'!ED192="no","",'OFERTAS ECONOMICAS'!DY192))</f>
        <v/>
      </c>
      <c r="AZ192" s="153" t="str">
        <f>+'OFERTAS ECONOMICAS'!EC192</f>
        <v>NO CUMPLE</v>
      </c>
      <c r="BA192" s="153" t="str">
        <f t="shared" si="70"/>
        <v>NO CUMPLE</v>
      </c>
      <c r="BB192" s="152" t="str">
        <f>IF('OFERTAS ECONOMICAS'!EH192=0,"",IF('OFERTAS ECONOMICAS'!EM192="NO","",'OFERTAS ECONOMICAS'!EH192))</f>
        <v/>
      </c>
      <c r="BC192" s="153" t="str">
        <f>+'OFERTAS ECONOMICAS'!EL192</f>
        <v/>
      </c>
      <c r="BD192" s="153" t="str">
        <f t="shared" si="71"/>
        <v>NO CUMPLE</v>
      </c>
      <c r="BE192" s="152" t="str">
        <f>IF('OFERTAS ECONOMICAS'!EQ192=0,"",IF('OFERTAS ECONOMICAS'!EV192="NO","",'OFERTAS ECONOMICAS'!EQ192))</f>
        <v/>
      </c>
      <c r="BF192" s="153">
        <f>+'OFERTAS ECONOMICAS'!EU192</f>
        <v>0</v>
      </c>
      <c r="BG192" s="153" t="str">
        <f t="shared" si="72"/>
        <v>NO CUMPLE</v>
      </c>
      <c r="BH192" s="152" t="str">
        <f>IF('OFERTAS ECONOMICAS'!EZ192=0,"",IF('OFERTAS ECONOMICAS'!FE192="NO","",'OFERTAS ECONOMICAS'!EZ192))</f>
        <v/>
      </c>
      <c r="BI192" s="153">
        <f>+'OFERTAS ECONOMICAS'!FD192</f>
        <v>0</v>
      </c>
      <c r="BJ192" s="153" t="str">
        <f t="shared" si="73"/>
        <v>NO CUMPLE</v>
      </c>
      <c r="BK192" s="152" t="str">
        <f>IF('OFERTAS ECONOMICAS'!FI192=0,"",IF('OFERTAS ECONOMICAS'!FN192="no","",'OFERTAS ECONOMICAS'!FI192))</f>
        <v/>
      </c>
      <c r="BL192" s="153">
        <f>+'OFERTAS ECONOMICAS'!FM192</f>
        <v>0</v>
      </c>
      <c r="BM192" s="153" t="str">
        <f t="shared" si="74"/>
        <v>NO CUMPLE</v>
      </c>
      <c r="BN192" s="152" t="e">
        <f>IF('OFERTAS ECONOMICAS'!#REF!=0,"",IF('OFERTAS ECONOMICAS'!#REF!="NO","",'OFERTAS ECONOMICAS'!#REF!))</f>
        <v>#REF!</v>
      </c>
      <c r="BO192" s="153" t="e">
        <f>+'OFERTAS ECONOMICAS'!#REF!</f>
        <v>#REF!</v>
      </c>
      <c r="BP192" s="153" t="e">
        <f t="shared" si="75"/>
        <v>#REF!</v>
      </c>
      <c r="BQ192" s="152" t="str">
        <f>IF('OFERTAS ECONOMICAS'!FR192=0,"",IF('OFERTAS ECONOMICAS'!FW192="NO","",'OFERTAS ECONOMICAS'!FR192))</f>
        <v/>
      </c>
      <c r="BR192" s="153" t="str">
        <f>+'OFERTAS ECONOMICAS'!FV192</f>
        <v>NO CUMPLE</v>
      </c>
      <c r="BS192" s="153" t="str">
        <f t="shared" si="76"/>
        <v>NO CUMPLE</v>
      </c>
      <c r="BT192" s="152" t="str">
        <f>IF('OFERTAS ECONOMICAS'!GA192=0,"",IF('OFERTAS ECONOMICAS'!GF192="NO","",'OFERTAS ECONOMICAS'!GA192))</f>
        <v/>
      </c>
      <c r="BU192" s="153">
        <f>+'OFERTAS ECONOMICAS'!GE192</f>
        <v>0</v>
      </c>
      <c r="BV192" s="153" t="str">
        <f t="shared" si="77"/>
        <v>NO CUMPLE</v>
      </c>
      <c r="BW192" s="152" t="e">
        <f>IF('OFERTAS ECONOMICAS'!#REF!=0,"",IF('OFERTAS ECONOMICAS'!#REF!="NO","",'OFERTAS ECONOMICAS'!#REF!))</f>
        <v>#REF!</v>
      </c>
      <c r="BX192" s="153" t="e">
        <f>+'OFERTAS ECONOMICAS'!#REF!</f>
        <v>#REF!</v>
      </c>
      <c r="BY192" s="153" t="e">
        <f t="shared" si="78"/>
        <v>#REF!</v>
      </c>
    </row>
    <row r="193" spans="1:77" ht="38.25" x14ac:dyDescent="0.2">
      <c r="A193" s="85">
        <f t="shared" si="81"/>
        <v>184</v>
      </c>
      <c r="B193" s="85" t="str">
        <f>VLOOKUP(A193,'OFERTAS ECONOMICAS'!A193:B526,2,0)</f>
        <v>REP03353</v>
      </c>
      <c r="C193" s="22" t="str">
        <f>VLOOKUP(A193,'OFERTAS ECONOMICAS'!A193:C526,3,0)</f>
        <v>BRAZALETE 1 VIA PEDIATRICO NO. ENTRE 16 Y 19 CM REUSABLE</v>
      </c>
      <c r="D193" s="120">
        <v>1</v>
      </c>
      <c r="E193" s="120" t="s">
        <v>32</v>
      </c>
      <c r="F193" s="23">
        <v>107992.5</v>
      </c>
      <c r="G193" s="120">
        <v>4</v>
      </c>
      <c r="H193" s="86">
        <f t="shared" si="55"/>
        <v>431970</v>
      </c>
      <c r="I193" s="48" t="str">
        <f>IF('OFERTAS ECONOMICAS'!L193=0,"",IF('OFERTAS ECONOMICAS'!Q193="no","",'OFERTAS ECONOMICAS'!L193))</f>
        <v/>
      </c>
      <c r="J193" s="49">
        <f>+'OFERTAS ECONOMICAS'!P193</f>
        <v>0</v>
      </c>
      <c r="K193" s="49" t="str">
        <f t="shared" si="56"/>
        <v>NO CUMPLE</v>
      </c>
      <c r="L193" s="51" t="str">
        <f>IF('OFERTAS ECONOMICAS'!U193=0,"",IF('OFERTAS ECONOMICAS'!Z193="NO","",'OFERTAS ECONOMICAS'!U193))</f>
        <v/>
      </c>
      <c r="M193" s="52">
        <f>+'OFERTAS ECONOMICAS'!Y193</f>
        <v>0</v>
      </c>
      <c r="N193" s="52" t="str">
        <f t="shared" si="57"/>
        <v>NO CUMPLE</v>
      </c>
      <c r="O193" s="53" t="str">
        <f>IF('OFERTAS ECONOMICAS'!AD193=0,"",IF('OFERTAS ECONOMICAS'!AI193="NO","",'OFERTAS ECONOMICAS'!AD193))</f>
        <v/>
      </c>
      <c r="P193" s="54">
        <f>+'OFERTAS ECONOMICAS'!AH193</f>
        <v>0</v>
      </c>
      <c r="Q193" s="54" t="str">
        <f t="shared" si="58"/>
        <v>NO CUMPLE</v>
      </c>
      <c r="R193" s="56" t="str">
        <f>IF('OFERTAS ECONOMICAS'!AN193=0,"",IF('OFERTAS ECONOMICAS'!AR193="NO","",'OFERTAS ECONOMICAS'!AN193))</f>
        <v/>
      </c>
      <c r="S193" s="57">
        <f>+'OFERTAS ECONOMICAS'!AQ193</f>
        <v>0</v>
      </c>
      <c r="T193" s="57" t="str">
        <f t="shared" si="59"/>
        <v>NO CUMPLE</v>
      </c>
      <c r="U193" s="59" t="str">
        <f>IF('OFERTAS ECONOMICAS'!AV193=0,"",IF('OFERTAS ECONOMICAS'!BA193="NO","",'OFERTAS ECONOMICAS'!AV193))</f>
        <v/>
      </c>
      <c r="V193" s="60">
        <f>+'OFERTAS ECONOMICAS'!AZ193</f>
        <v>0</v>
      </c>
      <c r="W193" s="60" t="str">
        <f t="shared" si="60"/>
        <v>NO CUMPLE</v>
      </c>
      <c r="X193" s="56" t="str">
        <f>IF('OFERTAS ECONOMICAS'!BF193=0,"",IF('OFERTAS ECONOMICAS'!BJ193="NO","",'OFERTAS ECONOMICAS'!BE193))</f>
        <v/>
      </c>
      <c r="Y193" s="57">
        <f>+'OFERTAS ECONOMICAS'!BI193</f>
        <v>0</v>
      </c>
      <c r="Z193" s="57" t="str">
        <f t="shared" si="61"/>
        <v>NO CUMPLE</v>
      </c>
      <c r="AA193" s="152" t="e">
        <f>IF('OFERTAS ECONOMICAS'!#REF!=0,"",IF('OFERTAS ECONOMICAS'!#REF!="NO","",'OFERTAS ECONOMICAS'!#REF!))</f>
        <v>#REF!</v>
      </c>
      <c r="AB193" s="153" t="e">
        <f>+'OFERTAS ECONOMICAS'!#REF!</f>
        <v>#REF!</v>
      </c>
      <c r="AC193" s="153" t="e">
        <f t="shared" si="62"/>
        <v>#REF!</v>
      </c>
      <c r="AD193" s="251" t="str">
        <f>IF('OFERTAS ECONOMICAS'!BN193=0,"",IF('OFERTAS ECONOMICAS'!BS193="NO","",'OFERTAS ECONOMICAS'!BN193))</f>
        <v/>
      </c>
      <c r="AE193" s="153">
        <f>+'OFERTAS ECONOMICAS'!BR193</f>
        <v>0</v>
      </c>
      <c r="AF193" s="153" t="str">
        <f t="shared" si="63"/>
        <v>NO CUMPLE</v>
      </c>
      <c r="AG193" s="152" t="str">
        <f>IF('OFERTAS ECONOMICAS'!BW193=0,"",IF('OFERTAS ECONOMICAS'!CB193="NO","",'OFERTAS ECONOMICAS'!BW193))</f>
        <v/>
      </c>
      <c r="AH193" s="153">
        <f>+'OFERTAS ECONOMICAS'!CA193</f>
        <v>0</v>
      </c>
      <c r="AI193" s="153" t="str">
        <f t="shared" si="64"/>
        <v>NO CUMPLE</v>
      </c>
      <c r="AJ193" s="152" t="str">
        <f>IF('OFERTAS ECONOMICAS'!CF193=0,"",IF('OFERTAS ECONOMICAS'!CK193="NO","",'OFERTAS ECONOMICAS'!CF193))</f>
        <v/>
      </c>
      <c r="AK193" s="153">
        <f>+'OFERTAS ECONOMICAS'!CJ193</f>
        <v>0</v>
      </c>
      <c r="AL193" s="153" t="str">
        <f t="shared" si="65"/>
        <v>NO CUMPLE</v>
      </c>
      <c r="AM193" s="152" t="str">
        <f>IF('OFERTAS ECONOMICAS'!CO193=0,"",IF('OFERTAS ECONOMICAS'!CT193="NO","",'OFERTAS ECONOMICAS'!CO193))</f>
        <v/>
      </c>
      <c r="AN193" s="153">
        <f>+'OFERTAS ECONOMICAS'!CS193</f>
        <v>0</v>
      </c>
      <c r="AO193" s="153" t="str">
        <f t="shared" si="66"/>
        <v>NO CUMPLE</v>
      </c>
      <c r="AP193" s="344" t="str">
        <f>IF('OFERTAS ECONOMICAS'!CX193=0,"",IF('OFERTAS ECONOMICAS'!DC193="NO","",'OFERTAS ECONOMICAS'!CX193))</f>
        <v/>
      </c>
      <c r="AQ193" s="153">
        <f>+'OFERTAS ECONOMICAS'!DB193</f>
        <v>0</v>
      </c>
      <c r="AR193" s="153" t="str">
        <f t="shared" si="67"/>
        <v>NO CUMPLE</v>
      </c>
      <c r="AS193" s="152" t="str">
        <f>IF('OFERTAS ECONOMICAS'!DG193=0,"",IF('OFERTAS ECONOMICAS'!DL193="NO","",'OFERTAS ECONOMICAS'!DG193))</f>
        <v/>
      </c>
      <c r="AT193" s="153">
        <f>+'OFERTAS ECONOMICAS'!DK193</f>
        <v>0</v>
      </c>
      <c r="AU193" s="153" t="str">
        <f t="shared" si="68"/>
        <v>NO CUMPLE</v>
      </c>
      <c r="AV193" s="152">
        <f>IF('OFERTAS ECONOMICAS'!DP193=0,"",IF('OFERTAS ECONOMICAS'!DU193="NO","",'OFERTAS ECONOMICAS'!DP193))</f>
        <v>110432</v>
      </c>
      <c r="AW193" s="153" t="str">
        <f>+'OFERTAS ECONOMICAS'!DT193</f>
        <v>CUMPLE</v>
      </c>
      <c r="AX193" s="153" t="str">
        <f t="shared" si="69"/>
        <v>CUMPLE</v>
      </c>
      <c r="AY193" s="341" t="str">
        <f>IF('OFERTAS ECONOMICAS'!DY193=0,"",IF('OFERTAS ECONOMICAS'!ED193="no","",'OFERTAS ECONOMICAS'!DY193))</f>
        <v/>
      </c>
      <c r="AZ193" s="153">
        <f>+'OFERTAS ECONOMICAS'!EC193</f>
        <v>0</v>
      </c>
      <c r="BA193" s="153" t="str">
        <f t="shared" si="70"/>
        <v>NO CUMPLE</v>
      </c>
      <c r="BB193" s="152" t="str">
        <f>IF('OFERTAS ECONOMICAS'!EH193=0,"",IF('OFERTAS ECONOMICAS'!EM193="NO","",'OFERTAS ECONOMICAS'!EH193))</f>
        <v/>
      </c>
      <c r="BC193" s="153" t="str">
        <f>+'OFERTAS ECONOMICAS'!EL193</f>
        <v/>
      </c>
      <c r="BD193" s="153" t="str">
        <f t="shared" si="71"/>
        <v>NO CUMPLE</v>
      </c>
      <c r="BE193" s="152" t="str">
        <f>IF('OFERTAS ECONOMICAS'!EQ193=0,"",IF('OFERTAS ECONOMICAS'!EV193="NO","",'OFERTAS ECONOMICAS'!EQ193))</f>
        <v/>
      </c>
      <c r="BF193" s="153">
        <f>+'OFERTAS ECONOMICAS'!EU193</f>
        <v>0</v>
      </c>
      <c r="BG193" s="153" t="str">
        <f t="shared" si="72"/>
        <v>NO CUMPLE</v>
      </c>
      <c r="BH193" s="152" t="str">
        <f>IF('OFERTAS ECONOMICAS'!EZ193=0,"",IF('OFERTAS ECONOMICAS'!FE193="NO","",'OFERTAS ECONOMICAS'!EZ193))</f>
        <v/>
      </c>
      <c r="BI193" s="153">
        <f>+'OFERTAS ECONOMICAS'!FD193</f>
        <v>0</v>
      </c>
      <c r="BJ193" s="153" t="str">
        <f t="shared" si="73"/>
        <v>NO CUMPLE</v>
      </c>
      <c r="BK193" s="152" t="str">
        <f>IF('OFERTAS ECONOMICAS'!FI193=0,"",IF('OFERTAS ECONOMICAS'!FN193="no","",'OFERTAS ECONOMICAS'!FI193))</f>
        <v/>
      </c>
      <c r="BL193" s="153">
        <f>+'OFERTAS ECONOMICAS'!FM193</f>
        <v>0</v>
      </c>
      <c r="BM193" s="153" t="str">
        <f t="shared" si="74"/>
        <v>NO CUMPLE</v>
      </c>
      <c r="BN193" s="152" t="e">
        <f>IF('OFERTAS ECONOMICAS'!#REF!=0,"",IF('OFERTAS ECONOMICAS'!#REF!="NO","",'OFERTAS ECONOMICAS'!#REF!))</f>
        <v>#REF!</v>
      </c>
      <c r="BO193" s="153" t="e">
        <f>+'OFERTAS ECONOMICAS'!#REF!</f>
        <v>#REF!</v>
      </c>
      <c r="BP193" s="153" t="e">
        <f t="shared" si="75"/>
        <v>#REF!</v>
      </c>
      <c r="BQ193" s="152" t="str">
        <f>IF('OFERTAS ECONOMICAS'!FR193=0,"",IF('OFERTAS ECONOMICAS'!FW193="NO","",'OFERTAS ECONOMICAS'!FR193))</f>
        <v/>
      </c>
      <c r="BR193" s="153" t="str">
        <f>+'OFERTAS ECONOMICAS'!FV193</f>
        <v>NO CUMPLE</v>
      </c>
      <c r="BS193" s="153" t="str">
        <f t="shared" si="76"/>
        <v>NO CUMPLE</v>
      </c>
      <c r="BT193" s="152" t="str">
        <f>IF('OFERTAS ECONOMICAS'!GA193=0,"",IF('OFERTAS ECONOMICAS'!GF193="NO","",'OFERTAS ECONOMICAS'!GA193))</f>
        <v/>
      </c>
      <c r="BU193" s="153">
        <f>+'OFERTAS ECONOMICAS'!GE193</f>
        <v>0</v>
      </c>
      <c r="BV193" s="153" t="str">
        <f t="shared" si="77"/>
        <v>NO CUMPLE</v>
      </c>
      <c r="BW193" s="152" t="e">
        <f>IF('OFERTAS ECONOMICAS'!#REF!=0,"",IF('OFERTAS ECONOMICAS'!#REF!="NO","",'OFERTAS ECONOMICAS'!#REF!))</f>
        <v>#REF!</v>
      </c>
      <c r="BX193" s="153" t="e">
        <f>+'OFERTAS ECONOMICAS'!#REF!</f>
        <v>#REF!</v>
      </c>
      <c r="BY193" s="153" t="e">
        <f t="shared" si="78"/>
        <v>#REF!</v>
      </c>
    </row>
    <row r="194" spans="1:77" ht="25.5" x14ac:dyDescent="0.2">
      <c r="A194" s="85">
        <f t="shared" si="81"/>
        <v>185</v>
      </c>
      <c r="B194" s="85" t="str">
        <f>VLOOKUP(A194,'OFERTAS ECONOMICAS'!A194:B527,2,0)</f>
        <v>REP02453</v>
      </c>
      <c r="C194" s="22" t="str">
        <f>VLOOKUP(A194,'OFERTAS ECONOMICAS'!A194:C527,3,0)</f>
        <v>BRAZALETE TENSIOMETRO ADULTO 2 VIAS - REUSABLE</v>
      </c>
      <c r="D194" s="120">
        <v>1</v>
      </c>
      <c r="E194" s="120" t="s">
        <v>32</v>
      </c>
      <c r="F194" s="24">
        <v>115311</v>
      </c>
      <c r="G194" s="120">
        <v>15</v>
      </c>
      <c r="H194" s="86">
        <f t="shared" si="55"/>
        <v>1729665</v>
      </c>
      <c r="I194" s="48" t="str">
        <f>IF('OFERTAS ECONOMICAS'!L194=0,"",IF('OFERTAS ECONOMICAS'!Q194="no","",'OFERTAS ECONOMICAS'!L194))</f>
        <v/>
      </c>
      <c r="J194" s="49">
        <f>+'OFERTAS ECONOMICAS'!P194</f>
        <v>0</v>
      </c>
      <c r="K194" s="49" t="str">
        <f t="shared" si="56"/>
        <v>NO CUMPLE</v>
      </c>
      <c r="L194" s="51" t="str">
        <f>IF('OFERTAS ECONOMICAS'!U194=0,"",IF('OFERTAS ECONOMICAS'!Z194="NO","",'OFERTAS ECONOMICAS'!U194))</f>
        <v/>
      </c>
      <c r="M194" s="52">
        <f>+'OFERTAS ECONOMICAS'!Y194</f>
        <v>0</v>
      </c>
      <c r="N194" s="52" t="str">
        <f t="shared" si="57"/>
        <v>NO CUMPLE</v>
      </c>
      <c r="O194" s="53" t="str">
        <f>IF('OFERTAS ECONOMICAS'!AD194=0,"",IF('OFERTAS ECONOMICAS'!AI194="NO","",'OFERTAS ECONOMICAS'!AD194))</f>
        <v/>
      </c>
      <c r="P194" s="54">
        <f>+'OFERTAS ECONOMICAS'!AH194</f>
        <v>0</v>
      </c>
      <c r="Q194" s="54" t="str">
        <f t="shared" si="58"/>
        <v>NO CUMPLE</v>
      </c>
      <c r="R194" s="56" t="str">
        <f>IF('OFERTAS ECONOMICAS'!AN194=0,"",IF('OFERTAS ECONOMICAS'!AR194="NO","",'OFERTAS ECONOMICAS'!AN194))</f>
        <v/>
      </c>
      <c r="S194" s="57">
        <f>+'OFERTAS ECONOMICAS'!AQ194</f>
        <v>0</v>
      </c>
      <c r="T194" s="57" t="str">
        <f t="shared" si="59"/>
        <v>NO CUMPLE</v>
      </c>
      <c r="U194" s="59" t="str">
        <f>IF('OFERTAS ECONOMICAS'!AV194=0,"",IF('OFERTAS ECONOMICAS'!BA194="NO","",'OFERTAS ECONOMICAS'!AV194))</f>
        <v/>
      </c>
      <c r="V194" s="60">
        <f>+'OFERTAS ECONOMICAS'!AZ194</f>
        <v>0</v>
      </c>
      <c r="W194" s="60" t="str">
        <f t="shared" si="60"/>
        <v>NO CUMPLE</v>
      </c>
      <c r="X194" s="56" t="str">
        <f>IF('OFERTAS ECONOMICAS'!BF194=0,"",IF('OFERTAS ECONOMICAS'!BJ194="NO","",'OFERTAS ECONOMICAS'!BE194))</f>
        <v/>
      </c>
      <c r="Y194" s="57">
        <f>+'OFERTAS ECONOMICAS'!BI194</f>
        <v>0</v>
      </c>
      <c r="Z194" s="57" t="str">
        <f t="shared" si="61"/>
        <v>NO CUMPLE</v>
      </c>
      <c r="AA194" s="152" t="e">
        <f>IF('OFERTAS ECONOMICAS'!#REF!=0,"",IF('OFERTAS ECONOMICAS'!#REF!="NO","",'OFERTAS ECONOMICAS'!#REF!))</f>
        <v>#REF!</v>
      </c>
      <c r="AB194" s="153" t="e">
        <f>+'OFERTAS ECONOMICAS'!#REF!</f>
        <v>#REF!</v>
      </c>
      <c r="AC194" s="153" t="e">
        <f t="shared" si="62"/>
        <v>#REF!</v>
      </c>
      <c r="AD194" s="251" t="str">
        <f>IF('OFERTAS ECONOMICAS'!BN194=0,"",IF('OFERTAS ECONOMICAS'!BS194="NO","",'OFERTAS ECONOMICAS'!BN194))</f>
        <v/>
      </c>
      <c r="AE194" s="153">
        <f>+'OFERTAS ECONOMICAS'!BR194</f>
        <v>0</v>
      </c>
      <c r="AF194" s="153" t="str">
        <f t="shared" si="63"/>
        <v>NO CUMPLE</v>
      </c>
      <c r="AG194" s="152" t="str">
        <f>IF('OFERTAS ECONOMICAS'!BW194=0,"",IF('OFERTAS ECONOMICAS'!CB194="NO","",'OFERTAS ECONOMICAS'!BW194))</f>
        <v/>
      </c>
      <c r="AH194" s="153">
        <f>+'OFERTAS ECONOMICAS'!CA194</f>
        <v>0</v>
      </c>
      <c r="AI194" s="153" t="str">
        <f t="shared" si="64"/>
        <v>NO CUMPLE</v>
      </c>
      <c r="AJ194" s="152" t="str">
        <f>IF('OFERTAS ECONOMICAS'!CF194=0,"",IF('OFERTAS ECONOMICAS'!CK194="NO","",'OFERTAS ECONOMICAS'!CF194))</f>
        <v/>
      </c>
      <c r="AK194" s="153">
        <f>+'OFERTAS ECONOMICAS'!CJ194</f>
        <v>0</v>
      </c>
      <c r="AL194" s="153" t="str">
        <f t="shared" si="65"/>
        <v>NO CUMPLE</v>
      </c>
      <c r="AM194" s="152" t="str">
        <f>IF('OFERTAS ECONOMICAS'!CO194=0,"",IF('OFERTAS ECONOMICAS'!CT194="NO","",'OFERTAS ECONOMICAS'!CO194))</f>
        <v/>
      </c>
      <c r="AN194" s="153">
        <f>+'OFERTAS ECONOMICAS'!CS194</f>
        <v>0</v>
      </c>
      <c r="AO194" s="153" t="str">
        <f t="shared" si="66"/>
        <v>NO CUMPLE</v>
      </c>
      <c r="AP194" s="344" t="str">
        <f>IF('OFERTAS ECONOMICAS'!CX194=0,"",IF('OFERTAS ECONOMICAS'!DC194="NO","",'OFERTAS ECONOMICAS'!CX194))</f>
        <v/>
      </c>
      <c r="AQ194" s="153">
        <f>+'OFERTAS ECONOMICAS'!DB194</f>
        <v>0</v>
      </c>
      <c r="AR194" s="153" t="str">
        <f t="shared" si="67"/>
        <v>NO CUMPLE</v>
      </c>
      <c r="AS194" s="152" t="str">
        <f>IF('OFERTAS ECONOMICAS'!DG194=0,"",IF('OFERTAS ECONOMICAS'!DL194="NO","",'OFERTAS ECONOMICAS'!DG194))</f>
        <v/>
      </c>
      <c r="AT194" s="153">
        <f>+'OFERTAS ECONOMICAS'!DK194</f>
        <v>0</v>
      </c>
      <c r="AU194" s="153" t="str">
        <f t="shared" si="68"/>
        <v>NO CUMPLE</v>
      </c>
      <c r="AV194" s="152">
        <f>IF('OFERTAS ECONOMICAS'!DP194=0,"",IF('OFERTAS ECONOMICAS'!DU194="NO","",'OFERTAS ECONOMICAS'!DP194))</f>
        <v>107933</v>
      </c>
      <c r="AW194" s="153" t="str">
        <f>+'OFERTAS ECONOMICAS'!DT194</f>
        <v>CUMPLE</v>
      </c>
      <c r="AX194" s="153" t="str">
        <f t="shared" si="69"/>
        <v>CUMPLE</v>
      </c>
      <c r="AY194" s="341" t="str">
        <f>IF('OFERTAS ECONOMICAS'!DY194=0,"",IF('OFERTAS ECONOMICAS'!ED194="no","",'OFERTAS ECONOMICAS'!DY194))</f>
        <v/>
      </c>
      <c r="AZ194" s="153" t="str">
        <f>+'OFERTAS ECONOMICAS'!EC194</f>
        <v>NO CUMPLE</v>
      </c>
      <c r="BA194" s="153" t="str">
        <f t="shared" si="70"/>
        <v>NO CUMPLE</v>
      </c>
      <c r="BB194" s="152" t="str">
        <f>IF('OFERTAS ECONOMICAS'!EH194=0,"",IF('OFERTAS ECONOMICAS'!EM194="NO","",'OFERTAS ECONOMICAS'!EH194))</f>
        <v/>
      </c>
      <c r="BC194" s="153" t="str">
        <f>+'OFERTAS ECONOMICAS'!EL194</f>
        <v/>
      </c>
      <c r="BD194" s="153" t="str">
        <f t="shared" si="71"/>
        <v>NO CUMPLE</v>
      </c>
      <c r="BE194" s="152" t="str">
        <f>IF('OFERTAS ECONOMICAS'!EQ194=0,"",IF('OFERTAS ECONOMICAS'!EV194="NO","",'OFERTAS ECONOMICAS'!EQ194))</f>
        <v/>
      </c>
      <c r="BF194" s="153">
        <f>+'OFERTAS ECONOMICAS'!EU194</f>
        <v>0</v>
      </c>
      <c r="BG194" s="153" t="str">
        <f t="shared" si="72"/>
        <v>NO CUMPLE</v>
      </c>
      <c r="BH194" s="152" t="str">
        <f>IF('OFERTAS ECONOMICAS'!EZ194=0,"",IF('OFERTAS ECONOMICAS'!FE194="NO","",'OFERTAS ECONOMICAS'!EZ194))</f>
        <v/>
      </c>
      <c r="BI194" s="153">
        <f>+'OFERTAS ECONOMICAS'!FD194</f>
        <v>0</v>
      </c>
      <c r="BJ194" s="153" t="str">
        <f t="shared" si="73"/>
        <v>NO CUMPLE</v>
      </c>
      <c r="BK194" s="152" t="str">
        <f>IF('OFERTAS ECONOMICAS'!FI194=0,"",IF('OFERTAS ECONOMICAS'!FN194="no","",'OFERTAS ECONOMICAS'!FI194))</f>
        <v/>
      </c>
      <c r="BL194" s="153">
        <f>+'OFERTAS ECONOMICAS'!FM194</f>
        <v>0</v>
      </c>
      <c r="BM194" s="153" t="str">
        <f t="shared" si="74"/>
        <v>NO CUMPLE</v>
      </c>
      <c r="BN194" s="152" t="e">
        <f>IF('OFERTAS ECONOMICAS'!#REF!=0,"",IF('OFERTAS ECONOMICAS'!#REF!="NO","",'OFERTAS ECONOMICAS'!#REF!))</f>
        <v>#REF!</v>
      </c>
      <c r="BO194" s="153" t="e">
        <f>+'OFERTAS ECONOMICAS'!#REF!</f>
        <v>#REF!</v>
      </c>
      <c r="BP194" s="153" t="e">
        <f t="shared" si="75"/>
        <v>#REF!</v>
      </c>
      <c r="BQ194" s="152" t="str">
        <f>IF('OFERTAS ECONOMICAS'!FR194=0,"",IF('OFERTAS ECONOMICAS'!FW194="NO","",'OFERTAS ECONOMICAS'!FR194))</f>
        <v/>
      </c>
      <c r="BR194" s="153" t="str">
        <f>+'OFERTAS ECONOMICAS'!FV194</f>
        <v>NO CUMPLE</v>
      </c>
      <c r="BS194" s="153" t="str">
        <f t="shared" si="76"/>
        <v>NO CUMPLE</v>
      </c>
      <c r="BT194" s="152" t="str">
        <f>IF('OFERTAS ECONOMICAS'!GA194=0,"",IF('OFERTAS ECONOMICAS'!GF194="NO","",'OFERTAS ECONOMICAS'!GA194))</f>
        <v/>
      </c>
      <c r="BU194" s="153">
        <f>+'OFERTAS ECONOMICAS'!GE194</f>
        <v>0</v>
      </c>
      <c r="BV194" s="153" t="str">
        <f t="shared" si="77"/>
        <v>NO CUMPLE</v>
      </c>
      <c r="BW194" s="152" t="e">
        <f>IF('OFERTAS ECONOMICAS'!#REF!=0,"",IF('OFERTAS ECONOMICAS'!#REF!="NO","",'OFERTAS ECONOMICAS'!#REF!))</f>
        <v>#REF!</v>
      </c>
      <c r="BX194" s="153" t="e">
        <f>+'OFERTAS ECONOMICAS'!#REF!</f>
        <v>#REF!</v>
      </c>
      <c r="BY194" s="153" t="e">
        <f t="shared" si="78"/>
        <v>#REF!</v>
      </c>
    </row>
    <row r="195" spans="1:77" ht="25.5" x14ac:dyDescent="0.2">
      <c r="A195" s="85">
        <f t="shared" si="81"/>
        <v>186</v>
      </c>
      <c r="B195" s="85" t="str">
        <f>VLOOKUP(A195,'OFERTAS ECONOMICAS'!A195:B528,2,0)</f>
        <v>REP02093</v>
      </c>
      <c r="C195" s="22" t="str">
        <f>VLOOKUP(A195,'OFERTAS ECONOMICAS'!A195:C528,3,0)</f>
        <v>BRAZALETE 2 VIAS PEDIATRICO REUSABLE</v>
      </c>
      <c r="D195" s="120">
        <v>1</v>
      </c>
      <c r="E195" s="120" t="s">
        <v>32</v>
      </c>
      <c r="F195" s="64">
        <v>107992.5</v>
      </c>
      <c r="G195" s="120">
        <v>1</v>
      </c>
      <c r="H195" s="86">
        <f t="shared" si="55"/>
        <v>107992.5</v>
      </c>
      <c r="I195" s="48" t="str">
        <f>IF('OFERTAS ECONOMICAS'!L195=0,"",IF('OFERTAS ECONOMICAS'!Q195="no","",'OFERTAS ECONOMICAS'!L195))</f>
        <v/>
      </c>
      <c r="J195" s="49">
        <f>+'OFERTAS ECONOMICAS'!P195</f>
        <v>0</v>
      </c>
      <c r="K195" s="49" t="str">
        <f t="shared" si="56"/>
        <v>NO CUMPLE</v>
      </c>
      <c r="L195" s="51" t="str">
        <f>IF('OFERTAS ECONOMICAS'!U195=0,"",IF('OFERTAS ECONOMICAS'!Z195="NO","",'OFERTAS ECONOMICAS'!U195))</f>
        <v/>
      </c>
      <c r="M195" s="52">
        <f>+'OFERTAS ECONOMICAS'!Y195</f>
        <v>0</v>
      </c>
      <c r="N195" s="52" t="str">
        <f t="shared" si="57"/>
        <v>NO CUMPLE</v>
      </c>
      <c r="O195" s="53" t="str">
        <f>IF('OFERTAS ECONOMICAS'!AD195=0,"",IF('OFERTAS ECONOMICAS'!AI195="NO","",'OFERTAS ECONOMICAS'!AD195))</f>
        <v/>
      </c>
      <c r="P195" s="54">
        <f>+'OFERTAS ECONOMICAS'!AH195</f>
        <v>0</v>
      </c>
      <c r="Q195" s="54" t="str">
        <f t="shared" si="58"/>
        <v>NO CUMPLE</v>
      </c>
      <c r="R195" s="56" t="str">
        <f>IF('OFERTAS ECONOMICAS'!AN195=0,"",IF('OFERTAS ECONOMICAS'!AR195="NO","",'OFERTAS ECONOMICAS'!AN195))</f>
        <v/>
      </c>
      <c r="S195" s="57">
        <f>+'OFERTAS ECONOMICAS'!AQ195</f>
        <v>0</v>
      </c>
      <c r="T195" s="57" t="str">
        <f t="shared" si="59"/>
        <v>NO CUMPLE</v>
      </c>
      <c r="U195" s="59" t="str">
        <f>IF('OFERTAS ECONOMICAS'!AV195=0,"",IF('OFERTAS ECONOMICAS'!BA195="NO","",'OFERTAS ECONOMICAS'!AV195))</f>
        <v/>
      </c>
      <c r="V195" s="60">
        <f>+'OFERTAS ECONOMICAS'!AZ195</f>
        <v>0</v>
      </c>
      <c r="W195" s="60" t="str">
        <f t="shared" si="60"/>
        <v>NO CUMPLE</v>
      </c>
      <c r="X195" s="56" t="str">
        <f>IF('OFERTAS ECONOMICAS'!BF195=0,"",IF('OFERTAS ECONOMICAS'!BJ195="NO","",'OFERTAS ECONOMICAS'!BE195))</f>
        <v/>
      </c>
      <c r="Y195" s="57">
        <f>+'OFERTAS ECONOMICAS'!BI195</f>
        <v>0</v>
      </c>
      <c r="Z195" s="57" t="str">
        <f t="shared" si="61"/>
        <v>NO CUMPLE</v>
      </c>
      <c r="AA195" s="152" t="e">
        <f>IF('OFERTAS ECONOMICAS'!#REF!=0,"",IF('OFERTAS ECONOMICAS'!#REF!="NO","",'OFERTAS ECONOMICAS'!#REF!))</f>
        <v>#REF!</v>
      </c>
      <c r="AB195" s="153" t="e">
        <f>+'OFERTAS ECONOMICAS'!#REF!</f>
        <v>#REF!</v>
      </c>
      <c r="AC195" s="153" t="e">
        <f t="shared" si="62"/>
        <v>#REF!</v>
      </c>
      <c r="AD195" s="251" t="str">
        <f>IF('OFERTAS ECONOMICAS'!BN195=0,"",IF('OFERTAS ECONOMICAS'!BS195="NO","",'OFERTAS ECONOMICAS'!BN195))</f>
        <v/>
      </c>
      <c r="AE195" s="153">
        <f>+'OFERTAS ECONOMICAS'!BR195</f>
        <v>0</v>
      </c>
      <c r="AF195" s="153" t="str">
        <f t="shared" si="63"/>
        <v>NO CUMPLE</v>
      </c>
      <c r="AG195" s="152" t="str">
        <f>IF('OFERTAS ECONOMICAS'!BW195=0,"",IF('OFERTAS ECONOMICAS'!CB195="NO","",'OFERTAS ECONOMICAS'!BW195))</f>
        <v/>
      </c>
      <c r="AH195" s="153">
        <f>+'OFERTAS ECONOMICAS'!CA195</f>
        <v>0</v>
      </c>
      <c r="AI195" s="153" t="str">
        <f t="shared" si="64"/>
        <v>NO CUMPLE</v>
      </c>
      <c r="AJ195" s="152" t="str">
        <f>IF('OFERTAS ECONOMICAS'!CF195=0,"",IF('OFERTAS ECONOMICAS'!CK195="NO","",'OFERTAS ECONOMICAS'!CF195))</f>
        <v/>
      </c>
      <c r="AK195" s="153">
        <f>+'OFERTAS ECONOMICAS'!CJ195</f>
        <v>0</v>
      </c>
      <c r="AL195" s="153" t="str">
        <f t="shared" si="65"/>
        <v>NO CUMPLE</v>
      </c>
      <c r="AM195" s="152" t="str">
        <f>IF('OFERTAS ECONOMICAS'!CO195=0,"",IF('OFERTAS ECONOMICAS'!CT195="NO","",'OFERTAS ECONOMICAS'!CO195))</f>
        <v/>
      </c>
      <c r="AN195" s="153">
        <f>+'OFERTAS ECONOMICAS'!CS195</f>
        <v>0</v>
      </c>
      <c r="AO195" s="153" t="str">
        <f t="shared" si="66"/>
        <v>NO CUMPLE</v>
      </c>
      <c r="AP195" s="344" t="str">
        <f>IF('OFERTAS ECONOMICAS'!CX195=0,"",IF('OFERTAS ECONOMICAS'!DC195="NO","",'OFERTAS ECONOMICAS'!CX195))</f>
        <v/>
      </c>
      <c r="AQ195" s="153">
        <f>+'OFERTAS ECONOMICAS'!DB195</f>
        <v>0</v>
      </c>
      <c r="AR195" s="153" t="str">
        <f t="shared" si="67"/>
        <v>NO CUMPLE</v>
      </c>
      <c r="AS195" s="152" t="str">
        <f>IF('OFERTAS ECONOMICAS'!DG195=0,"",IF('OFERTAS ECONOMICAS'!DL195="NO","",'OFERTAS ECONOMICAS'!DG195))</f>
        <v/>
      </c>
      <c r="AT195" s="153">
        <f>+'OFERTAS ECONOMICAS'!DK195</f>
        <v>0</v>
      </c>
      <c r="AU195" s="153" t="str">
        <f t="shared" si="68"/>
        <v>NO CUMPLE</v>
      </c>
      <c r="AV195" s="152">
        <f>IF('OFERTAS ECONOMICAS'!DP195=0,"",IF('OFERTAS ECONOMICAS'!DU195="NO","",'OFERTAS ECONOMICAS'!DP195))</f>
        <v>103292</v>
      </c>
      <c r="AW195" s="153" t="str">
        <f>+'OFERTAS ECONOMICAS'!DT195</f>
        <v>CUMPLE</v>
      </c>
      <c r="AX195" s="153" t="str">
        <f t="shared" si="69"/>
        <v>CUMPLE</v>
      </c>
      <c r="AY195" s="341" t="str">
        <f>IF('OFERTAS ECONOMICAS'!DY195=0,"",IF('OFERTAS ECONOMICAS'!ED195="no","",'OFERTAS ECONOMICAS'!DY195))</f>
        <v/>
      </c>
      <c r="AZ195" s="153" t="str">
        <f>+'OFERTAS ECONOMICAS'!EC195</f>
        <v>NO CUMPLE</v>
      </c>
      <c r="BA195" s="153" t="str">
        <f t="shared" si="70"/>
        <v>NO CUMPLE</v>
      </c>
      <c r="BB195" s="152" t="str">
        <f>IF('OFERTAS ECONOMICAS'!EH195=0,"",IF('OFERTAS ECONOMICAS'!EM195="NO","",'OFERTAS ECONOMICAS'!EH195))</f>
        <v/>
      </c>
      <c r="BC195" s="153" t="str">
        <f>+'OFERTAS ECONOMICAS'!EL195</f>
        <v/>
      </c>
      <c r="BD195" s="153" t="str">
        <f t="shared" si="71"/>
        <v>NO CUMPLE</v>
      </c>
      <c r="BE195" s="152" t="str">
        <f>IF('OFERTAS ECONOMICAS'!EQ195=0,"",IF('OFERTAS ECONOMICAS'!EV195="NO","",'OFERTAS ECONOMICAS'!EQ195))</f>
        <v/>
      </c>
      <c r="BF195" s="153">
        <f>+'OFERTAS ECONOMICAS'!EU195</f>
        <v>0</v>
      </c>
      <c r="BG195" s="153" t="str">
        <f t="shared" si="72"/>
        <v>NO CUMPLE</v>
      </c>
      <c r="BH195" s="152" t="str">
        <f>IF('OFERTAS ECONOMICAS'!EZ195=0,"",IF('OFERTAS ECONOMICAS'!FE195="NO","",'OFERTAS ECONOMICAS'!EZ195))</f>
        <v/>
      </c>
      <c r="BI195" s="153">
        <f>+'OFERTAS ECONOMICAS'!FD195</f>
        <v>0</v>
      </c>
      <c r="BJ195" s="153" t="str">
        <f t="shared" si="73"/>
        <v>NO CUMPLE</v>
      </c>
      <c r="BK195" s="152" t="str">
        <f>IF('OFERTAS ECONOMICAS'!FI195=0,"",IF('OFERTAS ECONOMICAS'!FN195="no","",'OFERTAS ECONOMICAS'!FI195))</f>
        <v/>
      </c>
      <c r="BL195" s="153">
        <f>+'OFERTAS ECONOMICAS'!FM195</f>
        <v>0</v>
      </c>
      <c r="BM195" s="153" t="str">
        <f t="shared" si="74"/>
        <v>NO CUMPLE</v>
      </c>
      <c r="BN195" s="152" t="e">
        <f>IF('OFERTAS ECONOMICAS'!#REF!=0,"",IF('OFERTAS ECONOMICAS'!#REF!="NO","",'OFERTAS ECONOMICAS'!#REF!))</f>
        <v>#REF!</v>
      </c>
      <c r="BO195" s="153" t="e">
        <f>+'OFERTAS ECONOMICAS'!#REF!</f>
        <v>#REF!</v>
      </c>
      <c r="BP195" s="153" t="e">
        <f t="shared" si="75"/>
        <v>#REF!</v>
      </c>
      <c r="BQ195" s="152" t="str">
        <f>IF('OFERTAS ECONOMICAS'!FR195=0,"",IF('OFERTAS ECONOMICAS'!FW195="NO","",'OFERTAS ECONOMICAS'!FR195))</f>
        <v/>
      </c>
      <c r="BR195" s="153" t="str">
        <f>+'OFERTAS ECONOMICAS'!FV195</f>
        <v>NO CUMPLE</v>
      </c>
      <c r="BS195" s="153" t="str">
        <f t="shared" si="76"/>
        <v>NO CUMPLE</v>
      </c>
      <c r="BT195" s="152" t="str">
        <f>IF('OFERTAS ECONOMICAS'!GA195=0,"",IF('OFERTAS ECONOMICAS'!GF195="NO","",'OFERTAS ECONOMICAS'!GA195))</f>
        <v/>
      </c>
      <c r="BU195" s="153">
        <f>+'OFERTAS ECONOMICAS'!GE195</f>
        <v>0</v>
      </c>
      <c r="BV195" s="153" t="str">
        <f t="shared" si="77"/>
        <v>NO CUMPLE</v>
      </c>
      <c r="BW195" s="152" t="e">
        <f>IF('OFERTAS ECONOMICAS'!#REF!=0,"",IF('OFERTAS ECONOMICAS'!#REF!="NO","",'OFERTAS ECONOMICAS'!#REF!))</f>
        <v>#REF!</v>
      </c>
      <c r="BX195" s="153" t="e">
        <f>+'OFERTAS ECONOMICAS'!#REF!</f>
        <v>#REF!</v>
      </c>
      <c r="BY195" s="153" t="e">
        <f t="shared" si="78"/>
        <v>#REF!</v>
      </c>
    </row>
    <row r="196" spans="1:77" ht="76.5" x14ac:dyDescent="0.2">
      <c r="A196" s="85">
        <f t="shared" si="81"/>
        <v>187</v>
      </c>
      <c r="B196" s="85" t="str">
        <f>VLOOKUP(A196,'OFERTAS ECONOMICAS'!A196:B529,2,0)</f>
        <v>DM439</v>
      </c>
      <c r="C196" s="22" t="str">
        <f>VLOOKUP(A196,'OFERTAS ECONOMICAS'!A196:C529,3,0)</f>
        <v>ELECTRODO DESECHABLE PARA DEA ADULTOS Y UNA BATERIA DESECHABLE PARA DESFRIBILADOR EXTERNO AUTOMATICO MARCA SCHILLER ( FRED EASY REF 0-21-0013 )</v>
      </c>
      <c r="D196" s="120">
        <v>1</v>
      </c>
      <c r="E196" s="120" t="s">
        <v>32</v>
      </c>
      <c r="F196" s="24">
        <v>211155.50399999999</v>
      </c>
      <c r="G196" s="120">
        <v>1</v>
      </c>
      <c r="H196" s="86">
        <f t="shared" si="55"/>
        <v>211155.50399999999</v>
      </c>
      <c r="I196" s="48" t="str">
        <f>IF('OFERTAS ECONOMICAS'!L196=0,"",IF('OFERTAS ECONOMICAS'!Q196="no","",'OFERTAS ECONOMICAS'!L196))</f>
        <v/>
      </c>
      <c r="J196" s="49">
        <f>+'OFERTAS ECONOMICAS'!P196</f>
        <v>0</v>
      </c>
      <c r="K196" s="49" t="str">
        <f t="shared" si="56"/>
        <v>NO CUMPLE</v>
      </c>
      <c r="L196" s="51" t="str">
        <f>IF('OFERTAS ECONOMICAS'!U196=0,"",IF('OFERTAS ECONOMICAS'!Z196="NO","",'OFERTAS ECONOMICAS'!U196))</f>
        <v/>
      </c>
      <c r="M196" s="52">
        <f>+'OFERTAS ECONOMICAS'!Y196</f>
        <v>0</v>
      </c>
      <c r="N196" s="52" t="str">
        <f t="shared" si="57"/>
        <v>NO CUMPLE</v>
      </c>
      <c r="O196" s="53" t="str">
        <f>IF('OFERTAS ECONOMICAS'!AD196=0,"",IF('OFERTAS ECONOMICAS'!AI196="NO","",'OFERTAS ECONOMICAS'!AD196))</f>
        <v/>
      </c>
      <c r="P196" s="54">
        <f>+'OFERTAS ECONOMICAS'!AH196</f>
        <v>0</v>
      </c>
      <c r="Q196" s="54" t="str">
        <f t="shared" si="58"/>
        <v>NO CUMPLE</v>
      </c>
      <c r="R196" s="56" t="str">
        <f>IF('OFERTAS ECONOMICAS'!AN196=0,"",IF('OFERTAS ECONOMICAS'!AR196="NO","",'OFERTAS ECONOMICAS'!AN196))</f>
        <v/>
      </c>
      <c r="S196" s="57">
        <f>+'OFERTAS ECONOMICAS'!AQ196</f>
        <v>0</v>
      </c>
      <c r="T196" s="57" t="str">
        <f t="shared" si="59"/>
        <v>NO CUMPLE</v>
      </c>
      <c r="U196" s="59" t="str">
        <f>IF('OFERTAS ECONOMICAS'!AV196=0,"",IF('OFERTAS ECONOMICAS'!BA196="NO","",'OFERTAS ECONOMICAS'!AV196))</f>
        <v/>
      </c>
      <c r="V196" s="60">
        <f>+'OFERTAS ECONOMICAS'!AZ196</f>
        <v>0</v>
      </c>
      <c r="W196" s="60" t="str">
        <f t="shared" si="60"/>
        <v>NO CUMPLE</v>
      </c>
      <c r="X196" s="56" t="str">
        <f>IF('OFERTAS ECONOMICAS'!BF196=0,"",IF('OFERTAS ECONOMICAS'!BJ196="NO","",'OFERTAS ECONOMICAS'!BE196))</f>
        <v/>
      </c>
      <c r="Y196" s="57">
        <f>+'OFERTAS ECONOMICAS'!BI196</f>
        <v>0</v>
      </c>
      <c r="Z196" s="57" t="str">
        <f t="shared" si="61"/>
        <v>NO CUMPLE</v>
      </c>
      <c r="AA196" s="152" t="e">
        <f>IF('OFERTAS ECONOMICAS'!#REF!=0,"",IF('OFERTAS ECONOMICAS'!#REF!="NO","",'OFERTAS ECONOMICAS'!#REF!))</f>
        <v>#REF!</v>
      </c>
      <c r="AB196" s="153" t="e">
        <f>+'OFERTAS ECONOMICAS'!#REF!</f>
        <v>#REF!</v>
      </c>
      <c r="AC196" s="153" t="e">
        <f t="shared" si="62"/>
        <v>#REF!</v>
      </c>
      <c r="AD196" s="251" t="str">
        <f>IF('OFERTAS ECONOMICAS'!BN196=0,"",IF('OFERTAS ECONOMICAS'!BS196="NO","",'OFERTAS ECONOMICAS'!BN196))</f>
        <v/>
      </c>
      <c r="AE196" s="153">
        <f>+'OFERTAS ECONOMICAS'!BR196</f>
        <v>0</v>
      </c>
      <c r="AF196" s="153" t="str">
        <f t="shared" si="63"/>
        <v>NO CUMPLE</v>
      </c>
      <c r="AG196" s="152" t="str">
        <f>IF('OFERTAS ECONOMICAS'!BW196=0,"",IF('OFERTAS ECONOMICAS'!CB196="NO","",'OFERTAS ECONOMICAS'!BW196))</f>
        <v/>
      </c>
      <c r="AH196" s="153">
        <f>+'OFERTAS ECONOMICAS'!CA196</f>
        <v>0</v>
      </c>
      <c r="AI196" s="153" t="str">
        <f t="shared" si="64"/>
        <v>NO CUMPLE</v>
      </c>
      <c r="AJ196" s="152" t="str">
        <f>IF('OFERTAS ECONOMICAS'!CF196=0,"",IF('OFERTAS ECONOMICAS'!CK196="NO","",'OFERTAS ECONOMICAS'!CF196))</f>
        <v/>
      </c>
      <c r="AK196" s="153">
        <f>+'OFERTAS ECONOMICAS'!CJ196</f>
        <v>0</v>
      </c>
      <c r="AL196" s="153" t="str">
        <f t="shared" si="65"/>
        <v>NO CUMPLE</v>
      </c>
      <c r="AM196" s="152" t="str">
        <f>IF('OFERTAS ECONOMICAS'!CO196=0,"",IF('OFERTAS ECONOMICAS'!CT196="NO","",'OFERTAS ECONOMICAS'!CO196))</f>
        <v/>
      </c>
      <c r="AN196" s="153">
        <f>+'OFERTAS ECONOMICAS'!CS196</f>
        <v>0</v>
      </c>
      <c r="AO196" s="153" t="str">
        <f t="shared" si="66"/>
        <v>NO CUMPLE</v>
      </c>
      <c r="AP196" s="344" t="str">
        <f>IF('OFERTAS ECONOMICAS'!CX196=0,"",IF('OFERTAS ECONOMICAS'!DC196="NO","",'OFERTAS ECONOMICAS'!CX196))</f>
        <v/>
      </c>
      <c r="AQ196" s="153">
        <f>+'OFERTAS ECONOMICAS'!DB196</f>
        <v>0</v>
      </c>
      <c r="AR196" s="153" t="str">
        <f t="shared" si="67"/>
        <v>NO CUMPLE</v>
      </c>
      <c r="AS196" s="152" t="str">
        <f>IF('OFERTAS ECONOMICAS'!DG196=0,"",IF('OFERTAS ECONOMICAS'!DL196="NO","",'OFERTAS ECONOMICAS'!DG196))</f>
        <v/>
      </c>
      <c r="AT196" s="153">
        <f>+'OFERTAS ECONOMICAS'!DK196</f>
        <v>0</v>
      </c>
      <c r="AU196" s="153" t="str">
        <f t="shared" si="68"/>
        <v>NO CUMPLE</v>
      </c>
      <c r="AV196" s="152" t="str">
        <f>IF('OFERTAS ECONOMICAS'!DP196=0,"",IF('OFERTAS ECONOMICAS'!DU196="NO","",'OFERTAS ECONOMICAS'!DP196))</f>
        <v/>
      </c>
      <c r="AW196" s="153">
        <f>+'OFERTAS ECONOMICAS'!DT196</f>
        <v>0</v>
      </c>
      <c r="AX196" s="153" t="str">
        <f t="shared" si="69"/>
        <v>NO CUMPLE</v>
      </c>
      <c r="AY196" s="341" t="str">
        <f>IF('OFERTAS ECONOMICAS'!DY196=0,"",IF('OFERTAS ECONOMICAS'!ED196="no","",'OFERTAS ECONOMICAS'!DY196))</f>
        <v/>
      </c>
      <c r="AZ196" s="153" t="str">
        <f>+'OFERTAS ECONOMICAS'!EC196</f>
        <v>NO CUMPLE</v>
      </c>
      <c r="BA196" s="153" t="str">
        <f t="shared" si="70"/>
        <v>NO CUMPLE</v>
      </c>
      <c r="BB196" s="152" t="str">
        <f>IF('OFERTAS ECONOMICAS'!EH196=0,"",IF('OFERTAS ECONOMICAS'!EM196="NO","",'OFERTAS ECONOMICAS'!EH196))</f>
        <v/>
      </c>
      <c r="BC196" s="153" t="str">
        <f>+'OFERTAS ECONOMICAS'!EL196</f>
        <v/>
      </c>
      <c r="BD196" s="153" t="str">
        <f t="shared" si="71"/>
        <v>NO CUMPLE</v>
      </c>
      <c r="BE196" s="152" t="str">
        <f>IF('OFERTAS ECONOMICAS'!EQ196=0,"",IF('OFERTAS ECONOMICAS'!EV196="NO","",'OFERTAS ECONOMICAS'!EQ196))</f>
        <v/>
      </c>
      <c r="BF196" s="153">
        <f>+'OFERTAS ECONOMICAS'!EU196</f>
        <v>0</v>
      </c>
      <c r="BG196" s="153" t="str">
        <f t="shared" si="72"/>
        <v>NO CUMPLE</v>
      </c>
      <c r="BH196" s="152" t="str">
        <f>IF('OFERTAS ECONOMICAS'!EZ196=0,"",IF('OFERTAS ECONOMICAS'!FE196="NO","",'OFERTAS ECONOMICAS'!EZ196))</f>
        <v/>
      </c>
      <c r="BI196" s="153">
        <f>+'OFERTAS ECONOMICAS'!FD196</f>
        <v>0</v>
      </c>
      <c r="BJ196" s="153" t="str">
        <f t="shared" si="73"/>
        <v>NO CUMPLE</v>
      </c>
      <c r="BK196" s="152" t="str">
        <f>IF('OFERTAS ECONOMICAS'!FI196=0,"",IF('OFERTAS ECONOMICAS'!FN196="no","",'OFERTAS ECONOMICAS'!FI196))</f>
        <v/>
      </c>
      <c r="BL196" s="153">
        <f>+'OFERTAS ECONOMICAS'!FM196</f>
        <v>0</v>
      </c>
      <c r="BM196" s="153" t="str">
        <f t="shared" si="74"/>
        <v>NO CUMPLE</v>
      </c>
      <c r="BN196" s="152" t="e">
        <f>IF('OFERTAS ECONOMICAS'!#REF!=0,"",IF('OFERTAS ECONOMICAS'!#REF!="NO","",'OFERTAS ECONOMICAS'!#REF!))</f>
        <v>#REF!</v>
      </c>
      <c r="BO196" s="153" t="e">
        <f>+'OFERTAS ECONOMICAS'!#REF!</f>
        <v>#REF!</v>
      </c>
      <c r="BP196" s="153" t="e">
        <f t="shared" si="75"/>
        <v>#REF!</v>
      </c>
      <c r="BQ196" s="152" t="str">
        <f>IF('OFERTAS ECONOMICAS'!FR196=0,"",IF('OFERTAS ECONOMICAS'!FW196="NO","",'OFERTAS ECONOMICAS'!FR196))</f>
        <v/>
      </c>
      <c r="BR196" s="153">
        <f>+'OFERTAS ECONOMICAS'!FV196</f>
        <v>0</v>
      </c>
      <c r="BS196" s="153" t="str">
        <f t="shared" si="76"/>
        <v>NO CUMPLE</v>
      </c>
      <c r="BT196" s="152" t="str">
        <f>IF('OFERTAS ECONOMICAS'!GA196=0,"",IF('OFERTAS ECONOMICAS'!GF196="NO","",'OFERTAS ECONOMICAS'!GA196))</f>
        <v/>
      </c>
      <c r="BU196" s="153">
        <f>+'OFERTAS ECONOMICAS'!GE196</f>
        <v>0</v>
      </c>
      <c r="BV196" s="153" t="str">
        <f t="shared" si="77"/>
        <v>NO CUMPLE</v>
      </c>
      <c r="BW196" s="152" t="e">
        <f>IF('OFERTAS ECONOMICAS'!#REF!=0,"",IF('OFERTAS ECONOMICAS'!#REF!="NO","",'OFERTAS ECONOMICAS'!#REF!))</f>
        <v>#REF!</v>
      </c>
      <c r="BX196" s="153" t="e">
        <f>+'OFERTAS ECONOMICAS'!#REF!</f>
        <v>#REF!</v>
      </c>
      <c r="BY196" s="153" t="e">
        <f t="shared" si="78"/>
        <v>#REF!</v>
      </c>
    </row>
    <row r="197" spans="1:77" ht="76.5" x14ac:dyDescent="0.2">
      <c r="A197" s="85">
        <f t="shared" si="81"/>
        <v>188</v>
      </c>
      <c r="B197" s="85" t="str">
        <f>VLOOKUP(A197,'OFERTAS ECONOMICAS'!A197:B530,2,0)</f>
        <v>DM440</v>
      </c>
      <c r="C197" s="22" t="str">
        <f>VLOOKUP(A197,'OFERTAS ECONOMICAS'!A197:C530,3,0)</f>
        <v>ELECTRODO DESECHABLE PARA DEA PEDIATRICO Y UNA BATERIA DESECHABLE PARA DESFRIBILADOR EXTERNO AUTOMATICO MARCA SCHILLER ( FRED EASY REF 0-21-0013 )</v>
      </c>
      <c r="D197" s="120">
        <v>1</v>
      </c>
      <c r="E197" s="120" t="s">
        <v>32</v>
      </c>
      <c r="F197" s="24">
        <v>320503.89</v>
      </c>
      <c r="G197" s="120">
        <v>1</v>
      </c>
      <c r="H197" s="86">
        <f t="shared" si="55"/>
        <v>320503.89</v>
      </c>
      <c r="I197" s="48" t="str">
        <f>IF('OFERTAS ECONOMICAS'!L197=0,"",IF('OFERTAS ECONOMICAS'!Q197="no","",'OFERTAS ECONOMICAS'!L197))</f>
        <v/>
      </c>
      <c r="J197" s="49">
        <f>+'OFERTAS ECONOMICAS'!P197</f>
        <v>0</v>
      </c>
      <c r="K197" s="49" t="str">
        <f t="shared" si="56"/>
        <v>NO CUMPLE</v>
      </c>
      <c r="L197" s="51" t="str">
        <f>IF('OFERTAS ECONOMICAS'!U197=0,"",IF('OFERTAS ECONOMICAS'!Z197="NO","",'OFERTAS ECONOMICAS'!U197))</f>
        <v/>
      </c>
      <c r="M197" s="52">
        <f>+'OFERTAS ECONOMICAS'!Y197</f>
        <v>0</v>
      </c>
      <c r="N197" s="52" t="str">
        <f t="shared" si="57"/>
        <v>NO CUMPLE</v>
      </c>
      <c r="O197" s="53" t="str">
        <f>IF('OFERTAS ECONOMICAS'!AD197=0,"",IF('OFERTAS ECONOMICAS'!AI197="NO","",'OFERTAS ECONOMICAS'!AD197))</f>
        <v/>
      </c>
      <c r="P197" s="54">
        <f>+'OFERTAS ECONOMICAS'!AH197</f>
        <v>0</v>
      </c>
      <c r="Q197" s="54" t="str">
        <f t="shared" si="58"/>
        <v>NO CUMPLE</v>
      </c>
      <c r="R197" s="56" t="str">
        <f>IF('OFERTAS ECONOMICAS'!AN197=0,"",IF('OFERTAS ECONOMICAS'!AR197="NO","",'OFERTAS ECONOMICAS'!AN197))</f>
        <v/>
      </c>
      <c r="S197" s="57">
        <f>+'OFERTAS ECONOMICAS'!AQ197</f>
        <v>0</v>
      </c>
      <c r="T197" s="57" t="str">
        <f t="shared" si="59"/>
        <v>NO CUMPLE</v>
      </c>
      <c r="U197" s="59" t="str">
        <f>IF('OFERTAS ECONOMICAS'!AV197=0,"",IF('OFERTAS ECONOMICAS'!BA197="NO","",'OFERTAS ECONOMICAS'!AV197))</f>
        <v/>
      </c>
      <c r="V197" s="60">
        <f>+'OFERTAS ECONOMICAS'!AZ197</f>
        <v>0</v>
      </c>
      <c r="W197" s="60" t="str">
        <f t="shared" si="60"/>
        <v>NO CUMPLE</v>
      </c>
      <c r="X197" s="56" t="str">
        <f>IF('OFERTAS ECONOMICAS'!BF197=0,"",IF('OFERTAS ECONOMICAS'!BJ197="NO","",'OFERTAS ECONOMICAS'!BE197))</f>
        <v/>
      </c>
      <c r="Y197" s="57">
        <f>+'OFERTAS ECONOMICAS'!BI197</f>
        <v>0</v>
      </c>
      <c r="Z197" s="57" t="str">
        <f t="shared" si="61"/>
        <v>NO CUMPLE</v>
      </c>
      <c r="AA197" s="152" t="e">
        <f>IF('OFERTAS ECONOMICAS'!#REF!=0,"",IF('OFERTAS ECONOMICAS'!#REF!="NO","",'OFERTAS ECONOMICAS'!#REF!))</f>
        <v>#REF!</v>
      </c>
      <c r="AB197" s="153" t="e">
        <f>+'OFERTAS ECONOMICAS'!#REF!</f>
        <v>#REF!</v>
      </c>
      <c r="AC197" s="153" t="e">
        <f t="shared" si="62"/>
        <v>#REF!</v>
      </c>
      <c r="AD197" s="251" t="str">
        <f>IF('OFERTAS ECONOMICAS'!BN197=0,"",IF('OFERTAS ECONOMICAS'!BS197="NO","",'OFERTAS ECONOMICAS'!BN197))</f>
        <v/>
      </c>
      <c r="AE197" s="153">
        <f>+'OFERTAS ECONOMICAS'!BR197</f>
        <v>0</v>
      </c>
      <c r="AF197" s="153" t="str">
        <f t="shared" si="63"/>
        <v>NO CUMPLE</v>
      </c>
      <c r="AG197" s="152" t="str">
        <f>IF('OFERTAS ECONOMICAS'!BW197=0,"",IF('OFERTAS ECONOMICAS'!CB197="NO","",'OFERTAS ECONOMICAS'!BW197))</f>
        <v/>
      </c>
      <c r="AH197" s="153">
        <f>+'OFERTAS ECONOMICAS'!CA197</f>
        <v>0</v>
      </c>
      <c r="AI197" s="153" t="str">
        <f t="shared" si="64"/>
        <v>NO CUMPLE</v>
      </c>
      <c r="AJ197" s="152" t="str">
        <f>IF('OFERTAS ECONOMICAS'!CF197=0,"",IF('OFERTAS ECONOMICAS'!CK197="NO","",'OFERTAS ECONOMICAS'!CF197))</f>
        <v/>
      </c>
      <c r="AK197" s="153">
        <f>+'OFERTAS ECONOMICAS'!CJ197</f>
        <v>0</v>
      </c>
      <c r="AL197" s="153" t="str">
        <f t="shared" si="65"/>
        <v>NO CUMPLE</v>
      </c>
      <c r="AM197" s="152" t="str">
        <f>IF('OFERTAS ECONOMICAS'!CO197=0,"",IF('OFERTAS ECONOMICAS'!CT197="NO","",'OFERTAS ECONOMICAS'!CO197))</f>
        <v/>
      </c>
      <c r="AN197" s="153">
        <f>+'OFERTAS ECONOMICAS'!CS197</f>
        <v>0</v>
      </c>
      <c r="AO197" s="153" t="str">
        <f t="shared" si="66"/>
        <v>NO CUMPLE</v>
      </c>
      <c r="AP197" s="344" t="str">
        <f>IF('OFERTAS ECONOMICAS'!CX197=0,"",IF('OFERTAS ECONOMICAS'!DC197="NO","",'OFERTAS ECONOMICAS'!CX197))</f>
        <v/>
      </c>
      <c r="AQ197" s="153">
        <f>+'OFERTAS ECONOMICAS'!DB197</f>
        <v>0</v>
      </c>
      <c r="AR197" s="153" t="str">
        <f t="shared" si="67"/>
        <v>NO CUMPLE</v>
      </c>
      <c r="AS197" s="152" t="str">
        <f>IF('OFERTAS ECONOMICAS'!DG197=0,"",IF('OFERTAS ECONOMICAS'!DL197="NO","",'OFERTAS ECONOMICAS'!DG197))</f>
        <v/>
      </c>
      <c r="AT197" s="153">
        <f>+'OFERTAS ECONOMICAS'!DK197</f>
        <v>0</v>
      </c>
      <c r="AU197" s="153" t="str">
        <f t="shared" si="68"/>
        <v>NO CUMPLE</v>
      </c>
      <c r="AV197" s="152" t="str">
        <f>IF('OFERTAS ECONOMICAS'!DP197=0,"",IF('OFERTAS ECONOMICAS'!DU197="NO","",'OFERTAS ECONOMICAS'!DP197))</f>
        <v/>
      </c>
      <c r="AW197" s="153">
        <f>+'OFERTAS ECONOMICAS'!DT197</f>
        <v>0</v>
      </c>
      <c r="AX197" s="153" t="str">
        <f t="shared" si="69"/>
        <v>NO CUMPLE</v>
      </c>
      <c r="AY197" s="341" t="str">
        <f>IF('OFERTAS ECONOMICAS'!DY197=0,"",IF('OFERTAS ECONOMICAS'!ED197="no","",'OFERTAS ECONOMICAS'!DY197))</f>
        <v/>
      </c>
      <c r="AZ197" s="153" t="str">
        <f>+'OFERTAS ECONOMICAS'!EC197</f>
        <v>NO CUMPLE</v>
      </c>
      <c r="BA197" s="153" t="str">
        <f t="shared" si="70"/>
        <v>NO CUMPLE</v>
      </c>
      <c r="BB197" s="152" t="str">
        <f>IF('OFERTAS ECONOMICAS'!EH197=0,"",IF('OFERTAS ECONOMICAS'!EM197="NO","",'OFERTAS ECONOMICAS'!EH197))</f>
        <v/>
      </c>
      <c r="BC197" s="153" t="str">
        <f>+'OFERTAS ECONOMICAS'!EL197</f>
        <v/>
      </c>
      <c r="BD197" s="153" t="str">
        <f t="shared" si="71"/>
        <v>NO CUMPLE</v>
      </c>
      <c r="BE197" s="152" t="str">
        <f>IF('OFERTAS ECONOMICAS'!EQ197=0,"",IF('OFERTAS ECONOMICAS'!EV197="NO","",'OFERTAS ECONOMICAS'!EQ197))</f>
        <v/>
      </c>
      <c r="BF197" s="153">
        <f>+'OFERTAS ECONOMICAS'!EU197</f>
        <v>0</v>
      </c>
      <c r="BG197" s="153" t="str">
        <f t="shared" si="72"/>
        <v>NO CUMPLE</v>
      </c>
      <c r="BH197" s="152" t="str">
        <f>IF('OFERTAS ECONOMICAS'!EZ197=0,"",IF('OFERTAS ECONOMICAS'!FE197="NO","",'OFERTAS ECONOMICAS'!EZ197))</f>
        <v/>
      </c>
      <c r="BI197" s="153">
        <f>+'OFERTAS ECONOMICAS'!FD197</f>
        <v>0</v>
      </c>
      <c r="BJ197" s="153" t="str">
        <f t="shared" si="73"/>
        <v>NO CUMPLE</v>
      </c>
      <c r="BK197" s="152" t="str">
        <f>IF('OFERTAS ECONOMICAS'!FI197=0,"",IF('OFERTAS ECONOMICAS'!FN197="no","",'OFERTAS ECONOMICAS'!FI197))</f>
        <v/>
      </c>
      <c r="BL197" s="153">
        <f>+'OFERTAS ECONOMICAS'!FM197</f>
        <v>0</v>
      </c>
      <c r="BM197" s="153" t="str">
        <f t="shared" si="74"/>
        <v>NO CUMPLE</v>
      </c>
      <c r="BN197" s="152" t="e">
        <f>IF('OFERTAS ECONOMICAS'!#REF!=0,"",IF('OFERTAS ECONOMICAS'!#REF!="NO","",'OFERTAS ECONOMICAS'!#REF!))</f>
        <v>#REF!</v>
      </c>
      <c r="BO197" s="153" t="e">
        <f>+'OFERTAS ECONOMICAS'!#REF!</f>
        <v>#REF!</v>
      </c>
      <c r="BP197" s="153" t="e">
        <f t="shared" si="75"/>
        <v>#REF!</v>
      </c>
      <c r="BQ197" s="152" t="str">
        <f>IF('OFERTAS ECONOMICAS'!FR197=0,"",IF('OFERTAS ECONOMICAS'!FW197="NO","",'OFERTAS ECONOMICAS'!FR197))</f>
        <v/>
      </c>
      <c r="BR197" s="153">
        <f>+'OFERTAS ECONOMICAS'!FV197</f>
        <v>0</v>
      </c>
      <c r="BS197" s="153" t="str">
        <f t="shared" si="76"/>
        <v>NO CUMPLE</v>
      </c>
      <c r="BT197" s="152" t="str">
        <f>IF('OFERTAS ECONOMICAS'!GA197=0,"",IF('OFERTAS ECONOMICAS'!GF197="NO","",'OFERTAS ECONOMICAS'!GA197))</f>
        <v/>
      </c>
      <c r="BU197" s="153">
        <f>+'OFERTAS ECONOMICAS'!GE197</f>
        <v>0</v>
      </c>
      <c r="BV197" s="153" t="str">
        <f t="shared" si="77"/>
        <v>NO CUMPLE</v>
      </c>
      <c r="BW197" s="152" t="e">
        <f>IF('OFERTAS ECONOMICAS'!#REF!=0,"",IF('OFERTAS ECONOMICAS'!#REF!="NO","",'OFERTAS ECONOMICAS'!#REF!))</f>
        <v>#REF!</v>
      </c>
      <c r="BX197" s="153" t="e">
        <f>+'OFERTAS ECONOMICAS'!#REF!</f>
        <v>#REF!</v>
      </c>
      <c r="BY197" s="153" t="e">
        <f t="shared" si="78"/>
        <v>#REF!</v>
      </c>
    </row>
    <row r="198" spans="1:77" ht="38.25" x14ac:dyDescent="0.2">
      <c r="A198" s="85">
        <f t="shared" si="81"/>
        <v>189</v>
      </c>
      <c r="B198" s="85" t="str">
        <f>VLOOKUP(A198,'OFERTAS ECONOMICAS'!A198:B531,2,0)</f>
        <v>DM2627</v>
      </c>
      <c r="C198" s="22" t="str">
        <f>VLOOKUP(A198,'OFERTAS ECONOMICAS'!A198:C531,3,0)</f>
        <v>ELECTRODO PARA DESFIBRILADOR PARCHE ADULTO PRIMEDIC XD110XE</v>
      </c>
      <c r="D198" s="120">
        <v>1</v>
      </c>
      <c r="E198" s="120" t="s">
        <v>32</v>
      </c>
      <c r="F198" s="24">
        <v>314160</v>
      </c>
      <c r="G198" s="120">
        <v>1</v>
      </c>
      <c r="H198" s="86">
        <f t="shared" si="55"/>
        <v>314160</v>
      </c>
      <c r="I198" s="48" t="str">
        <f>IF('OFERTAS ECONOMICAS'!L198=0,"",IF('OFERTAS ECONOMICAS'!Q198="no","",'OFERTAS ECONOMICAS'!L198))</f>
        <v/>
      </c>
      <c r="J198" s="49">
        <f>+'OFERTAS ECONOMICAS'!P198</f>
        <v>0</v>
      </c>
      <c r="K198" s="49" t="str">
        <f t="shared" si="56"/>
        <v>NO CUMPLE</v>
      </c>
      <c r="L198" s="51" t="str">
        <f>IF('OFERTAS ECONOMICAS'!U198=0,"",IF('OFERTAS ECONOMICAS'!Z198="NO","",'OFERTAS ECONOMICAS'!U198))</f>
        <v/>
      </c>
      <c r="M198" s="52">
        <f>+'OFERTAS ECONOMICAS'!Y198</f>
        <v>0</v>
      </c>
      <c r="N198" s="52" t="str">
        <f t="shared" si="57"/>
        <v>NO CUMPLE</v>
      </c>
      <c r="O198" s="53" t="str">
        <f>IF('OFERTAS ECONOMICAS'!AD198=0,"",IF('OFERTAS ECONOMICAS'!AI198="NO","",'OFERTAS ECONOMICAS'!AD198))</f>
        <v/>
      </c>
      <c r="P198" s="54">
        <f>+'OFERTAS ECONOMICAS'!AH198</f>
        <v>0</v>
      </c>
      <c r="Q198" s="54" t="str">
        <f t="shared" si="58"/>
        <v>NO CUMPLE</v>
      </c>
      <c r="R198" s="56" t="str">
        <f>IF('OFERTAS ECONOMICAS'!AN198=0,"",IF('OFERTAS ECONOMICAS'!AR198="NO","",'OFERTAS ECONOMICAS'!AN198))</f>
        <v/>
      </c>
      <c r="S198" s="57">
        <f>+'OFERTAS ECONOMICAS'!AQ198</f>
        <v>0</v>
      </c>
      <c r="T198" s="57" t="str">
        <f t="shared" si="59"/>
        <v>NO CUMPLE</v>
      </c>
      <c r="U198" s="59" t="str">
        <f>IF('OFERTAS ECONOMICAS'!AV198=0,"",IF('OFERTAS ECONOMICAS'!BA198="NO","",'OFERTAS ECONOMICAS'!AV198))</f>
        <v/>
      </c>
      <c r="V198" s="60">
        <f>+'OFERTAS ECONOMICAS'!AZ198</f>
        <v>0</v>
      </c>
      <c r="W198" s="60" t="str">
        <f t="shared" si="60"/>
        <v>NO CUMPLE</v>
      </c>
      <c r="X198" s="56" t="str">
        <f>IF('OFERTAS ECONOMICAS'!BF198=0,"",IF('OFERTAS ECONOMICAS'!BJ198="NO","",'OFERTAS ECONOMICAS'!BE198))</f>
        <v/>
      </c>
      <c r="Y198" s="57">
        <f>+'OFERTAS ECONOMICAS'!BI198</f>
        <v>0</v>
      </c>
      <c r="Z198" s="57" t="str">
        <f t="shared" si="61"/>
        <v>NO CUMPLE</v>
      </c>
      <c r="AA198" s="152" t="e">
        <f>IF('OFERTAS ECONOMICAS'!#REF!=0,"",IF('OFERTAS ECONOMICAS'!#REF!="NO","",'OFERTAS ECONOMICAS'!#REF!))</f>
        <v>#REF!</v>
      </c>
      <c r="AB198" s="153" t="e">
        <f>+'OFERTAS ECONOMICAS'!#REF!</f>
        <v>#REF!</v>
      </c>
      <c r="AC198" s="153" t="e">
        <f t="shared" si="62"/>
        <v>#REF!</v>
      </c>
      <c r="AD198" s="251" t="str">
        <f>IF('OFERTAS ECONOMICAS'!BN198=0,"",IF('OFERTAS ECONOMICAS'!BS198="NO","",'OFERTAS ECONOMICAS'!BN198))</f>
        <v/>
      </c>
      <c r="AE198" s="153">
        <f>+'OFERTAS ECONOMICAS'!BR198</f>
        <v>0</v>
      </c>
      <c r="AF198" s="153" t="str">
        <f t="shared" si="63"/>
        <v>NO CUMPLE</v>
      </c>
      <c r="AG198" s="152" t="str">
        <f>IF('OFERTAS ECONOMICAS'!BW198=0,"",IF('OFERTAS ECONOMICAS'!CB198="NO","",'OFERTAS ECONOMICAS'!BW198))</f>
        <v/>
      </c>
      <c r="AH198" s="153">
        <f>+'OFERTAS ECONOMICAS'!CA198</f>
        <v>0</v>
      </c>
      <c r="AI198" s="153" t="str">
        <f t="shared" si="64"/>
        <v>NO CUMPLE</v>
      </c>
      <c r="AJ198" s="152" t="str">
        <f>IF('OFERTAS ECONOMICAS'!CF198=0,"",IF('OFERTAS ECONOMICAS'!CK198="NO","",'OFERTAS ECONOMICAS'!CF198))</f>
        <v/>
      </c>
      <c r="AK198" s="153">
        <f>+'OFERTAS ECONOMICAS'!CJ198</f>
        <v>0</v>
      </c>
      <c r="AL198" s="153" t="str">
        <f t="shared" si="65"/>
        <v>NO CUMPLE</v>
      </c>
      <c r="AM198" s="152" t="str">
        <f>IF('OFERTAS ECONOMICAS'!CO198=0,"",IF('OFERTAS ECONOMICAS'!CT198="NO","",'OFERTAS ECONOMICAS'!CO198))</f>
        <v/>
      </c>
      <c r="AN198" s="153">
        <f>+'OFERTAS ECONOMICAS'!CS198</f>
        <v>0</v>
      </c>
      <c r="AO198" s="153" t="str">
        <f t="shared" si="66"/>
        <v>NO CUMPLE</v>
      </c>
      <c r="AP198" s="344" t="str">
        <f>IF('OFERTAS ECONOMICAS'!CX198=0,"",IF('OFERTAS ECONOMICAS'!DC198="NO","",'OFERTAS ECONOMICAS'!CX198))</f>
        <v/>
      </c>
      <c r="AQ198" s="153">
        <f>+'OFERTAS ECONOMICAS'!DB198</f>
        <v>0</v>
      </c>
      <c r="AR198" s="153" t="str">
        <f t="shared" si="67"/>
        <v>NO CUMPLE</v>
      </c>
      <c r="AS198" s="152" t="str">
        <f>IF('OFERTAS ECONOMICAS'!DG198=0,"",IF('OFERTAS ECONOMICAS'!DL198="NO","",'OFERTAS ECONOMICAS'!DG198))</f>
        <v/>
      </c>
      <c r="AT198" s="153">
        <f>+'OFERTAS ECONOMICAS'!DK198</f>
        <v>0</v>
      </c>
      <c r="AU198" s="153" t="str">
        <f t="shared" si="68"/>
        <v>NO CUMPLE</v>
      </c>
      <c r="AV198" s="152" t="str">
        <f>IF('OFERTAS ECONOMICAS'!DP198=0,"",IF('OFERTAS ECONOMICAS'!DU198="NO","",'OFERTAS ECONOMICAS'!DP198))</f>
        <v/>
      </c>
      <c r="AW198" s="153">
        <f>+'OFERTAS ECONOMICAS'!DT198</f>
        <v>0</v>
      </c>
      <c r="AX198" s="153" t="str">
        <f t="shared" si="69"/>
        <v>NO CUMPLE</v>
      </c>
      <c r="AY198" s="341" t="str">
        <f>IF('OFERTAS ECONOMICAS'!DY198=0,"",IF('OFERTAS ECONOMICAS'!ED198="no","",'OFERTAS ECONOMICAS'!DY198))</f>
        <v/>
      </c>
      <c r="AZ198" s="153">
        <f>+'OFERTAS ECONOMICAS'!EC198</f>
        <v>0</v>
      </c>
      <c r="BA198" s="153" t="str">
        <f t="shared" si="70"/>
        <v>NO CUMPLE</v>
      </c>
      <c r="BB198" s="152" t="str">
        <f>IF('OFERTAS ECONOMICAS'!EH198=0,"",IF('OFERTAS ECONOMICAS'!EM198="NO","",'OFERTAS ECONOMICAS'!EH198))</f>
        <v/>
      </c>
      <c r="BC198" s="153" t="str">
        <f>+'OFERTAS ECONOMICAS'!EL198</f>
        <v/>
      </c>
      <c r="BD198" s="153" t="str">
        <f t="shared" si="71"/>
        <v>NO CUMPLE</v>
      </c>
      <c r="BE198" s="152" t="str">
        <f>IF('OFERTAS ECONOMICAS'!EQ198=0,"",IF('OFERTAS ECONOMICAS'!EV198="NO","",'OFERTAS ECONOMICAS'!EQ198))</f>
        <v/>
      </c>
      <c r="BF198" s="153">
        <f>+'OFERTAS ECONOMICAS'!EU198</f>
        <v>0</v>
      </c>
      <c r="BG198" s="153" t="str">
        <f t="shared" si="72"/>
        <v>NO CUMPLE</v>
      </c>
      <c r="BH198" s="152" t="str">
        <f>IF('OFERTAS ECONOMICAS'!EZ198=0,"",IF('OFERTAS ECONOMICAS'!FE198="NO","",'OFERTAS ECONOMICAS'!EZ198))</f>
        <v/>
      </c>
      <c r="BI198" s="153">
        <f>+'OFERTAS ECONOMICAS'!FD198</f>
        <v>0</v>
      </c>
      <c r="BJ198" s="153" t="str">
        <f t="shared" si="73"/>
        <v>NO CUMPLE</v>
      </c>
      <c r="BK198" s="152" t="str">
        <f>IF('OFERTAS ECONOMICAS'!FI198=0,"",IF('OFERTAS ECONOMICAS'!FN198="no","",'OFERTAS ECONOMICAS'!FI198))</f>
        <v/>
      </c>
      <c r="BL198" s="153">
        <f>+'OFERTAS ECONOMICAS'!FM198</f>
        <v>0</v>
      </c>
      <c r="BM198" s="153" t="str">
        <f t="shared" si="74"/>
        <v>NO CUMPLE</v>
      </c>
      <c r="BN198" s="152" t="e">
        <f>IF('OFERTAS ECONOMICAS'!#REF!=0,"",IF('OFERTAS ECONOMICAS'!#REF!="NO","",'OFERTAS ECONOMICAS'!#REF!))</f>
        <v>#REF!</v>
      </c>
      <c r="BO198" s="153" t="e">
        <f>+'OFERTAS ECONOMICAS'!#REF!</f>
        <v>#REF!</v>
      </c>
      <c r="BP198" s="153" t="e">
        <f t="shared" si="75"/>
        <v>#REF!</v>
      </c>
      <c r="BQ198" s="152" t="str">
        <f>IF('OFERTAS ECONOMICAS'!FR198=0,"",IF('OFERTAS ECONOMICAS'!FW198="NO","",'OFERTAS ECONOMICAS'!FR198))</f>
        <v/>
      </c>
      <c r="BR198" s="153">
        <f>+'OFERTAS ECONOMICAS'!FV198</f>
        <v>0</v>
      </c>
      <c r="BS198" s="153" t="str">
        <f t="shared" si="76"/>
        <v>NO CUMPLE</v>
      </c>
      <c r="BT198" s="152" t="str">
        <f>IF('OFERTAS ECONOMICAS'!GA198=0,"",IF('OFERTAS ECONOMICAS'!GF198="NO","",'OFERTAS ECONOMICAS'!GA198))</f>
        <v/>
      </c>
      <c r="BU198" s="153">
        <f>+'OFERTAS ECONOMICAS'!GE198</f>
        <v>0</v>
      </c>
      <c r="BV198" s="153" t="str">
        <f t="shared" si="77"/>
        <v>NO CUMPLE</v>
      </c>
      <c r="BW198" s="152" t="e">
        <f>IF('OFERTAS ECONOMICAS'!#REF!=0,"",IF('OFERTAS ECONOMICAS'!#REF!="NO","",'OFERTAS ECONOMICAS'!#REF!))</f>
        <v>#REF!</v>
      </c>
      <c r="BX198" s="153" t="e">
        <f>+'OFERTAS ECONOMICAS'!#REF!</f>
        <v>#REF!</v>
      </c>
      <c r="BY198" s="153" t="e">
        <f t="shared" si="78"/>
        <v>#REF!</v>
      </c>
    </row>
    <row r="199" spans="1:77" ht="51" x14ac:dyDescent="0.2">
      <c r="A199" s="85">
        <f t="shared" si="81"/>
        <v>190</v>
      </c>
      <c r="B199" s="85" t="str">
        <f>VLOOKUP(A199,'OFERTAS ECONOMICAS'!A199:B532,2,0)</f>
        <v>DM2628</v>
      </c>
      <c r="C199" s="22" t="str">
        <f>VLOOKUP(A199,'OFERTAS ECONOMICAS'!A199:C532,3,0)</f>
        <v>ELECTRODO PARA DESFIBRILADOR PARCHE ADULTO INNOMED CARDIO-AID200B</v>
      </c>
      <c r="D199" s="120">
        <v>1</v>
      </c>
      <c r="E199" s="120" t="s">
        <v>32</v>
      </c>
      <c r="F199" s="24">
        <v>182247.31</v>
      </c>
      <c r="G199" s="120">
        <v>1</v>
      </c>
      <c r="H199" s="86">
        <f t="shared" si="55"/>
        <v>182247.31</v>
      </c>
      <c r="I199" s="48" t="str">
        <f>IF('OFERTAS ECONOMICAS'!L199=0,"",IF('OFERTAS ECONOMICAS'!Q199="no","",'OFERTAS ECONOMICAS'!L199))</f>
        <v/>
      </c>
      <c r="J199" s="49">
        <f>+'OFERTAS ECONOMICAS'!P199</f>
        <v>0</v>
      </c>
      <c r="K199" s="49" t="str">
        <f t="shared" si="56"/>
        <v>NO CUMPLE</v>
      </c>
      <c r="L199" s="51" t="str">
        <f>IF('OFERTAS ECONOMICAS'!U199=0,"",IF('OFERTAS ECONOMICAS'!Z199="NO","",'OFERTAS ECONOMICAS'!U199))</f>
        <v/>
      </c>
      <c r="M199" s="52">
        <f>+'OFERTAS ECONOMICAS'!Y199</f>
        <v>0</v>
      </c>
      <c r="N199" s="52" t="str">
        <f t="shared" si="57"/>
        <v>NO CUMPLE</v>
      </c>
      <c r="O199" s="53" t="str">
        <f>IF('OFERTAS ECONOMICAS'!AD199=0,"",IF('OFERTAS ECONOMICAS'!AI199="NO","",'OFERTAS ECONOMICAS'!AD199))</f>
        <v/>
      </c>
      <c r="P199" s="54">
        <f>+'OFERTAS ECONOMICAS'!AH199</f>
        <v>0</v>
      </c>
      <c r="Q199" s="54" t="str">
        <f t="shared" si="58"/>
        <v>NO CUMPLE</v>
      </c>
      <c r="R199" s="56" t="str">
        <f>IF('OFERTAS ECONOMICAS'!AN199=0,"",IF('OFERTAS ECONOMICAS'!AR199="NO","",'OFERTAS ECONOMICAS'!AN199))</f>
        <v/>
      </c>
      <c r="S199" s="57">
        <f>+'OFERTAS ECONOMICAS'!AQ199</f>
        <v>0</v>
      </c>
      <c r="T199" s="57" t="str">
        <f t="shared" si="59"/>
        <v>NO CUMPLE</v>
      </c>
      <c r="U199" s="59" t="str">
        <f>IF('OFERTAS ECONOMICAS'!AV199=0,"",IF('OFERTAS ECONOMICAS'!BA199="NO","",'OFERTAS ECONOMICAS'!AV199))</f>
        <v/>
      </c>
      <c r="V199" s="60">
        <f>+'OFERTAS ECONOMICAS'!AZ199</f>
        <v>0</v>
      </c>
      <c r="W199" s="60" t="str">
        <f t="shared" si="60"/>
        <v>NO CUMPLE</v>
      </c>
      <c r="X199" s="56" t="str">
        <f>IF('OFERTAS ECONOMICAS'!BF199=0,"",IF('OFERTAS ECONOMICAS'!BJ199="NO","",'OFERTAS ECONOMICAS'!BE199))</f>
        <v/>
      </c>
      <c r="Y199" s="57">
        <f>+'OFERTAS ECONOMICAS'!BI199</f>
        <v>0</v>
      </c>
      <c r="Z199" s="57" t="str">
        <f t="shared" si="61"/>
        <v>NO CUMPLE</v>
      </c>
      <c r="AA199" s="152" t="e">
        <f>IF('OFERTAS ECONOMICAS'!#REF!=0,"",IF('OFERTAS ECONOMICAS'!#REF!="NO","",'OFERTAS ECONOMICAS'!#REF!))</f>
        <v>#REF!</v>
      </c>
      <c r="AB199" s="153" t="e">
        <f>+'OFERTAS ECONOMICAS'!#REF!</f>
        <v>#REF!</v>
      </c>
      <c r="AC199" s="153" t="e">
        <f t="shared" si="62"/>
        <v>#REF!</v>
      </c>
      <c r="AD199" s="251" t="str">
        <f>IF('OFERTAS ECONOMICAS'!BN199=0,"",IF('OFERTAS ECONOMICAS'!BS199="NO","",'OFERTAS ECONOMICAS'!BN199))</f>
        <v/>
      </c>
      <c r="AE199" s="153">
        <f>+'OFERTAS ECONOMICAS'!BR199</f>
        <v>0</v>
      </c>
      <c r="AF199" s="153" t="str">
        <f t="shared" si="63"/>
        <v>NO CUMPLE</v>
      </c>
      <c r="AG199" s="152" t="str">
        <f>IF('OFERTAS ECONOMICAS'!BW199=0,"",IF('OFERTAS ECONOMICAS'!CB199="NO","",'OFERTAS ECONOMICAS'!BW199))</f>
        <v/>
      </c>
      <c r="AH199" s="153">
        <f>+'OFERTAS ECONOMICAS'!CA199</f>
        <v>0</v>
      </c>
      <c r="AI199" s="153" t="str">
        <f t="shared" si="64"/>
        <v>NO CUMPLE</v>
      </c>
      <c r="AJ199" s="152" t="str">
        <f>IF('OFERTAS ECONOMICAS'!CF199=0,"",IF('OFERTAS ECONOMICAS'!CK199="NO","",'OFERTAS ECONOMICAS'!CF199))</f>
        <v/>
      </c>
      <c r="AK199" s="153">
        <f>+'OFERTAS ECONOMICAS'!CJ199</f>
        <v>0</v>
      </c>
      <c r="AL199" s="153" t="str">
        <f t="shared" si="65"/>
        <v>NO CUMPLE</v>
      </c>
      <c r="AM199" s="152" t="str">
        <f>IF('OFERTAS ECONOMICAS'!CO199=0,"",IF('OFERTAS ECONOMICAS'!CT199="NO","",'OFERTAS ECONOMICAS'!CO199))</f>
        <v/>
      </c>
      <c r="AN199" s="153">
        <f>+'OFERTAS ECONOMICAS'!CS199</f>
        <v>0</v>
      </c>
      <c r="AO199" s="153" t="str">
        <f t="shared" si="66"/>
        <v>NO CUMPLE</v>
      </c>
      <c r="AP199" s="344" t="str">
        <f>IF('OFERTAS ECONOMICAS'!CX199=0,"",IF('OFERTAS ECONOMICAS'!DC199="NO","",'OFERTAS ECONOMICAS'!CX199))</f>
        <v/>
      </c>
      <c r="AQ199" s="153">
        <f>+'OFERTAS ECONOMICAS'!DB199</f>
        <v>0</v>
      </c>
      <c r="AR199" s="153" t="str">
        <f t="shared" si="67"/>
        <v>NO CUMPLE</v>
      </c>
      <c r="AS199" s="152" t="str">
        <f>IF('OFERTAS ECONOMICAS'!DG199=0,"",IF('OFERTAS ECONOMICAS'!DL199="NO","",'OFERTAS ECONOMICAS'!DG199))</f>
        <v/>
      </c>
      <c r="AT199" s="153">
        <f>+'OFERTAS ECONOMICAS'!DK199</f>
        <v>0</v>
      </c>
      <c r="AU199" s="153" t="str">
        <f t="shared" si="68"/>
        <v>NO CUMPLE</v>
      </c>
      <c r="AV199" s="152" t="str">
        <f>IF('OFERTAS ECONOMICAS'!DP199=0,"",IF('OFERTAS ECONOMICAS'!DU199="NO","",'OFERTAS ECONOMICAS'!DP199))</f>
        <v/>
      </c>
      <c r="AW199" s="153">
        <f>+'OFERTAS ECONOMICAS'!DT199</f>
        <v>0</v>
      </c>
      <c r="AX199" s="153" t="str">
        <f t="shared" si="69"/>
        <v>NO CUMPLE</v>
      </c>
      <c r="AY199" s="341" t="str">
        <f>IF('OFERTAS ECONOMICAS'!DY199=0,"",IF('OFERTAS ECONOMICAS'!ED199="no","",'OFERTAS ECONOMICAS'!DY199))</f>
        <v/>
      </c>
      <c r="AZ199" s="153">
        <f>+'OFERTAS ECONOMICAS'!EC199</f>
        <v>0</v>
      </c>
      <c r="BA199" s="153" t="str">
        <f t="shared" si="70"/>
        <v>NO CUMPLE</v>
      </c>
      <c r="BB199" s="152" t="str">
        <f>IF('OFERTAS ECONOMICAS'!EH199=0,"",IF('OFERTAS ECONOMICAS'!EM199="NO","",'OFERTAS ECONOMICAS'!EH199))</f>
        <v/>
      </c>
      <c r="BC199" s="153" t="str">
        <f>+'OFERTAS ECONOMICAS'!EL199</f>
        <v/>
      </c>
      <c r="BD199" s="153" t="str">
        <f t="shared" si="71"/>
        <v>NO CUMPLE</v>
      </c>
      <c r="BE199" s="152" t="str">
        <f>IF('OFERTAS ECONOMICAS'!EQ199=0,"",IF('OFERTAS ECONOMICAS'!EV199="NO","",'OFERTAS ECONOMICAS'!EQ199))</f>
        <v/>
      </c>
      <c r="BF199" s="153">
        <f>+'OFERTAS ECONOMICAS'!EU199</f>
        <v>0</v>
      </c>
      <c r="BG199" s="153" t="str">
        <f t="shared" si="72"/>
        <v>NO CUMPLE</v>
      </c>
      <c r="BH199" s="152" t="str">
        <f>IF('OFERTAS ECONOMICAS'!EZ199=0,"",IF('OFERTAS ECONOMICAS'!FE199="NO","",'OFERTAS ECONOMICAS'!EZ199))</f>
        <v/>
      </c>
      <c r="BI199" s="153">
        <f>+'OFERTAS ECONOMICAS'!FD199</f>
        <v>0</v>
      </c>
      <c r="BJ199" s="153" t="str">
        <f t="shared" si="73"/>
        <v>NO CUMPLE</v>
      </c>
      <c r="BK199" s="152" t="str">
        <f>IF('OFERTAS ECONOMICAS'!FI199=0,"",IF('OFERTAS ECONOMICAS'!FN199="no","",'OFERTAS ECONOMICAS'!FI199))</f>
        <v/>
      </c>
      <c r="BL199" s="153">
        <f>+'OFERTAS ECONOMICAS'!FM199</f>
        <v>0</v>
      </c>
      <c r="BM199" s="153" t="str">
        <f t="shared" si="74"/>
        <v>NO CUMPLE</v>
      </c>
      <c r="BN199" s="152" t="e">
        <f>IF('OFERTAS ECONOMICAS'!#REF!=0,"",IF('OFERTAS ECONOMICAS'!#REF!="NO","",'OFERTAS ECONOMICAS'!#REF!))</f>
        <v>#REF!</v>
      </c>
      <c r="BO199" s="153" t="e">
        <f>+'OFERTAS ECONOMICAS'!#REF!</f>
        <v>#REF!</v>
      </c>
      <c r="BP199" s="153" t="e">
        <f t="shared" si="75"/>
        <v>#REF!</v>
      </c>
      <c r="BQ199" s="152" t="str">
        <f>IF('OFERTAS ECONOMICAS'!FR199=0,"",IF('OFERTAS ECONOMICAS'!FW199="NO","",'OFERTAS ECONOMICAS'!FR199))</f>
        <v/>
      </c>
      <c r="BR199" s="153">
        <f>+'OFERTAS ECONOMICAS'!FV199</f>
        <v>0</v>
      </c>
      <c r="BS199" s="153" t="str">
        <f t="shared" si="76"/>
        <v>NO CUMPLE</v>
      </c>
      <c r="BT199" s="152" t="str">
        <f>IF('OFERTAS ECONOMICAS'!GA199=0,"",IF('OFERTAS ECONOMICAS'!GF199="NO","",'OFERTAS ECONOMICAS'!GA199))</f>
        <v/>
      </c>
      <c r="BU199" s="153">
        <f>+'OFERTAS ECONOMICAS'!GE199</f>
        <v>0</v>
      </c>
      <c r="BV199" s="153" t="str">
        <f t="shared" si="77"/>
        <v>NO CUMPLE</v>
      </c>
      <c r="BW199" s="152" t="e">
        <f>IF('OFERTAS ECONOMICAS'!#REF!=0,"",IF('OFERTAS ECONOMICAS'!#REF!="NO","",'OFERTAS ECONOMICAS'!#REF!))</f>
        <v>#REF!</v>
      </c>
      <c r="BX199" s="153" t="e">
        <f>+'OFERTAS ECONOMICAS'!#REF!</f>
        <v>#REF!</v>
      </c>
      <c r="BY199" s="153" t="e">
        <f t="shared" si="78"/>
        <v>#REF!</v>
      </c>
    </row>
    <row r="200" spans="1:77" ht="76.5" x14ac:dyDescent="0.2">
      <c r="A200" s="85">
        <f t="shared" si="81"/>
        <v>191</v>
      </c>
      <c r="B200" s="85" t="str">
        <f>VLOOKUP(A200,'OFERTAS ECONOMICAS'!A200:B533,2,0)</f>
        <v>DM2304</v>
      </c>
      <c r="C200" s="22" t="str">
        <f>VLOOKUP(A200,'OFERTAS ECONOMICAS'!A200:C533,3,0)</f>
        <v>ELECTRODO PARCHE DESECHABLE EXTERNO PARA MARCAPASOS ADULTO PARA DESFIBRILADOR MARCA EQUIPO NIHON KODHEN MODELO TEC 5531 E</v>
      </c>
      <c r="D200" s="120">
        <v>1</v>
      </c>
      <c r="E200" s="120" t="s">
        <v>32</v>
      </c>
      <c r="F200" s="24">
        <v>173449.16399999999</v>
      </c>
      <c r="G200" s="120">
        <v>1</v>
      </c>
      <c r="H200" s="86">
        <f t="shared" si="55"/>
        <v>173449.16399999999</v>
      </c>
      <c r="I200" s="48" t="str">
        <f>IF('OFERTAS ECONOMICAS'!L200=0,"",IF('OFERTAS ECONOMICAS'!Q200="no","",'OFERTAS ECONOMICAS'!L200))</f>
        <v/>
      </c>
      <c r="J200" s="49">
        <f>+'OFERTAS ECONOMICAS'!P200</f>
        <v>0</v>
      </c>
      <c r="K200" s="49" t="str">
        <f t="shared" si="56"/>
        <v>NO CUMPLE</v>
      </c>
      <c r="L200" s="51" t="str">
        <f>IF('OFERTAS ECONOMICAS'!U200=0,"",IF('OFERTAS ECONOMICAS'!Z200="NO","",'OFERTAS ECONOMICAS'!U200))</f>
        <v/>
      </c>
      <c r="M200" s="52">
        <f>+'OFERTAS ECONOMICAS'!Y200</f>
        <v>0</v>
      </c>
      <c r="N200" s="52" t="str">
        <f t="shared" si="57"/>
        <v>NO CUMPLE</v>
      </c>
      <c r="O200" s="53" t="str">
        <f>IF('OFERTAS ECONOMICAS'!AD200=0,"",IF('OFERTAS ECONOMICAS'!AI200="NO","",'OFERTAS ECONOMICAS'!AD200))</f>
        <v/>
      </c>
      <c r="P200" s="54">
        <f>+'OFERTAS ECONOMICAS'!AH200</f>
        <v>0</v>
      </c>
      <c r="Q200" s="54" t="str">
        <f t="shared" si="58"/>
        <v>NO CUMPLE</v>
      </c>
      <c r="R200" s="56" t="str">
        <f>IF('OFERTAS ECONOMICAS'!AN200=0,"",IF('OFERTAS ECONOMICAS'!AR200="NO","",'OFERTAS ECONOMICAS'!AN200))</f>
        <v/>
      </c>
      <c r="S200" s="57">
        <f>+'OFERTAS ECONOMICAS'!AQ200</f>
        <v>0</v>
      </c>
      <c r="T200" s="57" t="str">
        <f t="shared" si="59"/>
        <v>NO CUMPLE</v>
      </c>
      <c r="U200" s="59" t="str">
        <f>IF('OFERTAS ECONOMICAS'!AV200=0,"",IF('OFERTAS ECONOMICAS'!BA200="NO","",'OFERTAS ECONOMICAS'!AV200))</f>
        <v/>
      </c>
      <c r="V200" s="60">
        <f>+'OFERTAS ECONOMICAS'!AZ200</f>
        <v>0</v>
      </c>
      <c r="W200" s="60" t="str">
        <f t="shared" si="60"/>
        <v>NO CUMPLE</v>
      </c>
      <c r="X200" s="56" t="str">
        <f>IF('OFERTAS ECONOMICAS'!BF200=0,"",IF('OFERTAS ECONOMICAS'!BJ200="NO","",'OFERTAS ECONOMICAS'!BE200))</f>
        <v/>
      </c>
      <c r="Y200" s="57">
        <f>+'OFERTAS ECONOMICAS'!BI200</f>
        <v>0</v>
      </c>
      <c r="Z200" s="57" t="str">
        <f t="shared" si="61"/>
        <v>NO CUMPLE</v>
      </c>
      <c r="AA200" s="152" t="e">
        <f>IF('OFERTAS ECONOMICAS'!#REF!=0,"",IF('OFERTAS ECONOMICAS'!#REF!="NO","",'OFERTAS ECONOMICAS'!#REF!))</f>
        <v>#REF!</v>
      </c>
      <c r="AB200" s="153" t="e">
        <f>+'OFERTAS ECONOMICAS'!#REF!</f>
        <v>#REF!</v>
      </c>
      <c r="AC200" s="153" t="e">
        <f t="shared" si="62"/>
        <v>#REF!</v>
      </c>
      <c r="AD200" s="251" t="str">
        <f>IF('OFERTAS ECONOMICAS'!BN200=0,"",IF('OFERTAS ECONOMICAS'!BS200="NO","",'OFERTAS ECONOMICAS'!BN200))</f>
        <v/>
      </c>
      <c r="AE200" s="153">
        <f>+'OFERTAS ECONOMICAS'!BR200</f>
        <v>0</v>
      </c>
      <c r="AF200" s="153" t="str">
        <f t="shared" si="63"/>
        <v>NO CUMPLE</v>
      </c>
      <c r="AG200" s="152" t="str">
        <f>IF('OFERTAS ECONOMICAS'!BW200=0,"",IF('OFERTAS ECONOMICAS'!CB200="NO","",'OFERTAS ECONOMICAS'!BW200))</f>
        <v/>
      </c>
      <c r="AH200" s="153">
        <f>+'OFERTAS ECONOMICAS'!CA200</f>
        <v>0</v>
      </c>
      <c r="AI200" s="153" t="str">
        <f t="shared" si="64"/>
        <v>NO CUMPLE</v>
      </c>
      <c r="AJ200" s="152" t="str">
        <f>IF('OFERTAS ECONOMICAS'!CF200=0,"",IF('OFERTAS ECONOMICAS'!CK200="NO","",'OFERTAS ECONOMICAS'!CF200))</f>
        <v/>
      </c>
      <c r="AK200" s="153">
        <f>+'OFERTAS ECONOMICAS'!CJ200</f>
        <v>0</v>
      </c>
      <c r="AL200" s="153" t="str">
        <f t="shared" si="65"/>
        <v>NO CUMPLE</v>
      </c>
      <c r="AM200" s="152" t="str">
        <f>IF('OFERTAS ECONOMICAS'!CO200=0,"",IF('OFERTAS ECONOMICAS'!CT200="NO","",'OFERTAS ECONOMICAS'!CO200))</f>
        <v/>
      </c>
      <c r="AN200" s="153">
        <f>+'OFERTAS ECONOMICAS'!CS200</f>
        <v>0</v>
      </c>
      <c r="AO200" s="153" t="str">
        <f t="shared" si="66"/>
        <v>NO CUMPLE</v>
      </c>
      <c r="AP200" s="344" t="str">
        <f>IF('OFERTAS ECONOMICAS'!CX200=0,"",IF('OFERTAS ECONOMICAS'!DC200="NO","",'OFERTAS ECONOMICAS'!CX200))</f>
        <v/>
      </c>
      <c r="AQ200" s="153">
        <f>+'OFERTAS ECONOMICAS'!DB200</f>
        <v>0</v>
      </c>
      <c r="AR200" s="153" t="str">
        <f t="shared" si="67"/>
        <v>NO CUMPLE</v>
      </c>
      <c r="AS200" s="152" t="str">
        <f>IF('OFERTAS ECONOMICAS'!DG200=0,"",IF('OFERTAS ECONOMICAS'!DL200="NO","",'OFERTAS ECONOMICAS'!DG200))</f>
        <v/>
      </c>
      <c r="AT200" s="153">
        <f>+'OFERTAS ECONOMICAS'!DK200</f>
        <v>0</v>
      </c>
      <c r="AU200" s="153" t="str">
        <f t="shared" si="68"/>
        <v>NO CUMPLE</v>
      </c>
      <c r="AV200" s="152" t="str">
        <f>IF('OFERTAS ECONOMICAS'!DP200=0,"",IF('OFERTAS ECONOMICAS'!DU200="NO","",'OFERTAS ECONOMICAS'!DP200))</f>
        <v/>
      </c>
      <c r="AW200" s="153">
        <f>+'OFERTAS ECONOMICAS'!DT200</f>
        <v>0</v>
      </c>
      <c r="AX200" s="153" t="str">
        <f t="shared" si="69"/>
        <v>NO CUMPLE</v>
      </c>
      <c r="AY200" s="341" t="str">
        <f>IF('OFERTAS ECONOMICAS'!DY200=0,"",IF('OFERTAS ECONOMICAS'!ED200="no","",'OFERTAS ECONOMICAS'!DY200))</f>
        <v/>
      </c>
      <c r="AZ200" s="153">
        <f>+'OFERTAS ECONOMICAS'!EC200</f>
        <v>0</v>
      </c>
      <c r="BA200" s="153" t="str">
        <f t="shared" si="70"/>
        <v>NO CUMPLE</v>
      </c>
      <c r="BB200" s="152" t="str">
        <f>IF('OFERTAS ECONOMICAS'!EH200=0,"",IF('OFERTAS ECONOMICAS'!EM200="NO","",'OFERTAS ECONOMICAS'!EH200))</f>
        <v/>
      </c>
      <c r="BC200" s="153" t="str">
        <f>+'OFERTAS ECONOMICAS'!EL200</f>
        <v/>
      </c>
      <c r="BD200" s="153" t="str">
        <f t="shared" si="71"/>
        <v>NO CUMPLE</v>
      </c>
      <c r="BE200" s="152" t="str">
        <f>IF('OFERTAS ECONOMICAS'!EQ200=0,"",IF('OFERTAS ECONOMICAS'!EV200="NO","",'OFERTAS ECONOMICAS'!EQ200))</f>
        <v/>
      </c>
      <c r="BF200" s="153">
        <f>+'OFERTAS ECONOMICAS'!EU200</f>
        <v>0</v>
      </c>
      <c r="BG200" s="153" t="str">
        <f t="shared" si="72"/>
        <v>NO CUMPLE</v>
      </c>
      <c r="BH200" s="152" t="str">
        <f>IF('OFERTAS ECONOMICAS'!EZ200=0,"",IF('OFERTAS ECONOMICAS'!FE200="NO","",'OFERTAS ECONOMICAS'!EZ200))</f>
        <v/>
      </c>
      <c r="BI200" s="153">
        <f>+'OFERTAS ECONOMICAS'!FD200</f>
        <v>0</v>
      </c>
      <c r="BJ200" s="153" t="str">
        <f t="shared" si="73"/>
        <v>NO CUMPLE</v>
      </c>
      <c r="BK200" s="152" t="str">
        <f>IF('OFERTAS ECONOMICAS'!FI200=0,"",IF('OFERTAS ECONOMICAS'!FN200="no","",'OFERTAS ECONOMICAS'!FI200))</f>
        <v/>
      </c>
      <c r="BL200" s="153">
        <f>+'OFERTAS ECONOMICAS'!FM200</f>
        <v>0</v>
      </c>
      <c r="BM200" s="153" t="str">
        <f t="shared" si="74"/>
        <v>NO CUMPLE</v>
      </c>
      <c r="BN200" s="152" t="e">
        <f>IF('OFERTAS ECONOMICAS'!#REF!=0,"",IF('OFERTAS ECONOMICAS'!#REF!="NO","",'OFERTAS ECONOMICAS'!#REF!))</f>
        <v>#REF!</v>
      </c>
      <c r="BO200" s="153" t="e">
        <f>+'OFERTAS ECONOMICAS'!#REF!</f>
        <v>#REF!</v>
      </c>
      <c r="BP200" s="153" t="e">
        <f t="shared" si="75"/>
        <v>#REF!</v>
      </c>
      <c r="BQ200" s="152" t="str">
        <f>IF('OFERTAS ECONOMICAS'!FR200=0,"",IF('OFERTAS ECONOMICAS'!FW200="NO","",'OFERTAS ECONOMICAS'!FR200))</f>
        <v/>
      </c>
      <c r="BR200" s="153" t="str">
        <f>+'OFERTAS ECONOMICAS'!FV200</f>
        <v>NO CUMPLE</v>
      </c>
      <c r="BS200" s="153" t="str">
        <f t="shared" si="76"/>
        <v>NO CUMPLE</v>
      </c>
      <c r="BT200" s="152" t="str">
        <f>IF('OFERTAS ECONOMICAS'!GA200=0,"",IF('OFERTAS ECONOMICAS'!GF200="NO","",'OFERTAS ECONOMICAS'!GA200))</f>
        <v/>
      </c>
      <c r="BU200" s="153">
        <f>+'OFERTAS ECONOMICAS'!GE200</f>
        <v>0</v>
      </c>
      <c r="BV200" s="153" t="str">
        <f t="shared" si="77"/>
        <v>NO CUMPLE</v>
      </c>
      <c r="BW200" s="152" t="e">
        <f>IF('OFERTAS ECONOMICAS'!#REF!=0,"",IF('OFERTAS ECONOMICAS'!#REF!="NO","",'OFERTAS ECONOMICAS'!#REF!))</f>
        <v>#REF!</v>
      </c>
      <c r="BX200" s="153" t="e">
        <f>+'OFERTAS ECONOMICAS'!#REF!</f>
        <v>#REF!</v>
      </c>
      <c r="BY200" s="153" t="e">
        <f t="shared" si="78"/>
        <v>#REF!</v>
      </c>
    </row>
    <row r="201" spans="1:77" ht="51" x14ac:dyDescent="0.2">
      <c r="A201" s="85">
        <f t="shared" si="81"/>
        <v>192</v>
      </c>
      <c r="B201" s="85" t="str">
        <f>VLOOKUP(A201,'OFERTAS ECONOMICAS'!A201:B534,2,0)</f>
        <v>DM2633</v>
      </c>
      <c r="C201" s="22" t="str">
        <f>VLOOKUP(A201,'OFERTAS ECONOMICAS'!A201:C534,3,0)</f>
        <v>ELECTRODOS PARA DESFIBRILACION ADULTO MINDAY BENEHEART D1-D2-D3-D5-D6</v>
      </c>
      <c r="D201" s="120">
        <v>1</v>
      </c>
      <c r="E201" s="120" t="s">
        <v>32</v>
      </c>
      <c r="F201" s="24">
        <v>364140</v>
      </c>
      <c r="G201" s="120">
        <v>1</v>
      </c>
      <c r="H201" s="86">
        <f t="shared" si="55"/>
        <v>364140</v>
      </c>
      <c r="I201" s="48" t="str">
        <f>IF('OFERTAS ECONOMICAS'!L201=0,"",IF('OFERTAS ECONOMICAS'!Q201="no","",'OFERTAS ECONOMICAS'!L201))</f>
        <v/>
      </c>
      <c r="J201" s="49">
        <f>+'OFERTAS ECONOMICAS'!P201</f>
        <v>0</v>
      </c>
      <c r="K201" s="49" t="str">
        <f t="shared" si="56"/>
        <v>NO CUMPLE</v>
      </c>
      <c r="L201" s="51" t="str">
        <f>IF('OFERTAS ECONOMICAS'!U201=0,"",IF('OFERTAS ECONOMICAS'!Z201="NO","",'OFERTAS ECONOMICAS'!U201))</f>
        <v/>
      </c>
      <c r="M201" s="52">
        <f>+'OFERTAS ECONOMICAS'!Y201</f>
        <v>0</v>
      </c>
      <c r="N201" s="52" t="str">
        <f t="shared" si="57"/>
        <v>NO CUMPLE</v>
      </c>
      <c r="O201" s="53" t="str">
        <f>IF('OFERTAS ECONOMICAS'!AD201=0,"",IF('OFERTAS ECONOMICAS'!AI201="NO","",'OFERTAS ECONOMICAS'!AD201))</f>
        <v/>
      </c>
      <c r="P201" s="54">
        <f>+'OFERTAS ECONOMICAS'!AH201</f>
        <v>0</v>
      </c>
      <c r="Q201" s="54" t="str">
        <f t="shared" si="58"/>
        <v>NO CUMPLE</v>
      </c>
      <c r="R201" s="56" t="str">
        <f>IF('OFERTAS ECONOMICAS'!AN201=0,"",IF('OFERTAS ECONOMICAS'!AR201="NO","",'OFERTAS ECONOMICAS'!AN201))</f>
        <v/>
      </c>
      <c r="S201" s="57">
        <f>+'OFERTAS ECONOMICAS'!AQ201</f>
        <v>0</v>
      </c>
      <c r="T201" s="57" t="str">
        <f t="shared" si="59"/>
        <v>NO CUMPLE</v>
      </c>
      <c r="U201" s="59" t="str">
        <f>IF('OFERTAS ECONOMICAS'!AV201=0,"",IF('OFERTAS ECONOMICAS'!BA201="NO","",'OFERTAS ECONOMICAS'!AV201))</f>
        <v/>
      </c>
      <c r="V201" s="60">
        <f>+'OFERTAS ECONOMICAS'!AZ201</f>
        <v>0</v>
      </c>
      <c r="W201" s="60" t="str">
        <f t="shared" si="60"/>
        <v>NO CUMPLE</v>
      </c>
      <c r="X201" s="56" t="str">
        <f>IF('OFERTAS ECONOMICAS'!BF201=0,"",IF('OFERTAS ECONOMICAS'!BJ201="NO","",'OFERTAS ECONOMICAS'!BE201))</f>
        <v/>
      </c>
      <c r="Y201" s="57">
        <f>+'OFERTAS ECONOMICAS'!BI201</f>
        <v>0</v>
      </c>
      <c r="Z201" s="57" t="str">
        <f t="shared" si="61"/>
        <v>NO CUMPLE</v>
      </c>
      <c r="AA201" s="152" t="e">
        <f>IF('OFERTAS ECONOMICAS'!#REF!=0,"",IF('OFERTAS ECONOMICAS'!#REF!="NO","",'OFERTAS ECONOMICAS'!#REF!))</f>
        <v>#REF!</v>
      </c>
      <c r="AB201" s="153" t="e">
        <f>+'OFERTAS ECONOMICAS'!#REF!</f>
        <v>#REF!</v>
      </c>
      <c r="AC201" s="153" t="e">
        <f t="shared" si="62"/>
        <v>#REF!</v>
      </c>
      <c r="AD201" s="251" t="str">
        <f>IF('OFERTAS ECONOMICAS'!BN201=0,"",IF('OFERTAS ECONOMICAS'!BS201="NO","",'OFERTAS ECONOMICAS'!BN201))</f>
        <v/>
      </c>
      <c r="AE201" s="153">
        <f>+'OFERTAS ECONOMICAS'!BR201</f>
        <v>0</v>
      </c>
      <c r="AF201" s="153" t="str">
        <f t="shared" si="63"/>
        <v>NO CUMPLE</v>
      </c>
      <c r="AG201" s="152" t="str">
        <f>IF('OFERTAS ECONOMICAS'!BW201=0,"",IF('OFERTAS ECONOMICAS'!CB201="NO","",'OFERTAS ECONOMICAS'!BW201))</f>
        <v/>
      </c>
      <c r="AH201" s="153">
        <f>+'OFERTAS ECONOMICAS'!CA201</f>
        <v>0</v>
      </c>
      <c r="AI201" s="153" t="str">
        <f t="shared" si="64"/>
        <v>NO CUMPLE</v>
      </c>
      <c r="AJ201" s="152" t="str">
        <f>IF('OFERTAS ECONOMICAS'!CF201=0,"",IF('OFERTAS ECONOMICAS'!CK201="NO","",'OFERTAS ECONOMICAS'!CF201))</f>
        <v/>
      </c>
      <c r="AK201" s="153">
        <f>+'OFERTAS ECONOMICAS'!CJ201</f>
        <v>0</v>
      </c>
      <c r="AL201" s="153" t="str">
        <f t="shared" si="65"/>
        <v>NO CUMPLE</v>
      </c>
      <c r="AM201" s="152" t="str">
        <f>IF('OFERTAS ECONOMICAS'!CO201=0,"",IF('OFERTAS ECONOMICAS'!CT201="NO","",'OFERTAS ECONOMICAS'!CO201))</f>
        <v/>
      </c>
      <c r="AN201" s="153">
        <f>+'OFERTAS ECONOMICAS'!CS201</f>
        <v>0</v>
      </c>
      <c r="AO201" s="153" t="str">
        <f t="shared" si="66"/>
        <v>NO CUMPLE</v>
      </c>
      <c r="AP201" s="344" t="str">
        <f>IF('OFERTAS ECONOMICAS'!CX201=0,"",IF('OFERTAS ECONOMICAS'!DC201="NO","",'OFERTAS ECONOMICAS'!CX201))</f>
        <v/>
      </c>
      <c r="AQ201" s="153">
        <f>+'OFERTAS ECONOMICAS'!DB201</f>
        <v>0</v>
      </c>
      <c r="AR201" s="153" t="str">
        <f t="shared" si="67"/>
        <v>NO CUMPLE</v>
      </c>
      <c r="AS201" s="152" t="str">
        <f>IF('OFERTAS ECONOMICAS'!DG201=0,"",IF('OFERTAS ECONOMICAS'!DL201="NO","",'OFERTAS ECONOMICAS'!DG201))</f>
        <v/>
      </c>
      <c r="AT201" s="153">
        <f>+'OFERTAS ECONOMICAS'!DK201</f>
        <v>0</v>
      </c>
      <c r="AU201" s="153" t="str">
        <f t="shared" si="68"/>
        <v>NO CUMPLE</v>
      </c>
      <c r="AV201" s="152">
        <f>IF('OFERTAS ECONOMICAS'!DP201=0,"",IF('OFERTAS ECONOMICAS'!DU201="NO","",'OFERTAS ECONOMICAS'!DP201))</f>
        <v>332486</v>
      </c>
      <c r="AW201" s="153" t="str">
        <f>+'OFERTAS ECONOMICAS'!DT201</f>
        <v>CUMPLE</v>
      </c>
      <c r="AX201" s="153" t="str">
        <f t="shared" si="69"/>
        <v>CUMPLE</v>
      </c>
      <c r="AY201" s="341" t="str">
        <f>IF('OFERTAS ECONOMICAS'!DY201=0,"",IF('OFERTAS ECONOMICAS'!ED201="no","",'OFERTAS ECONOMICAS'!DY201))</f>
        <v/>
      </c>
      <c r="AZ201" s="153">
        <f>+'OFERTAS ECONOMICAS'!EC201</f>
        <v>0</v>
      </c>
      <c r="BA201" s="153" t="str">
        <f t="shared" si="70"/>
        <v>NO CUMPLE</v>
      </c>
      <c r="BB201" s="152">
        <f>IF('OFERTAS ECONOMICAS'!EH201=0,"",IF('OFERTAS ECONOMICAS'!EM201="NO","",'OFERTAS ECONOMICAS'!EH201))</f>
        <v>322596.00000000006</v>
      </c>
      <c r="BC201" s="153" t="str">
        <f>+'OFERTAS ECONOMICAS'!EL201</f>
        <v>CUMPLE</v>
      </c>
      <c r="BD201" s="153" t="str">
        <f t="shared" si="71"/>
        <v>CUMPLE</v>
      </c>
      <c r="BE201" s="152" t="str">
        <f>IF('OFERTAS ECONOMICAS'!EQ201=0,"",IF('OFERTAS ECONOMICAS'!EV201="NO","",'OFERTAS ECONOMICAS'!EQ201))</f>
        <v/>
      </c>
      <c r="BF201" s="153">
        <f>+'OFERTAS ECONOMICAS'!EU201</f>
        <v>0</v>
      </c>
      <c r="BG201" s="153" t="str">
        <f t="shared" si="72"/>
        <v>NO CUMPLE</v>
      </c>
      <c r="BH201" s="152" t="str">
        <f>IF('OFERTAS ECONOMICAS'!EZ201=0,"",IF('OFERTAS ECONOMICAS'!FE201="NO","",'OFERTAS ECONOMICAS'!EZ201))</f>
        <v/>
      </c>
      <c r="BI201" s="153">
        <f>+'OFERTAS ECONOMICAS'!FD201</f>
        <v>0</v>
      </c>
      <c r="BJ201" s="153" t="str">
        <f t="shared" si="73"/>
        <v>NO CUMPLE</v>
      </c>
      <c r="BK201" s="152" t="str">
        <f>IF('OFERTAS ECONOMICAS'!FI201=0,"",IF('OFERTAS ECONOMICAS'!FN201="no","",'OFERTAS ECONOMICAS'!FI201))</f>
        <v/>
      </c>
      <c r="BL201" s="153">
        <f>+'OFERTAS ECONOMICAS'!FM201</f>
        <v>0</v>
      </c>
      <c r="BM201" s="153" t="str">
        <f t="shared" si="74"/>
        <v>NO CUMPLE</v>
      </c>
      <c r="BN201" s="152" t="e">
        <f>IF('OFERTAS ECONOMICAS'!#REF!=0,"",IF('OFERTAS ECONOMICAS'!#REF!="NO","",'OFERTAS ECONOMICAS'!#REF!))</f>
        <v>#REF!</v>
      </c>
      <c r="BO201" s="153" t="e">
        <f>+'OFERTAS ECONOMICAS'!#REF!</f>
        <v>#REF!</v>
      </c>
      <c r="BP201" s="153" t="e">
        <f t="shared" si="75"/>
        <v>#REF!</v>
      </c>
      <c r="BQ201" s="152" t="str">
        <f>IF('OFERTAS ECONOMICAS'!FR201=0,"",IF('OFERTAS ECONOMICAS'!FW201="NO","",'OFERTAS ECONOMICAS'!FR201))</f>
        <v/>
      </c>
      <c r="BR201" s="153" t="str">
        <f>+'OFERTAS ECONOMICAS'!FV201</f>
        <v>NO CUMPLE</v>
      </c>
      <c r="BS201" s="153" t="str">
        <f t="shared" si="76"/>
        <v>NO CUMPLE</v>
      </c>
      <c r="BT201" s="152" t="str">
        <f>IF('OFERTAS ECONOMICAS'!GA201=0,"",IF('OFERTAS ECONOMICAS'!GF201="NO","",'OFERTAS ECONOMICAS'!GA201))</f>
        <v/>
      </c>
      <c r="BU201" s="153">
        <f>+'OFERTAS ECONOMICAS'!GE201</f>
        <v>0</v>
      </c>
      <c r="BV201" s="153" t="str">
        <f t="shared" si="77"/>
        <v>NO CUMPLE</v>
      </c>
      <c r="BW201" s="152" t="e">
        <f>IF('OFERTAS ECONOMICAS'!#REF!=0,"",IF('OFERTAS ECONOMICAS'!#REF!="NO","",'OFERTAS ECONOMICAS'!#REF!))</f>
        <v>#REF!</v>
      </c>
      <c r="BX201" s="153" t="e">
        <f>+'OFERTAS ECONOMICAS'!#REF!</f>
        <v>#REF!</v>
      </c>
      <c r="BY201" s="153" t="e">
        <f t="shared" si="78"/>
        <v>#REF!</v>
      </c>
    </row>
    <row r="202" spans="1:77" ht="12.75" x14ac:dyDescent="0.2">
      <c r="A202" s="85">
        <f t="shared" si="81"/>
        <v>193</v>
      </c>
      <c r="B202" s="85" t="str">
        <f>VLOOKUP(A202,'OFERTAS ECONOMICAS'!A202:B535,2,0)</f>
        <v>DM1691</v>
      </c>
      <c r="C202" s="22" t="str">
        <f>VLOOKUP(A202,'OFERTAS ECONOMICAS'!A202:C535,3,0)</f>
        <v>FILTRO INCUBADORA</v>
      </c>
      <c r="D202" s="120">
        <v>1</v>
      </c>
      <c r="E202" s="120" t="s">
        <v>32</v>
      </c>
      <c r="F202" s="24">
        <v>35192.584000000003</v>
      </c>
      <c r="G202" s="120">
        <v>1</v>
      </c>
      <c r="H202" s="86">
        <f t="shared" si="55"/>
        <v>35192.584000000003</v>
      </c>
      <c r="I202" s="48" t="str">
        <f>IF('OFERTAS ECONOMICAS'!L202=0,"",IF('OFERTAS ECONOMICAS'!Q202="no","",'OFERTAS ECONOMICAS'!L202))</f>
        <v/>
      </c>
      <c r="J202" s="49">
        <f>+'OFERTAS ECONOMICAS'!P202</f>
        <v>0</v>
      </c>
      <c r="K202" s="49" t="str">
        <f t="shared" si="56"/>
        <v>NO CUMPLE</v>
      </c>
      <c r="L202" s="51" t="str">
        <f>IF('OFERTAS ECONOMICAS'!U202=0,"",IF('OFERTAS ECONOMICAS'!Z202="NO","",'OFERTAS ECONOMICAS'!U202))</f>
        <v/>
      </c>
      <c r="M202" s="52">
        <f>+'OFERTAS ECONOMICAS'!Y202</f>
        <v>0</v>
      </c>
      <c r="N202" s="52" t="str">
        <f t="shared" si="57"/>
        <v>NO CUMPLE</v>
      </c>
      <c r="O202" s="53" t="str">
        <f>IF('OFERTAS ECONOMICAS'!AD202=0,"",IF('OFERTAS ECONOMICAS'!AI202="NO","",'OFERTAS ECONOMICAS'!AD202))</f>
        <v/>
      </c>
      <c r="P202" s="54">
        <f>+'OFERTAS ECONOMICAS'!AH202</f>
        <v>0</v>
      </c>
      <c r="Q202" s="54" t="str">
        <f t="shared" si="58"/>
        <v>NO CUMPLE</v>
      </c>
      <c r="R202" s="56" t="str">
        <f>IF('OFERTAS ECONOMICAS'!AN202=0,"",IF('OFERTAS ECONOMICAS'!AR202="NO","",'OFERTAS ECONOMICAS'!AN202))</f>
        <v/>
      </c>
      <c r="S202" s="57">
        <f>+'OFERTAS ECONOMICAS'!AQ202</f>
        <v>0</v>
      </c>
      <c r="T202" s="57" t="str">
        <f t="shared" si="59"/>
        <v>NO CUMPLE</v>
      </c>
      <c r="U202" s="59" t="str">
        <f>IF('OFERTAS ECONOMICAS'!AV202=0,"",IF('OFERTAS ECONOMICAS'!BA202="NO","",'OFERTAS ECONOMICAS'!AV202))</f>
        <v/>
      </c>
      <c r="V202" s="60">
        <f>+'OFERTAS ECONOMICAS'!AZ202</f>
        <v>0</v>
      </c>
      <c r="W202" s="60" t="str">
        <f t="shared" si="60"/>
        <v>NO CUMPLE</v>
      </c>
      <c r="X202" s="56" t="str">
        <f>IF('OFERTAS ECONOMICAS'!BF202=0,"",IF('OFERTAS ECONOMICAS'!BJ202="NO","",'OFERTAS ECONOMICAS'!BE202))</f>
        <v/>
      </c>
      <c r="Y202" s="57">
        <f>+'OFERTAS ECONOMICAS'!BI202</f>
        <v>0</v>
      </c>
      <c r="Z202" s="57" t="str">
        <f t="shared" si="61"/>
        <v>NO CUMPLE</v>
      </c>
      <c r="AA202" s="152" t="e">
        <f>IF('OFERTAS ECONOMICAS'!#REF!=0,"",IF('OFERTAS ECONOMICAS'!#REF!="NO","",'OFERTAS ECONOMICAS'!#REF!))</f>
        <v>#REF!</v>
      </c>
      <c r="AB202" s="153" t="e">
        <f>+'OFERTAS ECONOMICAS'!#REF!</f>
        <v>#REF!</v>
      </c>
      <c r="AC202" s="153" t="e">
        <f t="shared" si="62"/>
        <v>#REF!</v>
      </c>
      <c r="AD202" s="251" t="str">
        <f>IF('OFERTAS ECONOMICAS'!BN202=0,"",IF('OFERTAS ECONOMICAS'!BS202="NO","",'OFERTAS ECONOMICAS'!BN202))</f>
        <v/>
      </c>
      <c r="AE202" s="153">
        <f>+'OFERTAS ECONOMICAS'!BR202</f>
        <v>0</v>
      </c>
      <c r="AF202" s="153" t="str">
        <f t="shared" si="63"/>
        <v>NO CUMPLE</v>
      </c>
      <c r="AG202" s="152" t="str">
        <f>IF('OFERTAS ECONOMICAS'!BW202=0,"",IF('OFERTAS ECONOMICAS'!CB202="NO","",'OFERTAS ECONOMICAS'!BW202))</f>
        <v/>
      </c>
      <c r="AH202" s="153">
        <f>+'OFERTAS ECONOMICAS'!CA202</f>
        <v>0</v>
      </c>
      <c r="AI202" s="153" t="str">
        <f t="shared" si="64"/>
        <v>NO CUMPLE</v>
      </c>
      <c r="AJ202" s="152" t="str">
        <f>IF('OFERTAS ECONOMICAS'!CF202=0,"",IF('OFERTAS ECONOMICAS'!CK202="NO","",'OFERTAS ECONOMICAS'!CF202))</f>
        <v/>
      </c>
      <c r="AK202" s="153">
        <f>+'OFERTAS ECONOMICAS'!CJ202</f>
        <v>0</v>
      </c>
      <c r="AL202" s="153" t="str">
        <f t="shared" si="65"/>
        <v>NO CUMPLE</v>
      </c>
      <c r="AM202" s="152" t="str">
        <f>IF('OFERTAS ECONOMICAS'!CO202=0,"",IF('OFERTAS ECONOMICAS'!CT202="NO","",'OFERTAS ECONOMICAS'!CO202))</f>
        <v/>
      </c>
      <c r="AN202" s="153">
        <f>+'OFERTAS ECONOMICAS'!CS202</f>
        <v>0</v>
      </c>
      <c r="AO202" s="153" t="str">
        <f t="shared" si="66"/>
        <v>NO CUMPLE</v>
      </c>
      <c r="AP202" s="344" t="str">
        <f>IF('OFERTAS ECONOMICAS'!CX202=0,"",IF('OFERTAS ECONOMICAS'!DC202="NO","",'OFERTAS ECONOMICAS'!CX202))</f>
        <v/>
      </c>
      <c r="AQ202" s="153">
        <f>+'OFERTAS ECONOMICAS'!DB202</f>
        <v>0</v>
      </c>
      <c r="AR202" s="153" t="str">
        <f t="shared" si="67"/>
        <v>NO CUMPLE</v>
      </c>
      <c r="AS202" s="152" t="str">
        <f>IF('OFERTAS ECONOMICAS'!DG202=0,"",IF('OFERTAS ECONOMICAS'!DL202="NO","",'OFERTAS ECONOMICAS'!DG202))</f>
        <v/>
      </c>
      <c r="AT202" s="153">
        <f>+'OFERTAS ECONOMICAS'!DK202</f>
        <v>0</v>
      </c>
      <c r="AU202" s="153" t="str">
        <f t="shared" si="68"/>
        <v>NO CUMPLE</v>
      </c>
      <c r="AV202" s="152" t="str">
        <f>IF('OFERTAS ECONOMICAS'!DP202=0,"",IF('OFERTAS ECONOMICAS'!DU202="NO","",'OFERTAS ECONOMICAS'!DP202))</f>
        <v/>
      </c>
      <c r="AW202" s="153">
        <f>+'OFERTAS ECONOMICAS'!DT202</f>
        <v>0</v>
      </c>
      <c r="AX202" s="153" t="str">
        <f t="shared" si="69"/>
        <v>NO CUMPLE</v>
      </c>
      <c r="AY202" s="341" t="str">
        <f>IF('OFERTAS ECONOMICAS'!DY202=0,"",IF('OFERTAS ECONOMICAS'!ED202="no","",'OFERTAS ECONOMICAS'!DY202))</f>
        <v/>
      </c>
      <c r="AZ202" s="153">
        <f>+'OFERTAS ECONOMICAS'!EC202</f>
        <v>0</v>
      </c>
      <c r="BA202" s="153" t="str">
        <f t="shared" si="70"/>
        <v>NO CUMPLE</v>
      </c>
      <c r="BB202" s="152" t="str">
        <f>IF('OFERTAS ECONOMICAS'!EH202=0,"",IF('OFERTAS ECONOMICAS'!EM202="NO","",'OFERTAS ECONOMICAS'!EH202))</f>
        <v/>
      </c>
      <c r="BC202" s="153" t="str">
        <f>+'OFERTAS ECONOMICAS'!EL202</f>
        <v/>
      </c>
      <c r="BD202" s="153" t="str">
        <f t="shared" si="71"/>
        <v>NO CUMPLE</v>
      </c>
      <c r="BE202" s="152" t="str">
        <f>IF('OFERTAS ECONOMICAS'!EQ202=0,"",IF('OFERTAS ECONOMICAS'!EV202="NO","",'OFERTAS ECONOMICAS'!EQ202))</f>
        <v/>
      </c>
      <c r="BF202" s="153">
        <f>+'OFERTAS ECONOMICAS'!EU202</f>
        <v>0</v>
      </c>
      <c r="BG202" s="153" t="str">
        <f t="shared" si="72"/>
        <v>NO CUMPLE</v>
      </c>
      <c r="BH202" s="152" t="str">
        <f>IF('OFERTAS ECONOMICAS'!EZ202=0,"",IF('OFERTAS ECONOMICAS'!FE202="NO","",'OFERTAS ECONOMICAS'!EZ202))</f>
        <v/>
      </c>
      <c r="BI202" s="153">
        <f>+'OFERTAS ECONOMICAS'!FD202</f>
        <v>0</v>
      </c>
      <c r="BJ202" s="153" t="str">
        <f t="shared" si="73"/>
        <v>NO CUMPLE</v>
      </c>
      <c r="BK202" s="152" t="str">
        <f>IF('OFERTAS ECONOMICAS'!FI202=0,"",IF('OFERTAS ECONOMICAS'!FN202="no","",'OFERTAS ECONOMICAS'!FI202))</f>
        <v/>
      </c>
      <c r="BL202" s="153">
        <f>+'OFERTAS ECONOMICAS'!FM202</f>
        <v>0</v>
      </c>
      <c r="BM202" s="153" t="str">
        <f t="shared" si="74"/>
        <v>NO CUMPLE</v>
      </c>
      <c r="BN202" s="152" t="e">
        <f>IF('OFERTAS ECONOMICAS'!#REF!=0,"",IF('OFERTAS ECONOMICAS'!#REF!="NO","",'OFERTAS ECONOMICAS'!#REF!))</f>
        <v>#REF!</v>
      </c>
      <c r="BO202" s="153" t="e">
        <f>+'OFERTAS ECONOMICAS'!#REF!</f>
        <v>#REF!</v>
      </c>
      <c r="BP202" s="153" t="e">
        <f t="shared" si="75"/>
        <v>#REF!</v>
      </c>
      <c r="BQ202" s="152" t="str">
        <f>IF('OFERTAS ECONOMICAS'!FR202=0,"",IF('OFERTAS ECONOMICAS'!FW202="NO","",'OFERTAS ECONOMICAS'!FR202))</f>
        <v/>
      </c>
      <c r="BR202" s="153" t="str">
        <f>+'OFERTAS ECONOMICAS'!FV202</f>
        <v>NO CUMPLE</v>
      </c>
      <c r="BS202" s="153" t="str">
        <f t="shared" si="76"/>
        <v>NO CUMPLE</v>
      </c>
      <c r="BT202" s="152" t="str">
        <f>IF('OFERTAS ECONOMICAS'!GA202=0,"",IF('OFERTAS ECONOMICAS'!GF202="NO","",'OFERTAS ECONOMICAS'!GA202))</f>
        <v/>
      </c>
      <c r="BU202" s="153">
        <f>+'OFERTAS ECONOMICAS'!GE202</f>
        <v>0</v>
      </c>
      <c r="BV202" s="153" t="str">
        <f t="shared" si="77"/>
        <v>NO CUMPLE</v>
      </c>
      <c r="BW202" s="152" t="e">
        <f>IF('OFERTAS ECONOMICAS'!#REF!=0,"",IF('OFERTAS ECONOMICAS'!#REF!="NO","",'OFERTAS ECONOMICAS'!#REF!))</f>
        <v>#REF!</v>
      </c>
      <c r="BX202" s="153" t="e">
        <f>+'OFERTAS ECONOMICAS'!#REF!</f>
        <v>#REF!</v>
      </c>
      <c r="BY202" s="153" t="e">
        <f t="shared" si="78"/>
        <v>#REF!</v>
      </c>
    </row>
    <row r="203" spans="1:77" ht="38.25" x14ac:dyDescent="0.2">
      <c r="A203" s="85">
        <f t="shared" si="81"/>
        <v>194</v>
      </c>
      <c r="B203" s="85" t="str">
        <f>VLOOKUP(A203,'OFERTAS ECONOMICAS'!A203:B536,2,0)</f>
        <v>DM2646</v>
      </c>
      <c r="C203" s="22" t="str">
        <f>VLOOKUP(A203,'OFERTAS ECONOMICAS'!A203:C536,3,0)</f>
        <v>FILTROS HIDROFOBICOS MANGUERA -MANGUERA PARA ASPIRADOR DE SECRECIONES</v>
      </c>
      <c r="D203" s="120">
        <v>1</v>
      </c>
      <c r="E203" s="120" t="s">
        <v>32</v>
      </c>
      <c r="F203" s="24">
        <v>15836.6628</v>
      </c>
      <c r="G203" s="120">
        <v>1</v>
      </c>
      <c r="H203" s="86">
        <f t="shared" ref="H203:H266" si="82">+F203*G203</f>
        <v>15836.6628</v>
      </c>
      <c r="I203" s="48" t="str">
        <f>IF('OFERTAS ECONOMICAS'!L203=0,"",IF('OFERTAS ECONOMICAS'!Q203="no","",'OFERTAS ECONOMICAS'!L203))</f>
        <v/>
      </c>
      <c r="J203" s="49">
        <f>+'OFERTAS ECONOMICAS'!P203</f>
        <v>0</v>
      </c>
      <c r="K203" s="49" t="str">
        <f t="shared" ref="K203:K266" si="83">+IF(I203=0,"NO OFERTADO",IF(J203="NO CUMPLE EV. TECNICA","NO CUMPLE",IF(I203&lt;=($F203*(1+$F$4)),"CUMPLE","NO CUMPLE")))</f>
        <v>NO CUMPLE</v>
      </c>
      <c r="L203" s="51" t="str">
        <f>IF('OFERTAS ECONOMICAS'!U203=0,"",IF('OFERTAS ECONOMICAS'!Z203="NO","",'OFERTAS ECONOMICAS'!U203))</f>
        <v/>
      </c>
      <c r="M203" s="52">
        <f>+'OFERTAS ECONOMICAS'!Y203</f>
        <v>0</v>
      </c>
      <c r="N203" s="52" t="str">
        <f t="shared" ref="N203:N266" si="84">+IF(L203=0,"NO OFERTADO",IF(M203="NO CUMPLE EV. TECNICA","NO CUMPLE",IF(L203&lt;=($F203*(1+$F$4)),"CUMPLE","NO CUMPLE")))</f>
        <v>NO CUMPLE</v>
      </c>
      <c r="O203" s="53" t="str">
        <f>IF('OFERTAS ECONOMICAS'!AD203=0,"",IF('OFERTAS ECONOMICAS'!AI203="NO","",'OFERTAS ECONOMICAS'!AD203))</f>
        <v/>
      </c>
      <c r="P203" s="54">
        <f>+'OFERTAS ECONOMICAS'!AH203</f>
        <v>0</v>
      </c>
      <c r="Q203" s="54" t="str">
        <f t="shared" ref="Q203:Q266" si="85">+IF(O203=0,"NO OFERTADO",IF(P203="NO CUMPLE EV. TECNICA","NO CUMPLE",IF(O203&lt;=($F203*(1+$F$4)),"CUMPLE","NO CUMPLE")))</f>
        <v>NO CUMPLE</v>
      </c>
      <c r="R203" s="56" t="str">
        <f>IF('OFERTAS ECONOMICAS'!AN203=0,"",IF('OFERTAS ECONOMICAS'!AR203="NO","",'OFERTAS ECONOMICAS'!AN203))</f>
        <v/>
      </c>
      <c r="S203" s="57">
        <f>+'OFERTAS ECONOMICAS'!AQ203</f>
        <v>0</v>
      </c>
      <c r="T203" s="57" t="str">
        <f t="shared" ref="T203:T266" si="86">+IF(R203=0,"NO OFERTADO",IF(S203="NO CUMPLE EV. TECNICA","NO CUMPLE",IF(R203&lt;=($F203*(1+$F$4)),"CUMPLE","NO CUMPLE")))</f>
        <v>NO CUMPLE</v>
      </c>
      <c r="U203" s="59" t="str">
        <f>IF('OFERTAS ECONOMICAS'!AV203=0,"",IF('OFERTAS ECONOMICAS'!BA203="NO","",'OFERTAS ECONOMICAS'!AV203))</f>
        <v/>
      </c>
      <c r="V203" s="60">
        <f>+'OFERTAS ECONOMICAS'!AZ203</f>
        <v>0</v>
      </c>
      <c r="W203" s="60" t="str">
        <f t="shared" ref="W203:W266" si="87">+IF(U203=0,"NO OFERTADO",IF(V203="NO CUMPLE EV. TECNICA","NO CUMPLE",IF(U203&lt;=($F203*(1+$F$4)),"CUMPLE","NO CUMPLE")))</f>
        <v>NO CUMPLE</v>
      </c>
      <c r="X203" s="56" t="str">
        <f>IF('OFERTAS ECONOMICAS'!BF203=0,"",IF('OFERTAS ECONOMICAS'!BJ203="NO","",'OFERTAS ECONOMICAS'!BE203))</f>
        <v/>
      </c>
      <c r="Y203" s="57">
        <f>+'OFERTAS ECONOMICAS'!BI203</f>
        <v>0</v>
      </c>
      <c r="Z203" s="57" t="str">
        <f t="shared" ref="Z203:Z266" si="88">+IF(X203=0,"NO OFERTADO",IF(Y203="NO CUMPLE EV. TECNICA","NO CUMPLE",IF(X203&lt;=($F203*(1+$F$4)),"CUMPLE","NO CUMPLE")))</f>
        <v>NO CUMPLE</v>
      </c>
      <c r="AA203" s="152" t="e">
        <f>IF('OFERTAS ECONOMICAS'!#REF!=0,"",IF('OFERTAS ECONOMICAS'!#REF!="NO","",'OFERTAS ECONOMICAS'!#REF!))</f>
        <v>#REF!</v>
      </c>
      <c r="AB203" s="153" t="e">
        <f>+'OFERTAS ECONOMICAS'!#REF!</f>
        <v>#REF!</v>
      </c>
      <c r="AC203" s="153" t="e">
        <f t="shared" ref="AC203:AC266" si="89">+IF(AA203=0,"NO OFERTADO",IF(AB203="NO CUMPLE EV. TECNICA","NO CUMPLE",IF(AA203&lt;=($F203*(1+$F$4)),"CUMPLE","NO CUMPLE")))</f>
        <v>#REF!</v>
      </c>
      <c r="AD203" s="251" t="str">
        <f>IF('OFERTAS ECONOMICAS'!BN203=0,"",IF('OFERTAS ECONOMICAS'!BS203="NO","",'OFERTAS ECONOMICAS'!BN203))</f>
        <v/>
      </c>
      <c r="AE203" s="153">
        <f>+'OFERTAS ECONOMICAS'!BR203</f>
        <v>0</v>
      </c>
      <c r="AF203" s="153" t="str">
        <f t="shared" ref="AF203:AF266" si="90">+IF(AD203=0,"NO OFERTADO",IF(AE203="NO CUMPLE EV. TECNICA","NO CUMPLE",IF(AD203&lt;=($F203*(1+$F$4)),"CUMPLE","NO CUMPLE")))</f>
        <v>NO CUMPLE</v>
      </c>
      <c r="AG203" s="152" t="str">
        <f>IF('OFERTAS ECONOMICAS'!BW203=0,"",IF('OFERTAS ECONOMICAS'!CB203="NO","",'OFERTAS ECONOMICAS'!BW203))</f>
        <v/>
      </c>
      <c r="AH203" s="153">
        <f>+'OFERTAS ECONOMICAS'!CA203</f>
        <v>0</v>
      </c>
      <c r="AI203" s="153" t="str">
        <f t="shared" ref="AI203:AI266" si="91">+IF(AG203=0,"NO OFERTADO",IF(AH203="NO CUMPLE EV. TECNICA","NO CUMPLE",IF(AG203&lt;=($F203*(1+$F$4)),"CUMPLE","NO CUMPLE")))</f>
        <v>NO CUMPLE</v>
      </c>
      <c r="AJ203" s="152" t="str">
        <f>IF('OFERTAS ECONOMICAS'!CF203=0,"",IF('OFERTAS ECONOMICAS'!CK203="NO","",'OFERTAS ECONOMICAS'!CF203))</f>
        <v/>
      </c>
      <c r="AK203" s="153">
        <f>+'OFERTAS ECONOMICAS'!CJ203</f>
        <v>0</v>
      </c>
      <c r="AL203" s="153" t="str">
        <f t="shared" ref="AL203:AL266" si="92">+IF(AJ203=0,"NO OFERTADO",IF(AK203="NO CUMPLE EV. TECNICA","NO CUMPLE",IF(AJ203&lt;=($F203*(1+$F$4)),"CUMPLE","NO CUMPLE")))</f>
        <v>NO CUMPLE</v>
      </c>
      <c r="AM203" s="152" t="str">
        <f>IF('OFERTAS ECONOMICAS'!CO203=0,"",IF('OFERTAS ECONOMICAS'!CT203="NO","",'OFERTAS ECONOMICAS'!CO203))</f>
        <v/>
      </c>
      <c r="AN203" s="153">
        <f>+'OFERTAS ECONOMICAS'!CS203</f>
        <v>0</v>
      </c>
      <c r="AO203" s="153" t="str">
        <f t="shared" ref="AO203:AO266" si="93">+IF(AM203=0,"NO OFERTADO",IF(AN203="NO CUMPLE EV. TECNICA","NO CUMPLE",IF(AM203&lt;=($F203*(1+$F$4)),"CUMPLE","NO CUMPLE")))</f>
        <v>NO CUMPLE</v>
      </c>
      <c r="AP203" s="344" t="str">
        <f>IF('OFERTAS ECONOMICAS'!CX203=0,"",IF('OFERTAS ECONOMICAS'!DC203="NO","",'OFERTAS ECONOMICAS'!CX203))</f>
        <v/>
      </c>
      <c r="AQ203" s="153">
        <f>+'OFERTAS ECONOMICAS'!DB203</f>
        <v>0</v>
      </c>
      <c r="AR203" s="153" t="str">
        <f t="shared" ref="AR203:AR266" si="94">+IF(AP203=0,"NO OFERTADO",IF(AQ203="NO CUMPLE EV. TECNICA","NO CUMPLE",IF(AP203&lt;=($F203*(1+$F$4)),"CUMPLE","NO CUMPLE")))</f>
        <v>NO CUMPLE</v>
      </c>
      <c r="AS203" s="152" t="str">
        <f>IF('OFERTAS ECONOMICAS'!DG203=0,"",IF('OFERTAS ECONOMICAS'!DL203="NO","",'OFERTAS ECONOMICAS'!DG203))</f>
        <v/>
      </c>
      <c r="AT203" s="153">
        <f>+'OFERTAS ECONOMICAS'!DK203</f>
        <v>0</v>
      </c>
      <c r="AU203" s="153" t="str">
        <f t="shared" ref="AU203:AU266" si="95">+IF(AS203=0,"NO OFERTADO",IF(AT203="NO CUMPLE EV. TECNICA","NO CUMPLE",IF(AS203&lt;=($F203*(1+$F$4)),"CUMPLE","NO CUMPLE")))</f>
        <v>NO CUMPLE</v>
      </c>
      <c r="AV203" s="152" t="str">
        <f>IF('OFERTAS ECONOMICAS'!DP203=0,"",IF('OFERTAS ECONOMICAS'!DU203="NO","",'OFERTAS ECONOMICAS'!DP203))</f>
        <v/>
      </c>
      <c r="AW203" s="153">
        <f>+'OFERTAS ECONOMICAS'!DT203</f>
        <v>0</v>
      </c>
      <c r="AX203" s="153" t="str">
        <f t="shared" ref="AX203:AX266" si="96">+IF(AV203=0,"NO OFERTADO",IF(AW203="NO CUMPLE EV. TECNICA","NO CUMPLE",IF(AV203&lt;=($F203*(1+$F$4)),"CUMPLE","NO CUMPLE")))</f>
        <v>NO CUMPLE</v>
      </c>
      <c r="AY203" s="341" t="str">
        <f>IF('OFERTAS ECONOMICAS'!DY203=0,"",IF('OFERTAS ECONOMICAS'!ED203="no","",'OFERTAS ECONOMICAS'!DY203))</f>
        <v/>
      </c>
      <c r="AZ203" s="153" t="str">
        <f>+'OFERTAS ECONOMICAS'!EC203</f>
        <v>NO CUMPLE</v>
      </c>
      <c r="BA203" s="153" t="str">
        <f t="shared" ref="BA203:BA266" si="97">+IF(AY203=0,"NO OFERTADO",IF(AZ203="NO CUMPLE EV. TECNICA","NO CUMPLE",IF(AY203&lt;=($F203*(1+$F$4)),"CUMPLE","NO CUMPLE")))</f>
        <v>NO CUMPLE</v>
      </c>
      <c r="BB203" s="152" t="str">
        <f>IF('OFERTAS ECONOMICAS'!EH203=0,"",IF('OFERTAS ECONOMICAS'!EM203="NO","",'OFERTAS ECONOMICAS'!EH203))</f>
        <v/>
      </c>
      <c r="BC203" s="153" t="str">
        <f>+'OFERTAS ECONOMICAS'!EL203</f>
        <v/>
      </c>
      <c r="BD203" s="153" t="str">
        <f t="shared" ref="BD203:BD266" si="98">+IF(BB203=0,"NO OFERTADO",IF(BC203="NO CUMPLE EV. TECNICA","NO CUMPLE",IF(BB203&lt;=($F203*(1+$F$4)),"CUMPLE","NO CUMPLE")))</f>
        <v>NO CUMPLE</v>
      </c>
      <c r="BE203" s="152" t="str">
        <f>IF('OFERTAS ECONOMICAS'!EQ203=0,"",IF('OFERTAS ECONOMICAS'!EV203="NO","",'OFERTAS ECONOMICAS'!EQ203))</f>
        <v/>
      </c>
      <c r="BF203" s="153">
        <f>+'OFERTAS ECONOMICAS'!EU203</f>
        <v>0</v>
      </c>
      <c r="BG203" s="153" t="str">
        <f t="shared" ref="BG203:BG266" si="99">+IF(BE203=0,"NO OFERTADO",IF(BF203="NO CUMPLE EV. TECNICA","NO CUMPLE",IF(BE203&lt;=($F203*(1+$F$4)),"CUMPLE","NO CUMPLE")))</f>
        <v>NO CUMPLE</v>
      </c>
      <c r="BH203" s="152" t="str">
        <f>IF('OFERTAS ECONOMICAS'!EZ203=0,"",IF('OFERTAS ECONOMICAS'!FE203="NO","",'OFERTAS ECONOMICAS'!EZ203))</f>
        <v/>
      </c>
      <c r="BI203" s="153">
        <f>+'OFERTAS ECONOMICAS'!FD203</f>
        <v>0</v>
      </c>
      <c r="BJ203" s="153" t="str">
        <f t="shared" ref="BJ203:BJ266" si="100">+IF(BH203=0,"NO OFERTADO",IF(BI203="NO CUMPLE EV. TECNICA","NO CUMPLE",IF(BH203&lt;=($F203*(1+$F$4)),"CUMPLE","NO CUMPLE")))</f>
        <v>NO CUMPLE</v>
      </c>
      <c r="BK203" s="152" t="str">
        <f>IF('OFERTAS ECONOMICAS'!FI203=0,"",IF('OFERTAS ECONOMICAS'!FN203="no","",'OFERTAS ECONOMICAS'!FI203))</f>
        <v/>
      </c>
      <c r="BL203" s="153">
        <f>+'OFERTAS ECONOMICAS'!FM203</f>
        <v>0</v>
      </c>
      <c r="BM203" s="153" t="str">
        <f t="shared" ref="BM203:BM266" si="101">+IF(BK203=0,"NO OFERTADO",IF(BL203="NO CUMPLE EV. TECNICA","NO CUMPLE",IF(BK203&lt;=($F203*(1+$F$4)),"CUMPLE","NO CUMPLE")))</f>
        <v>NO CUMPLE</v>
      </c>
      <c r="BN203" s="152" t="e">
        <f>IF('OFERTAS ECONOMICAS'!#REF!=0,"",IF('OFERTAS ECONOMICAS'!#REF!="NO","",'OFERTAS ECONOMICAS'!#REF!))</f>
        <v>#REF!</v>
      </c>
      <c r="BO203" s="153" t="e">
        <f>+'OFERTAS ECONOMICAS'!#REF!</f>
        <v>#REF!</v>
      </c>
      <c r="BP203" s="153" t="e">
        <f t="shared" ref="BP203:BP266" si="102">+IF(BN203=0,"NO OFERTADO",IF(BO203="NO CUMPLE EV. TECNICA","NO CUMPLE",IF(BN203&lt;=($F203*(1+$F$4)),"CUMPLE","NO CUMPLE")))</f>
        <v>#REF!</v>
      </c>
      <c r="BQ203" s="152" t="str">
        <f>IF('OFERTAS ECONOMICAS'!FR203=0,"",IF('OFERTAS ECONOMICAS'!FW203="NO","",'OFERTAS ECONOMICAS'!FR203))</f>
        <v/>
      </c>
      <c r="BR203" s="153" t="str">
        <f>+'OFERTAS ECONOMICAS'!FV203</f>
        <v>NO CUMPLE</v>
      </c>
      <c r="BS203" s="153" t="str">
        <f t="shared" ref="BS203:BS266" si="103">+IF(BQ203=0,"NO OFERTADO",IF(BR203="NO CUMPLE EV. TECNICA","NO CUMPLE",IF(BQ203&lt;=($F203*(1+$F$4)),"CUMPLE","NO CUMPLE")))</f>
        <v>NO CUMPLE</v>
      </c>
      <c r="BT203" s="152" t="str">
        <f>IF('OFERTAS ECONOMICAS'!GA203=0,"",IF('OFERTAS ECONOMICAS'!GF203="NO","",'OFERTAS ECONOMICAS'!GA203))</f>
        <v/>
      </c>
      <c r="BU203" s="153">
        <f>+'OFERTAS ECONOMICAS'!GE203</f>
        <v>0</v>
      </c>
      <c r="BV203" s="153" t="str">
        <f t="shared" ref="BV203:BV266" si="104">+IF(BT203=0,"NO OFERTADO",IF(BU203="NO CUMPLE EV. TECNICA","NO CUMPLE",IF(BT203&lt;=($F203*(1+$F$4)),"CUMPLE","NO CUMPLE")))</f>
        <v>NO CUMPLE</v>
      </c>
      <c r="BW203" s="152" t="e">
        <f>IF('OFERTAS ECONOMICAS'!#REF!=0,"",IF('OFERTAS ECONOMICAS'!#REF!="NO","",'OFERTAS ECONOMICAS'!#REF!))</f>
        <v>#REF!</v>
      </c>
      <c r="BX203" s="153" t="e">
        <f>+'OFERTAS ECONOMICAS'!#REF!</f>
        <v>#REF!</v>
      </c>
      <c r="BY203" s="153" t="e">
        <f t="shared" ref="BY203:BY266" si="105">+IF(BW203=0,"NO OFERTADO",IF(BX203="NO CUMPLE EV. TECNICA","NO CUMPLE",IF(BW203&lt;=($F203*(1+$F$4)),"CUMPLE","NO CUMPLE")))</f>
        <v>#REF!</v>
      </c>
    </row>
    <row r="204" spans="1:77" ht="25.5" x14ac:dyDescent="0.2">
      <c r="A204" s="85">
        <f t="shared" si="81"/>
        <v>195</v>
      </c>
      <c r="B204" s="85" t="str">
        <f>VLOOKUP(A204,'OFERTAS ECONOMICAS'!A204:B537,2,0)</f>
        <v>DM2439</v>
      </c>
      <c r="C204" s="22" t="str">
        <f>VLOOKUP(A204,'OFERTAS ECONOMICAS'!A204:C537,3,0)</f>
        <v>PAPEL PARA DESFIBRILADOR 80 MM X 30 EN Z</v>
      </c>
      <c r="D204" s="120">
        <v>1</v>
      </c>
      <c r="E204" s="120" t="s">
        <v>32</v>
      </c>
      <c r="F204" s="24">
        <v>7415.5801999999994</v>
      </c>
      <c r="G204" s="120">
        <v>10</v>
      </c>
      <c r="H204" s="86">
        <f t="shared" si="82"/>
        <v>74155.801999999996</v>
      </c>
      <c r="I204" s="48" t="str">
        <f>IF('OFERTAS ECONOMICAS'!L204=0,"",IF('OFERTAS ECONOMICAS'!Q204="no","",'OFERTAS ECONOMICAS'!L204))</f>
        <v/>
      </c>
      <c r="J204" s="49">
        <f>+'OFERTAS ECONOMICAS'!P204</f>
        <v>0</v>
      </c>
      <c r="K204" s="49" t="str">
        <f t="shared" si="83"/>
        <v>NO CUMPLE</v>
      </c>
      <c r="L204" s="51" t="str">
        <f>IF('OFERTAS ECONOMICAS'!U204=0,"",IF('OFERTAS ECONOMICAS'!Z204="NO","",'OFERTAS ECONOMICAS'!U204))</f>
        <v/>
      </c>
      <c r="M204" s="52">
        <f>+'OFERTAS ECONOMICAS'!Y204</f>
        <v>0</v>
      </c>
      <c r="N204" s="52" t="str">
        <f t="shared" si="84"/>
        <v>NO CUMPLE</v>
      </c>
      <c r="O204" s="53" t="str">
        <f>IF('OFERTAS ECONOMICAS'!AD204=0,"",IF('OFERTAS ECONOMICAS'!AI204="NO","",'OFERTAS ECONOMICAS'!AD204))</f>
        <v/>
      </c>
      <c r="P204" s="54">
        <f>+'OFERTAS ECONOMICAS'!AH204</f>
        <v>0</v>
      </c>
      <c r="Q204" s="54" t="str">
        <f t="shared" si="85"/>
        <v>NO CUMPLE</v>
      </c>
      <c r="R204" s="56" t="str">
        <f>IF('OFERTAS ECONOMICAS'!AN204=0,"",IF('OFERTAS ECONOMICAS'!AR204="NO","",'OFERTAS ECONOMICAS'!AN204))</f>
        <v/>
      </c>
      <c r="S204" s="57">
        <f>+'OFERTAS ECONOMICAS'!AQ204</f>
        <v>0</v>
      </c>
      <c r="T204" s="57" t="str">
        <f t="shared" si="86"/>
        <v>NO CUMPLE</v>
      </c>
      <c r="U204" s="59" t="str">
        <f>IF('OFERTAS ECONOMICAS'!AV204=0,"",IF('OFERTAS ECONOMICAS'!BA204="NO","",'OFERTAS ECONOMICAS'!AV204))</f>
        <v/>
      </c>
      <c r="V204" s="60">
        <f>+'OFERTAS ECONOMICAS'!AZ204</f>
        <v>0</v>
      </c>
      <c r="W204" s="60" t="str">
        <f t="shared" si="87"/>
        <v>NO CUMPLE</v>
      </c>
      <c r="X204" s="56" t="str">
        <f>IF('OFERTAS ECONOMICAS'!BF204=0,"",IF('OFERTAS ECONOMICAS'!BJ204="NO","",'OFERTAS ECONOMICAS'!BE204))</f>
        <v/>
      </c>
      <c r="Y204" s="57">
        <f>+'OFERTAS ECONOMICAS'!BI204</f>
        <v>0</v>
      </c>
      <c r="Z204" s="57" t="str">
        <f t="shared" si="88"/>
        <v>NO CUMPLE</v>
      </c>
      <c r="AA204" s="152" t="e">
        <f>IF('OFERTAS ECONOMICAS'!#REF!=0,"",IF('OFERTAS ECONOMICAS'!#REF!="NO","",'OFERTAS ECONOMICAS'!#REF!))</f>
        <v>#REF!</v>
      </c>
      <c r="AB204" s="153" t="e">
        <f>+'OFERTAS ECONOMICAS'!#REF!</f>
        <v>#REF!</v>
      </c>
      <c r="AC204" s="153" t="e">
        <f t="shared" si="89"/>
        <v>#REF!</v>
      </c>
      <c r="AD204" s="251" t="str">
        <f>IF('OFERTAS ECONOMICAS'!BN204=0,"",IF('OFERTAS ECONOMICAS'!BS204="NO","",'OFERTAS ECONOMICAS'!BN204))</f>
        <v/>
      </c>
      <c r="AE204" s="153">
        <f>+'OFERTAS ECONOMICAS'!BR204</f>
        <v>0</v>
      </c>
      <c r="AF204" s="153" t="str">
        <f t="shared" si="90"/>
        <v>NO CUMPLE</v>
      </c>
      <c r="AG204" s="152" t="str">
        <f>IF('OFERTAS ECONOMICAS'!BW204=0,"",IF('OFERTAS ECONOMICAS'!CB204="NO","",'OFERTAS ECONOMICAS'!BW204))</f>
        <v/>
      </c>
      <c r="AH204" s="153">
        <f>+'OFERTAS ECONOMICAS'!CA204</f>
        <v>0</v>
      </c>
      <c r="AI204" s="153" t="str">
        <f t="shared" si="91"/>
        <v>NO CUMPLE</v>
      </c>
      <c r="AJ204" s="152" t="str">
        <f>IF('OFERTAS ECONOMICAS'!CF204=0,"",IF('OFERTAS ECONOMICAS'!CK204="NO","",'OFERTAS ECONOMICAS'!CF204))</f>
        <v/>
      </c>
      <c r="AK204" s="153">
        <f>+'OFERTAS ECONOMICAS'!CJ204</f>
        <v>0</v>
      </c>
      <c r="AL204" s="153" t="str">
        <f t="shared" si="92"/>
        <v>NO CUMPLE</v>
      </c>
      <c r="AM204" s="152" t="str">
        <f>IF('OFERTAS ECONOMICAS'!CO204=0,"",IF('OFERTAS ECONOMICAS'!CT204="NO","",'OFERTAS ECONOMICAS'!CO204))</f>
        <v/>
      </c>
      <c r="AN204" s="153">
        <f>+'OFERTAS ECONOMICAS'!CS204</f>
        <v>0</v>
      </c>
      <c r="AO204" s="153" t="str">
        <f t="shared" si="93"/>
        <v>NO CUMPLE</v>
      </c>
      <c r="AP204" s="344" t="str">
        <f>IF('OFERTAS ECONOMICAS'!CX204=0,"",IF('OFERTAS ECONOMICAS'!DC204="NO","",'OFERTAS ECONOMICAS'!CX204))</f>
        <v/>
      </c>
      <c r="AQ204" s="153">
        <f>+'OFERTAS ECONOMICAS'!DB204</f>
        <v>0</v>
      </c>
      <c r="AR204" s="153" t="str">
        <f t="shared" si="94"/>
        <v>NO CUMPLE</v>
      </c>
      <c r="AS204" s="152" t="str">
        <f>IF('OFERTAS ECONOMICAS'!DG204=0,"",IF('OFERTAS ECONOMICAS'!DL204="NO","",'OFERTAS ECONOMICAS'!DG204))</f>
        <v/>
      </c>
      <c r="AT204" s="153">
        <f>+'OFERTAS ECONOMICAS'!DK204</f>
        <v>0</v>
      </c>
      <c r="AU204" s="153" t="str">
        <f t="shared" si="95"/>
        <v>NO CUMPLE</v>
      </c>
      <c r="AV204" s="152" t="str">
        <f>IF('OFERTAS ECONOMICAS'!DP204=0,"",IF('OFERTAS ECONOMICAS'!DU204="NO","",'OFERTAS ECONOMICAS'!DP204))</f>
        <v/>
      </c>
      <c r="AW204" s="153">
        <f>+'OFERTAS ECONOMICAS'!DT204</f>
        <v>0</v>
      </c>
      <c r="AX204" s="153" t="str">
        <f t="shared" si="96"/>
        <v>NO CUMPLE</v>
      </c>
      <c r="AY204" s="341" t="str">
        <f>IF('OFERTAS ECONOMICAS'!DY204=0,"",IF('OFERTAS ECONOMICAS'!ED204="no","",'OFERTAS ECONOMICAS'!DY204))</f>
        <v/>
      </c>
      <c r="AZ204" s="153">
        <f>+'OFERTAS ECONOMICAS'!EC204</f>
        <v>0</v>
      </c>
      <c r="BA204" s="153" t="str">
        <f t="shared" si="97"/>
        <v>NO CUMPLE</v>
      </c>
      <c r="BB204" s="152" t="str">
        <f>IF('OFERTAS ECONOMICAS'!EH204=0,"",IF('OFERTAS ECONOMICAS'!EM204="NO","",'OFERTAS ECONOMICAS'!EH204))</f>
        <v/>
      </c>
      <c r="BC204" s="153" t="str">
        <f>+'OFERTAS ECONOMICAS'!EL204</f>
        <v/>
      </c>
      <c r="BD204" s="153" t="str">
        <f t="shared" si="98"/>
        <v>NO CUMPLE</v>
      </c>
      <c r="BE204" s="152" t="str">
        <f>IF('OFERTAS ECONOMICAS'!EQ204=0,"",IF('OFERTAS ECONOMICAS'!EV204="NO","",'OFERTAS ECONOMICAS'!EQ204))</f>
        <v/>
      </c>
      <c r="BF204" s="153">
        <f>+'OFERTAS ECONOMICAS'!EU204</f>
        <v>0</v>
      </c>
      <c r="BG204" s="153" t="str">
        <f t="shared" si="99"/>
        <v>NO CUMPLE</v>
      </c>
      <c r="BH204" s="152" t="str">
        <f>IF('OFERTAS ECONOMICAS'!EZ204=0,"",IF('OFERTAS ECONOMICAS'!FE204="NO","",'OFERTAS ECONOMICAS'!EZ204))</f>
        <v/>
      </c>
      <c r="BI204" s="153">
        <f>+'OFERTAS ECONOMICAS'!FD204</f>
        <v>0</v>
      </c>
      <c r="BJ204" s="153" t="str">
        <f t="shared" si="100"/>
        <v>NO CUMPLE</v>
      </c>
      <c r="BK204" s="152" t="str">
        <f>IF('OFERTAS ECONOMICAS'!FI204=0,"",IF('OFERTAS ECONOMICAS'!FN204="no","",'OFERTAS ECONOMICAS'!FI204))</f>
        <v/>
      </c>
      <c r="BL204" s="153">
        <f>+'OFERTAS ECONOMICAS'!FM204</f>
        <v>0</v>
      </c>
      <c r="BM204" s="153" t="str">
        <f t="shared" si="101"/>
        <v>NO CUMPLE</v>
      </c>
      <c r="BN204" s="152" t="e">
        <f>IF('OFERTAS ECONOMICAS'!#REF!=0,"",IF('OFERTAS ECONOMICAS'!#REF!="NO","",'OFERTAS ECONOMICAS'!#REF!))</f>
        <v>#REF!</v>
      </c>
      <c r="BO204" s="153" t="e">
        <f>+'OFERTAS ECONOMICAS'!#REF!</f>
        <v>#REF!</v>
      </c>
      <c r="BP204" s="153" t="e">
        <f t="shared" si="102"/>
        <v>#REF!</v>
      </c>
      <c r="BQ204" s="152" t="str">
        <f>IF('OFERTAS ECONOMICAS'!FR204=0,"",IF('OFERTAS ECONOMICAS'!FW204="NO","",'OFERTAS ECONOMICAS'!FR204))</f>
        <v/>
      </c>
      <c r="BR204" s="153" t="str">
        <f>+'OFERTAS ECONOMICAS'!FV204</f>
        <v>NO CUMPLE</v>
      </c>
      <c r="BS204" s="153" t="str">
        <f t="shared" si="103"/>
        <v>NO CUMPLE</v>
      </c>
      <c r="BT204" s="152" t="str">
        <f>IF('OFERTAS ECONOMICAS'!GA204=0,"",IF('OFERTAS ECONOMICAS'!GF204="NO","",'OFERTAS ECONOMICAS'!GA204))</f>
        <v/>
      </c>
      <c r="BU204" s="153">
        <f>+'OFERTAS ECONOMICAS'!GE204</f>
        <v>0</v>
      </c>
      <c r="BV204" s="153" t="str">
        <f t="shared" si="104"/>
        <v>NO CUMPLE</v>
      </c>
      <c r="BW204" s="152" t="e">
        <f>IF('OFERTAS ECONOMICAS'!#REF!=0,"",IF('OFERTAS ECONOMICAS'!#REF!="NO","",'OFERTAS ECONOMICAS'!#REF!))</f>
        <v>#REF!</v>
      </c>
      <c r="BX204" s="153" t="e">
        <f>+'OFERTAS ECONOMICAS'!#REF!</f>
        <v>#REF!</v>
      </c>
      <c r="BY204" s="153" t="e">
        <f t="shared" si="105"/>
        <v>#REF!</v>
      </c>
    </row>
    <row r="205" spans="1:77" ht="38.25" x14ac:dyDescent="0.2">
      <c r="A205" s="85">
        <f t="shared" si="81"/>
        <v>196</v>
      </c>
      <c r="B205" s="85" t="str">
        <f>VLOOKUP(A205,'OFERTAS ECONOMICAS'!A205:B538,2,0)</f>
        <v>DM2441</v>
      </c>
      <c r="C205" s="22" t="str">
        <f>VLOOKUP(A205,'OFERTAS ECONOMICAS'!A205:C538,3,0)</f>
        <v>PAPEL PARA DESFIBRILADOR 80 MMX 70 MM X 315 HOJAS PLEGADO EN Z</v>
      </c>
      <c r="D205" s="120">
        <v>1</v>
      </c>
      <c r="E205" s="120" t="s">
        <v>32</v>
      </c>
      <c r="F205" s="24">
        <v>14579.784799999999</v>
      </c>
      <c r="G205" s="120">
        <v>10</v>
      </c>
      <c r="H205" s="86">
        <f t="shared" si="82"/>
        <v>145797.848</v>
      </c>
      <c r="I205" s="48" t="str">
        <f>IF('OFERTAS ECONOMICAS'!L205=0,"",IF('OFERTAS ECONOMICAS'!Q205="no","",'OFERTAS ECONOMICAS'!L205))</f>
        <v/>
      </c>
      <c r="J205" s="49">
        <f>+'OFERTAS ECONOMICAS'!P205</f>
        <v>0</v>
      </c>
      <c r="K205" s="49" t="str">
        <f t="shared" si="83"/>
        <v>NO CUMPLE</v>
      </c>
      <c r="L205" s="51" t="str">
        <f>IF('OFERTAS ECONOMICAS'!U205=0,"",IF('OFERTAS ECONOMICAS'!Z205="NO","",'OFERTAS ECONOMICAS'!U205))</f>
        <v/>
      </c>
      <c r="M205" s="52">
        <f>+'OFERTAS ECONOMICAS'!Y205</f>
        <v>0</v>
      </c>
      <c r="N205" s="52" t="str">
        <f t="shared" si="84"/>
        <v>NO CUMPLE</v>
      </c>
      <c r="O205" s="53" t="str">
        <f>IF('OFERTAS ECONOMICAS'!AD205=0,"",IF('OFERTAS ECONOMICAS'!AI205="NO","",'OFERTAS ECONOMICAS'!AD205))</f>
        <v/>
      </c>
      <c r="P205" s="54">
        <f>+'OFERTAS ECONOMICAS'!AH205</f>
        <v>0</v>
      </c>
      <c r="Q205" s="54" t="str">
        <f t="shared" si="85"/>
        <v>NO CUMPLE</v>
      </c>
      <c r="R205" s="56" t="str">
        <f>IF('OFERTAS ECONOMICAS'!AN205=0,"",IF('OFERTAS ECONOMICAS'!AR205="NO","",'OFERTAS ECONOMICAS'!AN205))</f>
        <v/>
      </c>
      <c r="S205" s="57">
        <f>+'OFERTAS ECONOMICAS'!AQ205</f>
        <v>0</v>
      </c>
      <c r="T205" s="57" t="str">
        <f t="shared" si="86"/>
        <v>NO CUMPLE</v>
      </c>
      <c r="U205" s="59" t="str">
        <f>IF('OFERTAS ECONOMICAS'!AV205=0,"",IF('OFERTAS ECONOMICAS'!BA205="NO","",'OFERTAS ECONOMICAS'!AV205))</f>
        <v/>
      </c>
      <c r="V205" s="60">
        <f>+'OFERTAS ECONOMICAS'!AZ205</f>
        <v>0</v>
      </c>
      <c r="W205" s="60" t="str">
        <f t="shared" si="87"/>
        <v>NO CUMPLE</v>
      </c>
      <c r="X205" s="56" t="str">
        <f>IF('OFERTAS ECONOMICAS'!BF205=0,"",IF('OFERTAS ECONOMICAS'!BJ205="NO","",'OFERTAS ECONOMICAS'!BE205))</f>
        <v/>
      </c>
      <c r="Y205" s="57">
        <f>+'OFERTAS ECONOMICAS'!BI205</f>
        <v>0</v>
      </c>
      <c r="Z205" s="57" t="str">
        <f t="shared" si="88"/>
        <v>NO CUMPLE</v>
      </c>
      <c r="AA205" s="152" t="e">
        <f>IF('OFERTAS ECONOMICAS'!#REF!=0,"",IF('OFERTAS ECONOMICAS'!#REF!="NO","",'OFERTAS ECONOMICAS'!#REF!))</f>
        <v>#REF!</v>
      </c>
      <c r="AB205" s="153" t="e">
        <f>+'OFERTAS ECONOMICAS'!#REF!</f>
        <v>#REF!</v>
      </c>
      <c r="AC205" s="153" t="e">
        <f t="shared" si="89"/>
        <v>#REF!</v>
      </c>
      <c r="AD205" s="251" t="str">
        <f>IF('OFERTAS ECONOMICAS'!BN205=0,"",IF('OFERTAS ECONOMICAS'!BS205="NO","",'OFERTAS ECONOMICAS'!BN205))</f>
        <v/>
      </c>
      <c r="AE205" s="153">
        <f>+'OFERTAS ECONOMICAS'!BR205</f>
        <v>0</v>
      </c>
      <c r="AF205" s="153" t="str">
        <f t="shared" si="90"/>
        <v>NO CUMPLE</v>
      </c>
      <c r="AG205" s="152" t="str">
        <f>IF('OFERTAS ECONOMICAS'!BW205=0,"",IF('OFERTAS ECONOMICAS'!CB205="NO","",'OFERTAS ECONOMICAS'!BW205))</f>
        <v/>
      </c>
      <c r="AH205" s="153">
        <f>+'OFERTAS ECONOMICAS'!CA205</f>
        <v>0</v>
      </c>
      <c r="AI205" s="153" t="str">
        <f t="shared" si="91"/>
        <v>NO CUMPLE</v>
      </c>
      <c r="AJ205" s="152" t="str">
        <f>IF('OFERTAS ECONOMICAS'!CF205=0,"",IF('OFERTAS ECONOMICAS'!CK205="NO","",'OFERTAS ECONOMICAS'!CF205))</f>
        <v/>
      </c>
      <c r="AK205" s="153">
        <f>+'OFERTAS ECONOMICAS'!CJ205</f>
        <v>0</v>
      </c>
      <c r="AL205" s="153" t="str">
        <f t="shared" si="92"/>
        <v>NO CUMPLE</v>
      </c>
      <c r="AM205" s="152" t="str">
        <f>IF('OFERTAS ECONOMICAS'!CO205=0,"",IF('OFERTAS ECONOMICAS'!CT205="NO","",'OFERTAS ECONOMICAS'!CO205))</f>
        <v/>
      </c>
      <c r="AN205" s="153">
        <f>+'OFERTAS ECONOMICAS'!CS205</f>
        <v>0</v>
      </c>
      <c r="AO205" s="153" t="str">
        <f t="shared" si="93"/>
        <v>NO CUMPLE</v>
      </c>
      <c r="AP205" s="344" t="str">
        <f>IF('OFERTAS ECONOMICAS'!CX205=0,"",IF('OFERTAS ECONOMICAS'!DC205="NO","",'OFERTAS ECONOMICAS'!CX205))</f>
        <v/>
      </c>
      <c r="AQ205" s="153">
        <f>+'OFERTAS ECONOMICAS'!DB205</f>
        <v>0</v>
      </c>
      <c r="AR205" s="153" t="str">
        <f t="shared" si="94"/>
        <v>NO CUMPLE</v>
      </c>
      <c r="AS205" s="152" t="str">
        <f>IF('OFERTAS ECONOMICAS'!DG205=0,"",IF('OFERTAS ECONOMICAS'!DL205="NO","",'OFERTAS ECONOMICAS'!DG205))</f>
        <v/>
      </c>
      <c r="AT205" s="153">
        <f>+'OFERTAS ECONOMICAS'!DK205</f>
        <v>0</v>
      </c>
      <c r="AU205" s="153" t="str">
        <f t="shared" si="95"/>
        <v>NO CUMPLE</v>
      </c>
      <c r="AV205" s="152" t="str">
        <f>IF('OFERTAS ECONOMICAS'!DP205=0,"",IF('OFERTAS ECONOMICAS'!DU205="NO","",'OFERTAS ECONOMICAS'!DP205))</f>
        <v/>
      </c>
      <c r="AW205" s="153">
        <f>+'OFERTAS ECONOMICAS'!DT205</f>
        <v>0</v>
      </c>
      <c r="AX205" s="153" t="str">
        <f t="shared" si="96"/>
        <v>NO CUMPLE</v>
      </c>
      <c r="AY205" s="341" t="str">
        <f>IF('OFERTAS ECONOMICAS'!DY205=0,"",IF('OFERTAS ECONOMICAS'!ED205="no","",'OFERTAS ECONOMICAS'!DY205))</f>
        <v/>
      </c>
      <c r="AZ205" s="153" t="str">
        <f>+'OFERTAS ECONOMICAS'!EC205</f>
        <v>NO CUMPLE</v>
      </c>
      <c r="BA205" s="153" t="str">
        <f t="shared" si="97"/>
        <v>NO CUMPLE</v>
      </c>
      <c r="BB205" s="152" t="str">
        <f>IF('OFERTAS ECONOMICAS'!EH205=0,"",IF('OFERTAS ECONOMICAS'!EM205="NO","",'OFERTAS ECONOMICAS'!EH205))</f>
        <v/>
      </c>
      <c r="BC205" s="153" t="str">
        <f>+'OFERTAS ECONOMICAS'!EL205</f>
        <v/>
      </c>
      <c r="BD205" s="153" t="str">
        <f t="shared" si="98"/>
        <v>NO CUMPLE</v>
      </c>
      <c r="BE205" s="152" t="str">
        <f>IF('OFERTAS ECONOMICAS'!EQ205=0,"",IF('OFERTAS ECONOMICAS'!EV205="NO","",'OFERTAS ECONOMICAS'!EQ205))</f>
        <v/>
      </c>
      <c r="BF205" s="153">
        <f>+'OFERTAS ECONOMICAS'!EU205</f>
        <v>0</v>
      </c>
      <c r="BG205" s="153" t="str">
        <f t="shared" si="99"/>
        <v>NO CUMPLE</v>
      </c>
      <c r="BH205" s="152" t="str">
        <f>IF('OFERTAS ECONOMICAS'!EZ205=0,"",IF('OFERTAS ECONOMICAS'!FE205="NO","",'OFERTAS ECONOMICAS'!EZ205))</f>
        <v/>
      </c>
      <c r="BI205" s="153">
        <f>+'OFERTAS ECONOMICAS'!FD205</f>
        <v>0</v>
      </c>
      <c r="BJ205" s="153" t="str">
        <f t="shared" si="100"/>
        <v>NO CUMPLE</v>
      </c>
      <c r="BK205" s="152" t="str">
        <f>IF('OFERTAS ECONOMICAS'!FI205=0,"",IF('OFERTAS ECONOMICAS'!FN205="no","",'OFERTAS ECONOMICAS'!FI205))</f>
        <v/>
      </c>
      <c r="BL205" s="153">
        <f>+'OFERTAS ECONOMICAS'!FM205</f>
        <v>0</v>
      </c>
      <c r="BM205" s="153" t="str">
        <f t="shared" si="101"/>
        <v>NO CUMPLE</v>
      </c>
      <c r="BN205" s="152" t="e">
        <f>IF('OFERTAS ECONOMICAS'!#REF!=0,"",IF('OFERTAS ECONOMICAS'!#REF!="NO","",'OFERTAS ECONOMICAS'!#REF!))</f>
        <v>#REF!</v>
      </c>
      <c r="BO205" s="153" t="e">
        <f>+'OFERTAS ECONOMICAS'!#REF!</f>
        <v>#REF!</v>
      </c>
      <c r="BP205" s="153" t="e">
        <f t="shared" si="102"/>
        <v>#REF!</v>
      </c>
      <c r="BQ205" s="152" t="str">
        <f>IF('OFERTAS ECONOMICAS'!FR205=0,"",IF('OFERTAS ECONOMICAS'!FW205="NO","",'OFERTAS ECONOMICAS'!FR205))</f>
        <v/>
      </c>
      <c r="BR205" s="153" t="str">
        <f>+'OFERTAS ECONOMICAS'!FV205</f>
        <v>NO CUMPLE</v>
      </c>
      <c r="BS205" s="153" t="str">
        <f t="shared" si="103"/>
        <v>NO CUMPLE</v>
      </c>
      <c r="BT205" s="152" t="str">
        <f>IF('OFERTAS ECONOMICAS'!GA205=0,"",IF('OFERTAS ECONOMICAS'!GF205="NO","",'OFERTAS ECONOMICAS'!GA205))</f>
        <v/>
      </c>
      <c r="BU205" s="153">
        <f>+'OFERTAS ECONOMICAS'!GE205</f>
        <v>0</v>
      </c>
      <c r="BV205" s="153" t="str">
        <f t="shared" si="104"/>
        <v>NO CUMPLE</v>
      </c>
      <c r="BW205" s="152" t="e">
        <f>IF('OFERTAS ECONOMICAS'!#REF!=0,"",IF('OFERTAS ECONOMICAS'!#REF!="NO","",'OFERTAS ECONOMICAS'!#REF!))</f>
        <v>#REF!</v>
      </c>
      <c r="BX205" s="153" t="e">
        <f>+'OFERTAS ECONOMICAS'!#REF!</f>
        <v>#REF!</v>
      </c>
      <c r="BY205" s="153" t="e">
        <f t="shared" si="105"/>
        <v>#REF!</v>
      </c>
    </row>
    <row r="206" spans="1:77" ht="25.5" x14ac:dyDescent="0.2">
      <c r="A206" s="85">
        <f t="shared" si="81"/>
        <v>197</v>
      </c>
      <c r="B206" s="85" t="str">
        <f>VLOOKUP(A206,'OFERTAS ECONOMICAS'!A206:B539,2,0)</f>
        <v>IMG00006</v>
      </c>
      <c r="C206" s="22" t="str">
        <f>VLOOKUP(A206,'OFERTAS ECONOMICAS'!A206:C539,3,0)</f>
        <v>PAPEL ELECTROCARDIAGROFO SCHILLER 80X70</v>
      </c>
      <c r="D206" s="120">
        <v>1</v>
      </c>
      <c r="E206" s="120" t="s">
        <v>32</v>
      </c>
      <c r="F206" s="64">
        <v>10585.908197725075</v>
      </c>
      <c r="G206" s="120">
        <v>10</v>
      </c>
      <c r="H206" s="86">
        <f t="shared" si="82"/>
        <v>105859.08197725075</v>
      </c>
      <c r="I206" s="48" t="str">
        <f>IF('OFERTAS ECONOMICAS'!L206=0,"",IF('OFERTAS ECONOMICAS'!Q206="no","",'OFERTAS ECONOMICAS'!L206))</f>
        <v/>
      </c>
      <c r="J206" s="49">
        <f>+'OFERTAS ECONOMICAS'!P206</f>
        <v>0</v>
      </c>
      <c r="K206" s="49" t="str">
        <f t="shared" si="83"/>
        <v>NO CUMPLE</v>
      </c>
      <c r="L206" s="51" t="str">
        <f>IF('OFERTAS ECONOMICAS'!U206=0,"",IF('OFERTAS ECONOMICAS'!Z206="NO","",'OFERTAS ECONOMICAS'!U206))</f>
        <v/>
      </c>
      <c r="M206" s="52">
        <f>+'OFERTAS ECONOMICAS'!Y206</f>
        <v>0</v>
      </c>
      <c r="N206" s="52" t="str">
        <f t="shared" si="84"/>
        <v>NO CUMPLE</v>
      </c>
      <c r="O206" s="53" t="str">
        <f>IF('OFERTAS ECONOMICAS'!AD206=0,"",IF('OFERTAS ECONOMICAS'!AI206="NO","",'OFERTAS ECONOMICAS'!AD206))</f>
        <v/>
      </c>
      <c r="P206" s="54">
        <f>+'OFERTAS ECONOMICAS'!AH206</f>
        <v>0</v>
      </c>
      <c r="Q206" s="54" t="str">
        <f t="shared" si="85"/>
        <v>NO CUMPLE</v>
      </c>
      <c r="R206" s="56" t="str">
        <f>IF('OFERTAS ECONOMICAS'!AN206=0,"",IF('OFERTAS ECONOMICAS'!AR206="NO","",'OFERTAS ECONOMICAS'!AN206))</f>
        <v/>
      </c>
      <c r="S206" s="57">
        <f>+'OFERTAS ECONOMICAS'!AQ206</f>
        <v>0</v>
      </c>
      <c r="T206" s="57" t="str">
        <f t="shared" si="86"/>
        <v>NO CUMPLE</v>
      </c>
      <c r="U206" s="59" t="str">
        <f>IF('OFERTAS ECONOMICAS'!AV206=0,"",IF('OFERTAS ECONOMICAS'!BA206="NO","",'OFERTAS ECONOMICAS'!AV206))</f>
        <v/>
      </c>
      <c r="V206" s="60">
        <f>+'OFERTAS ECONOMICAS'!AZ206</f>
        <v>0</v>
      </c>
      <c r="W206" s="60" t="str">
        <f t="shared" si="87"/>
        <v>NO CUMPLE</v>
      </c>
      <c r="X206" s="56" t="str">
        <f>IF('OFERTAS ECONOMICAS'!BF206=0,"",IF('OFERTAS ECONOMICAS'!BJ206="NO","",'OFERTAS ECONOMICAS'!BE206))</f>
        <v/>
      </c>
      <c r="Y206" s="57">
        <f>+'OFERTAS ECONOMICAS'!BI206</f>
        <v>0</v>
      </c>
      <c r="Z206" s="57" t="str">
        <f t="shared" si="88"/>
        <v>NO CUMPLE</v>
      </c>
      <c r="AA206" s="152" t="e">
        <f>IF('OFERTAS ECONOMICAS'!#REF!=0,"",IF('OFERTAS ECONOMICAS'!#REF!="NO","",'OFERTAS ECONOMICAS'!#REF!))</f>
        <v>#REF!</v>
      </c>
      <c r="AB206" s="153" t="e">
        <f>+'OFERTAS ECONOMICAS'!#REF!</f>
        <v>#REF!</v>
      </c>
      <c r="AC206" s="153" t="e">
        <f t="shared" si="89"/>
        <v>#REF!</v>
      </c>
      <c r="AD206" s="251" t="str">
        <f>IF('OFERTAS ECONOMICAS'!BN206=0,"",IF('OFERTAS ECONOMICAS'!BS206="NO","",'OFERTAS ECONOMICAS'!BN206))</f>
        <v/>
      </c>
      <c r="AE206" s="153">
        <f>+'OFERTAS ECONOMICAS'!BR206</f>
        <v>0</v>
      </c>
      <c r="AF206" s="153" t="str">
        <f t="shared" si="90"/>
        <v>NO CUMPLE</v>
      </c>
      <c r="AG206" s="152" t="str">
        <f>IF('OFERTAS ECONOMICAS'!BW206=0,"",IF('OFERTAS ECONOMICAS'!CB206="NO","",'OFERTAS ECONOMICAS'!BW206))</f>
        <v/>
      </c>
      <c r="AH206" s="153">
        <f>+'OFERTAS ECONOMICAS'!CA206</f>
        <v>0</v>
      </c>
      <c r="AI206" s="153" t="str">
        <f t="shared" si="91"/>
        <v>NO CUMPLE</v>
      </c>
      <c r="AJ206" s="152" t="str">
        <f>IF('OFERTAS ECONOMICAS'!CF206=0,"",IF('OFERTAS ECONOMICAS'!CK206="NO","",'OFERTAS ECONOMICAS'!CF206))</f>
        <v/>
      </c>
      <c r="AK206" s="153">
        <f>+'OFERTAS ECONOMICAS'!CJ206</f>
        <v>0</v>
      </c>
      <c r="AL206" s="153" t="str">
        <f t="shared" si="92"/>
        <v>NO CUMPLE</v>
      </c>
      <c r="AM206" s="152" t="str">
        <f>IF('OFERTAS ECONOMICAS'!CO206=0,"",IF('OFERTAS ECONOMICAS'!CT206="NO","",'OFERTAS ECONOMICAS'!CO206))</f>
        <v/>
      </c>
      <c r="AN206" s="153">
        <f>+'OFERTAS ECONOMICAS'!CS206</f>
        <v>0</v>
      </c>
      <c r="AO206" s="153" t="str">
        <f t="shared" si="93"/>
        <v>NO CUMPLE</v>
      </c>
      <c r="AP206" s="344" t="str">
        <f>IF('OFERTAS ECONOMICAS'!CX206=0,"",IF('OFERTAS ECONOMICAS'!DC206="NO","",'OFERTAS ECONOMICAS'!CX206))</f>
        <v/>
      </c>
      <c r="AQ206" s="153">
        <f>+'OFERTAS ECONOMICAS'!DB206</f>
        <v>0</v>
      </c>
      <c r="AR206" s="153" t="str">
        <f t="shared" si="94"/>
        <v>NO CUMPLE</v>
      </c>
      <c r="AS206" s="152" t="str">
        <f>IF('OFERTAS ECONOMICAS'!DG206=0,"",IF('OFERTAS ECONOMICAS'!DL206="NO","",'OFERTAS ECONOMICAS'!DG206))</f>
        <v/>
      </c>
      <c r="AT206" s="153">
        <f>+'OFERTAS ECONOMICAS'!DK206</f>
        <v>0</v>
      </c>
      <c r="AU206" s="153" t="str">
        <f t="shared" si="95"/>
        <v>NO CUMPLE</v>
      </c>
      <c r="AV206" s="152" t="str">
        <f>IF('OFERTAS ECONOMICAS'!DP206=0,"",IF('OFERTAS ECONOMICAS'!DU206="NO","",'OFERTAS ECONOMICAS'!DP206))</f>
        <v/>
      </c>
      <c r="AW206" s="153">
        <f>+'OFERTAS ECONOMICAS'!DT206</f>
        <v>0</v>
      </c>
      <c r="AX206" s="153" t="str">
        <f t="shared" si="96"/>
        <v>NO CUMPLE</v>
      </c>
      <c r="AY206" s="341" t="str">
        <f>IF('OFERTAS ECONOMICAS'!DY206=0,"",IF('OFERTAS ECONOMICAS'!ED206="no","",'OFERTAS ECONOMICAS'!DY206))</f>
        <v/>
      </c>
      <c r="AZ206" s="153" t="str">
        <f>+'OFERTAS ECONOMICAS'!EC206</f>
        <v>NO CUMPLE</v>
      </c>
      <c r="BA206" s="153" t="str">
        <f t="shared" si="97"/>
        <v>NO CUMPLE</v>
      </c>
      <c r="BB206" s="152" t="str">
        <f>IF('OFERTAS ECONOMICAS'!EH206=0,"",IF('OFERTAS ECONOMICAS'!EM206="NO","",'OFERTAS ECONOMICAS'!EH206))</f>
        <v/>
      </c>
      <c r="BC206" s="153" t="str">
        <f>+'OFERTAS ECONOMICAS'!EL206</f>
        <v/>
      </c>
      <c r="BD206" s="153" t="str">
        <f t="shared" si="98"/>
        <v>NO CUMPLE</v>
      </c>
      <c r="BE206" s="152" t="str">
        <f>IF('OFERTAS ECONOMICAS'!EQ206=0,"",IF('OFERTAS ECONOMICAS'!EV206="NO","",'OFERTAS ECONOMICAS'!EQ206))</f>
        <v/>
      </c>
      <c r="BF206" s="153">
        <f>+'OFERTAS ECONOMICAS'!EU206</f>
        <v>0</v>
      </c>
      <c r="BG206" s="153" t="str">
        <f t="shared" si="99"/>
        <v>NO CUMPLE</v>
      </c>
      <c r="BH206" s="152" t="str">
        <f>IF('OFERTAS ECONOMICAS'!EZ206=0,"",IF('OFERTAS ECONOMICAS'!FE206="NO","",'OFERTAS ECONOMICAS'!EZ206))</f>
        <v/>
      </c>
      <c r="BI206" s="153">
        <f>+'OFERTAS ECONOMICAS'!FD206</f>
        <v>0</v>
      </c>
      <c r="BJ206" s="153" t="str">
        <f t="shared" si="100"/>
        <v>NO CUMPLE</v>
      </c>
      <c r="BK206" s="152" t="str">
        <f>IF('OFERTAS ECONOMICAS'!FI206=0,"",IF('OFERTAS ECONOMICAS'!FN206="no","",'OFERTAS ECONOMICAS'!FI206))</f>
        <v/>
      </c>
      <c r="BL206" s="153">
        <f>+'OFERTAS ECONOMICAS'!FM206</f>
        <v>0</v>
      </c>
      <c r="BM206" s="153" t="str">
        <f t="shared" si="101"/>
        <v>NO CUMPLE</v>
      </c>
      <c r="BN206" s="152" t="e">
        <f>IF('OFERTAS ECONOMICAS'!#REF!=0,"",IF('OFERTAS ECONOMICAS'!#REF!="NO","",'OFERTAS ECONOMICAS'!#REF!))</f>
        <v>#REF!</v>
      </c>
      <c r="BO206" s="153" t="e">
        <f>+'OFERTAS ECONOMICAS'!#REF!</f>
        <v>#REF!</v>
      </c>
      <c r="BP206" s="153" t="e">
        <f t="shared" si="102"/>
        <v>#REF!</v>
      </c>
      <c r="BQ206" s="152" t="str">
        <f>IF('OFERTAS ECONOMICAS'!FR206=0,"",IF('OFERTAS ECONOMICAS'!FW206="NO","",'OFERTAS ECONOMICAS'!FR206))</f>
        <v/>
      </c>
      <c r="BR206" s="153" t="str">
        <f>+'OFERTAS ECONOMICAS'!FV206</f>
        <v>NO CUMPLE</v>
      </c>
      <c r="BS206" s="153" t="str">
        <f t="shared" si="103"/>
        <v>NO CUMPLE</v>
      </c>
      <c r="BT206" s="152">
        <f>IF('OFERTAS ECONOMICAS'!GA206=0,"",IF('OFERTAS ECONOMICAS'!GF206="NO","",'OFERTAS ECONOMICAS'!GA206))</f>
        <v>11562</v>
      </c>
      <c r="BU206" s="153" t="str">
        <f>+'OFERTAS ECONOMICAS'!GE206</f>
        <v>CUMPLE</v>
      </c>
      <c r="BV206" s="153" t="str">
        <f t="shared" si="104"/>
        <v>CUMPLE</v>
      </c>
      <c r="BW206" s="152" t="e">
        <f>IF('OFERTAS ECONOMICAS'!#REF!=0,"",IF('OFERTAS ECONOMICAS'!#REF!="NO","",'OFERTAS ECONOMICAS'!#REF!))</f>
        <v>#REF!</v>
      </c>
      <c r="BX206" s="153" t="e">
        <f>+'OFERTAS ECONOMICAS'!#REF!</f>
        <v>#REF!</v>
      </c>
      <c r="BY206" s="153" t="e">
        <f t="shared" si="105"/>
        <v>#REF!</v>
      </c>
    </row>
    <row r="207" spans="1:77" ht="25.5" x14ac:dyDescent="0.2">
      <c r="A207" s="85">
        <f t="shared" si="81"/>
        <v>198</v>
      </c>
      <c r="B207" s="85" t="str">
        <f>VLOOKUP(A207,'OFERTAS ECONOMICAS'!A207:B540,2,0)</f>
        <v>DM822</v>
      </c>
      <c r="C207" s="22" t="str">
        <f>VLOOKUP(A207,'OFERTAS ECONOMICAS'!A207:C540,3,0)</f>
        <v>PAPEL PARA MONITOR FETAL CADENCE MFM II 110 X 90 MM</v>
      </c>
      <c r="D207" s="120">
        <v>1</v>
      </c>
      <c r="E207" s="120" t="s">
        <v>32</v>
      </c>
      <c r="F207" s="24">
        <v>16967.852999999999</v>
      </c>
      <c r="G207" s="120">
        <v>8</v>
      </c>
      <c r="H207" s="86">
        <f t="shared" si="82"/>
        <v>135742.82399999999</v>
      </c>
      <c r="I207" s="48" t="str">
        <f>IF('OFERTAS ECONOMICAS'!L207=0,"",IF('OFERTAS ECONOMICAS'!Q207="no","",'OFERTAS ECONOMICAS'!L207))</f>
        <v/>
      </c>
      <c r="J207" s="49">
        <f>+'OFERTAS ECONOMICAS'!P207</f>
        <v>0</v>
      </c>
      <c r="K207" s="49" t="str">
        <f t="shared" si="83"/>
        <v>NO CUMPLE</v>
      </c>
      <c r="L207" s="51" t="str">
        <f>IF('OFERTAS ECONOMICAS'!U207=0,"",IF('OFERTAS ECONOMICAS'!Z207="NO","",'OFERTAS ECONOMICAS'!U207))</f>
        <v/>
      </c>
      <c r="M207" s="52">
        <f>+'OFERTAS ECONOMICAS'!Y207</f>
        <v>0</v>
      </c>
      <c r="N207" s="52" t="str">
        <f t="shared" si="84"/>
        <v>NO CUMPLE</v>
      </c>
      <c r="O207" s="53" t="str">
        <f>IF('OFERTAS ECONOMICAS'!AD207=0,"",IF('OFERTAS ECONOMICAS'!AI207="NO","",'OFERTAS ECONOMICAS'!AD207))</f>
        <v/>
      </c>
      <c r="P207" s="54">
        <f>+'OFERTAS ECONOMICAS'!AH207</f>
        <v>0</v>
      </c>
      <c r="Q207" s="54" t="str">
        <f t="shared" si="85"/>
        <v>NO CUMPLE</v>
      </c>
      <c r="R207" s="56" t="str">
        <f>IF('OFERTAS ECONOMICAS'!AN207=0,"",IF('OFERTAS ECONOMICAS'!AR207="NO","",'OFERTAS ECONOMICAS'!AN207))</f>
        <v/>
      </c>
      <c r="S207" s="57">
        <f>+'OFERTAS ECONOMICAS'!AQ207</f>
        <v>0</v>
      </c>
      <c r="T207" s="57" t="str">
        <f t="shared" si="86"/>
        <v>NO CUMPLE</v>
      </c>
      <c r="U207" s="59" t="str">
        <f>IF('OFERTAS ECONOMICAS'!AV207=0,"",IF('OFERTAS ECONOMICAS'!BA207="NO","",'OFERTAS ECONOMICAS'!AV207))</f>
        <v/>
      </c>
      <c r="V207" s="60">
        <f>+'OFERTAS ECONOMICAS'!AZ207</f>
        <v>0</v>
      </c>
      <c r="W207" s="60" t="str">
        <f t="shared" si="87"/>
        <v>NO CUMPLE</v>
      </c>
      <c r="X207" s="56" t="str">
        <f>IF('OFERTAS ECONOMICAS'!BF207=0,"",IF('OFERTAS ECONOMICAS'!BJ207="NO","",'OFERTAS ECONOMICAS'!BE207))</f>
        <v/>
      </c>
      <c r="Y207" s="57">
        <f>+'OFERTAS ECONOMICAS'!BI207</f>
        <v>0</v>
      </c>
      <c r="Z207" s="57" t="str">
        <f t="shared" si="88"/>
        <v>NO CUMPLE</v>
      </c>
      <c r="AA207" s="152" t="e">
        <f>IF('OFERTAS ECONOMICAS'!#REF!=0,"",IF('OFERTAS ECONOMICAS'!#REF!="NO","",'OFERTAS ECONOMICAS'!#REF!))</f>
        <v>#REF!</v>
      </c>
      <c r="AB207" s="153" t="e">
        <f>+'OFERTAS ECONOMICAS'!#REF!</f>
        <v>#REF!</v>
      </c>
      <c r="AC207" s="153" t="e">
        <f t="shared" si="89"/>
        <v>#REF!</v>
      </c>
      <c r="AD207" s="251" t="str">
        <f>IF('OFERTAS ECONOMICAS'!BN207=0,"",IF('OFERTAS ECONOMICAS'!BS207="NO","",'OFERTAS ECONOMICAS'!BN207))</f>
        <v/>
      </c>
      <c r="AE207" s="153">
        <f>+'OFERTAS ECONOMICAS'!BR207</f>
        <v>0</v>
      </c>
      <c r="AF207" s="153" t="str">
        <f t="shared" si="90"/>
        <v>NO CUMPLE</v>
      </c>
      <c r="AG207" s="152" t="str">
        <f>IF('OFERTAS ECONOMICAS'!BW207=0,"",IF('OFERTAS ECONOMICAS'!CB207="NO","",'OFERTAS ECONOMICAS'!BW207))</f>
        <v/>
      </c>
      <c r="AH207" s="153">
        <f>+'OFERTAS ECONOMICAS'!CA207</f>
        <v>0</v>
      </c>
      <c r="AI207" s="153" t="str">
        <f t="shared" si="91"/>
        <v>NO CUMPLE</v>
      </c>
      <c r="AJ207" s="152" t="str">
        <f>IF('OFERTAS ECONOMICAS'!CF207=0,"",IF('OFERTAS ECONOMICAS'!CK207="NO","",'OFERTAS ECONOMICAS'!CF207))</f>
        <v/>
      </c>
      <c r="AK207" s="153">
        <f>+'OFERTAS ECONOMICAS'!CJ207</f>
        <v>0</v>
      </c>
      <c r="AL207" s="153" t="str">
        <f t="shared" si="92"/>
        <v>NO CUMPLE</v>
      </c>
      <c r="AM207" s="152" t="str">
        <f>IF('OFERTAS ECONOMICAS'!CO207=0,"",IF('OFERTAS ECONOMICAS'!CT207="NO","",'OFERTAS ECONOMICAS'!CO207))</f>
        <v/>
      </c>
      <c r="AN207" s="153">
        <f>+'OFERTAS ECONOMICAS'!CS207</f>
        <v>0</v>
      </c>
      <c r="AO207" s="153" t="str">
        <f t="shared" si="93"/>
        <v>NO CUMPLE</v>
      </c>
      <c r="AP207" s="344" t="str">
        <f>IF('OFERTAS ECONOMICAS'!CX207=0,"",IF('OFERTAS ECONOMICAS'!DC207="NO","",'OFERTAS ECONOMICAS'!CX207))</f>
        <v/>
      </c>
      <c r="AQ207" s="153">
        <f>+'OFERTAS ECONOMICAS'!DB207</f>
        <v>0</v>
      </c>
      <c r="AR207" s="153" t="str">
        <f t="shared" si="94"/>
        <v>NO CUMPLE</v>
      </c>
      <c r="AS207" s="152" t="str">
        <f>IF('OFERTAS ECONOMICAS'!DG207=0,"",IF('OFERTAS ECONOMICAS'!DL207="NO","",'OFERTAS ECONOMICAS'!DG207))</f>
        <v/>
      </c>
      <c r="AT207" s="153">
        <f>+'OFERTAS ECONOMICAS'!DK207</f>
        <v>0</v>
      </c>
      <c r="AU207" s="153" t="str">
        <f t="shared" si="95"/>
        <v>NO CUMPLE</v>
      </c>
      <c r="AV207" s="152" t="str">
        <f>IF('OFERTAS ECONOMICAS'!DP207=0,"",IF('OFERTAS ECONOMICAS'!DU207="NO","",'OFERTAS ECONOMICAS'!DP207))</f>
        <v/>
      </c>
      <c r="AW207" s="153">
        <f>+'OFERTAS ECONOMICAS'!DT207</f>
        <v>0</v>
      </c>
      <c r="AX207" s="153" t="str">
        <f t="shared" si="96"/>
        <v>NO CUMPLE</v>
      </c>
      <c r="AY207" s="341" t="str">
        <f>IF('OFERTAS ECONOMICAS'!DY207=0,"",IF('OFERTAS ECONOMICAS'!ED207="no","",'OFERTAS ECONOMICAS'!DY207))</f>
        <v/>
      </c>
      <c r="AZ207" s="153">
        <f>+'OFERTAS ECONOMICAS'!EC207</f>
        <v>0</v>
      </c>
      <c r="BA207" s="153" t="str">
        <f t="shared" si="97"/>
        <v>NO CUMPLE</v>
      </c>
      <c r="BB207" s="152" t="str">
        <f>IF('OFERTAS ECONOMICAS'!EH207=0,"",IF('OFERTAS ECONOMICAS'!EM207="NO","",'OFERTAS ECONOMICAS'!EH207))</f>
        <v/>
      </c>
      <c r="BC207" s="153" t="str">
        <f>+'OFERTAS ECONOMICAS'!EL207</f>
        <v>CUMPLE</v>
      </c>
      <c r="BD207" s="153" t="str">
        <f t="shared" si="98"/>
        <v>NO CUMPLE</v>
      </c>
      <c r="BE207" s="152" t="str">
        <f>IF('OFERTAS ECONOMICAS'!EQ207=0,"",IF('OFERTAS ECONOMICAS'!EV207="NO","",'OFERTAS ECONOMICAS'!EQ207))</f>
        <v/>
      </c>
      <c r="BF207" s="153">
        <f>+'OFERTAS ECONOMICAS'!EU207</f>
        <v>0</v>
      </c>
      <c r="BG207" s="153" t="str">
        <f t="shared" si="99"/>
        <v>NO CUMPLE</v>
      </c>
      <c r="BH207" s="152" t="str">
        <f>IF('OFERTAS ECONOMICAS'!EZ207=0,"",IF('OFERTAS ECONOMICAS'!FE207="NO","",'OFERTAS ECONOMICAS'!EZ207))</f>
        <v/>
      </c>
      <c r="BI207" s="153">
        <f>+'OFERTAS ECONOMICAS'!FD207</f>
        <v>0</v>
      </c>
      <c r="BJ207" s="153" t="str">
        <f t="shared" si="100"/>
        <v>NO CUMPLE</v>
      </c>
      <c r="BK207" s="152" t="str">
        <f>IF('OFERTAS ECONOMICAS'!FI207=0,"",IF('OFERTAS ECONOMICAS'!FN207="no","",'OFERTAS ECONOMICAS'!FI207))</f>
        <v/>
      </c>
      <c r="BL207" s="153">
        <f>+'OFERTAS ECONOMICAS'!FM207</f>
        <v>0</v>
      </c>
      <c r="BM207" s="153" t="str">
        <f t="shared" si="101"/>
        <v>NO CUMPLE</v>
      </c>
      <c r="BN207" s="152" t="e">
        <f>IF('OFERTAS ECONOMICAS'!#REF!=0,"",IF('OFERTAS ECONOMICAS'!#REF!="NO","",'OFERTAS ECONOMICAS'!#REF!))</f>
        <v>#REF!</v>
      </c>
      <c r="BO207" s="153" t="e">
        <f>+'OFERTAS ECONOMICAS'!#REF!</f>
        <v>#REF!</v>
      </c>
      <c r="BP207" s="153" t="e">
        <f t="shared" si="102"/>
        <v>#REF!</v>
      </c>
      <c r="BQ207" s="152">
        <f>IF('OFERTAS ECONOMICAS'!FR207=0,"",IF('OFERTAS ECONOMICAS'!FW207="NO","",'OFERTAS ECONOMICAS'!FR207))</f>
        <v>7021</v>
      </c>
      <c r="BR207" s="153" t="str">
        <f>+'OFERTAS ECONOMICAS'!FV207</f>
        <v>CUMPLE</v>
      </c>
      <c r="BS207" s="153" t="str">
        <f t="shared" si="103"/>
        <v>CUMPLE</v>
      </c>
      <c r="BT207" s="152" t="str">
        <f>IF('OFERTAS ECONOMICAS'!GA207=0,"",IF('OFERTAS ECONOMICAS'!GF207="NO","",'OFERTAS ECONOMICAS'!GA207))</f>
        <v/>
      </c>
      <c r="BU207" s="153">
        <f>+'OFERTAS ECONOMICAS'!GE207</f>
        <v>0</v>
      </c>
      <c r="BV207" s="153" t="str">
        <f t="shared" si="104"/>
        <v>NO CUMPLE</v>
      </c>
      <c r="BW207" s="152" t="e">
        <f>IF('OFERTAS ECONOMICAS'!#REF!=0,"",IF('OFERTAS ECONOMICAS'!#REF!="NO","",'OFERTAS ECONOMICAS'!#REF!))</f>
        <v>#REF!</v>
      </c>
      <c r="BX207" s="153" t="e">
        <f>+'OFERTAS ECONOMICAS'!#REF!</f>
        <v>#REF!</v>
      </c>
      <c r="BY207" s="153" t="e">
        <f t="shared" si="105"/>
        <v>#REF!</v>
      </c>
    </row>
    <row r="208" spans="1:77" ht="38.25" x14ac:dyDescent="0.2">
      <c r="A208" s="85">
        <f t="shared" si="81"/>
        <v>199</v>
      </c>
      <c r="B208" s="85" t="str">
        <f>VLOOKUP(A208,'OFERTAS ECONOMICAS'!A208:B541,2,0)</f>
        <v>DM2104</v>
      </c>
      <c r="C208" s="22" t="str">
        <f>VLOOKUP(A208,'OFERTAS ECONOMICAS'!A208:C541,3,0)</f>
        <v>PAPEL PARA MONITOR FETAL 112 MM X 100 MM X 160 HOJAS PLEGADO EN Z</v>
      </c>
      <c r="D208" s="120">
        <v>1</v>
      </c>
      <c r="E208" s="120" t="s">
        <v>32</v>
      </c>
      <c r="F208" s="24">
        <v>18224.731</v>
      </c>
      <c r="G208" s="120">
        <v>2</v>
      </c>
      <c r="H208" s="86">
        <f t="shared" si="82"/>
        <v>36449.462</v>
      </c>
      <c r="I208" s="48" t="str">
        <f>IF('OFERTAS ECONOMICAS'!L208=0,"",IF('OFERTAS ECONOMICAS'!Q208="no","",'OFERTAS ECONOMICAS'!L208))</f>
        <v/>
      </c>
      <c r="J208" s="49">
        <f>+'OFERTAS ECONOMICAS'!P208</f>
        <v>0</v>
      </c>
      <c r="K208" s="49" t="str">
        <f t="shared" si="83"/>
        <v>NO CUMPLE</v>
      </c>
      <c r="L208" s="51" t="str">
        <f>IF('OFERTAS ECONOMICAS'!U208=0,"",IF('OFERTAS ECONOMICAS'!Z208="NO","",'OFERTAS ECONOMICAS'!U208))</f>
        <v/>
      </c>
      <c r="M208" s="52">
        <f>+'OFERTAS ECONOMICAS'!Y208</f>
        <v>0</v>
      </c>
      <c r="N208" s="52" t="str">
        <f t="shared" si="84"/>
        <v>NO CUMPLE</v>
      </c>
      <c r="O208" s="53" t="str">
        <f>IF('OFERTAS ECONOMICAS'!AD208=0,"",IF('OFERTAS ECONOMICAS'!AI208="NO","",'OFERTAS ECONOMICAS'!AD208))</f>
        <v/>
      </c>
      <c r="P208" s="54">
        <f>+'OFERTAS ECONOMICAS'!AH208</f>
        <v>0</v>
      </c>
      <c r="Q208" s="54" t="str">
        <f t="shared" si="85"/>
        <v>NO CUMPLE</v>
      </c>
      <c r="R208" s="56" t="str">
        <f>IF('OFERTAS ECONOMICAS'!AN208=0,"",IF('OFERTAS ECONOMICAS'!AR208="NO","",'OFERTAS ECONOMICAS'!AN208))</f>
        <v/>
      </c>
      <c r="S208" s="57">
        <f>+'OFERTAS ECONOMICAS'!AQ208</f>
        <v>0</v>
      </c>
      <c r="T208" s="57" t="str">
        <f t="shared" si="86"/>
        <v>NO CUMPLE</v>
      </c>
      <c r="U208" s="59" t="str">
        <f>IF('OFERTAS ECONOMICAS'!AV208=0,"",IF('OFERTAS ECONOMICAS'!BA208="NO","",'OFERTAS ECONOMICAS'!AV208))</f>
        <v/>
      </c>
      <c r="V208" s="60">
        <f>+'OFERTAS ECONOMICAS'!AZ208</f>
        <v>0</v>
      </c>
      <c r="W208" s="60" t="str">
        <f t="shared" si="87"/>
        <v>NO CUMPLE</v>
      </c>
      <c r="X208" s="56" t="str">
        <f>IF('OFERTAS ECONOMICAS'!BF208=0,"",IF('OFERTAS ECONOMICAS'!BJ208="NO","",'OFERTAS ECONOMICAS'!BE208))</f>
        <v/>
      </c>
      <c r="Y208" s="57">
        <f>+'OFERTAS ECONOMICAS'!BI208</f>
        <v>0</v>
      </c>
      <c r="Z208" s="57" t="str">
        <f t="shared" si="88"/>
        <v>NO CUMPLE</v>
      </c>
      <c r="AA208" s="152" t="e">
        <f>IF('OFERTAS ECONOMICAS'!#REF!=0,"",IF('OFERTAS ECONOMICAS'!#REF!="NO","",'OFERTAS ECONOMICAS'!#REF!))</f>
        <v>#REF!</v>
      </c>
      <c r="AB208" s="153" t="e">
        <f>+'OFERTAS ECONOMICAS'!#REF!</f>
        <v>#REF!</v>
      </c>
      <c r="AC208" s="153" t="e">
        <f t="shared" si="89"/>
        <v>#REF!</v>
      </c>
      <c r="AD208" s="251" t="str">
        <f>IF('OFERTAS ECONOMICAS'!BN208=0,"",IF('OFERTAS ECONOMICAS'!BS208="NO","",'OFERTAS ECONOMICAS'!BN208))</f>
        <v/>
      </c>
      <c r="AE208" s="153">
        <f>+'OFERTAS ECONOMICAS'!BR208</f>
        <v>0</v>
      </c>
      <c r="AF208" s="153" t="str">
        <f t="shared" si="90"/>
        <v>NO CUMPLE</v>
      </c>
      <c r="AG208" s="152" t="str">
        <f>IF('OFERTAS ECONOMICAS'!BW208=0,"",IF('OFERTAS ECONOMICAS'!CB208="NO","",'OFERTAS ECONOMICAS'!BW208))</f>
        <v/>
      </c>
      <c r="AH208" s="153">
        <f>+'OFERTAS ECONOMICAS'!CA208</f>
        <v>0</v>
      </c>
      <c r="AI208" s="153" t="str">
        <f t="shared" si="91"/>
        <v>NO CUMPLE</v>
      </c>
      <c r="AJ208" s="152" t="str">
        <f>IF('OFERTAS ECONOMICAS'!CF208=0,"",IF('OFERTAS ECONOMICAS'!CK208="NO","",'OFERTAS ECONOMICAS'!CF208))</f>
        <v/>
      </c>
      <c r="AK208" s="153">
        <f>+'OFERTAS ECONOMICAS'!CJ208</f>
        <v>0</v>
      </c>
      <c r="AL208" s="153" t="str">
        <f t="shared" si="92"/>
        <v>NO CUMPLE</v>
      </c>
      <c r="AM208" s="152" t="str">
        <f>IF('OFERTAS ECONOMICAS'!CO208=0,"",IF('OFERTAS ECONOMICAS'!CT208="NO","",'OFERTAS ECONOMICAS'!CO208))</f>
        <v/>
      </c>
      <c r="AN208" s="153">
        <f>+'OFERTAS ECONOMICAS'!CS208</f>
        <v>0</v>
      </c>
      <c r="AO208" s="153" t="str">
        <f t="shared" si="93"/>
        <v>NO CUMPLE</v>
      </c>
      <c r="AP208" s="344" t="str">
        <f>IF('OFERTAS ECONOMICAS'!CX208=0,"",IF('OFERTAS ECONOMICAS'!DC208="NO","",'OFERTAS ECONOMICAS'!CX208))</f>
        <v/>
      </c>
      <c r="AQ208" s="153">
        <f>+'OFERTAS ECONOMICAS'!DB208</f>
        <v>0</v>
      </c>
      <c r="AR208" s="153" t="str">
        <f t="shared" si="94"/>
        <v>NO CUMPLE</v>
      </c>
      <c r="AS208" s="152" t="str">
        <f>IF('OFERTAS ECONOMICAS'!DG208=0,"",IF('OFERTAS ECONOMICAS'!DL208="NO","",'OFERTAS ECONOMICAS'!DG208))</f>
        <v/>
      </c>
      <c r="AT208" s="153">
        <f>+'OFERTAS ECONOMICAS'!DK208</f>
        <v>0</v>
      </c>
      <c r="AU208" s="153" t="str">
        <f t="shared" si="95"/>
        <v>NO CUMPLE</v>
      </c>
      <c r="AV208" s="152" t="str">
        <f>IF('OFERTAS ECONOMICAS'!DP208=0,"",IF('OFERTAS ECONOMICAS'!DU208="NO","",'OFERTAS ECONOMICAS'!DP208))</f>
        <v/>
      </c>
      <c r="AW208" s="153">
        <f>+'OFERTAS ECONOMICAS'!DT208</f>
        <v>0</v>
      </c>
      <c r="AX208" s="153" t="str">
        <f t="shared" si="96"/>
        <v>NO CUMPLE</v>
      </c>
      <c r="AY208" s="341" t="str">
        <f>IF('OFERTAS ECONOMICAS'!DY208=0,"",IF('OFERTAS ECONOMICAS'!ED208="no","",'OFERTAS ECONOMICAS'!DY208))</f>
        <v/>
      </c>
      <c r="AZ208" s="153">
        <f>+'OFERTAS ECONOMICAS'!EC208</f>
        <v>0</v>
      </c>
      <c r="BA208" s="153" t="str">
        <f t="shared" si="97"/>
        <v>NO CUMPLE</v>
      </c>
      <c r="BB208" s="152" t="str">
        <f>IF('OFERTAS ECONOMICAS'!EH208=0,"",IF('OFERTAS ECONOMICAS'!EM208="NO","",'OFERTAS ECONOMICAS'!EH208))</f>
        <v/>
      </c>
      <c r="BC208" s="153" t="str">
        <f>+'OFERTAS ECONOMICAS'!EL208</f>
        <v/>
      </c>
      <c r="BD208" s="153" t="str">
        <f t="shared" si="98"/>
        <v>NO CUMPLE</v>
      </c>
      <c r="BE208" s="152" t="str">
        <f>IF('OFERTAS ECONOMICAS'!EQ208=0,"",IF('OFERTAS ECONOMICAS'!EV208="NO","",'OFERTAS ECONOMICAS'!EQ208))</f>
        <v/>
      </c>
      <c r="BF208" s="153">
        <f>+'OFERTAS ECONOMICAS'!EU208</f>
        <v>0</v>
      </c>
      <c r="BG208" s="153" t="str">
        <f t="shared" si="99"/>
        <v>NO CUMPLE</v>
      </c>
      <c r="BH208" s="152" t="str">
        <f>IF('OFERTAS ECONOMICAS'!EZ208=0,"",IF('OFERTAS ECONOMICAS'!FE208="NO","",'OFERTAS ECONOMICAS'!EZ208))</f>
        <v/>
      </c>
      <c r="BI208" s="153">
        <f>+'OFERTAS ECONOMICAS'!FD208</f>
        <v>0</v>
      </c>
      <c r="BJ208" s="153" t="str">
        <f t="shared" si="100"/>
        <v>NO CUMPLE</v>
      </c>
      <c r="BK208" s="152" t="str">
        <f>IF('OFERTAS ECONOMICAS'!FI208=0,"",IF('OFERTAS ECONOMICAS'!FN208="no","",'OFERTAS ECONOMICAS'!FI208))</f>
        <v/>
      </c>
      <c r="BL208" s="153">
        <f>+'OFERTAS ECONOMICAS'!FM208</f>
        <v>0</v>
      </c>
      <c r="BM208" s="153" t="str">
        <f t="shared" si="101"/>
        <v>NO CUMPLE</v>
      </c>
      <c r="BN208" s="152" t="e">
        <f>IF('OFERTAS ECONOMICAS'!#REF!=0,"",IF('OFERTAS ECONOMICAS'!#REF!="NO","",'OFERTAS ECONOMICAS'!#REF!))</f>
        <v>#REF!</v>
      </c>
      <c r="BO208" s="153" t="e">
        <f>+'OFERTAS ECONOMICAS'!#REF!</f>
        <v>#REF!</v>
      </c>
      <c r="BP208" s="153" t="e">
        <f t="shared" si="102"/>
        <v>#REF!</v>
      </c>
      <c r="BQ208" s="152">
        <f>IF('OFERTAS ECONOMICAS'!FR208=0,"",IF('OFERTAS ECONOMICAS'!FW208="NO","",'OFERTAS ECONOMICAS'!FR208))</f>
        <v>17850</v>
      </c>
      <c r="BR208" s="153" t="str">
        <f>+'OFERTAS ECONOMICAS'!FV208</f>
        <v>CUMPLE</v>
      </c>
      <c r="BS208" s="153" t="str">
        <f t="shared" si="103"/>
        <v>CUMPLE</v>
      </c>
      <c r="BT208" s="152" t="str">
        <f>IF('OFERTAS ECONOMICAS'!GA208=0,"",IF('OFERTAS ECONOMICAS'!GF208="NO","",'OFERTAS ECONOMICAS'!GA208))</f>
        <v/>
      </c>
      <c r="BU208" s="153">
        <f>+'OFERTAS ECONOMICAS'!GE208</f>
        <v>0</v>
      </c>
      <c r="BV208" s="153" t="str">
        <f t="shared" si="104"/>
        <v>NO CUMPLE</v>
      </c>
      <c r="BW208" s="152" t="e">
        <f>IF('OFERTAS ECONOMICAS'!#REF!=0,"",IF('OFERTAS ECONOMICAS'!#REF!="NO","",'OFERTAS ECONOMICAS'!#REF!))</f>
        <v>#REF!</v>
      </c>
      <c r="BX208" s="153" t="e">
        <f>+'OFERTAS ECONOMICAS'!#REF!</f>
        <v>#REF!</v>
      </c>
      <c r="BY208" s="153" t="e">
        <f t="shared" si="105"/>
        <v>#REF!</v>
      </c>
    </row>
    <row r="209" spans="1:77" ht="25.5" x14ac:dyDescent="0.2">
      <c r="A209" s="85">
        <f t="shared" si="81"/>
        <v>200</v>
      </c>
      <c r="B209" s="85" t="str">
        <f>VLOOKUP(A209,'OFERTAS ECONOMICAS'!A209:B542,2,0)</f>
        <v>DM1600</v>
      </c>
      <c r="C209" s="22" t="str">
        <f>VLOOKUP(A209,'OFERTAS ECONOMICAS'!A209:C542,3,0)</f>
        <v>PAPEL MONITOR FETAL 90 MM X 150</v>
      </c>
      <c r="D209" s="120">
        <v>1</v>
      </c>
      <c r="E209" s="120" t="s">
        <v>32</v>
      </c>
      <c r="F209" s="24">
        <v>8546.7703999999994</v>
      </c>
      <c r="G209" s="120">
        <v>2</v>
      </c>
      <c r="H209" s="86">
        <f t="shared" si="82"/>
        <v>17093.540799999999</v>
      </c>
      <c r="I209" s="48" t="str">
        <f>IF('OFERTAS ECONOMICAS'!L209=0,"",IF('OFERTAS ECONOMICAS'!Q209="no","",'OFERTAS ECONOMICAS'!L209))</f>
        <v/>
      </c>
      <c r="J209" s="49">
        <f>+'OFERTAS ECONOMICAS'!P209</f>
        <v>0</v>
      </c>
      <c r="K209" s="49" t="str">
        <f t="shared" si="83"/>
        <v>NO CUMPLE</v>
      </c>
      <c r="L209" s="51" t="str">
        <f>IF('OFERTAS ECONOMICAS'!U209=0,"",IF('OFERTAS ECONOMICAS'!Z209="NO","",'OFERTAS ECONOMICAS'!U209))</f>
        <v/>
      </c>
      <c r="M209" s="52">
        <f>+'OFERTAS ECONOMICAS'!Y209</f>
        <v>0</v>
      </c>
      <c r="N209" s="52" t="str">
        <f t="shared" si="84"/>
        <v>NO CUMPLE</v>
      </c>
      <c r="O209" s="53" t="str">
        <f>IF('OFERTAS ECONOMICAS'!AD209=0,"",IF('OFERTAS ECONOMICAS'!AI209="NO","",'OFERTAS ECONOMICAS'!AD209))</f>
        <v/>
      </c>
      <c r="P209" s="54">
        <f>+'OFERTAS ECONOMICAS'!AH209</f>
        <v>0</v>
      </c>
      <c r="Q209" s="54" t="str">
        <f t="shared" si="85"/>
        <v>NO CUMPLE</v>
      </c>
      <c r="R209" s="56" t="str">
        <f>IF('OFERTAS ECONOMICAS'!AN209=0,"",IF('OFERTAS ECONOMICAS'!AR209="NO","",'OFERTAS ECONOMICAS'!AN209))</f>
        <v/>
      </c>
      <c r="S209" s="57">
        <f>+'OFERTAS ECONOMICAS'!AQ209</f>
        <v>0</v>
      </c>
      <c r="T209" s="57" t="str">
        <f t="shared" si="86"/>
        <v>NO CUMPLE</v>
      </c>
      <c r="U209" s="59" t="str">
        <f>IF('OFERTAS ECONOMICAS'!AV209=0,"",IF('OFERTAS ECONOMICAS'!BA209="NO","",'OFERTAS ECONOMICAS'!AV209))</f>
        <v/>
      </c>
      <c r="V209" s="60">
        <f>+'OFERTAS ECONOMICAS'!AZ209</f>
        <v>0</v>
      </c>
      <c r="W209" s="60" t="str">
        <f t="shared" si="87"/>
        <v>NO CUMPLE</v>
      </c>
      <c r="X209" s="56" t="str">
        <f>IF('OFERTAS ECONOMICAS'!BF209=0,"",IF('OFERTAS ECONOMICAS'!BJ209="NO","",'OFERTAS ECONOMICAS'!BE209))</f>
        <v/>
      </c>
      <c r="Y209" s="57">
        <f>+'OFERTAS ECONOMICAS'!BI209</f>
        <v>0</v>
      </c>
      <c r="Z209" s="57" t="str">
        <f t="shared" si="88"/>
        <v>NO CUMPLE</v>
      </c>
      <c r="AA209" s="152" t="e">
        <f>IF('OFERTAS ECONOMICAS'!#REF!=0,"",IF('OFERTAS ECONOMICAS'!#REF!="NO","",'OFERTAS ECONOMICAS'!#REF!))</f>
        <v>#REF!</v>
      </c>
      <c r="AB209" s="153" t="e">
        <f>+'OFERTAS ECONOMICAS'!#REF!</f>
        <v>#REF!</v>
      </c>
      <c r="AC209" s="153" t="e">
        <f t="shared" si="89"/>
        <v>#REF!</v>
      </c>
      <c r="AD209" s="251" t="str">
        <f>IF('OFERTAS ECONOMICAS'!BN209=0,"",IF('OFERTAS ECONOMICAS'!BS209="NO","",'OFERTAS ECONOMICAS'!BN209))</f>
        <v/>
      </c>
      <c r="AE209" s="153">
        <f>+'OFERTAS ECONOMICAS'!BR209</f>
        <v>0</v>
      </c>
      <c r="AF209" s="153" t="str">
        <f t="shared" si="90"/>
        <v>NO CUMPLE</v>
      </c>
      <c r="AG209" s="152" t="str">
        <f>IF('OFERTAS ECONOMICAS'!BW209=0,"",IF('OFERTAS ECONOMICAS'!CB209="NO","",'OFERTAS ECONOMICAS'!BW209))</f>
        <v/>
      </c>
      <c r="AH209" s="153">
        <f>+'OFERTAS ECONOMICAS'!CA209</f>
        <v>0</v>
      </c>
      <c r="AI209" s="153" t="str">
        <f t="shared" si="91"/>
        <v>NO CUMPLE</v>
      </c>
      <c r="AJ209" s="152" t="str">
        <f>IF('OFERTAS ECONOMICAS'!CF209=0,"",IF('OFERTAS ECONOMICAS'!CK209="NO","",'OFERTAS ECONOMICAS'!CF209))</f>
        <v/>
      </c>
      <c r="AK209" s="153">
        <f>+'OFERTAS ECONOMICAS'!CJ209</f>
        <v>0</v>
      </c>
      <c r="AL209" s="153" t="str">
        <f t="shared" si="92"/>
        <v>NO CUMPLE</v>
      </c>
      <c r="AM209" s="152" t="str">
        <f>IF('OFERTAS ECONOMICAS'!CO209=0,"",IF('OFERTAS ECONOMICAS'!CT209="NO","",'OFERTAS ECONOMICAS'!CO209))</f>
        <v/>
      </c>
      <c r="AN209" s="153">
        <f>+'OFERTAS ECONOMICAS'!CS209</f>
        <v>0</v>
      </c>
      <c r="AO209" s="153" t="str">
        <f t="shared" si="93"/>
        <v>NO CUMPLE</v>
      </c>
      <c r="AP209" s="344">
        <f>IF('OFERTAS ECONOMICAS'!CX209=0,"",IF('OFERTAS ECONOMICAS'!DC209="NO","",'OFERTAS ECONOMICAS'!CX209))</f>
        <v>7259</v>
      </c>
      <c r="AQ209" s="153" t="str">
        <f>+'OFERTAS ECONOMICAS'!DB209</f>
        <v>CUMPLE</v>
      </c>
      <c r="AR209" s="153" t="str">
        <f t="shared" si="94"/>
        <v>CUMPLE</v>
      </c>
      <c r="AS209" s="152" t="str">
        <f>IF('OFERTAS ECONOMICAS'!DG209=0,"",IF('OFERTAS ECONOMICAS'!DL209="NO","",'OFERTAS ECONOMICAS'!DG209))</f>
        <v/>
      </c>
      <c r="AT209" s="153">
        <f>+'OFERTAS ECONOMICAS'!DK209</f>
        <v>0</v>
      </c>
      <c r="AU209" s="153" t="str">
        <f t="shared" si="95"/>
        <v>NO CUMPLE</v>
      </c>
      <c r="AV209" s="152" t="str">
        <f>IF('OFERTAS ECONOMICAS'!DP209=0,"",IF('OFERTAS ECONOMICAS'!DU209="NO","",'OFERTAS ECONOMICAS'!DP209))</f>
        <v/>
      </c>
      <c r="AW209" s="153">
        <f>+'OFERTAS ECONOMICAS'!DT209</f>
        <v>0</v>
      </c>
      <c r="AX209" s="153" t="str">
        <f t="shared" si="96"/>
        <v>NO CUMPLE</v>
      </c>
      <c r="AY209" s="341" t="str">
        <f>IF('OFERTAS ECONOMICAS'!DY209=0,"",IF('OFERTAS ECONOMICAS'!ED209="no","",'OFERTAS ECONOMICAS'!DY209))</f>
        <v/>
      </c>
      <c r="AZ209" s="153">
        <f>+'OFERTAS ECONOMICAS'!EC209</f>
        <v>0</v>
      </c>
      <c r="BA209" s="153" t="str">
        <f t="shared" si="97"/>
        <v>NO CUMPLE</v>
      </c>
      <c r="BB209" s="152">
        <f>IF('OFERTAS ECONOMICAS'!EH209=0,"",IF('OFERTAS ECONOMICAS'!EM209="NO","",'OFERTAS ECONOMICAS'!EH209))</f>
        <v>8693</v>
      </c>
      <c r="BC209" s="153" t="str">
        <f>+'OFERTAS ECONOMICAS'!EL209</f>
        <v>CUMPLE</v>
      </c>
      <c r="BD209" s="153" t="str">
        <f t="shared" si="98"/>
        <v>CUMPLE</v>
      </c>
      <c r="BE209" s="152" t="str">
        <f>IF('OFERTAS ECONOMICAS'!EQ209=0,"",IF('OFERTAS ECONOMICAS'!EV209="NO","",'OFERTAS ECONOMICAS'!EQ209))</f>
        <v/>
      </c>
      <c r="BF209" s="153">
        <f>+'OFERTAS ECONOMICAS'!EU209</f>
        <v>0</v>
      </c>
      <c r="BG209" s="153" t="str">
        <f t="shared" si="99"/>
        <v>NO CUMPLE</v>
      </c>
      <c r="BH209" s="152" t="str">
        <f>IF('OFERTAS ECONOMICAS'!EZ209=0,"",IF('OFERTAS ECONOMICAS'!FE209="NO","",'OFERTAS ECONOMICAS'!EZ209))</f>
        <v/>
      </c>
      <c r="BI209" s="153">
        <f>+'OFERTAS ECONOMICAS'!FD209</f>
        <v>0</v>
      </c>
      <c r="BJ209" s="153" t="str">
        <f t="shared" si="100"/>
        <v>NO CUMPLE</v>
      </c>
      <c r="BK209" s="152" t="str">
        <f>IF('OFERTAS ECONOMICAS'!FI209=0,"",IF('OFERTAS ECONOMICAS'!FN209="no","",'OFERTAS ECONOMICAS'!FI209))</f>
        <v/>
      </c>
      <c r="BL209" s="153">
        <f>+'OFERTAS ECONOMICAS'!FM209</f>
        <v>0</v>
      </c>
      <c r="BM209" s="153" t="str">
        <f t="shared" si="101"/>
        <v>NO CUMPLE</v>
      </c>
      <c r="BN209" s="152" t="e">
        <f>IF('OFERTAS ECONOMICAS'!#REF!=0,"",IF('OFERTAS ECONOMICAS'!#REF!="NO","",'OFERTAS ECONOMICAS'!#REF!))</f>
        <v>#REF!</v>
      </c>
      <c r="BO209" s="153" t="e">
        <f>+'OFERTAS ECONOMICAS'!#REF!</f>
        <v>#REF!</v>
      </c>
      <c r="BP209" s="153" t="e">
        <f t="shared" si="102"/>
        <v>#REF!</v>
      </c>
      <c r="BQ209" s="152" t="str">
        <f>IF('OFERTAS ECONOMICAS'!FR209=0,"",IF('OFERTAS ECONOMICAS'!FW209="NO","",'OFERTAS ECONOMICAS'!FR209))</f>
        <v/>
      </c>
      <c r="BR209" s="153" t="str">
        <f>+'OFERTAS ECONOMICAS'!FV209</f>
        <v>CUMPLE</v>
      </c>
      <c r="BS209" s="153" t="str">
        <f t="shared" si="103"/>
        <v>NO CUMPLE</v>
      </c>
      <c r="BT209" s="152" t="str">
        <f>IF('OFERTAS ECONOMICAS'!GA209=0,"",IF('OFERTAS ECONOMICAS'!GF209="NO","",'OFERTAS ECONOMICAS'!GA209))</f>
        <v/>
      </c>
      <c r="BU209" s="153">
        <f>+'OFERTAS ECONOMICAS'!GE209</f>
        <v>0</v>
      </c>
      <c r="BV209" s="153" t="str">
        <f t="shared" si="104"/>
        <v>NO CUMPLE</v>
      </c>
      <c r="BW209" s="152" t="e">
        <f>IF('OFERTAS ECONOMICAS'!#REF!=0,"",IF('OFERTAS ECONOMICAS'!#REF!="NO","",'OFERTAS ECONOMICAS'!#REF!))</f>
        <v>#REF!</v>
      </c>
      <c r="BX209" s="153" t="e">
        <f>+'OFERTAS ECONOMICAS'!#REF!</f>
        <v>#REF!</v>
      </c>
      <c r="BY209" s="153" t="e">
        <f t="shared" si="105"/>
        <v>#REF!</v>
      </c>
    </row>
    <row r="210" spans="1:77" ht="25.5" x14ac:dyDescent="0.2">
      <c r="A210" s="85">
        <f t="shared" si="81"/>
        <v>201</v>
      </c>
      <c r="B210" s="85" t="str">
        <f>VLOOKUP(A210,'OFERTAS ECONOMICAS'!A210:B543,2,0)</f>
        <v>DM2060</v>
      </c>
      <c r="C210" s="22" t="str">
        <f>VLOOKUP(A210,'OFERTAS ECONOMICAS'!A210:C543,3,0)</f>
        <v>PAPEL OTOEMISOR EN ROLLO 112 X 27</v>
      </c>
      <c r="D210" s="120">
        <v>1</v>
      </c>
      <c r="E210" s="120" t="s">
        <v>32</v>
      </c>
      <c r="F210" s="24">
        <v>8821.7710843373497</v>
      </c>
      <c r="G210" s="120">
        <v>11</v>
      </c>
      <c r="H210" s="86">
        <f t="shared" si="82"/>
        <v>97039.481927710847</v>
      </c>
      <c r="I210" s="48" t="str">
        <f>IF('OFERTAS ECONOMICAS'!L210=0,"",IF('OFERTAS ECONOMICAS'!Q210="no","",'OFERTAS ECONOMICAS'!L210))</f>
        <v/>
      </c>
      <c r="J210" s="49">
        <f>+'OFERTAS ECONOMICAS'!P210</f>
        <v>0</v>
      </c>
      <c r="K210" s="49" t="str">
        <f t="shared" si="83"/>
        <v>NO CUMPLE</v>
      </c>
      <c r="L210" s="51" t="str">
        <f>IF('OFERTAS ECONOMICAS'!U210=0,"",IF('OFERTAS ECONOMICAS'!Z210="NO","",'OFERTAS ECONOMICAS'!U210))</f>
        <v/>
      </c>
      <c r="M210" s="52">
        <f>+'OFERTAS ECONOMICAS'!Y210</f>
        <v>0</v>
      </c>
      <c r="N210" s="52" t="str">
        <f t="shared" si="84"/>
        <v>NO CUMPLE</v>
      </c>
      <c r="O210" s="53" t="str">
        <f>IF('OFERTAS ECONOMICAS'!AD210=0,"",IF('OFERTAS ECONOMICAS'!AI210="NO","",'OFERTAS ECONOMICAS'!AD210))</f>
        <v/>
      </c>
      <c r="P210" s="54">
        <f>+'OFERTAS ECONOMICAS'!AH210</f>
        <v>0</v>
      </c>
      <c r="Q210" s="54" t="str">
        <f t="shared" si="85"/>
        <v>NO CUMPLE</v>
      </c>
      <c r="R210" s="56" t="str">
        <f>IF('OFERTAS ECONOMICAS'!AN210=0,"",IF('OFERTAS ECONOMICAS'!AR210="NO","",'OFERTAS ECONOMICAS'!AN210))</f>
        <v/>
      </c>
      <c r="S210" s="57">
        <f>+'OFERTAS ECONOMICAS'!AQ210</f>
        <v>0</v>
      </c>
      <c r="T210" s="57" t="str">
        <f t="shared" si="86"/>
        <v>NO CUMPLE</v>
      </c>
      <c r="U210" s="59" t="str">
        <f>IF('OFERTAS ECONOMICAS'!AV210=0,"",IF('OFERTAS ECONOMICAS'!BA210="NO","",'OFERTAS ECONOMICAS'!AV210))</f>
        <v/>
      </c>
      <c r="V210" s="60">
        <f>+'OFERTAS ECONOMICAS'!AZ210</f>
        <v>0</v>
      </c>
      <c r="W210" s="60" t="str">
        <f t="shared" si="87"/>
        <v>NO CUMPLE</v>
      </c>
      <c r="X210" s="56" t="str">
        <f>IF('OFERTAS ECONOMICAS'!BF210=0,"",IF('OFERTAS ECONOMICAS'!BJ210="NO","",'OFERTAS ECONOMICAS'!BE210))</f>
        <v/>
      </c>
      <c r="Y210" s="57">
        <f>+'OFERTAS ECONOMICAS'!BI210</f>
        <v>0</v>
      </c>
      <c r="Z210" s="57" t="str">
        <f t="shared" si="88"/>
        <v>NO CUMPLE</v>
      </c>
      <c r="AA210" s="152" t="e">
        <f>IF('OFERTAS ECONOMICAS'!#REF!=0,"",IF('OFERTAS ECONOMICAS'!#REF!="NO","",'OFERTAS ECONOMICAS'!#REF!))</f>
        <v>#REF!</v>
      </c>
      <c r="AB210" s="153" t="e">
        <f>+'OFERTAS ECONOMICAS'!#REF!</f>
        <v>#REF!</v>
      </c>
      <c r="AC210" s="153" t="e">
        <f t="shared" si="89"/>
        <v>#REF!</v>
      </c>
      <c r="AD210" s="251" t="str">
        <f>IF('OFERTAS ECONOMICAS'!BN210=0,"",IF('OFERTAS ECONOMICAS'!BS210="NO","",'OFERTAS ECONOMICAS'!BN210))</f>
        <v/>
      </c>
      <c r="AE210" s="153">
        <f>+'OFERTAS ECONOMICAS'!BR210</f>
        <v>0</v>
      </c>
      <c r="AF210" s="153" t="str">
        <f t="shared" si="90"/>
        <v>NO CUMPLE</v>
      </c>
      <c r="AG210" s="152" t="str">
        <f>IF('OFERTAS ECONOMICAS'!BW210=0,"",IF('OFERTAS ECONOMICAS'!CB210="NO","",'OFERTAS ECONOMICAS'!BW210))</f>
        <v/>
      </c>
      <c r="AH210" s="153">
        <f>+'OFERTAS ECONOMICAS'!CA210</f>
        <v>0</v>
      </c>
      <c r="AI210" s="153" t="str">
        <f t="shared" si="91"/>
        <v>NO CUMPLE</v>
      </c>
      <c r="AJ210" s="152" t="str">
        <f>IF('OFERTAS ECONOMICAS'!CF210=0,"",IF('OFERTAS ECONOMICAS'!CK210="NO","",'OFERTAS ECONOMICAS'!CF210))</f>
        <v/>
      </c>
      <c r="AK210" s="153">
        <f>+'OFERTAS ECONOMICAS'!CJ210</f>
        <v>0</v>
      </c>
      <c r="AL210" s="153" t="str">
        <f t="shared" si="92"/>
        <v>NO CUMPLE</v>
      </c>
      <c r="AM210" s="152" t="str">
        <f>IF('OFERTAS ECONOMICAS'!CO210=0,"",IF('OFERTAS ECONOMICAS'!CT210="NO","",'OFERTAS ECONOMICAS'!CO210))</f>
        <v/>
      </c>
      <c r="AN210" s="153">
        <f>+'OFERTAS ECONOMICAS'!CS210</f>
        <v>0</v>
      </c>
      <c r="AO210" s="153" t="str">
        <f t="shared" si="93"/>
        <v>NO CUMPLE</v>
      </c>
      <c r="AP210" s="344" t="str">
        <f>IF('OFERTAS ECONOMICAS'!CX210=0,"",IF('OFERTAS ECONOMICAS'!DC210="NO","",'OFERTAS ECONOMICAS'!CX210))</f>
        <v/>
      </c>
      <c r="AQ210" s="153">
        <f>+'OFERTAS ECONOMICAS'!DB210</f>
        <v>0</v>
      </c>
      <c r="AR210" s="153" t="str">
        <f t="shared" si="94"/>
        <v>NO CUMPLE</v>
      </c>
      <c r="AS210" s="152" t="str">
        <f>IF('OFERTAS ECONOMICAS'!DG210=0,"",IF('OFERTAS ECONOMICAS'!DL210="NO","",'OFERTAS ECONOMICAS'!DG210))</f>
        <v/>
      </c>
      <c r="AT210" s="153">
        <f>+'OFERTAS ECONOMICAS'!DK210</f>
        <v>0</v>
      </c>
      <c r="AU210" s="153" t="str">
        <f t="shared" si="95"/>
        <v>NO CUMPLE</v>
      </c>
      <c r="AV210" s="152" t="str">
        <f>IF('OFERTAS ECONOMICAS'!DP210=0,"",IF('OFERTAS ECONOMICAS'!DU210="NO","",'OFERTAS ECONOMICAS'!DP210))</f>
        <v/>
      </c>
      <c r="AW210" s="153">
        <f>+'OFERTAS ECONOMICAS'!DT210</f>
        <v>0</v>
      </c>
      <c r="AX210" s="153" t="str">
        <f t="shared" si="96"/>
        <v>NO CUMPLE</v>
      </c>
      <c r="AY210" s="341" t="str">
        <f>IF('OFERTAS ECONOMICAS'!DY210=0,"",IF('OFERTAS ECONOMICAS'!ED210="no","",'OFERTAS ECONOMICAS'!DY210))</f>
        <v/>
      </c>
      <c r="AZ210" s="153">
        <f>+'OFERTAS ECONOMICAS'!EC210</f>
        <v>0</v>
      </c>
      <c r="BA210" s="153" t="str">
        <f t="shared" si="97"/>
        <v>NO CUMPLE</v>
      </c>
      <c r="BB210" s="152" t="str">
        <f>IF('OFERTAS ECONOMICAS'!EH210=0,"",IF('OFERTAS ECONOMICAS'!EM210="NO","",'OFERTAS ECONOMICAS'!EH210))</f>
        <v/>
      </c>
      <c r="BC210" s="153" t="str">
        <f>+'OFERTAS ECONOMICAS'!EL210</f>
        <v/>
      </c>
      <c r="BD210" s="153" t="str">
        <f t="shared" si="98"/>
        <v>NO CUMPLE</v>
      </c>
      <c r="BE210" s="152" t="str">
        <f>IF('OFERTAS ECONOMICAS'!EQ210=0,"",IF('OFERTAS ECONOMICAS'!EV210="NO","",'OFERTAS ECONOMICAS'!EQ210))</f>
        <v/>
      </c>
      <c r="BF210" s="153">
        <f>+'OFERTAS ECONOMICAS'!EU210</f>
        <v>0</v>
      </c>
      <c r="BG210" s="153" t="str">
        <f t="shared" si="99"/>
        <v>NO CUMPLE</v>
      </c>
      <c r="BH210" s="152" t="str">
        <f>IF('OFERTAS ECONOMICAS'!EZ210=0,"",IF('OFERTAS ECONOMICAS'!FE210="NO","",'OFERTAS ECONOMICAS'!EZ210))</f>
        <v/>
      </c>
      <c r="BI210" s="153">
        <f>+'OFERTAS ECONOMICAS'!FD210</f>
        <v>0</v>
      </c>
      <c r="BJ210" s="153" t="str">
        <f t="shared" si="100"/>
        <v>NO CUMPLE</v>
      </c>
      <c r="BK210" s="152" t="str">
        <f>IF('OFERTAS ECONOMICAS'!FI210=0,"",IF('OFERTAS ECONOMICAS'!FN210="no","",'OFERTAS ECONOMICAS'!FI210))</f>
        <v/>
      </c>
      <c r="BL210" s="153">
        <f>+'OFERTAS ECONOMICAS'!FM210</f>
        <v>0</v>
      </c>
      <c r="BM210" s="153" t="str">
        <f t="shared" si="101"/>
        <v>NO CUMPLE</v>
      </c>
      <c r="BN210" s="152" t="e">
        <f>IF('OFERTAS ECONOMICAS'!#REF!=0,"",IF('OFERTAS ECONOMICAS'!#REF!="NO","",'OFERTAS ECONOMICAS'!#REF!))</f>
        <v>#REF!</v>
      </c>
      <c r="BO210" s="153" t="e">
        <f>+'OFERTAS ECONOMICAS'!#REF!</f>
        <v>#REF!</v>
      </c>
      <c r="BP210" s="153" t="e">
        <f t="shared" si="102"/>
        <v>#REF!</v>
      </c>
      <c r="BQ210" s="152" t="str">
        <f>IF('OFERTAS ECONOMICAS'!FR210=0,"",IF('OFERTAS ECONOMICAS'!FW210="NO","",'OFERTAS ECONOMICAS'!FR210))</f>
        <v/>
      </c>
      <c r="BR210" s="153" t="str">
        <f>+'OFERTAS ECONOMICAS'!FV210</f>
        <v>CUMPLE</v>
      </c>
      <c r="BS210" s="153" t="str">
        <f t="shared" si="103"/>
        <v>NO CUMPLE</v>
      </c>
      <c r="BT210" s="152">
        <f>IF('OFERTAS ECONOMICAS'!GA210=0,"",IF('OFERTAS ECONOMICAS'!GF210="NO","",'OFERTAS ECONOMICAS'!GA210))</f>
        <v>9636</v>
      </c>
      <c r="BU210" s="153" t="str">
        <f>+'OFERTAS ECONOMICAS'!GE210</f>
        <v>CUMPLE</v>
      </c>
      <c r="BV210" s="153" t="str">
        <f t="shared" si="104"/>
        <v>CUMPLE</v>
      </c>
      <c r="BW210" s="152" t="e">
        <f>IF('OFERTAS ECONOMICAS'!#REF!=0,"",IF('OFERTAS ECONOMICAS'!#REF!="NO","",'OFERTAS ECONOMICAS'!#REF!))</f>
        <v>#REF!</v>
      </c>
      <c r="BX210" s="153" t="e">
        <f>+'OFERTAS ECONOMICAS'!#REF!</f>
        <v>#REF!</v>
      </c>
      <c r="BY210" s="153" t="e">
        <f t="shared" si="105"/>
        <v>#REF!</v>
      </c>
    </row>
    <row r="211" spans="1:77" ht="38.25" x14ac:dyDescent="0.2">
      <c r="A211" s="85">
        <f t="shared" si="81"/>
        <v>202</v>
      </c>
      <c r="B211" s="85" t="str">
        <f>VLOOKUP(A211,'OFERTAS ECONOMICAS'!A211:B544,2,0)</f>
        <v>DM2449</v>
      </c>
      <c r="C211" s="22" t="str">
        <f>VLOOKUP(A211,'OFERTAS ECONOMICAS'!A211:C544,3,0)</f>
        <v>PARCHE-ELECTRODO PARA DESFIBRILADOR ZOLL M SERIES ADULTO</v>
      </c>
      <c r="D211" s="120">
        <v>1</v>
      </c>
      <c r="E211" s="120" t="s">
        <v>32</v>
      </c>
      <c r="F211" s="24">
        <v>173449.16399999999</v>
      </c>
      <c r="G211" s="120">
        <v>1</v>
      </c>
      <c r="H211" s="86">
        <f t="shared" si="82"/>
        <v>173449.16399999999</v>
      </c>
      <c r="I211" s="48" t="str">
        <f>IF('OFERTAS ECONOMICAS'!L211=0,"",IF('OFERTAS ECONOMICAS'!Q211="no","",'OFERTAS ECONOMICAS'!L211))</f>
        <v/>
      </c>
      <c r="J211" s="49">
        <f>+'OFERTAS ECONOMICAS'!P211</f>
        <v>0</v>
      </c>
      <c r="K211" s="49" t="str">
        <f t="shared" si="83"/>
        <v>NO CUMPLE</v>
      </c>
      <c r="L211" s="51" t="str">
        <f>IF('OFERTAS ECONOMICAS'!U211=0,"",IF('OFERTAS ECONOMICAS'!Z211="NO","",'OFERTAS ECONOMICAS'!U211))</f>
        <v/>
      </c>
      <c r="M211" s="52">
        <f>+'OFERTAS ECONOMICAS'!Y211</f>
        <v>0</v>
      </c>
      <c r="N211" s="52" t="str">
        <f t="shared" si="84"/>
        <v>NO CUMPLE</v>
      </c>
      <c r="O211" s="53" t="str">
        <f>IF('OFERTAS ECONOMICAS'!AD211=0,"",IF('OFERTAS ECONOMICAS'!AI211="NO","",'OFERTAS ECONOMICAS'!AD211))</f>
        <v/>
      </c>
      <c r="P211" s="54">
        <f>+'OFERTAS ECONOMICAS'!AH211</f>
        <v>0</v>
      </c>
      <c r="Q211" s="54" t="str">
        <f t="shared" si="85"/>
        <v>NO CUMPLE</v>
      </c>
      <c r="R211" s="56" t="str">
        <f>IF('OFERTAS ECONOMICAS'!AN211=0,"",IF('OFERTAS ECONOMICAS'!AR211="NO","",'OFERTAS ECONOMICAS'!AN211))</f>
        <v/>
      </c>
      <c r="S211" s="57">
        <f>+'OFERTAS ECONOMICAS'!AQ211</f>
        <v>0</v>
      </c>
      <c r="T211" s="57" t="str">
        <f t="shared" si="86"/>
        <v>NO CUMPLE</v>
      </c>
      <c r="U211" s="59" t="str">
        <f>IF('OFERTAS ECONOMICAS'!AV211=0,"",IF('OFERTAS ECONOMICAS'!BA211="NO","",'OFERTAS ECONOMICAS'!AV211))</f>
        <v/>
      </c>
      <c r="V211" s="60">
        <f>+'OFERTAS ECONOMICAS'!AZ211</f>
        <v>0</v>
      </c>
      <c r="W211" s="60" t="str">
        <f t="shared" si="87"/>
        <v>NO CUMPLE</v>
      </c>
      <c r="X211" s="56" t="str">
        <f>IF('OFERTAS ECONOMICAS'!BF211=0,"",IF('OFERTAS ECONOMICAS'!BJ211="NO","",'OFERTAS ECONOMICAS'!BE211))</f>
        <v/>
      </c>
      <c r="Y211" s="57">
        <f>+'OFERTAS ECONOMICAS'!BI211</f>
        <v>0</v>
      </c>
      <c r="Z211" s="57" t="str">
        <f t="shared" si="88"/>
        <v>NO CUMPLE</v>
      </c>
      <c r="AA211" s="152" t="e">
        <f>IF('OFERTAS ECONOMICAS'!#REF!=0,"",IF('OFERTAS ECONOMICAS'!#REF!="NO","",'OFERTAS ECONOMICAS'!#REF!))</f>
        <v>#REF!</v>
      </c>
      <c r="AB211" s="153" t="e">
        <f>+'OFERTAS ECONOMICAS'!#REF!</f>
        <v>#REF!</v>
      </c>
      <c r="AC211" s="153" t="e">
        <f t="shared" si="89"/>
        <v>#REF!</v>
      </c>
      <c r="AD211" s="251" t="str">
        <f>IF('OFERTAS ECONOMICAS'!BN211=0,"",IF('OFERTAS ECONOMICAS'!BS211="NO","",'OFERTAS ECONOMICAS'!BN211))</f>
        <v/>
      </c>
      <c r="AE211" s="153">
        <f>+'OFERTAS ECONOMICAS'!BR211</f>
        <v>0</v>
      </c>
      <c r="AF211" s="153" t="str">
        <f t="shared" si="90"/>
        <v>NO CUMPLE</v>
      </c>
      <c r="AG211" s="152" t="str">
        <f>IF('OFERTAS ECONOMICAS'!BW211=0,"",IF('OFERTAS ECONOMICAS'!CB211="NO","",'OFERTAS ECONOMICAS'!BW211))</f>
        <v/>
      </c>
      <c r="AH211" s="153">
        <f>+'OFERTAS ECONOMICAS'!CA211</f>
        <v>0</v>
      </c>
      <c r="AI211" s="153" t="str">
        <f t="shared" si="91"/>
        <v>NO CUMPLE</v>
      </c>
      <c r="AJ211" s="152" t="str">
        <f>IF('OFERTAS ECONOMICAS'!CF211=0,"",IF('OFERTAS ECONOMICAS'!CK211="NO","",'OFERTAS ECONOMICAS'!CF211))</f>
        <v/>
      </c>
      <c r="AK211" s="153">
        <f>+'OFERTAS ECONOMICAS'!CJ211</f>
        <v>0</v>
      </c>
      <c r="AL211" s="153" t="str">
        <f t="shared" si="92"/>
        <v>NO CUMPLE</v>
      </c>
      <c r="AM211" s="152" t="str">
        <f>IF('OFERTAS ECONOMICAS'!CO211=0,"",IF('OFERTAS ECONOMICAS'!CT211="NO","",'OFERTAS ECONOMICAS'!CO211))</f>
        <v/>
      </c>
      <c r="AN211" s="153">
        <f>+'OFERTAS ECONOMICAS'!CS211</f>
        <v>0</v>
      </c>
      <c r="AO211" s="153" t="str">
        <f t="shared" si="93"/>
        <v>NO CUMPLE</v>
      </c>
      <c r="AP211" s="344" t="str">
        <f>IF('OFERTAS ECONOMICAS'!CX211=0,"",IF('OFERTAS ECONOMICAS'!DC211="NO","",'OFERTAS ECONOMICAS'!CX211))</f>
        <v/>
      </c>
      <c r="AQ211" s="153">
        <f>+'OFERTAS ECONOMICAS'!DB211</f>
        <v>0</v>
      </c>
      <c r="AR211" s="153" t="str">
        <f t="shared" si="94"/>
        <v>NO CUMPLE</v>
      </c>
      <c r="AS211" s="152" t="str">
        <f>IF('OFERTAS ECONOMICAS'!DG211=0,"",IF('OFERTAS ECONOMICAS'!DL211="NO","",'OFERTAS ECONOMICAS'!DG211))</f>
        <v/>
      </c>
      <c r="AT211" s="153">
        <f>+'OFERTAS ECONOMICAS'!DK211</f>
        <v>0</v>
      </c>
      <c r="AU211" s="153" t="str">
        <f t="shared" si="95"/>
        <v>NO CUMPLE</v>
      </c>
      <c r="AV211" s="152" t="str">
        <f>IF('OFERTAS ECONOMICAS'!DP211=0,"",IF('OFERTAS ECONOMICAS'!DU211="NO","",'OFERTAS ECONOMICAS'!DP211))</f>
        <v/>
      </c>
      <c r="AW211" s="153">
        <f>+'OFERTAS ECONOMICAS'!DT211</f>
        <v>0</v>
      </c>
      <c r="AX211" s="153" t="str">
        <f t="shared" si="96"/>
        <v>NO CUMPLE</v>
      </c>
      <c r="AY211" s="341" t="str">
        <f>IF('OFERTAS ECONOMICAS'!DY211=0,"",IF('OFERTAS ECONOMICAS'!ED211="no","",'OFERTAS ECONOMICAS'!DY211))</f>
        <v/>
      </c>
      <c r="AZ211" s="153">
        <f>+'OFERTAS ECONOMICAS'!EC211</f>
        <v>0</v>
      </c>
      <c r="BA211" s="153" t="str">
        <f t="shared" si="97"/>
        <v>NO CUMPLE</v>
      </c>
      <c r="BB211" s="152" t="str">
        <f>IF('OFERTAS ECONOMICAS'!EH211=0,"",IF('OFERTAS ECONOMICAS'!EM211="NO","",'OFERTAS ECONOMICAS'!EH211))</f>
        <v/>
      </c>
      <c r="BC211" s="153" t="str">
        <f>+'OFERTAS ECONOMICAS'!EL211</f>
        <v/>
      </c>
      <c r="BD211" s="153" t="str">
        <f t="shared" si="98"/>
        <v>NO CUMPLE</v>
      </c>
      <c r="BE211" s="152" t="str">
        <f>IF('OFERTAS ECONOMICAS'!EQ211=0,"",IF('OFERTAS ECONOMICAS'!EV211="NO","",'OFERTAS ECONOMICAS'!EQ211))</f>
        <v/>
      </c>
      <c r="BF211" s="153">
        <f>+'OFERTAS ECONOMICAS'!EU211</f>
        <v>0</v>
      </c>
      <c r="BG211" s="153" t="str">
        <f t="shared" si="99"/>
        <v>NO CUMPLE</v>
      </c>
      <c r="BH211" s="152" t="str">
        <f>IF('OFERTAS ECONOMICAS'!EZ211=0,"",IF('OFERTAS ECONOMICAS'!FE211="NO","",'OFERTAS ECONOMICAS'!EZ211))</f>
        <v/>
      </c>
      <c r="BI211" s="153">
        <f>+'OFERTAS ECONOMICAS'!FD211</f>
        <v>0</v>
      </c>
      <c r="BJ211" s="153" t="str">
        <f t="shared" si="100"/>
        <v>NO CUMPLE</v>
      </c>
      <c r="BK211" s="152" t="str">
        <f>IF('OFERTAS ECONOMICAS'!FI211=0,"",IF('OFERTAS ECONOMICAS'!FN211="no","",'OFERTAS ECONOMICAS'!FI211))</f>
        <v/>
      </c>
      <c r="BL211" s="153">
        <f>+'OFERTAS ECONOMICAS'!FM211</f>
        <v>0</v>
      </c>
      <c r="BM211" s="153" t="str">
        <f t="shared" si="101"/>
        <v>NO CUMPLE</v>
      </c>
      <c r="BN211" s="152" t="e">
        <f>IF('OFERTAS ECONOMICAS'!#REF!=0,"",IF('OFERTAS ECONOMICAS'!#REF!="NO","",'OFERTAS ECONOMICAS'!#REF!))</f>
        <v>#REF!</v>
      </c>
      <c r="BO211" s="153" t="e">
        <f>+'OFERTAS ECONOMICAS'!#REF!</f>
        <v>#REF!</v>
      </c>
      <c r="BP211" s="153" t="e">
        <f t="shared" si="102"/>
        <v>#REF!</v>
      </c>
      <c r="BQ211" s="152">
        <f>IF('OFERTAS ECONOMICAS'!FR211=0,"",IF('OFERTAS ECONOMICAS'!FW211="NO","",'OFERTAS ECONOMICAS'!FR211))</f>
        <v>164220</v>
      </c>
      <c r="BR211" s="153" t="str">
        <f>+'OFERTAS ECONOMICAS'!FV211</f>
        <v>CUMPLE</v>
      </c>
      <c r="BS211" s="153" t="str">
        <f t="shared" si="103"/>
        <v>CUMPLE</v>
      </c>
      <c r="BT211" s="152" t="str">
        <f>IF('OFERTAS ECONOMICAS'!GA211=0,"",IF('OFERTAS ECONOMICAS'!GF211="NO","",'OFERTAS ECONOMICAS'!GA211))</f>
        <v/>
      </c>
      <c r="BU211" s="153">
        <f>+'OFERTAS ECONOMICAS'!GE211</f>
        <v>0</v>
      </c>
      <c r="BV211" s="153" t="str">
        <f t="shared" si="104"/>
        <v>NO CUMPLE</v>
      </c>
      <c r="BW211" s="152" t="e">
        <f>IF('OFERTAS ECONOMICAS'!#REF!=0,"",IF('OFERTAS ECONOMICAS'!#REF!="NO","",'OFERTAS ECONOMICAS'!#REF!))</f>
        <v>#REF!</v>
      </c>
      <c r="BX211" s="153" t="e">
        <f>+'OFERTAS ECONOMICAS'!#REF!</f>
        <v>#REF!</v>
      </c>
      <c r="BY211" s="153" t="e">
        <f t="shared" si="105"/>
        <v>#REF!</v>
      </c>
    </row>
    <row r="212" spans="1:77" ht="51" x14ac:dyDescent="0.2">
      <c r="A212" s="85">
        <f t="shared" si="81"/>
        <v>203</v>
      </c>
      <c r="B212" s="85" t="str">
        <f>VLOOKUP(A212,'OFERTAS ECONOMICAS'!A212:B545,2,0)</f>
        <v>DM849</v>
      </c>
      <c r="C212" s="22" t="str">
        <f>VLOOKUP(A212,'OFERTAS ECONOMICAS'!A212:C545,3,0)</f>
        <v>PARCHE-ELECTRODO DESECHABLE PARA DESFIBRILADOR ADULTO MARCA ZOLL R UNIDAD</v>
      </c>
      <c r="D212" s="120">
        <v>1</v>
      </c>
      <c r="E212" s="120" t="s">
        <v>32</v>
      </c>
      <c r="F212" s="24">
        <v>320503.89</v>
      </c>
      <c r="G212" s="120">
        <v>1</v>
      </c>
      <c r="H212" s="86">
        <f t="shared" si="82"/>
        <v>320503.89</v>
      </c>
      <c r="I212" s="48" t="str">
        <f>IF('OFERTAS ECONOMICAS'!L212=0,"",IF('OFERTAS ECONOMICAS'!Q212="no","",'OFERTAS ECONOMICAS'!L212))</f>
        <v/>
      </c>
      <c r="J212" s="49">
        <f>+'OFERTAS ECONOMICAS'!P212</f>
        <v>0</v>
      </c>
      <c r="K212" s="49" t="str">
        <f t="shared" si="83"/>
        <v>NO CUMPLE</v>
      </c>
      <c r="L212" s="51" t="str">
        <f>IF('OFERTAS ECONOMICAS'!U212=0,"",IF('OFERTAS ECONOMICAS'!Z212="NO","",'OFERTAS ECONOMICAS'!U212))</f>
        <v/>
      </c>
      <c r="M212" s="52">
        <f>+'OFERTAS ECONOMICAS'!Y212</f>
        <v>0</v>
      </c>
      <c r="N212" s="52" t="str">
        <f t="shared" si="84"/>
        <v>NO CUMPLE</v>
      </c>
      <c r="O212" s="53" t="str">
        <f>IF('OFERTAS ECONOMICAS'!AD212=0,"",IF('OFERTAS ECONOMICAS'!AI212="NO","",'OFERTAS ECONOMICAS'!AD212))</f>
        <v/>
      </c>
      <c r="P212" s="54">
        <f>+'OFERTAS ECONOMICAS'!AH212</f>
        <v>0</v>
      </c>
      <c r="Q212" s="54" t="str">
        <f t="shared" si="85"/>
        <v>NO CUMPLE</v>
      </c>
      <c r="R212" s="56" t="str">
        <f>IF('OFERTAS ECONOMICAS'!AN212=0,"",IF('OFERTAS ECONOMICAS'!AR212="NO","",'OFERTAS ECONOMICAS'!AN212))</f>
        <v/>
      </c>
      <c r="S212" s="57">
        <f>+'OFERTAS ECONOMICAS'!AQ212</f>
        <v>0</v>
      </c>
      <c r="T212" s="57" t="str">
        <f t="shared" si="86"/>
        <v>NO CUMPLE</v>
      </c>
      <c r="U212" s="59" t="str">
        <f>IF('OFERTAS ECONOMICAS'!AV212=0,"",IF('OFERTAS ECONOMICAS'!BA212="NO","",'OFERTAS ECONOMICAS'!AV212))</f>
        <v/>
      </c>
      <c r="V212" s="60">
        <f>+'OFERTAS ECONOMICAS'!AZ212</f>
        <v>0</v>
      </c>
      <c r="W212" s="60" t="str">
        <f t="shared" si="87"/>
        <v>NO CUMPLE</v>
      </c>
      <c r="X212" s="56" t="str">
        <f>IF('OFERTAS ECONOMICAS'!BF212=0,"",IF('OFERTAS ECONOMICAS'!BJ212="NO","",'OFERTAS ECONOMICAS'!BE212))</f>
        <v/>
      </c>
      <c r="Y212" s="57">
        <f>+'OFERTAS ECONOMICAS'!BI212</f>
        <v>0</v>
      </c>
      <c r="Z212" s="57" t="str">
        <f t="shared" si="88"/>
        <v>NO CUMPLE</v>
      </c>
      <c r="AA212" s="152" t="e">
        <f>IF('OFERTAS ECONOMICAS'!#REF!=0,"",IF('OFERTAS ECONOMICAS'!#REF!="NO","",'OFERTAS ECONOMICAS'!#REF!))</f>
        <v>#REF!</v>
      </c>
      <c r="AB212" s="153" t="e">
        <f>+'OFERTAS ECONOMICAS'!#REF!</f>
        <v>#REF!</v>
      </c>
      <c r="AC212" s="153" t="e">
        <f t="shared" si="89"/>
        <v>#REF!</v>
      </c>
      <c r="AD212" s="251" t="str">
        <f>IF('OFERTAS ECONOMICAS'!BN212=0,"",IF('OFERTAS ECONOMICAS'!BS212="NO","",'OFERTAS ECONOMICAS'!BN212))</f>
        <v/>
      </c>
      <c r="AE212" s="153">
        <f>+'OFERTAS ECONOMICAS'!BR212</f>
        <v>0</v>
      </c>
      <c r="AF212" s="153" t="str">
        <f t="shared" si="90"/>
        <v>NO CUMPLE</v>
      </c>
      <c r="AG212" s="152" t="str">
        <f>IF('OFERTAS ECONOMICAS'!BW212=0,"",IF('OFERTAS ECONOMICAS'!CB212="NO","",'OFERTAS ECONOMICAS'!BW212))</f>
        <v/>
      </c>
      <c r="AH212" s="153">
        <f>+'OFERTAS ECONOMICAS'!CA212</f>
        <v>0</v>
      </c>
      <c r="AI212" s="153" t="str">
        <f t="shared" si="91"/>
        <v>NO CUMPLE</v>
      </c>
      <c r="AJ212" s="152" t="str">
        <f>IF('OFERTAS ECONOMICAS'!CF212=0,"",IF('OFERTAS ECONOMICAS'!CK212="NO","",'OFERTAS ECONOMICAS'!CF212))</f>
        <v/>
      </c>
      <c r="AK212" s="153">
        <f>+'OFERTAS ECONOMICAS'!CJ212</f>
        <v>0</v>
      </c>
      <c r="AL212" s="153" t="str">
        <f t="shared" si="92"/>
        <v>NO CUMPLE</v>
      </c>
      <c r="AM212" s="152" t="str">
        <f>IF('OFERTAS ECONOMICAS'!CO212=0,"",IF('OFERTAS ECONOMICAS'!CT212="NO","",'OFERTAS ECONOMICAS'!CO212))</f>
        <v/>
      </c>
      <c r="AN212" s="153">
        <f>+'OFERTAS ECONOMICAS'!CS212</f>
        <v>0</v>
      </c>
      <c r="AO212" s="153" t="str">
        <f t="shared" si="93"/>
        <v>NO CUMPLE</v>
      </c>
      <c r="AP212" s="344" t="str">
        <f>IF('OFERTAS ECONOMICAS'!CX212=0,"",IF('OFERTAS ECONOMICAS'!DC212="NO","",'OFERTAS ECONOMICAS'!CX212))</f>
        <v/>
      </c>
      <c r="AQ212" s="153">
        <f>+'OFERTAS ECONOMICAS'!DB212</f>
        <v>0</v>
      </c>
      <c r="AR212" s="153" t="str">
        <f t="shared" si="94"/>
        <v>NO CUMPLE</v>
      </c>
      <c r="AS212" s="152" t="str">
        <f>IF('OFERTAS ECONOMICAS'!DG212=0,"",IF('OFERTAS ECONOMICAS'!DL212="NO","",'OFERTAS ECONOMICAS'!DG212))</f>
        <v/>
      </c>
      <c r="AT212" s="153">
        <f>+'OFERTAS ECONOMICAS'!DK212</f>
        <v>0</v>
      </c>
      <c r="AU212" s="153" t="str">
        <f t="shared" si="95"/>
        <v>NO CUMPLE</v>
      </c>
      <c r="AV212" s="152" t="str">
        <f>IF('OFERTAS ECONOMICAS'!DP212=0,"",IF('OFERTAS ECONOMICAS'!DU212="NO","",'OFERTAS ECONOMICAS'!DP212))</f>
        <v/>
      </c>
      <c r="AW212" s="153">
        <f>+'OFERTAS ECONOMICAS'!DT212</f>
        <v>0</v>
      </c>
      <c r="AX212" s="153" t="str">
        <f t="shared" si="96"/>
        <v>NO CUMPLE</v>
      </c>
      <c r="AY212" s="341" t="str">
        <f>IF('OFERTAS ECONOMICAS'!DY212=0,"",IF('OFERTAS ECONOMICAS'!ED212="no","",'OFERTAS ECONOMICAS'!DY212))</f>
        <v/>
      </c>
      <c r="AZ212" s="153">
        <f>+'OFERTAS ECONOMICAS'!EC212</f>
        <v>0</v>
      </c>
      <c r="BA212" s="153" t="str">
        <f t="shared" si="97"/>
        <v>NO CUMPLE</v>
      </c>
      <c r="BB212" s="152" t="str">
        <f>IF('OFERTAS ECONOMICAS'!EH212=0,"",IF('OFERTAS ECONOMICAS'!EM212="NO","",'OFERTAS ECONOMICAS'!EH212))</f>
        <v/>
      </c>
      <c r="BC212" s="153" t="str">
        <f>+'OFERTAS ECONOMICAS'!EL212</f>
        <v/>
      </c>
      <c r="BD212" s="153" t="str">
        <f t="shared" si="98"/>
        <v>NO CUMPLE</v>
      </c>
      <c r="BE212" s="152" t="str">
        <f>IF('OFERTAS ECONOMICAS'!EQ212=0,"",IF('OFERTAS ECONOMICAS'!EV212="NO","",'OFERTAS ECONOMICAS'!EQ212))</f>
        <v/>
      </c>
      <c r="BF212" s="153">
        <f>+'OFERTAS ECONOMICAS'!EU212</f>
        <v>0</v>
      </c>
      <c r="BG212" s="153" t="str">
        <f t="shared" si="99"/>
        <v>NO CUMPLE</v>
      </c>
      <c r="BH212" s="152" t="str">
        <f>IF('OFERTAS ECONOMICAS'!EZ212=0,"",IF('OFERTAS ECONOMICAS'!FE212="NO","",'OFERTAS ECONOMICAS'!EZ212))</f>
        <v/>
      </c>
      <c r="BI212" s="153">
        <f>+'OFERTAS ECONOMICAS'!FD212</f>
        <v>0</v>
      </c>
      <c r="BJ212" s="153" t="str">
        <f t="shared" si="100"/>
        <v>NO CUMPLE</v>
      </c>
      <c r="BK212" s="152" t="str">
        <f>IF('OFERTAS ECONOMICAS'!FI212=0,"",IF('OFERTAS ECONOMICAS'!FN212="no","",'OFERTAS ECONOMICAS'!FI212))</f>
        <v/>
      </c>
      <c r="BL212" s="153">
        <f>+'OFERTAS ECONOMICAS'!FM212</f>
        <v>0</v>
      </c>
      <c r="BM212" s="153" t="str">
        <f t="shared" si="101"/>
        <v>NO CUMPLE</v>
      </c>
      <c r="BN212" s="152" t="e">
        <f>IF('OFERTAS ECONOMICAS'!#REF!=0,"",IF('OFERTAS ECONOMICAS'!#REF!="NO","",'OFERTAS ECONOMICAS'!#REF!))</f>
        <v>#REF!</v>
      </c>
      <c r="BO212" s="153" t="e">
        <f>+'OFERTAS ECONOMICAS'!#REF!</f>
        <v>#REF!</v>
      </c>
      <c r="BP212" s="153" t="e">
        <f t="shared" si="102"/>
        <v>#REF!</v>
      </c>
      <c r="BQ212" s="152">
        <f>IF('OFERTAS ECONOMICAS'!FR212=0,"",IF('OFERTAS ECONOMICAS'!FW212="NO","",'OFERTAS ECONOMICAS'!FR212))</f>
        <v>164220</v>
      </c>
      <c r="BR212" s="153" t="str">
        <f>+'OFERTAS ECONOMICAS'!FV212</f>
        <v>CUMPLE</v>
      </c>
      <c r="BS212" s="153" t="str">
        <f t="shared" si="103"/>
        <v>CUMPLE</v>
      </c>
      <c r="BT212" s="152" t="str">
        <f>IF('OFERTAS ECONOMICAS'!GA212=0,"",IF('OFERTAS ECONOMICAS'!GF212="NO","",'OFERTAS ECONOMICAS'!GA212))</f>
        <v/>
      </c>
      <c r="BU212" s="153">
        <f>+'OFERTAS ECONOMICAS'!GE212</f>
        <v>0</v>
      </c>
      <c r="BV212" s="153" t="str">
        <f t="shared" si="104"/>
        <v>NO CUMPLE</v>
      </c>
      <c r="BW212" s="152" t="e">
        <f>IF('OFERTAS ECONOMICAS'!#REF!=0,"",IF('OFERTAS ECONOMICAS'!#REF!="NO","",'OFERTAS ECONOMICAS'!#REF!))</f>
        <v>#REF!</v>
      </c>
      <c r="BX212" s="153" t="e">
        <f>+'OFERTAS ECONOMICAS'!#REF!</f>
        <v>#REF!</v>
      </c>
      <c r="BY212" s="153" t="e">
        <f t="shared" si="105"/>
        <v>#REF!</v>
      </c>
    </row>
    <row r="213" spans="1:77" ht="25.5" x14ac:dyDescent="0.2">
      <c r="A213" s="85">
        <f t="shared" si="81"/>
        <v>204</v>
      </c>
      <c r="B213" s="85" t="str">
        <f>VLOOKUP(A213,'OFERTAS ECONOMICAS'!A213:B546,2,0)</f>
        <v>DM1861</v>
      </c>
      <c r="C213" s="22" t="str">
        <f>VLOOKUP(A213,'OFERTAS ECONOMICAS'!A213:C546,3,0)</f>
        <v>PARCHE PARA DESFIBRILADOR ZOLL PEDIATRIC</v>
      </c>
      <c r="D213" s="120">
        <v>1</v>
      </c>
      <c r="E213" s="120" t="s">
        <v>32</v>
      </c>
      <c r="F213" s="24">
        <v>173449.16399999999</v>
      </c>
      <c r="G213" s="120">
        <v>1</v>
      </c>
      <c r="H213" s="86">
        <f t="shared" si="82"/>
        <v>173449.16399999999</v>
      </c>
      <c r="I213" s="48" t="str">
        <f>IF('OFERTAS ECONOMICAS'!L213=0,"",IF('OFERTAS ECONOMICAS'!Q213="no","",'OFERTAS ECONOMICAS'!L213))</f>
        <v/>
      </c>
      <c r="J213" s="49">
        <f>+'OFERTAS ECONOMICAS'!P213</f>
        <v>0</v>
      </c>
      <c r="K213" s="49" t="str">
        <f t="shared" si="83"/>
        <v>NO CUMPLE</v>
      </c>
      <c r="L213" s="51" t="str">
        <f>IF('OFERTAS ECONOMICAS'!U213=0,"",IF('OFERTAS ECONOMICAS'!Z213="NO","",'OFERTAS ECONOMICAS'!U213))</f>
        <v/>
      </c>
      <c r="M213" s="52">
        <f>+'OFERTAS ECONOMICAS'!Y213</f>
        <v>0</v>
      </c>
      <c r="N213" s="52" t="str">
        <f t="shared" si="84"/>
        <v>NO CUMPLE</v>
      </c>
      <c r="O213" s="53" t="str">
        <f>IF('OFERTAS ECONOMICAS'!AD213=0,"",IF('OFERTAS ECONOMICAS'!AI213="NO","",'OFERTAS ECONOMICAS'!AD213))</f>
        <v/>
      </c>
      <c r="P213" s="54">
        <f>+'OFERTAS ECONOMICAS'!AH213</f>
        <v>0</v>
      </c>
      <c r="Q213" s="54" t="str">
        <f t="shared" si="85"/>
        <v>NO CUMPLE</v>
      </c>
      <c r="R213" s="56" t="str">
        <f>IF('OFERTAS ECONOMICAS'!AN213=0,"",IF('OFERTAS ECONOMICAS'!AR213="NO","",'OFERTAS ECONOMICAS'!AN213))</f>
        <v/>
      </c>
      <c r="S213" s="57">
        <f>+'OFERTAS ECONOMICAS'!AQ213</f>
        <v>0</v>
      </c>
      <c r="T213" s="57" t="str">
        <f t="shared" si="86"/>
        <v>NO CUMPLE</v>
      </c>
      <c r="U213" s="59" t="str">
        <f>IF('OFERTAS ECONOMICAS'!AV213=0,"",IF('OFERTAS ECONOMICAS'!BA213="NO","",'OFERTAS ECONOMICAS'!AV213))</f>
        <v/>
      </c>
      <c r="V213" s="60">
        <f>+'OFERTAS ECONOMICAS'!AZ213</f>
        <v>0</v>
      </c>
      <c r="W213" s="60" t="str">
        <f t="shared" si="87"/>
        <v>NO CUMPLE</v>
      </c>
      <c r="X213" s="56" t="str">
        <f>IF('OFERTAS ECONOMICAS'!BF213=0,"",IF('OFERTAS ECONOMICAS'!BJ213="NO","",'OFERTAS ECONOMICAS'!BE213))</f>
        <v/>
      </c>
      <c r="Y213" s="57">
        <f>+'OFERTAS ECONOMICAS'!BI213</f>
        <v>0</v>
      </c>
      <c r="Z213" s="57" t="str">
        <f t="shared" si="88"/>
        <v>NO CUMPLE</v>
      </c>
      <c r="AA213" s="152" t="e">
        <f>IF('OFERTAS ECONOMICAS'!#REF!=0,"",IF('OFERTAS ECONOMICAS'!#REF!="NO","",'OFERTAS ECONOMICAS'!#REF!))</f>
        <v>#REF!</v>
      </c>
      <c r="AB213" s="153" t="e">
        <f>+'OFERTAS ECONOMICAS'!#REF!</f>
        <v>#REF!</v>
      </c>
      <c r="AC213" s="153" t="e">
        <f t="shared" si="89"/>
        <v>#REF!</v>
      </c>
      <c r="AD213" s="251" t="str">
        <f>IF('OFERTAS ECONOMICAS'!BN213=0,"",IF('OFERTAS ECONOMICAS'!BS213="NO","",'OFERTAS ECONOMICAS'!BN213))</f>
        <v/>
      </c>
      <c r="AE213" s="153">
        <f>+'OFERTAS ECONOMICAS'!BR213</f>
        <v>0</v>
      </c>
      <c r="AF213" s="153" t="str">
        <f t="shared" si="90"/>
        <v>NO CUMPLE</v>
      </c>
      <c r="AG213" s="152" t="str">
        <f>IF('OFERTAS ECONOMICAS'!BW213=0,"",IF('OFERTAS ECONOMICAS'!CB213="NO","",'OFERTAS ECONOMICAS'!BW213))</f>
        <v/>
      </c>
      <c r="AH213" s="153">
        <f>+'OFERTAS ECONOMICAS'!CA213</f>
        <v>0</v>
      </c>
      <c r="AI213" s="153" t="str">
        <f t="shared" si="91"/>
        <v>NO CUMPLE</v>
      </c>
      <c r="AJ213" s="152" t="str">
        <f>IF('OFERTAS ECONOMICAS'!CF213=0,"",IF('OFERTAS ECONOMICAS'!CK213="NO","",'OFERTAS ECONOMICAS'!CF213))</f>
        <v/>
      </c>
      <c r="AK213" s="153">
        <f>+'OFERTAS ECONOMICAS'!CJ213</f>
        <v>0</v>
      </c>
      <c r="AL213" s="153" t="str">
        <f t="shared" si="92"/>
        <v>NO CUMPLE</v>
      </c>
      <c r="AM213" s="152" t="str">
        <f>IF('OFERTAS ECONOMICAS'!CO213=0,"",IF('OFERTAS ECONOMICAS'!CT213="NO","",'OFERTAS ECONOMICAS'!CO213))</f>
        <v/>
      </c>
      <c r="AN213" s="153">
        <f>+'OFERTAS ECONOMICAS'!CS213</f>
        <v>0</v>
      </c>
      <c r="AO213" s="153" t="str">
        <f t="shared" si="93"/>
        <v>NO CUMPLE</v>
      </c>
      <c r="AP213" s="344" t="str">
        <f>IF('OFERTAS ECONOMICAS'!CX213=0,"",IF('OFERTAS ECONOMICAS'!DC213="NO","",'OFERTAS ECONOMICAS'!CX213))</f>
        <v/>
      </c>
      <c r="AQ213" s="153">
        <f>+'OFERTAS ECONOMICAS'!DB213</f>
        <v>0</v>
      </c>
      <c r="AR213" s="153" t="str">
        <f t="shared" si="94"/>
        <v>NO CUMPLE</v>
      </c>
      <c r="AS213" s="152" t="str">
        <f>IF('OFERTAS ECONOMICAS'!DG213=0,"",IF('OFERTAS ECONOMICAS'!DL213="NO","",'OFERTAS ECONOMICAS'!DG213))</f>
        <v/>
      </c>
      <c r="AT213" s="153">
        <f>+'OFERTAS ECONOMICAS'!DK213</f>
        <v>0</v>
      </c>
      <c r="AU213" s="153" t="str">
        <f t="shared" si="95"/>
        <v>NO CUMPLE</v>
      </c>
      <c r="AV213" s="152" t="str">
        <f>IF('OFERTAS ECONOMICAS'!DP213=0,"",IF('OFERTAS ECONOMICAS'!DU213="NO","",'OFERTAS ECONOMICAS'!DP213))</f>
        <v/>
      </c>
      <c r="AW213" s="153">
        <f>+'OFERTAS ECONOMICAS'!DT213</f>
        <v>0</v>
      </c>
      <c r="AX213" s="153" t="str">
        <f t="shared" si="96"/>
        <v>NO CUMPLE</v>
      </c>
      <c r="AY213" s="341" t="str">
        <f>IF('OFERTAS ECONOMICAS'!DY213=0,"",IF('OFERTAS ECONOMICAS'!ED213="no","",'OFERTAS ECONOMICAS'!DY213))</f>
        <v/>
      </c>
      <c r="AZ213" s="153">
        <f>+'OFERTAS ECONOMICAS'!EC213</f>
        <v>0</v>
      </c>
      <c r="BA213" s="153" t="str">
        <f t="shared" si="97"/>
        <v>NO CUMPLE</v>
      </c>
      <c r="BB213" s="152" t="str">
        <f>IF('OFERTAS ECONOMICAS'!EH213=0,"",IF('OFERTAS ECONOMICAS'!EM213="NO","",'OFERTAS ECONOMICAS'!EH213))</f>
        <v/>
      </c>
      <c r="BC213" s="153" t="str">
        <f>+'OFERTAS ECONOMICAS'!EL213</f>
        <v/>
      </c>
      <c r="BD213" s="153" t="str">
        <f t="shared" si="98"/>
        <v>NO CUMPLE</v>
      </c>
      <c r="BE213" s="152" t="str">
        <f>IF('OFERTAS ECONOMICAS'!EQ213=0,"",IF('OFERTAS ECONOMICAS'!EV213="NO","",'OFERTAS ECONOMICAS'!EQ213))</f>
        <v/>
      </c>
      <c r="BF213" s="153">
        <f>+'OFERTAS ECONOMICAS'!EU213</f>
        <v>0</v>
      </c>
      <c r="BG213" s="153" t="str">
        <f t="shared" si="99"/>
        <v>NO CUMPLE</v>
      </c>
      <c r="BH213" s="152" t="str">
        <f>IF('OFERTAS ECONOMICAS'!EZ213=0,"",IF('OFERTAS ECONOMICAS'!FE213="NO","",'OFERTAS ECONOMICAS'!EZ213))</f>
        <v/>
      </c>
      <c r="BI213" s="153">
        <f>+'OFERTAS ECONOMICAS'!FD213</f>
        <v>0</v>
      </c>
      <c r="BJ213" s="153" t="str">
        <f t="shared" si="100"/>
        <v>NO CUMPLE</v>
      </c>
      <c r="BK213" s="152" t="str">
        <f>IF('OFERTAS ECONOMICAS'!FI213=0,"",IF('OFERTAS ECONOMICAS'!FN213="no","",'OFERTAS ECONOMICAS'!FI213))</f>
        <v/>
      </c>
      <c r="BL213" s="153">
        <f>+'OFERTAS ECONOMICAS'!FM213</f>
        <v>0</v>
      </c>
      <c r="BM213" s="153" t="str">
        <f t="shared" si="101"/>
        <v>NO CUMPLE</v>
      </c>
      <c r="BN213" s="152" t="e">
        <f>IF('OFERTAS ECONOMICAS'!#REF!=0,"",IF('OFERTAS ECONOMICAS'!#REF!="NO","",'OFERTAS ECONOMICAS'!#REF!))</f>
        <v>#REF!</v>
      </c>
      <c r="BO213" s="153" t="e">
        <f>+'OFERTAS ECONOMICAS'!#REF!</f>
        <v>#REF!</v>
      </c>
      <c r="BP213" s="153" t="e">
        <f t="shared" si="102"/>
        <v>#REF!</v>
      </c>
      <c r="BQ213" s="152" t="str">
        <f>IF('OFERTAS ECONOMICAS'!FR213=0,"",IF('OFERTAS ECONOMICAS'!FW213="NO","",'OFERTAS ECONOMICAS'!FR213))</f>
        <v/>
      </c>
      <c r="BR213" s="153">
        <f>+'OFERTAS ECONOMICAS'!FV213</f>
        <v>0</v>
      </c>
      <c r="BS213" s="153" t="str">
        <f t="shared" si="103"/>
        <v>NO CUMPLE</v>
      </c>
      <c r="BT213" s="152" t="str">
        <f>IF('OFERTAS ECONOMICAS'!GA213=0,"",IF('OFERTAS ECONOMICAS'!GF213="NO","",'OFERTAS ECONOMICAS'!GA213))</f>
        <v/>
      </c>
      <c r="BU213" s="153">
        <f>+'OFERTAS ECONOMICAS'!GE213</f>
        <v>0</v>
      </c>
      <c r="BV213" s="153" t="str">
        <f t="shared" si="104"/>
        <v>NO CUMPLE</v>
      </c>
      <c r="BW213" s="152" t="e">
        <f>IF('OFERTAS ECONOMICAS'!#REF!=0,"",IF('OFERTAS ECONOMICAS'!#REF!="NO","",'OFERTAS ECONOMICAS'!#REF!))</f>
        <v>#REF!</v>
      </c>
      <c r="BX213" s="153" t="e">
        <f>+'OFERTAS ECONOMICAS'!#REF!</f>
        <v>#REF!</v>
      </c>
      <c r="BY213" s="153" t="e">
        <f t="shared" si="105"/>
        <v>#REF!</v>
      </c>
    </row>
    <row r="214" spans="1:77" ht="38.25" x14ac:dyDescent="0.2">
      <c r="A214" s="85">
        <f t="shared" si="81"/>
        <v>205</v>
      </c>
      <c r="B214" s="85" t="str">
        <f>VLOOKUP(A214,'OFERTAS ECONOMICAS'!A214:B547,2,0)</f>
        <v>DM1427</v>
      </c>
      <c r="C214" s="22" t="str">
        <f>VLOOKUP(A214,'OFERTAS ECONOMICAS'!A214:C547,3,0)</f>
        <v>SENSOR PARA SATURACION NEONATAL TIPO NELLCOR - DESECHABLE</v>
      </c>
      <c r="D214" s="120">
        <v>1</v>
      </c>
      <c r="E214" s="120" t="s">
        <v>32</v>
      </c>
      <c r="F214" s="24">
        <v>30793.510999999999</v>
      </c>
      <c r="G214" s="120">
        <v>5</v>
      </c>
      <c r="H214" s="86">
        <f t="shared" si="82"/>
        <v>153967.55499999999</v>
      </c>
      <c r="I214" s="48" t="str">
        <f>IF('OFERTAS ECONOMICAS'!L214=0,"",IF('OFERTAS ECONOMICAS'!Q214="no","",'OFERTAS ECONOMICAS'!L214))</f>
        <v/>
      </c>
      <c r="J214" s="49">
        <f>+'OFERTAS ECONOMICAS'!P214</f>
        <v>0</v>
      </c>
      <c r="K214" s="49" t="str">
        <f t="shared" si="83"/>
        <v>NO CUMPLE</v>
      </c>
      <c r="L214" s="51" t="str">
        <f>IF('OFERTAS ECONOMICAS'!U214=0,"",IF('OFERTAS ECONOMICAS'!Z214="NO","",'OFERTAS ECONOMICAS'!U214))</f>
        <v/>
      </c>
      <c r="M214" s="52">
        <f>+'OFERTAS ECONOMICAS'!Y214</f>
        <v>0</v>
      </c>
      <c r="N214" s="52" t="str">
        <f t="shared" si="84"/>
        <v>NO CUMPLE</v>
      </c>
      <c r="O214" s="53" t="str">
        <f>IF('OFERTAS ECONOMICAS'!AD214=0,"",IF('OFERTAS ECONOMICAS'!AI214="NO","",'OFERTAS ECONOMICAS'!AD214))</f>
        <v/>
      </c>
      <c r="P214" s="54">
        <f>+'OFERTAS ECONOMICAS'!AH214</f>
        <v>0</v>
      </c>
      <c r="Q214" s="54" t="str">
        <f t="shared" si="85"/>
        <v>NO CUMPLE</v>
      </c>
      <c r="R214" s="56" t="str">
        <f>IF('OFERTAS ECONOMICAS'!AN214=0,"",IF('OFERTAS ECONOMICAS'!AR214="NO","",'OFERTAS ECONOMICAS'!AN214))</f>
        <v/>
      </c>
      <c r="S214" s="57">
        <f>+'OFERTAS ECONOMICAS'!AQ214</f>
        <v>0</v>
      </c>
      <c r="T214" s="57" t="str">
        <f t="shared" si="86"/>
        <v>NO CUMPLE</v>
      </c>
      <c r="U214" s="59" t="str">
        <f>IF('OFERTAS ECONOMICAS'!AV214=0,"",IF('OFERTAS ECONOMICAS'!BA214="NO","",'OFERTAS ECONOMICAS'!AV214))</f>
        <v/>
      </c>
      <c r="V214" s="60">
        <f>+'OFERTAS ECONOMICAS'!AZ214</f>
        <v>0</v>
      </c>
      <c r="W214" s="60" t="str">
        <f t="shared" si="87"/>
        <v>NO CUMPLE</v>
      </c>
      <c r="X214" s="56" t="str">
        <f>IF('OFERTAS ECONOMICAS'!BF214=0,"",IF('OFERTAS ECONOMICAS'!BJ214="NO","",'OFERTAS ECONOMICAS'!BE214))</f>
        <v/>
      </c>
      <c r="Y214" s="57">
        <f>+'OFERTAS ECONOMICAS'!BI214</f>
        <v>0</v>
      </c>
      <c r="Z214" s="57" t="str">
        <f t="shared" si="88"/>
        <v>NO CUMPLE</v>
      </c>
      <c r="AA214" s="152" t="e">
        <f>IF('OFERTAS ECONOMICAS'!#REF!=0,"",IF('OFERTAS ECONOMICAS'!#REF!="NO","",'OFERTAS ECONOMICAS'!#REF!))</f>
        <v>#REF!</v>
      </c>
      <c r="AB214" s="153" t="e">
        <f>+'OFERTAS ECONOMICAS'!#REF!</f>
        <v>#REF!</v>
      </c>
      <c r="AC214" s="153" t="e">
        <f t="shared" si="89"/>
        <v>#REF!</v>
      </c>
      <c r="AD214" s="251" t="str">
        <f>IF('OFERTAS ECONOMICAS'!BN214=0,"",IF('OFERTAS ECONOMICAS'!BS214="NO","",'OFERTAS ECONOMICAS'!BN214))</f>
        <v/>
      </c>
      <c r="AE214" s="153">
        <f>+'OFERTAS ECONOMICAS'!BR214</f>
        <v>0</v>
      </c>
      <c r="AF214" s="153" t="str">
        <f t="shared" si="90"/>
        <v>NO CUMPLE</v>
      </c>
      <c r="AG214" s="152" t="str">
        <f>IF('OFERTAS ECONOMICAS'!BW214=0,"",IF('OFERTAS ECONOMICAS'!CB214="NO","",'OFERTAS ECONOMICAS'!BW214))</f>
        <v/>
      </c>
      <c r="AH214" s="153">
        <f>+'OFERTAS ECONOMICAS'!CA214</f>
        <v>0</v>
      </c>
      <c r="AI214" s="153" t="str">
        <f t="shared" si="91"/>
        <v>NO CUMPLE</v>
      </c>
      <c r="AJ214" s="152" t="str">
        <f>IF('OFERTAS ECONOMICAS'!CF214=0,"",IF('OFERTAS ECONOMICAS'!CK214="NO","",'OFERTAS ECONOMICAS'!CF214))</f>
        <v/>
      </c>
      <c r="AK214" s="153">
        <f>+'OFERTAS ECONOMICAS'!CJ214</f>
        <v>0</v>
      </c>
      <c r="AL214" s="153" t="str">
        <f t="shared" si="92"/>
        <v>NO CUMPLE</v>
      </c>
      <c r="AM214" s="152" t="str">
        <f>IF('OFERTAS ECONOMICAS'!CO214=0,"",IF('OFERTAS ECONOMICAS'!CT214="NO","",'OFERTAS ECONOMICAS'!CO214))</f>
        <v/>
      </c>
      <c r="AN214" s="153">
        <f>+'OFERTAS ECONOMICAS'!CS214</f>
        <v>0</v>
      </c>
      <c r="AO214" s="153" t="str">
        <f t="shared" si="93"/>
        <v>NO CUMPLE</v>
      </c>
      <c r="AP214" s="344" t="str">
        <f>IF('OFERTAS ECONOMICAS'!CX214=0,"",IF('OFERTAS ECONOMICAS'!DC214="NO","",'OFERTAS ECONOMICAS'!CX214))</f>
        <v/>
      </c>
      <c r="AQ214" s="153">
        <f>+'OFERTAS ECONOMICAS'!DB214</f>
        <v>0</v>
      </c>
      <c r="AR214" s="153" t="str">
        <f t="shared" si="94"/>
        <v>NO CUMPLE</v>
      </c>
      <c r="AS214" s="152" t="str">
        <f>IF('OFERTAS ECONOMICAS'!DG214=0,"",IF('OFERTAS ECONOMICAS'!DL214="NO","",'OFERTAS ECONOMICAS'!DG214))</f>
        <v/>
      </c>
      <c r="AT214" s="153">
        <f>+'OFERTAS ECONOMICAS'!DK214</f>
        <v>0</v>
      </c>
      <c r="AU214" s="153" t="str">
        <f t="shared" si="95"/>
        <v>NO CUMPLE</v>
      </c>
      <c r="AV214" s="152" t="str">
        <f>IF('OFERTAS ECONOMICAS'!DP214=0,"",IF('OFERTAS ECONOMICAS'!DU214="NO","",'OFERTAS ECONOMICAS'!DP214))</f>
        <v/>
      </c>
      <c r="AW214" s="153">
        <f>+'OFERTAS ECONOMICAS'!DT214</f>
        <v>0</v>
      </c>
      <c r="AX214" s="153" t="str">
        <f t="shared" si="96"/>
        <v>NO CUMPLE</v>
      </c>
      <c r="AY214" s="341" t="str">
        <f>IF('OFERTAS ECONOMICAS'!DY214=0,"",IF('OFERTAS ECONOMICAS'!ED214="no","",'OFERTAS ECONOMICAS'!DY214))</f>
        <v/>
      </c>
      <c r="AZ214" s="153">
        <f>+'OFERTAS ECONOMICAS'!EC214</f>
        <v>0</v>
      </c>
      <c r="BA214" s="153" t="str">
        <f t="shared" si="97"/>
        <v>NO CUMPLE</v>
      </c>
      <c r="BB214" s="152" t="str">
        <f>IF('OFERTAS ECONOMICAS'!EH214=0,"",IF('OFERTAS ECONOMICAS'!EM214="NO","",'OFERTAS ECONOMICAS'!EH214))</f>
        <v/>
      </c>
      <c r="BC214" s="153" t="str">
        <f>+'OFERTAS ECONOMICAS'!EL214</f>
        <v/>
      </c>
      <c r="BD214" s="153" t="str">
        <f t="shared" si="98"/>
        <v>NO CUMPLE</v>
      </c>
      <c r="BE214" s="152" t="str">
        <f>IF('OFERTAS ECONOMICAS'!EQ214=0,"",IF('OFERTAS ECONOMICAS'!EV214="NO","",'OFERTAS ECONOMICAS'!EQ214))</f>
        <v/>
      </c>
      <c r="BF214" s="153">
        <f>+'OFERTAS ECONOMICAS'!EU214</f>
        <v>0</v>
      </c>
      <c r="BG214" s="153" t="str">
        <f t="shared" si="99"/>
        <v>NO CUMPLE</v>
      </c>
      <c r="BH214" s="152" t="str">
        <f>IF('OFERTAS ECONOMICAS'!EZ214=0,"",IF('OFERTAS ECONOMICAS'!FE214="NO","",'OFERTAS ECONOMICAS'!EZ214))</f>
        <v/>
      </c>
      <c r="BI214" s="153">
        <f>+'OFERTAS ECONOMICAS'!FD214</f>
        <v>0</v>
      </c>
      <c r="BJ214" s="153" t="str">
        <f t="shared" si="100"/>
        <v>NO CUMPLE</v>
      </c>
      <c r="BK214" s="152" t="str">
        <f>IF('OFERTAS ECONOMICAS'!FI214=0,"",IF('OFERTAS ECONOMICAS'!FN214="no","",'OFERTAS ECONOMICAS'!FI214))</f>
        <v/>
      </c>
      <c r="BL214" s="153">
        <f>+'OFERTAS ECONOMICAS'!FM214</f>
        <v>0</v>
      </c>
      <c r="BM214" s="153" t="str">
        <f t="shared" si="101"/>
        <v>NO CUMPLE</v>
      </c>
      <c r="BN214" s="152" t="e">
        <f>IF('OFERTAS ECONOMICAS'!#REF!=0,"",IF('OFERTAS ECONOMICAS'!#REF!="NO","",'OFERTAS ECONOMICAS'!#REF!))</f>
        <v>#REF!</v>
      </c>
      <c r="BO214" s="153" t="e">
        <f>+'OFERTAS ECONOMICAS'!#REF!</f>
        <v>#REF!</v>
      </c>
      <c r="BP214" s="153" t="e">
        <f t="shared" si="102"/>
        <v>#REF!</v>
      </c>
      <c r="BQ214" s="152">
        <f>IF('OFERTAS ECONOMICAS'!FR214=0,"",IF('OFERTAS ECONOMICAS'!FW214="NO","",'OFERTAS ECONOMICAS'!FR214))</f>
        <v>32011</v>
      </c>
      <c r="BR214" s="153" t="str">
        <f>+'OFERTAS ECONOMICAS'!FV214</f>
        <v>CUMPLE</v>
      </c>
      <c r="BS214" s="153" t="str">
        <f t="shared" si="103"/>
        <v>CUMPLE</v>
      </c>
      <c r="BT214" s="152" t="str">
        <f>IF('OFERTAS ECONOMICAS'!GA214=0,"",IF('OFERTAS ECONOMICAS'!GF214="NO","",'OFERTAS ECONOMICAS'!GA214))</f>
        <v/>
      </c>
      <c r="BU214" s="153">
        <f>+'OFERTAS ECONOMICAS'!GE214</f>
        <v>0</v>
      </c>
      <c r="BV214" s="153" t="str">
        <f t="shared" si="104"/>
        <v>NO CUMPLE</v>
      </c>
      <c r="BW214" s="152" t="e">
        <f>IF('OFERTAS ECONOMICAS'!#REF!=0,"",IF('OFERTAS ECONOMICAS'!#REF!="NO","",'OFERTAS ECONOMICAS'!#REF!))</f>
        <v>#REF!</v>
      </c>
      <c r="BX214" s="153" t="e">
        <f>+'OFERTAS ECONOMICAS'!#REF!</f>
        <v>#REF!</v>
      </c>
      <c r="BY214" s="153" t="e">
        <f t="shared" si="105"/>
        <v>#REF!</v>
      </c>
    </row>
    <row r="215" spans="1:77" ht="38.25" x14ac:dyDescent="0.2">
      <c r="A215" s="85">
        <f t="shared" si="81"/>
        <v>206</v>
      </c>
      <c r="B215" s="85" t="str">
        <f>VLOOKUP(A215,'OFERTAS ECONOMICAS'!A215:B548,2,0)</f>
        <v>DM1724</v>
      </c>
      <c r="C215" s="22" t="str">
        <f>VLOOKUP(A215,'OFERTAS ECONOMICAS'!A215:C548,3,0)</f>
        <v>TRAMPA DE CAPNOGRAFIA PARA MONITOR MULTIPAROMETRO(MINDRAY)</v>
      </c>
      <c r="D215" s="120">
        <v>1</v>
      </c>
      <c r="E215" s="120" t="s">
        <v>32</v>
      </c>
      <c r="F215" s="24">
        <v>154700</v>
      </c>
      <c r="G215" s="120">
        <v>5</v>
      </c>
      <c r="H215" s="86">
        <f t="shared" si="82"/>
        <v>773500</v>
      </c>
      <c r="I215" s="48" t="str">
        <f>IF('OFERTAS ECONOMICAS'!L215=0,"",IF('OFERTAS ECONOMICAS'!Q215="no","",'OFERTAS ECONOMICAS'!L215))</f>
        <v/>
      </c>
      <c r="J215" s="49">
        <f>+'OFERTAS ECONOMICAS'!P215</f>
        <v>0</v>
      </c>
      <c r="K215" s="49" t="str">
        <f t="shared" si="83"/>
        <v>NO CUMPLE</v>
      </c>
      <c r="L215" s="51" t="str">
        <f>IF('OFERTAS ECONOMICAS'!U215=0,"",IF('OFERTAS ECONOMICAS'!Z215="NO","",'OFERTAS ECONOMICAS'!U215))</f>
        <v/>
      </c>
      <c r="M215" s="52">
        <f>+'OFERTAS ECONOMICAS'!Y215</f>
        <v>0</v>
      </c>
      <c r="N215" s="52" t="str">
        <f t="shared" si="84"/>
        <v>NO CUMPLE</v>
      </c>
      <c r="O215" s="53" t="str">
        <f>IF('OFERTAS ECONOMICAS'!AD215=0,"",IF('OFERTAS ECONOMICAS'!AI215="NO","",'OFERTAS ECONOMICAS'!AD215))</f>
        <v/>
      </c>
      <c r="P215" s="54">
        <f>+'OFERTAS ECONOMICAS'!AH215</f>
        <v>0</v>
      </c>
      <c r="Q215" s="54" t="str">
        <f t="shared" si="85"/>
        <v>NO CUMPLE</v>
      </c>
      <c r="R215" s="56" t="str">
        <f>IF('OFERTAS ECONOMICAS'!AN215=0,"",IF('OFERTAS ECONOMICAS'!AR215="NO","",'OFERTAS ECONOMICAS'!AN215))</f>
        <v/>
      </c>
      <c r="S215" s="57">
        <f>+'OFERTAS ECONOMICAS'!AQ215</f>
        <v>0</v>
      </c>
      <c r="T215" s="57" t="str">
        <f t="shared" si="86"/>
        <v>NO CUMPLE</v>
      </c>
      <c r="U215" s="59" t="str">
        <f>IF('OFERTAS ECONOMICAS'!AV215=0,"",IF('OFERTAS ECONOMICAS'!BA215="NO","",'OFERTAS ECONOMICAS'!AV215))</f>
        <v/>
      </c>
      <c r="V215" s="60">
        <f>+'OFERTAS ECONOMICAS'!AZ215</f>
        <v>0</v>
      </c>
      <c r="W215" s="60" t="str">
        <f t="shared" si="87"/>
        <v>NO CUMPLE</v>
      </c>
      <c r="X215" s="56" t="str">
        <f>IF('OFERTAS ECONOMICAS'!BF215=0,"",IF('OFERTAS ECONOMICAS'!BJ215="NO","",'OFERTAS ECONOMICAS'!BE215))</f>
        <v/>
      </c>
      <c r="Y215" s="57">
        <f>+'OFERTAS ECONOMICAS'!BI215</f>
        <v>0</v>
      </c>
      <c r="Z215" s="57" t="str">
        <f t="shared" si="88"/>
        <v>NO CUMPLE</v>
      </c>
      <c r="AA215" s="152" t="e">
        <f>IF('OFERTAS ECONOMICAS'!#REF!=0,"",IF('OFERTAS ECONOMICAS'!#REF!="NO","",'OFERTAS ECONOMICAS'!#REF!))</f>
        <v>#REF!</v>
      </c>
      <c r="AB215" s="153" t="e">
        <f>+'OFERTAS ECONOMICAS'!#REF!</f>
        <v>#REF!</v>
      </c>
      <c r="AC215" s="153" t="e">
        <f t="shared" si="89"/>
        <v>#REF!</v>
      </c>
      <c r="AD215" s="251" t="str">
        <f>IF('OFERTAS ECONOMICAS'!BN215=0,"",IF('OFERTAS ECONOMICAS'!BS215="NO","",'OFERTAS ECONOMICAS'!BN215))</f>
        <v/>
      </c>
      <c r="AE215" s="153">
        <f>+'OFERTAS ECONOMICAS'!BR215</f>
        <v>0</v>
      </c>
      <c r="AF215" s="153" t="str">
        <f t="shared" si="90"/>
        <v>NO CUMPLE</v>
      </c>
      <c r="AG215" s="152" t="str">
        <f>IF('OFERTAS ECONOMICAS'!BW215=0,"",IF('OFERTAS ECONOMICAS'!CB215="NO","",'OFERTAS ECONOMICAS'!BW215))</f>
        <v/>
      </c>
      <c r="AH215" s="153">
        <f>+'OFERTAS ECONOMICAS'!CA215</f>
        <v>0</v>
      </c>
      <c r="AI215" s="153" t="str">
        <f t="shared" si="91"/>
        <v>NO CUMPLE</v>
      </c>
      <c r="AJ215" s="152" t="str">
        <f>IF('OFERTAS ECONOMICAS'!CF215=0,"",IF('OFERTAS ECONOMICAS'!CK215="NO","",'OFERTAS ECONOMICAS'!CF215))</f>
        <v/>
      </c>
      <c r="AK215" s="153">
        <f>+'OFERTAS ECONOMICAS'!CJ215</f>
        <v>0</v>
      </c>
      <c r="AL215" s="153" t="str">
        <f t="shared" si="92"/>
        <v>NO CUMPLE</v>
      </c>
      <c r="AM215" s="152" t="str">
        <f>IF('OFERTAS ECONOMICAS'!CO215=0,"",IF('OFERTAS ECONOMICAS'!CT215="NO","",'OFERTAS ECONOMICAS'!CO215))</f>
        <v/>
      </c>
      <c r="AN215" s="153">
        <f>+'OFERTAS ECONOMICAS'!CS215</f>
        <v>0</v>
      </c>
      <c r="AO215" s="153" t="str">
        <f t="shared" si="93"/>
        <v>NO CUMPLE</v>
      </c>
      <c r="AP215" s="344" t="str">
        <f>IF('OFERTAS ECONOMICAS'!CX215=0,"",IF('OFERTAS ECONOMICAS'!DC215="NO","",'OFERTAS ECONOMICAS'!CX215))</f>
        <v/>
      </c>
      <c r="AQ215" s="153">
        <f>+'OFERTAS ECONOMICAS'!DB215</f>
        <v>0</v>
      </c>
      <c r="AR215" s="153" t="str">
        <f t="shared" si="94"/>
        <v>NO CUMPLE</v>
      </c>
      <c r="AS215" s="152" t="str">
        <f>IF('OFERTAS ECONOMICAS'!DG215=0,"",IF('OFERTAS ECONOMICAS'!DL215="NO","",'OFERTAS ECONOMICAS'!DG215))</f>
        <v/>
      </c>
      <c r="AT215" s="153">
        <f>+'OFERTAS ECONOMICAS'!DK215</f>
        <v>0</v>
      </c>
      <c r="AU215" s="153" t="str">
        <f t="shared" si="95"/>
        <v>NO CUMPLE</v>
      </c>
      <c r="AV215" s="152">
        <f>IF('OFERTAS ECONOMICAS'!DP215=0,"",IF('OFERTAS ECONOMICAS'!DU215="NO","",'OFERTAS ECONOMICAS'!DP215))</f>
        <v>146608</v>
      </c>
      <c r="AW215" s="153" t="str">
        <f>+'OFERTAS ECONOMICAS'!DT215</f>
        <v>CUMPLE</v>
      </c>
      <c r="AX215" s="153" t="str">
        <f t="shared" si="96"/>
        <v>CUMPLE</v>
      </c>
      <c r="AY215" s="341" t="str">
        <f>IF('OFERTAS ECONOMICAS'!DY215=0,"",IF('OFERTAS ECONOMICAS'!ED215="no","",'OFERTAS ECONOMICAS'!DY215))</f>
        <v/>
      </c>
      <c r="AZ215" s="153">
        <f>+'OFERTAS ECONOMICAS'!EC215</f>
        <v>0</v>
      </c>
      <c r="BA215" s="153" t="str">
        <f t="shared" si="97"/>
        <v>NO CUMPLE</v>
      </c>
      <c r="BB215" s="152" t="str">
        <f>IF('OFERTAS ECONOMICAS'!EH215=0,"",IF('OFERTAS ECONOMICAS'!EM215="NO","",'OFERTAS ECONOMICAS'!EH215))</f>
        <v/>
      </c>
      <c r="BC215" s="153" t="str">
        <f>+'OFERTAS ECONOMICAS'!EL215</f>
        <v/>
      </c>
      <c r="BD215" s="153" t="str">
        <f t="shared" si="98"/>
        <v>NO CUMPLE</v>
      </c>
      <c r="BE215" s="152" t="str">
        <f>IF('OFERTAS ECONOMICAS'!EQ215=0,"",IF('OFERTAS ECONOMICAS'!EV215="NO","",'OFERTAS ECONOMICAS'!EQ215))</f>
        <v/>
      </c>
      <c r="BF215" s="153">
        <f>+'OFERTAS ECONOMICAS'!EU215</f>
        <v>0</v>
      </c>
      <c r="BG215" s="153" t="str">
        <f t="shared" si="99"/>
        <v>NO CUMPLE</v>
      </c>
      <c r="BH215" s="152" t="str">
        <f>IF('OFERTAS ECONOMICAS'!EZ215=0,"",IF('OFERTAS ECONOMICAS'!FE215="NO","",'OFERTAS ECONOMICAS'!EZ215))</f>
        <v/>
      </c>
      <c r="BI215" s="153">
        <f>+'OFERTAS ECONOMICAS'!FD215</f>
        <v>0</v>
      </c>
      <c r="BJ215" s="153" t="str">
        <f t="shared" si="100"/>
        <v>NO CUMPLE</v>
      </c>
      <c r="BK215" s="152" t="str">
        <f>IF('OFERTAS ECONOMICAS'!FI215=0,"",IF('OFERTAS ECONOMICAS'!FN215="no","",'OFERTAS ECONOMICAS'!FI215))</f>
        <v/>
      </c>
      <c r="BL215" s="153">
        <f>+'OFERTAS ECONOMICAS'!FM215</f>
        <v>0</v>
      </c>
      <c r="BM215" s="153" t="str">
        <f t="shared" si="101"/>
        <v>NO CUMPLE</v>
      </c>
      <c r="BN215" s="152" t="e">
        <f>IF('OFERTAS ECONOMICAS'!#REF!=0,"",IF('OFERTAS ECONOMICAS'!#REF!="NO","",'OFERTAS ECONOMICAS'!#REF!))</f>
        <v>#REF!</v>
      </c>
      <c r="BO215" s="153" t="e">
        <f>+'OFERTAS ECONOMICAS'!#REF!</f>
        <v>#REF!</v>
      </c>
      <c r="BP215" s="153" t="e">
        <f t="shared" si="102"/>
        <v>#REF!</v>
      </c>
      <c r="BQ215" s="152">
        <f>IF('OFERTAS ECONOMICAS'!FR215=0,"",IF('OFERTAS ECONOMICAS'!FW215="NO","",'OFERTAS ECONOMICAS'!FR215))</f>
        <v>73780</v>
      </c>
      <c r="BR215" s="153" t="str">
        <f>+'OFERTAS ECONOMICAS'!FV215</f>
        <v>CUMPLE</v>
      </c>
      <c r="BS215" s="153" t="str">
        <f t="shared" si="103"/>
        <v>CUMPLE</v>
      </c>
      <c r="BT215" s="152" t="str">
        <f>IF('OFERTAS ECONOMICAS'!GA215=0,"",IF('OFERTAS ECONOMICAS'!GF215="NO","",'OFERTAS ECONOMICAS'!GA215))</f>
        <v/>
      </c>
      <c r="BU215" s="153">
        <f>+'OFERTAS ECONOMICAS'!GE215</f>
        <v>0</v>
      </c>
      <c r="BV215" s="153" t="str">
        <f t="shared" si="104"/>
        <v>NO CUMPLE</v>
      </c>
      <c r="BW215" s="152" t="e">
        <f>IF('OFERTAS ECONOMICAS'!#REF!=0,"",IF('OFERTAS ECONOMICAS'!#REF!="NO","",'OFERTAS ECONOMICAS'!#REF!))</f>
        <v>#REF!</v>
      </c>
      <c r="BX215" s="153" t="e">
        <f>+'OFERTAS ECONOMICAS'!#REF!</f>
        <v>#REF!</v>
      </c>
      <c r="BY215" s="153" t="e">
        <f t="shared" si="105"/>
        <v>#REF!</v>
      </c>
    </row>
    <row r="216" spans="1:77" ht="51" x14ac:dyDescent="0.2">
      <c r="A216" s="85">
        <f t="shared" si="81"/>
        <v>207</v>
      </c>
      <c r="B216" s="85" t="str">
        <f>VLOOKUP(A216,'OFERTAS ECONOMICAS'!A216:B549,2,0)</f>
        <v>DM2586</v>
      </c>
      <c r="C216" s="22" t="str">
        <f>VLOOKUP(A216,'OFERTAS ECONOMICAS'!A216:C549,3,0)</f>
        <v>TRAMPA DE CAPNOGRAFIA PARA MONITOR MULTIPAROMETRO(MINDRAY) MODELO EPM</v>
      </c>
      <c r="D216" s="120">
        <v>1</v>
      </c>
      <c r="E216" s="120" t="s">
        <v>32</v>
      </c>
      <c r="F216" s="24">
        <v>154700</v>
      </c>
      <c r="G216" s="120">
        <v>1</v>
      </c>
      <c r="H216" s="86">
        <f t="shared" si="82"/>
        <v>154700</v>
      </c>
      <c r="I216" s="48" t="str">
        <f>IF('OFERTAS ECONOMICAS'!L216=0,"",IF('OFERTAS ECONOMICAS'!Q216="no","",'OFERTAS ECONOMICAS'!L216))</f>
        <v/>
      </c>
      <c r="J216" s="49">
        <f>+'OFERTAS ECONOMICAS'!P216</f>
        <v>0</v>
      </c>
      <c r="K216" s="49" t="str">
        <f t="shared" si="83"/>
        <v>NO CUMPLE</v>
      </c>
      <c r="L216" s="51" t="str">
        <f>IF('OFERTAS ECONOMICAS'!U216=0,"",IF('OFERTAS ECONOMICAS'!Z216="NO","",'OFERTAS ECONOMICAS'!U216))</f>
        <v/>
      </c>
      <c r="M216" s="52">
        <f>+'OFERTAS ECONOMICAS'!Y216</f>
        <v>0</v>
      </c>
      <c r="N216" s="52" t="str">
        <f t="shared" si="84"/>
        <v>NO CUMPLE</v>
      </c>
      <c r="O216" s="53" t="str">
        <f>IF('OFERTAS ECONOMICAS'!AD216=0,"",IF('OFERTAS ECONOMICAS'!AI216="NO","",'OFERTAS ECONOMICAS'!AD216))</f>
        <v/>
      </c>
      <c r="P216" s="54">
        <f>+'OFERTAS ECONOMICAS'!AH216</f>
        <v>0</v>
      </c>
      <c r="Q216" s="54" t="str">
        <f t="shared" si="85"/>
        <v>NO CUMPLE</v>
      </c>
      <c r="R216" s="56" t="str">
        <f>IF('OFERTAS ECONOMICAS'!AN216=0,"",IF('OFERTAS ECONOMICAS'!AR216="NO","",'OFERTAS ECONOMICAS'!AN216))</f>
        <v/>
      </c>
      <c r="S216" s="57">
        <f>+'OFERTAS ECONOMICAS'!AQ216</f>
        <v>0</v>
      </c>
      <c r="T216" s="57" t="str">
        <f t="shared" si="86"/>
        <v>NO CUMPLE</v>
      </c>
      <c r="U216" s="59" t="str">
        <f>IF('OFERTAS ECONOMICAS'!AV216=0,"",IF('OFERTAS ECONOMICAS'!BA216="NO","",'OFERTAS ECONOMICAS'!AV216))</f>
        <v/>
      </c>
      <c r="V216" s="60">
        <f>+'OFERTAS ECONOMICAS'!AZ216</f>
        <v>0</v>
      </c>
      <c r="W216" s="60" t="str">
        <f t="shared" si="87"/>
        <v>NO CUMPLE</v>
      </c>
      <c r="X216" s="56" t="str">
        <f>IF('OFERTAS ECONOMICAS'!BF216=0,"",IF('OFERTAS ECONOMICAS'!BJ216="NO","",'OFERTAS ECONOMICAS'!BE216))</f>
        <v/>
      </c>
      <c r="Y216" s="57">
        <f>+'OFERTAS ECONOMICAS'!BI216</f>
        <v>0</v>
      </c>
      <c r="Z216" s="57" t="str">
        <f t="shared" si="88"/>
        <v>NO CUMPLE</v>
      </c>
      <c r="AA216" s="152" t="e">
        <f>IF('OFERTAS ECONOMICAS'!#REF!=0,"",IF('OFERTAS ECONOMICAS'!#REF!="NO","",'OFERTAS ECONOMICAS'!#REF!))</f>
        <v>#REF!</v>
      </c>
      <c r="AB216" s="153" t="e">
        <f>+'OFERTAS ECONOMICAS'!#REF!</f>
        <v>#REF!</v>
      </c>
      <c r="AC216" s="153" t="e">
        <f t="shared" si="89"/>
        <v>#REF!</v>
      </c>
      <c r="AD216" s="251" t="str">
        <f>IF('OFERTAS ECONOMICAS'!BN216=0,"",IF('OFERTAS ECONOMICAS'!BS216="NO","",'OFERTAS ECONOMICAS'!BN216))</f>
        <v/>
      </c>
      <c r="AE216" s="153">
        <f>+'OFERTAS ECONOMICAS'!BR216</f>
        <v>0</v>
      </c>
      <c r="AF216" s="153" t="str">
        <f t="shared" si="90"/>
        <v>NO CUMPLE</v>
      </c>
      <c r="AG216" s="152" t="str">
        <f>IF('OFERTAS ECONOMICAS'!BW216=0,"",IF('OFERTAS ECONOMICAS'!CB216="NO","",'OFERTAS ECONOMICAS'!BW216))</f>
        <v/>
      </c>
      <c r="AH216" s="153">
        <f>+'OFERTAS ECONOMICAS'!CA216</f>
        <v>0</v>
      </c>
      <c r="AI216" s="153" t="str">
        <f t="shared" si="91"/>
        <v>NO CUMPLE</v>
      </c>
      <c r="AJ216" s="152" t="str">
        <f>IF('OFERTAS ECONOMICAS'!CF216=0,"",IF('OFERTAS ECONOMICAS'!CK216="NO","",'OFERTAS ECONOMICAS'!CF216))</f>
        <v/>
      </c>
      <c r="AK216" s="153">
        <f>+'OFERTAS ECONOMICAS'!CJ216</f>
        <v>0</v>
      </c>
      <c r="AL216" s="153" t="str">
        <f t="shared" si="92"/>
        <v>NO CUMPLE</v>
      </c>
      <c r="AM216" s="152" t="str">
        <f>IF('OFERTAS ECONOMICAS'!CO216=0,"",IF('OFERTAS ECONOMICAS'!CT216="NO","",'OFERTAS ECONOMICAS'!CO216))</f>
        <v/>
      </c>
      <c r="AN216" s="153">
        <f>+'OFERTAS ECONOMICAS'!CS216</f>
        <v>0</v>
      </c>
      <c r="AO216" s="153" t="str">
        <f t="shared" si="93"/>
        <v>NO CUMPLE</v>
      </c>
      <c r="AP216" s="344" t="str">
        <f>IF('OFERTAS ECONOMICAS'!CX216=0,"",IF('OFERTAS ECONOMICAS'!DC216="NO","",'OFERTAS ECONOMICAS'!CX216))</f>
        <v/>
      </c>
      <c r="AQ216" s="153">
        <f>+'OFERTAS ECONOMICAS'!DB216</f>
        <v>0</v>
      </c>
      <c r="AR216" s="153" t="str">
        <f t="shared" si="94"/>
        <v>NO CUMPLE</v>
      </c>
      <c r="AS216" s="152" t="str">
        <f>IF('OFERTAS ECONOMICAS'!DG216=0,"",IF('OFERTAS ECONOMICAS'!DL216="NO","",'OFERTAS ECONOMICAS'!DG216))</f>
        <v/>
      </c>
      <c r="AT216" s="153">
        <f>+'OFERTAS ECONOMICAS'!DK216</f>
        <v>0</v>
      </c>
      <c r="AU216" s="153" t="str">
        <f t="shared" si="95"/>
        <v>NO CUMPLE</v>
      </c>
      <c r="AV216" s="152">
        <f>IF('OFERTAS ECONOMICAS'!DP216=0,"",IF('OFERTAS ECONOMICAS'!DU216="NO","",'OFERTAS ECONOMICAS'!DP216))</f>
        <v>146608</v>
      </c>
      <c r="AW216" s="153" t="str">
        <f>+'OFERTAS ECONOMICAS'!DT216</f>
        <v>CUMPLE</v>
      </c>
      <c r="AX216" s="153" t="str">
        <f t="shared" si="96"/>
        <v>CUMPLE</v>
      </c>
      <c r="AY216" s="341" t="str">
        <f>IF('OFERTAS ECONOMICAS'!DY216=0,"",IF('OFERTAS ECONOMICAS'!ED216="no","",'OFERTAS ECONOMICAS'!DY216))</f>
        <v/>
      </c>
      <c r="AZ216" s="153">
        <f>+'OFERTAS ECONOMICAS'!EC216</f>
        <v>0</v>
      </c>
      <c r="BA216" s="153" t="str">
        <f t="shared" si="97"/>
        <v>NO CUMPLE</v>
      </c>
      <c r="BB216" s="152" t="str">
        <f>IF('OFERTAS ECONOMICAS'!EH216=0,"",IF('OFERTAS ECONOMICAS'!EM216="NO","",'OFERTAS ECONOMICAS'!EH216))</f>
        <v/>
      </c>
      <c r="BC216" s="153" t="str">
        <f>+'OFERTAS ECONOMICAS'!EL216</f>
        <v/>
      </c>
      <c r="BD216" s="153" t="str">
        <f t="shared" si="98"/>
        <v>NO CUMPLE</v>
      </c>
      <c r="BE216" s="152" t="str">
        <f>IF('OFERTAS ECONOMICAS'!EQ216=0,"",IF('OFERTAS ECONOMICAS'!EV216="NO","",'OFERTAS ECONOMICAS'!EQ216))</f>
        <v/>
      </c>
      <c r="BF216" s="153">
        <f>+'OFERTAS ECONOMICAS'!EU216</f>
        <v>0</v>
      </c>
      <c r="BG216" s="153" t="str">
        <f t="shared" si="99"/>
        <v>NO CUMPLE</v>
      </c>
      <c r="BH216" s="152" t="str">
        <f>IF('OFERTAS ECONOMICAS'!EZ216=0,"",IF('OFERTAS ECONOMICAS'!FE216="NO","",'OFERTAS ECONOMICAS'!EZ216))</f>
        <v/>
      </c>
      <c r="BI216" s="153">
        <f>+'OFERTAS ECONOMICAS'!FD216</f>
        <v>0</v>
      </c>
      <c r="BJ216" s="153" t="str">
        <f t="shared" si="100"/>
        <v>NO CUMPLE</v>
      </c>
      <c r="BK216" s="152" t="str">
        <f>IF('OFERTAS ECONOMICAS'!FI216=0,"",IF('OFERTAS ECONOMICAS'!FN216="no","",'OFERTAS ECONOMICAS'!FI216))</f>
        <v/>
      </c>
      <c r="BL216" s="153">
        <f>+'OFERTAS ECONOMICAS'!FM216</f>
        <v>0</v>
      </c>
      <c r="BM216" s="153" t="str">
        <f t="shared" si="101"/>
        <v>NO CUMPLE</v>
      </c>
      <c r="BN216" s="152" t="e">
        <f>IF('OFERTAS ECONOMICAS'!#REF!=0,"",IF('OFERTAS ECONOMICAS'!#REF!="NO","",'OFERTAS ECONOMICAS'!#REF!))</f>
        <v>#REF!</v>
      </c>
      <c r="BO216" s="153" t="e">
        <f>+'OFERTAS ECONOMICAS'!#REF!</f>
        <v>#REF!</v>
      </c>
      <c r="BP216" s="153" t="e">
        <f t="shared" si="102"/>
        <v>#REF!</v>
      </c>
      <c r="BQ216" s="152">
        <f>IF('OFERTAS ECONOMICAS'!FR216=0,"",IF('OFERTAS ECONOMICAS'!FW216="NO","",'OFERTAS ECONOMICAS'!FR216))</f>
        <v>101150</v>
      </c>
      <c r="BR216" s="153" t="str">
        <f>+'OFERTAS ECONOMICAS'!FV216</f>
        <v>CUMPLE</v>
      </c>
      <c r="BS216" s="153" t="str">
        <f t="shared" si="103"/>
        <v>CUMPLE</v>
      </c>
      <c r="BT216" s="152" t="str">
        <f>IF('OFERTAS ECONOMICAS'!GA216=0,"",IF('OFERTAS ECONOMICAS'!GF216="NO","",'OFERTAS ECONOMICAS'!GA216))</f>
        <v/>
      </c>
      <c r="BU216" s="153">
        <f>+'OFERTAS ECONOMICAS'!GE216</f>
        <v>0</v>
      </c>
      <c r="BV216" s="153" t="str">
        <f t="shared" si="104"/>
        <v>NO CUMPLE</v>
      </c>
      <c r="BW216" s="152" t="e">
        <f>IF('OFERTAS ECONOMICAS'!#REF!=0,"",IF('OFERTAS ECONOMICAS'!#REF!="NO","",'OFERTAS ECONOMICAS'!#REF!))</f>
        <v>#REF!</v>
      </c>
      <c r="BX216" s="153" t="e">
        <f>+'OFERTAS ECONOMICAS'!#REF!</f>
        <v>#REF!</v>
      </c>
      <c r="BY216" s="153" t="e">
        <f t="shared" si="105"/>
        <v>#REF!</v>
      </c>
    </row>
    <row r="217" spans="1:77" ht="89.25" x14ac:dyDescent="0.2">
      <c r="A217" s="85">
        <f t="shared" si="81"/>
        <v>208</v>
      </c>
      <c r="B217" s="85" t="str">
        <f>VLOOKUP(A217,'OFERTAS ECONOMICAS'!A217:B550,2,0)</f>
        <v>DM2176</v>
      </c>
      <c r="C217" s="22" t="str">
        <f>VLOOKUP(A217,'OFERTAS ECONOMICAS'!A217:C550,3,0)</f>
        <v>APOSITO ADHESIVO SUPER ABSORBENTE DE SILICONA CON ESPUMA DE POLIURETANO CON GRANOS ABSORBENTE CON EL PARAMETRO DE 15X15 CM MAS 5 CM</v>
      </c>
      <c r="D217" s="120">
        <v>1</v>
      </c>
      <c r="E217" s="120" t="s">
        <v>32</v>
      </c>
      <c r="F217" s="24">
        <v>27899</v>
      </c>
      <c r="G217" s="120">
        <v>2</v>
      </c>
      <c r="H217" s="86">
        <f t="shared" si="82"/>
        <v>55798</v>
      </c>
      <c r="I217" s="48" t="str">
        <f>IF('OFERTAS ECONOMICAS'!L217=0,"",IF('OFERTAS ECONOMICAS'!Q217="no","",'OFERTAS ECONOMICAS'!L217))</f>
        <v/>
      </c>
      <c r="J217" s="49">
        <f>+'OFERTAS ECONOMICAS'!P217</f>
        <v>0</v>
      </c>
      <c r="K217" s="49" t="str">
        <f t="shared" si="83"/>
        <v>NO CUMPLE</v>
      </c>
      <c r="L217" s="51" t="str">
        <f>IF('OFERTAS ECONOMICAS'!U217=0,"",IF('OFERTAS ECONOMICAS'!Z217="NO","",'OFERTAS ECONOMICAS'!U217))</f>
        <v/>
      </c>
      <c r="M217" s="52">
        <f>+'OFERTAS ECONOMICAS'!Y217</f>
        <v>0</v>
      </c>
      <c r="N217" s="52" t="str">
        <f t="shared" si="84"/>
        <v>NO CUMPLE</v>
      </c>
      <c r="O217" s="53" t="str">
        <f>IF('OFERTAS ECONOMICAS'!AD217=0,"",IF('OFERTAS ECONOMICAS'!AI217="NO","",'OFERTAS ECONOMICAS'!AD217))</f>
        <v/>
      </c>
      <c r="P217" s="54" t="str">
        <f>+'OFERTAS ECONOMICAS'!AH217</f>
        <v>CUMPLE</v>
      </c>
      <c r="Q217" s="54" t="str">
        <f t="shared" si="85"/>
        <v>NO CUMPLE</v>
      </c>
      <c r="R217" s="56" t="str">
        <f>IF('OFERTAS ECONOMICAS'!AN217=0,"",IF('OFERTAS ECONOMICAS'!AR217="NO","",'OFERTAS ECONOMICAS'!AN217))</f>
        <v/>
      </c>
      <c r="S217" s="57">
        <f>+'OFERTAS ECONOMICAS'!AQ217</f>
        <v>0</v>
      </c>
      <c r="T217" s="57" t="str">
        <f t="shared" si="86"/>
        <v>NO CUMPLE</v>
      </c>
      <c r="U217" s="59" t="str">
        <f>IF('OFERTAS ECONOMICAS'!AV217=0,"",IF('OFERTAS ECONOMICAS'!BA217="NO","",'OFERTAS ECONOMICAS'!AV217))</f>
        <v/>
      </c>
      <c r="V217" s="60">
        <f>+'OFERTAS ECONOMICAS'!AZ217</f>
        <v>0</v>
      </c>
      <c r="W217" s="60" t="str">
        <f t="shared" si="87"/>
        <v>NO CUMPLE</v>
      </c>
      <c r="X217" s="56" t="str">
        <f>IF('OFERTAS ECONOMICAS'!BF217=0,"",IF('OFERTAS ECONOMICAS'!BJ217="NO","",'OFERTAS ECONOMICAS'!BE217))</f>
        <v/>
      </c>
      <c r="Y217" s="57">
        <f>+'OFERTAS ECONOMICAS'!BI217</f>
        <v>0</v>
      </c>
      <c r="Z217" s="57" t="str">
        <f t="shared" si="88"/>
        <v>NO CUMPLE</v>
      </c>
      <c r="AA217" s="152" t="e">
        <f>IF('OFERTAS ECONOMICAS'!#REF!=0,"",IF('OFERTAS ECONOMICAS'!#REF!="NO","",'OFERTAS ECONOMICAS'!#REF!))</f>
        <v>#REF!</v>
      </c>
      <c r="AB217" s="153" t="e">
        <f>+'OFERTAS ECONOMICAS'!#REF!</f>
        <v>#REF!</v>
      </c>
      <c r="AC217" s="153" t="e">
        <f t="shared" si="89"/>
        <v>#REF!</v>
      </c>
      <c r="AD217" s="251" t="str">
        <f>IF('OFERTAS ECONOMICAS'!BN217=0,"",IF('OFERTAS ECONOMICAS'!BS217="NO","",'OFERTAS ECONOMICAS'!BN217))</f>
        <v/>
      </c>
      <c r="AE217" s="153">
        <f>+'OFERTAS ECONOMICAS'!BR217</f>
        <v>0</v>
      </c>
      <c r="AF217" s="153" t="str">
        <f t="shared" si="90"/>
        <v>NO CUMPLE</v>
      </c>
      <c r="AG217" s="152" t="str">
        <f>IF('OFERTAS ECONOMICAS'!BW217=0,"",IF('OFERTAS ECONOMICAS'!CB217="NO","",'OFERTAS ECONOMICAS'!BW217))</f>
        <v/>
      </c>
      <c r="AH217" s="153">
        <f>+'OFERTAS ECONOMICAS'!CA217</f>
        <v>0</v>
      </c>
      <c r="AI217" s="153" t="str">
        <f t="shared" si="91"/>
        <v>NO CUMPLE</v>
      </c>
      <c r="AJ217" s="152" t="str">
        <f>IF('OFERTAS ECONOMICAS'!CF217=0,"",IF('OFERTAS ECONOMICAS'!CK217="NO","",'OFERTAS ECONOMICAS'!CF217))</f>
        <v/>
      </c>
      <c r="AK217" s="153">
        <f>+'OFERTAS ECONOMICAS'!CJ217</f>
        <v>0</v>
      </c>
      <c r="AL217" s="153" t="str">
        <f t="shared" si="92"/>
        <v>NO CUMPLE</v>
      </c>
      <c r="AM217" s="152" t="str">
        <f>IF('OFERTAS ECONOMICAS'!CO217=0,"",IF('OFERTAS ECONOMICAS'!CT217="NO","",'OFERTAS ECONOMICAS'!CO217))</f>
        <v/>
      </c>
      <c r="AN217" s="153">
        <f>+'OFERTAS ECONOMICAS'!CS217</f>
        <v>0</v>
      </c>
      <c r="AO217" s="153" t="str">
        <f t="shared" si="93"/>
        <v>NO CUMPLE</v>
      </c>
      <c r="AP217" s="344" t="str">
        <f>IF('OFERTAS ECONOMICAS'!CX217=0,"",IF('OFERTAS ECONOMICAS'!DC217="NO","",'OFERTAS ECONOMICAS'!CX217))</f>
        <v/>
      </c>
      <c r="AQ217" s="153">
        <f>+'OFERTAS ECONOMICAS'!DB217</f>
        <v>0</v>
      </c>
      <c r="AR217" s="153" t="str">
        <f t="shared" si="94"/>
        <v>NO CUMPLE</v>
      </c>
      <c r="AS217" s="152">
        <f>IF('OFERTAS ECONOMICAS'!DG217=0,"",IF('OFERTAS ECONOMICAS'!DL217="NO","",'OFERTAS ECONOMICAS'!DG217))</f>
        <v>24122</v>
      </c>
      <c r="AT217" s="153" t="str">
        <f>+'OFERTAS ECONOMICAS'!DK217</f>
        <v>CUMPLE</v>
      </c>
      <c r="AU217" s="153" t="str">
        <f t="shared" si="95"/>
        <v>CUMPLE</v>
      </c>
      <c r="AV217" s="152" t="str">
        <f>IF('OFERTAS ECONOMICAS'!DP217=0,"",IF('OFERTAS ECONOMICAS'!DU217="NO","",'OFERTAS ECONOMICAS'!DP217))</f>
        <v/>
      </c>
      <c r="AW217" s="153">
        <f>+'OFERTAS ECONOMICAS'!DT217</f>
        <v>0</v>
      </c>
      <c r="AX217" s="153" t="str">
        <f t="shared" si="96"/>
        <v>NO CUMPLE</v>
      </c>
      <c r="AY217" s="341" t="str">
        <f>IF('OFERTAS ECONOMICAS'!DY217=0,"",IF('OFERTAS ECONOMICAS'!ED217="no","",'OFERTAS ECONOMICAS'!DY217))</f>
        <v/>
      </c>
      <c r="AZ217" s="153">
        <f>+'OFERTAS ECONOMICAS'!EC217</f>
        <v>0</v>
      </c>
      <c r="BA217" s="153" t="str">
        <f t="shared" si="97"/>
        <v>NO CUMPLE</v>
      </c>
      <c r="BB217" s="152" t="str">
        <f>IF('OFERTAS ECONOMICAS'!EH217=0,"",IF('OFERTAS ECONOMICAS'!EM217="NO","",'OFERTAS ECONOMICAS'!EH217))</f>
        <v/>
      </c>
      <c r="BC217" s="153" t="str">
        <f>+'OFERTAS ECONOMICAS'!EL217</f>
        <v>CUMPLE</v>
      </c>
      <c r="BD217" s="153" t="str">
        <f t="shared" si="98"/>
        <v>NO CUMPLE</v>
      </c>
      <c r="BE217" s="152" t="str">
        <f>IF('OFERTAS ECONOMICAS'!EQ217=0,"",IF('OFERTAS ECONOMICAS'!EV217="NO","",'OFERTAS ECONOMICAS'!EQ217))</f>
        <v/>
      </c>
      <c r="BF217" s="153">
        <f>+'OFERTAS ECONOMICAS'!EU217</f>
        <v>0</v>
      </c>
      <c r="BG217" s="153" t="str">
        <f t="shared" si="99"/>
        <v>NO CUMPLE</v>
      </c>
      <c r="BH217" s="152" t="str">
        <f>IF('OFERTAS ECONOMICAS'!EZ217=0,"",IF('OFERTAS ECONOMICAS'!FE217="NO","",'OFERTAS ECONOMICAS'!EZ217))</f>
        <v/>
      </c>
      <c r="BI217" s="153">
        <f>+'OFERTAS ECONOMICAS'!FD217</f>
        <v>0</v>
      </c>
      <c r="BJ217" s="153" t="str">
        <f t="shared" si="100"/>
        <v>NO CUMPLE</v>
      </c>
      <c r="BK217" s="152" t="str">
        <f>IF('OFERTAS ECONOMICAS'!FI217=0,"",IF('OFERTAS ECONOMICAS'!FN217="no","",'OFERTAS ECONOMICAS'!FI217))</f>
        <v/>
      </c>
      <c r="BL217" s="153">
        <f>+'OFERTAS ECONOMICAS'!FM217</f>
        <v>0</v>
      </c>
      <c r="BM217" s="153" t="str">
        <f t="shared" si="101"/>
        <v>NO CUMPLE</v>
      </c>
      <c r="BN217" s="152" t="e">
        <f>IF('OFERTAS ECONOMICAS'!#REF!=0,"",IF('OFERTAS ECONOMICAS'!#REF!="NO","",'OFERTAS ECONOMICAS'!#REF!))</f>
        <v>#REF!</v>
      </c>
      <c r="BO217" s="153" t="e">
        <f>+'OFERTAS ECONOMICAS'!#REF!</f>
        <v>#REF!</v>
      </c>
      <c r="BP217" s="153" t="e">
        <f t="shared" si="102"/>
        <v>#REF!</v>
      </c>
      <c r="BQ217" s="152" t="str">
        <f>IF('OFERTAS ECONOMICAS'!FR217=0,"",IF('OFERTAS ECONOMICAS'!FW217="NO","",'OFERTAS ECONOMICAS'!FR217))</f>
        <v/>
      </c>
      <c r="BR217" s="153">
        <f>+'OFERTAS ECONOMICAS'!FV217</f>
        <v>0</v>
      </c>
      <c r="BS217" s="153" t="str">
        <f t="shared" si="103"/>
        <v>NO CUMPLE</v>
      </c>
      <c r="BT217" s="152" t="str">
        <f>IF('OFERTAS ECONOMICAS'!GA217=0,"",IF('OFERTAS ECONOMICAS'!GF217="NO","",'OFERTAS ECONOMICAS'!GA217))</f>
        <v/>
      </c>
      <c r="BU217" s="153">
        <f>+'OFERTAS ECONOMICAS'!GE217</f>
        <v>0</v>
      </c>
      <c r="BV217" s="153" t="str">
        <f t="shared" si="104"/>
        <v>NO CUMPLE</v>
      </c>
      <c r="BW217" s="152" t="e">
        <f>IF('OFERTAS ECONOMICAS'!#REF!=0,"",IF('OFERTAS ECONOMICAS'!#REF!="NO","",'OFERTAS ECONOMICAS'!#REF!))</f>
        <v>#REF!</v>
      </c>
      <c r="BX217" s="153" t="e">
        <f>+'OFERTAS ECONOMICAS'!#REF!</f>
        <v>#REF!</v>
      </c>
      <c r="BY217" s="153" t="e">
        <f t="shared" si="105"/>
        <v>#REF!</v>
      </c>
    </row>
    <row r="218" spans="1:77" ht="25.5" x14ac:dyDescent="0.2">
      <c r="A218" s="85">
        <f t="shared" si="81"/>
        <v>209</v>
      </c>
      <c r="B218" s="85" t="str">
        <f>VLOOKUP(A218,'OFERTAS ECONOMICAS'!A218:B551,2,0)</f>
        <v>DM115</v>
      </c>
      <c r="C218" s="22" t="str">
        <f>VLOOKUP(A218,'OFERTAS ECONOMICAS'!A218:C551,3,0)</f>
        <v>APOSITO HIDROFIBRA 15 X 20 CM</v>
      </c>
      <c r="D218" s="120">
        <v>1</v>
      </c>
      <c r="E218" s="120" t="s">
        <v>32</v>
      </c>
      <c r="F218" s="24">
        <v>10817</v>
      </c>
      <c r="G218" s="120">
        <v>2</v>
      </c>
      <c r="H218" s="86">
        <f t="shared" si="82"/>
        <v>21634</v>
      </c>
      <c r="I218" s="48" t="str">
        <f>IF('OFERTAS ECONOMICAS'!L218=0,"",IF('OFERTAS ECONOMICAS'!Q218="no","",'OFERTAS ECONOMICAS'!L218))</f>
        <v/>
      </c>
      <c r="J218" s="49">
        <f>+'OFERTAS ECONOMICAS'!P218</f>
        <v>0</v>
      </c>
      <c r="K218" s="49" t="str">
        <f t="shared" si="83"/>
        <v>NO CUMPLE</v>
      </c>
      <c r="L218" s="51" t="str">
        <f>IF('OFERTAS ECONOMICAS'!U218=0,"",IF('OFERTAS ECONOMICAS'!Z218="NO","",'OFERTAS ECONOMICAS'!U218))</f>
        <v/>
      </c>
      <c r="M218" s="52">
        <f>+'OFERTAS ECONOMICAS'!Y218</f>
        <v>0</v>
      </c>
      <c r="N218" s="52" t="str">
        <f t="shared" si="84"/>
        <v>NO CUMPLE</v>
      </c>
      <c r="O218" s="53" t="str">
        <f>IF('OFERTAS ECONOMICAS'!AD218=0,"",IF('OFERTAS ECONOMICAS'!AI218="NO","",'OFERTAS ECONOMICAS'!AD218))</f>
        <v/>
      </c>
      <c r="P218" s="54" t="str">
        <f>+'OFERTAS ECONOMICAS'!AH218</f>
        <v>CUMPLE</v>
      </c>
      <c r="Q218" s="54" t="str">
        <f t="shared" si="85"/>
        <v>NO CUMPLE</v>
      </c>
      <c r="R218" s="56" t="str">
        <f>IF('OFERTAS ECONOMICAS'!AN218=0,"",IF('OFERTAS ECONOMICAS'!AR218="NO","",'OFERTAS ECONOMICAS'!AN218))</f>
        <v/>
      </c>
      <c r="S218" s="57">
        <f>+'OFERTAS ECONOMICAS'!AQ218</f>
        <v>0</v>
      </c>
      <c r="T218" s="57" t="str">
        <f t="shared" si="86"/>
        <v>NO CUMPLE</v>
      </c>
      <c r="U218" s="59" t="str">
        <f>IF('OFERTAS ECONOMICAS'!AV218=0,"",IF('OFERTAS ECONOMICAS'!BA218="NO","",'OFERTAS ECONOMICAS'!AV218))</f>
        <v/>
      </c>
      <c r="V218" s="60">
        <f>+'OFERTAS ECONOMICAS'!AZ218</f>
        <v>0</v>
      </c>
      <c r="W218" s="60" t="str">
        <f t="shared" si="87"/>
        <v>NO CUMPLE</v>
      </c>
      <c r="X218" s="56" t="str">
        <f>IF('OFERTAS ECONOMICAS'!BF218=0,"",IF('OFERTAS ECONOMICAS'!BJ218="NO","",'OFERTAS ECONOMICAS'!BE218))</f>
        <v/>
      </c>
      <c r="Y218" s="57">
        <f>+'OFERTAS ECONOMICAS'!BI218</f>
        <v>0</v>
      </c>
      <c r="Z218" s="57" t="str">
        <f t="shared" si="88"/>
        <v>NO CUMPLE</v>
      </c>
      <c r="AA218" s="152" t="e">
        <f>IF('OFERTAS ECONOMICAS'!#REF!=0,"",IF('OFERTAS ECONOMICAS'!#REF!="NO","",'OFERTAS ECONOMICAS'!#REF!))</f>
        <v>#REF!</v>
      </c>
      <c r="AB218" s="153" t="e">
        <f>+'OFERTAS ECONOMICAS'!#REF!</f>
        <v>#REF!</v>
      </c>
      <c r="AC218" s="153" t="e">
        <f t="shared" si="89"/>
        <v>#REF!</v>
      </c>
      <c r="AD218" s="251" t="str">
        <f>IF('OFERTAS ECONOMICAS'!BN218=0,"",IF('OFERTAS ECONOMICAS'!BS218="NO","",'OFERTAS ECONOMICAS'!BN218))</f>
        <v/>
      </c>
      <c r="AE218" s="153">
        <f>+'OFERTAS ECONOMICAS'!BR218</f>
        <v>0</v>
      </c>
      <c r="AF218" s="153" t="str">
        <f t="shared" si="90"/>
        <v>NO CUMPLE</v>
      </c>
      <c r="AG218" s="152" t="str">
        <f>IF('OFERTAS ECONOMICAS'!BW218=0,"",IF('OFERTAS ECONOMICAS'!CB218="NO","",'OFERTAS ECONOMICAS'!BW218))</f>
        <v/>
      </c>
      <c r="AH218" s="153" t="str">
        <f>+'OFERTAS ECONOMICAS'!CA218</f>
        <v>NO CUMPLE</v>
      </c>
      <c r="AI218" s="153" t="str">
        <f t="shared" si="91"/>
        <v>NO CUMPLE</v>
      </c>
      <c r="AJ218" s="152" t="str">
        <f>IF('OFERTAS ECONOMICAS'!CF218=0,"",IF('OFERTAS ECONOMICAS'!CK218="NO","",'OFERTAS ECONOMICAS'!CF218))</f>
        <v/>
      </c>
      <c r="AK218" s="153">
        <f>+'OFERTAS ECONOMICAS'!CJ218</f>
        <v>0</v>
      </c>
      <c r="AL218" s="153" t="str">
        <f t="shared" si="92"/>
        <v>NO CUMPLE</v>
      </c>
      <c r="AM218" s="152" t="str">
        <f>IF('OFERTAS ECONOMICAS'!CO218=0,"",IF('OFERTAS ECONOMICAS'!CT218="NO","",'OFERTAS ECONOMICAS'!CO218))</f>
        <v/>
      </c>
      <c r="AN218" s="153">
        <f>+'OFERTAS ECONOMICAS'!CS218</f>
        <v>0</v>
      </c>
      <c r="AO218" s="153" t="str">
        <f t="shared" si="93"/>
        <v>NO CUMPLE</v>
      </c>
      <c r="AP218" s="344" t="str">
        <f>IF('OFERTAS ECONOMICAS'!CX218=0,"",IF('OFERTAS ECONOMICAS'!DC218="NO","",'OFERTAS ECONOMICAS'!CX218))</f>
        <v/>
      </c>
      <c r="AQ218" s="153">
        <f>+'OFERTAS ECONOMICAS'!DB218</f>
        <v>0</v>
      </c>
      <c r="AR218" s="153" t="str">
        <f t="shared" si="94"/>
        <v>NO CUMPLE</v>
      </c>
      <c r="AS218" s="152" t="str">
        <f>IF('OFERTAS ECONOMICAS'!DG218=0,"",IF('OFERTAS ECONOMICAS'!DL218="NO","",'OFERTAS ECONOMICAS'!DG218))</f>
        <v/>
      </c>
      <c r="AT218" s="153" t="str">
        <f>+'OFERTAS ECONOMICAS'!DK218</f>
        <v>NO CUMPLE</v>
      </c>
      <c r="AU218" s="153" t="str">
        <f t="shared" si="95"/>
        <v>NO CUMPLE</v>
      </c>
      <c r="AV218" s="152" t="str">
        <f>IF('OFERTAS ECONOMICAS'!DP218=0,"",IF('OFERTAS ECONOMICAS'!DU218="NO","",'OFERTAS ECONOMICAS'!DP218))</f>
        <v/>
      </c>
      <c r="AW218" s="153">
        <f>+'OFERTAS ECONOMICAS'!DT218</f>
        <v>0</v>
      </c>
      <c r="AX218" s="153" t="str">
        <f t="shared" si="96"/>
        <v>NO CUMPLE</v>
      </c>
      <c r="AY218" s="341" t="str">
        <f>IF('OFERTAS ECONOMICAS'!DY218=0,"",IF('OFERTAS ECONOMICAS'!ED218="no","",'OFERTAS ECONOMICAS'!DY218))</f>
        <v/>
      </c>
      <c r="AZ218" s="153">
        <f>+'OFERTAS ECONOMICAS'!EC218</f>
        <v>0</v>
      </c>
      <c r="BA218" s="153" t="str">
        <f t="shared" si="97"/>
        <v>NO CUMPLE</v>
      </c>
      <c r="BB218" s="152" t="str">
        <f>IF('OFERTAS ECONOMICAS'!EH218=0,"",IF('OFERTAS ECONOMICAS'!EM218="NO","",'OFERTAS ECONOMICAS'!EH218))</f>
        <v/>
      </c>
      <c r="BC218" s="153" t="str">
        <f>+'OFERTAS ECONOMICAS'!EL218</f>
        <v/>
      </c>
      <c r="BD218" s="153" t="str">
        <f t="shared" si="98"/>
        <v>NO CUMPLE</v>
      </c>
      <c r="BE218" s="152" t="str">
        <f>IF('OFERTAS ECONOMICAS'!EQ218=0,"",IF('OFERTAS ECONOMICAS'!EV218="NO","",'OFERTAS ECONOMICAS'!EQ218))</f>
        <v/>
      </c>
      <c r="BF218" s="153">
        <f>+'OFERTAS ECONOMICAS'!EU218</f>
        <v>0</v>
      </c>
      <c r="BG218" s="153" t="str">
        <f t="shared" si="99"/>
        <v>NO CUMPLE</v>
      </c>
      <c r="BH218" s="152" t="str">
        <f>IF('OFERTAS ECONOMICAS'!EZ218=0,"",IF('OFERTAS ECONOMICAS'!FE218="NO","",'OFERTAS ECONOMICAS'!EZ218))</f>
        <v/>
      </c>
      <c r="BI218" s="153">
        <f>+'OFERTAS ECONOMICAS'!FD218</f>
        <v>0</v>
      </c>
      <c r="BJ218" s="153" t="str">
        <f t="shared" si="100"/>
        <v>NO CUMPLE</v>
      </c>
      <c r="BK218" s="152" t="str">
        <f>IF('OFERTAS ECONOMICAS'!FI218=0,"",IF('OFERTAS ECONOMICAS'!FN218="no","",'OFERTAS ECONOMICAS'!FI218))</f>
        <v/>
      </c>
      <c r="BL218" s="153">
        <f>+'OFERTAS ECONOMICAS'!FM218</f>
        <v>0</v>
      </c>
      <c r="BM218" s="153" t="str">
        <f t="shared" si="101"/>
        <v>NO CUMPLE</v>
      </c>
      <c r="BN218" s="152" t="e">
        <f>IF('OFERTAS ECONOMICAS'!#REF!=0,"",IF('OFERTAS ECONOMICAS'!#REF!="NO","",'OFERTAS ECONOMICAS'!#REF!))</f>
        <v>#REF!</v>
      </c>
      <c r="BO218" s="153" t="e">
        <f>+'OFERTAS ECONOMICAS'!#REF!</f>
        <v>#REF!</v>
      </c>
      <c r="BP218" s="153" t="e">
        <f t="shared" si="102"/>
        <v>#REF!</v>
      </c>
      <c r="BQ218" s="152" t="str">
        <f>IF('OFERTAS ECONOMICAS'!FR218=0,"",IF('OFERTAS ECONOMICAS'!FW218="NO","",'OFERTAS ECONOMICAS'!FR218))</f>
        <v/>
      </c>
      <c r="BR218" s="153">
        <f>+'OFERTAS ECONOMICAS'!FV218</f>
        <v>0</v>
      </c>
      <c r="BS218" s="153" t="str">
        <f t="shared" si="103"/>
        <v>NO CUMPLE</v>
      </c>
      <c r="BT218" s="152" t="str">
        <f>IF('OFERTAS ECONOMICAS'!GA218=0,"",IF('OFERTAS ECONOMICAS'!GF218="NO","",'OFERTAS ECONOMICAS'!GA218))</f>
        <v/>
      </c>
      <c r="BU218" s="153">
        <f>+'OFERTAS ECONOMICAS'!GE218</f>
        <v>0</v>
      </c>
      <c r="BV218" s="153" t="str">
        <f t="shared" si="104"/>
        <v>NO CUMPLE</v>
      </c>
      <c r="BW218" s="152" t="e">
        <f>IF('OFERTAS ECONOMICAS'!#REF!=0,"",IF('OFERTAS ECONOMICAS'!#REF!="NO","",'OFERTAS ECONOMICAS'!#REF!))</f>
        <v>#REF!</v>
      </c>
      <c r="BX218" s="153" t="e">
        <f>+'OFERTAS ECONOMICAS'!#REF!</f>
        <v>#REF!</v>
      </c>
      <c r="BY218" s="153" t="e">
        <f t="shared" si="105"/>
        <v>#REF!</v>
      </c>
    </row>
    <row r="219" spans="1:77" ht="51" x14ac:dyDescent="0.2">
      <c r="A219" s="85">
        <f t="shared" si="81"/>
        <v>210</v>
      </c>
      <c r="B219" s="85" t="str">
        <f>VLOOKUP(A219,'OFERTAS ECONOMICAS'!A219:B552,2,0)</f>
        <v>DM116</v>
      </c>
      <c r="C219" s="22" t="str">
        <f>VLOOKUP(A219,'OFERTAS ECONOMICAS'!A219:C552,3,0)</f>
        <v>APOSITO HIDROFIBRA 10 X 10 CON PLATA REFORZADO CON NYLON ANTIMICROBIANO ABSORBENTE</v>
      </c>
      <c r="D219" s="120">
        <v>1</v>
      </c>
      <c r="E219" s="120" t="s">
        <v>32</v>
      </c>
      <c r="F219" s="24">
        <v>33000</v>
      </c>
      <c r="G219" s="120">
        <v>6</v>
      </c>
      <c r="H219" s="86">
        <f t="shared" si="82"/>
        <v>198000</v>
      </c>
      <c r="I219" s="48" t="str">
        <f>IF('OFERTAS ECONOMICAS'!L219=0,"",IF('OFERTAS ECONOMICAS'!Q219="no","",'OFERTAS ECONOMICAS'!L219))</f>
        <v/>
      </c>
      <c r="J219" s="49">
        <f>+'OFERTAS ECONOMICAS'!P219</f>
        <v>0</v>
      </c>
      <c r="K219" s="49" t="str">
        <f t="shared" si="83"/>
        <v>NO CUMPLE</v>
      </c>
      <c r="L219" s="51" t="str">
        <f>IF('OFERTAS ECONOMICAS'!U219=0,"",IF('OFERTAS ECONOMICAS'!Z219="NO","",'OFERTAS ECONOMICAS'!U219))</f>
        <v/>
      </c>
      <c r="M219" s="52">
        <f>+'OFERTAS ECONOMICAS'!Y219</f>
        <v>0</v>
      </c>
      <c r="N219" s="52" t="str">
        <f t="shared" si="84"/>
        <v>NO CUMPLE</v>
      </c>
      <c r="O219" s="53" t="str">
        <f>IF('OFERTAS ECONOMICAS'!AD219=0,"",IF('OFERTAS ECONOMICAS'!AI219="NO","",'OFERTAS ECONOMICAS'!AD219))</f>
        <v/>
      </c>
      <c r="P219" s="54" t="str">
        <f>+'OFERTAS ECONOMICAS'!AH219</f>
        <v>CUMPLE</v>
      </c>
      <c r="Q219" s="54" t="str">
        <f t="shared" si="85"/>
        <v>NO CUMPLE</v>
      </c>
      <c r="R219" s="56" t="str">
        <f>IF('OFERTAS ECONOMICAS'!AN219=0,"",IF('OFERTAS ECONOMICAS'!AR219="NO","",'OFERTAS ECONOMICAS'!AN219))</f>
        <v/>
      </c>
      <c r="S219" s="57">
        <f>+'OFERTAS ECONOMICAS'!AQ219</f>
        <v>0</v>
      </c>
      <c r="T219" s="57" t="str">
        <f t="shared" si="86"/>
        <v>NO CUMPLE</v>
      </c>
      <c r="U219" s="59" t="str">
        <f>IF('OFERTAS ECONOMICAS'!AV219=0,"",IF('OFERTAS ECONOMICAS'!BA219="NO","",'OFERTAS ECONOMICAS'!AV219))</f>
        <v/>
      </c>
      <c r="V219" s="60">
        <f>+'OFERTAS ECONOMICAS'!AZ219</f>
        <v>0</v>
      </c>
      <c r="W219" s="60" t="str">
        <f t="shared" si="87"/>
        <v>NO CUMPLE</v>
      </c>
      <c r="X219" s="56" t="str">
        <f>IF('OFERTAS ECONOMICAS'!BF219=0,"",IF('OFERTAS ECONOMICAS'!BJ219="NO","",'OFERTAS ECONOMICAS'!BE219))</f>
        <v/>
      </c>
      <c r="Y219" s="57">
        <f>+'OFERTAS ECONOMICAS'!BI219</f>
        <v>0</v>
      </c>
      <c r="Z219" s="57" t="str">
        <f t="shared" si="88"/>
        <v>NO CUMPLE</v>
      </c>
      <c r="AA219" s="152" t="e">
        <f>IF('OFERTAS ECONOMICAS'!#REF!=0,"",IF('OFERTAS ECONOMICAS'!#REF!="NO","",'OFERTAS ECONOMICAS'!#REF!))</f>
        <v>#REF!</v>
      </c>
      <c r="AB219" s="153" t="e">
        <f>+'OFERTAS ECONOMICAS'!#REF!</f>
        <v>#REF!</v>
      </c>
      <c r="AC219" s="153" t="e">
        <f t="shared" si="89"/>
        <v>#REF!</v>
      </c>
      <c r="AD219" s="251" t="str">
        <f>IF('OFERTAS ECONOMICAS'!BN219=0,"",IF('OFERTAS ECONOMICAS'!BS219="NO","",'OFERTAS ECONOMICAS'!BN219))</f>
        <v/>
      </c>
      <c r="AE219" s="153">
        <f>+'OFERTAS ECONOMICAS'!BR219</f>
        <v>0</v>
      </c>
      <c r="AF219" s="153" t="str">
        <f t="shared" si="90"/>
        <v>NO CUMPLE</v>
      </c>
      <c r="AG219" s="152" t="str">
        <f>IF('OFERTAS ECONOMICAS'!BW219=0,"",IF('OFERTAS ECONOMICAS'!CB219="NO","",'OFERTAS ECONOMICAS'!BW219))</f>
        <v/>
      </c>
      <c r="AH219" s="153">
        <f>+'OFERTAS ECONOMICAS'!CA219</f>
        <v>0</v>
      </c>
      <c r="AI219" s="153" t="str">
        <f t="shared" si="91"/>
        <v>NO CUMPLE</v>
      </c>
      <c r="AJ219" s="152" t="str">
        <f>IF('OFERTAS ECONOMICAS'!CF219=0,"",IF('OFERTAS ECONOMICAS'!CK219="NO","",'OFERTAS ECONOMICAS'!CF219))</f>
        <v/>
      </c>
      <c r="AK219" s="153">
        <f>+'OFERTAS ECONOMICAS'!CJ219</f>
        <v>0</v>
      </c>
      <c r="AL219" s="153" t="str">
        <f t="shared" si="92"/>
        <v>NO CUMPLE</v>
      </c>
      <c r="AM219" s="152" t="str">
        <f>IF('OFERTAS ECONOMICAS'!CO219=0,"",IF('OFERTAS ECONOMICAS'!CT219="NO","",'OFERTAS ECONOMICAS'!CO219))</f>
        <v/>
      </c>
      <c r="AN219" s="153">
        <f>+'OFERTAS ECONOMICAS'!CS219</f>
        <v>0</v>
      </c>
      <c r="AO219" s="153" t="str">
        <f t="shared" si="93"/>
        <v>NO CUMPLE</v>
      </c>
      <c r="AP219" s="344" t="str">
        <f>IF('OFERTAS ECONOMICAS'!CX219=0,"",IF('OFERTAS ECONOMICAS'!DC219="NO","",'OFERTAS ECONOMICAS'!CX219))</f>
        <v/>
      </c>
      <c r="AQ219" s="153">
        <f>+'OFERTAS ECONOMICAS'!DB219</f>
        <v>0</v>
      </c>
      <c r="AR219" s="153" t="str">
        <f t="shared" si="94"/>
        <v>NO CUMPLE</v>
      </c>
      <c r="AS219" s="152" t="str">
        <f>IF('OFERTAS ECONOMICAS'!DG219=0,"",IF('OFERTAS ECONOMICAS'!DL219="NO","",'OFERTAS ECONOMICAS'!DG219))</f>
        <v/>
      </c>
      <c r="AT219" s="153" t="str">
        <f>+'OFERTAS ECONOMICAS'!DK219</f>
        <v>NO CUMPLE</v>
      </c>
      <c r="AU219" s="153" t="str">
        <f t="shared" si="95"/>
        <v>NO CUMPLE</v>
      </c>
      <c r="AV219" s="152" t="str">
        <f>IF('OFERTAS ECONOMICAS'!DP219=0,"",IF('OFERTAS ECONOMICAS'!DU219="NO","",'OFERTAS ECONOMICAS'!DP219))</f>
        <v/>
      </c>
      <c r="AW219" s="153">
        <f>+'OFERTAS ECONOMICAS'!DT219</f>
        <v>0</v>
      </c>
      <c r="AX219" s="153" t="str">
        <f t="shared" si="96"/>
        <v>NO CUMPLE</v>
      </c>
      <c r="AY219" s="341" t="str">
        <f>IF('OFERTAS ECONOMICAS'!DY219=0,"",IF('OFERTAS ECONOMICAS'!ED219="no","",'OFERTAS ECONOMICAS'!DY219))</f>
        <v/>
      </c>
      <c r="AZ219" s="153">
        <f>+'OFERTAS ECONOMICAS'!EC219</f>
        <v>0</v>
      </c>
      <c r="BA219" s="153" t="str">
        <f t="shared" si="97"/>
        <v>NO CUMPLE</v>
      </c>
      <c r="BB219" s="152" t="str">
        <f>IF('OFERTAS ECONOMICAS'!EH219=0,"",IF('OFERTAS ECONOMICAS'!EM219="NO","",'OFERTAS ECONOMICAS'!EH219))</f>
        <v/>
      </c>
      <c r="BC219" s="153" t="str">
        <f>+'OFERTAS ECONOMICAS'!EL219</f>
        <v/>
      </c>
      <c r="BD219" s="153" t="str">
        <f t="shared" si="98"/>
        <v>NO CUMPLE</v>
      </c>
      <c r="BE219" s="152" t="str">
        <f>IF('OFERTAS ECONOMICAS'!EQ219=0,"",IF('OFERTAS ECONOMICAS'!EV219="NO","",'OFERTAS ECONOMICAS'!EQ219))</f>
        <v/>
      </c>
      <c r="BF219" s="153">
        <f>+'OFERTAS ECONOMICAS'!EU219</f>
        <v>0</v>
      </c>
      <c r="BG219" s="153" t="str">
        <f t="shared" si="99"/>
        <v>NO CUMPLE</v>
      </c>
      <c r="BH219" s="152" t="str">
        <f>IF('OFERTAS ECONOMICAS'!EZ219=0,"",IF('OFERTAS ECONOMICAS'!FE219="NO","",'OFERTAS ECONOMICAS'!EZ219))</f>
        <v/>
      </c>
      <c r="BI219" s="153">
        <f>+'OFERTAS ECONOMICAS'!FD219</f>
        <v>0</v>
      </c>
      <c r="BJ219" s="153" t="str">
        <f t="shared" si="100"/>
        <v>NO CUMPLE</v>
      </c>
      <c r="BK219" s="152" t="str">
        <f>IF('OFERTAS ECONOMICAS'!FI219=0,"",IF('OFERTAS ECONOMICAS'!FN219="no","",'OFERTAS ECONOMICAS'!FI219))</f>
        <v/>
      </c>
      <c r="BL219" s="153">
        <f>+'OFERTAS ECONOMICAS'!FM219</f>
        <v>0</v>
      </c>
      <c r="BM219" s="153" t="str">
        <f t="shared" si="101"/>
        <v>NO CUMPLE</v>
      </c>
      <c r="BN219" s="152" t="e">
        <f>IF('OFERTAS ECONOMICAS'!#REF!=0,"",IF('OFERTAS ECONOMICAS'!#REF!="NO","",'OFERTAS ECONOMICAS'!#REF!))</f>
        <v>#REF!</v>
      </c>
      <c r="BO219" s="153" t="e">
        <f>+'OFERTAS ECONOMICAS'!#REF!</f>
        <v>#REF!</v>
      </c>
      <c r="BP219" s="153" t="e">
        <f t="shared" si="102"/>
        <v>#REF!</v>
      </c>
      <c r="BQ219" s="152" t="str">
        <f>IF('OFERTAS ECONOMICAS'!FR219=0,"",IF('OFERTAS ECONOMICAS'!FW219="NO","",'OFERTAS ECONOMICAS'!FR219))</f>
        <v/>
      </c>
      <c r="BR219" s="153">
        <f>+'OFERTAS ECONOMICAS'!FV219</f>
        <v>0</v>
      </c>
      <c r="BS219" s="153" t="str">
        <f t="shared" si="103"/>
        <v>NO CUMPLE</v>
      </c>
      <c r="BT219" s="152" t="str">
        <f>IF('OFERTAS ECONOMICAS'!GA219=0,"",IF('OFERTAS ECONOMICAS'!GF219="NO","",'OFERTAS ECONOMICAS'!GA219))</f>
        <v/>
      </c>
      <c r="BU219" s="153">
        <f>+'OFERTAS ECONOMICAS'!GE219</f>
        <v>0</v>
      </c>
      <c r="BV219" s="153" t="str">
        <f t="shared" si="104"/>
        <v>NO CUMPLE</v>
      </c>
      <c r="BW219" s="152" t="e">
        <f>IF('OFERTAS ECONOMICAS'!#REF!=0,"",IF('OFERTAS ECONOMICAS'!#REF!="NO","",'OFERTAS ECONOMICAS'!#REF!))</f>
        <v>#REF!</v>
      </c>
      <c r="BX219" s="153" t="e">
        <f>+'OFERTAS ECONOMICAS'!#REF!</f>
        <v>#REF!</v>
      </c>
      <c r="BY219" s="153" t="e">
        <f t="shared" si="105"/>
        <v>#REF!</v>
      </c>
    </row>
    <row r="220" spans="1:77" ht="63.75" x14ac:dyDescent="0.2">
      <c r="A220" s="85">
        <f t="shared" si="81"/>
        <v>211</v>
      </c>
      <c r="B220" s="85" t="str">
        <f>VLOOKUP(A220,'OFERTAS ECONOMICAS'!A220:B553,2,0)</f>
        <v>DM2213</v>
      </c>
      <c r="C220" s="22" t="str">
        <f>VLOOKUP(A220,'OFERTAS ECONOMICAS'!A220:C553,3,0)</f>
        <v>APOSITO HIDROFIBRA CON PLATA REFORZADO CON NYLON ANTIMICROBIANO ABSORBENTE 23X30CM PARA QUEMADURAS</v>
      </c>
      <c r="D220" s="120">
        <v>1</v>
      </c>
      <c r="E220" s="120" t="s">
        <v>32</v>
      </c>
      <c r="F220" s="24">
        <v>186000</v>
      </c>
      <c r="G220" s="120">
        <v>1</v>
      </c>
      <c r="H220" s="86">
        <f t="shared" si="82"/>
        <v>186000</v>
      </c>
      <c r="I220" s="48" t="str">
        <f>IF('OFERTAS ECONOMICAS'!L220=0,"",IF('OFERTAS ECONOMICAS'!Q220="no","",'OFERTAS ECONOMICAS'!L220))</f>
        <v/>
      </c>
      <c r="J220" s="49">
        <f>+'OFERTAS ECONOMICAS'!P220</f>
        <v>0</v>
      </c>
      <c r="K220" s="49" t="str">
        <f t="shared" si="83"/>
        <v>NO CUMPLE</v>
      </c>
      <c r="L220" s="51" t="str">
        <f>IF('OFERTAS ECONOMICAS'!U220=0,"",IF('OFERTAS ECONOMICAS'!Z220="NO","",'OFERTAS ECONOMICAS'!U220))</f>
        <v/>
      </c>
      <c r="M220" s="52">
        <f>+'OFERTAS ECONOMICAS'!Y220</f>
        <v>0</v>
      </c>
      <c r="N220" s="52" t="str">
        <f t="shared" si="84"/>
        <v>NO CUMPLE</v>
      </c>
      <c r="O220" s="53">
        <f>IF('OFERTAS ECONOMICAS'!AD220=0,"",IF('OFERTAS ECONOMICAS'!AI220="NO","",'OFERTAS ECONOMICAS'!AD220))</f>
        <v>216113</v>
      </c>
      <c r="P220" s="54" t="str">
        <f>+'OFERTAS ECONOMICAS'!AH220</f>
        <v>CUMPLE</v>
      </c>
      <c r="Q220" s="54" t="str">
        <f t="shared" si="85"/>
        <v>CUMPLE</v>
      </c>
      <c r="R220" s="56" t="str">
        <f>IF('OFERTAS ECONOMICAS'!AN220=0,"",IF('OFERTAS ECONOMICAS'!AR220="NO","",'OFERTAS ECONOMICAS'!AN220))</f>
        <v/>
      </c>
      <c r="S220" s="57">
        <f>+'OFERTAS ECONOMICAS'!AQ220</f>
        <v>0</v>
      </c>
      <c r="T220" s="57" t="str">
        <f t="shared" si="86"/>
        <v>NO CUMPLE</v>
      </c>
      <c r="U220" s="59" t="str">
        <f>IF('OFERTAS ECONOMICAS'!AV220=0,"",IF('OFERTAS ECONOMICAS'!BA220="NO","",'OFERTAS ECONOMICAS'!AV220))</f>
        <v/>
      </c>
      <c r="V220" s="60">
        <f>+'OFERTAS ECONOMICAS'!AZ220</f>
        <v>0</v>
      </c>
      <c r="W220" s="60" t="str">
        <f t="shared" si="87"/>
        <v>NO CUMPLE</v>
      </c>
      <c r="X220" s="56" t="str">
        <f>IF('OFERTAS ECONOMICAS'!BF220=0,"",IF('OFERTAS ECONOMICAS'!BJ220="NO","",'OFERTAS ECONOMICAS'!BE220))</f>
        <v/>
      </c>
      <c r="Y220" s="57">
        <f>+'OFERTAS ECONOMICAS'!BI220</f>
        <v>0</v>
      </c>
      <c r="Z220" s="57" t="str">
        <f t="shared" si="88"/>
        <v>NO CUMPLE</v>
      </c>
      <c r="AA220" s="152" t="e">
        <f>IF('OFERTAS ECONOMICAS'!#REF!=0,"",IF('OFERTAS ECONOMICAS'!#REF!="NO","",'OFERTAS ECONOMICAS'!#REF!))</f>
        <v>#REF!</v>
      </c>
      <c r="AB220" s="153" t="e">
        <f>+'OFERTAS ECONOMICAS'!#REF!</f>
        <v>#REF!</v>
      </c>
      <c r="AC220" s="153" t="e">
        <f t="shared" si="89"/>
        <v>#REF!</v>
      </c>
      <c r="AD220" s="251" t="str">
        <f>IF('OFERTAS ECONOMICAS'!BN220=0,"",IF('OFERTAS ECONOMICAS'!BS220="NO","",'OFERTAS ECONOMICAS'!BN220))</f>
        <v/>
      </c>
      <c r="AE220" s="153">
        <f>+'OFERTAS ECONOMICAS'!BR220</f>
        <v>0</v>
      </c>
      <c r="AF220" s="153" t="str">
        <f t="shared" si="90"/>
        <v>NO CUMPLE</v>
      </c>
      <c r="AG220" s="152" t="str">
        <f>IF('OFERTAS ECONOMICAS'!BW220=0,"",IF('OFERTAS ECONOMICAS'!CB220="NO","",'OFERTAS ECONOMICAS'!BW220))</f>
        <v/>
      </c>
      <c r="AH220" s="153">
        <f>+'OFERTAS ECONOMICAS'!CA220</f>
        <v>0</v>
      </c>
      <c r="AI220" s="153" t="str">
        <f t="shared" si="91"/>
        <v>NO CUMPLE</v>
      </c>
      <c r="AJ220" s="152" t="str">
        <f>IF('OFERTAS ECONOMICAS'!CF220=0,"",IF('OFERTAS ECONOMICAS'!CK220="NO","",'OFERTAS ECONOMICAS'!CF220))</f>
        <v/>
      </c>
      <c r="AK220" s="153">
        <f>+'OFERTAS ECONOMICAS'!CJ220</f>
        <v>0</v>
      </c>
      <c r="AL220" s="153" t="str">
        <f t="shared" si="92"/>
        <v>NO CUMPLE</v>
      </c>
      <c r="AM220" s="152" t="str">
        <f>IF('OFERTAS ECONOMICAS'!CO220=0,"",IF('OFERTAS ECONOMICAS'!CT220="NO","",'OFERTAS ECONOMICAS'!CO220))</f>
        <v/>
      </c>
      <c r="AN220" s="153">
        <f>+'OFERTAS ECONOMICAS'!CS220</f>
        <v>0</v>
      </c>
      <c r="AO220" s="153" t="str">
        <f t="shared" si="93"/>
        <v>NO CUMPLE</v>
      </c>
      <c r="AP220" s="344" t="str">
        <f>IF('OFERTAS ECONOMICAS'!CX220=0,"",IF('OFERTAS ECONOMICAS'!DC220="NO","",'OFERTAS ECONOMICAS'!CX220))</f>
        <v/>
      </c>
      <c r="AQ220" s="153">
        <f>+'OFERTAS ECONOMICAS'!DB220</f>
        <v>0</v>
      </c>
      <c r="AR220" s="153" t="str">
        <f t="shared" si="94"/>
        <v>NO CUMPLE</v>
      </c>
      <c r="AS220" s="152" t="str">
        <f>IF('OFERTAS ECONOMICAS'!DG220=0,"",IF('OFERTAS ECONOMICAS'!DL220="NO","",'OFERTAS ECONOMICAS'!DG220))</f>
        <v/>
      </c>
      <c r="AT220" s="153">
        <f>+'OFERTAS ECONOMICAS'!DK220</f>
        <v>0</v>
      </c>
      <c r="AU220" s="153" t="str">
        <f t="shared" si="95"/>
        <v>NO CUMPLE</v>
      </c>
      <c r="AV220" s="152" t="str">
        <f>IF('OFERTAS ECONOMICAS'!DP220=0,"",IF('OFERTAS ECONOMICAS'!DU220="NO","",'OFERTAS ECONOMICAS'!DP220))</f>
        <v/>
      </c>
      <c r="AW220" s="153">
        <f>+'OFERTAS ECONOMICAS'!DT220</f>
        <v>0</v>
      </c>
      <c r="AX220" s="153" t="str">
        <f t="shared" si="96"/>
        <v>NO CUMPLE</v>
      </c>
      <c r="AY220" s="341" t="str">
        <f>IF('OFERTAS ECONOMICAS'!DY220=0,"",IF('OFERTAS ECONOMICAS'!ED220="no","",'OFERTAS ECONOMICAS'!DY220))</f>
        <v/>
      </c>
      <c r="AZ220" s="153">
        <f>+'OFERTAS ECONOMICAS'!EC220</f>
        <v>0</v>
      </c>
      <c r="BA220" s="153" t="str">
        <f t="shared" si="97"/>
        <v>NO CUMPLE</v>
      </c>
      <c r="BB220" s="152" t="str">
        <f>IF('OFERTAS ECONOMICAS'!EH220=0,"",IF('OFERTAS ECONOMICAS'!EM220="NO","",'OFERTAS ECONOMICAS'!EH220))</f>
        <v/>
      </c>
      <c r="BC220" s="153" t="str">
        <f>+'OFERTAS ECONOMICAS'!EL220</f>
        <v/>
      </c>
      <c r="BD220" s="153" t="str">
        <f t="shared" si="98"/>
        <v>NO CUMPLE</v>
      </c>
      <c r="BE220" s="152" t="str">
        <f>IF('OFERTAS ECONOMICAS'!EQ220=0,"",IF('OFERTAS ECONOMICAS'!EV220="NO","",'OFERTAS ECONOMICAS'!EQ220))</f>
        <v/>
      </c>
      <c r="BF220" s="153">
        <f>+'OFERTAS ECONOMICAS'!EU220</f>
        <v>0</v>
      </c>
      <c r="BG220" s="153" t="str">
        <f t="shared" si="99"/>
        <v>NO CUMPLE</v>
      </c>
      <c r="BH220" s="152" t="str">
        <f>IF('OFERTAS ECONOMICAS'!EZ220=0,"",IF('OFERTAS ECONOMICAS'!FE220="NO","",'OFERTAS ECONOMICAS'!EZ220))</f>
        <v/>
      </c>
      <c r="BI220" s="153">
        <f>+'OFERTAS ECONOMICAS'!FD220</f>
        <v>0</v>
      </c>
      <c r="BJ220" s="153" t="str">
        <f t="shared" si="100"/>
        <v>NO CUMPLE</v>
      </c>
      <c r="BK220" s="152" t="str">
        <f>IF('OFERTAS ECONOMICAS'!FI220=0,"",IF('OFERTAS ECONOMICAS'!FN220="no","",'OFERTAS ECONOMICAS'!FI220))</f>
        <v/>
      </c>
      <c r="BL220" s="153">
        <f>+'OFERTAS ECONOMICAS'!FM220</f>
        <v>0</v>
      </c>
      <c r="BM220" s="153" t="str">
        <f t="shared" si="101"/>
        <v>NO CUMPLE</v>
      </c>
      <c r="BN220" s="152" t="e">
        <f>IF('OFERTAS ECONOMICAS'!#REF!=0,"",IF('OFERTAS ECONOMICAS'!#REF!="NO","",'OFERTAS ECONOMICAS'!#REF!))</f>
        <v>#REF!</v>
      </c>
      <c r="BO220" s="153" t="e">
        <f>+'OFERTAS ECONOMICAS'!#REF!</f>
        <v>#REF!</v>
      </c>
      <c r="BP220" s="153" t="e">
        <f t="shared" si="102"/>
        <v>#REF!</v>
      </c>
      <c r="BQ220" s="152" t="str">
        <f>IF('OFERTAS ECONOMICAS'!FR220=0,"",IF('OFERTAS ECONOMICAS'!FW220="NO","",'OFERTAS ECONOMICAS'!FR220))</f>
        <v/>
      </c>
      <c r="BR220" s="153">
        <f>+'OFERTAS ECONOMICAS'!FV220</f>
        <v>0</v>
      </c>
      <c r="BS220" s="153" t="str">
        <f t="shared" si="103"/>
        <v>NO CUMPLE</v>
      </c>
      <c r="BT220" s="152" t="str">
        <f>IF('OFERTAS ECONOMICAS'!GA220=0,"",IF('OFERTAS ECONOMICAS'!GF220="NO","",'OFERTAS ECONOMICAS'!GA220))</f>
        <v/>
      </c>
      <c r="BU220" s="153">
        <f>+'OFERTAS ECONOMICAS'!GE220</f>
        <v>0</v>
      </c>
      <c r="BV220" s="153" t="str">
        <f t="shared" si="104"/>
        <v>NO CUMPLE</v>
      </c>
      <c r="BW220" s="152" t="e">
        <f>IF('OFERTAS ECONOMICAS'!#REF!=0,"",IF('OFERTAS ECONOMICAS'!#REF!="NO","",'OFERTAS ECONOMICAS'!#REF!))</f>
        <v>#REF!</v>
      </c>
      <c r="BX220" s="153" t="e">
        <f>+'OFERTAS ECONOMICAS'!#REF!</f>
        <v>#REF!</v>
      </c>
      <c r="BY220" s="153" t="e">
        <f t="shared" si="105"/>
        <v>#REF!</v>
      </c>
    </row>
    <row r="221" spans="1:77" ht="25.5" x14ac:dyDescent="0.2">
      <c r="A221" s="85">
        <f t="shared" si="81"/>
        <v>212</v>
      </c>
      <c r="B221" s="85" t="str">
        <f>VLOOKUP(A221,'OFERTAS ECONOMICAS'!A221:B554,2,0)</f>
        <v>DM2396</v>
      </c>
      <c r="C221" s="22" t="str">
        <f>VLOOKUP(A221,'OFERTAS ECONOMICAS'!A221:C554,3,0)</f>
        <v>CEPILLO PARA LIMPIEZA DE CAMISAS LAPAROSCOPIA</v>
      </c>
      <c r="D221" s="120">
        <v>1</v>
      </c>
      <c r="E221" s="120" t="s">
        <v>32</v>
      </c>
      <c r="F221" s="24">
        <v>168992.27461199998</v>
      </c>
      <c r="G221" s="120">
        <v>1</v>
      </c>
      <c r="H221" s="86">
        <f t="shared" si="82"/>
        <v>168992.27461199998</v>
      </c>
      <c r="I221" s="48" t="str">
        <f>IF('OFERTAS ECONOMICAS'!L221=0,"",IF('OFERTAS ECONOMICAS'!Q221="no","",'OFERTAS ECONOMICAS'!L221))</f>
        <v/>
      </c>
      <c r="J221" s="49">
        <f>+'OFERTAS ECONOMICAS'!P221</f>
        <v>0</v>
      </c>
      <c r="K221" s="49" t="str">
        <f t="shared" si="83"/>
        <v>NO CUMPLE</v>
      </c>
      <c r="L221" s="51" t="str">
        <f>IF('OFERTAS ECONOMICAS'!U221=0,"",IF('OFERTAS ECONOMICAS'!Z221="NO","",'OFERTAS ECONOMICAS'!U221))</f>
        <v/>
      </c>
      <c r="M221" s="52">
        <f>+'OFERTAS ECONOMICAS'!Y221</f>
        <v>0</v>
      </c>
      <c r="N221" s="52" t="str">
        <f t="shared" si="84"/>
        <v>NO CUMPLE</v>
      </c>
      <c r="O221" s="53" t="str">
        <f>IF('OFERTAS ECONOMICAS'!AD221=0,"",IF('OFERTAS ECONOMICAS'!AI221="NO","",'OFERTAS ECONOMICAS'!AD221))</f>
        <v/>
      </c>
      <c r="P221" s="54">
        <f>+'OFERTAS ECONOMICAS'!AH221</f>
        <v>0</v>
      </c>
      <c r="Q221" s="54" t="str">
        <f t="shared" si="85"/>
        <v>NO CUMPLE</v>
      </c>
      <c r="R221" s="56" t="str">
        <f>IF('OFERTAS ECONOMICAS'!AN221=0,"",IF('OFERTAS ECONOMICAS'!AR221="NO","",'OFERTAS ECONOMICAS'!AN221))</f>
        <v/>
      </c>
      <c r="S221" s="57">
        <f>+'OFERTAS ECONOMICAS'!AQ221</f>
        <v>0</v>
      </c>
      <c r="T221" s="57" t="str">
        <f t="shared" si="86"/>
        <v>NO CUMPLE</v>
      </c>
      <c r="U221" s="59" t="str">
        <f>IF('OFERTAS ECONOMICAS'!AV221=0,"",IF('OFERTAS ECONOMICAS'!BA221="NO","",'OFERTAS ECONOMICAS'!AV221))</f>
        <v/>
      </c>
      <c r="V221" s="60">
        <f>+'OFERTAS ECONOMICAS'!AZ221</f>
        <v>0</v>
      </c>
      <c r="W221" s="60" t="str">
        <f t="shared" si="87"/>
        <v>NO CUMPLE</v>
      </c>
      <c r="X221" s="56" t="str">
        <f>IF('OFERTAS ECONOMICAS'!BF221=0,"",IF('OFERTAS ECONOMICAS'!BJ221="NO","",'OFERTAS ECONOMICAS'!BE221))</f>
        <v/>
      </c>
      <c r="Y221" s="57">
        <f>+'OFERTAS ECONOMICAS'!BI221</f>
        <v>0</v>
      </c>
      <c r="Z221" s="57" t="str">
        <f t="shared" si="88"/>
        <v>NO CUMPLE</v>
      </c>
      <c r="AA221" s="152" t="e">
        <f>IF('OFERTAS ECONOMICAS'!#REF!=0,"",IF('OFERTAS ECONOMICAS'!#REF!="NO","",'OFERTAS ECONOMICAS'!#REF!))</f>
        <v>#REF!</v>
      </c>
      <c r="AB221" s="153" t="e">
        <f>+'OFERTAS ECONOMICAS'!#REF!</f>
        <v>#REF!</v>
      </c>
      <c r="AC221" s="153" t="e">
        <f t="shared" si="89"/>
        <v>#REF!</v>
      </c>
      <c r="AD221" s="251" t="str">
        <f>IF('OFERTAS ECONOMICAS'!BN221=0,"",IF('OFERTAS ECONOMICAS'!BS221="NO","",'OFERTAS ECONOMICAS'!BN221))</f>
        <v/>
      </c>
      <c r="AE221" s="153">
        <f>+'OFERTAS ECONOMICAS'!BR221</f>
        <v>0</v>
      </c>
      <c r="AF221" s="153" t="str">
        <f t="shared" si="90"/>
        <v>NO CUMPLE</v>
      </c>
      <c r="AG221" s="152" t="str">
        <f>IF('OFERTAS ECONOMICAS'!BW221=0,"",IF('OFERTAS ECONOMICAS'!CB221="NO","",'OFERTAS ECONOMICAS'!BW221))</f>
        <v/>
      </c>
      <c r="AH221" s="153">
        <f>+'OFERTAS ECONOMICAS'!CA221</f>
        <v>0</v>
      </c>
      <c r="AI221" s="153" t="str">
        <f t="shared" si="91"/>
        <v>NO CUMPLE</v>
      </c>
      <c r="AJ221" s="152" t="str">
        <f>IF('OFERTAS ECONOMICAS'!CF221=0,"",IF('OFERTAS ECONOMICAS'!CK221="NO","",'OFERTAS ECONOMICAS'!CF221))</f>
        <v/>
      </c>
      <c r="AK221" s="153">
        <f>+'OFERTAS ECONOMICAS'!CJ221</f>
        <v>0</v>
      </c>
      <c r="AL221" s="153" t="str">
        <f t="shared" si="92"/>
        <v>NO CUMPLE</v>
      </c>
      <c r="AM221" s="152" t="str">
        <f>IF('OFERTAS ECONOMICAS'!CO221=0,"",IF('OFERTAS ECONOMICAS'!CT221="NO","",'OFERTAS ECONOMICAS'!CO221))</f>
        <v/>
      </c>
      <c r="AN221" s="153">
        <f>+'OFERTAS ECONOMICAS'!CS221</f>
        <v>0</v>
      </c>
      <c r="AO221" s="153" t="str">
        <f t="shared" si="93"/>
        <v>NO CUMPLE</v>
      </c>
      <c r="AP221" s="344" t="str">
        <f>IF('OFERTAS ECONOMICAS'!CX221=0,"",IF('OFERTAS ECONOMICAS'!DC221="NO","",'OFERTAS ECONOMICAS'!CX221))</f>
        <v/>
      </c>
      <c r="AQ221" s="153">
        <f>+'OFERTAS ECONOMICAS'!DB221</f>
        <v>0</v>
      </c>
      <c r="AR221" s="153" t="str">
        <f t="shared" si="94"/>
        <v>NO CUMPLE</v>
      </c>
      <c r="AS221" s="152" t="str">
        <f>IF('OFERTAS ECONOMICAS'!DG221=0,"",IF('OFERTAS ECONOMICAS'!DL221="NO","",'OFERTAS ECONOMICAS'!DG221))</f>
        <v/>
      </c>
      <c r="AT221" s="153">
        <f>+'OFERTAS ECONOMICAS'!DK221</f>
        <v>0</v>
      </c>
      <c r="AU221" s="153" t="str">
        <f t="shared" si="95"/>
        <v>NO CUMPLE</v>
      </c>
      <c r="AV221" s="152" t="str">
        <f>IF('OFERTAS ECONOMICAS'!DP221=0,"",IF('OFERTAS ECONOMICAS'!DU221="NO","",'OFERTAS ECONOMICAS'!DP221))</f>
        <v/>
      </c>
      <c r="AW221" s="153">
        <f>+'OFERTAS ECONOMICAS'!DT221</f>
        <v>0</v>
      </c>
      <c r="AX221" s="153" t="str">
        <f t="shared" si="96"/>
        <v>NO CUMPLE</v>
      </c>
      <c r="AY221" s="341" t="str">
        <f>IF('OFERTAS ECONOMICAS'!DY221=0,"",IF('OFERTAS ECONOMICAS'!ED221="no","",'OFERTAS ECONOMICAS'!DY221))</f>
        <v/>
      </c>
      <c r="AZ221" s="153">
        <f>+'OFERTAS ECONOMICAS'!EC221</f>
        <v>0</v>
      </c>
      <c r="BA221" s="153" t="str">
        <f t="shared" si="97"/>
        <v>NO CUMPLE</v>
      </c>
      <c r="BB221" s="152" t="str">
        <f>IF('OFERTAS ECONOMICAS'!EH221=0,"",IF('OFERTAS ECONOMICAS'!EM221="NO","",'OFERTAS ECONOMICAS'!EH221))</f>
        <v/>
      </c>
      <c r="BC221" s="153" t="str">
        <f>+'OFERTAS ECONOMICAS'!EL221</f>
        <v/>
      </c>
      <c r="BD221" s="153" t="str">
        <f t="shared" si="98"/>
        <v>NO CUMPLE</v>
      </c>
      <c r="BE221" s="152" t="str">
        <f>IF('OFERTAS ECONOMICAS'!EQ221=0,"",IF('OFERTAS ECONOMICAS'!EV221="NO","",'OFERTAS ECONOMICAS'!EQ221))</f>
        <v/>
      </c>
      <c r="BF221" s="153">
        <f>+'OFERTAS ECONOMICAS'!EU221</f>
        <v>0</v>
      </c>
      <c r="BG221" s="153" t="str">
        <f t="shared" si="99"/>
        <v>NO CUMPLE</v>
      </c>
      <c r="BH221" s="152" t="str">
        <f>IF('OFERTAS ECONOMICAS'!EZ221=0,"",IF('OFERTAS ECONOMICAS'!FE221="NO","",'OFERTAS ECONOMICAS'!EZ221))</f>
        <v/>
      </c>
      <c r="BI221" s="153">
        <f>+'OFERTAS ECONOMICAS'!FD221</f>
        <v>0</v>
      </c>
      <c r="BJ221" s="153" t="str">
        <f t="shared" si="100"/>
        <v>NO CUMPLE</v>
      </c>
      <c r="BK221" s="152" t="str">
        <f>IF('OFERTAS ECONOMICAS'!FI221=0,"",IF('OFERTAS ECONOMICAS'!FN221="no","",'OFERTAS ECONOMICAS'!FI221))</f>
        <v/>
      </c>
      <c r="BL221" s="153">
        <f>+'OFERTAS ECONOMICAS'!FM221</f>
        <v>0</v>
      </c>
      <c r="BM221" s="153" t="str">
        <f t="shared" si="101"/>
        <v>NO CUMPLE</v>
      </c>
      <c r="BN221" s="152" t="e">
        <f>IF('OFERTAS ECONOMICAS'!#REF!=0,"",IF('OFERTAS ECONOMICAS'!#REF!="NO","",'OFERTAS ECONOMICAS'!#REF!))</f>
        <v>#REF!</v>
      </c>
      <c r="BO221" s="153" t="e">
        <f>+'OFERTAS ECONOMICAS'!#REF!</f>
        <v>#REF!</v>
      </c>
      <c r="BP221" s="153" t="e">
        <f t="shared" si="102"/>
        <v>#REF!</v>
      </c>
      <c r="BQ221" s="152" t="str">
        <f>IF('OFERTAS ECONOMICAS'!FR221=0,"",IF('OFERTAS ECONOMICAS'!FW221="NO","",'OFERTAS ECONOMICAS'!FR221))</f>
        <v/>
      </c>
      <c r="BR221" s="153">
        <f>+'OFERTAS ECONOMICAS'!FV221</f>
        <v>0</v>
      </c>
      <c r="BS221" s="153" t="str">
        <f t="shared" si="103"/>
        <v>NO CUMPLE</v>
      </c>
      <c r="BT221" s="152" t="str">
        <f>IF('OFERTAS ECONOMICAS'!GA221=0,"",IF('OFERTAS ECONOMICAS'!GF221="NO","",'OFERTAS ECONOMICAS'!GA221))</f>
        <v/>
      </c>
      <c r="BU221" s="153">
        <f>+'OFERTAS ECONOMICAS'!GE221</f>
        <v>0</v>
      </c>
      <c r="BV221" s="153" t="str">
        <f t="shared" si="104"/>
        <v>NO CUMPLE</v>
      </c>
      <c r="BW221" s="152" t="e">
        <f>IF('OFERTAS ECONOMICAS'!#REF!=0,"",IF('OFERTAS ECONOMICAS'!#REF!="NO","",'OFERTAS ECONOMICAS'!#REF!))</f>
        <v>#REF!</v>
      </c>
      <c r="BX221" s="153" t="e">
        <f>+'OFERTAS ECONOMICAS'!#REF!</f>
        <v>#REF!</v>
      </c>
      <c r="BY221" s="153" t="e">
        <f t="shared" si="105"/>
        <v>#REF!</v>
      </c>
    </row>
    <row r="222" spans="1:77" ht="63.75" x14ac:dyDescent="0.2">
      <c r="A222" s="85">
        <f t="shared" si="81"/>
        <v>213</v>
      </c>
      <c r="B222" s="85" t="str">
        <f>VLOOKUP(A222,'OFERTAS ECONOMICAS'!A222:B555,2,0)</f>
        <v>DM2701</v>
      </c>
      <c r="C222" s="22" t="str">
        <f>VLOOKUP(A222,'OFERTAS ECONOMICAS'!A222:C555,3,0)</f>
        <v>KIT DE CEPILLOS DE LIMPIEZA DE AUTOCLAVE (2 CEPILLOS 8 DE LARGO 1 MANGO PARA CEPILLO) CON CERDAS DE NYLON ANTIMICROBIANAS</v>
      </c>
      <c r="D222" s="120">
        <v>1</v>
      </c>
      <c r="E222" s="120" t="s">
        <v>32</v>
      </c>
      <c r="F222" s="24">
        <v>807992.82044599997</v>
      </c>
      <c r="G222" s="120">
        <v>1</v>
      </c>
      <c r="H222" s="86">
        <f t="shared" si="82"/>
        <v>807992.82044599997</v>
      </c>
      <c r="I222" s="48" t="str">
        <f>IF('OFERTAS ECONOMICAS'!L222=0,"",IF('OFERTAS ECONOMICAS'!Q222="no","",'OFERTAS ECONOMICAS'!L222))</f>
        <v/>
      </c>
      <c r="J222" s="49">
        <f>+'OFERTAS ECONOMICAS'!P222</f>
        <v>0</v>
      </c>
      <c r="K222" s="49" t="str">
        <f t="shared" si="83"/>
        <v>NO CUMPLE</v>
      </c>
      <c r="L222" s="51" t="str">
        <f>IF('OFERTAS ECONOMICAS'!U222=0,"",IF('OFERTAS ECONOMICAS'!Z222="NO","",'OFERTAS ECONOMICAS'!U222))</f>
        <v/>
      </c>
      <c r="M222" s="52">
        <f>+'OFERTAS ECONOMICAS'!Y222</f>
        <v>0</v>
      </c>
      <c r="N222" s="52" t="str">
        <f t="shared" si="84"/>
        <v>NO CUMPLE</v>
      </c>
      <c r="O222" s="53" t="str">
        <f>IF('OFERTAS ECONOMICAS'!AD222=0,"",IF('OFERTAS ECONOMICAS'!AI222="NO","",'OFERTAS ECONOMICAS'!AD222))</f>
        <v/>
      </c>
      <c r="P222" s="54">
        <f>+'OFERTAS ECONOMICAS'!AH222</f>
        <v>0</v>
      </c>
      <c r="Q222" s="54" t="str">
        <f t="shared" si="85"/>
        <v>NO CUMPLE</v>
      </c>
      <c r="R222" s="56" t="str">
        <f>IF('OFERTAS ECONOMICAS'!AN222=0,"",IF('OFERTAS ECONOMICAS'!AR222="NO","",'OFERTAS ECONOMICAS'!AN222))</f>
        <v/>
      </c>
      <c r="S222" s="57">
        <f>+'OFERTAS ECONOMICAS'!AQ222</f>
        <v>0</v>
      </c>
      <c r="T222" s="57" t="str">
        <f t="shared" si="86"/>
        <v>NO CUMPLE</v>
      </c>
      <c r="U222" s="59" t="str">
        <f>IF('OFERTAS ECONOMICAS'!AV222=0,"",IF('OFERTAS ECONOMICAS'!BA222="NO","",'OFERTAS ECONOMICAS'!AV222))</f>
        <v/>
      </c>
      <c r="V222" s="60">
        <f>+'OFERTAS ECONOMICAS'!AZ222</f>
        <v>0</v>
      </c>
      <c r="W222" s="60" t="str">
        <f t="shared" si="87"/>
        <v>NO CUMPLE</v>
      </c>
      <c r="X222" s="56" t="str">
        <f>IF('OFERTAS ECONOMICAS'!BF222=0,"",IF('OFERTAS ECONOMICAS'!BJ222="NO","",'OFERTAS ECONOMICAS'!BE222))</f>
        <v/>
      </c>
      <c r="Y222" s="57">
        <f>+'OFERTAS ECONOMICAS'!BI222</f>
        <v>0</v>
      </c>
      <c r="Z222" s="57" t="str">
        <f t="shared" si="88"/>
        <v>NO CUMPLE</v>
      </c>
      <c r="AA222" s="152" t="e">
        <f>IF('OFERTAS ECONOMICAS'!#REF!=0,"",IF('OFERTAS ECONOMICAS'!#REF!="NO","",'OFERTAS ECONOMICAS'!#REF!))</f>
        <v>#REF!</v>
      </c>
      <c r="AB222" s="153" t="e">
        <f>+'OFERTAS ECONOMICAS'!#REF!</f>
        <v>#REF!</v>
      </c>
      <c r="AC222" s="153" t="e">
        <f t="shared" si="89"/>
        <v>#REF!</v>
      </c>
      <c r="AD222" s="251" t="str">
        <f>IF('OFERTAS ECONOMICAS'!BN222=0,"",IF('OFERTAS ECONOMICAS'!BS222="NO","",'OFERTAS ECONOMICAS'!BN222))</f>
        <v/>
      </c>
      <c r="AE222" s="153">
        <f>+'OFERTAS ECONOMICAS'!BR222</f>
        <v>0</v>
      </c>
      <c r="AF222" s="153" t="str">
        <f t="shared" si="90"/>
        <v>NO CUMPLE</v>
      </c>
      <c r="AG222" s="152" t="str">
        <f>IF('OFERTAS ECONOMICAS'!BW222=0,"",IF('OFERTAS ECONOMICAS'!CB222="NO","",'OFERTAS ECONOMICAS'!BW222))</f>
        <v/>
      </c>
      <c r="AH222" s="153">
        <f>+'OFERTAS ECONOMICAS'!CA222</f>
        <v>0</v>
      </c>
      <c r="AI222" s="153" t="str">
        <f t="shared" si="91"/>
        <v>NO CUMPLE</v>
      </c>
      <c r="AJ222" s="152" t="str">
        <f>IF('OFERTAS ECONOMICAS'!CF222=0,"",IF('OFERTAS ECONOMICAS'!CK222="NO","",'OFERTAS ECONOMICAS'!CF222))</f>
        <v/>
      </c>
      <c r="AK222" s="153">
        <f>+'OFERTAS ECONOMICAS'!CJ222</f>
        <v>0</v>
      </c>
      <c r="AL222" s="153" t="str">
        <f t="shared" si="92"/>
        <v>NO CUMPLE</v>
      </c>
      <c r="AM222" s="152" t="str">
        <f>IF('OFERTAS ECONOMICAS'!CO222=0,"",IF('OFERTAS ECONOMICAS'!CT222="NO","",'OFERTAS ECONOMICAS'!CO222))</f>
        <v/>
      </c>
      <c r="AN222" s="153">
        <f>+'OFERTAS ECONOMICAS'!CS222</f>
        <v>0</v>
      </c>
      <c r="AO222" s="153" t="str">
        <f t="shared" si="93"/>
        <v>NO CUMPLE</v>
      </c>
      <c r="AP222" s="344" t="str">
        <f>IF('OFERTAS ECONOMICAS'!CX222=0,"",IF('OFERTAS ECONOMICAS'!DC222="NO","",'OFERTAS ECONOMICAS'!CX222))</f>
        <v/>
      </c>
      <c r="AQ222" s="153">
        <f>+'OFERTAS ECONOMICAS'!DB222</f>
        <v>0</v>
      </c>
      <c r="AR222" s="153" t="str">
        <f t="shared" si="94"/>
        <v>NO CUMPLE</v>
      </c>
      <c r="AS222" s="152" t="str">
        <f>IF('OFERTAS ECONOMICAS'!DG222=0,"",IF('OFERTAS ECONOMICAS'!DL222="NO","",'OFERTAS ECONOMICAS'!DG222))</f>
        <v/>
      </c>
      <c r="AT222" s="153">
        <f>+'OFERTAS ECONOMICAS'!DK222</f>
        <v>0</v>
      </c>
      <c r="AU222" s="153" t="str">
        <f t="shared" si="95"/>
        <v>NO CUMPLE</v>
      </c>
      <c r="AV222" s="152" t="str">
        <f>IF('OFERTAS ECONOMICAS'!DP222=0,"",IF('OFERTAS ECONOMICAS'!DU222="NO","",'OFERTAS ECONOMICAS'!DP222))</f>
        <v/>
      </c>
      <c r="AW222" s="153">
        <f>+'OFERTAS ECONOMICAS'!DT222</f>
        <v>0</v>
      </c>
      <c r="AX222" s="153" t="str">
        <f t="shared" si="96"/>
        <v>NO CUMPLE</v>
      </c>
      <c r="AY222" s="341" t="str">
        <f>IF('OFERTAS ECONOMICAS'!DY222=0,"",IF('OFERTAS ECONOMICAS'!ED222="no","",'OFERTAS ECONOMICAS'!DY222))</f>
        <v/>
      </c>
      <c r="AZ222" s="153">
        <f>+'OFERTAS ECONOMICAS'!EC222</f>
        <v>0</v>
      </c>
      <c r="BA222" s="153" t="str">
        <f t="shared" si="97"/>
        <v>NO CUMPLE</v>
      </c>
      <c r="BB222" s="152" t="str">
        <f>IF('OFERTAS ECONOMICAS'!EH222=0,"",IF('OFERTAS ECONOMICAS'!EM222="NO","",'OFERTAS ECONOMICAS'!EH222))</f>
        <v/>
      </c>
      <c r="BC222" s="153" t="str">
        <f>+'OFERTAS ECONOMICAS'!EL222</f>
        <v/>
      </c>
      <c r="BD222" s="153" t="str">
        <f t="shared" si="98"/>
        <v>NO CUMPLE</v>
      </c>
      <c r="BE222" s="152" t="str">
        <f>IF('OFERTAS ECONOMICAS'!EQ222=0,"",IF('OFERTAS ECONOMICAS'!EV222="NO","",'OFERTAS ECONOMICAS'!EQ222))</f>
        <v/>
      </c>
      <c r="BF222" s="153">
        <f>+'OFERTAS ECONOMICAS'!EU222</f>
        <v>0</v>
      </c>
      <c r="BG222" s="153" t="str">
        <f t="shared" si="99"/>
        <v>NO CUMPLE</v>
      </c>
      <c r="BH222" s="152" t="str">
        <f>IF('OFERTAS ECONOMICAS'!EZ222=0,"",IF('OFERTAS ECONOMICAS'!FE222="NO","",'OFERTAS ECONOMICAS'!EZ222))</f>
        <v/>
      </c>
      <c r="BI222" s="153">
        <f>+'OFERTAS ECONOMICAS'!FD222</f>
        <v>0</v>
      </c>
      <c r="BJ222" s="153" t="str">
        <f t="shared" si="100"/>
        <v>NO CUMPLE</v>
      </c>
      <c r="BK222" s="152" t="str">
        <f>IF('OFERTAS ECONOMICAS'!FI222=0,"",IF('OFERTAS ECONOMICAS'!FN222="no","",'OFERTAS ECONOMICAS'!FI222))</f>
        <v/>
      </c>
      <c r="BL222" s="153">
        <f>+'OFERTAS ECONOMICAS'!FM222</f>
        <v>0</v>
      </c>
      <c r="BM222" s="153" t="str">
        <f t="shared" si="101"/>
        <v>NO CUMPLE</v>
      </c>
      <c r="BN222" s="152" t="e">
        <f>IF('OFERTAS ECONOMICAS'!#REF!=0,"",IF('OFERTAS ECONOMICAS'!#REF!="NO","",'OFERTAS ECONOMICAS'!#REF!))</f>
        <v>#REF!</v>
      </c>
      <c r="BO222" s="153" t="e">
        <f>+'OFERTAS ECONOMICAS'!#REF!</f>
        <v>#REF!</v>
      </c>
      <c r="BP222" s="153" t="e">
        <f t="shared" si="102"/>
        <v>#REF!</v>
      </c>
      <c r="BQ222" s="152" t="str">
        <f>IF('OFERTAS ECONOMICAS'!FR222=0,"",IF('OFERTAS ECONOMICAS'!FW222="NO","",'OFERTAS ECONOMICAS'!FR222))</f>
        <v/>
      </c>
      <c r="BR222" s="153">
        <f>+'OFERTAS ECONOMICAS'!FV222</f>
        <v>0</v>
      </c>
      <c r="BS222" s="153" t="str">
        <f t="shared" si="103"/>
        <v>NO CUMPLE</v>
      </c>
      <c r="BT222" s="152" t="str">
        <f>IF('OFERTAS ECONOMICAS'!GA222=0,"",IF('OFERTAS ECONOMICAS'!GF222="NO","",'OFERTAS ECONOMICAS'!GA222))</f>
        <v/>
      </c>
      <c r="BU222" s="153">
        <f>+'OFERTAS ECONOMICAS'!GE222</f>
        <v>0</v>
      </c>
      <c r="BV222" s="153" t="str">
        <f t="shared" si="104"/>
        <v>NO CUMPLE</v>
      </c>
      <c r="BW222" s="152" t="e">
        <f>IF('OFERTAS ECONOMICAS'!#REF!=0,"",IF('OFERTAS ECONOMICAS'!#REF!="NO","",'OFERTAS ECONOMICAS'!#REF!))</f>
        <v>#REF!</v>
      </c>
      <c r="BX222" s="153" t="e">
        <f>+'OFERTAS ECONOMICAS'!#REF!</f>
        <v>#REF!</v>
      </c>
      <c r="BY222" s="153" t="e">
        <f t="shared" si="105"/>
        <v>#REF!</v>
      </c>
    </row>
    <row r="223" spans="1:77" ht="25.5" x14ac:dyDescent="0.2">
      <c r="A223" s="85">
        <f t="shared" si="81"/>
        <v>214</v>
      </c>
      <c r="B223" s="85" t="str">
        <f>VLOOKUP(A223,'OFERTAS ECONOMICAS'!A223:B556,2,0)</f>
        <v>DM114</v>
      </c>
      <c r="C223" s="22" t="str">
        <f>VLOOKUP(A223,'OFERTAS ECONOMICAS'!A223:C556,3,0)</f>
        <v>APOSITO HIDROCOLOIDE 20 X 20 CMS</v>
      </c>
      <c r="D223" s="120">
        <v>1</v>
      </c>
      <c r="E223" s="120" t="s">
        <v>32</v>
      </c>
      <c r="F223" s="24">
        <v>34000</v>
      </c>
      <c r="G223" s="120">
        <v>60</v>
      </c>
      <c r="H223" s="86">
        <f t="shared" si="82"/>
        <v>2040000</v>
      </c>
      <c r="I223" s="48" t="str">
        <f>IF('OFERTAS ECONOMICAS'!L223=0,"",IF('OFERTAS ECONOMICAS'!Q223="no","",'OFERTAS ECONOMICAS'!L223))</f>
        <v/>
      </c>
      <c r="J223" s="49" t="str">
        <f>+'OFERTAS ECONOMICAS'!P223</f>
        <v>NO CUMPLE</v>
      </c>
      <c r="K223" s="49" t="str">
        <f t="shared" si="83"/>
        <v>NO CUMPLE</v>
      </c>
      <c r="L223" s="51" t="str">
        <f>IF('OFERTAS ECONOMICAS'!U223=0,"",IF('OFERTAS ECONOMICAS'!Z223="NO","",'OFERTAS ECONOMICAS'!U223))</f>
        <v/>
      </c>
      <c r="M223" s="52">
        <f>+'OFERTAS ECONOMICAS'!Y223</f>
        <v>0</v>
      </c>
      <c r="N223" s="52" t="str">
        <f t="shared" si="84"/>
        <v>NO CUMPLE</v>
      </c>
      <c r="O223" s="53" t="str">
        <f>IF('OFERTAS ECONOMICAS'!AD223=0,"",IF('OFERTAS ECONOMICAS'!AI223="NO","",'OFERTAS ECONOMICAS'!AD223))</f>
        <v/>
      </c>
      <c r="P223" s="54" t="str">
        <f>+'OFERTAS ECONOMICAS'!AH223</f>
        <v>CUMPLE</v>
      </c>
      <c r="Q223" s="54" t="str">
        <f t="shared" si="85"/>
        <v>NO CUMPLE</v>
      </c>
      <c r="R223" s="56" t="str">
        <f>IF('OFERTAS ECONOMICAS'!AN223=0,"",IF('OFERTAS ECONOMICAS'!AR223="NO","",'OFERTAS ECONOMICAS'!AN223))</f>
        <v/>
      </c>
      <c r="S223" s="57">
        <f>+'OFERTAS ECONOMICAS'!AQ223</f>
        <v>0</v>
      </c>
      <c r="T223" s="57" t="str">
        <f t="shared" si="86"/>
        <v>NO CUMPLE</v>
      </c>
      <c r="U223" s="59" t="str">
        <f>IF('OFERTAS ECONOMICAS'!AV223=0,"",IF('OFERTAS ECONOMICAS'!BA223="NO","",'OFERTAS ECONOMICAS'!AV223))</f>
        <v/>
      </c>
      <c r="V223" s="60">
        <f>+'OFERTAS ECONOMICAS'!AZ223</f>
        <v>0</v>
      </c>
      <c r="W223" s="60" t="str">
        <f t="shared" si="87"/>
        <v>NO CUMPLE</v>
      </c>
      <c r="X223" s="56" t="str">
        <f>IF('OFERTAS ECONOMICAS'!BF223=0,"",IF('OFERTAS ECONOMICAS'!BJ223="NO","",'OFERTAS ECONOMICAS'!BE223))</f>
        <v/>
      </c>
      <c r="Y223" s="57">
        <f>+'OFERTAS ECONOMICAS'!BI223</f>
        <v>0</v>
      </c>
      <c r="Z223" s="57" t="str">
        <f t="shared" si="88"/>
        <v>NO CUMPLE</v>
      </c>
      <c r="AA223" s="152" t="e">
        <f>IF('OFERTAS ECONOMICAS'!#REF!=0,"",IF('OFERTAS ECONOMICAS'!#REF!="NO","",'OFERTAS ECONOMICAS'!#REF!))</f>
        <v>#REF!</v>
      </c>
      <c r="AB223" s="153" t="e">
        <f>+'OFERTAS ECONOMICAS'!#REF!</f>
        <v>#REF!</v>
      </c>
      <c r="AC223" s="153" t="e">
        <f t="shared" si="89"/>
        <v>#REF!</v>
      </c>
      <c r="AD223" s="251" t="str">
        <f>IF('OFERTAS ECONOMICAS'!BN223=0,"",IF('OFERTAS ECONOMICAS'!BS223="NO","",'OFERTAS ECONOMICAS'!BN223))</f>
        <v/>
      </c>
      <c r="AE223" s="153">
        <f>+'OFERTAS ECONOMICAS'!BR223</f>
        <v>0</v>
      </c>
      <c r="AF223" s="153" t="str">
        <f t="shared" si="90"/>
        <v>NO CUMPLE</v>
      </c>
      <c r="AG223" s="152" t="str">
        <f>IF('OFERTAS ECONOMICAS'!BW223=0,"",IF('OFERTAS ECONOMICAS'!CB223="NO","",'OFERTAS ECONOMICAS'!BW223))</f>
        <v/>
      </c>
      <c r="AH223" s="153">
        <f>+'OFERTAS ECONOMICAS'!CA223</f>
        <v>0</v>
      </c>
      <c r="AI223" s="153" t="str">
        <f t="shared" si="91"/>
        <v>NO CUMPLE</v>
      </c>
      <c r="AJ223" s="152" t="str">
        <f>IF('OFERTAS ECONOMICAS'!CF223=0,"",IF('OFERTAS ECONOMICAS'!CK223="NO","",'OFERTAS ECONOMICAS'!CF223))</f>
        <v/>
      </c>
      <c r="AK223" s="153">
        <f>+'OFERTAS ECONOMICAS'!CJ223</f>
        <v>0</v>
      </c>
      <c r="AL223" s="153" t="str">
        <f t="shared" si="92"/>
        <v>NO CUMPLE</v>
      </c>
      <c r="AM223" s="152" t="str">
        <f>IF('OFERTAS ECONOMICAS'!CO223=0,"",IF('OFERTAS ECONOMICAS'!CT223="NO","",'OFERTAS ECONOMICAS'!CO223))</f>
        <v/>
      </c>
      <c r="AN223" s="153">
        <f>+'OFERTAS ECONOMICAS'!CS223</f>
        <v>0</v>
      </c>
      <c r="AO223" s="153" t="str">
        <f t="shared" si="93"/>
        <v>NO CUMPLE</v>
      </c>
      <c r="AP223" s="344" t="str">
        <f>IF('OFERTAS ECONOMICAS'!CX223=0,"",IF('OFERTAS ECONOMICAS'!DC223="NO","",'OFERTAS ECONOMICAS'!CX223))</f>
        <v/>
      </c>
      <c r="AQ223" s="153">
        <f>+'OFERTAS ECONOMICAS'!DB223</f>
        <v>0</v>
      </c>
      <c r="AR223" s="153" t="str">
        <f t="shared" si="94"/>
        <v>NO CUMPLE</v>
      </c>
      <c r="AS223" s="152">
        <f>IF('OFERTAS ECONOMICAS'!DG223=0,"",IF('OFERTAS ECONOMICAS'!DL223="NO","",'OFERTAS ECONOMICAS'!DG223))</f>
        <v>33501</v>
      </c>
      <c r="AT223" s="153" t="str">
        <f>+'OFERTAS ECONOMICAS'!DK223</f>
        <v>CUMPLE</v>
      </c>
      <c r="AU223" s="153" t="str">
        <f t="shared" si="95"/>
        <v>CUMPLE</v>
      </c>
      <c r="AV223" s="152" t="str">
        <f>IF('OFERTAS ECONOMICAS'!DP223=0,"",IF('OFERTAS ECONOMICAS'!DU223="NO","",'OFERTAS ECONOMICAS'!DP223))</f>
        <v/>
      </c>
      <c r="AW223" s="153">
        <f>+'OFERTAS ECONOMICAS'!DT223</f>
        <v>0</v>
      </c>
      <c r="AX223" s="153" t="str">
        <f t="shared" si="96"/>
        <v>NO CUMPLE</v>
      </c>
      <c r="AY223" s="341" t="str">
        <f>IF('OFERTAS ECONOMICAS'!DY223=0,"",IF('OFERTAS ECONOMICAS'!ED223="no","",'OFERTAS ECONOMICAS'!DY223))</f>
        <v/>
      </c>
      <c r="AZ223" s="153">
        <f>+'OFERTAS ECONOMICAS'!EC223</f>
        <v>0</v>
      </c>
      <c r="BA223" s="153" t="str">
        <f t="shared" si="97"/>
        <v>NO CUMPLE</v>
      </c>
      <c r="BB223" s="152" t="str">
        <f>IF('OFERTAS ECONOMICAS'!EH223=0,"",IF('OFERTAS ECONOMICAS'!EM223="NO","",'OFERTAS ECONOMICAS'!EH223))</f>
        <v/>
      </c>
      <c r="BC223" s="153" t="str">
        <f>+'OFERTAS ECONOMICAS'!EL223</f>
        <v>CUMPLE</v>
      </c>
      <c r="BD223" s="153" t="str">
        <f t="shared" si="98"/>
        <v>NO CUMPLE</v>
      </c>
      <c r="BE223" s="152" t="str">
        <f>IF('OFERTAS ECONOMICAS'!EQ223=0,"",IF('OFERTAS ECONOMICAS'!EV223="NO","",'OFERTAS ECONOMICAS'!EQ223))</f>
        <v/>
      </c>
      <c r="BF223" s="153">
        <f>+'OFERTAS ECONOMICAS'!EU223</f>
        <v>0</v>
      </c>
      <c r="BG223" s="153" t="str">
        <f t="shared" si="99"/>
        <v>NO CUMPLE</v>
      </c>
      <c r="BH223" s="152" t="str">
        <f>IF('OFERTAS ECONOMICAS'!EZ223=0,"",IF('OFERTAS ECONOMICAS'!FE223="NO","",'OFERTAS ECONOMICAS'!EZ223))</f>
        <v/>
      </c>
      <c r="BI223" s="153">
        <f>+'OFERTAS ECONOMICAS'!FD223</f>
        <v>0</v>
      </c>
      <c r="BJ223" s="153" t="str">
        <f t="shared" si="100"/>
        <v>NO CUMPLE</v>
      </c>
      <c r="BK223" s="152" t="str">
        <f>IF('OFERTAS ECONOMICAS'!FI223=0,"",IF('OFERTAS ECONOMICAS'!FN223="no","",'OFERTAS ECONOMICAS'!FI223))</f>
        <v/>
      </c>
      <c r="BL223" s="153">
        <f>+'OFERTAS ECONOMICAS'!FM223</f>
        <v>0</v>
      </c>
      <c r="BM223" s="153" t="str">
        <f t="shared" si="101"/>
        <v>NO CUMPLE</v>
      </c>
      <c r="BN223" s="152" t="e">
        <f>IF('OFERTAS ECONOMICAS'!#REF!=0,"",IF('OFERTAS ECONOMICAS'!#REF!="NO","",'OFERTAS ECONOMICAS'!#REF!))</f>
        <v>#REF!</v>
      </c>
      <c r="BO223" s="153" t="e">
        <f>+'OFERTAS ECONOMICAS'!#REF!</f>
        <v>#REF!</v>
      </c>
      <c r="BP223" s="153" t="e">
        <f t="shared" si="102"/>
        <v>#REF!</v>
      </c>
      <c r="BQ223" s="152" t="str">
        <f>IF('OFERTAS ECONOMICAS'!FR223=0,"",IF('OFERTAS ECONOMICAS'!FW223="NO","",'OFERTAS ECONOMICAS'!FR223))</f>
        <v/>
      </c>
      <c r="BR223" s="153">
        <f>+'OFERTAS ECONOMICAS'!FV223</f>
        <v>0</v>
      </c>
      <c r="BS223" s="153" t="str">
        <f t="shared" si="103"/>
        <v>NO CUMPLE</v>
      </c>
      <c r="BT223" s="152" t="str">
        <f>IF('OFERTAS ECONOMICAS'!GA223=0,"",IF('OFERTAS ECONOMICAS'!GF223="NO","",'OFERTAS ECONOMICAS'!GA223))</f>
        <v/>
      </c>
      <c r="BU223" s="153">
        <f>+'OFERTAS ECONOMICAS'!GE223</f>
        <v>0</v>
      </c>
      <c r="BV223" s="153" t="str">
        <f t="shared" si="104"/>
        <v>NO CUMPLE</v>
      </c>
      <c r="BW223" s="152" t="e">
        <f>IF('OFERTAS ECONOMICAS'!#REF!=0,"",IF('OFERTAS ECONOMICAS'!#REF!="NO","",'OFERTAS ECONOMICAS'!#REF!))</f>
        <v>#REF!</v>
      </c>
      <c r="BX223" s="153" t="e">
        <f>+'OFERTAS ECONOMICAS'!#REF!</f>
        <v>#REF!</v>
      </c>
      <c r="BY223" s="153" t="e">
        <f t="shared" si="105"/>
        <v>#REF!</v>
      </c>
    </row>
    <row r="224" spans="1:77" ht="12.75" x14ac:dyDescent="0.2">
      <c r="A224" s="85">
        <f t="shared" si="81"/>
        <v>215</v>
      </c>
      <c r="B224" s="85" t="str">
        <f>VLOOKUP(A224,'OFERTAS ECONOMICAS'!A224:B557,2,0)</f>
        <v>DM171</v>
      </c>
      <c r="C224" s="22" t="str">
        <f>VLOOKUP(A224,'OFERTAS ECONOMICAS'!A224:C557,3,0)</f>
        <v>BOLSA COLOSTOMIA N 70</v>
      </c>
      <c r="D224" s="120">
        <v>1</v>
      </c>
      <c r="E224" s="120" t="s">
        <v>32</v>
      </c>
      <c r="F224" s="24">
        <v>7749</v>
      </c>
      <c r="G224" s="120">
        <v>18</v>
      </c>
      <c r="H224" s="86">
        <f t="shared" si="82"/>
        <v>139482</v>
      </c>
      <c r="I224" s="48" t="str">
        <f>IF('OFERTAS ECONOMICAS'!L224=0,"",IF('OFERTAS ECONOMICAS'!Q224="no","",'OFERTAS ECONOMICAS'!L224))</f>
        <v/>
      </c>
      <c r="J224" s="49">
        <f>+'OFERTAS ECONOMICAS'!P224</f>
        <v>0</v>
      </c>
      <c r="K224" s="49" t="str">
        <f t="shared" si="83"/>
        <v>NO CUMPLE</v>
      </c>
      <c r="L224" s="51" t="str">
        <f>IF('OFERTAS ECONOMICAS'!U224=0,"",IF('OFERTAS ECONOMICAS'!Z224="NO","",'OFERTAS ECONOMICAS'!U224))</f>
        <v/>
      </c>
      <c r="M224" s="52">
        <f>+'OFERTAS ECONOMICAS'!Y224</f>
        <v>0</v>
      </c>
      <c r="N224" s="52" t="str">
        <f t="shared" si="84"/>
        <v>NO CUMPLE</v>
      </c>
      <c r="O224" s="53" t="str">
        <f>IF('OFERTAS ECONOMICAS'!AD224=0,"",IF('OFERTAS ECONOMICAS'!AI224="NO","",'OFERTAS ECONOMICAS'!AD224))</f>
        <v/>
      </c>
      <c r="P224" s="54" t="str">
        <f>+'OFERTAS ECONOMICAS'!AH224</f>
        <v>CUMPLE</v>
      </c>
      <c r="Q224" s="54" t="str">
        <f t="shared" si="85"/>
        <v>NO CUMPLE</v>
      </c>
      <c r="R224" s="56" t="str">
        <f>IF('OFERTAS ECONOMICAS'!AN224=0,"",IF('OFERTAS ECONOMICAS'!AR224="NO","",'OFERTAS ECONOMICAS'!AN224))</f>
        <v/>
      </c>
      <c r="S224" s="57">
        <f>+'OFERTAS ECONOMICAS'!AQ224</f>
        <v>0</v>
      </c>
      <c r="T224" s="57" t="str">
        <f t="shared" si="86"/>
        <v>NO CUMPLE</v>
      </c>
      <c r="U224" s="59" t="str">
        <f>IF('OFERTAS ECONOMICAS'!AV224=0,"",IF('OFERTAS ECONOMICAS'!BA224="NO","",'OFERTAS ECONOMICAS'!AV224))</f>
        <v/>
      </c>
      <c r="V224" s="60">
        <f>+'OFERTAS ECONOMICAS'!AZ224</f>
        <v>0</v>
      </c>
      <c r="W224" s="60" t="str">
        <f t="shared" si="87"/>
        <v>NO CUMPLE</v>
      </c>
      <c r="X224" s="56" t="str">
        <f>IF('OFERTAS ECONOMICAS'!BF224=0,"",IF('OFERTAS ECONOMICAS'!BJ224="NO","",'OFERTAS ECONOMICAS'!BE224))</f>
        <v/>
      </c>
      <c r="Y224" s="57">
        <f>+'OFERTAS ECONOMICAS'!BI224</f>
        <v>0</v>
      </c>
      <c r="Z224" s="57" t="str">
        <f t="shared" si="88"/>
        <v>NO CUMPLE</v>
      </c>
      <c r="AA224" s="152" t="e">
        <f>IF('OFERTAS ECONOMICAS'!#REF!=0,"",IF('OFERTAS ECONOMICAS'!#REF!="NO","",'OFERTAS ECONOMICAS'!#REF!))</f>
        <v>#REF!</v>
      </c>
      <c r="AB224" s="153" t="e">
        <f>+'OFERTAS ECONOMICAS'!#REF!</f>
        <v>#REF!</v>
      </c>
      <c r="AC224" s="153" t="e">
        <f t="shared" si="89"/>
        <v>#REF!</v>
      </c>
      <c r="AD224" s="251" t="str">
        <f>IF('OFERTAS ECONOMICAS'!BN224=0,"",IF('OFERTAS ECONOMICAS'!BS224="NO","",'OFERTAS ECONOMICAS'!BN224))</f>
        <v/>
      </c>
      <c r="AE224" s="153">
        <f>+'OFERTAS ECONOMICAS'!BR224</f>
        <v>0</v>
      </c>
      <c r="AF224" s="153" t="str">
        <f t="shared" si="90"/>
        <v>NO CUMPLE</v>
      </c>
      <c r="AG224" s="152" t="str">
        <f>IF('OFERTAS ECONOMICAS'!BW224=0,"",IF('OFERTAS ECONOMICAS'!CB224="NO","",'OFERTAS ECONOMICAS'!BW224))</f>
        <v/>
      </c>
      <c r="AH224" s="153" t="str">
        <f>+'OFERTAS ECONOMICAS'!CA224</f>
        <v>NO CUMPLE</v>
      </c>
      <c r="AI224" s="153" t="str">
        <f t="shared" si="91"/>
        <v>NO CUMPLE</v>
      </c>
      <c r="AJ224" s="152" t="str">
        <f>IF('OFERTAS ECONOMICAS'!CF224=0,"",IF('OFERTAS ECONOMICAS'!CK224="NO","",'OFERTAS ECONOMICAS'!CF224))</f>
        <v/>
      </c>
      <c r="AK224" s="153">
        <f>+'OFERTAS ECONOMICAS'!CJ224</f>
        <v>0</v>
      </c>
      <c r="AL224" s="153" t="str">
        <f t="shared" si="92"/>
        <v>NO CUMPLE</v>
      </c>
      <c r="AM224" s="152" t="str">
        <f>IF('OFERTAS ECONOMICAS'!CO224=0,"",IF('OFERTAS ECONOMICAS'!CT224="NO","",'OFERTAS ECONOMICAS'!CO224))</f>
        <v/>
      </c>
      <c r="AN224" s="153">
        <f>+'OFERTAS ECONOMICAS'!CS224</f>
        <v>0</v>
      </c>
      <c r="AO224" s="153" t="str">
        <f t="shared" si="93"/>
        <v>NO CUMPLE</v>
      </c>
      <c r="AP224" s="344">
        <f>IF('OFERTAS ECONOMICAS'!CX224=0,"",IF('OFERTAS ECONOMICAS'!DC224="NO","",'OFERTAS ECONOMICAS'!CX224))</f>
        <v>7740</v>
      </c>
      <c r="AQ224" s="153" t="str">
        <f>+'OFERTAS ECONOMICAS'!DB224</f>
        <v>CUMPLE</v>
      </c>
      <c r="AR224" s="153" t="str">
        <f t="shared" si="94"/>
        <v>CUMPLE</v>
      </c>
      <c r="AS224" s="152" t="str">
        <f>IF('OFERTAS ECONOMICAS'!DG224=0,"",IF('OFERTAS ECONOMICAS'!DL224="NO","",'OFERTAS ECONOMICAS'!DG224))</f>
        <v/>
      </c>
      <c r="AT224" s="153">
        <f>+'OFERTAS ECONOMICAS'!DK224</f>
        <v>0</v>
      </c>
      <c r="AU224" s="153" t="str">
        <f t="shared" si="95"/>
        <v>NO CUMPLE</v>
      </c>
      <c r="AV224" s="152" t="str">
        <f>IF('OFERTAS ECONOMICAS'!DP224=0,"",IF('OFERTAS ECONOMICAS'!DU224="NO","",'OFERTAS ECONOMICAS'!DP224))</f>
        <v/>
      </c>
      <c r="AW224" s="153">
        <f>+'OFERTAS ECONOMICAS'!DT224</f>
        <v>0</v>
      </c>
      <c r="AX224" s="153" t="str">
        <f t="shared" si="96"/>
        <v>NO CUMPLE</v>
      </c>
      <c r="AY224" s="341" t="str">
        <f>IF('OFERTAS ECONOMICAS'!DY224=0,"",IF('OFERTAS ECONOMICAS'!ED224="no","",'OFERTAS ECONOMICAS'!DY224))</f>
        <v/>
      </c>
      <c r="AZ224" s="153">
        <f>+'OFERTAS ECONOMICAS'!EC224</f>
        <v>0</v>
      </c>
      <c r="BA224" s="153" t="str">
        <f t="shared" si="97"/>
        <v>NO CUMPLE</v>
      </c>
      <c r="BB224" s="152" t="str">
        <f>IF('OFERTAS ECONOMICAS'!EH224=0,"",IF('OFERTAS ECONOMICAS'!EM224="NO","",'OFERTAS ECONOMICAS'!EH224))</f>
        <v/>
      </c>
      <c r="BC224" s="153" t="str">
        <f>+'OFERTAS ECONOMICAS'!EL224</f>
        <v>NO CUMPLE</v>
      </c>
      <c r="BD224" s="153" t="str">
        <f t="shared" si="98"/>
        <v>NO CUMPLE</v>
      </c>
      <c r="BE224" s="152" t="str">
        <f>IF('OFERTAS ECONOMICAS'!EQ224=0,"",IF('OFERTAS ECONOMICAS'!EV224="NO","",'OFERTAS ECONOMICAS'!EQ224))</f>
        <v/>
      </c>
      <c r="BF224" s="153">
        <f>+'OFERTAS ECONOMICAS'!EU224</f>
        <v>0</v>
      </c>
      <c r="BG224" s="153" t="str">
        <f t="shared" si="99"/>
        <v>NO CUMPLE</v>
      </c>
      <c r="BH224" s="152" t="str">
        <f>IF('OFERTAS ECONOMICAS'!EZ224=0,"",IF('OFERTAS ECONOMICAS'!FE224="NO","",'OFERTAS ECONOMICAS'!EZ224))</f>
        <v/>
      </c>
      <c r="BI224" s="153">
        <f>+'OFERTAS ECONOMICAS'!FD224</f>
        <v>0</v>
      </c>
      <c r="BJ224" s="153" t="str">
        <f t="shared" si="100"/>
        <v>NO CUMPLE</v>
      </c>
      <c r="BK224" s="152" t="str">
        <f>IF('OFERTAS ECONOMICAS'!FI224=0,"",IF('OFERTAS ECONOMICAS'!FN224="no","",'OFERTAS ECONOMICAS'!FI224))</f>
        <v/>
      </c>
      <c r="BL224" s="153">
        <f>+'OFERTAS ECONOMICAS'!FM224</f>
        <v>0</v>
      </c>
      <c r="BM224" s="153" t="str">
        <f t="shared" si="101"/>
        <v>NO CUMPLE</v>
      </c>
      <c r="BN224" s="152" t="e">
        <f>IF('OFERTAS ECONOMICAS'!#REF!=0,"",IF('OFERTAS ECONOMICAS'!#REF!="NO","",'OFERTAS ECONOMICAS'!#REF!))</f>
        <v>#REF!</v>
      </c>
      <c r="BO224" s="153" t="e">
        <f>+'OFERTAS ECONOMICAS'!#REF!</f>
        <v>#REF!</v>
      </c>
      <c r="BP224" s="153" t="e">
        <f t="shared" si="102"/>
        <v>#REF!</v>
      </c>
      <c r="BQ224" s="152" t="str">
        <f>IF('OFERTAS ECONOMICAS'!FR224=0,"",IF('OFERTAS ECONOMICAS'!FW224="NO","",'OFERTAS ECONOMICAS'!FR224))</f>
        <v/>
      </c>
      <c r="BR224" s="153">
        <f>+'OFERTAS ECONOMICAS'!FV224</f>
        <v>0</v>
      </c>
      <c r="BS224" s="153" t="str">
        <f t="shared" si="103"/>
        <v>NO CUMPLE</v>
      </c>
      <c r="BT224" s="152">
        <f>IF('OFERTAS ECONOMICAS'!GA224=0,"",IF('OFERTAS ECONOMICAS'!GF224="NO","",'OFERTAS ECONOMICAS'!GA224))</f>
        <v>8654</v>
      </c>
      <c r="BU224" s="153" t="str">
        <f>+'OFERTAS ECONOMICAS'!GE224</f>
        <v>CUMPLE</v>
      </c>
      <c r="BV224" s="153" t="str">
        <f t="shared" si="104"/>
        <v>CUMPLE</v>
      </c>
      <c r="BW224" s="152" t="e">
        <f>IF('OFERTAS ECONOMICAS'!#REF!=0,"",IF('OFERTAS ECONOMICAS'!#REF!="NO","",'OFERTAS ECONOMICAS'!#REF!))</f>
        <v>#REF!</v>
      </c>
      <c r="BX224" s="153" t="e">
        <f>+'OFERTAS ECONOMICAS'!#REF!</f>
        <v>#REF!</v>
      </c>
      <c r="BY224" s="153" t="e">
        <f t="shared" si="105"/>
        <v>#REF!</v>
      </c>
    </row>
    <row r="225" spans="1:77" ht="25.5" x14ac:dyDescent="0.2">
      <c r="A225" s="85">
        <f t="shared" si="81"/>
        <v>216</v>
      </c>
      <c r="B225" s="85" t="str">
        <f>VLOOKUP(A225,'OFERTAS ECONOMICAS'!A225:B558,2,0)</f>
        <v>DM1196</v>
      </c>
      <c r="C225" s="22" t="str">
        <f>VLOOKUP(A225,'OFERTAS ECONOMICAS'!A225:C558,3,0)</f>
        <v>VALVULOTOMO EXPANDIBLE 1.5 MM</v>
      </c>
      <c r="D225" s="120">
        <v>1</v>
      </c>
      <c r="E225" s="120" t="s">
        <v>32</v>
      </c>
      <c r="F225" s="24">
        <v>3062980</v>
      </c>
      <c r="G225" s="120">
        <v>1</v>
      </c>
      <c r="H225" s="86">
        <f t="shared" si="82"/>
        <v>3062980</v>
      </c>
      <c r="I225" s="48" t="str">
        <f>IF('OFERTAS ECONOMICAS'!L225=0,"",IF('OFERTAS ECONOMICAS'!Q225="no","",'OFERTAS ECONOMICAS'!L225))</f>
        <v/>
      </c>
      <c r="J225" s="49">
        <f>+'OFERTAS ECONOMICAS'!P225</f>
        <v>0</v>
      </c>
      <c r="K225" s="49" t="str">
        <f t="shared" si="83"/>
        <v>NO CUMPLE</v>
      </c>
      <c r="L225" s="51" t="str">
        <f>IF('OFERTAS ECONOMICAS'!U225=0,"",IF('OFERTAS ECONOMICAS'!Z225="NO","",'OFERTAS ECONOMICAS'!U225))</f>
        <v/>
      </c>
      <c r="M225" s="52">
        <f>+'OFERTAS ECONOMICAS'!Y225</f>
        <v>0</v>
      </c>
      <c r="N225" s="52" t="str">
        <f t="shared" si="84"/>
        <v>NO CUMPLE</v>
      </c>
      <c r="O225" s="53" t="str">
        <f>IF('OFERTAS ECONOMICAS'!AD225=0,"",IF('OFERTAS ECONOMICAS'!AI225="NO","",'OFERTAS ECONOMICAS'!AD225))</f>
        <v/>
      </c>
      <c r="P225" s="54">
        <f>+'OFERTAS ECONOMICAS'!AH225</f>
        <v>0</v>
      </c>
      <c r="Q225" s="54" t="str">
        <f t="shared" si="85"/>
        <v>NO CUMPLE</v>
      </c>
      <c r="R225" s="56" t="str">
        <f>IF('OFERTAS ECONOMICAS'!AN225=0,"",IF('OFERTAS ECONOMICAS'!AR225="NO","",'OFERTAS ECONOMICAS'!AN225))</f>
        <v/>
      </c>
      <c r="S225" s="57">
        <f>+'OFERTAS ECONOMICAS'!AQ225</f>
        <v>0</v>
      </c>
      <c r="T225" s="57" t="str">
        <f t="shared" si="86"/>
        <v>NO CUMPLE</v>
      </c>
      <c r="U225" s="59" t="str">
        <f>IF('OFERTAS ECONOMICAS'!AV225=0,"",IF('OFERTAS ECONOMICAS'!BA225="NO","",'OFERTAS ECONOMICAS'!AV225))</f>
        <v/>
      </c>
      <c r="V225" s="60">
        <f>+'OFERTAS ECONOMICAS'!AZ225</f>
        <v>0</v>
      </c>
      <c r="W225" s="60" t="str">
        <f t="shared" si="87"/>
        <v>NO CUMPLE</v>
      </c>
      <c r="X225" s="56" t="str">
        <f>IF('OFERTAS ECONOMICAS'!BF225=0,"",IF('OFERTAS ECONOMICAS'!BJ225="NO","",'OFERTAS ECONOMICAS'!BE225))</f>
        <v/>
      </c>
      <c r="Y225" s="57">
        <f>+'OFERTAS ECONOMICAS'!BI225</f>
        <v>0</v>
      </c>
      <c r="Z225" s="57" t="str">
        <f t="shared" si="88"/>
        <v>NO CUMPLE</v>
      </c>
      <c r="AA225" s="152" t="e">
        <f>IF('OFERTAS ECONOMICAS'!#REF!=0,"",IF('OFERTAS ECONOMICAS'!#REF!="NO","",'OFERTAS ECONOMICAS'!#REF!))</f>
        <v>#REF!</v>
      </c>
      <c r="AB225" s="153" t="e">
        <f>+'OFERTAS ECONOMICAS'!#REF!</f>
        <v>#REF!</v>
      </c>
      <c r="AC225" s="153" t="e">
        <f t="shared" si="89"/>
        <v>#REF!</v>
      </c>
      <c r="AD225" s="251" t="str">
        <f>IF('OFERTAS ECONOMICAS'!BN225=0,"",IF('OFERTAS ECONOMICAS'!BS225="NO","",'OFERTAS ECONOMICAS'!BN225))</f>
        <v/>
      </c>
      <c r="AE225" s="153">
        <f>+'OFERTAS ECONOMICAS'!BR225</f>
        <v>0</v>
      </c>
      <c r="AF225" s="153" t="str">
        <f t="shared" si="90"/>
        <v>NO CUMPLE</v>
      </c>
      <c r="AG225" s="152" t="str">
        <f>IF('OFERTAS ECONOMICAS'!BW225=0,"",IF('OFERTAS ECONOMICAS'!CB225="NO","",'OFERTAS ECONOMICAS'!BW225))</f>
        <v/>
      </c>
      <c r="AH225" s="153">
        <f>+'OFERTAS ECONOMICAS'!CA225</f>
        <v>0</v>
      </c>
      <c r="AI225" s="153" t="str">
        <f t="shared" si="91"/>
        <v>NO CUMPLE</v>
      </c>
      <c r="AJ225" s="152" t="str">
        <f>IF('OFERTAS ECONOMICAS'!CF225=0,"",IF('OFERTAS ECONOMICAS'!CK225="NO","",'OFERTAS ECONOMICAS'!CF225))</f>
        <v/>
      </c>
      <c r="AK225" s="153">
        <f>+'OFERTAS ECONOMICAS'!CJ225</f>
        <v>0</v>
      </c>
      <c r="AL225" s="153" t="str">
        <f t="shared" si="92"/>
        <v>NO CUMPLE</v>
      </c>
      <c r="AM225" s="152" t="str">
        <f>IF('OFERTAS ECONOMICAS'!CO225=0,"",IF('OFERTAS ECONOMICAS'!CT225="NO","",'OFERTAS ECONOMICAS'!CO225))</f>
        <v/>
      </c>
      <c r="AN225" s="153">
        <f>+'OFERTAS ECONOMICAS'!CS225</f>
        <v>0</v>
      </c>
      <c r="AO225" s="153" t="str">
        <f t="shared" si="93"/>
        <v>NO CUMPLE</v>
      </c>
      <c r="AP225" s="344" t="str">
        <f>IF('OFERTAS ECONOMICAS'!CX225=0,"",IF('OFERTAS ECONOMICAS'!DC225="NO","",'OFERTAS ECONOMICAS'!CX225))</f>
        <v/>
      </c>
      <c r="AQ225" s="153">
        <f>+'OFERTAS ECONOMICAS'!DB225</f>
        <v>0</v>
      </c>
      <c r="AR225" s="153" t="str">
        <f t="shared" si="94"/>
        <v>NO CUMPLE</v>
      </c>
      <c r="AS225" s="152" t="str">
        <f>IF('OFERTAS ECONOMICAS'!DG225=0,"",IF('OFERTAS ECONOMICAS'!DL225="NO","",'OFERTAS ECONOMICAS'!DG225))</f>
        <v/>
      </c>
      <c r="AT225" s="153">
        <f>+'OFERTAS ECONOMICAS'!DK225</f>
        <v>0</v>
      </c>
      <c r="AU225" s="153" t="str">
        <f t="shared" si="95"/>
        <v>NO CUMPLE</v>
      </c>
      <c r="AV225" s="152" t="str">
        <f>IF('OFERTAS ECONOMICAS'!DP225=0,"",IF('OFERTAS ECONOMICAS'!DU225="NO","",'OFERTAS ECONOMICAS'!DP225))</f>
        <v/>
      </c>
      <c r="AW225" s="153">
        <f>+'OFERTAS ECONOMICAS'!DT225</f>
        <v>0</v>
      </c>
      <c r="AX225" s="153" t="str">
        <f t="shared" si="96"/>
        <v>NO CUMPLE</v>
      </c>
      <c r="AY225" s="341" t="str">
        <f>IF('OFERTAS ECONOMICAS'!DY225=0,"",IF('OFERTAS ECONOMICAS'!ED225="no","",'OFERTAS ECONOMICAS'!DY225))</f>
        <v/>
      </c>
      <c r="AZ225" s="153">
        <f>+'OFERTAS ECONOMICAS'!EC225</f>
        <v>0</v>
      </c>
      <c r="BA225" s="153" t="str">
        <f t="shared" si="97"/>
        <v>NO CUMPLE</v>
      </c>
      <c r="BB225" s="152" t="str">
        <f>IF('OFERTAS ECONOMICAS'!EH225=0,"",IF('OFERTAS ECONOMICAS'!EM225="NO","",'OFERTAS ECONOMICAS'!EH225))</f>
        <v/>
      </c>
      <c r="BC225" s="153" t="str">
        <f>+'OFERTAS ECONOMICAS'!EL225</f>
        <v>CUMPLE</v>
      </c>
      <c r="BD225" s="153" t="str">
        <f t="shared" si="98"/>
        <v>NO CUMPLE</v>
      </c>
      <c r="BE225" s="152" t="str">
        <f>IF('OFERTAS ECONOMICAS'!EQ225=0,"",IF('OFERTAS ECONOMICAS'!EV225="NO","",'OFERTAS ECONOMICAS'!EQ225))</f>
        <v/>
      </c>
      <c r="BF225" s="153">
        <f>+'OFERTAS ECONOMICAS'!EU225</f>
        <v>0</v>
      </c>
      <c r="BG225" s="153" t="str">
        <f t="shared" si="99"/>
        <v>NO CUMPLE</v>
      </c>
      <c r="BH225" s="152" t="str">
        <f>IF('OFERTAS ECONOMICAS'!EZ225=0,"",IF('OFERTAS ECONOMICAS'!FE225="NO","",'OFERTAS ECONOMICAS'!EZ225))</f>
        <v/>
      </c>
      <c r="BI225" s="153">
        <f>+'OFERTAS ECONOMICAS'!FD225</f>
        <v>0</v>
      </c>
      <c r="BJ225" s="153" t="str">
        <f t="shared" si="100"/>
        <v>NO CUMPLE</v>
      </c>
      <c r="BK225" s="152" t="str">
        <f>IF('OFERTAS ECONOMICAS'!FI225=0,"",IF('OFERTAS ECONOMICAS'!FN225="no","",'OFERTAS ECONOMICAS'!FI225))</f>
        <v/>
      </c>
      <c r="BL225" s="153">
        <f>+'OFERTAS ECONOMICAS'!FM225</f>
        <v>0</v>
      </c>
      <c r="BM225" s="153" t="str">
        <f t="shared" si="101"/>
        <v>NO CUMPLE</v>
      </c>
      <c r="BN225" s="152" t="e">
        <f>IF('OFERTAS ECONOMICAS'!#REF!=0,"",IF('OFERTAS ECONOMICAS'!#REF!="NO","",'OFERTAS ECONOMICAS'!#REF!))</f>
        <v>#REF!</v>
      </c>
      <c r="BO225" s="153" t="e">
        <f>+'OFERTAS ECONOMICAS'!#REF!</f>
        <v>#REF!</v>
      </c>
      <c r="BP225" s="153" t="e">
        <f t="shared" si="102"/>
        <v>#REF!</v>
      </c>
      <c r="BQ225" s="152" t="str">
        <f>IF('OFERTAS ECONOMICAS'!FR225=0,"",IF('OFERTAS ECONOMICAS'!FW225="NO","",'OFERTAS ECONOMICAS'!FR225))</f>
        <v/>
      </c>
      <c r="BR225" s="153">
        <f>+'OFERTAS ECONOMICAS'!FV225</f>
        <v>0</v>
      </c>
      <c r="BS225" s="153" t="str">
        <f t="shared" si="103"/>
        <v>NO CUMPLE</v>
      </c>
      <c r="BT225" s="152" t="str">
        <f>IF('OFERTAS ECONOMICAS'!GA225=0,"",IF('OFERTAS ECONOMICAS'!GF225="NO","",'OFERTAS ECONOMICAS'!GA225))</f>
        <v/>
      </c>
      <c r="BU225" s="153">
        <f>+'OFERTAS ECONOMICAS'!GE225</f>
        <v>0</v>
      </c>
      <c r="BV225" s="153" t="str">
        <f t="shared" si="104"/>
        <v>NO CUMPLE</v>
      </c>
      <c r="BW225" s="152" t="e">
        <f>IF('OFERTAS ECONOMICAS'!#REF!=0,"",IF('OFERTAS ECONOMICAS'!#REF!="NO","",'OFERTAS ECONOMICAS'!#REF!))</f>
        <v>#REF!</v>
      </c>
      <c r="BX225" s="153" t="e">
        <f>+'OFERTAS ECONOMICAS'!#REF!</f>
        <v>#REF!</v>
      </c>
      <c r="BY225" s="153" t="e">
        <f t="shared" si="105"/>
        <v>#REF!</v>
      </c>
    </row>
    <row r="226" spans="1:77" ht="12.75" x14ac:dyDescent="0.2">
      <c r="A226" s="85">
        <f t="shared" si="81"/>
        <v>217</v>
      </c>
      <c r="B226" s="85" t="str">
        <f>VLOOKUP(A226,'OFERTAS ECONOMICAS'!A226:B559,2,0)</f>
        <v>DM219</v>
      </c>
      <c r="C226" s="22" t="str">
        <f>VLOOKUP(A226,'OFERTAS ECONOMICAS'!A226:C559,3,0)</f>
        <v>CANULA DE GUEDEL N 6</v>
      </c>
      <c r="D226" s="121">
        <v>1</v>
      </c>
      <c r="E226" s="121" t="s">
        <v>32</v>
      </c>
      <c r="F226" s="24">
        <v>2901.2200000000003</v>
      </c>
      <c r="G226" s="121">
        <v>3</v>
      </c>
      <c r="H226" s="86">
        <f t="shared" si="82"/>
        <v>8703.66</v>
      </c>
      <c r="I226" s="48" t="str">
        <f>IF('OFERTAS ECONOMICAS'!L226=0,"",IF('OFERTAS ECONOMICAS'!Q226="no","",'OFERTAS ECONOMICAS'!L226))</f>
        <v/>
      </c>
      <c r="J226" s="49">
        <f>+'OFERTAS ECONOMICAS'!P226</f>
        <v>0</v>
      </c>
      <c r="K226" s="49" t="str">
        <f t="shared" si="83"/>
        <v>NO CUMPLE</v>
      </c>
      <c r="L226" s="51" t="str">
        <f>IF('OFERTAS ECONOMICAS'!U226=0,"",IF('OFERTAS ECONOMICAS'!Z226="NO","",'OFERTAS ECONOMICAS'!U226))</f>
        <v/>
      </c>
      <c r="M226" s="52">
        <f>+'OFERTAS ECONOMICAS'!Y226</f>
        <v>0</v>
      </c>
      <c r="N226" s="52" t="str">
        <f t="shared" si="84"/>
        <v>NO CUMPLE</v>
      </c>
      <c r="O226" s="53" t="str">
        <f>IF('OFERTAS ECONOMICAS'!AD226=0,"",IF('OFERTAS ECONOMICAS'!AI226="NO","",'OFERTAS ECONOMICAS'!AD226))</f>
        <v/>
      </c>
      <c r="P226" s="54">
        <f>+'OFERTAS ECONOMICAS'!AH226</f>
        <v>0</v>
      </c>
      <c r="Q226" s="54" t="str">
        <f t="shared" si="85"/>
        <v>NO CUMPLE</v>
      </c>
      <c r="R226" s="56" t="str">
        <f>IF('OFERTAS ECONOMICAS'!AN226=0,"",IF('OFERTAS ECONOMICAS'!AR226="NO","",'OFERTAS ECONOMICAS'!AN226))</f>
        <v/>
      </c>
      <c r="S226" s="57">
        <f>+'OFERTAS ECONOMICAS'!AQ226</f>
        <v>0</v>
      </c>
      <c r="T226" s="57" t="str">
        <f t="shared" si="86"/>
        <v>NO CUMPLE</v>
      </c>
      <c r="U226" s="59" t="str">
        <f>IF('OFERTAS ECONOMICAS'!AV226=0,"",IF('OFERTAS ECONOMICAS'!BA226="NO","",'OFERTAS ECONOMICAS'!AV226))</f>
        <v/>
      </c>
      <c r="V226" s="60">
        <f>+'OFERTAS ECONOMICAS'!AZ226</f>
        <v>0</v>
      </c>
      <c r="W226" s="60" t="str">
        <f t="shared" si="87"/>
        <v>NO CUMPLE</v>
      </c>
      <c r="X226" s="56" t="str">
        <f>IF('OFERTAS ECONOMICAS'!BF226=0,"",IF('OFERTAS ECONOMICAS'!BJ226="NO","",'OFERTAS ECONOMICAS'!BE226))</f>
        <v/>
      </c>
      <c r="Y226" s="57">
        <f>+'OFERTAS ECONOMICAS'!BI226</f>
        <v>0</v>
      </c>
      <c r="Z226" s="57" t="str">
        <f t="shared" si="88"/>
        <v>NO CUMPLE</v>
      </c>
      <c r="AA226" s="152" t="e">
        <f>IF('OFERTAS ECONOMICAS'!#REF!=0,"",IF('OFERTAS ECONOMICAS'!#REF!="NO","",'OFERTAS ECONOMICAS'!#REF!))</f>
        <v>#REF!</v>
      </c>
      <c r="AB226" s="153" t="e">
        <f>+'OFERTAS ECONOMICAS'!#REF!</f>
        <v>#REF!</v>
      </c>
      <c r="AC226" s="153" t="e">
        <f t="shared" si="89"/>
        <v>#REF!</v>
      </c>
      <c r="AD226" s="251" t="str">
        <f>IF('OFERTAS ECONOMICAS'!BN226=0,"",IF('OFERTAS ECONOMICAS'!BS226="NO","",'OFERTAS ECONOMICAS'!BN226))</f>
        <v/>
      </c>
      <c r="AE226" s="153">
        <f>+'OFERTAS ECONOMICAS'!BR226</f>
        <v>0</v>
      </c>
      <c r="AF226" s="153" t="str">
        <f t="shared" si="90"/>
        <v>NO CUMPLE</v>
      </c>
      <c r="AG226" s="152" t="str">
        <f>IF('OFERTAS ECONOMICAS'!BW226=0,"",IF('OFERTAS ECONOMICAS'!CB226="NO","",'OFERTAS ECONOMICAS'!BW226))</f>
        <v/>
      </c>
      <c r="AH226" s="153">
        <f>+'OFERTAS ECONOMICAS'!CA226</f>
        <v>0</v>
      </c>
      <c r="AI226" s="153" t="str">
        <f t="shared" si="91"/>
        <v>NO CUMPLE</v>
      </c>
      <c r="AJ226" s="152" t="str">
        <f>IF('OFERTAS ECONOMICAS'!CF226=0,"",IF('OFERTAS ECONOMICAS'!CK226="NO","",'OFERTAS ECONOMICAS'!CF226))</f>
        <v/>
      </c>
      <c r="AK226" s="153">
        <f>+'OFERTAS ECONOMICAS'!CJ226</f>
        <v>0</v>
      </c>
      <c r="AL226" s="153" t="str">
        <f t="shared" si="92"/>
        <v>NO CUMPLE</v>
      </c>
      <c r="AM226" s="152" t="str">
        <f>IF('OFERTAS ECONOMICAS'!CO226=0,"",IF('OFERTAS ECONOMICAS'!CT226="NO","",'OFERTAS ECONOMICAS'!CO226))</f>
        <v/>
      </c>
      <c r="AN226" s="153">
        <f>+'OFERTAS ECONOMICAS'!CS226</f>
        <v>0</v>
      </c>
      <c r="AO226" s="153" t="str">
        <f t="shared" si="93"/>
        <v>NO CUMPLE</v>
      </c>
      <c r="AP226" s="344" t="str">
        <f>IF('OFERTAS ECONOMICAS'!CX226=0,"",IF('OFERTAS ECONOMICAS'!DC226="NO","",'OFERTAS ECONOMICAS'!CX226))</f>
        <v/>
      </c>
      <c r="AQ226" s="153">
        <f>+'OFERTAS ECONOMICAS'!DB226</f>
        <v>0</v>
      </c>
      <c r="AR226" s="153" t="str">
        <f t="shared" si="94"/>
        <v>NO CUMPLE</v>
      </c>
      <c r="AS226" s="152" t="str">
        <f>IF('OFERTAS ECONOMICAS'!DG226=0,"",IF('OFERTAS ECONOMICAS'!DL226="NO","",'OFERTAS ECONOMICAS'!DG226))</f>
        <v/>
      </c>
      <c r="AT226" s="153">
        <f>+'OFERTAS ECONOMICAS'!DK226</f>
        <v>0</v>
      </c>
      <c r="AU226" s="153" t="str">
        <f t="shared" si="95"/>
        <v>NO CUMPLE</v>
      </c>
      <c r="AV226" s="152" t="str">
        <f>IF('OFERTAS ECONOMICAS'!DP226=0,"",IF('OFERTAS ECONOMICAS'!DU226="NO","",'OFERTAS ECONOMICAS'!DP226))</f>
        <v/>
      </c>
      <c r="AW226" s="153">
        <f>+'OFERTAS ECONOMICAS'!DT226</f>
        <v>0</v>
      </c>
      <c r="AX226" s="153" t="str">
        <f t="shared" si="96"/>
        <v>NO CUMPLE</v>
      </c>
      <c r="AY226" s="341" t="str">
        <f>IF('OFERTAS ECONOMICAS'!DY226=0,"",IF('OFERTAS ECONOMICAS'!ED226="no","",'OFERTAS ECONOMICAS'!DY226))</f>
        <v/>
      </c>
      <c r="AZ226" s="153">
        <f>+'OFERTAS ECONOMICAS'!EC226</f>
        <v>0</v>
      </c>
      <c r="BA226" s="153" t="str">
        <f t="shared" si="97"/>
        <v>NO CUMPLE</v>
      </c>
      <c r="BB226" s="152" t="str">
        <f>IF('OFERTAS ECONOMICAS'!EH226=0,"",IF('OFERTAS ECONOMICAS'!EM226="NO","",'OFERTAS ECONOMICAS'!EH226))</f>
        <v/>
      </c>
      <c r="BC226" s="153" t="str">
        <f>+'OFERTAS ECONOMICAS'!EL226</f>
        <v/>
      </c>
      <c r="BD226" s="153" t="str">
        <f t="shared" si="98"/>
        <v>NO CUMPLE</v>
      </c>
      <c r="BE226" s="152" t="str">
        <f>IF('OFERTAS ECONOMICAS'!EQ226=0,"",IF('OFERTAS ECONOMICAS'!EV226="NO","",'OFERTAS ECONOMICAS'!EQ226))</f>
        <v/>
      </c>
      <c r="BF226" s="153">
        <f>+'OFERTAS ECONOMICAS'!EU226</f>
        <v>0</v>
      </c>
      <c r="BG226" s="153" t="str">
        <f t="shared" si="99"/>
        <v>NO CUMPLE</v>
      </c>
      <c r="BH226" s="152" t="str">
        <f>IF('OFERTAS ECONOMICAS'!EZ226=0,"",IF('OFERTAS ECONOMICAS'!FE226="NO","",'OFERTAS ECONOMICAS'!EZ226))</f>
        <v/>
      </c>
      <c r="BI226" s="153">
        <f>+'OFERTAS ECONOMICAS'!FD226</f>
        <v>0</v>
      </c>
      <c r="BJ226" s="153" t="str">
        <f t="shared" si="100"/>
        <v>NO CUMPLE</v>
      </c>
      <c r="BK226" s="152" t="str">
        <f>IF('OFERTAS ECONOMICAS'!FI226=0,"",IF('OFERTAS ECONOMICAS'!FN226="no","",'OFERTAS ECONOMICAS'!FI226))</f>
        <v/>
      </c>
      <c r="BL226" s="153">
        <f>+'OFERTAS ECONOMICAS'!FM226</f>
        <v>0</v>
      </c>
      <c r="BM226" s="153" t="str">
        <f t="shared" si="101"/>
        <v>NO CUMPLE</v>
      </c>
      <c r="BN226" s="152" t="e">
        <f>IF('OFERTAS ECONOMICAS'!#REF!=0,"",IF('OFERTAS ECONOMICAS'!#REF!="NO","",'OFERTAS ECONOMICAS'!#REF!))</f>
        <v>#REF!</v>
      </c>
      <c r="BO226" s="153" t="e">
        <f>+'OFERTAS ECONOMICAS'!#REF!</f>
        <v>#REF!</v>
      </c>
      <c r="BP226" s="153" t="e">
        <f t="shared" si="102"/>
        <v>#REF!</v>
      </c>
      <c r="BQ226" s="152" t="str">
        <f>IF('OFERTAS ECONOMICAS'!FR226=0,"",IF('OFERTAS ECONOMICAS'!FW226="NO","",'OFERTAS ECONOMICAS'!FR226))</f>
        <v/>
      </c>
      <c r="BR226" s="153">
        <f>+'OFERTAS ECONOMICAS'!FV226</f>
        <v>0</v>
      </c>
      <c r="BS226" s="153" t="str">
        <f t="shared" si="103"/>
        <v>NO CUMPLE</v>
      </c>
      <c r="BT226" s="152" t="str">
        <f>IF('OFERTAS ECONOMICAS'!GA226=0,"",IF('OFERTAS ECONOMICAS'!GF226="NO","",'OFERTAS ECONOMICAS'!GA226))</f>
        <v/>
      </c>
      <c r="BU226" s="153">
        <f>+'OFERTAS ECONOMICAS'!GE226</f>
        <v>0</v>
      </c>
      <c r="BV226" s="153" t="str">
        <f t="shared" si="104"/>
        <v>NO CUMPLE</v>
      </c>
      <c r="BW226" s="152" t="e">
        <f>IF('OFERTAS ECONOMICAS'!#REF!=0,"",IF('OFERTAS ECONOMICAS'!#REF!="NO","",'OFERTAS ECONOMICAS'!#REF!))</f>
        <v>#REF!</v>
      </c>
      <c r="BX226" s="153" t="e">
        <f>+'OFERTAS ECONOMICAS'!#REF!</f>
        <v>#REF!</v>
      </c>
      <c r="BY226" s="153" t="e">
        <f t="shared" si="105"/>
        <v>#REF!</v>
      </c>
    </row>
    <row r="227" spans="1:77" ht="12.75" x14ac:dyDescent="0.2">
      <c r="A227" s="85">
        <f t="shared" si="81"/>
        <v>218</v>
      </c>
      <c r="B227" s="85" t="str">
        <f>VLOOKUP(A227,'OFERTAS ECONOMICAS'!A227:B560,2,0)</f>
        <v>DM370</v>
      </c>
      <c r="C227" s="22" t="str">
        <f>VLOOKUP(A227,'OFERTAS ECONOMICAS'!A227:C560,3,0)</f>
        <v>CERA PARA HUESO 2.5 G</v>
      </c>
      <c r="D227" s="120">
        <v>1</v>
      </c>
      <c r="E227" s="120" t="s">
        <v>32</v>
      </c>
      <c r="F227" s="24">
        <v>6222.8915662650606</v>
      </c>
      <c r="G227" s="120">
        <v>24</v>
      </c>
      <c r="H227" s="86">
        <f t="shared" si="82"/>
        <v>149349.39759036145</v>
      </c>
      <c r="I227" s="48" t="str">
        <f>IF('OFERTAS ECONOMICAS'!L227=0,"",IF('OFERTAS ECONOMICAS'!Q227="no","",'OFERTAS ECONOMICAS'!L227))</f>
        <v/>
      </c>
      <c r="J227" s="49">
        <f>+'OFERTAS ECONOMICAS'!P227</f>
        <v>0</v>
      </c>
      <c r="K227" s="49" t="str">
        <f t="shared" si="83"/>
        <v>NO CUMPLE</v>
      </c>
      <c r="L227" s="51" t="str">
        <f>IF('OFERTAS ECONOMICAS'!U227=0,"",IF('OFERTAS ECONOMICAS'!Z227="NO","",'OFERTAS ECONOMICAS'!U227))</f>
        <v/>
      </c>
      <c r="M227" s="52">
        <f>+'OFERTAS ECONOMICAS'!Y227</f>
        <v>0</v>
      </c>
      <c r="N227" s="52" t="str">
        <f t="shared" si="84"/>
        <v>NO CUMPLE</v>
      </c>
      <c r="O227" s="53" t="str">
        <f>IF('OFERTAS ECONOMICAS'!AD227=0,"",IF('OFERTAS ECONOMICAS'!AI227="NO","",'OFERTAS ECONOMICAS'!AD227))</f>
        <v/>
      </c>
      <c r="P227" s="54">
        <f>+'OFERTAS ECONOMICAS'!AH227</f>
        <v>0</v>
      </c>
      <c r="Q227" s="54" t="str">
        <f t="shared" si="85"/>
        <v>NO CUMPLE</v>
      </c>
      <c r="R227" s="56" t="str">
        <f>IF('OFERTAS ECONOMICAS'!AN227=0,"",IF('OFERTAS ECONOMICAS'!AR227="NO","",'OFERTAS ECONOMICAS'!AN227))</f>
        <v/>
      </c>
      <c r="S227" s="57">
        <f>+'OFERTAS ECONOMICAS'!AQ227</f>
        <v>0</v>
      </c>
      <c r="T227" s="57" t="str">
        <f t="shared" si="86"/>
        <v>NO CUMPLE</v>
      </c>
      <c r="U227" s="59" t="str">
        <f>IF('OFERTAS ECONOMICAS'!AV227=0,"",IF('OFERTAS ECONOMICAS'!BA227="NO","",'OFERTAS ECONOMICAS'!AV227))</f>
        <v/>
      </c>
      <c r="V227" s="60">
        <f>+'OFERTAS ECONOMICAS'!AZ227</f>
        <v>0</v>
      </c>
      <c r="W227" s="60" t="str">
        <f t="shared" si="87"/>
        <v>NO CUMPLE</v>
      </c>
      <c r="X227" s="56" t="str">
        <f>IF('OFERTAS ECONOMICAS'!BF227=0,"",IF('OFERTAS ECONOMICAS'!BJ227="NO","",'OFERTAS ECONOMICAS'!BE227))</f>
        <v/>
      </c>
      <c r="Y227" s="57">
        <f>+'OFERTAS ECONOMICAS'!BI227</f>
        <v>0</v>
      </c>
      <c r="Z227" s="57" t="str">
        <f t="shared" si="88"/>
        <v>NO CUMPLE</v>
      </c>
      <c r="AA227" s="152" t="e">
        <f>IF('OFERTAS ECONOMICAS'!#REF!=0,"",IF('OFERTAS ECONOMICAS'!#REF!="NO","",'OFERTAS ECONOMICAS'!#REF!))</f>
        <v>#REF!</v>
      </c>
      <c r="AB227" s="153" t="e">
        <f>+'OFERTAS ECONOMICAS'!#REF!</f>
        <v>#REF!</v>
      </c>
      <c r="AC227" s="153" t="e">
        <f t="shared" si="89"/>
        <v>#REF!</v>
      </c>
      <c r="AD227" s="251" t="str">
        <f>IF('OFERTAS ECONOMICAS'!BN227=0,"",IF('OFERTAS ECONOMICAS'!BS227="NO","",'OFERTAS ECONOMICAS'!BN227))</f>
        <v/>
      </c>
      <c r="AE227" s="153">
        <f>+'OFERTAS ECONOMICAS'!BR227</f>
        <v>0</v>
      </c>
      <c r="AF227" s="153" t="str">
        <f t="shared" si="90"/>
        <v>NO CUMPLE</v>
      </c>
      <c r="AG227" s="152" t="str">
        <f>IF('OFERTAS ECONOMICAS'!BW227=0,"",IF('OFERTAS ECONOMICAS'!CB227="NO","",'OFERTAS ECONOMICAS'!BW227))</f>
        <v/>
      </c>
      <c r="AH227" s="153">
        <f>+'OFERTAS ECONOMICAS'!CA227</f>
        <v>0</v>
      </c>
      <c r="AI227" s="153" t="str">
        <f t="shared" si="91"/>
        <v>NO CUMPLE</v>
      </c>
      <c r="AJ227" s="152">
        <f>IF('OFERTAS ECONOMICAS'!CF227=0,"",IF('OFERTAS ECONOMICAS'!CK227="NO","",'OFERTAS ECONOMICAS'!CF227))</f>
        <v>7000</v>
      </c>
      <c r="AK227" s="153" t="str">
        <f>+'OFERTAS ECONOMICAS'!CJ227</f>
        <v>CUMPLE</v>
      </c>
      <c r="AL227" s="153" t="str">
        <f t="shared" si="92"/>
        <v>CUMPLE</v>
      </c>
      <c r="AM227" s="152" t="str">
        <f>IF('OFERTAS ECONOMICAS'!CO227=0,"",IF('OFERTAS ECONOMICAS'!CT227="NO","",'OFERTAS ECONOMICAS'!CO227))</f>
        <v/>
      </c>
      <c r="AN227" s="153">
        <f>+'OFERTAS ECONOMICAS'!CS227</f>
        <v>0</v>
      </c>
      <c r="AO227" s="153" t="str">
        <f t="shared" si="93"/>
        <v>NO CUMPLE</v>
      </c>
      <c r="AP227" s="344" t="str">
        <f>IF('OFERTAS ECONOMICAS'!CX227=0,"",IF('OFERTAS ECONOMICAS'!DC227="NO","",'OFERTAS ECONOMICAS'!CX227))</f>
        <v/>
      </c>
      <c r="AQ227" s="153">
        <f>+'OFERTAS ECONOMICAS'!DB227</f>
        <v>0</v>
      </c>
      <c r="AR227" s="153" t="str">
        <f t="shared" si="94"/>
        <v>NO CUMPLE</v>
      </c>
      <c r="AS227" s="152" t="str">
        <f>IF('OFERTAS ECONOMICAS'!DG227=0,"",IF('OFERTAS ECONOMICAS'!DL227="NO","",'OFERTAS ECONOMICAS'!DG227))</f>
        <v/>
      </c>
      <c r="AT227" s="153">
        <f>+'OFERTAS ECONOMICAS'!DK227</f>
        <v>0</v>
      </c>
      <c r="AU227" s="153" t="str">
        <f t="shared" si="95"/>
        <v>NO CUMPLE</v>
      </c>
      <c r="AV227" s="152" t="str">
        <f>IF('OFERTAS ECONOMICAS'!DP227=0,"",IF('OFERTAS ECONOMICAS'!DU227="NO","",'OFERTAS ECONOMICAS'!DP227))</f>
        <v/>
      </c>
      <c r="AW227" s="153">
        <f>+'OFERTAS ECONOMICAS'!DT227</f>
        <v>0</v>
      </c>
      <c r="AX227" s="153" t="str">
        <f t="shared" si="96"/>
        <v>NO CUMPLE</v>
      </c>
      <c r="AY227" s="341" t="str">
        <f>IF('OFERTAS ECONOMICAS'!DY227=0,"",IF('OFERTAS ECONOMICAS'!ED227="no","",'OFERTAS ECONOMICAS'!DY227))</f>
        <v/>
      </c>
      <c r="AZ227" s="153">
        <f>+'OFERTAS ECONOMICAS'!EC227</f>
        <v>0</v>
      </c>
      <c r="BA227" s="153" t="str">
        <f t="shared" si="97"/>
        <v>NO CUMPLE</v>
      </c>
      <c r="BB227" s="152">
        <f>IF('OFERTAS ECONOMICAS'!EH227=0,"",IF('OFERTAS ECONOMICAS'!EM227="NO","",'OFERTAS ECONOMICAS'!EH227))</f>
        <v>6378</v>
      </c>
      <c r="BC227" s="153" t="str">
        <f>+'OFERTAS ECONOMICAS'!EL227</f>
        <v>CUMPLE</v>
      </c>
      <c r="BD227" s="153" t="str">
        <f t="shared" si="98"/>
        <v>CUMPLE</v>
      </c>
      <c r="BE227" s="152" t="str">
        <f>IF('OFERTAS ECONOMICAS'!EQ227=0,"",IF('OFERTAS ECONOMICAS'!EV227="NO","",'OFERTAS ECONOMICAS'!EQ227))</f>
        <v/>
      </c>
      <c r="BF227" s="153">
        <f>+'OFERTAS ECONOMICAS'!EU227</f>
        <v>0</v>
      </c>
      <c r="BG227" s="153" t="str">
        <f t="shared" si="99"/>
        <v>NO CUMPLE</v>
      </c>
      <c r="BH227" s="152" t="str">
        <f>IF('OFERTAS ECONOMICAS'!EZ227=0,"",IF('OFERTAS ECONOMICAS'!FE227="NO","",'OFERTAS ECONOMICAS'!EZ227))</f>
        <v/>
      </c>
      <c r="BI227" s="153">
        <f>+'OFERTAS ECONOMICAS'!FD227</f>
        <v>0</v>
      </c>
      <c r="BJ227" s="153" t="str">
        <f t="shared" si="100"/>
        <v>NO CUMPLE</v>
      </c>
      <c r="BK227" s="152" t="str">
        <f>IF('OFERTAS ECONOMICAS'!FI227=0,"",IF('OFERTAS ECONOMICAS'!FN227="no","",'OFERTAS ECONOMICAS'!FI227))</f>
        <v/>
      </c>
      <c r="BL227" s="153">
        <f>+'OFERTAS ECONOMICAS'!FM227</f>
        <v>0</v>
      </c>
      <c r="BM227" s="153" t="str">
        <f t="shared" si="101"/>
        <v>NO CUMPLE</v>
      </c>
      <c r="BN227" s="152" t="e">
        <f>IF('OFERTAS ECONOMICAS'!#REF!=0,"",IF('OFERTAS ECONOMICAS'!#REF!="NO","",'OFERTAS ECONOMICAS'!#REF!))</f>
        <v>#REF!</v>
      </c>
      <c r="BO227" s="153" t="e">
        <f>+'OFERTAS ECONOMICAS'!#REF!</f>
        <v>#REF!</v>
      </c>
      <c r="BP227" s="153" t="e">
        <f t="shared" si="102"/>
        <v>#REF!</v>
      </c>
      <c r="BQ227" s="152" t="str">
        <f>IF('OFERTAS ECONOMICAS'!FR227=0,"",IF('OFERTAS ECONOMICAS'!FW227="NO","",'OFERTAS ECONOMICAS'!FR227))</f>
        <v/>
      </c>
      <c r="BR227" s="153">
        <f>+'OFERTAS ECONOMICAS'!FV227</f>
        <v>0</v>
      </c>
      <c r="BS227" s="153" t="str">
        <f t="shared" si="103"/>
        <v>NO CUMPLE</v>
      </c>
      <c r="BT227" s="152">
        <f>IF('OFERTAS ECONOMICAS'!GA227=0,"",IF('OFERTAS ECONOMICAS'!GF227="NO","",'OFERTAS ECONOMICAS'!GA227))</f>
        <v>6622</v>
      </c>
      <c r="BU227" s="153" t="str">
        <f>+'OFERTAS ECONOMICAS'!GE227</f>
        <v>CUMPLE</v>
      </c>
      <c r="BV227" s="153" t="str">
        <f t="shared" si="104"/>
        <v>CUMPLE</v>
      </c>
      <c r="BW227" s="152" t="e">
        <f>IF('OFERTAS ECONOMICAS'!#REF!=0,"",IF('OFERTAS ECONOMICAS'!#REF!="NO","",'OFERTAS ECONOMICAS'!#REF!))</f>
        <v>#REF!</v>
      </c>
      <c r="BX227" s="153" t="e">
        <f>+'OFERTAS ECONOMICAS'!#REF!</f>
        <v>#REF!</v>
      </c>
      <c r="BY227" s="153" t="e">
        <f t="shared" si="105"/>
        <v>#REF!</v>
      </c>
    </row>
    <row r="228" spans="1:77" ht="38.25" x14ac:dyDescent="0.2">
      <c r="A228" s="85">
        <f t="shared" si="81"/>
        <v>219</v>
      </c>
      <c r="B228" s="85" t="str">
        <f>VLOOKUP(A228,'OFERTAS ECONOMICAS'!A228:B561,2,0)</f>
        <v>DM1717</v>
      </c>
      <c r="C228" s="22" t="str">
        <f>VLOOKUP(A228,'OFERTAS ECONOMICAS'!A228:C561,3,0)</f>
        <v>CINTA METRICA PARA OBSTETRICIA (ALTURA UTERINA)</v>
      </c>
      <c r="D228" s="120">
        <v>1</v>
      </c>
      <c r="E228" s="120" t="s">
        <v>32</v>
      </c>
      <c r="F228" s="24">
        <v>3820.9091199999998</v>
      </c>
      <c r="G228" s="120">
        <v>1</v>
      </c>
      <c r="H228" s="86">
        <f t="shared" si="82"/>
        <v>3820.9091199999998</v>
      </c>
      <c r="I228" s="48" t="str">
        <f>IF('OFERTAS ECONOMICAS'!L228=0,"",IF('OFERTAS ECONOMICAS'!Q228="no","",'OFERTAS ECONOMICAS'!L228))</f>
        <v/>
      </c>
      <c r="J228" s="49">
        <f>+'OFERTAS ECONOMICAS'!P228</f>
        <v>0</v>
      </c>
      <c r="K228" s="49" t="str">
        <f t="shared" si="83"/>
        <v>NO CUMPLE</v>
      </c>
      <c r="L228" s="51" t="str">
        <f>IF('OFERTAS ECONOMICAS'!U228=0,"",IF('OFERTAS ECONOMICAS'!Z228="NO","",'OFERTAS ECONOMICAS'!U228))</f>
        <v/>
      </c>
      <c r="M228" s="52">
        <f>+'OFERTAS ECONOMICAS'!Y228</f>
        <v>0</v>
      </c>
      <c r="N228" s="52" t="str">
        <f t="shared" si="84"/>
        <v>NO CUMPLE</v>
      </c>
      <c r="O228" s="53" t="str">
        <f>IF('OFERTAS ECONOMICAS'!AD228=0,"",IF('OFERTAS ECONOMICAS'!AI228="NO","",'OFERTAS ECONOMICAS'!AD228))</f>
        <v/>
      </c>
      <c r="P228" s="54">
        <f>+'OFERTAS ECONOMICAS'!AH228</f>
        <v>0</v>
      </c>
      <c r="Q228" s="54" t="str">
        <f t="shared" si="85"/>
        <v>NO CUMPLE</v>
      </c>
      <c r="R228" s="56" t="str">
        <f>IF('OFERTAS ECONOMICAS'!AN228=0,"",IF('OFERTAS ECONOMICAS'!AR228="NO","",'OFERTAS ECONOMICAS'!AN228))</f>
        <v/>
      </c>
      <c r="S228" s="57">
        <f>+'OFERTAS ECONOMICAS'!AQ228</f>
        <v>0</v>
      </c>
      <c r="T228" s="57" t="str">
        <f t="shared" si="86"/>
        <v>NO CUMPLE</v>
      </c>
      <c r="U228" s="59" t="str">
        <f>IF('OFERTAS ECONOMICAS'!AV228=0,"",IF('OFERTAS ECONOMICAS'!BA228="NO","",'OFERTAS ECONOMICAS'!AV228))</f>
        <v/>
      </c>
      <c r="V228" s="60">
        <f>+'OFERTAS ECONOMICAS'!AZ228</f>
        <v>0</v>
      </c>
      <c r="W228" s="60" t="str">
        <f t="shared" si="87"/>
        <v>NO CUMPLE</v>
      </c>
      <c r="X228" s="56" t="str">
        <f>IF('OFERTAS ECONOMICAS'!BF228=0,"",IF('OFERTAS ECONOMICAS'!BJ228="NO","",'OFERTAS ECONOMICAS'!BE228))</f>
        <v/>
      </c>
      <c r="Y228" s="57">
        <f>+'OFERTAS ECONOMICAS'!BI228</f>
        <v>0</v>
      </c>
      <c r="Z228" s="57" t="str">
        <f t="shared" si="88"/>
        <v>NO CUMPLE</v>
      </c>
      <c r="AA228" s="152" t="e">
        <f>IF('OFERTAS ECONOMICAS'!#REF!=0,"",IF('OFERTAS ECONOMICAS'!#REF!="NO","",'OFERTAS ECONOMICAS'!#REF!))</f>
        <v>#REF!</v>
      </c>
      <c r="AB228" s="153" t="e">
        <f>+'OFERTAS ECONOMICAS'!#REF!</f>
        <v>#REF!</v>
      </c>
      <c r="AC228" s="153" t="e">
        <f t="shared" si="89"/>
        <v>#REF!</v>
      </c>
      <c r="AD228" s="251" t="str">
        <f>IF('OFERTAS ECONOMICAS'!BN228=0,"",IF('OFERTAS ECONOMICAS'!BS228="NO","",'OFERTAS ECONOMICAS'!BN228))</f>
        <v/>
      </c>
      <c r="AE228" s="153">
        <f>+'OFERTAS ECONOMICAS'!BR228</f>
        <v>0</v>
      </c>
      <c r="AF228" s="153" t="str">
        <f t="shared" si="90"/>
        <v>NO CUMPLE</v>
      </c>
      <c r="AG228" s="152" t="str">
        <f>IF('OFERTAS ECONOMICAS'!BW228=0,"",IF('OFERTAS ECONOMICAS'!CB228="NO","",'OFERTAS ECONOMICAS'!BW228))</f>
        <v/>
      </c>
      <c r="AH228" s="153">
        <f>+'OFERTAS ECONOMICAS'!CA228</f>
        <v>0</v>
      </c>
      <c r="AI228" s="153" t="str">
        <f t="shared" si="91"/>
        <v>NO CUMPLE</v>
      </c>
      <c r="AJ228" s="152" t="str">
        <f>IF('OFERTAS ECONOMICAS'!CF228=0,"",IF('OFERTAS ECONOMICAS'!CK228="NO","",'OFERTAS ECONOMICAS'!CF228))</f>
        <v/>
      </c>
      <c r="AK228" s="153">
        <f>+'OFERTAS ECONOMICAS'!CJ228</f>
        <v>0</v>
      </c>
      <c r="AL228" s="153" t="str">
        <f t="shared" si="92"/>
        <v>NO CUMPLE</v>
      </c>
      <c r="AM228" s="152" t="str">
        <f>IF('OFERTAS ECONOMICAS'!CO228=0,"",IF('OFERTAS ECONOMICAS'!CT228="NO","",'OFERTAS ECONOMICAS'!CO228))</f>
        <v/>
      </c>
      <c r="AN228" s="153">
        <f>+'OFERTAS ECONOMICAS'!CS228</f>
        <v>0</v>
      </c>
      <c r="AO228" s="153" t="str">
        <f t="shared" si="93"/>
        <v>NO CUMPLE</v>
      </c>
      <c r="AP228" s="344" t="str">
        <f>IF('OFERTAS ECONOMICAS'!CX228=0,"",IF('OFERTAS ECONOMICAS'!DC228="NO","",'OFERTAS ECONOMICAS'!CX228))</f>
        <v/>
      </c>
      <c r="AQ228" s="153">
        <f>+'OFERTAS ECONOMICAS'!DB228</f>
        <v>0</v>
      </c>
      <c r="AR228" s="153" t="str">
        <f t="shared" si="94"/>
        <v>NO CUMPLE</v>
      </c>
      <c r="AS228" s="152" t="str">
        <f>IF('OFERTAS ECONOMICAS'!DG228=0,"",IF('OFERTAS ECONOMICAS'!DL228="NO","",'OFERTAS ECONOMICAS'!DG228))</f>
        <v/>
      </c>
      <c r="AT228" s="153">
        <f>+'OFERTAS ECONOMICAS'!DK228</f>
        <v>0</v>
      </c>
      <c r="AU228" s="153" t="str">
        <f t="shared" si="95"/>
        <v>NO CUMPLE</v>
      </c>
      <c r="AV228" s="152" t="str">
        <f>IF('OFERTAS ECONOMICAS'!DP228=0,"",IF('OFERTAS ECONOMICAS'!DU228="NO","",'OFERTAS ECONOMICAS'!DP228))</f>
        <v/>
      </c>
      <c r="AW228" s="153">
        <f>+'OFERTAS ECONOMICAS'!DT228</f>
        <v>0</v>
      </c>
      <c r="AX228" s="153" t="str">
        <f t="shared" si="96"/>
        <v>NO CUMPLE</v>
      </c>
      <c r="AY228" s="341" t="str">
        <f>IF('OFERTAS ECONOMICAS'!DY228=0,"",IF('OFERTAS ECONOMICAS'!ED228="no","",'OFERTAS ECONOMICAS'!DY228))</f>
        <v/>
      </c>
      <c r="AZ228" s="153">
        <f>+'OFERTAS ECONOMICAS'!EC228</f>
        <v>0</v>
      </c>
      <c r="BA228" s="153" t="str">
        <f t="shared" si="97"/>
        <v>NO CUMPLE</v>
      </c>
      <c r="BB228" s="152" t="str">
        <f>IF('OFERTAS ECONOMICAS'!EH228=0,"",IF('OFERTAS ECONOMICAS'!EM228="NO","",'OFERTAS ECONOMICAS'!EH228))</f>
        <v/>
      </c>
      <c r="BC228" s="153" t="str">
        <f>+'OFERTAS ECONOMICAS'!EL228</f>
        <v>CUMPLE</v>
      </c>
      <c r="BD228" s="153" t="str">
        <f t="shared" si="98"/>
        <v>NO CUMPLE</v>
      </c>
      <c r="BE228" s="152" t="str">
        <f>IF('OFERTAS ECONOMICAS'!EQ228=0,"",IF('OFERTAS ECONOMICAS'!EV228="NO","",'OFERTAS ECONOMICAS'!EQ228))</f>
        <v/>
      </c>
      <c r="BF228" s="153">
        <f>+'OFERTAS ECONOMICAS'!EU228</f>
        <v>0</v>
      </c>
      <c r="BG228" s="153" t="str">
        <f t="shared" si="99"/>
        <v>NO CUMPLE</v>
      </c>
      <c r="BH228" s="152" t="str">
        <f>IF('OFERTAS ECONOMICAS'!EZ228=0,"",IF('OFERTAS ECONOMICAS'!FE228="NO","",'OFERTAS ECONOMICAS'!EZ228))</f>
        <v/>
      </c>
      <c r="BI228" s="153">
        <f>+'OFERTAS ECONOMICAS'!FD228</f>
        <v>0</v>
      </c>
      <c r="BJ228" s="153" t="str">
        <f t="shared" si="100"/>
        <v>NO CUMPLE</v>
      </c>
      <c r="BK228" s="152" t="str">
        <f>IF('OFERTAS ECONOMICAS'!FI228=0,"",IF('OFERTAS ECONOMICAS'!FN228="no","",'OFERTAS ECONOMICAS'!FI228))</f>
        <v/>
      </c>
      <c r="BL228" s="153">
        <f>+'OFERTAS ECONOMICAS'!FM228</f>
        <v>0</v>
      </c>
      <c r="BM228" s="153" t="str">
        <f t="shared" si="101"/>
        <v>NO CUMPLE</v>
      </c>
      <c r="BN228" s="152" t="e">
        <f>IF('OFERTAS ECONOMICAS'!#REF!=0,"",IF('OFERTAS ECONOMICAS'!#REF!="NO","",'OFERTAS ECONOMICAS'!#REF!))</f>
        <v>#REF!</v>
      </c>
      <c r="BO228" s="153" t="e">
        <f>+'OFERTAS ECONOMICAS'!#REF!</f>
        <v>#REF!</v>
      </c>
      <c r="BP228" s="153" t="e">
        <f t="shared" si="102"/>
        <v>#REF!</v>
      </c>
      <c r="BQ228" s="152" t="str">
        <f>IF('OFERTAS ECONOMICAS'!FR228=0,"",IF('OFERTAS ECONOMICAS'!FW228="NO","",'OFERTAS ECONOMICAS'!FR228))</f>
        <v/>
      </c>
      <c r="BR228" s="153">
        <f>+'OFERTAS ECONOMICAS'!FV228</f>
        <v>0</v>
      </c>
      <c r="BS228" s="153" t="str">
        <f t="shared" si="103"/>
        <v>NO CUMPLE</v>
      </c>
      <c r="BT228" s="152" t="str">
        <f>IF('OFERTAS ECONOMICAS'!GA228=0,"",IF('OFERTAS ECONOMICAS'!GF228="NO","",'OFERTAS ECONOMICAS'!GA228))</f>
        <v/>
      </c>
      <c r="BU228" s="153">
        <f>+'OFERTAS ECONOMICAS'!GE228</f>
        <v>0</v>
      </c>
      <c r="BV228" s="153" t="str">
        <f t="shared" si="104"/>
        <v>NO CUMPLE</v>
      </c>
      <c r="BW228" s="152" t="e">
        <f>IF('OFERTAS ECONOMICAS'!#REF!=0,"",IF('OFERTAS ECONOMICAS'!#REF!="NO","",'OFERTAS ECONOMICAS'!#REF!))</f>
        <v>#REF!</v>
      </c>
      <c r="BX228" s="153" t="e">
        <f>+'OFERTAS ECONOMICAS'!#REF!</f>
        <v>#REF!</v>
      </c>
      <c r="BY228" s="153" t="e">
        <f t="shared" si="105"/>
        <v>#REF!</v>
      </c>
    </row>
    <row r="229" spans="1:77" ht="25.5" x14ac:dyDescent="0.2">
      <c r="A229" s="85">
        <f t="shared" si="81"/>
        <v>220</v>
      </c>
      <c r="B229" s="85" t="str">
        <f>VLOOKUP(A229,'OFERTAS ECONOMICAS'!A229:B562,2,0)</f>
        <v>DM375</v>
      </c>
      <c r="C229" s="22" t="str">
        <f>VLOOKUP(A229,'OFERTAS ECONOMICAS'!A229:C562,3,0)</f>
        <v>CINTA UMBILICAL DE ALGODON DOS TIRAS 0.30 X 45CM</v>
      </c>
      <c r="D229" s="120">
        <v>1</v>
      </c>
      <c r="E229" s="120" t="s">
        <v>32</v>
      </c>
      <c r="F229" s="24">
        <v>12711</v>
      </c>
      <c r="G229" s="120">
        <v>9</v>
      </c>
      <c r="H229" s="86">
        <f t="shared" si="82"/>
        <v>114399</v>
      </c>
      <c r="I229" s="48" t="str">
        <f>IF('OFERTAS ECONOMICAS'!L229=0,"",IF('OFERTAS ECONOMICAS'!Q229="no","",'OFERTAS ECONOMICAS'!L229))</f>
        <v/>
      </c>
      <c r="J229" s="49">
        <f>+'OFERTAS ECONOMICAS'!P229</f>
        <v>0</v>
      </c>
      <c r="K229" s="49" t="str">
        <f t="shared" si="83"/>
        <v>NO CUMPLE</v>
      </c>
      <c r="L229" s="51" t="str">
        <f>IF('OFERTAS ECONOMICAS'!U229=0,"",IF('OFERTAS ECONOMICAS'!Z229="NO","",'OFERTAS ECONOMICAS'!U229))</f>
        <v/>
      </c>
      <c r="M229" s="52">
        <f>+'OFERTAS ECONOMICAS'!Y229</f>
        <v>0</v>
      </c>
      <c r="N229" s="52" t="str">
        <f t="shared" si="84"/>
        <v>NO CUMPLE</v>
      </c>
      <c r="O229" s="53" t="str">
        <f>IF('OFERTAS ECONOMICAS'!AD229=0,"",IF('OFERTAS ECONOMICAS'!AI229="NO","",'OFERTAS ECONOMICAS'!AD229))</f>
        <v/>
      </c>
      <c r="P229" s="54">
        <f>+'OFERTAS ECONOMICAS'!AH229</f>
        <v>0</v>
      </c>
      <c r="Q229" s="54" t="str">
        <f t="shared" si="85"/>
        <v>NO CUMPLE</v>
      </c>
      <c r="R229" s="56" t="str">
        <f>IF('OFERTAS ECONOMICAS'!AN229=0,"",IF('OFERTAS ECONOMICAS'!AR229="NO","",'OFERTAS ECONOMICAS'!AN229))</f>
        <v/>
      </c>
      <c r="S229" s="57">
        <f>+'OFERTAS ECONOMICAS'!AQ229</f>
        <v>0</v>
      </c>
      <c r="T229" s="57" t="str">
        <f t="shared" si="86"/>
        <v>NO CUMPLE</v>
      </c>
      <c r="U229" s="59" t="str">
        <f>IF('OFERTAS ECONOMICAS'!AV229=0,"",IF('OFERTAS ECONOMICAS'!BA229="NO","",'OFERTAS ECONOMICAS'!AV229))</f>
        <v/>
      </c>
      <c r="V229" s="60">
        <f>+'OFERTAS ECONOMICAS'!AZ229</f>
        <v>0</v>
      </c>
      <c r="W229" s="60" t="str">
        <f t="shared" si="87"/>
        <v>NO CUMPLE</v>
      </c>
      <c r="X229" s="56" t="str">
        <f>IF('OFERTAS ECONOMICAS'!BF229=0,"",IF('OFERTAS ECONOMICAS'!BJ229="NO","",'OFERTAS ECONOMICAS'!BE229))</f>
        <v/>
      </c>
      <c r="Y229" s="57">
        <f>+'OFERTAS ECONOMICAS'!BI229</f>
        <v>0</v>
      </c>
      <c r="Z229" s="57" t="str">
        <f t="shared" si="88"/>
        <v>NO CUMPLE</v>
      </c>
      <c r="AA229" s="152" t="e">
        <f>IF('OFERTAS ECONOMICAS'!#REF!=0,"",IF('OFERTAS ECONOMICAS'!#REF!="NO","",'OFERTAS ECONOMICAS'!#REF!))</f>
        <v>#REF!</v>
      </c>
      <c r="AB229" s="153" t="e">
        <f>+'OFERTAS ECONOMICAS'!#REF!</f>
        <v>#REF!</v>
      </c>
      <c r="AC229" s="153" t="e">
        <f t="shared" si="89"/>
        <v>#REF!</v>
      </c>
      <c r="AD229" s="251" t="str">
        <f>IF('OFERTAS ECONOMICAS'!BN229=0,"",IF('OFERTAS ECONOMICAS'!BS229="NO","",'OFERTAS ECONOMICAS'!BN229))</f>
        <v/>
      </c>
      <c r="AE229" s="153">
        <f>+'OFERTAS ECONOMICAS'!BR229</f>
        <v>0</v>
      </c>
      <c r="AF229" s="153" t="str">
        <f t="shared" si="90"/>
        <v>NO CUMPLE</v>
      </c>
      <c r="AG229" s="152" t="str">
        <f>IF('OFERTAS ECONOMICAS'!BW229=0,"",IF('OFERTAS ECONOMICAS'!CB229="NO","",'OFERTAS ECONOMICAS'!BW229))</f>
        <v/>
      </c>
      <c r="AH229" s="153">
        <f>+'OFERTAS ECONOMICAS'!CA229</f>
        <v>0</v>
      </c>
      <c r="AI229" s="153" t="str">
        <f t="shared" si="91"/>
        <v>NO CUMPLE</v>
      </c>
      <c r="AJ229" s="152" t="str">
        <f>IF('OFERTAS ECONOMICAS'!CF229=0,"",IF('OFERTAS ECONOMICAS'!CK229="NO","",'OFERTAS ECONOMICAS'!CF229))</f>
        <v/>
      </c>
      <c r="AK229" s="153">
        <f>+'OFERTAS ECONOMICAS'!CJ229</f>
        <v>0</v>
      </c>
      <c r="AL229" s="153" t="str">
        <f t="shared" si="92"/>
        <v>NO CUMPLE</v>
      </c>
      <c r="AM229" s="152" t="str">
        <f>IF('OFERTAS ECONOMICAS'!CO229=0,"",IF('OFERTAS ECONOMICAS'!CT229="NO","",'OFERTAS ECONOMICAS'!CO229))</f>
        <v/>
      </c>
      <c r="AN229" s="153">
        <f>+'OFERTAS ECONOMICAS'!CS229</f>
        <v>0</v>
      </c>
      <c r="AO229" s="153" t="str">
        <f t="shared" si="93"/>
        <v>NO CUMPLE</v>
      </c>
      <c r="AP229" s="344" t="str">
        <f>IF('OFERTAS ECONOMICAS'!CX229=0,"",IF('OFERTAS ECONOMICAS'!DC229="NO","",'OFERTAS ECONOMICAS'!CX229))</f>
        <v/>
      </c>
      <c r="AQ229" s="153">
        <f>+'OFERTAS ECONOMICAS'!DB229</f>
        <v>0</v>
      </c>
      <c r="AR229" s="153" t="str">
        <f t="shared" si="94"/>
        <v>NO CUMPLE</v>
      </c>
      <c r="AS229" s="152" t="str">
        <f>IF('OFERTAS ECONOMICAS'!DG229=0,"",IF('OFERTAS ECONOMICAS'!DL229="NO","",'OFERTAS ECONOMICAS'!DG229))</f>
        <v/>
      </c>
      <c r="AT229" s="153">
        <f>+'OFERTAS ECONOMICAS'!DK229</f>
        <v>0</v>
      </c>
      <c r="AU229" s="153" t="str">
        <f t="shared" si="95"/>
        <v>NO CUMPLE</v>
      </c>
      <c r="AV229" s="152" t="str">
        <f>IF('OFERTAS ECONOMICAS'!DP229=0,"",IF('OFERTAS ECONOMICAS'!DU229="NO","",'OFERTAS ECONOMICAS'!DP229))</f>
        <v/>
      </c>
      <c r="AW229" s="153">
        <f>+'OFERTAS ECONOMICAS'!DT229</f>
        <v>0</v>
      </c>
      <c r="AX229" s="153" t="str">
        <f t="shared" si="96"/>
        <v>NO CUMPLE</v>
      </c>
      <c r="AY229" s="341" t="str">
        <f>IF('OFERTAS ECONOMICAS'!DY229=0,"",IF('OFERTAS ECONOMICAS'!ED229="no","",'OFERTAS ECONOMICAS'!DY229))</f>
        <v/>
      </c>
      <c r="AZ229" s="153">
        <f>+'OFERTAS ECONOMICAS'!EC229</f>
        <v>0</v>
      </c>
      <c r="BA229" s="153" t="str">
        <f t="shared" si="97"/>
        <v>NO CUMPLE</v>
      </c>
      <c r="BB229" s="152" t="str">
        <f>IF('OFERTAS ECONOMICAS'!EH229=0,"",IF('OFERTAS ECONOMICAS'!EM229="NO","",'OFERTAS ECONOMICAS'!EH229))</f>
        <v/>
      </c>
      <c r="BC229" s="153" t="str">
        <f>+'OFERTAS ECONOMICAS'!EL229</f>
        <v/>
      </c>
      <c r="BD229" s="153" t="str">
        <f t="shared" si="98"/>
        <v>NO CUMPLE</v>
      </c>
      <c r="BE229" s="152">
        <f>IF('OFERTAS ECONOMICAS'!EQ229=0,"",IF('OFERTAS ECONOMICAS'!EV229="NO","",'OFERTAS ECONOMICAS'!EQ229))</f>
        <v>12262</v>
      </c>
      <c r="BF229" s="153" t="str">
        <f>+'OFERTAS ECONOMICAS'!EU229</f>
        <v>CUMPLE</v>
      </c>
      <c r="BG229" s="153" t="str">
        <f t="shared" si="99"/>
        <v>CUMPLE</v>
      </c>
      <c r="BH229" s="152" t="str">
        <f>IF('OFERTAS ECONOMICAS'!EZ229=0,"",IF('OFERTAS ECONOMICAS'!FE229="NO","",'OFERTAS ECONOMICAS'!EZ229))</f>
        <v/>
      </c>
      <c r="BI229" s="153">
        <f>+'OFERTAS ECONOMICAS'!FD229</f>
        <v>0</v>
      </c>
      <c r="BJ229" s="153" t="str">
        <f t="shared" si="100"/>
        <v>NO CUMPLE</v>
      </c>
      <c r="BK229" s="152" t="str">
        <f>IF('OFERTAS ECONOMICAS'!FI229=0,"",IF('OFERTAS ECONOMICAS'!FN229="no","",'OFERTAS ECONOMICAS'!FI229))</f>
        <v/>
      </c>
      <c r="BL229" s="153">
        <f>+'OFERTAS ECONOMICAS'!FM229</f>
        <v>0</v>
      </c>
      <c r="BM229" s="153" t="str">
        <f t="shared" si="101"/>
        <v>NO CUMPLE</v>
      </c>
      <c r="BN229" s="152" t="e">
        <f>IF('OFERTAS ECONOMICAS'!#REF!=0,"",IF('OFERTAS ECONOMICAS'!#REF!="NO","",'OFERTAS ECONOMICAS'!#REF!))</f>
        <v>#REF!</v>
      </c>
      <c r="BO229" s="153" t="e">
        <f>+'OFERTAS ECONOMICAS'!#REF!</f>
        <v>#REF!</v>
      </c>
      <c r="BP229" s="153" t="e">
        <f t="shared" si="102"/>
        <v>#REF!</v>
      </c>
      <c r="BQ229" s="152" t="str">
        <f>IF('OFERTAS ECONOMICAS'!FR229=0,"",IF('OFERTAS ECONOMICAS'!FW229="NO","",'OFERTAS ECONOMICAS'!FR229))</f>
        <v/>
      </c>
      <c r="BR229" s="153">
        <f>+'OFERTAS ECONOMICAS'!FV229</f>
        <v>0</v>
      </c>
      <c r="BS229" s="153" t="str">
        <f t="shared" si="103"/>
        <v>NO CUMPLE</v>
      </c>
      <c r="BT229" s="152" t="str">
        <f>IF('OFERTAS ECONOMICAS'!GA229=0,"",IF('OFERTAS ECONOMICAS'!GF229="NO","",'OFERTAS ECONOMICAS'!GA229))</f>
        <v/>
      </c>
      <c r="BU229" s="153">
        <f>+'OFERTAS ECONOMICAS'!GE229</f>
        <v>0</v>
      </c>
      <c r="BV229" s="153" t="str">
        <f t="shared" si="104"/>
        <v>NO CUMPLE</v>
      </c>
      <c r="BW229" s="152" t="e">
        <f>IF('OFERTAS ECONOMICAS'!#REF!=0,"",IF('OFERTAS ECONOMICAS'!#REF!="NO","",'OFERTAS ECONOMICAS'!#REF!))</f>
        <v>#REF!</v>
      </c>
      <c r="BX229" s="153" t="e">
        <f>+'OFERTAS ECONOMICAS'!#REF!</f>
        <v>#REF!</v>
      </c>
      <c r="BY229" s="153" t="e">
        <f t="shared" si="105"/>
        <v>#REF!</v>
      </c>
    </row>
    <row r="230" spans="1:77" ht="38.25" x14ac:dyDescent="0.2">
      <c r="A230" s="85">
        <f t="shared" si="81"/>
        <v>221</v>
      </c>
      <c r="B230" s="85" t="str">
        <f>VLOOKUP(A230,'OFERTAS ECONOMICAS'!A230:B563,2,0)</f>
        <v>DM2410</v>
      </c>
      <c r="C230" s="22" t="str">
        <f>VLOOKUP(A230,'OFERTAS ECONOMICAS'!A230:C563,3,0)</f>
        <v>COTONOIDE 1X3 PULGADAS (25X76MM) SOBRE X10 MAS O MENOS 3 MM POR CADA LADO</v>
      </c>
      <c r="D230" s="120">
        <v>1</v>
      </c>
      <c r="E230" s="120" t="s">
        <v>32</v>
      </c>
      <c r="F230" s="24">
        <v>1848.3500000000001</v>
      </c>
      <c r="G230" s="120">
        <v>1</v>
      </c>
      <c r="H230" s="86">
        <f t="shared" si="82"/>
        <v>1848.3500000000001</v>
      </c>
      <c r="I230" s="48" t="str">
        <f>IF('OFERTAS ECONOMICAS'!L230=0,"",IF('OFERTAS ECONOMICAS'!Q230="no","",'OFERTAS ECONOMICAS'!L230))</f>
        <v/>
      </c>
      <c r="J230" s="49">
        <f>+'OFERTAS ECONOMICAS'!P230</f>
        <v>0</v>
      </c>
      <c r="K230" s="49" t="str">
        <f t="shared" si="83"/>
        <v>NO CUMPLE</v>
      </c>
      <c r="L230" s="51" t="str">
        <f>IF('OFERTAS ECONOMICAS'!U230=0,"",IF('OFERTAS ECONOMICAS'!Z230="NO","",'OFERTAS ECONOMICAS'!U230))</f>
        <v/>
      </c>
      <c r="M230" s="52">
        <f>+'OFERTAS ECONOMICAS'!Y230</f>
        <v>0</v>
      </c>
      <c r="N230" s="52" t="str">
        <f t="shared" si="84"/>
        <v>NO CUMPLE</v>
      </c>
      <c r="O230" s="53" t="str">
        <f>IF('OFERTAS ECONOMICAS'!AD230=0,"",IF('OFERTAS ECONOMICAS'!AI230="NO","",'OFERTAS ECONOMICAS'!AD230))</f>
        <v/>
      </c>
      <c r="P230" s="54">
        <f>+'OFERTAS ECONOMICAS'!AH230</f>
        <v>0</v>
      </c>
      <c r="Q230" s="54" t="str">
        <f t="shared" si="85"/>
        <v>NO CUMPLE</v>
      </c>
      <c r="R230" s="56" t="str">
        <f>IF('OFERTAS ECONOMICAS'!AN230=0,"",IF('OFERTAS ECONOMICAS'!AR230="NO","",'OFERTAS ECONOMICAS'!AN230))</f>
        <v/>
      </c>
      <c r="S230" s="57">
        <f>+'OFERTAS ECONOMICAS'!AQ230</f>
        <v>0</v>
      </c>
      <c r="T230" s="57" t="str">
        <f t="shared" si="86"/>
        <v>NO CUMPLE</v>
      </c>
      <c r="U230" s="59" t="str">
        <f>IF('OFERTAS ECONOMICAS'!AV230=0,"",IF('OFERTAS ECONOMICAS'!BA230="NO","",'OFERTAS ECONOMICAS'!AV230))</f>
        <v/>
      </c>
      <c r="V230" s="60">
        <f>+'OFERTAS ECONOMICAS'!AZ230</f>
        <v>0</v>
      </c>
      <c r="W230" s="60" t="str">
        <f t="shared" si="87"/>
        <v>NO CUMPLE</v>
      </c>
      <c r="X230" s="56" t="str">
        <f>IF('OFERTAS ECONOMICAS'!BF230=0,"",IF('OFERTAS ECONOMICAS'!BJ230="NO","",'OFERTAS ECONOMICAS'!BE230))</f>
        <v/>
      </c>
      <c r="Y230" s="57">
        <f>+'OFERTAS ECONOMICAS'!BI230</f>
        <v>0</v>
      </c>
      <c r="Z230" s="57" t="str">
        <f t="shared" si="88"/>
        <v>NO CUMPLE</v>
      </c>
      <c r="AA230" s="152" t="e">
        <f>IF('OFERTAS ECONOMICAS'!#REF!=0,"",IF('OFERTAS ECONOMICAS'!#REF!="NO","",'OFERTAS ECONOMICAS'!#REF!))</f>
        <v>#REF!</v>
      </c>
      <c r="AB230" s="153" t="e">
        <f>+'OFERTAS ECONOMICAS'!#REF!</f>
        <v>#REF!</v>
      </c>
      <c r="AC230" s="153" t="e">
        <f t="shared" si="89"/>
        <v>#REF!</v>
      </c>
      <c r="AD230" s="251" t="str">
        <f>IF('OFERTAS ECONOMICAS'!BN230=0,"",IF('OFERTAS ECONOMICAS'!BS230="NO","",'OFERTAS ECONOMICAS'!BN230))</f>
        <v/>
      </c>
      <c r="AE230" s="153">
        <f>+'OFERTAS ECONOMICAS'!BR230</f>
        <v>0</v>
      </c>
      <c r="AF230" s="153" t="str">
        <f t="shared" si="90"/>
        <v>NO CUMPLE</v>
      </c>
      <c r="AG230" s="152" t="str">
        <f>IF('OFERTAS ECONOMICAS'!BW230=0,"",IF('OFERTAS ECONOMICAS'!CB230="NO","",'OFERTAS ECONOMICAS'!BW230))</f>
        <v/>
      </c>
      <c r="AH230" s="153">
        <f>+'OFERTAS ECONOMICAS'!CA230</f>
        <v>0</v>
      </c>
      <c r="AI230" s="153" t="str">
        <f t="shared" si="91"/>
        <v>NO CUMPLE</v>
      </c>
      <c r="AJ230" s="152" t="str">
        <f>IF('OFERTAS ECONOMICAS'!CF230=0,"",IF('OFERTAS ECONOMICAS'!CK230="NO","",'OFERTAS ECONOMICAS'!CF230))</f>
        <v/>
      </c>
      <c r="AK230" s="153">
        <f>+'OFERTAS ECONOMICAS'!CJ230</f>
        <v>0</v>
      </c>
      <c r="AL230" s="153" t="str">
        <f t="shared" si="92"/>
        <v>NO CUMPLE</v>
      </c>
      <c r="AM230" s="152" t="str">
        <f>IF('OFERTAS ECONOMICAS'!CO230=0,"",IF('OFERTAS ECONOMICAS'!CT230="NO","",'OFERTAS ECONOMICAS'!CO230))</f>
        <v/>
      </c>
      <c r="AN230" s="153">
        <f>+'OFERTAS ECONOMICAS'!CS230</f>
        <v>0</v>
      </c>
      <c r="AO230" s="153" t="str">
        <f t="shared" si="93"/>
        <v>NO CUMPLE</v>
      </c>
      <c r="AP230" s="344" t="str">
        <f>IF('OFERTAS ECONOMICAS'!CX230=0,"",IF('OFERTAS ECONOMICAS'!DC230="NO","",'OFERTAS ECONOMICAS'!CX230))</f>
        <v/>
      </c>
      <c r="AQ230" s="153">
        <f>+'OFERTAS ECONOMICAS'!DB230</f>
        <v>0</v>
      </c>
      <c r="AR230" s="153" t="str">
        <f t="shared" si="94"/>
        <v>NO CUMPLE</v>
      </c>
      <c r="AS230" s="152" t="str">
        <f>IF('OFERTAS ECONOMICAS'!DG230=0,"",IF('OFERTAS ECONOMICAS'!DL230="NO","",'OFERTAS ECONOMICAS'!DG230))</f>
        <v/>
      </c>
      <c r="AT230" s="153">
        <f>+'OFERTAS ECONOMICAS'!DK230</f>
        <v>0</v>
      </c>
      <c r="AU230" s="153" t="str">
        <f t="shared" si="95"/>
        <v>NO CUMPLE</v>
      </c>
      <c r="AV230" s="152" t="str">
        <f>IF('OFERTAS ECONOMICAS'!DP230=0,"",IF('OFERTAS ECONOMICAS'!DU230="NO","",'OFERTAS ECONOMICAS'!DP230))</f>
        <v/>
      </c>
      <c r="AW230" s="153">
        <f>+'OFERTAS ECONOMICAS'!DT230</f>
        <v>0</v>
      </c>
      <c r="AX230" s="153" t="str">
        <f t="shared" si="96"/>
        <v>NO CUMPLE</v>
      </c>
      <c r="AY230" s="341" t="str">
        <f>IF('OFERTAS ECONOMICAS'!DY230=0,"",IF('OFERTAS ECONOMICAS'!ED230="no","",'OFERTAS ECONOMICAS'!DY230))</f>
        <v/>
      </c>
      <c r="AZ230" s="153">
        <f>+'OFERTAS ECONOMICAS'!EC230</f>
        <v>0</v>
      </c>
      <c r="BA230" s="153" t="str">
        <f t="shared" si="97"/>
        <v>NO CUMPLE</v>
      </c>
      <c r="BB230" s="152" t="str">
        <f>IF('OFERTAS ECONOMICAS'!EH230=0,"",IF('OFERTAS ECONOMICAS'!EM230="NO","",'OFERTAS ECONOMICAS'!EH230))</f>
        <v/>
      </c>
      <c r="BC230" s="153" t="str">
        <f>+'OFERTAS ECONOMICAS'!EL230</f>
        <v>CUMPLE</v>
      </c>
      <c r="BD230" s="153" t="str">
        <f t="shared" si="98"/>
        <v>NO CUMPLE</v>
      </c>
      <c r="BE230" s="152" t="str">
        <f>IF('OFERTAS ECONOMICAS'!EQ230=0,"",IF('OFERTAS ECONOMICAS'!EV230="NO","",'OFERTAS ECONOMICAS'!EQ230))</f>
        <v/>
      </c>
      <c r="BF230" s="153">
        <f>+'OFERTAS ECONOMICAS'!EU230</f>
        <v>0</v>
      </c>
      <c r="BG230" s="153" t="str">
        <f t="shared" si="99"/>
        <v>NO CUMPLE</v>
      </c>
      <c r="BH230" s="152" t="str">
        <f>IF('OFERTAS ECONOMICAS'!EZ230=0,"",IF('OFERTAS ECONOMICAS'!FE230="NO","",'OFERTAS ECONOMICAS'!EZ230))</f>
        <v/>
      </c>
      <c r="BI230" s="153">
        <f>+'OFERTAS ECONOMICAS'!FD230</f>
        <v>0</v>
      </c>
      <c r="BJ230" s="153" t="str">
        <f t="shared" si="100"/>
        <v>NO CUMPLE</v>
      </c>
      <c r="BK230" s="152" t="str">
        <f>IF('OFERTAS ECONOMICAS'!FI230=0,"",IF('OFERTAS ECONOMICAS'!FN230="no","",'OFERTAS ECONOMICAS'!FI230))</f>
        <v/>
      </c>
      <c r="BL230" s="153">
        <f>+'OFERTAS ECONOMICAS'!FM230</f>
        <v>0</v>
      </c>
      <c r="BM230" s="153" t="str">
        <f t="shared" si="101"/>
        <v>NO CUMPLE</v>
      </c>
      <c r="BN230" s="152" t="e">
        <f>IF('OFERTAS ECONOMICAS'!#REF!=0,"",IF('OFERTAS ECONOMICAS'!#REF!="NO","",'OFERTAS ECONOMICAS'!#REF!))</f>
        <v>#REF!</v>
      </c>
      <c r="BO230" s="153" t="e">
        <f>+'OFERTAS ECONOMICAS'!#REF!</f>
        <v>#REF!</v>
      </c>
      <c r="BP230" s="153" t="e">
        <f t="shared" si="102"/>
        <v>#REF!</v>
      </c>
      <c r="BQ230" s="152" t="str">
        <f>IF('OFERTAS ECONOMICAS'!FR230=0,"",IF('OFERTAS ECONOMICAS'!FW230="NO","",'OFERTAS ECONOMICAS'!FR230))</f>
        <v/>
      </c>
      <c r="BR230" s="153">
        <f>+'OFERTAS ECONOMICAS'!FV230</f>
        <v>0</v>
      </c>
      <c r="BS230" s="153" t="str">
        <f t="shared" si="103"/>
        <v>NO CUMPLE</v>
      </c>
      <c r="BT230" s="152" t="str">
        <f>IF('OFERTAS ECONOMICAS'!GA230=0,"",IF('OFERTAS ECONOMICAS'!GF230="NO","",'OFERTAS ECONOMICAS'!GA230))</f>
        <v/>
      </c>
      <c r="BU230" s="153">
        <f>+'OFERTAS ECONOMICAS'!GE230</f>
        <v>0</v>
      </c>
      <c r="BV230" s="153" t="str">
        <f t="shared" si="104"/>
        <v>NO CUMPLE</v>
      </c>
      <c r="BW230" s="152" t="e">
        <f>IF('OFERTAS ECONOMICAS'!#REF!=0,"",IF('OFERTAS ECONOMICAS'!#REF!="NO","",'OFERTAS ECONOMICAS'!#REF!))</f>
        <v>#REF!</v>
      </c>
      <c r="BX230" s="153" t="e">
        <f>+'OFERTAS ECONOMICAS'!#REF!</f>
        <v>#REF!</v>
      </c>
      <c r="BY230" s="153" t="e">
        <f t="shared" si="105"/>
        <v>#REF!</v>
      </c>
    </row>
    <row r="231" spans="1:77" ht="25.5" x14ac:dyDescent="0.2">
      <c r="A231" s="85">
        <f t="shared" si="81"/>
        <v>222</v>
      </c>
      <c r="B231" s="85" t="str">
        <f>VLOOKUP(A231,'OFERTAS ECONOMICAS'!A231:B564,2,0)</f>
        <v>DM426</v>
      </c>
      <c r="C231" s="22" t="str">
        <f>VLOOKUP(A231,'OFERTAS ECONOMICAS'!A231:C564,3,0)</f>
        <v>DISPOSITIVO INTRAOSEO AUTOMATICO ADULTO</v>
      </c>
      <c r="D231" s="120">
        <v>1</v>
      </c>
      <c r="E231" s="120" t="s">
        <v>32</v>
      </c>
      <c r="F231" s="24">
        <v>2677500</v>
      </c>
      <c r="G231" s="120">
        <v>2</v>
      </c>
      <c r="H231" s="86">
        <f t="shared" si="82"/>
        <v>5355000</v>
      </c>
      <c r="I231" s="48" t="str">
        <f>IF('OFERTAS ECONOMICAS'!L231=0,"",IF('OFERTAS ECONOMICAS'!Q231="no","",'OFERTAS ECONOMICAS'!L231))</f>
        <v/>
      </c>
      <c r="J231" s="49">
        <f>+'OFERTAS ECONOMICAS'!P231</f>
        <v>0</v>
      </c>
      <c r="K231" s="49" t="str">
        <f t="shared" si="83"/>
        <v>NO CUMPLE</v>
      </c>
      <c r="L231" s="51" t="str">
        <f>IF('OFERTAS ECONOMICAS'!U231=0,"",IF('OFERTAS ECONOMICAS'!Z231="NO","",'OFERTAS ECONOMICAS'!U231))</f>
        <v/>
      </c>
      <c r="M231" s="52">
        <f>+'OFERTAS ECONOMICAS'!Y231</f>
        <v>0</v>
      </c>
      <c r="N231" s="52" t="str">
        <f t="shared" si="84"/>
        <v>NO CUMPLE</v>
      </c>
      <c r="O231" s="53" t="str">
        <f>IF('OFERTAS ECONOMICAS'!AD231=0,"",IF('OFERTAS ECONOMICAS'!AI231="NO","",'OFERTAS ECONOMICAS'!AD231))</f>
        <v/>
      </c>
      <c r="P231" s="54">
        <f>+'OFERTAS ECONOMICAS'!AH231</f>
        <v>0</v>
      </c>
      <c r="Q231" s="54" t="str">
        <f t="shared" si="85"/>
        <v>NO CUMPLE</v>
      </c>
      <c r="R231" s="56" t="str">
        <f>IF('OFERTAS ECONOMICAS'!AN231=0,"",IF('OFERTAS ECONOMICAS'!AR231="NO","",'OFERTAS ECONOMICAS'!AN231))</f>
        <v/>
      </c>
      <c r="S231" s="57">
        <f>+'OFERTAS ECONOMICAS'!AQ231</f>
        <v>0</v>
      </c>
      <c r="T231" s="57" t="str">
        <f t="shared" si="86"/>
        <v>NO CUMPLE</v>
      </c>
      <c r="U231" s="59" t="str">
        <f>IF('OFERTAS ECONOMICAS'!AV231=0,"",IF('OFERTAS ECONOMICAS'!BA231="NO","",'OFERTAS ECONOMICAS'!AV231))</f>
        <v/>
      </c>
      <c r="V231" s="60">
        <f>+'OFERTAS ECONOMICAS'!AZ231</f>
        <v>0</v>
      </c>
      <c r="W231" s="60" t="str">
        <f t="shared" si="87"/>
        <v>NO CUMPLE</v>
      </c>
      <c r="X231" s="56" t="str">
        <f>IF('OFERTAS ECONOMICAS'!BF231=0,"",IF('OFERTAS ECONOMICAS'!BJ231="NO","",'OFERTAS ECONOMICAS'!BE231))</f>
        <v/>
      </c>
      <c r="Y231" s="57">
        <f>+'OFERTAS ECONOMICAS'!BI231</f>
        <v>0</v>
      </c>
      <c r="Z231" s="57" t="str">
        <f t="shared" si="88"/>
        <v>NO CUMPLE</v>
      </c>
      <c r="AA231" s="152" t="e">
        <f>IF('OFERTAS ECONOMICAS'!#REF!=0,"",IF('OFERTAS ECONOMICAS'!#REF!="NO","",'OFERTAS ECONOMICAS'!#REF!))</f>
        <v>#REF!</v>
      </c>
      <c r="AB231" s="153" t="e">
        <f>+'OFERTAS ECONOMICAS'!#REF!</f>
        <v>#REF!</v>
      </c>
      <c r="AC231" s="153" t="e">
        <f t="shared" si="89"/>
        <v>#REF!</v>
      </c>
      <c r="AD231" s="251" t="str">
        <f>IF('OFERTAS ECONOMICAS'!BN231=0,"",IF('OFERTAS ECONOMICAS'!BS231="NO","",'OFERTAS ECONOMICAS'!BN231))</f>
        <v/>
      </c>
      <c r="AE231" s="153">
        <f>+'OFERTAS ECONOMICAS'!BR231</f>
        <v>0</v>
      </c>
      <c r="AF231" s="153" t="str">
        <f t="shared" si="90"/>
        <v>NO CUMPLE</v>
      </c>
      <c r="AG231" s="152" t="str">
        <f>IF('OFERTAS ECONOMICAS'!BW231=0,"",IF('OFERTAS ECONOMICAS'!CB231="NO","",'OFERTAS ECONOMICAS'!BW231))</f>
        <v/>
      </c>
      <c r="AH231" s="153">
        <f>+'OFERTAS ECONOMICAS'!CA231</f>
        <v>0</v>
      </c>
      <c r="AI231" s="153" t="str">
        <f t="shared" si="91"/>
        <v>NO CUMPLE</v>
      </c>
      <c r="AJ231" s="152" t="str">
        <f>IF('OFERTAS ECONOMICAS'!CF231=0,"",IF('OFERTAS ECONOMICAS'!CK231="NO","",'OFERTAS ECONOMICAS'!CF231))</f>
        <v/>
      </c>
      <c r="AK231" s="153">
        <f>+'OFERTAS ECONOMICAS'!CJ231</f>
        <v>0</v>
      </c>
      <c r="AL231" s="153" t="str">
        <f t="shared" si="92"/>
        <v>NO CUMPLE</v>
      </c>
      <c r="AM231" s="152" t="str">
        <f>IF('OFERTAS ECONOMICAS'!CO231=0,"",IF('OFERTAS ECONOMICAS'!CT231="NO","",'OFERTAS ECONOMICAS'!CO231))</f>
        <v/>
      </c>
      <c r="AN231" s="153">
        <f>+'OFERTAS ECONOMICAS'!CS231</f>
        <v>0</v>
      </c>
      <c r="AO231" s="153" t="str">
        <f t="shared" si="93"/>
        <v>NO CUMPLE</v>
      </c>
      <c r="AP231" s="344" t="str">
        <f>IF('OFERTAS ECONOMICAS'!CX231=0,"",IF('OFERTAS ECONOMICAS'!DC231="NO","",'OFERTAS ECONOMICAS'!CX231))</f>
        <v/>
      </c>
      <c r="AQ231" s="153">
        <f>+'OFERTAS ECONOMICAS'!DB231</f>
        <v>0</v>
      </c>
      <c r="AR231" s="153" t="str">
        <f t="shared" si="94"/>
        <v>NO CUMPLE</v>
      </c>
      <c r="AS231" s="152" t="str">
        <f>IF('OFERTAS ECONOMICAS'!DG231=0,"",IF('OFERTAS ECONOMICAS'!DL231="NO","",'OFERTAS ECONOMICAS'!DG231))</f>
        <v/>
      </c>
      <c r="AT231" s="153">
        <f>+'OFERTAS ECONOMICAS'!DK231</f>
        <v>0</v>
      </c>
      <c r="AU231" s="153" t="str">
        <f t="shared" si="95"/>
        <v>NO CUMPLE</v>
      </c>
      <c r="AV231" s="152" t="str">
        <f>IF('OFERTAS ECONOMICAS'!DP231=0,"",IF('OFERTAS ECONOMICAS'!DU231="NO","",'OFERTAS ECONOMICAS'!DP231))</f>
        <v/>
      </c>
      <c r="AW231" s="153">
        <f>+'OFERTAS ECONOMICAS'!DT231</f>
        <v>0</v>
      </c>
      <c r="AX231" s="153" t="str">
        <f t="shared" si="96"/>
        <v>NO CUMPLE</v>
      </c>
      <c r="AY231" s="341" t="str">
        <f>IF('OFERTAS ECONOMICAS'!DY231=0,"",IF('OFERTAS ECONOMICAS'!ED231="no","",'OFERTAS ECONOMICAS'!DY231))</f>
        <v/>
      </c>
      <c r="AZ231" s="153">
        <f>+'OFERTAS ECONOMICAS'!EC231</f>
        <v>0</v>
      </c>
      <c r="BA231" s="153" t="str">
        <f t="shared" si="97"/>
        <v>NO CUMPLE</v>
      </c>
      <c r="BB231" s="152" t="str">
        <f>IF('OFERTAS ECONOMICAS'!EH231=0,"",IF('OFERTAS ECONOMICAS'!EM231="NO","",'OFERTAS ECONOMICAS'!EH231))</f>
        <v/>
      </c>
      <c r="BC231" s="153" t="str">
        <f>+'OFERTAS ECONOMICAS'!EL231</f>
        <v>CUMPLE</v>
      </c>
      <c r="BD231" s="153" t="str">
        <f t="shared" si="98"/>
        <v>NO CUMPLE</v>
      </c>
      <c r="BE231" s="152" t="str">
        <f>IF('OFERTAS ECONOMICAS'!EQ231=0,"",IF('OFERTAS ECONOMICAS'!EV231="NO","",'OFERTAS ECONOMICAS'!EQ231))</f>
        <v/>
      </c>
      <c r="BF231" s="153">
        <f>+'OFERTAS ECONOMICAS'!EU231</f>
        <v>0</v>
      </c>
      <c r="BG231" s="153" t="str">
        <f t="shared" si="99"/>
        <v>NO CUMPLE</v>
      </c>
      <c r="BH231" s="152" t="str">
        <f>IF('OFERTAS ECONOMICAS'!EZ231=0,"",IF('OFERTAS ECONOMICAS'!FE231="NO","",'OFERTAS ECONOMICAS'!EZ231))</f>
        <v/>
      </c>
      <c r="BI231" s="153">
        <f>+'OFERTAS ECONOMICAS'!FD231</f>
        <v>0</v>
      </c>
      <c r="BJ231" s="153" t="str">
        <f t="shared" si="100"/>
        <v>NO CUMPLE</v>
      </c>
      <c r="BK231" s="152" t="str">
        <f>IF('OFERTAS ECONOMICAS'!FI231=0,"",IF('OFERTAS ECONOMICAS'!FN231="no","",'OFERTAS ECONOMICAS'!FI231))</f>
        <v/>
      </c>
      <c r="BL231" s="153">
        <f>+'OFERTAS ECONOMICAS'!FM231</f>
        <v>0</v>
      </c>
      <c r="BM231" s="153" t="str">
        <f t="shared" si="101"/>
        <v>NO CUMPLE</v>
      </c>
      <c r="BN231" s="152" t="e">
        <f>IF('OFERTAS ECONOMICAS'!#REF!=0,"",IF('OFERTAS ECONOMICAS'!#REF!="NO","",'OFERTAS ECONOMICAS'!#REF!))</f>
        <v>#REF!</v>
      </c>
      <c r="BO231" s="153" t="e">
        <f>+'OFERTAS ECONOMICAS'!#REF!</f>
        <v>#REF!</v>
      </c>
      <c r="BP231" s="153" t="e">
        <f t="shared" si="102"/>
        <v>#REF!</v>
      </c>
      <c r="BQ231" s="152" t="str">
        <f>IF('OFERTAS ECONOMICAS'!FR231=0,"",IF('OFERTAS ECONOMICAS'!FW231="NO","",'OFERTAS ECONOMICAS'!FR231))</f>
        <v/>
      </c>
      <c r="BR231" s="153">
        <f>+'OFERTAS ECONOMICAS'!FV231</f>
        <v>0</v>
      </c>
      <c r="BS231" s="153" t="str">
        <f t="shared" si="103"/>
        <v>NO CUMPLE</v>
      </c>
      <c r="BT231" s="152" t="str">
        <f>IF('OFERTAS ECONOMICAS'!GA231=0,"",IF('OFERTAS ECONOMICAS'!GF231="NO","",'OFERTAS ECONOMICAS'!GA231))</f>
        <v/>
      </c>
      <c r="BU231" s="153">
        <f>+'OFERTAS ECONOMICAS'!GE231</f>
        <v>0</v>
      </c>
      <c r="BV231" s="153" t="str">
        <f t="shared" si="104"/>
        <v>NO CUMPLE</v>
      </c>
      <c r="BW231" s="152" t="e">
        <f>IF('OFERTAS ECONOMICAS'!#REF!=0,"",IF('OFERTAS ECONOMICAS'!#REF!="NO","",'OFERTAS ECONOMICAS'!#REF!))</f>
        <v>#REF!</v>
      </c>
      <c r="BX231" s="153" t="e">
        <f>+'OFERTAS ECONOMICAS'!#REF!</f>
        <v>#REF!</v>
      </c>
      <c r="BY231" s="153" t="e">
        <f t="shared" si="105"/>
        <v>#REF!</v>
      </c>
    </row>
    <row r="232" spans="1:77" ht="25.5" x14ac:dyDescent="0.2">
      <c r="A232" s="85">
        <f t="shared" si="81"/>
        <v>223</v>
      </c>
      <c r="B232" s="85" t="str">
        <f>VLOOKUP(A232,'OFERTAS ECONOMICAS'!A232:B565,2,0)</f>
        <v>DM466</v>
      </c>
      <c r="C232" s="22" t="str">
        <f>VLOOKUP(A232,'OFERTAS ECONOMICAS'!A232:C565,3,0)</f>
        <v>EQUIPO PRESION VENOSA CENTRAL -PVC-</v>
      </c>
      <c r="D232" s="120">
        <v>1</v>
      </c>
      <c r="E232" s="120" t="s">
        <v>32</v>
      </c>
      <c r="F232" s="24">
        <v>19436.1924</v>
      </c>
      <c r="G232" s="120">
        <v>60</v>
      </c>
      <c r="H232" s="86">
        <f t="shared" si="82"/>
        <v>1166171.544</v>
      </c>
      <c r="I232" s="48" t="str">
        <f>IF('OFERTAS ECONOMICAS'!L232=0,"",IF('OFERTAS ECONOMICAS'!Q232="no","",'OFERTAS ECONOMICAS'!L232))</f>
        <v/>
      </c>
      <c r="J232" s="49">
        <f>+'OFERTAS ECONOMICAS'!P232</f>
        <v>0</v>
      </c>
      <c r="K232" s="49" t="str">
        <f t="shared" si="83"/>
        <v>NO CUMPLE</v>
      </c>
      <c r="L232" s="51" t="str">
        <f>IF('OFERTAS ECONOMICAS'!U232=0,"",IF('OFERTAS ECONOMICAS'!Z232="NO","",'OFERTAS ECONOMICAS'!U232))</f>
        <v/>
      </c>
      <c r="M232" s="52">
        <f>+'OFERTAS ECONOMICAS'!Y232</f>
        <v>0</v>
      </c>
      <c r="N232" s="52" t="str">
        <f t="shared" si="84"/>
        <v>NO CUMPLE</v>
      </c>
      <c r="O232" s="53" t="str">
        <f>IF('OFERTAS ECONOMICAS'!AD232=0,"",IF('OFERTAS ECONOMICAS'!AI232="NO","",'OFERTAS ECONOMICAS'!AD232))</f>
        <v/>
      </c>
      <c r="P232" s="54">
        <f>+'OFERTAS ECONOMICAS'!AH232</f>
        <v>0</v>
      </c>
      <c r="Q232" s="54" t="str">
        <f t="shared" si="85"/>
        <v>NO CUMPLE</v>
      </c>
      <c r="R232" s="56" t="str">
        <f>IF('OFERTAS ECONOMICAS'!AN232=0,"",IF('OFERTAS ECONOMICAS'!AR232="NO","",'OFERTAS ECONOMICAS'!AN232))</f>
        <v/>
      </c>
      <c r="S232" s="57">
        <f>+'OFERTAS ECONOMICAS'!AQ232</f>
        <v>0</v>
      </c>
      <c r="T232" s="57" t="str">
        <f t="shared" si="86"/>
        <v>NO CUMPLE</v>
      </c>
      <c r="U232" s="59" t="str">
        <f>IF('OFERTAS ECONOMICAS'!AV232=0,"",IF('OFERTAS ECONOMICAS'!BA232="NO","",'OFERTAS ECONOMICAS'!AV232))</f>
        <v/>
      </c>
      <c r="V232" s="60">
        <f>+'OFERTAS ECONOMICAS'!AZ232</f>
        <v>0</v>
      </c>
      <c r="W232" s="60" t="str">
        <f t="shared" si="87"/>
        <v>NO CUMPLE</v>
      </c>
      <c r="X232" s="56" t="str">
        <f>IF('OFERTAS ECONOMICAS'!BF232=0,"",IF('OFERTAS ECONOMICAS'!BJ232="NO","",'OFERTAS ECONOMICAS'!BE232))</f>
        <v/>
      </c>
      <c r="Y232" s="57">
        <f>+'OFERTAS ECONOMICAS'!BI232</f>
        <v>0</v>
      </c>
      <c r="Z232" s="57" t="str">
        <f t="shared" si="88"/>
        <v>NO CUMPLE</v>
      </c>
      <c r="AA232" s="152" t="e">
        <f>IF('OFERTAS ECONOMICAS'!#REF!=0,"",IF('OFERTAS ECONOMICAS'!#REF!="NO","",'OFERTAS ECONOMICAS'!#REF!))</f>
        <v>#REF!</v>
      </c>
      <c r="AB232" s="153" t="e">
        <f>+'OFERTAS ECONOMICAS'!#REF!</f>
        <v>#REF!</v>
      </c>
      <c r="AC232" s="153" t="e">
        <f t="shared" si="89"/>
        <v>#REF!</v>
      </c>
      <c r="AD232" s="251" t="str">
        <f>IF('OFERTAS ECONOMICAS'!BN232=0,"",IF('OFERTAS ECONOMICAS'!BS232="NO","",'OFERTAS ECONOMICAS'!BN232))</f>
        <v/>
      </c>
      <c r="AE232" s="153">
        <f>+'OFERTAS ECONOMICAS'!BR232</f>
        <v>0</v>
      </c>
      <c r="AF232" s="153" t="str">
        <f t="shared" si="90"/>
        <v>NO CUMPLE</v>
      </c>
      <c r="AG232" s="152" t="str">
        <f>IF('OFERTAS ECONOMICAS'!BW232=0,"",IF('OFERTAS ECONOMICAS'!CB232="NO","",'OFERTAS ECONOMICAS'!BW232))</f>
        <v/>
      </c>
      <c r="AH232" s="153">
        <f>+'OFERTAS ECONOMICAS'!CA232</f>
        <v>0</v>
      </c>
      <c r="AI232" s="153" t="str">
        <f t="shared" si="91"/>
        <v>NO CUMPLE</v>
      </c>
      <c r="AJ232" s="152" t="str">
        <f>IF('OFERTAS ECONOMICAS'!CF232=0,"",IF('OFERTAS ECONOMICAS'!CK232="NO","",'OFERTAS ECONOMICAS'!CF232))</f>
        <v/>
      </c>
      <c r="AK232" s="153">
        <f>+'OFERTAS ECONOMICAS'!CJ232</f>
        <v>0</v>
      </c>
      <c r="AL232" s="153" t="str">
        <f t="shared" si="92"/>
        <v>NO CUMPLE</v>
      </c>
      <c r="AM232" s="152" t="str">
        <f>IF('OFERTAS ECONOMICAS'!CO232=0,"",IF('OFERTAS ECONOMICAS'!CT232="NO","",'OFERTAS ECONOMICAS'!CO232))</f>
        <v/>
      </c>
      <c r="AN232" s="153">
        <f>+'OFERTAS ECONOMICAS'!CS232</f>
        <v>0</v>
      </c>
      <c r="AO232" s="153" t="str">
        <f t="shared" si="93"/>
        <v>NO CUMPLE</v>
      </c>
      <c r="AP232" s="344" t="str">
        <f>IF('OFERTAS ECONOMICAS'!CX232=0,"",IF('OFERTAS ECONOMICAS'!DC232="NO","",'OFERTAS ECONOMICAS'!CX232))</f>
        <v/>
      </c>
      <c r="AQ232" s="153">
        <f>+'OFERTAS ECONOMICAS'!DB232</f>
        <v>0</v>
      </c>
      <c r="AR232" s="153" t="str">
        <f t="shared" si="94"/>
        <v>NO CUMPLE</v>
      </c>
      <c r="AS232" s="152" t="str">
        <f>IF('OFERTAS ECONOMICAS'!DG232=0,"",IF('OFERTAS ECONOMICAS'!DL232="NO","",'OFERTAS ECONOMICAS'!DG232))</f>
        <v/>
      </c>
      <c r="AT232" s="153">
        <f>+'OFERTAS ECONOMICAS'!DK232</f>
        <v>0</v>
      </c>
      <c r="AU232" s="153" t="str">
        <f t="shared" si="95"/>
        <v>NO CUMPLE</v>
      </c>
      <c r="AV232" s="152" t="str">
        <f>IF('OFERTAS ECONOMICAS'!DP232=0,"",IF('OFERTAS ECONOMICAS'!DU232="NO","",'OFERTAS ECONOMICAS'!DP232))</f>
        <v/>
      </c>
      <c r="AW232" s="153">
        <f>+'OFERTAS ECONOMICAS'!DT232</f>
        <v>0</v>
      </c>
      <c r="AX232" s="153" t="str">
        <f t="shared" si="96"/>
        <v>NO CUMPLE</v>
      </c>
      <c r="AY232" s="341" t="str">
        <f>IF('OFERTAS ECONOMICAS'!DY232=0,"",IF('OFERTAS ECONOMICAS'!ED232="no","",'OFERTAS ECONOMICAS'!DY232))</f>
        <v/>
      </c>
      <c r="AZ232" s="153">
        <f>+'OFERTAS ECONOMICAS'!EC232</f>
        <v>0</v>
      </c>
      <c r="BA232" s="153" t="str">
        <f t="shared" si="97"/>
        <v>NO CUMPLE</v>
      </c>
      <c r="BB232" s="152" t="str">
        <f>IF('OFERTAS ECONOMICAS'!EH232=0,"",IF('OFERTAS ECONOMICAS'!EM232="NO","",'OFERTAS ECONOMICAS'!EH232))</f>
        <v/>
      </c>
      <c r="BC232" s="153" t="str">
        <f>+'OFERTAS ECONOMICAS'!EL232</f>
        <v/>
      </c>
      <c r="BD232" s="153" t="str">
        <f t="shared" si="98"/>
        <v>NO CUMPLE</v>
      </c>
      <c r="BE232" s="152" t="str">
        <f>IF('OFERTAS ECONOMICAS'!EQ232=0,"",IF('OFERTAS ECONOMICAS'!EV232="NO","",'OFERTAS ECONOMICAS'!EQ232))</f>
        <v/>
      </c>
      <c r="BF232" s="153">
        <f>+'OFERTAS ECONOMICAS'!EU232</f>
        <v>0</v>
      </c>
      <c r="BG232" s="153" t="str">
        <f t="shared" si="99"/>
        <v>NO CUMPLE</v>
      </c>
      <c r="BH232" s="152" t="str">
        <f>IF('OFERTAS ECONOMICAS'!EZ232=0,"",IF('OFERTAS ECONOMICAS'!FE232="NO","",'OFERTAS ECONOMICAS'!EZ232))</f>
        <v/>
      </c>
      <c r="BI232" s="153">
        <f>+'OFERTAS ECONOMICAS'!FD232</f>
        <v>0</v>
      </c>
      <c r="BJ232" s="153" t="str">
        <f t="shared" si="100"/>
        <v>NO CUMPLE</v>
      </c>
      <c r="BK232" s="152" t="str">
        <f>IF('OFERTAS ECONOMICAS'!FI232=0,"",IF('OFERTAS ECONOMICAS'!FN232="no","",'OFERTAS ECONOMICAS'!FI232))</f>
        <v/>
      </c>
      <c r="BL232" s="153">
        <f>+'OFERTAS ECONOMICAS'!FM232</f>
        <v>0</v>
      </c>
      <c r="BM232" s="153" t="str">
        <f t="shared" si="101"/>
        <v>NO CUMPLE</v>
      </c>
      <c r="BN232" s="152" t="e">
        <f>IF('OFERTAS ECONOMICAS'!#REF!=0,"",IF('OFERTAS ECONOMICAS'!#REF!="NO","",'OFERTAS ECONOMICAS'!#REF!))</f>
        <v>#REF!</v>
      </c>
      <c r="BO232" s="153" t="e">
        <f>+'OFERTAS ECONOMICAS'!#REF!</f>
        <v>#REF!</v>
      </c>
      <c r="BP232" s="153" t="e">
        <f t="shared" si="102"/>
        <v>#REF!</v>
      </c>
      <c r="BQ232" s="152" t="str">
        <f>IF('OFERTAS ECONOMICAS'!FR232=0,"",IF('OFERTAS ECONOMICAS'!FW232="NO","",'OFERTAS ECONOMICAS'!FR232))</f>
        <v/>
      </c>
      <c r="BR232" s="153">
        <f>+'OFERTAS ECONOMICAS'!FV232</f>
        <v>0</v>
      </c>
      <c r="BS232" s="153" t="str">
        <f t="shared" si="103"/>
        <v>NO CUMPLE</v>
      </c>
      <c r="BT232" s="152" t="str">
        <f>IF('OFERTAS ECONOMICAS'!GA232=0,"",IF('OFERTAS ECONOMICAS'!GF232="NO","",'OFERTAS ECONOMICAS'!GA232))</f>
        <v/>
      </c>
      <c r="BU232" s="153">
        <f>+'OFERTAS ECONOMICAS'!GE232</f>
        <v>0</v>
      </c>
      <c r="BV232" s="153" t="str">
        <f t="shared" si="104"/>
        <v>NO CUMPLE</v>
      </c>
      <c r="BW232" s="152" t="e">
        <f>IF('OFERTAS ECONOMICAS'!#REF!=0,"",IF('OFERTAS ECONOMICAS'!#REF!="NO","",'OFERTAS ECONOMICAS'!#REF!))</f>
        <v>#REF!</v>
      </c>
      <c r="BX232" s="153" t="e">
        <f>+'OFERTAS ECONOMICAS'!#REF!</f>
        <v>#REF!</v>
      </c>
      <c r="BY232" s="153" t="e">
        <f t="shared" si="105"/>
        <v>#REF!</v>
      </c>
    </row>
    <row r="233" spans="1:77" ht="51" x14ac:dyDescent="0.2">
      <c r="A233" s="85">
        <f t="shared" si="81"/>
        <v>224</v>
      </c>
      <c r="B233" s="85" t="str">
        <f>VLOOKUP(A233,'OFERTAS ECONOMICAS'!A233:B566,2,0)</f>
        <v>DM2736</v>
      </c>
      <c r="C233" s="22" t="str">
        <f>VLOOKUP(A233,'OFERTAS ECONOMICAS'!A233:C566,3,0)</f>
        <v>EQUIPO PARA ADMINISTRACION DE SOLUCIONES PARA BOMBA DE INFUSION MEDCAPTAIN</v>
      </c>
      <c r="D233" s="120">
        <v>1</v>
      </c>
      <c r="E233" s="120" t="s">
        <v>32</v>
      </c>
      <c r="F233" s="24">
        <v>11185.157999999999</v>
      </c>
      <c r="G233" s="120">
        <v>50</v>
      </c>
      <c r="H233" s="86">
        <f t="shared" si="82"/>
        <v>559257.9</v>
      </c>
      <c r="I233" s="48" t="str">
        <f>IF('OFERTAS ECONOMICAS'!L233=0,"",IF('OFERTAS ECONOMICAS'!Q233="no","",'OFERTAS ECONOMICAS'!L233))</f>
        <v/>
      </c>
      <c r="J233" s="49">
        <f>+'OFERTAS ECONOMICAS'!P233</f>
        <v>0</v>
      </c>
      <c r="K233" s="49" t="str">
        <f t="shared" si="83"/>
        <v>NO CUMPLE</v>
      </c>
      <c r="L233" s="51" t="str">
        <f>IF('OFERTAS ECONOMICAS'!U233=0,"",IF('OFERTAS ECONOMICAS'!Z233="NO","",'OFERTAS ECONOMICAS'!U233))</f>
        <v/>
      </c>
      <c r="M233" s="52">
        <f>+'OFERTAS ECONOMICAS'!Y233</f>
        <v>0</v>
      </c>
      <c r="N233" s="52" t="str">
        <f t="shared" si="84"/>
        <v>NO CUMPLE</v>
      </c>
      <c r="O233" s="53" t="str">
        <f>IF('OFERTAS ECONOMICAS'!AD233=0,"",IF('OFERTAS ECONOMICAS'!AI233="NO","",'OFERTAS ECONOMICAS'!AD233))</f>
        <v/>
      </c>
      <c r="P233" s="54">
        <f>+'OFERTAS ECONOMICAS'!AH233</f>
        <v>0</v>
      </c>
      <c r="Q233" s="54" t="str">
        <f t="shared" si="85"/>
        <v>NO CUMPLE</v>
      </c>
      <c r="R233" s="56" t="str">
        <f>IF('OFERTAS ECONOMICAS'!AN233=0,"",IF('OFERTAS ECONOMICAS'!AR233="NO","",'OFERTAS ECONOMICAS'!AN233))</f>
        <v/>
      </c>
      <c r="S233" s="57">
        <f>+'OFERTAS ECONOMICAS'!AQ233</f>
        <v>0</v>
      </c>
      <c r="T233" s="57" t="str">
        <f t="shared" si="86"/>
        <v>NO CUMPLE</v>
      </c>
      <c r="U233" s="59" t="str">
        <f>IF('OFERTAS ECONOMICAS'!AV233=0,"",IF('OFERTAS ECONOMICAS'!BA233="NO","",'OFERTAS ECONOMICAS'!AV233))</f>
        <v/>
      </c>
      <c r="V233" s="60">
        <f>+'OFERTAS ECONOMICAS'!AZ233</f>
        <v>0</v>
      </c>
      <c r="W233" s="60" t="str">
        <f t="shared" si="87"/>
        <v>NO CUMPLE</v>
      </c>
      <c r="X233" s="56" t="str">
        <f>IF('OFERTAS ECONOMICAS'!BF233=0,"",IF('OFERTAS ECONOMICAS'!BJ233="NO","",'OFERTAS ECONOMICAS'!BE233))</f>
        <v/>
      </c>
      <c r="Y233" s="57">
        <f>+'OFERTAS ECONOMICAS'!BI233</f>
        <v>0</v>
      </c>
      <c r="Z233" s="57" t="str">
        <f t="shared" si="88"/>
        <v>NO CUMPLE</v>
      </c>
      <c r="AA233" s="152" t="e">
        <f>IF('OFERTAS ECONOMICAS'!#REF!=0,"",IF('OFERTAS ECONOMICAS'!#REF!="NO","",'OFERTAS ECONOMICAS'!#REF!))</f>
        <v>#REF!</v>
      </c>
      <c r="AB233" s="153" t="e">
        <f>+'OFERTAS ECONOMICAS'!#REF!</f>
        <v>#REF!</v>
      </c>
      <c r="AC233" s="153" t="e">
        <f t="shared" si="89"/>
        <v>#REF!</v>
      </c>
      <c r="AD233" s="251" t="str">
        <f>IF('OFERTAS ECONOMICAS'!BN233=0,"",IF('OFERTAS ECONOMICAS'!BS233="NO","",'OFERTAS ECONOMICAS'!BN233))</f>
        <v/>
      </c>
      <c r="AE233" s="153">
        <f>+'OFERTAS ECONOMICAS'!BR233</f>
        <v>0</v>
      </c>
      <c r="AF233" s="153" t="str">
        <f t="shared" si="90"/>
        <v>NO CUMPLE</v>
      </c>
      <c r="AG233" s="152" t="str">
        <f>IF('OFERTAS ECONOMICAS'!BW233=0,"",IF('OFERTAS ECONOMICAS'!CB233="NO","",'OFERTAS ECONOMICAS'!BW233))</f>
        <v/>
      </c>
      <c r="AH233" s="153">
        <f>+'OFERTAS ECONOMICAS'!CA233</f>
        <v>0</v>
      </c>
      <c r="AI233" s="153" t="str">
        <f t="shared" si="91"/>
        <v>NO CUMPLE</v>
      </c>
      <c r="AJ233" s="152" t="str">
        <f>IF('OFERTAS ECONOMICAS'!CF233=0,"",IF('OFERTAS ECONOMICAS'!CK233="NO","",'OFERTAS ECONOMICAS'!CF233))</f>
        <v/>
      </c>
      <c r="AK233" s="153">
        <f>+'OFERTAS ECONOMICAS'!CJ233</f>
        <v>0</v>
      </c>
      <c r="AL233" s="153" t="str">
        <f t="shared" si="92"/>
        <v>NO CUMPLE</v>
      </c>
      <c r="AM233" s="152" t="str">
        <f>IF('OFERTAS ECONOMICAS'!CO233=0,"",IF('OFERTAS ECONOMICAS'!CT233="NO","",'OFERTAS ECONOMICAS'!CO233))</f>
        <v/>
      </c>
      <c r="AN233" s="153">
        <f>+'OFERTAS ECONOMICAS'!CS233</f>
        <v>0</v>
      </c>
      <c r="AO233" s="153" t="str">
        <f t="shared" si="93"/>
        <v>NO CUMPLE</v>
      </c>
      <c r="AP233" s="344" t="str">
        <f>IF('OFERTAS ECONOMICAS'!CX233=0,"",IF('OFERTAS ECONOMICAS'!DC233="NO","",'OFERTAS ECONOMICAS'!CX233))</f>
        <v/>
      </c>
      <c r="AQ233" s="153">
        <f>+'OFERTAS ECONOMICAS'!DB233</f>
        <v>0</v>
      </c>
      <c r="AR233" s="153" t="str">
        <f t="shared" si="94"/>
        <v>NO CUMPLE</v>
      </c>
      <c r="AS233" s="152" t="str">
        <f>IF('OFERTAS ECONOMICAS'!DG233=0,"",IF('OFERTAS ECONOMICAS'!DL233="NO","",'OFERTAS ECONOMICAS'!DG233))</f>
        <v/>
      </c>
      <c r="AT233" s="153">
        <f>+'OFERTAS ECONOMICAS'!DK233</f>
        <v>0</v>
      </c>
      <c r="AU233" s="153" t="str">
        <f t="shared" si="95"/>
        <v>NO CUMPLE</v>
      </c>
      <c r="AV233" s="152" t="str">
        <f>IF('OFERTAS ECONOMICAS'!DP233=0,"",IF('OFERTAS ECONOMICAS'!DU233="NO","",'OFERTAS ECONOMICAS'!DP233))</f>
        <v/>
      </c>
      <c r="AW233" s="153">
        <f>+'OFERTAS ECONOMICAS'!DT233</f>
        <v>0</v>
      </c>
      <c r="AX233" s="153" t="str">
        <f t="shared" si="96"/>
        <v>NO CUMPLE</v>
      </c>
      <c r="AY233" s="341" t="str">
        <f>IF('OFERTAS ECONOMICAS'!DY233=0,"",IF('OFERTAS ECONOMICAS'!ED233="no","",'OFERTAS ECONOMICAS'!DY233))</f>
        <v/>
      </c>
      <c r="AZ233" s="153">
        <f>+'OFERTAS ECONOMICAS'!EC233</f>
        <v>0</v>
      </c>
      <c r="BA233" s="153" t="str">
        <f t="shared" si="97"/>
        <v>NO CUMPLE</v>
      </c>
      <c r="BB233" s="152" t="str">
        <f>IF('OFERTAS ECONOMICAS'!EH233=0,"",IF('OFERTAS ECONOMICAS'!EM233="NO","",'OFERTAS ECONOMICAS'!EH233))</f>
        <v/>
      </c>
      <c r="BC233" s="153" t="str">
        <f>+'OFERTAS ECONOMICAS'!EL233</f>
        <v>CUMPLE</v>
      </c>
      <c r="BD233" s="153" t="str">
        <f t="shared" si="98"/>
        <v>NO CUMPLE</v>
      </c>
      <c r="BE233" s="152" t="str">
        <f>IF('OFERTAS ECONOMICAS'!EQ233=0,"",IF('OFERTAS ECONOMICAS'!EV233="NO","",'OFERTAS ECONOMICAS'!EQ233))</f>
        <v/>
      </c>
      <c r="BF233" s="153">
        <f>+'OFERTAS ECONOMICAS'!EU233</f>
        <v>0</v>
      </c>
      <c r="BG233" s="153" t="str">
        <f t="shared" si="99"/>
        <v>NO CUMPLE</v>
      </c>
      <c r="BH233" s="152" t="str">
        <f>IF('OFERTAS ECONOMICAS'!EZ233=0,"",IF('OFERTAS ECONOMICAS'!FE233="NO","",'OFERTAS ECONOMICAS'!EZ233))</f>
        <v/>
      </c>
      <c r="BI233" s="153">
        <f>+'OFERTAS ECONOMICAS'!FD233</f>
        <v>0</v>
      </c>
      <c r="BJ233" s="153" t="str">
        <f t="shared" si="100"/>
        <v>NO CUMPLE</v>
      </c>
      <c r="BK233" s="152" t="str">
        <f>IF('OFERTAS ECONOMICAS'!FI233=0,"",IF('OFERTAS ECONOMICAS'!FN233="no","",'OFERTAS ECONOMICAS'!FI233))</f>
        <v/>
      </c>
      <c r="BL233" s="153">
        <f>+'OFERTAS ECONOMICAS'!FM233</f>
        <v>0</v>
      </c>
      <c r="BM233" s="153" t="str">
        <f t="shared" si="101"/>
        <v>NO CUMPLE</v>
      </c>
      <c r="BN233" s="152" t="e">
        <f>IF('OFERTAS ECONOMICAS'!#REF!=0,"",IF('OFERTAS ECONOMICAS'!#REF!="NO","",'OFERTAS ECONOMICAS'!#REF!))</f>
        <v>#REF!</v>
      </c>
      <c r="BO233" s="153" t="e">
        <f>+'OFERTAS ECONOMICAS'!#REF!</f>
        <v>#REF!</v>
      </c>
      <c r="BP233" s="153" t="e">
        <f t="shared" si="102"/>
        <v>#REF!</v>
      </c>
      <c r="BQ233" s="152" t="str">
        <f>IF('OFERTAS ECONOMICAS'!FR233=0,"",IF('OFERTAS ECONOMICAS'!FW233="NO","",'OFERTAS ECONOMICAS'!FR233))</f>
        <v/>
      </c>
      <c r="BR233" s="153" t="str">
        <f>+'OFERTAS ECONOMICAS'!FV233</f>
        <v>NO CUMPLE</v>
      </c>
      <c r="BS233" s="153" t="str">
        <f t="shared" si="103"/>
        <v>NO CUMPLE</v>
      </c>
      <c r="BT233" s="152" t="str">
        <f>IF('OFERTAS ECONOMICAS'!GA233=0,"",IF('OFERTAS ECONOMICAS'!GF233="NO","",'OFERTAS ECONOMICAS'!GA233))</f>
        <v/>
      </c>
      <c r="BU233" s="153">
        <f>+'OFERTAS ECONOMICAS'!GE233</f>
        <v>0</v>
      </c>
      <c r="BV233" s="153" t="str">
        <f t="shared" si="104"/>
        <v>NO CUMPLE</v>
      </c>
      <c r="BW233" s="152" t="e">
        <f>IF('OFERTAS ECONOMICAS'!#REF!=0,"",IF('OFERTAS ECONOMICAS'!#REF!="NO","",'OFERTAS ECONOMICAS'!#REF!))</f>
        <v>#REF!</v>
      </c>
      <c r="BX233" s="153" t="e">
        <f>+'OFERTAS ECONOMICAS'!#REF!</f>
        <v>#REF!</v>
      </c>
      <c r="BY233" s="153" t="e">
        <f t="shared" si="105"/>
        <v>#REF!</v>
      </c>
    </row>
    <row r="234" spans="1:77" ht="38.25" x14ac:dyDescent="0.2">
      <c r="A234" s="85">
        <f t="shared" si="81"/>
        <v>225</v>
      </c>
      <c r="B234" s="85" t="str">
        <f>VLOOKUP(A234,'OFERTAS ECONOMICAS'!A234:B567,2,0)</f>
        <v>DM2644</v>
      </c>
      <c r="C234" s="22" t="str">
        <f>VLOOKUP(A234,'OFERTAS ECONOMICAS'!A234:C567,3,0)</f>
        <v>FILTRO PARA NEUMOINSUFLADOR DE UN SOLO USO</v>
      </c>
      <c r="D234" s="120">
        <v>1</v>
      </c>
      <c r="E234" s="120" t="s">
        <v>32</v>
      </c>
      <c r="F234" s="24">
        <v>25765.999</v>
      </c>
      <c r="G234" s="120">
        <v>1</v>
      </c>
      <c r="H234" s="86">
        <f t="shared" si="82"/>
        <v>25765.999</v>
      </c>
      <c r="I234" s="48" t="str">
        <f>IF('OFERTAS ECONOMICAS'!L234=0,"",IF('OFERTAS ECONOMICAS'!Q234="no","",'OFERTAS ECONOMICAS'!L234))</f>
        <v/>
      </c>
      <c r="J234" s="49">
        <f>+'OFERTAS ECONOMICAS'!P234</f>
        <v>0</v>
      </c>
      <c r="K234" s="49" t="str">
        <f t="shared" si="83"/>
        <v>NO CUMPLE</v>
      </c>
      <c r="L234" s="51" t="str">
        <f>IF('OFERTAS ECONOMICAS'!U234=0,"",IF('OFERTAS ECONOMICAS'!Z234="NO","",'OFERTAS ECONOMICAS'!U234))</f>
        <v/>
      </c>
      <c r="M234" s="52">
        <f>+'OFERTAS ECONOMICAS'!Y234</f>
        <v>0</v>
      </c>
      <c r="N234" s="52" t="str">
        <f t="shared" si="84"/>
        <v>NO CUMPLE</v>
      </c>
      <c r="O234" s="53" t="str">
        <f>IF('OFERTAS ECONOMICAS'!AD234=0,"",IF('OFERTAS ECONOMICAS'!AI234="NO","",'OFERTAS ECONOMICAS'!AD234))</f>
        <v/>
      </c>
      <c r="P234" s="54">
        <f>+'OFERTAS ECONOMICAS'!AH234</f>
        <v>0</v>
      </c>
      <c r="Q234" s="54" t="str">
        <f t="shared" si="85"/>
        <v>NO CUMPLE</v>
      </c>
      <c r="R234" s="56" t="str">
        <f>IF('OFERTAS ECONOMICAS'!AN234=0,"",IF('OFERTAS ECONOMICAS'!AR234="NO","",'OFERTAS ECONOMICAS'!AN234))</f>
        <v/>
      </c>
      <c r="S234" s="57">
        <f>+'OFERTAS ECONOMICAS'!AQ234</f>
        <v>0</v>
      </c>
      <c r="T234" s="57" t="str">
        <f t="shared" si="86"/>
        <v>NO CUMPLE</v>
      </c>
      <c r="U234" s="59" t="str">
        <f>IF('OFERTAS ECONOMICAS'!AV234=0,"",IF('OFERTAS ECONOMICAS'!BA234="NO","",'OFERTAS ECONOMICAS'!AV234))</f>
        <v/>
      </c>
      <c r="V234" s="60">
        <f>+'OFERTAS ECONOMICAS'!AZ234</f>
        <v>0</v>
      </c>
      <c r="W234" s="60" t="str">
        <f t="shared" si="87"/>
        <v>NO CUMPLE</v>
      </c>
      <c r="X234" s="56" t="str">
        <f>IF('OFERTAS ECONOMICAS'!BF234=0,"",IF('OFERTAS ECONOMICAS'!BJ234="NO","",'OFERTAS ECONOMICAS'!BE234))</f>
        <v/>
      </c>
      <c r="Y234" s="57">
        <f>+'OFERTAS ECONOMICAS'!BI234</f>
        <v>0</v>
      </c>
      <c r="Z234" s="57" t="str">
        <f t="shared" si="88"/>
        <v>NO CUMPLE</v>
      </c>
      <c r="AA234" s="152" t="e">
        <f>IF('OFERTAS ECONOMICAS'!#REF!=0,"",IF('OFERTAS ECONOMICAS'!#REF!="NO","",'OFERTAS ECONOMICAS'!#REF!))</f>
        <v>#REF!</v>
      </c>
      <c r="AB234" s="153" t="e">
        <f>+'OFERTAS ECONOMICAS'!#REF!</f>
        <v>#REF!</v>
      </c>
      <c r="AC234" s="153" t="e">
        <f t="shared" si="89"/>
        <v>#REF!</v>
      </c>
      <c r="AD234" s="251" t="str">
        <f>IF('OFERTAS ECONOMICAS'!BN234=0,"",IF('OFERTAS ECONOMICAS'!BS234="NO","",'OFERTAS ECONOMICAS'!BN234))</f>
        <v/>
      </c>
      <c r="AE234" s="153">
        <f>+'OFERTAS ECONOMICAS'!BR234</f>
        <v>0</v>
      </c>
      <c r="AF234" s="153" t="str">
        <f t="shared" si="90"/>
        <v>NO CUMPLE</v>
      </c>
      <c r="AG234" s="152" t="str">
        <f>IF('OFERTAS ECONOMICAS'!BW234=0,"",IF('OFERTAS ECONOMICAS'!CB234="NO","",'OFERTAS ECONOMICAS'!BW234))</f>
        <v/>
      </c>
      <c r="AH234" s="153">
        <f>+'OFERTAS ECONOMICAS'!CA234</f>
        <v>0</v>
      </c>
      <c r="AI234" s="153" t="str">
        <f t="shared" si="91"/>
        <v>NO CUMPLE</v>
      </c>
      <c r="AJ234" s="152" t="str">
        <f>IF('OFERTAS ECONOMICAS'!CF234=0,"",IF('OFERTAS ECONOMICAS'!CK234="NO","",'OFERTAS ECONOMICAS'!CF234))</f>
        <v/>
      </c>
      <c r="AK234" s="153">
        <f>+'OFERTAS ECONOMICAS'!CJ234</f>
        <v>0</v>
      </c>
      <c r="AL234" s="153" t="str">
        <f t="shared" si="92"/>
        <v>NO CUMPLE</v>
      </c>
      <c r="AM234" s="152" t="str">
        <f>IF('OFERTAS ECONOMICAS'!CO234=0,"",IF('OFERTAS ECONOMICAS'!CT234="NO","",'OFERTAS ECONOMICAS'!CO234))</f>
        <v/>
      </c>
      <c r="AN234" s="153" t="str">
        <f>+'OFERTAS ECONOMICAS'!CS234</f>
        <v>CUMPLE</v>
      </c>
      <c r="AO234" s="153" t="str">
        <f t="shared" si="93"/>
        <v>NO CUMPLE</v>
      </c>
      <c r="AP234" s="344" t="str">
        <f>IF('OFERTAS ECONOMICAS'!CX234=0,"",IF('OFERTAS ECONOMICAS'!DC234="NO","",'OFERTAS ECONOMICAS'!CX234))</f>
        <v/>
      </c>
      <c r="AQ234" s="153">
        <f>+'OFERTAS ECONOMICAS'!DB234</f>
        <v>0</v>
      </c>
      <c r="AR234" s="153" t="str">
        <f t="shared" si="94"/>
        <v>NO CUMPLE</v>
      </c>
      <c r="AS234" s="152" t="str">
        <f>IF('OFERTAS ECONOMICAS'!DG234=0,"",IF('OFERTAS ECONOMICAS'!DL234="NO","",'OFERTAS ECONOMICAS'!DG234))</f>
        <v/>
      </c>
      <c r="AT234" s="153">
        <f>+'OFERTAS ECONOMICAS'!DK234</f>
        <v>0</v>
      </c>
      <c r="AU234" s="153" t="str">
        <f t="shared" si="95"/>
        <v>NO CUMPLE</v>
      </c>
      <c r="AV234" s="152" t="str">
        <f>IF('OFERTAS ECONOMICAS'!DP234=0,"",IF('OFERTAS ECONOMICAS'!DU234="NO","",'OFERTAS ECONOMICAS'!DP234))</f>
        <v/>
      </c>
      <c r="AW234" s="153">
        <f>+'OFERTAS ECONOMICAS'!DT234</f>
        <v>0</v>
      </c>
      <c r="AX234" s="153" t="str">
        <f t="shared" si="96"/>
        <v>NO CUMPLE</v>
      </c>
      <c r="AY234" s="341" t="str">
        <f>IF('OFERTAS ECONOMICAS'!DY234=0,"",IF('OFERTAS ECONOMICAS'!ED234="no","",'OFERTAS ECONOMICAS'!DY234))</f>
        <v/>
      </c>
      <c r="AZ234" s="153">
        <f>+'OFERTAS ECONOMICAS'!EC234</f>
        <v>0</v>
      </c>
      <c r="BA234" s="153" t="str">
        <f t="shared" si="97"/>
        <v>NO CUMPLE</v>
      </c>
      <c r="BB234" s="152" t="str">
        <f>IF('OFERTAS ECONOMICAS'!EH234=0,"",IF('OFERTAS ECONOMICAS'!EM234="NO","",'OFERTAS ECONOMICAS'!EH234))</f>
        <v/>
      </c>
      <c r="BC234" s="153" t="str">
        <f>+'OFERTAS ECONOMICAS'!EL234</f>
        <v/>
      </c>
      <c r="BD234" s="153" t="str">
        <f t="shared" si="98"/>
        <v>NO CUMPLE</v>
      </c>
      <c r="BE234" s="152" t="str">
        <f>IF('OFERTAS ECONOMICAS'!EQ234=0,"",IF('OFERTAS ECONOMICAS'!EV234="NO","",'OFERTAS ECONOMICAS'!EQ234))</f>
        <v/>
      </c>
      <c r="BF234" s="153">
        <f>+'OFERTAS ECONOMICAS'!EU234</f>
        <v>0</v>
      </c>
      <c r="BG234" s="153" t="str">
        <f t="shared" si="99"/>
        <v>NO CUMPLE</v>
      </c>
      <c r="BH234" s="152" t="str">
        <f>IF('OFERTAS ECONOMICAS'!EZ234=0,"",IF('OFERTAS ECONOMICAS'!FE234="NO","",'OFERTAS ECONOMICAS'!EZ234))</f>
        <v/>
      </c>
      <c r="BI234" s="153">
        <f>+'OFERTAS ECONOMICAS'!FD234</f>
        <v>0</v>
      </c>
      <c r="BJ234" s="153" t="str">
        <f t="shared" si="100"/>
        <v>NO CUMPLE</v>
      </c>
      <c r="BK234" s="152" t="str">
        <f>IF('OFERTAS ECONOMICAS'!FI234=0,"",IF('OFERTAS ECONOMICAS'!FN234="no","",'OFERTAS ECONOMICAS'!FI234))</f>
        <v/>
      </c>
      <c r="BL234" s="153">
        <f>+'OFERTAS ECONOMICAS'!FM234</f>
        <v>0</v>
      </c>
      <c r="BM234" s="153" t="str">
        <f t="shared" si="101"/>
        <v>NO CUMPLE</v>
      </c>
      <c r="BN234" s="152" t="e">
        <f>IF('OFERTAS ECONOMICAS'!#REF!=0,"",IF('OFERTAS ECONOMICAS'!#REF!="NO","",'OFERTAS ECONOMICAS'!#REF!))</f>
        <v>#REF!</v>
      </c>
      <c r="BO234" s="153" t="e">
        <f>+'OFERTAS ECONOMICAS'!#REF!</f>
        <v>#REF!</v>
      </c>
      <c r="BP234" s="153" t="e">
        <f t="shared" si="102"/>
        <v>#REF!</v>
      </c>
      <c r="BQ234" s="152" t="str">
        <f>IF('OFERTAS ECONOMICAS'!FR234=0,"",IF('OFERTAS ECONOMICAS'!FW234="NO","",'OFERTAS ECONOMICAS'!FR234))</f>
        <v/>
      </c>
      <c r="BR234" s="153">
        <f>+'OFERTAS ECONOMICAS'!FV234</f>
        <v>0</v>
      </c>
      <c r="BS234" s="153" t="str">
        <f t="shared" si="103"/>
        <v>NO CUMPLE</v>
      </c>
      <c r="BT234" s="152" t="str">
        <f>IF('OFERTAS ECONOMICAS'!GA234=0,"",IF('OFERTAS ECONOMICAS'!GF234="NO","",'OFERTAS ECONOMICAS'!GA234))</f>
        <v/>
      </c>
      <c r="BU234" s="153">
        <f>+'OFERTAS ECONOMICAS'!GE234</f>
        <v>0</v>
      </c>
      <c r="BV234" s="153" t="str">
        <f t="shared" si="104"/>
        <v>NO CUMPLE</v>
      </c>
      <c r="BW234" s="152" t="e">
        <f>IF('OFERTAS ECONOMICAS'!#REF!=0,"",IF('OFERTAS ECONOMICAS'!#REF!="NO","",'OFERTAS ECONOMICAS'!#REF!))</f>
        <v>#REF!</v>
      </c>
      <c r="BX234" s="153" t="e">
        <f>+'OFERTAS ECONOMICAS'!#REF!</f>
        <v>#REF!</v>
      </c>
      <c r="BY234" s="153" t="e">
        <f t="shared" si="105"/>
        <v>#REF!</v>
      </c>
    </row>
    <row r="235" spans="1:77" ht="38.25" x14ac:dyDescent="0.2">
      <c r="A235" s="85">
        <f t="shared" si="81"/>
        <v>226</v>
      </c>
      <c r="B235" s="85" t="str">
        <f>VLOOKUP(A235,'OFERTAS ECONOMICAS'!A235:B568,2,0)</f>
        <v>DM2813</v>
      </c>
      <c r="C235" s="22" t="str">
        <f>VLOOKUP(A235,'OFERTAS ECONOMICAS'!A235:C568,3,0)</f>
        <v>GASA PRECORTADA NO ESTERIL NO TEJIDA 4 PLIEGUES 7.5 X 7.5CM</v>
      </c>
      <c r="D235" s="120">
        <v>1</v>
      </c>
      <c r="E235" s="120" t="s">
        <v>32</v>
      </c>
      <c r="F235" s="24">
        <v>390</v>
      </c>
      <c r="G235" s="120">
        <v>50</v>
      </c>
      <c r="H235" s="86">
        <f t="shared" si="82"/>
        <v>19500</v>
      </c>
      <c r="I235" s="48" t="str">
        <f>IF('OFERTAS ECONOMICAS'!L235=0,"",IF('OFERTAS ECONOMICAS'!Q235="no","",'OFERTAS ECONOMICAS'!L235))</f>
        <v/>
      </c>
      <c r="J235" s="49">
        <f>+'OFERTAS ECONOMICAS'!P235</f>
        <v>0</v>
      </c>
      <c r="K235" s="49" t="str">
        <f t="shared" si="83"/>
        <v>NO CUMPLE</v>
      </c>
      <c r="L235" s="51">
        <f>IF('OFERTAS ECONOMICAS'!U235=0,"",IF('OFERTAS ECONOMICAS'!Z235="NO","",'OFERTAS ECONOMICAS'!U235))</f>
        <v>330</v>
      </c>
      <c r="M235" s="52" t="str">
        <f>+'OFERTAS ECONOMICAS'!Y235</f>
        <v>CUMPLE</v>
      </c>
      <c r="N235" s="52" t="str">
        <f t="shared" si="84"/>
        <v>CUMPLE</v>
      </c>
      <c r="O235" s="53" t="str">
        <f>IF('OFERTAS ECONOMICAS'!AD235=0,"",IF('OFERTAS ECONOMICAS'!AI235="NO","",'OFERTAS ECONOMICAS'!AD235))</f>
        <v/>
      </c>
      <c r="P235" s="54">
        <f>+'OFERTAS ECONOMICAS'!AH235</f>
        <v>0</v>
      </c>
      <c r="Q235" s="54" t="str">
        <f t="shared" si="85"/>
        <v>NO CUMPLE</v>
      </c>
      <c r="R235" s="56" t="str">
        <f>IF('OFERTAS ECONOMICAS'!AN235=0,"",IF('OFERTAS ECONOMICAS'!AR235="NO","",'OFERTAS ECONOMICAS'!AN235))</f>
        <v/>
      </c>
      <c r="S235" s="57">
        <f>+'OFERTAS ECONOMICAS'!AQ235</f>
        <v>0</v>
      </c>
      <c r="T235" s="57" t="str">
        <f t="shared" si="86"/>
        <v>NO CUMPLE</v>
      </c>
      <c r="U235" s="59" t="str">
        <f>IF('OFERTAS ECONOMICAS'!AV235=0,"",IF('OFERTAS ECONOMICAS'!BA235="NO","",'OFERTAS ECONOMICAS'!AV235))</f>
        <v/>
      </c>
      <c r="V235" s="60">
        <f>+'OFERTAS ECONOMICAS'!AZ235</f>
        <v>0</v>
      </c>
      <c r="W235" s="60" t="str">
        <f t="shared" si="87"/>
        <v>NO CUMPLE</v>
      </c>
      <c r="X235" s="56" t="str">
        <f>IF('OFERTAS ECONOMICAS'!BF235=0,"",IF('OFERTAS ECONOMICAS'!BJ235="NO","",'OFERTAS ECONOMICAS'!BE235))</f>
        <v/>
      </c>
      <c r="Y235" s="57" t="str">
        <f>+'OFERTAS ECONOMICAS'!BI235</f>
        <v>CUMPLE</v>
      </c>
      <c r="Z235" s="57" t="str">
        <f t="shared" si="88"/>
        <v>NO CUMPLE</v>
      </c>
      <c r="AA235" s="152" t="e">
        <f>IF('OFERTAS ECONOMICAS'!#REF!=0,"",IF('OFERTAS ECONOMICAS'!#REF!="NO","",'OFERTAS ECONOMICAS'!#REF!))</f>
        <v>#REF!</v>
      </c>
      <c r="AB235" s="153" t="e">
        <f>+'OFERTAS ECONOMICAS'!#REF!</f>
        <v>#REF!</v>
      </c>
      <c r="AC235" s="153" t="e">
        <f t="shared" si="89"/>
        <v>#REF!</v>
      </c>
      <c r="AD235" s="251" t="str">
        <f>IF('OFERTAS ECONOMICAS'!BN235=0,"",IF('OFERTAS ECONOMICAS'!BS235="NO","",'OFERTAS ECONOMICAS'!BN235))</f>
        <v/>
      </c>
      <c r="AE235" s="153">
        <f>+'OFERTAS ECONOMICAS'!BR235</f>
        <v>0</v>
      </c>
      <c r="AF235" s="153" t="str">
        <f t="shared" si="90"/>
        <v>NO CUMPLE</v>
      </c>
      <c r="AG235" s="152" t="str">
        <f>IF('OFERTAS ECONOMICAS'!BW235=0,"",IF('OFERTAS ECONOMICAS'!CB235="NO","",'OFERTAS ECONOMICAS'!BW235))</f>
        <v/>
      </c>
      <c r="AH235" s="153" t="str">
        <f>+'OFERTAS ECONOMICAS'!CA235</f>
        <v>NO CUMPLE</v>
      </c>
      <c r="AI235" s="153" t="str">
        <f t="shared" si="91"/>
        <v>NO CUMPLE</v>
      </c>
      <c r="AJ235" s="152" t="str">
        <f>IF('OFERTAS ECONOMICAS'!CF235=0,"",IF('OFERTAS ECONOMICAS'!CK235="NO","",'OFERTAS ECONOMICAS'!CF235))</f>
        <v/>
      </c>
      <c r="AK235" s="153">
        <f>+'OFERTAS ECONOMICAS'!CJ235</f>
        <v>0</v>
      </c>
      <c r="AL235" s="153" t="str">
        <f t="shared" si="92"/>
        <v>NO CUMPLE</v>
      </c>
      <c r="AM235" s="152" t="str">
        <f>IF('OFERTAS ECONOMICAS'!CO235=0,"",IF('OFERTAS ECONOMICAS'!CT235="NO","",'OFERTAS ECONOMICAS'!CO235))</f>
        <v/>
      </c>
      <c r="AN235" s="153">
        <f>+'OFERTAS ECONOMICAS'!CS235</f>
        <v>0</v>
      </c>
      <c r="AO235" s="153" t="str">
        <f t="shared" si="93"/>
        <v>NO CUMPLE</v>
      </c>
      <c r="AP235" s="344">
        <f>IF('OFERTAS ECONOMICAS'!CX235=0,"",IF('OFERTAS ECONOMICAS'!DC235="NO","",'OFERTAS ECONOMICAS'!CX235))</f>
        <v>78</v>
      </c>
      <c r="AQ235" s="153" t="str">
        <f>+'OFERTAS ECONOMICAS'!DB235</f>
        <v>CUMPLE</v>
      </c>
      <c r="AR235" s="153" t="str">
        <f t="shared" si="94"/>
        <v>CUMPLE</v>
      </c>
      <c r="AS235" s="152" t="str">
        <f>IF('OFERTAS ECONOMICAS'!DG235=0,"",IF('OFERTAS ECONOMICAS'!DL235="NO","",'OFERTAS ECONOMICAS'!DG235))</f>
        <v/>
      </c>
      <c r="AT235" s="153">
        <f>+'OFERTAS ECONOMICAS'!DK235</f>
        <v>0</v>
      </c>
      <c r="AU235" s="153" t="str">
        <f t="shared" si="95"/>
        <v>NO CUMPLE</v>
      </c>
      <c r="AV235" s="152" t="str">
        <f>IF('OFERTAS ECONOMICAS'!DP235=0,"",IF('OFERTAS ECONOMICAS'!DU235="NO","",'OFERTAS ECONOMICAS'!DP235))</f>
        <v/>
      </c>
      <c r="AW235" s="153">
        <f>+'OFERTAS ECONOMICAS'!DT235</f>
        <v>0</v>
      </c>
      <c r="AX235" s="153" t="str">
        <f t="shared" si="96"/>
        <v>NO CUMPLE</v>
      </c>
      <c r="AY235" s="341" t="str">
        <f>IF('OFERTAS ECONOMICAS'!DY235=0,"",IF('OFERTAS ECONOMICAS'!ED235="no","",'OFERTAS ECONOMICAS'!DY235))</f>
        <v/>
      </c>
      <c r="AZ235" s="153">
        <f>+'OFERTAS ECONOMICAS'!EC235</f>
        <v>0</v>
      </c>
      <c r="BA235" s="153" t="str">
        <f t="shared" si="97"/>
        <v>NO CUMPLE</v>
      </c>
      <c r="BB235" s="152">
        <f>IF('OFERTAS ECONOMICAS'!EH235=0,"",IF('OFERTAS ECONOMICAS'!EM235="NO","",'OFERTAS ECONOMICAS'!EH235))</f>
        <v>378</v>
      </c>
      <c r="BC235" s="153" t="str">
        <f>+'OFERTAS ECONOMICAS'!EL235</f>
        <v>CUMPLE</v>
      </c>
      <c r="BD235" s="153" t="str">
        <f t="shared" si="98"/>
        <v>CUMPLE</v>
      </c>
      <c r="BE235" s="152">
        <f>IF('OFERTAS ECONOMICAS'!EQ235=0,"",IF('OFERTAS ECONOMICAS'!EV235="NO","",'OFERTAS ECONOMICAS'!EQ235))</f>
        <v>366</v>
      </c>
      <c r="BF235" s="153" t="str">
        <f>+'OFERTAS ECONOMICAS'!EU235</f>
        <v>CUMPLE</v>
      </c>
      <c r="BG235" s="153" t="str">
        <f t="shared" si="99"/>
        <v>CUMPLE</v>
      </c>
      <c r="BH235" s="152">
        <f>IF('OFERTAS ECONOMICAS'!EZ235=0,"",IF('OFERTAS ECONOMICAS'!FE235="NO","",'OFERTAS ECONOMICAS'!EZ235))</f>
        <v>38</v>
      </c>
      <c r="BI235" s="153" t="str">
        <f>+'OFERTAS ECONOMICAS'!FD235</f>
        <v>CUMPLE</v>
      </c>
      <c r="BJ235" s="153" t="str">
        <f t="shared" si="100"/>
        <v>CUMPLE</v>
      </c>
      <c r="BK235" s="152" t="str">
        <f>IF('OFERTAS ECONOMICAS'!FI235=0,"",IF('OFERTAS ECONOMICAS'!FN235="no","",'OFERTAS ECONOMICAS'!FI235))</f>
        <v/>
      </c>
      <c r="BL235" s="153">
        <f>+'OFERTAS ECONOMICAS'!FM235</f>
        <v>0</v>
      </c>
      <c r="BM235" s="153" t="str">
        <f t="shared" si="101"/>
        <v>NO CUMPLE</v>
      </c>
      <c r="BN235" s="152" t="e">
        <f>IF('OFERTAS ECONOMICAS'!#REF!=0,"",IF('OFERTAS ECONOMICAS'!#REF!="NO","",'OFERTAS ECONOMICAS'!#REF!))</f>
        <v>#REF!</v>
      </c>
      <c r="BO235" s="153" t="e">
        <f>+'OFERTAS ECONOMICAS'!#REF!</f>
        <v>#REF!</v>
      </c>
      <c r="BP235" s="153" t="e">
        <f t="shared" si="102"/>
        <v>#REF!</v>
      </c>
      <c r="BQ235" s="152" t="str">
        <f>IF('OFERTAS ECONOMICAS'!FR235=0,"",IF('OFERTAS ECONOMICAS'!FW235="NO","",'OFERTAS ECONOMICAS'!FR235))</f>
        <v/>
      </c>
      <c r="BR235" s="153">
        <f>+'OFERTAS ECONOMICAS'!FV235</f>
        <v>0</v>
      </c>
      <c r="BS235" s="153" t="str">
        <f t="shared" si="103"/>
        <v>NO CUMPLE</v>
      </c>
      <c r="BT235" s="152" t="str">
        <f>IF('OFERTAS ECONOMICAS'!GA235=0,"",IF('OFERTAS ECONOMICAS'!GF235="NO","",'OFERTAS ECONOMICAS'!GA235))</f>
        <v/>
      </c>
      <c r="BU235" s="153">
        <f>+'OFERTAS ECONOMICAS'!GE235</f>
        <v>0</v>
      </c>
      <c r="BV235" s="153" t="str">
        <f t="shared" si="104"/>
        <v>NO CUMPLE</v>
      </c>
      <c r="BW235" s="152" t="e">
        <f>IF('OFERTAS ECONOMICAS'!#REF!=0,"",IF('OFERTAS ECONOMICAS'!#REF!="NO","",'OFERTAS ECONOMICAS'!#REF!))</f>
        <v>#REF!</v>
      </c>
      <c r="BX235" s="153" t="e">
        <f>+'OFERTAS ECONOMICAS'!#REF!</f>
        <v>#REF!</v>
      </c>
      <c r="BY235" s="153" t="e">
        <f t="shared" si="105"/>
        <v>#REF!</v>
      </c>
    </row>
    <row r="236" spans="1:77" ht="12.75" x14ac:dyDescent="0.2">
      <c r="A236" s="85">
        <f t="shared" si="81"/>
        <v>227</v>
      </c>
      <c r="B236" s="85" t="str">
        <f>VLOOKUP(A236,'OFERTAS ECONOMICAS'!A236:B569,2,0)</f>
        <v>DM704</v>
      </c>
      <c r="C236" s="22" t="str">
        <f>VLOOKUP(A236,'OFERTAS ECONOMICAS'!A236:C569,3,0)</f>
        <v>MANTA TERMICA DESECHABLE</v>
      </c>
      <c r="D236" s="121">
        <v>1</v>
      </c>
      <c r="E236" s="121" t="s">
        <v>32</v>
      </c>
      <c r="F236" s="24">
        <v>14047.95</v>
      </c>
      <c r="G236" s="121">
        <v>17</v>
      </c>
      <c r="H236" s="86">
        <f t="shared" si="82"/>
        <v>238815.15000000002</v>
      </c>
      <c r="I236" s="48" t="str">
        <f>IF('OFERTAS ECONOMICAS'!L236=0,"",IF('OFERTAS ECONOMICAS'!Q236="no","",'OFERTAS ECONOMICAS'!L236))</f>
        <v/>
      </c>
      <c r="J236" s="49">
        <f>+'OFERTAS ECONOMICAS'!P236</f>
        <v>0</v>
      </c>
      <c r="K236" s="49" t="str">
        <f t="shared" si="83"/>
        <v>NO CUMPLE</v>
      </c>
      <c r="L236" s="51" t="str">
        <f>IF('OFERTAS ECONOMICAS'!U236=0,"",IF('OFERTAS ECONOMICAS'!Z236="NO","",'OFERTAS ECONOMICAS'!U236))</f>
        <v/>
      </c>
      <c r="M236" s="52">
        <f>+'OFERTAS ECONOMICAS'!Y236</f>
        <v>0</v>
      </c>
      <c r="N236" s="52" t="str">
        <f t="shared" si="84"/>
        <v>NO CUMPLE</v>
      </c>
      <c r="O236" s="53" t="str">
        <f>IF('OFERTAS ECONOMICAS'!AD236=0,"",IF('OFERTAS ECONOMICAS'!AI236="NO","",'OFERTAS ECONOMICAS'!AD236))</f>
        <v/>
      </c>
      <c r="P236" s="54" t="str">
        <f>+'OFERTAS ECONOMICAS'!AH236</f>
        <v>CUMPLE</v>
      </c>
      <c r="Q236" s="54" t="str">
        <f t="shared" si="85"/>
        <v>NO CUMPLE</v>
      </c>
      <c r="R236" s="56" t="str">
        <f>IF('OFERTAS ECONOMICAS'!AN236=0,"",IF('OFERTAS ECONOMICAS'!AR236="NO","",'OFERTAS ECONOMICAS'!AN236))</f>
        <v/>
      </c>
      <c r="S236" s="57">
        <f>+'OFERTAS ECONOMICAS'!AQ236</f>
        <v>0</v>
      </c>
      <c r="T236" s="57" t="str">
        <f t="shared" si="86"/>
        <v>NO CUMPLE</v>
      </c>
      <c r="U236" s="59" t="str">
        <f>IF('OFERTAS ECONOMICAS'!AV236=0,"",IF('OFERTAS ECONOMICAS'!BA236="NO","",'OFERTAS ECONOMICAS'!AV236))</f>
        <v/>
      </c>
      <c r="V236" s="60">
        <f>+'OFERTAS ECONOMICAS'!AZ236</f>
        <v>0</v>
      </c>
      <c r="W236" s="60" t="str">
        <f t="shared" si="87"/>
        <v>NO CUMPLE</v>
      </c>
      <c r="X236" s="56" t="str">
        <f>IF('OFERTAS ECONOMICAS'!BF236=0,"",IF('OFERTAS ECONOMICAS'!BJ236="NO","",'OFERTAS ECONOMICAS'!BE236))</f>
        <v/>
      </c>
      <c r="Y236" s="57">
        <f>+'OFERTAS ECONOMICAS'!BI236</f>
        <v>0</v>
      </c>
      <c r="Z236" s="57" t="str">
        <f t="shared" si="88"/>
        <v>NO CUMPLE</v>
      </c>
      <c r="AA236" s="152" t="e">
        <f>IF('OFERTAS ECONOMICAS'!#REF!=0,"",IF('OFERTAS ECONOMICAS'!#REF!="NO","",'OFERTAS ECONOMICAS'!#REF!))</f>
        <v>#REF!</v>
      </c>
      <c r="AB236" s="153" t="e">
        <f>+'OFERTAS ECONOMICAS'!#REF!</f>
        <v>#REF!</v>
      </c>
      <c r="AC236" s="153" t="e">
        <f t="shared" si="89"/>
        <v>#REF!</v>
      </c>
      <c r="AD236" s="251" t="str">
        <f>IF('OFERTAS ECONOMICAS'!BN236=0,"",IF('OFERTAS ECONOMICAS'!BS236="NO","",'OFERTAS ECONOMICAS'!BN236))</f>
        <v/>
      </c>
      <c r="AE236" s="153">
        <f>+'OFERTAS ECONOMICAS'!BR236</f>
        <v>0</v>
      </c>
      <c r="AF236" s="153" t="str">
        <f t="shared" si="90"/>
        <v>NO CUMPLE</v>
      </c>
      <c r="AG236" s="152" t="str">
        <f>IF('OFERTAS ECONOMICAS'!BW236=0,"",IF('OFERTAS ECONOMICAS'!CB236="NO","",'OFERTAS ECONOMICAS'!BW236))</f>
        <v/>
      </c>
      <c r="AH236" s="153">
        <f>+'OFERTAS ECONOMICAS'!CA236</f>
        <v>0</v>
      </c>
      <c r="AI236" s="153" t="str">
        <f t="shared" si="91"/>
        <v>NO CUMPLE</v>
      </c>
      <c r="AJ236" s="152" t="str">
        <f>IF('OFERTAS ECONOMICAS'!CF236=0,"",IF('OFERTAS ECONOMICAS'!CK236="NO","",'OFERTAS ECONOMICAS'!CF236))</f>
        <v/>
      </c>
      <c r="AK236" s="153">
        <f>+'OFERTAS ECONOMICAS'!CJ236</f>
        <v>0</v>
      </c>
      <c r="AL236" s="153" t="str">
        <f t="shared" si="92"/>
        <v>NO CUMPLE</v>
      </c>
      <c r="AM236" s="152" t="str">
        <f>IF('OFERTAS ECONOMICAS'!CO236=0,"",IF('OFERTAS ECONOMICAS'!CT236="NO","",'OFERTAS ECONOMICAS'!CO236))</f>
        <v/>
      </c>
      <c r="AN236" s="153">
        <f>+'OFERTAS ECONOMICAS'!CS236</f>
        <v>0</v>
      </c>
      <c r="AO236" s="153" t="str">
        <f t="shared" si="93"/>
        <v>NO CUMPLE</v>
      </c>
      <c r="AP236" s="344" t="str">
        <f>IF('OFERTAS ECONOMICAS'!CX236=0,"",IF('OFERTAS ECONOMICAS'!DC236="NO","",'OFERTAS ECONOMICAS'!CX236))</f>
        <v/>
      </c>
      <c r="AQ236" s="153">
        <f>+'OFERTAS ECONOMICAS'!DB236</f>
        <v>0</v>
      </c>
      <c r="AR236" s="153" t="str">
        <f t="shared" si="94"/>
        <v>NO CUMPLE</v>
      </c>
      <c r="AS236" s="152" t="str">
        <f>IF('OFERTAS ECONOMICAS'!DG236=0,"",IF('OFERTAS ECONOMICAS'!DL236="NO","",'OFERTAS ECONOMICAS'!DG236))</f>
        <v/>
      </c>
      <c r="AT236" s="153">
        <f>+'OFERTAS ECONOMICAS'!DK236</f>
        <v>0</v>
      </c>
      <c r="AU236" s="153" t="str">
        <f t="shared" si="95"/>
        <v>NO CUMPLE</v>
      </c>
      <c r="AV236" s="152" t="str">
        <f>IF('OFERTAS ECONOMICAS'!DP236=0,"",IF('OFERTAS ECONOMICAS'!DU236="NO","",'OFERTAS ECONOMICAS'!DP236))</f>
        <v/>
      </c>
      <c r="AW236" s="153">
        <f>+'OFERTAS ECONOMICAS'!DT236</f>
        <v>0</v>
      </c>
      <c r="AX236" s="153" t="str">
        <f t="shared" si="96"/>
        <v>NO CUMPLE</v>
      </c>
      <c r="AY236" s="341" t="str">
        <f>IF('OFERTAS ECONOMICAS'!DY236=0,"",IF('OFERTAS ECONOMICAS'!ED236="no","",'OFERTAS ECONOMICAS'!DY236))</f>
        <v/>
      </c>
      <c r="AZ236" s="153" t="str">
        <f>+'OFERTAS ECONOMICAS'!EC236</f>
        <v>NO CUMPLE</v>
      </c>
      <c r="BA236" s="153" t="str">
        <f t="shared" si="97"/>
        <v>NO CUMPLE</v>
      </c>
      <c r="BB236" s="152" t="str">
        <f>IF('OFERTAS ECONOMICAS'!EH236=0,"",IF('OFERTAS ECONOMICAS'!EM236="NO","",'OFERTAS ECONOMICAS'!EH236))</f>
        <v/>
      </c>
      <c r="BC236" s="153" t="str">
        <f>+'OFERTAS ECONOMICAS'!EL236</f>
        <v>CUMPLE</v>
      </c>
      <c r="BD236" s="153" t="str">
        <f t="shared" si="98"/>
        <v>NO CUMPLE</v>
      </c>
      <c r="BE236" s="152" t="str">
        <f>IF('OFERTAS ECONOMICAS'!EQ236=0,"",IF('OFERTAS ECONOMICAS'!EV236="NO","",'OFERTAS ECONOMICAS'!EQ236))</f>
        <v/>
      </c>
      <c r="BF236" s="153">
        <f>+'OFERTAS ECONOMICAS'!EU236</f>
        <v>0</v>
      </c>
      <c r="BG236" s="153" t="str">
        <f t="shared" si="99"/>
        <v>NO CUMPLE</v>
      </c>
      <c r="BH236" s="152" t="str">
        <f>IF('OFERTAS ECONOMICAS'!EZ236=0,"",IF('OFERTAS ECONOMICAS'!FE236="NO","",'OFERTAS ECONOMICAS'!EZ236))</f>
        <v/>
      </c>
      <c r="BI236" s="153">
        <f>+'OFERTAS ECONOMICAS'!FD236</f>
        <v>0</v>
      </c>
      <c r="BJ236" s="153" t="str">
        <f t="shared" si="100"/>
        <v>NO CUMPLE</v>
      </c>
      <c r="BK236" s="152" t="str">
        <f>IF('OFERTAS ECONOMICAS'!FI236=0,"",IF('OFERTAS ECONOMICAS'!FN236="no","",'OFERTAS ECONOMICAS'!FI236))</f>
        <v/>
      </c>
      <c r="BL236" s="153">
        <f>+'OFERTAS ECONOMICAS'!FM236</f>
        <v>0</v>
      </c>
      <c r="BM236" s="153" t="str">
        <f t="shared" si="101"/>
        <v>NO CUMPLE</v>
      </c>
      <c r="BN236" s="152" t="e">
        <f>IF('OFERTAS ECONOMICAS'!#REF!=0,"",IF('OFERTAS ECONOMICAS'!#REF!="NO","",'OFERTAS ECONOMICAS'!#REF!))</f>
        <v>#REF!</v>
      </c>
      <c r="BO236" s="153" t="e">
        <f>+'OFERTAS ECONOMICAS'!#REF!</f>
        <v>#REF!</v>
      </c>
      <c r="BP236" s="153" t="e">
        <f t="shared" si="102"/>
        <v>#REF!</v>
      </c>
      <c r="BQ236" s="152" t="str">
        <f>IF('OFERTAS ECONOMICAS'!FR236=0,"",IF('OFERTAS ECONOMICAS'!FW236="NO","",'OFERTAS ECONOMICAS'!FR236))</f>
        <v/>
      </c>
      <c r="BR236" s="153">
        <f>+'OFERTAS ECONOMICAS'!FV236</f>
        <v>0</v>
      </c>
      <c r="BS236" s="153" t="str">
        <f t="shared" si="103"/>
        <v>NO CUMPLE</v>
      </c>
      <c r="BT236" s="152" t="str">
        <f>IF('OFERTAS ECONOMICAS'!GA236=0,"",IF('OFERTAS ECONOMICAS'!GF236="NO","",'OFERTAS ECONOMICAS'!GA236))</f>
        <v/>
      </c>
      <c r="BU236" s="153">
        <f>+'OFERTAS ECONOMICAS'!GE236</f>
        <v>0</v>
      </c>
      <c r="BV236" s="153" t="str">
        <f t="shared" si="104"/>
        <v>NO CUMPLE</v>
      </c>
      <c r="BW236" s="152" t="e">
        <f>IF('OFERTAS ECONOMICAS'!#REF!=0,"",IF('OFERTAS ECONOMICAS'!#REF!="NO","",'OFERTAS ECONOMICAS'!#REF!))</f>
        <v>#REF!</v>
      </c>
      <c r="BX236" s="153" t="e">
        <f>+'OFERTAS ECONOMICAS'!#REF!</f>
        <v>#REF!</v>
      </c>
      <c r="BY236" s="153" t="e">
        <f t="shared" si="105"/>
        <v>#REF!</v>
      </c>
    </row>
    <row r="237" spans="1:77" ht="38.25" x14ac:dyDescent="0.2">
      <c r="A237" s="85">
        <f t="shared" si="81"/>
        <v>228</v>
      </c>
      <c r="B237" s="85" t="str">
        <f>VLOOKUP(A237,'OFERTAS ECONOMICAS'!A237:B570,2,0)</f>
        <v>DM739</v>
      </c>
      <c r="C237" s="22" t="str">
        <f>VLOOKUP(A237,'OFERTAS ECONOMICAS'!A237:C570,3,0)</f>
        <v>MECHA NASAL ESTERIL EN GASA 100% ALGODON, PRECORTADA</v>
      </c>
      <c r="D237" s="120">
        <v>1</v>
      </c>
      <c r="E237" s="120" t="s">
        <v>32</v>
      </c>
      <c r="F237" s="24">
        <v>4396</v>
      </c>
      <c r="G237" s="120">
        <v>36</v>
      </c>
      <c r="H237" s="86">
        <f t="shared" si="82"/>
        <v>158256</v>
      </c>
      <c r="I237" s="48" t="str">
        <f>IF('OFERTAS ECONOMICAS'!L237=0,"",IF('OFERTAS ECONOMICAS'!Q237="no","",'OFERTAS ECONOMICAS'!L237))</f>
        <v/>
      </c>
      <c r="J237" s="49">
        <f>+'OFERTAS ECONOMICAS'!P237</f>
        <v>0</v>
      </c>
      <c r="K237" s="49" t="str">
        <f t="shared" si="83"/>
        <v>NO CUMPLE</v>
      </c>
      <c r="L237" s="51" t="str">
        <f>IF('OFERTAS ECONOMICAS'!U237=0,"",IF('OFERTAS ECONOMICAS'!Z237="NO","",'OFERTAS ECONOMICAS'!U237))</f>
        <v/>
      </c>
      <c r="M237" s="52">
        <f>+'OFERTAS ECONOMICAS'!Y237</f>
        <v>0</v>
      </c>
      <c r="N237" s="52" t="str">
        <f t="shared" si="84"/>
        <v>NO CUMPLE</v>
      </c>
      <c r="O237" s="53" t="str">
        <f>IF('OFERTAS ECONOMICAS'!AD237=0,"",IF('OFERTAS ECONOMICAS'!AI237="NO","",'OFERTAS ECONOMICAS'!AD237))</f>
        <v/>
      </c>
      <c r="P237" s="54">
        <f>+'OFERTAS ECONOMICAS'!AH237</f>
        <v>0</v>
      </c>
      <c r="Q237" s="54" t="str">
        <f t="shared" si="85"/>
        <v>NO CUMPLE</v>
      </c>
      <c r="R237" s="56" t="str">
        <f>IF('OFERTAS ECONOMICAS'!AN237=0,"",IF('OFERTAS ECONOMICAS'!AR237="NO","",'OFERTAS ECONOMICAS'!AN237))</f>
        <v/>
      </c>
      <c r="S237" s="57">
        <f>+'OFERTAS ECONOMICAS'!AQ237</f>
        <v>0</v>
      </c>
      <c r="T237" s="57" t="str">
        <f t="shared" si="86"/>
        <v>NO CUMPLE</v>
      </c>
      <c r="U237" s="59" t="str">
        <f>IF('OFERTAS ECONOMICAS'!AV237=0,"",IF('OFERTAS ECONOMICAS'!BA237="NO","",'OFERTAS ECONOMICAS'!AV237))</f>
        <v/>
      </c>
      <c r="V237" s="60">
        <f>+'OFERTAS ECONOMICAS'!AZ237</f>
        <v>0</v>
      </c>
      <c r="W237" s="60" t="str">
        <f t="shared" si="87"/>
        <v>NO CUMPLE</v>
      </c>
      <c r="X237" s="56" t="str">
        <f>IF('OFERTAS ECONOMICAS'!BF237=0,"",IF('OFERTAS ECONOMICAS'!BJ237="NO","",'OFERTAS ECONOMICAS'!BE237))</f>
        <v/>
      </c>
      <c r="Y237" s="57">
        <f>+'OFERTAS ECONOMICAS'!BI237</f>
        <v>0</v>
      </c>
      <c r="Z237" s="57" t="str">
        <f t="shared" si="88"/>
        <v>NO CUMPLE</v>
      </c>
      <c r="AA237" s="152" t="e">
        <f>IF('OFERTAS ECONOMICAS'!#REF!=0,"",IF('OFERTAS ECONOMICAS'!#REF!="NO","",'OFERTAS ECONOMICAS'!#REF!))</f>
        <v>#REF!</v>
      </c>
      <c r="AB237" s="153" t="e">
        <f>+'OFERTAS ECONOMICAS'!#REF!</f>
        <v>#REF!</v>
      </c>
      <c r="AC237" s="153" t="e">
        <f t="shared" si="89"/>
        <v>#REF!</v>
      </c>
      <c r="AD237" s="251" t="str">
        <f>IF('OFERTAS ECONOMICAS'!BN237=0,"",IF('OFERTAS ECONOMICAS'!BS237="NO","",'OFERTAS ECONOMICAS'!BN237))</f>
        <v/>
      </c>
      <c r="AE237" s="153">
        <f>+'OFERTAS ECONOMICAS'!BR237</f>
        <v>0</v>
      </c>
      <c r="AF237" s="153" t="str">
        <f t="shared" si="90"/>
        <v>NO CUMPLE</v>
      </c>
      <c r="AG237" s="152" t="str">
        <f>IF('OFERTAS ECONOMICAS'!BW237=0,"",IF('OFERTAS ECONOMICAS'!CB237="NO","",'OFERTAS ECONOMICAS'!BW237))</f>
        <v/>
      </c>
      <c r="AH237" s="153">
        <f>+'OFERTAS ECONOMICAS'!CA237</f>
        <v>0</v>
      </c>
      <c r="AI237" s="153" t="str">
        <f t="shared" si="91"/>
        <v>NO CUMPLE</v>
      </c>
      <c r="AJ237" s="152" t="str">
        <f>IF('OFERTAS ECONOMICAS'!CF237=0,"",IF('OFERTAS ECONOMICAS'!CK237="NO","",'OFERTAS ECONOMICAS'!CF237))</f>
        <v/>
      </c>
      <c r="AK237" s="153">
        <f>+'OFERTAS ECONOMICAS'!CJ237</f>
        <v>0</v>
      </c>
      <c r="AL237" s="153" t="str">
        <f t="shared" si="92"/>
        <v>NO CUMPLE</v>
      </c>
      <c r="AM237" s="152" t="str">
        <f>IF('OFERTAS ECONOMICAS'!CO237=0,"",IF('OFERTAS ECONOMICAS'!CT237="NO","",'OFERTAS ECONOMICAS'!CO237))</f>
        <v/>
      </c>
      <c r="AN237" s="153">
        <f>+'OFERTAS ECONOMICAS'!CS237</f>
        <v>0</v>
      </c>
      <c r="AO237" s="153" t="str">
        <f t="shared" si="93"/>
        <v>NO CUMPLE</v>
      </c>
      <c r="AP237" s="344" t="str">
        <f>IF('OFERTAS ECONOMICAS'!CX237=0,"",IF('OFERTAS ECONOMICAS'!DC237="NO","",'OFERTAS ECONOMICAS'!CX237))</f>
        <v/>
      </c>
      <c r="AQ237" s="153">
        <f>+'OFERTAS ECONOMICAS'!DB237</f>
        <v>0</v>
      </c>
      <c r="AR237" s="153" t="str">
        <f t="shared" si="94"/>
        <v>NO CUMPLE</v>
      </c>
      <c r="AS237" s="152" t="str">
        <f>IF('OFERTAS ECONOMICAS'!DG237=0,"",IF('OFERTAS ECONOMICAS'!DL237="NO","",'OFERTAS ECONOMICAS'!DG237))</f>
        <v/>
      </c>
      <c r="AT237" s="153">
        <f>+'OFERTAS ECONOMICAS'!DK237</f>
        <v>0</v>
      </c>
      <c r="AU237" s="153" t="str">
        <f t="shared" si="95"/>
        <v>NO CUMPLE</v>
      </c>
      <c r="AV237" s="152" t="str">
        <f>IF('OFERTAS ECONOMICAS'!DP237=0,"",IF('OFERTAS ECONOMICAS'!DU237="NO","",'OFERTAS ECONOMICAS'!DP237))</f>
        <v/>
      </c>
      <c r="AW237" s="153">
        <f>+'OFERTAS ECONOMICAS'!DT237</f>
        <v>0</v>
      </c>
      <c r="AX237" s="153" t="str">
        <f t="shared" si="96"/>
        <v>NO CUMPLE</v>
      </c>
      <c r="AY237" s="341" t="str">
        <f>IF('OFERTAS ECONOMICAS'!DY237=0,"",IF('OFERTAS ECONOMICAS'!ED237="no","",'OFERTAS ECONOMICAS'!DY237))</f>
        <v/>
      </c>
      <c r="AZ237" s="153">
        <f>+'OFERTAS ECONOMICAS'!EC237</f>
        <v>0</v>
      </c>
      <c r="BA237" s="153" t="str">
        <f t="shared" si="97"/>
        <v>NO CUMPLE</v>
      </c>
      <c r="BB237" s="152" t="str">
        <f>IF('OFERTAS ECONOMICAS'!EH237=0,"",IF('OFERTAS ECONOMICAS'!EM237="NO","",'OFERTAS ECONOMICAS'!EH237))</f>
        <v/>
      </c>
      <c r="BC237" s="153" t="str">
        <f>+'OFERTAS ECONOMICAS'!EL237</f>
        <v>CUMPLE</v>
      </c>
      <c r="BD237" s="153" t="str">
        <f t="shared" si="98"/>
        <v>NO CUMPLE</v>
      </c>
      <c r="BE237" s="152">
        <f>IF('OFERTAS ECONOMICAS'!EQ237=0,"",IF('OFERTAS ECONOMICAS'!EV237="NO","",'OFERTAS ECONOMICAS'!EQ237))</f>
        <v>4241</v>
      </c>
      <c r="BF237" s="153" t="str">
        <f>+'OFERTAS ECONOMICAS'!EU237</f>
        <v>CUMPLE</v>
      </c>
      <c r="BG237" s="153" t="str">
        <f t="shared" si="99"/>
        <v>CUMPLE</v>
      </c>
      <c r="BH237" s="152" t="str">
        <f>IF('OFERTAS ECONOMICAS'!EZ237=0,"",IF('OFERTAS ECONOMICAS'!FE237="NO","",'OFERTAS ECONOMICAS'!EZ237))</f>
        <v/>
      </c>
      <c r="BI237" s="153">
        <f>+'OFERTAS ECONOMICAS'!FD237</f>
        <v>0</v>
      </c>
      <c r="BJ237" s="153" t="str">
        <f t="shared" si="100"/>
        <v>NO CUMPLE</v>
      </c>
      <c r="BK237" s="152" t="str">
        <f>IF('OFERTAS ECONOMICAS'!FI237=0,"",IF('OFERTAS ECONOMICAS'!FN237="no","",'OFERTAS ECONOMICAS'!FI237))</f>
        <v/>
      </c>
      <c r="BL237" s="153">
        <f>+'OFERTAS ECONOMICAS'!FM237</f>
        <v>0</v>
      </c>
      <c r="BM237" s="153" t="str">
        <f t="shared" si="101"/>
        <v>NO CUMPLE</v>
      </c>
      <c r="BN237" s="152" t="e">
        <f>IF('OFERTAS ECONOMICAS'!#REF!=0,"",IF('OFERTAS ECONOMICAS'!#REF!="NO","",'OFERTAS ECONOMICAS'!#REF!))</f>
        <v>#REF!</v>
      </c>
      <c r="BO237" s="153" t="e">
        <f>+'OFERTAS ECONOMICAS'!#REF!</f>
        <v>#REF!</v>
      </c>
      <c r="BP237" s="153" t="e">
        <f t="shared" si="102"/>
        <v>#REF!</v>
      </c>
      <c r="BQ237" s="152" t="str">
        <f>IF('OFERTAS ECONOMICAS'!FR237=0,"",IF('OFERTAS ECONOMICAS'!FW237="NO","",'OFERTAS ECONOMICAS'!FR237))</f>
        <v/>
      </c>
      <c r="BR237" s="153">
        <f>+'OFERTAS ECONOMICAS'!FV237</f>
        <v>0</v>
      </c>
      <c r="BS237" s="153" t="str">
        <f t="shared" si="103"/>
        <v>NO CUMPLE</v>
      </c>
      <c r="BT237" s="152" t="str">
        <f>IF('OFERTAS ECONOMICAS'!GA237=0,"",IF('OFERTAS ECONOMICAS'!GF237="NO","",'OFERTAS ECONOMICAS'!GA237))</f>
        <v/>
      </c>
      <c r="BU237" s="153">
        <f>+'OFERTAS ECONOMICAS'!GE237</f>
        <v>0</v>
      </c>
      <c r="BV237" s="153" t="str">
        <f t="shared" si="104"/>
        <v>NO CUMPLE</v>
      </c>
      <c r="BW237" s="152" t="e">
        <f>IF('OFERTAS ECONOMICAS'!#REF!=0,"",IF('OFERTAS ECONOMICAS'!#REF!="NO","",'OFERTAS ECONOMICAS'!#REF!))</f>
        <v>#REF!</v>
      </c>
      <c r="BX237" s="153" t="e">
        <f>+'OFERTAS ECONOMICAS'!#REF!</f>
        <v>#REF!</v>
      </c>
      <c r="BY237" s="153" t="e">
        <f t="shared" si="105"/>
        <v>#REF!</v>
      </c>
    </row>
    <row r="238" spans="1:77" ht="25.5" x14ac:dyDescent="0.2">
      <c r="A238" s="85">
        <f t="shared" si="81"/>
        <v>229</v>
      </c>
      <c r="B238" s="85" t="str">
        <f>VLOOKUP(A238,'OFERTAS ECONOMICAS'!A238:B571,2,0)</f>
        <v>DM2197</v>
      </c>
      <c r="C238" s="22" t="str">
        <f>VLOOKUP(A238,'OFERTAS ECONOMICAS'!A238:C571,3,0)</f>
        <v>PARCHE DE DURAMADRE SUTURABLE 10 X 12.5CMS</v>
      </c>
      <c r="D238" s="120">
        <v>1</v>
      </c>
      <c r="E238" s="120" t="s">
        <v>32</v>
      </c>
      <c r="F238" s="24">
        <v>3518125</v>
      </c>
      <c r="G238" s="120">
        <v>10</v>
      </c>
      <c r="H238" s="86">
        <f t="shared" si="82"/>
        <v>35181250</v>
      </c>
      <c r="I238" s="48" t="str">
        <f>IF('OFERTAS ECONOMICAS'!L238=0,"",IF('OFERTAS ECONOMICAS'!Q238="no","",'OFERTAS ECONOMICAS'!L238))</f>
        <v/>
      </c>
      <c r="J238" s="49">
        <f>+'OFERTAS ECONOMICAS'!P238</f>
        <v>0</v>
      </c>
      <c r="K238" s="49" t="str">
        <f t="shared" si="83"/>
        <v>NO CUMPLE</v>
      </c>
      <c r="L238" s="51" t="str">
        <f>IF('OFERTAS ECONOMICAS'!U238=0,"",IF('OFERTAS ECONOMICAS'!Z238="NO","",'OFERTAS ECONOMICAS'!U238))</f>
        <v/>
      </c>
      <c r="M238" s="52">
        <f>+'OFERTAS ECONOMICAS'!Y238</f>
        <v>0</v>
      </c>
      <c r="N238" s="52" t="str">
        <f t="shared" si="84"/>
        <v>NO CUMPLE</v>
      </c>
      <c r="O238" s="53" t="str">
        <f>IF('OFERTAS ECONOMICAS'!AD238=0,"",IF('OFERTAS ECONOMICAS'!AI238="NO","",'OFERTAS ECONOMICAS'!AD238))</f>
        <v/>
      </c>
      <c r="P238" s="54">
        <f>+'OFERTAS ECONOMICAS'!AH238</f>
        <v>0</v>
      </c>
      <c r="Q238" s="54" t="str">
        <f t="shared" si="85"/>
        <v>NO CUMPLE</v>
      </c>
      <c r="R238" s="56" t="str">
        <f>IF('OFERTAS ECONOMICAS'!AN238=0,"",IF('OFERTAS ECONOMICAS'!AR238="NO","",'OFERTAS ECONOMICAS'!AN238))</f>
        <v/>
      </c>
      <c r="S238" s="57">
        <f>+'OFERTAS ECONOMICAS'!AQ238</f>
        <v>0</v>
      </c>
      <c r="T238" s="57" t="str">
        <f t="shared" si="86"/>
        <v>NO CUMPLE</v>
      </c>
      <c r="U238" s="59" t="str">
        <f>IF('OFERTAS ECONOMICAS'!AV238=0,"",IF('OFERTAS ECONOMICAS'!BA238="NO","",'OFERTAS ECONOMICAS'!AV238))</f>
        <v/>
      </c>
      <c r="V238" s="60">
        <f>+'OFERTAS ECONOMICAS'!AZ238</f>
        <v>0</v>
      </c>
      <c r="W238" s="60" t="str">
        <f t="shared" si="87"/>
        <v>NO CUMPLE</v>
      </c>
      <c r="X238" s="56" t="str">
        <f>IF('OFERTAS ECONOMICAS'!BF238=0,"",IF('OFERTAS ECONOMICAS'!BJ238="NO","",'OFERTAS ECONOMICAS'!BE238))</f>
        <v/>
      </c>
      <c r="Y238" s="57">
        <f>+'OFERTAS ECONOMICAS'!BI238</f>
        <v>0</v>
      </c>
      <c r="Z238" s="57" t="str">
        <f t="shared" si="88"/>
        <v>NO CUMPLE</v>
      </c>
      <c r="AA238" s="152" t="e">
        <f>IF('OFERTAS ECONOMICAS'!#REF!=0,"",IF('OFERTAS ECONOMICAS'!#REF!="NO","",'OFERTAS ECONOMICAS'!#REF!))</f>
        <v>#REF!</v>
      </c>
      <c r="AB238" s="153" t="e">
        <f>+'OFERTAS ECONOMICAS'!#REF!</f>
        <v>#REF!</v>
      </c>
      <c r="AC238" s="153" t="e">
        <f t="shared" si="89"/>
        <v>#REF!</v>
      </c>
      <c r="AD238" s="251" t="str">
        <f>IF('OFERTAS ECONOMICAS'!BN238=0,"",IF('OFERTAS ECONOMICAS'!BS238="NO","",'OFERTAS ECONOMICAS'!BN238))</f>
        <v/>
      </c>
      <c r="AE238" s="153">
        <f>+'OFERTAS ECONOMICAS'!BR238</f>
        <v>0</v>
      </c>
      <c r="AF238" s="153" t="str">
        <f t="shared" si="90"/>
        <v>NO CUMPLE</v>
      </c>
      <c r="AG238" s="152" t="str">
        <f>IF('OFERTAS ECONOMICAS'!BW238=0,"",IF('OFERTAS ECONOMICAS'!CB238="NO","",'OFERTAS ECONOMICAS'!BW238))</f>
        <v/>
      </c>
      <c r="AH238" s="153">
        <f>+'OFERTAS ECONOMICAS'!CA238</f>
        <v>0</v>
      </c>
      <c r="AI238" s="153" t="str">
        <f t="shared" si="91"/>
        <v>NO CUMPLE</v>
      </c>
      <c r="AJ238" s="152" t="str">
        <f>IF('OFERTAS ECONOMICAS'!CF238=0,"",IF('OFERTAS ECONOMICAS'!CK238="NO","",'OFERTAS ECONOMICAS'!CF238))</f>
        <v/>
      </c>
      <c r="AK238" s="153">
        <f>+'OFERTAS ECONOMICAS'!CJ238</f>
        <v>0</v>
      </c>
      <c r="AL238" s="153" t="str">
        <f t="shared" si="92"/>
        <v>NO CUMPLE</v>
      </c>
      <c r="AM238" s="152">
        <f>IF('OFERTAS ECONOMICAS'!CO238=0,"",IF('OFERTAS ECONOMICAS'!CT238="NO","",'OFERTAS ECONOMICAS'!CO238))</f>
        <v>2045000</v>
      </c>
      <c r="AN238" s="153" t="str">
        <f>+'OFERTAS ECONOMICAS'!CS238</f>
        <v>CUMPLE</v>
      </c>
      <c r="AO238" s="153" t="str">
        <f t="shared" si="93"/>
        <v>CUMPLE</v>
      </c>
      <c r="AP238" s="344" t="str">
        <f>IF('OFERTAS ECONOMICAS'!CX238=0,"",IF('OFERTAS ECONOMICAS'!DC238="NO","",'OFERTAS ECONOMICAS'!CX238))</f>
        <v/>
      </c>
      <c r="AQ238" s="153">
        <f>+'OFERTAS ECONOMICAS'!DB238</f>
        <v>0</v>
      </c>
      <c r="AR238" s="153" t="str">
        <f t="shared" si="94"/>
        <v>NO CUMPLE</v>
      </c>
      <c r="AS238" s="152" t="str">
        <f>IF('OFERTAS ECONOMICAS'!DG238=0,"",IF('OFERTAS ECONOMICAS'!DL238="NO","",'OFERTAS ECONOMICAS'!DG238))</f>
        <v/>
      </c>
      <c r="AT238" s="153">
        <f>+'OFERTAS ECONOMICAS'!DK238</f>
        <v>0</v>
      </c>
      <c r="AU238" s="153" t="str">
        <f t="shared" si="95"/>
        <v>NO CUMPLE</v>
      </c>
      <c r="AV238" s="152" t="str">
        <f>IF('OFERTAS ECONOMICAS'!DP238=0,"",IF('OFERTAS ECONOMICAS'!DU238="NO","",'OFERTAS ECONOMICAS'!DP238))</f>
        <v/>
      </c>
      <c r="AW238" s="153">
        <f>+'OFERTAS ECONOMICAS'!DT238</f>
        <v>0</v>
      </c>
      <c r="AX238" s="153" t="str">
        <f t="shared" si="96"/>
        <v>NO CUMPLE</v>
      </c>
      <c r="AY238" s="341" t="str">
        <f>IF('OFERTAS ECONOMICAS'!DY238=0,"",IF('OFERTAS ECONOMICAS'!ED238="no","",'OFERTAS ECONOMICAS'!DY238))</f>
        <v/>
      </c>
      <c r="AZ238" s="153">
        <f>+'OFERTAS ECONOMICAS'!EC238</f>
        <v>0</v>
      </c>
      <c r="BA238" s="153" t="str">
        <f t="shared" si="97"/>
        <v>NO CUMPLE</v>
      </c>
      <c r="BB238" s="152" t="str">
        <f>IF('OFERTAS ECONOMICAS'!EH238=0,"",IF('OFERTAS ECONOMICAS'!EM238="NO","",'OFERTAS ECONOMICAS'!EH238))</f>
        <v/>
      </c>
      <c r="BC238" s="153" t="str">
        <f>+'OFERTAS ECONOMICAS'!EL238</f>
        <v>NO CUMPLE</v>
      </c>
      <c r="BD238" s="153" t="str">
        <f t="shared" si="98"/>
        <v>NO CUMPLE</v>
      </c>
      <c r="BE238" s="152" t="str">
        <f>IF('OFERTAS ECONOMICAS'!EQ238=0,"",IF('OFERTAS ECONOMICAS'!EV238="NO","",'OFERTAS ECONOMICAS'!EQ238))</f>
        <v/>
      </c>
      <c r="BF238" s="153">
        <f>+'OFERTAS ECONOMICAS'!EU238</f>
        <v>0</v>
      </c>
      <c r="BG238" s="153" t="str">
        <f t="shared" si="99"/>
        <v>NO CUMPLE</v>
      </c>
      <c r="BH238" s="152" t="str">
        <f>IF('OFERTAS ECONOMICAS'!EZ238=0,"",IF('OFERTAS ECONOMICAS'!FE238="NO","",'OFERTAS ECONOMICAS'!EZ238))</f>
        <v/>
      </c>
      <c r="BI238" s="153">
        <f>+'OFERTAS ECONOMICAS'!FD238</f>
        <v>0</v>
      </c>
      <c r="BJ238" s="153" t="str">
        <f t="shared" si="100"/>
        <v>NO CUMPLE</v>
      </c>
      <c r="BK238" s="152" t="str">
        <f>IF('OFERTAS ECONOMICAS'!FI238=0,"",IF('OFERTAS ECONOMICAS'!FN238="no","",'OFERTAS ECONOMICAS'!FI238))</f>
        <v/>
      </c>
      <c r="BL238" s="153">
        <f>+'OFERTAS ECONOMICAS'!FM238</f>
        <v>0</v>
      </c>
      <c r="BM238" s="153" t="str">
        <f t="shared" si="101"/>
        <v>NO CUMPLE</v>
      </c>
      <c r="BN238" s="152" t="e">
        <f>IF('OFERTAS ECONOMICAS'!#REF!=0,"",IF('OFERTAS ECONOMICAS'!#REF!="NO","",'OFERTAS ECONOMICAS'!#REF!))</f>
        <v>#REF!</v>
      </c>
      <c r="BO238" s="153" t="e">
        <f>+'OFERTAS ECONOMICAS'!#REF!</f>
        <v>#REF!</v>
      </c>
      <c r="BP238" s="153" t="e">
        <f t="shared" si="102"/>
        <v>#REF!</v>
      </c>
      <c r="BQ238" s="152" t="str">
        <f>IF('OFERTAS ECONOMICAS'!FR238=0,"",IF('OFERTAS ECONOMICAS'!FW238="NO","",'OFERTAS ECONOMICAS'!FR238))</f>
        <v/>
      </c>
      <c r="BR238" s="153">
        <f>+'OFERTAS ECONOMICAS'!FV238</f>
        <v>0</v>
      </c>
      <c r="BS238" s="153" t="str">
        <f t="shared" si="103"/>
        <v>NO CUMPLE</v>
      </c>
      <c r="BT238" s="152" t="str">
        <f>IF('OFERTAS ECONOMICAS'!GA238=0,"",IF('OFERTAS ECONOMICAS'!GF238="NO","",'OFERTAS ECONOMICAS'!GA238))</f>
        <v/>
      </c>
      <c r="BU238" s="153" t="str">
        <f>+'OFERTAS ECONOMICAS'!GE238</f>
        <v>NO CUMPLE</v>
      </c>
      <c r="BV238" s="153" t="str">
        <f t="shared" si="104"/>
        <v>NO CUMPLE</v>
      </c>
      <c r="BW238" s="152" t="e">
        <f>IF('OFERTAS ECONOMICAS'!#REF!=0,"",IF('OFERTAS ECONOMICAS'!#REF!="NO","",'OFERTAS ECONOMICAS'!#REF!))</f>
        <v>#REF!</v>
      </c>
      <c r="BX238" s="153" t="e">
        <f>+'OFERTAS ECONOMICAS'!#REF!</f>
        <v>#REF!</v>
      </c>
      <c r="BY238" s="153" t="e">
        <f t="shared" si="105"/>
        <v>#REF!</v>
      </c>
    </row>
    <row r="239" spans="1:77" ht="63.75" x14ac:dyDescent="0.2">
      <c r="A239" s="85">
        <f t="shared" si="81"/>
        <v>230</v>
      </c>
      <c r="B239" s="85" t="str">
        <f>VLOOKUP(A239,'OFERTAS ECONOMICAS'!A239:B572,2,0)</f>
        <v>DM1839</v>
      </c>
      <c r="C239" s="22" t="str">
        <f>VLOOKUP(A239,'OFERTAS ECONOMICAS'!A239:C572,3,0)</f>
        <v>PINZA BIPOLAR AVANZADO PUNTA RECTA DIAMETRO 5MM LONGITUD 14CM PARA CIRUGIA ABIERTA CON ARTICULACION DE 110 GRADOS</v>
      </c>
      <c r="D239" s="120">
        <v>1</v>
      </c>
      <c r="E239" s="120" t="s">
        <v>32</v>
      </c>
      <c r="F239" s="24">
        <v>1319721.8999999999</v>
      </c>
      <c r="G239" s="120">
        <v>1</v>
      </c>
      <c r="H239" s="86">
        <f t="shared" si="82"/>
        <v>1319721.8999999999</v>
      </c>
      <c r="I239" s="48" t="str">
        <f>IF('OFERTAS ECONOMICAS'!L239=0,"",IF('OFERTAS ECONOMICAS'!Q239="no","",'OFERTAS ECONOMICAS'!L239))</f>
        <v/>
      </c>
      <c r="J239" s="49">
        <f>+'OFERTAS ECONOMICAS'!P239</f>
        <v>0</v>
      </c>
      <c r="K239" s="49" t="str">
        <f t="shared" si="83"/>
        <v>NO CUMPLE</v>
      </c>
      <c r="L239" s="51" t="str">
        <f>IF('OFERTAS ECONOMICAS'!U239=0,"",IF('OFERTAS ECONOMICAS'!Z239="NO","",'OFERTAS ECONOMICAS'!U239))</f>
        <v/>
      </c>
      <c r="M239" s="52">
        <f>+'OFERTAS ECONOMICAS'!Y239</f>
        <v>0</v>
      </c>
      <c r="N239" s="52" t="str">
        <f t="shared" si="84"/>
        <v>NO CUMPLE</v>
      </c>
      <c r="O239" s="53" t="str">
        <f>IF('OFERTAS ECONOMICAS'!AD239=0,"",IF('OFERTAS ECONOMICAS'!AI239="NO","",'OFERTAS ECONOMICAS'!AD239))</f>
        <v/>
      </c>
      <c r="P239" s="54">
        <f>+'OFERTAS ECONOMICAS'!AH239</f>
        <v>0</v>
      </c>
      <c r="Q239" s="54" t="str">
        <f t="shared" si="85"/>
        <v>NO CUMPLE</v>
      </c>
      <c r="R239" s="56" t="str">
        <f>IF('OFERTAS ECONOMICAS'!AN239=0,"",IF('OFERTAS ECONOMICAS'!AR239="NO","",'OFERTAS ECONOMICAS'!AN239))</f>
        <v/>
      </c>
      <c r="S239" s="57">
        <f>+'OFERTAS ECONOMICAS'!AQ239</f>
        <v>0</v>
      </c>
      <c r="T239" s="57" t="str">
        <f t="shared" si="86"/>
        <v>NO CUMPLE</v>
      </c>
      <c r="U239" s="59" t="str">
        <f>IF('OFERTAS ECONOMICAS'!AV239=0,"",IF('OFERTAS ECONOMICAS'!BA239="NO","",'OFERTAS ECONOMICAS'!AV239))</f>
        <v/>
      </c>
      <c r="V239" s="60">
        <f>+'OFERTAS ECONOMICAS'!AZ239</f>
        <v>0</v>
      </c>
      <c r="W239" s="60" t="str">
        <f t="shared" si="87"/>
        <v>NO CUMPLE</v>
      </c>
      <c r="X239" s="56" t="str">
        <f>IF('OFERTAS ECONOMICAS'!BF239=0,"",IF('OFERTAS ECONOMICAS'!BJ239="NO","",'OFERTAS ECONOMICAS'!BE239))</f>
        <v/>
      </c>
      <c r="Y239" s="57">
        <f>+'OFERTAS ECONOMICAS'!BI239</f>
        <v>0</v>
      </c>
      <c r="Z239" s="57" t="str">
        <f t="shared" si="88"/>
        <v>NO CUMPLE</v>
      </c>
      <c r="AA239" s="152" t="e">
        <f>IF('OFERTAS ECONOMICAS'!#REF!=0,"",IF('OFERTAS ECONOMICAS'!#REF!="NO","",'OFERTAS ECONOMICAS'!#REF!))</f>
        <v>#REF!</v>
      </c>
      <c r="AB239" s="153" t="e">
        <f>+'OFERTAS ECONOMICAS'!#REF!</f>
        <v>#REF!</v>
      </c>
      <c r="AC239" s="153" t="e">
        <f t="shared" si="89"/>
        <v>#REF!</v>
      </c>
      <c r="AD239" s="251" t="str">
        <f>IF('OFERTAS ECONOMICAS'!BN239=0,"",IF('OFERTAS ECONOMICAS'!BS239="NO","",'OFERTAS ECONOMICAS'!BN239))</f>
        <v/>
      </c>
      <c r="AE239" s="153">
        <f>+'OFERTAS ECONOMICAS'!BR239</f>
        <v>0</v>
      </c>
      <c r="AF239" s="153" t="str">
        <f t="shared" si="90"/>
        <v>NO CUMPLE</v>
      </c>
      <c r="AG239" s="152" t="str">
        <f>IF('OFERTAS ECONOMICAS'!BW239=0,"",IF('OFERTAS ECONOMICAS'!CB239="NO","",'OFERTAS ECONOMICAS'!BW239))</f>
        <v/>
      </c>
      <c r="AH239" s="153">
        <f>+'OFERTAS ECONOMICAS'!CA239</f>
        <v>0</v>
      </c>
      <c r="AI239" s="153" t="str">
        <f t="shared" si="91"/>
        <v>NO CUMPLE</v>
      </c>
      <c r="AJ239" s="152" t="str">
        <f>IF('OFERTAS ECONOMICAS'!CF239=0,"",IF('OFERTAS ECONOMICAS'!CK239="NO","",'OFERTAS ECONOMICAS'!CF239))</f>
        <v/>
      </c>
      <c r="AK239" s="153">
        <f>+'OFERTAS ECONOMICAS'!CJ239</f>
        <v>0</v>
      </c>
      <c r="AL239" s="153" t="str">
        <f t="shared" si="92"/>
        <v>NO CUMPLE</v>
      </c>
      <c r="AM239" s="152" t="str">
        <f>IF('OFERTAS ECONOMICAS'!CO239=0,"",IF('OFERTAS ECONOMICAS'!CT239="NO","",'OFERTAS ECONOMICAS'!CO239))</f>
        <v/>
      </c>
      <c r="AN239" s="153">
        <f>+'OFERTAS ECONOMICAS'!CS239</f>
        <v>0</v>
      </c>
      <c r="AO239" s="153" t="str">
        <f t="shared" si="93"/>
        <v>NO CUMPLE</v>
      </c>
      <c r="AP239" s="344" t="str">
        <f>IF('OFERTAS ECONOMICAS'!CX239=0,"",IF('OFERTAS ECONOMICAS'!DC239="NO","",'OFERTAS ECONOMICAS'!CX239))</f>
        <v/>
      </c>
      <c r="AQ239" s="153">
        <f>+'OFERTAS ECONOMICAS'!DB239</f>
        <v>0</v>
      </c>
      <c r="AR239" s="153" t="str">
        <f t="shared" si="94"/>
        <v>NO CUMPLE</v>
      </c>
      <c r="AS239" s="152" t="str">
        <f>IF('OFERTAS ECONOMICAS'!DG239=0,"",IF('OFERTAS ECONOMICAS'!DL239="NO","",'OFERTAS ECONOMICAS'!DG239))</f>
        <v/>
      </c>
      <c r="AT239" s="153">
        <f>+'OFERTAS ECONOMICAS'!DK239</f>
        <v>0</v>
      </c>
      <c r="AU239" s="153" t="str">
        <f t="shared" si="95"/>
        <v>NO CUMPLE</v>
      </c>
      <c r="AV239" s="152" t="str">
        <f>IF('OFERTAS ECONOMICAS'!DP239=0,"",IF('OFERTAS ECONOMICAS'!DU239="NO","",'OFERTAS ECONOMICAS'!DP239))</f>
        <v/>
      </c>
      <c r="AW239" s="153">
        <f>+'OFERTAS ECONOMICAS'!DT239</f>
        <v>0</v>
      </c>
      <c r="AX239" s="153" t="str">
        <f t="shared" si="96"/>
        <v>NO CUMPLE</v>
      </c>
      <c r="AY239" s="341" t="str">
        <f>IF('OFERTAS ECONOMICAS'!DY239=0,"",IF('OFERTAS ECONOMICAS'!ED239="no","",'OFERTAS ECONOMICAS'!DY239))</f>
        <v/>
      </c>
      <c r="AZ239" s="153">
        <f>+'OFERTAS ECONOMICAS'!EC239</f>
        <v>0</v>
      </c>
      <c r="BA239" s="153" t="str">
        <f t="shared" si="97"/>
        <v>NO CUMPLE</v>
      </c>
      <c r="BB239" s="152" t="str">
        <f>IF('OFERTAS ECONOMICAS'!EH239=0,"",IF('OFERTAS ECONOMICAS'!EM239="NO","",'OFERTAS ECONOMICAS'!EH239))</f>
        <v/>
      </c>
      <c r="BC239" s="153" t="str">
        <f>+'OFERTAS ECONOMICAS'!EL239</f>
        <v/>
      </c>
      <c r="BD239" s="153" t="str">
        <f t="shared" si="98"/>
        <v>NO CUMPLE</v>
      </c>
      <c r="BE239" s="152" t="str">
        <f>IF('OFERTAS ECONOMICAS'!EQ239=0,"",IF('OFERTAS ECONOMICAS'!EV239="NO","",'OFERTAS ECONOMICAS'!EQ239))</f>
        <v/>
      </c>
      <c r="BF239" s="153">
        <f>+'OFERTAS ECONOMICAS'!EU239</f>
        <v>0</v>
      </c>
      <c r="BG239" s="153" t="str">
        <f t="shared" si="99"/>
        <v>NO CUMPLE</v>
      </c>
      <c r="BH239" s="152" t="str">
        <f>IF('OFERTAS ECONOMICAS'!EZ239=0,"",IF('OFERTAS ECONOMICAS'!FE239="NO","",'OFERTAS ECONOMICAS'!EZ239))</f>
        <v/>
      </c>
      <c r="BI239" s="153">
        <f>+'OFERTAS ECONOMICAS'!FD239</f>
        <v>0</v>
      </c>
      <c r="BJ239" s="153" t="str">
        <f t="shared" si="100"/>
        <v>NO CUMPLE</v>
      </c>
      <c r="BK239" s="152" t="str">
        <f>IF('OFERTAS ECONOMICAS'!FI239=0,"",IF('OFERTAS ECONOMICAS'!FN239="no","",'OFERTAS ECONOMICAS'!FI239))</f>
        <v/>
      </c>
      <c r="BL239" s="153">
        <f>+'OFERTAS ECONOMICAS'!FM239</f>
        <v>0</v>
      </c>
      <c r="BM239" s="153" t="str">
        <f t="shared" si="101"/>
        <v>NO CUMPLE</v>
      </c>
      <c r="BN239" s="152" t="e">
        <f>IF('OFERTAS ECONOMICAS'!#REF!=0,"",IF('OFERTAS ECONOMICAS'!#REF!="NO","",'OFERTAS ECONOMICAS'!#REF!))</f>
        <v>#REF!</v>
      </c>
      <c r="BO239" s="153" t="e">
        <f>+'OFERTAS ECONOMICAS'!#REF!</f>
        <v>#REF!</v>
      </c>
      <c r="BP239" s="153" t="e">
        <f t="shared" si="102"/>
        <v>#REF!</v>
      </c>
      <c r="BQ239" s="152" t="str">
        <f>IF('OFERTAS ECONOMICAS'!FR239=0,"",IF('OFERTAS ECONOMICAS'!FW239="NO","",'OFERTAS ECONOMICAS'!FR239))</f>
        <v/>
      </c>
      <c r="BR239" s="153">
        <f>+'OFERTAS ECONOMICAS'!FV239</f>
        <v>0</v>
      </c>
      <c r="BS239" s="153" t="str">
        <f t="shared" si="103"/>
        <v>NO CUMPLE</v>
      </c>
      <c r="BT239" s="152" t="str">
        <f>IF('OFERTAS ECONOMICAS'!GA239=0,"",IF('OFERTAS ECONOMICAS'!GF239="NO","",'OFERTAS ECONOMICAS'!GA239))</f>
        <v/>
      </c>
      <c r="BU239" s="153">
        <f>+'OFERTAS ECONOMICAS'!GE239</f>
        <v>0</v>
      </c>
      <c r="BV239" s="153" t="str">
        <f t="shared" si="104"/>
        <v>NO CUMPLE</v>
      </c>
      <c r="BW239" s="152" t="e">
        <f>IF('OFERTAS ECONOMICAS'!#REF!=0,"",IF('OFERTAS ECONOMICAS'!#REF!="NO","",'OFERTAS ECONOMICAS'!#REF!))</f>
        <v>#REF!</v>
      </c>
      <c r="BX239" s="153" t="e">
        <f>+'OFERTAS ECONOMICAS'!#REF!</f>
        <v>#REF!</v>
      </c>
      <c r="BY239" s="153" t="e">
        <f t="shared" si="105"/>
        <v>#REF!</v>
      </c>
    </row>
    <row r="240" spans="1:77" ht="51" x14ac:dyDescent="0.2">
      <c r="A240" s="85">
        <f t="shared" si="81"/>
        <v>231</v>
      </c>
      <c r="B240" s="85" t="str">
        <f>VLOOKUP(A240,'OFERTAS ECONOMICAS'!A240:B573,2,0)</f>
        <v>DM2507</v>
      </c>
      <c r="C240" s="22" t="str">
        <f>VLOOKUP(A240,'OFERTAS ECONOMICAS'!A240:C573,3,0)</f>
        <v>RECARGA DE 60 MM LINEAL PARA TEJIDO GRUESO CON ALTURA AJUSTABLE DE GRAPA CIRUGIA ABIERTA</v>
      </c>
      <c r="D240" s="120">
        <v>1</v>
      </c>
      <c r="E240" s="120" t="s">
        <v>32</v>
      </c>
      <c r="F240" s="24">
        <v>345847.32</v>
      </c>
      <c r="G240" s="120">
        <v>1</v>
      </c>
      <c r="H240" s="86">
        <f t="shared" si="82"/>
        <v>345847.32</v>
      </c>
      <c r="I240" s="48" t="str">
        <f>IF('OFERTAS ECONOMICAS'!L240=0,"",IF('OFERTAS ECONOMICAS'!Q240="no","",'OFERTAS ECONOMICAS'!L240))</f>
        <v/>
      </c>
      <c r="J240" s="49">
        <f>+'OFERTAS ECONOMICAS'!P240</f>
        <v>0</v>
      </c>
      <c r="K240" s="49" t="str">
        <f t="shared" si="83"/>
        <v>NO CUMPLE</v>
      </c>
      <c r="L240" s="51" t="str">
        <f>IF('OFERTAS ECONOMICAS'!U240=0,"",IF('OFERTAS ECONOMICAS'!Z240="NO","",'OFERTAS ECONOMICAS'!U240))</f>
        <v/>
      </c>
      <c r="M240" s="52">
        <f>+'OFERTAS ECONOMICAS'!Y240</f>
        <v>0</v>
      </c>
      <c r="N240" s="52" t="str">
        <f t="shared" si="84"/>
        <v>NO CUMPLE</v>
      </c>
      <c r="O240" s="53" t="str">
        <f>IF('OFERTAS ECONOMICAS'!AD240=0,"",IF('OFERTAS ECONOMICAS'!AI240="NO","",'OFERTAS ECONOMICAS'!AD240))</f>
        <v/>
      </c>
      <c r="P240" s="54">
        <f>+'OFERTAS ECONOMICAS'!AH240</f>
        <v>0</v>
      </c>
      <c r="Q240" s="54" t="str">
        <f t="shared" si="85"/>
        <v>NO CUMPLE</v>
      </c>
      <c r="R240" s="56" t="str">
        <f>IF('OFERTAS ECONOMICAS'!AN240=0,"",IF('OFERTAS ECONOMICAS'!AR240="NO","",'OFERTAS ECONOMICAS'!AN240))</f>
        <v/>
      </c>
      <c r="S240" s="57">
        <f>+'OFERTAS ECONOMICAS'!AQ240</f>
        <v>0</v>
      </c>
      <c r="T240" s="57" t="str">
        <f t="shared" si="86"/>
        <v>NO CUMPLE</v>
      </c>
      <c r="U240" s="59" t="str">
        <f>IF('OFERTAS ECONOMICAS'!AV240=0,"",IF('OFERTAS ECONOMICAS'!BA240="NO","",'OFERTAS ECONOMICAS'!AV240))</f>
        <v/>
      </c>
      <c r="V240" s="60">
        <f>+'OFERTAS ECONOMICAS'!AZ240</f>
        <v>0</v>
      </c>
      <c r="W240" s="60" t="str">
        <f t="shared" si="87"/>
        <v>NO CUMPLE</v>
      </c>
      <c r="X240" s="56" t="str">
        <f>IF('OFERTAS ECONOMICAS'!BF240=0,"",IF('OFERTAS ECONOMICAS'!BJ240="NO","",'OFERTAS ECONOMICAS'!BE240))</f>
        <v/>
      </c>
      <c r="Y240" s="57">
        <f>+'OFERTAS ECONOMICAS'!BI240</f>
        <v>0</v>
      </c>
      <c r="Z240" s="57" t="str">
        <f t="shared" si="88"/>
        <v>NO CUMPLE</v>
      </c>
      <c r="AA240" s="152" t="e">
        <f>IF('OFERTAS ECONOMICAS'!#REF!=0,"",IF('OFERTAS ECONOMICAS'!#REF!="NO","",'OFERTAS ECONOMICAS'!#REF!))</f>
        <v>#REF!</v>
      </c>
      <c r="AB240" s="153" t="e">
        <f>+'OFERTAS ECONOMICAS'!#REF!</f>
        <v>#REF!</v>
      </c>
      <c r="AC240" s="153" t="e">
        <f t="shared" si="89"/>
        <v>#REF!</v>
      </c>
      <c r="AD240" s="251" t="str">
        <f>IF('OFERTAS ECONOMICAS'!BN240=0,"",IF('OFERTAS ECONOMICAS'!BS240="NO","",'OFERTAS ECONOMICAS'!BN240))</f>
        <v/>
      </c>
      <c r="AE240" s="153">
        <f>+'OFERTAS ECONOMICAS'!BR240</f>
        <v>0</v>
      </c>
      <c r="AF240" s="153" t="str">
        <f t="shared" si="90"/>
        <v>NO CUMPLE</v>
      </c>
      <c r="AG240" s="152" t="str">
        <f>IF('OFERTAS ECONOMICAS'!BW240=0,"",IF('OFERTAS ECONOMICAS'!CB240="NO","",'OFERTAS ECONOMICAS'!BW240))</f>
        <v/>
      </c>
      <c r="AH240" s="153">
        <f>+'OFERTAS ECONOMICAS'!CA240</f>
        <v>0</v>
      </c>
      <c r="AI240" s="153" t="str">
        <f t="shared" si="91"/>
        <v>NO CUMPLE</v>
      </c>
      <c r="AJ240" s="152">
        <f>IF('OFERTAS ECONOMICAS'!CF240=0,"",IF('OFERTAS ECONOMICAS'!CK240="NO","",'OFERTAS ECONOMICAS'!CF240))</f>
        <v>163030</v>
      </c>
      <c r="AK240" s="153" t="str">
        <f>+'OFERTAS ECONOMICAS'!CJ240</f>
        <v>CUMPLE</v>
      </c>
      <c r="AL240" s="153" t="str">
        <f t="shared" si="92"/>
        <v>CUMPLE</v>
      </c>
      <c r="AM240" s="152" t="str">
        <f>IF('OFERTAS ECONOMICAS'!CO240=0,"",IF('OFERTAS ECONOMICAS'!CT240="NO","",'OFERTAS ECONOMICAS'!CO240))</f>
        <v/>
      </c>
      <c r="AN240" s="153">
        <f>+'OFERTAS ECONOMICAS'!CS240</f>
        <v>0</v>
      </c>
      <c r="AO240" s="153" t="str">
        <f t="shared" si="93"/>
        <v>NO CUMPLE</v>
      </c>
      <c r="AP240" s="344" t="str">
        <f>IF('OFERTAS ECONOMICAS'!CX240=0,"",IF('OFERTAS ECONOMICAS'!DC240="NO","",'OFERTAS ECONOMICAS'!CX240))</f>
        <v/>
      </c>
      <c r="AQ240" s="153">
        <f>+'OFERTAS ECONOMICAS'!DB240</f>
        <v>0</v>
      </c>
      <c r="AR240" s="153" t="str">
        <f t="shared" si="94"/>
        <v>NO CUMPLE</v>
      </c>
      <c r="AS240" s="152" t="str">
        <f>IF('OFERTAS ECONOMICAS'!DG240=0,"",IF('OFERTAS ECONOMICAS'!DL240="NO","",'OFERTAS ECONOMICAS'!DG240))</f>
        <v/>
      </c>
      <c r="AT240" s="153">
        <f>+'OFERTAS ECONOMICAS'!DK240</f>
        <v>0</v>
      </c>
      <c r="AU240" s="153" t="str">
        <f t="shared" si="95"/>
        <v>NO CUMPLE</v>
      </c>
      <c r="AV240" s="152" t="str">
        <f>IF('OFERTAS ECONOMICAS'!DP240=0,"",IF('OFERTAS ECONOMICAS'!DU240="NO","",'OFERTAS ECONOMICAS'!DP240))</f>
        <v/>
      </c>
      <c r="AW240" s="153">
        <f>+'OFERTAS ECONOMICAS'!DT240</f>
        <v>0</v>
      </c>
      <c r="AX240" s="153" t="str">
        <f t="shared" si="96"/>
        <v>NO CUMPLE</v>
      </c>
      <c r="AY240" s="341" t="str">
        <f>IF('OFERTAS ECONOMICAS'!DY240=0,"",IF('OFERTAS ECONOMICAS'!ED240="no","",'OFERTAS ECONOMICAS'!DY240))</f>
        <v/>
      </c>
      <c r="AZ240" s="153">
        <f>+'OFERTAS ECONOMICAS'!EC240</f>
        <v>0</v>
      </c>
      <c r="BA240" s="153" t="str">
        <f t="shared" si="97"/>
        <v>NO CUMPLE</v>
      </c>
      <c r="BB240" s="152" t="str">
        <f>IF('OFERTAS ECONOMICAS'!EH240=0,"",IF('OFERTAS ECONOMICAS'!EM240="NO","",'OFERTAS ECONOMICAS'!EH240))</f>
        <v/>
      </c>
      <c r="BC240" s="153" t="str">
        <f>+'OFERTAS ECONOMICAS'!EL240</f>
        <v/>
      </c>
      <c r="BD240" s="153" t="str">
        <f t="shared" si="98"/>
        <v>NO CUMPLE</v>
      </c>
      <c r="BE240" s="152" t="str">
        <f>IF('OFERTAS ECONOMICAS'!EQ240=0,"",IF('OFERTAS ECONOMICAS'!EV240="NO","",'OFERTAS ECONOMICAS'!EQ240))</f>
        <v/>
      </c>
      <c r="BF240" s="153">
        <f>+'OFERTAS ECONOMICAS'!EU240</f>
        <v>0</v>
      </c>
      <c r="BG240" s="153" t="str">
        <f t="shared" si="99"/>
        <v>NO CUMPLE</v>
      </c>
      <c r="BH240" s="152" t="str">
        <f>IF('OFERTAS ECONOMICAS'!EZ240=0,"",IF('OFERTAS ECONOMICAS'!FE240="NO","",'OFERTAS ECONOMICAS'!EZ240))</f>
        <v/>
      </c>
      <c r="BI240" s="153">
        <f>+'OFERTAS ECONOMICAS'!FD240</f>
        <v>0</v>
      </c>
      <c r="BJ240" s="153" t="str">
        <f t="shared" si="100"/>
        <v>NO CUMPLE</v>
      </c>
      <c r="BK240" s="152" t="str">
        <f>IF('OFERTAS ECONOMICAS'!FI240=0,"",IF('OFERTAS ECONOMICAS'!FN240="no","",'OFERTAS ECONOMICAS'!FI240))</f>
        <v/>
      </c>
      <c r="BL240" s="153">
        <f>+'OFERTAS ECONOMICAS'!FM240</f>
        <v>0</v>
      </c>
      <c r="BM240" s="153" t="str">
        <f t="shared" si="101"/>
        <v>NO CUMPLE</v>
      </c>
      <c r="BN240" s="152" t="e">
        <f>IF('OFERTAS ECONOMICAS'!#REF!=0,"",IF('OFERTAS ECONOMICAS'!#REF!="NO","",'OFERTAS ECONOMICAS'!#REF!))</f>
        <v>#REF!</v>
      </c>
      <c r="BO240" s="153" t="e">
        <f>+'OFERTAS ECONOMICAS'!#REF!</f>
        <v>#REF!</v>
      </c>
      <c r="BP240" s="153" t="e">
        <f t="shared" si="102"/>
        <v>#REF!</v>
      </c>
      <c r="BQ240" s="152" t="str">
        <f>IF('OFERTAS ECONOMICAS'!FR240=0,"",IF('OFERTAS ECONOMICAS'!FW240="NO","",'OFERTAS ECONOMICAS'!FR240))</f>
        <v/>
      </c>
      <c r="BR240" s="153">
        <f>+'OFERTAS ECONOMICAS'!FV240</f>
        <v>0</v>
      </c>
      <c r="BS240" s="153" t="str">
        <f t="shared" si="103"/>
        <v>NO CUMPLE</v>
      </c>
      <c r="BT240" s="152" t="str">
        <f>IF('OFERTAS ECONOMICAS'!GA240=0,"",IF('OFERTAS ECONOMICAS'!GF240="NO","",'OFERTAS ECONOMICAS'!GA240))</f>
        <v/>
      </c>
      <c r="BU240" s="153">
        <f>+'OFERTAS ECONOMICAS'!GE240</f>
        <v>0</v>
      </c>
      <c r="BV240" s="153" t="str">
        <f t="shared" si="104"/>
        <v>NO CUMPLE</v>
      </c>
      <c r="BW240" s="152" t="e">
        <f>IF('OFERTAS ECONOMICAS'!#REF!=0,"",IF('OFERTAS ECONOMICAS'!#REF!="NO","",'OFERTAS ECONOMICAS'!#REF!))</f>
        <v>#REF!</v>
      </c>
      <c r="BX240" s="153" t="e">
        <f>+'OFERTAS ECONOMICAS'!#REF!</f>
        <v>#REF!</v>
      </c>
      <c r="BY240" s="153" t="e">
        <f t="shared" si="105"/>
        <v>#REF!</v>
      </c>
    </row>
    <row r="241" spans="1:77" ht="76.5" x14ac:dyDescent="0.2">
      <c r="A241" s="85">
        <f t="shared" si="81"/>
        <v>232</v>
      </c>
      <c r="B241" s="85" t="str">
        <f>VLOOKUP(A241,'OFERTAS ECONOMICAS'!A241:B574,2,0)</f>
        <v>DM955</v>
      </c>
      <c r="C241" s="22" t="str">
        <f>VLOOKUP(A241,'OFERTAS ECONOMICAS'!A241:C574,3,0)</f>
        <v>RESUCITADOR MANUAL DESECHABLE NEONATAL QUE INCLUYA VALVULA DE PEEP, LINEA DE OXIGENO, RESERVORIO Y MASCARA # 0 EN EMPAQUE SELLADO</v>
      </c>
      <c r="D241" s="120">
        <v>1</v>
      </c>
      <c r="E241" s="120" t="s">
        <v>32</v>
      </c>
      <c r="F241" s="24">
        <v>58486.12</v>
      </c>
      <c r="G241" s="120">
        <v>27</v>
      </c>
      <c r="H241" s="86">
        <f t="shared" si="82"/>
        <v>1579125.24</v>
      </c>
      <c r="I241" s="48" t="str">
        <f>IF('OFERTAS ECONOMICAS'!L241=0,"",IF('OFERTAS ECONOMICAS'!Q241="no","",'OFERTAS ECONOMICAS'!L241))</f>
        <v/>
      </c>
      <c r="J241" s="49">
        <f>+'OFERTAS ECONOMICAS'!P241</f>
        <v>0</v>
      </c>
      <c r="K241" s="49" t="str">
        <f t="shared" si="83"/>
        <v>NO CUMPLE</v>
      </c>
      <c r="L241" s="51" t="str">
        <f>IF('OFERTAS ECONOMICAS'!U241=0,"",IF('OFERTAS ECONOMICAS'!Z241="NO","",'OFERTAS ECONOMICAS'!U241))</f>
        <v/>
      </c>
      <c r="M241" s="52">
        <f>+'OFERTAS ECONOMICAS'!Y241</f>
        <v>0</v>
      </c>
      <c r="N241" s="52" t="str">
        <f t="shared" si="84"/>
        <v>NO CUMPLE</v>
      </c>
      <c r="O241" s="53">
        <f>IF('OFERTAS ECONOMICAS'!AD241=0,"",IF('OFERTAS ECONOMICAS'!AI241="NO","",'OFERTAS ECONOMICAS'!AD241))</f>
        <v>58486</v>
      </c>
      <c r="P241" s="54" t="str">
        <f>+'OFERTAS ECONOMICAS'!AH241</f>
        <v>CUMPLE</v>
      </c>
      <c r="Q241" s="54" t="str">
        <f t="shared" si="85"/>
        <v>CUMPLE</v>
      </c>
      <c r="R241" s="56" t="str">
        <f>IF('OFERTAS ECONOMICAS'!AN241=0,"",IF('OFERTAS ECONOMICAS'!AR241="NO","",'OFERTAS ECONOMICAS'!AN241))</f>
        <v/>
      </c>
      <c r="S241" s="57">
        <f>+'OFERTAS ECONOMICAS'!AQ241</f>
        <v>0</v>
      </c>
      <c r="T241" s="57" t="str">
        <f t="shared" si="86"/>
        <v>NO CUMPLE</v>
      </c>
      <c r="U241" s="59" t="str">
        <f>IF('OFERTAS ECONOMICAS'!AV241=0,"",IF('OFERTAS ECONOMICAS'!BA241="NO","",'OFERTAS ECONOMICAS'!AV241))</f>
        <v/>
      </c>
      <c r="V241" s="60">
        <f>+'OFERTAS ECONOMICAS'!AZ241</f>
        <v>0</v>
      </c>
      <c r="W241" s="60" t="str">
        <f t="shared" si="87"/>
        <v>NO CUMPLE</v>
      </c>
      <c r="X241" s="56" t="str">
        <f>IF('OFERTAS ECONOMICAS'!BF241=0,"",IF('OFERTAS ECONOMICAS'!BJ241="NO","",'OFERTAS ECONOMICAS'!BE241))</f>
        <v/>
      </c>
      <c r="Y241" s="57">
        <f>+'OFERTAS ECONOMICAS'!BI241</f>
        <v>0</v>
      </c>
      <c r="Z241" s="57" t="str">
        <f t="shared" si="88"/>
        <v>NO CUMPLE</v>
      </c>
      <c r="AA241" s="152" t="e">
        <f>IF('OFERTAS ECONOMICAS'!#REF!=0,"",IF('OFERTAS ECONOMICAS'!#REF!="NO","",'OFERTAS ECONOMICAS'!#REF!))</f>
        <v>#REF!</v>
      </c>
      <c r="AB241" s="153" t="e">
        <f>+'OFERTAS ECONOMICAS'!#REF!</f>
        <v>#REF!</v>
      </c>
      <c r="AC241" s="153" t="e">
        <f t="shared" si="89"/>
        <v>#REF!</v>
      </c>
      <c r="AD241" s="251" t="str">
        <f>IF('OFERTAS ECONOMICAS'!BN241=0,"",IF('OFERTAS ECONOMICAS'!BS241="NO","",'OFERTAS ECONOMICAS'!BN241))</f>
        <v/>
      </c>
      <c r="AE241" s="153">
        <f>+'OFERTAS ECONOMICAS'!BR241</f>
        <v>0</v>
      </c>
      <c r="AF241" s="153" t="str">
        <f t="shared" si="90"/>
        <v>NO CUMPLE</v>
      </c>
      <c r="AG241" s="152" t="str">
        <f>IF('OFERTAS ECONOMICAS'!BW241=0,"",IF('OFERTAS ECONOMICAS'!CB241="NO","",'OFERTAS ECONOMICAS'!BW241))</f>
        <v/>
      </c>
      <c r="AH241" s="153">
        <f>+'OFERTAS ECONOMICAS'!CA241</f>
        <v>0</v>
      </c>
      <c r="AI241" s="153" t="str">
        <f t="shared" si="91"/>
        <v>NO CUMPLE</v>
      </c>
      <c r="AJ241" s="152" t="str">
        <f>IF('OFERTAS ECONOMICAS'!CF241=0,"",IF('OFERTAS ECONOMICAS'!CK241="NO","",'OFERTAS ECONOMICAS'!CF241))</f>
        <v/>
      </c>
      <c r="AK241" s="153">
        <f>+'OFERTAS ECONOMICAS'!CJ241</f>
        <v>0</v>
      </c>
      <c r="AL241" s="153" t="str">
        <f t="shared" si="92"/>
        <v>NO CUMPLE</v>
      </c>
      <c r="AM241" s="152" t="str">
        <f>IF('OFERTAS ECONOMICAS'!CO241=0,"",IF('OFERTAS ECONOMICAS'!CT241="NO","",'OFERTAS ECONOMICAS'!CO241))</f>
        <v/>
      </c>
      <c r="AN241" s="153">
        <f>+'OFERTAS ECONOMICAS'!CS241</f>
        <v>0</v>
      </c>
      <c r="AO241" s="153" t="str">
        <f t="shared" si="93"/>
        <v>NO CUMPLE</v>
      </c>
      <c r="AP241" s="344" t="str">
        <f>IF('OFERTAS ECONOMICAS'!CX241=0,"",IF('OFERTAS ECONOMICAS'!DC241="NO","",'OFERTAS ECONOMICAS'!CX241))</f>
        <v/>
      </c>
      <c r="AQ241" s="153">
        <f>+'OFERTAS ECONOMICAS'!DB241</f>
        <v>0</v>
      </c>
      <c r="AR241" s="153" t="str">
        <f t="shared" si="94"/>
        <v>NO CUMPLE</v>
      </c>
      <c r="AS241" s="152" t="str">
        <f>IF('OFERTAS ECONOMICAS'!DG241=0,"",IF('OFERTAS ECONOMICAS'!DL241="NO","",'OFERTAS ECONOMICAS'!DG241))</f>
        <v/>
      </c>
      <c r="AT241" s="153">
        <f>+'OFERTAS ECONOMICAS'!DK241</f>
        <v>0</v>
      </c>
      <c r="AU241" s="153" t="str">
        <f t="shared" si="95"/>
        <v>NO CUMPLE</v>
      </c>
      <c r="AV241" s="152" t="str">
        <f>IF('OFERTAS ECONOMICAS'!DP241=0,"",IF('OFERTAS ECONOMICAS'!DU241="NO","",'OFERTAS ECONOMICAS'!DP241))</f>
        <v/>
      </c>
      <c r="AW241" s="153">
        <f>+'OFERTAS ECONOMICAS'!DT241</f>
        <v>0</v>
      </c>
      <c r="AX241" s="153" t="str">
        <f t="shared" si="96"/>
        <v>NO CUMPLE</v>
      </c>
      <c r="AY241" s="341" t="str">
        <f>IF('OFERTAS ECONOMICAS'!DY241=0,"",IF('OFERTAS ECONOMICAS'!ED241="no","",'OFERTAS ECONOMICAS'!DY241))</f>
        <v/>
      </c>
      <c r="AZ241" s="153" t="str">
        <f>+'OFERTAS ECONOMICAS'!EC241</f>
        <v>NO CUMPLE</v>
      </c>
      <c r="BA241" s="153" t="str">
        <f t="shared" si="97"/>
        <v>NO CUMPLE</v>
      </c>
      <c r="BB241" s="152" t="str">
        <f>IF('OFERTAS ECONOMICAS'!EH241=0,"",IF('OFERTAS ECONOMICAS'!EM241="NO","",'OFERTAS ECONOMICAS'!EH241))</f>
        <v/>
      </c>
      <c r="BC241" s="153" t="str">
        <f>+'OFERTAS ECONOMICAS'!EL241</f>
        <v>CUMPLE</v>
      </c>
      <c r="BD241" s="153" t="str">
        <f t="shared" si="98"/>
        <v>NO CUMPLE</v>
      </c>
      <c r="BE241" s="152" t="str">
        <f>IF('OFERTAS ECONOMICAS'!EQ241=0,"",IF('OFERTAS ECONOMICAS'!EV241="NO","",'OFERTAS ECONOMICAS'!EQ241))</f>
        <v/>
      </c>
      <c r="BF241" s="153">
        <f>+'OFERTAS ECONOMICAS'!EU241</f>
        <v>0</v>
      </c>
      <c r="BG241" s="153" t="str">
        <f t="shared" si="99"/>
        <v>NO CUMPLE</v>
      </c>
      <c r="BH241" s="152" t="str">
        <f>IF('OFERTAS ECONOMICAS'!EZ241=0,"",IF('OFERTAS ECONOMICAS'!FE241="NO","",'OFERTAS ECONOMICAS'!EZ241))</f>
        <v/>
      </c>
      <c r="BI241" s="153">
        <f>+'OFERTAS ECONOMICAS'!FD241</f>
        <v>0</v>
      </c>
      <c r="BJ241" s="153" t="str">
        <f t="shared" si="100"/>
        <v>NO CUMPLE</v>
      </c>
      <c r="BK241" s="152" t="str">
        <f>IF('OFERTAS ECONOMICAS'!FI241=0,"",IF('OFERTAS ECONOMICAS'!FN241="no","",'OFERTAS ECONOMICAS'!FI241))</f>
        <v/>
      </c>
      <c r="BL241" s="153">
        <f>+'OFERTAS ECONOMICAS'!FM241</f>
        <v>0</v>
      </c>
      <c r="BM241" s="153" t="str">
        <f t="shared" si="101"/>
        <v>NO CUMPLE</v>
      </c>
      <c r="BN241" s="152" t="e">
        <f>IF('OFERTAS ECONOMICAS'!#REF!=0,"",IF('OFERTAS ECONOMICAS'!#REF!="NO","",'OFERTAS ECONOMICAS'!#REF!))</f>
        <v>#REF!</v>
      </c>
      <c r="BO241" s="153" t="e">
        <f>+'OFERTAS ECONOMICAS'!#REF!</f>
        <v>#REF!</v>
      </c>
      <c r="BP241" s="153" t="e">
        <f t="shared" si="102"/>
        <v>#REF!</v>
      </c>
      <c r="BQ241" s="152" t="str">
        <f>IF('OFERTAS ECONOMICAS'!FR241=0,"",IF('OFERTAS ECONOMICAS'!FW241="NO","",'OFERTAS ECONOMICAS'!FR241))</f>
        <v/>
      </c>
      <c r="BR241" s="153">
        <f>+'OFERTAS ECONOMICAS'!FV241</f>
        <v>0</v>
      </c>
      <c r="BS241" s="153" t="str">
        <f t="shared" si="103"/>
        <v>NO CUMPLE</v>
      </c>
      <c r="BT241" s="152" t="str">
        <f>IF('OFERTAS ECONOMICAS'!GA241=0,"",IF('OFERTAS ECONOMICAS'!GF241="NO","",'OFERTAS ECONOMICAS'!GA241))</f>
        <v/>
      </c>
      <c r="BU241" s="153">
        <f>+'OFERTAS ECONOMICAS'!GE241</f>
        <v>0</v>
      </c>
      <c r="BV241" s="153" t="str">
        <f t="shared" si="104"/>
        <v>NO CUMPLE</v>
      </c>
      <c r="BW241" s="152" t="e">
        <f>IF('OFERTAS ECONOMICAS'!#REF!=0,"",IF('OFERTAS ECONOMICAS'!#REF!="NO","",'OFERTAS ECONOMICAS'!#REF!))</f>
        <v>#REF!</v>
      </c>
      <c r="BX241" s="153" t="e">
        <f>+'OFERTAS ECONOMICAS'!#REF!</f>
        <v>#REF!</v>
      </c>
      <c r="BY241" s="153" t="e">
        <f t="shared" si="105"/>
        <v>#REF!</v>
      </c>
    </row>
    <row r="242" spans="1:77" ht="38.25" x14ac:dyDescent="0.2">
      <c r="A242" s="85">
        <f t="shared" si="81"/>
        <v>233</v>
      </c>
      <c r="B242" s="85" t="str">
        <f>VLOOKUP(A242,'OFERTAS ECONOMICAS'!A242:B575,2,0)</f>
        <v>DM2194</v>
      </c>
      <c r="C242" s="22" t="str">
        <f>VLOOKUP(A242,'OFERTAS ECONOMICAS'!A242:C575,3,0)</f>
        <v>SABANAS ACCESORIAS DESECHABLES ESTERILES CON ADHESIVO</v>
      </c>
      <c r="D242" s="120">
        <v>1</v>
      </c>
      <c r="E242" s="120" t="s">
        <v>32</v>
      </c>
      <c r="F242" s="24">
        <v>7259</v>
      </c>
      <c r="G242" s="121">
        <v>171</v>
      </c>
      <c r="H242" s="86">
        <f t="shared" si="82"/>
        <v>1241289</v>
      </c>
      <c r="I242" s="48" t="str">
        <f>IF('OFERTAS ECONOMICAS'!L242=0,"",IF('OFERTAS ECONOMICAS'!Q242="no","",'OFERTAS ECONOMICAS'!L242))</f>
        <v/>
      </c>
      <c r="J242" s="49">
        <f>+'OFERTAS ECONOMICAS'!P242</f>
        <v>0</v>
      </c>
      <c r="K242" s="49" t="str">
        <f t="shared" si="83"/>
        <v>NO CUMPLE</v>
      </c>
      <c r="L242" s="51" t="str">
        <f>IF('OFERTAS ECONOMICAS'!U242=0,"",IF('OFERTAS ECONOMICAS'!Z242="NO","",'OFERTAS ECONOMICAS'!U242))</f>
        <v/>
      </c>
      <c r="M242" s="52">
        <f>+'OFERTAS ECONOMICAS'!Y242</f>
        <v>0</v>
      </c>
      <c r="N242" s="52" t="str">
        <f t="shared" si="84"/>
        <v>NO CUMPLE</v>
      </c>
      <c r="O242" s="53" t="str">
        <f>IF('OFERTAS ECONOMICAS'!AD242=0,"",IF('OFERTAS ECONOMICAS'!AI242="NO","",'OFERTAS ECONOMICAS'!AD242))</f>
        <v/>
      </c>
      <c r="P242" s="54">
        <f>+'OFERTAS ECONOMICAS'!AH242</f>
        <v>0</v>
      </c>
      <c r="Q242" s="54" t="str">
        <f t="shared" si="85"/>
        <v>NO CUMPLE</v>
      </c>
      <c r="R242" s="56" t="str">
        <f>IF('OFERTAS ECONOMICAS'!AN242=0,"",IF('OFERTAS ECONOMICAS'!AR242="NO","",'OFERTAS ECONOMICAS'!AN242))</f>
        <v/>
      </c>
      <c r="S242" s="57">
        <f>+'OFERTAS ECONOMICAS'!AQ242</f>
        <v>0</v>
      </c>
      <c r="T242" s="57" t="str">
        <f t="shared" si="86"/>
        <v>NO CUMPLE</v>
      </c>
      <c r="U242" s="59" t="str">
        <f>IF('OFERTAS ECONOMICAS'!AV242=0,"",IF('OFERTAS ECONOMICAS'!BA242="NO","",'OFERTAS ECONOMICAS'!AV242))</f>
        <v/>
      </c>
      <c r="V242" s="60">
        <f>+'OFERTAS ECONOMICAS'!AZ242</f>
        <v>0</v>
      </c>
      <c r="W242" s="60" t="str">
        <f t="shared" si="87"/>
        <v>NO CUMPLE</v>
      </c>
      <c r="X242" s="56" t="str">
        <f>IF('OFERTAS ECONOMICAS'!BF242=0,"",IF('OFERTAS ECONOMICAS'!BJ242="NO","",'OFERTAS ECONOMICAS'!BE242))</f>
        <v/>
      </c>
      <c r="Y242" s="57">
        <f>+'OFERTAS ECONOMICAS'!BI242</f>
        <v>0</v>
      </c>
      <c r="Z242" s="57" t="str">
        <f t="shared" si="88"/>
        <v>NO CUMPLE</v>
      </c>
      <c r="AA242" s="152" t="e">
        <f>IF('OFERTAS ECONOMICAS'!#REF!=0,"",IF('OFERTAS ECONOMICAS'!#REF!="NO","",'OFERTAS ECONOMICAS'!#REF!))</f>
        <v>#REF!</v>
      </c>
      <c r="AB242" s="153" t="e">
        <f>+'OFERTAS ECONOMICAS'!#REF!</f>
        <v>#REF!</v>
      </c>
      <c r="AC242" s="153" t="e">
        <f t="shared" si="89"/>
        <v>#REF!</v>
      </c>
      <c r="AD242" s="251" t="str">
        <f>IF('OFERTAS ECONOMICAS'!BN242=0,"",IF('OFERTAS ECONOMICAS'!BS242="NO","",'OFERTAS ECONOMICAS'!BN242))</f>
        <v/>
      </c>
      <c r="AE242" s="153">
        <f>+'OFERTAS ECONOMICAS'!BR242</f>
        <v>0</v>
      </c>
      <c r="AF242" s="153" t="str">
        <f t="shared" si="90"/>
        <v>NO CUMPLE</v>
      </c>
      <c r="AG242" s="152" t="str">
        <f>IF('OFERTAS ECONOMICAS'!BW242=0,"",IF('OFERTAS ECONOMICAS'!CB242="NO","",'OFERTAS ECONOMICAS'!BW242))</f>
        <v/>
      </c>
      <c r="AH242" s="153">
        <f>+'OFERTAS ECONOMICAS'!CA242</f>
        <v>0</v>
      </c>
      <c r="AI242" s="153" t="str">
        <f t="shared" si="91"/>
        <v>NO CUMPLE</v>
      </c>
      <c r="AJ242" s="152" t="str">
        <f>IF('OFERTAS ECONOMICAS'!CF242=0,"",IF('OFERTAS ECONOMICAS'!CK242="NO","",'OFERTAS ECONOMICAS'!CF242))</f>
        <v/>
      </c>
      <c r="AK242" s="153">
        <f>+'OFERTAS ECONOMICAS'!CJ242</f>
        <v>0</v>
      </c>
      <c r="AL242" s="153" t="str">
        <f t="shared" si="92"/>
        <v>NO CUMPLE</v>
      </c>
      <c r="AM242" s="152" t="str">
        <f>IF('OFERTAS ECONOMICAS'!CO242=0,"",IF('OFERTAS ECONOMICAS'!CT242="NO","",'OFERTAS ECONOMICAS'!CO242))</f>
        <v/>
      </c>
      <c r="AN242" s="153">
        <f>+'OFERTAS ECONOMICAS'!CS242</f>
        <v>0</v>
      </c>
      <c r="AO242" s="153" t="str">
        <f t="shared" si="93"/>
        <v>NO CUMPLE</v>
      </c>
      <c r="AP242" s="344" t="str">
        <f>IF('OFERTAS ECONOMICAS'!CX242=0,"",IF('OFERTAS ECONOMICAS'!DC242="NO","",'OFERTAS ECONOMICAS'!CX242))</f>
        <v/>
      </c>
      <c r="AQ242" s="153">
        <f>+'OFERTAS ECONOMICAS'!DB242</f>
        <v>0</v>
      </c>
      <c r="AR242" s="153" t="str">
        <f t="shared" si="94"/>
        <v>NO CUMPLE</v>
      </c>
      <c r="AS242" s="152" t="str">
        <f>IF('OFERTAS ECONOMICAS'!DG242=0,"",IF('OFERTAS ECONOMICAS'!DL242="NO","",'OFERTAS ECONOMICAS'!DG242))</f>
        <v/>
      </c>
      <c r="AT242" s="153">
        <f>+'OFERTAS ECONOMICAS'!DK242</f>
        <v>0</v>
      </c>
      <c r="AU242" s="153" t="str">
        <f t="shared" si="95"/>
        <v>NO CUMPLE</v>
      </c>
      <c r="AV242" s="152" t="str">
        <f>IF('OFERTAS ECONOMICAS'!DP242=0,"",IF('OFERTAS ECONOMICAS'!DU242="NO","",'OFERTAS ECONOMICAS'!DP242))</f>
        <v/>
      </c>
      <c r="AW242" s="153">
        <f>+'OFERTAS ECONOMICAS'!DT242</f>
        <v>0</v>
      </c>
      <c r="AX242" s="153" t="str">
        <f t="shared" si="96"/>
        <v>NO CUMPLE</v>
      </c>
      <c r="AY242" s="341" t="str">
        <f>IF('OFERTAS ECONOMICAS'!DY242=0,"",IF('OFERTAS ECONOMICAS'!ED242="no","",'OFERTAS ECONOMICAS'!DY242))</f>
        <v/>
      </c>
      <c r="AZ242" s="153">
        <f>+'OFERTAS ECONOMICAS'!EC242</f>
        <v>0</v>
      </c>
      <c r="BA242" s="153" t="str">
        <f t="shared" si="97"/>
        <v>NO CUMPLE</v>
      </c>
      <c r="BB242" s="152" t="str">
        <f>IF('OFERTAS ECONOMICAS'!EH242=0,"",IF('OFERTAS ECONOMICAS'!EM242="NO","",'OFERTAS ECONOMICAS'!EH242))</f>
        <v/>
      </c>
      <c r="BC242" s="153" t="str">
        <f>+'OFERTAS ECONOMICAS'!EL242</f>
        <v/>
      </c>
      <c r="BD242" s="153" t="str">
        <f t="shared" si="98"/>
        <v>NO CUMPLE</v>
      </c>
      <c r="BE242" s="152" t="str">
        <f>IF('OFERTAS ECONOMICAS'!EQ242=0,"",IF('OFERTAS ECONOMICAS'!EV242="NO","",'OFERTAS ECONOMICAS'!EQ242))</f>
        <v/>
      </c>
      <c r="BF242" s="153" t="str">
        <f>+'OFERTAS ECONOMICAS'!EU242</f>
        <v>NO CUMPLE</v>
      </c>
      <c r="BG242" s="153" t="str">
        <f t="shared" si="99"/>
        <v>NO CUMPLE</v>
      </c>
      <c r="BH242" s="152" t="str">
        <f>IF('OFERTAS ECONOMICAS'!EZ242=0,"",IF('OFERTAS ECONOMICAS'!FE242="NO","",'OFERTAS ECONOMICAS'!EZ242))</f>
        <v/>
      </c>
      <c r="BI242" s="153">
        <f>+'OFERTAS ECONOMICAS'!FD242</f>
        <v>0</v>
      </c>
      <c r="BJ242" s="153" t="str">
        <f t="shared" si="100"/>
        <v>NO CUMPLE</v>
      </c>
      <c r="BK242" s="152" t="str">
        <f>IF('OFERTAS ECONOMICAS'!FI242=0,"",IF('OFERTAS ECONOMICAS'!FN242="no","",'OFERTAS ECONOMICAS'!FI242))</f>
        <v/>
      </c>
      <c r="BL242" s="153">
        <f>+'OFERTAS ECONOMICAS'!FM242</f>
        <v>0</v>
      </c>
      <c r="BM242" s="153" t="str">
        <f t="shared" si="101"/>
        <v>NO CUMPLE</v>
      </c>
      <c r="BN242" s="152" t="e">
        <f>IF('OFERTAS ECONOMICAS'!#REF!=0,"",IF('OFERTAS ECONOMICAS'!#REF!="NO","",'OFERTAS ECONOMICAS'!#REF!))</f>
        <v>#REF!</v>
      </c>
      <c r="BO242" s="153" t="e">
        <f>+'OFERTAS ECONOMICAS'!#REF!</f>
        <v>#REF!</v>
      </c>
      <c r="BP242" s="153" t="e">
        <f t="shared" si="102"/>
        <v>#REF!</v>
      </c>
      <c r="BQ242" s="152" t="str">
        <f>IF('OFERTAS ECONOMICAS'!FR242=0,"",IF('OFERTAS ECONOMICAS'!FW242="NO","",'OFERTAS ECONOMICAS'!FR242))</f>
        <v/>
      </c>
      <c r="BR242" s="153">
        <f>+'OFERTAS ECONOMICAS'!FV242</f>
        <v>0</v>
      </c>
      <c r="BS242" s="153" t="str">
        <f t="shared" si="103"/>
        <v>NO CUMPLE</v>
      </c>
      <c r="BT242" s="152" t="str">
        <f>IF('OFERTAS ECONOMICAS'!GA242=0,"",IF('OFERTAS ECONOMICAS'!GF242="NO","",'OFERTAS ECONOMICAS'!GA242))</f>
        <v/>
      </c>
      <c r="BU242" s="153" t="str">
        <f>+'OFERTAS ECONOMICAS'!GE242</f>
        <v>CUMPLE</v>
      </c>
      <c r="BV242" s="153" t="str">
        <f t="shared" si="104"/>
        <v>NO CUMPLE</v>
      </c>
      <c r="BW242" s="152" t="e">
        <f>IF('OFERTAS ECONOMICAS'!#REF!=0,"",IF('OFERTAS ECONOMICAS'!#REF!="NO","",'OFERTAS ECONOMICAS'!#REF!))</f>
        <v>#REF!</v>
      </c>
      <c r="BX242" s="153" t="e">
        <f>+'OFERTAS ECONOMICAS'!#REF!</f>
        <v>#REF!</v>
      </c>
      <c r="BY242" s="153" t="e">
        <f t="shared" si="105"/>
        <v>#REF!</v>
      </c>
    </row>
    <row r="243" spans="1:77" ht="38.25" x14ac:dyDescent="0.2">
      <c r="A243" s="85">
        <f t="shared" si="81"/>
        <v>234</v>
      </c>
      <c r="B243" s="85" t="str">
        <f>VLOOKUP(A243,'OFERTAS ECONOMICAS'!A243:B576,2,0)</f>
        <v>DM1174</v>
      </c>
      <c r="C243" s="22" t="str">
        <f>VLOOKUP(A243,'OFERTAS ECONOMICAS'!A243:C576,3,0)</f>
        <v>SONDA DE GASTROSTOMIA DE RECAMBIO O QUIRURGICA CON BALON 12 F</v>
      </c>
      <c r="D243" s="120">
        <v>1</v>
      </c>
      <c r="E243" s="120" t="s">
        <v>32</v>
      </c>
      <c r="F243" s="24">
        <v>125903.61445783133</v>
      </c>
      <c r="G243" s="120">
        <v>1</v>
      </c>
      <c r="H243" s="86">
        <f t="shared" si="82"/>
        <v>125903.61445783133</v>
      </c>
      <c r="I243" s="48" t="str">
        <f>IF('OFERTAS ECONOMICAS'!L243=0,"",IF('OFERTAS ECONOMICAS'!Q243="no","",'OFERTAS ECONOMICAS'!L243))</f>
        <v/>
      </c>
      <c r="J243" s="49">
        <f>+'OFERTAS ECONOMICAS'!P243</f>
        <v>0</v>
      </c>
      <c r="K243" s="49" t="str">
        <f t="shared" si="83"/>
        <v>NO CUMPLE</v>
      </c>
      <c r="L243" s="51" t="str">
        <f>IF('OFERTAS ECONOMICAS'!U243=0,"",IF('OFERTAS ECONOMICAS'!Z243="NO","",'OFERTAS ECONOMICAS'!U243))</f>
        <v/>
      </c>
      <c r="M243" s="52">
        <f>+'OFERTAS ECONOMICAS'!Y243</f>
        <v>0</v>
      </c>
      <c r="N243" s="52" t="str">
        <f t="shared" si="84"/>
        <v>NO CUMPLE</v>
      </c>
      <c r="O243" s="53" t="str">
        <f>IF('OFERTAS ECONOMICAS'!AD243=0,"",IF('OFERTAS ECONOMICAS'!AI243="NO","",'OFERTAS ECONOMICAS'!AD243))</f>
        <v/>
      </c>
      <c r="P243" s="54">
        <f>+'OFERTAS ECONOMICAS'!AH243</f>
        <v>0</v>
      </c>
      <c r="Q243" s="54" t="str">
        <f t="shared" si="85"/>
        <v>NO CUMPLE</v>
      </c>
      <c r="R243" s="56" t="str">
        <f>IF('OFERTAS ECONOMICAS'!AN243=0,"",IF('OFERTAS ECONOMICAS'!AR243="NO","",'OFERTAS ECONOMICAS'!AN243))</f>
        <v/>
      </c>
      <c r="S243" s="57">
        <f>+'OFERTAS ECONOMICAS'!AQ243</f>
        <v>0</v>
      </c>
      <c r="T243" s="57" t="str">
        <f t="shared" si="86"/>
        <v>NO CUMPLE</v>
      </c>
      <c r="U243" s="59" t="str">
        <f>IF('OFERTAS ECONOMICAS'!AV243=0,"",IF('OFERTAS ECONOMICAS'!BA243="NO","",'OFERTAS ECONOMICAS'!AV243))</f>
        <v/>
      </c>
      <c r="V243" s="60">
        <f>+'OFERTAS ECONOMICAS'!AZ243</f>
        <v>0</v>
      </c>
      <c r="W243" s="60" t="str">
        <f t="shared" si="87"/>
        <v>NO CUMPLE</v>
      </c>
      <c r="X243" s="56" t="str">
        <f>IF('OFERTAS ECONOMICAS'!BF243=0,"",IF('OFERTAS ECONOMICAS'!BJ243="NO","",'OFERTAS ECONOMICAS'!BE243))</f>
        <v/>
      </c>
      <c r="Y243" s="57">
        <f>+'OFERTAS ECONOMICAS'!BI243</f>
        <v>0</v>
      </c>
      <c r="Z243" s="57" t="str">
        <f t="shared" si="88"/>
        <v>NO CUMPLE</v>
      </c>
      <c r="AA243" s="152" t="e">
        <f>IF('OFERTAS ECONOMICAS'!#REF!=0,"",IF('OFERTAS ECONOMICAS'!#REF!="NO","",'OFERTAS ECONOMICAS'!#REF!))</f>
        <v>#REF!</v>
      </c>
      <c r="AB243" s="153" t="e">
        <f>+'OFERTAS ECONOMICAS'!#REF!</f>
        <v>#REF!</v>
      </c>
      <c r="AC243" s="153" t="e">
        <f t="shared" si="89"/>
        <v>#REF!</v>
      </c>
      <c r="AD243" s="251" t="str">
        <f>IF('OFERTAS ECONOMICAS'!BN243=0,"",IF('OFERTAS ECONOMICAS'!BS243="NO","",'OFERTAS ECONOMICAS'!BN243))</f>
        <v/>
      </c>
      <c r="AE243" s="153">
        <f>+'OFERTAS ECONOMICAS'!BR243</f>
        <v>0</v>
      </c>
      <c r="AF243" s="153" t="str">
        <f t="shared" si="90"/>
        <v>NO CUMPLE</v>
      </c>
      <c r="AG243" s="152" t="str">
        <f>IF('OFERTAS ECONOMICAS'!BW243=0,"",IF('OFERTAS ECONOMICAS'!CB243="NO","",'OFERTAS ECONOMICAS'!BW243))</f>
        <v/>
      </c>
      <c r="AH243" s="153">
        <f>+'OFERTAS ECONOMICAS'!CA243</f>
        <v>0</v>
      </c>
      <c r="AI243" s="153" t="str">
        <f t="shared" si="91"/>
        <v>NO CUMPLE</v>
      </c>
      <c r="AJ243" s="152" t="str">
        <f>IF('OFERTAS ECONOMICAS'!CF243=0,"",IF('OFERTAS ECONOMICAS'!CK243="NO","",'OFERTAS ECONOMICAS'!CF243))</f>
        <v/>
      </c>
      <c r="AK243" s="153">
        <f>+'OFERTAS ECONOMICAS'!CJ243</f>
        <v>0</v>
      </c>
      <c r="AL243" s="153" t="str">
        <f t="shared" si="92"/>
        <v>NO CUMPLE</v>
      </c>
      <c r="AM243" s="152" t="str">
        <f>IF('OFERTAS ECONOMICAS'!CO243=0,"",IF('OFERTAS ECONOMICAS'!CT243="NO","",'OFERTAS ECONOMICAS'!CO243))</f>
        <v/>
      </c>
      <c r="AN243" s="153">
        <f>+'OFERTAS ECONOMICAS'!CS243</f>
        <v>0</v>
      </c>
      <c r="AO243" s="153" t="str">
        <f t="shared" si="93"/>
        <v>NO CUMPLE</v>
      </c>
      <c r="AP243" s="344" t="str">
        <f>IF('OFERTAS ECONOMICAS'!CX243=0,"",IF('OFERTAS ECONOMICAS'!DC243="NO","",'OFERTAS ECONOMICAS'!CX243))</f>
        <v/>
      </c>
      <c r="AQ243" s="153">
        <f>+'OFERTAS ECONOMICAS'!DB243</f>
        <v>0</v>
      </c>
      <c r="AR243" s="153" t="str">
        <f t="shared" si="94"/>
        <v>NO CUMPLE</v>
      </c>
      <c r="AS243" s="152" t="str">
        <f>IF('OFERTAS ECONOMICAS'!DG243=0,"",IF('OFERTAS ECONOMICAS'!DL243="NO","",'OFERTAS ECONOMICAS'!DG243))</f>
        <v/>
      </c>
      <c r="AT243" s="153">
        <f>+'OFERTAS ECONOMICAS'!DK243</f>
        <v>0</v>
      </c>
      <c r="AU243" s="153" t="str">
        <f t="shared" si="95"/>
        <v>NO CUMPLE</v>
      </c>
      <c r="AV243" s="152" t="str">
        <f>IF('OFERTAS ECONOMICAS'!DP243=0,"",IF('OFERTAS ECONOMICAS'!DU243="NO","",'OFERTAS ECONOMICAS'!DP243))</f>
        <v/>
      </c>
      <c r="AW243" s="153">
        <f>+'OFERTAS ECONOMICAS'!DT243</f>
        <v>0</v>
      </c>
      <c r="AX243" s="153" t="str">
        <f t="shared" si="96"/>
        <v>NO CUMPLE</v>
      </c>
      <c r="AY243" s="341" t="str">
        <f>IF('OFERTAS ECONOMICAS'!DY243=0,"",IF('OFERTAS ECONOMICAS'!ED243="no","",'OFERTAS ECONOMICAS'!DY243))</f>
        <v/>
      </c>
      <c r="AZ243" s="153">
        <f>+'OFERTAS ECONOMICAS'!EC243</f>
        <v>0</v>
      </c>
      <c r="BA243" s="153" t="str">
        <f t="shared" si="97"/>
        <v>NO CUMPLE</v>
      </c>
      <c r="BB243" s="152" t="str">
        <f>IF('OFERTAS ECONOMICAS'!EH243=0,"",IF('OFERTAS ECONOMICAS'!EM243="NO","",'OFERTAS ECONOMICAS'!EH243))</f>
        <v/>
      </c>
      <c r="BC243" s="153" t="str">
        <f>+'OFERTAS ECONOMICAS'!EL243</f>
        <v>CUMPLE</v>
      </c>
      <c r="BD243" s="153" t="str">
        <f t="shared" si="98"/>
        <v>NO CUMPLE</v>
      </c>
      <c r="BE243" s="152" t="str">
        <f>IF('OFERTAS ECONOMICAS'!EQ243=0,"",IF('OFERTAS ECONOMICAS'!EV243="NO","",'OFERTAS ECONOMICAS'!EQ243))</f>
        <v/>
      </c>
      <c r="BF243" s="153">
        <f>+'OFERTAS ECONOMICAS'!EU243</f>
        <v>0</v>
      </c>
      <c r="BG243" s="153" t="str">
        <f t="shared" si="99"/>
        <v>NO CUMPLE</v>
      </c>
      <c r="BH243" s="152" t="str">
        <f>IF('OFERTAS ECONOMICAS'!EZ243=0,"",IF('OFERTAS ECONOMICAS'!FE243="NO","",'OFERTAS ECONOMICAS'!EZ243))</f>
        <v/>
      </c>
      <c r="BI243" s="153">
        <f>+'OFERTAS ECONOMICAS'!FD243</f>
        <v>0</v>
      </c>
      <c r="BJ243" s="153" t="str">
        <f t="shared" si="100"/>
        <v>NO CUMPLE</v>
      </c>
      <c r="BK243" s="152" t="str">
        <f>IF('OFERTAS ECONOMICAS'!FI243=0,"",IF('OFERTAS ECONOMICAS'!FN243="no","",'OFERTAS ECONOMICAS'!FI243))</f>
        <v/>
      </c>
      <c r="BL243" s="153">
        <f>+'OFERTAS ECONOMICAS'!FM243</f>
        <v>0</v>
      </c>
      <c r="BM243" s="153" t="str">
        <f t="shared" si="101"/>
        <v>NO CUMPLE</v>
      </c>
      <c r="BN243" s="152" t="e">
        <f>IF('OFERTAS ECONOMICAS'!#REF!=0,"",IF('OFERTAS ECONOMICAS'!#REF!="NO","",'OFERTAS ECONOMICAS'!#REF!))</f>
        <v>#REF!</v>
      </c>
      <c r="BO243" s="153" t="e">
        <f>+'OFERTAS ECONOMICAS'!#REF!</f>
        <v>#REF!</v>
      </c>
      <c r="BP243" s="153" t="e">
        <f t="shared" si="102"/>
        <v>#REF!</v>
      </c>
      <c r="BQ243" s="152" t="str">
        <f>IF('OFERTAS ECONOMICAS'!FR243=0,"",IF('OFERTAS ECONOMICAS'!FW243="NO","",'OFERTAS ECONOMICAS'!FR243))</f>
        <v/>
      </c>
      <c r="BR243" s="153">
        <f>+'OFERTAS ECONOMICAS'!FV243</f>
        <v>0</v>
      </c>
      <c r="BS243" s="153" t="str">
        <f t="shared" si="103"/>
        <v>NO CUMPLE</v>
      </c>
      <c r="BT243" s="152">
        <f>IF('OFERTAS ECONOMICAS'!GA243=0,"",IF('OFERTAS ECONOMICAS'!GF243="NO","",'OFERTAS ECONOMICAS'!GA243))</f>
        <v>132439</v>
      </c>
      <c r="BU243" s="153" t="str">
        <f>+'OFERTAS ECONOMICAS'!GE243</f>
        <v>CUMPLE</v>
      </c>
      <c r="BV243" s="153" t="str">
        <f t="shared" si="104"/>
        <v>CUMPLE</v>
      </c>
      <c r="BW243" s="152" t="e">
        <f>IF('OFERTAS ECONOMICAS'!#REF!=0,"",IF('OFERTAS ECONOMICAS'!#REF!="NO","",'OFERTAS ECONOMICAS'!#REF!))</f>
        <v>#REF!</v>
      </c>
      <c r="BX243" s="153" t="e">
        <f>+'OFERTAS ECONOMICAS'!#REF!</f>
        <v>#REF!</v>
      </c>
      <c r="BY243" s="153" t="e">
        <f t="shared" si="105"/>
        <v>#REF!</v>
      </c>
    </row>
    <row r="244" spans="1:77" ht="76.5" x14ac:dyDescent="0.2">
      <c r="A244" s="85">
        <f t="shared" si="81"/>
        <v>235</v>
      </c>
      <c r="B244" s="85" t="str">
        <f>VLOOKUP(A244,'OFERTAS ECONOMICAS'!A244:B577,2,0)</f>
        <v>DM2572</v>
      </c>
      <c r="C244" s="22" t="str">
        <f>VLOOKUP(A244,'OFERTAS ECONOMICAS'!A244:C577,3,0)</f>
        <v>MULTIFILAMENTO NO ABSORBIBLE DE POLIESTER TRENZADO CALIBRE 2/0 CON AGUJA DE 17 A 20 MM CURVA CORTANTE DE 1/2 CIRCULO, HEBRA DE 90 CM O MAS</v>
      </c>
      <c r="D244" s="120">
        <v>1</v>
      </c>
      <c r="E244" s="120" t="s">
        <v>32</v>
      </c>
      <c r="F244" s="24">
        <v>21652.100000000002</v>
      </c>
      <c r="G244" s="120">
        <v>1</v>
      </c>
      <c r="H244" s="86">
        <f t="shared" si="82"/>
        <v>21652.100000000002</v>
      </c>
      <c r="I244" s="48" t="str">
        <f>IF('OFERTAS ECONOMICAS'!L244=0,"",IF('OFERTAS ECONOMICAS'!Q244="no","",'OFERTAS ECONOMICAS'!L244))</f>
        <v/>
      </c>
      <c r="J244" s="49">
        <f>+'OFERTAS ECONOMICAS'!P244</f>
        <v>0</v>
      </c>
      <c r="K244" s="49" t="str">
        <f t="shared" si="83"/>
        <v>NO CUMPLE</v>
      </c>
      <c r="L244" s="51" t="str">
        <f>IF('OFERTAS ECONOMICAS'!U244=0,"",IF('OFERTAS ECONOMICAS'!Z244="NO","",'OFERTAS ECONOMICAS'!U244))</f>
        <v/>
      </c>
      <c r="M244" s="52">
        <f>+'OFERTAS ECONOMICAS'!Y244</f>
        <v>0</v>
      </c>
      <c r="N244" s="52" t="str">
        <f t="shared" si="84"/>
        <v>NO CUMPLE</v>
      </c>
      <c r="O244" s="53" t="str">
        <f>IF('OFERTAS ECONOMICAS'!AD244=0,"",IF('OFERTAS ECONOMICAS'!AI244="NO","",'OFERTAS ECONOMICAS'!AD244))</f>
        <v/>
      </c>
      <c r="P244" s="54">
        <f>+'OFERTAS ECONOMICAS'!AH244</f>
        <v>0</v>
      </c>
      <c r="Q244" s="54" t="str">
        <f t="shared" si="85"/>
        <v>NO CUMPLE</v>
      </c>
      <c r="R244" s="56" t="str">
        <f>IF('OFERTAS ECONOMICAS'!AN244=0,"",IF('OFERTAS ECONOMICAS'!AR244="NO","",'OFERTAS ECONOMICAS'!AN244))</f>
        <v/>
      </c>
      <c r="S244" s="57">
        <f>+'OFERTAS ECONOMICAS'!AQ244</f>
        <v>0</v>
      </c>
      <c r="T244" s="57" t="str">
        <f t="shared" si="86"/>
        <v>NO CUMPLE</v>
      </c>
      <c r="U244" s="59" t="str">
        <f>IF('OFERTAS ECONOMICAS'!AV244=0,"",IF('OFERTAS ECONOMICAS'!BA244="NO","",'OFERTAS ECONOMICAS'!AV244))</f>
        <v/>
      </c>
      <c r="V244" s="60">
        <f>+'OFERTAS ECONOMICAS'!AZ244</f>
        <v>0</v>
      </c>
      <c r="W244" s="60" t="str">
        <f t="shared" si="87"/>
        <v>NO CUMPLE</v>
      </c>
      <c r="X244" s="56" t="str">
        <f>IF('OFERTAS ECONOMICAS'!BF244=0,"",IF('OFERTAS ECONOMICAS'!BJ244="NO","",'OFERTAS ECONOMICAS'!BE244))</f>
        <v/>
      </c>
      <c r="Y244" s="57">
        <f>+'OFERTAS ECONOMICAS'!BI244</f>
        <v>0</v>
      </c>
      <c r="Z244" s="57" t="str">
        <f t="shared" si="88"/>
        <v>NO CUMPLE</v>
      </c>
      <c r="AA244" s="152" t="e">
        <f>IF('OFERTAS ECONOMICAS'!#REF!=0,"",IF('OFERTAS ECONOMICAS'!#REF!="NO","",'OFERTAS ECONOMICAS'!#REF!))</f>
        <v>#REF!</v>
      </c>
      <c r="AB244" s="153" t="e">
        <f>+'OFERTAS ECONOMICAS'!#REF!</f>
        <v>#REF!</v>
      </c>
      <c r="AC244" s="153" t="e">
        <f t="shared" si="89"/>
        <v>#REF!</v>
      </c>
      <c r="AD244" s="251" t="str">
        <f>IF('OFERTAS ECONOMICAS'!BN244=0,"",IF('OFERTAS ECONOMICAS'!BS244="NO","",'OFERTAS ECONOMICAS'!BN244))</f>
        <v/>
      </c>
      <c r="AE244" s="153">
        <f>+'OFERTAS ECONOMICAS'!BR244</f>
        <v>0</v>
      </c>
      <c r="AF244" s="153" t="str">
        <f t="shared" si="90"/>
        <v>NO CUMPLE</v>
      </c>
      <c r="AG244" s="152" t="str">
        <f>IF('OFERTAS ECONOMICAS'!BW244=0,"",IF('OFERTAS ECONOMICAS'!CB244="NO","",'OFERTAS ECONOMICAS'!BW244))</f>
        <v/>
      </c>
      <c r="AH244" s="153">
        <f>+'OFERTAS ECONOMICAS'!CA244</f>
        <v>0</v>
      </c>
      <c r="AI244" s="153" t="str">
        <f t="shared" si="91"/>
        <v>NO CUMPLE</v>
      </c>
      <c r="AJ244" s="152" t="str">
        <f>IF('OFERTAS ECONOMICAS'!CF244=0,"",IF('OFERTAS ECONOMICAS'!CK244="NO","",'OFERTAS ECONOMICAS'!CF244))</f>
        <v/>
      </c>
      <c r="AK244" s="153">
        <f>+'OFERTAS ECONOMICAS'!CJ244</f>
        <v>0</v>
      </c>
      <c r="AL244" s="153" t="str">
        <f t="shared" si="92"/>
        <v>NO CUMPLE</v>
      </c>
      <c r="AM244" s="152" t="str">
        <f>IF('OFERTAS ECONOMICAS'!CO244=0,"",IF('OFERTAS ECONOMICAS'!CT244="NO","",'OFERTAS ECONOMICAS'!CO244))</f>
        <v/>
      </c>
      <c r="AN244" s="153">
        <f>+'OFERTAS ECONOMICAS'!CS244</f>
        <v>0</v>
      </c>
      <c r="AO244" s="153" t="str">
        <f t="shared" si="93"/>
        <v>NO CUMPLE</v>
      </c>
      <c r="AP244" s="344" t="str">
        <f>IF('OFERTAS ECONOMICAS'!CX244=0,"",IF('OFERTAS ECONOMICAS'!DC244="NO","",'OFERTAS ECONOMICAS'!CX244))</f>
        <v/>
      </c>
      <c r="AQ244" s="153">
        <f>+'OFERTAS ECONOMICAS'!DB244</f>
        <v>0</v>
      </c>
      <c r="AR244" s="153" t="str">
        <f t="shared" si="94"/>
        <v>NO CUMPLE</v>
      </c>
      <c r="AS244" s="152" t="str">
        <f>IF('OFERTAS ECONOMICAS'!DG244=0,"",IF('OFERTAS ECONOMICAS'!DL244="NO","",'OFERTAS ECONOMICAS'!DG244))</f>
        <v/>
      </c>
      <c r="AT244" s="153">
        <f>+'OFERTAS ECONOMICAS'!DK244</f>
        <v>0</v>
      </c>
      <c r="AU244" s="153" t="str">
        <f t="shared" si="95"/>
        <v>NO CUMPLE</v>
      </c>
      <c r="AV244" s="152" t="str">
        <f>IF('OFERTAS ECONOMICAS'!DP244=0,"",IF('OFERTAS ECONOMICAS'!DU244="NO","",'OFERTAS ECONOMICAS'!DP244))</f>
        <v/>
      </c>
      <c r="AW244" s="153">
        <f>+'OFERTAS ECONOMICAS'!DT244</f>
        <v>0</v>
      </c>
      <c r="AX244" s="153" t="str">
        <f t="shared" si="96"/>
        <v>NO CUMPLE</v>
      </c>
      <c r="AY244" s="341" t="str">
        <f>IF('OFERTAS ECONOMICAS'!DY244=0,"",IF('OFERTAS ECONOMICAS'!ED244="no","",'OFERTAS ECONOMICAS'!DY244))</f>
        <v/>
      </c>
      <c r="AZ244" s="153">
        <f>+'OFERTAS ECONOMICAS'!EC244</f>
        <v>0</v>
      </c>
      <c r="BA244" s="153" t="str">
        <f t="shared" si="97"/>
        <v>NO CUMPLE</v>
      </c>
      <c r="BB244" s="152" t="str">
        <f>IF('OFERTAS ECONOMICAS'!EH244=0,"",IF('OFERTAS ECONOMICAS'!EM244="NO","",'OFERTAS ECONOMICAS'!EH244))</f>
        <v/>
      </c>
      <c r="BC244" s="153" t="str">
        <f>+'OFERTAS ECONOMICAS'!EL244</f>
        <v/>
      </c>
      <c r="BD244" s="153" t="str">
        <f t="shared" si="98"/>
        <v>NO CUMPLE</v>
      </c>
      <c r="BE244" s="152" t="str">
        <f>IF('OFERTAS ECONOMICAS'!EQ244=0,"",IF('OFERTAS ECONOMICAS'!EV244="NO","",'OFERTAS ECONOMICAS'!EQ244))</f>
        <v/>
      </c>
      <c r="BF244" s="153">
        <f>+'OFERTAS ECONOMICAS'!EU244</f>
        <v>0</v>
      </c>
      <c r="BG244" s="153" t="str">
        <f t="shared" si="99"/>
        <v>NO CUMPLE</v>
      </c>
      <c r="BH244" s="152" t="str">
        <f>IF('OFERTAS ECONOMICAS'!EZ244=0,"",IF('OFERTAS ECONOMICAS'!FE244="NO","",'OFERTAS ECONOMICAS'!EZ244))</f>
        <v/>
      </c>
      <c r="BI244" s="153">
        <f>+'OFERTAS ECONOMICAS'!FD244</f>
        <v>0</v>
      </c>
      <c r="BJ244" s="153" t="str">
        <f t="shared" si="100"/>
        <v>NO CUMPLE</v>
      </c>
      <c r="BK244" s="152" t="str">
        <f>IF('OFERTAS ECONOMICAS'!FI244=0,"",IF('OFERTAS ECONOMICAS'!FN244="no","",'OFERTAS ECONOMICAS'!FI244))</f>
        <v/>
      </c>
      <c r="BL244" s="153">
        <f>+'OFERTAS ECONOMICAS'!FM244</f>
        <v>0</v>
      </c>
      <c r="BM244" s="153" t="str">
        <f t="shared" si="101"/>
        <v>NO CUMPLE</v>
      </c>
      <c r="BN244" s="152" t="e">
        <f>IF('OFERTAS ECONOMICAS'!#REF!=0,"",IF('OFERTAS ECONOMICAS'!#REF!="NO","",'OFERTAS ECONOMICAS'!#REF!))</f>
        <v>#REF!</v>
      </c>
      <c r="BO244" s="153" t="e">
        <f>+'OFERTAS ECONOMICAS'!#REF!</f>
        <v>#REF!</v>
      </c>
      <c r="BP244" s="153" t="e">
        <f t="shared" si="102"/>
        <v>#REF!</v>
      </c>
      <c r="BQ244" s="152" t="str">
        <f>IF('OFERTAS ECONOMICAS'!FR244=0,"",IF('OFERTAS ECONOMICAS'!FW244="NO","",'OFERTAS ECONOMICAS'!FR244))</f>
        <v/>
      </c>
      <c r="BR244" s="153">
        <f>+'OFERTAS ECONOMICAS'!FV244</f>
        <v>0</v>
      </c>
      <c r="BS244" s="153" t="str">
        <f t="shared" si="103"/>
        <v>NO CUMPLE</v>
      </c>
      <c r="BT244" s="152" t="str">
        <f>IF('OFERTAS ECONOMICAS'!GA244=0,"",IF('OFERTAS ECONOMICAS'!GF244="NO","",'OFERTAS ECONOMICAS'!GA244))</f>
        <v/>
      </c>
      <c r="BU244" s="153">
        <f>+'OFERTAS ECONOMICAS'!GE244</f>
        <v>0</v>
      </c>
      <c r="BV244" s="153" t="str">
        <f t="shared" si="104"/>
        <v>NO CUMPLE</v>
      </c>
      <c r="BW244" s="152" t="e">
        <f>IF('OFERTAS ECONOMICAS'!#REF!=0,"",IF('OFERTAS ECONOMICAS'!#REF!="NO","",'OFERTAS ECONOMICAS'!#REF!))</f>
        <v>#REF!</v>
      </c>
      <c r="BX244" s="153" t="e">
        <f>+'OFERTAS ECONOMICAS'!#REF!</f>
        <v>#REF!</v>
      </c>
      <c r="BY244" s="153" t="e">
        <f t="shared" si="105"/>
        <v>#REF!</v>
      </c>
    </row>
    <row r="245" spans="1:77" ht="38.25" x14ac:dyDescent="0.2">
      <c r="A245" s="85">
        <f t="shared" si="81"/>
        <v>236</v>
      </c>
      <c r="B245" s="85" t="str">
        <f>VLOOKUP(A245,'OFERTAS ECONOMICAS'!A245:B578,2,0)</f>
        <v>DM2618</v>
      </c>
      <c r="C245" s="22" t="str">
        <f>VLOOKUP(A245,'OFERTAS ECONOMICAS'!A245:C578,3,0)</f>
        <v>VENDAJE ELASTICO COMPRESIVO AUTOADHESIVO 3 X 5</v>
      </c>
      <c r="D245" s="120">
        <v>1</v>
      </c>
      <c r="E245" s="120" t="s">
        <v>32</v>
      </c>
      <c r="F245" s="24">
        <v>1427</v>
      </c>
      <c r="G245" s="120">
        <v>50</v>
      </c>
      <c r="H245" s="86">
        <f t="shared" si="82"/>
        <v>71350</v>
      </c>
      <c r="I245" s="48" t="str">
        <f>IF('OFERTAS ECONOMICAS'!L245=0,"",IF('OFERTAS ECONOMICAS'!Q245="no","",'OFERTAS ECONOMICAS'!L245))</f>
        <v/>
      </c>
      <c r="J245" s="49">
        <f>+'OFERTAS ECONOMICAS'!P245</f>
        <v>0</v>
      </c>
      <c r="K245" s="49" t="str">
        <f t="shared" si="83"/>
        <v>NO CUMPLE</v>
      </c>
      <c r="L245" s="51" t="str">
        <f>IF('OFERTAS ECONOMICAS'!U245=0,"",IF('OFERTAS ECONOMICAS'!Z245="NO","",'OFERTAS ECONOMICAS'!U245))</f>
        <v/>
      </c>
      <c r="M245" s="52">
        <f>+'OFERTAS ECONOMICAS'!Y245</f>
        <v>0</v>
      </c>
      <c r="N245" s="52" t="str">
        <f t="shared" si="84"/>
        <v>NO CUMPLE</v>
      </c>
      <c r="O245" s="53" t="str">
        <f>IF('OFERTAS ECONOMICAS'!AD245=0,"",IF('OFERTAS ECONOMICAS'!AI245="NO","",'OFERTAS ECONOMICAS'!AD245))</f>
        <v/>
      </c>
      <c r="P245" s="54" t="str">
        <f>+'OFERTAS ECONOMICAS'!AH245</f>
        <v>NO CUMPLE</v>
      </c>
      <c r="Q245" s="54" t="str">
        <f t="shared" si="85"/>
        <v>NO CUMPLE</v>
      </c>
      <c r="R245" s="56" t="str">
        <f>IF('OFERTAS ECONOMICAS'!AN245=0,"",IF('OFERTAS ECONOMICAS'!AR245="NO","",'OFERTAS ECONOMICAS'!AN245))</f>
        <v/>
      </c>
      <c r="S245" s="57">
        <f>+'OFERTAS ECONOMICAS'!AQ245</f>
        <v>0</v>
      </c>
      <c r="T245" s="57" t="str">
        <f t="shared" si="86"/>
        <v>NO CUMPLE</v>
      </c>
      <c r="U245" s="59" t="str">
        <f>IF('OFERTAS ECONOMICAS'!AV245=0,"",IF('OFERTAS ECONOMICAS'!BA245="NO","",'OFERTAS ECONOMICAS'!AV245))</f>
        <v/>
      </c>
      <c r="V245" s="60">
        <f>+'OFERTAS ECONOMICAS'!AZ245</f>
        <v>0</v>
      </c>
      <c r="W245" s="60" t="str">
        <f t="shared" si="87"/>
        <v>NO CUMPLE</v>
      </c>
      <c r="X245" s="56" t="str">
        <f>IF('OFERTAS ECONOMICAS'!BF245=0,"",IF('OFERTAS ECONOMICAS'!BJ245="NO","",'OFERTAS ECONOMICAS'!BE245))</f>
        <v/>
      </c>
      <c r="Y245" s="57">
        <f>+'OFERTAS ECONOMICAS'!BI245</f>
        <v>0</v>
      </c>
      <c r="Z245" s="57" t="str">
        <f t="shared" si="88"/>
        <v>NO CUMPLE</v>
      </c>
      <c r="AA245" s="152" t="e">
        <f>IF('OFERTAS ECONOMICAS'!#REF!=0,"",IF('OFERTAS ECONOMICAS'!#REF!="NO","",'OFERTAS ECONOMICAS'!#REF!))</f>
        <v>#REF!</v>
      </c>
      <c r="AB245" s="153" t="e">
        <f>+'OFERTAS ECONOMICAS'!#REF!</f>
        <v>#REF!</v>
      </c>
      <c r="AC245" s="153" t="e">
        <f t="shared" si="89"/>
        <v>#REF!</v>
      </c>
      <c r="AD245" s="251" t="str">
        <f>IF('OFERTAS ECONOMICAS'!BN245=0,"",IF('OFERTAS ECONOMICAS'!BS245="NO","",'OFERTAS ECONOMICAS'!BN245))</f>
        <v/>
      </c>
      <c r="AE245" s="153">
        <f>+'OFERTAS ECONOMICAS'!BR245</f>
        <v>0</v>
      </c>
      <c r="AF245" s="153" t="str">
        <f t="shared" si="90"/>
        <v>NO CUMPLE</v>
      </c>
      <c r="AG245" s="152" t="str">
        <f>IF('OFERTAS ECONOMICAS'!BW245=0,"",IF('OFERTAS ECONOMICAS'!CB245="NO","",'OFERTAS ECONOMICAS'!BW245))</f>
        <v/>
      </c>
      <c r="AH245" s="153" t="str">
        <f>+'OFERTAS ECONOMICAS'!CA245</f>
        <v>NO CUMPLE</v>
      </c>
      <c r="AI245" s="153" t="str">
        <f t="shared" si="91"/>
        <v>NO CUMPLE</v>
      </c>
      <c r="AJ245" s="152" t="str">
        <f>IF('OFERTAS ECONOMICAS'!CF245=0,"",IF('OFERTAS ECONOMICAS'!CK245="NO","",'OFERTAS ECONOMICAS'!CF245))</f>
        <v/>
      </c>
      <c r="AK245" s="153">
        <f>+'OFERTAS ECONOMICAS'!CJ245</f>
        <v>0</v>
      </c>
      <c r="AL245" s="153" t="str">
        <f t="shared" si="92"/>
        <v>NO CUMPLE</v>
      </c>
      <c r="AM245" s="152" t="str">
        <f>IF('OFERTAS ECONOMICAS'!CO245=0,"",IF('OFERTAS ECONOMICAS'!CT245="NO","",'OFERTAS ECONOMICAS'!CO245))</f>
        <v/>
      </c>
      <c r="AN245" s="153">
        <f>+'OFERTAS ECONOMICAS'!CS245</f>
        <v>0</v>
      </c>
      <c r="AO245" s="153" t="str">
        <f t="shared" si="93"/>
        <v>NO CUMPLE</v>
      </c>
      <c r="AP245" s="344" t="str">
        <f>IF('OFERTAS ECONOMICAS'!CX245=0,"",IF('OFERTAS ECONOMICAS'!DC245="NO","",'OFERTAS ECONOMICAS'!CX245))</f>
        <v/>
      </c>
      <c r="AQ245" s="153">
        <f>+'OFERTAS ECONOMICAS'!DB245</f>
        <v>0</v>
      </c>
      <c r="AR245" s="153" t="str">
        <f t="shared" si="94"/>
        <v>NO CUMPLE</v>
      </c>
      <c r="AS245" s="152" t="str">
        <f>IF('OFERTAS ECONOMICAS'!DG245=0,"",IF('OFERTAS ECONOMICAS'!DL245="NO","",'OFERTAS ECONOMICAS'!DG245))</f>
        <v/>
      </c>
      <c r="AT245" s="153">
        <f>+'OFERTAS ECONOMICAS'!DK245</f>
        <v>0</v>
      </c>
      <c r="AU245" s="153" t="str">
        <f t="shared" si="95"/>
        <v>NO CUMPLE</v>
      </c>
      <c r="AV245" s="152" t="str">
        <f>IF('OFERTAS ECONOMICAS'!DP245=0,"",IF('OFERTAS ECONOMICAS'!DU245="NO","",'OFERTAS ECONOMICAS'!DP245))</f>
        <v/>
      </c>
      <c r="AW245" s="153">
        <f>+'OFERTAS ECONOMICAS'!DT245</f>
        <v>0</v>
      </c>
      <c r="AX245" s="153" t="str">
        <f t="shared" si="96"/>
        <v>NO CUMPLE</v>
      </c>
      <c r="AY245" s="341" t="str">
        <f>IF('OFERTAS ECONOMICAS'!DY245=0,"",IF('OFERTAS ECONOMICAS'!ED245="no","",'OFERTAS ECONOMICAS'!DY245))</f>
        <v/>
      </c>
      <c r="AZ245" s="153" t="str">
        <f>+'OFERTAS ECONOMICAS'!EC245</f>
        <v>NO CUMPLE</v>
      </c>
      <c r="BA245" s="153" t="str">
        <f t="shared" si="97"/>
        <v>NO CUMPLE</v>
      </c>
      <c r="BB245" s="152" t="str">
        <f>IF('OFERTAS ECONOMICAS'!EH245=0,"",IF('OFERTAS ECONOMICAS'!EM245="NO","",'OFERTAS ECONOMICAS'!EH245))</f>
        <v/>
      </c>
      <c r="BC245" s="153" t="str">
        <f>+'OFERTAS ECONOMICAS'!EL245</f>
        <v/>
      </c>
      <c r="BD245" s="153" t="str">
        <f t="shared" si="98"/>
        <v>NO CUMPLE</v>
      </c>
      <c r="BE245" s="152" t="str">
        <f>IF('OFERTAS ECONOMICAS'!EQ245=0,"",IF('OFERTAS ECONOMICAS'!EV245="NO","",'OFERTAS ECONOMICAS'!EQ245))</f>
        <v/>
      </c>
      <c r="BF245" s="153" t="str">
        <f>+'OFERTAS ECONOMICAS'!EU245</f>
        <v>NO CUMPLE</v>
      </c>
      <c r="BG245" s="153" t="str">
        <f t="shared" si="99"/>
        <v>NO CUMPLE</v>
      </c>
      <c r="BH245" s="152" t="str">
        <f>IF('OFERTAS ECONOMICAS'!EZ245=0,"",IF('OFERTAS ECONOMICAS'!FE245="NO","",'OFERTAS ECONOMICAS'!EZ245))</f>
        <v/>
      </c>
      <c r="BI245" s="153">
        <f>+'OFERTAS ECONOMICAS'!FD245</f>
        <v>0</v>
      </c>
      <c r="BJ245" s="153" t="str">
        <f t="shared" si="100"/>
        <v>NO CUMPLE</v>
      </c>
      <c r="BK245" s="152" t="str">
        <f>IF('OFERTAS ECONOMICAS'!FI245=0,"",IF('OFERTAS ECONOMICAS'!FN245="no","",'OFERTAS ECONOMICAS'!FI245))</f>
        <v/>
      </c>
      <c r="BL245" s="153">
        <f>+'OFERTAS ECONOMICAS'!FM245</f>
        <v>0</v>
      </c>
      <c r="BM245" s="153" t="str">
        <f t="shared" si="101"/>
        <v>NO CUMPLE</v>
      </c>
      <c r="BN245" s="152" t="e">
        <f>IF('OFERTAS ECONOMICAS'!#REF!=0,"",IF('OFERTAS ECONOMICAS'!#REF!="NO","",'OFERTAS ECONOMICAS'!#REF!))</f>
        <v>#REF!</v>
      </c>
      <c r="BO245" s="153" t="e">
        <f>+'OFERTAS ECONOMICAS'!#REF!</f>
        <v>#REF!</v>
      </c>
      <c r="BP245" s="153" t="e">
        <f t="shared" si="102"/>
        <v>#REF!</v>
      </c>
      <c r="BQ245" s="152" t="str">
        <f>IF('OFERTAS ECONOMICAS'!FR245=0,"",IF('OFERTAS ECONOMICAS'!FW245="NO","",'OFERTAS ECONOMICAS'!FR245))</f>
        <v/>
      </c>
      <c r="BR245" s="153">
        <f>+'OFERTAS ECONOMICAS'!FV245</f>
        <v>0</v>
      </c>
      <c r="BS245" s="153" t="str">
        <f t="shared" si="103"/>
        <v>NO CUMPLE</v>
      </c>
      <c r="BT245" s="152" t="str">
        <f>IF('OFERTAS ECONOMICAS'!GA245=0,"",IF('OFERTAS ECONOMICAS'!GF245="NO","",'OFERTAS ECONOMICAS'!GA245))</f>
        <v/>
      </c>
      <c r="BU245" s="153">
        <f>+'OFERTAS ECONOMICAS'!GE245</f>
        <v>0</v>
      </c>
      <c r="BV245" s="153" t="str">
        <f t="shared" si="104"/>
        <v>NO CUMPLE</v>
      </c>
      <c r="BW245" s="152" t="e">
        <f>IF('OFERTAS ECONOMICAS'!#REF!=0,"",IF('OFERTAS ECONOMICAS'!#REF!="NO","",'OFERTAS ECONOMICAS'!#REF!))</f>
        <v>#REF!</v>
      </c>
      <c r="BX245" s="153" t="e">
        <f>+'OFERTAS ECONOMICAS'!#REF!</f>
        <v>#REF!</v>
      </c>
      <c r="BY245" s="153" t="e">
        <f t="shared" si="105"/>
        <v>#REF!</v>
      </c>
    </row>
    <row r="246" spans="1:77" ht="38.25" x14ac:dyDescent="0.2">
      <c r="A246" s="85">
        <f t="shared" si="81"/>
        <v>237</v>
      </c>
      <c r="B246" s="85" t="str">
        <f>VLOOKUP(A246,'OFERTAS ECONOMICAS'!A246:B579,2,0)</f>
        <v>DM2619</v>
      </c>
      <c r="C246" s="22" t="str">
        <f>VLOOKUP(A246,'OFERTAS ECONOMICAS'!A246:C579,3,0)</f>
        <v>VENDAJE ELASTICO COMPRESIVO AUTOADHESIVO 4 X 5</v>
      </c>
      <c r="D246" s="120">
        <v>1</v>
      </c>
      <c r="E246" s="120" t="s">
        <v>32</v>
      </c>
      <c r="F246" s="24">
        <v>1807</v>
      </c>
      <c r="G246" s="120">
        <v>50</v>
      </c>
      <c r="H246" s="86">
        <f t="shared" si="82"/>
        <v>90350</v>
      </c>
      <c r="I246" s="48" t="str">
        <f>IF('OFERTAS ECONOMICAS'!L246=0,"",IF('OFERTAS ECONOMICAS'!Q246="no","",'OFERTAS ECONOMICAS'!L246))</f>
        <v/>
      </c>
      <c r="J246" s="49">
        <f>+'OFERTAS ECONOMICAS'!P246</f>
        <v>0</v>
      </c>
      <c r="K246" s="49" t="str">
        <f t="shared" si="83"/>
        <v>NO CUMPLE</v>
      </c>
      <c r="L246" s="51" t="str">
        <f>IF('OFERTAS ECONOMICAS'!U246=0,"",IF('OFERTAS ECONOMICAS'!Z246="NO","",'OFERTAS ECONOMICAS'!U246))</f>
        <v/>
      </c>
      <c r="M246" s="52">
        <f>+'OFERTAS ECONOMICAS'!Y246</f>
        <v>0</v>
      </c>
      <c r="N246" s="52" t="str">
        <f t="shared" si="84"/>
        <v>NO CUMPLE</v>
      </c>
      <c r="O246" s="53" t="str">
        <f>IF('OFERTAS ECONOMICAS'!AD246=0,"",IF('OFERTAS ECONOMICAS'!AI246="NO","",'OFERTAS ECONOMICAS'!AD246))</f>
        <v/>
      </c>
      <c r="P246" s="54" t="str">
        <f>+'OFERTAS ECONOMICAS'!AH246</f>
        <v>NO CUMPLE</v>
      </c>
      <c r="Q246" s="54" t="str">
        <f t="shared" si="85"/>
        <v>NO CUMPLE</v>
      </c>
      <c r="R246" s="56" t="str">
        <f>IF('OFERTAS ECONOMICAS'!AN246=0,"",IF('OFERTAS ECONOMICAS'!AR246="NO","",'OFERTAS ECONOMICAS'!AN246))</f>
        <v/>
      </c>
      <c r="S246" s="57">
        <f>+'OFERTAS ECONOMICAS'!AQ246</f>
        <v>0</v>
      </c>
      <c r="T246" s="57" t="str">
        <f t="shared" si="86"/>
        <v>NO CUMPLE</v>
      </c>
      <c r="U246" s="59" t="str">
        <f>IF('OFERTAS ECONOMICAS'!AV246=0,"",IF('OFERTAS ECONOMICAS'!BA246="NO","",'OFERTAS ECONOMICAS'!AV246))</f>
        <v/>
      </c>
      <c r="V246" s="60">
        <f>+'OFERTAS ECONOMICAS'!AZ246</f>
        <v>0</v>
      </c>
      <c r="W246" s="60" t="str">
        <f t="shared" si="87"/>
        <v>NO CUMPLE</v>
      </c>
      <c r="X246" s="56" t="str">
        <f>IF('OFERTAS ECONOMICAS'!BF246=0,"",IF('OFERTAS ECONOMICAS'!BJ246="NO","",'OFERTAS ECONOMICAS'!BE246))</f>
        <v/>
      </c>
      <c r="Y246" s="57">
        <f>+'OFERTAS ECONOMICAS'!BI246</f>
        <v>0</v>
      </c>
      <c r="Z246" s="57" t="str">
        <f t="shared" si="88"/>
        <v>NO CUMPLE</v>
      </c>
      <c r="AA246" s="152" t="e">
        <f>IF('OFERTAS ECONOMICAS'!#REF!=0,"",IF('OFERTAS ECONOMICAS'!#REF!="NO","",'OFERTAS ECONOMICAS'!#REF!))</f>
        <v>#REF!</v>
      </c>
      <c r="AB246" s="153" t="e">
        <f>+'OFERTAS ECONOMICAS'!#REF!</f>
        <v>#REF!</v>
      </c>
      <c r="AC246" s="153" t="e">
        <f t="shared" si="89"/>
        <v>#REF!</v>
      </c>
      <c r="AD246" s="251" t="str">
        <f>IF('OFERTAS ECONOMICAS'!BN246=0,"",IF('OFERTAS ECONOMICAS'!BS246="NO","",'OFERTAS ECONOMICAS'!BN246))</f>
        <v/>
      </c>
      <c r="AE246" s="153">
        <f>+'OFERTAS ECONOMICAS'!BR246</f>
        <v>0</v>
      </c>
      <c r="AF246" s="153" t="str">
        <f t="shared" si="90"/>
        <v>NO CUMPLE</v>
      </c>
      <c r="AG246" s="152" t="str">
        <f>IF('OFERTAS ECONOMICAS'!BW246=0,"",IF('OFERTAS ECONOMICAS'!CB246="NO","",'OFERTAS ECONOMICAS'!BW246))</f>
        <v/>
      </c>
      <c r="AH246" s="153" t="str">
        <f>+'OFERTAS ECONOMICAS'!CA246</f>
        <v>NO CUMPLE</v>
      </c>
      <c r="AI246" s="153" t="str">
        <f t="shared" si="91"/>
        <v>NO CUMPLE</v>
      </c>
      <c r="AJ246" s="152" t="str">
        <f>IF('OFERTAS ECONOMICAS'!CF246=0,"",IF('OFERTAS ECONOMICAS'!CK246="NO","",'OFERTAS ECONOMICAS'!CF246))</f>
        <v/>
      </c>
      <c r="AK246" s="153">
        <f>+'OFERTAS ECONOMICAS'!CJ246</f>
        <v>0</v>
      </c>
      <c r="AL246" s="153" t="str">
        <f t="shared" si="92"/>
        <v>NO CUMPLE</v>
      </c>
      <c r="AM246" s="152" t="str">
        <f>IF('OFERTAS ECONOMICAS'!CO246=0,"",IF('OFERTAS ECONOMICAS'!CT246="NO","",'OFERTAS ECONOMICAS'!CO246))</f>
        <v/>
      </c>
      <c r="AN246" s="153">
        <f>+'OFERTAS ECONOMICAS'!CS246</f>
        <v>0</v>
      </c>
      <c r="AO246" s="153" t="str">
        <f t="shared" si="93"/>
        <v>NO CUMPLE</v>
      </c>
      <c r="AP246" s="344" t="str">
        <f>IF('OFERTAS ECONOMICAS'!CX246=0,"",IF('OFERTAS ECONOMICAS'!DC246="NO","",'OFERTAS ECONOMICAS'!CX246))</f>
        <v/>
      </c>
      <c r="AQ246" s="153">
        <f>+'OFERTAS ECONOMICAS'!DB246</f>
        <v>0</v>
      </c>
      <c r="AR246" s="153" t="str">
        <f t="shared" si="94"/>
        <v>NO CUMPLE</v>
      </c>
      <c r="AS246" s="152" t="str">
        <f>IF('OFERTAS ECONOMICAS'!DG246=0,"",IF('OFERTAS ECONOMICAS'!DL246="NO","",'OFERTAS ECONOMICAS'!DG246))</f>
        <v/>
      </c>
      <c r="AT246" s="153">
        <f>+'OFERTAS ECONOMICAS'!DK246</f>
        <v>0</v>
      </c>
      <c r="AU246" s="153" t="str">
        <f t="shared" si="95"/>
        <v>NO CUMPLE</v>
      </c>
      <c r="AV246" s="152" t="str">
        <f>IF('OFERTAS ECONOMICAS'!DP246=0,"",IF('OFERTAS ECONOMICAS'!DU246="NO","",'OFERTAS ECONOMICAS'!DP246))</f>
        <v/>
      </c>
      <c r="AW246" s="153">
        <f>+'OFERTAS ECONOMICAS'!DT246</f>
        <v>0</v>
      </c>
      <c r="AX246" s="153" t="str">
        <f t="shared" si="96"/>
        <v>NO CUMPLE</v>
      </c>
      <c r="AY246" s="341" t="str">
        <f>IF('OFERTAS ECONOMICAS'!DY246=0,"",IF('OFERTAS ECONOMICAS'!ED246="no","",'OFERTAS ECONOMICAS'!DY246))</f>
        <v/>
      </c>
      <c r="AZ246" s="153" t="str">
        <f>+'OFERTAS ECONOMICAS'!EC246</f>
        <v>NO CUMPLE</v>
      </c>
      <c r="BA246" s="153" t="str">
        <f t="shared" si="97"/>
        <v>NO CUMPLE</v>
      </c>
      <c r="BB246" s="152" t="str">
        <f>IF('OFERTAS ECONOMICAS'!EH246=0,"",IF('OFERTAS ECONOMICAS'!EM246="NO","",'OFERTAS ECONOMICAS'!EH246))</f>
        <v/>
      </c>
      <c r="BC246" s="153" t="str">
        <f>+'OFERTAS ECONOMICAS'!EL246</f>
        <v/>
      </c>
      <c r="BD246" s="153" t="str">
        <f t="shared" si="98"/>
        <v>NO CUMPLE</v>
      </c>
      <c r="BE246" s="152" t="str">
        <f>IF('OFERTAS ECONOMICAS'!EQ246=0,"",IF('OFERTAS ECONOMICAS'!EV246="NO","",'OFERTAS ECONOMICAS'!EQ246))</f>
        <v/>
      </c>
      <c r="BF246" s="153" t="str">
        <f>+'OFERTAS ECONOMICAS'!EU246</f>
        <v>NO CUMPLE</v>
      </c>
      <c r="BG246" s="153" t="str">
        <f t="shared" si="99"/>
        <v>NO CUMPLE</v>
      </c>
      <c r="BH246" s="152" t="str">
        <f>IF('OFERTAS ECONOMICAS'!EZ246=0,"",IF('OFERTAS ECONOMICAS'!FE246="NO","",'OFERTAS ECONOMICAS'!EZ246))</f>
        <v/>
      </c>
      <c r="BI246" s="153">
        <f>+'OFERTAS ECONOMICAS'!FD246</f>
        <v>0</v>
      </c>
      <c r="BJ246" s="153" t="str">
        <f t="shared" si="100"/>
        <v>NO CUMPLE</v>
      </c>
      <c r="BK246" s="152" t="str">
        <f>IF('OFERTAS ECONOMICAS'!FI246=0,"",IF('OFERTAS ECONOMICAS'!FN246="no","",'OFERTAS ECONOMICAS'!FI246))</f>
        <v/>
      </c>
      <c r="BL246" s="153">
        <f>+'OFERTAS ECONOMICAS'!FM246</f>
        <v>0</v>
      </c>
      <c r="BM246" s="153" t="str">
        <f t="shared" si="101"/>
        <v>NO CUMPLE</v>
      </c>
      <c r="BN246" s="152" t="e">
        <f>IF('OFERTAS ECONOMICAS'!#REF!=0,"",IF('OFERTAS ECONOMICAS'!#REF!="NO","",'OFERTAS ECONOMICAS'!#REF!))</f>
        <v>#REF!</v>
      </c>
      <c r="BO246" s="153" t="e">
        <f>+'OFERTAS ECONOMICAS'!#REF!</f>
        <v>#REF!</v>
      </c>
      <c r="BP246" s="153" t="e">
        <f t="shared" si="102"/>
        <v>#REF!</v>
      </c>
      <c r="BQ246" s="152" t="str">
        <f>IF('OFERTAS ECONOMICAS'!FR246=0,"",IF('OFERTAS ECONOMICAS'!FW246="NO","",'OFERTAS ECONOMICAS'!FR246))</f>
        <v/>
      </c>
      <c r="BR246" s="153">
        <f>+'OFERTAS ECONOMICAS'!FV246</f>
        <v>0</v>
      </c>
      <c r="BS246" s="153" t="str">
        <f t="shared" si="103"/>
        <v>NO CUMPLE</v>
      </c>
      <c r="BT246" s="152" t="str">
        <f>IF('OFERTAS ECONOMICAS'!GA246=0,"",IF('OFERTAS ECONOMICAS'!GF246="NO","",'OFERTAS ECONOMICAS'!GA246))</f>
        <v/>
      </c>
      <c r="BU246" s="153">
        <f>+'OFERTAS ECONOMICAS'!GE246</f>
        <v>0</v>
      </c>
      <c r="BV246" s="153" t="str">
        <f t="shared" si="104"/>
        <v>NO CUMPLE</v>
      </c>
      <c r="BW246" s="152" t="e">
        <f>IF('OFERTAS ECONOMICAS'!#REF!=0,"",IF('OFERTAS ECONOMICAS'!#REF!="NO","",'OFERTAS ECONOMICAS'!#REF!))</f>
        <v>#REF!</v>
      </c>
      <c r="BX246" s="153" t="e">
        <f>+'OFERTAS ECONOMICAS'!#REF!</f>
        <v>#REF!</v>
      </c>
      <c r="BY246" s="153" t="e">
        <f t="shared" si="105"/>
        <v>#REF!</v>
      </c>
    </row>
    <row r="247" spans="1:77" ht="25.5" x14ac:dyDescent="0.2">
      <c r="A247" s="85">
        <f t="shared" si="81"/>
        <v>238</v>
      </c>
      <c r="B247" s="85" t="str">
        <f>VLOOKUP(A247,'OFERTAS ECONOMICAS'!A247:B580,2,0)</f>
        <v>DM032</v>
      </c>
      <c r="C247" s="22" t="str">
        <f>VLOOKUP(A247,'OFERTAS ECONOMICAS'!A247:C580,3,0)</f>
        <v>AGUJA ACUPUNTURA 0.25 X 30 MM</v>
      </c>
      <c r="D247" s="120">
        <v>1</v>
      </c>
      <c r="E247" s="120" t="s">
        <v>32</v>
      </c>
      <c r="F247" s="24">
        <v>298.90460000000002</v>
      </c>
      <c r="G247" s="120">
        <v>3000</v>
      </c>
      <c r="H247" s="86">
        <f t="shared" si="82"/>
        <v>896713.8</v>
      </c>
      <c r="I247" s="48" t="str">
        <f>IF('OFERTAS ECONOMICAS'!L247=0,"",IF('OFERTAS ECONOMICAS'!Q247="no","",'OFERTAS ECONOMICAS'!L247))</f>
        <v/>
      </c>
      <c r="J247" s="49">
        <f>+'OFERTAS ECONOMICAS'!P247</f>
        <v>0</v>
      </c>
      <c r="K247" s="49" t="str">
        <f t="shared" si="83"/>
        <v>NO CUMPLE</v>
      </c>
      <c r="L247" s="51" t="str">
        <f>IF('OFERTAS ECONOMICAS'!U247=0,"",IF('OFERTAS ECONOMICAS'!Z247="NO","",'OFERTAS ECONOMICAS'!U247))</f>
        <v/>
      </c>
      <c r="M247" s="52">
        <f>+'OFERTAS ECONOMICAS'!Y247</f>
        <v>0</v>
      </c>
      <c r="N247" s="52" t="str">
        <f t="shared" si="84"/>
        <v>NO CUMPLE</v>
      </c>
      <c r="O247" s="53" t="str">
        <f>IF('OFERTAS ECONOMICAS'!AD247=0,"",IF('OFERTAS ECONOMICAS'!AI247="NO","",'OFERTAS ECONOMICAS'!AD247))</f>
        <v/>
      </c>
      <c r="P247" s="54">
        <f>+'OFERTAS ECONOMICAS'!AH247</f>
        <v>0</v>
      </c>
      <c r="Q247" s="54" t="str">
        <f t="shared" si="85"/>
        <v>NO CUMPLE</v>
      </c>
      <c r="R247" s="56" t="str">
        <f>IF('OFERTAS ECONOMICAS'!AN247=0,"",IF('OFERTAS ECONOMICAS'!AR247="NO","",'OFERTAS ECONOMICAS'!AN247))</f>
        <v/>
      </c>
      <c r="S247" s="57">
        <f>+'OFERTAS ECONOMICAS'!AQ247</f>
        <v>0</v>
      </c>
      <c r="T247" s="57" t="str">
        <f t="shared" si="86"/>
        <v>NO CUMPLE</v>
      </c>
      <c r="U247" s="59" t="str">
        <f>IF('OFERTAS ECONOMICAS'!AV247=0,"",IF('OFERTAS ECONOMICAS'!BA247="NO","",'OFERTAS ECONOMICAS'!AV247))</f>
        <v/>
      </c>
      <c r="V247" s="60">
        <f>+'OFERTAS ECONOMICAS'!AZ247</f>
        <v>0</v>
      </c>
      <c r="W247" s="60" t="str">
        <f t="shared" si="87"/>
        <v>NO CUMPLE</v>
      </c>
      <c r="X247" s="56" t="str">
        <f>IF('OFERTAS ECONOMICAS'!BF247=0,"",IF('OFERTAS ECONOMICAS'!BJ247="NO","",'OFERTAS ECONOMICAS'!BE247))</f>
        <v/>
      </c>
      <c r="Y247" s="57">
        <f>+'OFERTAS ECONOMICAS'!BI247</f>
        <v>0</v>
      </c>
      <c r="Z247" s="57" t="str">
        <f t="shared" si="88"/>
        <v>NO CUMPLE</v>
      </c>
      <c r="AA247" s="152" t="e">
        <f>IF('OFERTAS ECONOMICAS'!#REF!=0,"",IF('OFERTAS ECONOMICAS'!#REF!="NO","",'OFERTAS ECONOMICAS'!#REF!))</f>
        <v>#REF!</v>
      </c>
      <c r="AB247" s="153" t="e">
        <f>+'OFERTAS ECONOMICAS'!#REF!</f>
        <v>#REF!</v>
      </c>
      <c r="AC247" s="153" t="e">
        <f t="shared" si="89"/>
        <v>#REF!</v>
      </c>
      <c r="AD247" s="251" t="str">
        <f>IF('OFERTAS ECONOMICAS'!BN247=0,"",IF('OFERTAS ECONOMICAS'!BS247="NO","",'OFERTAS ECONOMICAS'!BN247))</f>
        <v/>
      </c>
      <c r="AE247" s="153">
        <f>+'OFERTAS ECONOMICAS'!BR247</f>
        <v>0</v>
      </c>
      <c r="AF247" s="153" t="str">
        <f t="shared" si="90"/>
        <v>NO CUMPLE</v>
      </c>
      <c r="AG247" s="152" t="str">
        <f>IF('OFERTAS ECONOMICAS'!BW247=0,"",IF('OFERTAS ECONOMICAS'!CB247="NO","",'OFERTAS ECONOMICAS'!BW247))</f>
        <v/>
      </c>
      <c r="AH247" s="153">
        <f>+'OFERTAS ECONOMICAS'!CA247</f>
        <v>0</v>
      </c>
      <c r="AI247" s="153" t="str">
        <f t="shared" si="91"/>
        <v>NO CUMPLE</v>
      </c>
      <c r="AJ247" s="152" t="str">
        <f>IF('OFERTAS ECONOMICAS'!CF247=0,"",IF('OFERTAS ECONOMICAS'!CK247="NO","",'OFERTAS ECONOMICAS'!CF247))</f>
        <v/>
      </c>
      <c r="AK247" s="153">
        <f>+'OFERTAS ECONOMICAS'!CJ247</f>
        <v>0</v>
      </c>
      <c r="AL247" s="153" t="str">
        <f t="shared" si="92"/>
        <v>NO CUMPLE</v>
      </c>
      <c r="AM247" s="152" t="str">
        <f>IF('OFERTAS ECONOMICAS'!CO247=0,"",IF('OFERTAS ECONOMICAS'!CT247="NO","",'OFERTAS ECONOMICAS'!CO247))</f>
        <v/>
      </c>
      <c r="AN247" s="153">
        <f>+'OFERTAS ECONOMICAS'!CS247</f>
        <v>0</v>
      </c>
      <c r="AO247" s="153" t="str">
        <f t="shared" si="93"/>
        <v>NO CUMPLE</v>
      </c>
      <c r="AP247" s="344" t="str">
        <f>IF('OFERTAS ECONOMICAS'!CX247=0,"",IF('OFERTAS ECONOMICAS'!DC247="NO","",'OFERTAS ECONOMICAS'!CX247))</f>
        <v/>
      </c>
      <c r="AQ247" s="153">
        <f>+'OFERTAS ECONOMICAS'!DB247</f>
        <v>0</v>
      </c>
      <c r="AR247" s="153" t="str">
        <f t="shared" si="94"/>
        <v>NO CUMPLE</v>
      </c>
      <c r="AS247" s="152" t="str">
        <f>IF('OFERTAS ECONOMICAS'!DG247=0,"",IF('OFERTAS ECONOMICAS'!DL247="NO","",'OFERTAS ECONOMICAS'!DG247))</f>
        <v/>
      </c>
      <c r="AT247" s="153">
        <f>+'OFERTAS ECONOMICAS'!DK247</f>
        <v>0</v>
      </c>
      <c r="AU247" s="153" t="str">
        <f t="shared" si="95"/>
        <v>NO CUMPLE</v>
      </c>
      <c r="AV247" s="152" t="str">
        <f>IF('OFERTAS ECONOMICAS'!DP247=0,"",IF('OFERTAS ECONOMICAS'!DU247="NO","",'OFERTAS ECONOMICAS'!DP247))</f>
        <v/>
      </c>
      <c r="AW247" s="153">
        <f>+'OFERTAS ECONOMICAS'!DT247</f>
        <v>0</v>
      </c>
      <c r="AX247" s="153" t="str">
        <f t="shared" si="96"/>
        <v>NO CUMPLE</v>
      </c>
      <c r="AY247" s="341" t="str">
        <f>IF('OFERTAS ECONOMICAS'!DY247=0,"",IF('OFERTAS ECONOMICAS'!ED247="no","",'OFERTAS ECONOMICAS'!DY247))</f>
        <v/>
      </c>
      <c r="AZ247" s="153">
        <f>+'OFERTAS ECONOMICAS'!EC247</f>
        <v>0</v>
      </c>
      <c r="BA247" s="153" t="str">
        <f t="shared" si="97"/>
        <v>NO CUMPLE</v>
      </c>
      <c r="BB247" s="152" t="str">
        <f>IF('OFERTAS ECONOMICAS'!EH247=0,"",IF('OFERTAS ECONOMICAS'!EM247="NO","",'OFERTAS ECONOMICAS'!EH247))</f>
        <v/>
      </c>
      <c r="BC247" s="153" t="str">
        <f>+'OFERTAS ECONOMICAS'!EL247</f>
        <v/>
      </c>
      <c r="BD247" s="153" t="str">
        <f t="shared" si="98"/>
        <v>NO CUMPLE</v>
      </c>
      <c r="BE247" s="152" t="str">
        <f>IF('OFERTAS ECONOMICAS'!EQ247=0,"",IF('OFERTAS ECONOMICAS'!EV247="NO","",'OFERTAS ECONOMICAS'!EQ247))</f>
        <v/>
      </c>
      <c r="BF247" s="153">
        <f>+'OFERTAS ECONOMICAS'!EU247</f>
        <v>0</v>
      </c>
      <c r="BG247" s="153" t="str">
        <f t="shared" si="99"/>
        <v>NO CUMPLE</v>
      </c>
      <c r="BH247" s="152" t="str">
        <f>IF('OFERTAS ECONOMICAS'!EZ247=0,"",IF('OFERTAS ECONOMICAS'!FE247="NO","",'OFERTAS ECONOMICAS'!EZ247))</f>
        <v/>
      </c>
      <c r="BI247" s="153">
        <f>+'OFERTAS ECONOMICAS'!FD247</f>
        <v>0</v>
      </c>
      <c r="BJ247" s="153" t="str">
        <f t="shared" si="100"/>
        <v>NO CUMPLE</v>
      </c>
      <c r="BK247" s="152" t="str">
        <f>IF('OFERTAS ECONOMICAS'!FI247=0,"",IF('OFERTAS ECONOMICAS'!FN247="no","",'OFERTAS ECONOMICAS'!FI247))</f>
        <v/>
      </c>
      <c r="BL247" s="153">
        <f>+'OFERTAS ECONOMICAS'!FM247</f>
        <v>0</v>
      </c>
      <c r="BM247" s="153" t="str">
        <f t="shared" si="101"/>
        <v>NO CUMPLE</v>
      </c>
      <c r="BN247" s="152" t="e">
        <f>IF('OFERTAS ECONOMICAS'!#REF!=0,"",IF('OFERTAS ECONOMICAS'!#REF!="NO","",'OFERTAS ECONOMICAS'!#REF!))</f>
        <v>#REF!</v>
      </c>
      <c r="BO247" s="153" t="e">
        <f>+'OFERTAS ECONOMICAS'!#REF!</f>
        <v>#REF!</v>
      </c>
      <c r="BP247" s="153" t="e">
        <f t="shared" si="102"/>
        <v>#REF!</v>
      </c>
      <c r="BQ247" s="152" t="str">
        <f>IF('OFERTAS ECONOMICAS'!FR247=0,"",IF('OFERTAS ECONOMICAS'!FW247="NO","",'OFERTAS ECONOMICAS'!FR247))</f>
        <v/>
      </c>
      <c r="BR247" s="153">
        <f>+'OFERTAS ECONOMICAS'!FV247</f>
        <v>0</v>
      </c>
      <c r="BS247" s="153" t="str">
        <f t="shared" si="103"/>
        <v>NO CUMPLE</v>
      </c>
      <c r="BT247" s="152" t="str">
        <f>IF('OFERTAS ECONOMICAS'!GA247=0,"",IF('OFERTAS ECONOMICAS'!GF247="NO","",'OFERTAS ECONOMICAS'!GA247))</f>
        <v/>
      </c>
      <c r="BU247" s="153">
        <f>+'OFERTAS ECONOMICAS'!GE247</f>
        <v>0</v>
      </c>
      <c r="BV247" s="153" t="str">
        <f t="shared" si="104"/>
        <v>NO CUMPLE</v>
      </c>
      <c r="BW247" s="152" t="e">
        <f>IF('OFERTAS ECONOMICAS'!#REF!=0,"",IF('OFERTAS ECONOMICAS'!#REF!="NO","",'OFERTAS ECONOMICAS'!#REF!))</f>
        <v>#REF!</v>
      </c>
      <c r="BX247" s="153" t="e">
        <f>+'OFERTAS ECONOMICAS'!#REF!</f>
        <v>#REF!</v>
      </c>
      <c r="BY247" s="153" t="e">
        <f t="shared" si="105"/>
        <v>#REF!</v>
      </c>
    </row>
    <row r="248" spans="1:77" ht="12.75" x14ac:dyDescent="0.2">
      <c r="A248" s="85">
        <f t="shared" si="81"/>
        <v>239</v>
      </c>
      <c r="B248" s="85" t="str">
        <f>VLOOKUP(A248,'OFERTAS ECONOMICAS'!A248:B581,2,0)</f>
        <v>DM059</v>
      </c>
      <c r="C248" s="22" t="str">
        <f>VLOOKUP(A248,'OFERTAS ECONOMICAS'!A248:C581,3,0)</f>
        <v>NUPREP GEL ABRASIVO</v>
      </c>
      <c r="D248" s="120">
        <v>1</v>
      </c>
      <c r="E248" s="120" t="s">
        <v>32</v>
      </c>
      <c r="F248" s="24">
        <v>98585.707999999999</v>
      </c>
      <c r="G248" s="120">
        <v>1</v>
      </c>
      <c r="H248" s="86">
        <f t="shared" si="82"/>
        <v>98585.707999999999</v>
      </c>
      <c r="I248" s="48" t="str">
        <f>IF('OFERTAS ECONOMICAS'!L248=0,"",IF('OFERTAS ECONOMICAS'!Q248="no","",'OFERTAS ECONOMICAS'!L248))</f>
        <v/>
      </c>
      <c r="J248" s="49">
        <f>+'OFERTAS ECONOMICAS'!P248</f>
        <v>0</v>
      </c>
      <c r="K248" s="49" t="str">
        <f t="shared" si="83"/>
        <v>NO CUMPLE</v>
      </c>
      <c r="L248" s="51" t="str">
        <f>IF('OFERTAS ECONOMICAS'!U248=0,"",IF('OFERTAS ECONOMICAS'!Z248="NO","",'OFERTAS ECONOMICAS'!U248))</f>
        <v/>
      </c>
      <c r="M248" s="52">
        <f>+'OFERTAS ECONOMICAS'!Y248</f>
        <v>0</v>
      </c>
      <c r="N248" s="52" t="str">
        <f t="shared" si="84"/>
        <v>NO CUMPLE</v>
      </c>
      <c r="O248" s="53" t="str">
        <f>IF('OFERTAS ECONOMICAS'!AD248=0,"",IF('OFERTAS ECONOMICAS'!AI248="NO","",'OFERTAS ECONOMICAS'!AD248))</f>
        <v/>
      </c>
      <c r="P248" s="54">
        <f>+'OFERTAS ECONOMICAS'!AH248</f>
        <v>0</v>
      </c>
      <c r="Q248" s="54" t="str">
        <f t="shared" si="85"/>
        <v>NO CUMPLE</v>
      </c>
      <c r="R248" s="56" t="str">
        <f>IF('OFERTAS ECONOMICAS'!AN248=0,"",IF('OFERTAS ECONOMICAS'!AR248="NO","",'OFERTAS ECONOMICAS'!AN248))</f>
        <v/>
      </c>
      <c r="S248" s="57">
        <f>+'OFERTAS ECONOMICAS'!AQ248</f>
        <v>0</v>
      </c>
      <c r="T248" s="57" t="str">
        <f t="shared" si="86"/>
        <v>NO CUMPLE</v>
      </c>
      <c r="U248" s="59" t="str">
        <f>IF('OFERTAS ECONOMICAS'!AV248=0,"",IF('OFERTAS ECONOMICAS'!BA248="NO","",'OFERTAS ECONOMICAS'!AV248))</f>
        <v/>
      </c>
      <c r="V248" s="60">
        <f>+'OFERTAS ECONOMICAS'!AZ248</f>
        <v>0</v>
      </c>
      <c r="W248" s="60" t="str">
        <f t="shared" si="87"/>
        <v>NO CUMPLE</v>
      </c>
      <c r="X248" s="56" t="str">
        <f>IF('OFERTAS ECONOMICAS'!BF248=0,"",IF('OFERTAS ECONOMICAS'!BJ248="NO","",'OFERTAS ECONOMICAS'!BE248))</f>
        <v/>
      </c>
      <c r="Y248" s="57">
        <f>+'OFERTAS ECONOMICAS'!BI248</f>
        <v>0</v>
      </c>
      <c r="Z248" s="57" t="str">
        <f t="shared" si="88"/>
        <v>NO CUMPLE</v>
      </c>
      <c r="AA248" s="152" t="e">
        <f>IF('OFERTAS ECONOMICAS'!#REF!=0,"",IF('OFERTAS ECONOMICAS'!#REF!="NO","",'OFERTAS ECONOMICAS'!#REF!))</f>
        <v>#REF!</v>
      </c>
      <c r="AB248" s="153" t="e">
        <f>+'OFERTAS ECONOMICAS'!#REF!</f>
        <v>#REF!</v>
      </c>
      <c r="AC248" s="153" t="e">
        <f t="shared" si="89"/>
        <v>#REF!</v>
      </c>
      <c r="AD248" s="251" t="str">
        <f>IF('OFERTAS ECONOMICAS'!BN248=0,"",IF('OFERTAS ECONOMICAS'!BS248="NO","",'OFERTAS ECONOMICAS'!BN248))</f>
        <v/>
      </c>
      <c r="AE248" s="153">
        <f>+'OFERTAS ECONOMICAS'!BR248</f>
        <v>0</v>
      </c>
      <c r="AF248" s="153" t="str">
        <f t="shared" si="90"/>
        <v>NO CUMPLE</v>
      </c>
      <c r="AG248" s="152" t="str">
        <f>IF('OFERTAS ECONOMICAS'!BW248=0,"",IF('OFERTAS ECONOMICAS'!CB248="NO","",'OFERTAS ECONOMICAS'!BW248))</f>
        <v/>
      </c>
      <c r="AH248" s="153">
        <f>+'OFERTAS ECONOMICAS'!CA248</f>
        <v>0</v>
      </c>
      <c r="AI248" s="153" t="str">
        <f t="shared" si="91"/>
        <v>NO CUMPLE</v>
      </c>
      <c r="AJ248" s="152" t="str">
        <f>IF('OFERTAS ECONOMICAS'!CF248=0,"",IF('OFERTAS ECONOMICAS'!CK248="NO","",'OFERTAS ECONOMICAS'!CF248))</f>
        <v/>
      </c>
      <c r="AK248" s="153">
        <f>+'OFERTAS ECONOMICAS'!CJ248</f>
        <v>0</v>
      </c>
      <c r="AL248" s="153" t="str">
        <f t="shared" si="92"/>
        <v>NO CUMPLE</v>
      </c>
      <c r="AM248" s="152" t="str">
        <f>IF('OFERTAS ECONOMICAS'!CO248=0,"",IF('OFERTAS ECONOMICAS'!CT248="NO","",'OFERTAS ECONOMICAS'!CO248))</f>
        <v/>
      </c>
      <c r="AN248" s="153">
        <f>+'OFERTAS ECONOMICAS'!CS248</f>
        <v>0</v>
      </c>
      <c r="AO248" s="153" t="str">
        <f t="shared" si="93"/>
        <v>NO CUMPLE</v>
      </c>
      <c r="AP248" s="344" t="str">
        <f>IF('OFERTAS ECONOMICAS'!CX248=0,"",IF('OFERTAS ECONOMICAS'!DC248="NO","",'OFERTAS ECONOMICAS'!CX248))</f>
        <v/>
      </c>
      <c r="AQ248" s="153">
        <f>+'OFERTAS ECONOMICAS'!DB248</f>
        <v>0</v>
      </c>
      <c r="AR248" s="153" t="str">
        <f t="shared" si="94"/>
        <v>NO CUMPLE</v>
      </c>
      <c r="AS248" s="152" t="str">
        <f>IF('OFERTAS ECONOMICAS'!DG248=0,"",IF('OFERTAS ECONOMICAS'!DL248="NO","",'OFERTAS ECONOMICAS'!DG248))</f>
        <v/>
      </c>
      <c r="AT248" s="153">
        <f>+'OFERTAS ECONOMICAS'!DK248</f>
        <v>0</v>
      </c>
      <c r="AU248" s="153" t="str">
        <f t="shared" si="95"/>
        <v>NO CUMPLE</v>
      </c>
      <c r="AV248" s="152" t="str">
        <f>IF('OFERTAS ECONOMICAS'!DP248=0,"",IF('OFERTAS ECONOMICAS'!DU248="NO","",'OFERTAS ECONOMICAS'!DP248))</f>
        <v/>
      </c>
      <c r="AW248" s="153">
        <f>+'OFERTAS ECONOMICAS'!DT248</f>
        <v>0</v>
      </c>
      <c r="AX248" s="153" t="str">
        <f t="shared" si="96"/>
        <v>NO CUMPLE</v>
      </c>
      <c r="AY248" s="341" t="str">
        <f>IF('OFERTAS ECONOMICAS'!DY248=0,"",IF('OFERTAS ECONOMICAS'!ED248="no","",'OFERTAS ECONOMICAS'!DY248))</f>
        <v/>
      </c>
      <c r="AZ248" s="153">
        <f>+'OFERTAS ECONOMICAS'!EC248</f>
        <v>0</v>
      </c>
      <c r="BA248" s="153" t="str">
        <f t="shared" si="97"/>
        <v>NO CUMPLE</v>
      </c>
      <c r="BB248" s="152" t="str">
        <f>IF('OFERTAS ECONOMICAS'!EH248=0,"",IF('OFERTAS ECONOMICAS'!EM248="NO","",'OFERTAS ECONOMICAS'!EH248))</f>
        <v/>
      </c>
      <c r="BC248" s="153" t="str">
        <f>+'OFERTAS ECONOMICAS'!EL248</f>
        <v/>
      </c>
      <c r="BD248" s="153" t="str">
        <f t="shared" si="98"/>
        <v>NO CUMPLE</v>
      </c>
      <c r="BE248" s="152" t="str">
        <f>IF('OFERTAS ECONOMICAS'!EQ248=0,"",IF('OFERTAS ECONOMICAS'!EV248="NO","",'OFERTAS ECONOMICAS'!EQ248))</f>
        <v/>
      </c>
      <c r="BF248" s="153">
        <f>+'OFERTAS ECONOMICAS'!EU248</f>
        <v>0</v>
      </c>
      <c r="BG248" s="153" t="str">
        <f t="shared" si="99"/>
        <v>NO CUMPLE</v>
      </c>
      <c r="BH248" s="152" t="str">
        <f>IF('OFERTAS ECONOMICAS'!EZ248=0,"",IF('OFERTAS ECONOMICAS'!FE248="NO","",'OFERTAS ECONOMICAS'!EZ248))</f>
        <v/>
      </c>
      <c r="BI248" s="153">
        <f>+'OFERTAS ECONOMICAS'!FD248</f>
        <v>0</v>
      </c>
      <c r="BJ248" s="153" t="str">
        <f t="shared" si="100"/>
        <v>NO CUMPLE</v>
      </c>
      <c r="BK248" s="152" t="str">
        <f>IF('OFERTAS ECONOMICAS'!FI248=0,"",IF('OFERTAS ECONOMICAS'!FN248="no","",'OFERTAS ECONOMICAS'!FI248))</f>
        <v/>
      </c>
      <c r="BL248" s="153">
        <f>+'OFERTAS ECONOMICAS'!FM248</f>
        <v>0</v>
      </c>
      <c r="BM248" s="153" t="str">
        <f t="shared" si="101"/>
        <v>NO CUMPLE</v>
      </c>
      <c r="BN248" s="152" t="e">
        <f>IF('OFERTAS ECONOMICAS'!#REF!=0,"",IF('OFERTAS ECONOMICAS'!#REF!="NO","",'OFERTAS ECONOMICAS'!#REF!))</f>
        <v>#REF!</v>
      </c>
      <c r="BO248" s="153" t="e">
        <f>+'OFERTAS ECONOMICAS'!#REF!</f>
        <v>#REF!</v>
      </c>
      <c r="BP248" s="153" t="e">
        <f t="shared" si="102"/>
        <v>#REF!</v>
      </c>
      <c r="BQ248" s="152" t="str">
        <f>IF('OFERTAS ECONOMICAS'!FR248=0,"",IF('OFERTAS ECONOMICAS'!FW248="NO","",'OFERTAS ECONOMICAS'!FR248))</f>
        <v/>
      </c>
      <c r="BR248" s="153">
        <f>+'OFERTAS ECONOMICAS'!FV248</f>
        <v>0</v>
      </c>
      <c r="BS248" s="153" t="str">
        <f t="shared" si="103"/>
        <v>NO CUMPLE</v>
      </c>
      <c r="BT248" s="152" t="str">
        <f>IF('OFERTAS ECONOMICAS'!GA248=0,"",IF('OFERTAS ECONOMICAS'!GF248="NO","",'OFERTAS ECONOMICAS'!GA248))</f>
        <v/>
      </c>
      <c r="BU248" s="153">
        <f>+'OFERTAS ECONOMICAS'!GE248</f>
        <v>0</v>
      </c>
      <c r="BV248" s="153" t="str">
        <f t="shared" si="104"/>
        <v>NO CUMPLE</v>
      </c>
      <c r="BW248" s="152" t="e">
        <f>IF('OFERTAS ECONOMICAS'!#REF!=0,"",IF('OFERTAS ECONOMICAS'!#REF!="NO","",'OFERTAS ECONOMICAS'!#REF!))</f>
        <v>#REF!</v>
      </c>
      <c r="BX248" s="153" t="e">
        <f>+'OFERTAS ECONOMICAS'!#REF!</f>
        <v>#REF!</v>
      </c>
      <c r="BY248" s="153" t="e">
        <f t="shared" si="105"/>
        <v>#REF!</v>
      </c>
    </row>
    <row r="249" spans="1:77" ht="25.5" x14ac:dyDescent="0.2">
      <c r="A249" s="85">
        <f t="shared" si="81"/>
        <v>240</v>
      </c>
      <c r="B249" s="85" t="str">
        <f>VLOOKUP(A249,'OFERTAS ECONOMICAS'!A249:B582,2,0)</f>
        <v>DM1019</v>
      </c>
      <c r="C249" s="22" t="str">
        <f>VLOOKUP(A249,'OFERTAS ECONOMICAS'!A249:C582,3,0)</f>
        <v>SOLUCION DE MONSELL X 250 CC</v>
      </c>
      <c r="D249" s="120">
        <v>1</v>
      </c>
      <c r="E249" s="120" t="s">
        <v>32</v>
      </c>
      <c r="F249" s="24">
        <v>157796.28</v>
      </c>
      <c r="G249" s="120">
        <v>1</v>
      </c>
      <c r="H249" s="86">
        <f t="shared" si="82"/>
        <v>157796.28</v>
      </c>
      <c r="I249" s="48" t="str">
        <f>IF('OFERTAS ECONOMICAS'!L249=0,"",IF('OFERTAS ECONOMICAS'!Q249="no","",'OFERTAS ECONOMICAS'!L249))</f>
        <v/>
      </c>
      <c r="J249" s="49">
        <f>+'OFERTAS ECONOMICAS'!P249</f>
        <v>0</v>
      </c>
      <c r="K249" s="49" t="str">
        <f t="shared" si="83"/>
        <v>NO CUMPLE</v>
      </c>
      <c r="L249" s="51" t="str">
        <f>IF('OFERTAS ECONOMICAS'!U249=0,"",IF('OFERTAS ECONOMICAS'!Z249="NO","",'OFERTAS ECONOMICAS'!U249))</f>
        <v/>
      </c>
      <c r="M249" s="52">
        <f>+'OFERTAS ECONOMICAS'!Y249</f>
        <v>0</v>
      </c>
      <c r="N249" s="52" t="str">
        <f t="shared" si="84"/>
        <v>NO CUMPLE</v>
      </c>
      <c r="O249" s="53" t="str">
        <f>IF('OFERTAS ECONOMICAS'!AD249=0,"",IF('OFERTAS ECONOMICAS'!AI249="NO","",'OFERTAS ECONOMICAS'!AD249))</f>
        <v/>
      </c>
      <c r="P249" s="54">
        <f>+'OFERTAS ECONOMICAS'!AH249</f>
        <v>0</v>
      </c>
      <c r="Q249" s="54" t="str">
        <f t="shared" si="85"/>
        <v>NO CUMPLE</v>
      </c>
      <c r="R249" s="56" t="str">
        <f>IF('OFERTAS ECONOMICAS'!AN249=0,"",IF('OFERTAS ECONOMICAS'!AR249="NO","",'OFERTAS ECONOMICAS'!AN249))</f>
        <v/>
      </c>
      <c r="S249" s="57">
        <f>+'OFERTAS ECONOMICAS'!AQ249</f>
        <v>0</v>
      </c>
      <c r="T249" s="57" t="str">
        <f t="shared" si="86"/>
        <v>NO CUMPLE</v>
      </c>
      <c r="U249" s="59" t="str">
        <f>IF('OFERTAS ECONOMICAS'!AV249=0,"",IF('OFERTAS ECONOMICAS'!BA249="NO","",'OFERTAS ECONOMICAS'!AV249))</f>
        <v/>
      </c>
      <c r="V249" s="60">
        <f>+'OFERTAS ECONOMICAS'!AZ249</f>
        <v>0</v>
      </c>
      <c r="W249" s="60" t="str">
        <f t="shared" si="87"/>
        <v>NO CUMPLE</v>
      </c>
      <c r="X249" s="56" t="str">
        <f>IF('OFERTAS ECONOMICAS'!BF249=0,"",IF('OFERTAS ECONOMICAS'!BJ249="NO","",'OFERTAS ECONOMICAS'!BE249))</f>
        <v/>
      </c>
      <c r="Y249" s="57">
        <f>+'OFERTAS ECONOMICAS'!BI249</f>
        <v>0</v>
      </c>
      <c r="Z249" s="57" t="str">
        <f t="shared" si="88"/>
        <v>NO CUMPLE</v>
      </c>
      <c r="AA249" s="152" t="e">
        <f>IF('OFERTAS ECONOMICAS'!#REF!=0,"",IF('OFERTAS ECONOMICAS'!#REF!="NO","",'OFERTAS ECONOMICAS'!#REF!))</f>
        <v>#REF!</v>
      </c>
      <c r="AB249" s="153" t="e">
        <f>+'OFERTAS ECONOMICAS'!#REF!</f>
        <v>#REF!</v>
      </c>
      <c r="AC249" s="153" t="e">
        <f t="shared" si="89"/>
        <v>#REF!</v>
      </c>
      <c r="AD249" s="251" t="str">
        <f>IF('OFERTAS ECONOMICAS'!BN249=0,"",IF('OFERTAS ECONOMICAS'!BS249="NO","",'OFERTAS ECONOMICAS'!BN249))</f>
        <v/>
      </c>
      <c r="AE249" s="153">
        <f>+'OFERTAS ECONOMICAS'!BR249</f>
        <v>0</v>
      </c>
      <c r="AF249" s="153" t="str">
        <f t="shared" si="90"/>
        <v>NO CUMPLE</v>
      </c>
      <c r="AG249" s="152" t="str">
        <f>IF('OFERTAS ECONOMICAS'!BW249=0,"",IF('OFERTAS ECONOMICAS'!CB249="NO","",'OFERTAS ECONOMICAS'!BW249))</f>
        <v/>
      </c>
      <c r="AH249" s="153">
        <f>+'OFERTAS ECONOMICAS'!CA249</f>
        <v>0</v>
      </c>
      <c r="AI249" s="153" t="str">
        <f t="shared" si="91"/>
        <v>NO CUMPLE</v>
      </c>
      <c r="AJ249" s="152" t="str">
        <f>IF('OFERTAS ECONOMICAS'!CF249=0,"",IF('OFERTAS ECONOMICAS'!CK249="NO","",'OFERTAS ECONOMICAS'!CF249))</f>
        <v/>
      </c>
      <c r="AK249" s="153">
        <f>+'OFERTAS ECONOMICAS'!CJ249</f>
        <v>0</v>
      </c>
      <c r="AL249" s="153" t="str">
        <f t="shared" si="92"/>
        <v>NO CUMPLE</v>
      </c>
      <c r="AM249" s="152" t="str">
        <f>IF('OFERTAS ECONOMICAS'!CO249=0,"",IF('OFERTAS ECONOMICAS'!CT249="NO","",'OFERTAS ECONOMICAS'!CO249))</f>
        <v/>
      </c>
      <c r="AN249" s="153">
        <f>+'OFERTAS ECONOMICAS'!CS249</f>
        <v>0</v>
      </c>
      <c r="AO249" s="153" t="str">
        <f t="shared" si="93"/>
        <v>NO CUMPLE</v>
      </c>
      <c r="AP249" s="344" t="str">
        <f>IF('OFERTAS ECONOMICAS'!CX249=0,"",IF('OFERTAS ECONOMICAS'!DC249="NO","",'OFERTAS ECONOMICAS'!CX249))</f>
        <v/>
      </c>
      <c r="AQ249" s="153">
        <f>+'OFERTAS ECONOMICAS'!DB249</f>
        <v>0</v>
      </c>
      <c r="AR249" s="153" t="str">
        <f t="shared" si="94"/>
        <v>NO CUMPLE</v>
      </c>
      <c r="AS249" s="152" t="str">
        <f>IF('OFERTAS ECONOMICAS'!DG249=0,"",IF('OFERTAS ECONOMICAS'!DL249="NO","",'OFERTAS ECONOMICAS'!DG249))</f>
        <v/>
      </c>
      <c r="AT249" s="153">
        <f>+'OFERTAS ECONOMICAS'!DK249</f>
        <v>0</v>
      </c>
      <c r="AU249" s="153" t="str">
        <f t="shared" si="95"/>
        <v>NO CUMPLE</v>
      </c>
      <c r="AV249" s="152" t="str">
        <f>IF('OFERTAS ECONOMICAS'!DP249=0,"",IF('OFERTAS ECONOMICAS'!DU249="NO","",'OFERTAS ECONOMICAS'!DP249))</f>
        <v/>
      </c>
      <c r="AW249" s="153">
        <f>+'OFERTAS ECONOMICAS'!DT249</f>
        <v>0</v>
      </c>
      <c r="AX249" s="153" t="str">
        <f t="shared" si="96"/>
        <v>NO CUMPLE</v>
      </c>
      <c r="AY249" s="341" t="str">
        <f>IF('OFERTAS ECONOMICAS'!DY249=0,"",IF('OFERTAS ECONOMICAS'!ED249="no","",'OFERTAS ECONOMICAS'!DY249))</f>
        <v/>
      </c>
      <c r="AZ249" s="153">
        <f>+'OFERTAS ECONOMICAS'!EC249</f>
        <v>0</v>
      </c>
      <c r="BA249" s="153" t="str">
        <f t="shared" si="97"/>
        <v>NO CUMPLE</v>
      </c>
      <c r="BB249" s="152" t="str">
        <f>IF('OFERTAS ECONOMICAS'!EH249=0,"",IF('OFERTAS ECONOMICAS'!EM249="NO","",'OFERTAS ECONOMICAS'!EH249))</f>
        <v/>
      </c>
      <c r="BC249" s="153" t="str">
        <f>+'OFERTAS ECONOMICAS'!EL249</f>
        <v/>
      </c>
      <c r="BD249" s="153" t="str">
        <f t="shared" si="98"/>
        <v>NO CUMPLE</v>
      </c>
      <c r="BE249" s="152" t="str">
        <f>IF('OFERTAS ECONOMICAS'!EQ249=0,"",IF('OFERTAS ECONOMICAS'!EV249="NO","",'OFERTAS ECONOMICAS'!EQ249))</f>
        <v/>
      </c>
      <c r="BF249" s="153">
        <f>+'OFERTAS ECONOMICAS'!EU249</f>
        <v>0</v>
      </c>
      <c r="BG249" s="153" t="str">
        <f t="shared" si="99"/>
        <v>NO CUMPLE</v>
      </c>
      <c r="BH249" s="152" t="str">
        <f>IF('OFERTAS ECONOMICAS'!EZ249=0,"",IF('OFERTAS ECONOMICAS'!FE249="NO","",'OFERTAS ECONOMICAS'!EZ249))</f>
        <v/>
      </c>
      <c r="BI249" s="153">
        <f>+'OFERTAS ECONOMICAS'!FD249</f>
        <v>0</v>
      </c>
      <c r="BJ249" s="153" t="str">
        <f t="shared" si="100"/>
        <v>NO CUMPLE</v>
      </c>
      <c r="BK249" s="152" t="str">
        <f>IF('OFERTAS ECONOMICAS'!FI249=0,"",IF('OFERTAS ECONOMICAS'!FN249="no","",'OFERTAS ECONOMICAS'!FI249))</f>
        <v/>
      </c>
      <c r="BL249" s="153">
        <f>+'OFERTAS ECONOMICAS'!FM249</f>
        <v>0</v>
      </c>
      <c r="BM249" s="153" t="str">
        <f t="shared" si="101"/>
        <v>NO CUMPLE</v>
      </c>
      <c r="BN249" s="152" t="e">
        <f>IF('OFERTAS ECONOMICAS'!#REF!=0,"",IF('OFERTAS ECONOMICAS'!#REF!="NO","",'OFERTAS ECONOMICAS'!#REF!))</f>
        <v>#REF!</v>
      </c>
      <c r="BO249" s="153" t="e">
        <f>+'OFERTAS ECONOMICAS'!#REF!</f>
        <v>#REF!</v>
      </c>
      <c r="BP249" s="153" t="e">
        <f t="shared" si="102"/>
        <v>#REF!</v>
      </c>
      <c r="BQ249" s="152" t="str">
        <f>IF('OFERTAS ECONOMICAS'!FR249=0,"",IF('OFERTAS ECONOMICAS'!FW249="NO","",'OFERTAS ECONOMICAS'!FR249))</f>
        <v/>
      </c>
      <c r="BR249" s="153">
        <f>+'OFERTAS ECONOMICAS'!FV249</f>
        <v>0</v>
      </c>
      <c r="BS249" s="153" t="str">
        <f t="shared" si="103"/>
        <v>NO CUMPLE</v>
      </c>
      <c r="BT249" s="152" t="str">
        <f>IF('OFERTAS ECONOMICAS'!GA249=0,"",IF('OFERTAS ECONOMICAS'!GF249="NO","",'OFERTAS ECONOMICAS'!GA249))</f>
        <v/>
      </c>
      <c r="BU249" s="153">
        <f>+'OFERTAS ECONOMICAS'!GE249</f>
        <v>0</v>
      </c>
      <c r="BV249" s="153" t="str">
        <f t="shared" si="104"/>
        <v>NO CUMPLE</v>
      </c>
      <c r="BW249" s="152" t="e">
        <f>IF('OFERTAS ECONOMICAS'!#REF!=0,"",IF('OFERTAS ECONOMICAS'!#REF!="NO","",'OFERTAS ECONOMICAS'!#REF!))</f>
        <v>#REF!</v>
      </c>
      <c r="BX249" s="153" t="e">
        <f>+'OFERTAS ECONOMICAS'!#REF!</f>
        <v>#REF!</v>
      </c>
      <c r="BY249" s="153" t="e">
        <f t="shared" si="105"/>
        <v>#REF!</v>
      </c>
    </row>
    <row r="250" spans="1:77" ht="25.5" x14ac:dyDescent="0.2">
      <c r="A250" s="85">
        <f t="shared" si="81"/>
        <v>241</v>
      </c>
      <c r="B250" s="85" t="str">
        <f>VLOOKUP(A250,'OFERTAS ECONOMICAS'!A250:B583,2,0)</f>
        <v>DM118</v>
      </c>
      <c r="C250" s="22" t="str">
        <f>VLOOKUP(A250,'OFERTAS ECONOMICAS'!A250:C583,3,0)</f>
        <v>CANULA DE TRAQUEOSTOMIA FLEXOANILLADA 7.0 C/B</v>
      </c>
      <c r="D250" s="120">
        <v>1</v>
      </c>
      <c r="E250" s="120" t="s">
        <v>32</v>
      </c>
      <c r="F250" s="24">
        <v>818217.01600000006</v>
      </c>
      <c r="G250" s="120">
        <v>1</v>
      </c>
      <c r="H250" s="86">
        <f t="shared" si="82"/>
        <v>818217.01600000006</v>
      </c>
      <c r="I250" s="48" t="str">
        <f>IF('OFERTAS ECONOMICAS'!L250=0,"",IF('OFERTAS ECONOMICAS'!Q250="no","",'OFERTAS ECONOMICAS'!L250))</f>
        <v/>
      </c>
      <c r="J250" s="49">
        <f>+'OFERTAS ECONOMICAS'!P250</f>
        <v>0</v>
      </c>
      <c r="K250" s="49" t="str">
        <f t="shared" si="83"/>
        <v>NO CUMPLE</v>
      </c>
      <c r="L250" s="51" t="str">
        <f>IF('OFERTAS ECONOMICAS'!U250=0,"",IF('OFERTAS ECONOMICAS'!Z250="NO","",'OFERTAS ECONOMICAS'!U250))</f>
        <v/>
      </c>
      <c r="M250" s="52">
        <f>+'OFERTAS ECONOMICAS'!Y250</f>
        <v>0</v>
      </c>
      <c r="N250" s="52" t="str">
        <f t="shared" si="84"/>
        <v>NO CUMPLE</v>
      </c>
      <c r="O250" s="53" t="str">
        <f>IF('OFERTAS ECONOMICAS'!AD250=0,"",IF('OFERTAS ECONOMICAS'!AI250="NO","",'OFERTAS ECONOMICAS'!AD250))</f>
        <v/>
      </c>
      <c r="P250" s="54">
        <f>+'OFERTAS ECONOMICAS'!AH250</f>
        <v>0</v>
      </c>
      <c r="Q250" s="54" t="str">
        <f t="shared" si="85"/>
        <v>NO CUMPLE</v>
      </c>
      <c r="R250" s="56" t="str">
        <f>IF('OFERTAS ECONOMICAS'!AN250=0,"",IF('OFERTAS ECONOMICAS'!AR250="NO","",'OFERTAS ECONOMICAS'!AN250))</f>
        <v/>
      </c>
      <c r="S250" s="57">
        <f>+'OFERTAS ECONOMICAS'!AQ250</f>
        <v>0</v>
      </c>
      <c r="T250" s="57" t="str">
        <f t="shared" si="86"/>
        <v>NO CUMPLE</v>
      </c>
      <c r="U250" s="59" t="str">
        <f>IF('OFERTAS ECONOMICAS'!AV250=0,"",IF('OFERTAS ECONOMICAS'!BA250="NO","",'OFERTAS ECONOMICAS'!AV250))</f>
        <v/>
      </c>
      <c r="V250" s="60">
        <f>+'OFERTAS ECONOMICAS'!AZ250</f>
        <v>0</v>
      </c>
      <c r="W250" s="60" t="str">
        <f t="shared" si="87"/>
        <v>NO CUMPLE</v>
      </c>
      <c r="X250" s="56" t="str">
        <f>IF('OFERTAS ECONOMICAS'!BF250=0,"",IF('OFERTAS ECONOMICAS'!BJ250="NO","",'OFERTAS ECONOMICAS'!BE250))</f>
        <v/>
      </c>
      <c r="Y250" s="57">
        <f>+'OFERTAS ECONOMICAS'!BI250</f>
        <v>0</v>
      </c>
      <c r="Z250" s="57" t="str">
        <f t="shared" si="88"/>
        <v>NO CUMPLE</v>
      </c>
      <c r="AA250" s="152" t="e">
        <f>IF('OFERTAS ECONOMICAS'!#REF!=0,"",IF('OFERTAS ECONOMICAS'!#REF!="NO","",'OFERTAS ECONOMICAS'!#REF!))</f>
        <v>#REF!</v>
      </c>
      <c r="AB250" s="153" t="e">
        <f>+'OFERTAS ECONOMICAS'!#REF!</f>
        <v>#REF!</v>
      </c>
      <c r="AC250" s="153" t="e">
        <f t="shared" si="89"/>
        <v>#REF!</v>
      </c>
      <c r="AD250" s="251" t="str">
        <f>IF('OFERTAS ECONOMICAS'!BN250=0,"",IF('OFERTAS ECONOMICAS'!BS250="NO","",'OFERTAS ECONOMICAS'!BN250))</f>
        <v/>
      </c>
      <c r="AE250" s="153">
        <f>+'OFERTAS ECONOMICAS'!BR250</f>
        <v>0</v>
      </c>
      <c r="AF250" s="153" t="str">
        <f t="shared" si="90"/>
        <v>NO CUMPLE</v>
      </c>
      <c r="AG250" s="152" t="str">
        <f>IF('OFERTAS ECONOMICAS'!BW250=0,"",IF('OFERTAS ECONOMICAS'!CB250="NO","",'OFERTAS ECONOMICAS'!BW250))</f>
        <v/>
      </c>
      <c r="AH250" s="153">
        <f>+'OFERTAS ECONOMICAS'!CA250</f>
        <v>0</v>
      </c>
      <c r="AI250" s="153" t="str">
        <f t="shared" si="91"/>
        <v>NO CUMPLE</v>
      </c>
      <c r="AJ250" s="152" t="str">
        <f>IF('OFERTAS ECONOMICAS'!CF250=0,"",IF('OFERTAS ECONOMICAS'!CK250="NO","",'OFERTAS ECONOMICAS'!CF250))</f>
        <v/>
      </c>
      <c r="AK250" s="153">
        <f>+'OFERTAS ECONOMICAS'!CJ250</f>
        <v>0</v>
      </c>
      <c r="AL250" s="153" t="str">
        <f t="shared" si="92"/>
        <v>NO CUMPLE</v>
      </c>
      <c r="AM250" s="152" t="str">
        <f>IF('OFERTAS ECONOMICAS'!CO250=0,"",IF('OFERTAS ECONOMICAS'!CT250="NO","",'OFERTAS ECONOMICAS'!CO250))</f>
        <v/>
      </c>
      <c r="AN250" s="153">
        <f>+'OFERTAS ECONOMICAS'!CS250</f>
        <v>0</v>
      </c>
      <c r="AO250" s="153" t="str">
        <f t="shared" si="93"/>
        <v>NO CUMPLE</v>
      </c>
      <c r="AP250" s="344" t="str">
        <f>IF('OFERTAS ECONOMICAS'!CX250=0,"",IF('OFERTAS ECONOMICAS'!DC250="NO","",'OFERTAS ECONOMICAS'!CX250))</f>
        <v/>
      </c>
      <c r="AQ250" s="153">
        <f>+'OFERTAS ECONOMICAS'!DB250</f>
        <v>0</v>
      </c>
      <c r="AR250" s="153" t="str">
        <f t="shared" si="94"/>
        <v>NO CUMPLE</v>
      </c>
      <c r="AS250" s="152" t="str">
        <f>IF('OFERTAS ECONOMICAS'!DG250=0,"",IF('OFERTAS ECONOMICAS'!DL250="NO","",'OFERTAS ECONOMICAS'!DG250))</f>
        <v/>
      </c>
      <c r="AT250" s="153">
        <f>+'OFERTAS ECONOMICAS'!DK250</f>
        <v>0</v>
      </c>
      <c r="AU250" s="153" t="str">
        <f t="shared" si="95"/>
        <v>NO CUMPLE</v>
      </c>
      <c r="AV250" s="152" t="str">
        <f>IF('OFERTAS ECONOMICAS'!DP250=0,"",IF('OFERTAS ECONOMICAS'!DU250="NO","",'OFERTAS ECONOMICAS'!DP250))</f>
        <v/>
      </c>
      <c r="AW250" s="153">
        <f>+'OFERTAS ECONOMICAS'!DT250</f>
        <v>0</v>
      </c>
      <c r="AX250" s="153" t="str">
        <f t="shared" si="96"/>
        <v>NO CUMPLE</v>
      </c>
      <c r="AY250" s="341" t="str">
        <f>IF('OFERTAS ECONOMICAS'!DY250=0,"",IF('OFERTAS ECONOMICAS'!ED250="no","",'OFERTAS ECONOMICAS'!DY250))</f>
        <v/>
      </c>
      <c r="AZ250" s="153">
        <f>+'OFERTAS ECONOMICAS'!EC250</f>
        <v>0</v>
      </c>
      <c r="BA250" s="153" t="str">
        <f t="shared" si="97"/>
        <v>NO CUMPLE</v>
      </c>
      <c r="BB250" s="152" t="str">
        <f>IF('OFERTAS ECONOMICAS'!EH250=0,"",IF('OFERTAS ECONOMICAS'!EM250="NO","",'OFERTAS ECONOMICAS'!EH250))</f>
        <v/>
      </c>
      <c r="BC250" s="153" t="str">
        <f>+'OFERTAS ECONOMICAS'!EL250</f>
        <v/>
      </c>
      <c r="BD250" s="153" t="str">
        <f t="shared" si="98"/>
        <v>NO CUMPLE</v>
      </c>
      <c r="BE250" s="152" t="str">
        <f>IF('OFERTAS ECONOMICAS'!EQ250=0,"",IF('OFERTAS ECONOMICAS'!EV250="NO","",'OFERTAS ECONOMICAS'!EQ250))</f>
        <v/>
      </c>
      <c r="BF250" s="153">
        <f>+'OFERTAS ECONOMICAS'!EU250</f>
        <v>0</v>
      </c>
      <c r="BG250" s="153" t="str">
        <f t="shared" si="99"/>
        <v>NO CUMPLE</v>
      </c>
      <c r="BH250" s="152" t="str">
        <f>IF('OFERTAS ECONOMICAS'!EZ250=0,"",IF('OFERTAS ECONOMICAS'!FE250="NO","",'OFERTAS ECONOMICAS'!EZ250))</f>
        <v/>
      </c>
      <c r="BI250" s="153">
        <f>+'OFERTAS ECONOMICAS'!FD250</f>
        <v>0</v>
      </c>
      <c r="BJ250" s="153" t="str">
        <f t="shared" si="100"/>
        <v>NO CUMPLE</v>
      </c>
      <c r="BK250" s="152" t="str">
        <f>IF('OFERTAS ECONOMICAS'!FI250=0,"",IF('OFERTAS ECONOMICAS'!FN250="no","",'OFERTAS ECONOMICAS'!FI250))</f>
        <v/>
      </c>
      <c r="BL250" s="153">
        <f>+'OFERTAS ECONOMICAS'!FM250</f>
        <v>0</v>
      </c>
      <c r="BM250" s="153" t="str">
        <f t="shared" si="101"/>
        <v>NO CUMPLE</v>
      </c>
      <c r="BN250" s="152" t="e">
        <f>IF('OFERTAS ECONOMICAS'!#REF!=0,"",IF('OFERTAS ECONOMICAS'!#REF!="NO","",'OFERTAS ECONOMICAS'!#REF!))</f>
        <v>#REF!</v>
      </c>
      <c r="BO250" s="153" t="e">
        <f>+'OFERTAS ECONOMICAS'!#REF!</f>
        <v>#REF!</v>
      </c>
      <c r="BP250" s="153" t="e">
        <f t="shared" si="102"/>
        <v>#REF!</v>
      </c>
      <c r="BQ250" s="152" t="str">
        <f>IF('OFERTAS ECONOMICAS'!FR250=0,"",IF('OFERTAS ECONOMICAS'!FW250="NO","",'OFERTAS ECONOMICAS'!FR250))</f>
        <v/>
      </c>
      <c r="BR250" s="153">
        <f>+'OFERTAS ECONOMICAS'!FV250</f>
        <v>0</v>
      </c>
      <c r="BS250" s="153" t="str">
        <f t="shared" si="103"/>
        <v>NO CUMPLE</v>
      </c>
      <c r="BT250" s="152" t="str">
        <f>IF('OFERTAS ECONOMICAS'!GA250=0,"",IF('OFERTAS ECONOMICAS'!GF250="NO","",'OFERTAS ECONOMICAS'!GA250))</f>
        <v/>
      </c>
      <c r="BU250" s="153">
        <f>+'OFERTAS ECONOMICAS'!GE250</f>
        <v>0</v>
      </c>
      <c r="BV250" s="153" t="str">
        <f t="shared" si="104"/>
        <v>NO CUMPLE</v>
      </c>
      <c r="BW250" s="152" t="e">
        <f>IF('OFERTAS ECONOMICAS'!#REF!=0,"",IF('OFERTAS ECONOMICAS'!#REF!="NO","",'OFERTAS ECONOMICAS'!#REF!))</f>
        <v>#REF!</v>
      </c>
      <c r="BX250" s="153" t="e">
        <f>+'OFERTAS ECONOMICAS'!#REF!</f>
        <v>#REF!</v>
      </c>
      <c r="BY250" s="153" t="e">
        <f t="shared" si="105"/>
        <v>#REF!</v>
      </c>
    </row>
    <row r="251" spans="1:77" ht="12.75" x14ac:dyDescent="0.2">
      <c r="A251" s="85">
        <f t="shared" si="81"/>
        <v>242</v>
      </c>
      <c r="B251" s="85" t="str">
        <f>VLOOKUP(A251,'OFERTAS ECONOMICAS'!A251:B584,2,0)</f>
        <v>DM1193</v>
      </c>
      <c r="C251" s="22" t="str">
        <f>VLOOKUP(A251,'OFERTAS ECONOMICAS'!A251:C584,3,0)</f>
        <v>VALVULA DE BIOPSIA</v>
      </c>
      <c r="D251" s="120">
        <v>1</v>
      </c>
      <c r="E251" s="120" t="s">
        <v>32</v>
      </c>
      <c r="F251" s="24">
        <v>21670.055400000001</v>
      </c>
      <c r="G251" s="120">
        <v>4</v>
      </c>
      <c r="H251" s="86">
        <f t="shared" si="82"/>
        <v>86680.221600000004</v>
      </c>
      <c r="I251" s="48" t="str">
        <f>IF('OFERTAS ECONOMICAS'!L251=0,"",IF('OFERTAS ECONOMICAS'!Q251="no","",'OFERTAS ECONOMICAS'!L251))</f>
        <v/>
      </c>
      <c r="J251" s="49">
        <f>+'OFERTAS ECONOMICAS'!P251</f>
        <v>0</v>
      </c>
      <c r="K251" s="49" t="str">
        <f t="shared" si="83"/>
        <v>NO CUMPLE</v>
      </c>
      <c r="L251" s="51" t="str">
        <f>IF('OFERTAS ECONOMICAS'!U251=0,"",IF('OFERTAS ECONOMICAS'!Z251="NO","",'OFERTAS ECONOMICAS'!U251))</f>
        <v/>
      </c>
      <c r="M251" s="52">
        <f>+'OFERTAS ECONOMICAS'!Y251</f>
        <v>0</v>
      </c>
      <c r="N251" s="52" t="str">
        <f t="shared" si="84"/>
        <v>NO CUMPLE</v>
      </c>
      <c r="O251" s="53" t="str">
        <f>IF('OFERTAS ECONOMICAS'!AD251=0,"",IF('OFERTAS ECONOMICAS'!AI251="NO","",'OFERTAS ECONOMICAS'!AD251))</f>
        <v/>
      </c>
      <c r="P251" s="54">
        <f>+'OFERTAS ECONOMICAS'!AH251</f>
        <v>0</v>
      </c>
      <c r="Q251" s="54" t="str">
        <f t="shared" si="85"/>
        <v>NO CUMPLE</v>
      </c>
      <c r="R251" s="56" t="str">
        <f>IF('OFERTAS ECONOMICAS'!AN251=0,"",IF('OFERTAS ECONOMICAS'!AR251="NO","",'OFERTAS ECONOMICAS'!AN251))</f>
        <v/>
      </c>
      <c r="S251" s="57">
        <f>+'OFERTAS ECONOMICAS'!AQ251</f>
        <v>0</v>
      </c>
      <c r="T251" s="57" t="str">
        <f t="shared" si="86"/>
        <v>NO CUMPLE</v>
      </c>
      <c r="U251" s="59" t="str">
        <f>IF('OFERTAS ECONOMICAS'!AV251=0,"",IF('OFERTAS ECONOMICAS'!BA251="NO","",'OFERTAS ECONOMICAS'!AV251))</f>
        <v/>
      </c>
      <c r="V251" s="60">
        <f>+'OFERTAS ECONOMICAS'!AZ251</f>
        <v>0</v>
      </c>
      <c r="W251" s="60" t="str">
        <f t="shared" si="87"/>
        <v>NO CUMPLE</v>
      </c>
      <c r="X251" s="56" t="str">
        <f>IF('OFERTAS ECONOMICAS'!BF251=0,"",IF('OFERTAS ECONOMICAS'!BJ251="NO","",'OFERTAS ECONOMICAS'!BE251))</f>
        <v/>
      </c>
      <c r="Y251" s="57">
        <f>+'OFERTAS ECONOMICAS'!BI251</f>
        <v>0</v>
      </c>
      <c r="Z251" s="57" t="str">
        <f t="shared" si="88"/>
        <v>NO CUMPLE</v>
      </c>
      <c r="AA251" s="152" t="e">
        <f>IF('OFERTAS ECONOMICAS'!#REF!=0,"",IF('OFERTAS ECONOMICAS'!#REF!="NO","",'OFERTAS ECONOMICAS'!#REF!))</f>
        <v>#REF!</v>
      </c>
      <c r="AB251" s="153" t="e">
        <f>+'OFERTAS ECONOMICAS'!#REF!</f>
        <v>#REF!</v>
      </c>
      <c r="AC251" s="153" t="e">
        <f t="shared" si="89"/>
        <v>#REF!</v>
      </c>
      <c r="AD251" s="251" t="str">
        <f>IF('OFERTAS ECONOMICAS'!BN251=0,"",IF('OFERTAS ECONOMICAS'!BS251="NO","",'OFERTAS ECONOMICAS'!BN251))</f>
        <v/>
      </c>
      <c r="AE251" s="153">
        <f>+'OFERTAS ECONOMICAS'!BR251</f>
        <v>0</v>
      </c>
      <c r="AF251" s="153" t="str">
        <f t="shared" si="90"/>
        <v>NO CUMPLE</v>
      </c>
      <c r="AG251" s="152" t="str">
        <f>IF('OFERTAS ECONOMICAS'!BW251=0,"",IF('OFERTAS ECONOMICAS'!CB251="NO","",'OFERTAS ECONOMICAS'!BW251))</f>
        <v/>
      </c>
      <c r="AH251" s="153">
        <f>+'OFERTAS ECONOMICAS'!CA251</f>
        <v>0</v>
      </c>
      <c r="AI251" s="153" t="str">
        <f t="shared" si="91"/>
        <v>NO CUMPLE</v>
      </c>
      <c r="AJ251" s="152" t="str">
        <f>IF('OFERTAS ECONOMICAS'!CF251=0,"",IF('OFERTAS ECONOMICAS'!CK251="NO","",'OFERTAS ECONOMICAS'!CF251))</f>
        <v/>
      </c>
      <c r="AK251" s="153">
        <f>+'OFERTAS ECONOMICAS'!CJ251</f>
        <v>0</v>
      </c>
      <c r="AL251" s="153" t="str">
        <f t="shared" si="92"/>
        <v>NO CUMPLE</v>
      </c>
      <c r="AM251" s="152" t="str">
        <f>IF('OFERTAS ECONOMICAS'!CO251=0,"",IF('OFERTAS ECONOMICAS'!CT251="NO","",'OFERTAS ECONOMICAS'!CO251))</f>
        <v/>
      </c>
      <c r="AN251" s="153">
        <f>+'OFERTAS ECONOMICAS'!CS251</f>
        <v>0</v>
      </c>
      <c r="AO251" s="153" t="str">
        <f t="shared" si="93"/>
        <v>NO CUMPLE</v>
      </c>
      <c r="AP251" s="344" t="str">
        <f>IF('OFERTAS ECONOMICAS'!CX251=0,"",IF('OFERTAS ECONOMICAS'!DC251="NO","",'OFERTAS ECONOMICAS'!CX251))</f>
        <v/>
      </c>
      <c r="AQ251" s="153">
        <f>+'OFERTAS ECONOMICAS'!DB251</f>
        <v>0</v>
      </c>
      <c r="AR251" s="153" t="str">
        <f t="shared" si="94"/>
        <v>NO CUMPLE</v>
      </c>
      <c r="AS251" s="152" t="str">
        <f>IF('OFERTAS ECONOMICAS'!DG251=0,"",IF('OFERTAS ECONOMICAS'!DL251="NO","",'OFERTAS ECONOMICAS'!DG251))</f>
        <v/>
      </c>
      <c r="AT251" s="153">
        <f>+'OFERTAS ECONOMICAS'!DK251</f>
        <v>0</v>
      </c>
      <c r="AU251" s="153" t="str">
        <f t="shared" si="95"/>
        <v>NO CUMPLE</v>
      </c>
      <c r="AV251" s="152" t="str">
        <f>IF('OFERTAS ECONOMICAS'!DP251=0,"",IF('OFERTAS ECONOMICAS'!DU251="NO","",'OFERTAS ECONOMICAS'!DP251))</f>
        <v/>
      </c>
      <c r="AW251" s="153">
        <f>+'OFERTAS ECONOMICAS'!DT251</f>
        <v>0</v>
      </c>
      <c r="AX251" s="153" t="str">
        <f t="shared" si="96"/>
        <v>NO CUMPLE</v>
      </c>
      <c r="AY251" s="341" t="str">
        <f>IF('OFERTAS ECONOMICAS'!DY251=0,"",IF('OFERTAS ECONOMICAS'!ED251="no","",'OFERTAS ECONOMICAS'!DY251))</f>
        <v/>
      </c>
      <c r="AZ251" s="153">
        <f>+'OFERTAS ECONOMICAS'!EC251</f>
        <v>0</v>
      </c>
      <c r="BA251" s="153" t="str">
        <f t="shared" si="97"/>
        <v>NO CUMPLE</v>
      </c>
      <c r="BB251" s="152" t="str">
        <f>IF('OFERTAS ECONOMICAS'!EH251=0,"",IF('OFERTAS ECONOMICAS'!EM251="NO","",'OFERTAS ECONOMICAS'!EH251))</f>
        <v/>
      </c>
      <c r="BC251" s="153" t="str">
        <f>+'OFERTAS ECONOMICAS'!EL251</f>
        <v/>
      </c>
      <c r="BD251" s="153" t="str">
        <f t="shared" si="98"/>
        <v>NO CUMPLE</v>
      </c>
      <c r="BE251" s="152" t="str">
        <f>IF('OFERTAS ECONOMICAS'!EQ251=0,"",IF('OFERTAS ECONOMICAS'!EV251="NO","",'OFERTAS ECONOMICAS'!EQ251))</f>
        <v/>
      </c>
      <c r="BF251" s="153">
        <f>+'OFERTAS ECONOMICAS'!EU251</f>
        <v>0</v>
      </c>
      <c r="BG251" s="153" t="str">
        <f t="shared" si="99"/>
        <v>NO CUMPLE</v>
      </c>
      <c r="BH251" s="152" t="str">
        <f>IF('OFERTAS ECONOMICAS'!EZ251=0,"",IF('OFERTAS ECONOMICAS'!FE251="NO","",'OFERTAS ECONOMICAS'!EZ251))</f>
        <v/>
      </c>
      <c r="BI251" s="153">
        <f>+'OFERTAS ECONOMICAS'!FD251</f>
        <v>0</v>
      </c>
      <c r="BJ251" s="153" t="str">
        <f t="shared" si="100"/>
        <v>NO CUMPLE</v>
      </c>
      <c r="BK251" s="152" t="str">
        <f>IF('OFERTAS ECONOMICAS'!FI251=0,"",IF('OFERTAS ECONOMICAS'!FN251="no","",'OFERTAS ECONOMICAS'!FI251))</f>
        <v/>
      </c>
      <c r="BL251" s="153">
        <f>+'OFERTAS ECONOMICAS'!FM251</f>
        <v>0</v>
      </c>
      <c r="BM251" s="153" t="str">
        <f t="shared" si="101"/>
        <v>NO CUMPLE</v>
      </c>
      <c r="BN251" s="152" t="e">
        <f>IF('OFERTAS ECONOMICAS'!#REF!=0,"",IF('OFERTAS ECONOMICAS'!#REF!="NO","",'OFERTAS ECONOMICAS'!#REF!))</f>
        <v>#REF!</v>
      </c>
      <c r="BO251" s="153" t="e">
        <f>+'OFERTAS ECONOMICAS'!#REF!</f>
        <v>#REF!</v>
      </c>
      <c r="BP251" s="153" t="e">
        <f t="shared" si="102"/>
        <v>#REF!</v>
      </c>
      <c r="BQ251" s="152" t="str">
        <f>IF('OFERTAS ECONOMICAS'!FR251=0,"",IF('OFERTAS ECONOMICAS'!FW251="NO","",'OFERTAS ECONOMICAS'!FR251))</f>
        <v/>
      </c>
      <c r="BR251" s="153">
        <f>+'OFERTAS ECONOMICAS'!FV251</f>
        <v>0</v>
      </c>
      <c r="BS251" s="153" t="str">
        <f t="shared" si="103"/>
        <v>NO CUMPLE</v>
      </c>
      <c r="BT251" s="152" t="str">
        <f>IF('OFERTAS ECONOMICAS'!GA251=0,"",IF('OFERTAS ECONOMICAS'!GF251="NO","",'OFERTAS ECONOMICAS'!GA251))</f>
        <v/>
      </c>
      <c r="BU251" s="153">
        <f>+'OFERTAS ECONOMICAS'!GE251</f>
        <v>0</v>
      </c>
      <c r="BV251" s="153" t="str">
        <f t="shared" si="104"/>
        <v>NO CUMPLE</v>
      </c>
      <c r="BW251" s="152" t="e">
        <f>IF('OFERTAS ECONOMICAS'!#REF!=0,"",IF('OFERTAS ECONOMICAS'!#REF!="NO","",'OFERTAS ECONOMICAS'!#REF!))</f>
        <v>#REF!</v>
      </c>
      <c r="BX251" s="153" t="e">
        <f>+'OFERTAS ECONOMICAS'!#REF!</f>
        <v>#REF!</v>
      </c>
      <c r="BY251" s="153" t="e">
        <f t="shared" si="105"/>
        <v>#REF!</v>
      </c>
    </row>
    <row r="252" spans="1:77" ht="12.75" x14ac:dyDescent="0.2">
      <c r="A252" s="85">
        <f t="shared" si="81"/>
        <v>243</v>
      </c>
      <c r="B252" s="85" t="str">
        <f>VLOOKUP(A252,'OFERTAS ECONOMICAS'!A252:B585,2,0)</f>
        <v>DM1216</v>
      </c>
      <c r="C252" s="22" t="str">
        <f>VLOOKUP(A252,'OFERTAS ECONOMICAS'!A252:C585,3,0)</f>
        <v>VENDA YESO 6 X 5 YARDAS</v>
      </c>
      <c r="D252" s="120">
        <v>1</v>
      </c>
      <c r="E252" s="120" t="s">
        <v>32</v>
      </c>
      <c r="F252" s="24">
        <v>5302</v>
      </c>
      <c r="G252" s="120">
        <v>24</v>
      </c>
      <c r="H252" s="86">
        <f t="shared" si="82"/>
        <v>127248</v>
      </c>
      <c r="I252" s="48" t="str">
        <f>IF('OFERTAS ECONOMICAS'!L252=0,"",IF('OFERTAS ECONOMICAS'!Q252="no","",'OFERTAS ECONOMICAS'!L252))</f>
        <v/>
      </c>
      <c r="J252" s="49">
        <f>+'OFERTAS ECONOMICAS'!P252</f>
        <v>0</v>
      </c>
      <c r="K252" s="49" t="str">
        <f t="shared" si="83"/>
        <v>NO CUMPLE</v>
      </c>
      <c r="L252" s="51" t="str">
        <f>IF('OFERTAS ECONOMICAS'!U252=0,"",IF('OFERTAS ECONOMICAS'!Z252="NO","",'OFERTAS ECONOMICAS'!U252))</f>
        <v/>
      </c>
      <c r="M252" s="52">
        <f>+'OFERTAS ECONOMICAS'!Y252</f>
        <v>0</v>
      </c>
      <c r="N252" s="52" t="str">
        <f t="shared" si="84"/>
        <v>NO CUMPLE</v>
      </c>
      <c r="O252" s="53" t="str">
        <f>IF('OFERTAS ECONOMICAS'!AD252=0,"",IF('OFERTAS ECONOMICAS'!AI252="NO","",'OFERTAS ECONOMICAS'!AD252))</f>
        <v/>
      </c>
      <c r="P252" s="54" t="str">
        <f>+'OFERTAS ECONOMICAS'!AH252</f>
        <v>CUMPLE</v>
      </c>
      <c r="Q252" s="54" t="str">
        <f t="shared" si="85"/>
        <v>NO CUMPLE</v>
      </c>
      <c r="R252" s="56" t="str">
        <f>IF('OFERTAS ECONOMICAS'!AN252=0,"",IF('OFERTAS ECONOMICAS'!AR252="NO","",'OFERTAS ECONOMICAS'!AN252))</f>
        <v/>
      </c>
      <c r="S252" s="57">
        <f>+'OFERTAS ECONOMICAS'!AQ252</f>
        <v>0</v>
      </c>
      <c r="T252" s="57" t="str">
        <f t="shared" si="86"/>
        <v>NO CUMPLE</v>
      </c>
      <c r="U252" s="59" t="str">
        <f>IF('OFERTAS ECONOMICAS'!AV252=0,"",IF('OFERTAS ECONOMICAS'!BA252="NO","",'OFERTAS ECONOMICAS'!AV252))</f>
        <v/>
      </c>
      <c r="V252" s="60">
        <f>+'OFERTAS ECONOMICAS'!AZ252</f>
        <v>0</v>
      </c>
      <c r="W252" s="60" t="str">
        <f t="shared" si="87"/>
        <v>NO CUMPLE</v>
      </c>
      <c r="X252" s="56" t="str">
        <f>IF('OFERTAS ECONOMICAS'!BF252=0,"",IF('OFERTAS ECONOMICAS'!BJ252="NO","",'OFERTAS ECONOMICAS'!BE252))</f>
        <v/>
      </c>
      <c r="Y252" s="57">
        <f>+'OFERTAS ECONOMICAS'!BI252</f>
        <v>0</v>
      </c>
      <c r="Z252" s="57" t="str">
        <f t="shared" si="88"/>
        <v>NO CUMPLE</v>
      </c>
      <c r="AA252" s="152" t="e">
        <f>IF('OFERTAS ECONOMICAS'!#REF!=0,"",IF('OFERTAS ECONOMICAS'!#REF!="NO","",'OFERTAS ECONOMICAS'!#REF!))</f>
        <v>#REF!</v>
      </c>
      <c r="AB252" s="153" t="e">
        <f>+'OFERTAS ECONOMICAS'!#REF!</f>
        <v>#REF!</v>
      </c>
      <c r="AC252" s="153" t="e">
        <f t="shared" si="89"/>
        <v>#REF!</v>
      </c>
      <c r="AD252" s="251" t="str">
        <f>IF('OFERTAS ECONOMICAS'!BN252=0,"",IF('OFERTAS ECONOMICAS'!BS252="NO","",'OFERTAS ECONOMICAS'!BN252))</f>
        <v/>
      </c>
      <c r="AE252" s="153">
        <f>+'OFERTAS ECONOMICAS'!BR252</f>
        <v>0</v>
      </c>
      <c r="AF252" s="153" t="str">
        <f t="shared" si="90"/>
        <v>NO CUMPLE</v>
      </c>
      <c r="AG252" s="152" t="str">
        <f>IF('OFERTAS ECONOMICAS'!BW252=0,"",IF('OFERTAS ECONOMICAS'!CB252="NO","",'OFERTAS ECONOMICAS'!BW252))</f>
        <v/>
      </c>
      <c r="AH252" s="153" t="str">
        <f>+'OFERTAS ECONOMICAS'!CA252</f>
        <v>CUMPLE</v>
      </c>
      <c r="AI252" s="153" t="str">
        <f t="shared" si="91"/>
        <v>NO CUMPLE</v>
      </c>
      <c r="AJ252" s="152" t="str">
        <f>IF('OFERTAS ECONOMICAS'!CF252=0,"",IF('OFERTAS ECONOMICAS'!CK252="NO","",'OFERTAS ECONOMICAS'!CF252))</f>
        <v/>
      </c>
      <c r="AK252" s="153">
        <f>+'OFERTAS ECONOMICAS'!CJ252</f>
        <v>0</v>
      </c>
      <c r="AL252" s="153" t="str">
        <f t="shared" si="92"/>
        <v>NO CUMPLE</v>
      </c>
      <c r="AM252" s="152" t="str">
        <f>IF('OFERTAS ECONOMICAS'!CO252=0,"",IF('OFERTAS ECONOMICAS'!CT252="NO","",'OFERTAS ECONOMICAS'!CO252))</f>
        <v/>
      </c>
      <c r="AN252" s="153">
        <f>+'OFERTAS ECONOMICAS'!CS252</f>
        <v>0</v>
      </c>
      <c r="AO252" s="153" t="str">
        <f t="shared" si="93"/>
        <v>NO CUMPLE</v>
      </c>
      <c r="AP252" s="344">
        <f>IF('OFERTAS ECONOMICAS'!CX252=0,"",IF('OFERTAS ECONOMICAS'!DC252="NO","",'OFERTAS ECONOMICAS'!CX252))</f>
        <v>5145</v>
      </c>
      <c r="AQ252" s="153" t="str">
        <f>+'OFERTAS ECONOMICAS'!DB252</f>
        <v>CUMPLE</v>
      </c>
      <c r="AR252" s="153" t="str">
        <f t="shared" si="94"/>
        <v>CUMPLE</v>
      </c>
      <c r="AS252" s="152" t="str">
        <f>IF('OFERTAS ECONOMICAS'!DG252=0,"",IF('OFERTAS ECONOMICAS'!DL252="NO","",'OFERTAS ECONOMICAS'!DG252))</f>
        <v/>
      </c>
      <c r="AT252" s="153">
        <f>+'OFERTAS ECONOMICAS'!DK252</f>
        <v>0</v>
      </c>
      <c r="AU252" s="153" t="str">
        <f t="shared" si="95"/>
        <v>NO CUMPLE</v>
      </c>
      <c r="AV252" s="152" t="str">
        <f>IF('OFERTAS ECONOMICAS'!DP252=0,"",IF('OFERTAS ECONOMICAS'!DU252="NO","",'OFERTAS ECONOMICAS'!DP252))</f>
        <v/>
      </c>
      <c r="AW252" s="153">
        <f>+'OFERTAS ECONOMICAS'!DT252</f>
        <v>0</v>
      </c>
      <c r="AX252" s="153" t="str">
        <f t="shared" si="96"/>
        <v>NO CUMPLE</v>
      </c>
      <c r="AY252" s="341" t="str">
        <f>IF('OFERTAS ECONOMICAS'!DY252=0,"",IF('OFERTAS ECONOMICAS'!ED252="no","",'OFERTAS ECONOMICAS'!DY252))</f>
        <v/>
      </c>
      <c r="AZ252" s="153" t="str">
        <f>+'OFERTAS ECONOMICAS'!EC252</f>
        <v>NO CUMPLE</v>
      </c>
      <c r="BA252" s="153" t="str">
        <f t="shared" si="97"/>
        <v>NO CUMPLE</v>
      </c>
      <c r="BB252" s="152">
        <f>IF('OFERTAS ECONOMICAS'!EH252=0,"",IF('OFERTAS ECONOMICAS'!EM252="NO","",'OFERTAS ECONOMICAS'!EH252))</f>
        <v>5368</v>
      </c>
      <c r="BC252" s="153" t="str">
        <f>+'OFERTAS ECONOMICAS'!EL252</f>
        <v>CUMPLE</v>
      </c>
      <c r="BD252" s="153" t="str">
        <f t="shared" si="98"/>
        <v>CUMPLE</v>
      </c>
      <c r="BE252" s="152">
        <f>IF('OFERTAS ECONOMICAS'!EQ252=0,"",IF('OFERTAS ECONOMICAS'!EV252="NO","",'OFERTAS ECONOMICAS'!EQ252))</f>
        <v>5115</v>
      </c>
      <c r="BF252" s="153" t="str">
        <f>+'OFERTAS ECONOMICAS'!EU252</f>
        <v>CUMPLE</v>
      </c>
      <c r="BG252" s="153" t="str">
        <f t="shared" si="99"/>
        <v>CUMPLE</v>
      </c>
      <c r="BH252" s="152">
        <f>IF('OFERTAS ECONOMICAS'!EZ252=0,"",IF('OFERTAS ECONOMICAS'!FE252="NO","",'OFERTAS ECONOMICAS'!EZ252))</f>
        <v>5445</v>
      </c>
      <c r="BI252" s="153" t="str">
        <f>+'OFERTAS ECONOMICAS'!FD252</f>
        <v>CUMPLE</v>
      </c>
      <c r="BJ252" s="153" t="str">
        <f t="shared" si="100"/>
        <v>CUMPLE</v>
      </c>
      <c r="BK252" s="152" t="str">
        <f>IF('OFERTAS ECONOMICAS'!FI252=0,"",IF('OFERTAS ECONOMICAS'!FN252="no","",'OFERTAS ECONOMICAS'!FI252))</f>
        <v/>
      </c>
      <c r="BL252" s="153">
        <f>+'OFERTAS ECONOMICAS'!FM252</f>
        <v>0</v>
      </c>
      <c r="BM252" s="153" t="str">
        <f t="shared" si="101"/>
        <v>NO CUMPLE</v>
      </c>
      <c r="BN252" s="152" t="e">
        <f>IF('OFERTAS ECONOMICAS'!#REF!=0,"",IF('OFERTAS ECONOMICAS'!#REF!="NO","",'OFERTAS ECONOMICAS'!#REF!))</f>
        <v>#REF!</v>
      </c>
      <c r="BO252" s="153" t="e">
        <f>+'OFERTAS ECONOMICAS'!#REF!</f>
        <v>#REF!</v>
      </c>
      <c r="BP252" s="153" t="e">
        <f t="shared" si="102"/>
        <v>#REF!</v>
      </c>
      <c r="BQ252" s="152" t="str">
        <f>IF('OFERTAS ECONOMICAS'!FR252=0,"",IF('OFERTAS ECONOMICAS'!FW252="NO","",'OFERTAS ECONOMICAS'!FR252))</f>
        <v/>
      </c>
      <c r="BR252" s="153">
        <f>+'OFERTAS ECONOMICAS'!FV252</f>
        <v>0</v>
      </c>
      <c r="BS252" s="153" t="str">
        <f t="shared" si="103"/>
        <v>NO CUMPLE</v>
      </c>
      <c r="BT252" s="152" t="str">
        <f>IF('OFERTAS ECONOMICAS'!GA252=0,"",IF('OFERTAS ECONOMICAS'!GF252="NO","",'OFERTAS ECONOMICAS'!GA252))</f>
        <v/>
      </c>
      <c r="BU252" s="153" t="str">
        <f>+'OFERTAS ECONOMICAS'!GE252</f>
        <v>CUMPLE</v>
      </c>
      <c r="BV252" s="153" t="str">
        <f t="shared" si="104"/>
        <v>NO CUMPLE</v>
      </c>
      <c r="BW252" s="152" t="e">
        <f>IF('OFERTAS ECONOMICAS'!#REF!=0,"",IF('OFERTAS ECONOMICAS'!#REF!="NO","",'OFERTAS ECONOMICAS'!#REF!))</f>
        <v>#REF!</v>
      </c>
      <c r="BX252" s="153" t="e">
        <f>+'OFERTAS ECONOMICAS'!#REF!</f>
        <v>#REF!</v>
      </c>
      <c r="BY252" s="153" t="e">
        <f t="shared" si="105"/>
        <v>#REF!</v>
      </c>
    </row>
    <row r="253" spans="1:77" ht="25.5" x14ac:dyDescent="0.2">
      <c r="A253" s="85">
        <f t="shared" si="81"/>
        <v>244</v>
      </c>
      <c r="B253" s="85" t="str">
        <f>VLOOKUP(A253,'OFERTAS ECONOMICAS'!A253:B586,2,0)</f>
        <v>DM1259</v>
      </c>
      <c r="C253" s="22" t="str">
        <f>VLOOKUP(A253,'OFERTAS ECONOMICAS'!A253:C586,3,0)</f>
        <v>SOLUCION DE MONSELL X 50 CC</v>
      </c>
      <c r="D253" s="120">
        <v>1</v>
      </c>
      <c r="E253" s="120" t="s">
        <v>32</v>
      </c>
      <c r="F253" s="24">
        <v>109756</v>
      </c>
      <c r="G253" s="120">
        <v>1</v>
      </c>
      <c r="H253" s="86">
        <f t="shared" si="82"/>
        <v>109756</v>
      </c>
      <c r="I253" s="48" t="str">
        <f>IF('OFERTAS ECONOMICAS'!L253=0,"",IF('OFERTAS ECONOMICAS'!Q253="no","",'OFERTAS ECONOMICAS'!L253))</f>
        <v/>
      </c>
      <c r="J253" s="49">
        <f>+'OFERTAS ECONOMICAS'!P253</f>
        <v>0</v>
      </c>
      <c r="K253" s="49" t="str">
        <f t="shared" si="83"/>
        <v>NO CUMPLE</v>
      </c>
      <c r="L253" s="51" t="str">
        <f>IF('OFERTAS ECONOMICAS'!U253=0,"",IF('OFERTAS ECONOMICAS'!Z253="NO","",'OFERTAS ECONOMICAS'!U253))</f>
        <v/>
      </c>
      <c r="M253" s="52">
        <f>+'OFERTAS ECONOMICAS'!Y253</f>
        <v>0</v>
      </c>
      <c r="N253" s="52" t="str">
        <f t="shared" si="84"/>
        <v>NO CUMPLE</v>
      </c>
      <c r="O253" s="53" t="str">
        <f>IF('OFERTAS ECONOMICAS'!AD253=0,"",IF('OFERTAS ECONOMICAS'!AI253="NO","",'OFERTAS ECONOMICAS'!AD253))</f>
        <v/>
      </c>
      <c r="P253" s="54">
        <f>+'OFERTAS ECONOMICAS'!AH253</f>
        <v>0</v>
      </c>
      <c r="Q253" s="54" t="str">
        <f t="shared" si="85"/>
        <v>NO CUMPLE</v>
      </c>
      <c r="R253" s="56" t="str">
        <f>IF('OFERTAS ECONOMICAS'!AN253=0,"",IF('OFERTAS ECONOMICAS'!AR253="NO","",'OFERTAS ECONOMICAS'!AN253))</f>
        <v/>
      </c>
      <c r="S253" s="57">
        <f>+'OFERTAS ECONOMICAS'!AQ253</f>
        <v>0</v>
      </c>
      <c r="T253" s="57" t="str">
        <f t="shared" si="86"/>
        <v>NO CUMPLE</v>
      </c>
      <c r="U253" s="59" t="str">
        <f>IF('OFERTAS ECONOMICAS'!AV253=0,"",IF('OFERTAS ECONOMICAS'!BA253="NO","",'OFERTAS ECONOMICAS'!AV253))</f>
        <v/>
      </c>
      <c r="V253" s="60">
        <f>+'OFERTAS ECONOMICAS'!AZ253</f>
        <v>0</v>
      </c>
      <c r="W253" s="60" t="str">
        <f t="shared" si="87"/>
        <v>NO CUMPLE</v>
      </c>
      <c r="X253" s="56" t="str">
        <f>IF('OFERTAS ECONOMICAS'!BF253=0,"",IF('OFERTAS ECONOMICAS'!BJ253="NO","",'OFERTAS ECONOMICAS'!BE253))</f>
        <v/>
      </c>
      <c r="Y253" s="57">
        <f>+'OFERTAS ECONOMICAS'!BI253</f>
        <v>0</v>
      </c>
      <c r="Z253" s="57" t="str">
        <f t="shared" si="88"/>
        <v>NO CUMPLE</v>
      </c>
      <c r="AA253" s="152" t="e">
        <f>IF('OFERTAS ECONOMICAS'!#REF!=0,"",IF('OFERTAS ECONOMICAS'!#REF!="NO","",'OFERTAS ECONOMICAS'!#REF!))</f>
        <v>#REF!</v>
      </c>
      <c r="AB253" s="153" t="e">
        <f>+'OFERTAS ECONOMICAS'!#REF!</f>
        <v>#REF!</v>
      </c>
      <c r="AC253" s="153" t="e">
        <f t="shared" si="89"/>
        <v>#REF!</v>
      </c>
      <c r="AD253" s="251" t="str">
        <f>IF('OFERTAS ECONOMICAS'!BN253=0,"",IF('OFERTAS ECONOMICAS'!BS253="NO","",'OFERTAS ECONOMICAS'!BN253))</f>
        <v/>
      </c>
      <c r="AE253" s="153">
        <f>+'OFERTAS ECONOMICAS'!BR253</f>
        <v>0</v>
      </c>
      <c r="AF253" s="153" t="str">
        <f t="shared" si="90"/>
        <v>NO CUMPLE</v>
      </c>
      <c r="AG253" s="152" t="str">
        <f>IF('OFERTAS ECONOMICAS'!BW253=0,"",IF('OFERTAS ECONOMICAS'!CB253="NO","",'OFERTAS ECONOMICAS'!BW253))</f>
        <v/>
      </c>
      <c r="AH253" s="153">
        <f>+'OFERTAS ECONOMICAS'!CA253</f>
        <v>0</v>
      </c>
      <c r="AI253" s="153" t="str">
        <f t="shared" si="91"/>
        <v>NO CUMPLE</v>
      </c>
      <c r="AJ253" s="152" t="str">
        <f>IF('OFERTAS ECONOMICAS'!CF253=0,"",IF('OFERTAS ECONOMICAS'!CK253="NO","",'OFERTAS ECONOMICAS'!CF253))</f>
        <v/>
      </c>
      <c r="AK253" s="153">
        <f>+'OFERTAS ECONOMICAS'!CJ253</f>
        <v>0</v>
      </c>
      <c r="AL253" s="153" t="str">
        <f t="shared" si="92"/>
        <v>NO CUMPLE</v>
      </c>
      <c r="AM253" s="152" t="str">
        <f>IF('OFERTAS ECONOMICAS'!CO253=0,"",IF('OFERTAS ECONOMICAS'!CT253="NO","",'OFERTAS ECONOMICAS'!CO253))</f>
        <v/>
      </c>
      <c r="AN253" s="153">
        <f>+'OFERTAS ECONOMICAS'!CS253</f>
        <v>0</v>
      </c>
      <c r="AO253" s="153" t="str">
        <f t="shared" si="93"/>
        <v>NO CUMPLE</v>
      </c>
      <c r="AP253" s="344" t="str">
        <f>IF('OFERTAS ECONOMICAS'!CX253=0,"",IF('OFERTAS ECONOMICAS'!DC253="NO","",'OFERTAS ECONOMICAS'!CX253))</f>
        <v/>
      </c>
      <c r="AQ253" s="153">
        <f>+'OFERTAS ECONOMICAS'!DB253</f>
        <v>0</v>
      </c>
      <c r="AR253" s="153" t="str">
        <f t="shared" si="94"/>
        <v>NO CUMPLE</v>
      </c>
      <c r="AS253" s="152" t="str">
        <f>IF('OFERTAS ECONOMICAS'!DG253=0,"",IF('OFERTAS ECONOMICAS'!DL253="NO","",'OFERTAS ECONOMICAS'!DG253))</f>
        <v/>
      </c>
      <c r="AT253" s="153">
        <f>+'OFERTAS ECONOMICAS'!DK253</f>
        <v>0</v>
      </c>
      <c r="AU253" s="153" t="str">
        <f t="shared" si="95"/>
        <v>NO CUMPLE</v>
      </c>
      <c r="AV253" s="152" t="str">
        <f>IF('OFERTAS ECONOMICAS'!DP253=0,"",IF('OFERTAS ECONOMICAS'!DU253="NO","",'OFERTAS ECONOMICAS'!DP253))</f>
        <v/>
      </c>
      <c r="AW253" s="153">
        <f>+'OFERTAS ECONOMICAS'!DT253</f>
        <v>0</v>
      </c>
      <c r="AX253" s="153" t="str">
        <f t="shared" si="96"/>
        <v>NO CUMPLE</v>
      </c>
      <c r="AY253" s="341" t="str">
        <f>IF('OFERTAS ECONOMICAS'!DY253=0,"",IF('OFERTAS ECONOMICAS'!ED253="no","",'OFERTAS ECONOMICAS'!DY253))</f>
        <v/>
      </c>
      <c r="AZ253" s="153">
        <f>+'OFERTAS ECONOMICAS'!EC253</f>
        <v>0</v>
      </c>
      <c r="BA253" s="153" t="str">
        <f t="shared" si="97"/>
        <v>NO CUMPLE</v>
      </c>
      <c r="BB253" s="152" t="str">
        <f>IF('OFERTAS ECONOMICAS'!EH253=0,"",IF('OFERTAS ECONOMICAS'!EM253="NO","",'OFERTAS ECONOMICAS'!EH253))</f>
        <v/>
      </c>
      <c r="BC253" s="153" t="str">
        <f>+'OFERTAS ECONOMICAS'!EL253</f>
        <v/>
      </c>
      <c r="BD253" s="153" t="str">
        <f t="shared" si="98"/>
        <v>NO CUMPLE</v>
      </c>
      <c r="BE253" s="152">
        <f>IF('OFERTAS ECONOMICAS'!EQ253=0,"",IF('OFERTAS ECONOMICAS'!EV253="NO","",'OFERTAS ECONOMICAS'!EQ253))</f>
        <v>107143</v>
      </c>
      <c r="BF253" s="153" t="str">
        <f>+'OFERTAS ECONOMICAS'!EU253</f>
        <v>CUMPLE</v>
      </c>
      <c r="BG253" s="153" t="str">
        <f t="shared" si="99"/>
        <v>CUMPLE</v>
      </c>
      <c r="BH253" s="152" t="str">
        <f>IF('OFERTAS ECONOMICAS'!EZ253=0,"",IF('OFERTAS ECONOMICAS'!FE253="NO","",'OFERTAS ECONOMICAS'!EZ253))</f>
        <v/>
      </c>
      <c r="BI253" s="153">
        <f>+'OFERTAS ECONOMICAS'!FD253</f>
        <v>0</v>
      </c>
      <c r="BJ253" s="153" t="str">
        <f t="shared" si="100"/>
        <v>NO CUMPLE</v>
      </c>
      <c r="BK253" s="152" t="str">
        <f>IF('OFERTAS ECONOMICAS'!FI253=0,"",IF('OFERTAS ECONOMICAS'!FN253="no","",'OFERTAS ECONOMICAS'!FI253))</f>
        <v/>
      </c>
      <c r="BL253" s="153">
        <f>+'OFERTAS ECONOMICAS'!FM253</f>
        <v>0</v>
      </c>
      <c r="BM253" s="153" t="str">
        <f t="shared" si="101"/>
        <v>NO CUMPLE</v>
      </c>
      <c r="BN253" s="152" t="e">
        <f>IF('OFERTAS ECONOMICAS'!#REF!=0,"",IF('OFERTAS ECONOMICAS'!#REF!="NO","",'OFERTAS ECONOMICAS'!#REF!))</f>
        <v>#REF!</v>
      </c>
      <c r="BO253" s="153" t="e">
        <f>+'OFERTAS ECONOMICAS'!#REF!</f>
        <v>#REF!</v>
      </c>
      <c r="BP253" s="153" t="e">
        <f t="shared" si="102"/>
        <v>#REF!</v>
      </c>
      <c r="BQ253" s="152" t="str">
        <f>IF('OFERTAS ECONOMICAS'!FR253=0,"",IF('OFERTAS ECONOMICAS'!FW253="NO","",'OFERTAS ECONOMICAS'!FR253))</f>
        <v/>
      </c>
      <c r="BR253" s="153">
        <f>+'OFERTAS ECONOMICAS'!FV253</f>
        <v>0</v>
      </c>
      <c r="BS253" s="153" t="str">
        <f t="shared" si="103"/>
        <v>NO CUMPLE</v>
      </c>
      <c r="BT253" s="152" t="str">
        <f>IF('OFERTAS ECONOMICAS'!GA253=0,"",IF('OFERTAS ECONOMICAS'!GF253="NO","",'OFERTAS ECONOMICAS'!GA253))</f>
        <v/>
      </c>
      <c r="BU253" s="153">
        <f>+'OFERTAS ECONOMICAS'!GE253</f>
        <v>0</v>
      </c>
      <c r="BV253" s="153" t="str">
        <f t="shared" si="104"/>
        <v>NO CUMPLE</v>
      </c>
      <c r="BW253" s="152" t="e">
        <f>IF('OFERTAS ECONOMICAS'!#REF!=0,"",IF('OFERTAS ECONOMICAS'!#REF!="NO","",'OFERTAS ECONOMICAS'!#REF!))</f>
        <v>#REF!</v>
      </c>
      <c r="BX253" s="153" t="e">
        <f>+'OFERTAS ECONOMICAS'!#REF!</f>
        <v>#REF!</v>
      </c>
      <c r="BY253" s="153" t="e">
        <f t="shared" si="105"/>
        <v>#REF!</v>
      </c>
    </row>
    <row r="254" spans="1:77" ht="12.75" x14ac:dyDescent="0.2">
      <c r="A254" s="85">
        <f t="shared" si="81"/>
        <v>245</v>
      </c>
      <c r="B254" s="85" t="str">
        <f>VLOOKUP(A254,'OFERTAS ECONOMICAS'!A254:B587,2,0)</f>
        <v>DM1343</v>
      </c>
      <c r="C254" s="22" t="str">
        <f>VLOOKUP(A254,'OFERTAS ECONOMICAS'!A254:C587,3,0)</f>
        <v>AGUJA ACUPUNTURA 0.30 X 40</v>
      </c>
      <c r="D254" s="120">
        <v>1</v>
      </c>
      <c r="E254" s="120" t="s">
        <v>32</v>
      </c>
      <c r="F254" s="24">
        <v>190.11600000000001</v>
      </c>
      <c r="G254" s="120">
        <v>333</v>
      </c>
      <c r="H254" s="86">
        <f t="shared" si="82"/>
        <v>63308.628000000004</v>
      </c>
      <c r="I254" s="48" t="str">
        <f>IF('OFERTAS ECONOMICAS'!L254=0,"",IF('OFERTAS ECONOMICAS'!Q254="no","",'OFERTAS ECONOMICAS'!L254))</f>
        <v/>
      </c>
      <c r="J254" s="49">
        <f>+'OFERTAS ECONOMICAS'!P254</f>
        <v>0</v>
      </c>
      <c r="K254" s="49" t="str">
        <f t="shared" si="83"/>
        <v>NO CUMPLE</v>
      </c>
      <c r="L254" s="51" t="str">
        <f>IF('OFERTAS ECONOMICAS'!U254=0,"",IF('OFERTAS ECONOMICAS'!Z254="NO","",'OFERTAS ECONOMICAS'!U254))</f>
        <v/>
      </c>
      <c r="M254" s="52">
        <f>+'OFERTAS ECONOMICAS'!Y254</f>
        <v>0</v>
      </c>
      <c r="N254" s="52" t="str">
        <f t="shared" si="84"/>
        <v>NO CUMPLE</v>
      </c>
      <c r="O254" s="53" t="str">
        <f>IF('OFERTAS ECONOMICAS'!AD254=0,"",IF('OFERTAS ECONOMICAS'!AI254="NO","",'OFERTAS ECONOMICAS'!AD254))</f>
        <v/>
      </c>
      <c r="P254" s="54">
        <f>+'OFERTAS ECONOMICAS'!AH254</f>
        <v>0</v>
      </c>
      <c r="Q254" s="54" t="str">
        <f t="shared" si="85"/>
        <v>NO CUMPLE</v>
      </c>
      <c r="R254" s="56" t="str">
        <f>IF('OFERTAS ECONOMICAS'!AN254=0,"",IF('OFERTAS ECONOMICAS'!AR254="NO","",'OFERTAS ECONOMICAS'!AN254))</f>
        <v/>
      </c>
      <c r="S254" s="57">
        <f>+'OFERTAS ECONOMICAS'!AQ254</f>
        <v>0</v>
      </c>
      <c r="T254" s="57" t="str">
        <f t="shared" si="86"/>
        <v>NO CUMPLE</v>
      </c>
      <c r="U254" s="59" t="str">
        <f>IF('OFERTAS ECONOMICAS'!AV254=0,"",IF('OFERTAS ECONOMICAS'!BA254="NO","",'OFERTAS ECONOMICAS'!AV254))</f>
        <v/>
      </c>
      <c r="V254" s="60">
        <f>+'OFERTAS ECONOMICAS'!AZ254</f>
        <v>0</v>
      </c>
      <c r="W254" s="60" t="str">
        <f t="shared" si="87"/>
        <v>NO CUMPLE</v>
      </c>
      <c r="X254" s="56" t="str">
        <f>IF('OFERTAS ECONOMICAS'!BF254=0,"",IF('OFERTAS ECONOMICAS'!BJ254="NO","",'OFERTAS ECONOMICAS'!BE254))</f>
        <v/>
      </c>
      <c r="Y254" s="57">
        <f>+'OFERTAS ECONOMICAS'!BI254</f>
        <v>0</v>
      </c>
      <c r="Z254" s="57" t="str">
        <f t="shared" si="88"/>
        <v>NO CUMPLE</v>
      </c>
      <c r="AA254" s="152" t="e">
        <f>IF('OFERTAS ECONOMICAS'!#REF!=0,"",IF('OFERTAS ECONOMICAS'!#REF!="NO","",'OFERTAS ECONOMICAS'!#REF!))</f>
        <v>#REF!</v>
      </c>
      <c r="AB254" s="153" t="e">
        <f>+'OFERTAS ECONOMICAS'!#REF!</f>
        <v>#REF!</v>
      </c>
      <c r="AC254" s="153" t="e">
        <f t="shared" si="89"/>
        <v>#REF!</v>
      </c>
      <c r="AD254" s="251" t="str">
        <f>IF('OFERTAS ECONOMICAS'!BN254=0,"",IF('OFERTAS ECONOMICAS'!BS254="NO","",'OFERTAS ECONOMICAS'!BN254))</f>
        <v/>
      </c>
      <c r="AE254" s="153">
        <f>+'OFERTAS ECONOMICAS'!BR254</f>
        <v>0</v>
      </c>
      <c r="AF254" s="153" t="str">
        <f t="shared" si="90"/>
        <v>NO CUMPLE</v>
      </c>
      <c r="AG254" s="152" t="str">
        <f>IF('OFERTAS ECONOMICAS'!BW254=0,"",IF('OFERTAS ECONOMICAS'!CB254="NO","",'OFERTAS ECONOMICAS'!BW254))</f>
        <v/>
      </c>
      <c r="AH254" s="153">
        <f>+'OFERTAS ECONOMICAS'!CA254</f>
        <v>0</v>
      </c>
      <c r="AI254" s="153" t="str">
        <f t="shared" si="91"/>
        <v>NO CUMPLE</v>
      </c>
      <c r="AJ254" s="152" t="str">
        <f>IF('OFERTAS ECONOMICAS'!CF254=0,"",IF('OFERTAS ECONOMICAS'!CK254="NO","",'OFERTAS ECONOMICAS'!CF254))</f>
        <v/>
      </c>
      <c r="AK254" s="153">
        <f>+'OFERTAS ECONOMICAS'!CJ254</f>
        <v>0</v>
      </c>
      <c r="AL254" s="153" t="str">
        <f t="shared" si="92"/>
        <v>NO CUMPLE</v>
      </c>
      <c r="AM254" s="152" t="str">
        <f>IF('OFERTAS ECONOMICAS'!CO254=0,"",IF('OFERTAS ECONOMICAS'!CT254="NO","",'OFERTAS ECONOMICAS'!CO254))</f>
        <v/>
      </c>
      <c r="AN254" s="153">
        <f>+'OFERTAS ECONOMICAS'!CS254</f>
        <v>0</v>
      </c>
      <c r="AO254" s="153" t="str">
        <f t="shared" si="93"/>
        <v>NO CUMPLE</v>
      </c>
      <c r="AP254" s="344" t="str">
        <f>IF('OFERTAS ECONOMICAS'!CX254=0,"",IF('OFERTAS ECONOMICAS'!DC254="NO","",'OFERTAS ECONOMICAS'!CX254))</f>
        <v/>
      </c>
      <c r="AQ254" s="153">
        <f>+'OFERTAS ECONOMICAS'!DB254</f>
        <v>0</v>
      </c>
      <c r="AR254" s="153" t="str">
        <f t="shared" si="94"/>
        <v>NO CUMPLE</v>
      </c>
      <c r="AS254" s="152" t="str">
        <f>IF('OFERTAS ECONOMICAS'!DG254=0,"",IF('OFERTAS ECONOMICAS'!DL254="NO","",'OFERTAS ECONOMICAS'!DG254))</f>
        <v/>
      </c>
      <c r="AT254" s="153">
        <f>+'OFERTAS ECONOMICAS'!DK254</f>
        <v>0</v>
      </c>
      <c r="AU254" s="153" t="str">
        <f t="shared" si="95"/>
        <v>NO CUMPLE</v>
      </c>
      <c r="AV254" s="152" t="str">
        <f>IF('OFERTAS ECONOMICAS'!DP254=0,"",IF('OFERTAS ECONOMICAS'!DU254="NO","",'OFERTAS ECONOMICAS'!DP254))</f>
        <v/>
      </c>
      <c r="AW254" s="153">
        <f>+'OFERTAS ECONOMICAS'!DT254</f>
        <v>0</v>
      </c>
      <c r="AX254" s="153" t="str">
        <f t="shared" si="96"/>
        <v>NO CUMPLE</v>
      </c>
      <c r="AY254" s="341" t="str">
        <f>IF('OFERTAS ECONOMICAS'!DY254=0,"",IF('OFERTAS ECONOMICAS'!ED254="no","",'OFERTAS ECONOMICAS'!DY254))</f>
        <v/>
      </c>
      <c r="AZ254" s="153">
        <f>+'OFERTAS ECONOMICAS'!EC254</f>
        <v>0</v>
      </c>
      <c r="BA254" s="153" t="str">
        <f t="shared" si="97"/>
        <v>NO CUMPLE</v>
      </c>
      <c r="BB254" s="152" t="str">
        <f>IF('OFERTAS ECONOMICAS'!EH254=0,"",IF('OFERTAS ECONOMICAS'!EM254="NO","",'OFERTAS ECONOMICAS'!EH254))</f>
        <v/>
      </c>
      <c r="BC254" s="153" t="str">
        <f>+'OFERTAS ECONOMICAS'!EL254</f>
        <v/>
      </c>
      <c r="BD254" s="153" t="str">
        <f t="shared" si="98"/>
        <v>NO CUMPLE</v>
      </c>
      <c r="BE254" s="152" t="str">
        <f>IF('OFERTAS ECONOMICAS'!EQ254=0,"",IF('OFERTAS ECONOMICAS'!EV254="NO","",'OFERTAS ECONOMICAS'!EQ254))</f>
        <v/>
      </c>
      <c r="BF254" s="153">
        <f>+'OFERTAS ECONOMICAS'!EU254</f>
        <v>0</v>
      </c>
      <c r="BG254" s="153" t="str">
        <f t="shared" si="99"/>
        <v>NO CUMPLE</v>
      </c>
      <c r="BH254" s="152" t="str">
        <f>IF('OFERTAS ECONOMICAS'!EZ254=0,"",IF('OFERTAS ECONOMICAS'!FE254="NO","",'OFERTAS ECONOMICAS'!EZ254))</f>
        <v/>
      </c>
      <c r="BI254" s="153">
        <f>+'OFERTAS ECONOMICAS'!FD254</f>
        <v>0</v>
      </c>
      <c r="BJ254" s="153" t="str">
        <f t="shared" si="100"/>
        <v>NO CUMPLE</v>
      </c>
      <c r="BK254" s="152" t="str">
        <f>IF('OFERTAS ECONOMICAS'!FI254=0,"",IF('OFERTAS ECONOMICAS'!FN254="no","",'OFERTAS ECONOMICAS'!FI254))</f>
        <v/>
      </c>
      <c r="BL254" s="153">
        <f>+'OFERTAS ECONOMICAS'!FM254</f>
        <v>0</v>
      </c>
      <c r="BM254" s="153" t="str">
        <f t="shared" si="101"/>
        <v>NO CUMPLE</v>
      </c>
      <c r="BN254" s="152" t="e">
        <f>IF('OFERTAS ECONOMICAS'!#REF!=0,"",IF('OFERTAS ECONOMICAS'!#REF!="NO","",'OFERTAS ECONOMICAS'!#REF!))</f>
        <v>#REF!</v>
      </c>
      <c r="BO254" s="153" t="e">
        <f>+'OFERTAS ECONOMICAS'!#REF!</f>
        <v>#REF!</v>
      </c>
      <c r="BP254" s="153" t="e">
        <f t="shared" si="102"/>
        <v>#REF!</v>
      </c>
      <c r="BQ254" s="152" t="str">
        <f>IF('OFERTAS ECONOMICAS'!FR254=0,"",IF('OFERTAS ECONOMICAS'!FW254="NO","",'OFERTAS ECONOMICAS'!FR254))</f>
        <v/>
      </c>
      <c r="BR254" s="153">
        <f>+'OFERTAS ECONOMICAS'!FV254</f>
        <v>0</v>
      </c>
      <c r="BS254" s="153" t="str">
        <f t="shared" si="103"/>
        <v>NO CUMPLE</v>
      </c>
      <c r="BT254" s="152" t="str">
        <f>IF('OFERTAS ECONOMICAS'!GA254=0,"",IF('OFERTAS ECONOMICAS'!GF254="NO","",'OFERTAS ECONOMICAS'!GA254))</f>
        <v/>
      </c>
      <c r="BU254" s="153">
        <f>+'OFERTAS ECONOMICAS'!GE254</f>
        <v>0</v>
      </c>
      <c r="BV254" s="153" t="str">
        <f t="shared" si="104"/>
        <v>NO CUMPLE</v>
      </c>
      <c r="BW254" s="152" t="e">
        <f>IF('OFERTAS ECONOMICAS'!#REF!=0,"",IF('OFERTAS ECONOMICAS'!#REF!="NO","",'OFERTAS ECONOMICAS'!#REF!))</f>
        <v>#REF!</v>
      </c>
      <c r="BX254" s="153" t="e">
        <f>+'OFERTAS ECONOMICAS'!#REF!</f>
        <v>#REF!</v>
      </c>
      <c r="BY254" s="153" t="e">
        <f t="shared" si="105"/>
        <v>#REF!</v>
      </c>
    </row>
    <row r="255" spans="1:77" ht="51" x14ac:dyDescent="0.2">
      <c r="A255" s="85">
        <f t="shared" ref="A255:A318" si="106">+A254+1</f>
        <v>246</v>
      </c>
      <c r="B255" s="85" t="str">
        <f>VLOOKUP(A255,'OFERTAS ECONOMICAS'!A255:B588,2,0)</f>
        <v>DM138</v>
      </c>
      <c r="C255" s="22" t="str">
        <f>VLOOKUP(A255,'OFERTAS ECONOMICAS'!A255:C588,3,0)</f>
        <v>ASA DE SILICONA PARA REPARACION DE ESTRUCTURAS VASCULARES AZUL 3MM MAXI</v>
      </c>
      <c r="D255" s="120">
        <v>1</v>
      </c>
      <c r="E255" s="120" t="s">
        <v>32</v>
      </c>
      <c r="F255" s="24">
        <v>39295.033792000002</v>
      </c>
      <c r="G255" s="120">
        <v>5</v>
      </c>
      <c r="H255" s="86">
        <f t="shared" si="82"/>
        <v>196475.16896000001</v>
      </c>
      <c r="I255" s="48" t="str">
        <f>IF('OFERTAS ECONOMICAS'!L255=0,"",IF('OFERTAS ECONOMICAS'!Q255="no","",'OFERTAS ECONOMICAS'!L255))</f>
        <v/>
      </c>
      <c r="J255" s="49">
        <f>+'OFERTAS ECONOMICAS'!P255</f>
        <v>0</v>
      </c>
      <c r="K255" s="49" t="str">
        <f t="shared" si="83"/>
        <v>NO CUMPLE</v>
      </c>
      <c r="L255" s="51" t="str">
        <f>IF('OFERTAS ECONOMICAS'!U255=0,"",IF('OFERTAS ECONOMICAS'!Z255="NO","",'OFERTAS ECONOMICAS'!U255))</f>
        <v/>
      </c>
      <c r="M255" s="52">
        <f>+'OFERTAS ECONOMICAS'!Y255</f>
        <v>0</v>
      </c>
      <c r="N255" s="52" t="str">
        <f t="shared" si="84"/>
        <v>NO CUMPLE</v>
      </c>
      <c r="O255" s="53" t="str">
        <f>IF('OFERTAS ECONOMICAS'!AD255=0,"",IF('OFERTAS ECONOMICAS'!AI255="NO","",'OFERTAS ECONOMICAS'!AD255))</f>
        <v/>
      </c>
      <c r="P255" s="54">
        <f>+'OFERTAS ECONOMICAS'!AH255</f>
        <v>0</v>
      </c>
      <c r="Q255" s="54" t="str">
        <f t="shared" si="85"/>
        <v>NO CUMPLE</v>
      </c>
      <c r="R255" s="56" t="str">
        <f>IF('OFERTAS ECONOMICAS'!AN255=0,"",IF('OFERTAS ECONOMICAS'!AR255="NO","",'OFERTAS ECONOMICAS'!AN255))</f>
        <v/>
      </c>
      <c r="S255" s="57">
        <f>+'OFERTAS ECONOMICAS'!AQ255</f>
        <v>0</v>
      </c>
      <c r="T255" s="57" t="str">
        <f t="shared" si="86"/>
        <v>NO CUMPLE</v>
      </c>
      <c r="U255" s="59" t="str">
        <f>IF('OFERTAS ECONOMICAS'!AV255=0,"",IF('OFERTAS ECONOMICAS'!BA255="NO","",'OFERTAS ECONOMICAS'!AV255))</f>
        <v/>
      </c>
      <c r="V255" s="60">
        <f>+'OFERTAS ECONOMICAS'!AZ255</f>
        <v>0</v>
      </c>
      <c r="W255" s="60" t="str">
        <f t="shared" si="87"/>
        <v>NO CUMPLE</v>
      </c>
      <c r="X255" s="56" t="str">
        <f>IF('OFERTAS ECONOMICAS'!BF255=0,"",IF('OFERTAS ECONOMICAS'!BJ255="NO","",'OFERTAS ECONOMICAS'!BE255))</f>
        <v/>
      </c>
      <c r="Y255" s="57">
        <f>+'OFERTAS ECONOMICAS'!BI255</f>
        <v>0</v>
      </c>
      <c r="Z255" s="57" t="str">
        <f t="shared" si="88"/>
        <v>NO CUMPLE</v>
      </c>
      <c r="AA255" s="152" t="e">
        <f>IF('OFERTAS ECONOMICAS'!#REF!=0,"",IF('OFERTAS ECONOMICAS'!#REF!="NO","",'OFERTAS ECONOMICAS'!#REF!))</f>
        <v>#REF!</v>
      </c>
      <c r="AB255" s="153" t="e">
        <f>+'OFERTAS ECONOMICAS'!#REF!</f>
        <v>#REF!</v>
      </c>
      <c r="AC255" s="153" t="e">
        <f t="shared" si="89"/>
        <v>#REF!</v>
      </c>
      <c r="AD255" s="251" t="str">
        <f>IF('OFERTAS ECONOMICAS'!BN255=0,"",IF('OFERTAS ECONOMICAS'!BS255="NO","",'OFERTAS ECONOMICAS'!BN255))</f>
        <v/>
      </c>
      <c r="AE255" s="153">
        <f>+'OFERTAS ECONOMICAS'!BR255</f>
        <v>0</v>
      </c>
      <c r="AF255" s="153" t="str">
        <f t="shared" si="90"/>
        <v>NO CUMPLE</v>
      </c>
      <c r="AG255" s="152" t="str">
        <f>IF('OFERTAS ECONOMICAS'!BW255=0,"",IF('OFERTAS ECONOMICAS'!CB255="NO","",'OFERTAS ECONOMICAS'!BW255))</f>
        <v/>
      </c>
      <c r="AH255" s="153">
        <f>+'OFERTAS ECONOMICAS'!CA255</f>
        <v>0</v>
      </c>
      <c r="AI255" s="153" t="str">
        <f t="shared" si="91"/>
        <v>NO CUMPLE</v>
      </c>
      <c r="AJ255" s="152" t="str">
        <f>IF('OFERTAS ECONOMICAS'!CF255=0,"",IF('OFERTAS ECONOMICAS'!CK255="NO","",'OFERTAS ECONOMICAS'!CF255))</f>
        <v/>
      </c>
      <c r="AK255" s="153">
        <f>+'OFERTAS ECONOMICAS'!CJ255</f>
        <v>0</v>
      </c>
      <c r="AL255" s="153" t="str">
        <f t="shared" si="92"/>
        <v>NO CUMPLE</v>
      </c>
      <c r="AM255" s="152" t="str">
        <f>IF('OFERTAS ECONOMICAS'!CO255=0,"",IF('OFERTAS ECONOMICAS'!CT255="NO","",'OFERTAS ECONOMICAS'!CO255))</f>
        <v/>
      </c>
      <c r="AN255" s="153">
        <f>+'OFERTAS ECONOMICAS'!CS255</f>
        <v>0</v>
      </c>
      <c r="AO255" s="153" t="str">
        <f t="shared" si="93"/>
        <v>NO CUMPLE</v>
      </c>
      <c r="AP255" s="344" t="str">
        <f>IF('OFERTAS ECONOMICAS'!CX255=0,"",IF('OFERTAS ECONOMICAS'!DC255="NO","",'OFERTAS ECONOMICAS'!CX255))</f>
        <v/>
      </c>
      <c r="AQ255" s="153">
        <f>+'OFERTAS ECONOMICAS'!DB255</f>
        <v>0</v>
      </c>
      <c r="AR255" s="153" t="str">
        <f t="shared" si="94"/>
        <v>NO CUMPLE</v>
      </c>
      <c r="AS255" s="152" t="str">
        <f>IF('OFERTAS ECONOMICAS'!DG255=0,"",IF('OFERTAS ECONOMICAS'!DL255="NO","",'OFERTAS ECONOMICAS'!DG255))</f>
        <v/>
      </c>
      <c r="AT255" s="153">
        <f>+'OFERTAS ECONOMICAS'!DK255</f>
        <v>0</v>
      </c>
      <c r="AU255" s="153" t="str">
        <f t="shared" si="95"/>
        <v>NO CUMPLE</v>
      </c>
      <c r="AV255" s="152" t="str">
        <f>IF('OFERTAS ECONOMICAS'!DP255=0,"",IF('OFERTAS ECONOMICAS'!DU255="NO","",'OFERTAS ECONOMICAS'!DP255))</f>
        <v/>
      </c>
      <c r="AW255" s="153">
        <f>+'OFERTAS ECONOMICAS'!DT255</f>
        <v>0</v>
      </c>
      <c r="AX255" s="153" t="str">
        <f t="shared" si="96"/>
        <v>NO CUMPLE</v>
      </c>
      <c r="AY255" s="341" t="str">
        <f>IF('OFERTAS ECONOMICAS'!DY255=0,"",IF('OFERTAS ECONOMICAS'!ED255="no","",'OFERTAS ECONOMICAS'!DY255))</f>
        <v/>
      </c>
      <c r="AZ255" s="153">
        <f>+'OFERTAS ECONOMICAS'!EC255</f>
        <v>0</v>
      </c>
      <c r="BA255" s="153" t="str">
        <f t="shared" si="97"/>
        <v>NO CUMPLE</v>
      </c>
      <c r="BB255" s="152" t="str">
        <f>IF('OFERTAS ECONOMICAS'!EH255=0,"",IF('OFERTAS ECONOMICAS'!EM255="NO","",'OFERTAS ECONOMICAS'!EH255))</f>
        <v/>
      </c>
      <c r="BC255" s="153" t="str">
        <f>+'OFERTAS ECONOMICAS'!EL255</f>
        <v/>
      </c>
      <c r="BD255" s="153" t="str">
        <f t="shared" si="98"/>
        <v>NO CUMPLE</v>
      </c>
      <c r="BE255" s="152" t="str">
        <f>IF('OFERTAS ECONOMICAS'!EQ255=0,"",IF('OFERTAS ECONOMICAS'!EV255="NO","",'OFERTAS ECONOMICAS'!EQ255))</f>
        <v/>
      </c>
      <c r="BF255" s="153">
        <f>+'OFERTAS ECONOMICAS'!EU255</f>
        <v>0</v>
      </c>
      <c r="BG255" s="153" t="str">
        <f t="shared" si="99"/>
        <v>NO CUMPLE</v>
      </c>
      <c r="BH255" s="152" t="str">
        <f>IF('OFERTAS ECONOMICAS'!EZ255=0,"",IF('OFERTAS ECONOMICAS'!FE255="NO","",'OFERTAS ECONOMICAS'!EZ255))</f>
        <v/>
      </c>
      <c r="BI255" s="153">
        <f>+'OFERTAS ECONOMICAS'!FD255</f>
        <v>0</v>
      </c>
      <c r="BJ255" s="153" t="str">
        <f t="shared" si="100"/>
        <v>NO CUMPLE</v>
      </c>
      <c r="BK255" s="152" t="str">
        <f>IF('OFERTAS ECONOMICAS'!FI255=0,"",IF('OFERTAS ECONOMICAS'!FN255="no","",'OFERTAS ECONOMICAS'!FI255))</f>
        <v/>
      </c>
      <c r="BL255" s="153">
        <f>+'OFERTAS ECONOMICAS'!FM255</f>
        <v>0</v>
      </c>
      <c r="BM255" s="153" t="str">
        <f t="shared" si="101"/>
        <v>NO CUMPLE</v>
      </c>
      <c r="BN255" s="152" t="e">
        <f>IF('OFERTAS ECONOMICAS'!#REF!=0,"",IF('OFERTAS ECONOMICAS'!#REF!="NO","",'OFERTAS ECONOMICAS'!#REF!))</f>
        <v>#REF!</v>
      </c>
      <c r="BO255" s="153" t="e">
        <f>+'OFERTAS ECONOMICAS'!#REF!</f>
        <v>#REF!</v>
      </c>
      <c r="BP255" s="153" t="e">
        <f t="shared" si="102"/>
        <v>#REF!</v>
      </c>
      <c r="BQ255" s="152" t="str">
        <f>IF('OFERTAS ECONOMICAS'!FR255=0,"",IF('OFERTAS ECONOMICAS'!FW255="NO","",'OFERTAS ECONOMICAS'!FR255))</f>
        <v/>
      </c>
      <c r="BR255" s="153">
        <f>+'OFERTAS ECONOMICAS'!FV255</f>
        <v>0</v>
      </c>
      <c r="BS255" s="153" t="str">
        <f t="shared" si="103"/>
        <v>NO CUMPLE</v>
      </c>
      <c r="BT255" s="152" t="str">
        <f>IF('OFERTAS ECONOMICAS'!GA255=0,"",IF('OFERTAS ECONOMICAS'!GF255="NO","",'OFERTAS ECONOMICAS'!GA255))</f>
        <v/>
      </c>
      <c r="BU255" s="153">
        <f>+'OFERTAS ECONOMICAS'!GE255</f>
        <v>0</v>
      </c>
      <c r="BV255" s="153" t="str">
        <f t="shared" si="104"/>
        <v>NO CUMPLE</v>
      </c>
      <c r="BW255" s="152" t="e">
        <f>IF('OFERTAS ECONOMICAS'!#REF!=0,"",IF('OFERTAS ECONOMICAS'!#REF!="NO","",'OFERTAS ECONOMICAS'!#REF!))</f>
        <v>#REF!</v>
      </c>
      <c r="BX255" s="153" t="e">
        <f>+'OFERTAS ECONOMICAS'!#REF!</f>
        <v>#REF!</v>
      </c>
      <c r="BY255" s="153" t="e">
        <f t="shared" si="105"/>
        <v>#REF!</v>
      </c>
    </row>
    <row r="256" spans="1:77" ht="51" x14ac:dyDescent="0.2">
      <c r="A256" s="85">
        <f t="shared" si="106"/>
        <v>247</v>
      </c>
      <c r="B256" s="85" t="str">
        <f>VLOOKUP(A256,'OFERTAS ECONOMICAS'!A256:B589,2,0)</f>
        <v>DM139</v>
      </c>
      <c r="C256" s="22" t="str">
        <f>VLOOKUP(A256,'OFERTAS ECONOMICAS'!A256:C589,3,0)</f>
        <v>ASA DE SILICONA PARA REPARACION DE ESTRUCTURAS VASCULARES ROJA 3MM MAXI</v>
      </c>
      <c r="D256" s="120">
        <v>1</v>
      </c>
      <c r="E256" s="120" t="s">
        <v>32</v>
      </c>
      <c r="F256" s="24">
        <v>39295.033792000002</v>
      </c>
      <c r="G256" s="120">
        <v>5</v>
      </c>
      <c r="H256" s="86">
        <f t="shared" si="82"/>
        <v>196475.16896000001</v>
      </c>
      <c r="I256" s="48" t="str">
        <f>IF('OFERTAS ECONOMICAS'!L256=0,"",IF('OFERTAS ECONOMICAS'!Q256="no","",'OFERTAS ECONOMICAS'!L256))</f>
        <v/>
      </c>
      <c r="J256" s="49">
        <f>+'OFERTAS ECONOMICAS'!P256</f>
        <v>0</v>
      </c>
      <c r="K256" s="49" t="str">
        <f t="shared" si="83"/>
        <v>NO CUMPLE</v>
      </c>
      <c r="L256" s="51" t="str">
        <f>IF('OFERTAS ECONOMICAS'!U256=0,"",IF('OFERTAS ECONOMICAS'!Z256="NO","",'OFERTAS ECONOMICAS'!U256))</f>
        <v/>
      </c>
      <c r="M256" s="52">
        <f>+'OFERTAS ECONOMICAS'!Y256</f>
        <v>0</v>
      </c>
      <c r="N256" s="52" t="str">
        <f t="shared" si="84"/>
        <v>NO CUMPLE</v>
      </c>
      <c r="O256" s="53" t="str">
        <f>IF('OFERTAS ECONOMICAS'!AD256=0,"",IF('OFERTAS ECONOMICAS'!AI256="NO","",'OFERTAS ECONOMICAS'!AD256))</f>
        <v/>
      </c>
      <c r="P256" s="54">
        <f>+'OFERTAS ECONOMICAS'!AH256</f>
        <v>0</v>
      </c>
      <c r="Q256" s="54" t="str">
        <f t="shared" si="85"/>
        <v>NO CUMPLE</v>
      </c>
      <c r="R256" s="56" t="str">
        <f>IF('OFERTAS ECONOMICAS'!AN256=0,"",IF('OFERTAS ECONOMICAS'!AR256="NO","",'OFERTAS ECONOMICAS'!AN256))</f>
        <v/>
      </c>
      <c r="S256" s="57">
        <f>+'OFERTAS ECONOMICAS'!AQ256</f>
        <v>0</v>
      </c>
      <c r="T256" s="57" t="str">
        <f t="shared" si="86"/>
        <v>NO CUMPLE</v>
      </c>
      <c r="U256" s="59" t="str">
        <f>IF('OFERTAS ECONOMICAS'!AV256=0,"",IF('OFERTAS ECONOMICAS'!BA256="NO","",'OFERTAS ECONOMICAS'!AV256))</f>
        <v/>
      </c>
      <c r="V256" s="60">
        <f>+'OFERTAS ECONOMICAS'!AZ256</f>
        <v>0</v>
      </c>
      <c r="W256" s="60" t="str">
        <f t="shared" si="87"/>
        <v>NO CUMPLE</v>
      </c>
      <c r="X256" s="56" t="str">
        <f>IF('OFERTAS ECONOMICAS'!BF256=0,"",IF('OFERTAS ECONOMICAS'!BJ256="NO","",'OFERTAS ECONOMICAS'!BE256))</f>
        <v/>
      </c>
      <c r="Y256" s="57">
        <f>+'OFERTAS ECONOMICAS'!BI256</f>
        <v>0</v>
      </c>
      <c r="Z256" s="57" t="str">
        <f t="shared" si="88"/>
        <v>NO CUMPLE</v>
      </c>
      <c r="AA256" s="152" t="e">
        <f>IF('OFERTAS ECONOMICAS'!#REF!=0,"",IF('OFERTAS ECONOMICAS'!#REF!="NO","",'OFERTAS ECONOMICAS'!#REF!))</f>
        <v>#REF!</v>
      </c>
      <c r="AB256" s="153" t="e">
        <f>+'OFERTAS ECONOMICAS'!#REF!</f>
        <v>#REF!</v>
      </c>
      <c r="AC256" s="153" t="e">
        <f t="shared" si="89"/>
        <v>#REF!</v>
      </c>
      <c r="AD256" s="251" t="str">
        <f>IF('OFERTAS ECONOMICAS'!BN256=0,"",IF('OFERTAS ECONOMICAS'!BS256="NO","",'OFERTAS ECONOMICAS'!BN256))</f>
        <v/>
      </c>
      <c r="AE256" s="153">
        <f>+'OFERTAS ECONOMICAS'!BR256</f>
        <v>0</v>
      </c>
      <c r="AF256" s="153" t="str">
        <f t="shared" si="90"/>
        <v>NO CUMPLE</v>
      </c>
      <c r="AG256" s="152" t="str">
        <f>IF('OFERTAS ECONOMICAS'!BW256=0,"",IF('OFERTAS ECONOMICAS'!CB256="NO","",'OFERTAS ECONOMICAS'!BW256))</f>
        <v/>
      </c>
      <c r="AH256" s="153">
        <f>+'OFERTAS ECONOMICAS'!CA256</f>
        <v>0</v>
      </c>
      <c r="AI256" s="153" t="str">
        <f t="shared" si="91"/>
        <v>NO CUMPLE</v>
      </c>
      <c r="AJ256" s="152" t="str">
        <f>IF('OFERTAS ECONOMICAS'!CF256=0,"",IF('OFERTAS ECONOMICAS'!CK256="NO","",'OFERTAS ECONOMICAS'!CF256))</f>
        <v/>
      </c>
      <c r="AK256" s="153">
        <f>+'OFERTAS ECONOMICAS'!CJ256</f>
        <v>0</v>
      </c>
      <c r="AL256" s="153" t="str">
        <f t="shared" si="92"/>
        <v>NO CUMPLE</v>
      </c>
      <c r="AM256" s="152" t="str">
        <f>IF('OFERTAS ECONOMICAS'!CO256=0,"",IF('OFERTAS ECONOMICAS'!CT256="NO","",'OFERTAS ECONOMICAS'!CO256))</f>
        <v/>
      </c>
      <c r="AN256" s="153">
        <f>+'OFERTAS ECONOMICAS'!CS256</f>
        <v>0</v>
      </c>
      <c r="AO256" s="153" t="str">
        <f t="shared" si="93"/>
        <v>NO CUMPLE</v>
      </c>
      <c r="AP256" s="344" t="str">
        <f>IF('OFERTAS ECONOMICAS'!CX256=0,"",IF('OFERTAS ECONOMICAS'!DC256="NO","",'OFERTAS ECONOMICAS'!CX256))</f>
        <v/>
      </c>
      <c r="AQ256" s="153">
        <f>+'OFERTAS ECONOMICAS'!DB256</f>
        <v>0</v>
      </c>
      <c r="AR256" s="153" t="str">
        <f t="shared" si="94"/>
        <v>NO CUMPLE</v>
      </c>
      <c r="AS256" s="152" t="str">
        <f>IF('OFERTAS ECONOMICAS'!DG256=0,"",IF('OFERTAS ECONOMICAS'!DL256="NO","",'OFERTAS ECONOMICAS'!DG256))</f>
        <v/>
      </c>
      <c r="AT256" s="153">
        <f>+'OFERTAS ECONOMICAS'!DK256</f>
        <v>0</v>
      </c>
      <c r="AU256" s="153" t="str">
        <f t="shared" si="95"/>
        <v>NO CUMPLE</v>
      </c>
      <c r="AV256" s="152" t="str">
        <f>IF('OFERTAS ECONOMICAS'!DP256=0,"",IF('OFERTAS ECONOMICAS'!DU256="NO","",'OFERTAS ECONOMICAS'!DP256))</f>
        <v/>
      </c>
      <c r="AW256" s="153">
        <f>+'OFERTAS ECONOMICAS'!DT256</f>
        <v>0</v>
      </c>
      <c r="AX256" s="153" t="str">
        <f t="shared" si="96"/>
        <v>NO CUMPLE</v>
      </c>
      <c r="AY256" s="341" t="str">
        <f>IF('OFERTAS ECONOMICAS'!DY256=0,"",IF('OFERTAS ECONOMICAS'!ED256="no","",'OFERTAS ECONOMICAS'!DY256))</f>
        <v/>
      </c>
      <c r="AZ256" s="153">
        <f>+'OFERTAS ECONOMICAS'!EC256</f>
        <v>0</v>
      </c>
      <c r="BA256" s="153" t="str">
        <f t="shared" si="97"/>
        <v>NO CUMPLE</v>
      </c>
      <c r="BB256" s="152" t="str">
        <f>IF('OFERTAS ECONOMICAS'!EH256=0,"",IF('OFERTAS ECONOMICAS'!EM256="NO","",'OFERTAS ECONOMICAS'!EH256))</f>
        <v/>
      </c>
      <c r="BC256" s="153" t="str">
        <f>+'OFERTAS ECONOMICAS'!EL256</f>
        <v/>
      </c>
      <c r="BD256" s="153" t="str">
        <f t="shared" si="98"/>
        <v>NO CUMPLE</v>
      </c>
      <c r="BE256" s="152" t="str">
        <f>IF('OFERTAS ECONOMICAS'!EQ256=0,"",IF('OFERTAS ECONOMICAS'!EV256="NO","",'OFERTAS ECONOMICAS'!EQ256))</f>
        <v/>
      </c>
      <c r="BF256" s="153">
        <f>+'OFERTAS ECONOMICAS'!EU256</f>
        <v>0</v>
      </c>
      <c r="BG256" s="153" t="str">
        <f t="shared" si="99"/>
        <v>NO CUMPLE</v>
      </c>
      <c r="BH256" s="152" t="str">
        <f>IF('OFERTAS ECONOMICAS'!EZ256=0,"",IF('OFERTAS ECONOMICAS'!FE256="NO","",'OFERTAS ECONOMICAS'!EZ256))</f>
        <v/>
      </c>
      <c r="BI256" s="153">
        <f>+'OFERTAS ECONOMICAS'!FD256</f>
        <v>0</v>
      </c>
      <c r="BJ256" s="153" t="str">
        <f t="shared" si="100"/>
        <v>NO CUMPLE</v>
      </c>
      <c r="BK256" s="152" t="str">
        <f>IF('OFERTAS ECONOMICAS'!FI256=0,"",IF('OFERTAS ECONOMICAS'!FN256="no","",'OFERTAS ECONOMICAS'!FI256))</f>
        <v/>
      </c>
      <c r="BL256" s="153">
        <f>+'OFERTAS ECONOMICAS'!FM256</f>
        <v>0</v>
      </c>
      <c r="BM256" s="153" t="str">
        <f t="shared" si="101"/>
        <v>NO CUMPLE</v>
      </c>
      <c r="BN256" s="152" t="e">
        <f>IF('OFERTAS ECONOMICAS'!#REF!=0,"",IF('OFERTAS ECONOMICAS'!#REF!="NO","",'OFERTAS ECONOMICAS'!#REF!))</f>
        <v>#REF!</v>
      </c>
      <c r="BO256" s="153" t="e">
        <f>+'OFERTAS ECONOMICAS'!#REF!</f>
        <v>#REF!</v>
      </c>
      <c r="BP256" s="153" t="e">
        <f t="shared" si="102"/>
        <v>#REF!</v>
      </c>
      <c r="BQ256" s="152" t="str">
        <f>IF('OFERTAS ECONOMICAS'!FR256=0,"",IF('OFERTAS ECONOMICAS'!FW256="NO","",'OFERTAS ECONOMICAS'!FR256))</f>
        <v/>
      </c>
      <c r="BR256" s="153">
        <f>+'OFERTAS ECONOMICAS'!FV256</f>
        <v>0</v>
      </c>
      <c r="BS256" s="153" t="str">
        <f t="shared" si="103"/>
        <v>NO CUMPLE</v>
      </c>
      <c r="BT256" s="152" t="str">
        <f>IF('OFERTAS ECONOMICAS'!GA256=0,"",IF('OFERTAS ECONOMICAS'!GF256="NO","",'OFERTAS ECONOMICAS'!GA256))</f>
        <v/>
      </c>
      <c r="BU256" s="153">
        <f>+'OFERTAS ECONOMICAS'!GE256</f>
        <v>0</v>
      </c>
      <c r="BV256" s="153" t="str">
        <f t="shared" si="104"/>
        <v>NO CUMPLE</v>
      </c>
      <c r="BW256" s="152" t="e">
        <f>IF('OFERTAS ECONOMICAS'!#REF!=0,"",IF('OFERTAS ECONOMICAS'!#REF!="NO","",'OFERTAS ECONOMICAS'!#REF!))</f>
        <v>#REF!</v>
      </c>
      <c r="BX256" s="153" t="e">
        <f>+'OFERTAS ECONOMICAS'!#REF!</f>
        <v>#REF!</v>
      </c>
      <c r="BY256" s="153" t="e">
        <f t="shared" si="105"/>
        <v>#REF!</v>
      </c>
    </row>
    <row r="257" spans="1:77" ht="38.25" x14ac:dyDescent="0.2">
      <c r="A257" s="85">
        <f t="shared" si="106"/>
        <v>248</v>
      </c>
      <c r="B257" s="85" t="str">
        <f>VLOOKUP(A257,'OFERTAS ECONOMICAS'!A257:B590,2,0)</f>
        <v>DM140</v>
      </c>
      <c r="C257" s="22" t="str">
        <f>VLOOKUP(A257,'OFERTAS ECONOMICAS'!A257:C590,3,0)</f>
        <v>ASA EN SILICONA AZUL PARA REPARCION DE ESTRUCTURAS VASCULARES MINI</v>
      </c>
      <c r="D257" s="120">
        <v>1</v>
      </c>
      <c r="E257" s="120" t="s">
        <v>32</v>
      </c>
      <c r="F257" s="24">
        <v>39295.033792000002</v>
      </c>
      <c r="G257" s="120">
        <v>5</v>
      </c>
      <c r="H257" s="86">
        <f t="shared" si="82"/>
        <v>196475.16896000001</v>
      </c>
      <c r="I257" s="48" t="str">
        <f>IF('OFERTAS ECONOMICAS'!L257=0,"",IF('OFERTAS ECONOMICAS'!Q257="no","",'OFERTAS ECONOMICAS'!L257))</f>
        <v/>
      </c>
      <c r="J257" s="49">
        <f>+'OFERTAS ECONOMICAS'!P257</f>
        <v>0</v>
      </c>
      <c r="K257" s="49" t="str">
        <f t="shared" si="83"/>
        <v>NO CUMPLE</v>
      </c>
      <c r="L257" s="51" t="str">
        <f>IF('OFERTAS ECONOMICAS'!U257=0,"",IF('OFERTAS ECONOMICAS'!Z257="NO","",'OFERTAS ECONOMICAS'!U257))</f>
        <v/>
      </c>
      <c r="M257" s="52">
        <f>+'OFERTAS ECONOMICAS'!Y257</f>
        <v>0</v>
      </c>
      <c r="N257" s="52" t="str">
        <f t="shared" si="84"/>
        <v>NO CUMPLE</v>
      </c>
      <c r="O257" s="53" t="str">
        <f>IF('OFERTAS ECONOMICAS'!AD257=0,"",IF('OFERTAS ECONOMICAS'!AI257="NO","",'OFERTAS ECONOMICAS'!AD257))</f>
        <v/>
      </c>
      <c r="P257" s="54">
        <f>+'OFERTAS ECONOMICAS'!AH257</f>
        <v>0</v>
      </c>
      <c r="Q257" s="54" t="str">
        <f t="shared" si="85"/>
        <v>NO CUMPLE</v>
      </c>
      <c r="R257" s="56" t="str">
        <f>IF('OFERTAS ECONOMICAS'!AN257=0,"",IF('OFERTAS ECONOMICAS'!AR257="NO","",'OFERTAS ECONOMICAS'!AN257))</f>
        <v/>
      </c>
      <c r="S257" s="57">
        <f>+'OFERTAS ECONOMICAS'!AQ257</f>
        <v>0</v>
      </c>
      <c r="T257" s="57" t="str">
        <f t="shared" si="86"/>
        <v>NO CUMPLE</v>
      </c>
      <c r="U257" s="59" t="str">
        <f>IF('OFERTAS ECONOMICAS'!AV257=0,"",IF('OFERTAS ECONOMICAS'!BA257="NO","",'OFERTAS ECONOMICAS'!AV257))</f>
        <v/>
      </c>
      <c r="V257" s="60">
        <f>+'OFERTAS ECONOMICAS'!AZ257</f>
        <v>0</v>
      </c>
      <c r="W257" s="60" t="str">
        <f t="shared" si="87"/>
        <v>NO CUMPLE</v>
      </c>
      <c r="X257" s="56" t="str">
        <f>IF('OFERTAS ECONOMICAS'!BF257=0,"",IF('OFERTAS ECONOMICAS'!BJ257="NO","",'OFERTAS ECONOMICAS'!BE257))</f>
        <v/>
      </c>
      <c r="Y257" s="57">
        <f>+'OFERTAS ECONOMICAS'!BI257</f>
        <v>0</v>
      </c>
      <c r="Z257" s="57" t="str">
        <f t="shared" si="88"/>
        <v>NO CUMPLE</v>
      </c>
      <c r="AA257" s="152" t="e">
        <f>IF('OFERTAS ECONOMICAS'!#REF!=0,"",IF('OFERTAS ECONOMICAS'!#REF!="NO","",'OFERTAS ECONOMICAS'!#REF!))</f>
        <v>#REF!</v>
      </c>
      <c r="AB257" s="153" t="e">
        <f>+'OFERTAS ECONOMICAS'!#REF!</f>
        <v>#REF!</v>
      </c>
      <c r="AC257" s="153" t="e">
        <f t="shared" si="89"/>
        <v>#REF!</v>
      </c>
      <c r="AD257" s="251" t="str">
        <f>IF('OFERTAS ECONOMICAS'!BN257=0,"",IF('OFERTAS ECONOMICAS'!BS257="NO","",'OFERTAS ECONOMICAS'!BN257))</f>
        <v/>
      </c>
      <c r="AE257" s="153">
        <f>+'OFERTAS ECONOMICAS'!BR257</f>
        <v>0</v>
      </c>
      <c r="AF257" s="153" t="str">
        <f t="shared" si="90"/>
        <v>NO CUMPLE</v>
      </c>
      <c r="AG257" s="152" t="str">
        <f>IF('OFERTAS ECONOMICAS'!BW257=0,"",IF('OFERTAS ECONOMICAS'!CB257="NO","",'OFERTAS ECONOMICAS'!BW257))</f>
        <v/>
      </c>
      <c r="AH257" s="153">
        <f>+'OFERTAS ECONOMICAS'!CA257</f>
        <v>0</v>
      </c>
      <c r="AI257" s="153" t="str">
        <f t="shared" si="91"/>
        <v>NO CUMPLE</v>
      </c>
      <c r="AJ257" s="152" t="str">
        <f>IF('OFERTAS ECONOMICAS'!CF257=0,"",IF('OFERTAS ECONOMICAS'!CK257="NO","",'OFERTAS ECONOMICAS'!CF257))</f>
        <v/>
      </c>
      <c r="AK257" s="153">
        <f>+'OFERTAS ECONOMICAS'!CJ257</f>
        <v>0</v>
      </c>
      <c r="AL257" s="153" t="str">
        <f t="shared" si="92"/>
        <v>NO CUMPLE</v>
      </c>
      <c r="AM257" s="152" t="str">
        <f>IF('OFERTAS ECONOMICAS'!CO257=0,"",IF('OFERTAS ECONOMICAS'!CT257="NO","",'OFERTAS ECONOMICAS'!CO257))</f>
        <v/>
      </c>
      <c r="AN257" s="153">
        <f>+'OFERTAS ECONOMICAS'!CS257</f>
        <v>0</v>
      </c>
      <c r="AO257" s="153" t="str">
        <f t="shared" si="93"/>
        <v>NO CUMPLE</v>
      </c>
      <c r="AP257" s="344" t="str">
        <f>IF('OFERTAS ECONOMICAS'!CX257=0,"",IF('OFERTAS ECONOMICAS'!DC257="NO","",'OFERTAS ECONOMICAS'!CX257))</f>
        <v/>
      </c>
      <c r="AQ257" s="153">
        <f>+'OFERTAS ECONOMICAS'!DB257</f>
        <v>0</v>
      </c>
      <c r="AR257" s="153" t="str">
        <f t="shared" si="94"/>
        <v>NO CUMPLE</v>
      </c>
      <c r="AS257" s="152" t="str">
        <f>IF('OFERTAS ECONOMICAS'!DG257=0,"",IF('OFERTAS ECONOMICAS'!DL257="NO","",'OFERTAS ECONOMICAS'!DG257))</f>
        <v/>
      </c>
      <c r="AT257" s="153">
        <f>+'OFERTAS ECONOMICAS'!DK257</f>
        <v>0</v>
      </c>
      <c r="AU257" s="153" t="str">
        <f t="shared" si="95"/>
        <v>NO CUMPLE</v>
      </c>
      <c r="AV257" s="152" t="str">
        <f>IF('OFERTAS ECONOMICAS'!DP257=0,"",IF('OFERTAS ECONOMICAS'!DU257="NO","",'OFERTAS ECONOMICAS'!DP257))</f>
        <v/>
      </c>
      <c r="AW257" s="153">
        <f>+'OFERTAS ECONOMICAS'!DT257</f>
        <v>0</v>
      </c>
      <c r="AX257" s="153" t="str">
        <f t="shared" si="96"/>
        <v>NO CUMPLE</v>
      </c>
      <c r="AY257" s="341" t="str">
        <f>IF('OFERTAS ECONOMICAS'!DY257=0,"",IF('OFERTAS ECONOMICAS'!ED257="no","",'OFERTAS ECONOMICAS'!DY257))</f>
        <v/>
      </c>
      <c r="AZ257" s="153">
        <f>+'OFERTAS ECONOMICAS'!EC257</f>
        <v>0</v>
      </c>
      <c r="BA257" s="153" t="str">
        <f t="shared" si="97"/>
        <v>NO CUMPLE</v>
      </c>
      <c r="BB257" s="152" t="str">
        <f>IF('OFERTAS ECONOMICAS'!EH257=0,"",IF('OFERTAS ECONOMICAS'!EM257="NO","",'OFERTAS ECONOMICAS'!EH257))</f>
        <v/>
      </c>
      <c r="BC257" s="153" t="str">
        <f>+'OFERTAS ECONOMICAS'!EL257</f>
        <v/>
      </c>
      <c r="BD257" s="153" t="str">
        <f t="shared" si="98"/>
        <v>NO CUMPLE</v>
      </c>
      <c r="BE257" s="152" t="str">
        <f>IF('OFERTAS ECONOMICAS'!EQ257=0,"",IF('OFERTAS ECONOMICAS'!EV257="NO","",'OFERTAS ECONOMICAS'!EQ257))</f>
        <v/>
      </c>
      <c r="BF257" s="153">
        <f>+'OFERTAS ECONOMICAS'!EU257</f>
        <v>0</v>
      </c>
      <c r="BG257" s="153" t="str">
        <f t="shared" si="99"/>
        <v>NO CUMPLE</v>
      </c>
      <c r="BH257" s="152" t="str">
        <f>IF('OFERTAS ECONOMICAS'!EZ257=0,"",IF('OFERTAS ECONOMICAS'!FE257="NO","",'OFERTAS ECONOMICAS'!EZ257))</f>
        <v/>
      </c>
      <c r="BI257" s="153">
        <f>+'OFERTAS ECONOMICAS'!FD257</f>
        <v>0</v>
      </c>
      <c r="BJ257" s="153" t="str">
        <f t="shared" si="100"/>
        <v>NO CUMPLE</v>
      </c>
      <c r="BK257" s="152" t="str">
        <f>IF('OFERTAS ECONOMICAS'!FI257=0,"",IF('OFERTAS ECONOMICAS'!FN257="no","",'OFERTAS ECONOMICAS'!FI257))</f>
        <v/>
      </c>
      <c r="BL257" s="153">
        <f>+'OFERTAS ECONOMICAS'!FM257</f>
        <v>0</v>
      </c>
      <c r="BM257" s="153" t="str">
        <f t="shared" si="101"/>
        <v>NO CUMPLE</v>
      </c>
      <c r="BN257" s="152" t="e">
        <f>IF('OFERTAS ECONOMICAS'!#REF!=0,"",IF('OFERTAS ECONOMICAS'!#REF!="NO","",'OFERTAS ECONOMICAS'!#REF!))</f>
        <v>#REF!</v>
      </c>
      <c r="BO257" s="153" t="e">
        <f>+'OFERTAS ECONOMICAS'!#REF!</f>
        <v>#REF!</v>
      </c>
      <c r="BP257" s="153" t="e">
        <f t="shared" si="102"/>
        <v>#REF!</v>
      </c>
      <c r="BQ257" s="152" t="str">
        <f>IF('OFERTAS ECONOMICAS'!FR257=0,"",IF('OFERTAS ECONOMICAS'!FW257="NO","",'OFERTAS ECONOMICAS'!FR257))</f>
        <v/>
      </c>
      <c r="BR257" s="153">
        <f>+'OFERTAS ECONOMICAS'!FV257</f>
        <v>0</v>
      </c>
      <c r="BS257" s="153" t="str">
        <f t="shared" si="103"/>
        <v>NO CUMPLE</v>
      </c>
      <c r="BT257" s="152" t="str">
        <f>IF('OFERTAS ECONOMICAS'!GA257=0,"",IF('OFERTAS ECONOMICAS'!GF257="NO","",'OFERTAS ECONOMICAS'!GA257))</f>
        <v/>
      </c>
      <c r="BU257" s="153">
        <f>+'OFERTAS ECONOMICAS'!GE257</f>
        <v>0</v>
      </c>
      <c r="BV257" s="153" t="str">
        <f t="shared" si="104"/>
        <v>NO CUMPLE</v>
      </c>
      <c r="BW257" s="152" t="e">
        <f>IF('OFERTAS ECONOMICAS'!#REF!=0,"",IF('OFERTAS ECONOMICAS'!#REF!="NO","",'OFERTAS ECONOMICAS'!#REF!))</f>
        <v>#REF!</v>
      </c>
      <c r="BX257" s="153" t="e">
        <f>+'OFERTAS ECONOMICAS'!#REF!</f>
        <v>#REF!</v>
      </c>
      <c r="BY257" s="153" t="e">
        <f t="shared" si="105"/>
        <v>#REF!</v>
      </c>
    </row>
    <row r="258" spans="1:77" ht="38.25" x14ac:dyDescent="0.2">
      <c r="A258" s="85">
        <f t="shared" si="106"/>
        <v>249</v>
      </c>
      <c r="B258" s="85" t="str">
        <f>VLOOKUP(A258,'OFERTAS ECONOMICAS'!A258:B591,2,0)</f>
        <v>DM141</v>
      </c>
      <c r="C258" s="22" t="str">
        <f>VLOOKUP(A258,'OFERTAS ECONOMICAS'!A258:C591,3,0)</f>
        <v>ASA EN SILICONA ROJA PARA REPARCION DE ESTRUCTURAS VASCULARES MINI</v>
      </c>
      <c r="D258" s="120">
        <v>1</v>
      </c>
      <c r="E258" s="120" t="s">
        <v>32</v>
      </c>
      <c r="F258" s="24">
        <v>39295.033792000002</v>
      </c>
      <c r="G258" s="120">
        <v>5</v>
      </c>
      <c r="H258" s="86">
        <f t="shared" si="82"/>
        <v>196475.16896000001</v>
      </c>
      <c r="I258" s="48" t="str">
        <f>IF('OFERTAS ECONOMICAS'!L258=0,"",IF('OFERTAS ECONOMICAS'!Q258="no","",'OFERTAS ECONOMICAS'!L258))</f>
        <v/>
      </c>
      <c r="J258" s="49">
        <f>+'OFERTAS ECONOMICAS'!P258</f>
        <v>0</v>
      </c>
      <c r="K258" s="49" t="str">
        <f t="shared" si="83"/>
        <v>NO CUMPLE</v>
      </c>
      <c r="L258" s="51" t="str">
        <f>IF('OFERTAS ECONOMICAS'!U258=0,"",IF('OFERTAS ECONOMICAS'!Z258="NO","",'OFERTAS ECONOMICAS'!U258))</f>
        <v/>
      </c>
      <c r="M258" s="52">
        <f>+'OFERTAS ECONOMICAS'!Y258</f>
        <v>0</v>
      </c>
      <c r="N258" s="52" t="str">
        <f t="shared" si="84"/>
        <v>NO CUMPLE</v>
      </c>
      <c r="O258" s="53" t="str">
        <f>IF('OFERTAS ECONOMICAS'!AD258=0,"",IF('OFERTAS ECONOMICAS'!AI258="NO","",'OFERTAS ECONOMICAS'!AD258))</f>
        <v/>
      </c>
      <c r="P258" s="54">
        <f>+'OFERTAS ECONOMICAS'!AH258</f>
        <v>0</v>
      </c>
      <c r="Q258" s="54" t="str">
        <f t="shared" si="85"/>
        <v>NO CUMPLE</v>
      </c>
      <c r="R258" s="56" t="str">
        <f>IF('OFERTAS ECONOMICAS'!AN258=0,"",IF('OFERTAS ECONOMICAS'!AR258="NO","",'OFERTAS ECONOMICAS'!AN258))</f>
        <v/>
      </c>
      <c r="S258" s="57">
        <f>+'OFERTAS ECONOMICAS'!AQ258</f>
        <v>0</v>
      </c>
      <c r="T258" s="57" t="str">
        <f t="shared" si="86"/>
        <v>NO CUMPLE</v>
      </c>
      <c r="U258" s="59" t="str">
        <f>IF('OFERTAS ECONOMICAS'!AV258=0,"",IF('OFERTAS ECONOMICAS'!BA258="NO","",'OFERTAS ECONOMICAS'!AV258))</f>
        <v/>
      </c>
      <c r="V258" s="60">
        <f>+'OFERTAS ECONOMICAS'!AZ258</f>
        <v>0</v>
      </c>
      <c r="W258" s="60" t="str">
        <f t="shared" si="87"/>
        <v>NO CUMPLE</v>
      </c>
      <c r="X258" s="56" t="str">
        <f>IF('OFERTAS ECONOMICAS'!BF258=0,"",IF('OFERTAS ECONOMICAS'!BJ258="NO","",'OFERTAS ECONOMICAS'!BE258))</f>
        <v/>
      </c>
      <c r="Y258" s="57">
        <f>+'OFERTAS ECONOMICAS'!BI258</f>
        <v>0</v>
      </c>
      <c r="Z258" s="57" t="str">
        <f t="shared" si="88"/>
        <v>NO CUMPLE</v>
      </c>
      <c r="AA258" s="152" t="e">
        <f>IF('OFERTAS ECONOMICAS'!#REF!=0,"",IF('OFERTAS ECONOMICAS'!#REF!="NO","",'OFERTAS ECONOMICAS'!#REF!))</f>
        <v>#REF!</v>
      </c>
      <c r="AB258" s="153" t="e">
        <f>+'OFERTAS ECONOMICAS'!#REF!</f>
        <v>#REF!</v>
      </c>
      <c r="AC258" s="153" t="e">
        <f t="shared" si="89"/>
        <v>#REF!</v>
      </c>
      <c r="AD258" s="251" t="str">
        <f>IF('OFERTAS ECONOMICAS'!BN258=0,"",IF('OFERTAS ECONOMICAS'!BS258="NO","",'OFERTAS ECONOMICAS'!BN258))</f>
        <v/>
      </c>
      <c r="AE258" s="153">
        <f>+'OFERTAS ECONOMICAS'!BR258</f>
        <v>0</v>
      </c>
      <c r="AF258" s="153" t="str">
        <f t="shared" si="90"/>
        <v>NO CUMPLE</v>
      </c>
      <c r="AG258" s="152" t="str">
        <f>IF('OFERTAS ECONOMICAS'!BW258=0,"",IF('OFERTAS ECONOMICAS'!CB258="NO","",'OFERTAS ECONOMICAS'!BW258))</f>
        <v/>
      </c>
      <c r="AH258" s="153">
        <f>+'OFERTAS ECONOMICAS'!CA258</f>
        <v>0</v>
      </c>
      <c r="AI258" s="153" t="str">
        <f t="shared" si="91"/>
        <v>NO CUMPLE</v>
      </c>
      <c r="AJ258" s="152" t="str">
        <f>IF('OFERTAS ECONOMICAS'!CF258=0,"",IF('OFERTAS ECONOMICAS'!CK258="NO","",'OFERTAS ECONOMICAS'!CF258))</f>
        <v/>
      </c>
      <c r="AK258" s="153">
        <f>+'OFERTAS ECONOMICAS'!CJ258</f>
        <v>0</v>
      </c>
      <c r="AL258" s="153" t="str">
        <f t="shared" si="92"/>
        <v>NO CUMPLE</v>
      </c>
      <c r="AM258" s="152" t="str">
        <f>IF('OFERTAS ECONOMICAS'!CO258=0,"",IF('OFERTAS ECONOMICAS'!CT258="NO","",'OFERTAS ECONOMICAS'!CO258))</f>
        <v/>
      </c>
      <c r="AN258" s="153">
        <f>+'OFERTAS ECONOMICAS'!CS258</f>
        <v>0</v>
      </c>
      <c r="AO258" s="153" t="str">
        <f t="shared" si="93"/>
        <v>NO CUMPLE</v>
      </c>
      <c r="AP258" s="344" t="str">
        <f>IF('OFERTAS ECONOMICAS'!CX258=0,"",IF('OFERTAS ECONOMICAS'!DC258="NO","",'OFERTAS ECONOMICAS'!CX258))</f>
        <v/>
      </c>
      <c r="AQ258" s="153">
        <f>+'OFERTAS ECONOMICAS'!DB258</f>
        <v>0</v>
      </c>
      <c r="AR258" s="153" t="str">
        <f t="shared" si="94"/>
        <v>NO CUMPLE</v>
      </c>
      <c r="AS258" s="152" t="str">
        <f>IF('OFERTAS ECONOMICAS'!DG258=0,"",IF('OFERTAS ECONOMICAS'!DL258="NO","",'OFERTAS ECONOMICAS'!DG258))</f>
        <v/>
      </c>
      <c r="AT258" s="153">
        <f>+'OFERTAS ECONOMICAS'!DK258</f>
        <v>0</v>
      </c>
      <c r="AU258" s="153" t="str">
        <f t="shared" si="95"/>
        <v>NO CUMPLE</v>
      </c>
      <c r="AV258" s="152" t="str">
        <f>IF('OFERTAS ECONOMICAS'!DP258=0,"",IF('OFERTAS ECONOMICAS'!DU258="NO","",'OFERTAS ECONOMICAS'!DP258))</f>
        <v/>
      </c>
      <c r="AW258" s="153">
        <f>+'OFERTAS ECONOMICAS'!DT258</f>
        <v>0</v>
      </c>
      <c r="AX258" s="153" t="str">
        <f t="shared" si="96"/>
        <v>NO CUMPLE</v>
      </c>
      <c r="AY258" s="341" t="str">
        <f>IF('OFERTAS ECONOMICAS'!DY258=0,"",IF('OFERTAS ECONOMICAS'!ED258="no","",'OFERTAS ECONOMICAS'!DY258))</f>
        <v/>
      </c>
      <c r="AZ258" s="153">
        <f>+'OFERTAS ECONOMICAS'!EC258</f>
        <v>0</v>
      </c>
      <c r="BA258" s="153" t="str">
        <f t="shared" si="97"/>
        <v>NO CUMPLE</v>
      </c>
      <c r="BB258" s="152" t="str">
        <f>IF('OFERTAS ECONOMICAS'!EH258=0,"",IF('OFERTAS ECONOMICAS'!EM258="NO","",'OFERTAS ECONOMICAS'!EH258))</f>
        <v/>
      </c>
      <c r="BC258" s="153" t="str">
        <f>+'OFERTAS ECONOMICAS'!EL258</f>
        <v/>
      </c>
      <c r="BD258" s="153" t="str">
        <f t="shared" si="98"/>
        <v>NO CUMPLE</v>
      </c>
      <c r="BE258" s="152" t="str">
        <f>IF('OFERTAS ECONOMICAS'!EQ258=0,"",IF('OFERTAS ECONOMICAS'!EV258="NO","",'OFERTAS ECONOMICAS'!EQ258))</f>
        <v/>
      </c>
      <c r="BF258" s="153">
        <f>+'OFERTAS ECONOMICAS'!EU258</f>
        <v>0</v>
      </c>
      <c r="BG258" s="153" t="str">
        <f t="shared" si="99"/>
        <v>NO CUMPLE</v>
      </c>
      <c r="BH258" s="152" t="str">
        <f>IF('OFERTAS ECONOMICAS'!EZ258=0,"",IF('OFERTAS ECONOMICAS'!FE258="NO","",'OFERTAS ECONOMICAS'!EZ258))</f>
        <v/>
      </c>
      <c r="BI258" s="153">
        <f>+'OFERTAS ECONOMICAS'!FD258</f>
        <v>0</v>
      </c>
      <c r="BJ258" s="153" t="str">
        <f t="shared" si="100"/>
        <v>NO CUMPLE</v>
      </c>
      <c r="BK258" s="152" t="str">
        <f>IF('OFERTAS ECONOMICAS'!FI258=0,"",IF('OFERTAS ECONOMICAS'!FN258="no","",'OFERTAS ECONOMICAS'!FI258))</f>
        <v/>
      </c>
      <c r="BL258" s="153">
        <f>+'OFERTAS ECONOMICAS'!FM258</f>
        <v>0</v>
      </c>
      <c r="BM258" s="153" t="str">
        <f t="shared" si="101"/>
        <v>NO CUMPLE</v>
      </c>
      <c r="BN258" s="152" t="e">
        <f>IF('OFERTAS ECONOMICAS'!#REF!=0,"",IF('OFERTAS ECONOMICAS'!#REF!="NO","",'OFERTAS ECONOMICAS'!#REF!))</f>
        <v>#REF!</v>
      </c>
      <c r="BO258" s="153" t="e">
        <f>+'OFERTAS ECONOMICAS'!#REF!</f>
        <v>#REF!</v>
      </c>
      <c r="BP258" s="153" t="e">
        <f t="shared" si="102"/>
        <v>#REF!</v>
      </c>
      <c r="BQ258" s="152" t="str">
        <f>IF('OFERTAS ECONOMICAS'!FR258=0,"",IF('OFERTAS ECONOMICAS'!FW258="NO","",'OFERTAS ECONOMICAS'!FR258))</f>
        <v/>
      </c>
      <c r="BR258" s="153">
        <f>+'OFERTAS ECONOMICAS'!FV258</f>
        <v>0</v>
      </c>
      <c r="BS258" s="153" t="str">
        <f t="shared" si="103"/>
        <v>NO CUMPLE</v>
      </c>
      <c r="BT258" s="152" t="str">
        <f>IF('OFERTAS ECONOMICAS'!GA258=0,"",IF('OFERTAS ECONOMICAS'!GF258="NO","",'OFERTAS ECONOMICAS'!GA258))</f>
        <v/>
      </c>
      <c r="BU258" s="153">
        <f>+'OFERTAS ECONOMICAS'!GE258</f>
        <v>0</v>
      </c>
      <c r="BV258" s="153" t="str">
        <f t="shared" si="104"/>
        <v>NO CUMPLE</v>
      </c>
      <c r="BW258" s="152" t="e">
        <f>IF('OFERTAS ECONOMICAS'!#REF!=0,"",IF('OFERTAS ECONOMICAS'!#REF!="NO","",'OFERTAS ECONOMICAS'!#REF!))</f>
        <v>#REF!</v>
      </c>
      <c r="BX258" s="153" t="e">
        <f>+'OFERTAS ECONOMICAS'!#REF!</f>
        <v>#REF!</v>
      </c>
      <c r="BY258" s="153" t="e">
        <f t="shared" si="105"/>
        <v>#REF!</v>
      </c>
    </row>
    <row r="259" spans="1:77" ht="25.5" x14ac:dyDescent="0.2">
      <c r="A259" s="85">
        <f t="shared" si="106"/>
        <v>250</v>
      </c>
      <c r="B259" s="85" t="str">
        <f>VLOOKUP(A259,'OFERTAS ECONOMICAS'!A259:B592,2,0)</f>
        <v>DM1469</v>
      </c>
      <c r="C259" s="22" t="str">
        <f>VLOOKUP(A259,'OFERTAS ECONOMICAS'!A259:C592,3,0)</f>
        <v>AGUJA PARA ACUPUNTURA 0.25 X 40</v>
      </c>
      <c r="D259" s="120">
        <v>1</v>
      </c>
      <c r="E259" s="120" t="s">
        <v>32</v>
      </c>
      <c r="F259" s="24">
        <v>251.37560000000002</v>
      </c>
      <c r="G259" s="120">
        <v>1333</v>
      </c>
      <c r="H259" s="86">
        <f t="shared" si="82"/>
        <v>335083.67480000004</v>
      </c>
      <c r="I259" s="48" t="str">
        <f>IF('OFERTAS ECONOMICAS'!L259=0,"",IF('OFERTAS ECONOMICAS'!Q259="no","",'OFERTAS ECONOMICAS'!L259))</f>
        <v/>
      </c>
      <c r="J259" s="49">
        <f>+'OFERTAS ECONOMICAS'!P259</f>
        <v>0</v>
      </c>
      <c r="K259" s="49" t="str">
        <f t="shared" si="83"/>
        <v>NO CUMPLE</v>
      </c>
      <c r="L259" s="51" t="str">
        <f>IF('OFERTAS ECONOMICAS'!U259=0,"",IF('OFERTAS ECONOMICAS'!Z259="NO","",'OFERTAS ECONOMICAS'!U259))</f>
        <v/>
      </c>
      <c r="M259" s="52">
        <f>+'OFERTAS ECONOMICAS'!Y259</f>
        <v>0</v>
      </c>
      <c r="N259" s="52" t="str">
        <f t="shared" si="84"/>
        <v>NO CUMPLE</v>
      </c>
      <c r="O259" s="53" t="str">
        <f>IF('OFERTAS ECONOMICAS'!AD259=0,"",IF('OFERTAS ECONOMICAS'!AI259="NO","",'OFERTAS ECONOMICAS'!AD259))</f>
        <v/>
      </c>
      <c r="P259" s="54">
        <f>+'OFERTAS ECONOMICAS'!AH259</f>
        <v>0</v>
      </c>
      <c r="Q259" s="54" t="str">
        <f t="shared" si="85"/>
        <v>NO CUMPLE</v>
      </c>
      <c r="R259" s="56" t="str">
        <f>IF('OFERTAS ECONOMICAS'!AN259=0,"",IF('OFERTAS ECONOMICAS'!AR259="NO","",'OFERTAS ECONOMICAS'!AN259))</f>
        <v/>
      </c>
      <c r="S259" s="57">
        <f>+'OFERTAS ECONOMICAS'!AQ259</f>
        <v>0</v>
      </c>
      <c r="T259" s="57" t="str">
        <f t="shared" si="86"/>
        <v>NO CUMPLE</v>
      </c>
      <c r="U259" s="59" t="str">
        <f>IF('OFERTAS ECONOMICAS'!AV259=0,"",IF('OFERTAS ECONOMICAS'!BA259="NO","",'OFERTAS ECONOMICAS'!AV259))</f>
        <v/>
      </c>
      <c r="V259" s="60">
        <f>+'OFERTAS ECONOMICAS'!AZ259</f>
        <v>0</v>
      </c>
      <c r="W259" s="60" t="str">
        <f t="shared" si="87"/>
        <v>NO CUMPLE</v>
      </c>
      <c r="X259" s="56" t="str">
        <f>IF('OFERTAS ECONOMICAS'!BF259=0,"",IF('OFERTAS ECONOMICAS'!BJ259="NO","",'OFERTAS ECONOMICAS'!BE259))</f>
        <v/>
      </c>
      <c r="Y259" s="57">
        <f>+'OFERTAS ECONOMICAS'!BI259</f>
        <v>0</v>
      </c>
      <c r="Z259" s="57" t="str">
        <f t="shared" si="88"/>
        <v>NO CUMPLE</v>
      </c>
      <c r="AA259" s="152" t="e">
        <f>IF('OFERTAS ECONOMICAS'!#REF!=0,"",IF('OFERTAS ECONOMICAS'!#REF!="NO","",'OFERTAS ECONOMICAS'!#REF!))</f>
        <v>#REF!</v>
      </c>
      <c r="AB259" s="153" t="e">
        <f>+'OFERTAS ECONOMICAS'!#REF!</f>
        <v>#REF!</v>
      </c>
      <c r="AC259" s="153" t="e">
        <f t="shared" si="89"/>
        <v>#REF!</v>
      </c>
      <c r="AD259" s="251" t="str">
        <f>IF('OFERTAS ECONOMICAS'!BN259=0,"",IF('OFERTAS ECONOMICAS'!BS259="NO","",'OFERTAS ECONOMICAS'!BN259))</f>
        <v/>
      </c>
      <c r="AE259" s="153">
        <f>+'OFERTAS ECONOMICAS'!BR259</f>
        <v>0</v>
      </c>
      <c r="AF259" s="153" t="str">
        <f t="shared" si="90"/>
        <v>NO CUMPLE</v>
      </c>
      <c r="AG259" s="152" t="str">
        <f>IF('OFERTAS ECONOMICAS'!BW259=0,"",IF('OFERTAS ECONOMICAS'!CB259="NO","",'OFERTAS ECONOMICAS'!BW259))</f>
        <v/>
      </c>
      <c r="AH259" s="153">
        <f>+'OFERTAS ECONOMICAS'!CA259</f>
        <v>0</v>
      </c>
      <c r="AI259" s="153" t="str">
        <f t="shared" si="91"/>
        <v>NO CUMPLE</v>
      </c>
      <c r="AJ259" s="152" t="str">
        <f>IF('OFERTAS ECONOMICAS'!CF259=0,"",IF('OFERTAS ECONOMICAS'!CK259="NO","",'OFERTAS ECONOMICAS'!CF259))</f>
        <v/>
      </c>
      <c r="AK259" s="153">
        <f>+'OFERTAS ECONOMICAS'!CJ259</f>
        <v>0</v>
      </c>
      <c r="AL259" s="153" t="str">
        <f t="shared" si="92"/>
        <v>NO CUMPLE</v>
      </c>
      <c r="AM259" s="152" t="str">
        <f>IF('OFERTAS ECONOMICAS'!CO259=0,"",IF('OFERTAS ECONOMICAS'!CT259="NO","",'OFERTAS ECONOMICAS'!CO259))</f>
        <v/>
      </c>
      <c r="AN259" s="153">
        <f>+'OFERTAS ECONOMICAS'!CS259</f>
        <v>0</v>
      </c>
      <c r="AO259" s="153" t="str">
        <f t="shared" si="93"/>
        <v>NO CUMPLE</v>
      </c>
      <c r="AP259" s="344" t="str">
        <f>IF('OFERTAS ECONOMICAS'!CX259=0,"",IF('OFERTAS ECONOMICAS'!DC259="NO","",'OFERTAS ECONOMICAS'!CX259))</f>
        <v/>
      </c>
      <c r="AQ259" s="153">
        <f>+'OFERTAS ECONOMICAS'!DB259</f>
        <v>0</v>
      </c>
      <c r="AR259" s="153" t="str">
        <f t="shared" si="94"/>
        <v>NO CUMPLE</v>
      </c>
      <c r="AS259" s="152" t="str">
        <f>IF('OFERTAS ECONOMICAS'!DG259=0,"",IF('OFERTAS ECONOMICAS'!DL259="NO","",'OFERTAS ECONOMICAS'!DG259))</f>
        <v/>
      </c>
      <c r="AT259" s="153">
        <f>+'OFERTAS ECONOMICAS'!DK259</f>
        <v>0</v>
      </c>
      <c r="AU259" s="153" t="str">
        <f t="shared" si="95"/>
        <v>NO CUMPLE</v>
      </c>
      <c r="AV259" s="152" t="str">
        <f>IF('OFERTAS ECONOMICAS'!DP259=0,"",IF('OFERTAS ECONOMICAS'!DU259="NO","",'OFERTAS ECONOMICAS'!DP259))</f>
        <v/>
      </c>
      <c r="AW259" s="153">
        <f>+'OFERTAS ECONOMICAS'!DT259</f>
        <v>0</v>
      </c>
      <c r="AX259" s="153" t="str">
        <f t="shared" si="96"/>
        <v>NO CUMPLE</v>
      </c>
      <c r="AY259" s="341" t="str">
        <f>IF('OFERTAS ECONOMICAS'!DY259=0,"",IF('OFERTAS ECONOMICAS'!ED259="no","",'OFERTAS ECONOMICAS'!DY259))</f>
        <v/>
      </c>
      <c r="AZ259" s="153">
        <f>+'OFERTAS ECONOMICAS'!EC259</f>
        <v>0</v>
      </c>
      <c r="BA259" s="153" t="str">
        <f t="shared" si="97"/>
        <v>NO CUMPLE</v>
      </c>
      <c r="BB259" s="152" t="str">
        <f>IF('OFERTAS ECONOMICAS'!EH259=0,"",IF('OFERTAS ECONOMICAS'!EM259="NO","",'OFERTAS ECONOMICAS'!EH259))</f>
        <v/>
      </c>
      <c r="BC259" s="153" t="str">
        <f>+'OFERTAS ECONOMICAS'!EL259</f>
        <v/>
      </c>
      <c r="BD259" s="153" t="str">
        <f t="shared" si="98"/>
        <v>NO CUMPLE</v>
      </c>
      <c r="BE259" s="152" t="str">
        <f>IF('OFERTAS ECONOMICAS'!EQ259=0,"",IF('OFERTAS ECONOMICAS'!EV259="NO","",'OFERTAS ECONOMICAS'!EQ259))</f>
        <v/>
      </c>
      <c r="BF259" s="153">
        <f>+'OFERTAS ECONOMICAS'!EU259</f>
        <v>0</v>
      </c>
      <c r="BG259" s="153" t="str">
        <f t="shared" si="99"/>
        <v>NO CUMPLE</v>
      </c>
      <c r="BH259" s="152" t="str">
        <f>IF('OFERTAS ECONOMICAS'!EZ259=0,"",IF('OFERTAS ECONOMICAS'!FE259="NO","",'OFERTAS ECONOMICAS'!EZ259))</f>
        <v/>
      </c>
      <c r="BI259" s="153">
        <f>+'OFERTAS ECONOMICAS'!FD259</f>
        <v>0</v>
      </c>
      <c r="BJ259" s="153" t="str">
        <f t="shared" si="100"/>
        <v>NO CUMPLE</v>
      </c>
      <c r="BK259" s="152" t="str">
        <f>IF('OFERTAS ECONOMICAS'!FI259=0,"",IF('OFERTAS ECONOMICAS'!FN259="no","",'OFERTAS ECONOMICAS'!FI259))</f>
        <v/>
      </c>
      <c r="BL259" s="153">
        <f>+'OFERTAS ECONOMICAS'!FM259</f>
        <v>0</v>
      </c>
      <c r="BM259" s="153" t="str">
        <f t="shared" si="101"/>
        <v>NO CUMPLE</v>
      </c>
      <c r="BN259" s="152" t="e">
        <f>IF('OFERTAS ECONOMICAS'!#REF!=0,"",IF('OFERTAS ECONOMICAS'!#REF!="NO","",'OFERTAS ECONOMICAS'!#REF!))</f>
        <v>#REF!</v>
      </c>
      <c r="BO259" s="153" t="e">
        <f>+'OFERTAS ECONOMICAS'!#REF!</f>
        <v>#REF!</v>
      </c>
      <c r="BP259" s="153" t="e">
        <f t="shared" si="102"/>
        <v>#REF!</v>
      </c>
      <c r="BQ259" s="152" t="str">
        <f>IF('OFERTAS ECONOMICAS'!FR259=0,"",IF('OFERTAS ECONOMICAS'!FW259="NO","",'OFERTAS ECONOMICAS'!FR259))</f>
        <v/>
      </c>
      <c r="BR259" s="153">
        <f>+'OFERTAS ECONOMICAS'!FV259</f>
        <v>0</v>
      </c>
      <c r="BS259" s="153" t="str">
        <f t="shared" si="103"/>
        <v>NO CUMPLE</v>
      </c>
      <c r="BT259" s="152" t="str">
        <f>IF('OFERTAS ECONOMICAS'!GA259=0,"",IF('OFERTAS ECONOMICAS'!GF259="NO","",'OFERTAS ECONOMICAS'!GA259))</f>
        <v/>
      </c>
      <c r="BU259" s="153">
        <f>+'OFERTAS ECONOMICAS'!GE259</f>
        <v>0</v>
      </c>
      <c r="BV259" s="153" t="str">
        <f t="shared" si="104"/>
        <v>NO CUMPLE</v>
      </c>
      <c r="BW259" s="152" t="e">
        <f>IF('OFERTAS ECONOMICAS'!#REF!=0,"",IF('OFERTAS ECONOMICAS'!#REF!="NO","",'OFERTAS ECONOMICAS'!#REF!))</f>
        <v>#REF!</v>
      </c>
      <c r="BX259" s="153" t="e">
        <f>+'OFERTAS ECONOMICAS'!#REF!</f>
        <v>#REF!</v>
      </c>
      <c r="BY259" s="153" t="e">
        <f t="shared" si="105"/>
        <v>#REF!</v>
      </c>
    </row>
    <row r="260" spans="1:77" ht="25.5" x14ac:dyDescent="0.2">
      <c r="A260" s="85">
        <f t="shared" si="106"/>
        <v>251</v>
      </c>
      <c r="B260" s="85" t="str">
        <f>VLOOKUP(A260,'OFERTAS ECONOMICAS'!A260:B593,2,0)</f>
        <v>DM1481</v>
      </c>
      <c r="C260" s="22" t="str">
        <f>VLOOKUP(A260,'OFERTAS ECONOMICAS'!A260:C593,3,0)</f>
        <v>CONTENEDOR CORTOPUNZANTES 50 LT ROJO</v>
      </c>
      <c r="D260" s="120">
        <v>1</v>
      </c>
      <c r="E260" s="120" t="s">
        <v>32</v>
      </c>
      <c r="F260" s="24">
        <v>81068.631000000008</v>
      </c>
      <c r="G260" s="120">
        <v>2</v>
      </c>
      <c r="H260" s="86">
        <f t="shared" si="82"/>
        <v>162137.26200000002</v>
      </c>
      <c r="I260" s="48" t="str">
        <f>IF('OFERTAS ECONOMICAS'!L260=0,"",IF('OFERTAS ECONOMICAS'!Q260="no","",'OFERTAS ECONOMICAS'!L260))</f>
        <v/>
      </c>
      <c r="J260" s="49">
        <f>+'OFERTAS ECONOMICAS'!P260</f>
        <v>0</v>
      </c>
      <c r="K260" s="49" t="str">
        <f t="shared" si="83"/>
        <v>NO CUMPLE</v>
      </c>
      <c r="L260" s="51" t="str">
        <f>IF('OFERTAS ECONOMICAS'!U260=0,"",IF('OFERTAS ECONOMICAS'!Z260="NO","",'OFERTAS ECONOMICAS'!U260))</f>
        <v/>
      </c>
      <c r="M260" s="52">
        <f>+'OFERTAS ECONOMICAS'!Y260</f>
        <v>0</v>
      </c>
      <c r="N260" s="52" t="str">
        <f t="shared" si="84"/>
        <v>NO CUMPLE</v>
      </c>
      <c r="O260" s="53" t="str">
        <f>IF('OFERTAS ECONOMICAS'!AD260=0,"",IF('OFERTAS ECONOMICAS'!AI260="NO","",'OFERTAS ECONOMICAS'!AD260))</f>
        <v/>
      </c>
      <c r="P260" s="54">
        <f>+'OFERTAS ECONOMICAS'!AH260</f>
        <v>0</v>
      </c>
      <c r="Q260" s="54" t="str">
        <f t="shared" si="85"/>
        <v>NO CUMPLE</v>
      </c>
      <c r="R260" s="56" t="str">
        <f>IF('OFERTAS ECONOMICAS'!AN260=0,"",IF('OFERTAS ECONOMICAS'!AR260="NO","",'OFERTAS ECONOMICAS'!AN260))</f>
        <v/>
      </c>
      <c r="S260" s="57">
        <f>+'OFERTAS ECONOMICAS'!AQ260</f>
        <v>0</v>
      </c>
      <c r="T260" s="57" t="str">
        <f t="shared" si="86"/>
        <v>NO CUMPLE</v>
      </c>
      <c r="U260" s="59" t="str">
        <f>IF('OFERTAS ECONOMICAS'!AV260=0,"",IF('OFERTAS ECONOMICAS'!BA260="NO","",'OFERTAS ECONOMICAS'!AV260))</f>
        <v/>
      </c>
      <c r="V260" s="60">
        <f>+'OFERTAS ECONOMICAS'!AZ260</f>
        <v>0</v>
      </c>
      <c r="W260" s="60" t="str">
        <f t="shared" si="87"/>
        <v>NO CUMPLE</v>
      </c>
      <c r="X260" s="56" t="str">
        <f>IF('OFERTAS ECONOMICAS'!BF260=0,"",IF('OFERTAS ECONOMICAS'!BJ260="NO","",'OFERTAS ECONOMICAS'!BE260))</f>
        <v/>
      </c>
      <c r="Y260" s="57">
        <f>+'OFERTAS ECONOMICAS'!BI260</f>
        <v>0</v>
      </c>
      <c r="Z260" s="57" t="str">
        <f t="shared" si="88"/>
        <v>NO CUMPLE</v>
      </c>
      <c r="AA260" s="152" t="e">
        <f>IF('OFERTAS ECONOMICAS'!#REF!=0,"",IF('OFERTAS ECONOMICAS'!#REF!="NO","",'OFERTAS ECONOMICAS'!#REF!))</f>
        <v>#REF!</v>
      </c>
      <c r="AB260" s="153" t="e">
        <f>+'OFERTAS ECONOMICAS'!#REF!</f>
        <v>#REF!</v>
      </c>
      <c r="AC260" s="153" t="e">
        <f t="shared" si="89"/>
        <v>#REF!</v>
      </c>
      <c r="AD260" s="251" t="str">
        <f>IF('OFERTAS ECONOMICAS'!BN260=0,"",IF('OFERTAS ECONOMICAS'!BS260="NO","",'OFERTAS ECONOMICAS'!BN260))</f>
        <v/>
      </c>
      <c r="AE260" s="153">
        <f>+'OFERTAS ECONOMICAS'!BR260</f>
        <v>0</v>
      </c>
      <c r="AF260" s="153" t="str">
        <f t="shared" si="90"/>
        <v>NO CUMPLE</v>
      </c>
      <c r="AG260" s="152" t="str">
        <f>IF('OFERTAS ECONOMICAS'!BW260=0,"",IF('OFERTAS ECONOMICAS'!CB260="NO","",'OFERTAS ECONOMICAS'!BW260))</f>
        <v/>
      </c>
      <c r="AH260" s="153">
        <f>+'OFERTAS ECONOMICAS'!CA260</f>
        <v>0</v>
      </c>
      <c r="AI260" s="153" t="str">
        <f t="shared" si="91"/>
        <v>NO CUMPLE</v>
      </c>
      <c r="AJ260" s="152" t="str">
        <f>IF('OFERTAS ECONOMICAS'!CF260=0,"",IF('OFERTAS ECONOMICAS'!CK260="NO","",'OFERTAS ECONOMICAS'!CF260))</f>
        <v/>
      </c>
      <c r="AK260" s="153">
        <f>+'OFERTAS ECONOMICAS'!CJ260</f>
        <v>0</v>
      </c>
      <c r="AL260" s="153" t="str">
        <f t="shared" si="92"/>
        <v>NO CUMPLE</v>
      </c>
      <c r="AM260" s="152" t="str">
        <f>IF('OFERTAS ECONOMICAS'!CO260=0,"",IF('OFERTAS ECONOMICAS'!CT260="NO","",'OFERTAS ECONOMICAS'!CO260))</f>
        <v/>
      </c>
      <c r="AN260" s="153">
        <f>+'OFERTAS ECONOMICAS'!CS260</f>
        <v>0</v>
      </c>
      <c r="AO260" s="153" t="str">
        <f t="shared" si="93"/>
        <v>NO CUMPLE</v>
      </c>
      <c r="AP260" s="344" t="str">
        <f>IF('OFERTAS ECONOMICAS'!CX260=0,"",IF('OFERTAS ECONOMICAS'!DC260="NO","",'OFERTAS ECONOMICAS'!CX260))</f>
        <v/>
      </c>
      <c r="AQ260" s="153">
        <f>+'OFERTAS ECONOMICAS'!DB260</f>
        <v>0</v>
      </c>
      <c r="AR260" s="153" t="str">
        <f t="shared" si="94"/>
        <v>NO CUMPLE</v>
      </c>
      <c r="AS260" s="152" t="str">
        <f>IF('OFERTAS ECONOMICAS'!DG260=0,"",IF('OFERTAS ECONOMICAS'!DL260="NO","",'OFERTAS ECONOMICAS'!DG260))</f>
        <v/>
      </c>
      <c r="AT260" s="153">
        <f>+'OFERTAS ECONOMICAS'!DK260</f>
        <v>0</v>
      </c>
      <c r="AU260" s="153" t="str">
        <f t="shared" si="95"/>
        <v>NO CUMPLE</v>
      </c>
      <c r="AV260" s="152" t="str">
        <f>IF('OFERTAS ECONOMICAS'!DP260=0,"",IF('OFERTAS ECONOMICAS'!DU260="NO","",'OFERTAS ECONOMICAS'!DP260))</f>
        <v/>
      </c>
      <c r="AW260" s="153">
        <f>+'OFERTAS ECONOMICAS'!DT260</f>
        <v>0</v>
      </c>
      <c r="AX260" s="153" t="str">
        <f t="shared" si="96"/>
        <v>NO CUMPLE</v>
      </c>
      <c r="AY260" s="341" t="str">
        <f>IF('OFERTAS ECONOMICAS'!DY260=0,"",IF('OFERTAS ECONOMICAS'!ED260="no","",'OFERTAS ECONOMICAS'!DY260))</f>
        <v/>
      </c>
      <c r="AZ260" s="153">
        <f>+'OFERTAS ECONOMICAS'!EC260</f>
        <v>0</v>
      </c>
      <c r="BA260" s="153" t="str">
        <f t="shared" si="97"/>
        <v>NO CUMPLE</v>
      </c>
      <c r="BB260" s="152" t="str">
        <f>IF('OFERTAS ECONOMICAS'!EH260=0,"",IF('OFERTAS ECONOMICAS'!EM260="NO","",'OFERTAS ECONOMICAS'!EH260))</f>
        <v/>
      </c>
      <c r="BC260" s="153" t="str">
        <f>+'OFERTAS ECONOMICAS'!EL260</f>
        <v/>
      </c>
      <c r="BD260" s="153" t="str">
        <f t="shared" si="98"/>
        <v>NO CUMPLE</v>
      </c>
      <c r="BE260" s="152" t="str">
        <f>IF('OFERTAS ECONOMICAS'!EQ260=0,"",IF('OFERTAS ECONOMICAS'!EV260="NO","",'OFERTAS ECONOMICAS'!EQ260))</f>
        <v/>
      </c>
      <c r="BF260" s="153">
        <f>+'OFERTAS ECONOMICAS'!EU260</f>
        <v>0</v>
      </c>
      <c r="BG260" s="153" t="str">
        <f t="shared" si="99"/>
        <v>NO CUMPLE</v>
      </c>
      <c r="BH260" s="152" t="str">
        <f>IF('OFERTAS ECONOMICAS'!EZ260=0,"",IF('OFERTAS ECONOMICAS'!FE260="NO","",'OFERTAS ECONOMICAS'!EZ260))</f>
        <v/>
      </c>
      <c r="BI260" s="153">
        <f>+'OFERTAS ECONOMICAS'!FD260</f>
        <v>0</v>
      </c>
      <c r="BJ260" s="153" t="str">
        <f t="shared" si="100"/>
        <v>NO CUMPLE</v>
      </c>
      <c r="BK260" s="152" t="str">
        <f>IF('OFERTAS ECONOMICAS'!FI260=0,"",IF('OFERTAS ECONOMICAS'!FN260="no","",'OFERTAS ECONOMICAS'!FI260))</f>
        <v/>
      </c>
      <c r="BL260" s="153">
        <f>+'OFERTAS ECONOMICAS'!FM260</f>
        <v>0</v>
      </c>
      <c r="BM260" s="153" t="str">
        <f t="shared" si="101"/>
        <v>NO CUMPLE</v>
      </c>
      <c r="BN260" s="152" t="e">
        <f>IF('OFERTAS ECONOMICAS'!#REF!=0,"",IF('OFERTAS ECONOMICAS'!#REF!="NO","",'OFERTAS ECONOMICAS'!#REF!))</f>
        <v>#REF!</v>
      </c>
      <c r="BO260" s="153" t="e">
        <f>+'OFERTAS ECONOMICAS'!#REF!</f>
        <v>#REF!</v>
      </c>
      <c r="BP260" s="153" t="e">
        <f t="shared" si="102"/>
        <v>#REF!</v>
      </c>
      <c r="BQ260" s="152" t="str">
        <f>IF('OFERTAS ECONOMICAS'!FR260=0,"",IF('OFERTAS ECONOMICAS'!FW260="NO","",'OFERTAS ECONOMICAS'!FR260))</f>
        <v/>
      </c>
      <c r="BR260" s="153">
        <f>+'OFERTAS ECONOMICAS'!FV260</f>
        <v>0</v>
      </c>
      <c r="BS260" s="153" t="str">
        <f t="shared" si="103"/>
        <v>NO CUMPLE</v>
      </c>
      <c r="BT260" s="152" t="str">
        <f>IF('OFERTAS ECONOMICAS'!GA260=0,"",IF('OFERTAS ECONOMICAS'!GF260="NO","",'OFERTAS ECONOMICAS'!GA260))</f>
        <v/>
      </c>
      <c r="BU260" s="153">
        <f>+'OFERTAS ECONOMICAS'!GE260</f>
        <v>0</v>
      </c>
      <c r="BV260" s="153" t="str">
        <f t="shared" si="104"/>
        <v>NO CUMPLE</v>
      </c>
      <c r="BW260" s="152" t="e">
        <f>IF('OFERTAS ECONOMICAS'!#REF!=0,"",IF('OFERTAS ECONOMICAS'!#REF!="NO","",'OFERTAS ECONOMICAS'!#REF!))</f>
        <v>#REF!</v>
      </c>
      <c r="BX260" s="153" t="e">
        <f>+'OFERTAS ECONOMICAS'!#REF!</f>
        <v>#REF!</v>
      </c>
      <c r="BY260" s="153" t="e">
        <f t="shared" si="105"/>
        <v>#REF!</v>
      </c>
    </row>
    <row r="261" spans="1:77" ht="25.5" x14ac:dyDescent="0.2">
      <c r="A261" s="85">
        <f t="shared" si="106"/>
        <v>252</v>
      </c>
      <c r="B261" s="85" t="str">
        <f>VLOOKUP(A261,'OFERTAS ECONOMICAS'!A261:B594,2,0)</f>
        <v>DM1813</v>
      </c>
      <c r="C261" s="22" t="str">
        <f>VLOOKUP(A261,'OFERTAS ECONOMICAS'!A261:C594,3,0)</f>
        <v>CABLE PARA PINZA BIPOLAR PATA REDONDA</v>
      </c>
      <c r="D261" s="120">
        <v>1</v>
      </c>
      <c r="E261" s="120" t="s">
        <v>32</v>
      </c>
      <c r="F261" s="24">
        <v>268217.76520000002</v>
      </c>
      <c r="G261" s="120">
        <v>1</v>
      </c>
      <c r="H261" s="86">
        <f t="shared" si="82"/>
        <v>268217.76520000002</v>
      </c>
      <c r="I261" s="48" t="str">
        <f>IF('OFERTAS ECONOMICAS'!L261=0,"",IF('OFERTAS ECONOMICAS'!Q261="no","",'OFERTAS ECONOMICAS'!L261))</f>
        <v/>
      </c>
      <c r="J261" s="49">
        <f>+'OFERTAS ECONOMICAS'!P261</f>
        <v>0</v>
      </c>
      <c r="K261" s="49" t="str">
        <f t="shared" si="83"/>
        <v>NO CUMPLE</v>
      </c>
      <c r="L261" s="51" t="str">
        <f>IF('OFERTAS ECONOMICAS'!U261=0,"",IF('OFERTAS ECONOMICAS'!Z261="NO","",'OFERTAS ECONOMICAS'!U261))</f>
        <v/>
      </c>
      <c r="M261" s="52">
        <f>+'OFERTAS ECONOMICAS'!Y261</f>
        <v>0</v>
      </c>
      <c r="N261" s="52" t="str">
        <f t="shared" si="84"/>
        <v>NO CUMPLE</v>
      </c>
      <c r="O261" s="53" t="str">
        <f>IF('OFERTAS ECONOMICAS'!AD261=0,"",IF('OFERTAS ECONOMICAS'!AI261="NO","",'OFERTAS ECONOMICAS'!AD261))</f>
        <v/>
      </c>
      <c r="P261" s="54">
        <f>+'OFERTAS ECONOMICAS'!AH261</f>
        <v>0</v>
      </c>
      <c r="Q261" s="54" t="str">
        <f t="shared" si="85"/>
        <v>NO CUMPLE</v>
      </c>
      <c r="R261" s="56" t="str">
        <f>IF('OFERTAS ECONOMICAS'!AN261=0,"",IF('OFERTAS ECONOMICAS'!AR261="NO","",'OFERTAS ECONOMICAS'!AN261))</f>
        <v/>
      </c>
      <c r="S261" s="57">
        <f>+'OFERTAS ECONOMICAS'!AQ261</f>
        <v>0</v>
      </c>
      <c r="T261" s="57" t="str">
        <f t="shared" si="86"/>
        <v>NO CUMPLE</v>
      </c>
      <c r="U261" s="59" t="str">
        <f>IF('OFERTAS ECONOMICAS'!AV261=0,"",IF('OFERTAS ECONOMICAS'!BA261="NO","",'OFERTAS ECONOMICAS'!AV261))</f>
        <v/>
      </c>
      <c r="V261" s="60">
        <f>+'OFERTAS ECONOMICAS'!AZ261</f>
        <v>0</v>
      </c>
      <c r="W261" s="60" t="str">
        <f t="shared" si="87"/>
        <v>NO CUMPLE</v>
      </c>
      <c r="X261" s="56" t="str">
        <f>IF('OFERTAS ECONOMICAS'!BF261=0,"",IF('OFERTAS ECONOMICAS'!BJ261="NO","",'OFERTAS ECONOMICAS'!BE261))</f>
        <v/>
      </c>
      <c r="Y261" s="57">
        <f>+'OFERTAS ECONOMICAS'!BI261</f>
        <v>0</v>
      </c>
      <c r="Z261" s="57" t="str">
        <f t="shared" si="88"/>
        <v>NO CUMPLE</v>
      </c>
      <c r="AA261" s="152" t="e">
        <f>IF('OFERTAS ECONOMICAS'!#REF!=0,"",IF('OFERTAS ECONOMICAS'!#REF!="NO","",'OFERTAS ECONOMICAS'!#REF!))</f>
        <v>#REF!</v>
      </c>
      <c r="AB261" s="153" t="e">
        <f>+'OFERTAS ECONOMICAS'!#REF!</f>
        <v>#REF!</v>
      </c>
      <c r="AC261" s="153" t="e">
        <f t="shared" si="89"/>
        <v>#REF!</v>
      </c>
      <c r="AD261" s="251" t="str">
        <f>IF('OFERTAS ECONOMICAS'!BN261=0,"",IF('OFERTAS ECONOMICAS'!BS261="NO","",'OFERTAS ECONOMICAS'!BN261))</f>
        <v/>
      </c>
      <c r="AE261" s="153">
        <f>+'OFERTAS ECONOMICAS'!BR261</f>
        <v>0</v>
      </c>
      <c r="AF261" s="153" t="str">
        <f t="shared" si="90"/>
        <v>NO CUMPLE</v>
      </c>
      <c r="AG261" s="152" t="str">
        <f>IF('OFERTAS ECONOMICAS'!BW261=0,"",IF('OFERTAS ECONOMICAS'!CB261="NO","",'OFERTAS ECONOMICAS'!BW261))</f>
        <v/>
      </c>
      <c r="AH261" s="153">
        <f>+'OFERTAS ECONOMICAS'!CA261</f>
        <v>0</v>
      </c>
      <c r="AI261" s="153" t="str">
        <f t="shared" si="91"/>
        <v>NO CUMPLE</v>
      </c>
      <c r="AJ261" s="152" t="str">
        <f>IF('OFERTAS ECONOMICAS'!CF261=0,"",IF('OFERTAS ECONOMICAS'!CK261="NO","",'OFERTAS ECONOMICAS'!CF261))</f>
        <v/>
      </c>
      <c r="AK261" s="153">
        <f>+'OFERTAS ECONOMICAS'!CJ261</f>
        <v>0</v>
      </c>
      <c r="AL261" s="153" t="str">
        <f t="shared" si="92"/>
        <v>NO CUMPLE</v>
      </c>
      <c r="AM261" s="152" t="str">
        <f>IF('OFERTAS ECONOMICAS'!CO261=0,"",IF('OFERTAS ECONOMICAS'!CT261="NO","",'OFERTAS ECONOMICAS'!CO261))</f>
        <v/>
      </c>
      <c r="AN261" s="153">
        <f>+'OFERTAS ECONOMICAS'!CS261</f>
        <v>0</v>
      </c>
      <c r="AO261" s="153" t="str">
        <f t="shared" si="93"/>
        <v>NO CUMPLE</v>
      </c>
      <c r="AP261" s="344" t="str">
        <f>IF('OFERTAS ECONOMICAS'!CX261=0,"",IF('OFERTAS ECONOMICAS'!DC261="NO","",'OFERTAS ECONOMICAS'!CX261))</f>
        <v/>
      </c>
      <c r="AQ261" s="153">
        <f>+'OFERTAS ECONOMICAS'!DB261</f>
        <v>0</v>
      </c>
      <c r="AR261" s="153" t="str">
        <f t="shared" si="94"/>
        <v>NO CUMPLE</v>
      </c>
      <c r="AS261" s="152" t="str">
        <f>IF('OFERTAS ECONOMICAS'!DG261=0,"",IF('OFERTAS ECONOMICAS'!DL261="NO","",'OFERTAS ECONOMICAS'!DG261))</f>
        <v/>
      </c>
      <c r="AT261" s="153">
        <f>+'OFERTAS ECONOMICAS'!DK261</f>
        <v>0</v>
      </c>
      <c r="AU261" s="153" t="str">
        <f t="shared" si="95"/>
        <v>NO CUMPLE</v>
      </c>
      <c r="AV261" s="152" t="str">
        <f>IF('OFERTAS ECONOMICAS'!DP261=0,"",IF('OFERTAS ECONOMICAS'!DU261="NO","",'OFERTAS ECONOMICAS'!DP261))</f>
        <v/>
      </c>
      <c r="AW261" s="153">
        <f>+'OFERTAS ECONOMICAS'!DT261</f>
        <v>0</v>
      </c>
      <c r="AX261" s="153" t="str">
        <f t="shared" si="96"/>
        <v>NO CUMPLE</v>
      </c>
      <c r="AY261" s="341" t="str">
        <f>IF('OFERTAS ECONOMICAS'!DY261=0,"",IF('OFERTAS ECONOMICAS'!ED261="no","",'OFERTAS ECONOMICAS'!DY261))</f>
        <v/>
      </c>
      <c r="AZ261" s="153">
        <f>+'OFERTAS ECONOMICAS'!EC261</f>
        <v>0</v>
      </c>
      <c r="BA261" s="153" t="str">
        <f t="shared" si="97"/>
        <v>NO CUMPLE</v>
      </c>
      <c r="BB261" s="152" t="str">
        <f>IF('OFERTAS ECONOMICAS'!EH261=0,"",IF('OFERTAS ECONOMICAS'!EM261="NO","",'OFERTAS ECONOMICAS'!EH261))</f>
        <v/>
      </c>
      <c r="BC261" s="153" t="str">
        <f>+'OFERTAS ECONOMICAS'!EL261</f>
        <v/>
      </c>
      <c r="BD261" s="153" t="str">
        <f t="shared" si="98"/>
        <v>NO CUMPLE</v>
      </c>
      <c r="BE261" s="152" t="str">
        <f>IF('OFERTAS ECONOMICAS'!EQ261=0,"",IF('OFERTAS ECONOMICAS'!EV261="NO","",'OFERTAS ECONOMICAS'!EQ261))</f>
        <v/>
      </c>
      <c r="BF261" s="153">
        <f>+'OFERTAS ECONOMICAS'!EU261</f>
        <v>0</v>
      </c>
      <c r="BG261" s="153" t="str">
        <f t="shared" si="99"/>
        <v>NO CUMPLE</v>
      </c>
      <c r="BH261" s="152" t="str">
        <f>IF('OFERTAS ECONOMICAS'!EZ261=0,"",IF('OFERTAS ECONOMICAS'!FE261="NO","",'OFERTAS ECONOMICAS'!EZ261))</f>
        <v/>
      </c>
      <c r="BI261" s="153">
        <f>+'OFERTAS ECONOMICAS'!FD261</f>
        <v>0</v>
      </c>
      <c r="BJ261" s="153" t="str">
        <f t="shared" si="100"/>
        <v>NO CUMPLE</v>
      </c>
      <c r="BK261" s="152" t="str">
        <f>IF('OFERTAS ECONOMICAS'!FI261=0,"",IF('OFERTAS ECONOMICAS'!FN261="no","",'OFERTAS ECONOMICAS'!FI261))</f>
        <v/>
      </c>
      <c r="BL261" s="153">
        <f>+'OFERTAS ECONOMICAS'!FM261</f>
        <v>0</v>
      </c>
      <c r="BM261" s="153" t="str">
        <f t="shared" si="101"/>
        <v>NO CUMPLE</v>
      </c>
      <c r="BN261" s="152" t="e">
        <f>IF('OFERTAS ECONOMICAS'!#REF!=0,"",IF('OFERTAS ECONOMICAS'!#REF!="NO","",'OFERTAS ECONOMICAS'!#REF!))</f>
        <v>#REF!</v>
      </c>
      <c r="BO261" s="153" t="e">
        <f>+'OFERTAS ECONOMICAS'!#REF!</f>
        <v>#REF!</v>
      </c>
      <c r="BP261" s="153" t="e">
        <f t="shared" si="102"/>
        <v>#REF!</v>
      </c>
      <c r="BQ261" s="152">
        <f>IF('OFERTAS ECONOMICAS'!FR261=0,"",IF('OFERTAS ECONOMICAS'!FW261="NO","",'OFERTAS ECONOMICAS'!FR261))</f>
        <v>152320</v>
      </c>
      <c r="BR261" s="153" t="str">
        <f>+'OFERTAS ECONOMICAS'!FV261</f>
        <v>CUMPLE</v>
      </c>
      <c r="BS261" s="153" t="str">
        <f t="shared" si="103"/>
        <v>CUMPLE</v>
      </c>
      <c r="BT261" s="152" t="str">
        <f>IF('OFERTAS ECONOMICAS'!GA261=0,"",IF('OFERTAS ECONOMICAS'!GF261="NO","",'OFERTAS ECONOMICAS'!GA261))</f>
        <v/>
      </c>
      <c r="BU261" s="153">
        <f>+'OFERTAS ECONOMICAS'!GE261</f>
        <v>0</v>
      </c>
      <c r="BV261" s="153" t="str">
        <f t="shared" si="104"/>
        <v>NO CUMPLE</v>
      </c>
      <c r="BW261" s="152" t="e">
        <f>IF('OFERTAS ECONOMICAS'!#REF!=0,"",IF('OFERTAS ECONOMICAS'!#REF!="NO","",'OFERTAS ECONOMICAS'!#REF!))</f>
        <v>#REF!</v>
      </c>
      <c r="BX261" s="153" t="e">
        <f>+'OFERTAS ECONOMICAS'!#REF!</f>
        <v>#REF!</v>
      </c>
      <c r="BY261" s="153" t="e">
        <f t="shared" si="105"/>
        <v>#REF!</v>
      </c>
    </row>
    <row r="262" spans="1:77" ht="63.75" x14ac:dyDescent="0.2">
      <c r="A262" s="85">
        <f t="shared" si="106"/>
        <v>253</v>
      </c>
      <c r="B262" s="85" t="str">
        <f>VLOOKUP(A262,'OFERTAS ECONOMICAS'!A262:B595,2,0)</f>
        <v>DM1840</v>
      </c>
      <c r="C262" s="22" t="str">
        <f>VLOOKUP(A262,'OFERTAS ECONOMICAS'!A262:C595,3,0)</f>
        <v>CIRCUITO DESECHABLE PARA VENTILADOR DE ALTA FRECUENCIA SLE 5000 RT268COMPATIBLE CON SLE 5000</v>
      </c>
      <c r="D262" s="121">
        <v>1</v>
      </c>
      <c r="E262" s="121" t="s">
        <v>32</v>
      </c>
      <c r="F262" s="24">
        <v>265329.53999999998</v>
      </c>
      <c r="G262" s="121">
        <v>2</v>
      </c>
      <c r="H262" s="86">
        <f t="shared" si="82"/>
        <v>530659.07999999996</v>
      </c>
      <c r="I262" s="48" t="str">
        <f>IF('OFERTAS ECONOMICAS'!L262=0,"",IF('OFERTAS ECONOMICAS'!Q262="no","",'OFERTAS ECONOMICAS'!L262))</f>
        <v/>
      </c>
      <c r="J262" s="49">
        <f>+'OFERTAS ECONOMICAS'!P262</f>
        <v>0</v>
      </c>
      <c r="K262" s="49" t="str">
        <f t="shared" si="83"/>
        <v>NO CUMPLE</v>
      </c>
      <c r="L262" s="51" t="str">
        <f>IF('OFERTAS ECONOMICAS'!U262=0,"",IF('OFERTAS ECONOMICAS'!Z262="NO","",'OFERTAS ECONOMICAS'!U262))</f>
        <v/>
      </c>
      <c r="M262" s="52">
        <f>+'OFERTAS ECONOMICAS'!Y262</f>
        <v>0</v>
      </c>
      <c r="N262" s="52" t="str">
        <f t="shared" si="84"/>
        <v>NO CUMPLE</v>
      </c>
      <c r="O262" s="53">
        <f>IF('OFERTAS ECONOMICAS'!AD262=0,"",IF('OFERTAS ECONOMICAS'!AI262="NO","",'OFERTAS ECONOMICAS'!AD262))</f>
        <v>265330</v>
      </c>
      <c r="P262" s="54" t="str">
        <f>+'OFERTAS ECONOMICAS'!AH262</f>
        <v>CUMPLE</v>
      </c>
      <c r="Q262" s="54" t="str">
        <f t="shared" si="85"/>
        <v>CUMPLE</v>
      </c>
      <c r="R262" s="56" t="str">
        <f>IF('OFERTAS ECONOMICAS'!AN262=0,"",IF('OFERTAS ECONOMICAS'!AR262="NO","",'OFERTAS ECONOMICAS'!AN262))</f>
        <v/>
      </c>
      <c r="S262" s="57">
        <f>+'OFERTAS ECONOMICAS'!AQ262</f>
        <v>0</v>
      </c>
      <c r="T262" s="57" t="str">
        <f t="shared" si="86"/>
        <v>NO CUMPLE</v>
      </c>
      <c r="U262" s="59" t="str">
        <f>IF('OFERTAS ECONOMICAS'!AV262=0,"",IF('OFERTAS ECONOMICAS'!BA262="NO","",'OFERTAS ECONOMICAS'!AV262))</f>
        <v/>
      </c>
      <c r="V262" s="60">
        <f>+'OFERTAS ECONOMICAS'!AZ262</f>
        <v>0</v>
      </c>
      <c r="W262" s="60" t="str">
        <f t="shared" si="87"/>
        <v>NO CUMPLE</v>
      </c>
      <c r="X262" s="56" t="str">
        <f>IF('OFERTAS ECONOMICAS'!BF262=0,"",IF('OFERTAS ECONOMICAS'!BJ262="NO","",'OFERTAS ECONOMICAS'!BE262))</f>
        <v/>
      </c>
      <c r="Y262" s="57">
        <f>+'OFERTAS ECONOMICAS'!BI262</f>
        <v>0</v>
      </c>
      <c r="Z262" s="57" t="str">
        <f t="shared" si="88"/>
        <v>NO CUMPLE</v>
      </c>
      <c r="AA262" s="152" t="e">
        <f>IF('OFERTAS ECONOMICAS'!#REF!=0,"",IF('OFERTAS ECONOMICAS'!#REF!="NO","",'OFERTAS ECONOMICAS'!#REF!))</f>
        <v>#REF!</v>
      </c>
      <c r="AB262" s="153" t="e">
        <f>+'OFERTAS ECONOMICAS'!#REF!</f>
        <v>#REF!</v>
      </c>
      <c r="AC262" s="153" t="e">
        <f t="shared" si="89"/>
        <v>#REF!</v>
      </c>
      <c r="AD262" s="251" t="str">
        <f>IF('OFERTAS ECONOMICAS'!BN262=0,"",IF('OFERTAS ECONOMICAS'!BS262="NO","",'OFERTAS ECONOMICAS'!BN262))</f>
        <v/>
      </c>
      <c r="AE262" s="153">
        <f>+'OFERTAS ECONOMICAS'!BR262</f>
        <v>0</v>
      </c>
      <c r="AF262" s="153" t="str">
        <f t="shared" si="90"/>
        <v>NO CUMPLE</v>
      </c>
      <c r="AG262" s="152" t="str">
        <f>IF('OFERTAS ECONOMICAS'!BW262=0,"",IF('OFERTAS ECONOMICAS'!CB262="NO","",'OFERTAS ECONOMICAS'!BW262))</f>
        <v/>
      </c>
      <c r="AH262" s="153">
        <f>+'OFERTAS ECONOMICAS'!CA262</f>
        <v>0</v>
      </c>
      <c r="AI262" s="153" t="str">
        <f t="shared" si="91"/>
        <v>NO CUMPLE</v>
      </c>
      <c r="AJ262" s="152" t="str">
        <f>IF('OFERTAS ECONOMICAS'!CF262=0,"",IF('OFERTAS ECONOMICAS'!CK262="NO","",'OFERTAS ECONOMICAS'!CF262))</f>
        <v/>
      </c>
      <c r="AK262" s="153">
        <f>+'OFERTAS ECONOMICAS'!CJ262</f>
        <v>0</v>
      </c>
      <c r="AL262" s="153" t="str">
        <f t="shared" si="92"/>
        <v>NO CUMPLE</v>
      </c>
      <c r="AM262" s="152" t="str">
        <f>IF('OFERTAS ECONOMICAS'!CO262=0,"",IF('OFERTAS ECONOMICAS'!CT262="NO","",'OFERTAS ECONOMICAS'!CO262))</f>
        <v/>
      </c>
      <c r="AN262" s="153">
        <f>+'OFERTAS ECONOMICAS'!CS262</f>
        <v>0</v>
      </c>
      <c r="AO262" s="153" t="str">
        <f t="shared" si="93"/>
        <v>NO CUMPLE</v>
      </c>
      <c r="AP262" s="344" t="str">
        <f>IF('OFERTAS ECONOMICAS'!CX262=0,"",IF('OFERTAS ECONOMICAS'!DC262="NO","",'OFERTAS ECONOMICAS'!CX262))</f>
        <v/>
      </c>
      <c r="AQ262" s="153">
        <f>+'OFERTAS ECONOMICAS'!DB262</f>
        <v>0</v>
      </c>
      <c r="AR262" s="153" t="str">
        <f t="shared" si="94"/>
        <v>NO CUMPLE</v>
      </c>
      <c r="AS262" s="152" t="str">
        <f>IF('OFERTAS ECONOMICAS'!DG262=0,"",IF('OFERTAS ECONOMICAS'!DL262="NO","",'OFERTAS ECONOMICAS'!DG262))</f>
        <v/>
      </c>
      <c r="AT262" s="153">
        <f>+'OFERTAS ECONOMICAS'!DK262</f>
        <v>0</v>
      </c>
      <c r="AU262" s="153" t="str">
        <f t="shared" si="95"/>
        <v>NO CUMPLE</v>
      </c>
      <c r="AV262" s="152" t="str">
        <f>IF('OFERTAS ECONOMICAS'!DP262=0,"",IF('OFERTAS ECONOMICAS'!DU262="NO","",'OFERTAS ECONOMICAS'!DP262))</f>
        <v/>
      </c>
      <c r="AW262" s="153">
        <f>+'OFERTAS ECONOMICAS'!DT262</f>
        <v>0</v>
      </c>
      <c r="AX262" s="153" t="str">
        <f t="shared" si="96"/>
        <v>NO CUMPLE</v>
      </c>
      <c r="AY262" s="341" t="str">
        <f>IF('OFERTAS ECONOMICAS'!DY262=0,"",IF('OFERTAS ECONOMICAS'!ED262="no","",'OFERTAS ECONOMICAS'!DY262))</f>
        <v/>
      </c>
      <c r="AZ262" s="153">
        <f>+'OFERTAS ECONOMICAS'!EC262</f>
        <v>0</v>
      </c>
      <c r="BA262" s="153" t="str">
        <f t="shared" si="97"/>
        <v>NO CUMPLE</v>
      </c>
      <c r="BB262" s="152" t="str">
        <f>IF('OFERTAS ECONOMICAS'!EH262=0,"",IF('OFERTAS ECONOMICAS'!EM262="NO","",'OFERTAS ECONOMICAS'!EH262))</f>
        <v/>
      </c>
      <c r="BC262" s="153" t="str">
        <f>+'OFERTAS ECONOMICAS'!EL262</f>
        <v/>
      </c>
      <c r="BD262" s="153" t="str">
        <f t="shared" si="98"/>
        <v>NO CUMPLE</v>
      </c>
      <c r="BE262" s="152">
        <f>IF('OFERTAS ECONOMICAS'!EQ262=0,"",IF('OFERTAS ECONOMICAS'!EV262="NO","",'OFERTAS ECONOMICAS'!EQ262))</f>
        <v>259587</v>
      </c>
      <c r="BF262" s="153" t="str">
        <f>+'OFERTAS ECONOMICAS'!EU262</f>
        <v>CUMPLE</v>
      </c>
      <c r="BG262" s="153" t="str">
        <f t="shared" si="99"/>
        <v>CUMPLE</v>
      </c>
      <c r="BH262" s="152" t="str">
        <f>IF('OFERTAS ECONOMICAS'!EZ262=0,"",IF('OFERTAS ECONOMICAS'!FE262="NO","",'OFERTAS ECONOMICAS'!EZ262))</f>
        <v/>
      </c>
      <c r="BI262" s="153">
        <f>+'OFERTAS ECONOMICAS'!FD262</f>
        <v>0</v>
      </c>
      <c r="BJ262" s="153" t="str">
        <f t="shared" si="100"/>
        <v>NO CUMPLE</v>
      </c>
      <c r="BK262" s="152" t="str">
        <f>IF('OFERTAS ECONOMICAS'!FI262=0,"",IF('OFERTAS ECONOMICAS'!FN262="no","",'OFERTAS ECONOMICAS'!FI262))</f>
        <v/>
      </c>
      <c r="BL262" s="153">
        <f>+'OFERTAS ECONOMICAS'!FM262</f>
        <v>0</v>
      </c>
      <c r="BM262" s="153" t="str">
        <f t="shared" si="101"/>
        <v>NO CUMPLE</v>
      </c>
      <c r="BN262" s="152" t="e">
        <f>IF('OFERTAS ECONOMICAS'!#REF!=0,"",IF('OFERTAS ECONOMICAS'!#REF!="NO","",'OFERTAS ECONOMICAS'!#REF!))</f>
        <v>#REF!</v>
      </c>
      <c r="BO262" s="153" t="e">
        <f>+'OFERTAS ECONOMICAS'!#REF!</f>
        <v>#REF!</v>
      </c>
      <c r="BP262" s="153" t="e">
        <f t="shared" si="102"/>
        <v>#REF!</v>
      </c>
      <c r="BQ262" s="152" t="str">
        <f>IF('OFERTAS ECONOMICAS'!FR262=0,"",IF('OFERTAS ECONOMICAS'!FW262="NO","",'OFERTAS ECONOMICAS'!FR262))</f>
        <v/>
      </c>
      <c r="BR262" s="153">
        <f>+'OFERTAS ECONOMICAS'!FV262</f>
        <v>0</v>
      </c>
      <c r="BS262" s="153" t="str">
        <f t="shared" si="103"/>
        <v>NO CUMPLE</v>
      </c>
      <c r="BT262" s="152" t="str">
        <f>IF('OFERTAS ECONOMICAS'!GA262=0,"",IF('OFERTAS ECONOMICAS'!GF262="NO","",'OFERTAS ECONOMICAS'!GA262))</f>
        <v/>
      </c>
      <c r="BU262" s="153">
        <f>+'OFERTAS ECONOMICAS'!GE262</f>
        <v>0</v>
      </c>
      <c r="BV262" s="153" t="str">
        <f t="shared" si="104"/>
        <v>NO CUMPLE</v>
      </c>
      <c r="BW262" s="152" t="e">
        <f>IF('OFERTAS ECONOMICAS'!#REF!=0,"",IF('OFERTAS ECONOMICAS'!#REF!="NO","",'OFERTAS ECONOMICAS'!#REF!))</f>
        <v>#REF!</v>
      </c>
      <c r="BX262" s="153" t="e">
        <f>+'OFERTAS ECONOMICAS'!#REF!</f>
        <v>#REF!</v>
      </c>
      <c r="BY262" s="153" t="e">
        <f t="shared" si="105"/>
        <v>#REF!</v>
      </c>
    </row>
    <row r="263" spans="1:77" ht="51" x14ac:dyDescent="0.2">
      <c r="A263" s="85">
        <f t="shared" si="106"/>
        <v>254</v>
      </c>
      <c r="B263" s="85" t="str">
        <f>VLOOKUP(A263,'OFERTAS ECONOMICAS'!A263:B596,2,0)</f>
        <v>DM2092</v>
      </c>
      <c r="C263" s="22" t="str">
        <f>VLOOKUP(A263,'OFERTAS ECONOMICAS'!A263:C596,3,0)</f>
        <v>BRAZALETE IDENTIFICACION PARA PACIENTE NEONATO - NIÑA EN MATERIAL HIPOALERGENICO (PAPEL)</v>
      </c>
      <c r="D263" s="120">
        <v>1</v>
      </c>
      <c r="E263" s="120" t="s">
        <v>32</v>
      </c>
      <c r="F263" s="24">
        <v>367.55760000000004</v>
      </c>
      <c r="G263" s="120">
        <v>9300</v>
      </c>
      <c r="H263" s="86">
        <f t="shared" si="82"/>
        <v>3418285.68</v>
      </c>
      <c r="I263" s="48" t="str">
        <f>IF('OFERTAS ECONOMICAS'!L263=0,"",IF('OFERTAS ECONOMICAS'!Q263="no","",'OFERTAS ECONOMICAS'!L263))</f>
        <v/>
      </c>
      <c r="J263" s="49">
        <f>+'OFERTAS ECONOMICAS'!P263</f>
        <v>0</v>
      </c>
      <c r="K263" s="49" t="str">
        <f t="shared" si="83"/>
        <v>NO CUMPLE</v>
      </c>
      <c r="L263" s="51" t="str">
        <f>IF('OFERTAS ECONOMICAS'!U263=0,"",IF('OFERTAS ECONOMICAS'!Z263="NO","",'OFERTAS ECONOMICAS'!U263))</f>
        <v/>
      </c>
      <c r="M263" s="52">
        <f>+'OFERTAS ECONOMICAS'!Y263</f>
        <v>0</v>
      </c>
      <c r="N263" s="52" t="str">
        <f t="shared" si="84"/>
        <v>NO CUMPLE</v>
      </c>
      <c r="O263" s="53" t="str">
        <f>IF('OFERTAS ECONOMICAS'!AD263=0,"",IF('OFERTAS ECONOMICAS'!AI263="NO","",'OFERTAS ECONOMICAS'!AD263))</f>
        <v/>
      </c>
      <c r="P263" s="54">
        <f>+'OFERTAS ECONOMICAS'!AH263</f>
        <v>0</v>
      </c>
      <c r="Q263" s="54" t="str">
        <f t="shared" si="85"/>
        <v>NO CUMPLE</v>
      </c>
      <c r="R263" s="56" t="str">
        <f>IF('OFERTAS ECONOMICAS'!AN263=0,"",IF('OFERTAS ECONOMICAS'!AR263="NO","",'OFERTAS ECONOMICAS'!AN263))</f>
        <v/>
      </c>
      <c r="S263" s="57">
        <f>+'OFERTAS ECONOMICAS'!AQ263</f>
        <v>0</v>
      </c>
      <c r="T263" s="57" t="str">
        <f t="shared" si="86"/>
        <v>NO CUMPLE</v>
      </c>
      <c r="U263" s="59" t="str">
        <f>IF('OFERTAS ECONOMICAS'!AV263=0,"",IF('OFERTAS ECONOMICAS'!BA263="NO","",'OFERTAS ECONOMICAS'!AV263))</f>
        <v/>
      </c>
      <c r="V263" s="60">
        <f>+'OFERTAS ECONOMICAS'!AZ263</f>
        <v>0</v>
      </c>
      <c r="W263" s="60" t="str">
        <f t="shared" si="87"/>
        <v>NO CUMPLE</v>
      </c>
      <c r="X263" s="56" t="str">
        <f>IF('OFERTAS ECONOMICAS'!BF263=0,"",IF('OFERTAS ECONOMICAS'!BJ263="NO","",'OFERTAS ECONOMICAS'!BE263))</f>
        <v/>
      </c>
      <c r="Y263" s="57">
        <f>+'OFERTAS ECONOMICAS'!BI263</f>
        <v>0</v>
      </c>
      <c r="Z263" s="57" t="str">
        <f t="shared" si="88"/>
        <v>NO CUMPLE</v>
      </c>
      <c r="AA263" s="152" t="e">
        <f>IF('OFERTAS ECONOMICAS'!#REF!=0,"",IF('OFERTAS ECONOMICAS'!#REF!="NO","",'OFERTAS ECONOMICAS'!#REF!))</f>
        <v>#REF!</v>
      </c>
      <c r="AB263" s="153" t="e">
        <f>+'OFERTAS ECONOMICAS'!#REF!</f>
        <v>#REF!</v>
      </c>
      <c r="AC263" s="153" t="e">
        <f t="shared" si="89"/>
        <v>#REF!</v>
      </c>
      <c r="AD263" s="251" t="str">
        <f>IF('OFERTAS ECONOMICAS'!BN263=0,"",IF('OFERTAS ECONOMICAS'!BS263="NO","",'OFERTAS ECONOMICAS'!BN263))</f>
        <v/>
      </c>
      <c r="AE263" s="153">
        <f>+'OFERTAS ECONOMICAS'!BR263</f>
        <v>0</v>
      </c>
      <c r="AF263" s="153" t="str">
        <f t="shared" si="90"/>
        <v>NO CUMPLE</v>
      </c>
      <c r="AG263" s="152" t="str">
        <f>IF('OFERTAS ECONOMICAS'!BW263=0,"",IF('OFERTAS ECONOMICAS'!CB263="NO","",'OFERTAS ECONOMICAS'!BW263))</f>
        <v/>
      </c>
      <c r="AH263" s="153">
        <f>+'OFERTAS ECONOMICAS'!CA263</f>
        <v>0</v>
      </c>
      <c r="AI263" s="153" t="str">
        <f t="shared" si="91"/>
        <v>NO CUMPLE</v>
      </c>
      <c r="AJ263" s="152" t="str">
        <f>IF('OFERTAS ECONOMICAS'!CF263=0,"",IF('OFERTAS ECONOMICAS'!CK263="NO","",'OFERTAS ECONOMICAS'!CF263))</f>
        <v/>
      </c>
      <c r="AK263" s="153">
        <f>+'OFERTAS ECONOMICAS'!CJ263</f>
        <v>0</v>
      </c>
      <c r="AL263" s="153" t="str">
        <f t="shared" si="92"/>
        <v>NO CUMPLE</v>
      </c>
      <c r="AM263" s="152" t="str">
        <f>IF('OFERTAS ECONOMICAS'!CO263=0,"",IF('OFERTAS ECONOMICAS'!CT263="NO","",'OFERTAS ECONOMICAS'!CO263))</f>
        <v/>
      </c>
      <c r="AN263" s="153">
        <f>+'OFERTAS ECONOMICAS'!CS263</f>
        <v>0</v>
      </c>
      <c r="AO263" s="153" t="str">
        <f t="shared" si="93"/>
        <v>NO CUMPLE</v>
      </c>
      <c r="AP263" s="344">
        <f>IF('OFERTAS ECONOMICAS'!CX263=0,"",IF('OFERTAS ECONOMICAS'!DC263="NO","",'OFERTAS ECONOMICAS'!CX263))</f>
        <v>345.1</v>
      </c>
      <c r="AQ263" s="153" t="str">
        <f>+'OFERTAS ECONOMICAS'!DB263</f>
        <v>CUMPLE</v>
      </c>
      <c r="AR263" s="153" t="str">
        <f t="shared" si="94"/>
        <v>CUMPLE</v>
      </c>
      <c r="AS263" s="152" t="str">
        <f>IF('OFERTAS ECONOMICAS'!DG263=0,"",IF('OFERTAS ECONOMICAS'!DL263="NO","",'OFERTAS ECONOMICAS'!DG263))</f>
        <v/>
      </c>
      <c r="AT263" s="153">
        <f>+'OFERTAS ECONOMICAS'!DK263</f>
        <v>0</v>
      </c>
      <c r="AU263" s="153" t="str">
        <f t="shared" si="95"/>
        <v>NO CUMPLE</v>
      </c>
      <c r="AV263" s="152" t="str">
        <f>IF('OFERTAS ECONOMICAS'!DP263=0,"",IF('OFERTAS ECONOMICAS'!DU263="NO","",'OFERTAS ECONOMICAS'!DP263))</f>
        <v/>
      </c>
      <c r="AW263" s="153">
        <f>+'OFERTAS ECONOMICAS'!DT263</f>
        <v>0</v>
      </c>
      <c r="AX263" s="153" t="str">
        <f t="shared" si="96"/>
        <v>NO CUMPLE</v>
      </c>
      <c r="AY263" s="341" t="str">
        <f>IF('OFERTAS ECONOMICAS'!DY263=0,"",IF('OFERTAS ECONOMICAS'!ED263="no","",'OFERTAS ECONOMICAS'!DY263))</f>
        <v/>
      </c>
      <c r="AZ263" s="153">
        <f>+'OFERTAS ECONOMICAS'!EC263</f>
        <v>0</v>
      </c>
      <c r="BA263" s="153" t="str">
        <f t="shared" si="97"/>
        <v>NO CUMPLE</v>
      </c>
      <c r="BB263" s="152" t="str">
        <f>IF('OFERTAS ECONOMICAS'!EH263=0,"",IF('OFERTAS ECONOMICAS'!EM263="NO","",'OFERTAS ECONOMICAS'!EH263))</f>
        <v/>
      </c>
      <c r="BC263" s="153" t="str">
        <f>+'OFERTAS ECONOMICAS'!EL263</f>
        <v/>
      </c>
      <c r="BD263" s="153" t="str">
        <f t="shared" si="98"/>
        <v>NO CUMPLE</v>
      </c>
      <c r="BE263" s="152" t="str">
        <f>IF('OFERTAS ECONOMICAS'!EQ263=0,"",IF('OFERTAS ECONOMICAS'!EV263="NO","",'OFERTAS ECONOMICAS'!EQ263))</f>
        <v/>
      </c>
      <c r="BF263" s="153">
        <f>+'OFERTAS ECONOMICAS'!EU263</f>
        <v>0</v>
      </c>
      <c r="BG263" s="153" t="str">
        <f t="shared" si="99"/>
        <v>NO CUMPLE</v>
      </c>
      <c r="BH263" s="152" t="str">
        <f>IF('OFERTAS ECONOMICAS'!EZ263=0,"",IF('OFERTAS ECONOMICAS'!FE263="NO","",'OFERTAS ECONOMICAS'!EZ263))</f>
        <v/>
      </c>
      <c r="BI263" s="153">
        <f>+'OFERTAS ECONOMICAS'!FD263</f>
        <v>0</v>
      </c>
      <c r="BJ263" s="153" t="str">
        <f t="shared" si="100"/>
        <v>NO CUMPLE</v>
      </c>
      <c r="BK263" s="152" t="str">
        <f>IF('OFERTAS ECONOMICAS'!FI263=0,"",IF('OFERTAS ECONOMICAS'!FN263="no","",'OFERTAS ECONOMICAS'!FI263))</f>
        <v/>
      </c>
      <c r="BL263" s="153">
        <f>+'OFERTAS ECONOMICAS'!FM263</f>
        <v>0</v>
      </c>
      <c r="BM263" s="153" t="str">
        <f t="shared" si="101"/>
        <v>NO CUMPLE</v>
      </c>
      <c r="BN263" s="152" t="e">
        <f>IF('OFERTAS ECONOMICAS'!#REF!=0,"",IF('OFERTAS ECONOMICAS'!#REF!="NO","",'OFERTAS ECONOMICAS'!#REF!))</f>
        <v>#REF!</v>
      </c>
      <c r="BO263" s="153" t="e">
        <f>+'OFERTAS ECONOMICAS'!#REF!</f>
        <v>#REF!</v>
      </c>
      <c r="BP263" s="153" t="e">
        <f t="shared" si="102"/>
        <v>#REF!</v>
      </c>
      <c r="BQ263" s="152" t="str">
        <f>IF('OFERTAS ECONOMICAS'!FR263=0,"",IF('OFERTAS ECONOMICAS'!FW263="NO","",'OFERTAS ECONOMICAS'!FR263))</f>
        <v/>
      </c>
      <c r="BR263" s="153">
        <f>+'OFERTAS ECONOMICAS'!FV263</f>
        <v>0</v>
      </c>
      <c r="BS263" s="153" t="str">
        <f t="shared" si="103"/>
        <v>NO CUMPLE</v>
      </c>
      <c r="BT263" s="152" t="str">
        <f>IF('OFERTAS ECONOMICAS'!GA263=0,"",IF('OFERTAS ECONOMICAS'!GF263="NO","",'OFERTAS ECONOMICAS'!GA263))</f>
        <v/>
      </c>
      <c r="BU263" s="153">
        <f>+'OFERTAS ECONOMICAS'!GE263</f>
        <v>0</v>
      </c>
      <c r="BV263" s="153" t="str">
        <f t="shared" si="104"/>
        <v>NO CUMPLE</v>
      </c>
      <c r="BW263" s="152" t="e">
        <f>IF('OFERTAS ECONOMICAS'!#REF!=0,"",IF('OFERTAS ECONOMICAS'!#REF!="NO","",'OFERTAS ECONOMICAS'!#REF!))</f>
        <v>#REF!</v>
      </c>
      <c r="BX263" s="153" t="e">
        <f>+'OFERTAS ECONOMICAS'!#REF!</f>
        <v>#REF!</v>
      </c>
      <c r="BY263" s="153" t="e">
        <f t="shared" si="105"/>
        <v>#REF!</v>
      </c>
    </row>
    <row r="264" spans="1:77" ht="51" x14ac:dyDescent="0.2">
      <c r="A264" s="85">
        <f t="shared" si="106"/>
        <v>255</v>
      </c>
      <c r="B264" s="85" t="str">
        <f>VLOOKUP(A264,'OFERTAS ECONOMICAS'!A264:B597,2,0)</f>
        <v>DM2093</v>
      </c>
      <c r="C264" s="22" t="str">
        <f>VLOOKUP(A264,'OFERTAS ECONOMICAS'!A264:C597,3,0)</f>
        <v>BRAZALETE IDENTIFICACION PARA PACIENTE NEONATO -NIÑO EN MATERIAL HIPOALERGENICO (PAPEL)</v>
      </c>
      <c r="D264" s="120">
        <v>1</v>
      </c>
      <c r="E264" s="120" t="s">
        <v>32</v>
      </c>
      <c r="F264" s="24">
        <v>367.55760000000004</v>
      </c>
      <c r="G264" s="120">
        <v>3317</v>
      </c>
      <c r="H264" s="86">
        <f t="shared" si="82"/>
        <v>1219188.5592</v>
      </c>
      <c r="I264" s="48" t="str">
        <f>IF('OFERTAS ECONOMICAS'!L264=0,"",IF('OFERTAS ECONOMICAS'!Q264="no","",'OFERTAS ECONOMICAS'!L264))</f>
        <v/>
      </c>
      <c r="J264" s="49">
        <f>+'OFERTAS ECONOMICAS'!P264</f>
        <v>0</v>
      </c>
      <c r="K264" s="49" t="str">
        <f t="shared" si="83"/>
        <v>NO CUMPLE</v>
      </c>
      <c r="L264" s="51" t="str">
        <f>IF('OFERTAS ECONOMICAS'!U264=0,"",IF('OFERTAS ECONOMICAS'!Z264="NO","",'OFERTAS ECONOMICAS'!U264))</f>
        <v/>
      </c>
      <c r="M264" s="52">
        <f>+'OFERTAS ECONOMICAS'!Y264</f>
        <v>0</v>
      </c>
      <c r="N264" s="52" t="str">
        <f t="shared" si="84"/>
        <v>NO CUMPLE</v>
      </c>
      <c r="O264" s="53" t="str">
        <f>IF('OFERTAS ECONOMICAS'!AD264=0,"",IF('OFERTAS ECONOMICAS'!AI264="NO","",'OFERTAS ECONOMICAS'!AD264))</f>
        <v/>
      </c>
      <c r="P264" s="54">
        <f>+'OFERTAS ECONOMICAS'!AH264</f>
        <v>0</v>
      </c>
      <c r="Q264" s="54" t="str">
        <f t="shared" si="85"/>
        <v>NO CUMPLE</v>
      </c>
      <c r="R264" s="56" t="str">
        <f>IF('OFERTAS ECONOMICAS'!AN264=0,"",IF('OFERTAS ECONOMICAS'!AR264="NO","",'OFERTAS ECONOMICAS'!AN264))</f>
        <v/>
      </c>
      <c r="S264" s="57">
        <f>+'OFERTAS ECONOMICAS'!AQ264</f>
        <v>0</v>
      </c>
      <c r="T264" s="57" t="str">
        <f t="shared" si="86"/>
        <v>NO CUMPLE</v>
      </c>
      <c r="U264" s="59" t="str">
        <f>IF('OFERTAS ECONOMICAS'!AV264=0,"",IF('OFERTAS ECONOMICAS'!BA264="NO","",'OFERTAS ECONOMICAS'!AV264))</f>
        <v/>
      </c>
      <c r="V264" s="60">
        <f>+'OFERTAS ECONOMICAS'!AZ264</f>
        <v>0</v>
      </c>
      <c r="W264" s="60" t="str">
        <f t="shared" si="87"/>
        <v>NO CUMPLE</v>
      </c>
      <c r="X264" s="56" t="str">
        <f>IF('OFERTAS ECONOMICAS'!BF264=0,"",IF('OFERTAS ECONOMICAS'!BJ264="NO","",'OFERTAS ECONOMICAS'!BE264))</f>
        <v/>
      </c>
      <c r="Y264" s="57">
        <f>+'OFERTAS ECONOMICAS'!BI264</f>
        <v>0</v>
      </c>
      <c r="Z264" s="57" t="str">
        <f t="shared" si="88"/>
        <v>NO CUMPLE</v>
      </c>
      <c r="AA264" s="152" t="e">
        <f>IF('OFERTAS ECONOMICAS'!#REF!=0,"",IF('OFERTAS ECONOMICAS'!#REF!="NO","",'OFERTAS ECONOMICAS'!#REF!))</f>
        <v>#REF!</v>
      </c>
      <c r="AB264" s="153" t="e">
        <f>+'OFERTAS ECONOMICAS'!#REF!</f>
        <v>#REF!</v>
      </c>
      <c r="AC264" s="153" t="e">
        <f t="shared" si="89"/>
        <v>#REF!</v>
      </c>
      <c r="AD264" s="251" t="str">
        <f>IF('OFERTAS ECONOMICAS'!BN264=0,"",IF('OFERTAS ECONOMICAS'!BS264="NO","",'OFERTAS ECONOMICAS'!BN264))</f>
        <v/>
      </c>
      <c r="AE264" s="153">
        <f>+'OFERTAS ECONOMICAS'!BR264</f>
        <v>0</v>
      </c>
      <c r="AF264" s="153" t="str">
        <f t="shared" si="90"/>
        <v>NO CUMPLE</v>
      </c>
      <c r="AG264" s="152" t="str">
        <f>IF('OFERTAS ECONOMICAS'!BW264=0,"",IF('OFERTAS ECONOMICAS'!CB264="NO","",'OFERTAS ECONOMICAS'!BW264))</f>
        <v/>
      </c>
      <c r="AH264" s="153">
        <f>+'OFERTAS ECONOMICAS'!CA264</f>
        <v>0</v>
      </c>
      <c r="AI264" s="153" t="str">
        <f t="shared" si="91"/>
        <v>NO CUMPLE</v>
      </c>
      <c r="AJ264" s="152" t="str">
        <f>IF('OFERTAS ECONOMICAS'!CF264=0,"",IF('OFERTAS ECONOMICAS'!CK264="NO","",'OFERTAS ECONOMICAS'!CF264))</f>
        <v/>
      </c>
      <c r="AK264" s="153">
        <f>+'OFERTAS ECONOMICAS'!CJ264</f>
        <v>0</v>
      </c>
      <c r="AL264" s="153" t="str">
        <f t="shared" si="92"/>
        <v>NO CUMPLE</v>
      </c>
      <c r="AM264" s="152" t="str">
        <f>IF('OFERTAS ECONOMICAS'!CO264=0,"",IF('OFERTAS ECONOMICAS'!CT264="NO","",'OFERTAS ECONOMICAS'!CO264))</f>
        <v/>
      </c>
      <c r="AN264" s="153">
        <f>+'OFERTAS ECONOMICAS'!CS264</f>
        <v>0</v>
      </c>
      <c r="AO264" s="153" t="str">
        <f t="shared" si="93"/>
        <v>NO CUMPLE</v>
      </c>
      <c r="AP264" s="344">
        <f>IF('OFERTAS ECONOMICAS'!CX264=0,"",IF('OFERTAS ECONOMICAS'!DC264="NO","",'OFERTAS ECONOMICAS'!CX264))</f>
        <v>345.1</v>
      </c>
      <c r="AQ264" s="153" t="str">
        <f>+'OFERTAS ECONOMICAS'!DB264</f>
        <v>CUMPLE</v>
      </c>
      <c r="AR264" s="153" t="str">
        <f t="shared" si="94"/>
        <v>CUMPLE</v>
      </c>
      <c r="AS264" s="152" t="str">
        <f>IF('OFERTAS ECONOMICAS'!DG264=0,"",IF('OFERTAS ECONOMICAS'!DL264="NO","",'OFERTAS ECONOMICAS'!DG264))</f>
        <v/>
      </c>
      <c r="AT264" s="153">
        <f>+'OFERTAS ECONOMICAS'!DK264</f>
        <v>0</v>
      </c>
      <c r="AU264" s="153" t="str">
        <f t="shared" si="95"/>
        <v>NO CUMPLE</v>
      </c>
      <c r="AV264" s="152" t="str">
        <f>IF('OFERTAS ECONOMICAS'!DP264=0,"",IF('OFERTAS ECONOMICAS'!DU264="NO","",'OFERTAS ECONOMICAS'!DP264))</f>
        <v/>
      </c>
      <c r="AW264" s="153">
        <f>+'OFERTAS ECONOMICAS'!DT264</f>
        <v>0</v>
      </c>
      <c r="AX264" s="153" t="str">
        <f t="shared" si="96"/>
        <v>NO CUMPLE</v>
      </c>
      <c r="AY264" s="341" t="str">
        <f>IF('OFERTAS ECONOMICAS'!DY264=0,"",IF('OFERTAS ECONOMICAS'!ED264="no","",'OFERTAS ECONOMICAS'!DY264))</f>
        <v/>
      </c>
      <c r="AZ264" s="153">
        <f>+'OFERTAS ECONOMICAS'!EC264</f>
        <v>0</v>
      </c>
      <c r="BA264" s="153" t="str">
        <f t="shared" si="97"/>
        <v>NO CUMPLE</v>
      </c>
      <c r="BB264" s="152" t="str">
        <f>IF('OFERTAS ECONOMICAS'!EH264=0,"",IF('OFERTAS ECONOMICAS'!EM264="NO","",'OFERTAS ECONOMICAS'!EH264))</f>
        <v/>
      </c>
      <c r="BC264" s="153" t="str">
        <f>+'OFERTAS ECONOMICAS'!EL264</f>
        <v/>
      </c>
      <c r="BD264" s="153" t="str">
        <f t="shared" si="98"/>
        <v>NO CUMPLE</v>
      </c>
      <c r="BE264" s="152" t="str">
        <f>IF('OFERTAS ECONOMICAS'!EQ264=0,"",IF('OFERTAS ECONOMICAS'!EV264="NO","",'OFERTAS ECONOMICAS'!EQ264))</f>
        <v/>
      </c>
      <c r="BF264" s="153">
        <f>+'OFERTAS ECONOMICAS'!EU264</f>
        <v>0</v>
      </c>
      <c r="BG264" s="153" t="str">
        <f t="shared" si="99"/>
        <v>NO CUMPLE</v>
      </c>
      <c r="BH264" s="152" t="str">
        <f>IF('OFERTAS ECONOMICAS'!EZ264=0,"",IF('OFERTAS ECONOMICAS'!FE264="NO","",'OFERTAS ECONOMICAS'!EZ264))</f>
        <v/>
      </c>
      <c r="BI264" s="153">
        <f>+'OFERTAS ECONOMICAS'!FD264</f>
        <v>0</v>
      </c>
      <c r="BJ264" s="153" t="str">
        <f t="shared" si="100"/>
        <v>NO CUMPLE</v>
      </c>
      <c r="BK264" s="152" t="str">
        <f>IF('OFERTAS ECONOMICAS'!FI264=0,"",IF('OFERTAS ECONOMICAS'!FN264="no","",'OFERTAS ECONOMICAS'!FI264))</f>
        <v/>
      </c>
      <c r="BL264" s="153">
        <f>+'OFERTAS ECONOMICAS'!FM264</f>
        <v>0</v>
      </c>
      <c r="BM264" s="153" t="str">
        <f t="shared" si="101"/>
        <v>NO CUMPLE</v>
      </c>
      <c r="BN264" s="152" t="e">
        <f>IF('OFERTAS ECONOMICAS'!#REF!=0,"",IF('OFERTAS ECONOMICAS'!#REF!="NO","",'OFERTAS ECONOMICAS'!#REF!))</f>
        <v>#REF!</v>
      </c>
      <c r="BO264" s="153" t="e">
        <f>+'OFERTAS ECONOMICAS'!#REF!</f>
        <v>#REF!</v>
      </c>
      <c r="BP264" s="153" t="e">
        <f t="shared" si="102"/>
        <v>#REF!</v>
      </c>
      <c r="BQ264" s="152" t="str">
        <f>IF('OFERTAS ECONOMICAS'!FR264=0,"",IF('OFERTAS ECONOMICAS'!FW264="NO","",'OFERTAS ECONOMICAS'!FR264))</f>
        <v/>
      </c>
      <c r="BR264" s="153">
        <f>+'OFERTAS ECONOMICAS'!FV264</f>
        <v>0</v>
      </c>
      <c r="BS264" s="153" t="str">
        <f t="shared" si="103"/>
        <v>NO CUMPLE</v>
      </c>
      <c r="BT264" s="152" t="str">
        <f>IF('OFERTAS ECONOMICAS'!GA264=0,"",IF('OFERTAS ECONOMICAS'!GF264="NO","",'OFERTAS ECONOMICAS'!GA264))</f>
        <v/>
      </c>
      <c r="BU264" s="153">
        <f>+'OFERTAS ECONOMICAS'!GE264</f>
        <v>0</v>
      </c>
      <c r="BV264" s="153" t="str">
        <f t="shared" si="104"/>
        <v>NO CUMPLE</v>
      </c>
      <c r="BW264" s="152" t="e">
        <f>IF('OFERTAS ECONOMICAS'!#REF!=0,"",IF('OFERTAS ECONOMICAS'!#REF!="NO","",'OFERTAS ECONOMICAS'!#REF!))</f>
        <v>#REF!</v>
      </c>
      <c r="BX264" s="153" t="e">
        <f>+'OFERTAS ECONOMICAS'!#REF!</f>
        <v>#REF!</v>
      </c>
      <c r="BY264" s="153" t="e">
        <f t="shared" si="105"/>
        <v>#REF!</v>
      </c>
    </row>
    <row r="265" spans="1:77" ht="25.5" x14ac:dyDescent="0.2">
      <c r="A265" s="85">
        <f t="shared" si="106"/>
        <v>256</v>
      </c>
      <c r="B265" s="85" t="str">
        <f>VLOOKUP(A265,'OFERTAS ECONOMICAS'!A265:B598,2,0)</f>
        <v>DM2770</v>
      </c>
      <c r="C265" s="22" t="str">
        <f>VLOOKUP(A265,'OFERTAS ECONOMICAS'!A265:C598,3,0)</f>
        <v>PERCLORURO FERRICO 88% X100ML</v>
      </c>
      <c r="D265" s="120">
        <v>1</v>
      </c>
      <c r="E265" s="120" t="s">
        <v>32</v>
      </c>
      <c r="F265" s="24">
        <v>122519.2</v>
      </c>
      <c r="G265" s="120">
        <v>1</v>
      </c>
      <c r="H265" s="86">
        <f t="shared" si="82"/>
        <v>122519.2</v>
      </c>
      <c r="I265" s="48" t="str">
        <f>IF('OFERTAS ECONOMICAS'!L265=0,"",IF('OFERTAS ECONOMICAS'!Q265="no","",'OFERTAS ECONOMICAS'!L265))</f>
        <v/>
      </c>
      <c r="J265" s="49">
        <f>+'OFERTAS ECONOMICAS'!P265</f>
        <v>0</v>
      </c>
      <c r="K265" s="49" t="str">
        <f t="shared" si="83"/>
        <v>NO CUMPLE</v>
      </c>
      <c r="L265" s="51" t="str">
        <f>IF('OFERTAS ECONOMICAS'!U265=0,"",IF('OFERTAS ECONOMICAS'!Z265="NO","",'OFERTAS ECONOMICAS'!U265))</f>
        <v/>
      </c>
      <c r="M265" s="52">
        <f>+'OFERTAS ECONOMICAS'!Y265</f>
        <v>0</v>
      </c>
      <c r="N265" s="52" t="str">
        <f t="shared" si="84"/>
        <v>NO CUMPLE</v>
      </c>
      <c r="O265" s="53" t="str">
        <f>IF('OFERTAS ECONOMICAS'!AD265=0,"",IF('OFERTAS ECONOMICAS'!AI265="NO","",'OFERTAS ECONOMICAS'!AD265))</f>
        <v/>
      </c>
      <c r="P265" s="54">
        <f>+'OFERTAS ECONOMICAS'!AH265</f>
        <v>0</v>
      </c>
      <c r="Q265" s="54" t="str">
        <f t="shared" si="85"/>
        <v>NO CUMPLE</v>
      </c>
      <c r="R265" s="56" t="str">
        <f>IF('OFERTAS ECONOMICAS'!AN265=0,"",IF('OFERTAS ECONOMICAS'!AR265="NO","",'OFERTAS ECONOMICAS'!AN265))</f>
        <v/>
      </c>
      <c r="S265" s="57">
        <f>+'OFERTAS ECONOMICAS'!AQ265</f>
        <v>0</v>
      </c>
      <c r="T265" s="57" t="str">
        <f t="shared" si="86"/>
        <v>NO CUMPLE</v>
      </c>
      <c r="U265" s="59" t="str">
        <f>IF('OFERTAS ECONOMICAS'!AV265=0,"",IF('OFERTAS ECONOMICAS'!BA265="NO","",'OFERTAS ECONOMICAS'!AV265))</f>
        <v/>
      </c>
      <c r="V265" s="60">
        <f>+'OFERTAS ECONOMICAS'!AZ265</f>
        <v>0</v>
      </c>
      <c r="W265" s="60" t="str">
        <f t="shared" si="87"/>
        <v>NO CUMPLE</v>
      </c>
      <c r="X265" s="56" t="str">
        <f>IF('OFERTAS ECONOMICAS'!BF265=0,"",IF('OFERTAS ECONOMICAS'!BJ265="NO","",'OFERTAS ECONOMICAS'!BE265))</f>
        <v/>
      </c>
      <c r="Y265" s="57">
        <f>+'OFERTAS ECONOMICAS'!BI265</f>
        <v>0</v>
      </c>
      <c r="Z265" s="57" t="str">
        <f t="shared" si="88"/>
        <v>NO CUMPLE</v>
      </c>
      <c r="AA265" s="152" t="e">
        <f>IF('OFERTAS ECONOMICAS'!#REF!=0,"",IF('OFERTAS ECONOMICAS'!#REF!="NO","",'OFERTAS ECONOMICAS'!#REF!))</f>
        <v>#REF!</v>
      </c>
      <c r="AB265" s="153" t="e">
        <f>+'OFERTAS ECONOMICAS'!#REF!</f>
        <v>#REF!</v>
      </c>
      <c r="AC265" s="153" t="e">
        <f t="shared" si="89"/>
        <v>#REF!</v>
      </c>
      <c r="AD265" s="251" t="str">
        <f>IF('OFERTAS ECONOMICAS'!BN265=0,"",IF('OFERTAS ECONOMICAS'!BS265="NO","",'OFERTAS ECONOMICAS'!BN265))</f>
        <v/>
      </c>
      <c r="AE265" s="153">
        <f>+'OFERTAS ECONOMICAS'!BR265</f>
        <v>0</v>
      </c>
      <c r="AF265" s="153" t="str">
        <f t="shared" si="90"/>
        <v>NO CUMPLE</v>
      </c>
      <c r="AG265" s="152" t="str">
        <f>IF('OFERTAS ECONOMICAS'!BW265=0,"",IF('OFERTAS ECONOMICAS'!CB265="NO","",'OFERTAS ECONOMICAS'!BW265))</f>
        <v/>
      </c>
      <c r="AH265" s="153">
        <f>+'OFERTAS ECONOMICAS'!CA265</f>
        <v>0</v>
      </c>
      <c r="AI265" s="153" t="str">
        <f t="shared" si="91"/>
        <v>NO CUMPLE</v>
      </c>
      <c r="AJ265" s="152" t="str">
        <f>IF('OFERTAS ECONOMICAS'!CF265=0,"",IF('OFERTAS ECONOMICAS'!CK265="NO","",'OFERTAS ECONOMICAS'!CF265))</f>
        <v/>
      </c>
      <c r="AK265" s="153">
        <f>+'OFERTAS ECONOMICAS'!CJ265</f>
        <v>0</v>
      </c>
      <c r="AL265" s="153" t="str">
        <f t="shared" si="92"/>
        <v>NO CUMPLE</v>
      </c>
      <c r="AM265" s="152" t="str">
        <f>IF('OFERTAS ECONOMICAS'!CO265=0,"",IF('OFERTAS ECONOMICAS'!CT265="NO","",'OFERTAS ECONOMICAS'!CO265))</f>
        <v/>
      </c>
      <c r="AN265" s="153">
        <f>+'OFERTAS ECONOMICAS'!CS265</f>
        <v>0</v>
      </c>
      <c r="AO265" s="153" t="str">
        <f t="shared" si="93"/>
        <v>NO CUMPLE</v>
      </c>
      <c r="AP265" s="344" t="str">
        <f>IF('OFERTAS ECONOMICAS'!CX265=0,"",IF('OFERTAS ECONOMICAS'!DC265="NO","",'OFERTAS ECONOMICAS'!CX265))</f>
        <v/>
      </c>
      <c r="AQ265" s="153">
        <f>+'OFERTAS ECONOMICAS'!DB265</f>
        <v>0</v>
      </c>
      <c r="AR265" s="153" t="str">
        <f t="shared" si="94"/>
        <v>NO CUMPLE</v>
      </c>
      <c r="AS265" s="152" t="str">
        <f>IF('OFERTAS ECONOMICAS'!DG265=0,"",IF('OFERTAS ECONOMICAS'!DL265="NO","",'OFERTAS ECONOMICAS'!DG265))</f>
        <v/>
      </c>
      <c r="AT265" s="153">
        <f>+'OFERTAS ECONOMICAS'!DK265</f>
        <v>0</v>
      </c>
      <c r="AU265" s="153" t="str">
        <f t="shared" si="95"/>
        <v>NO CUMPLE</v>
      </c>
      <c r="AV265" s="152" t="str">
        <f>IF('OFERTAS ECONOMICAS'!DP265=0,"",IF('OFERTAS ECONOMICAS'!DU265="NO","",'OFERTAS ECONOMICAS'!DP265))</f>
        <v/>
      </c>
      <c r="AW265" s="153">
        <f>+'OFERTAS ECONOMICAS'!DT265</f>
        <v>0</v>
      </c>
      <c r="AX265" s="153" t="str">
        <f t="shared" si="96"/>
        <v>NO CUMPLE</v>
      </c>
      <c r="AY265" s="341" t="str">
        <f>IF('OFERTAS ECONOMICAS'!DY265=0,"",IF('OFERTAS ECONOMICAS'!ED265="no","",'OFERTAS ECONOMICAS'!DY265))</f>
        <v/>
      </c>
      <c r="AZ265" s="153">
        <f>+'OFERTAS ECONOMICAS'!EC265</f>
        <v>0</v>
      </c>
      <c r="BA265" s="153" t="str">
        <f t="shared" si="97"/>
        <v>NO CUMPLE</v>
      </c>
      <c r="BB265" s="152" t="str">
        <f>IF('OFERTAS ECONOMICAS'!EH265=0,"",IF('OFERTAS ECONOMICAS'!EM265="NO","",'OFERTAS ECONOMICAS'!EH265))</f>
        <v/>
      </c>
      <c r="BC265" s="153" t="str">
        <f>+'OFERTAS ECONOMICAS'!EL265</f>
        <v/>
      </c>
      <c r="BD265" s="153" t="str">
        <f t="shared" si="98"/>
        <v>NO CUMPLE</v>
      </c>
      <c r="BE265" s="152" t="str">
        <f>IF('OFERTAS ECONOMICAS'!EQ265=0,"",IF('OFERTAS ECONOMICAS'!EV265="NO","",'OFERTAS ECONOMICAS'!EQ265))</f>
        <v/>
      </c>
      <c r="BF265" s="153">
        <f>+'OFERTAS ECONOMICAS'!EU265</f>
        <v>0</v>
      </c>
      <c r="BG265" s="153" t="str">
        <f t="shared" si="99"/>
        <v>NO CUMPLE</v>
      </c>
      <c r="BH265" s="152" t="str">
        <f>IF('OFERTAS ECONOMICAS'!EZ265=0,"",IF('OFERTAS ECONOMICAS'!FE265="NO","",'OFERTAS ECONOMICAS'!EZ265))</f>
        <v/>
      </c>
      <c r="BI265" s="153">
        <f>+'OFERTAS ECONOMICAS'!FD265</f>
        <v>0</v>
      </c>
      <c r="BJ265" s="153" t="str">
        <f t="shared" si="100"/>
        <v>NO CUMPLE</v>
      </c>
      <c r="BK265" s="152" t="str">
        <f>IF('OFERTAS ECONOMICAS'!FI265=0,"",IF('OFERTAS ECONOMICAS'!FN265="no","",'OFERTAS ECONOMICAS'!FI265))</f>
        <v/>
      </c>
      <c r="BL265" s="153">
        <f>+'OFERTAS ECONOMICAS'!FM265</f>
        <v>0</v>
      </c>
      <c r="BM265" s="153" t="str">
        <f t="shared" si="101"/>
        <v>NO CUMPLE</v>
      </c>
      <c r="BN265" s="152" t="e">
        <f>IF('OFERTAS ECONOMICAS'!#REF!=0,"",IF('OFERTAS ECONOMICAS'!#REF!="NO","",'OFERTAS ECONOMICAS'!#REF!))</f>
        <v>#REF!</v>
      </c>
      <c r="BO265" s="153" t="e">
        <f>+'OFERTAS ECONOMICAS'!#REF!</f>
        <v>#REF!</v>
      </c>
      <c r="BP265" s="153" t="e">
        <f t="shared" si="102"/>
        <v>#REF!</v>
      </c>
      <c r="BQ265" s="152" t="str">
        <f>IF('OFERTAS ECONOMICAS'!FR265=0,"",IF('OFERTAS ECONOMICAS'!FW265="NO","",'OFERTAS ECONOMICAS'!FR265))</f>
        <v/>
      </c>
      <c r="BR265" s="153">
        <f>+'OFERTAS ECONOMICAS'!FV265</f>
        <v>0</v>
      </c>
      <c r="BS265" s="153" t="str">
        <f t="shared" si="103"/>
        <v>NO CUMPLE</v>
      </c>
      <c r="BT265" s="152" t="str">
        <f>IF('OFERTAS ECONOMICAS'!GA265=0,"",IF('OFERTAS ECONOMICAS'!GF265="NO","",'OFERTAS ECONOMICAS'!GA265))</f>
        <v/>
      </c>
      <c r="BU265" s="153">
        <f>+'OFERTAS ECONOMICAS'!GE265</f>
        <v>0</v>
      </c>
      <c r="BV265" s="153" t="str">
        <f t="shared" si="104"/>
        <v>NO CUMPLE</v>
      </c>
      <c r="BW265" s="152" t="e">
        <f>IF('OFERTAS ECONOMICAS'!#REF!=0,"",IF('OFERTAS ECONOMICAS'!#REF!="NO","",'OFERTAS ECONOMICAS'!#REF!))</f>
        <v>#REF!</v>
      </c>
      <c r="BX265" s="153" t="e">
        <f>+'OFERTAS ECONOMICAS'!#REF!</f>
        <v>#REF!</v>
      </c>
      <c r="BY265" s="153" t="e">
        <f t="shared" si="105"/>
        <v>#REF!</v>
      </c>
    </row>
    <row r="266" spans="1:77" ht="25.5" x14ac:dyDescent="0.2">
      <c r="A266" s="85">
        <f t="shared" si="106"/>
        <v>257</v>
      </c>
      <c r="B266" s="85" t="str">
        <f>VLOOKUP(A266,'OFERTAS ECONOMICAS'!A266:B599,2,0)</f>
        <v>DM412</v>
      </c>
      <c r="C266" s="22" t="str">
        <f>VLOOKUP(A266,'OFERTAS ECONOMICAS'!A266:C599,3,0)</f>
        <v>CONO DESECHABLE PARA OTOSCOPIO</v>
      </c>
      <c r="D266" s="121">
        <v>1</v>
      </c>
      <c r="E266" s="121" t="s">
        <v>32</v>
      </c>
      <c r="F266" s="24">
        <v>126.14</v>
      </c>
      <c r="G266" s="121">
        <v>1459</v>
      </c>
      <c r="H266" s="86">
        <f t="shared" si="82"/>
        <v>184038.26</v>
      </c>
      <c r="I266" s="48" t="str">
        <f>IF('OFERTAS ECONOMICAS'!L266=0,"",IF('OFERTAS ECONOMICAS'!Q266="no","",'OFERTAS ECONOMICAS'!L266))</f>
        <v/>
      </c>
      <c r="J266" s="49">
        <f>+'OFERTAS ECONOMICAS'!P266</f>
        <v>0</v>
      </c>
      <c r="K266" s="49" t="str">
        <f t="shared" si="83"/>
        <v>NO CUMPLE</v>
      </c>
      <c r="L266" s="51" t="str">
        <f>IF('OFERTAS ECONOMICAS'!U266=0,"",IF('OFERTAS ECONOMICAS'!Z266="NO","",'OFERTAS ECONOMICAS'!U266))</f>
        <v/>
      </c>
      <c r="M266" s="52">
        <f>+'OFERTAS ECONOMICAS'!Y266</f>
        <v>0</v>
      </c>
      <c r="N266" s="52" t="str">
        <f t="shared" si="84"/>
        <v>NO CUMPLE</v>
      </c>
      <c r="O266" s="53">
        <f>IF('OFERTAS ECONOMICAS'!AD266=0,"",IF('OFERTAS ECONOMICAS'!AI266="NO","",'OFERTAS ECONOMICAS'!AD266))</f>
        <v>126</v>
      </c>
      <c r="P266" s="54" t="str">
        <f>+'OFERTAS ECONOMICAS'!AH266</f>
        <v>CUMPLE</v>
      </c>
      <c r="Q266" s="54" t="str">
        <f t="shared" si="85"/>
        <v>CUMPLE</v>
      </c>
      <c r="R266" s="56" t="str">
        <f>IF('OFERTAS ECONOMICAS'!AN266=0,"",IF('OFERTAS ECONOMICAS'!AR266="NO","",'OFERTAS ECONOMICAS'!AN266))</f>
        <v/>
      </c>
      <c r="S266" s="57">
        <f>+'OFERTAS ECONOMICAS'!AQ266</f>
        <v>0</v>
      </c>
      <c r="T266" s="57" t="str">
        <f t="shared" si="86"/>
        <v>NO CUMPLE</v>
      </c>
      <c r="U266" s="59" t="str">
        <f>IF('OFERTAS ECONOMICAS'!AV266=0,"",IF('OFERTAS ECONOMICAS'!BA266="NO","",'OFERTAS ECONOMICAS'!AV266))</f>
        <v/>
      </c>
      <c r="V266" s="60">
        <f>+'OFERTAS ECONOMICAS'!AZ266</f>
        <v>0</v>
      </c>
      <c r="W266" s="60" t="str">
        <f t="shared" si="87"/>
        <v>NO CUMPLE</v>
      </c>
      <c r="X266" s="56" t="str">
        <f>IF('OFERTAS ECONOMICAS'!BF266=0,"",IF('OFERTAS ECONOMICAS'!BJ266="NO","",'OFERTAS ECONOMICAS'!BE266))</f>
        <v/>
      </c>
      <c r="Y266" s="57">
        <f>+'OFERTAS ECONOMICAS'!BI266</f>
        <v>0</v>
      </c>
      <c r="Z266" s="57" t="str">
        <f t="shared" si="88"/>
        <v>NO CUMPLE</v>
      </c>
      <c r="AA266" s="152" t="e">
        <f>IF('OFERTAS ECONOMICAS'!#REF!=0,"",IF('OFERTAS ECONOMICAS'!#REF!="NO","",'OFERTAS ECONOMICAS'!#REF!))</f>
        <v>#REF!</v>
      </c>
      <c r="AB266" s="153" t="e">
        <f>+'OFERTAS ECONOMICAS'!#REF!</f>
        <v>#REF!</v>
      </c>
      <c r="AC266" s="153" t="e">
        <f t="shared" si="89"/>
        <v>#REF!</v>
      </c>
      <c r="AD266" s="251" t="str">
        <f>IF('OFERTAS ECONOMICAS'!BN266=0,"",IF('OFERTAS ECONOMICAS'!BS266="NO","",'OFERTAS ECONOMICAS'!BN266))</f>
        <v/>
      </c>
      <c r="AE266" s="153">
        <f>+'OFERTAS ECONOMICAS'!BR266</f>
        <v>0</v>
      </c>
      <c r="AF266" s="153" t="str">
        <f t="shared" si="90"/>
        <v>NO CUMPLE</v>
      </c>
      <c r="AG266" s="152" t="str">
        <f>IF('OFERTAS ECONOMICAS'!BW266=0,"",IF('OFERTAS ECONOMICAS'!CB266="NO","",'OFERTAS ECONOMICAS'!BW266))</f>
        <v/>
      </c>
      <c r="AH266" s="153">
        <f>+'OFERTAS ECONOMICAS'!CA266</f>
        <v>0</v>
      </c>
      <c r="AI266" s="153" t="str">
        <f t="shared" si="91"/>
        <v>NO CUMPLE</v>
      </c>
      <c r="AJ266" s="152" t="str">
        <f>IF('OFERTAS ECONOMICAS'!CF266=0,"",IF('OFERTAS ECONOMICAS'!CK266="NO","",'OFERTAS ECONOMICAS'!CF266))</f>
        <v/>
      </c>
      <c r="AK266" s="153">
        <f>+'OFERTAS ECONOMICAS'!CJ266</f>
        <v>0</v>
      </c>
      <c r="AL266" s="153" t="str">
        <f t="shared" si="92"/>
        <v>NO CUMPLE</v>
      </c>
      <c r="AM266" s="152" t="str">
        <f>IF('OFERTAS ECONOMICAS'!CO266=0,"",IF('OFERTAS ECONOMICAS'!CT266="NO","",'OFERTAS ECONOMICAS'!CO266))</f>
        <v/>
      </c>
      <c r="AN266" s="153">
        <f>+'OFERTAS ECONOMICAS'!CS266</f>
        <v>0</v>
      </c>
      <c r="AO266" s="153" t="str">
        <f t="shared" si="93"/>
        <v>NO CUMPLE</v>
      </c>
      <c r="AP266" s="344">
        <f>IF('OFERTAS ECONOMICAS'!CX266=0,"",IF('OFERTAS ECONOMICAS'!DC266="NO","",'OFERTAS ECONOMICAS'!CX266))</f>
        <v>123.76</v>
      </c>
      <c r="AQ266" s="153" t="str">
        <f>+'OFERTAS ECONOMICAS'!DB266</f>
        <v>CUMPLE</v>
      </c>
      <c r="AR266" s="153" t="str">
        <f t="shared" si="94"/>
        <v>CUMPLE</v>
      </c>
      <c r="AS266" s="152" t="str">
        <f>IF('OFERTAS ECONOMICAS'!DG266=0,"",IF('OFERTAS ECONOMICAS'!DL266="NO","",'OFERTAS ECONOMICAS'!DG266))</f>
        <v/>
      </c>
      <c r="AT266" s="153">
        <f>+'OFERTAS ECONOMICAS'!DK266</f>
        <v>0</v>
      </c>
      <c r="AU266" s="153" t="str">
        <f t="shared" si="95"/>
        <v>NO CUMPLE</v>
      </c>
      <c r="AV266" s="152" t="str">
        <f>IF('OFERTAS ECONOMICAS'!DP266=0,"",IF('OFERTAS ECONOMICAS'!DU266="NO","",'OFERTAS ECONOMICAS'!DP266))</f>
        <v/>
      </c>
      <c r="AW266" s="153">
        <f>+'OFERTAS ECONOMICAS'!DT266</f>
        <v>0</v>
      </c>
      <c r="AX266" s="153" t="str">
        <f t="shared" si="96"/>
        <v>NO CUMPLE</v>
      </c>
      <c r="AY266" s="341" t="str">
        <f>IF('OFERTAS ECONOMICAS'!DY266=0,"",IF('OFERTAS ECONOMICAS'!ED266="no","",'OFERTAS ECONOMICAS'!DY266))</f>
        <v/>
      </c>
      <c r="AZ266" s="153" t="str">
        <f>+'OFERTAS ECONOMICAS'!EC266</f>
        <v>NO CUMPLE</v>
      </c>
      <c r="BA266" s="153" t="str">
        <f t="shared" si="97"/>
        <v>NO CUMPLE</v>
      </c>
      <c r="BB266" s="152" t="str">
        <f>IF('OFERTAS ECONOMICAS'!EH266=0,"",IF('OFERTAS ECONOMICAS'!EM266="NO","",'OFERTAS ECONOMICAS'!EH266))</f>
        <v/>
      </c>
      <c r="BC266" s="153" t="str">
        <f>+'OFERTAS ECONOMICAS'!EL266</f>
        <v>CUMPLE</v>
      </c>
      <c r="BD266" s="153" t="str">
        <f t="shared" si="98"/>
        <v>NO CUMPLE</v>
      </c>
      <c r="BE266" s="152" t="str">
        <f>IF('OFERTAS ECONOMICAS'!EQ266=0,"",IF('OFERTAS ECONOMICAS'!EV266="NO","",'OFERTAS ECONOMICAS'!EQ266))</f>
        <v/>
      </c>
      <c r="BF266" s="153">
        <f>+'OFERTAS ECONOMICAS'!EU266</f>
        <v>0</v>
      </c>
      <c r="BG266" s="153" t="str">
        <f t="shared" si="99"/>
        <v>NO CUMPLE</v>
      </c>
      <c r="BH266" s="152" t="str">
        <f>IF('OFERTAS ECONOMICAS'!EZ266=0,"",IF('OFERTAS ECONOMICAS'!FE266="NO","",'OFERTAS ECONOMICAS'!EZ266))</f>
        <v/>
      </c>
      <c r="BI266" s="153">
        <f>+'OFERTAS ECONOMICAS'!FD266</f>
        <v>0</v>
      </c>
      <c r="BJ266" s="153" t="str">
        <f t="shared" si="100"/>
        <v>NO CUMPLE</v>
      </c>
      <c r="BK266" s="152" t="str">
        <f>IF('OFERTAS ECONOMICAS'!FI266=0,"",IF('OFERTAS ECONOMICAS'!FN266="no","",'OFERTAS ECONOMICAS'!FI266))</f>
        <v/>
      </c>
      <c r="BL266" s="153">
        <f>+'OFERTAS ECONOMICAS'!FM266</f>
        <v>0</v>
      </c>
      <c r="BM266" s="153" t="str">
        <f t="shared" si="101"/>
        <v>NO CUMPLE</v>
      </c>
      <c r="BN266" s="152" t="e">
        <f>IF('OFERTAS ECONOMICAS'!#REF!=0,"",IF('OFERTAS ECONOMICAS'!#REF!="NO","",'OFERTAS ECONOMICAS'!#REF!))</f>
        <v>#REF!</v>
      </c>
      <c r="BO266" s="153" t="e">
        <f>+'OFERTAS ECONOMICAS'!#REF!</f>
        <v>#REF!</v>
      </c>
      <c r="BP266" s="153" t="e">
        <f t="shared" si="102"/>
        <v>#REF!</v>
      </c>
      <c r="BQ266" s="152" t="str">
        <f>IF('OFERTAS ECONOMICAS'!FR266=0,"",IF('OFERTAS ECONOMICAS'!FW266="NO","",'OFERTAS ECONOMICAS'!FR266))</f>
        <v/>
      </c>
      <c r="BR266" s="153">
        <f>+'OFERTAS ECONOMICAS'!FV266</f>
        <v>0</v>
      </c>
      <c r="BS266" s="153" t="str">
        <f t="shared" si="103"/>
        <v>NO CUMPLE</v>
      </c>
      <c r="BT266" s="152" t="str">
        <f>IF('OFERTAS ECONOMICAS'!GA266=0,"",IF('OFERTAS ECONOMICAS'!GF266="NO","",'OFERTAS ECONOMICAS'!GA266))</f>
        <v/>
      </c>
      <c r="BU266" s="153">
        <f>+'OFERTAS ECONOMICAS'!GE266</f>
        <v>0</v>
      </c>
      <c r="BV266" s="153" t="str">
        <f t="shared" si="104"/>
        <v>NO CUMPLE</v>
      </c>
      <c r="BW266" s="152" t="e">
        <f>IF('OFERTAS ECONOMICAS'!#REF!=0,"",IF('OFERTAS ECONOMICAS'!#REF!="NO","",'OFERTAS ECONOMICAS'!#REF!))</f>
        <v>#REF!</v>
      </c>
      <c r="BX266" s="153" t="e">
        <f>+'OFERTAS ECONOMICAS'!#REF!</f>
        <v>#REF!</v>
      </c>
      <c r="BY266" s="153" t="e">
        <f t="shared" si="105"/>
        <v>#REF!</v>
      </c>
    </row>
    <row r="267" spans="1:77" ht="25.5" x14ac:dyDescent="0.2">
      <c r="A267" s="85">
        <f t="shared" si="106"/>
        <v>258</v>
      </c>
      <c r="B267" s="85" t="str">
        <f>VLOOKUP(A267,'OFERTAS ECONOMICAS'!A267:B600,2,0)</f>
        <v>DM762</v>
      </c>
      <c r="C267" s="22" t="str">
        <f>VLOOKUP(A267,'OFERTAS ECONOMICAS'!A267:C600,3,0)</f>
        <v>MONOFILAMENTO 6/0 C/A DOBLE CARDIOVASCULAR</v>
      </c>
      <c r="D267" s="120">
        <v>1</v>
      </c>
      <c r="E267" s="120" t="s">
        <v>32</v>
      </c>
      <c r="F267" s="24">
        <v>37030</v>
      </c>
      <c r="G267" s="120">
        <v>7</v>
      </c>
      <c r="H267" s="86">
        <f t="shared" ref="H267:H330" si="107">+F267*G267</f>
        <v>259210</v>
      </c>
      <c r="I267" s="48" t="str">
        <f>IF('OFERTAS ECONOMICAS'!L267=0,"",IF('OFERTAS ECONOMICAS'!Q267="no","",'OFERTAS ECONOMICAS'!L267))</f>
        <v/>
      </c>
      <c r="J267" s="49">
        <f>+'OFERTAS ECONOMICAS'!P267</f>
        <v>0</v>
      </c>
      <c r="K267" s="49" t="str">
        <f t="shared" ref="K267:K330" si="108">+IF(I267=0,"NO OFERTADO",IF(J267="NO CUMPLE EV. TECNICA","NO CUMPLE",IF(I267&lt;=($F267*(1+$F$4)),"CUMPLE","NO CUMPLE")))</f>
        <v>NO CUMPLE</v>
      </c>
      <c r="L267" s="51" t="str">
        <f>IF('OFERTAS ECONOMICAS'!U267=0,"",IF('OFERTAS ECONOMICAS'!Z267="NO","",'OFERTAS ECONOMICAS'!U267))</f>
        <v/>
      </c>
      <c r="M267" s="52">
        <f>+'OFERTAS ECONOMICAS'!Y267</f>
        <v>0</v>
      </c>
      <c r="N267" s="52" t="str">
        <f t="shared" ref="N267:N330" si="109">+IF(L267=0,"NO OFERTADO",IF(M267="NO CUMPLE EV. TECNICA","NO CUMPLE",IF(L267&lt;=($F267*(1+$F$4)),"CUMPLE","NO CUMPLE")))</f>
        <v>NO CUMPLE</v>
      </c>
      <c r="O267" s="53" t="str">
        <f>IF('OFERTAS ECONOMICAS'!AD267=0,"",IF('OFERTAS ECONOMICAS'!AI267="NO","",'OFERTAS ECONOMICAS'!AD267))</f>
        <v/>
      </c>
      <c r="P267" s="54">
        <f>+'OFERTAS ECONOMICAS'!AH267</f>
        <v>0</v>
      </c>
      <c r="Q267" s="54" t="str">
        <f t="shared" ref="Q267:Q330" si="110">+IF(O267=0,"NO OFERTADO",IF(P267="NO CUMPLE EV. TECNICA","NO CUMPLE",IF(O267&lt;=($F267*(1+$F$4)),"CUMPLE","NO CUMPLE")))</f>
        <v>NO CUMPLE</v>
      </c>
      <c r="R267" s="56" t="str">
        <f>IF('OFERTAS ECONOMICAS'!AN267=0,"",IF('OFERTAS ECONOMICAS'!AR267="NO","",'OFERTAS ECONOMICAS'!AN267))</f>
        <v/>
      </c>
      <c r="S267" s="57">
        <f>+'OFERTAS ECONOMICAS'!AQ267</f>
        <v>0</v>
      </c>
      <c r="T267" s="57" t="str">
        <f t="shared" ref="T267:T330" si="111">+IF(R267=0,"NO OFERTADO",IF(S267="NO CUMPLE EV. TECNICA","NO CUMPLE",IF(R267&lt;=($F267*(1+$F$4)),"CUMPLE","NO CUMPLE")))</f>
        <v>NO CUMPLE</v>
      </c>
      <c r="U267" s="59" t="str">
        <f>IF('OFERTAS ECONOMICAS'!AV267=0,"",IF('OFERTAS ECONOMICAS'!BA267="NO","",'OFERTAS ECONOMICAS'!AV267))</f>
        <v/>
      </c>
      <c r="V267" s="60">
        <f>+'OFERTAS ECONOMICAS'!AZ267</f>
        <v>0</v>
      </c>
      <c r="W267" s="60" t="str">
        <f t="shared" ref="W267:W330" si="112">+IF(U267=0,"NO OFERTADO",IF(V267="NO CUMPLE EV. TECNICA","NO CUMPLE",IF(U267&lt;=($F267*(1+$F$4)),"CUMPLE","NO CUMPLE")))</f>
        <v>NO CUMPLE</v>
      </c>
      <c r="X267" s="56" t="str">
        <f>IF('OFERTAS ECONOMICAS'!BF267=0,"",IF('OFERTAS ECONOMICAS'!BJ267="NO","",'OFERTAS ECONOMICAS'!BE267))</f>
        <v/>
      </c>
      <c r="Y267" s="57">
        <f>+'OFERTAS ECONOMICAS'!BI267</f>
        <v>0</v>
      </c>
      <c r="Z267" s="57" t="str">
        <f t="shared" ref="Z267:Z330" si="113">+IF(X267=0,"NO OFERTADO",IF(Y267="NO CUMPLE EV. TECNICA","NO CUMPLE",IF(X267&lt;=($F267*(1+$F$4)),"CUMPLE","NO CUMPLE")))</f>
        <v>NO CUMPLE</v>
      </c>
      <c r="AA267" s="152" t="e">
        <f>IF('OFERTAS ECONOMICAS'!#REF!=0,"",IF('OFERTAS ECONOMICAS'!#REF!="NO","",'OFERTAS ECONOMICAS'!#REF!))</f>
        <v>#REF!</v>
      </c>
      <c r="AB267" s="153" t="e">
        <f>+'OFERTAS ECONOMICAS'!#REF!</f>
        <v>#REF!</v>
      </c>
      <c r="AC267" s="153" t="e">
        <f t="shared" ref="AC267:AC330" si="114">+IF(AA267=0,"NO OFERTADO",IF(AB267="NO CUMPLE EV. TECNICA","NO CUMPLE",IF(AA267&lt;=($F267*(1+$F$4)),"CUMPLE","NO CUMPLE")))</f>
        <v>#REF!</v>
      </c>
      <c r="AD267" s="251" t="str">
        <f>IF('OFERTAS ECONOMICAS'!BN267=0,"",IF('OFERTAS ECONOMICAS'!BS267="NO","",'OFERTAS ECONOMICAS'!BN267))</f>
        <v/>
      </c>
      <c r="AE267" s="153">
        <f>+'OFERTAS ECONOMICAS'!BR267</f>
        <v>0</v>
      </c>
      <c r="AF267" s="153" t="str">
        <f t="shared" ref="AF267:AF330" si="115">+IF(AD267=0,"NO OFERTADO",IF(AE267="NO CUMPLE EV. TECNICA","NO CUMPLE",IF(AD267&lt;=($F267*(1+$F$4)),"CUMPLE","NO CUMPLE")))</f>
        <v>NO CUMPLE</v>
      </c>
      <c r="AG267" s="152" t="str">
        <f>IF('OFERTAS ECONOMICAS'!BW267=0,"",IF('OFERTAS ECONOMICAS'!CB267="NO","",'OFERTAS ECONOMICAS'!BW267))</f>
        <v/>
      </c>
      <c r="AH267" s="153">
        <f>+'OFERTAS ECONOMICAS'!CA267</f>
        <v>0</v>
      </c>
      <c r="AI267" s="153" t="str">
        <f t="shared" ref="AI267:AI330" si="116">+IF(AG267=0,"NO OFERTADO",IF(AH267="NO CUMPLE EV. TECNICA","NO CUMPLE",IF(AG267&lt;=($F267*(1+$F$4)),"CUMPLE","NO CUMPLE")))</f>
        <v>NO CUMPLE</v>
      </c>
      <c r="AJ267" s="152">
        <f>IF('OFERTAS ECONOMICAS'!CF267=0,"",IF('OFERTAS ECONOMICAS'!CK267="NO","",'OFERTAS ECONOMICAS'!CF267))</f>
        <v>31395</v>
      </c>
      <c r="AK267" s="153" t="str">
        <f>+'OFERTAS ECONOMICAS'!CJ267</f>
        <v>CUMPLE</v>
      </c>
      <c r="AL267" s="153" t="str">
        <f t="shared" ref="AL267:AL330" si="117">+IF(AJ267=0,"NO OFERTADO",IF(AK267="NO CUMPLE EV. TECNICA","NO CUMPLE",IF(AJ267&lt;=($F267*(1+$F$4)),"CUMPLE","NO CUMPLE")))</f>
        <v>CUMPLE</v>
      </c>
      <c r="AM267" s="152" t="str">
        <f>IF('OFERTAS ECONOMICAS'!CO267=0,"",IF('OFERTAS ECONOMICAS'!CT267="NO","",'OFERTAS ECONOMICAS'!CO267))</f>
        <v/>
      </c>
      <c r="AN267" s="153">
        <f>+'OFERTAS ECONOMICAS'!CS267</f>
        <v>0</v>
      </c>
      <c r="AO267" s="153" t="str">
        <f t="shared" ref="AO267:AO330" si="118">+IF(AM267=0,"NO OFERTADO",IF(AN267="NO CUMPLE EV. TECNICA","NO CUMPLE",IF(AM267&lt;=($F267*(1+$F$4)),"CUMPLE","NO CUMPLE")))</f>
        <v>NO CUMPLE</v>
      </c>
      <c r="AP267" s="344" t="str">
        <f>IF('OFERTAS ECONOMICAS'!CX267=0,"",IF('OFERTAS ECONOMICAS'!DC267="NO","",'OFERTAS ECONOMICAS'!CX267))</f>
        <v/>
      </c>
      <c r="AQ267" s="153">
        <f>+'OFERTAS ECONOMICAS'!DB267</f>
        <v>0</v>
      </c>
      <c r="AR267" s="153" t="str">
        <f t="shared" ref="AR267:AR330" si="119">+IF(AP267=0,"NO OFERTADO",IF(AQ267="NO CUMPLE EV. TECNICA","NO CUMPLE",IF(AP267&lt;=($F267*(1+$F$4)),"CUMPLE","NO CUMPLE")))</f>
        <v>NO CUMPLE</v>
      </c>
      <c r="AS267" s="152" t="str">
        <f>IF('OFERTAS ECONOMICAS'!DG267=0,"",IF('OFERTAS ECONOMICAS'!DL267="NO","",'OFERTAS ECONOMICAS'!DG267))</f>
        <v/>
      </c>
      <c r="AT267" s="153">
        <f>+'OFERTAS ECONOMICAS'!DK267</f>
        <v>0</v>
      </c>
      <c r="AU267" s="153" t="str">
        <f t="shared" ref="AU267:AU330" si="120">+IF(AS267=0,"NO OFERTADO",IF(AT267="NO CUMPLE EV. TECNICA","NO CUMPLE",IF(AS267&lt;=($F267*(1+$F$4)),"CUMPLE","NO CUMPLE")))</f>
        <v>NO CUMPLE</v>
      </c>
      <c r="AV267" s="152" t="str">
        <f>IF('OFERTAS ECONOMICAS'!DP267=0,"",IF('OFERTAS ECONOMICAS'!DU267="NO","",'OFERTAS ECONOMICAS'!DP267))</f>
        <v/>
      </c>
      <c r="AW267" s="153">
        <f>+'OFERTAS ECONOMICAS'!DT267</f>
        <v>0</v>
      </c>
      <c r="AX267" s="153" t="str">
        <f t="shared" ref="AX267:AX330" si="121">+IF(AV267=0,"NO OFERTADO",IF(AW267="NO CUMPLE EV. TECNICA","NO CUMPLE",IF(AV267&lt;=($F267*(1+$F$4)),"CUMPLE","NO CUMPLE")))</f>
        <v>NO CUMPLE</v>
      </c>
      <c r="AY267" s="341" t="str">
        <f>IF('OFERTAS ECONOMICAS'!DY267=0,"",IF('OFERTAS ECONOMICAS'!ED267="no","",'OFERTAS ECONOMICAS'!DY267))</f>
        <v/>
      </c>
      <c r="AZ267" s="153">
        <f>+'OFERTAS ECONOMICAS'!EC267</f>
        <v>0</v>
      </c>
      <c r="BA267" s="153" t="str">
        <f t="shared" ref="BA267:BA330" si="122">+IF(AY267=0,"NO OFERTADO",IF(AZ267="NO CUMPLE EV. TECNICA","NO CUMPLE",IF(AY267&lt;=($F267*(1+$F$4)),"CUMPLE","NO CUMPLE")))</f>
        <v>NO CUMPLE</v>
      </c>
      <c r="BB267" s="152" t="str">
        <f>IF('OFERTAS ECONOMICAS'!EH267=0,"",IF('OFERTAS ECONOMICAS'!EM267="NO","",'OFERTAS ECONOMICAS'!EH267))</f>
        <v/>
      </c>
      <c r="BC267" s="153" t="str">
        <f>+'OFERTAS ECONOMICAS'!EL267</f>
        <v/>
      </c>
      <c r="BD267" s="153" t="str">
        <f t="shared" ref="BD267:BD330" si="123">+IF(BB267=0,"NO OFERTADO",IF(BC267="NO CUMPLE EV. TECNICA","NO CUMPLE",IF(BB267&lt;=($F267*(1+$F$4)),"CUMPLE","NO CUMPLE")))</f>
        <v>NO CUMPLE</v>
      </c>
      <c r="BE267" s="152" t="str">
        <f>IF('OFERTAS ECONOMICAS'!EQ267=0,"",IF('OFERTAS ECONOMICAS'!EV267="NO","",'OFERTAS ECONOMICAS'!EQ267))</f>
        <v/>
      </c>
      <c r="BF267" s="153">
        <f>+'OFERTAS ECONOMICAS'!EU267</f>
        <v>0</v>
      </c>
      <c r="BG267" s="153" t="str">
        <f t="shared" ref="BG267:BG330" si="124">+IF(BE267=0,"NO OFERTADO",IF(BF267="NO CUMPLE EV. TECNICA","NO CUMPLE",IF(BE267&lt;=($F267*(1+$F$4)),"CUMPLE","NO CUMPLE")))</f>
        <v>NO CUMPLE</v>
      </c>
      <c r="BH267" s="152" t="str">
        <f>IF('OFERTAS ECONOMICAS'!EZ267=0,"",IF('OFERTAS ECONOMICAS'!FE267="NO","",'OFERTAS ECONOMICAS'!EZ267))</f>
        <v/>
      </c>
      <c r="BI267" s="153">
        <f>+'OFERTAS ECONOMICAS'!FD267</f>
        <v>0</v>
      </c>
      <c r="BJ267" s="153" t="str">
        <f t="shared" ref="BJ267:BJ330" si="125">+IF(BH267=0,"NO OFERTADO",IF(BI267="NO CUMPLE EV. TECNICA","NO CUMPLE",IF(BH267&lt;=($F267*(1+$F$4)),"CUMPLE","NO CUMPLE")))</f>
        <v>NO CUMPLE</v>
      </c>
      <c r="BK267" s="152" t="str">
        <f>IF('OFERTAS ECONOMICAS'!FI267=0,"",IF('OFERTAS ECONOMICAS'!FN267="no","",'OFERTAS ECONOMICAS'!FI267))</f>
        <v/>
      </c>
      <c r="BL267" s="153">
        <f>+'OFERTAS ECONOMICAS'!FM267</f>
        <v>0</v>
      </c>
      <c r="BM267" s="153" t="str">
        <f t="shared" ref="BM267:BM330" si="126">+IF(BK267=0,"NO OFERTADO",IF(BL267="NO CUMPLE EV. TECNICA","NO CUMPLE",IF(BK267&lt;=($F267*(1+$F$4)),"CUMPLE","NO CUMPLE")))</f>
        <v>NO CUMPLE</v>
      </c>
      <c r="BN267" s="152" t="e">
        <f>IF('OFERTAS ECONOMICAS'!#REF!=0,"",IF('OFERTAS ECONOMICAS'!#REF!="NO","",'OFERTAS ECONOMICAS'!#REF!))</f>
        <v>#REF!</v>
      </c>
      <c r="BO267" s="153" t="e">
        <f>+'OFERTAS ECONOMICAS'!#REF!</f>
        <v>#REF!</v>
      </c>
      <c r="BP267" s="153" t="e">
        <f t="shared" ref="BP267:BP330" si="127">+IF(BN267=0,"NO OFERTADO",IF(BO267="NO CUMPLE EV. TECNICA","NO CUMPLE",IF(BN267&lt;=($F267*(1+$F$4)),"CUMPLE","NO CUMPLE")))</f>
        <v>#REF!</v>
      </c>
      <c r="BQ267" s="152" t="str">
        <f>IF('OFERTAS ECONOMICAS'!FR267=0,"",IF('OFERTAS ECONOMICAS'!FW267="NO","",'OFERTAS ECONOMICAS'!FR267))</f>
        <v/>
      </c>
      <c r="BR267" s="153">
        <f>+'OFERTAS ECONOMICAS'!FV267</f>
        <v>0</v>
      </c>
      <c r="BS267" s="153" t="str">
        <f t="shared" ref="BS267:BS330" si="128">+IF(BQ267=0,"NO OFERTADO",IF(BR267="NO CUMPLE EV. TECNICA","NO CUMPLE",IF(BQ267&lt;=($F267*(1+$F$4)),"CUMPLE","NO CUMPLE")))</f>
        <v>NO CUMPLE</v>
      </c>
      <c r="BT267" s="152" t="str">
        <f>IF('OFERTAS ECONOMICAS'!GA267=0,"",IF('OFERTAS ECONOMICAS'!GF267="NO","",'OFERTAS ECONOMICAS'!GA267))</f>
        <v/>
      </c>
      <c r="BU267" s="153">
        <f>+'OFERTAS ECONOMICAS'!GE267</f>
        <v>0</v>
      </c>
      <c r="BV267" s="153" t="str">
        <f t="shared" ref="BV267:BV330" si="129">+IF(BT267=0,"NO OFERTADO",IF(BU267="NO CUMPLE EV. TECNICA","NO CUMPLE",IF(BT267&lt;=($F267*(1+$F$4)),"CUMPLE","NO CUMPLE")))</f>
        <v>NO CUMPLE</v>
      </c>
      <c r="BW267" s="152" t="e">
        <f>IF('OFERTAS ECONOMICAS'!#REF!=0,"",IF('OFERTAS ECONOMICAS'!#REF!="NO","",'OFERTAS ECONOMICAS'!#REF!))</f>
        <v>#REF!</v>
      </c>
      <c r="BX267" s="153" t="e">
        <f>+'OFERTAS ECONOMICAS'!#REF!</f>
        <v>#REF!</v>
      </c>
      <c r="BY267" s="153" t="e">
        <f t="shared" ref="BY267:BY330" si="130">+IF(BW267=0,"NO OFERTADO",IF(BX267="NO CUMPLE EV. TECNICA","NO CUMPLE",IF(BW267&lt;=($F267*(1+$F$4)),"CUMPLE","NO CUMPLE")))</f>
        <v>#REF!</v>
      </c>
    </row>
    <row r="268" spans="1:77" ht="25.5" x14ac:dyDescent="0.2">
      <c r="A268" s="85">
        <f t="shared" si="106"/>
        <v>259</v>
      </c>
      <c r="B268" s="85" t="str">
        <f>VLOOKUP(A268,'OFERTAS ECONOMICAS'!A268:B601,2,0)</f>
        <v>DM777</v>
      </c>
      <c r="C268" s="22" t="str">
        <f>VLOOKUP(A268,'OFERTAS ECONOMICAS'!A268:C601,3,0)</f>
        <v>PAÑAL DESECHABLE ADULTO TALLA L</v>
      </c>
      <c r="D268" s="121">
        <v>1</v>
      </c>
      <c r="E268" s="121" t="s">
        <v>32</v>
      </c>
      <c r="F268" s="24">
        <v>2351.44</v>
      </c>
      <c r="G268" s="121">
        <v>71</v>
      </c>
      <c r="H268" s="86">
        <f t="shared" si="107"/>
        <v>166952.24</v>
      </c>
      <c r="I268" s="48" t="str">
        <f>IF('OFERTAS ECONOMICAS'!L268=0,"",IF('OFERTAS ECONOMICAS'!Q268="no","",'OFERTAS ECONOMICAS'!L268))</f>
        <v/>
      </c>
      <c r="J268" s="49">
        <f>+'OFERTAS ECONOMICAS'!P268</f>
        <v>0</v>
      </c>
      <c r="K268" s="49" t="str">
        <f t="shared" si="108"/>
        <v>NO CUMPLE</v>
      </c>
      <c r="L268" s="51">
        <f>IF('OFERTAS ECONOMICAS'!U268=0,"",IF('OFERTAS ECONOMICAS'!Z268="NO","",'OFERTAS ECONOMICAS'!U268))</f>
        <v>2733.43</v>
      </c>
      <c r="M268" s="52" t="str">
        <f>+'OFERTAS ECONOMICAS'!Y268</f>
        <v>CUMPLE</v>
      </c>
      <c r="N268" s="52" t="str">
        <f t="shared" si="109"/>
        <v>CUMPLE</v>
      </c>
      <c r="O268" s="53" t="str">
        <f>IF('OFERTAS ECONOMICAS'!AD268=0,"",IF('OFERTAS ECONOMICAS'!AI268="NO","",'OFERTAS ECONOMICAS'!AD268))</f>
        <v/>
      </c>
      <c r="P268" s="54">
        <f>+'OFERTAS ECONOMICAS'!AH268</f>
        <v>0</v>
      </c>
      <c r="Q268" s="54" t="str">
        <f t="shared" si="110"/>
        <v>NO CUMPLE</v>
      </c>
      <c r="R268" s="56" t="str">
        <f>IF('OFERTAS ECONOMICAS'!AN268=0,"",IF('OFERTAS ECONOMICAS'!AR268="NO","",'OFERTAS ECONOMICAS'!AN268))</f>
        <v/>
      </c>
      <c r="S268" s="57">
        <f>+'OFERTAS ECONOMICAS'!AQ268</f>
        <v>0</v>
      </c>
      <c r="T268" s="57" t="str">
        <f t="shared" si="111"/>
        <v>NO CUMPLE</v>
      </c>
      <c r="U268" s="59" t="str">
        <f>IF('OFERTAS ECONOMICAS'!AV268=0,"",IF('OFERTAS ECONOMICAS'!BA268="NO","",'OFERTAS ECONOMICAS'!AV268))</f>
        <v/>
      </c>
      <c r="V268" s="60">
        <f>+'OFERTAS ECONOMICAS'!AZ268</f>
        <v>0</v>
      </c>
      <c r="W268" s="60" t="str">
        <f t="shared" si="112"/>
        <v>NO CUMPLE</v>
      </c>
      <c r="X268" s="56" t="str">
        <f>IF('OFERTAS ECONOMICAS'!BF268=0,"",IF('OFERTAS ECONOMICAS'!BJ268="NO","",'OFERTAS ECONOMICAS'!BE268))</f>
        <v/>
      </c>
      <c r="Y268" s="57">
        <f>+'OFERTAS ECONOMICAS'!BI268</f>
        <v>0</v>
      </c>
      <c r="Z268" s="57" t="str">
        <f t="shared" si="113"/>
        <v>NO CUMPLE</v>
      </c>
      <c r="AA268" s="152" t="e">
        <f>IF('OFERTAS ECONOMICAS'!#REF!=0,"",IF('OFERTAS ECONOMICAS'!#REF!="NO","",'OFERTAS ECONOMICAS'!#REF!))</f>
        <v>#REF!</v>
      </c>
      <c r="AB268" s="153" t="e">
        <f>+'OFERTAS ECONOMICAS'!#REF!</f>
        <v>#REF!</v>
      </c>
      <c r="AC268" s="153" t="e">
        <f t="shared" si="114"/>
        <v>#REF!</v>
      </c>
      <c r="AD268" s="251" t="str">
        <f>IF('OFERTAS ECONOMICAS'!BN268=0,"",IF('OFERTAS ECONOMICAS'!BS268="NO","",'OFERTAS ECONOMICAS'!BN268))</f>
        <v/>
      </c>
      <c r="AE268" s="153">
        <f>+'OFERTAS ECONOMICAS'!BR268</f>
        <v>0</v>
      </c>
      <c r="AF268" s="153" t="str">
        <f t="shared" si="115"/>
        <v>NO CUMPLE</v>
      </c>
      <c r="AG268" s="152" t="str">
        <f>IF('OFERTAS ECONOMICAS'!BW268=0,"",IF('OFERTAS ECONOMICAS'!CB268="NO","",'OFERTAS ECONOMICAS'!BW268))</f>
        <v/>
      </c>
      <c r="AH268" s="153">
        <f>+'OFERTAS ECONOMICAS'!CA268</f>
        <v>0</v>
      </c>
      <c r="AI268" s="153" t="str">
        <f t="shared" si="116"/>
        <v>NO CUMPLE</v>
      </c>
      <c r="AJ268" s="152" t="str">
        <f>IF('OFERTAS ECONOMICAS'!CF268=0,"",IF('OFERTAS ECONOMICAS'!CK268="NO","",'OFERTAS ECONOMICAS'!CF268))</f>
        <v/>
      </c>
      <c r="AK268" s="153">
        <f>+'OFERTAS ECONOMICAS'!CJ268</f>
        <v>0</v>
      </c>
      <c r="AL268" s="153" t="str">
        <f t="shared" si="117"/>
        <v>NO CUMPLE</v>
      </c>
      <c r="AM268" s="152" t="str">
        <f>IF('OFERTAS ECONOMICAS'!CO268=0,"",IF('OFERTAS ECONOMICAS'!CT268="NO","",'OFERTAS ECONOMICAS'!CO268))</f>
        <v/>
      </c>
      <c r="AN268" s="153">
        <f>+'OFERTAS ECONOMICAS'!CS268</f>
        <v>0</v>
      </c>
      <c r="AO268" s="153" t="str">
        <f t="shared" si="118"/>
        <v>NO CUMPLE</v>
      </c>
      <c r="AP268" s="344">
        <f>IF('OFERTAS ECONOMICAS'!CX268=0,"",IF('OFERTAS ECONOMICAS'!DC268="NO","",'OFERTAS ECONOMICAS'!CX268))</f>
        <v>2469.25</v>
      </c>
      <c r="AQ268" s="153" t="str">
        <f>+'OFERTAS ECONOMICAS'!DB268</f>
        <v>CUMPLE</v>
      </c>
      <c r="AR268" s="153" t="str">
        <f t="shared" si="119"/>
        <v>CUMPLE</v>
      </c>
      <c r="AS268" s="152" t="str">
        <f>IF('OFERTAS ECONOMICAS'!DG268=0,"",IF('OFERTAS ECONOMICAS'!DL268="NO","",'OFERTAS ECONOMICAS'!DG268))</f>
        <v/>
      </c>
      <c r="AT268" s="153">
        <f>+'OFERTAS ECONOMICAS'!DK268</f>
        <v>0</v>
      </c>
      <c r="AU268" s="153" t="str">
        <f t="shared" si="120"/>
        <v>NO CUMPLE</v>
      </c>
      <c r="AV268" s="152" t="str">
        <f>IF('OFERTAS ECONOMICAS'!DP268=0,"",IF('OFERTAS ECONOMICAS'!DU268="NO","",'OFERTAS ECONOMICAS'!DP268))</f>
        <v/>
      </c>
      <c r="AW268" s="153">
        <f>+'OFERTAS ECONOMICAS'!DT268</f>
        <v>0</v>
      </c>
      <c r="AX268" s="153" t="str">
        <f t="shared" si="121"/>
        <v>NO CUMPLE</v>
      </c>
      <c r="AY268" s="341" t="str">
        <f>IF('OFERTAS ECONOMICAS'!DY268=0,"",IF('OFERTAS ECONOMICAS'!ED268="no","",'OFERTAS ECONOMICAS'!DY268))</f>
        <v/>
      </c>
      <c r="AZ268" s="153">
        <f>+'OFERTAS ECONOMICAS'!EC268</f>
        <v>0</v>
      </c>
      <c r="BA268" s="153" t="str">
        <f t="shared" si="122"/>
        <v>NO CUMPLE</v>
      </c>
      <c r="BB268" s="152" t="str">
        <f>IF('OFERTAS ECONOMICAS'!EH268=0,"",IF('OFERTAS ECONOMICAS'!EM268="NO","",'OFERTAS ECONOMICAS'!EH268))</f>
        <v/>
      </c>
      <c r="BC268" s="153" t="str">
        <f>+'OFERTAS ECONOMICAS'!EL268</f>
        <v/>
      </c>
      <c r="BD268" s="153" t="str">
        <f t="shared" si="123"/>
        <v>NO CUMPLE</v>
      </c>
      <c r="BE268" s="152" t="str">
        <f>IF('OFERTAS ECONOMICAS'!EQ268=0,"",IF('OFERTAS ECONOMICAS'!EV268="NO","",'OFERTAS ECONOMICAS'!EQ268))</f>
        <v/>
      </c>
      <c r="BF268" s="153">
        <f>+'OFERTAS ECONOMICAS'!EU268</f>
        <v>0</v>
      </c>
      <c r="BG268" s="153" t="str">
        <f t="shared" si="124"/>
        <v>NO CUMPLE</v>
      </c>
      <c r="BH268" s="152" t="str">
        <f>IF('OFERTAS ECONOMICAS'!EZ268=0,"",IF('OFERTAS ECONOMICAS'!FE268="NO","",'OFERTAS ECONOMICAS'!EZ268))</f>
        <v/>
      </c>
      <c r="BI268" s="153">
        <f>+'OFERTAS ECONOMICAS'!FD268</f>
        <v>0</v>
      </c>
      <c r="BJ268" s="153" t="str">
        <f t="shared" si="125"/>
        <v>NO CUMPLE</v>
      </c>
      <c r="BK268" s="152" t="str">
        <f>IF('OFERTAS ECONOMICAS'!FI268=0,"",IF('OFERTAS ECONOMICAS'!FN268="no","",'OFERTAS ECONOMICAS'!FI268))</f>
        <v/>
      </c>
      <c r="BL268" s="153">
        <f>+'OFERTAS ECONOMICAS'!FM268</f>
        <v>0</v>
      </c>
      <c r="BM268" s="153" t="str">
        <f t="shared" si="126"/>
        <v>NO CUMPLE</v>
      </c>
      <c r="BN268" s="152" t="e">
        <f>IF('OFERTAS ECONOMICAS'!#REF!=0,"",IF('OFERTAS ECONOMICAS'!#REF!="NO","",'OFERTAS ECONOMICAS'!#REF!))</f>
        <v>#REF!</v>
      </c>
      <c r="BO268" s="153" t="e">
        <f>+'OFERTAS ECONOMICAS'!#REF!</f>
        <v>#REF!</v>
      </c>
      <c r="BP268" s="153" t="e">
        <f t="shared" si="127"/>
        <v>#REF!</v>
      </c>
      <c r="BQ268" s="152" t="str">
        <f>IF('OFERTAS ECONOMICAS'!FR268=0,"",IF('OFERTAS ECONOMICAS'!FW268="NO","",'OFERTAS ECONOMICAS'!FR268))</f>
        <v/>
      </c>
      <c r="BR268" s="153">
        <f>+'OFERTAS ECONOMICAS'!FV268</f>
        <v>0</v>
      </c>
      <c r="BS268" s="153" t="str">
        <f t="shared" si="128"/>
        <v>NO CUMPLE</v>
      </c>
      <c r="BT268" s="152" t="str">
        <f>IF('OFERTAS ECONOMICAS'!GA268=0,"",IF('OFERTAS ECONOMICAS'!GF268="NO","",'OFERTAS ECONOMICAS'!GA268))</f>
        <v/>
      </c>
      <c r="BU268" s="153">
        <f>+'OFERTAS ECONOMICAS'!GE268</f>
        <v>0</v>
      </c>
      <c r="BV268" s="153" t="str">
        <f t="shared" si="129"/>
        <v>NO CUMPLE</v>
      </c>
      <c r="BW268" s="152" t="e">
        <f>IF('OFERTAS ECONOMICAS'!#REF!=0,"",IF('OFERTAS ECONOMICAS'!#REF!="NO","",'OFERTAS ECONOMICAS'!#REF!))</f>
        <v>#REF!</v>
      </c>
      <c r="BX268" s="153" t="e">
        <f>+'OFERTAS ECONOMICAS'!#REF!</f>
        <v>#REF!</v>
      </c>
      <c r="BY268" s="153" t="e">
        <f t="shared" si="130"/>
        <v>#REF!</v>
      </c>
    </row>
    <row r="269" spans="1:77" ht="12.75" x14ac:dyDescent="0.2">
      <c r="A269" s="85">
        <f t="shared" si="106"/>
        <v>260</v>
      </c>
      <c r="B269" s="85" t="str">
        <f>VLOOKUP(A269,'OFERTAS ECONOMICAS'!A269:B602,2,0)</f>
        <v>DM926</v>
      </c>
      <c r="C269" s="22" t="str">
        <f>VLOOKUP(A269,'OFERTAS ECONOMICAS'!A269:C602,3,0)</f>
        <v>PULSOXIMETRO UNIDAD</v>
      </c>
      <c r="D269" s="120">
        <v>1</v>
      </c>
      <c r="E269" s="120" t="s">
        <v>32</v>
      </c>
      <c r="F269" s="24">
        <v>118345.09760000001</v>
      </c>
      <c r="G269" s="120">
        <v>22</v>
      </c>
      <c r="H269" s="86">
        <f t="shared" si="107"/>
        <v>2603592.1472</v>
      </c>
      <c r="I269" s="48" t="str">
        <f>IF('OFERTAS ECONOMICAS'!L269=0,"",IF('OFERTAS ECONOMICAS'!Q269="no","",'OFERTAS ECONOMICAS'!L269))</f>
        <v/>
      </c>
      <c r="J269" s="49">
        <f>+'OFERTAS ECONOMICAS'!P269</f>
        <v>0</v>
      </c>
      <c r="K269" s="49" t="str">
        <f t="shared" si="108"/>
        <v>NO CUMPLE</v>
      </c>
      <c r="L269" s="51" t="str">
        <f>IF('OFERTAS ECONOMICAS'!U269=0,"",IF('OFERTAS ECONOMICAS'!Z269="NO","",'OFERTAS ECONOMICAS'!U269))</f>
        <v/>
      </c>
      <c r="M269" s="52">
        <f>+'OFERTAS ECONOMICAS'!Y269</f>
        <v>0</v>
      </c>
      <c r="N269" s="52" t="str">
        <f t="shared" si="109"/>
        <v>NO CUMPLE</v>
      </c>
      <c r="O269" s="53" t="str">
        <f>IF('OFERTAS ECONOMICAS'!AD269=0,"",IF('OFERTAS ECONOMICAS'!AI269="NO","",'OFERTAS ECONOMICAS'!AD269))</f>
        <v/>
      </c>
      <c r="P269" s="54">
        <f>+'OFERTAS ECONOMICAS'!AH269</f>
        <v>0</v>
      </c>
      <c r="Q269" s="54" t="str">
        <f t="shared" si="110"/>
        <v>NO CUMPLE</v>
      </c>
      <c r="R269" s="56" t="str">
        <f>IF('OFERTAS ECONOMICAS'!AN269=0,"",IF('OFERTAS ECONOMICAS'!AR269="NO","",'OFERTAS ECONOMICAS'!AN269))</f>
        <v/>
      </c>
      <c r="S269" s="57">
        <f>+'OFERTAS ECONOMICAS'!AQ269</f>
        <v>0</v>
      </c>
      <c r="T269" s="57" t="str">
        <f t="shared" si="111"/>
        <v>NO CUMPLE</v>
      </c>
      <c r="U269" s="59" t="str">
        <f>IF('OFERTAS ECONOMICAS'!AV269=0,"",IF('OFERTAS ECONOMICAS'!BA269="NO","",'OFERTAS ECONOMICAS'!AV269))</f>
        <v/>
      </c>
      <c r="V269" s="60">
        <f>+'OFERTAS ECONOMICAS'!AZ269</f>
        <v>0</v>
      </c>
      <c r="W269" s="60" t="str">
        <f t="shared" si="112"/>
        <v>NO CUMPLE</v>
      </c>
      <c r="X269" s="56" t="str">
        <f>IF('OFERTAS ECONOMICAS'!BF269=0,"",IF('OFERTAS ECONOMICAS'!BJ269="NO","",'OFERTAS ECONOMICAS'!BE269))</f>
        <v/>
      </c>
      <c r="Y269" s="57">
        <f>+'OFERTAS ECONOMICAS'!BI269</f>
        <v>0</v>
      </c>
      <c r="Z269" s="57" t="str">
        <f t="shared" si="113"/>
        <v>NO CUMPLE</v>
      </c>
      <c r="AA269" s="152" t="e">
        <f>IF('OFERTAS ECONOMICAS'!#REF!=0,"",IF('OFERTAS ECONOMICAS'!#REF!="NO","",'OFERTAS ECONOMICAS'!#REF!))</f>
        <v>#REF!</v>
      </c>
      <c r="AB269" s="153" t="e">
        <f>+'OFERTAS ECONOMICAS'!#REF!</f>
        <v>#REF!</v>
      </c>
      <c r="AC269" s="153" t="e">
        <f t="shared" si="114"/>
        <v>#REF!</v>
      </c>
      <c r="AD269" s="251" t="str">
        <f>IF('OFERTAS ECONOMICAS'!BN269=0,"",IF('OFERTAS ECONOMICAS'!BS269="NO","",'OFERTAS ECONOMICAS'!BN269))</f>
        <v/>
      </c>
      <c r="AE269" s="153">
        <f>+'OFERTAS ECONOMICAS'!BR269</f>
        <v>0</v>
      </c>
      <c r="AF269" s="153" t="str">
        <f t="shared" si="115"/>
        <v>NO CUMPLE</v>
      </c>
      <c r="AG269" s="152" t="str">
        <f>IF('OFERTAS ECONOMICAS'!BW269=0,"",IF('OFERTAS ECONOMICAS'!CB269="NO","",'OFERTAS ECONOMICAS'!BW269))</f>
        <v/>
      </c>
      <c r="AH269" s="153">
        <f>+'OFERTAS ECONOMICAS'!CA269</f>
        <v>0</v>
      </c>
      <c r="AI269" s="153" t="str">
        <f t="shared" si="116"/>
        <v>NO CUMPLE</v>
      </c>
      <c r="AJ269" s="152" t="str">
        <f>IF('OFERTAS ECONOMICAS'!CF269=0,"",IF('OFERTAS ECONOMICAS'!CK269="NO","",'OFERTAS ECONOMICAS'!CF269))</f>
        <v/>
      </c>
      <c r="AK269" s="153">
        <f>+'OFERTAS ECONOMICAS'!CJ269</f>
        <v>0</v>
      </c>
      <c r="AL269" s="153" t="str">
        <f t="shared" si="117"/>
        <v>NO CUMPLE</v>
      </c>
      <c r="AM269" s="152" t="str">
        <f>IF('OFERTAS ECONOMICAS'!CO269=0,"",IF('OFERTAS ECONOMICAS'!CT269="NO","",'OFERTAS ECONOMICAS'!CO269))</f>
        <v/>
      </c>
      <c r="AN269" s="153">
        <f>+'OFERTAS ECONOMICAS'!CS269</f>
        <v>0</v>
      </c>
      <c r="AO269" s="153" t="str">
        <f t="shared" si="118"/>
        <v>NO CUMPLE</v>
      </c>
      <c r="AP269" s="344" t="str">
        <f>IF('OFERTAS ECONOMICAS'!CX269=0,"",IF('OFERTAS ECONOMICAS'!DC269="NO","",'OFERTAS ECONOMICAS'!CX269))</f>
        <v/>
      </c>
      <c r="AQ269" s="153">
        <f>+'OFERTAS ECONOMICAS'!DB269</f>
        <v>0</v>
      </c>
      <c r="AR269" s="153" t="str">
        <f t="shared" si="119"/>
        <v>NO CUMPLE</v>
      </c>
      <c r="AS269" s="152" t="str">
        <f>IF('OFERTAS ECONOMICAS'!DG269=0,"",IF('OFERTAS ECONOMICAS'!DL269="NO","",'OFERTAS ECONOMICAS'!DG269))</f>
        <v/>
      </c>
      <c r="AT269" s="153">
        <f>+'OFERTAS ECONOMICAS'!DK269</f>
        <v>0</v>
      </c>
      <c r="AU269" s="153" t="str">
        <f t="shared" si="120"/>
        <v>NO CUMPLE</v>
      </c>
      <c r="AV269" s="152" t="str">
        <f>IF('OFERTAS ECONOMICAS'!DP269=0,"",IF('OFERTAS ECONOMICAS'!DU269="NO","",'OFERTAS ECONOMICAS'!DP269))</f>
        <v/>
      </c>
      <c r="AW269" s="153">
        <f>+'OFERTAS ECONOMICAS'!DT269</f>
        <v>0</v>
      </c>
      <c r="AX269" s="153" t="str">
        <f t="shared" si="121"/>
        <v>NO CUMPLE</v>
      </c>
      <c r="AY269" s="341" t="str">
        <f>IF('OFERTAS ECONOMICAS'!DY269=0,"",IF('OFERTAS ECONOMICAS'!ED269="no","",'OFERTAS ECONOMICAS'!DY269))</f>
        <v/>
      </c>
      <c r="AZ269" s="153" t="str">
        <f>+'OFERTAS ECONOMICAS'!EC269</f>
        <v>NO CUMPLE</v>
      </c>
      <c r="BA269" s="153" t="str">
        <f t="shared" si="122"/>
        <v>NO CUMPLE</v>
      </c>
      <c r="BB269" s="152">
        <f>IF('OFERTAS ECONOMICAS'!EH269=0,"",IF('OFERTAS ECONOMICAS'!EM269="NO","",'OFERTAS ECONOMICAS'!EH269))</f>
        <v>130201.00000000001</v>
      </c>
      <c r="BC269" s="153" t="str">
        <f>+'OFERTAS ECONOMICAS'!EL269</f>
        <v>CUMPLE</v>
      </c>
      <c r="BD269" s="153" t="str">
        <f t="shared" si="123"/>
        <v>CUMPLE</v>
      </c>
      <c r="BE269" s="152" t="str">
        <f>IF('OFERTAS ECONOMICAS'!EQ269=0,"",IF('OFERTAS ECONOMICAS'!EV269="NO","",'OFERTAS ECONOMICAS'!EQ269))</f>
        <v/>
      </c>
      <c r="BF269" s="153" t="str">
        <f>+'OFERTAS ECONOMICAS'!EU269</f>
        <v>NO CUMPLE</v>
      </c>
      <c r="BG269" s="153" t="str">
        <f t="shared" si="124"/>
        <v>NO CUMPLE</v>
      </c>
      <c r="BH269" s="152" t="str">
        <f>IF('OFERTAS ECONOMICAS'!EZ269=0,"",IF('OFERTAS ECONOMICAS'!FE269="NO","",'OFERTAS ECONOMICAS'!EZ269))</f>
        <v/>
      </c>
      <c r="BI269" s="153">
        <f>+'OFERTAS ECONOMICAS'!FD269</f>
        <v>0</v>
      </c>
      <c r="BJ269" s="153" t="str">
        <f t="shared" si="125"/>
        <v>NO CUMPLE</v>
      </c>
      <c r="BK269" s="152" t="str">
        <f>IF('OFERTAS ECONOMICAS'!FI269=0,"",IF('OFERTAS ECONOMICAS'!FN269="no","",'OFERTAS ECONOMICAS'!FI269))</f>
        <v/>
      </c>
      <c r="BL269" s="153">
        <f>+'OFERTAS ECONOMICAS'!FM269</f>
        <v>0</v>
      </c>
      <c r="BM269" s="153" t="str">
        <f t="shared" si="126"/>
        <v>NO CUMPLE</v>
      </c>
      <c r="BN269" s="152" t="e">
        <f>IF('OFERTAS ECONOMICAS'!#REF!=0,"",IF('OFERTAS ECONOMICAS'!#REF!="NO","",'OFERTAS ECONOMICAS'!#REF!))</f>
        <v>#REF!</v>
      </c>
      <c r="BO269" s="153" t="e">
        <f>+'OFERTAS ECONOMICAS'!#REF!</f>
        <v>#REF!</v>
      </c>
      <c r="BP269" s="153" t="e">
        <f t="shared" si="127"/>
        <v>#REF!</v>
      </c>
      <c r="BQ269" s="152" t="str">
        <f>IF('OFERTAS ECONOMICAS'!FR269=0,"",IF('OFERTAS ECONOMICAS'!FW269="NO","",'OFERTAS ECONOMICAS'!FR269))</f>
        <v/>
      </c>
      <c r="BR269" s="153">
        <f>+'OFERTAS ECONOMICAS'!FV269</f>
        <v>0</v>
      </c>
      <c r="BS269" s="153" t="str">
        <f t="shared" si="128"/>
        <v>NO CUMPLE</v>
      </c>
      <c r="BT269" s="152" t="str">
        <f>IF('OFERTAS ECONOMICAS'!GA269=0,"",IF('OFERTAS ECONOMICAS'!GF269="NO","",'OFERTAS ECONOMICAS'!GA269))</f>
        <v/>
      </c>
      <c r="BU269" s="153">
        <f>+'OFERTAS ECONOMICAS'!GE269</f>
        <v>0</v>
      </c>
      <c r="BV269" s="153" t="str">
        <f t="shared" si="129"/>
        <v>NO CUMPLE</v>
      </c>
      <c r="BW269" s="152" t="e">
        <f>IF('OFERTAS ECONOMICAS'!#REF!=0,"",IF('OFERTAS ECONOMICAS'!#REF!="NO","",'OFERTAS ECONOMICAS'!#REF!))</f>
        <v>#REF!</v>
      </c>
      <c r="BX269" s="153" t="e">
        <f>+'OFERTAS ECONOMICAS'!#REF!</f>
        <v>#REF!</v>
      </c>
      <c r="BY269" s="153" t="e">
        <f t="shared" si="130"/>
        <v>#REF!</v>
      </c>
    </row>
    <row r="270" spans="1:77" ht="25.5" x14ac:dyDescent="0.2">
      <c r="A270" s="85">
        <f t="shared" si="106"/>
        <v>261</v>
      </c>
      <c r="B270" s="85" t="str">
        <f>VLOOKUP(A270,'OFERTAS ECONOMICAS'!A270:B603,2,0)</f>
        <v>DM1846</v>
      </c>
      <c r="C270" s="22" t="str">
        <f>VLOOKUP(A270,'OFERTAS ECONOMICAS'!A270:C603,3,0)</f>
        <v>CONOS DESECHABLE PARA OTOSCOPIO PEDIATRICO</v>
      </c>
      <c r="D270" s="120">
        <v>1</v>
      </c>
      <c r="E270" s="120" t="s">
        <v>32</v>
      </c>
      <c r="F270" s="24">
        <v>126.14</v>
      </c>
      <c r="G270" s="121">
        <v>929</v>
      </c>
      <c r="H270" s="86">
        <f t="shared" si="107"/>
        <v>117184.06</v>
      </c>
      <c r="I270" s="48" t="str">
        <f>IF('OFERTAS ECONOMICAS'!L270=0,"",IF('OFERTAS ECONOMICAS'!Q270="no","",'OFERTAS ECONOMICAS'!L270))</f>
        <v/>
      </c>
      <c r="J270" s="49">
        <f>+'OFERTAS ECONOMICAS'!P270</f>
        <v>0</v>
      </c>
      <c r="K270" s="49" t="str">
        <f t="shared" si="108"/>
        <v>NO CUMPLE</v>
      </c>
      <c r="L270" s="51" t="str">
        <f>IF('OFERTAS ECONOMICAS'!U270=0,"",IF('OFERTAS ECONOMICAS'!Z270="NO","",'OFERTAS ECONOMICAS'!U270))</f>
        <v/>
      </c>
      <c r="M270" s="52">
        <f>+'OFERTAS ECONOMICAS'!Y270</f>
        <v>0</v>
      </c>
      <c r="N270" s="52" t="str">
        <f t="shared" si="109"/>
        <v>NO CUMPLE</v>
      </c>
      <c r="O270" s="53">
        <f>IF('OFERTAS ECONOMICAS'!AD270=0,"",IF('OFERTAS ECONOMICAS'!AI270="NO","",'OFERTAS ECONOMICAS'!AD270))</f>
        <v>126</v>
      </c>
      <c r="P270" s="54" t="str">
        <f>+'OFERTAS ECONOMICAS'!AH270</f>
        <v>CUMPLE</v>
      </c>
      <c r="Q270" s="54" t="str">
        <f t="shared" si="110"/>
        <v>CUMPLE</v>
      </c>
      <c r="R270" s="56" t="str">
        <f>IF('OFERTAS ECONOMICAS'!AN270=0,"",IF('OFERTAS ECONOMICAS'!AR270="NO","",'OFERTAS ECONOMICAS'!AN270))</f>
        <v/>
      </c>
      <c r="S270" s="57">
        <f>+'OFERTAS ECONOMICAS'!AQ270</f>
        <v>0</v>
      </c>
      <c r="T270" s="57" t="str">
        <f t="shared" si="111"/>
        <v>NO CUMPLE</v>
      </c>
      <c r="U270" s="59" t="str">
        <f>IF('OFERTAS ECONOMICAS'!AV270=0,"",IF('OFERTAS ECONOMICAS'!BA270="NO","",'OFERTAS ECONOMICAS'!AV270))</f>
        <v/>
      </c>
      <c r="V270" s="60">
        <f>+'OFERTAS ECONOMICAS'!AZ270</f>
        <v>0</v>
      </c>
      <c r="W270" s="60" t="str">
        <f t="shared" si="112"/>
        <v>NO CUMPLE</v>
      </c>
      <c r="X270" s="56" t="str">
        <f>IF('OFERTAS ECONOMICAS'!BF270=0,"",IF('OFERTAS ECONOMICAS'!BJ270="NO","",'OFERTAS ECONOMICAS'!BE270))</f>
        <v/>
      </c>
      <c r="Y270" s="57">
        <f>+'OFERTAS ECONOMICAS'!BI270</f>
        <v>0</v>
      </c>
      <c r="Z270" s="57" t="str">
        <f t="shared" si="113"/>
        <v>NO CUMPLE</v>
      </c>
      <c r="AA270" s="152" t="e">
        <f>IF('OFERTAS ECONOMICAS'!#REF!=0,"",IF('OFERTAS ECONOMICAS'!#REF!="NO","",'OFERTAS ECONOMICAS'!#REF!))</f>
        <v>#REF!</v>
      </c>
      <c r="AB270" s="153" t="e">
        <f>+'OFERTAS ECONOMICAS'!#REF!</f>
        <v>#REF!</v>
      </c>
      <c r="AC270" s="153" t="e">
        <f t="shared" si="114"/>
        <v>#REF!</v>
      </c>
      <c r="AD270" s="251" t="str">
        <f>IF('OFERTAS ECONOMICAS'!BN270=0,"",IF('OFERTAS ECONOMICAS'!BS270="NO","",'OFERTAS ECONOMICAS'!BN270))</f>
        <v/>
      </c>
      <c r="AE270" s="153">
        <f>+'OFERTAS ECONOMICAS'!BR270</f>
        <v>0</v>
      </c>
      <c r="AF270" s="153" t="str">
        <f t="shared" si="115"/>
        <v>NO CUMPLE</v>
      </c>
      <c r="AG270" s="152" t="str">
        <f>IF('OFERTAS ECONOMICAS'!BW270=0,"",IF('OFERTAS ECONOMICAS'!CB270="NO","",'OFERTAS ECONOMICAS'!BW270))</f>
        <v/>
      </c>
      <c r="AH270" s="153">
        <f>+'OFERTAS ECONOMICAS'!CA270</f>
        <v>0</v>
      </c>
      <c r="AI270" s="153" t="str">
        <f t="shared" si="116"/>
        <v>NO CUMPLE</v>
      </c>
      <c r="AJ270" s="152" t="str">
        <f>IF('OFERTAS ECONOMICAS'!CF270=0,"",IF('OFERTAS ECONOMICAS'!CK270="NO","",'OFERTAS ECONOMICAS'!CF270))</f>
        <v/>
      </c>
      <c r="AK270" s="153">
        <f>+'OFERTAS ECONOMICAS'!CJ270</f>
        <v>0</v>
      </c>
      <c r="AL270" s="153" t="str">
        <f t="shared" si="117"/>
        <v>NO CUMPLE</v>
      </c>
      <c r="AM270" s="152" t="str">
        <f>IF('OFERTAS ECONOMICAS'!CO270=0,"",IF('OFERTAS ECONOMICAS'!CT270="NO","",'OFERTAS ECONOMICAS'!CO270))</f>
        <v/>
      </c>
      <c r="AN270" s="153">
        <f>+'OFERTAS ECONOMICAS'!CS270</f>
        <v>0</v>
      </c>
      <c r="AO270" s="153" t="str">
        <f t="shared" si="118"/>
        <v>NO CUMPLE</v>
      </c>
      <c r="AP270" s="344">
        <f>IF('OFERTAS ECONOMICAS'!CX270=0,"",IF('OFERTAS ECONOMICAS'!DC270="NO","",'OFERTAS ECONOMICAS'!CX270))</f>
        <v>123.76</v>
      </c>
      <c r="AQ270" s="153" t="str">
        <f>+'OFERTAS ECONOMICAS'!DB270</f>
        <v>CUMPLE</v>
      </c>
      <c r="AR270" s="153" t="str">
        <f t="shared" si="119"/>
        <v>CUMPLE</v>
      </c>
      <c r="AS270" s="152" t="str">
        <f>IF('OFERTAS ECONOMICAS'!DG270=0,"",IF('OFERTAS ECONOMICAS'!DL270="NO","",'OFERTAS ECONOMICAS'!DG270))</f>
        <v/>
      </c>
      <c r="AT270" s="153">
        <f>+'OFERTAS ECONOMICAS'!DK270</f>
        <v>0</v>
      </c>
      <c r="AU270" s="153" t="str">
        <f t="shared" si="120"/>
        <v>NO CUMPLE</v>
      </c>
      <c r="AV270" s="152" t="str">
        <f>IF('OFERTAS ECONOMICAS'!DP270=0,"",IF('OFERTAS ECONOMICAS'!DU270="NO","",'OFERTAS ECONOMICAS'!DP270))</f>
        <v/>
      </c>
      <c r="AW270" s="153" t="str">
        <f>+'OFERTAS ECONOMICAS'!DT270</f>
        <v>CUMPLE</v>
      </c>
      <c r="AX270" s="153" t="str">
        <f t="shared" si="121"/>
        <v>NO CUMPLE</v>
      </c>
      <c r="AY270" s="341" t="str">
        <f>IF('OFERTAS ECONOMICAS'!DY270=0,"",IF('OFERTAS ECONOMICAS'!ED270="no","",'OFERTAS ECONOMICAS'!DY270))</f>
        <v/>
      </c>
      <c r="AZ270" s="153" t="str">
        <f>+'OFERTAS ECONOMICAS'!EC270</f>
        <v>NO CUMPLE</v>
      </c>
      <c r="BA270" s="153" t="str">
        <f t="shared" si="122"/>
        <v>NO CUMPLE</v>
      </c>
      <c r="BB270" s="152" t="str">
        <f>IF('OFERTAS ECONOMICAS'!EH270=0,"",IF('OFERTAS ECONOMICAS'!EM270="NO","",'OFERTAS ECONOMICAS'!EH270))</f>
        <v/>
      </c>
      <c r="BC270" s="153" t="str">
        <f>+'OFERTAS ECONOMICAS'!EL270</f>
        <v>CUMPLE</v>
      </c>
      <c r="BD270" s="153" t="str">
        <f t="shared" si="123"/>
        <v>NO CUMPLE</v>
      </c>
      <c r="BE270" s="152" t="str">
        <f>IF('OFERTAS ECONOMICAS'!EQ270=0,"",IF('OFERTAS ECONOMICAS'!EV270="NO","",'OFERTAS ECONOMICAS'!EQ270))</f>
        <v/>
      </c>
      <c r="BF270" s="153">
        <f>+'OFERTAS ECONOMICAS'!EU270</f>
        <v>0</v>
      </c>
      <c r="BG270" s="153" t="str">
        <f t="shared" si="124"/>
        <v>NO CUMPLE</v>
      </c>
      <c r="BH270" s="152" t="str">
        <f>IF('OFERTAS ECONOMICAS'!EZ270=0,"",IF('OFERTAS ECONOMICAS'!FE270="NO","",'OFERTAS ECONOMICAS'!EZ270))</f>
        <v/>
      </c>
      <c r="BI270" s="153">
        <f>+'OFERTAS ECONOMICAS'!FD270</f>
        <v>0</v>
      </c>
      <c r="BJ270" s="153" t="str">
        <f t="shared" si="125"/>
        <v>NO CUMPLE</v>
      </c>
      <c r="BK270" s="152" t="str">
        <f>IF('OFERTAS ECONOMICAS'!FI270=0,"",IF('OFERTAS ECONOMICAS'!FN270="no","",'OFERTAS ECONOMICAS'!FI270))</f>
        <v/>
      </c>
      <c r="BL270" s="153">
        <f>+'OFERTAS ECONOMICAS'!FM270</f>
        <v>0</v>
      </c>
      <c r="BM270" s="153" t="str">
        <f t="shared" si="126"/>
        <v>NO CUMPLE</v>
      </c>
      <c r="BN270" s="152" t="e">
        <f>IF('OFERTAS ECONOMICAS'!#REF!=0,"",IF('OFERTAS ECONOMICAS'!#REF!="NO","",'OFERTAS ECONOMICAS'!#REF!))</f>
        <v>#REF!</v>
      </c>
      <c r="BO270" s="153" t="e">
        <f>+'OFERTAS ECONOMICAS'!#REF!</f>
        <v>#REF!</v>
      </c>
      <c r="BP270" s="153" t="e">
        <f t="shared" si="127"/>
        <v>#REF!</v>
      </c>
      <c r="BQ270" s="152" t="str">
        <f>IF('OFERTAS ECONOMICAS'!FR270=0,"",IF('OFERTAS ECONOMICAS'!FW270="NO","",'OFERTAS ECONOMICAS'!FR270))</f>
        <v/>
      </c>
      <c r="BR270" s="153">
        <f>+'OFERTAS ECONOMICAS'!FV270</f>
        <v>0</v>
      </c>
      <c r="BS270" s="153" t="str">
        <f t="shared" si="128"/>
        <v>NO CUMPLE</v>
      </c>
      <c r="BT270" s="152" t="str">
        <f>IF('OFERTAS ECONOMICAS'!GA270=0,"",IF('OFERTAS ECONOMICAS'!GF270="NO","",'OFERTAS ECONOMICAS'!GA270))</f>
        <v/>
      </c>
      <c r="BU270" s="153">
        <f>+'OFERTAS ECONOMICAS'!GE270</f>
        <v>0</v>
      </c>
      <c r="BV270" s="153" t="str">
        <f t="shared" si="129"/>
        <v>NO CUMPLE</v>
      </c>
      <c r="BW270" s="152" t="e">
        <f>IF('OFERTAS ECONOMICAS'!#REF!=0,"",IF('OFERTAS ECONOMICAS'!#REF!="NO","",'OFERTAS ECONOMICAS'!#REF!))</f>
        <v>#REF!</v>
      </c>
      <c r="BX270" s="153" t="e">
        <f>+'OFERTAS ECONOMICAS'!#REF!</f>
        <v>#REF!</v>
      </c>
      <c r="BY270" s="153" t="e">
        <f t="shared" si="130"/>
        <v>#REF!</v>
      </c>
    </row>
    <row r="271" spans="1:77" ht="51" x14ac:dyDescent="0.2">
      <c r="A271" s="85">
        <f t="shared" si="106"/>
        <v>262</v>
      </c>
      <c r="B271" s="85" t="str">
        <f>VLOOKUP(A271,'OFERTAS ECONOMICAS'!A271:B604,2,0)</f>
        <v>DM316</v>
      </c>
      <c r="C271" s="22" t="str">
        <f>VLOOKUP(A271,'OFERTAS ECONOMICAS'!A271:C604,3,0)</f>
        <v>CATETER PERITONEAL RECTO SERIE PEDIATRICO UN RETEN DE 15 FR. X 31 CM REF. MSC31S</v>
      </c>
      <c r="D271" s="120">
        <v>1</v>
      </c>
      <c r="E271" s="120" t="s">
        <v>32</v>
      </c>
      <c r="F271" s="24">
        <v>81560.070297999991</v>
      </c>
      <c r="G271" s="120">
        <v>1</v>
      </c>
      <c r="H271" s="86">
        <f t="shared" si="107"/>
        <v>81560.070297999991</v>
      </c>
      <c r="I271" s="48" t="str">
        <f>IF('OFERTAS ECONOMICAS'!L271=0,"",IF('OFERTAS ECONOMICAS'!Q271="no","",'OFERTAS ECONOMICAS'!L271))</f>
        <v/>
      </c>
      <c r="J271" s="49">
        <f>+'OFERTAS ECONOMICAS'!P271</f>
        <v>0</v>
      </c>
      <c r="K271" s="49" t="str">
        <f t="shared" si="108"/>
        <v>NO CUMPLE</v>
      </c>
      <c r="L271" s="51" t="str">
        <f>IF('OFERTAS ECONOMICAS'!U271=0,"",IF('OFERTAS ECONOMICAS'!Z271="NO","",'OFERTAS ECONOMICAS'!U271))</f>
        <v/>
      </c>
      <c r="M271" s="52">
        <f>+'OFERTAS ECONOMICAS'!Y271</f>
        <v>0</v>
      </c>
      <c r="N271" s="52" t="str">
        <f t="shared" si="109"/>
        <v>NO CUMPLE</v>
      </c>
      <c r="O271" s="53" t="str">
        <f>IF('OFERTAS ECONOMICAS'!AD271=0,"",IF('OFERTAS ECONOMICAS'!AI271="NO","",'OFERTAS ECONOMICAS'!AD271))</f>
        <v/>
      </c>
      <c r="P271" s="54">
        <f>+'OFERTAS ECONOMICAS'!AH271</f>
        <v>0</v>
      </c>
      <c r="Q271" s="54" t="str">
        <f t="shared" si="110"/>
        <v>NO CUMPLE</v>
      </c>
      <c r="R271" s="56" t="str">
        <f>IF('OFERTAS ECONOMICAS'!AN271=0,"",IF('OFERTAS ECONOMICAS'!AR271="NO","",'OFERTAS ECONOMICAS'!AN271))</f>
        <v/>
      </c>
      <c r="S271" s="57">
        <f>+'OFERTAS ECONOMICAS'!AQ271</f>
        <v>0</v>
      </c>
      <c r="T271" s="57" t="str">
        <f t="shared" si="111"/>
        <v>NO CUMPLE</v>
      </c>
      <c r="U271" s="59" t="str">
        <f>IF('OFERTAS ECONOMICAS'!AV271=0,"",IF('OFERTAS ECONOMICAS'!BA271="NO","",'OFERTAS ECONOMICAS'!AV271))</f>
        <v/>
      </c>
      <c r="V271" s="60">
        <f>+'OFERTAS ECONOMICAS'!AZ271</f>
        <v>0</v>
      </c>
      <c r="W271" s="60" t="str">
        <f t="shared" si="112"/>
        <v>NO CUMPLE</v>
      </c>
      <c r="X271" s="56" t="str">
        <f>IF('OFERTAS ECONOMICAS'!BF271=0,"",IF('OFERTAS ECONOMICAS'!BJ271="NO","",'OFERTAS ECONOMICAS'!BE271))</f>
        <v/>
      </c>
      <c r="Y271" s="57">
        <f>+'OFERTAS ECONOMICAS'!BI271</f>
        <v>0</v>
      </c>
      <c r="Z271" s="57" t="str">
        <f t="shared" si="113"/>
        <v>NO CUMPLE</v>
      </c>
      <c r="AA271" s="152" t="e">
        <f>IF('OFERTAS ECONOMICAS'!#REF!=0,"",IF('OFERTAS ECONOMICAS'!#REF!="NO","",'OFERTAS ECONOMICAS'!#REF!))</f>
        <v>#REF!</v>
      </c>
      <c r="AB271" s="153" t="e">
        <f>+'OFERTAS ECONOMICAS'!#REF!</f>
        <v>#REF!</v>
      </c>
      <c r="AC271" s="153" t="e">
        <f t="shared" si="114"/>
        <v>#REF!</v>
      </c>
      <c r="AD271" s="251" t="str">
        <f>IF('OFERTAS ECONOMICAS'!BN271=0,"",IF('OFERTAS ECONOMICAS'!BS271="NO","",'OFERTAS ECONOMICAS'!BN271))</f>
        <v/>
      </c>
      <c r="AE271" s="153">
        <f>+'OFERTAS ECONOMICAS'!BR271</f>
        <v>0</v>
      </c>
      <c r="AF271" s="153" t="str">
        <f t="shared" si="115"/>
        <v>NO CUMPLE</v>
      </c>
      <c r="AG271" s="152" t="str">
        <f>IF('OFERTAS ECONOMICAS'!BW271=0,"",IF('OFERTAS ECONOMICAS'!CB271="NO","",'OFERTAS ECONOMICAS'!BW271))</f>
        <v/>
      </c>
      <c r="AH271" s="153">
        <f>+'OFERTAS ECONOMICAS'!CA271</f>
        <v>0</v>
      </c>
      <c r="AI271" s="153" t="str">
        <f t="shared" si="116"/>
        <v>NO CUMPLE</v>
      </c>
      <c r="AJ271" s="152" t="str">
        <f>IF('OFERTAS ECONOMICAS'!CF271=0,"",IF('OFERTAS ECONOMICAS'!CK271="NO","",'OFERTAS ECONOMICAS'!CF271))</f>
        <v/>
      </c>
      <c r="AK271" s="153">
        <f>+'OFERTAS ECONOMICAS'!CJ271</f>
        <v>0</v>
      </c>
      <c r="AL271" s="153" t="str">
        <f t="shared" si="117"/>
        <v>NO CUMPLE</v>
      </c>
      <c r="AM271" s="152" t="str">
        <f>IF('OFERTAS ECONOMICAS'!CO271=0,"",IF('OFERTAS ECONOMICAS'!CT271="NO","",'OFERTAS ECONOMICAS'!CO271))</f>
        <v/>
      </c>
      <c r="AN271" s="153">
        <f>+'OFERTAS ECONOMICAS'!CS271</f>
        <v>0</v>
      </c>
      <c r="AO271" s="153" t="str">
        <f t="shared" si="118"/>
        <v>NO CUMPLE</v>
      </c>
      <c r="AP271" s="344" t="str">
        <f>IF('OFERTAS ECONOMICAS'!CX271=0,"",IF('OFERTAS ECONOMICAS'!DC271="NO","",'OFERTAS ECONOMICAS'!CX271))</f>
        <v/>
      </c>
      <c r="AQ271" s="153">
        <f>+'OFERTAS ECONOMICAS'!DB271</f>
        <v>0</v>
      </c>
      <c r="AR271" s="153" t="str">
        <f t="shared" si="119"/>
        <v>NO CUMPLE</v>
      </c>
      <c r="AS271" s="152" t="str">
        <f>IF('OFERTAS ECONOMICAS'!DG271=0,"",IF('OFERTAS ECONOMICAS'!DL271="NO","",'OFERTAS ECONOMICAS'!DG271))</f>
        <v/>
      </c>
      <c r="AT271" s="153">
        <f>+'OFERTAS ECONOMICAS'!DK271</f>
        <v>0</v>
      </c>
      <c r="AU271" s="153" t="str">
        <f t="shared" si="120"/>
        <v>NO CUMPLE</v>
      </c>
      <c r="AV271" s="152" t="str">
        <f>IF('OFERTAS ECONOMICAS'!DP271=0,"",IF('OFERTAS ECONOMICAS'!DU271="NO","",'OFERTAS ECONOMICAS'!DP271))</f>
        <v/>
      </c>
      <c r="AW271" s="153">
        <f>+'OFERTAS ECONOMICAS'!DT271</f>
        <v>0</v>
      </c>
      <c r="AX271" s="153" t="str">
        <f t="shared" si="121"/>
        <v>NO CUMPLE</v>
      </c>
      <c r="AY271" s="341" t="str">
        <f>IF('OFERTAS ECONOMICAS'!DY271=0,"",IF('OFERTAS ECONOMICAS'!ED271="no","",'OFERTAS ECONOMICAS'!DY271))</f>
        <v/>
      </c>
      <c r="AZ271" s="153">
        <f>+'OFERTAS ECONOMICAS'!EC271</f>
        <v>0</v>
      </c>
      <c r="BA271" s="153" t="str">
        <f t="shared" si="122"/>
        <v>NO CUMPLE</v>
      </c>
      <c r="BB271" s="152" t="str">
        <f>IF('OFERTAS ECONOMICAS'!EH271=0,"",IF('OFERTAS ECONOMICAS'!EM271="NO","",'OFERTAS ECONOMICAS'!EH271))</f>
        <v/>
      </c>
      <c r="BC271" s="153" t="str">
        <f>+'OFERTAS ECONOMICAS'!EL271</f>
        <v/>
      </c>
      <c r="BD271" s="153" t="str">
        <f t="shared" si="123"/>
        <v>NO CUMPLE</v>
      </c>
      <c r="BE271" s="152" t="str">
        <f>IF('OFERTAS ECONOMICAS'!EQ271=0,"",IF('OFERTAS ECONOMICAS'!EV271="NO","",'OFERTAS ECONOMICAS'!EQ271))</f>
        <v/>
      </c>
      <c r="BF271" s="153">
        <f>+'OFERTAS ECONOMICAS'!EU271</f>
        <v>0</v>
      </c>
      <c r="BG271" s="153" t="str">
        <f t="shared" si="124"/>
        <v>NO CUMPLE</v>
      </c>
      <c r="BH271" s="152" t="str">
        <f>IF('OFERTAS ECONOMICAS'!EZ271=0,"",IF('OFERTAS ECONOMICAS'!FE271="NO","",'OFERTAS ECONOMICAS'!EZ271))</f>
        <v/>
      </c>
      <c r="BI271" s="153">
        <f>+'OFERTAS ECONOMICAS'!FD271</f>
        <v>0</v>
      </c>
      <c r="BJ271" s="153" t="str">
        <f t="shared" si="125"/>
        <v>NO CUMPLE</v>
      </c>
      <c r="BK271" s="152" t="str">
        <f>IF('OFERTAS ECONOMICAS'!FI271=0,"",IF('OFERTAS ECONOMICAS'!FN271="no","",'OFERTAS ECONOMICAS'!FI271))</f>
        <v/>
      </c>
      <c r="BL271" s="153">
        <f>+'OFERTAS ECONOMICAS'!FM271</f>
        <v>0</v>
      </c>
      <c r="BM271" s="153" t="str">
        <f t="shared" si="126"/>
        <v>NO CUMPLE</v>
      </c>
      <c r="BN271" s="152" t="e">
        <f>IF('OFERTAS ECONOMICAS'!#REF!=0,"",IF('OFERTAS ECONOMICAS'!#REF!="NO","",'OFERTAS ECONOMICAS'!#REF!))</f>
        <v>#REF!</v>
      </c>
      <c r="BO271" s="153" t="e">
        <f>+'OFERTAS ECONOMICAS'!#REF!</f>
        <v>#REF!</v>
      </c>
      <c r="BP271" s="153" t="e">
        <f t="shared" si="127"/>
        <v>#REF!</v>
      </c>
      <c r="BQ271" s="152" t="str">
        <f>IF('OFERTAS ECONOMICAS'!FR271=0,"",IF('OFERTAS ECONOMICAS'!FW271="NO","",'OFERTAS ECONOMICAS'!FR271))</f>
        <v/>
      </c>
      <c r="BR271" s="153">
        <f>+'OFERTAS ECONOMICAS'!FV271</f>
        <v>0</v>
      </c>
      <c r="BS271" s="153" t="str">
        <f t="shared" si="128"/>
        <v>NO CUMPLE</v>
      </c>
      <c r="BT271" s="152" t="str">
        <f>IF('OFERTAS ECONOMICAS'!GA271=0,"",IF('OFERTAS ECONOMICAS'!GF271="NO","",'OFERTAS ECONOMICAS'!GA271))</f>
        <v/>
      </c>
      <c r="BU271" s="153">
        <f>+'OFERTAS ECONOMICAS'!GE271</f>
        <v>0</v>
      </c>
      <c r="BV271" s="153" t="str">
        <f t="shared" si="129"/>
        <v>NO CUMPLE</v>
      </c>
      <c r="BW271" s="152" t="e">
        <f>IF('OFERTAS ECONOMICAS'!#REF!=0,"",IF('OFERTAS ECONOMICAS'!#REF!="NO","",'OFERTAS ECONOMICAS'!#REF!))</f>
        <v>#REF!</v>
      </c>
      <c r="BX271" s="153" t="e">
        <f>+'OFERTAS ECONOMICAS'!#REF!</f>
        <v>#REF!</v>
      </c>
      <c r="BY271" s="153" t="e">
        <f t="shared" si="130"/>
        <v>#REF!</v>
      </c>
    </row>
    <row r="272" spans="1:77" ht="25.5" x14ac:dyDescent="0.2">
      <c r="A272" s="85">
        <f t="shared" si="106"/>
        <v>263</v>
      </c>
      <c r="B272" s="85" t="str">
        <f>VLOOKUP(A272,'OFERTAS ECONOMICAS'!A272:B605,2,0)</f>
        <v>DM2325</v>
      </c>
      <c r="C272" s="22" t="str">
        <f>VLOOKUP(A272,'OFERTAS ECONOMICAS'!A272:C605,3,0)</f>
        <v>BARRERA Y BOLSA DE COLOSTOMIA 100</v>
      </c>
      <c r="D272" s="120">
        <v>1</v>
      </c>
      <c r="E272" s="120" t="s">
        <v>32</v>
      </c>
      <c r="F272" s="24">
        <v>39750</v>
      </c>
      <c r="G272" s="120">
        <v>1</v>
      </c>
      <c r="H272" s="86">
        <f t="shared" si="107"/>
        <v>39750</v>
      </c>
      <c r="I272" s="48" t="str">
        <f>IF('OFERTAS ECONOMICAS'!L272=0,"",IF('OFERTAS ECONOMICAS'!Q272="no","",'OFERTAS ECONOMICAS'!L272))</f>
        <v/>
      </c>
      <c r="J272" s="49">
        <f>+'OFERTAS ECONOMICAS'!P272</f>
        <v>0</v>
      </c>
      <c r="K272" s="49" t="str">
        <f t="shared" si="108"/>
        <v>NO CUMPLE</v>
      </c>
      <c r="L272" s="51" t="str">
        <f>IF('OFERTAS ECONOMICAS'!U272=0,"",IF('OFERTAS ECONOMICAS'!Z272="NO","",'OFERTAS ECONOMICAS'!U272))</f>
        <v/>
      </c>
      <c r="M272" s="52">
        <f>+'OFERTAS ECONOMICAS'!Y272</f>
        <v>0</v>
      </c>
      <c r="N272" s="52" t="str">
        <f t="shared" si="109"/>
        <v>NO CUMPLE</v>
      </c>
      <c r="O272" s="53">
        <f>IF('OFERTAS ECONOMICAS'!AD272=0,"",IF('OFERTAS ECONOMICAS'!AI272="NO","",'OFERTAS ECONOMICAS'!AD272))</f>
        <v>39750</v>
      </c>
      <c r="P272" s="54" t="str">
        <f>+'OFERTAS ECONOMICAS'!AH272</f>
        <v>CUMPLE</v>
      </c>
      <c r="Q272" s="54" t="str">
        <f t="shared" si="110"/>
        <v>CUMPLE</v>
      </c>
      <c r="R272" s="56" t="str">
        <f>IF('OFERTAS ECONOMICAS'!AN272=0,"",IF('OFERTAS ECONOMICAS'!AR272="NO","",'OFERTAS ECONOMICAS'!AN272))</f>
        <v/>
      </c>
      <c r="S272" s="57">
        <f>+'OFERTAS ECONOMICAS'!AQ272</f>
        <v>0</v>
      </c>
      <c r="T272" s="57" t="str">
        <f t="shared" si="111"/>
        <v>NO CUMPLE</v>
      </c>
      <c r="U272" s="59" t="str">
        <f>IF('OFERTAS ECONOMICAS'!AV272=0,"",IF('OFERTAS ECONOMICAS'!BA272="NO","",'OFERTAS ECONOMICAS'!AV272))</f>
        <v/>
      </c>
      <c r="V272" s="60">
        <f>+'OFERTAS ECONOMICAS'!AZ272</f>
        <v>0</v>
      </c>
      <c r="W272" s="60" t="str">
        <f t="shared" si="112"/>
        <v>NO CUMPLE</v>
      </c>
      <c r="X272" s="56" t="str">
        <f>IF('OFERTAS ECONOMICAS'!BF272=0,"",IF('OFERTAS ECONOMICAS'!BJ272="NO","",'OFERTAS ECONOMICAS'!BE272))</f>
        <v/>
      </c>
      <c r="Y272" s="57">
        <f>+'OFERTAS ECONOMICAS'!BI272</f>
        <v>0</v>
      </c>
      <c r="Z272" s="57" t="str">
        <f t="shared" si="113"/>
        <v>NO CUMPLE</v>
      </c>
      <c r="AA272" s="152" t="e">
        <f>IF('OFERTAS ECONOMICAS'!#REF!=0,"",IF('OFERTAS ECONOMICAS'!#REF!="NO","",'OFERTAS ECONOMICAS'!#REF!))</f>
        <v>#REF!</v>
      </c>
      <c r="AB272" s="153" t="e">
        <f>+'OFERTAS ECONOMICAS'!#REF!</f>
        <v>#REF!</v>
      </c>
      <c r="AC272" s="153" t="e">
        <f t="shared" si="114"/>
        <v>#REF!</v>
      </c>
      <c r="AD272" s="251" t="str">
        <f>IF('OFERTAS ECONOMICAS'!BN272=0,"",IF('OFERTAS ECONOMICAS'!BS272="NO","",'OFERTAS ECONOMICAS'!BN272))</f>
        <v/>
      </c>
      <c r="AE272" s="153">
        <f>+'OFERTAS ECONOMICAS'!BR272</f>
        <v>0</v>
      </c>
      <c r="AF272" s="153" t="str">
        <f t="shared" si="115"/>
        <v>NO CUMPLE</v>
      </c>
      <c r="AG272" s="152" t="str">
        <f>IF('OFERTAS ECONOMICAS'!BW272=0,"",IF('OFERTAS ECONOMICAS'!CB272="NO","",'OFERTAS ECONOMICAS'!BW272))</f>
        <v/>
      </c>
      <c r="AH272" s="153">
        <f>+'OFERTAS ECONOMICAS'!CA272</f>
        <v>0</v>
      </c>
      <c r="AI272" s="153" t="str">
        <f t="shared" si="116"/>
        <v>NO CUMPLE</v>
      </c>
      <c r="AJ272" s="152" t="str">
        <f>IF('OFERTAS ECONOMICAS'!CF272=0,"",IF('OFERTAS ECONOMICAS'!CK272="NO","",'OFERTAS ECONOMICAS'!CF272))</f>
        <v/>
      </c>
      <c r="AK272" s="153">
        <f>+'OFERTAS ECONOMICAS'!CJ272</f>
        <v>0</v>
      </c>
      <c r="AL272" s="153" t="str">
        <f t="shared" si="117"/>
        <v>NO CUMPLE</v>
      </c>
      <c r="AM272" s="152" t="str">
        <f>IF('OFERTAS ECONOMICAS'!CO272=0,"",IF('OFERTAS ECONOMICAS'!CT272="NO","",'OFERTAS ECONOMICAS'!CO272))</f>
        <v/>
      </c>
      <c r="AN272" s="153">
        <f>+'OFERTAS ECONOMICAS'!CS272</f>
        <v>0</v>
      </c>
      <c r="AO272" s="153" t="str">
        <f t="shared" si="118"/>
        <v>NO CUMPLE</v>
      </c>
      <c r="AP272" s="344">
        <f>IF('OFERTAS ECONOMICAS'!CX272=0,"",IF('OFERTAS ECONOMICAS'!DC272="NO","",'OFERTAS ECONOMICAS'!CX272))</f>
        <v>29450</v>
      </c>
      <c r="AQ272" s="153" t="str">
        <f>+'OFERTAS ECONOMICAS'!DB272</f>
        <v>CUMPLE</v>
      </c>
      <c r="AR272" s="153" t="str">
        <f t="shared" si="119"/>
        <v>CUMPLE</v>
      </c>
      <c r="AS272" s="152" t="str">
        <f>IF('OFERTAS ECONOMICAS'!DG272=0,"",IF('OFERTAS ECONOMICAS'!DL272="NO","",'OFERTAS ECONOMICAS'!DG272))</f>
        <v/>
      </c>
      <c r="AT272" s="153">
        <f>+'OFERTAS ECONOMICAS'!DK272</f>
        <v>0</v>
      </c>
      <c r="AU272" s="153" t="str">
        <f t="shared" si="120"/>
        <v>NO CUMPLE</v>
      </c>
      <c r="AV272" s="152" t="str">
        <f>IF('OFERTAS ECONOMICAS'!DP272=0,"",IF('OFERTAS ECONOMICAS'!DU272="NO","",'OFERTAS ECONOMICAS'!DP272))</f>
        <v/>
      </c>
      <c r="AW272" s="153">
        <f>+'OFERTAS ECONOMICAS'!DT272</f>
        <v>0</v>
      </c>
      <c r="AX272" s="153" t="str">
        <f t="shared" si="121"/>
        <v>NO CUMPLE</v>
      </c>
      <c r="AY272" s="341" t="str">
        <f>IF('OFERTAS ECONOMICAS'!DY272=0,"",IF('OFERTAS ECONOMICAS'!ED272="no","",'OFERTAS ECONOMICAS'!DY272))</f>
        <v/>
      </c>
      <c r="AZ272" s="153">
        <f>+'OFERTAS ECONOMICAS'!EC272</f>
        <v>0</v>
      </c>
      <c r="BA272" s="153" t="str">
        <f t="shared" si="122"/>
        <v>NO CUMPLE</v>
      </c>
      <c r="BB272" s="152" t="str">
        <f>IF('OFERTAS ECONOMICAS'!EH272=0,"",IF('OFERTAS ECONOMICAS'!EM272="NO","",'OFERTAS ECONOMICAS'!EH272))</f>
        <v/>
      </c>
      <c r="BC272" s="153" t="str">
        <f>+'OFERTAS ECONOMICAS'!EL272</f>
        <v/>
      </c>
      <c r="BD272" s="153" t="str">
        <f t="shared" si="123"/>
        <v>NO CUMPLE</v>
      </c>
      <c r="BE272" s="152" t="str">
        <f>IF('OFERTAS ECONOMICAS'!EQ272=0,"",IF('OFERTAS ECONOMICAS'!EV272="NO","",'OFERTAS ECONOMICAS'!EQ272))</f>
        <v/>
      </c>
      <c r="BF272" s="153">
        <f>+'OFERTAS ECONOMICAS'!EU272</f>
        <v>0</v>
      </c>
      <c r="BG272" s="153" t="str">
        <f t="shared" si="124"/>
        <v>NO CUMPLE</v>
      </c>
      <c r="BH272" s="152" t="str">
        <f>IF('OFERTAS ECONOMICAS'!EZ272=0,"",IF('OFERTAS ECONOMICAS'!FE272="NO","",'OFERTAS ECONOMICAS'!EZ272))</f>
        <v/>
      </c>
      <c r="BI272" s="153">
        <f>+'OFERTAS ECONOMICAS'!FD272</f>
        <v>0</v>
      </c>
      <c r="BJ272" s="153" t="str">
        <f t="shared" si="125"/>
        <v>NO CUMPLE</v>
      </c>
      <c r="BK272" s="152" t="str">
        <f>IF('OFERTAS ECONOMICAS'!FI272=0,"",IF('OFERTAS ECONOMICAS'!FN272="no","",'OFERTAS ECONOMICAS'!FI272))</f>
        <v/>
      </c>
      <c r="BL272" s="153">
        <f>+'OFERTAS ECONOMICAS'!FM272</f>
        <v>0</v>
      </c>
      <c r="BM272" s="153" t="str">
        <f t="shared" si="126"/>
        <v>NO CUMPLE</v>
      </c>
      <c r="BN272" s="152" t="e">
        <f>IF('OFERTAS ECONOMICAS'!#REF!=0,"",IF('OFERTAS ECONOMICAS'!#REF!="NO","",'OFERTAS ECONOMICAS'!#REF!))</f>
        <v>#REF!</v>
      </c>
      <c r="BO272" s="153" t="e">
        <f>+'OFERTAS ECONOMICAS'!#REF!</f>
        <v>#REF!</v>
      </c>
      <c r="BP272" s="153" t="e">
        <f t="shared" si="127"/>
        <v>#REF!</v>
      </c>
      <c r="BQ272" s="152" t="str">
        <f>IF('OFERTAS ECONOMICAS'!FR272=0,"",IF('OFERTAS ECONOMICAS'!FW272="NO","",'OFERTAS ECONOMICAS'!FR272))</f>
        <v/>
      </c>
      <c r="BR272" s="153">
        <f>+'OFERTAS ECONOMICAS'!FV272</f>
        <v>0</v>
      </c>
      <c r="BS272" s="153" t="str">
        <f t="shared" si="128"/>
        <v>NO CUMPLE</v>
      </c>
      <c r="BT272" s="152" t="str">
        <f>IF('OFERTAS ECONOMICAS'!GA272=0,"",IF('OFERTAS ECONOMICAS'!GF272="NO","",'OFERTAS ECONOMICAS'!GA272))</f>
        <v/>
      </c>
      <c r="BU272" s="153">
        <f>+'OFERTAS ECONOMICAS'!GE272</f>
        <v>0</v>
      </c>
      <c r="BV272" s="153" t="str">
        <f t="shared" si="129"/>
        <v>NO CUMPLE</v>
      </c>
      <c r="BW272" s="152" t="e">
        <f>IF('OFERTAS ECONOMICAS'!#REF!=0,"",IF('OFERTAS ECONOMICAS'!#REF!="NO","",'OFERTAS ECONOMICAS'!#REF!))</f>
        <v>#REF!</v>
      </c>
      <c r="BX272" s="153" t="e">
        <f>+'OFERTAS ECONOMICAS'!#REF!</f>
        <v>#REF!</v>
      </c>
      <c r="BY272" s="153" t="e">
        <f t="shared" si="130"/>
        <v>#REF!</v>
      </c>
    </row>
    <row r="273" spans="1:77" ht="12.75" x14ac:dyDescent="0.2">
      <c r="A273" s="85">
        <f t="shared" si="106"/>
        <v>264</v>
      </c>
      <c r="B273" s="85" t="str">
        <f>VLOOKUP(A273,'OFERTAS ECONOMICAS'!A273:B606,2,0)</f>
        <v>DM1139</v>
      </c>
      <c r="C273" s="22" t="str">
        <f>VLOOKUP(A273,'OFERTAS ECONOMICAS'!A273:C606,3,0)</f>
        <v>TUBO EN T LATEX N 8</v>
      </c>
      <c r="D273" s="120">
        <v>1</v>
      </c>
      <c r="E273" s="120" t="s">
        <v>32</v>
      </c>
      <c r="F273" s="24">
        <v>6163.6265060240976</v>
      </c>
      <c r="G273" s="119">
        <v>1</v>
      </c>
      <c r="H273" s="86">
        <f t="shared" si="107"/>
        <v>6163.6265060240976</v>
      </c>
      <c r="I273" s="48" t="str">
        <f>IF('OFERTAS ECONOMICAS'!L273=0,"",IF('OFERTAS ECONOMICAS'!Q273="no","",'OFERTAS ECONOMICAS'!L273))</f>
        <v/>
      </c>
      <c r="J273" s="49">
        <f>+'OFERTAS ECONOMICAS'!P273</f>
        <v>0</v>
      </c>
      <c r="K273" s="49" t="str">
        <f t="shared" si="108"/>
        <v>NO CUMPLE</v>
      </c>
      <c r="L273" s="51" t="str">
        <f>IF('OFERTAS ECONOMICAS'!U273=0,"",IF('OFERTAS ECONOMICAS'!Z273="NO","",'OFERTAS ECONOMICAS'!U273))</f>
        <v/>
      </c>
      <c r="M273" s="52">
        <f>+'OFERTAS ECONOMICAS'!Y273</f>
        <v>0</v>
      </c>
      <c r="N273" s="52" t="str">
        <f t="shared" si="109"/>
        <v>NO CUMPLE</v>
      </c>
      <c r="O273" s="53" t="str">
        <f>IF('OFERTAS ECONOMICAS'!AD273=0,"",IF('OFERTAS ECONOMICAS'!AI273="NO","",'OFERTAS ECONOMICAS'!AD273))</f>
        <v/>
      </c>
      <c r="P273" s="54">
        <f>+'OFERTAS ECONOMICAS'!AH273</f>
        <v>0</v>
      </c>
      <c r="Q273" s="54" t="str">
        <f t="shared" si="110"/>
        <v>NO CUMPLE</v>
      </c>
      <c r="R273" s="56" t="str">
        <f>IF('OFERTAS ECONOMICAS'!AN273=0,"",IF('OFERTAS ECONOMICAS'!AR273="NO","",'OFERTAS ECONOMICAS'!AN273))</f>
        <v/>
      </c>
      <c r="S273" s="57">
        <f>+'OFERTAS ECONOMICAS'!AQ273</f>
        <v>0</v>
      </c>
      <c r="T273" s="57" t="str">
        <f t="shared" si="111"/>
        <v>NO CUMPLE</v>
      </c>
      <c r="U273" s="59" t="str">
        <f>IF('OFERTAS ECONOMICAS'!AV273=0,"",IF('OFERTAS ECONOMICAS'!BA273="NO","",'OFERTAS ECONOMICAS'!AV273))</f>
        <v/>
      </c>
      <c r="V273" s="60">
        <f>+'OFERTAS ECONOMICAS'!AZ273</f>
        <v>0</v>
      </c>
      <c r="W273" s="60" t="str">
        <f t="shared" si="112"/>
        <v>NO CUMPLE</v>
      </c>
      <c r="X273" s="56" t="str">
        <f>IF('OFERTAS ECONOMICAS'!BF273=0,"",IF('OFERTAS ECONOMICAS'!BJ273="NO","",'OFERTAS ECONOMICAS'!BE273))</f>
        <v/>
      </c>
      <c r="Y273" s="57">
        <f>+'OFERTAS ECONOMICAS'!BI273</f>
        <v>0</v>
      </c>
      <c r="Z273" s="57" t="str">
        <f t="shared" si="113"/>
        <v>NO CUMPLE</v>
      </c>
      <c r="AA273" s="152" t="e">
        <f>IF('OFERTAS ECONOMICAS'!#REF!=0,"",IF('OFERTAS ECONOMICAS'!#REF!="NO","",'OFERTAS ECONOMICAS'!#REF!))</f>
        <v>#REF!</v>
      </c>
      <c r="AB273" s="153" t="e">
        <f>+'OFERTAS ECONOMICAS'!#REF!</f>
        <v>#REF!</v>
      </c>
      <c r="AC273" s="153" t="e">
        <f t="shared" si="114"/>
        <v>#REF!</v>
      </c>
      <c r="AD273" s="251" t="str">
        <f>IF('OFERTAS ECONOMICAS'!BN273=0,"",IF('OFERTAS ECONOMICAS'!BS273="NO","",'OFERTAS ECONOMICAS'!BN273))</f>
        <v/>
      </c>
      <c r="AE273" s="153">
        <f>+'OFERTAS ECONOMICAS'!BR273</f>
        <v>0</v>
      </c>
      <c r="AF273" s="153" t="str">
        <f t="shared" si="115"/>
        <v>NO CUMPLE</v>
      </c>
      <c r="AG273" s="152" t="str">
        <f>IF('OFERTAS ECONOMICAS'!BW273=0,"",IF('OFERTAS ECONOMICAS'!CB273="NO","",'OFERTAS ECONOMICAS'!BW273))</f>
        <v/>
      </c>
      <c r="AH273" s="153">
        <f>+'OFERTAS ECONOMICAS'!CA273</f>
        <v>0</v>
      </c>
      <c r="AI273" s="153" t="str">
        <f t="shared" si="116"/>
        <v>NO CUMPLE</v>
      </c>
      <c r="AJ273" s="152" t="str">
        <f>IF('OFERTAS ECONOMICAS'!CF273=0,"",IF('OFERTAS ECONOMICAS'!CK273="NO","",'OFERTAS ECONOMICAS'!CF273))</f>
        <v/>
      </c>
      <c r="AK273" s="153">
        <f>+'OFERTAS ECONOMICAS'!CJ273</f>
        <v>0</v>
      </c>
      <c r="AL273" s="153" t="str">
        <f t="shared" si="117"/>
        <v>NO CUMPLE</v>
      </c>
      <c r="AM273" s="152" t="str">
        <f>IF('OFERTAS ECONOMICAS'!CO273=0,"",IF('OFERTAS ECONOMICAS'!CT273="NO","",'OFERTAS ECONOMICAS'!CO273))</f>
        <v/>
      </c>
      <c r="AN273" s="153">
        <f>+'OFERTAS ECONOMICAS'!CS273</f>
        <v>0</v>
      </c>
      <c r="AO273" s="153" t="str">
        <f t="shared" si="118"/>
        <v>NO CUMPLE</v>
      </c>
      <c r="AP273" s="344" t="str">
        <f>IF('OFERTAS ECONOMICAS'!CX273=0,"",IF('OFERTAS ECONOMICAS'!DC273="NO","",'OFERTAS ECONOMICAS'!CX273))</f>
        <v/>
      </c>
      <c r="AQ273" s="153">
        <f>+'OFERTAS ECONOMICAS'!DB273</f>
        <v>0</v>
      </c>
      <c r="AR273" s="153" t="str">
        <f t="shared" si="119"/>
        <v>NO CUMPLE</v>
      </c>
      <c r="AS273" s="152" t="str">
        <f>IF('OFERTAS ECONOMICAS'!DG273=0,"",IF('OFERTAS ECONOMICAS'!DL273="NO","",'OFERTAS ECONOMICAS'!DG273))</f>
        <v/>
      </c>
      <c r="AT273" s="153">
        <f>+'OFERTAS ECONOMICAS'!DK273</f>
        <v>0</v>
      </c>
      <c r="AU273" s="153" t="str">
        <f t="shared" si="120"/>
        <v>NO CUMPLE</v>
      </c>
      <c r="AV273" s="152" t="str">
        <f>IF('OFERTAS ECONOMICAS'!DP273=0,"",IF('OFERTAS ECONOMICAS'!DU273="NO","",'OFERTAS ECONOMICAS'!DP273))</f>
        <v/>
      </c>
      <c r="AW273" s="153">
        <f>+'OFERTAS ECONOMICAS'!DT273</f>
        <v>0</v>
      </c>
      <c r="AX273" s="153" t="str">
        <f t="shared" si="121"/>
        <v>NO CUMPLE</v>
      </c>
      <c r="AY273" s="341" t="str">
        <f>IF('OFERTAS ECONOMICAS'!DY273=0,"",IF('OFERTAS ECONOMICAS'!ED273="no","",'OFERTAS ECONOMICAS'!DY273))</f>
        <v/>
      </c>
      <c r="AZ273" s="153" t="str">
        <f>+'OFERTAS ECONOMICAS'!EC273</f>
        <v>NO CUMPLE</v>
      </c>
      <c r="BA273" s="153" t="str">
        <f t="shared" si="122"/>
        <v>NO CUMPLE</v>
      </c>
      <c r="BB273" s="152" t="str">
        <f>IF('OFERTAS ECONOMICAS'!EH273=0,"",IF('OFERTAS ECONOMICAS'!EM273="NO","",'OFERTAS ECONOMICAS'!EH273))</f>
        <v/>
      </c>
      <c r="BC273" s="153" t="str">
        <f>+'OFERTAS ECONOMICAS'!EL273</f>
        <v/>
      </c>
      <c r="BD273" s="153" t="str">
        <f t="shared" si="123"/>
        <v>NO CUMPLE</v>
      </c>
      <c r="BE273" s="152" t="str">
        <f>IF('OFERTAS ECONOMICAS'!EQ273=0,"",IF('OFERTAS ECONOMICAS'!EV273="NO","",'OFERTAS ECONOMICAS'!EQ273))</f>
        <v/>
      </c>
      <c r="BF273" s="153">
        <f>+'OFERTAS ECONOMICAS'!EU273</f>
        <v>0</v>
      </c>
      <c r="BG273" s="153" t="str">
        <f t="shared" si="124"/>
        <v>NO CUMPLE</v>
      </c>
      <c r="BH273" s="152" t="str">
        <f>IF('OFERTAS ECONOMICAS'!EZ273=0,"",IF('OFERTAS ECONOMICAS'!FE273="NO","",'OFERTAS ECONOMICAS'!EZ273))</f>
        <v/>
      </c>
      <c r="BI273" s="153">
        <f>+'OFERTAS ECONOMICAS'!FD273</f>
        <v>0</v>
      </c>
      <c r="BJ273" s="153" t="str">
        <f t="shared" si="125"/>
        <v>NO CUMPLE</v>
      </c>
      <c r="BK273" s="152" t="str">
        <f>IF('OFERTAS ECONOMICAS'!FI273=0,"",IF('OFERTAS ECONOMICAS'!FN273="no","",'OFERTAS ECONOMICAS'!FI273))</f>
        <v/>
      </c>
      <c r="BL273" s="153">
        <f>+'OFERTAS ECONOMICAS'!FM273</f>
        <v>0</v>
      </c>
      <c r="BM273" s="153" t="str">
        <f t="shared" si="126"/>
        <v>NO CUMPLE</v>
      </c>
      <c r="BN273" s="152" t="e">
        <f>IF('OFERTAS ECONOMICAS'!#REF!=0,"",IF('OFERTAS ECONOMICAS'!#REF!="NO","",'OFERTAS ECONOMICAS'!#REF!))</f>
        <v>#REF!</v>
      </c>
      <c r="BO273" s="153" t="e">
        <f>+'OFERTAS ECONOMICAS'!#REF!</f>
        <v>#REF!</v>
      </c>
      <c r="BP273" s="153" t="e">
        <f t="shared" si="127"/>
        <v>#REF!</v>
      </c>
      <c r="BQ273" s="152" t="str">
        <f>IF('OFERTAS ECONOMICAS'!FR273=0,"",IF('OFERTAS ECONOMICAS'!FW273="NO","",'OFERTAS ECONOMICAS'!FR273))</f>
        <v/>
      </c>
      <c r="BR273" s="153">
        <f>+'OFERTAS ECONOMICAS'!FV273</f>
        <v>0</v>
      </c>
      <c r="BS273" s="153" t="str">
        <f t="shared" si="128"/>
        <v>NO CUMPLE</v>
      </c>
      <c r="BT273" s="152">
        <f>IF('OFERTAS ECONOMICAS'!GA273=0,"",IF('OFERTAS ECONOMICAS'!GF273="NO","",'OFERTAS ECONOMICAS'!GA273))</f>
        <v>6560</v>
      </c>
      <c r="BU273" s="153" t="str">
        <f>+'OFERTAS ECONOMICAS'!GE273</f>
        <v>CUMPLE</v>
      </c>
      <c r="BV273" s="153" t="str">
        <f t="shared" si="129"/>
        <v>CUMPLE</v>
      </c>
      <c r="BW273" s="152" t="e">
        <f>IF('OFERTAS ECONOMICAS'!#REF!=0,"",IF('OFERTAS ECONOMICAS'!#REF!="NO","",'OFERTAS ECONOMICAS'!#REF!))</f>
        <v>#REF!</v>
      </c>
      <c r="BX273" s="153" t="e">
        <f>+'OFERTAS ECONOMICAS'!#REF!</f>
        <v>#REF!</v>
      </c>
      <c r="BY273" s="153" t="e">
        <f t="shared" si="130"/>
        <v>#REF!</v>
      </c>
    </row>
    <row r="274" spans="1:77" ht="12.75" x14ac:dyDescent="0.2">
      <c r="A274" s="85">
        <f t="shared" si="106"/>
        <v>265</v>
      </c>
      <c r="B274" s="85" t="str">
        <f>VLOOKUP(A274,'OFERTAS ECONOMICAS'!A274:B607,2,0)</f>
        <v>DM1140</v>
      </c>
      <c r="C274" s="22" t="str">
        <f>VLOOKUP(A274,'OFERTAS ECONOMICAS'!A274:C607,3,0)</f>
        <v>TUBO EN T LATEX N 10</v>
      </c>
      <c r="D274" s="120">
        <v>1</v>
      </c>
      <c r="E274" s="120" t="s">
        <v>32</v>
      </c>
      <c r="F274" s="24">
        <v>6163.6265060240976</v>
      </c>
      <c r="G274" s="120">
        <v>1</v>
      </c>
      <c r="H274" s="86">
        <f t="shared" si="107"/>
        <v>6163.6265060240976</v>
      </c>
      <c r="I274" s="48" t="str">
        <f>IF('OFERTAS ECONOMICAS'!L274=0,"",IF('OFERTAS ECONOMICAS'!Q274="no","",'OFERTAS ECONOMICAS'!L274))</f>
        <v/>
      </c>
      <c r="J274" s="49">
        <f>+'OFERTAS ECONOMICAS'!P274</f>
        <v>0</v>
      </c>
      <c r="K274" s="49" t="str">
        <f t="shared" si="108"/>
        <v>NO CUMPLE</v>
      </c>
      <c r="L274" s="51" t="str">
        <f>IF('OFERTAS ECONOMICAS'!U274=0,"",IF('OFERTAS ECONOMICAS'!Z274="NO","",'OFERTAS ECONOMICAS'!U274))</f>
        <v/>
      </c>
      <c r="M274" s="52">
        <f>+'OFERTAS ECONOMICAS'!Y274</f>
        <v>0</v>
      </c>
      <c r="N274" s="52" t="str">
        <f t="shared" si="109"/>
        <v>NO CUMPLE</v>
      </c>
      <c r="O274" s="53" t="str">
        <f>IF('OFERTAS ECONOMICAS'!AD274=0,"",IF('OFERTAS ECONOMICAS'!AI274="NO","",'OFERTAS ECONOMICAS'!AD274))</f>
        <v/>
      </c>
      <c r="P274" s="54">
        <f>+'OFERTAS ECONOMICAS'!AH274</f>
        <v>0</v>
      </c>
      <c r="Q274" s="54" t="str">
        <f t="shared" si="110"/>
        <v>NO CUMPLE</v>
      </c>
      <c r="R274" s="56" t="str">
        <f>IF('OFERTAS ECONOMICAS'!AN274=0,"",IF('OFERTAS ECONOMICAS'!AR274="NO","",'OFERTAS ECONOMICAS'!AN274))</f>
        <v/>
      </c>
      <c r="S274" s="57">
        <f>+'OFERTAS ECONOMICAS'!AQ274</f>
        <v>0</v>
      </c>
      <c r="T274" s="57" t="str">
        <f t="shared" si="111"/>
        <v>NO CUMPLE</v>
      </c>
      <c r="U274" s="59" t="str">
        <f>IF('OFERTAS ECONOMICAS'!AV274=0,"",IF('OFERTAS ECONOMICAS'!BA274="NO","",'OFERTAS ECONOMICAS'!AV274))</f>
        <v/>
      </c>
      <c r="V274" s="60">
        <f>+'OFERTAS ECONOMICAS'!AZ274</f>
        <v>0</v>
      </c>
      <c r="W274" s="60" t="str">
        <f t="shared" si="112"/>
        <v>NO CUMPLE</v>
      </c>
      <c r="X274" s="56" t="str">
        <f>IF('OFERTAS ECONOMICAS'!BF274=0,"",IF('OFERTAS ECONOMICAS'!BJ274="NO","",'OFERTAS ECONOMICAS'!BE274))</f>
        <v/>
      </c>
      <c r="Y274" s="57">
        <f>+'OFERTAS ECONOMICAS'!BI274</f>
        <v>0</v>
      </c>
      <c r="Z274" s="57" t="str">
        <f t="shared" si="113"/>
        <v>NO CUMPLE</v>
      </c>
      <c r="AA274" s="152" t="e">
        <f>IF('OFERTAS ECONOMICAS'!#REF!=0,"",IF('OFERTAS ECONOMICAS'!#REF!="NO","",'OFERTAS ECONOMICAS'!#REF!))</f>
        <v>#REF!</v>
      </c>
      <c r="AB274" s="153" t="e">
        <f>+'OFERTAS ECONOMICAS'!#REF!</f>
        <v>#REF!</v>
      </c>
      <c r="AC274" s="153" t="e">
        <f t="shared" si="114"/>
        <v>#REF!</v>
      </c>
      <c r="AD274" s="251" t="str">
        <f>IF('OFERTAS ECONOMICAS'!BN274=0,"",IF('OFERTAS ECONOMICAS'!BS274="NO","",'OFERTAS ECONOMICAS'!BN274))</f>
        <v/>
      </c>
      <c r="AE274" s="153">
        <f>+'OFERTAS ECONOMICAS'!BR274</f>
        <v>0</v>
      </c>
      <c r="AF274" s="153" t="str">
        <f t="shared" si="115"/>
        <v>NO CUMPLE</v>
      </c>
      <c r="AG274" s="152" t="str">
        <f>IF('OFERTAS ECONOMICAS'!BW274=0,"",IF('OFERTAS ECONOMICAS'!CB274="NO","",'OFERTAS ECONOMICAS'!BW274))</f>
        <v/>
      </c>
      <c r="AH274" s="153">
        <f>+'OFERTAS ECONOMICAS'!CA274</f>
        <v>0</v>
      </c>
      <c r="AI274" s="153" t="str">
        <f t="shared" si="116"/>
        <v>NO CUMPLE</v>
      </c>
      <c r="AJ274" s="152" t="str">
        <f>IF('OFERTAS ECONOMICAS'!CF274=0,"",IF('OFERTAS ECONOMICAS'!CK274="NO","",'OFERTAS ECONOMICAS'!CF274))</f>
        <v/>
      </c>
      <c r="AK274" s="153">
        <f>+'OFERTAS ECONOMICAS'!CJ274</f>
        <v>0</v>
      </c>
      <c r="AL274" s="153" t="str">
        <f t="shared" si="117"/>
        <v>NO CUMPLE</v>
      </c>
      <c r="AM274" s="152" t="str">
        <f>IF('OFERTAS ECONOMICAS'!CO274=0,"",IF('OFERTAS ECONOMICAS'!CT274="NO","",'OFERTAS ECONOMICAS'!CO274))</f>
        <v/>
      </c>
      <c r="AN274" s="153">
        <f>+'OFERTAS ECONOMICAS'!CS274</f>
        <v>0</v>
      </c>
      <c r="AO274" s="153" t="str">
        <f t="shared" si="118"/>
        <v>NO CUMPLE</v>
      </c>
      <c r="AP274" s="344" t="str">
        <f>IF('OFERTAS ECONOMICAS'!CX274=0,"",IF('OFERTAS ECONOMICAS'!DC274="NO","",'OFERTAS ECONOMICAS'!CX274))</f>
        <v/>
      </c>
      <c r="AQ274" s="153">
        <f>+'OFERTAS ECONOMICAS'!DB274</f>
        <v>0</v>
      </c>
      <c r="AR274" s="153" t="str">
        <f t="shared" si="119"/>
        <v>NO CUMPLE</v>
      </c>
      <c r="AS274" s="152" t="str">
        <f>IF('OFERTAS ECONOMICAS'!DG274=0,"",IF('OFERTAS ECONOMICAS'!DL274="NO","",'OFERTAS ECONOMICAS'!DG274))</f>
        <v/>
      </c>
      <c r="AT274" s="153">
        <f>+'OFERTAS ECONOMICAS'!DK274</f>
        <v>0</v>
      </c>
      <c r="AU274" s="153" t="str">
        <f t="shared" si="120"/>
        <v>NO CUMPLE</v>
      </c>
      <c r="AV274" s="152" t="str">
        <f>IF('OFERTAS ECONOMICAS'!DP274=0,"",IF('OFERTAS ECONOMICAS'!DU274="NO","",'OFERTAS ECONOMICAS'!DP274))</f>
        <v/>
      </c>
      <c r="AW274" s="153">
        <f>+'OFERTAS ECONOMICAS'!DT274</f>
        <v>0</v>
      </c>
      <c r="AX274" s="153" t="str">
        <f t="shared" si="121"/>
        <v>NO CUMPLE</v>
      </c>
      <c r="AY274" s="341" t="str">
        <f>IF('OFERTAS ECONOMICAS'!DY274=0,"",IF('OFERTAS ECONOMICAS'!ED274="no","",'OFERTAS ECONOMICAS'!DY274))</f>
        <v/>
      </c>
      <c r="AZ274" s="153" t="str">
        <f>+'OFERTAS ECONOMICAS'!EC274</f>
        <v>NO CUMPLE</v>
      </c>
      <c r="BA274" s="153" t="str">
        <f t="shared" si="122"/>
        <v>NO CUMPLE</v>
      </c>
      <c r="BB274" s="152" t="str">
        <f>IF('OFERTAS ECONOMICAS'!EH274=0,"",IF('OFERTAS ECONOMICAS'!EM274="NO","",'OFERTAS ECONOMICAS'!EH274))</f>
        <v/>
      </c>
      <c r="BC274" s="153" t="str">
        <f>+'OFERTAS ECONOMICAS'!EL274</f>
        <v>CUMPLE</v>
      </c>
      <c r="BD274" s="153" t="str">
        <f t="shared" si="123"/>
        <v>NO CUMPLE</v>
      </c>
      <c r="BE274" s="152" t="str">
        <f>IF('OFERTAS ECONOMICAS'!EQ274=0,"",IF('OFERTAS ECONOMICAS'!EV274="NO","",'OFERTAS ECONOMICAS'!EQ274))</f>
        <v/>
      </c>
      <c r="BF274" s="153">
        <f>+'OFERTAS ECONOMICAS'!EU274</f>
        <v>0</v>
      </c>
      <c r="BG274" s="153" t="str">
        <f t="shared" si="124"/>
        <v>NO CUMPLE</v>
      </c>
      <c r="BH274" s="152" t="str">
        <f>IF('OFERTAS ECONOMICAS'!EZ274=0,"",IF('OFERTAS ECONOMICAS'!FE274="NO","",'OFERTAS ECONOMICAS'!EZ274))</f>
        <v/>
      </c>
      <c r="BI274" s="153">
        <f>+'OFERTAS ECONOMICAS'!FD274</f>
        <v>0</v>
      </c>
      <c r="BJ274" s="153" t="str">
        <f t="shared" si="125"/>
        <v>NO CUMPLE</v>
      </c>
      <c r="BK274" s="152" t="str">
        <f>IF('OFERTAS ECONOMICAS'!FI274=0,"",IF('OFERTAS ECONOMICAS'!FN274="no","",'OFERTAS ECONOMICAS'!FI274))</f>
        <v/>
      </c>
      <c r="BL274" s="153">
        <f>+'OFERTAS ECONOMICAS'!FM274</f>
        <v>0</v>
      </c>
      <c r="BM274" s="153" t="str">
        <f t="shared" si="126"/>
        <v>NO CUMPLE</v>
      </c>
      <c r="BN274" s="152" t="e">
        <f>IF('OFERTAS ECONOMICAS'!#REF!=0,"",IF('OFERTAS ECONOMICAS'!#REF!="NO","",'OFERTAS ECONOMICAS'!#REF!))</f>
        <v>#REF!</v>
      </c>
      <c r="BO274" s="153" t="e">
        <f>+'OFERTAS ECONOMICAS'!#REF!</f>
        <v>#REF!</v>
      </c>
      <c r="BP274" s="153" t="e">
        <f t="shared" si="127"/>
        <v>#REF!</v>
      </c>
      <c r="BQ274" s="152" t="str">
        <f>IF('OFERTAS ECONOMICAS'!FR274=0,"",IF('OFERTAS ECONOMICAS'!FW274="NO","",'OFERTAS ECONOMICAS'!FR274))</f>
        <v/>
      </c>
      <c r="BR274" s="153">
        <f>+'OFERTAS ECONOMICAS'!FV274</f>
        <v>0</v>
      </c>
      <c r="BS274" s="153" t="str">
        <f t="shared" si="128"/>
        <v>NO CUMPLE</v>
      </c>
      <c r="BT274" s="152">
        <f>IF('OFERTAS ECONOMICAS'!GA274=0,"",IF('OFERTAS ECONOMICAS'!GF274="NO","",'OFERTAS ECONOMICAS'!GA274))</f>
        <v>6560</v>
      </c>
      <c r="BU274" s="153" t="str">
        <f>+'OFERTAS ECONOMICAS'!GE274</f>
        <v>CUMPLE</v>
      </c>
      <c r="BV274" s="153" t="str">
        <f t="shared" si="129"/>
        <v>CUMPLE</v>
      </c>
      <c r="BW274" s="152" t="e">
        <f>IF('OFERTAS ECONOMICAS'!#REF!=0,"",IF('OFERTAS ECONOMICAS'!#REF!="NO","",'OFERTAS ECONOMICAS'!#REF!))</f>
        <v>#REF!</v>
      </c>
      <c r="BX274" s="153" t="e">
        <f>+'OFERTAS ECONOMICAS'!#REF!</f>
        <v>#REF!</v>
      </c>
      <c r="BY274" s="153" t="e">
        <f t="shared" si="130"/>
        <v>#REF!</v>
      </c>
    </row>
    <row r="275" spans="1:77" ht="12.75" x14ac:dyDescent="0.2">
      <c r="A275" s="85">
        <f t="shared" si="106"/>
        <v>266</v>
      </c>
      <c r="B275" s="85" t="str">
        <f>VLOOKUP(A275,'OFERTAS ECONOMICAS'!A275:B608,2,0)</f>
        <v>DM1141</v>
      </c>
      <c r="C275" s="22" t="str">
        <f>VLOOKUP(A275,'OFERTAS ECONOMICAS'!A275:C608,3,0)</f>
        <v>TUBO EN T LATEX N 12</v>
      </c>
      <c r="D275" s="120">
        <v>1</v>
      </c>
      <c r="E275" s="120" t="s">
        <v>32</v>
      </c>
      <c r="F275" s="24">
        <v>6163.6265060240976</v>
      </c>
      <c r="G275" s="120">
        <v>1</v>
      </c>
      <c r="H275" s="86">
        <f t="shared" si="107"/>
        <v>6163.6265060240976</v>
      </c>
      <c r="I275" s="48" t="str">
        <f>IF('OFERTAS ECONOMICAS'!L275=0,"",IF('OFERTAS ECONOMICAS'!Q275="no","",'OFERTAS ECONOMICAS'!L275))</f>
        <v/>
      </c>
      <c r="J275" s="49">
        <f>+'OFERTAS ECONOMICAS'!P275</f>
        <v>0</v>
      </c>
      <c r="K275" s="49" t="str">
        <f t="shared" si="108"/>
        <v>NO CUMPLE</v>
      </c>
      <c r="L275" s="51" t="str">
        <f>IF('OFERTAS ECONOMICAS'!U275=0,"",IF('OFERTAS ECONOMICAS'!Z275="NO","",'OFERTAS ECONOMICAS'!U275))</f>
        <v/>
      </c>
      <c r="M275" s="52">
        <f>+'OFERTAS ECONOMICAS'!Y275</f>
        <v>0</v>
      </c>
      <c r="N275" s="52" t="str">
        <f t="shared" si="109"/>
        <v>NO CUMPLE</v>
      </c>
      <c r="O275" s="53" t="str">
        <f>IF('OFERTAS ECONOMICAS'!AD275=0,"",IF('OFERTAS ECONOMICAS'!AI275="NO","",'OFERTAS ECONOMICAS'!AD275))</f>
        <v/>
      </c>
      <c r="P275" s="54">
        <f>+'OFERTAS ECONOMICAS'!AH275</f>
        <v>0</v>
      </c>
      <c r="Q275" s="54" t="str">
        <f t="shared" si="110"/>
        <v>NO CUMPLE</v>
      </c>
      <c r="R275" s="56" t="str">
        <f>IF('OFERTAS ECONOMICAS'!AN275=0,"",IF('OFERTAS ECONOMICAS'!AR275="NO","",'OFERTAS ECONOMICAS'!AN275))</f>
        <v/>
      </c>
      <c r="S275" s="57">
        <f>+'OFERTAS ECONOMICAS'!AQ275</f>
        <v>0</v>
      </c>
      <c r="T275" s="57" t="str">
        <f t="shared" si="111"/>
        <v>NO CUMPLE</v>
      </c>
      <c r="U275" s="59" t="str">
        <f>IF('OFERTAS ECONOMICAS'!AV275=0,"",IF('OFERTAS ECONOMICAS'!BA275="NO","",'OFERTAS ECONOMICAS'!AV275))</f>
        <v/>
      </c>
      <c r="V275" s="60">
        <f>+'OFERTAS ECONOMICAS'!AZ275</f>
        <v>0</v>
      </c>
      <c r="W275" s="60" t="str">
        <f t="shared" si="112"/>
        <v>NO CUMPLE</v>
      </c>
      <c r="X275" s="56" t="str">
        <f>IF('OFERTAS ECONOMICAS'!BF275=0,"",IF('OFERTAS ECONOMICAS'!BJ275="NO","",'OFERTAS ECONOMICAS'!BE275))</f>
        <v/>
      </c>
      <c r="Y275" s="57">
        <f>+'OFERTAS ECONOMICAS'!BI275</f>
        <v>0</v>
      </c>
      <c r="Z275" s="57" t="str">
        <f t="shared" si="113"/>
        <v>NO CUMPLE</v>
      </c>
      <c r="AA275" s="152" t="e">
        <f>IF('OFERTAS ECONOMICAS'!#REF!=0,"",IF('OFERTAS ECONOMICAS'!#REF!="NO","",'OFERTAS ECONOMICAS'!#REF!))</f>
        <v>#REF!</v>
      </c>
      <c r="AB275" s="153" t="e">
        <f>+'OFERTAS ECONOMICAS'!#REF!</f>
        <v>#REF!</v>
      </c>
      <c r="AC275" s="153" t="e">
        <f t="shared" si="114"/>
        <v>#REF!</v>
      </c>
      <c r="AD275" s="251" t="str">
        <f>IF('OFERTAS ECONOMICAS'!BN275=0,"",IF('OFERTAS ECONOMICAS'!BS275="NO","",'OFERTAS ECONOMICAS'!BN275))</f>
        <v/>
      </c>
      <c r="AE275" s="153">
        <f>+'OFERTAS ECONOMICAS'!BR275</f>
        <v>0</v>
      </c>
      <c r="AF275" s="153" t="str">
        <f t="shared" si="115"/>
        <v>NO CUMPLE</v>
      </c>
      <c r="AG275" s="152" t="str">
        <f>IF('OFERTAS ECONOMICAS'!BW275=0,"",IF('OFERTAS ECONOMICAS'!CB275="NO","",'OFERTAS ECONOMICAS'!BW275))</f>
        <v/>
      </c>
      <c r="AH275" s="153">
        <f>+'OFERTAS ECONOMICAS'!CA275</f>
        <v>0</v>
      </c>
      <c r="AI275" s="153" t="str">
        <f t="shared" si="116"/>
        <v>NO CUMPLE</v>
      </c>
      <c r="AJ275" s="152" t="str">
        <f>IF('OFERTAS ECONOMICAS'!CF275=0,"",IF('OFERTAS ECONOMICAS'!CK275="NO","",'OFERTAS ECONOMICAS'!CF275))</f>
        <v/>
      </c>
      <c r="AK275" s="153">
        <f>+'OFERTAS ECONOMICAS'!CJ275</f>
        <v>0</v>
      </c>
      <c r="AL275" s="153" t="str">
        <f t="shared" si="117"/>
        <v>NO CUMPLE</v>
      </c>
      <c r="AM275" s="152" t="str">
        <f>IF('OFERTAS ECONOMICAS'!CO275=0,"",IF('OFERTAS ECONOMICAS'!CT275="NO","",'OFERTAS ECONOMICAS'!CO275))</f>
        <v/>
      </c>
      <c r="AN275" s="153">
        <f>+'OFERTAS ECONOMICAS'!CS275</f>
        <v>0</v>
      </c>
      <c r="AO275" s="153" t="str">
        <f t="shared" si="118"/>
        <v>NO CUMPLE</v>
      </c>
      <c r="AP275" s="344" t="str">
        <f>IF('OFERTAS ECONOMICAS'!CX275=0,"",IF('OFERTAS ECONOMICAS'!DC275="NO","",'OFERTAS ECONOMICAS'!CX275))</f>
        <v/>
      </c>
      <c r="AQ275" s="153">
        <f>+'OFERTAS ECONOMICAS'!DB275</f>
        <v>0</v>
      </c>
      <c r="AR275" s="153" t="str">
        <f t="shared" si="119"/>
        <v>NO CUMPLE</v>
      </c>
      <c r="AS275" s="152" t="str">
        <f>IF('OFERTAS ECONOMICAS'!DG275=0,"",IF('OFERTAS ECONOMICAS'!DL275="NO","",'OFERTAS ECONOMICAS'!DG275))</f>
        <v/>
      </c>
      <c r="AT275" s="153">
        <f>+'OFERTAS ECONOMICAS'!DK275</f>
        <v>0</v>
      </c>
      <c r="AU275" s="153" t="str">
        <f t="shared" si="120"/>
        <v>NO CUMPLE</v>
      </c>
      <c r="AV275" s="152" t="str">
        <f>IF('OFERTAS ECONOMICAS'!DP275=0,"",IF('OFERTAS ECONOMICAS'!DU275="NO","",'OFERTAS ECONOMICAS'!DP275))</f>
        <v/>
      </c>
      <c r="AW275" s="153">
        <f>+'OFERTAS ECONOMICAS'!DT275</f>
        <v>0</v>
      </c>
      <c r="AX275" s="153" t="str">
        <f t="shared" si="121"/>
        <v>NO CUMPLE</v>
      </c>
      <c r="AY275" s="341">
        <f>IF('OFERTAS ECONOMICAS'!DY275=0,"",IF('OFERTAS ECONOMICAS'!ED275="no","",'OFERTAS ECONOMICAS'!DY275))</f>
        <v>7091.21</v>
      </c>
      <c r="AZ275" s="153" t="str">
        <f>+'OFERTAS ECONOMICAS'!EC275</f>
        <v>CUMPLE</v>
      </c>
      <c r="BA275" s="153" t="str">
        <f t="shared" si="122"/>
        <v>CUMPLE</v>
      </c>
      <c r="BB275" s="152" t="str">
        <f>IF('OFERTAS ECONOMICAS'!EH275=0,"",IF('OFERTAS ECONOMICAS'!EM275="NO","",'OFERTAS ECONOMICAS'!EH275))</f>
        <v/>
      </c>
      <c r="BC275" s="153" t="str">
        <f>+'OFERTAS ECONOMICAS'!EL275</f>
        <v>CUMPLE</v>
      </c>
      <c r="BD275" s="153" t="str">
        <f t="shared" si="123"/>
        <v>NO CUMPLE</v>
      </c>
      <c r="BE275" s="152" t="str">
        <f>IF('OFERTAS ECONOMICAS'!EQ275=0,"",IF('OFERTAS ECONOMICAS'!EV275="NO","",'OFERTAS ECONOMICAS'!EQ275))</f>
        <v/>
      </c>
      <c r="BF275" s="153">
        <f>+'OFERTAS ECONOMICAS'!EU275</f>
        <v>0</v>
      </c>
      <c r="BG275" s="153" t="str">
        <f t="shared" si="124"/>
        <v>NO CUMPLE</v>
      </c>
      <c r="BH275" s="152" t="str">
        <f>IF('OFERTAS ECONOMICAS'!EZ275=0,"",IF('OFERTAS ECONOMICAS'!FE275="NO","",'OFERTAS ECONOMICAS'!EZ275))</f>
        <v/>
      </c>
      <c r="BI275" s="153">
        <f>+'OFERTAS ECONOMICAS'!FD275</f>
        <v>0</v>
      </c>
      <c r="BJ275" s="153" t="str">
        <f t="shared" si="125"/>
        <v>NO CUMPLE</v>
      </c>
      <c r="BK275" s="152" t="str">
        <f>IF('OFERTAS ECONOMICAS'!FI275=0,"",IF('OFERTAS ECONOMICAS'!FN275="no","",'OFERTAS ECONOMICAS'!FI275))</f>
        <v/>
      </c>
      <c r="BL275" s="153">
        <f>+'OFERTAS ECONOMICAS'!FM275</f>
        <v>0</v>
      </c>
      <c r="BM275" s="153" t="str">
        <f t="shared" si="126"/>
        <v>NO CUMPLE</v>
      </c>
      <c r="BN275" s="152" t="e">
        <f>IF('OFERTAS ECONOMICAS'!#REF!=0,"",IF('OFERTAS ECONOMICAS'!#REF!="NO","",'OFERTAS ECONOMICAS'!#REF!))</f>
        <v>#REF!</v>
      </c>
      <c r="BO275" s="153" t="e">
        <f>+'OFERTAS ECONOMICAS'!#REF!</f>
        <v>#REF!</v>
      </c>
      <c r="BP275" s="153" t="e">
        <f t="shared" si="127"/>
        <v>#REF!</v>
      </c>
      <c r="BQ275" s="152" t="str">
        <f>IF('OFERTAS ECONOMICAS'!FR275=0,"",IF('OFERTAS ECONOMICAS'!FW275="NO","",'OFERTAS ECONOMICAS'!FR275))</f>
        <v/>
      </c>
      <c r="BR275" s="153">
        <f>+'OFERTAS ECONOMICAS'!FV275</f>
        <v>0</v>
      </c>
      <c r="BS275" s="153" t="str">
        <f t="shared" si="128"/>
        <v>NO CUMPLE</v>
      </c>
      <c r="BT275" s="152">
        <f>IF('OFERTAS ECONOMICAS'!GA275=0,"",IF('OFERTAS ECONOMICAS'!GF275="NO","",'OFERTAS ECONOMICAS'!GA275))</f>
        <v>6560</v>
      </c>
      <c r="BU275" s="153" t="str">
        <f>+'OFERTAS ECONOMICAS'!GE275</f>
        <v>CUMPLE</v>
      </c>
      <c r="BV275" s="153" t="str">
        <f t="shared" si="129"/>
        <v>CUMPLE</v>
      </c>
      <c r="BW275" s="152" t="e">
        <f>IF('OFERTAS ECONOMICAS'!#REF!=0,"",IF('OFERTAS ECONOMICAS'!#REF!="NO","",'OFERTAS ECONOMICAS'!#REF!))</f>
        <v>#REF!</v>
      </c>
      <c r="BX275" s="153" t="e">
        <f>+'OFERTAS ECONOMICAS'!#REF!</f>
        <v>#REF!</v>
      </c>
      <c r="BY275" s="153" t="e">
        <f t="shared" si="130"/>
        <v>#REF!</v>
      </c>
    </row>
    <row r="276" spans="1:77" ht="12.75" x14ac:dyDescent="0.2">
      <c r="A276" s="85">
        <f t="shared" si="106"/>
        <v>267</v>
      </c>
      <c r="B276" s="85" t="str">
        <f>VLOOKUP(A276,'OFERTAS ECONOMICAS'!A276:B609,2,0)</f>
        <v>DM1142</v>
      </c>
      <c r="C276" s="22" t="str">
        <f>VLOOKUP(A276,'OFERTAS ECONOMICAS'!A276:C609,3,0)</f>
        <v>TUBO EN T LATEX N 14</v>
      </c>
      <c r="D276" s="120">
        <v>1</v>
      </c>
      <c r="E276" s="120" t="s">
        <v>32</v>
      </c>
      <c r="F276" s="24">
        <v>6163.6265060240976</v>
      </c>
      <c r="G276" s="120">
        <v>1</v>
      </c>
      <c r="H276" s="86">
        <f t="shared" si="107"/>
        <v>6163.6265060240976</v>
      </c>
      <c r="I276" s="48" t="str">
        <f>IF('OFERTAS ECONOMICAS'!L276=0,"",IF('OFERTAS ECONOMICAS'!Q276="no","",'OFERTAS ECONOMICAS'!L276))</f>
        <v/>
      </c>
      <c r="J276" s="49">
        <f>+'OFERTAS ECONOMICAS'!P276</f>
        <v>0</v>
      </c>
      <c r="K276" s="49" t="str">
        <f t="shared" si="108"/>
        <v>NO CUMPLE</v>
      </c>
      <c r="L276" s="51" t="str">
        <f>IF('OFERTAS ECONOMICAS'!U276=0,"",IF('OFERTAS ECONOMICAS'!Z276="NO","",'OFERTAS ECONOMICAS'!U276))</f>
        <v/>
      </c>
      <c r="M276" s="52">
        <f>+'OFERTAS ECONOMICAS'!Y276</f>
        <v>0</v>
      </c>
      <c r="N276" s="52" t="str">
        <f t="shared" si="109"/>
        <v>NO CUMPLE</v>
      </c>
      <c r="O276" s="53" t="str">
        <f>IF('OFERTAS ECONOMICAS'!AD276=0,"",IF('OFERTAS ECONOMICAS'!AI276="NO","",'OFERTAS ECONOMICAS'!AD276))</f>
        <v/>
      </c>
      <c r="P276" s="54">
        <f>+'OFERTAS ECONOMICAS'!AH276</f>
        <v>0</v>
      </c>
      <c r="Q276" s="54" t="str">
        <f t="shared" si="110"/>
        <v>NO CUMPLE</v>
      </c>
      <c r="R276" s="56" t="str">
        <f>IF('OFERTAS ECONOMICAS'!AN276=0,"",IF('OFERTAS ECONOMICAS'!AR276="NO","",'OFERTAS ECONOMICAS'!AN276))</f>
        <v/>
      </c>
      <c r="S276" s="57">
        <f>+'OFERTAS ECONOMICAS'!AQ276</f>
        <v>0</v>
      </c>
      <c r="T276" s="57" t="str">
        <f t="shared" si="111"/>
        <v>NO CUMPLE</v>
      </c>
      <c r="U276" s="59" t="str">
        <f>IF('OFERTAS ECONOMICAS'!AV276=0,"",IF('OFERTAS ECONOMICAS'!BA276="NO","",'OFERTAS ECONOMICAS'!AV276))</f>
        <v/>
      </c>
      <c r="V276" s="60">
        <f>+'OFERTAS ECONOMICAS'!AZ276</f>
        <v>0</v>
      </c>
      <c r="W276" s="60" t="str">
        <f t="shared" si="112"/>
        <v>NO CUMPLE</v>
      </c>
      <c r="X276" s="56" t="str">
        <f>IF('OFERTAS ECONOMICAS'!BF276=0,"",IF('OFERTAS ECONOMICAS'!BJ276="NO","",'OFERTAS ECONOMICAS'!BE276))</f>
        <v/>
      </c>
      <c r="Y276" s="57">
        <f>+'OFERTAS ECONOMICAS'!BI276</f>
        <v>0</v>
      </c>
      <c r="Z276" s="57" t="str">
        <f t="shared" si="113"/>
        <v>NO CUMPLE</v>
      </c>
      <c r="AA276" s="152" t="e">
        <f>IF('OFERTAS ECONOMICAS'!#REF!=0,"",IF('OFERTAS ECONOMICAS'!#REF!="NO","",'OFERTAS ECONOMICAS'!#REF!))</f>
        <v>#REF!</v>
      </c>
      <c r="AB276" s="153" t="e">
        <f>+'OFERTAS ECONOMICAS'!#REF!</f>
        <v>#REF!</v>
      </c>
      <c r="AC276" s="153" t="e">
        <f t="shared" si="114"/>
        <v>#REF!</v>
      </c>
      <c r="AD276" s="251" t="str">
        <f>IF('OFERTAS ECONOMICAS'!BN276=0,"",IF('OFERTAS ECONOMICAS'!BS276="NO","",'OFERTAS ECONOMICAS'!BN276))</f>
        <v/>
      </c>
      <c r="AE276" s="153">
        <f>+'OFERTAS ECONOMICAS'!BR276</f>
        <v>0</v>
      </c>
      <c r="AF276" s="153" t="str">
        <f t="shared" si="115"/>
        <v>NO CUMPLE</v>
      </c>
      <c r="AG276" s="152" t="str">
        <f>IF('OFERTAS ECONOMICAS'!BW276=0,"",IF('OFERTAS ECONOMICAS'!CB276="NO","",'OFERTAS ECONOMICAS'!BW276))</f>
        <v/>
      </c>
      <c r="AH276" s="153">
        <f>+'OFERTAS ECONOMICAS'!CA276</f>
        <v>0</v>
      </c>
      <c r="AI276" s="153" t="str">
        <f t="shared" si="116"/>
        <v>NO CUMPLE</v>
      </c>
      <c r="AJ276" s="152" t="str">
        <f>IF('OFERTAS ECONOMICAS'!CF276=0,"",IF('OFERTAS ECONOMICAS'!CK276="NO","",'OFERTAS ECONOMICAS'!CF276))</f>
        <v/>
      </c>
      <c r="AK276" s="153">
        <f>+'OFERTAS ECONOMICAS'!CJ276</f>
        <v>0</v>
      </c>
      <c r="AL276" s="153" t="str">
        <f t="shared" si="117"/>
        <v>NO CUMPLE</v>
      </c>
      <c r="AM276" s="152" t="str">
        <f>IF('OFERTAS ECONOMICAS'!CO276=0,"",IF('OFERTAS ECONOMICAS'!CT276="NO","",'OFERTAS ECONOMICAS'!CO276))</f>
        <v/>
      </c>
      <c r="AN276" s="153">
        <f>+'OFERTAS ECONOMICAS'!CS276</f>
        <v>0</v>
      </c>
      <c r="AO276" s="153" t="str">
        <f t="shared" si="118"/>
        <v>NO CUMPLE</v>
      </c>
      <c r="AP276" s="344" t="str">
        <f>IF('OFERTAS ECONOMICAS'!CX276=0,"",IF('OFERTAS ECONOMICAS'!DC276="NO","",'OFERTAS ECONOMICAS'!CX276))</f>
        <v/>
      </c>
      <c r="AQ276" s="153">
        <f>+'OFERTAS ECONOMICAS'!DB276</f>
        <v>0</v>
      </c>
      <c r="AR276" s="153" t="str">
        <f t="shared" si="119"/>
        <v>NO CUMPLE</v>
      </c>
      <c r="AS276" s="152" t="str">
        <f>IF('OFERTAS ECONOMICAS'!DG276=0,"",IF('OFERTAS ECONOMICAS'!DL276="NO","",'OFERTAS ECONOMICAS'!DG276))</f>
        <v/>
      </c>
      <c r="AT276" s="153">
        <f>+'OFERTAS ECONOMICAS'!DK276</f>
        <v>0</v>
      </c>
      <c r="AU276" s="153" t="str">
        <f t="shared" si="120"/>
        <v>NO CUMPLE</v>
      </c>
      <c r="AV276" s="152" t="str">
        <f>IF('OFERTAS ECONOMICAS'!DP276=0,"",IF('OFERTAS ECONOMICAS'!DU276="NO","",'OFERTAS ECONOMICAS'!DP276))</f>
        <v/>
      </c>
      <c r="AW276" s="153">
        <f>+'OFERTAS ECONOMICAS'!DT276</f>
        <v>0</v>
      </c>
      <c r="AX276" s="153" t="str">
        <f t="shared" si="121"/>
        <v>NO CUMPLE</v>
      </c>
      <c r="AY276" s="341">
        <f>IF('OFERTAS ECONOMICAS'!DY276=0,"",IF('OFERTAS ECONOMICAS'!ED276="no","",'OFERTAS ECONOMICAS'!DY276))</f>
        <v>7091.21</v>
      </c>
      <c r="AZ276" s="153" t="str">
        <f>+'OFERTAS ECONOMICAS'!EC276</f>
        <v>CUMPLE</v>
      </c>
      <c r="BA276" s="153" t="str">
        <f t="shared" si="122"/>
        <v>CUMPLE</v>
      </c>
      <c r="BB276" s="152" t="str">
        <f>IF('OFERTAS ECONOMICAS'!EH276=0,"",IF('OFERTAS ECONOMICAS'!EM276="NO","",'OFERTAS ECONOMICAS'!EH276))</f>
        <v/>
      </c>
      <c r="BC276" s="153" t="str">
        <f>+'OFERTAS ECONOMICAS'!EL276</f>
        <v>CUMPLE</v>
      </c>
      <c r="BD276" s="153" t="str">
        <f t="shared" si="123"/>
        <v>NO CUMPLE</v>
      </c>
      <c r="BE276" s="152" t="str">
        <f>IF('OFERTAS ECONOMICAS'!EQ276=0,"",IF('OFERTAS ECONOMICAS'!EV276="NO","",'OFERTAS ECONOMICAS'!EQ276))</f>
        <v/>
      </c>
      <c r="BF276" s="153">
        <f>+'OFERTAS ECONOMICAS'!EU276</f>
        <v>0</v>
      </c>
      <c r="BG276" s="153" t="str">
        <f t="shared" si="124"/>
        <v>NO CUMPLE</v>
      </c>
      <c r="BH276" s="152" t="str">
        <f>IF('OFERTAS ECONOMICAS'!EZ276=0,"",IF('OFERTAS ECONOMICAS'!FE276="NO","",'OFERTAS ECONOMICAS'!EZ276))</f>
        <v/>
      </c>
      <c r="BI276" s="153">
        <f>+'OFERTAS ECONOMICAS'!FD276</f>
        <v>0</v>
      </c>
      <c r="BJ276" s="153" t="str">
        <f t="shared" si="125"/>
        <v>NO CUMPLE</v>
      </c>
      <c r="BK276" s="152" t="str">
        <f>IF('OFERTAS ECONOMICAS'!FI276=0,"",IF('OFERTAS ECONOMICAS'!FN276="no","",'OFERTAS ECONOMICAS'!FI276))</f>
        <v/>
      </c>
      <c r="BL276" s="153">
        <f>+'OFERTAS ECONOMICAS'!FM276</f>
        <v>0</v>
      </c>
      <c r="BM276" s="153" t="str">
        <f t="shared" si="126"/>
        <v>NO CUMPLE</v>
      </c>
      <c r="BN276" s="152" t="e">
        <f>IF('OFERTAS ECONOMICAS'!#REF!=0,"",IF('OFERTAS ECONOMICAS'!#REF!="NO","",'OFERTAS ECONOMICAS'!#REF!))</f>
        <v>#REF!</v>
      </c>
      <c r="BO276" s="153" t="e">
        <f>+'OFERTAS ECONOMICAS'!#REF!</f>
        <v>#REF!</v>
      </c>
      <c r="BP276" s="153" t="e">
        <f t="shared" si="127"/>
        <v>#REF!</v>
      </c>
      <c r="BQ276" s="152" t="str">
        <f>IF('OFERTAS ECONOMICAS'!FR276=0,"",IF('OFERTAS ECONOMICAS'!FW276="NO","",'OFERTAS ECONOMICAS'!FR276))</f>
        <v/>
      </c>
      <c r="BR276" s="153">
        <f>+'OFERTAS ECONOMICAS'!FV276</f>
        <v>0</v>
      </c>
      <c r="BS276" s="153" t="str">
        <f t="shared" si="128"/>
        <v>NO CUMPLE</v>
      </c>
      <c r="BT276" s="152">
        <f>IF('OFERTAS ECONOMICAS'!GA276=0,"",IF('OFERTAS ECONOMICAS'!GF276="NO","",'OFERTAS ECONOMICAS'!GA276))</f>
        <v>6560</v>
      </c>
      <c r="BU276" s="153" t="str">
        <f>+'OFERTAS ECONOMICAS'!GE276</f>
        <v>CUMPLE</v>
      </c>
      <c r="BV276" s="153" t="str">
        <f t="shared" si="129"/>
        <v>CUMPLE</v>
      </c>
      <c r="BW276" s="152" t="e">
        <f>IF('OFERTAS ECONOMICAS'!#REF!=0,"",IF('OFERTAS ECONOMICAS'!#REF!="NO","",'OFERTAS ECONOMICAS'!#REF!))</f>
        <v>#REF!</v>
      </c>
      <c r="BX276" s="153" t="e">
        <f>+'OFERTAS ECONOMICAS'!#REF!</f>
        <v>#REF!</v>
      </c>
      <c r="BY276" s="153" t="e">
        <f t="shared" si="130"/>
        <v>#REF!</v>
      </c>
    </row>
    <row r="277" spans="1:77" ht="12.75" x14ac:dyDescent="0.2">
      <c r="A277" s="85">
        <f t="shared" si="106"/>
        <v>268</v>
      </c>
      <c r="B277" s="85" t="str">
        <f>VLOOKUP(A277,'OFERTAS ECONOMICAS'!A277:B610,2,0)</f>
        <v>DM1143</v>
      </c>
      <c r="C277" s="22" t="str">
        <f>VLOOKUP(A277,'OFERTAS ECONOMICAS'!A277:C610,3,0)</f>
        <v>TUBO EN T LATEX N 16</v>
      </c>
      <c r="D277" s="120">
        <v>1</v>
      </c>
      <c r="E277" s="120" t="s">
        <v>32</v>
      </c>
      <c r="F277" s="24">
        <v>6163.6265060240976</v>
      </c>
      <c r="G277" s="122">
        <v>1</v>
      </c>
      <c r="H277" s="86">
        <f t="shared" si="107"/>
        <v>6163.6265060240976</v>
      </c>
      <c r="I277" s="48" t="str">
        <f>IF('OFERTAS ECONOMICAS'!L277=0,"",IF('OFERTAS ECONOMICAS'!Q277="no","",'OFERTAS ECONOMICAS'!L277))</f>
        <v/>
      </c>
      <c r="J277" s="49">
        <f>+'OFERTAS ECONOMICAS'!P277</f>
        <v>0</v>
      </c>
      <c r="K277" s="49" t="str">
        <f t="shared" si="108"/>
        <v>NO CUMPLE</v>
      </c>
      <c r="L277" s="51" t="str">
        <f>IF('OFERTAS ECONOMICAS'!U277=0,"",IF('OFERTAS ECONOMICAS'!Z277="NO","",'OFERTAS ECONOMICAS'!U277))</f>
        <v/>
      </c>
      <c r="M277" s="52">
        <f>+'OFERTAS ECONOMICAS'!Y277</f>
        <v>0</v>
      </c>
      <c r="N277" s="52" t="str">
        <f t="shared" si="109"/>
        <v>NO CUMPLE</v>
      </c>
      <c r="O277" s="53" t="str">
        <f>IF('OFERTAS ECONOMICAS'!AD277=0,"",IF('OFERTAS ECONOMICAS'!AI277="NO","",'OFERTAS ECONOMICAS'!AD277))</f>
        <v/>
      </c>
      <c r="P277" s="54">
        <f>+'OFERTAS ECONOMICAS'!AH277</f>
        <v>0</v>
      </c>
      <c r="Q277" s="54" t="str">
        <f t="shared" si="110"/>
        <v>NO CUMPLE</v>
      </c>
      <c r="R277" s="56" t="str">
        <f>IF('OFERTAS ECONOMICAS'!AN277=0,"",IF('OFERTAS ECONOMICAS'!AR277="NO","",'OFERTAS ECONOMICAS'!AN277))</f>
        <v/>
      </c>
      <c r="S277" s="57">
        <f>+'OFERTAS ECONOMICAS'!AQ277</f>
        <v>0</v>
      </c>
      <c r="T277" s="57" t="str">
        <f t="shared" si="111"/>
        <v>NO CUMPLE</v>
      </c>
      <c r="U277" s="59" t="str">
        <f>IF('OFERTAS ECONOMICAS'!AV277=0,"",IF('OFERTAS ECONOMICAS'!BA277="NO","",'OFERTAS ECONOMICAS'!AV277))</f>
        <v/>
      </c>
      <c r="V277" s="60">
        <f>+'OFERTAS ECONOMICAS'!AZ277</f>
        <v>0</v>
      </c>
      <c r="W277" s="60" t="str">
        <f t="shared" si="112"/>
        <v>NO CUMPLE</v>
      </c>
      <c r="X277" s="56" t="str">
        <f>IF('OFERTAS ECONOMICAS'!BF277=0,"",IF('OFERTAS ECONOMICAS'!BJ277="NO","",'OFERTAS ECONOMICAS'!BE277))</f>
        <v/>
      </c>
      <c r="Y277" s="57">
        <f>+'OFERTAS ECONOMICAS'!BI277</f>
        <v>0</v>
      </c>
      <c r="Z277" s="57" t="str">
        <f t="shared" si="113"/>
        <v>NO CUMPLE</v>
      </c>
      <c r="AA277" s="152" t="e">
        <f>IF('OFERTAS ECONOMICAS'!#REF!=0,"",IF('OFERTAS ECONOMICAS'!#REF!="NO","",'OFERTAS ECONOMICAS'!#REF!))</f>
        <v>#REF!</v>
      </c>
      <c r="AB277" s="153" t="e">
        <f>+'OFERTAS ECONOMICAS'!#REF!</f>
        <v>#REF!</v>
      </c>
      <c r="AC277" s="153" t="e">
        <f t="shared" si="114"/>
        <v>#REF!</v>
      </c>
      <c r="AD277" s="251" t="str">
        <f>IF('OFERTAS ECONOMICAS'!BN277=0,"",IF('OFERTAS ECONOMICAS'!BS277="NO","",'OFERTAS ECONOMICAS'!BN277))</f>
        <v/>
      </c>
      <c r="AE277" s="153">
        <f>+'OFERTAS ECONOMICAS'!BR277</f>
        <v>0</v>
      </c>
      <c r="AF277" s="153" t="str">
        <f t="shared" si="115"/>
        <v>NO CUMPLE</v>
      </c>
      <c r="AG277" s="152" t="str">
        <f>IF('OFERTAS ECONOMICAS'!BW277=0,"",IF('OFERTAS ECONOMICAS'!CB277="NO","",'OFERTAS ECONOMICAS'!BW277))</f>
        <v/>
      </c>
      <c r="AH277" s="153">
        <f>+'OFERTAS ECONOMICAS'!CA277</f>
        <v>0</v>
      </c>
      <c r="AI277" s="153" t="str">
        <f t="shared" si="116"/>
        <v>NO CUMPLE</v>
      </c>
      <c r="AJ277" s="152" t="str">
        <f>IF('OFERTAS ECONOMICAS'!CF277=0,"",IF('OFERTAS ECONOMICAS'!CK277="NO","",'OFERTAS ECONOMICAS'!CF277))</f>
        <v/>
      </c>
      <c r="AK277" s="153">
        <f>+'OFERTAS ECONOMICAS'!CJ277</f>
        <v>0</v>
      </c>
      <c r="AL277" s="153" t="str">
        <f t="shared" si="117"/>
        <v>NO CUMPLE</v>
      </c>
      <c r="AM277" s="152" t="str">
        <f>IF('OFERTAS ECONOMICAS'!CO277=0,"",IF('OFERTAS ECONOMICAS'!CT277="NO","",'OFERTAS ECONOMICAS'!CO277))</f>
        <v/>
      </c>
      <c r="AN277" s="153">
        <f>+'OFERTAS ECONOMICAS'!CS277</f>
        <v>0</v>
      </c>
      <c r="AO277" s="153" t="str">
        <f t="shared" si="118"/>
        <v>NO CUMPLE</v>
      </c>
      <c r="AP277" s="344" t="str">
        <f>IF('OFERTAS ECONOMICAS'!CX277=0,"",IF('OFERTAS ECONOMICAS'!DC277="NO","",'OFERTAS ECONOMICAS'!CX277))</f>
        <v/>
      </c>
      <c r="AQ277" s="153">
        <f>+'OFERTAS ECONOMICAS'!DB277</f>
        <v>0</v>
      </c>
      <c r="AR277" s="153" t="str">
        <f t="shared" si="119"/>
        <v>NO CUMPLE</v>
      </c>
      <c r="AS277" s="152" t="str">
        <f>IF('OFERTAS ECONOMICAS'!DG277=0,"",IF('OFERTAS ECONOMICAS'!DL277="NO","",'OFERTAS ECONOMICAS'!DG277))</f>
        <v/>
      </c>
      <c r="AT277" s="153">
        <f>+'OFERTAS ECONOMICAS'!DK277</f>
        <v>0</v>
      </c>
      <c r="AU277" s="153" t="str">
        <f t="shared" si="120"/>
        <v>NO CUMPLE</v>
      </c>
      <c r="AV277" s="152" t="str">
        <f>IF('OFERTAS ECONOMICAS'!DP277=0,"",IF('OFERTAS ECONOMICAS'!DU277="NO","",'OFERTAS ECONOMICAS'!DP277))</f>
        <v/>
      </c>
      <c r="AW277" s="153">
        <f>+'OFERTAS ECONOMICAS'!DT277</f>
        <v>0</v>
      </c>
      <c r="AX277" s="153" t="str">
        <f t="shared" si="121"/>
        <v>NO CUMPLE</v>
      </c>
      <c r="AY277" s="341">
        <f>IF('OFERTAS ECONOMICAS'!DY277=0,"",IF('OFERTAS ECONOMICAS'!ED277="no","",'OFERTAS ECONOMICAS'!DY277))</f>
        <v>7091.21</v>
      </c>
      <c r="AZ277" s="153" t="str">
        <f>+'OFERTAS ECONOMICAS'!EC277</f>
        <v>CUMPLE</v>
      </c>
      <c r="BA277" s="153" t="str">
        <f t="shared" si="122"/>
        <v>CUMPLE</v>
      </c>
      <c r="BB277" s="152" t="str">
        <f>IF('OFERTAS ECONOMICAS'!EH277=0,"",IF('OFERTAS ECONOMICAS'!EM277="NO","",'OFERTAS ECONOMICAS'!EH277))</f>
        <v/>
      </c>
      <c r="BC277" s="153" t="str">
        <f>+'OFERTAS ECONOMICAS'!EL277</f>
        <v>CUMPLE</v>
      </c>
      <c r="BD277" s="153" t="str">
        <f t="shared" si="123"/>
        <v>NO CUMPLE</v>
      </c>
      <c r="BE277" s="152" t="str">
        <f>IF('OFERTAS ECONOMICAS'!EQ277=0,"",IF('OFERTAS ECONOMICAS'!EV277="NO","",'OFERTAS ECONOMICAS'!EQ277))</f>
        <v/>
      </c>
      <c r="BF277" s="153">
        <f>+'OFERTAS ECONOMICAS'!EU277</f>
        <v>0</v>
      </c>
      <c r="BG277" s="153" t="str">
        <f t="shared" si="124"/>
        <v>NO CUMPLE</v>
      </c>
      <c r="BH277" s="152" t="str">
        <f>IF('OFERTAS ECONOMICAS'!EZ277=0,"",IF('OFERTAS ECONOMICAS'!FE277="NO","",'OFERTAS ECONOMICAS'!EZ277))</f>
        <v/>
      </c>
      <c r="BI277" s="153">
        <f>+'OFERTAS ECONOMICAS'!FD277</f>
        <v>0</v>
      </c>
      <c r="BJ277" s="153" t="str">
        <f t="shared" si="125"/>
        <v>NO CUMPLE</v>
      </c>
      <c r="BK277" s="152" t="str">
        <f>IF('OFERTAS ECONOMICAS'!FI277=0,"",IF('OFERTAS ECONOMICAS'!FN277="no","",'OFERTAS ECONOMICAS'!FI277))</f>
        <v/>
      </c>
      <c r="BL277" s="153">
        <f>+'OFERTAS ECONOMICAS'!FM277</f>
        <v>0</v>
      </c>
      <c r="BM277" s="153" t="str">
        <f t="shared" si="126"/>
        <v>NO CUMPLE</v>
      </c>
      <c r="BN277" s="152" t="e">
        <f>IF('OFERTAS ECONOMICAS'!#REF!=0,"",IF('OFERTAS ECONOMICAS'!#REF!="NO","",'OFERTAS ECONOMICAS'!#REF!))</f>
        <v>#REF!</v>
      </c>
      <c r="BO277" s="153" t="e">
        <f>+'OFERTAS ECONOMICAS'!#REF!</f>
        <v>#REF!</v>
      </c>
      <c r="BP277" s="153" t="e">
        <f t="shared" si="127"/>
        <v>#REF!</v>
      </c>
      <c r="BQ277" s="152" t="str">
        <f>IF('OFERTAS ECONOMICAS'!FR277=0,"",IF('OFERTAS ECONOMICAS'!FW277="NO","",'OFERTAS ECONOMICAS'!FR277))</f>
        <v/>
      </c>
      <c r="BR277" s="153">
        <f>+'OFERTAS ECONOMICAS'!FV277</f>
        <v>0</v>
      </c>
      <c r="BS277" s="153" t="str">
        <f t="shared" si="128"/>
        <v>NO CUMPLE</v>
      </c>
      <c r="BT277" s="152">
        <f>IF('OFERTAS ECONOMICAS'!GA277=0,"",IF('OFERTAS ECONOMICAS'!GF277="NO","",'OFERTAS ECONOMICAS'!GA277))</f>
        <v>6560</v>
      </c>
      <c r="BU277" s="153" t="str">
        <f>+'OFERTAS ECONOMICAS'!GE277</f>
        <v>CUMPLE</v>
      </c>
      <c r="BV277" s="153" t="str">
        <f t="shared" si="129"/>
        <v>CUMPLE</v>
      </c>
      <c r="BW277" s="152" t="e">
        <f>IF('OFERTAS ECONOMICAS'!#REF!=0,"",IF('OFERTAS ECONOMICAS'!#REF!="NO","",'OFERTAS ECONOMICAS'!#REF!))</f>
        <v>#REF!</v>
      </c>
      <c r="BX277" s="153" t="e">
        <f>+'OFERTAS ECONOMICAS'!#REF!</f>
        <v>#REF!</v>
      </c>
      <c r="BY277" s="153" t="e">
        <f t="shared" si="130"/>
        <v>#REF!</v>
      </c>
    </row>
    <row r="278" spans="1:77" ht="25.5" x14ac:dyDescent="0.2">
      <c r="A278" s="85">
        <f t="shared" si="106"/>
        <v>269</v>
      </c>
      <c r="B278" s="85" t="str">
        <f>VLOOKUP(A278,'OFERTAS ECONOMICAS'!A278:B611,2,0)</f>
        <v>DM2803</v>
      </c>
      <c r="C278" s="22" t="str">
        <f>VLOOKUP(A278,'OFERTAS ECONOMICAS'!A278:C611,3,0)</f>
        <v>PARCHE PARA DESFIBRILADOR INSTRAMED</v>
      </c>
      <c r="D278" s="120">
        <v>1</v>
      </c>
      <c r="E278" s="120" t="s">
        <v>32</v>
      </c>
      <c r="F278" s="24">
        <v>377063.4</v>
      </c>
      <c r="G278" s="120">
        <v>1</v>
      </c>
      <c r="H278" s="86">
        <f t="shared" si="107"/>
        <v>377063.4</v>
      </c>
      <c r="I278" s="48" t="str">
        <f>IF('OFERTAS ECONOMICAS'!L278=0,"",IF('OFERTAS ECONOMICAS'!Q278="no","",'OFERTAS ECONOMICAS'!L278))</f>
        <v/>
      </c>
      <c r="J278" s="49">
        <f>+'OFERTAS ECONOMICAS'!P278</f>
        <v>0</v>
      </c>
      <c r="K278" s="49" t="str">
        <f t="shared" si="108"/>
        <v>NO CUMPLE</v>
      </c>
      <c r="L278" s="51" t="str">
        <f>IF('OFERTAS ECONOMICAS'!U278=0,"",IF('OFERTAS ECONOMICAS'!Z278="NO","",'OFERTAS ECONOMICAS'!U278))</f>
        <v/>
      </c>
      <c r="M278" s="52">
        <f>+'OFERTAS ECONOMICAS'!Y278</f>
        <v>0</v>
      </c>
      <c r="N278" s="52" t="str">
        <f t="shared" si="109"/>
        <v>NO CUMPLE</v>
      </c>
      <c r="O278" s="53" t="str">
        <f>IF('OFERTAS ECONOMICAS'!AD278=0,"",IF('OFERTAS ECONOMICAS'!AI278="NO","",'OFERTAS ECONOMICAS'!AD278))</f>
        <v/>
      </c>
      <c r="P278" s="54">
        <f>+'OFERTAS ECONOMICAS'!AH278</f>
        <v>0</v>
      </c>
      <c r="Q278" s="54" t="str">
        <f t="shared" si="110"/>
        <v>NO CUMPLE</v>
      </c>
      <c r="R278" s="56" t="str">
        <f>IF('OFERTAS ECONOMICAS'!AN278=0,"",IF('OFERTAS ECONOMICAS'!AR278="NO","",'OFERTAS ECONOMICAS'!AN278))</f>
        <v/>
      </c>
      <c r="S278" s="57">
        <f>+'OFERTAS ECONOMICAS'!AQ278</f>
        <v>0</v>
      </c>
      <c r="T278" s="57" t="str">
        <f t="shared" si="111"/>
        <v>NO CUMPLE</v>
      </c>
      <c r="U278" s="59" t="str">
        <f>IF('OFERTAS ECONOMICAS'!AV278=0,"",IF('OFERTAS ECONOMICAS'!BA278="NO","",'OFERTAS ECONOMICAS'!AV278))</f>
        <v/>
      </c>
      <c r="V278" s="60">
        <f>+'OFERTAS ECONOMICAS'!AZ278</f>
        <v>0</v>
      </c>
      <c r="W278" s="60" t="str">
        <f t="shared" si="112"/>
        <v>NO CUMPLE</v>
      </c>
      <c r="X278" s="56" t="str">
        <f>IF('OFERTAS ECONOMICAS'!BF278=0,"",IF('OFERTAS ECONOMICAS'!BJ278="NO","",'OFERTAS ECONOMICAS'!BE278))</f>
        <v/>
      </c>
      <c r="Y278" s="57">
        <f>+'OFERTAS ECONOMICAS'!BI278</f>
        <v>0</v>
      </c>
      <c r="Z278" s="57" t="str">
        <f t="shared" si="113"/>
        <v>NO CUMPLE</v>
      </c>
      <c r="AA278" s="152" t="e">
        <f>IF('OFERTAS ECONOMICAS'!#REF!=0,"",IF('OFERTAS ECONOMICAS'!#REF!="NO","",'OFERTAS ECONOMICAS'!#REF!))</f>
        <v>#REF!</v>
      </c>
      <c r="AB278" s="153" t="e">
        <f>+'OFERTAS ECONOMICAS'!#REF!</f>
        <v>#REF!</v>
      </c>
      <c r="AC278" s="153" t="e">
        <f t="shared" si="114"/>
        <v>#REF!</v>
      </c>
      <c r="AD278" s="251" t="str">
        <f>IF('OFERTAS ECONOMICAS'!BN278=0,"",IF('OFERTAS ECONOMICAS'!BS278="NO","",'OFERTAS ECONOMICAS'!BN278))</f>
        <v/>
      </c>
      <c r="AE278" s="153">
        <f>+'OFERTAS ECONOMICAS'!BR278</f>
        <v>0</v>
      </c>
      <c r="AF278" s="153" t="str">
        <f t="shared" si="115"/>
        <v>NO CUMPLE</v>
      </c>
      <c r="AG278" s="152" t="str">
        <f>IF('OFERTAS ECONOMICAS'!BW278=0,"",IF('OFERTAS ECONOMICAS'!CB278="NO","",'OFERTAS ECONOMICAS'!BW278))</f>
        <v/>
      </c>
      <c r="AH278" s="153">
        <f>+'OFERTAS ECONOMICAS'!CA278</f>
        <v>0</v>
      </c>
      <c r="AI278" s="153" t="str">
        <f t="shared" si="116"/>
        <v>NO CUMPLE</v>
      </c>
      <c r="AJ278" s="152" t="str">
        <f>IF('OFERTAS ECONOMICAS'!CF278=0,"",IF('OFERTAS ECONOMICAS'!CK278="NO","",'OFERTAS ECONOMICAS'!CF278))</f>
        <v/>
      </c>
      <c r="AK278" s="153">
        <f>+'OFERTAS ECONOMICAS'!CJ278</f>
        <v>0</v>
      </c>
      <c r="AL278" s="153" t="str">
        <f t="shared" si="117"/>
        <v>NO CUMPLE</v>
      </c>
      <c r="AM278" s="152" t="str">
        <f>IF('OFERTAS ECONOMICAS'!CO278=0,"",IF('OFERTAS ECONOMICAS'!CT278="NO","",'OFERTAS ECONOMICAS'!CO278))</f>
        <v/>
      </c>
      <c r="AN278" s="153">
        <f>+'OFERTAS ECONOMICAS'!CS278</f>
        <v>0</v>
      </c>
      <c r="AO278" s="153" t="str">
        <f t="shared" si="118"/>
        <v>NO CUMPLE</v>
      </c>
      <c r="AP278" s="344" t="str">
        <f>IF('OFERTAS ECONOMICAS'!CX278=0,"",IF('OFERTAS ECONOMICAS'!DC278="NO","",'OFERTAS ECONOMICAS'!CX278))</f>
        <v/>
      </c>
      <c r="AQ278" s="153">
        <f>+'OFERTAS ECONOMICAS'!DB278</f>
        <v>0</v>
      </c>
      <c r="AR278" s="153" t="str">
        <f t="shared" si="119"/>
        <v>NO CUMPLE</v>
      </c>
      <c r="AS278" s="152" t="str">
        <f>IF('OFERTAS ECONOMICAS'!DG278=0,"",IF('OFERTAS ECONOMICAS'!DL278="NO","",'OFERTAS ECONOMICAS'!DG278))</f>
        <v/>
      </c>
      <c r="AT278" s="153">
        <f>+'OFERTAS ECONOMICAS'!DK278</f>
        <v>0</v>
      </c>
      <c r="AU278" s="153" t="str">
        <f t="shared" si="120"/>
        <v>NO CUMPLE</v>
      </c>
      <c r="AV278" s="152" t="str">
        <f>IF('OFERTAS ECONOMICAS'!DP278=0,"",IF('OFERTAS ECONOMICAS'!DU278="NO","",'OFERTAS ECONOMICAS'!DP278))</f>
        <v/>
      </c>
      <c r="AW278" s="153">
        <f>+'OFERTAS ECONOMICAS'!DT278</f>
        <v>0</v>
      </c>
      <c r="AX278" s="153" t="str">
        <f t="shared" si="121"/>
        <v>NO CUMPLE</v>
      </c>
      <c r="AY278" s="341" t="str">
        <f>IF('OFERTAS ECONOMICAS'!DY278=0,"",IF('OFERTAS ECONOMICAS'!ED278="no","",'OFERTAS ECONOMICAS'!DY278))</f>
        <v/>
      </c>
      <c r="AZ278" s="153">
        <f>+'OFERTAS ECONOMICAS'!EC278</f>
        <v>0</v>
      </c>
      <c r="BA278" s="153" t="str">
        <f t="shared" si="122"/>
        <v>NO CUMPLE</v>
      </c>
      <c r="BB278" s="152" t="str">
        <f>IF('OFERTAS ECONOMICAS'!EH278=0,"",IF('OFERTAS ECONOMICAS'!EM278="NO","",'OFERTAS ECONOMICAS'!EH278))</f>
        <v/>
      </c>
      <c r="BC278" s="153" t="str">
        <f>+'OFERTAS ECONOMICAS'!EL278</f>
        <v/>
      </c>
      <c r="BD278" s="153" t="str">
        <f t="shared" si="123"/>
        <v>NO CUMPLE</v>
      </c>
      <c r="BE278" s="152" t="str">
        <f>IF('OFERTAS ECONOMICAS'!EQ278=0,"",IF('OFERTAS ECONOMICAS'!EV278="NO","",'OFERTAS ECONOMICAS'!EQ278))</f>
        <v/>
      </c>
      <c r="BF278" s="153">
        <f>+'OFERTAS ECONOMICAS'!EU278</f>
        <v>0</v>
      </c>
      <c r="BG278" s="153" t="str">
        <f t="shared" si="124"/>
        <v>NO CUMPLE</v>
      </c>
      <c r="BH278" s="152" t="str">
        <f>IF('OFERTAS ECONOMICAS'!EZ278=0,"",IF('OFERTAS ECONOMICAS'!FE278="NO","",'OFERTAS ECONOMICAS'!EZ278))</f>
        <v/>
      </c>
      <c r="BI278" s="153">
        <f>+'OFERTAS ECONOMICAS'!FD278</f>
        <v>0</v>
      </c>
      <c r="BJ278" s="153" t="str">
        <f t="shared" si="125"/>
        <v>NO CUMPLE</v>
      </c>
      <c r="BK278" s="152" t="str">
        <f>IF('OFERTAS ECONOMICAS'!FI278=0,"",IF('OFERTAS ECONOMICAS'!FN278="no","",'OFERTAS ECONOMICAS'!FI278))</f>
        <v/>
      </c>
      <c r="BL278" s="153">
        <f>+'OFERTAS ECONOMICAS'!FM278</f>
        <v>0</v>
      </c>
      <c r="BM278" s="153" t="str">
        <f t="shared" si="126"/>
        <v>NO CUMPLE</v>
      </c>
      <c r="BN278" s="152" t="e">
        <f>IF('OFERTAS ECONOMICAS'!#REF!=0,"",IF('OFERTAS ECONOMICAS'!#REF!="NO","",'OFERTAS ECONOMICAS'!#REF!))</f>
        <v>#REF!</v>
      </c>
      <c r="BO278" s="153" t="e">
        <f>+'OFERTAS ECONOMICAS'!#REF!</f>
        <v>#REF!</v>
      </c>
      <c r="BP278" s="153" t="e">
        <f t="shared" si="127"/>
        <v>#REF!</v>
      </c>
      <c r="BQ278" s="152" t="str">
        <f>IF('OFERTAS ECONOMICAS'!FR278=0,"",IF('OFERTAS ECONOMICAS'!FW278="NO","",'OFERTAS ECONOMICAS'!FR278))</f>
        <v/>
      </c>
      <c r="BR278" s="153" t="str">
        <f>+'OFERTAS ECONOMICAS'!FV278</f>
        <v>NO CUMPLE</v>
      </c>
      <c r="BS278" s="153" t="str">
        <f t="shared" si="128"/>
        <v>NO CUMPLE</v>
      </c>
      <c r="BT278" s="152" t="str">
        <f>IF('OFERTAS ECONOMICAS'!GA278=0,"",IF('OFERTAS ECONOMICAS'!GF278="NO","",'OFERTAS ECONOMICAS'!GA278))</f>
        <v/>
      </c>
      <c r="BU278" s="153">
        <f>+'OFERTAS ECONOMICAS'!GE278</f>
        <v>0</v>
      </c>
      <c r="BV278" s="153" t="str">
        <f t="shared" si="129"/>
        <v>NO CUMPLE</v>
      </c>
      <c r="BW278" s="152" t="e">
        <f>IF('OFERTAS ECONOMICAS'!#REF!=0,"",IF('OFERTAS ECONOMICAS'!#REF!="NO","",'OFERTAS ECONOMICAS'!#REF!))</f>
        <v>#REF!</v>
      </c>
      <c r="BX278" s="153" t="e">
        <f>+'OFERTAS ECONOMICAS'!#REF!</f>
        <v>#REF!</v>
      </c>
      <c r="BY278" s="153" t="e">
        <f t="shared" si="130"/>
        <v>#REF!</v>
      </c>
    </row>
    <row r="279" spans="1:77" ht="25.5" x14ac:dyDescent="0.2">
      <c r="A279" s="85">
        <f t="shared" si="106"/>
        <v>270</v>
      </c>
      <c r="B279" s="85" t="str">
        <f>VLOOKUP(A279,'OFERTAS ECONOMICAS'!A279:B612,2,0)</f>
        <v>DM2804</v>
      </c>
      <c r="C279" s="22" t="str">
        <f>VLOOKUP(A279,'OFERTAS ECONOMICAS'!A279:C612,3,0)</f>
        <v>PARCHES PARA DESFIBRILADOR SCHILLER</v>
      </c>
      <c r="D279" s="120">
        <v>1</v>
      </c>
      <c r="E279" s="120" t="s">
        <v>32</v>
      </c>
      <c r="F279" s="24">
        <v>439907.3</v>
      </c>
      <c r="G279" s="120">
        <v>1</v>
      </c>
      <c r="H279" s="86">
        <f t="shared" si="107"/>
        <v>439907.3</v>
      </c>
      <c r="I279" s="48" t="str">
        <f>IF('OFERTAS ECONOMICAS'!L279=0,"",IF('OFERTAS ECONOMICAS'!Q279="no","",'OFERTAS ECONOMICAS'!L279))</f>
        <v/>
      </c>
      <c r="J279" s="49">
        <f>+'OFERTAS ECONOMICAS'!P279</f>
        <v>0</v>
      </c>
      <c r="K279" s="49" t="str">
        <f t="shared" si="108"/>
        <v>NO CUMPLE</v>
      </c>
      <c r="L279" s="51" t="str">
        <f>IF('OFERTAS ECONOMICAS'!U279=0,"",IF('OFERTAS ECONOMICAS'!Z279="NO","",'OFERTAS ECONOMICAS'!U279))</f>
        <v/>
      </c>
      <c r="M279" s="52">
        <f>+'OFERTAS ECONOMICAS'!Y279</f>
        <v>0</v>
      </c>
      <c r="N279" s="52" t="str">
        <f t="shared" si="109"/>
        <v>NO CUMPLE</v>
      </c>
      <c r="O279" s="53" t="str">
        <f>IF('OFERTAS ECONOMICAS'!AD279=0,"",IF('OFERTAS ECONOMICAS'!AI279="NO","",'OFERTAS ECONOMICAS'!AD279))</f>
        <v/>
      </c>
      <c r="P279" s="54">
        <f>+'OFERTAS ECONOMICAS'!AH279</f>
        <v>0</v>
      </c>
      <c r="Q279" s="54" t="str">
        <f t="shared" si="110"/>
        <v>NO CUMPLE</v>
      </c>
      <c r="R279" s="56" t="str">
        <f>IF('OFERTAS ECONOMICAS'!AN279=0,"",IF('OFERTAS ECONOMICAS'!AR279="NO","",'OFERTAS ECONOMICAS'!AN279))</f>
        <v/>
      </c>
      <c r="S279" s="57">
        <f>+'OFERTAS ECONOMICAS'!AQ279</f>
        <v>0</v>
      </c>
      <c r="T279" s="57" t="str">
        <f t="shared" si="111"/>
        <v>NO CUMPLE</v>
      </c>
      <c r="U279" s="59" t="str">
        <f>IF('OFERTAS ECONOMICAS'!AV279=0,"",IF('OFERTAS ECONOMICAS'!BA279="NO","",'OFERTAS ECONOMICAS'!AV279))</f>
        <v/>
      </c>
      <c r="V279" s="60">
        <f>+'OFERTAS ECONOMICAS'!AZ279</f>
        <v>0</v>
      </c>
      <c r="W279" s="60" t="str">
        <f t="shared" si="112"/>
        <v>NO CUMPLE</v>
      </c>
      <c r="X279" s="56" t="str">
        <f>IF('OFERTAS ECONOMICAS'!BF279=0,"",IF('OFERTAS ECONOMICAS'!BJ279="NO","",'OFERTAS ECONOMICAS'!BE279))</f>
        <v/>
      </c>
      <c r="Y279" s="57">
        <f>+'OFERTAS ECONOMICAS'!BI279</f>
        <v>0</v>
      </c>
      <c r="Z279" s="57" t="str">
        <f t="shared" si="113"/>
        <v>NO CUMPLE</v>
      </c>
      <c r="AA279" s="152" t="e">
        <f>IF('OFERTAS ECONOMICAS'!#REF!=0,"",IF('OFERTAS ECONOMICAS'!#REF!="NO","",'OFERTAS ECONOMICAS'!#REF!))</f>
        <v>#REF!</v>
      </c>
      <c r="AB279" s="153" t="e">
        <f>+'OFERTAS ECONOMICAS'!#REF!</f>
        <v>#REF!</v>
      </c>
      <c r="AC279" s="153" t="e">
        <f t="shared" si="114"/>
        <v>#REF!</v>
      </c>
      <c r="AD279" s="251" t="str">
        <f>IF('OFERTAS ECONOMICAS'!BN279=0,"",IF('OFERTAS ECONOMICAS'!BS279="NO","",'OFERTAS ECONOMICAS'!BN279))</f>
        <v/>
      </c>
      <c r="AE279" s="153">
        <f>+'OFERTAS ECONOMICAS'!BR279</f>
        <v>0</v>
      </c>
      <c r="AF279" s="153" t="str">
        <f t="shared" si="115"/>
        <v>NO CUMPLE</v>
      </c>
      <c r="AG279" s="152" t="str">
        <f>IF('OFERTAS ECONOMICAS'!BW279=0,"",IF('OFERTAS ECONOMICAS'!CB279="NO","",'OFERTAS ECONOMICAS'!BW279))</f>
        <v/>
      </c>
      <c r="AH279" s="153">
        <f>+'OFERTAS ECONOMICAS'!CA279</f>
        <v>0</v>
      </c>
      <c r="AI279" s="153" t="str">
        <f t="shared" si="116"/>
        <v>NO CUMPLE</v>
      </c>
      <c r="AJ279" s="152" t="str">
        <f>IF('OFERTAS ECONOMICAS'!CF279=0,"",IF('OFERTAS ECONOMICAS'!CK279="NO","",'OFERTAS ECONOMICAS'!CF279))</f>
        <v/>
      </c>
      <c r="AK279" s="153">
        <f>+'OFERTAS ECONOMICAS'!CJ279</f>
        <v>0</v>
      </c>
      <c r="AL279" s="153" t="str">
        <f t="shared" si="117"/>
        <v>NO CUMPLE</v>
      </c>
      <c r="AM279" s="152" t="str">
        <f>IF('OFERTAS ECONOMICAS'!CO279=0,"",IF('OFERTAS ECONOMICAS'!CT279="NO","",'OFERTAS ECONOMICAS'!CO279))</f>
        <v/>
      </c>
      <c r="AN279" s="153">
        <f>+'OFERTAS ECONOMICAS'!CS279</f>
        <v>0</v>
      </c>
      <c r="AO279" s="153" t="str">
        <f t="shared" si="118"/>
        <v>NO CUMPLE</v>
      </c>
      <c r="AP279" s="344" t="str">
        <f>IF('OFERTAS ECONOMICAS'!CX279=0,"",IF('OFERTAS ECONOMICAS'!DC279="NO","",'OFERTAS ECONOMICAS'!CX279))</f>
        <v/>
      </c>
      <c r="AQ279" s="153">
        <f>+'OFERTAS ECONOMICAS'!DB279</f>
        <v>0</v>
      </c>
      <c r="AR279" s="153" t="str">
        <f t="shared" si="119"/>
        <v>NO CUMPLE</v>
      </c>
      <c r="AS279" s="152" t="str">
        <f>IF('OFERTAS ECONOMICAS'!DG279=0,"",IF('OFERTAS ECONOMICAS'!DL279="NO","",'OFERTAS ECONOMICAS'!DG279))</f>
        <v/>
      </c>
      <c r="AT279" s="153">
        <f>+'OFERTAS ECONOMICAS'!DK279</f>
        <v>0</v>
      </c>
      <c r="AU279" s="153" t="str">
        <f t="shared" si="120"/>
        <v>NO CUMPLE</v>
      </c>
      <c r="AV279" s="152" t="str">
        <f>IF('OFERTAS ECONOMICAS'!DP279=0,"",IF('OFERTAS ECONOMICAS'!DU279="NO","",'OFERTAS ECONOMICAS'!DP279))</f>
        <v/>
      </c>
      <c r="AW279" s="153">
        <f>+'OFERTAS ECONOMICAS'!DT279</f>
        <v>0</v>
      </c>
      <c r="AX279" s="153" t="str">
        <f t="shared" si="121"/>
        <v>NO CUMPLE</v>
      </c>
      <c r="AY279" s="341" t="str">
        <f>IF('OFERTAS ECONOMICAS'!DY279=0,"",IF('OFERTAS ECONOMICAS'!ED279="no","",'OFERTAS ECONOMICAS'!DY279))</f>
        <v/>
      </c>
      <c r="AZ279" s="153" t="str">
        <f>+'OFERTAS ECONOMICAS'!EC279</f>
        <v>NO CUMPLE</v>
      </c>
      <c r="BA279" s="153" t="str">
        <f t="shared" si="122"/>
        <v>NO CUMPLE</v>
      </c>
      <c r="BB279" s="152" t="str">
        <f>IF('OFERTAS ECONOMICAS'!EH279=0,"",IF('OFERTAS ECONOMICAS'!EM279="NO","",'OFERTAS ECONOMICAS'!EH279))</f>
        <v/>
      </c>
      <c r="BC279" s="153" t="str">
        <f>+'OFERTAS ECONOMICAS'!EL279</f>
        <v/>
      </c>
      <c r="BD279" s="153" t="str">
        <f t="shared" si="123"/>
        <v>NO CUMPLE</v>
      </c>
      <c r="BE279" s="152" t="str">
        <f>IF('OFERTAS ECONOMICAS'!EQ279=0,"",IF('OFERTAS ECONOMICAS'!EV279="NO","",'OFERTAS ECONOMICAS'!EQ279))</f>
        <v/>
      </c>
      <c r="BF279" s="153">
        <f>+'OFERTAS ECONOMICAS'!EU279</f>
        <v>0</v>
      </c>
      <c r="BG279" s="153" t="str">
        <f t="shared" si="124"/>
        <v>NO CUMPLE</v>
      </c>
      <c r="BH279" s="152" t="str">
        <f>IF('OFERTAS ECONOMICAS'!EZ279=0,"",IF('OFERTAS ECONOMICAS'!FE279="NO","",'OFERTAS ECONOMICAS'!EZ279))</f>
        <v/>
      </c>
      <c r="BI279" s="153">
        <f>+'OFERTAS ECONOMICAS'!FD279</f>
        <v>0</v>
      </c>
      <c r="BJ279" s="153" t="str">
        <f t="shared" si="125"/>
        <v>NO CUMPLE</v>
      </c>
      <c r="BK279" s="152" t="str">
        <f>IF('OFERTAS ECONOMICAS'!FI279=0,"",IF('OFERTAS ECONOMICAS'!FN279="no","",'OFERTAS ECONOMICAS'!FI279))</f>
        <v/>
      </c>
      <c r="BL279" s="153">
        <f>+'OFERTAS ECONOMICAS'!FM279</f>
        <v>0</v>
      </c>
      <c r="BM279" s="153" t="str">
        <f t="shared" si="126"/>
        <v>NO CUMPLE</v>
      </c>
      <c r="BN279" s="152" t="e">
        <f>IF('OFERTAS ECONOMICAS'!#REF!=0,"",IF('OFERTAS ECONOMICAS'!#REF!="NO","",'OFERTAS ECONOMICAS'!#REF!))</f>
        <v>#REF!</v>
      </c>
      <c r="BO279" s="153" t="e">
        <f>+'OFERTAS ECONOMICAS'!#REF!</f>
        <v>#REF!</v>
      </c>
      <c r="BP279" s="153" t="e">
        <f t="shared" si="127"/>
        <v>#REF!</v>
      </c>
      <c r="BQ279" s="152" t="str">
        <f>IF('OFERTAS ECONOMICAS'!FR279=0,"",IF('OFERTAS ECONOMICAS'!FW279="NO","",'OFERTAS ECONOMICAS'!FR279))</f>
        <v/>
      </c>
      <c r="BR279" s="153" t="str">
        <f>+'OFERTAS ECONOMICAS'!FV279</f>
        <v>NO CUMPLE</v>
      </c>
      <c r="BS279" s="153" t="str">
        <f t="shared" si="128"/>
        <v>NO CUMPLE</v>
      </c>
      <c r="BT279" s="152" t="str">
        <f>IF('OFERTAS ECONOMICAS'!GA279=0,"",IF('OFERTAS ECONOMICAS'!GF279="NO","",'OFERTAS ECONOMICAS'!GA279))</f>
        <v/>
      </c>
      <c r="BU279" s="153">
        <f>+'OFERTAS ECONOMICAS'!GE279</f>
        <v>0</v>
      </c>
      <c r="BV279" s="153" t="str">
        <f t="shared" si="129"/>
        <v>NO CUMPLE</v>
      </c>
      <c r="BW279" s="152" t="e">
        <f>IF('OFERTAS ECONOMICAS'!#REF!=0,"",IF('OFERTAS ECONOMICAS'!#REF!="NO","",'OFERTAS ECONOMICAS'!#REF!))</f>
        <v>#REF!</v>
      </c>
      <c r="BX279" s="153" t="e">
        <f>+'OFERTAS ECONOMICAS'!#REF!</f>
        <v>#REF!</v>
      </c>
      <c r="BY279" s="153" t="e">
        <f t="shared" si="130"/>
        <v>#REF!</v>
      </c>
    </row>
    <row r="280" spans="1:77" ht="38.25" x14ac:dyDescent="0.2">
      <c r="A280" s="85">
        <f t="shared" si="106"/>
        <v>271</v>
      </c>
      <c r="B280" s="85" t="str">
        <f>VLOOKUP(A280,'OFERTAS ECONOMICAS'!A280:B613,2,0)</f>
        <v>DM2425</v>
      </c>
      <c r="C280" s="22" t="str">
        <f>VLOOKUP(A280,'OFERTAS ECONOMICAS'!A280:C613,3,0)</f>
        <v>PARCHE PARA DESFIBRILADOR ADULTO INSTRAMED MODELO SIS</v>
      </c>
      <c r="D280" s="120">
        <v>1</v>
      </c>
      <c r="E280" s="120" t="s">
        <v>32</v>
      </c>
      <c r="F280" s="24">
        <v>316860</v>
      </c>
      <c r="G280" s="120">
        <v>30</v>
      </c>
      <c r="H280" s="86">
        <f t="shared" si="107"/>
        <v>9505800</v>
      </c>
      <c r="I280" s="48" t="str">
        <f>IF('OFERTAS ECONOMICAS'!L280=0,"",IF('OFERTAS ECONOMICAS'!Q280="no","",'OFERTAS ECONOMICAS'!L280))</f>
        <v/>
      </c>
      <c r="J280" s="49">
        <f>+'OFERTAS ECONOMICAS'!P280</f>
        <v>0</v>
      </c>
      <c r="K280" s="49" t="str">
        <f t="shared" si="108"/>
        <v>NO CUMPLE</v>
      </c>
      <c r="L280" s="51" t="str">
        <f>IF('OFERTAS ECONOMICAS'!U280=0,"",IF('OFERTAS ECONOMICAS'!Z280="NO","",'OFERTAS ECONOMICAS'!U280))</f>
        <v/>
      </c>
      <c r="M280" s="52">
        <f>+'OFERTAS ECONOMICAS'!Y280</f>
        <v>0</v>
      </c>
      <c r="N280" s="52" t="str">
        <f t="shared" si="109"/>
        <v>NO CUMPLE</v>
      </c>
      <c r="O280" s="53" t="str">
        <f>IF('OFERTAS ECONOMICAS'!AD280=0,"",IF('OFERTAS ECONOMICAS'!AI280="NO","",'OFERTAS ECONOMICAS'!AD280))</f>
        <v/>
      </c>
      <c r="P280" s="54">
        <f>+'OFERTAS ECONOMICAS'!AH280</f>
        <v>0</v>
      </c>
      <c r="Q280" s="54" t="str">
        <f t="shared" si="110"/>
        <v>NO CUMPLE</v>
      </c>
      <c r="R280" s="56" t="str">
        <f>IF('OFERTAS ECONOMICAS'!AN280=0,"",IF('OFERTAS ECONOMICAS'!AR280="NO","",'OFERTAS ECONOMICAS'!AN280))</f>
        <v/>
      </c>
      <c r="S280" s="57">
        <f>+'OFERTAS ECONOMICAS'!AQ280</f>
        <v>0</v>
      </c>
      <c r="T280" s="57" t="str">
        <f t="shared" si="111"/>
        <v>NO CUMPLE</v>
      </c>
      <c r="U280" s="59" t="str">
        <f>IF('OFERTAS ECONOMICAS'!AV280=0,"",IF('OFERTAS ECONOMICAS'!BA280="NO","",'OFERTAS ECONOMICAS'!AV280))</f>
        <v/>
      </c>
      <c r="V280" s="60">
        <f>+'OFERTAS ECONOMICAS'!AZ280</f>
        <v>0</v>
      </c>
      <c r="W280" s="60" t="str">
        <f t="shared" si="112"/>
        <v>NO CUMPLE</v>
      </c>
      <c r="X280" s="56" t="str">
        <f>IF('OFERTAS ECONOMICAS'!BF280=0,"",IF('OFERTAS ECONOMICAS'!BJ280="NO","",'OFERTAS ECONOMICAS'!BE280))</f>
        <v/>
      </c>
      <c r="Y280" s="57">
        <f>+'OFERTAS ECONOMICAS'!BI280</f>
        <v>0</v>
      </c>
      <c r="Z280" s="57" t="str">
        <f t="shared" si="113"/>
        <v>NO CUMPLE</v>
      </c>
      <c r="AA280" s="152" t="e">
        <f>IF('OFERTAS ECONOMICAS'!#REF!=0,"",IF('OFERTAS ECONOMICAS'!#REF!="NO","",'OFERTAS ECONOMICAS'!#REF!))</f>
        <v>#REF!</v>
      </c>
      <c r="AB280" s="153" t="e">
        <f>+'OFERTAS ECONOMICAS'!#REF!</f>
        <v>#REF!</v>
      </c>
      <c r="AC280" s="153" t="e">
        <f t="shared" si="114"/>
        <v>#REF!</v>
      </c>
      <c r="AD280" s="251" t="str">
        <f>IF('OFERTAS ECONOMICAS'!BN280=0,"",IF('OFERTAS ECONOMICAS'!BS280="NO","",'OFERTAS ECONOMICAS'!BN280))</f>
        <v/>
      </c>
      <c r="AE280" s="153">
        <f>+'OFERTAS ECONOMICAS'!BR280</f>
        <v>0</v>
      </c>
      <c r="AF280" s="153" t="str">
        <f t="shared" si="115"/>
        <v>NO CUMPLE</v>
      </c>
      <c r="AG280" s="152" t="str">
        <f>IF('OFERTAS ECONOMICAS'!BW280=0,"",IF('OFERTAS ECONOMICAS'!CB280="NO","",'OFERTAS ECONOMICAS'!BW280))</f>
        <v/>
      </c>
      <c r="AH280" s="153">
        <f>+'OFERTAS ECONOMICAS'!CA280</f>
        <v>0</v>
      </c>
      <c r="AI280" s="153" t="str">
        <f t="shared" si="116"/>
        <v>NO CUMPLE</v>
      </c>
      <c r="AJ280" s="152" t="str">
        <f>IF('OFERTAS ECONOMICAS'!CF280=0,"",IF('OFERTAS ECONOMICAS'!CK280="NO","",'OFERTAS ECONOMICAS'!CF280))</f>
        <v/>
      </c>
      <c r="AK280" s="153">
        <f>+'OFERTAS ECONOMICAS'!CJ280</f>
        <v>0</v>
      </c>
      <c r="AL280" s="153" t="str">
        <f t="shared" si="117"/>
        <v>NO CUMPLE</v>
      </c>
      <c r="AM280" s="152" t="str">
        <f>IF('OFERTAS ECONOMICAS'!CO280=0,"",IF('OFERTAS ECONOMICAS'!CT280="NO","",'OFERTAS ECONOMICAS'!CO280))</f>
        <v/>
      </c>
      <c r="AN280" s="153">
        <f>+'OFERTAS ECONOMICAS'!CS280</f>
        <v>0</v>
      </c>
      <c r="AO280" s="153" t="str">
        <f t="shared" si="118"/>
        <v>NO CUMPLE</v>
      </c>
      <c r="AP280" s="344" t="str">
        <f>IF('OFERTAS ECONOMICAS'!CX280=0,"",IF('OFERTAS ECONOMICAS'!DC280="NO","",'OFERTAS ECONOMICAS'!CX280))</f>
        <v/>
      </c>
      <c r="AQ280" s="153">
        <f>+'OFERTAS ECONOMICAS'!DB280</f>
        <v>0</v>
      </c>
      <c r="AR280" s="153" t="str">
        <f t="shared" si="119"/>
        <v>NO CUMPLE</v>
      </c>
      <c r="AS280" s="152" t="str">
        <f>IF('OFERTAS ECONOMICAS'!DG280=0,"",IF('OFERTAS ECONOMICAS'!DL280="NO","",'OFERTAS ECONOMICAS'!DG280))</f>
        <v/>
      </c>
      <c r="AT280" s="153">
        <f>+'OFERTAS ECONOMICAS'!DK280</f>
        <v>0</v>
      </c>
      <c r="AU280" s="153" t="str">
        <f t="shared" si="120"/>
        <v>NO CUMPLE</v>
      </c>
      <c r="AV280" s="152" t="str">
        <f>IF('OFERTAS ECONOMICAS'!DP280=0,"",IF('OFERTAS ECONOMICAS'!DU280="NO","",'OFERTAS ECONOMICAS'!DP280))</f>
        <v/>
      </c>
      <c r="AW280" s="153">
        <f>+'OFERTAS ECONOMICAS'!DT280</f>
        <v>0</v>
      </c>
      <c r="AX280" s="153" t="str">
        <f t="shared" si="121"/>
        <v>NO CUMPLE</v>
      </c>
      <c r="AY280" s="341" t="str">
        <f>IF('OFERTAS ECONOMICAS'!DY280=0,"",IF('OFERTAS ECONOMICAS'!ED280="no","",'OFERTAS ECONOMICAS'!DY280))</f>
        <v/>
      </c>
      <c r="AZ280" s="153">
        <f>+'OFERTAS ECONOMICAS'!EC280</f>
        <v>0</v>
      </c>
      <c r="BA280" s="153" t="str">
        <f t="shared" si="122"/>
        <v>NO CUMPLE</v>
      </c>
      <c r="BB280" s="152" t="str">
        <f>IF('OFERTAS ECONOMICAS'!EH280=0,"",IF('OFERTAS ECONOMICAS'!EM280="NO","",'OFERTAS ECONOMICAS'!EH280))</f>
        <v/>
      </c>
      <c r="BC280" s="153" t="str">
        <f>+'OFERTAS ECONOMICAS'!EL280</f>
        <v/>
      </c>
      <c r="BD280" s="153" t="str">
        <f t="shared" si="123"/>
        <v>NO CUMPLE</v>
      </c>
      <c r="BE280" s="152" t="str">
        <f>IF('OFERTAS ECONOMICAS'!EQ280=0,"",IF('OFERTAS ECONOMICAS'!EV280="NO","",'OFERTAS ECONOMICAS'!EQ280))</f>
        <v/>
      </c>
      <c r="BF280" s="153">
        <f>+'OFERTAS ECONOMICAS'!EU280</f>
        <v>0</v>
      </c>
      <c r="BG280" s="153" t="str">
        <f t="shared" si="124"/>
        <v>NO CUMPLE</v>
      </c>
      <c r="BH280" s="152" t="str">
        <f>IF('OFERTAS ECONOMICAS'!EZ280=0,"",IF('OFERTAS ECONOMICAS'!FE280="NO","",'OFERTAS ECONOMICAS'!EZ280))</f>
        <v/>
      </c>
      <c r="BI280" s="153">
        <f>+'OFERTAS ECONOMICAS'!FD280</f>
        <v>0</v>
      </c>
      <c r="BJ280" s="153" t="str">
        <f t="shared" si="125"/>
        <v>NO CUMPLE</v>
      </c>
      <c r="BK280" s="152" t="str">
        <f>IF('OFERTAS ECONOMICAS'!FI280=0,"",IF('OFERTAS ECONOMICAS'!FN280="no","",'OFERTAS ECONOMICAS'!FI280))</f>
        <v/>
      </c>
      <c r="BL280" s="153">
        <f>+'OFERTAS ECONOMICAS'!FM280</f>
        <v>0</v>
      </c>
      <c r="BM280" s="153" t="str">
        <f t="shared" si="126"/>
        <v>NO CUMPLE</v>
      </c>
      <c r="BN280" s="152" t="e">
        <f>IF('OFERTAS ECONOMICAS'!#REF!=0,"",IF('OFERTAS ECONOMICAS'!#REF!="NO","",'OFERTAS ECONOMICAS'!#REF!))</f>
        <v>#REF!</v>
      </c>
      <c r="BO280" s="153" t="e">
        <f>+'OFERTAS ECONOMICAS'!#REF!</f>
        <v>#REF!</v>
      </c>
      <c r="BP280" s="153" t="e">
        <f t="shared" si="127"/>
        <v>#REF!</v>
      </c>
      <c r="BQ280" s="152" t="str">
        <f>IF('OFERTAS ECONOMICAS'!FR280=0,"",IF('OFERTAS ECONOMICAS'!FW280="NO","",'OFERTAS ECONOMICAS'!FR280))</f>
        <v/>
      </c>
      <c r="BR280" s="153" t="str">
        <f>+'OFERTAS ECONOMICAS'!FV280</f>
        <v>NO CUMPLE</v>
      </c>
      <c r="BS280" s="153" t="str">
        <f t="shared" si="128"/>
        <v>NO CUMPLE</v>
      </c>
      <c r="BT280" s="152" t="str">
        <f>IF('OFERTAS ECONOMICAS'!GA280=0,"",IF('OFERTAS ECONOMICAS'!GF280="NO","",'OFERTAS ECONOMICAS'!GA280))</f>
        <v/>
      </c>
      <c r="BU280" s="153">
        <f>+'OFERTAS ECONOMICAS'!GE280</f>
        <v>0</v>
      </c>
      <c r="BV280" s="153" t="str">
        <f t="shared" si="129"/>
        <v>NO CUMPLE</v>
      </c>
      <c r="BW280" s="152" t="e">
        <f>IF('OFERTAS ECONOMICAS'!#REF!=0,"",IF('OFERTAS ECONOMICAS'!#REF!="NO","",'OFERTAS ECONOMICAS'!#REF!))</f>
        <v>#REF!</v>
      </c>
      <c r="BX280" s="153" t="e">
        <f>+'OFERTAS ECONOMICAS'!#REF!</f>
        <v>#REF!</v>
      </c>
      <c r="BY280" s="153" t="e">
        <f t="shared" si="130"/>
        <v>#REF!</v>
      </c>
    </row>
    <row r="281" spans="1:77" ht="38.25" x14ac:dyDescent="0.2">
      <c r="A281" s="85">
        <f t="shared" si="106"/>
        <v>272</v>
      </c>
      <c r="B281" s="85" t="str">
        <f>VLOOKUP(A281,'OFERTAS ECONOMICAS'!A281:B614,2,0)</f>
        <v>DM2450</v>
      </c>
      <c r="C281" s="22" t="str">
        <f>VLOOKUP(A281,'OFERTAS ECONOMICAS'!A281:C614,3,0)</f>
        <v>PARCHE PARA DESFIBRILADOR PEDIATRICO INSTRAMED MODELO ISIS</v>
      </c>
      <c r="D281" s="120">
        <v>1</v>
      </c>
      <c r="E281" s="120" t="s">
        <v>32</v>
      </c>
      <c r="F281" s="24">
        <v>346961.7</v>
      </c>
      <c r="G281" s="120">
        <v>20</v>
      </c>
      <c r="H281" s="86">
        <f t="shared" si="107"/>
        <v>6939234</v>
      </c>
      <c r="I281" s="48" t="str">
        <f>IF('OFERTAS ECONOMICAS'!L281=0,"",IF('OFERTAS ECONOMICAS'!Q281="no","",'OFERTAS ECONOMICAS'!L281))</f>
        <v/>
      </c>
      <c r="J281" s="49">
        <f>+'OFERTAS ECONOMICAS'!P281</f>
        <v>0</v>
      </c>
      <c r="K281" s="49" t="str">
        <f t="shared" si="108"/>
        <v>NO CUMPLE</v>
      </c>
      <c r="L281" s="51" t="str">
        <f>IF('OFERTAS ECONOMICAS'!U281=0,"",IF('OFERTAS ECONOMICAS'!Z281="NO","",'OFERTAS ECONOMICAS'!U281))</f>
        <v/>
      </c>
      <c r="M281" s="52">
        <f>+'OFERTAS ECONOMICAS'!Y281</f>
        <v>0</v>
      </c>
      <c r="N281" s="52" t="str">
        <f t="shared" si="109"/>
        <v>NO CUMPLE</v>
      </c>
      <c r="O281" s="53" t="str">
        <f>IF('OFERTAS ECONOMICAS'!AD281=0,"",IF('OFERTAS ECONOMICAS'!AI281="NO","",'OFERTAS ECONOMICAS'!AD281))</f>
        <v/>
      </c>
      <c r="P281" s="54">
        <f>+'OFERTAS ECONOMICAS'!AH281</f>
        <v>0</v>
      </c>
      <c r="Q281" s="54" t="str">
        <f t="shared" si="110"/>
        <v>NO CUMPLE</v>
      </c>
      <c r="R281" s="56" t="str">
        <f>IF('OFERTAS ECONOMICAS'!AN281=0,"",IF('OFERTAS ECONOMICAS'!AR281="NO","",'OFERTAS ECONOMICAS'!AN281))</f>
        <v/>
      </c>
      <c r="S281" s="57">
        <f>+'OFERTAS ECONOMICAS'!AQ281</f>
        <v>0</v>
      </c>
      <c r="T281" s="57" t="str">
        <f t="shared" si="111"/>
        <v>NO CUMPLE</v>
      </c>
      <c r="U281" s="59" t="str">
        <f>IF('OFERTAS ECONOMICAS'!AV281=0,"",IF('OFERTAS ECONOMICAS'!BA281="NO","",'OFERTAS ECONOMICAS'!AV281))</f>
        <v/>
      </c>
      <c r="V281" s="60">
        <f>+'OFERTAS ECONOMICAS'!AZ281</f>
        <v>0</v>
      </c>
      <c r="W281" s="60" t="str">
        <f t="shared" si="112"/>
        <v>NO CUMPLE</v>
      </c>
      <c r="X281" s="56" t="str">
        <f>IF('OFERTAS ECONOMICAS'!BF281=0,"",IF('OFERTAS ECONOMICAS'!BJ281="NO","",'OFERTAS ECONOMICAS'!BE281))</f>
        <v/>
      </c>
      <c r="Y281" s="57">
        <f>+'OFERTAS ECONOMICAS'!BI281</f>
        <v>0</v>
      </c>
      <c r="Z281" s="57" t="str">
        <f t="shared" si="113"/>
        <v>NO CUMPLE</v>
      </c>
      <c r="AA281" s="152" t="e">
        <f>IF('OFERTAS ECONOMICAS'!#REF!=0,"",IF('OFERTAS ECONOMICAS'!#REF!="NO","",'OFERTAS ECONOMICAS'!#REF!))</f>
        <v>#REF!</v>
      </c>
      <c r="AB281" s="153" t="e">
        <f>+'OFERTAS ECONOMICAS'!#REF!</f>
        <v>#REF!</v>
      </c>
      <c r="AC281" s="153" t="e">
        <f t="shared" si="114"/>
        <v>#REF!</v>
      </c>
      <c r="AD281" s="251" t="str">
        <f>IF('OFERTAS ECONOMICAS'!BN281=0,"",IF('OFERTAS ECONOMICAS'!BS281="NO","",'OFERTAS ECONOMICAS'!BN281))</f>
        <v/>
      </c>
      <c r="AE281" s="153">
        <f>+'OFERTAS ECONOMICAS'!BR281</f>
        <v>0</v>
      </c>
      <c r="AF281" s="153" t="str">
        <f t="shared" si="115"/>
        <v>NO CUMPLE</v>
      </c>
      <c r="AG281" s="152" t="str">
        <f>IF('OFERTAS ECONOMICAS'!BW281=0,"",IF('OFERTAS ECONOMICAS'!CB281="NO","",'OFERTAS ECONOMICAS'!BW281))</f>
        <v/>
      </c>
      <c r="AH281" s="153">
        <f>+'OFERTAS ECONOMICAS'!CA281</f>
        <v>0</v>
      </c>
      <c r="AI281" s="153" t="str">
        <f t="shared" si="116"/>
        <v>NO CUMPLE</v>
      </c>
      <c r="AJ281" s="152" t="str">
        <f>IF('OFERTAS ECONOMICAS'!CF281=0,"",IF('OFERTAS ECONOMICAS'!CK281="NO","",'OFERTAS ECONOMICAS'!CF281))</f>
        <v/>
      </c>
      <c r="AK281" s="153">
        <f>+'OFERTAS ECONOMICAS'!CJ281</f>
        <v>0</v>
      </c>
      <c r="AL281" s="153" t="str">
        <f t="shared" si="117"/>
        <v>NO CUMPLE</v>
      </c>
      <c r="AM281" s="152" t="str">
        <f>IF('OFERTAS ECONOMICAS'!CO281=0,"",IF('OFERTAS ECONOMICAS'!CT281="NO","",'OFERTAS ECONOMICAS'!CO281))</f>
        <v/>
      </c>
      <c r="AN281" s="153">
        <f>+'OFERTAS ECONOMICAS'!CS281</f>
        <v>0</v>
      </c>
      <c r="AO281" s="153" t="str">
        <f t="shared" si="118"/>
        <v>NO CUMPLE</v>
      </c>
      <c r="AP281" s="344" t="str">
        <f>IF('OFERTAS ECONOMICAS'!CX281=0,"",IF('OFERTAS ECONOMICAS'!DC281="NO","",'OFERTAS ECONOMICAS'!CX281))</f>
        <v/>
      </c>
      <c r="AQ281" s="153">
        <f>+'OFERTAS ECONOMICAS'!DB281</f>
        <v>0</v>
      </c>
      <c r="AR281" s="153" t="str">
        <f t="shared" si="119"/>
        <v>NO CUMPLE</v>
      </c>
      <c r="AS281" s="152" t="str">
        <f>IF('OFERTAS ECONOMICAS'!DG281=0,"",IF('OFERTAS ECONOMICAS'!DL281="NO","",'OFERTAS ECONOMICAS'!DG281))</f>
        <v/>
      </c>
      <c r="AT281" s="153">
        <f>+'OFERTAS ECONOMICAS'!DK281</f>
        <v>0</v>
      </c>
      <c r="AU281" s="153" t="str">
        <f t="shared" si="120"/>
        <v>NO CUMPLE</v>
      </c>
      <c r="AV281" s="152" t="str">
        <f>IF('OFERTAS ECONOMICAS'!DP281=0,"",IF('OFERTAS ECONOMICAS'!DU281="NO","",'OFERTAS ECONOMICAS'!DP281))</f>
        <v/>
      </c>
      <c r="AW281" s="153">
        <f>+'OFERTAS ECONOMICAS'!DT281</f>
        <v>0</v>
      </c>
      <c r="AX281" s="153" t="str">
        <f t="shared" si="121"/>
        <v>NO CUMPLE</v>
      </c>
      <c r="AY281" s="341" t="str">
        <f>IF('OFERTAS ECONOMICAS'!DY281=0,"",IF('OFERTAS ECONOMICAS'!ED281="no","",'OFERTAS ECONOMICAS'!DY281))</f>
        <v/>
      </c>
      <c r="AZ281" s="153">
        <f>+'OFERTAS ECONOMICAS'!EC281</f>
        <v>0</v>
      </c>
      <c r="BA281" s="153" t="str">
        <f t="shared" si="122"/>
        <v>NO CUMPLE</v>
      </c>
      <c r="BB281" s="152" t="str">
        <f>IF('OFERTAS ECONOMICAS'!EH281=0,"",IF('OFERTAS ECONOMICAS'!EM281="NO","",'OFERTAS ECONOMICAS'!EH281))</f>
        <v/>
      </c>
      <c r="BC281" s="153" t="str">
        <f>+'OFERTAS ECONOMICAS'!EL281</f>
        <v/>
      </c>
      <c r="BD281" s="153" t="str">
        <f t="shared" si="123"/>
        <v>NO CUMPLE</v>
      </c>
      <c r="BE281" s="152" t="str">
        <f>IF('OFERTAS ECONOMICAS'!EQ281=0,"",IF('OFERTAS ECONOMICAS'!EV281="NO","",'OFERTAS ECONOMICAS'!EQ281))</f>
        <v/>
      </c>
      <c r="BF281" s="153">
        <f>+'OFERTAS ECONOMICAS'!EU281</f>
        <v>0</v>
      </c>
      <c r="BG281" s="153" t="str">
        <f t="shared" si="124"/>
        <v>NO CUMPLE</v>
      </c>
      <c r="BH281" s="152" t="str">
        <f>IF('OFERTAS ECONOMICAS'!EZ281=0,"",IF('OFERTAS ECONOMICAS'!FE281="NO","",'OFERTAS ECONOMICAS'!EZ281))</f>
        <v/>
      </c>
      <c r="BI281" s="153">
        <f>+'OFERTAS ECONOMICAS'!FD281</f>
        <v>0</v>
      </c>
      <c r="BJ281" s="153" t="str">
        <f t="shared" si="125"/>
        <v>NO CUMPLE</v>
      </c>
      <c r="BK281" s="152" t="str">
        <f>IF('OFERTAS ECONOMICAS'!FI281=0,"",IF('OFERTAS ECONOMICAS'!FN281="no","",'OFERTAS ECONOMICAS'!FI281))</f>
        <v/>
      </c>
      <c r="BL281" s="153">
        <f>+'OFERTAS ECONOMICAS'!FM281</f>
        <v>0</v>
      </c>
      <c r="BM281" s="153" t="str">
        <f t="shared" si="126"/>
        <v>NO CUMPLE</v>
      </c>
      <c r="BN281" s="152" t="e">
        <f>IF('OFERTAS ECONOMICAS'!#REF!=0,"",IF('OFERTAS ECONOMICAS'!#REF!="NO","",'OFERTAS ECONOMICAS'!#REF!))</f>
        <v>#REF!</v>
      </c>
      <c r="BO281" s="153" t="e">
        <f>+'OFERTAS ECONOMICAS'!#REF!</f>
        <v>#REF!</v>
      </c>
      <c r="BP281" s="153" t="e">
        <f t="shared" si="127"/>
        <v>#REF!</v>
      </c>
      <c r="BQ281" s="152" t="str">
        <f>IF('OFERTAS ECONOMICAS'!FR281=0,"",IF('OFERTAS ECONOMICAS'!FW281="NO","",'OFERTAS ECONOMICAS'!FR281))</f>
        <v/>
      </c>
      <c r="BR281" s="153">
        <f>+'OFERTAS ECONOMICAS'!FV281</f>
        <v>0</v>
      </c>
      <c r="BS281" s="153" t="str">
        <f t="shared" si="128"/>
        <v>NO CUMPLE</v>
      </c>
      <c r="BT281" s="152" t="str">
        <f>IF('OFERTAS ECONOMICAS'!GA281=0,"",IF('OFERTAS ECONOMICAS'!GF281="NO","",'OFERTAS ECONOMICAS'!GA281))</f>
        <v/>
      </c>
      <c r="BU281" s="153">
        <f>+'OFERTAS ECONOMICAS'!GE281</f>
        <v>0</v>
      </c>
      <c r="BV281" s="153" t="str">
        <f t="shared" si="129"/>
        <v>NO CUMPLE</v>
      </c>
      <c r="BW281" s="152" t="e">
        <f>IF('OFERTAS ECONOMICAS'!#REF!=0,"",IF('OFERTAS ECONOMICAS'!#REF!="NO","",'OFERTAS ECONOMICAS'!#REF!))</f>
        <v>#REF!</v>
      </c>
      <c r="BX281" s="153" t="e">
        <f>+'OFERTAS ECONOMICAS'!#REF!</f>
        <v>#REF!</v>
      </c>
      <c r="BY281" s="153" t="e">
        <f t="shared" si="130"/>
        <v>#REF!</v>
      </c>
    </row>
    <row r="282" spans="1:77" ht="25.5" x14ac:dyDescent="0.2">
      <c r="A282" s="85">
        <f t="shared" si="106"/>
        <v>273</v>
      </c>
      <c r="B282" s="85" t="str">
        <f>VLOOKUP(A282,'OFERTAS ECONOMICAS'!A282:B615,2,0)</f>
        <v>DM1116</v>
      </c>
      <c r="C282" s="22" t="str">
        <f>VLOOKUP(A282,'OFERTAS ECONOMICAS'!A282:C615,3,0)</f>
        <v>TORNIQUETE DE HEMORRAGIAS</v>
      </c>
      <c r="D282" s="121">
        <v>1</v>
      </c>
      <c r="E282" s="121" t="s">
        <v>32</v>
      </c>
      <c r="F282" s="24">
        <v>59949.82</v>
      </c>
      <c r="G282" s="121">
        <v>3</v>
      </c>
      <c r="H282" s="86">
        <f t="shared" si="107"/>
        <v>179849.46</v>
      </c>
      <c r="I282" s="48" t="str">
        <f>IF('OFERTAS ECONOMICAS'!L282=0,"",IF('OFERTAS ECONOMICAS'!Q282="no","",'OFERTAS ECONOMICAS'!L282))</f>
        <v/>
      </c>
      <c r="J282" s="49">
        <f>+'OFERTAS ECONOMICAS'!P282</f>
        <v>0</v>
      </c>
      <c r="K282" s="49" t="str">
        <f t="shared" si="108"/>
        <v>NO CUMPLE</v>
      </c>
      <c r="L282" s="51" t="str">
        <f>IF('OFERTAS ECONOMICAS'!U282=0,"",IF('OFERTAS ECONOMICAS'!Z282="NO","",'OFERTAS ECONOMICAS'!U282))</f>
        <v/>
      </c>
      <c r="M282" s="52">
        <f>+'OFERTAS ECONOMICAS'!Y282</f>
        <v>0</v>
      </c>
      <c r="N282" s="52" t="str">
        <f t="shared" si="109"/>
        <v>NO CUMPLE</v>
      </c>
      <c r="O282" s="53" t="str">
        <f>IF('OFERTAS ECONOMICAS'!AD282=0,"",IF('OFERTAS ECONOMICAS'!AI282="NO","",'OFERTAS ECONOMICAS'!AD282))</f>
        <v/>
      </c>
      <c r="P282" s="54">
        <f>+'OFERTAS ECONOMICAS'!AH282</f>
        <v>0</v>
      </c>
      <c r="Q282" s="54" t="str">
        <f t="shared" si="110"/>
        <v>NO CUMPLE</v>
      </c>
      <c r="R282" s="56" t="str">
        <f>IF('OFERTAS ECONOMICAS'!AN282=0,"",IF('OFERTAS ECONOMICAS'!AR282="NO","",'OFERTAS ECONOMICAS'!AN282))</f>
        <v/>
      </c>
      <c r="S282" s="57">
        <f>+'OFERTAS ECONOMICAS'!AQ282</f>
        <v>0</v>
      </c>
      <c r="T282" s="57" t="str">
        <f t="shared" si="111"/>
        <v>NO CUMPLE</v>
      </c>
      <c r="U282" s="59" t="str">
        <f>IF('OFERTAS ECONOMICAS'!AV282=0,"",IF('OFERTAS ECONOMICAS'!BA282="NO","",'OFERTAS ECONOMICAS'!AV282))</f>
        <v/>
      </c>
      <c r="V282" s="60">
        <f>+'OFERTAS ECONOMICAS'!AZ282</f>
        <v>0</v>
      </c>
      <c r="W282" s="60" t="str">
        <f t="shared" si="112"/>
        <v>NO CUMPLE</v>
      </c>
      <c r="X282" s="56" t="str">
        <f>IF('OFERTAS ECONOMICAS'!BF282=0,"",IF('OFERTAS ECONOMICAS'!BJ282="NO","",'OFERTAS ECONOMICAS'!BE282))</f>
        <v/>
      </c>
      <c r="Y282" s="57">
        <f>+'OFERTAS ECONOMICAS'!BI282</f>
        <v>0</v>
      </c>
      <c r="Z282" s="57" t="str">
        <f t="shared" si="113"/>
        <v>NO CUMPLE</v>
      </c>
      <c r="AA282" s="152" t="e">
        <f>IF('OFERTAS ECONOMICAS'!#REF!=0,"",IF('OFERTAS ECONOMICAS'!#REF!="NO","",'OFERTAS ECONOMICAS'!#REF!))</f>
        <v>#REF!</v>
      </c>
      <c r="AB282" s="153" t="e">
        <f>+'OFERTAS ECONOMICAS'!#REF!</f>
        <v>#REF!</v>
      </c>
      <c r="AC282" s="153" t="e">
        <f t="shared" si="114"/>
        <v>#REF!</v>
      </c>
      <c r="AD282" s="251" t="str">
        <f>IF('OFERTAS ECONOMICAS'!BN282=0,"",IF('OFERTAS ECONOMICAS'!BS282="NO","",'OFERTAS ECONOMICAS'!BN282))</f>
        <v/>
      </c>
      <c r="AE282" s="153">
        <f>+'OFERTAS ECONOMICAS'!BR282</f>
        <v>0</v>
      </c>
      <c r="AF282" s="153" t="str">
        <f t="shared" si="115"/>
        <v>NO CUMPLE</v>
      </c>
      <c r="AG282" s="152" t="str">
        <f>IF('OFERTAS ECONOMICAS'!BW282=0,"",IF('OFERTAS ECONOMICAS'!CB282="NO","",'OFERTAS ECONOMICAS'!BW282))</f>
        <v/>
      </c>
      <c r="AH282" s="153">
        <f>+'OFERTAS ECONOMICAS'!CA282</f>
        <v>0</v>
      </c>
      <c r="AI282" s="153" t="str">
        <f t="shared" si="116"/>
        <v>NO CUMPLE</v>
      </c>
      <c r="AJ282" s="152" t="str">
        <f>IF('OFERTAS ECONOMICAS'!CF282=0,"",IF('OFERTAS ECONOMICAS'!CK282="NO","",'OFERTAS ECONOMICAS'!CF282))</f>
        <v/>
      </c>
      <c r="AK282" s="153">
        <f>+'OFERTAS ECONOMICAS'!CJ282</f>
        <v>0</v>
      </c>
      <c r="AL282" s="153" t="str">
        <f t="shared" si="117"/>
        <v>NO CUMPLE</v>
      </c>
      <c r="AM282" s="152" t="str">
        <f>IF('OFERTAS ECONOMICAS'!CO282=0,"",IF('OFERTAS ECONOMICAS'!CT282="NO","",'OFERTAS ECONOMICAS'!CO282))</f>
        <v/>
      </c>
      <c r="AN282" s="153">
        <f>+'OFERTAS ECONOMICAS'!CS282</f>
        <v>0</v>
      </c>
      <c r="AO282" s="153" t="str">
        <f t="shared" si="118"/>
        <v>NO CUMPLE</v>
      </c>
      <c r="AP282" s="344" t="str">
        <f>IF('OFERTAS ECONOMICAS'!CX282=0,"",IF('OFERTAS ECONOMICAS'!DC282="NO","",'OFERTAS ECONOMICAS'!CX282))</f>
        <v/>
      </c>
      <c r="AQ282" s="153">
        <f>+'OFERTAS ECONOMICAS'!DB282</f>
        <v>0</v>
      </c>
      <c r="AR282" s="153" t="str">
        <f t="shared" si="119"/>
        <v>NO CUMPLE</v>
      </c>
      <c r="AS282" s="152" t="str">
        <f>IF('OFERTAS ECONOMICAS'!DG282=0,"",IF('OFERTAS ECONOMICAS'!DL282="NO","",'OFERTAS ECONOMICAS'!DG282))</f>
        <v/>
      </c>
      <c r="AT282" s="153">
        <f>+'OFERTAS ECONOMICAS'!DK282</f>
        <v>0</v>
      </c>
      <c r="AU282" s="153" t="str">
        <f t="shared" si="120"/>
        <v>NO CUMPLE</v>
      </c>
      <c r="AV282" s="152" t="str">
        <f>IF('OFERTAS ECONOMICAS'!DP282=0,"",IF('OFERTAS ECONOMICAS'!DU282="NO","",'OFERTAS ECONOMICAS'!DP282))</f>
        <v/>
      </c>
      <c r="AW282" s="153">
        <f>+'OFERTAS ECONOMICAS'!DT282</f>
        <v>0</v>
      </c>
      <c r="AX282" s="153" t="str">
        <f t="shared" si="121"/>
        <v>NO CUMPLE</v>
      </c>
      <c r="AY282" s="341" t="str">
        <f>IF('OFERTAS ECONOMICAS'!DY282=0,"",IF('OFERTAS ECONOMICAS'!ED282="no","",'OFERTAS ECONOMICAS'!DY282))</f>
        <v/>
      </c>
      <c r="AZ282" s="153">
        <f>+'OFERTAS ECONOMICAS'!EC282</f>
        <v>0</v>
      </c>
      <c r="BA282" s="153" t="str">
        <f t="shared" si="122"/>
        <v>NO CUMPLE</v>
      </c>
      <c r="BB282" s="152" t="str">
        <f>IF('OFERTAS ECONOMICAS'!EH282=0,"",IF('OFERTAS ECONOMICAS'!EM282="NO","",'OFERTAS ECONOMICAS'!EH282))</f>
        <v/>
      </c>
      <c r="BC282" s="153" t="str">
        <f>+'OFERTAS ECONOMICAS'!EL282</f>
        <v/>
      </c>
      <c r="BD282" s="153" t="str">
        <f t="shared" si="123"/>
        <v>NO CUMPLE</v>
      </c>
      <c r="BE282" s="152" t="str">
        <f>IF('OFERTAS ECONOMICAS'!EQ282=0,"",IF('OFERTAS ECONOMICAS'!EV282="NO","",'OFERTAS ECONOMICAS'!EQ282))</f>
        <v/>
      </c>
      <c r="BF282" s="153" t="str">
        <f>+'OFERTAS ECONOMICAS'!EU282</f>
        <v>NO CUMPLE</v>
      </c>
      <c r="BG282" s="153" t="str">
        <f t="shared" si="124"/>
        <v>NO CUMPLE</v>
      </c>
      <c r="BH282" s="152" t="str">
        <f>IF('OFERTAS ECONOMICAS'!EZ282=0,"",IF('OFERTAS ECONOMICAS'!FE282="NO","",'OFERTAS ECONOMICAS'!EZ282))</f>
        <v/>
      </c>
      <c r="BI282" s="153">
        <f>+'OFERTAS ECONOMICAS'!FD282</f>
        <v>0</v>
      </c>
      <c r="BJ282" s="153" t="str">
        <f t="shared" si="125"/>
        <v>NO CUMPLE</v>
      </c>
      <c r="BK282" s="152" t="str">
        <f>IF('OFERTAS ECONOMICAS'!FI282=0,"",IF('OFERTAS ECONOMICAS'!FN282="no","",'OFERTAS ECONOMICAS'!FI282))</f>
        <v/>
      </c>
      <c r="BL282" s="153">
        <f>+'OFERTAS ECONOMICAS'!FM282</f>
        <v>0</v>
      </c>
      <c r="BM282" s="153" t="str">
        <f t="shared" si="126"/>
        <v>NO CUMPLE</v>
      </c>
      <c r="BN282" s="152" t="e">
        <f>IF('OFERTAS ECONOMICAS'!#REF!=0,"",IF('OFERTAS ECONOMICAS'!#REF!="NO","",'OFERTAS ECONOMICAS'!#REF!))</f>
        <v>#REF!</v>
      </c>
      <c r="BO282" s="153" t="e">
        <f>+'OFERTAS ECONOMICAS'!#REF!</f>
        <v>#REF!</v>
      </c>
      <c r="BP282" s="153" t="e">
        <f t="shared" si="127"/>
        <v>#REF!</v>
      </c>
      <c r="BQ282" s="152" t="str">
        <f>IF('OFERTAS ECONOMICAS'!FR282=0,"",IF('OFERTAS ECONOMICAS'!FW282="NO","",'OFERTAS ECONOMICAS'!FR282))</f>
        <v/>
      </c>
      <c r="BR282" s="153">
        <f>+'OFERTAS ECONOMICAS'!FV282</f>
        <v>0</v>
      </c>
      <c r="BS282" s="153" t="str">
        <f t="shared" si="128"/>
        <v>NO CUMPLE</v>
      </c>
      <c r="BT282" s="152" t="str">
        <f>IF('OFERTAS ECONOMICAS'!GA282=0,"",IF('OFERTAS ECONOMICAS'!GF282="NO","",'OFERTAS ECONOMICAS'!GA282))</f>
        <v/>
      </c>
      <c r="BU282" s="153">
        <f>+'OFERTAS ECONOMICAS'!GE282</f>
        <v>0</v>
      </c>
      <c r="BV282" s="153" t="str">
        <f t="shared" si="129"/>
        <v>NO CUMPLE</v>
      </c>
      <c r="BW282" s="152" t="e">
        <f>IF('OFERTAS ECONOMICAS'!#REF!=0,"",IF('OFERTAS ECONOMICAS'!#REF!="NO","",'OFERTAS ECONOMICAS'!#REF!))</f>
        <v>#REF!</v>
      </c>
      <c r="BX282" s="153" t="e">
        <f>+'OFERTAS ECONOMICAS'!#REF!</f>
        <v>#REF!</v>
      </c>
      <c r="BY282" s="153" t="e">
        <f t="shared" si="130"/>
        <v>#REF!</v>
      </c>
    </row>
    <row r="283" spans="1:77" ht="25.5" x14ac:dyDescent="0.2">
      <c r="A283" s="85">
        <f t="shared" si="106"/>
        <v>274</v>
      </c>
      <c r="B283" s="85" t="str">
        <f>VLOOKUP(A283,'OFERTAS ECONOMICAS'!A283:B616,2,0)</f>
        <v>DM2805</v>
      </c>
      <c r="C283" s="22" t="str">
        <f>VLOOKUP(A283,'OFERTAS ECONOMICAS'!A283:C616,3,0)</f>
        <v>BAJALENGUA PLASTICO PEDIATRICO BOLSA POR 20</v>
      </c>
      <c r="D283" s="120">
        <v>1</v>
      </c>
      <c r="E283" s="120" t="s">
        <v>32</v>
      </c>
      <c r="F283" s="24">
        <v>2112.4</v>
      </c>
      <c r="G283" s="120">
        <v>500</v>
      </c>
      <c r="H283" s="86">
        <f t="shared" si="107"/>
        <v>1056200</v>
      </c>
      <c r="I283" s="48" t="str">
        <f>IF('OFERTAS ECONOMICAS'!L283=0,"",IF('OFERTAS ECONOMICAS'!Q283="no","",'OFERTAS ECONOMICAS'!L283))</f>
        <v/>
      </c>
      <c r="J283" s="49">
        <f>+'OFERTAS ECONOMICAS'!P283</f>
        <v>0</v>
      </c>
      <c r="K283" s="49" t="str">
        <f t="shared" si="108"/>
        <v>NO CUMPLE</v>
      </c>
      <c r="L283" s="51" t="str">
        <f>IF('OFERTAS ECONOMICAS'!U283=0,"",IF('OFERTAS ECONOMICAS'!Z283="NO","",'OFERTAS ECONOMICAS'!U283))</f>
        <v/>
      </c>
      <c r="M283" s="52">
        <f>+'OFERTAS ECONOMICAS'!Y283</f>
        <v>0</v>
      </c>
      <c r="N283" s="52" t="str">
        <f t="shared" si="109"/>
        <v>NO CUMPLE</v>
      </c>
      <c r="O283" s="53" t="str">
        <f>IF('OFERTAS ECONOMICAS'!AD283=0,"",IF('OFERTAS ECONOMICAS'!AI283="NO","",'OFERTAS ECONOMICAS'!AD283))</f>
        <v/>
      </c>
      <c r="P283" s="54">
        <f>+'OFERTAS ECONOMICAS'!AH283</f>
        <v>0</v>
      </c>
      <c r="Q283" s="54" t="str">
        <f t="shared" si="110"/>
        <v>NO CUMPLE</v>
      </c>
      <c r="R283" s="56" t="str">
        <f>IF('OFERTAS ECONOMICAS'!AN283=0,"",IF('OFERTAS ECONOMICAS'!AR283="NO","",'OFERTAS ECONOMICAS'!AN283))</f>
        <v/>
      </c>
      <c r="S283" s="57">
        <f>+'OFERTAS ECONOMICAS'!AQ283</f>
        <v>0</v>
      </c>
      <c r="T283" s="57" t="str">
        <f t="shared" si="111"/>
        <v>NO CUMPLE</v>
      </c>
      <c r="U283" s="59" t="str">
        <f>IF('OFERTAS ECONOMICAS'!AV283=0,"",IF('OFERTAS ECONOMICAS'!BA283="NO","",'OFERTAS ECONOMICAS'!AV283))</f>
        <v/>
      </c>
      <c r="V283" s="60">
        <f>+'OFERTAS ECONOMICAS'!AZ283</f>
        <v>0</v>
      </c>
      <c r="W283" s="60" t="str">
        <f t="shared" si="112"/>
        <v>NO CUMPLE</v>
      </c>
      <c r="X283" s="56" t="str">
        <f>IF('OFERTAS ECONOMICAS'!BF283=0,"",IF('OFERTAS ECONOMICAS'!BJ283="NO","",'OFERTAS ECONOMICAS'!BE283))</f>
        <v/>
      </c>
      <c r="Y283" s="57">
        <f>+'OFERTAS ECONOMICAS'!BI283</f>
        <v>0</v>
      </c>
      <c r="Z283" s="57" t="str">
        <f t="shared" si="113"/>
        <v>NO CUMPLE</v>
      </c>
      <c r="AA283" s="152" t="e">
        <f>IF('OFERTAS ECONOMICAS'!#REF!=0,"",IF('OFERTAS ECONOMICAS'!#REF!="NO","",'OFERTAS ECONOMICAS'!#REF!))</f>
        <v>#REF!</v>
      </c>
      <c r="AB283" s="153" t="e">
        <f>+'OFERTAS ECONOMICAS'!#REF!</f>
        <v>#REF!</v>
      </c>
      <c r="AC283" s="153" t="e">
        <f t="shared" si="114"/>
        <v>#REF!</v>
      </c>
      <c r="AD283" s="251" t="str">
        <f>IF('OFERTAS ECONOMICAS'!BN283=0,"",IF('OFERTAS ECONOMICAS'!BS283="NO","",'OFERTAS ECONOMICAS'!BN283))</f>
        <v/>
      </c>
      <c r="AE283" s="153">
        <f>+'OFERTAS ECONOMICAS'!BR283</f>
        <v>0</v>
      </c>
      <c r="AF283" s="153" t="str">
        <f t="shared" si="115"/>
        <v>NO CUMPLE</v>
      </c>
      <c r="AG283" s="152" t="str">
        <f>IF('OFERTAS ECONOMICAS'!BW283=0,"",IF('OFERTAS ECONOMICAS'!CB283="NO","",'OFERTAS ECONOMICAS'!BW283))</f>
        <v/>
      </c>
      <c r="AH283" s="153">
        <f>+'OFERTAS ECONOMICAS'!CA283</f>
        <v>0</v>
      </c>
      <c r="AI283" s="153" t="str">
        <f t="shared" si="116"/>
        <v>NO CUMPLE</v>
      </c>
      <c r="AJ283" s="152" t="str">
        <f>IF('OFERTAS ECONOMICAS'!CF283=0,"",IF('OFERTAS ECONOMICAS'!CK283="NO","",'OFERTAS ECONOMICAS'!CF283))</f>
        <v/>
      </c>
      <c r="AK283" s="153">
        <f>+'OFERTAS ECONOMICAS'!CJ283</f>
        <v>0</v>
      </c>
      <c r="AL283" s="153" t="str">
        <f t="shared" si="117"/>
        <v>NO CUMPLE</v>
      </c>
      <c r="AM283" s="152" t="str">
        <f>IF('OFERTAS ECONOMICAS'!CO283=0,"",IF('OFERTAS ECONOMICAS'!CT283="NO","",'OFERTAS ECONOMICAS'!CO283))</f>
        <v/>
      </c>
      <c r="AN283" s="153">
        <f>+'OFERTAS ECONOMICAS'!CS283</f>
        <v>0</v>
      </c>
      <c r="AO283" s="153" t="str">
        <f t="shared" si="118"/>
        <v>NO CUMPLE</v>
      </c>
      <c r="AP283" s="344">
        <f>IF('OFERTAS ECONOMICAS'!CX283=0,"",IF('OFERTAS ECONOMICAS'!DC283="NO","",'OFERTAS ECONOMICAS'!CX283))</f>
        <v>1380.4</v>
      </c>
      <c r="AQ283" s="153" t="str">
        <f>+'OFERTAS ECONOMICAS'!DB283</f>
        <v xml:space="preserve">CUMPLE </v>
      </c>
      <c r="AR283" s="153" t="str">
        <f t="shared" si="119"/>
        <v>CUMPLE</v>
      </c>
      <c r="AS283" s="152" t="str">
        <f>IF('OFERTAS ECONOMICAS'!DG283=0,"",IF('OFERTAS ECONOMICAS'!DL283="NO","",'OFERTAS ECONOMICAS'!DG283))</f>
        <v/>
      </c>
      <c r="AT283" s="153">
        <f>+'OFERTAS ECONOMICAS'!DK283</f>
        <v>0</v>
      </c>
      <c r="AU283" s="153" t="str">
        <f t="shared" si="120"/>
        <v>NO CUMPLE</v>
      </c>
      <c r="AV283" s="152" t="str">
        <f>IF('OFERTAS ECONOMICAS'!DP283=0,"",IF('OFERTAS ECONOMICAS'!DU283="NO","",'OFERTAS ECONOMICAS'!DP283))</f>
        <v/>
      </c>
      <c r="AW283" s="153">
        <f>+'OFERTAS ECONOMICAS'!DT283</f>
        <v>0</v>
      </c>
      <c r="AX283" s="153" t="str">
        <f t="shared" si="121"/>
        <v>NO CUMPLE</v>
      </c>
      <c r="AY283" s="341" t="str">
        <f>IF('OFERTAS ECONOMICAS'!DY283=0,"",IF('OFERTAS ECONOMICAS'!ED283="no","",'OFERTAS ECONOMICAS'!DY283))</f>
        <v/>
      </c>
      <c r="AZ283" s="153" t="str">
        <f>+'OFERTAS ECONOMICAS'!EC283</f>
        <v>NO CUMPLE</v>
      </c>
      <c r="BA283" s="153" t="str">
        <f t="shared" si="122"/>
        <v>NO CUMPLE</v>
      </c>
      <c r="BB283" s="152" t="str">
        <f>IF('OFERTAS ECONOMICAS'!EH283=0,"",IF('OFERTAS ECONOMICAS'!EM283="NO","",'OFERTAS ECONOMICAS'!EH283))</f>
        <v/>
      </c>
      <c r="BC283" s="153" t="str">
        <f>+'OFERTAS ECONOMICAS'!EL283</f>
        <v/>
      </c>
      <c r="BD283" s="153" t="str">
        <f t="shared" si="123"/>
        <v>NO CUMPLE</v>
      </c>
      <c r="BE283" s="152" t="str">
        <f>IF('OFERTAS ECONOMICAS'!EQ283=0,"",IF('OFERTAS ECONOMICAS'!EV283="NO","",'OFERTAS ECONOMICAS'!EQ283))</f>
        <v/>
      </c>
      <c r="BF283" s="153">
        <f>+'OFERTAS ECONOMICAS'!EU283</f>
        <v>0</v>
      </c>
      <c r="BG283" s="153" t="str">
        <f t="shared" si="124"/>
        <v>NO CUMPLE</v>
      </c>
      <c r="BH283" s="152" t="str">
        <f>IF('OFERTAS ECONOMICAS'!EZ283=0,"",IF('OFERTAS ECONOMICAS'!FE283="NO","",'OFERTAS ECONOMICAS'!EZ283))</f>
        <v/>
      </c>
      <c r="BI283" s="153">
        <f>+'OFERTAS ECONOMICAS'!FD283</f>
        <v>0</v>
      </c>
      <c r="BJ283" s="153" t="str">
        <f t="shared" si="125"/>
        <v>NO CUMPLE</v>
      </c>
      <c r="BK283" s="152" t="str">
        <f>IF('OFERTAS ECONOMICAS'!FI283=0,"",IF('OFERTAS ECONOMICAS'!FN283="no","",'OFERTAS ECONOMICAS'!FI283))</f>
        <v/>
      </c>
      <c r="BL283" s="153">
        <f>+'OFERTAS ECONOMICAS'!FM283</f>
        <v>0</v>
      </c>
      <c r="BM283" s="153" t="str">
        <f t="shared" si="126"/>
        <v>NO CUMPLE</v>
      </c>
      <c r="BN283" s="152" t="e">
        <f>IF('OFERTAS ECONOMICAS'!#REF!=0,"",IF('OFERTAS ECONOMICAS'!#REF!="NO","",'OFERTAS ECONOMICAS'!#REF!))</f>
        <v>#REF!</v>
      </c>
      <c r="BO283" s="153" t="e">
        <f>+'OFERTAS ECONOMICAS'!#REF!</f>
        <v>#REF!</v>
      </c>
      <c r="BP283" s="153" t="e">
        <f t="shared" si="127"/>
        <v>#REF!</v>
      </c>
      <c r="BQ283" s="152" t="str">
        <f>IF('OFERTAS ECONOMICAS'!FR283=0,"",IF('OFERTAS ECONOMICAS'!FW283="NO","",'OFERTAS ECONOMICAS'!FR283))</f>
        <v/>
      </c>
      <c r="BR283" s="153">
        <f>+'OFERTAS ECONOMICAS'!FV283</f>
        <v>0</v>
      </c>
      <c r="BS283" s="153" t="str">
        <f t="shared" si="128"/>
        <v>NO CUMPLE</v>
      </c>
      <c r="BT283" s="152" t="str">
        <f>IF('OFERTAS ECONOMICAS'!GA283=0,"",IF('OFERTAS ECONOMICAS'!GF283="NO","",'OFERTAS ECONOMICAS'!GA283))</f>
        <v/>
      </c>
      <c r="BU283" s="153">
        <f>+'OFERTAS ECONOMICAS'!GE283</f>
        <v>0</v>
      </c>
      <c r="BV283" s="153" t="str">
        <f t="shared" si="129"/>
        <v>NO CUMPLE</v>
      </c>
      <c r="BW283" s="152" t="e">
        <f>IF('OFERTAS ECONOMICAS'!#REF!=0,"",IF('OFERTAS ECONOMICAS'!#REF!="NO","",'OFERTAS ECONOMICAS'!#REF!))</f>
        <v>#REF!</v>
      </c>
      <c r="BX283" s="153" t="e">
        <f>+'OFERTAS ECONOMICAS'!#REF!</f>
        <v>#REF!</v>
      </c>
      <c r="BY283" s="153" t="e">
        <f t="shared" si="130"/>
        <v>#REF!</v>
      </c>
    </row>
    <row r="284" spans="1:77" ht="12.75" x14ac:dyDescent="0.2">
      <c r="A284" s="85">
        <f t="shared" si="106"/>
        <v>275</v>
      </c>
      <c r="B284" s="85" t="str">
        <f>VLOOKUP(A284,'OFERTAS ECONOMICAS'!A284:B617,2,0)</f>
        <v>DM2801</v>
      </c>
      <c r="C284" s="22" t="str">
        <f>VLOOKUP(A284,'OFERTAS ECONOMICAS'!A284:C617,3,0)</f>
        <v>TUBO TORAX N 12</v>
      </c>
      <c r="D284" s="120">
        <v>1</v>
      </c>
      <c r="E284" s="120" t="s">
        <v>32</v>
      </c>
      <c r="F284" s="24">
        <v>2098.7951807228915</v>
      </c>
      <c r="G284" s="120">
        <v>10</v>
      </c>
      <c r="H284" s="86">
        <f t="shared" si="107"/>
        <v>20987.951807228914</v>
      </c>
      <c r="I284" s="48" t="str">
        <f>IF('OFERTAS ECONOMICAS'!L284=0,"",IF('OFERTAS ECONOMICAS'!Q284="no","",'OFERTAS ECONOMICAS'!L284))</f>
        <v/>
      </c>
      <c r="J284" s="49">
        <f>+'OFERTAS ECONOMICAS'!P284</f>
        <v>0</v>
      </c>
      <c r="K284" s="49" t="str">
        <f t="shared" si="108"/>
        <v>NO CUMPLE</v>
      </c>
      <c r="L284" s="51" t="str">
        <f>IF('OFERTAS ECONOMICAS'!U284=0,"",IF('OFERTAS ECONOMICAS'!Z284="NO","",'OFERTAS ECONOMICAS'!U284))</f>
        <v/>
      </c>
      <c r="M284" s="52">
        <f>+'OFERTAS ECONOMICAS'!Y284</f>
        <v>0</v>
      </c>
      <c r="N284" s="52" t="str">
        <f t="shared" si="109"/>
        <v>NO CUMPLE</v>
      </c>
      <c r="O284" s="53" t="str">
        <f>IF('OFERTAS ECONOMICAS'!AD284=0,"",IF('OFERTAS ECONOMICAS'!AI284="NO","",'OFERTAS ECONOMICAS'!AD284))</f>
        <v/>
      </c>
      <c r="P284" s="54">
        <f>+'OFERTAS ECONOMICAS'!AH284</f>
        <v>0</v>
      </c>
      <c r="Q284" s="54" t="str">
        <f t="shared" si="110"/>
        <v>NO CUMPLE</v>
      </c>
      <c r="R284" s="56" t="str">
        <f>IF('OFERTAS ECONOMICAS'!AN284=0,"",IF('OFERTAS ECONOMICAS'!AR284="NO","",'OFERTAS ECONOMICAS'!AN284))</f>
        <v/>
      </c>
      <c r="S284" s="57">
        <f>+'OFERTAS ECONOMICAS'!AQ284</f>
        <v>0</v>
      </c>
      <c r="T284" s="57" t="str">
        <f t="shared" si="111"/>
        <v>NO CUMPLE</v>
      </c>
      <c r="U284" s="59" t="str">
        <f>IF('OFERTAS ECONOMICAS'!AV284=0,"",IF('OFERTAS ECONOMICAS'!BA284="NO","",'OFERTAS ECONOMICAS'!AV284))</f>
        <v/>
      </c>
      <c r="V284" s="60">
        <f>+'OFERTAS ECONOMICAS'!AZ284</f>
        <v>0</v>
      </c>
      <c r="W284" s="60" t="str">
        <f t="shared" si="112"/>
        <v>NO CUMPLE</v>
      </c>
      <c r="X284" s="56" t="str">
        <f>IF('OFERTAS ECONOMICAS'!BF284=0,"",IF('OFERTAS ECONOMICAS'!BJ284="NO","",'OFERTAS ECONOMICAS'!BE284))</f>
        <v/>
      </c>
      <c r="Y284" s="57">
        <f>+'OFERTAS ECONOMICAS'!BI284</f>
        <v>0</v>
      </c>
      <c r="Z284" s="57" t="str">
        <f t="shared" si="113"/>
        <v>NO CUMPLE</v>
      </c>
      <c r="AA284" s="152" t="e">
        <f>IF('OFERTAS ECONOMICAS'!#REF!=0,"",IF('OFERTAS ECONOMICAS'!#REF!="NO","",'OFERTAS ECONOMICAS'!#REF!))</f>
        <v>#REF!</v>
      </c>
      <c r="AB284" s="153" t="e">
        <f>+'OFERTAS ECONOMICAS'!#REF!</f>
        <v>#REF!</v>
      </c>
      <c r="AC284" s="153" t="e">
        <f t="shared" si="114"/>
        <v>#REF!</v>
      </c>
      <c r="AD284" s="251" t="str">
        <f>IF('OFERTAS ECONOMICAS'!BN284=0,"",IF('OFERTAS ECONOMICAS'!BS284="NO","",'OFERTAS ECONOMICAS'!BN284))</f>
        <v/>
      </c>
      <c r="AE284" s="153">
        <f>+'OFERTAS ECONOMICAS'!BR284</f>
        <v>0</v>
      </c>
      <c r="AF284" s="153" t="str">
        <f t="shared" si="115"/>
        <v>NO CUMPLE</v>
      </c>
      <c r="AG284" s="152" t="str">
        <f>IF('OFERTAS ECONOMICAS'!BW284=0,"",IF('OFERTAS ECONOMICAS'!CB284="NO","",'OFERTAS ECONOMICAS'!BW284))</f>
        <v/>
      </c>
      <c r="AH284" s="153">
        <f>+'OFERTAS ECONOMICAS'!CA284</f>
        <v>0</v>
      </c>
      <c r="AI284" s="153" t="str">
        <f t="shared" si="116"/>
        <v>NO CUMPLE</v>
      </c>
      <c r="AJ284" s="152" t="str">
        <f>IF('OFERTAS ECONOMICAS'!CF284=0,"",IF('OFERTAS ECONOMICAS'!CK284="NO","",'OFERTAS ECONOMICAS'!CF284))</f>
        <v/>
      </c>
      <c r="AK284" s="153">
        <f>+'OFERTAS ECONOMICAS'!CJ284</f>
        <v>0</v>
      </c>
      <c r="AL284" s="153" t="str">
        <f t="shared" si="117"/>
        <v>NO CUMPLE</v>
      </c>
      <c r="AM284" s="152" t="str">
        <f>IF('OFERTAS ECONOMICAS'!CO284=0,"",IF('OFERTAS ECONOMICAS'!CT284="NO","",'OFERTAS ECONOMICAS'!CO284))</f>
        <v/>
      </c>
      <c r="AN284" s="153">
        <f>+'OFERTAS ECONOMICAS'!CS284</f>
        <v>0</v>
      </c>
      <c r="AO284" s="153" t="str">
        <f t="shared" si="118"/>
        <v>NO CUMPLE</v>
      </c>
      <c r="AP284" s="344" t="str">
        <f>IF('OFERTAS ECONOMICAS'!CX284=0,"",IF('OFERTAS ECONOMICAS'!DC284="NO","",'OFERTAS ECONOMICAS'!CX284))</f>
        <v/>
      </c>
      <c r="AQ284" s="153">
        <f>+'OFERTAS ECONOMICAS'!DB284</f>
        <v>0</v>
      </c>
      <c r="AR284" s="153" t="str">
        <f t="shared" si="119"/>
        <v>NO CUMPLE</v>
      </c>
      <c r="AS284" s="152" t="str">
        <f>IF('OFERTAS ECONOMICAS'!DG284=0,"",IF('OFERTAS ECONOMICAS'!DL284="NO","",'OFERTAS ECONOMICAS'!DG284))</f>
        <v/>
      </c>
      <c r="AT284" s="153">
        <f>+'OFERTAS ECONOMICAS'!DK284</f>
        <v>0</v>
      </c>
      <c r="AU284" s="153" t="str">
        <f t="shared" si="120"/>
        <v>NO CUMPLE</v>
      </c>
      <c r="AV284" s="152" t="str">
        <f>IF('OFERTAS ECONOMICAS'!DP284=0,"",IF('OFERTAS ECONOMICAS'!DU284="NO","",'OFERTAS ECONOMICAS'!DP284))</f>
        <v/>
      </c>
      <c r="AW284" s="153">
        <f>+'OFERTAS ECONOMICAS'!DT284</f>
        <v>0</v>
      </c>
      <c r="AX284" s="153" t="str">
        <f t="shared" si="121"/>
        <v>NO CUMPLE</v>
      </c>
      <c r="AY284" s="341" t="str">
        <f>IF('OFERTAS ECONOMICAS'!DY284=0,"",IF('OFERTAS ECONOMICAS'!ED284="no","",'OFERTAS ECONOMICAS'!DY284))</f>
        <v/>
      </c>
      <c r="AZ284" s="153" t="str">
        <f>+'OFERTAS ECONOMICAS'!EC284</f>
        <v>NO CUMPLE</v>
      </c>
      <c r="BA284" s="153" t="str">
        <f t="shared" si="122"/>
        <v>NO CUMPLE</v>
      </c>
      <c r="BB284" s="152" t="str">
        <f>IF('OFERTAS ECONOMICAS'!EH284=0,"",IF('OFERTAS ECONOMICAS'!EM284="NO","",'OFERTAS ECONOMICAS'!EH284))</f>
        <v/>
      </c>
      <c r="BC284" s="153" t="str">
        <f>+'OFERTAS ECONOMICAS'!EL284</f>
        <v/>
      </c>
      <c r="BD284" s="153" t="str">
        <f t="shared" si="123"/>
        <v>NO CUMPLE</v>
      </c>
      <c r="BE284" s="152" t="str">
        <f>IF('OFERTAS ECONOMICAS'!EQ284=0,"",IF('OFERTAS ECONOMICAS'!EV284="NO","",'OFERTAS ECONOMICAS'!EQ284))</f>
        <v/>
      </c>
      <c r="BF284" s="153">
        <f>+'OFERTAS ECONOMICAS'!EU284</f>
        <v>0</v>
      </c>
      <c r="BG284" s="153" t="str">
        <f t="shared" si="124"/>
        <v>NO CUMPLE</v>
      </c>
      <c r="BH284" s="152" t="str">
        <f>IF('OFERTAS ECONOMICAS'!EZ284=0,"",IF('OFERTAS ECONOMICAS'!FE284="NO","",'OFERTAS ECONOMICAS'!EZ284))</f>
        <v/>
      </c>
      <c r="BI284" s="153">
        <f>+'OFERTAS ECONOMICAS'!FD284</f>
        <v>0</v>
      </c>
      <c r="BJ284" s="153" t="str">
        <f t="shared" si="125"/>
        <v>NO CUMPLE</v>
      </c>
      <c r="BK284" s="152" t="str">
        <f>IF('OFERTAS ECONOMICAS'!FI284=0,"",IF('OFERTAS ECONOMICAS'!FN284="no","",'OFERTAS ECONOMICAS'!FI284))</f>
        <v/>
      </c>
      <c r="BL284" s="153">
        <f>+'OFERTAS ECONOMICAS'!FM284</f>
        <v>0</v>
      </c>
      <c r="BM284" s="153" t="str">
        <f t="shared" si="126"/>
        <v>NO CUMPLE</v>
      </c>
      <c r="BN284" s="152" t="e">
        <f>IF('OFERTAS ECONOMICAS'!#REF!=0,"",IF('OFERTAS ECONOMICAS'!#REF!="NO","",'OFERTAS ECONOMICAS'!#REF!))</f>
        <v>#REF!</v>
      </c>
      <c r="BO284" s="153" t="e">
        <f>+'OFERTAS ECONOMICAS'!#REF!</f>
        <v>#REF!</v>
      </c>
      <c r="BP284" s="153" t="e">
        <f t="shared" si="127"/>
        <v>#REF!</v>
      </c>
      <c r="BQ284" s="152" t="str">
        <f>IF('OFERTAS ECONOMICAS'!FR284=0,"",IF('OFERTAS ECONOMICAS'!FW284="NO","",'OFERTAS ECONOMICAS'!FR284))</f>
        <v/>
      </c>
      <c r="BR284" s="153">
        <f>+'OFERTAS ECONOMICAS'!FV284</f>
        <v>0</v>
      </c>
      <c r="BS284" s="153" t="str">
        <f t="shared" si="128"/>
        <v>NO CUMPLE</v>
      </c>
      <c r="BT284" s="152">
        <f>IF('OFERTAS ECONOMICAS'!GA284=0,"",IF('OFERTAS ECONOMICAS'!GF284="NO","",'OFERTAS ECONOMICAS'!GA284))</f>
        <v>2234</v>
      </c>
      <c r="BU284" s="153" t="str">
        <f>+'OFERTAS ECONOMICAS'!GE284</f>
        <v>CUMPLE</v>
      </c>
      <c r="BV284" s="153" t="str">
        <f t="shared" si="129"/>
        <v>CUMPLE</v>
      </c>
      <c r="BW284" s="152" t="e">
        <f>IF('OFERTAS ECONOMICAS'!#REF!=0,"",IF('OFERTAS ECONOMICAS'!#REF!="NO","",'OFERTAS ECONOMICAS'!#REF!))</f>
        <v>#REF!</v>
      </c>
      <c r="BX284" s="153" t="e">
        <f>+'OFERTAS ECONOMICAS'!#REF!</f>
        <v>#REF!</v>
      </c>
      <c r="BY284" s="153" t="e">
        <f t="shared" si="130"/>
        <v>#REF!</v>
      </c>
    </row>
    <row r="285" spans="1:77" ht="25.5" x14ac:dyDescent="0.2">
      <c r="A285" s="85">
        <f t="shared" si="106"/>
        <v>276</v>
      </c>
      <c r="B285" s="85" t="str">
        <f>VLOOKUP(A285,'OFERTAS ECONOMICAS'!A285:B618,2,0)</f>
        <v>DM195</v>
      </c>
      <c r="C285" s="22" t="str">
        <f>VLOOKUP(A285,'OFERTAS ECONOMICAS'!A285:C618,3,0)</f>
        <v>BRAZALETE IDENTIFICACION ADULTOS</v>
      </c>
      <c r="D285" s="121">
        <v>1</v>
      </c>
      <c r="E285" s="121" t="s">
        <v>32</v>
      </c>
      <c r="F285" s="24">
        <v>279.64999999999998</v>
      </c>
      <c r="G285" s="121">
        <v>2833</v>
      </c>
      <c r="H285" s="86">
        <f t="shared" si="107"/>
        <v>792248.45</v>
      </c>
      <c r="I285" s="48" t="str">
        <f>IF('OFERTAS ECONOMICAS'!L285=0,"",IF('OFERTAS ECONOMICAS'!Q285="no","",'OFERTAS ECONOMICAS'!L285))</f>
        <v/>
      </c>
      <c r="J285" s="49">
        <f>+'OFERTAS ECONOMICAS'!P285</f>
        <v>0</v>
      </c>
      <c r="K285" s="49" t="str">
        <f t="shared" si="108"/>
        <v>NO CUMPLE</v>
      </c>
      <c r="L285" s="51" t="str">
        <f>IF('OFERTAS ECONOMICAS'!U285=0,"",IF('OFERTAS ECONOMICAS'!Z285="NO","",'OFERTAS ECONOMICAS'!U285))</f>
        <v/>
      </c>
      <c r="M285" s="52">
        <f>+'OFERTAS ECONOMICAS'!Y285</f>
        <v>0</v>
      </c>
      <c r="N285" s="52" t="str">
        <f t="shared" si="109"/>
        <v>NO CUMPLE</v>
      </c>
      <c r="O285" s="53">
        <f>IF('OFERTAS ECONOMICAS'!AD285=0,"",IF('OFERTAS ECONOMICAS'!AI285="NO","",'OFERTAS ECONOMICAS'!AD285))</f>
        <v>280</v>
      </c>
      <c r="P285" s="54" t="str">
        <f>+'OFERTAS ECONOMICAS'!AH285</f>
        <v>CUMPLE</v>
      </c>
      <c r="Q285" s="54" t="str">
        <f t="shared" si="110"/>
        <v>CUMPLE</v>
      </c>
      <c r="R285" s="56" t="str">
        <f>IF('OFERTAS ECONOMICAS'!AN285=0,"",IF('OFERTAS ECONOMICAS'!AR285="NO","",'OFERTAS ECONOMICAS'!AN285))</f>
        <v/>
      </c>
      <c r="S285" s="57">
        <f>+'OFERTAS ECONOMICAS'!AQ285</f>
        <v>0</v>
      </c>
      <c r="T285" s="57" t="str">
        <f t="shared" si="111"/>
        <v>NO CUMPLE</v>
      </c>
      <c r="U285" s="59" t="str">
        <f>IF('OFERTAS ECONOMICAS'!AV285=0,"",IF('OFERTAS ECONOMICAS'!BA285="NO","",'OFERTAS ECONOMICAS'!AV285))</f>
        <v/>
      </c>
      <c r="V285" s="60">
        <f>+'OFERTAS ECONOMICAS'!AZ285</f>
        <v>0</v>
      </c>
      <c r="W285" s="60" t="str">
        <f t="shared" si="112"/>
        <v>NO CUMPLE</v>
      </c>
      <c r="X285" s="56" t="str">
        <f>IF('OFERTAS ECONOMICAS'!BF285=0,"",IF('OFERTAS ECONOMICAS'!BJ285="NO","",'OFERTAS ECONOMICAS'!BE285))</f>
        <v/>
      </c>
      <c r="Y285" s="57" t="str">
        <f>+'OFERTAS ECONOMICAS'!BI285</f>
        <v>CUMPLE</v>
      </c>
      <c r="Z285" s="57" t="str">
        <f t="shared" si="113"/>
        <v>NO CUMPLE</v>
      </c>
      <c r="AA285" s="152" t="e">
        <f>IF('OFERTAS ECONOMICAS'!#REF!=0,"",IF('OFERTAS ECONOMICAS'!#REF!="NO","",'OFERTAS ECONOMICAS'!#REF!))</f>
        <v>#REF!</v>
      </c>
      <c r="AB285" s="153" t="e">
        <f>+'OFERTAS ECONOMICAS'!#REF!</f>
        <v>#REF!</v>
      </c>
      <c r="AC285" s="153" t="e">
        <f t="shared" si="114"/>
        <v>#REF!</v>
      </c>
      <c r="AD285" s="251" t="str">
        <f>IF('OFERTAS ECONOMICAS'!BN285=0,"",IF('OFERTAS ECONOMICAS'!BS285="NO","",'OFERTAS ECONOMICAS'!BN285))</f>
        <v/>
      </c>
      <c r="AE285" s="153">
        <f>+'OFERTAS ECONOMICAS'!BR285</f>
        <v>0</v>
      </c>
      <c r="AF285" s="153" t="str">
        <f t="shared" si="115"/>
        <v>NO CUMPLE</v>
      </c>
      <c r="AG285" s="152" t="str">
        <f>IF('OFERTAS ECONOMICAS'!BW285=0,"",IF('OFERTAS ECONOMICAS'!CB285="NO","",'OFERTAS ECONOMICAS'!BW285))</f>
        <v/>
      </c>
      <c r="AH285" s="153">
        <f>+'OFERTAS ECONOMICAS'!CA285</f>
        <v>0</v>
      </c>
      <c r="AI285" s="153" t="str">
        <f t="shared" si="116"/>
        <v>NO CUMPLE</v>
      </c>
      <c r="AJ285" s="152" t="str">
        <f>IF('OFERTAS ECONOMICAS'!CF285=0,"",IF('OFERTAS ECONOMICAS'!CK285="NO","",'OFERTAS ECONOMICAS'!CF285))</f>
        <v/>
      </c>
      <c r="AK285" s="153">
        <f>+'OFERTAS ECONOMICAS'!CJ285</f>
        <v>0</v>
      </c>
      <c r="AL285" s="153" t="str">
        <f t="shared" si="117"/>
        <v>NO CUMPLE</v>
      </c>
      <c r="AM285" s="152" t="str">
        <f>IF('OFERTAS ECONOMICAS'!CO285=0,"",IF('OFERTAS ECONOMICAS'!CT285="NO","",'OFERTAS ECONOMICAS'!CO285))</f>
        <v/>
      </c>
      <c r="AN285" s="153">
        <f>+'OFERTAS ECONOMICAS'!CS285</f>
        <v>0</v>
      </c>
      <c r="AO285" s="153" t="str">
        <f t="shared" si="118"/>
        <v>NO CUMPLE</v>
      </c>
      <c r="AP285" s="344">
        <f>IF('OFERTAS ECONOMICAS'!CX285=0,"",IF('OFERTAS ECONOMICAS'!DC285="NO","",'OFERTAS ECONOMICAS'!CX285))</f>
        <v>266.56</v>
      </c>
      <c r="AQ285" s="153" t="str">
        <f>+'OFERTAS ECONOMICAS'!DB285</f>
        <v>CUMPLE</v>
      </c>
      <c r="AR285" s="153" t="str">
        <f t="shared" si="119"/>
        <v>CUMPLE</v>
      </c>
      <c r="AS285" s="152" t="str">
        <f>IF('OFERTAS ECONOMICAS'!DG285=0,"",IF('OFERTAS ECONOMICAS'!DL285="NO","",'OFERTAS ECONOMICAS'!DG285))</f>
        <v/>
      </c>
      <c r="AT285" s="153">
        <f>+'OFERTAS ECONOMICAS'!DK285</f>
        <v>0</v>
      </c>
      <c r="AU285" s="153" t="str">
        <f t="shared" si="120"/>
        <v>NO CUMPLE</v>
      </c>
      <c r="AV285" s="152" t="str">
        <f>IF('OFERTAS ECONOMICAS'!DP285=0,"",IF('OFERTAS ECONOMICAS'!DU285="NO","",'OFERTAS ECONOMICAS'!DP285))</f>
        <v/>
      </c>
      <c r="AW285" s="153">
        <f>+'OFERTAS ECONOMICAS'!DT285</f>
        <v>0</v>
      </c>
      <c r="AX285" s="153" t="str">
        <f t="shared" si="121"/>
        <v>NO CUMPLE</v>
      </c>
      <c r="AY285" s="341" t="str">
        <f>IF('OFERTAS ECONOMICAS'!DY285=0,"",IF('OFERTAS ECONOMICAS'!ED285="no","",'OFERTAS ECONOMICAS'!DY285))</f>
        <v/>
      </c>
      <c r="AZ285" s="153">
        <f>+'OFERTAS ECONOMICAS'!EC285</f>
        <v>0</v>
      </c>
      <c r="BA285" s="153" t="str">
        <f t="shared" si="122"/>
        <v>NO CUMPLE</v>
      </c>
      <c r="BB285" s="152" t="str">
        <f>IF('OFERTAS ECONOMICAS'!EH285=0,"",IF('OFERTAS ECONOMICAS'!EM285="NO","",'OFERTAS ECONOMICAS'!EH285))</f>
        <v/>
      </c>
      <c r="BC285" s="153" t="str">
        <f>+'OFERTAS ECONOMICAS'!EL285</f>
        <v/>
      </c>
      <c r="BD285" s="153" t="str">
        <f t="shared" si="123"/>
        <v>NO CUMPLE</v>
      </c>
      <c r="BE285" s="152" t="str">
        <f>IF('OFERTAS ECONOMICAS'!EQ285=0,"",IF('OFERTAS ECONOMICAS'!EV285="NO","",'OFERTAS ECONOMICAS'!EQ285))</f>
        <v/>
      </c>
      <c r="BF285" s="153" t="str">
        <f>+'OFERTAS ECONOMICAS'!EU285</f>
        <v>NO CUMPLE</v>
      </c>
      <c r="BG285" s="153" t="str">
        <f t="shared" si="124"/>
        <v>NO CUMPLE</v>
      </c>
      <c r="BH285" s="152" t="str">
        <f>IF('OFERTAS ECONOMICAS'!EZ285=0,"",IF('OFERTAS ECONOMICAS'!FE285="NO","",'OFERTAS ECONOMICAS'!EZ285))</f>
        <v/>
      </c>
      <c r="BI285" s="153">
        <f>+'OFERTAS ECONOMICAS'!FD285</f>
        <v>0</v>
      </c>
      <c r="BJ285" s="153" t="str">
        <f t="shared" si="125"/>
        <v>NO CUMPLE</v>
      </c>
      <c r="BK285" s="152" t="str">
        <f>IF('OFERTAS ECONOMICAS'!FI285=0,"",IF('OFERTAS ECONOMICAS'!FN285="no","",'OFERTAS ECONOMICAS'!FI285))</f>
        <v/>
      </c>
      <c r="BL285" s="153">
        <f>+'OFERTAS ECONOMICAS'!FM285</f>
        <v>0</v>
      </c>
      <c r="BM285" s="153" t="str">
        <f t="shared" si="126"/>
        <v>NO CUMPLE</v>
      </c>
      <c r="BN285" s="152" t="e">
        <f>IF('OFERTAS ECONOMICAS'!#REF!=0,"",IF('OFERTAS ECONOMICAS'!#REF!="NO","",'OFERTAS ECONOMICAS'!#REF!))</f>
        <v>#REF!</v>
      </c>
      <c r="BO285" s="153" t="e">
        <f>+'OFERTAS ECONOMICAS'!#REF!</f>
        <v>#REF!</v>
      </c>
      <c r="BP285" s="153" t="e">
        <f t="shared" si="127"/>
        <v>#REF!</v>
      </c>
      <c r="BQ285" s="152" t="str">
        <f>IF('OFERTAS ECONOMICAS'!FR285=0,"",IF('OFERTAS ECONOMICAS'!FW285="NO","",'OFERTAS ECONOMICAS'!FR285))</f>
        <v/>
      </c>
      <c r="BR285" s="153">
        <f>+'OFERTAS ECONOMICAS'!FV285</f>
        <v>0</v>
      </c>
      <c r="BS285" s="153" t="str">
        <f t="shared" si="128"/>
        <v>NO CUMPLE</v>
      </c>
      <c r="BT285" s="152" t="str">
        <f>IF('OFERTAS ECONOMICAS'!GA285=0,"",IF('OFERTAS ECONOMICAS'!GF285="NO","",'OFERTAS ECONOMICAS'!GA285))</f>
        <v/>
      </c>
      <c r="BU285" s="153">
        <f>+'OFERTAS ECONOMICAS'!GE285</f>
        <v>0</v>
      </c>
      <c r="BV285" s="153" t="str">
        <f t="shared" si="129"/>
        <v>NO CUMPLE</v>
      </c>
      <c r="BW285" s="152" t="e">
        <f>IF('OFERTAS ECONOMICAS'!#REF!=0,"",IF('OFERTAS ECONOMICAS'!#REF!="NO","",'OFERTAS ECONOMICAS'!#REF!))</f>
        <v>#REF!</v>
      </c>
      <c r="BX285" s="153" t="e">
        <f>+'OFERTAS ECONOMICAS'!#REF!</f>
        <v>#REF!</v>
      </c>
      <c r="BY285" s="153" t="e">
        <f t="shared" si="130"/>
        <v>#REF!</v>
      </c>
    </row>
    <row r="286" spans="1:77" ht="51" x14ac:dyDescent="0.2">
      <c r="A286" s="85">
        <f t="shared" si="106"/>
        <v>277</v>
      </c>
      <c r="B286" s="85" t="str">
        <f>VLOOKUP(A286,'OFERTAS ECONOMICAS'!A286:B619,2,0)</f>
        <v>DM1722</v>
      </c>
      <c r="C286" s="22" t="str">
        <f>VLOOKUP(A286,'OFERTAS ECONOMICAS'!A286:C619,3,0)</f>
        <v>LIMPIADOR Y DESINFECTANTE RAPIDO DE DEPOSITOS MEDICOS Y SUPERFICIES LITRO</v>
      </c>
      <c r="D286" s="120">
        <v>1</v>
      </c>
      <c r="E286" s="120" t="s">
        <v>32</v>
      </c>
      <c r="F286" s="24">
        <v>16632</v>
      </c>
      <c r="G286" s="120">
        <v>5</v>
      </c>
      <c r="H286" s="86">
        <f t="shared" si="107"/>
        <v>83160</v>
      </c>
      <c r="I286" s="48" t="str">
        <f>IF('OFERTAS ECONOMICAS'!L286=0,"",IF('OFERTAS ECONOMICAS'!Q286="no","",'OFERTAS ECONOMICAS'!L286))</f>
        <v/>
      </c>
      <c r="J286" s="49">
        <f>+'OFERTAS ECONOMICAS'!P286</f>
        <v>0</v>
      </c>
      <c r="K286" s="49" t="str">
        <f t="shared" si="108"/>
        <v>NO CUMPLE</v>
      </c>
      <c r="L286" s="51" t="str">
        <f>IF('OFERTAS ECONOMICAS'!U286=0,"",IF('OFERTAS ECONOMICAS'!Z286="NO","",'OFERTAS ECONOMICAS'!U286))</f>
        <v/>
      </c>
      <c r="M286" s="52">
        <f>+'OFERTAS ECONOMICAS'!Y286</f>
        <v>0</v>
      </c>
      <c r="N286" s="52" t="str">
        <f t="shared" si="109"/>
        <v>NO CUMPLE</v>
      </c>
      <c r="O286" s="53" t="str">
        <f>IF('OFERTAS ECONOMICAS'!AD286=0,"",IF('OFERTAS ECONOMICAS'!AI286="NO","",'OFERTAS ECONOMICAS'!AD286))</f>
        <v/>
      </c>
      <c r="P286" s="54">
        <f>+'OFERTAS ECONOMICAS'!AH286</f>
        <v>0</v>
      </c>
      <c r="Q286" s="54" t="str">
        <f t="shared" si="110"/>
        <v>NO CUMPLE</v>
      </c>
      <c r="R286" s="56" t="str">
        <f>IF('OFERTAS ECONOMICAS'!AN286=0,"",IF('OFERTAS ECONOMICAS'!AR286="NO","",'OFERTAS ECONOMICAS'!AN286))</f>
        <v/>
      </c>
      <c r="S286" s="57">
        <f>+'OFERTAS ECONOMICAS'!AQ286</f>
        <v>0</v>
      </c>
      <c r="T286" s="57" t="str">
        <f t="shared" si="111"/>
        <v>NO CUMPLE</v>
      </c>
      <c r="U286" s="59" t="str">
        <f>IF('OFERTAS ECONOMICAS'!AV286=0,"",IF('OFERTAS ECONOMICAS'!BA286="NO","",'OFERTAS ECONOMICAS'!AV286))</f>
        <v/>
      </c>
      <c r="V286" s="60">
        <f>+'OFERTAS ECONOMICAS'!AZ286</f>
        <v>0</v>
      </c>
      <c r="W286" s="60" t="str">
        <f t="shared" si="112"/>
        <v>NO CUMPLE</v>
      </c>
      <c r="X286" s="56">
        <f>IF('OFERTAS ECONOMICAS'!BF286=0,"",IF('OFERTAS ECONOMICAS'!BJ286="NO","",'OFERTAS ECONOMICAS'!BE286))</f>
        <v>15900</v>
      </c>
      <c r="Y286" s="57" t="str">
        <f>+'OFERTAS ECONOMICAS'!BI286</f>
        <v>CUMPLE</v>
      </c>
      <c r="Z286" s="57" t="str">
        <f t="shared" si="113"/>
        <v>CUMPLE</v>
      </c>
      <c r="AA286" s="152" t="e">
        <f>IF('OFERTAS ECONOMICAS'!#REF!=0,"",IF('OFERTAS ECONOMICAS'!#REF!="NO","",'OFERTAS ECONOMICAS'!#REF!))</f>
        <v>#REF!</v>
      </c>
      <c r="AB286" s="153" t="e">
        <f>+'OFERTAS ECONOMICAS'!#REF!</f>
        <v>#REF!</v>
      </c>
      <c r="AC286" s="153" t="e">
        <f t="shared" si="114"/>
        <v>#REF!</v>
      </c>
      <c r="AD286" s="251" t="str">
        <f>IF('OFERTAS ECONOMICAS'!BN286=0,"",IF('OFERTAS ECONOMICAS'!BS286="NO","",'OFERTAS ECONOMICAS'!BN286))</f>
        <v/>
      </c>
      <c r="AE286" s="153">
        <f>+'OFERTAS ECONOMICAS'!BR286</f>
        <v>0</v>
      </c>
      <c r="AF286" s="153" t="str">
        <f t="shared" si="115"/>
        <v>NO CUMPLE</v>
      </c>
      <c r="AG286" s="152" t="str">
        <f>IF('OFERTAS ECONOMICAS'!BW286=0,"",IF('OFERTAS ECONOMICAS'!CB286="NO","",'OFERTAS ECONOMICAS'!BW286))</f>
        <v/>
      </c>
      <c r="AH286" s="153">
        <f>+'OFERTAS ECONOMICAS'!CA286</f>
        <v>0</v>
      </c>
      <c r="AI286" s="153" t="str">
        <f t="shared" si="116"/>
        <v>NO CUMPLE</v>
      </c>
      <c r="AJ286" s="152" t="str">
        <f>IF('OFERTAS ECONOMICAS'!CF286=0,"",IF('OFERTAS ECONOMICAS'!CK286="NO","",'OFERTAS ECONOMICAS'!CF286))</f>
        <v/>
      </c>
      <c r="AK286" s="153">
        <f>+'OFERTAS ECONOMICAS'!CJ286</f>
        <v>0</v>
      </c>
      <c r="AL286" s="153" t="str">
        <f t="shared" si="117"/>
        <v>NO CUMPLE</v>
      </c>
      <c r="AM286" s="152" t="str">
        <f>IF('OFERTAS ECONOMICAS'!CO286=0,"",IF('OFERTAS ECONOMICAS'!CT286="NO","",'OFERTAS ECONOMICAS'!CO286))</f>
        <v/>
      </c>
      <c r="AN286" s="153">
        <f>+'OFERTAS ECONOMICAS'!CS286</f>
        <v>0</v>
      </c>
      <c r="AO286" s="153" t="str">
        <f t="shared" si="118"/>
        <v>NO CUMPLE</v>
      </c>
      <c r="AP286" s="344" t="str">
        <f>IF('OFERTAS ECONOMICAS'!CX286=0,"",IF('OFERTAS ECONOMICAS'!DC286="NO","",'OFERTAS ECONOMICAS'!CX286))</f>
        <v/>
      </c>
      <c r="AQ286" s="153">
        <f>+'OFERTAS ECONOMICAS'!DB286</f>
        <v>0</v>
      </c>
      <c r="AR286" s="153" t="str">
        <f t="shared" si="119"/>
        <v>NO CUMPLE</v>
      </c>
      <c r="AS286" s="152" t="str">
        <f>IF('OFERTAS ECONOMICAS'!DG286=0,"",IF('OFERTAS ECONOMICAS'!DL286="NO","",'OFERTAS ECONOMICAS'!DG286))</f>
        <v/>
      </c>
      <c r="AT286" s="153">
        <f>+'OFERTAS ECONOMICAS'!DK286</f>
        <v>0</v>
      </c>
      <c r="AU286" s="153" t="str">
        <f t="shared" si="120"/>
        <v>NO CUMPLE</v>
      </c>
      <c r="AV286" s="152" t="str">
        <f>IF('OFERTAS ECONOMICAS'!DP286=0,"",IF('OFERTAS ECONOMICAS'!DU286="NO","",'OFERTAS ECONOMICAS'!DP286))</f>
        <v/>
      </c>
      <c r="AW286" s="153">
        <f>+'OFERTAS ECONOMICAS'!DT286</f>
        <v>0</v>
      </c>
      <c r="AX286" s="153" t="str">
        <f t="shared" si="121"/>
        <v>NO CUMPLE</v>
      </c>
      <c r="AY286" s="341" t="str">
        <f>IF('OFERTAS ECONOMICAS'!DY286=0,"",IF('OFERTAS ECONOMICAS'!ED286="no","",'OFERTAS ECONOMICAS'!DY286))</f>
        <v/>
      </c>
      <c r="AZ286" s="153" t="str">
        <f>+'OFERTAS ECONOMICAS'!EC286</f>
        <v>NO CUMPLE</v>
      </c>
      <c r="BA286" s="153" t="str">
        <f t="shared" si="122"/>
        <v>NO CUMPLE</v>
      </c>
      <c r="BB286" s="152" t="str">
        <f>IF('OFERTAS ECONOMICAS'!EH286=0,"",IF('OFERTAS ECONOMICAS'!EM286="NO","",'OFERTAS ECONOMICAS'!EH286))</f>
        <v/>
      </c>
      <c r="BC286" s="153" t="str">
        <f>+'OFERTAS ECONOMICAS'!EL286</f>
        <v/>
      </c>
      <c r="BD286" s="153" t="str">
        <f t="shared" si="123"/>
        <v>NO CUMPLE</v>
      </c>
      <c r="BE286" s="152" t="str">
        <f>IF('OFERTAS ECONOMICAS'!EQ286=0,"",IF('OFERTAS ECONOMICAS'!EV286="NO","",'OFERTAS ECONOMICAS'!EQ286))</f>
        <v/>
      </c>
      <c r="BF286" s="153">
        <f>+'OFERTAS ECONOMICAS'!EU286</f>
        <v>0</v>
      </c>
      <c r="BG286" s="153" t="str">
        <f t="shared" si="124"/>
        <v>NO CUMPLE</v>
      </c>
      <c r="BH286" s="152" t="str">
        <f>IF('OFERTAS ECONOMICAS'!EZ286=0,"",IF('OFERTAS ECONOMICAS'!FE286="NO","",'OFERTAS ECONOMICAS'!EZ286))</f>
        <v/>
      </c>
      <c r="BI286" s="153">
        <f>+'OFERTAS ECONOMICAS'!FD286</f>
        <v>0</v>
      </c>
      <c r="BJ286" s="153" t="str">
        <f t="shared" si="125"/>
        <v>NO CUMPLE</v>
      </c>
      <c r="BK286" s="152" t="str">
        <f>IF('OFERTAS ECONOMICAS'!FI286=0,"",IF('OFERTAS ECONOMICAS'!FN286="no","",'OFERTAS ECONOMICAS'!FI286))</f>
        <v/>
      </c>
      <c r="BL286" s="153">
        <f>+'OFERTAS ECONOMICAS'!FM286</f>
        <v>0</v>
      </c>
      <c r="BM286" s="153" t="str">
        <f t="shared" si="126"/>
        <v>NO CUMPLE</v>
      </c>
      <c r="BN286" s="152" t="e">
        <f>IF('OFERTAS ECONOMICAS'!#REF!=0,"",IF('OFERTAS ECONOMICAS'!#REF!="NO","",'OFERTAS ECONOMICAS'!#REF!))</f>
        <v>#REF!</v>
      </c>
      <c r="BO286" s="153" t="e">
        <f>+'OFERTAS ECONOMICAS'!#REF!</f>
        <v>#REF!</v>
      </c>
      <c r="BP286" s="153" t="e">
        <f t="shared" si="127"/>
        <v>#REF!</v>
      </c>
      <c r="BQ286" s="152" t="str">
        <f>IF('OFERTAS ECONOMICAS'!FR286=0,"",IF('OFERTAS ECONOMICAS'!FW286="NO","",'OFERTAS ECONOMICAS'!FR286))</f>
        <v/>
      </c>
      <c r="BR286" s="153">
        <f>+'OFERTAS ECONOMICAS'!FV286</f>
        <v>0</v>
      </c>
      <c r="BS286" s="153" t="str">
        <f t="shared" si="128"/>
        <v>NO CUMPLE</v>
      </c>
      <c r="BT286" s="152" t="str">
        <f>IF('OFERTAS ECONOMICAS'!GA286=0,"",IF('OFERTAS ECONOMICAS'!GF286="NO","",'OFERTAS ECONOMICAS'!GA286))</f>
        <v/>
      </c>
      <c r="BU286" s="153" t="str">
        <f>+'OFERTAS ECONOMICAS'!GE286</f>
        <v>CUMPLE</v>
      </c>
      <c r="BV286" s="153" t="str">
        <f t="shared" si="129"/>
        <v>NO CUMPLE</v>
      </c>
      <c r="BW286" s="152" t="e">
        <f>IF('OFERTAS ECONOMICAS'!#REF!=0,"",IF('OFERTAS ECONOMICAS'!#REF!="NO","",'OFERTAS ECONOMICAS'!#REF!))</f>
        <v>#REF!</v>
      </c>
      <c r="BX286" s="153" t="e">
        <f>+'OFERTAS ECONOMICAS'!#REF!</f>
        <v>#REF!</v>
      </c>
      <c r="BY286" s="153" t="e">
        <f t="shared" si="130"/>
        <v>#REF!</v>
      </c>
    </row>
    <row r="287" spans="1:77" ht="12.75" x14ac:dyDescent="0.2">
      <c r="A287" s="85">
        <f t="shared" si="106"/>
        <v>278</v>
      </c>
      <c r="B287" s="85" t="str">
        <f>VLOOKUP(A287,'OFERTAS ECONOMICAS'!A287:B620,2,0)</f>
        <v>DM1213</v>
      </c>
      <c r="C287" s="22" t="str">
        <f>VLOOKUP(A287,'OFERTAS ECONOMICAS'!A287:C620,3,0)</f>
        <v>VENDA YESO 3 X 5 YARDAS</v>
      </c>
      <c r="D287" s="120">
        <v>1</v>
      </c>
      <c r="E287" s="120" t="s">
        <v>32</v>
      </c>
      <c r="F287" s="24">
        <v>3802</v>
      </c>
      <c r="G287" s="120">
        <v>10</v>
      </c>
      <c r="H287" s="86">
        <f t="shared" si="107"/>
        <v>38020</v>
      </c>
      <c r="I287" s="48" t="str">
        <f>IF('OFERTAS ECONOMICAS'!L287=0,"",IF('OFERTAS ECONOMICAS'!Q287="no","",'OFERTAS ECONOMICAS'!L287))</f>
        <v/>
      </c>
      <c r="J287" s="49">
        <f>+'OFERTAS ECONOMICAS'!P287</f>
        <v>0</v>
      </c>
      <c r="K287" s="49" t="str">
        <f t="shared" si="108"/>
        <v>NO CUMPLE</v>
      </c>
      <c r="L287" s="51" t="str">
        <f>IF('OFERTAS ECONOMICAS'!U287=0,"",IF('OFERTAS ECONOMICAS'!Z287="NO","",'OFERTAS ECONOMICAS'!U287))</f>
        <v/>
      </c>
      <c r="M287" s="52">
        <f>+'OFERTAS ECONOMICAS'!Y287</f>
        <v>0</v>
      </c>
      <c r="N287" s="52" t="str">
        <f t="shared" si="109"/>
        <v>NO CUMPLE</v>
      </c>
      <c r="O287" s="53">
        <f>IF('OFERTAS ECONOMICAS'!AD287=0,"",IF('OFERTAS ECONOMICAS'!AI287="NO","",'OFERTAS ECONOMICAS'!AD287))</f>
        <v>4367</v>
      </c>
      <c r="P287" s="54" t="str">
        <f>+'OFERTAS ECONOMICAS'!AH287</f>
        <v>CUMPLE</v>
      </c>
      <c r="Q287" s="54" t="str">
        <f t="shared" si="110"/>
        <v>CUMPLE</v>
      </c>
      <c r="R287" s="56" t="str">
        <f>IF('OFERTAS ECONOMICAS'!AN287=0,"",IF('OFERTAS ECONOMICAS'!AR287="NO","",'OFERTAS ECONOMICAS'!AN287))</f>
        <v/>
      </c>
      <c r="S287" s="57">
        <f>+'OFERTAS ECONOMICAS'!AQ287</f>
        <v>0</v>
      </c>
      <c r="T287" s="57" t="str">
        <f t="shared" si="111"/>
        <v>NO CUMPLE</v>
      </c>
      <c r="U287" s="59" t="str">
        <f>IF('OFERTAS ECONOMICAS'!AV287=0,"",IF('OFERTAS ECONOMICAS'!BA287="NO","",'OFERTAS ECONOMICAS'!AV287))</f>
        <v/>
      </c>
      <c r="V287" s="60">
        <f>+'OFERTAS ECONOMICAS'!AZ287</f>
        <v>0</v>
      </c>
      <c r="W287" s="60" t="str">
        <f t="shared" si="112"/>
        <v>NO CUMPLE</v>
      </c>
      <c r="X287" s="56" t="str">
        <f>IF('OFERTAS ECONOMICAS'!BF287=0,"",IF('OFERTAS ECONOMICAS'!BJ287="NO","",'OFERTAS ECONOMICAS'!BE287))</f>
        <v/>
      </c>
      <c r="Y287" s="57">
        <f>+'OFERTAS ECONOMICAS'!BI287</f>
        <v>0</v>
      </c>
      <c r="Z287" s="57" t="str">
        <f t="shared" si="113"/>
        <v>NO CUMPLE</v>
      </c>
      <c r="AA287" s="152" t="e">
        <f>IF('OFERTAS ECONOMICAS'!#REF!=0,"",IF('OFERTAS ECONOMICAS'!#REF!="NO","",'OFERTAS ECONOMICAS'!#REF!))</f>
        <v>#REF!</v>
      </c>
      <c r="AB287" s="153" t="e">
        <f>+'OFERTAS ECONOMICAS'!#REF!</f>
        <v>#REF!</v>
      </c>
      <c r="AC287" s="153" t="e">
        <f t="shared" si="114"/>
        <v>#REF!</v>
      </c>
      <c r="AD287" s="251" t="str">
        <f>IF('OFERTAS ECONOMICAS'!BN287=0,"",IF('OFERTAS ECONOMICAS'!BS287="NO","",'OFERTAS ECONOMICAS'!BN287))</f>
        <v/>
      </c>
      <c r="AE287" s="153">
        <f>+'OFERTAS ECONOMICAS'!BR287</f>
        <v>0</v>
      </c>
      <c r="AF287" s="153" t="str">
        <f t="shared" si="115"/>
        <v>NO CUMPLE</v>
      </c>
      <c r="AG287" s="152">
        <f>IF('OFERTAS ECONOMICAS'!BW287=0,"",IF('OFERTAS ECONOMICAS'!CB287="NO","",'OFERTAS ECONOMICAS'!BW287))</f>
        <v>4472.415</v>
      </c>
      <c r="AH287" s="153" t="str">
        <f>+'OFERTAS ECONOMICAS'!CA287</f>
        <v>CUMPLE</v>
      </c>
      <c r="AI287" s="153" t="str">
        <f t="shared" si="116"/>
        <v>CUMPLE</v>
      </c>
      <c r="AJ287" s="152" t="str">
        <f>IF('OFERTAS ECONOMICAS'!CF287=0,"",IF('OFERTAS ECONOMICAS'!CK287="NO","",'OFERTAS ECONOMICAS'!CF287))</f>
        <v/>
      </c>
      <c r="AK287" s="153">
        <f>+'OFERTAS ECONOMICAS'!CJ287</f>
        <v>0</v>
      </c>
      <c r="AL287" s="153" t="str">
        <f t="shared" si="117"/>
        <v>NO CUMPLE</v>
      </c>
      <c r="AM287" s="152" t="str">
        <f>IF('OFERTAS ECONOMICAS'!CO287=0,"",IF('OFERTAS ECONOMICAS'!CT287="NO","",'OFERTAS ECONOMICAS'!CO287))</f>
        <v/>
      </c>
      <c r="AN287" s="153">
        <f>+'OFERTAS ECONOMICAS'!CS287</f>
        <v>0</v>
      </c>
      <c r="AO287" s="153" t="str">
        <f t="shared" si="118"/>
        <v>NO CUMPLE</v>
      </c>
      <c r="AP287" s="344">
        <f>IF('OFERTAS ECONOMICAS'!CX287=0,"",IF('OFERTAS ECONOMICAS'!DC287="NO","",'OFERTAS ECONOMICAS'!CX287))</f>
        <v>3175</v>
      </c>
      <c r="AQ287" s="153" t="str">
        <f>+'OFERTAS ECONOMICAS'!DB287</f>
        <v>CUMPLE</v>
      </c>
      <c r="AR287" s="153" t="str">
        <f t="shared" si="119"/>
        <v>CUMPLE</v>
      </c>
      <c r="AS287" s="152" t="str">
        <f>IF('OFERTAS ECONOMICAS'!DG287=0,"",IF('OFERTAS ECONOMICAS'!DL287="NO","",'OFERTAS ECONOMICAS'!DG287))</f>
        <v/>
      </c>
      <c r="AT287" s="153">
        <f>+'OFERTAS ECONOMICAS'!DK287</f>
        <v>0</v>
      </c>
      <c r="AU287" s="153" t="str">
        <f t="shared" si="120"/>
        <v>NO CUMPLE</v>
      </c>
      <c r="AV287" s="152" t="str">
        <f>IF('OFERTAS ECONOMICAS'!DP287=0,"",IF('OFERTAS ECONOMICAS'!DU287="NO","",'OFERTAS ECONOMICAS'!DP287))</f>
        <v/>
      </c>
      <c r="AW287" s="153">
        <f>+'OFERTAS ECONOMICAS'!DT287</f>
        <v>0</v>
      </c>
      <c r="AX287" s="153" t="str">
        <f t="shared" si="121"/>
        <v>NO CUMPLE</v>
      </c>
      <c r="AY287" s="341" t="str">
        <f>IF('OFERTAS ECONOMICAS'!DY287=0,"",IF('OFERTAS ECONOMICAS'!ED287="no","",'OFERTAS ECONOMICAS'!DY287))</f>
        <v/>
      </c>
      <c r="AZ287" s="153" t="str">
        <f>+'OFERTAS ECONOMICAS'!EC287</f>
        <v>NO CUMPLE</v>
      </c>
      <c r="BA287" s="153" t="str">
        <f t="shared" si="122"/>
        <v>NO CUMPLE</v>
      </c>
      <c r="BB287" s="152" t="str">
        <f>IF('OFERTAS ECONOMICAS'!EH287=0,"",IF('OFERTAS ECONOMICAS'!EM287="NO","",'OFERTAS ECONOMICAS'!EH287))</f>
        <v/>
      </c>
      <c r="BC287" s="153" t="str">
        <f>+'OFERTAS ECONOMICAS'!EL287</f>
        <v>CUMPLE</v>
      </c>
      <c r="BD287" s="153" t="str">
        <f t="shared" si="123"/>
        <v>NO CUMPLE</v>
      </c>
      <c r="BE287" s="152">
        <f>IF('OFERTAS ECONOMICAS'!EQ287=0,"",IF('OFERTAS ECONOMICAS'!EV287="NO","",'OFERTAS ECONOMICAS'!EQ287))</f>
        <v>2900</v>
      </c>
      <c r="BF287" s="153" t="str">
        <f>+'OFERTAS ECONOMICAS'!EU287</f>
        <v>CUMPLE</v>
      </c>
      <c r="BG287" s="153" t="str">
        <f t="shared" si="124"/>
        <v>CUMPLE</v>
      </c>
      <c r="BH287" s="152">
        <f>IF('OFERTAS ECONOMICAS'!EZ287=0,"",IF('OFERTAS ECONOMICAS'!FE287="NO","",'OFERTAS ECONOMICAS'!EZ287))</f>
        <v>3025</v>
      </c>
      <c r="BI287" s="153" t="str">
        <f>+'OFERTAS ECONOMICAS'!FD287</f>
        <v>CUMPLE</v>
      </c>
      <c r="BJ287" s="153" t="str">
        <f t="shared" si="125"/>
        <v>CUMPLE</v>
      </c>
      <c r="BK287" s="152" t="str">
        <f>IF('OFERTAS ECONOMICAS'!FI287=0,"",IF('OFERTAS ECONOMICAS'!FN287="no","",'OFERTAS ECONOMICAS'!FI287))</f>
        <v/>
      </c>
      <c r="BL287" s="153">
        <f>+'OFERTAS ECONOMICAS'!FM287</f>
        <v>0</v>
      </c>
      <c r="BM287" s="153" t="str">
        <f t="shared" si="126"/>
        <v>NO CUMPLE</v>
      </c>
      <c r="BN287" s="152" t="e">
        <f>IF('OFERTAS ECONOMICAS'!#REF!=0,"",IF('OFERTAS ECONOMICAS'!#REF!="NO","",'OFERTAS ECONOMICAS'!#REF!))</f>
        <v>#REF!</v>
      </c>
      <c r="BO287" s="153" t="e">
        <f>+'OFERTAS ECONOMICAS'!#REF!</f>
        <v>#REF!</v>
      </c>
      <c r="BP287" s="153" t="e">
        <f t="shared" si="127"/>
        <v>#REF!</v>
      </c>
      <c r="BQ287" s="152" t="str">
        <f>IF('OFERTAS ECONOMICAS'!FR287=0,"",IF('OFERTAS ECONOMICAS'!FW287="NO","",'OFERTAS ECONOMICAS'!FR287))</f>
        <v/>
      </c>
      <c r="BR287" s="153">
        <f>+'OFERTAS ECONOMICAS'!FV287</f>
        <v>0</v>
      </c>
      <c r="BS287" s="153" t="str">
        <f t="shared" si="128"/>
        <v>NO CUMPLE</v>
      </c>
      <c r="BT287" s="152">
        <f>IF('OFERTAS ECONOMICAS'!GA287=0,"",IF('OFERTAS ECONOMICAS'!GF287="NO","",'OFERTAS ECONOMICAS'!GA287))</f>
        <v>4290</v>
      </c>
      <c r="BU287" s="153" t="str">
        <f>+'OFERTAS ECONOMICAS'!GE287</f>
        <v>CUMPLE</v>
      </c>
      <c r="BV287" s="153" t="str">
        <f t="shared" si="129"/>
        <v>CUMPLE</v>
      </c>
      <c r="BW287" s="152" t="e">
        <f>IF('OFERTAS ECONOMICAS'!#REF!=0,"",IF('OFERTAS ECONOMICAS'!#REF!="NO","",'OFERTAS ECONOMICAS'!#REF!))</f>
        <v>#REF!</v>
      </c>
      <c r="BX287" s="153" t="e">
        <f>+'OFERTAS ECONOMICAS'!#REF!</f>
        <v>#REF!</v>
      </c>
      <c r="BY287" s="153" t="e">
        <f t="shared" si="130"/>
        <v>#REF!</v>
      </c>
    </row>
    <row r="288" spans="1:77" ht="51" x14ac:dyDescent="0.2">
      <c r="A288" s="85">
        <f t="shared" si="106"/>
        <v>279</v>
      </c>
      <c r="B288" s="85" t="str">
        <f>VLOOKUP(A288,'OFERTAS ECONOMICAS'!A288:B621,2,0)</f>
        <v>DM2453</v>
      </c>
      <c r="C288" s="22" t="str">
        <f>VLOOKUP(A288,'OFERTAS ECONOMICAS'!A288:C621,3,0)</f>
        <v>PINZA BABCOCK ATRAUMATICA ROTACION 360, LONGITUD 350MM, MANGO ERGONOMICO 5MM</v>
      </c>
      <c r="D288" s="120">
        <v>1</v>
      </c>
      <c r="E288" s="120" t="s">
        <v>32</v>
      </c>
      <c r="F288" s="24">
        <v>497176.05</v>
      </c>
      <c r="G288" s="120">
        <v>1</v>
      </c>
      <c r="H288" s="86">
        <f t="shared" si="107"/>
        <v>497176.05</v>
      </c>
      <c r="I288" s="48" t="str">
        <f>IF('OFERTAS ECONOMICAS'!L288=0,"",IF('OFERTAS ECONOMICAS'!Q288="no","",'OFERTAS ECONOMICAS'!L288))</f>
        <v/>
      </c>
      <c r="J288" s="49">
        <f>+'OFERTAS ECONOMICAS'!P288</f>
        <v>0</v>
      </c>
      <c r="K288" s="49" t="str">
        <f t="shared" si="108"/>
        <v>NO CUMPLE</v>
      </c>
      <c r="L288" s="51" t="str">
        <f>IF('OFERTAS ECONOMICAS'!U288=0,"",IF('OFERTAS ECONOMICAS'!Z288="NO","",'OFERTAS ECONOMICAS'!U288))</f>
        <v/>
      </c>
      <c r="M288" s="52">
        <f>+'OFERTAS ECONOMICAS'!Y288</f>
        <v>0</v>
      </c>
      <c r="N288" s="52" t="str">
        <f t="shared" si="109"/>
        <v>NO CUMPLE</v>
      </c>
      <c r="O288" s="53" t="str">
        <f>IF('OFERTAS ECONOMICAS'!AD288=0,"",IF('OFERTAS ECONOMICAS'!AI288="NO","",'OFERTAS ECONOMICAS'!AD288))</f>
        <v/>
      </c>
      <c r="P288" s="54">
        <f>+'OFERTAS ECONOMICAS'!AH288</f>
        <v>0</v>
      </c>
      <c r="Q288" s="54" t="str">
        <f t="shared" si="110"/>
        <v>NO CUMPLE</v>
      </c>
      <c r="R288" s="56" t="str">
        <f>IF('OFERTAS ECONOMICAS'!AN288=0,"",IF('OFERTAS ECONOMICAS'!AR288="NO","",'OFERTAS ECONOMICAS'!AN288))</f>
        <v/>
      </c>
      <c r="S288" s="57">
        <f>+'OFERTAS ECONOMICAS'!AQ288</f>
        <v>0</v>
      </c>
      <c r="T288" s="57" t="str">
        <f t="shared" si="111"/>
        <v>NO CUMPLE</v>
      </c>
      <c r="U288" s="59" t="str">
        <f>IF('OFERTAS ECONOMICAS'!AV288=0,"",IF('OFERTAS ECONOMICAS'!BA288="NO","",'OFERTAS ECONOMICAS'!AV288))</f>
        <v/>
      </c>
      <c r="V288" s="60">
        <f>+'OFERTAS ECONOMICAS'!AZ288</f>
        <v>0</v>
      </c>
      <c r="W288" s="60" t="str">
        <f t="shared" si="112"/>
        <v>NO CUMPLE</v>
      </c>
      <c r="X288" s="56" t="str">
        <f>IF('OFERTAS ECONOMICAS'!BF288=0,"",IF('OFERTAS ECONOMICAS'!BJ288="NO","",'OFERTAS ECONOMICAS'!BE288))</f>
        <v/>
      </c>
      <c r="Y288" s="57">
        <f>+'OFERTAS ECONOMICAS'!BI288</f>
        <v>0</v>
      </c>
      <c r="Z288" s="57" t="str">
        <f t="shared" si="113"/>
        <v>NO CUMPLE</v>
      </c>
      <c r="AA288" s="152" t="e">
        <f>IF('OFERTAS ECONOMICAS'!#REF!=0,"",IF('OFERTAS ECONOMICAS'!#REF!="NO","",'OFERTAS ECONOMICAS'!#REF!))</f>
        <v>#REF!</v>
      </c>
      <c r="AB288" s="153" t="e">
        <f>+'OFERTAS ECONOMICAS'!#REF!</f>
        <v>#REF!</v>
      </c>
      <c r="AC288" s="153" t="e">
        <f t="shared" si="114"/>
        <v>#REF!</v>
      </c>
      <c r="AD288" s="251" t="str">
        <f>IF('OFERTAS ECONOMICAS'!BN288=0,"",IF('OFERTAS ECONOMICAS'!BS288="NO","",'OFERTAS ECONOMICAS'!BN288))</f>
        <v/>
      </c>
      <c r="AE288" s="153">
        <f>+'OFERTAS ECONOMICAS'!BR288</f>
        <v>0</v>
      </c>
      <c r="AF288" s="153" t="str">
        <f t="shared" si="115"/>
        <v>NO CUMPLE</v>
      </c>
      <c r="AG288" s="152" t="str">
        <f>IF('OFERTAS ECONOMICAS'!BW288=0,"",IF('OFERTAS ECONOMICAS'!CB288="NO","",'OFERTAS ECONOMICAS'!BW288))</f>
        <v/>
      </c>
      <c r="AH288" s="153">
        <f>+'OFERTAS ECONOMICAS'!CA288</f>
        <v>0</v>
      </c>
      <c r="AI288" s="153" t="str">
        <f t="shared" si="116"/>
        <v>NO CUMPLE</v>
      </c>
      <c r="AJ288" s="152">
        <f>IF('OFERTAS ECONOMICAS'!CF288=0,"",IF('OFERTAS ECONOMICAS'!CK288="NO","",'OFERTAS ECONOMICAS'!CF288))</f>
        <v>387226</v>
      </c>
      <c r="AK288" s="153" t="str">
        <f>+'OFERTAS ECONOMICAS'!CJ288</f>
        <v>CUMPLE</v>
      </c>
      <c r="AL288" s="153" t="str">
        <f t="shared" si="117"/>
        <v>CUMPLE</v>
      </c>
      <c r="AM288" s="152" t="str">
        <f>IF('OFERTAS ECONOMICAS'!CO288=0,"",IF('OFERTAS ECONOMICAS'!CT288="NO","",'OFERTAS ECONOMICAS'!CO288))</f>
        <v/>
      </c>
      <c r="AN288" s="153">
        <f>+'OFERTAS ECONOMICAS'!CS288</f>
        <v>0</v>
      </c>
      <c r="AO288" s="153" t="str">
        <f t="shared" si="118"/>
        <v>NO CUMPLE</v>
      </c>
      <c r="AP288" s="344" t="str">
        <f>IF('OFERTAS ECONOMICAS'!CX288=0,"",IF('OFERTAS ECONOMICAS'!DC288="NO","",'OFERTAS ECONOMICAS'!CX288))</f>
        <v/>
      </c>
      <c r="AQ288" s="153">
        <f>+'OFERTAS ECONOMICAS'!DB288</f>
        <v>0</v>
      </c>
      <c r="AR288" s="153" t="str">
        <f t="shared" si="119"/>
        <v>NO CUMPLE</v>
      </c>
      <c r="AS288" s="152" t="str">
        <f>IF('OFERTAS ECONOMICAS'!DG288=0,"",IF('OFERTAS ECONOMICAS'!DL288="NO","",'OFERTAS ECONOMICAS'!DG288))</f>
        <v/>
      </c>
      <c r="AT288" s="153">
        <f>+'OFERTAS ECONOMICAS'!DK288</f>
        <v>0</v>
      </c>
      <c r="AU288" s="153" t="str">
        <f t="shared" si="120"/>
        <v>NO CUMPLE</v>
      </c>
      <c r="AV288" s="152" t="str">
        <f>IF('OFERTAS ECONOMICAS'!DP288=0,"",IF('OFERTAS ECONOMICAS'!DU288="NO","",'OFERTAS ECONOMICAS'!DP288))</f>
        <v/>
      </c>
      <c r="AW288" s="153">
        <f>+'OFERTAS ECONOMICAS'!DT288</f>
        <v>0</v>
      </c>
      <c r="AX288" s="153" t="str">
        <f t="shared" si="121"/>
        <v>NO CUMPLE</v>
      </c>
      <c r="AY288" s="341" t="str">
        <f>IF('OFERTAS ECONOMICAS'!DY288=0,"",IF('OFERTAS ECONOMICAS'!ED288="no","",'OFERTAS ECONOMICAS'!DY288))</f>
        <v/>
      </c>
      <c r="AZ288" s="153">
        <f>+'OFERTAS ECONOMICAS'!EC288</f>
        <v>0</v>
      </c>
      <c r="BA288" s="153" t="str">
        <f t="shared" si="122"/>
        <v>NO CUMPLE</v>
      </c>
      <c r="BB288" s="152" t="str">
        <f>IF('OFERTAS ECONOMICAS'!EH288=0,"",IF('OFERTAS ECONOMICAS'!EM288="NO","",'OFERTAS ECONOMICAS'!EH288))</f>
        <v/>
      </c>
      <c r="BC288" s="153" t="str">
        <f>+'OFERTAS ECONOMICAS'!EL288</f>
        <v/>
      </c>
      <c r="BD288" s="153" t="str">
        <f t="shared" si="123"/>
        <v>NO CUMPLE</v>
      </c>
      <c r="BE288" s="152" t="str">
        <f>IF('OFERTAS ECONOMICAS'!EQ288=0,"",IF('OFERTAS ECONOMICAS'!EV288="NO","",'OFERTAS ECONOMICAS'!EQ288))</f>
        <v/>
      </c>
      <c r="BF288" s="153">
        <f>+'OFERTAS ECONOMICAS'!EU288</f>
        <v>0</v>
      </c>
      <c r="BG288" s="153" t="str">
        <f t="shared" si="124"/>
        <v>NO CUMPLE</v>
      </c>
      <c r="BH288" s="152" t="str">
        <f>IF('OFERTAS ECONOMICAS'!EZ288=0,"",IF('OFERTAS ECONOMICAS'!FE288="NO","",'OFERTAS ECONOMICAS'!EZ288))</f>
        <v/>
      </c>
      <c r="BI288" s="153">
        <f>+'OFERTAS ECONOMICAS'!FD288</f>
        <v>0</v>
      </c>
      <c r="BJ288" s="153" t="str">
        <f t="shared" si="125"/>
        <v>NO CUMPLE</v>
      </c>
      <c r="BK288" s="152" t="str">
        <f>IF('OFERTAS ECONOMICAS'!FI288=0,"",IF('OFERTAS ECONOMICAS'!FN288="no","",'OFERTAS ECONOMICAS'!FI288))</f>
        <v/>
      </c>
      <c r="BL288" s="153">
        <f>+'OFERTAS ECONOMICAS'!FM288</f>
        <v>0</v>
      </c>
      <c r="BM288" s="153" t="str">
        <f t="shared" si="126"/>
        <v>NO CUMPLE</v>
      </c>
      <c r="BN288" s="152" t="e">
        <f>IF('OFERTAS ECONOMICAS'!#REF!=0,"",IF('OFERTAS ECONOMICAS'!#REF!="NO","",'OFERTAS ECONOMICAS'!#REF!))</f>
        <v>#REF!</v>
      </c>
      <c r="BO288" s="153" t="e">
        <f>+'OFERTAS ECONOMICAS'!#REF!</f>
        <v>#REF!</v>
      </c>
      <c r="BP288" s="153" t="e">
        <f t="shared" si="127"/>
        <v>#REF!</v>
      </c>
      <c r="BQ288" s="152" t="str">
        <f>IF('OFERTAS ECONOMICAS'!FR288=0,"",IF('OFERTAS ECONOMICAS'!FW288="NO","",'OFERTAS ECONOMICAS'!FR288))</f>
        <v/>
      </c>
      <c r="BR288" s="153">
        <f>+'OFERTAS ECONOMICAS'!FV288</f>
        <v>0</v>
      </c>
      <c r="BS288" s="153" t="str">
        <f t="shared" si="128"/>
        <v>NO CUMPLE</v>
      </c>
      <c r="BT288" s="152" t="str">
        <f>IF('OFERTAS ECONOMICAS'!GA288=0,"",IF('OFERTAS ECONOMICAS'!GF288="NO","",'OFERTAS ECONOMICAS'!GA288))</f>
        <v/>
      </c>
      <c r="BU288" s="153">
        <f>+'OFERTAS ECONOMICAS'!GE288</f>
        <v>0</v>
      </c>
      <c r="BV288" s="153" t="str">
        <f t="shared" si="129"/>
        <v>NO CUMPLE</v>
      </c>
      <c r="BW288" s="152" t="e">
        <f>IF('OFERTAS ECONOMICAS'!#REF!=0,"",IF('OFERTAS ECONOMICAS'!#REF!="NO","",'OFERTAS ECONOMICAS'!#REF!))</f>
        <v>#REF!</v>
      </c>
      <c r="BX288" s="153" t="e">
        <f>+'OFERTAS ECONOMICAS'!#REF!</f>
        <v>#REF!</v>
      </c>
      <c r="BY288" s="153" t="e">
        <f t="shared" si="130"/>
        <v>#REF!</v>
      </c>
    </row>
    <row r="289" spans="1:77" ht="38.25" x14ac:dyDescent="0.2">
      <c r="A289" s="85">
        <f t="shared" si="106"/>
        <v>280</v>
      </c>
      <c r="B289" s="85" t="str">
        <f>VLOOKUP(A289,'OFERTAS ECONOMICAS'!A289:B622,2,0)</f>
        <v>DM1838</v>
      </c>
      <c r="C289" s="22" t="str">
        <f>VLOOKUP(A289,'OFERTAS ECONOMICAS'!A289:C622,3,0)</f>
        <v>PINZA DE LAPAROSCOPIA DE ARMONICO ACE DE 36 CMS ACTIVACION MANUAL</v>
      </c>
      <c r="D289" s="120">
        <v>1</v>
      </c>
      <c r="E289" s="120" t="s">
        <v>32</v>
      </c>
      <c r="F289" s="24">
        <v>1663428.3147999998</v>
      </c>
      <c r="G289" s="120">
        <v>2</v>
      </c>
      <c r="H289" s="86">
        <f t="shared" si="107"/>
        <v>3326856.6295999996</v>
      </c>
      <c r="I289" s="48" t="str">
        <f>IF('OFERTAS ECONOMICAS'!L289=0,"",IF('OFERTAS ECONOMICAS'!Q289="no","",'OFERTAS ECONOMICAS'!L289))</f>
        <v/>
      </c>
      <c r="J289" s="49">
        <f>+'OFERTAS ECONOMICAS'!P289</f>
        <v>0</v>
      </c>
      <c r="K289" s="49" t="str">
        <f t="shared" si="108"/>
        <v>NO CUMPLE</v>
      </c>
      <c r="L289" s="51" t="str">
        <f>IF('OFERTAS ECONOMICAS'!U289=0,"",IF('OFERTAS ECONOMICAS'!Z289="NO","",'OFERTAS ECONOMICAS'!U289))</f>
        <v/>
      </c>
      <c r="M289" s="52">
        <f>+'OFERTAS ECONOMICAS'!Y289</f>
        <v>0</v>
      </c>
      <c r="N289" s="52" t="str">
        <f t="shared" si="109"/>
        <v>NO CUMPLE</v>
      </c>
      <c r="O289" s="53" t="str">
        <f>IF('OFERTAS ECONOMICAS'!AD289=0,"",IF('OFERTAS ECONOMICAS'!AI289="NO","",'OFERTAS ECONOMICAS'!AD289))</f>
        <v/>
      </c>
      <c r="P289" s="54">
        <f>+'OFERTAS ECONOMICAS'!AH289</f>
        <v>0</v>
      </c>
      <c r="Q289" s="54" t="str">
        <f t="shared" si="110"/>
        <v>NO CUMPLE</v>
      </c>
      <c r="R289" s="56" t="str">
        <f>IF('OFERTAS ECONOMICAS'!AN289=0,"",IF('OFERTAS ECONOMICAS'!AR289="NO","",'OFERTAS ECONOMICAS'!AN289))</f>
        <v/>
      </c>
      <c r="S289" s="57">
        <f>+'OFERTAS ECONOMICAS'!AQ289</f>
        <v>0</v>
      </c>
      <c r="T289" s="57" t="str">
        <f t="shared" si="111"/>
        <v>NO CUMPLE</v>
      </c>
      <c r="U289" s="59" t="str">
        <f>IF('OFERTAS ECONOMICAS'!AV289=0,"",IF('OFERTAS ECONOMICAS'!BA289="NO","",'OFERTAS ECONOMICAS'!AV289))</f>
        <v/>
      </c>
      <c r="V289" s="60">
        <f>+'OFERTAS ECONOMICAS'!AZ289</f>
        <v>0</v>
      </c>
      <c r="W289" s="60" t="str">
        <f t="shared" si="112"/>
        <v>NO CUMPLE</v>
      </c>
      <c r="X289" s="56" t="str">
        <f>IF('OFERTAS ECONOMICAS'!BF289=0,"",IF('OFERTAS ECONOMICAS'!BJ289="NO","",'OFERTAS ECONOMICAS'!BE289))</f>
        <v/>
      </c>
      <c r="Y289" s="57">
        <f>+'OFERTAS ECONOMICAS'!BI289</f>
        <v>0</v>
      </c>
      <c r="Z289" s="57" t="str">
        <f t="shared" si="113"/>
        <v>NO CUMPLE</v>
      </c>
      <c r="AA289" s="152" t="e">
        <f>IF('OFERTAS ECONOMICAS'!#REF!=0,"",IF('OFERTAS ECONOMICAS'!#REF!="NO","",'OFERTAS ECONOMICAS'!#REF!))</f>
        <v>#REF!</v>
      </c>
      <c r="AB289" s="153" t="e">
        <f>+'OFERTAS ECONOMICAS'!#REF!</f>
        <v>#REF!</v>
      </c>
      <c r="AC289" s="153" t="e">
        <f t="shared" si="114"/>
        <v>#REF!</v>
      </c>
      <c r="AD289" s="251" t="str">
        <f>IF('OFERTAS ECONOMICAS'!BN289=0,"",IF('OFERTAS ECONOMICAS'!BS289="NO","",'OFERTAS ECONOMICAS'!BN289))</f>
        <v/>
      </c>
      <c r="AE289" s="153">
        <f>+'OFERTAS ECONOMICAS'!BR289</f>
        <v>0</v>
      </c>
      <c r="AF289" s="153" t="str">
        <f t="shared" si="115"/>
        <v>NO CUMPLE</v>
      </c>
      <c r="AG289" s="152" t="str">
        <f>IF('OFERTAS ECONOMICAS'!BW289=0,"",IF('OFERTAS ECONOMICAS'!CB289="NO","",'OFERTAS ECONOMICAS'!BW289))</f>
        <v/>
      </c>
      <c r="AH289" s="153">
        <f>+'OFERTAS ECONOMICAS'!CA289</f>
        <v>0</v>
      </c>
      <c r="AI289" s="153" t="str">
        <f t="shared" si="116"/>
        <v>NO CUMPLE</v>
      </c>
      <c r="AJ289" s="152">
        <f>IF('OFERTAS ECONOMICAS'!CF289=0,"",IF('OFERTAS ECONOMICAS'!CK289="NO","",'OFERTAS ECONOMICAS'!CF289))</f>
        <v>1374450</v>
      </c>
      <c r="AK289" s="153" t="str">
        <f>+'OFERTAS ECONOMICAS'!CJ289</f>
        <v>CUMPLE</v>
      </c>
      <c r="AL289" s="153" t="str">
        <f t="shared" si="117"/>
        <v>CUMPLE</v>
      </c>
      <c r="AM289" s="152" t="str">
        <f>IF('OFERTAS ECONOMICAS'!CO289=0,"",IF('OFERTAS ECONOMICAS'!CT289="NO","",'OFERTAS ECONOMICAS'!CO289))</f>
        <v/>
      </c>
      <c r="AN289" s="153">
        <f>+'OFERTAS ECONOMICAS'!CS289</f>
        <v>0</v>
      </c>
      <c r="AO289" s="153" t="str">
        <f t="shared" si="118"/>
        <v>NO CUMPLE</v>
      </c>
      <c r="AP289" s="344" t="str">
        <f>IF('OFERTAS ECONOMICAS'!CX289=0,"",IF('OFERTAS ECONOMICAS'!DC289="NO","",'OFERTAS ECONOMICAS'!CX289))</f>
        <v/>
      </c>
      <c r="AQ289" s="153">
        <f>+'OFERTAS ECONOMICAS'!DB289</f>
        <v>0</v>
      </c>
      <c r="AR289" s="153" t="str">
        <f t="shared" si="119"/>
        <v>NO CUMPLE</v>
      </c>
      <c r="AS289" s="152" t="str">
        <f>IF('OFERTAS ECONOMICAS'!DG289=0,"",IF('OFERTAS ECONOMICAS'!DL289="NO","",'OFERTAS ECONOMICAS'!DG289))</f>
        <v/>
      </c>
      <c r="AT289" s="153">
        <f>+'OFERTAS ECONOMICAS'!DK289</f>
        <v>0</v>
      </c>
      <c r="AU289" s="153" t="str">
        <f t="shared" si="120"/>
        <v>NO CUMPLE</v>
      </c>
      <c r="AV289" s="152" t="str">
        <f>IF('OFERTAS ECONOMICAS'!DP289=0,"",IF('OFERTAS ECONOMICAS'!DU289="NO","",'OFERTAS ECONOMICAS'!DP289))</f>
        <v/>
      </c>
      <c r="AW289" s="153">
        <f>+'OFERTAS ECONOMICAS'!DT289</f>
        <v>0</v>
      </c>
      <c r="AX289" s="153" t="str">
        <f t="shared" si="121"/>
        <v>NO CUMPLE</v>
      </c>
      <c r="AY289" s="341" t="str">
        <f>IF('OFERTAS ECONOMICAS'!DY289=0,"",IF('OFERTAS ECONOMICAS'!ED289="no","",'OFERTAS ECONOMICAS'!DY289))</f>
        <v/>
      </c>
      <c r="AZ289" s="153">
        <f>+'OFERTAS ECONOMICAS'!EC289</f>
        <v>0</v>
      </c>
      <c r="BA289" s="153" t="str">
        <f t="shared" si="122"/>
        <v>NO CUMPLE</v>
      </c>
      <c r="BB289" s="152" t="str">
        <f>IF('OFERTAS ECONOMICAS'!EH289=0,"",IF('OFERTAS ECONOMICAS'!EM289="NO","",'OFERTAS ECONOMICAS'!EH289))</f>
        <v/>
      </c>
      <c r="BC289" s="153" t="str">
        <f>+'OFERTAS ECONOMICAS'!EL289</f>
        <v/>
      </c>
      <c r="BD289" s="153" t="str">
        <f t="shared" si="123"/>
        <v>NO CUMPLE</v>
      </c>
      <c r="BE289" s="152" t="str">
        <f>IF('OFERTAS ECONOMICAS'!EQ289=0,"",IF('OFERTAS ECONOMICAS'!EV289="NO","",'OFERTAS ECONOMICAS'!EQ289))</f>
        <v/>
      </c>
      <c r="BF289" s="153">
        <f>+'OFERTAS ECONOMICAS'!EU289</f>
        <v>0</v>
      </c>
      <c r="BG289" s="153" t="str">
        <f t="shared" si="124"/>
        <v>NO CUMPLE</v>
      </c>
      <c r="BH289" s="152" t="str">
        <f>IF('OFERTAS ECONOMICAS'!EZ289=0,"",IF('OFERTAS ECONOMICAS'!FE289="NO","",'OFERTAS ECONOMICAS'!EZ289))</f>
        <v/>
      </c>
      <c r="BI289" s="153">
        <f>+'OFERTAS ECONOMICAS'!FD289</f>
        <v>0</v>
      </c>
      <c r="BJ289" s="153" t="str">
        <f t="shared" si="125"/>
        <v>NO CUMPLE</v>
      </c>
      <c r="BK289" s="152" t="str">
        <f>IF('OFERTAS ECONOMICAS'!FI289=0,"",IF('OFERTAS ECONOMICAS'!FN289="no","",'OFERTAS ECONOMICAS'!FI289))</f>
        <v/>
      </c>
      <c r="BL289" s="153">
        <f>+'OFERTAS ECONOMICAS'!FM289</f>
        <v>0</v>
      </c>
      <c r="BM289" s="153" t="str">
        <f t="shared" si="126"/>
        <v>NO CUMPLE</v>
      </c>
      <c r="BN289" s="152" t="e">
        <f>IF('OFERTAS ECONOMICAS'!#REF!=0,"",IF('OFERTAS ECONOMICAS'!#REF!="NO","",'OFERTAS ECONOMICAS'!#REF!))</f>
        <v>#REF!</v>
      </c>
      <c r="BO289" s="153" t="e">
        <f>+'OFERTAS ECONOMICAS'!#REF!</f>
        <v>#REF!</v>
      </c>
      <c r="BP289" s="153" t="e">
        <f t="shared" si="127"/>
        <v>#REF!</v>
      </c>
      <c r="BQ289" s="152" t="str">
        <f>IF('OFERTAS ECONOMICAS'!FR289=0,"",IF('OFERTAS ECONOMICAS'!FW289="NO","",'OFERTAS ECONOMICAS'!FR289))</f>
        <v/>
      </c>
      <c r="BR289" s="153">
        <f>+'OFERTAS ECONOMICAS'!FV289</f>
        <v>0</v>
      </c>
      <c r="BS289" s="153" t="str">
        <f t="shared" si="128"/>
        <v>NO CUMPLE</v>
      </c>
      <c r="BT289" s="152" t="str">
        <f>IF('OFERTAS ECONOMICAS'!GA289=0,"",IF('OFERTAS ECONOMICAS'!GF289="NO","",'OFERTAS ECONOMICAS'!GA289))</f>
        <v/>
      </c>
      <c r="BU289" s="153">
        <f>+'OFERTAS ECONOMICAS'!GE289</f>
        <v>0</v>
      </c>
      <c r="BV289" s="153" t="str">
        <f t="shared" si="129"/>
        <v>NO CUMPLE</v>
      </c>
      <c r="BW289" s="152" t="e">
        <f>IF('OFERTAS ECONOMICAS'!#REF!=0,"",IF('OFERTAS ECONOMICAS'!#REF!="NO","",'OFERTAS ECONOMICAS'!#REF!))</f>
        <v>#REF!</v>
      </c>
      <c r="BX289" s="153" t="e">
        <f>+'OFERTAS ECONOMICAS'!#REF!</f>
        <v>#REF!</v>
      </c>
      <c r="BY289" s="153" t="e">
        <f t="shared" si="130"/>
        <v>#REF!</v>
      </c>
    </row>
    <row r="290" spans="1:77" ht="38.25" x14ac:dyDescent="0.2">
      <c r="A290" s="85">
        <f t="shared" si="106"/>
        <v>281</v>
      </c>
      <c r="B290" s="85" t="str">
        <f>VLOOKUP(A290,'OFERTAS ECONOMICAS'!A290:B623,2,0)</f>
        <v>DM1395</v>
      </c>
      <c r="C290" s="22" t="str">
        <f>VLOOKUP(A290,'OFERTAS ECONOMICAS'!A290:C623,3,0)</f>
        <v>SENSOR DE FLUJO DESECHABLE N5302 PARA VENTILADOR SLE 5000</v>
      </c>
      <c r="D290" s="120">
        <v>1</v>
      </c>
      <c r="E290" s="120" t="s">
        <v>32</v>
      </c>
      <c r="F290" s="24">
        <v>302421.84000000003</v>
      </c>
      <c r="G290" s="120">
        <v>1</v>
      </c>
      <c r="H290" s="86">
        <f t="shared" si="107"/>
        <v>302421.84000000003</v>
      </c>
      <c r="I290" s="48" t="str">
        <f>IF('OFERTAS ECONOMICAS'!L290=0,"",IF('OFERTAS ECONOMICAS'!Q290="no","",'OFERTAS ECONOMICAS'!L290))</f>
        <v/>
      </c>
      <c r="J290" s="49">
        <f>+'OFERTAS ECONOMICAS'!P290</f>
        <v>0</v>
      </c>
      <c r="K290" s="49" t="str">
        <f t="shared" si="108"/>
        <v>NO CUMPLE</v>
      </c>
      <c r="L290" s="51" t="str">
        <f>IF('OFERTAS ECONOMICAS'!U290=0,"",IF('OFERTAS ECONOMICAS'!Z290="NO","",'OFERTAS ECONOMICAS'!U290))</f>
        <v/>
      </c>
      <c r="M290" s="52">
        <f>+'OFERTAS ECONOMICAS'!Y290</f>
        <v>0</v>
      </c>
      <c r="N290" s="52" t="str">
        <f t="shared" si="109"/>
        <v>NO CUMPLE</v>
      </c>
      <c r="O290" s="53">
        <f>IF('OFERTAS ECONOMICAS'!AD290=0,"",IF('OFERTAS ECONOMICAS'!AI290="NO","",'OFERTAS ECONOMICAS'!AD290))</f>
        <v>302422</v>
      </c>
      <c r="P290" s="54" t="str">
        <f>+'OFERTAS ECONOMICAS'!AH290</f>
        <v>CUMPLE</v>
      </c>
      <c r="Q290" s="54" t="str">
        <f t="shared" si="110"/>
        <v>CUMPLE</v>
      </c>
      <c r="R290" s="56" t="str">
        <f>IF('OFERTAS ECONOMICAS'!AN290=0,"",IF('OFERTAS ECONOMICAS'!AR290="NO","",'OFERTAS ECONOMICAS'!AN290))</f>
        <v/>
      </c>
      <c r="S290" s="57">
        <f>+'OFERTAS ECONOMICAS'!AQ290</f>
        <v>0</v>
      </c>
      <c r="T290" s="57" t="str">
        <f t="shared" si="111"/>
        <v>NO CUMPLE</v>
      </c>
      <c r="U290" s="59" t="str">
        <f>IF('OFERTAS ECONOMICAS'!AV290=0,"",IF('OFERTAS ECONOMICAS'!BA290="NO","",'OFERTAS ECONOMICAS'!AV290))</f>
        <v/>
      </c>
      <c r="V290" s="60">
        <f>+'OFERTAS ECONOMICAS'!AZ290</f>
        <v>0</v>
      </c>
      <c r="W290" s="60" t="str">
        <f t="shared" si="112"/>
        <v>NO CUMPLE</v>
      </c>
      <c r="X290" s="56" t="str">
        <f>IF('OFERTAS ECONOMICAS'!BF290=0,"",IF('OFERTAS ECONOMICAS'!BJ290="NO","",'OFERTAS ECONOMICAS'!BE290))</f>
        <v/>
      </c>
      <c r="Y290" s="57">
        <f>+'OFERTAS ECONOMICAS'!BI290</f>
        <v>0</v>
      </c>
      <c r="Z290" s="57" t="str">
        <f t="shared" si="113"/>
        <v>NO CUMPLE</v>
      </c>
      <c r="AA290" s="152" t="e">
        <f>IF('OFERTAS ECONOMICAS'!#REF!=0,"",IF('OFERTAS ECONOMICAS'!#REF!="NO","",'OFERTAS ECONOMICAS'!#REF!))</f>
        <v>#REF!</v>
      </c>
      <c r="AB290" s="153" t="e">
        <f>+'OFERTAS ECONOMICAS'!#REF!</f>
        <v>#REF!</v>
      </c>
      <c r="AC290" s="153" t="e">
        <f t="shared" si="114"/>
        <v>#REF!</v>
      </c>
      <c r="AD290" s="251" t="str">
        <f>IF('OFERTAS ECONOMICAS'!BN290=0,"",IF('OFERTAS ECONOMICAS'!BS290="NO","",'OFERTAS ECONOMICAS'!BN290))</f>
        <v/>
      </c>
      <c r="AE290" s="153">
        <f>+'OFERTAS ECONOMICAS'!BR290</f>
        <v>0</v>
      </c>
      <c r="AF290" s="153" t="str">
        <f t="shared" si="115"/>
        <v>NO CUMPLE</v>
      </c>
      <c r="AG290" s="152" t="str">
        <f>IF('OFERTAS ECONOMICAS'!BW290=0,"",IF('OFERTAS ECONOMICAS'!CB290="NO","",'OFERTAS ECONOMICAS'!BW290))</f>
        <v/>
      </c>
      <c r="AH290" s="153">
        <f>+'OFERTAS ECONOMICAS'!CA290</f>
        <v>0</v>
      </c>
      <c r="AI290" s="153" t="str">
        <f t="shared" si="116"/>
        <v>NO CUMPLE</v>
      </c>
      <c r="AJ290" s="152" t="str">
        <f>IF('OFERTAS ECONOMICAS'!CF290=0,"",IF('OFERTAS ECONOMICAS'!CK290="NO","",'OFERTAS ECONOMICAS'!CF290))</f>
        <v/>
      </c>
      <c r="AK290" s="153">
        <f>+'OFERTAS ECONOMICAS'!CJ290</f>
        <v>0</v>
      </c>
      <c r="AL290" s="153" t="str">
        <f t="shared" si="117"/>
        <v>NO CUMPLE</v>
      </c>
      <c r="AM290" s="152" t="str">
        <f>IF('OFERTAS ECONOMICAS'!CO290=0,"",IF('OFERTAS ECONOMICAS'!CT290="NO","",'OFERTAS ECONOMICAS'!CO290))</f>
        <v/>
      </c>
      <c r="AN290" s="153">
        <f>+'OFERTAS ECONOMICAS'!CS290</f>
        <v>0</v>
      </c>
      <c r="AO290" s="153" t="str">
        <f t="shared" si="118"/>
        <v>NO CUMPLE</v>
      </c>
      <c r="AP290" s="344" t="str">
        <f>IF('OFERTAS ECONOMICAS'!CX290=0,"",IF('OFERTAS ECONOMICAS'!DC290="NO","",'OFERTAS ECONOMICAS'!CX290))</f>
        <v/>
      </c>
      <c r="AQ290" s="153">
        <f>+'OFERTAS ECONOMICAS'!DB290</f>
        <v>0</v>
      </c>
      <c r="AR290" s="153" t="str">
        <f t="shared" si="119"/>
        <v>NO CUMPLE</v>
      </c>
      <c r="AS290" s="152" t="str">
        <f>IF('OFERTAS ECONOMICAS'!DG290=0,"",IF('OFERTAS ECONOMICAS'!DL290="NO","",'OFERTAS ECONOMICAS'!DG290))</f>
        <v/>
      </c>
      <c r="AT290" s="153">
        <f>+'OFERTAS ECONOMICAS'!DK290</f>
        <v>0</v>
      </c>
      <c r="AU290" s="153" t="str">
        <f t="shared" si="120"/>
        <v>NO CUMPLE</v>
      </c>
      <c r="AV290" s="152" t="str">
        <f>IF('OFERTAS ECONOMICAS'!DP290=0,"",IF('OFERTAS ECONOMICAS'!DU290="NO","",'OFERTAS ECONOMICAS'!DP290))</f>
        <v/>
      </c>
      <c r="AW290" s="153">
        <f>+'OFERTAS ECONOMICAS'!DT290</f>
        <v>0</v>
      </c>
      <c r="AX290" s="153" t="str">
        <f t="shared" si="121"/>
        <v>NO CUMPLE</v>
      </c>
      <c r="AY290" s="341" t="str">
        <f>IF('OFERTAS ECONOMICAS'!DY290=0,"",IF('OFERTAS ECONOMICAS'!ED290="no","",'OFERTAS ECONOMICAS'!DY290))</f>
        <v/>
      </c>
      <c r="AZ290" s="153">
        <f>+'OFERTAS ECONOMICAS'!EC290</f>
        <v>0</v>
      </c>
      <c r="BA290" s="153" t="str">
        <f t="shared" si="122"/>
        <v>NO CUMPLE</v>
      </c>
      <c r="BB290" s="152" t="str">
        <f>IF('OFERTAS ECONOMICAS'!EH290=0,"",IF('OFERTAS ECONOMICAS'!EM290="NO","",'OFERTAS ECONOMICAS'!EH290))</f>
        <v/>
      </c>
      <c r="BC290" s="153" t="str">
        <f>+'OFERTAS ECONOMICAS'!EL290</f>
        <v/>
      </c>
      <c r="BD290" s="153" t="str">
        <f t="shared" si="123"/>
        <v>NO CUMPLE</v>
      </c>
      <c r="BE290" s="152" t="str">
        <f>IF('OFERTAS ECONOMICAS'!EQ290=0,"",IF('OFERTAS ECONOMICAS'!EV290="NO","",'OFERTAS ECONOMICAS'!EQ290))</f>
        <v/>
      </c>
      <c r="BF290" s="153">
        <f>+'OFERTAS ECONOMICAS'!EU290</f>
        <v>0</v>
      </c>
      <c r="BG290" s="153" t="str">
        <f t="shared" si="124"/>
        <v>NO CUMPLE</v>
      </c>
      <c r="BH290" s="152" t="str">
        <f>IF('OFERTAS ECONOMICAS'!EZ290=0,"",IF('OFERTAS ECONOMICAS'!FE290="NO","",'OFERTAS ECONOMICAS'!EZ290))</f>
        <v/>
      </c>
      <c r="BI290" s="153">
        <f>+'OFERTAS ECONOMICAS'!FD290</f>
        <v>0</v>
      </c>
      <c r="BJ290" s="153" t="str">
        <f t="shared" si="125"/>
        <v>NO CUMPLE</v>
      </c>
      <c r="BK290" s="152" t="str">
        <f>IF('OFERTAS ECONOMICAS'!FI290=0,"",IF('OFERTAS ECONOMICAS'!FN290="no","",'OFERTAS ECONOMICAS'!FI290))</f>
        <v/>
      </c>
      <c r="BL290" s="153">
        <f>+'OFERTAS ECONOMICAS'!FM290</f>
        <v>0</v>
      </c>
      <c r="BM290" s="153" t="str">
        <f t="shared" si="126"/>
        <v>NO CUMPLE</v>
      </c>
      <c r="BN290" s="152" t="e">
        <f>IF('OFERTAS ECONOMICAS'!#REF!=0,"",IF('OFERTAS ECONOMICAS'!#REF!="NO","",'OFERTAS ECONOMICAS'!#REF!))</f>
        <v>#REF!</v>
      </c>
      <c r="BO290" s="153" t="e">
        <f>+'OFERTAS ECONOMICAS'!#REF!</f>
        <v>#REF!</v>
      </c>
      <c r="BP290" s="153" t="e">
        <f t="shared" si="127"/>
        <v>#REF!</v>
      </c>
      <c r="BQ290" s="152" t="str">
        <f>IF('OFERTAS ECONOMICAS'!FR290=0,"",IF('OFERTAS ECONOMICAS'!FW290="NO","",'OFERTAS ECONOMICAS'!FR290))</f>
        <v/>
      </c>
      <c r="BR290" s="153">
        <f>+'OFERTAS ECONOMICAS'!FV290</f>
        <v>0</v>
      </c>
      <c r="BS290" s="153" t="str">
        <f t="shared" si="128"/>
        <v>NO CUMPLE</v>
      </c>
      <c r="BT290" s="152" t="str">
        <f>IF('OFERTAS ECONOMICAS'!GA290=0,"",IF('OFERTAS ECONOMICAS'!GF290="NO","",'OFERTAS ECONOMICAS'!GA290))</f>
        <v/>
      </c>
      <c r="BU290" s="153">
        <f>+'OFERTAS ECONOMICAS'!GE290</f>
        <v>0</v>
      </c>
      <c r="BV290" s="153" t="str">
        <f t="shared" si="129"/>
        <v>NO CUMPLE</v>
      </c>
      <c r="BW290" s="152" t="e">
        <f>IF('OFERTAS ECONOMICAS'!#REF!=0,"",IF('OFERTAS ECONOMICAS'!#REF!="NO","",'OFERTAS ECONOMICAS'!#REF!))</f>
        <v>#REF!</v>
      </c>
      <c r="BX290" s="153" t="e">
        <f>+'OFERTAS ECONOMICAS'!#REF!</f>
        <v>#REF!</v>
      </c>
      <c r="BY290" s="153" t="e">
        <f t="shared" si="130"/>
        <v>#REF!</v>
      </c>
    </row>
    <row r="291" spans="1:77" ht="25.5" x14ac:dyDescent="0.2">
      <c r="A291" s="85">
        <f t="shared" si="106"/>
        <v>282</v>
      </c>
      <c r="B291" s="85" t="str">
        <f>VLOOKUP(A291,'OFERTAS ECONOMICAS'!A291:B624,2,0)</f>
        <v>DM1231</v>
      </c>
      <c r="C291" s="22" t="str">
        <f>VLOOKUP(A291,'OFERTAS ECONOMICAS'!A291:C624,3,0)</f>
        <v>ACIDO TRICLOROACETICO 35% X 30ML</v>
      </c>
      <c r="D291" s="120">
        <v>1</v>
      </c>
      <c r="E291" s="120" t="s">
        <v>32</v>
      </c>
      <c r="F291" s="24">
        <v>77807.032590000003</v>
      </c>
      <c r="G291" s="120">
        <v>1</v>
      </c>
      <c r="H291" s="86">
        <f t="shared" si="107"/>
        <v>77807.032590000003</v>
      </c>
      <c r="I291" s="48" t="str">
        <f>IF('OFERTAS ECONOMICAS'!L291=0,"",IF('OFERTAS ECONOMICAS'!Q291="no","",'OFERTAS ECONOMICAS'!L291))</f>
        <v/>
      </c>
      <c r="J291" s="49">
        <f>+'OFERTAS ECONOMICAS'!P291</f>
        <v>0</v>
      </c>
      <c r="K291" s="49" t="str">
        <f t="shared" si="108"/>
        <v>NO CUMPLE</v>
      </c>
      <c r="L291" s="51" t="str">
        <f>IF('OFERTAS ECONOMICAS'!U291=0,"",IF('OFERTAS ECONOMICAS'!Z291="NO","",'OFERTAS ECONOMICAS'!U291))</f>
        <v/>
      </c>
      <c r="M291" s="52">
        <f>+'OFERTAS ECONOMICAS'!Y291</f>
        <v>0</v>
      </c>
      <c r="N291" s="52" t="str">
        <f t="shared" si="109"/>
        <v>NO CUMPLE</v>
      </c>
      <c r="O291" s="53" t="str">
        <f>IF('OFERTAS ECONOMICAS'!AD291=0,"",IF('OFERTAS ECONOMICAS'!AI291="NO","",'OFERTAS ECONOMICAS'!AD291))</f>
        <v/>
      </c>
      <c r="P291" s="54">
        <f>+'OFERTAS ECONOMICAS'!AH291</f>
        <v>0</v>
      </c>
      <c r="Q291" s="54" t="str">
        <f t="shared" si="110"/>
        <v>NO CUMPLE</v>
      </c>
      <c r="R291" s="56" t="str">
        <f>IF('OFERTAS ECONOMICAS'!AN291=0,"",IF('OFERTAS ECONOMICAS'!AR291="NO","",'OFERTAS ECONOMICAS'!AN291))</f>
        <v/>
      </c>
      <c r="S291" s="57">
        <f>+'OFERTAS ECONOMICAS'!AQ291</f>
        <v>0</v>
      </c>
      <c r="T291" s="57" t="str">
        <f t="shared" si="111"/>
        <v>NO CUMPLE</v>
      </c>
      <c r="U291" s="59" t="str">
        <f>IF('OFERTAS ECONOMICAS'!AV291=0,"",IF('OFERTAS ECONOMICAS'!BA291="NO","",'OFERTAS ECONOMICAS'!AV291))</f>
        <v/>
      </c>
      <c r="V291" s="60">
        <f>+'OFERTAS ECONOMICAS'!AZ291</f>
        <v>0</v>
      </c>
      <c r="W291" s="60" t="str">
        <f t="shared" si="112"/>
        <v>NO CUMPLE</v>
      </c>
      <c r="X291" s="56" t="str">
        <f>IF('OFERTAS ECONOMICAS'!BF291=0,"",IF('OFERTAS ECONOMICAS'!BJ291="NO","",'OFERTAS ECONOMICAS'!BE291))</f>
        <v/>
      </c>
      <c r="Y291" s="57">
        <f>+'OFERTAS ECONOMICAS'!BI291</f>
        <v>0</v>
      </c>
      <c r="Z291" s="57" t="str">
        <f t="shared" si="113"/>
        <v>NO CUMPLE</v>
      </c>
      <c r="AA291" s="152" t="e">
        <f>IF('OFERTAS ECONOMICAS'!#REF!=0,"",IF('OFERTAS ECONOMICAS'!#REF!="NO","",'OFERTAS ECONOMICAS'!#REF!))</f>
        <v>#REF!</v>
      </c>
      <c r="AB291" s="153" t="e">
        <f>+'OFERTAS ECONOMICAS'!#REF!</f>
        <v>#REF!</v>
      </c>
      <c r="AC291" s="153" t="e">
        <f t="shared" si="114"/>
        <v>#REF!</v>
      </c>
      <c r="AD291" s="251" t="str">
        <f>IF('OFERTAS ECONOMICAS'!BN291=0,"",IF('OFERTAS ECONOMICAS'!BS291="NO","",'OFERTAS ECONOMICAS'!BN291))</f>
        <v/>
      </c>
      <c r="AE291" s="153">
        <f>+'OFERTAS ECONOMICAS'!BR291</f>
        <v>0</v>
      </c>
      <c r="AF291" s="153" t="str">
        <f t="shared" si="115"/>
        <v>NO CUMPLE</v>
      </c>
      <c r="AG291" s="152" t="str">
        <f>IF('OFERTAS ECONOMICAS'!BW291=0,"",IF('OFERTAS ECONOMICAS'!CB291="NO","",'OFERTAS ECONOMICAS'!BW291))</f>
        <v/>
      </c>
      <c r="AH291" s="153">
        <f>+'OFERTAS ECONOMICAS'!CA291</f>
        <v>0</v>
      </c>
      <c r="AI291" s="153" t="str">
        <f t="shared" si="116"/>
        <v>NO CUMPLE</v>
      </c>
      <c r="AJ291" s="152" t="str">
        <f>IF('OFERTAS ECONOMICAS'!CF291=0,"",IF('OFERTAS ECONOMICAS'!CK291="NO","",'OFERTAS ECONOMICAS'!CF291))</f>
        <v/>
      </c>
      <c r="AK291" s="153">
        <f>+'OFERTAS ECONOMICAS'!CJ291</f>
        <v>0</v>
      </c>
      <c r="AL291" s="153" t="str">
        <f t="shared" si="117"/>
        <v>NO CUMPLE</v>
      </c>
      <c r="AM291" s="152" t="str">
        <f>IF('OFERTAS ECONOMICAS'!CO291=0,"",IF('OFERTAS ECONOMICAS'!CT291="NO","",'OFERTAS ECONOMICAS'!CO291))</f>
        <v/>
      </c>
      <c r="AN291" s="153">
        <f>+'OFERTAS ECONOMICAS'!CS291</f>
        <v>0</v>
      </c>
      <c r="AO291" s="153" t="str">
        <f t="shared" si="118"/>
        <v>NO CUMPLE</v>
      </c>
      <c r="AP291" s="344" t="str">
        <f>IF('OFERTAS ECONOMICAS'!CX291=0,"",IF('OFERTAS ECONOMICAS'!DC291="NO","",'OFERTAS ECONOMICAS'!CX291))</f>
        <v/>
      </c>
      <c r="AQ291" s="153">
        <f>+'OFERTAS ECONOMICAS'!DB291</f>
        <v>0</v>
      </c>
      <c r="AR291" s="153" t="str">
        <f t="shared" si="119"/>
        <v>NO CUMPLE</v>
      </c>
      <c r="AS291" s="152" t="str">
        <f>IF('OFERTAS ECONOMICAS'!DG291=0,"",IF('OFERTAS ECONOMICAS'!DL291="NO","",'OFERTAS ECONOMICAS'!DG291))</f>
        <v/>
      </c>
      <c r="AT291" s="153">
        <f>+'OFERTAS ECONOMICAS'!DK291</f>
        <v>0</v>
      </c>
      <c r="AU291" s="153" t="str">
        <f t="shared" si="120"/>
        <v>NO CUMPLE</v>
      </c>
      <c r="AV291" s="152" t="str">
        <f>IF('OFERTAS ECONOMICAS'!DP291=0,"",IF('OFERTAS ECONOMICAS'!DU291="NO","",'OFERTAS ECONOMICAS'!DP291))</f>
        <v/>
      </c>
      <c r="AW291" s="153">
        <f>+'OFERTAS ECONOMICAS'!DT291</f>
        <v>0</v>
      </c>
      <c r="AX291" s="153" t="str">
        <f t="shared" si="121"/>
        <v>NO CUMPLE</v>
      </c>
      <c r="AY291" s="341" t="str">
        <f>IF('OFERTAS ECONOMICAS'!DY291=0,"",IF('OFERTAS ECONOMICAS'!ED291="no","",'OFERTAS ECONOMICAS'!DY291))</f>
        <v/>
      </c>
      <c r="AZ291" s="153">
        <f>+'OFERTAS ECONOMICAS'!EC291</f>
        <v>0</v>
      </c>
      <c r="BA291" s="153" t="str">
        <f t="shared" si="122"/>
        <v>NO CUMPLE</v>
      </c>
      <c r="BB291" s="152" t="str">
        <f>IF('OFERTAS ECONOMICAS'!EH291=0,"",IF('OFERTAS ECONOMICAS'!EM291="NO","",'OFERTAS ECONOMICAS'!EH291))</f>
        <v/>
      </c>
      <c r="BC291" s="153" t="str">
        <f>+'OFERTAS ECONOMICAS'!EL291</f>
        <v/>
      </c>
      <c r="BD291" s="153" t="str">
        <f t="shared" si="123"/>
        <v>NO CUMPLE</v>
      </c>
      <c r="BE291" s="152" t="str">
        <f>IF('OFERTAS ECONOMICAS'!EQ291=0,"",IF('OFERTAS ECONOMICAS'!EV291="NO","",'OFERTAS ECONOMICAS'!EQ291))</f>
        <v/>
      </c>
      <c r="BF291" s="153">
        <f>+'OFERTAS ECONOMICAS'!EU291</f>
        <v>0</v>
      </c>
      <c r="BG291" s="153" t="str">
        <f t="shared" si="124"/>
        <v>NO CUMPLE</v>
      </c>
      <c r="BH291" s="152" t="str">
        <f>IF('OFERTAS ECONOMICAS'!EZ291=0,"",IF('OFERTAS ECONOMICAS'!FE291="NO","",'OFERTAS ECONOMICAS'!EZ291))</f>
        <v/>
      </c>
      <c r="BI291" s="153">
        <f>+'OFERTAS ECONOMICAS'!FD291</f>
        <v>0</v>
      </c>
      <c r="BJ291" s="153" t="str">
        <f t="shared" si="125"/>
        <v>NO CUMPLE</v>
      </c>
      <c r="BK291" s="152" t="str">
        <f>IF('OFERTAS ECONOMICAS'!FI291=0,"",IF('OFERTAS ECONOMICAS'!FN291="no","",'OFERTAS ECONOMICAS'!FI291))</f>
        <v/>
      </c>
      <c r="BL291" s="153">
        <f>+'OFERTAS ECONOMICAS'!FM291</f>
        <v>0</v>
      </c>
      <c r="BM291" s="153" t="str">
        <f t="shared" si="126"/>
        <v>NO CUMPLE</v>
      </c>
      <c r="BN291" s="152" t="e">
        <f>IF('OFERTAS ECONOMICAS'!#REF!=0,"",IF('OFERTAS ECONOMICAS'!#REF!="NO","",'OFERTAS ECONOMICAS'!#REF!))</f>
        <v>#REF!</v>
      </c>
      <c r="BO291" s="153" t="e">
        <f>+'OFERTAS ECONOMICAS'!#REF!</f>
        <v>#REF!</v>
      </c>
      <c r="BP291" s="153" t="e">
        <f t="shared" si="127"/>
        <v>#REF!</v>
      </c>
      <c r="BQ291" s="152" t="str">
        <f>IF('OFERTAS ECONOMICAS'!FR291=0,"",IF('OFERTAS ECONOMICAS'!FW291="NO","",'OFERTAS ECONOMICAS'!FR291))</f>
        <v/>
      </c>
      <c r="BR291" s="153">
        <f>+'OFERTAS ECONOMICAS'!FV291</f>
        <v>0</v>
      </c>
      <c r="BS291" s="153" t="str">
        <f t="shared" si="128"/>
        <v>NO CUMPLE</v>
      </c>
      <c r="BT291" s="152" t="str">
        <f>IF('OFERTAS ECONOMICAS'!GA291=0,"",IF('OFERTAS ECONOMICAS'!GF291="NO","",'OFERTAS ECONOMICAS'!GA291))</f>
        <v/>
      </c>
      <c r="BU291" s="153">
        <f>+'OFERTAS ECONOMICAS'!GE291</f>
        <v>0</v>
      </c>
      <c r="BV291" s="153" t="str">
        <f t="shared" si="129"/>
        <v>NO CUMPLE</v>
      </c>
      <c r="BW291" s="152" t="e">
        <f>IF('OFERTAS ECONOMICAS'!#REF!=0,"",IF('OFERTAS ECONOMICAS'!#REF!="NO","",'OFERTAS ECONOMICAS'!#REF!))</f>
        <v>#REF!</v>
      </c>
      <c r="BX291" s="153" t="e">
        <f>+'OFERTAS ECONOMICAS'!#REF!</f>
        <v>#REF!</v>
      </c>
      <c r="BY291" s="153" t="e">
        <f t="shared" si="130"/>
        <v>#REF!</v>
      </c>
    </row>
    <row r="292" spans="1:77" ht="38.25" x14ac:dyDescent="0.2">
      <c r="A292" s="85">
        <f t="shared" si="106"/>
        <v>283</v>
      </c>
      <c r="B292" s="85" t="str">
        <f>VLOOKUP(A292,'OFERTAS ECONOMICAS'!A292:B625,2,0)</f>
        <v>DM448</v>
      </c>
      <c r="C292" s="22" t="str">
        <f>VLOOKUP(A292,'OFERTAS ECONOMICAS'!A292:C625,3,0)</f>
        <v>ENVOLVEDERA EN TELA NO TEJIDA DE POLIPROPILENO 100 CM X 100 CM</v>
      </c>
      <c r="D292" s="120">
        <v>1</v>
      </c>
      <c r="E292" s="120" t="s">
        <v>32</v>
      </c>
      <c r="F292" s="24">
        <v>1043.6300000000001</v>
      </c>
      <c r="G292" s="119">
        <v>867</v>
      </c>
      <c r="H292" s="86">
        <f t="shared" si="107"/>
        <v>904827.21000000008</v>
      </c>
      <c r="I292" s="48" t="str">
        <f>IF('OFERTAS ECONOMICAS'!L292=0,"",IF('OFERTAS ECONOMICAS'!Q292="no","",'OFERTAS ECONOMICAS'!L292))</f>
        <v/>
      </c>
      <c r="J292" s="49">
        <f>+'OFERTAS ECONOMICAS'!P292</f>
        <v>0</v>
      </c>
      <c r="K292" s="49" t="str">
        <f t="shared" si="108"/>
        <v>NO CUMPLE</v>
      </c>
      <c r="L292" s="51" t="str">
        <f>IF('OFERTAS ECONOMICAS'!U292=0,"",IF('OFERTAS ECONOMICAS'!Z292="NO","",'OFERTAS ECONOMICAS'!U292))</f>
        <v/>
      </c>
      <c r="M292" s="52">
        <f>+'OFERTAS ECONOMICAS'!Y292</f>
        <v>0</v>
      </c>
      <c r="N292" s="52" t="str">
        <f t="shared" si="109"/>
        <v>NO CUMPLE</v>
      </c>
      <c r="O292" s="53" t="str">
        <f>IF('OFERTAS ECONOMICAS'!AD292=0,"",IF('OFERTAS ECONOMICAS'!AI292="NO","",'OFERTAS ECONOMICAS'!AD292))</f>
        <v/>
      </c>
      <c r="P292" s="54" t="str">
        <f>+'OFERTAS ECONOMICAS'!AH292</f>
        <v>CUMPLE</v>
      </c>
      <c r="Q292" s="54" t="str">
        <f t="shared" si="110"/>
        <v>NO CUMPLE</v>
      </c>
      <c r="R292" s="56" t="str">
        <f>IF('OFERTAS ECONOMICAS'!AN292=0,"",IF('OFERTAS ECONOMICAS'!AR292="NO","",'OFERTAS ECONOMICAS'!AN292))</f>
        <v/>
      </c>
      <c r="S292" s="57">
        <f>+'OFERTAS ECONOMICAS'!AQ292</f>
        <v>0</v>
      </c>
      <c r="T292" s="57" t="str">
        <f t="shared" si="111"/>
        <v>NO CUMPLE</v>
      </c>
      <c r="U292" s="59" t="str">
        <f>IF('OFERTAS ECONOMICAS'!AV292=0,"",IF('OFERTAS ECONOMICAS'!BA292="NO","",'OFERTAS ECONOMICAS'!AV292))</f>
        <v/>
      </c>
      <c r="V292" s="60">
        <f>+'OFERTAS ECONOMICAS'!AZ292</f>
        <v>0</v>
      </c>
      <c r="W292" s="60" t="str">
        <f t="shared" si="112"/>
        <v>NO CUMPLE</v>
      </c>
      <c r="X292" s="56" t="str">
        <f>IF('OFERTAS ECONOMICAS'!BF292=0,"",IF('OFERTAS ECONOMICAS'!BJ292="NO","",'OFERTAS ECONOMICAS'!BE292))</f>
        <v/>
      </c>
      <c r="Y292" s="57" t="str">
        <f>+'OFERTAS ECONOMICAS'!BI292</f>
        <v>CUMPLE</v>
      </c>
      <c r="Z292" s="57" t="str">
        <f t="shared" si="113"/>
        <v>NO CUMPLE</v>
      </c>
      <c r="AA292" s="152" t="e">
        <f>IF('OFERTAS ECONOMICAS'!#REF!=0,"",IF('OFERTAS ECONOMICAS'!#REF!="NO","",'OFERTAS ECONOMICAS'!#REF!))</f>
        <v>#REF!</v>
      </c>
      <c r="AB292" s="153" t="e">
        <f>+'OFERTAS ECONOMICAS'!#REF!</f>
        <v>#REF!</v>
      </c>
      <c r="AC292" s="153" t="e">
        <f t="shared" si="114"/>
        <v>#REF!</v>
      </c>
      <c r="AD292" s="251" t="str">
        <f>IF('OFERTAS ECONOMICAS'!BN292=0,"",IF('OFERTAS ECONOMICAS'!BS292="NO","",'OFERTAS ECONOMICAS'!BN292))</f>
        <v/>
      </c>
      <c r="AE292" s="153">
        <f>+'OFERTAS ECONOMICAS'!BR292</f>
        <v>0</v>
      </c>
      <c r="AF292" s="153" t="str">
        <f t="shared" si="115"/>
        <v>NO CUMPLE</v>
      </c>
      <c r="AG292" s="152" t="str">
        <f>IF('OFERTAS ECONOMICAS'!BW292=0,"",IF('OFERTAS ECONOMICAS'!CB292="NO","",'OFERTAS ECONOMICAS'!BW292))</f>
        <v/>
      </c>
      <c r="AH292" s="153">
        <f>+'OFERTAS ECONOMICAS'!CA292</f>
        <v>0</v>
      </c>
      <c r="AI292" s="153" t="str">
        <f t="shared" si="116"/>
        <v>NO CUMPLE</v>
      </c>
      <c r="AJ292" s="152" t="str">
        <f>IF('OFERTAS ECONOMICAS'!CF292=0,"",IF('OFERTAS ECONOMICAS'!CK292="NO","",'OFERTAS ECONOMICAS'!CF292))</f>
        <v/>
      </c>
      <c r="AK292" s="153">
        <f>+'OFERTAS ECONOMICAS'!CJ292</f>
        <v>0</v>
      </c>
      <c r="AL292" s="153" t="str">
        <f t="shared" si="117"/>
        <v>NO CUMPLE</v>
      </c>
      <c r="AM292" s="152" t="str">
        <f>IF('OFERTAS ECONOMICAS'!CO292=0,"",IF('OFERTAS ECONOMICAS'!CT292="NO","",'OFERTAS ECONOMICAS'!CO292))</f>
        <v/>
      </c>
      <c r="AN292" s="153">
        <f>+'OFERTAS ECONOMICAS'!CS292</f>
        <v>0</v>
      </c>
      <c r="AO292" s="153" t="str">
        <f t="shared" si="118"/>
        <v>NO CUMPLE</v>
      </c>
      <c r="AP292" s="344" t="str">
        <f>IF('OFERTAS ECONOMICAS'!CX292=0,"",IF('OFERTAS ECONOMICAS'!DC292="NO","",'OFERTAS ECONOMICAS'!CX292))</f>
        <v/>
      </c>
      <c r="AQ292" s="153">
        <f>+'OFERTAS ECONOMICAS'!DB292</f>
        <v>0</v>
      </c>
      <c r="AR292" s="153" t="str">
        <f t="shared" si="119"/>
        <v>NO CUMPLE</v>
      </c>
      <c r="AS292" s="152" t="str">
        <f>IF('OFERTAS ECONOMICAS'!DG292=0,"",IF('OFERTAS ECONOMICAS'!DL292="NO","",'OFERTAS ECONOMICAS'!DG292))</f>
        <v/>
      </c>
      <c r="AT292" s="153">
        <f>+'OFERTAS ECONOMICAS'!DK292</f>
        <v>0</v>
      </c>
      <c r="AU292" s="153" t="str">
        <f t="shared" si="120"/>
        <v>NO CUMPLE</v>
      </c>
      <c r="AV292" s="152" t="str">
        <f>IF('OFERTAS ECONOMICAS'!DP292=0,"",IF('OFERTAS ECONOMICAS'!DU292="NO","",'OFERTAS ECONOMICAS'!DP292))</f>
        <v/>
      </c>
      <c r="AW292" s="153">
        <f>+'OFERTAS ECONOMICAS'!DT292</f>
        <v>0</v>
      </c>
      <c r="AX292" s="153" t="str">
        <f t="shared" si="121"/>
        <v>NO CUMPLE</v>
      </c>
      <c r="AY292" s="341" t="str">
        <f>IF('OFERTAS ECONOMICAS'!DY292=0,"",IF('OFERTAS ECONOMICAS'!ED292="no","",'OFERTAS ECONOMICAS'!DY292))</f>
        <v/>
      </c>
      <c r="AZ292" s="153">
        <f>+'OFERTAS ECONOMICAS'!EC292</f>
        <v>0</v>
      </c>
      <c r="BA292" s="153" t="str">
        <f t="shared" si="122"/>
        <v>NO CUMPLE</v>
      </c>
      <c r="BB292" s="152" t="str">
        <f>IF('OFERTAS ECONOMICAS'!EH292=0,"",IF('OFERTAS ECONOMICAS'!EM292="NO","",'OFERTAS ECONOMICAS'!EH292))</f>
        <v/>
      </c>
      <c r="BC292" s="153" t="str">
        <f>+'OFERTAS ECONOMICAS'!EL292</f>
        <v/>
      </c>
      <c r="BD292" s="153" t="str">
        <f t="shared" si="123"/>
        <v>NO CUMPLE</v>
      </c>
      <c r="BE292" s="152" t="str">
        <f>IF('OFERTAS ECONOMICAS'!EQ292=0,"",IF('OFERTAS ECONOMICAS'!EV292="NO","",'OFERTAS ECONOMICAS'!EQ292))</f>
        <v/>
      </c>
      <c r="BF292" s="153" t="str">
        <f>+'OFERTAS ECONOMICAS'!EU292</f>
        <v>NO CUMPLE</v>
      </c>
      <c r="BG292" s="153" t="str">
        <f t="shared" si="124"/>
        <v>NO CUMPLE</v>
      </c>
      <c r="BH292" s="152" t="str">
        <f>IF('OFERTAS ECONOMICAS'!EZ292=0,"",IF('OFERTAS ECONOMICAS'!FE292="NO","",'OFERTAS ECONOMICAS'!EZ292))</f>
        <v/>
      </c>
      <c r="BI292" s="153">
        <f>+'OFERTAS ECONOMICAS'!FD292</f>
        <v>0</v>
      </c>
      <c r="BJ292" s="153" t="str">
        <f t="shared" si="125"/>
        <v>NO CUMPLE</v>
      </c>
      <c r="BK292" s="152" t="str">
        <f>IF('OFERTAS ECONOMICAS'!FI292=0,"",IF('OFERTAS ECONOMICAS'!FN292="no","",'OFERTAS ECONOMICAS'!FI292))</f>
        <v/>
      </c>
      <c r="BL292" s="153">
        <f>+'OFERTAS ECONOMICAS'!FM292</f>
        <v>0</v>
      </c>
      <c r="BM292" s="153" t="str">
        <f t="shared" si="126"/>
        <v>NO CUMPLE</v>
      </c>
      <c r="BN292" s="152" t="e">
        <f>IF('OFERTAS ECONOMICAS'!#REF!=0,"",IF('OFERTAS ECONOMICAS'!#REF!="NO","",'OFERTAS ECONOMICAS'!#REF!))</f>
        <v>#REF!</v>
      </c>
      <c r="BO292" s="153" t="e">
        <f>+'OFERTAS ECONOMICAS'!#REF!</f>
        <v>#REF!</v>
      </c>
      <c r="BP292" s="153" t="e">
        <f t="shared" si="127"/>
        <v>#REF!</v>
      </c>
      <c r="BQ292" s="152" t="str">
        <f>IF('OFERTAS ECONOMICAS'!FR292=0,"",IF('OFERTAS ECONOMICAS'!FW292="NO","",'OFERTAS ECONOMICAS'!FR292))</f>
        <v/>
      </c>
      <c r="BR292" s="153">
        <f>+'OFERTAS ECONOMICAS'!FV292</f>
        <v>0</v>
      </c>
      <c r="BS292" s="153" t="str">
        <f t="shared" si="128"/>
        <v>NO CUMPLE</v>
      </c>
      <c r="BT292" s="152" t="str">
        <f>IF('OFERTAS ECONOMICAS'!GA292=0,"",IF('OFERTAS ECONOMICAS'!GF292="NO","",'OFERTAS ECONOMICAS'!GA292))</f>
        <v/>
      </c>
      <c r="BU292" s="153" t="str">
        <f>+'OFERTAS ECONOMICAS'!GE292</f>
        <v>CUMPLE</v>
      </c>
      <c r="BV292" s="153" t="str">
        <f t="shared" si="129"/>
        <v>NO CUMPLE</v>
      </c>
      <c r="BW292" s="152" t="e">
        <f>IF('OFERTAS ECONOMICAS'!#REF!=0,"",IF('OFERTAS ECONOMICAS'!#REF!="NO","",'OFERTAS ECONOMICAS'!#REF!))</f>
        <v>#REF!</v>
      </c>
      <c r="BX292" s="153" t="e">
        <f>+'OFERTAS ECONOMICAS'!#REF!</f>
        <v>#REF!</v>
      </c>
      <c r="BY292" s="153" t="e">
        <f t="shared" si="130"/>
        <v>#REF!</v>
      </c>
    </row>
    <row r="293" spans="1:77" ht="25.5" x14ac:dyDescent="0.2">
      <c r="A293" s="85">
        <f t="shared" si="106"/>
        <v>284</v>
      </c>
      <c r="B293" s="85" t="str">
        <f>VLOOKUP(A293,'OFERTAS ECONOMICAS'!A293:B626,2,0)</f>
        <v>DM1913</v>
      </c>
      <c r="C293" s="22" t="str">
        <f>VLOOKUP(A293,'OFERTAS ECONOMICAS'!A293:C626,3,0)</f>
        <v>ENVOLVEDERA TELA NO TEJIDA 120 X 120</v>
      </c>
      <c r="D293" s="120">
        <v>1</v>
      </c>
      <c r="E293" s="120" t="s">
        <v>32</v>
      </c>
      <c r="F293" s="24">
        <v>1501.78</v>
      </c>
      <c r="G293" s="120">
        <v>400</v>
      </c>
      <c r="H293" s="86">
        <f t="shared" si="107"/>
        <v>600712</v>
      </c>
      <c r="I293" s="48" t="str">
        <f>IF('OFERTAS ECONOMICAS'!L293=0,"",IF('OFERTAS ECONOMICAS'!Q293="no","",'OFERTAS ECONOMICAS'!L293))</f>
        <v/>
      </c>
      <c r="J293" s="49">
        <f>+'OFERTAS ECONOMICAS'!P293</f>
        <v>0</v>
      </c>
      <c r="K293" s="49" t="str">
        <f t="shared" si="108"/>
        <v>NO CUMPLE</v>
      </c>
      <c r="L293" s="51" t="str">
        <f>IF('OFERTAS ECONOMICAS'!U293=0,"",IF('OFERTAS ECONOMICAS'!Z293="NO","",'OFERTAS ECONOMICAS'!U293))</f>
        <v/>
      </c>
      <c r="M293" s="52">
        <f>+'OFERTAS ECONOMICAS'!Y293</f>
        <v>0</v>
      </c>
      <c r="N293" s="52" t="str">
        <f t="shared" si="109"/>
        <v>NO CUMPLE</v>
      </c>
      <c r="O293" s="53" t="str">
        <f>IF('OFERTAS ECONOMICAS'!AD293=0,"",IF('OFERTAS ECONOMICAS'!AI293="NO","",'OFERTAS ECONOMICAS'!AD293))</f>
        <v/>
      </c>
      <c r="P293" s="54" t="str">
        <f>+'OFERTAS ECONOMICAS'!AH293</f>
        <v>CUMPLE</v>
      </c>
      <c r="Q293" s="54" t="str">
        <f t="shared" si="110"/>
        <v>NO CUMPLE</v>
      </c>
      <c r="R293" s="56" t="str">
        <f>IF('OFERTAS ECONOMICAS'!AN293=0,"",IF('OFERTAS ECONOMICAS'!AR293="NO","",'OFERTAS ECONOMICAS'!AN293))</f>
        <v/>
      </c>
      <c r="S293" s="57">
        <f>+'OFERTAS ECONOMICAS'!AQ293</f>
        <v>0</v>
      </c>
      <c r="T293" s="57" t="str">
        <f t="shared" si="111"/>
        <v>NO CUMPLE</v>
      </c>
      <c r="U293" s="59" t="str">
        <f>IF('OFERTAS ECONOMICAS'!AV293=0,"",IF('OFERTAS ECONOMICAS'!BA293="NO","",'OFERTAS ECONOMICAS'!AV293))</f>
        <v/>
      </c>
      <c r="V293" s="60">
        <f>+'OFERTAS ECONOMICAS'!AZ293</f>
        <v>0</v>
      </c>
      <c r="W293" s="60" t="str">
        <f t="shared" si="112"/>
        <v>NO CUMPLE</v>
      </c>
      <c r="X293" s="56" t="str">
        <f>IF('OFERTAS ECONOMICAS'!BF293=0,"",IF('OFERTAS ECONOMICAS'!BJ293="NO","",'OFERTAS ECONOMICAS'!BE293))</f>
        <v/>
      </c>
      <c r="Y293" s="57" t="str">
        <f>+'OFERTAS ECONOMICAS'!BI293</f>
        <v>CUMPLE</v>
      </c>
      <c r="Z293" s="57" t="str">
        <f t="shared" si="113"/>
        <v>NO CUMPLE</v>
      </c>
      <c r="AA293" s="152" t="e">
        <f>IF('OFERTAS ECONOMICAS'!#REF!=0,"",IF('OFERTAS ECONOMICAS'!#REF!="NO","",'OFERTAS ECONOMICAS'!#REF!))</f>
        <v>#REF!</v>
      </c>
      <c r="AB293" s="153" t="e">
        <f>+'OFERTAS ECONOMICAS'!#REF!</f>
        <v>#REF!</v>
      </c>
      <c r="AC293" s="153" t="e">
        <f t="shared" si="114"/>
        <v>#REF!</v>
      </c>
      <c r="AD293" s="251" t="str">
        <f>IF('OFERTAS ECONOMICAS'!BN293=0,"",IF('OFERTAS ECONOMICAS'!BS293="NO","",'OFERTAS ECONOMICAS'!BN293))</f>
        <v/>
      </c>
      <c r="AE293" s="153">
        <f>+'OFERTAS ECONOMICAS'!BR293</f>
        <v>0</v>
      </c>
      <c r="AF293" s="153" t="str">
        <f t="shared" si="115"/>
        <v>NO CUMPLE</v>
      </c>
      <c r="AG293" s="152" t="str">
        <f>IF('OFERTAS ECONOMICAS'!BW293=0,"",IF('OFERTAS ECONOMICAS'!CB293="NO","",'OFERTAS ECONOMICAS'!BW293))</f>
        <v/>
      </c>
      <c r="AH293" s="153">
        <f>+'OFERTAS ECONOMICAS'!CA293</f>
        <v>0</v>
      </c>
      <c r="AI293" s="153" t="str">
        <f t="shared" si="116"/>
        <v>NO CUMPLE</v>
      </c>
      <c r="AJ293" s="152" t="str">
        <f>IF('OFERTAS ECONOMICAS'!CF293=0,"",IF('OFERTAS ECONOMICAS'!CK293="NO","",'OFERTAS ECONOMICAS'!CF293))</f>
        <v/>
      </c>
      <c r="AK293" s="153">
        <f>+'OFERTAS ECONOMICAS'!CJ293</f>
        <v>0</v>
      </c>
      <c r="AL293" s="153" t="str">
        <f t="shared" si="117"/>
        <v>NO CUMPLE</v>
      </c>
      <c r="AM293" s="152" t="str">
        <f>IF('OFERTAS ECONOMICAS'!CO293=0,"",IF('OFERTAS ECONOMICAS'!CT293="NO","",'OFERTAS ECONOMICAS'!CO293))</f>
        <v/>
      </c>
      <c r="AN293" s="153">
        <f>+'OFERTAS ECONOMICAS'!CS293</f>
        <v>0</v>
      </c>
      <c r="AO293" s="153" t="str">
        <f t="shared" si="118"/>
        <v>NO CUMPLE</v>
      </c>
      <c r="AP293" s="344" t="str">
        <f>IF('OFERTAS ECONOMICAS'!CX293=0,"",IF('OFERTAS ECONOMICAS'!DC293="NO","",'OFERTAS ECONOMICAS'!CX293))</f>
        <v/>
      </c>
      <c r="AQ293" s="153">
        <f>+'OFERTAS ECONOMICAS'!DB293</f>
        <v>0</v>
      </c>
      <c r="AR293" s="153" t="str">
        <f t="shared" si="119"/>
        <v>NO CUMPLE</v>
      </c>
      <c r="AS293" s="152" t="str">
        <f>IF('OFERTAS ECONOMICAS'!DG293=0,"",IF('OFERTAS ECONOMICAS'!DL293="NO","",'OFERTAS ECONOMICAS'!DG293))</f>
        <v/>
      </c>
      <c r="AT293" s="153">
        <f>+'OFERTAS ECONOMICAS'!DK293</f>
        <v>0</v>
      </c>
      <c r="AU293" s="153" t="str">
        <f t="shared" si="120"/>
        <v>NO CUMPLE</v>
      </c>
      <c r="AV293" s="152" t="str">
        <f>IF('OFERTAS ECONOMICAS'!DP293=0,"",IF('OFERTAS ECONOMICAS'!DU293="NO","",'OFERTAS ECONOMICAS'!DP293))</f>
        <v/>
      </c>
      <c r="AW293" s="153">
        <f>+'OFERTAS ECONOMICAS'!DT293</f>
        <v>0</v>
      </c>
      <c r="AX293" s="153" t="str">
        <f t="shared" si="121"/>
        <v>NO CUMPLE</v>
      </c>
      <c r="AY293" s="341" t="str">
        <f>IF('OFERTAS ECONOMICAS'!DY293=0,"",IF('OFERTAS ECONOMICAS'!ED293="no","",'OFERTAS ECONOMICAS'!DY293))</f>
        <v/>
      </c>
      <c r="AZ293" s="153">
        <f>+'OFERTAS ECONOMICAS'!EC293</f>
        <v>0</v>
      </c>
      <c r="BA293" s="153" t="str">
        <f t="shared" si="122"/>
        <v>NO CUMPLE</v>
      </c>
      <c r="BB293" s="152" t="str">
        <f>IF('OFERTAS ECONOMICAS'!EH293=0,"",IF('OFERTAS ECONOMICAS'!EM293="NO","",'OFERTAS ECONOMICAS'!EH293))</f>
        <v/>
      </c>
      <c r="BC293" s="153" t="str">
        <f>+'OFERTAS ECONOMICAS'!EL293</f>
        <v/>
      </c>
      <c r="BD293" s="153" t="str">
        <f t="shared" si="123"/>
        <v>NO CUMPLE</v>
      </c>
      <c r="BE293" s="152" t="str">
        <f>IF('OFERTAS ECONOMICAS'!EQ293=0,"",IF('OFERTAS ECONOMICAS'!EV293="NO","",'OFERTAS ECONOMICAS'!EQ293))</f>
        <v/>
      </c>
      <c r="BF293" s="153" t="str">
        <f>+'OFERTAS ECONOMICAS'!EU293</f>
        <v>NO CUMPLE</v>
      </c>
      <c r="BG293" s="153" t="str">
        <f t="shared" si="124"/>
        <v>NO CUMPLE</v>
      </c>
      <c r="BH293" s="152" t="str">
        <f>IF('OFERTAS ECONOMICAS'!EZ293=0,"",IF('OFERTAS ECONOMICAS'!FE293="NO","",'OFERTAS ECONOMICAS'!EZ293))</f>
        <v/>
      </c>
      <c r="BI293" s="153">
        <f>+'OFERTAS ECONOMICAS'!FD293</f>
        <v>0</v>
      </c>
      <c r="BJ293" s="153" t="str">
        <f t="shared" si="125"/>
        <v>NO CUMPLE</v>
      </c>
      <c r="BK293" s="152" t="str">
        <f>IF('OFERTAS ECONOMICAS'!FI293=0,"",IF('OFERTAS ECONOMICAS'!FN293="no","",'OFERTAS ECONOMICAS'!FI293))</f>
        <v/>
      </c>
      <c r="BL293" s="153">
        <f>+'OFERTAS ECONOMICAS'!FM293</f>
        <v>0</v>
      </c>
      <c r="BM293" s="153" t="str">
        <f t="shared" si="126"/>
        <v>NO CUMPLE</v>
      </c>
      <c r="BN293" s="152" t="e">
        <f>IF('OFERTAS ECONOMICAS'!#REF!=0,"",IF('OFERTAS ECONOMICAS'!#REF!="NO","",'OFERTAS ECONOMICAS'!#REF!))</f>
        <v>#REF!</v>
      </c>
      <c r="BO293" s="153" t="e">
        <f>+'OFERTAS ECONOMICAS'!#REF!</f>
        <v>#REF!</v>
      </c>
      <c r="BP293" s="153" t="e">
        <f t="shared" si="127"/>
        <v>#REF!</v>
      </c>
      <c r="BQ293" s="152" t="str">
        <f>IF('OFERTAS ECONOMICAS'!FR293=0,"",IF('OFERTAS ECONOMICAS'!FW293="NO","",'OFERTAS ECONOMICAS'!FR293))</f>
        <v/>
      </c>
      <c r="BR293" s="153">
        <f>+'OFERTAS ECONOMICAS'!FV293</f>
        <v>0</v>
      </c>
      <c r="BS293" s="153" t="str">
        <f t="shared" si="128"/>
        <v>NO CUMPLE</v>
      </c>
      <c r="BT293" s="152" t="str">
        <f>IF('OFERTAS ECONOMICAS'!GA293=0,"",IF('OFERTAS ECONOMICAS'!GF293="NO","",'OFERTAS ECONOMICAS'!GA293))</f>
        <v/>
      </c>
      <c r="BU293" s="153" t="str">
        <f>+'OFERTAS ECONOMICAS'!GE293</f>
        <v>CUMPLE</v>
      </c>
      <c r="BV293" s="153" t="str">
        <f t="shared" si="129"/>
        <v>NO CUMPLE</v>
      </c>
      <c r="BW293" s="152" t="e">
        <f>IF('OFERTAS ECONOMICAS'!#REF!=0,"",IF('OFERTAS ECONOMICAS'!#REF!="NO","",'OFERTAS ECONOMICAS'!#REF!))</f>
        <v>#REF!</v>
      </c>
      <c r="BX293" s="153" t="e">
        <f>+'OFERTAS ECONOMICAS'!#REF!</f>
        <v>#REF!</v>
      </c>
      <c r="BY293" s="153" t="e">
        <f t="shared" si="130"/>
        <v>#REF!</v>
      </c>
    </row>
    <row r="294" spans="1:77" ht="51" x14ac:dyDescent="0.2">
      <c r="A294" s="85">
        <f t="shared" si="106"/>
        <v>285</v>
      </c>
      <c r="B294" s="85" t="str">
        <f>VLOOKUP(A294,'OFERTAS ECONOMICAS'!A294:B627,2,0)</f>
        <v>DM1742</v>
      </c>
      <c r="C294" s="22" t="str">
        <f>VLOOKUP(A294,'OFERTAS ECONOMICAS'!A294:C627,3,0)</f>
        <v>ENVOLVEDERA DE TELA NO TEJIDA DE POLIPROPILENO TRES CAPAS 48 A 60 GR 50 CM X 50 CM</v>
      </c>
      <c r="D294" s="120">
        <v>1</v>
      </c>
      <c r="E294" s="120" t="s">
        <v>32</v>
      </c>
      <c r="F294" s="24">
        <v>549.78</v>
      </c>
      <c r="G294" s="120">
        <v>250</v>
      </c>
      <c r="H294" s="86">
        <f t="shared" si="107"/>
        <v>137445</v>
      </c>
      <c r="I294" s="48" t="str">
        <f>IF('OFERTAS ECONOMICAS'!L294=0,"",IF('OFERTAS ECONOMICAS'!Q294="no","",'OFERTAS ECONOMICAS'!L294))</f>
        <v/>
      </c>
      <c r="J294" s="49">
        <f>+'OFERTAS ECONOMICAS'!P294</f>
        <v>0</v>
      </c>
      <c r="K294" s="49" t="str">
        <f t="shared" si="108"/>
        <v>NO CUMPLE</v>
      </c>
      <c r="L294" s="51" t="str">
        <f>IF('OFERTAS ECONOMICAS'!U294=0,"",IF('OFERTAS ECONOMICAS'!Z294="NO","",'OFERTAS ECONOMICAS'!U294))</f>
        <v/>
      </c>
      <c r="M294" s="52">
        <f>+'OFERTAS ECONOMICAS'!Y294</f>
        <v>0</v>
      </c>
      <c r="N294" s="52" t="str">
        <f t="shared" si="109"/>
        <v>NO CUMPLE</v>
      </c>
      <c r="O294" s="53" t="str">
        <f>IF('OFERTAS ECONOMICAS'!AD294=0,"",IF('OFERTAS ECONOMICAS'!AI294="NO","",'OFERTAS ECONOMICAS'!AD294))</f>
        <v/>
      </c>
      <c r="P294" s="54" t="str">
        <f>+'OFERTAS ECONOMICAS'!AH294</f>
        <v>CUMPLE</v>
      </c>
      <c r="Q294" s="54" t="str">
        <f t="shared" si="110"/>
        <v>NO CUMPLE</v>
      </c>
      <c r="R294" s="56" t="str">
        <f>IF('OFERTAS ECONOMICAS'!AN294=0,"",IF('OFERTAS ECONOMICAS'!AR294="NO","",'OFERTAS ECONOMICAS'!AN294))</f>
        <v/>
      </c>
      <c r="S294" s="57">
        <f>+'OFERTAS ECONOMICAS'!AQ294</f>
        <v>0</v>
      </c>
      <c r="T294" s="57" t="str">
        <f t="shared" si="111"/>
        <v>NO CUMPLE</v>
      </c>
      <c r="U294" s="59" t="str">
        <f>IF('OFERTAS ECONOMICAS'!AV294=0,"",IF('OFERTAS ECONOMICAS'!BA294="NO","",'OFERTAS ECONOMICAS'!AV294))</f>
        <v/>
      </c>
      <c r="V294" s="60">
        <f>+'OFERTAS ECONOMICAS'!AZ294</f>
        <v>0</v>
      </c>
      <c r="W294" s="60" t="str">
        <f t="shared" si="112"/>
        <v>NO CUMPLE</v>
      </c>
      <c r="X294" s="56">
        <f>IF('OFERTAS ECONOMICAS'!BF294=0,"",IF('OFERTAS ECONOMICAS'!BJ294="NO","",'OFERTAS ECONOMICAS'!BE294))</f>
        <v>549.78</v>
      </c>
      <c r="Y294" s="57" t="str">
        <f>+'OFERTAS ECONOMICAS'!BI294</f>
        <v>CUMPLE</v>
      </c>
      <c r="Z294" s="57" t="str">
        <f t="shared" si="113"/>
        <v>CUMPLE</v>
      </c>
      <c r="AA294" s="152" t="e">
        <f>IF('OFERTAS ECONOMICAS'!#REF!=0,"",IF('OFERTAS ECONOMICAS'!#REF!="NO","",'OFERTAS ECONOMICAS'!#REF!))</f>
        <v>#REF!</v>
      </c>
      <c r="AB294" s="153" t="e">
        <f>+'OFERTAS ECONOMICAS'!#REF!</f>
        <v>#REF!</v>
      </c>
      <c r="AC294" s="153" t="e">
        <f t="shared" si="114"/>
        <v>#REF!</v>
      </c>
      <c r="AD294" s="251" t="str">
        <f>IF('OFERTAS ECONOMICAS'!BN294=0,"",IF('OFERTAS ECONOMICAS'!BS294="NO","",'OFERTAS ECONOMICAS'!BN294))</f>
        <v/>
      </c>
      <c r="AE294" s="153">
        <f>+'OFERTAS ECONOMICAS'!BR294</f>
        <v>0</v>
      </c>
      <c r="AF294" s="153" t="str">
        <f t="shared" si="115"/>
        <v>NO CUMPLE</v>
      </c>
      <c r="AG294" s="152" t="str">
        <f>IF('OFERTAS ECONOMICAS'!BW294=0,"",IF('OFERTAS ECONOMICAS'!CB294="NO","",'OFERTAS ECONOMICAS'!BW294))</f>
        <v/>
      </c>
      <c r="AH294" s="153">
        <f>+'OFERTAS ECONOMICAS'!CA294</f>
        <v>0</v>
      </c>
      <c r="AI294" s="153" t="str">
        <f t="shared" si="116"/>
        <v>NO CUMPLE</v>
      </c>
      <c r="AJ294" s="152" t="str">
        <f>IF('OFERTAS ECONOMICAS'!CF294=0,"",IF('OFERTAS ECONOMICAS'!CK294="NO","",'OFERTAS ECONOMICAS'!CF294))</f>
        <v/>
      </c>
      <c r="AK294" s="153">
        <f>+'OFERTAS ECONOMICAS'!CJ294</f>
        <v>0</v>
      </c>
      <c r="AL294" s="153" t="str">
        <f t="shared" si="117"/>
        <v>NO CUMPLE</v>
      </c>
      <c r="AM294" s="152" t="str">
        <f>IF('OFERTAS ECONOMICAS'!CO294=0,"",IF('OFERTAS ECONOMICAS'!CT294="NO","",'OFERTAS ECONOMICAS'!CO294))</f>
        <v/>
      </c>
      <c r="AN294" s="153">
        <f>+'OFERTAS ECONOMICAS'!CS294</f>
        <v>0</v>
      </c>
      <c r="AO294" s="153" t="str">
        <f t="shared" si="118"/>
        <v>NO CUMPLE</v>
      </c>
      <c r="AP294" s="344" t="str">
        <f>IF('OFERTAS ECONOMICAS'!CX294=0,"",IF('OFERTAS ECONOMICAS'!DC294="NO","",'OFERTAS ECONOMICAS'!CX294))</f>
        <v/>
      </c>
      <c r="AQ294" s="153">
        <f>+'OFERTAS ECONOMICAS'!DB294</f>
        <v>0</v>
      </c>
      <c r="AR294" s="153" t="str">
        <f t="shared" si="119"/>
        <v>NO CUMPLE</v>
      </c>
      <c r="AS294" s="152" t="str">
        <f>IF('OFERTAS ECONOMICAS'!DG294=0,"",IF('OFERTAS ECONOMICAS'!DL294="NO","",'OFERTAS ECONOMICAS'!DG294))</f>
        <v/>
      </c>
      <c r="AT294" s="153">
        <f>+'OFERTAS ECONOMICAS'!DK294</f>
        <v>0</v>
      </c>
      <c r="AU294" s="153" t="str">
        <f t="shared" si="120"/>
        <v>NO CUMPLE</v>
      </c>
      <c r="AV294" s="152" t="str">
        <f>IF('OFERTAS ECONOMICAS'!DP294=0,"",IF('OFERTAS ECONOMICAS'!DU294="NO","",'OFERTAS ECONOMICAS'!DP294))</f>
        <v/>
      </c>
      <c r="AW294" s="153">
        <f>+'OFERTAS ECONOMICAS'!DT294</f>
        <v>0</v>
      </c>
      <c r="AX294" s="153" t="str">
        <f t="shared" si="121"/>
        <v>NO CUMPLE</v>
      </c>
      <c r="AY294" s="341" t="str">
        <f>IF('OFERTAS ECONOMICAS'!DY294=0,"",IF('OFERTAS ECONOMICAS'!ED294="no","",'OFERTAS ECONOMICAS'!DY294))</f>
        <v/>
      </c>
      <c r="AZ294" s="153">
        <f>+'OFERTAS ECONOMICAS'!EC294</f>
        <v>0</v>
      </c>
      <c r="BA294" s="153" t="str">
        <f t="shared" si="122"/>
        <v>NO CUMPLE</v>
      </c>
      <c r="BB294" s="152" t="str">
        <f>IF('OFERTAS ECONOMICAS'!EH294=0,"",IF('OFERTAS ECONOMICAS'!EM294="NO","",'OFERTAS ECONOMICAS'!EH294))</f>
        <v/>
      </c>
      <c r="BC294" s="153" t="str">
        <f>+'OFERTAS ECONOMICAS'!EL294</f>
        <v/>
      </c>
      <c r="BD294" s="153" t="str">
        <f t="shared" si="123"/>
        <v>NO CUMPLE</v>
      </c>
      <c r="BE294" s="152" t="str">
        <f>IF('OFERTAS ECONOMICAS'!EQ294=0,"",IF('OFERTAS ECONOMICAS'!EV294="NO","",'OFERTAS ECONOMICAS'!EQ294))</f>
        <v/>
      </c>
      <c r="BF294" s="153" t="str">
        <f>+'OFERTAS ECONOMICAS'!EU294</f>
        <v>NO CUMPLE</v>
      </c>
      <c r="BG294" s="153" t="str">
        <f t="shared" si="124"/>
        <v>NO CUMPLE</v>
      </c>
      <c r="BH294" s="152" t="str">
        <f>IF('OFERTAS ECONOMICAS'!EZ294=0,"",IF('OFERTAS ECONOMICAS'!FE294="NO","",'OFERTAS ECONOMICAS'!EZ294))</f>
        <v/>
      </c>
      <c r="BI294" s="153">
        <f>+'OFERTAS ECONOMICAS'!FD294</f>
        <v>0</v>
      </c>
      <c r="BJ294" s="153" t="str">
        <f t="shared" si="125"/>
        <v>NO CUMPLE</v>
      </c>
      <c r="BK294" s="152" t="str">
        <f>IF('OFERTAS ECONOMICAS'!FI294=0,"",IF('OFERTAS ECONOMICAS'!FN294="no","",'OFERTAS ECONOMICAS'!FI294))</f>
        <v/>
      </c>
      <c r="BL294" s="153">
        <f>+'OFERTAS ECONOMICAS'!FM294</f>
        <v>0</v>
      </c>
      <c r="BM294" s="153" t="str">
        <f t="shared" si="126"/>
        <v>NO CUMPLE</v>
      </c>
      <c r="BN294" s="152" t="e">
        <f>IF('OFERTAS ECONOMICAS'!#REF!=0,"",IF('OFERTAS ECONOMICAS'!#REF!="NO","",'OFERTAS ECONOMICAS'!#REF!))</f>
        <v>#REF!</v>
      </c>
      <c r="BO294" s="153" t="e">
        <f>+'OFERTAS ECONOMICAS'!#REF!</f>
        <v>#REF!</v>
      </c>
      <c r="BP294" s="153" t="e">
        <f t="shared" si="127"/>
        <v>#REF!</v>
      </c>
      <c r="BQ294" s="152" t="str">
        <f>IF('OFERTAS ECONOMICAS'!FR294=0,"",IF('OFERTAS ECONOMICAS'!FW294="NO","",'OFERTAS ECONOMICAS'!FR294))</f>
        <v/>
      </c>
      <c r="BR294" s="153">
        <f>+'OFERTAS ECONOMICAS'!FV294</f>
        <v>0</v>
      </c>
      <c r="BS294" s="153" t="str">
        <f t="shared" si="128"/>
        <v>NO CUMPLE</v>
      </c>
      <c r="BT294" s="152" t="str">
        <f>IF('OFERTAS ECONOMICAS'!GA294=0,"",IF('OFERTAS ECONOMICAS'!GF294="NO","",'OFERTAS ECONOMICAS'!GA294))</f>
        <v/>
      </c>
      <c r="BU294" s="153" t="str">
        <f>+'OFERTAS ECONOMICAS'!GE294</f>
        <v>CUMPLE</v>
      </c>
      <c r="BV294" s="153" t="str">
        <f t="shared" si="129"/>
        <v>NO CUMPLE</v>
      </c>
      <c r="BW294" s="152" t="e">
        <f>IF('OFERTAS ECONOMICAS'!#REF!=0,"",IF('OFERTAS ECONOMICAS'!#REF!="NO","",'OFERTAS ECONOMICAS'!#REF!))</f>
        <v>#REF!</v>
      </c>
      <c r="BX294" s="153" t="e">
        <f>+'OFERTAS ECONOMICAS'!#REF!</f>
        <v>#REF!</v>
      </c>
      <c r="BY294" s="153" t="e">
        <f t="shared" si="130"/>
        <v>#REF!</v>
      </c>
    </row>
    <row r="295" spans="1:77" ht="38.25" x14ac:dyDescent="0.2">
      <c r="A295" s="85">
        <f t="shared" si="106"/>
        <v>286</v>
      </c>
      <c r="B295" s="85" t="str">
        <f>VLOOKUP(A295,'OFERTAS ECONOMICAS'!A295:B628,2,0)</f>
        <v>DM449</v>
      </c>
      <c r="C295" s="22" t="str">
        <f>VLOOKUP(A295,'OFERTAS ECONOMICAS'!A295:C628,3,0)</f>
        <v>ENVOLVEDERA EN TELA NO TEJIDA DE POLIPROPILENO 75 CM X 75 CM</v>
      </c>
      <c r="D295" s="120">
        <v>1</v>
      </c>
      <c r="E295" s="120" t="s">
        <v>32</v>
      </c>
      <c r="F295" s="24">
        <v>586.66999999999996</v>
      </c>
      <c r="G295" s="122">
        <v>317</v>
      </c>
      <c r="H295" s="86">
        <f t="shared" si="107"/>
        <v>185974.38999999998</v>
      </c>
      <c r="I295" s="48" t="str">
        <f>IF('OFERTAS ECONOMICAS'!L295=0,"",IF('OFERTAS ECONOMICAS'!Q295="no","",'OFERTAS ECONOMICAS'!L295))</f>
        <v/>
      </c>
      <c r="J295" s="49">
        <f>+'OFERTAS ECONOMICAS'!P295</f>
        <v>0</v>
      </c>
      <c r="K295" s="49" t="str">
        <f t="shared" si="108"/>
        <v>NO CUMPLE</v>
      </c>
      <c r="L295" s="51" t="str">
        <f>IF('OFERTAS ECONOMICAS'!U295=0,"",IF('OFERTAS ECONOMICAS'!Z295="NO","",'OFERTAS ECONOMICAS'!U295))</f>
        <v/>
      </c>
      <c r="M295" s="52">
        <f>+'OFERTAS ECONOMICAS'!Y295</f>
        <v>0</v>
      </c>
      <c r="N295" s="52" t="str">
        <f t="shared" si="109"/>
        <v>NO CUMPLE</v>
      </c>
      <c r="O295" s="53" t="str">
        <f>IF('OFERTAS ECONOMICAS'!AD295=0,"",IF('OFERTAS ECONOMICAS'!AI295="NO","",'OFERTAS ECONOMICAS'!AD295))</f>
        <v/>
      </c>
      <c r="P295" s="54" t="str">
        <f>+'OFERTAS ECONOMICAS'!AH295</f>
        <v>CUMPLE</v>
      </c>
      <c r="Q295" s="54" t="str">
        <f t="shared" si="110"/>
        <v>NO CUMPLE</v>
      </c>
      <c r="R295" s="56" t="str">
        <f>IF('OFERTAS ECONOMICAS'!AN295=0,"",IF('OFERTAS ECONOMICAS'!AR295="NO","",'OFERTAS ECONOMICAS'!AN295))</f>
        <v/>
      </c>
      <c r="S295" s="57">
        <f>+'OFERTAS ECONOMICAS'!AQ295</f>
        <v>0</v>
      </c>
      <c r="T295" s="57" t="str">
        <f t="shared" si="111"/>
        <v>NO CUMPLE</v>
      </c>
      <c r="U295" s="59" t="str">
        <f>IF('OFERTAS ECONOMICAS'!AV295=0,"",IF('OFERTAS ECONOMICAS'!BA295="NO","",'OFERTAS ECONOMICAS'!AV295))</f>
        <v/>
      </c>
      <c r="V295" s="60">
        <f>+'OFERTAS ECONOMICAS'!AZ295</f>
        <v>0</v>
      </c>
      <c r="W295" s="60" t="str">
        <f t="shared" si="112"/>
        <v>NO CUMPLE</v>
      </c>
      <c r="X295" s="56" t="str">
        <f>IF('OFERTAS ECONOMICAS'!BF295=0,"",IF('OFERTAS ECONOMICAS'!BJ295="NO","",'OFERTAS ECONOMICAS'!BE295))</f>
        <v/>
      </c>
      <c r="Y295" s="57" t="str">
        <f>+'OFERTAS ECONOMICAS'!BI295</f>
        <v>CUMPLE</v>
      </c>
      <c r="Z295" s="57" t="str">
        <f t="shared" si="113"/>
        <v>NO CUMPLE</v>
      </c>
      <c r="AA295" s="152" t="e">
        <f>IF('OFERTAS ECONOMICAS'!#REF!=0,"",IF('OFERTAS ECONOMICAS'!#REF!="NO","",'OFERTAS ECONOMICAS'!#REF!))</f>
        <v>#REF!</v>
      </c>
      <c r="AB295" s="153" t="e">
        <f>+'OFERTAS ECONOMICAS'!#REF!</f>
        <v>#REF!</v>
      </c>
      <c r="AC295" s="153" t="e">
        <f t="shared" si="114"/>
        <v>#REF!</v>
      </c>
      <c r="AD295" s="251" t="str">
        <f>IF('OFERTAS ECONOMICAS'!BN295=0,"",IF('OFERTAS ECONOMICAS'!BS295="NO","",'OFERTAS ECONOMICAS'!BN295))</f>
        <v/>
      </c>
      <c r="AE295" s="153">
        <f>+'OFERTAS ECONOMICAS'!BR295</f>
        <v>0</v>
      </c>
      <c r="AF295" s="153" t="str">
        <f t="shared" si="115"/>
        <v>NO CUMPLE</v>
      </c>
      <c r="AG295" s="152" t="str">
        <f>IF('OFERTAS ECONOMICAS'!BW295=0,"",IF('OFERTAS ECONOMICAS'!CB295="NO","",'OFERTAS ECONOMICAS'!BW295))</f>
        <v/>
      </c>
      <c r="AH295" s="153">
        <f>+'OFERTAS ECONOMICAS'!CA295</f>
        <v>0</v>
      </c>
      <c r="AI295" s="153" t="str">
        <f t="shared" si="116"/>
        <v>NO CUMPLE</v>
      </c>
      <c r="AJ295" s="152" t="str">
        <f>IF('OFERTAS ECONOMICAS'!CF295=0,"",IF('OFERTAS ECONOMICAS'!CK295="NO","",'OFERTAS ECONOMICAS'!CF295))</f>
        <v/>
      </c>
      <c r="AK295" s="153">
        <f>+'OFERTAS ECONOMICAS'!CJ295</f>
        <v>0</v>
      </c>
      <c r="AL295" s="153" t="str">
        <f t="shared" si="117"/>
        <v>NO CUMPLE</v>
      </c>
      <c r="AM295" s="152" t="str">
        <f>IF('OFERTAS ECONOMICAS'!CO295=0,"",IF('OFERTAS ECONOMICAS'!CT295="NO","",'OFERTAS ECONOMICAS'!CO295))</f>
        <v/>
      </c>
      <c r="AN295" s="153">
        <f>+'OFERTAS ECONOMICAS'!CS295</f>
        <v>0</v>
      </c>
      <c r="AO295" s="153" t="str">
        <f t="shared" si="118"/>
        <v>NO CUMPLE</v>
      </c>
      <c r="AP295" s="344" t="str">
        <f>IF('OFERTAS ECONOMICAS'!CX295=0,"",IF('OFERTAS ECONOMICAS'!DC295="NO","",'OFERTAS ECONOMICAS'!CX295))</f>
        <v/>
      </c>
      <c r="AQ295" s="153">
        <f>+'OFERTAS ECONOMICAS'!DB295</f>
        <v>0</v>
      </c>
      <c r="AR295" s="153" t="str">
        <f t="shared" si="119"/>
        <v>NO CUMPLE</v>
      </c>
      <c r="AS295" s="152" t="str">
        <f>IF('OFERTAS ECONOMICAS'!DG295=0,"",IF('OFERTAS ECONOMICAS'!DL295="NO","",'OFERTAS ECONOMICAS'!DG295))</f>
        <v/>
      </c>
      <c r="AT295" s="153">
        <f>+'OFERTAS ECONOMICAS'!DK295</f>
        <v>0</v>
      </c>
      <c r="AU295" s="153" t="str">
        <f t="shared" si="120"/>
        <v>NO CUMPLE</v>
      </c>
      <c r="AV295" s="152" t="str">
        <f>IF('OFERTAS ECONOMICAS'!DP295=0,"",IF('OFERTAS ECONOMICAS'!DU295="NO","",'OFERTAS ECONOMICAS'!DP295))</f>
        <v/>
      </c>
      <c r="AW295" s="153">
        <f>+'OFERTAS ECONOMICAS'!DT295</f>
        <v>0</v>
      </c>
      <c r="AX295" s="153" t="str">
        <f t="shared" si="121"/>
        <v>NO CUMPLE</v>
      </c>
      <c r="AY295" s="341" t="str">
        <f>IF('OFERTAS ECONOMICAS'!DY295=0,"",IF('OFERTAS ECONOMICAS'!ED295="no","",'OFERTAS ECONOMICAS'!DY295))</f>
        <v/>
      </c>
      <c r="AZ295" s="153">
        <f>+'OFERTAS ECONOMICAS'!EC295</f>
        <v>0</v>
      </c>
      <c r="BA295" s="153" t="str">
        <f t="shared" si="122"/>
        <v>NO CUMPLE</v>
      </c>
      <c r="BB295" s="152" t="str">
        <f>IF('OFERTAS ECONOMICAS'!EH295=0,"",IF('OFERTAS ECONOMICAS'!EM295="NO","",'OFERTAS ECONOMICAS'!EH295))</f>
        <v/>
      </c>
      <c r="BC295" s="153" t="str">
        <f>+'OFERTAS ECONOMICAS'!EL295</f>
        <v/>
      </c>
      <c r="BD295" s="153" t="str">
        <f t="shared" si="123"/>
        <v>NO CUMPLE</v>
      </c>
      <c r="BE295" s="152" t="str">
        <f>IF('OFERTAS ECONOMICAS'!EQ295=0,"",IF('OFERTAS ECONOMICAS'!EV295="NO","",'OFERTAS ECONOMICAS'!EQ295))</f>
        <v/>
      </c>
      <c r="BF295" s="153" t="str">
        <f>+'OFERTAS ECONOMICAS'!EU295</f>
        <v>NO CUMPLE</v>
      </c>
      <c r="BG295" s="153" t="str">
        <f t="shared" si="124"/>
        <v>NO CUMPLE</v>
      </c>
      <c r="BH295" s="152" t="str">
        <f>IF('OFERTAS ECONOMICAS'!EZ295=0,"",IF('OFERTAS ECONOMICAS'!FE295="NO","",'OFERTAS ECONOMICAS'!EZ295))</f>
        <v/>
      </c>
      <c r="BI295" s="153">
        <f>+'OFERTAS ECONOMICAS'!FD295</f>
        <v>0</v>
      </c>
      <c r="BJ295" s="153" t="str">
        <f t="shared" si="125"/>
        <v>NO CUMPLE</v>
      </c>
      <c r="BK295" s="152" t="str">
        <f>IF('OFERTAS ECONOMICAS'!FI295=0,"",IF('OFERTAS ECONOMICAS'!FN295="no","",'OFERTAS ECONOMICAS'!FI295))</f>
        <v/>
      </c>
      <c r="BL295" s="153">
        <f>+'OFERTAS ECONOMICAS'!FM295</f>
        <v>0</v>
      </c>
      <c r="BM295" s="153" t="str">
        <f t="shared" si="126"/>
        <v>NO CUMPLE</v>
      </c>
      <c r="BN295" s="152" t="e">
        <f>IF('OFERTAS ECONOMICAS'!#REF!=0,"",IF('OFERTAS ECONOMICAS'!#REF!="NO","",'OFERTAS ECONOMICAS'!#REF!))</f>
        <v>#REF!</v>
      </c>
      <c r="BO295" s="153" t="e">
        <f>+'OFERTAS ECONOMICAS'!#REF!</f>
        <v>#REF!</v>
      </c>
      <c r="BP295" s="153" t="e">
        <f t="shared" si="127"/>
        <v>#REF!</v>
      </c>
      <c r="BQ295" s="152" t="str">
        <f>IF('OFERTAS ECONOMICAS'!FR295=0,"",IF('OFERTAS ECONOMICAS'!FW295="NO","",'OFERTAS ECONOMICAS'!FR295))</f>
        <v/>
      </c>
      <c r="BR295" s="153">
        <f>+'OFERTAS ECONOMICAS'!FV295</f>
        <v>0</v>
      </c>
      <c r="BS295" s="153" t="str">
        <f t="shared" si="128"/>
        <v>NO CUMPLE</v>
      </c>
      <c r="BT295" s="152" t="str">
        <f>IF('OFERTAS ECONOMICAS'!GA295=0,"",IF('OFERTAS ECONOMICAS'!GF295="NO","",'OFERTAS ECONOMICAS'!GA295))</f>
        <v/>
      </c>
      <c r="BU295" s="153">
        <f>+'OFERTAS ECONOMICAS'!GE295</f>
        <v>0</v>
      </c>
      <c r="BV295" s="153" t="str">
        <f t="shared" si="129"/>
        <v>NO CUMPLE</v>
      </c>
      <c r="BW295" s="152" t="e">
        <f>IF('OFERTAS ECONOMICAS'!#REF!=0,"",IF('OFERTAS ECONOMICAS'!#REF!="NO","",'OFERTAS ECONOMICAS'!#REF!))</f>
        <v>#REF!</v>
      </c>
      <c r="BX295" s="153" t="e">
        <f>+'OFERTAS ECONOMICAS'!#REF!</f>
        <v>#REF!</v>
      </c>
      <c r="BY295" s="153" t="e">
        <f t="shared" si="130"/>
        <v>#REF!</v>
      </c>
    </row>
    <row r="296" spans="1:77" ht="25.5" x14ac:dyDescent="0.2">
      <c r="A296" s="85">
        <f t="shared" si="106"/>
        <v>287</v>
      </c>
      <c r="B296" s="85" t="str">
        <f>VLOOKUP(A296,'OFERTAS ECONOMICAS'!A296:B629,2,0)</f>
        <v>DM2741</v>
      </c>
      <c r="C296" s="22" t="str">
        <f>VLOOKUP(A296,'OFERTAS ECONOMICAS'!A296:C629,3,0)</f>
        <v>PARCHE DURAMADRE  SUTURABLE 7.5 X 7.5 CM</v>
      </c>
      <c r="D296" s="120">
        <v>1</v>
      </c>
      <c r="E296" s="120" t="s">
        <v>32</v>
      </c>
      <c r="F296" s="24">
        <v>1587625</v>
      </c>
      <c r="G296" s="120">
        <v>1</v>
      </c>
      <c r="H296" s="86">
        <f t="shared" si="107"/>
        <v>1587625</v>
      </c>
      <c r="I296" s="48" t="str">
        <f>IF('OFERTAS ECONOMICAS'!L296=0,"",IF('OFERTAS ECONOMICAS'!Q296="no","",'OFERTAS ECONOMICAS'!L296))</f>
        <v/>
      </c>
      <c r="J296" s="49">
        <f>+'OFERTAS ECONOMICAS'!P296</f>
        <v>0</v>
      </c>
      <c r="K296" s="49" t="str">
        <f t="shared" si="108"/>
        <v>NO CUMPLE</v>
      </c>
      <c r="L296" s="51" t="str">
        <f>IF('OFERTAS ECONOMICAS'!U296=0,"",IF('OFERTAS ECONOMICAS'!Z296="NO","",'OFERTAS ECONOMICAS'!U296))</f>
        <v/>
      </c>
      <c r="M296" s="52">
        <f>+'OFERTAS ECONOMICAS'!Y296</f>
        <v>0</v>
      </c>
      <c r="N296" s="52" t="str">
        <f t="shared" si="109"/>
        <v>NO CUMPLE</v>
      </c>
      <c r="O296" s="53" t="str">
        <f>IF('OFERTAS ECONOMICAS'!AD296=0,"",IF('OFERTAS ECONOMICAS'!AI296="NO","",'OFERTAS ECONOMICAS'!AD296))</f>
        <v/>
      </c>
      <c r="P296" s="54">
        <f>+'OFERTAS ECONOMICAS'!AH296</f>
        <v>0</v>
      </c>
      <c r="Q296" s="54" t="str">
        <f t="shared" si="110"/>
        <v>NO CUMPLE</v>
      </c>
      <c r="R296" s="56" t="str">
        <f>IF('OFERTAS ECONOMICAS'!AN296=0,"",IF('OFERTAS ECONOMICAS'!AR296="NO","",'OFERTAS ECONOMICAS'!AN296))</f>
        <v/>
      </c>
      <c r="S296" s="57">
        <f>+'OFERTAS ECONOMICAS'!AQ296</f>
        <v>0</v>
      </c>
      <c r="T296" s="57" t="str">
        <f t="shared" si="111"/>
        <v>NO CUMPLE</v>
      </c>
      <c r="U296" s="59" t="str">
        <f>IF('OFERTAS ECONOMICAS'!AV296=0,"",IF('OFERTAS ECONOMICAS'!BA296="NO","",'OFERTAS ECONOMICAS'!AV296))</f>
        <v/>
      </c>
      <c r="V296" s="60">
        <f>+'OFERTAS ECONOMICAS'!AZ296</f>
        <v>0</v>
      </c>
      <c r="W296" s="60" t="str">
        <f t="shared" si="112"/>
        <v>NO CUMPLE</v>
      </c>
      <c r="X296" s="56" t="str">
        <f>IF('OFERTAS ECONOMICAS'!BF296=0,"",IF('OFERTAS ECONOMICAS'!BJ296="NO","",'OFERTAS ECONOMICAS'!BE296))</f>
        <v/>
      </c>
      <c r="Y296" s="57">
        <f>+'OFERTAS ECONOMICAS'!BI296</f>
        <v>0</v>
      </c>
      <c r="Z296" s="57" t="str">
        <f t="shared" si="113"/>
        <v>NO CUMPLE</v>
      </c>
      <c r="AA296" s="152" t="e">
        <f>IF('OFERTAS ECONOMICAS'!#REF!=0,"",IF('OFERTAS ECONOMICAS'!#REF!="NO","",'OFERTAS ECONOMICAS'!#REF!))</f>
        <v>#REF!</v>
      </c>
      <c r="AB296" s="153" t="e">
        <f>+'OFERTAS ECONOMICAS'!#REF!</f>
        <v>#REF!</v>
      </c>
      <c r="AC296" s="153" t="e">
        <f t="shared" si="114"/>
        <v>#REF!</v>
      </c>
      <c r="AD296" s="251" t="str">
        <f>IF('OFERTAS ECONOMICAS'!BN296=0,"",IF('OFERTAS ECONOMICAS'!BS296="NO","",'OFERTAS ECONOMICAS'!BN296))</f>
        <v/>
      </c>
      <c r="AE296" s="153">
        <f>+'OFERTAS ECONOMICAS'!BR296</f>
        <v>0</v>
      </c>
      <c r="AF296" s="153" t="str">
        <f t="shared" si="115"/>
        <v>NO CUMPLE</v>
      </c>
      <c r="AG296" s="152" t="str">
        <f>IF('OFERTAS ECONOMICAS'!BW296=0,"",IF('OFERTAS ECONOMICAS'!CB296="NO","",'OFERTAS ECONOMICAS'!BW296))</f>
        <v/>
      </c>
      <c r="AH296" s="153">
        <f>+'OFERTAS ECONOMICAS'!CA296</f>
        <v>0</v>
      </c>
      <c r="AI296" s="153" t="str">
        <f t="shared" si="116"/>
        <v>NO CUMPLE</v>
      </c>
      <c r="AJ296" s="152" t="str">
        <f>IF('OFERTAS ECONOMICAS'!CF296=0,"",IF('OFERTAS ECONOMICAS'!CK296="NO","",'OFERTAS ECONOMICAS'!CF296))</f>
        <v/>
      </c>
      <c r="AK296" s="153">
        <f>+'OFERTAS ECONOMICAS'!CJ296</f>
        <v>0</v>
      </c>
      <c r="AL296" s="153" t="str">
        <f t="shared" si="117"/>
        <v>NO CUMPLE</v>
      </c>
      <c r="AM296" s="152">
        <f>IF('OFERTAS ECONOMICAS'!CO296=0,"",IF('OFERTAS ECONOMICAS'!CT296="NO","",'OFERTAS ECONOMICAS'!CO296))</f>
        <v>1476000</v>
      </c>
      <c r="AN296" s="153" t="str">
        <f>+'OFERTAS ECONOMICAS'!CS296</f>
        <v>CUMPLE</v>
      </c>
      <c r="AO296" s="153" t="str">
        <f t="shared" si="118"/>
        <v>CUMPLE</v>
      </c>
      <c r="AP296" s="344" t="str">
        <f>IF('OFERTAS ECONOMICAS'!CX296=0,"",IF('OFERTAS ECONOMICAS'!DC296="NO","",'OFERTAS ECONOMICAS'!CX296))</f>
        <v/>
      </c>
      <c r="AQ296" s="153">
        <f>+'OFERTAS ECONOMICAS'!DB296</f>
        <v>0</v>
      </c>
      <c r="AR296" s="153" t="str">
        <f t="shared" si="119"/>
        <v>NO CUMPLE</v>
      </c>
      <c r="AS296" s="152" t="str">
        <f>IF('OFERTAS ECONOMICAS'!DG296=0,"",IF('OFERTAS ECONOMICAS'!DL296="NO","",'OFERTAS ECONOMICAS'!DG296))</f>
        <v/>
      </c>
      <c r="AT296" s="153">
        <f>+'OFERTAS ECONOMICAS'!DK296</f>
        <v>0</v>
      </c>
      <c r="AU296" s="153" t="str">
        <f t="shared" si="120"/>
        <v>NO CUMPLE</v>
      </c>
      <c r="AV296" s="152" t="str">
        <f>IF('OFERTAS ECONOMICAS'!DP296=0,"",IF('OFERTAS ECONOMICAS'!DU296="NO","",'OFERTAS ECONOMICAS'!DP296))</f>
        <v/>
      </c>
      <c r="AW296" s="153">
        <f>+'OFERTAS ECONOMICAS'!DT296</f>
        <v>0</v>
      </c>
      <c r="AX296" s="153" t="str">
        <f t="shared" si="121"/>
        <v>NO CUMPLE</v>
      </c>
      <c r="AY296" s="341" t="str">
        <f>IF('OFERTAS ECONOMICAS'!DY296=0,"",IF('OFERTAS ECONOMICAS'!ED296="no","",'OFERTAS ECONOMICAS'!DY296))</f>
        <v/>
      </c>
      <c r="AZ296" s="153">
        <f>+'OFERTAS ECONOMICAS'!EC296</f>
        <v>0</v>
      </c>
      <c r="BA296" s="153" t="str">
        <f t="shared" si="122"/>
        <v>NO CUMPLE</v>
      </c>
      <c r="BB296" s="152" t="str">
        <f>IF('OFERTAS ECONOMICAS'!EH296=0,"",IF('OFERTAS ECONOMICAS'!EM296="NO","",'OFERTAS ECONOMICAS'!EH296))</f>
        <v/>
      </c>
      <c r="BC296" s="153" t="str">
        <f>+'OFERTAS ECONOMICAS'!EL296</f>
        <v/>
      </c>
      <c r="BD296" s="153" t="str">
        <f t="shared" si="123"/>
        <v>NO CUMPLE</v>
      </c>
      <c r="BE296" s="152" t="str">
        <f>IF('OFERTAS ECONOMICAS'!EQ296=0,"",IF('OFERTAS ECONOMICAS'!EV296="NO","",'OFERTAS ECONOMICAS'!EQ296))</f>
        <v/>
      </c>
      <c r="BF296" s="153">
        <f>+'OFERTAS ECONOMICAS'!EU296</f>
        <v>0</v>
      </c>
      <c r="BG296" s="153" t="str">
        <f t="shared" si="124"/>
        <v>NO CUMPLE</v>
      </c>
      <c r="BH296" s="152" t="str">
        <f>IF('OFERTAS ECONOMICAS'!EZ296=0,"",IF('OFERTAS ECONOMICAS'!FE296="NO","",'OFERTAS ECONOMICAS'!EZ296))</f>
        <v/>
      </c>
      <c r="BI296" s="153">
        <f>+'OFERTAS ECONOMICAS'!FD296</f>
        <v>0</v>
      </c>
      <c r="BJ296" s="153" t="str">
        <f t="shared" si="125"/>
        <v>NO CUMPLE</v>
      </c>
      <c r="BK296" s="152" t="str">
        <f>IF('OFERTAS ECONOMICAS'!FI296=0,"",IF('OFERTAS ECONOMICAS'!FN296="no","",'OFERTAS ECONOMICAS'!FI296))</f>
        <v/>
      </c>
      <c r="BL296" s="153">
        <f>+'OFERTAS ECONOMICAS'!FM296</f>
        <v>0</v>
      </c>
      <c r="BM296" s="153" t="str">
        <f t="shared" si="126"/>
        <v>NO CUMPLE</v>
      </c>
      <c r="BN296" s="152" t="e">
        <f>IF('OFERTAS ECONOMICAS'!#REF!=0,"",IF('OFERTAS ECONOMICAS'!#REF!="NO","",'OFERTAS ECONOMICAS'!#REF!))</f>
        <v>#REF!</v>
      </c>
      <c r="BO296" s="153" t="e">
        <f>+'OFERTAS ECONOMICAS'!#REF!</f>
        <v>#REF!</v>
      </c>
      <c r="BP296" s="153" t="e">
        <f t="shared" si="127"/>
        <v>#REF!</v>
      </c>
      <c r="BQ296" s="152" t="str">
        <f>IF('OFERTAS ECONOMICAS'!FR296=0,"",IF('OFERTAS ECONOMICAS'!FW296="NO","",'OFERTAS ECONOMICAS'!FR296))</f>
        <v/>
      </c>
      <c r="BR296" s="153">
        <f>+'OFERTAS ECONOMICAS'!FV296</f>
        <v>0</v>
      </c>
      <c r="BS296" s="153" t="str">
        <f t="shared" si="128"/>
        <v>NO CUMPLE</v>
      </c>
      <c r="BT296" s="152" t="str">
        <f>IF('OFERTAS ECONOMICAS'!GA296=0,"",IF('OFERTAS ECONOMICAS'!GF296="NO","",'OFERTAS ECONOMICAS'!GA296))</f>
        <v/>
      </c>
      <c r="BU296" s="153" t="str">
        <f>+'OFERTAS ECONOMICAS'!GE296</f>
        <v>NO CUMPLE</v>
      </c>
      <c r="BV296" s="153" t="str">
        <f t="shared" si="129"/>
        <v>NO CUMPLE</v>
      </c>
      <c r="BW296" s="152" t="e">
        <f>IF('OFERTAS ECONOMICAS'!#REF!=0,"",IF('OFERTAS ECONOMICAS'!#REF!="NO","",'OFERTAS ECONOMICAS'!#REF!))</f>
        <v>#REF!</v>
      </c>
      <c r="BX296" s="153" t="e">
        <f>+'OFERTAS ECONOMICAS'!#REF!</f>
        <v>#REF!</v>
      </c>
      <c r="BY296" s="153" t="e">
        <f t="shared" si="130"/>
        <v>#REF!</v>
      </c>
    </row>
    <row r="297" spans="1:77" ht="25.5" x14ac:dyDescent="0.2">
      <c r="A297" s="85">
        <f t="shared" si="106"/>
        <v>288</v>
      </c>
      <c r="B297" s="85" t="str">
        <f>VLOOKUP(A297,'OFERTAS ECONOMICAS'!A297:B630,2,0)</f>
        <v>DM801</v>
      </c>
      <c r="C297" s="22" t="str">
        <f>VLOOKUP(A297,'OFERTAS ECONOMICAS'!A297:C630,3,0)</f>
        <v>PAPEL PARA ECOGRAFIA 110 MM X 20 MTS ROLLO UPP</v>
      </c>
      <c r="D297" s="120">
        <v>1</v>
      </c>
      <c r="E297" s="120" t="s">
        <v>32</v>
      </c>
      <c r="F297" s="24">
        <v>47511.108433734938</v>
      </c>
      <c r="G297" s="121">
        <v>60</v>
      </c>
      <c r="H297" s="86">
        <f t="shared" si="107"/>
        <v>2850666.5060240962</v>
      </c>
      <c r="I297" s="48" t="str">
        <f>IF('OFERTAS ECONOMICAS'!L297=0,"",IF('OFERTAS ECONOMICAS'!Q297="no","",'OFERTAS ECONOMICAS'!L297))</f>
        <v/>
      </c>
      <c r="J297" s="49">
        <f>+'OFERTAS ECONOMICAS'!P297</f>
        <v>0</v>
      </c>
      <c r="K297" s="49" t="str">
        <f t="shared" si="108"/>
        <v>NO CUMPLE</v>
      </c>
      <c r="L297" s="51" t="str">
        <f>IF('OFERTAS ECONOMICAS'!U297=0,"",IF('OFERTAS ECONOMICAS'!Z297="NO","",'OFERTAS ECONOMICAS'!U297))</f>
        <v/>
      </c>
      <c r="M297" s="52">
        <f>+'OFERTAS ECONOMICAS'!Y297</f>
        <v>0</v>
      </c>
      <c r="N297" s="52" t="str">
        <f t="shared" si="109"/>
        <v>NO CUMPLE</v>
      </c>
      <c r="O297" s="53" t="str">
        <f>IF('OFERTAS ECONOMICAS'!AD297=0,"",IF('OFERTAS ECONOMICAS'!AI297="NO","",'OFERTAS ECONOMICAS'!AD297))</f>
        <v/>
      </c>
      <c r="P297" s="54">
        <f>+'OFERTAS ECONOMICAS'!AH297</f>
        <v>0</v>
      </c>
      <c r="Q297" s="54" t="str">
        <f t="shared" si="110"/>
        <v>NO CUMPLE</v>
      </c>
      <c r="R297" s="56" t="str">
        <f>IF('OFERTAS ECONOMICAS'!AN297=0,"",IF('OFERTAS ECONOMICAS'!AR297="NO","",'OFERTAS ECONOMICAS'!AN297))</f>
        <v/>
      </c>
      <c r="S297" s="57">
        <f>+'OFERTAS ECONOMICAS'!AQ297</f>
        <v>0</v>
      </c>
      <c r="T297" s="57" t="str">
        <f t="shared" si="111"/>
        <v>NO CUMPLE</v>
      </c>
      <c r="U297" s="59" t="str">
        <f>IF('OFERTAS ECONOMICAS'!AV297=0,"",IF('OFERTAS ECONOMICAS'!BA297="NO","",'OFERTAS ECONOMICAS'!AV297))</f>
        <v/>
      </c>
      <c r="V297" s="60">
        <f>+'OFERTAS ECONOMICAS'!AZ297</f>
        <v>0</v>
      </c>
      <c r="W297" s="60" t="str">
        <f t="shared" si="112"/>
        <v>NO CUMPLE</v>
      </c>
      <c r="X297" s="56" t="str">
        <f>IF('OFERTAS ECONOMICAS'!BF297=0,"",IF('OFERTAS ECONOMICAS'!BJ297="NO","",'OFERTAS ECONOMICAS'!BE297))</f>
        <v/>
      </c>
      <c r="Y297" s="57">
        <f>+'OFERTAS ECONOMICAS'!BI297</f>
        <v>0</v>
      </c>
      <c r="Z297" s="57" t="str">
        <f t="shared" si="113"/>
        <v>NO CUMPLE</v>
      </c>
      <c r="AA297" s="152" t="e">
        <f>IF('OFERTAS ECONOMICAS'!#REF!=0,"",IF('OFERTAS ECONOMICAS'!#REF!="NO","",'OFERTAS ECONOMICAS'!#REF!))</f>
        <v>#REF!</v>
      </c>
      <c r="AB297" s="153" t="e">
        <f>+'OFERTAS ECONOMICAS'!#REF!</f>
        <v>#REF!</v>
      </c>
      <c r="AC297" s="153" t="e">
        <f t="shared" si="114"/>
        <v>#REF!</v>
      </c>
      <c r="AD297" s="251" t="str">
        <f>IF('OFERTAS ECONOMICAS'!BN297=0,"",IF('OFERTAS ECONOMICAS'!BS297="NO","",'OFERTAS ECONOMICAS'!BN297))</f>
        <v/>
      </c>
      <c r="AE297" s="153">
        <f>+'OFERTAS ECONOMICAS'!BR297</f>
        <v>0</v>
      </c>
      <c r="AF297" s="153" t="str">
        <f t="shared" si="115"/>
        <v>NO CUMPLE</v>
      </c>
      <c r="AG297" s="152" t="str">
        <f>IF('OFERTAS ECONOMICAS'!BW297=0,"",IF('OFERTAS ECONOMICAS'!CB297="NO","",'OFERTAS ECONOMICAS'!BW297))</f>
        <v/>
      </c>
      <c r="AH297" s="153">
        <f>+'OFERTAS ECONOMICAS'!CA297</f>
        <v>0</v>
      </c>
      <c r="AI297" s="153" t="str">
        <f t="shared" si="116"/>
        <v>NO CUMPLE</v>
      </c>
      <c r="AJ297" s="152" t="str">
        <f>IF('OFERTAS ECONOMICAS'!CF297=0,"",IF('OFERTAS ECONOMICAS'!CK297="NO","",'OFERTAS ECONOMICAS'!CF297))</f>
        <v/>
      </c>
      <c r="AK297" s="153">
        <f>+'OFERTAS ECONOMICAS'!CJ297</f>
        <v>0</v>
      </c>
      <c r="AL297" s="153" t="str">
        <f t="shared" si="117"/>
        <v>NO CUMPLE</v>
      </c>
      <c r="AM297" s="152" t="str">
        <f>IF('OFERTAS ECONOMICAS'!CO297=0,"",IF('OFERTAS ECONOMICAS'!CT297="NO","",'OFERTAS ECONOMICAS'!CO297))</f>
        <v/>
      </c>
      <c r="AN297" s="153">
        <f>+'OFERTAS ECONOMICAS'!CS297</f>
        <v>0</v>
      </c>
      <c r="AO297" s="153" t="str">
        <f t="shared" si="118"/>
        <v>NO CUMPLE</v>
      </c>
      <c r="AP297" s="344">
        <f>IF('OFERTAS ECONOMICAS'!CX297=0,"",IF('OFERTAS ECONOMICAS'!DC297="NO","",'OFERTAS ECONOMICAS'!CX297))</f>
        <v>29095.5</v>
      </c>
      <c r="AQ297" s="153" t="str">
        <f>+'OFERTAS ECONOMICAS'!DB297</f>
        <v>CUMPLE</v>
      </c>
      <c r="AR297" s="153" t="str">
        <f t="shared" si="119"/>
        <v>CUMPLE</v>
      </c>
      <c r="AS297" s="152" t="str">
        <f>IF('OFERTAS ECONOMICAS'!DG297=0,"",IF('OFERTAS ECONOMICAS'!DL297="NO","",'OFERTAS ECONOMICAS'!DG297))</f>
        <v/>
      </c>
      <c r="AT297" s="153">
        <f>+'OFERTAS ECONOMICAS'!DK297</f>
        <v>0</v>
      </c>
      <c r="AU297" s="153" t="str">
        <f t="shared" si="120"/>
        <v>NO CUMPLE</v>
      </c>
      <c r="AV297" s="152" t="str">
        <f>IF('OFERTAS ECONOMICAS'!DP297=0,"",IF('OFERTAS ECONOMICAS'!DU297="NO","",'OFERTAS ECONOMICAS'!DP297))</f>
        <v/>
      </c>
      <c r="AW297" s="153">
        <f>+'OFERTAS ECONOMICAS'!DT297</f>
        <v>0</v>
      </c>
      <c r="AX297" s="153" t="str">
        <f t="shared" si="121"/>
        <v>NO CUMPLE</v>
      </c>
      <c r="AY297" s="341" t="str">
        <f>IF('OFERTAS ECONOMICAS'!DY297=0,"",IF('OFERTAS ECONOMICAS'!ED297="no","",'OFERTAS ECONOMICAS'!DY297))</f>
        <v/>
      </c>
      <c r="AZ297" s="153">
        <f>+'OFERTAS ECONOMICAS'!EC297</f>
        <v>0</v>
      </c>
      <c r="BA297" s="153" t="str">
        <f t="shared" si="122"/>
        <v>NO CUMPLE</v>
      </c>
      <c r="BB297" s="152" t="str">
        <f>IF('OFERTAS ECONOMICAS'!EH297=0,"",IF('OFERTAS ECONOMICAS'!EM297="NO","",'OFERTAS ECONOMICAS'!EH297))</f>
        <v/>
      </c>
      <c r="BC297" s="153" t="str">
        <f>+'OFERTAS ECONOMICAS'!EL297</f>
        <v/>
      </c>
      <c r="BD297" s="153" t="str">
        <f t="shared" si="123"/>
        <v>NO CUMPLE</v>
      </c>
      <c r="BE297" s="152">
        <f>IF('OFERTAS ECONOMICAS'!EQ297=0,"",IF('OFERTAS ECONOMICAS'!EV297="NO","",'OFERTAS ECONOMICAS'!EQ297))</f>
        <v>46393</v>
      </c>
      <c r="BF297" s="153" t="str">
        <f>+'OFERTAS ECONOMICAS'!EU297</f>
        <v>CUMPLE</v>
      </c>
      <c r="BG297" s="153" t="str">
        <f t="shared" si="124"/>
        <v>CUMPLE</v>
      </c>
      <c r="BH297" s="152" t="str">
        <f>IF('OFERTAS ECONOMICAS'!EZ297=0,"",IF('OFERTAS ECONOMICAS'!FE297="NO","",'OFERTAS ECONOMICAS'!EZ297))</f>
        <v/>
      </c>
      <c r="BI297" s="153">
        <f>+'OFERTAS ECONOMICAS'!FD297</f>
        <v>0</v>
      </c>
      <c r="BJ297" s="153" t="str">
        <f t="shared" si="125"/>
        <v>NO CUMPLE</v>
      </c>
      <c r="BK297" s="152" t="str">
        <f>IF('OFERTAS ECONOMICAS'!FI297=0,"",IF('OFERTAS ECONOMICAS'!FN297="no","",'OFERTAS ECONOMICAS'!FI297))</f>
        <v/>
      </c>
      <c r="BL297" s="153">
        <f>+'OFERTAS ECONOMICAS'!FM297</f>
        <v>0</v>
      </c>
      <c r="BM297" s="153" t="str">
        <f t="shared" si="126"/>
        <v>NO CUMPLE</v>
      </c>
      <c r="BN297" s="152" t="e">
        <f>IF('OFERTAS ECONOMICAS'!#REF!=0,"",IF('OFERTAS ECONOMICAS'!#REF!="NO","",'OFERTAS ECONOMICAS'!#REF!))</f>
        <v>#REF!</v>
      </c>
      <c r="BO297" s="153" t="e">
        <f>+'OFERTAS ECONOMICAS'!#REF!</f>
        <v>#REF!</v>
      </c>
      <c r="BP297" s="153" t="e">
        <f t="shared" si="127"/>
        <v>#REF!</v>
      </c>
      <c r="BQ297" s="152">
        <f>IF('OFERTAS ECONOMICAS'!FR297=0,"",IF('OFERTAS ECONOMICAS'!FW297="NO","",'OFERTAS ECONOMICAS'!FR297))</f>
        <v>30464</v>
      </c>
      <c r="BR297" s="153" t="str">
        <f>+'OFERTAS ECONOMICAS'!FV297</f>
        <v>CUMPLE</v>
      </c>
      <c r="BS297" s="153" t="str">
        <f t="shared" si="128"/>
        <v>CUMPLE</v>
      </c>
      <c r="BT297" s="152" t="str">
        <f>IF('OFERTAS ECONOMICAS'!GA297=0,"",IF('OFERTAS ECONOMICAS'!GF297="NO","",'OFERTAS ECONOMICAS'!GA297))</f>
        <v/>
      </c>
      <c r="BU297" s="153" t="str">
        <f>+'OFERTAS ECONOMICAS'!GE297</f>
        <v>NO CUMPLE</v>
      </c>
      <c r="BV297" s="153" t="str">
        <f t="shared" si="129"/>
        <v>NO CUMPLE</v>
      </c>
      <c r="BW297" s="152" t="e">
        <f>IF('OFERTAS ECONOMICAS'!#REF!=0,"",IF('OFERTAS ECONOMICAS'!#REF!="NO","",'OFERTAS ECONOMICAS'!#REF!))</f>
        <v>#REF!</v>
      </c>
      <c r="BX297" s="153" t="e">
        <f>+'OFERTAS ECONOMICAS'!#REF!</f>
        <v>#REF!</v>
      </c>
      <c r="BY297" s="153" t="e">
        <f t="shared" si="130"/>
        <v>#REF!</v>
      </c>
    </row>
    <row r="298" spans="1:77" ht="25.5" x14ac:dyDescent="0.2">
      <c r="A298" s="85">
        <f t="shared" si="106"/>
        <v>289</v>
      </c>
      <c r="B298" s="85" t="str">
        <f>VLOOKUP(A298,'OFERTAS ECONOMICAS'!A298:B631,2,0)</f>
        <v>DM105</v>
      </c>
      <c r="C298" s="22" t="str">
        <f>VLOOKUP(A298,'OFERTAS ECONOMICAS'!A298:C631,3,0)</f>
        <v>APOSITO DE HIDROFIBRA CON PLATA DE 20X30 CM</v>
      </c>
      <c r="D298" s="120">
        <v>1</v>
      </c>
      <c r="E298" s="120" t="s">
        <v>32</v>
      </c>
      <c r="F298" s="24">
        <v>130000</v>
      </c>
      <c r="G298" s="120">
        <v>6</v>
      </c>
      <c r="H298" s="86">
        <f t="shared" si="107"/>
        <v>780000</v>
      </c>
      <c r="I298" s="48" t="str">
        <f>IF('OFERTAS ECONOMICAS'!L298=0,"",IF('OFERTAS ECONOMICAS'!Q298="no","",'OFERTAS ECONOMICAS'!L298))</f>
        <v/>
      </c>
      <c r="J298" s="49">
        <f>+'OFERTAS ECONOMICAS'!P298</f>
        <v>0</v>
      </c>
      <c r="K298" s="49" t="str">
        <f t="shared" si="108"/>
        <v>NO CUMPLE</v>
      </c>
      <c r="L298" s="51" t="str">
        <f>IF('OFERTAS ECONOMICAS'!U298=0,"",IF('OFERTAS ECONOMICAS'!Z298="NO","",'OFERTAS ECONOMICAS'!U298))</f>
        <v/>
      </c>
      <c r="M298" s="52">
        <f>+'OFERTAS ECONOMICAS'!Y298</f>
        <v>0</v>
      </c>
      <c r="N298" s="52" t="str">
        <f t="shared" si="109"/>
        <v>NO CUMPLE</v>
      </c>
      <c r="O298" s="53" t="str">
        <f>IF('OFERTAS ECONOMICAS'!AD298=0,"",IF('OFERTAS ECONOMICAS'!AI298="NO","",'OFERTAS ECONOMICAS'!AD298))</f>
        <v/>
      </c>
      <c r="P298" s="54" t="str">
        <f>+'OFERTAS ECONOMICAS'!AH298</f>
        <v>CUMPLE</v>
      </c>
      <c r="Q298" s="54" t="str">
        <f t="shared" si="110"/>
        <v>NO CUMPLE</v>
      </c>
      <c r="R298" s="56" t="str">
        <f>IF('OFERTAS ECONOMICAS'!AN298=0,"",IF('OFERTAS ECONOMICAS'!AR298="NO","",'OFERTAS ECONOMICAS'!AN298))</f>
        <v/>
      </c>
      <c r="S298" s="57">
        <f>+'OFERTAS ECONOMICAS'!AQ298</f>
        <v>0</v>
      </c>
      <c r="T298" s="57" t="str">
        <f t="shared" si="111"/>
        <v>NO CUMPLE</v>
      </c>
      <c r="U298" s="59" t="str">
        <f>IF('OFERTAS ECONOMICAS'!AV298=0,"",IF('OFERTAS ECONOMICAS'!BA298="NO","",'OFERTAS ECONOMICAS'!AV298))</f>
        <v/>
      </c>
      <c r="V298" s="60">
        <f>+'OFERTAS ECONOMICAS'!AZ298</f>
        <v>0</v>
      </c>
      <c r="W298" s="60" t="str">
        <f t="shared" si="112"/>
        <v>NO CUMPLE</v>
      </c>
      <c r="X298" s="56" t="str">
        <f>IF('OFERTAS ECONOMICAS'!BF298=0,"",IF('OFERTAS ECONOMICAS'!BJ298="NO","",'OFERTAS ECONOMICAS'!BE298))</f>
        <v/>
      </c>
      <c r="Y298" s="57">
        <f>+'OFERTAS ECONOMICAS'!BI298</f>
        <v>0</v>
      </c>
      <c r="Z298" s="57" t="str">
        <f t="shared" si="113"/>
        <v>NO CUMPLE</v>
      </c>
      <c r="AA298" s="152" t="e">
        <f>IF('OFERTAS ECONOMICAS'!#REF!=0,"",IF('OFERTAS ECONOMICAS'!#REF!="NO","",'OFERTAS ECONOMICAS'!#REF!))</f>
        <v>#REF!</v>
      </c>
      <c r="AB298" s="153" t="e">
        <f>+'OFERTAS ECONOMICAS'!#REF!</f>
        <v>#REF!</v>
      </c>
      <c r="AC298" s="153" t="e">
        <f t="shared" si="114"/>
        <v>#REF!</v>
      </c>
      <c r="AD298" s="251" t="str">
        <f>IF('OFERTAS ECONOMICAS'!BN298=0,"",IF('OFERTAS ECONOMICAS'!BS298="NO","",'OFERTAS ECONOMICAS'!BN298))</f>
        <v/>
      </c>
      <c r="AE298" s="153">
        <f>+'OFERTAS ECONOMICAS'!BR298</f>
        <v>0</v>
      </c>
      <c r="AF298" s="153" t="str">
        <f t="shared" si="115"/>
        <v>NO CUMPLE</v>
      </c>
      <c r="AG298" s="152" t="str">
        <f>IF('OFERTAS ECONOMICAS'!BW298=0,"",IF('OFERTAS ECONOMICAS'!CB298="NO","",'OFERTAS ECONOMICAS'!BW298))</f>
        <v/>
      </c>
      <c r="AH298" s="153">
        <f>+'OFERTAS ECONOMICAS'!CA298</f>
        <v>0</v>
      </c>
      <c r="AI298" s="153" t="str">
        <f t="shared" si="116"/>
        <v>NO CUMPLE</v>
      </c>
      <c r="AJ298" s="152" t="str">
        <f>IF('OFERTAS ECONOMICAS'!CF298=0,"",IF('OFERTAS ECONOMICAS'!CK298="NO","",'OFERTAS ECONOMICAS'!CF298))</f>
        <v/>
      </c>
      <c r="AK298" s="153">
        <f>+'OFERTAS ECONOMICAS'!CJ298</f>
        <v>0</v>
      </c>
      <c r="AL298" s="153" t="str">
        <f t="shared" si="117"/>
        <v>NO CUMPLE</v>
      </c>
      <c r="AM298" s="152" t="str">
        <f>IF('OFERTAS ECONOMICAS'!CO298=0,"",IF('OFERTAS ECONOMICAS'!CT298="NO","",'OFERTAS ECONOMICAS'!CO298))</f>
        <v/>
      </c>
      <c r="AN298" s="153">
        <f>+'OFERTAS ECONOMICAS'!CS298</f>
        <v>0</v>
      </c>
      <c r="AO298" s="153" t="str">
        <f t="shared" si="118"/>
        <v>NO CUMPLE</v>
      </c>
      <c r="AP298" s="344" t="str">
        <f>IF('OFERTAS ECONOMICAS'!CX298=0,"",IF('OFERTAS ECONOMICAS'!DC298="NO","",'OFERTAS ECONOMICAS'!CX298))</f>
        <v/>
      </c>
      <c r="AQ298" s="153">
        <f>+'OFERTAS ECONOMICAS'!DB298</f>
        <v>0</v>
      </c>
      <c r="AR298" s="153" t="str">
        <f t="shared" si="119"/>
        <v>NO CUMPLE</v>
      </c>
      <c r="AS298" s="152">
        <f>IF('OFERTAS ECONOMICAS'!DG298=0,"",IF('OFERTAS ECONOMICAS'!DL298="NO","",'OFERTAS ECONOMICAS'!DG298))</f>
        <v>127436</v>
      </c>
      <c r="AT298" s="153" t="str">
        <f>+'OFERTAS ECONOMICAS'!DK298</f>
        <v>CUMPLE</v>
      </c>
      <c r="AU298" s="153" t="str">
        <f t="shared" si="120"/>
        <v>CUMPLE</v>
      </c>
      <c r="AV298" s="152" t="str">
        <f>IF('OFERTAS ECONOMICAS'!DP298=0,"",IF('OFERTAS ECONOMICAS'!DU298="NO","",'OFERTAS ECONOMICAS'!DP298))</f>
        <v/>
      </c>
      <c r="AW298" s="153">
        <f>+'OFERTAS ECONOMICAS'!DT298</f>
        <v>0</v>
      </c>
      <c r="AX298" s="153" t="str">
        <f t="shared" si="121"/>
        <v>NO CUMPLE</v>
      </c>
      <c r="AY298" s="341" t="str">
        <f>IF('OFERTAS ECONOMICAS'!DY298=0,"",IF('OFERTAS ECONOMICAS'!ED298="no","",'OFERTAS ECONOMICAS'!DY298))</f>
        <v/>
      </c>
      <c r="AZ298" s="153">
        <f>+'OFERTAS ECONOMICAS'!EC298</f>
        <v>0</v>
      </c>
      <c r="BA298" s="153" t="str">
        <f t="shared" si="122"/>
        <v>NO CUMPLE</v>
      </c>
      <c r="BB298" s="152" t="str">
        <f>IF('OFERTAS ECONOMICAS'!EH298=0,"",IF('OFERTAS ECONOMICAS'!EM298="NO","",'OFERTAS ECONOMICAS'!EH298))</f>
        <v/>
      </c>
      <c r="BC298" s="153" t="str">
        <f>+'OFERTAS ECONOMICAS'!EL298</f>
        <v/>
      </c>
      <c r="BD298" s="153" t="str">
        <f t="shared" si="123"/>
        <v>NO CUMPLE</v>
      </c>
      <c r="BE298" s="152" t="str">
        <f>IF('OFERTAS ECONOMICAS'!EQ298=0,"",IF('OFERTAS ECONOMICAS'!EV298="NO","",'OFERTAS ECONOMICAS'!EQ298))</f>
        <v/>
      </c>
      <c r="BF298" s="153">
        <f>+'OFERTAS ECONOMICAS'!EU298</f>
        <v>0</v>
      </c>
      <c r="BG298" s="153" t="str">
        <f t="shared" si="124"/>
        <v>NO CUMPLE</v>
      </c>
      <c r="BH298" s="152" t="str">
        <f>IF('OFERTAS ECONOMICAS'!EZ298=0,"",IF('OFERTAS ECONOMICAS'!FE298="NO","",'OFERTAS ECONOMICAS'!EZ298))</f>
        <v/>
      </c>
      <c r="BI298" s="153">
        <f>+'OFERTAS ECONOMICAS'!FD298</f>
        <v>0</v>
      </c>
      <c r="BJ298" s="153" t="str">
        <f t="shared" si="125"/>
        <v>NO CUMPLE</v>
      </c>
      <c r="BK298" s="152" t="str">
        <f>IF('OFERTAS ECONOMICAS'!FI298=0,"",IF('OFERTAS ECONOMICAS'!FN298="no","",'OFERTAS ECONOMICAS'!FI298))</f>
        <v/>
      </c>
      <c r="BL298" s="153">
        <f>+'OFERTAS ECONOMICAS'!FM298</f>
        <v>0</v>
      </c>
      <c r="BM298" s="153" t="str">
        <f t="shared" si="126"/>
        <v>NO CUMPLE</v>
      </c>
      <c r="BN298" s="152" t="e">
        <f>IF('OFERTAS ECONOMICAS'!#REF!=0,"",IF('OFERTAS ECONOMICAS'!#REF!="NO","",'OFERTAS ECONOMICAS'!#REF!))</f>
        <v>#REF!</v>
      </c>
      <c r="BO298" s="153" t="e">
        <f>+'OFERTAS ECONOMICAS'!#REF!</f>
        <v>#REF!</v>
      </c>
      <c r="BP298" s="153" t="e">
        <f t="shared" si="127"/>
        <v>#REF!</v>
      </c>
      <c r="BQ298" s="152" t="str">
        <f>IF('OFERTAS ECONOMICAS'!FR298=0,"",IF('OFERTAS ECONOMICAS'!FW298="NO","",'OFERTAS ECONOMICAS'!FR298))</f>
        <v/>
      </c>
      <c r="BR298" s="153">
        <f>+'OFERTAS ECONOMICAS'!FV298</f>
        <v>0</v>
      </c>
      <c r="BS298" s="153" t="str">
        <f t="shared" si="128"/>
        <v>NO CUMPLE</v>
      </c>
      <c r="BT298" s="152" t="str">
        <f>IF('OFERTAS ECONOMICAS'!GA298=0,"",IF('OFERTAS ECONOMICAS'!GF298="NO","",'OFERTAS ECONOMICAS'!GA298))</f>
        <v/>
      </c>
      <c r="BU298" s="153">
        <f>+'OFERTAS ECONOMICAS'!GE298</f>
        <v>0</v>
      </c>
      <c r="BV298" s="153" t="str">
        <f t="shared" si="129"/>
        <v>NO CUMPLE</v>
      </c>
      <c r="BW298" s="152" t="e">
        <f>IF('OFERTAS ECONOMICAS'!#REF!=0,"",IF('OFERTAS ECONOMICAS'!#REF!="NO","",'OFERTAS ECONOMICAS'!#REF!))</f>
        <v>#REF!</v>
      </c>
      <c r="BX298" s="153" t="e">
        <f>+'OFERTAS ECONOMICAS'!#REF!</f>
        <v>#REF!</v>
      </c>
      <c r="BY298" s="153" t="e">
        <f t="shared" si="130"/>
        <v>#REF!</v>
      </c>
    </row>
    <row r="299" spans="1:77" ht="63.75" x14ac:dyDescent="0.2">
      <c r="A299" s="85">
        <f t="shared" si="106"/>
        <v>290</v>
      </c>
      <c r="B299" s="85" t="str">
        <f>VLOOKUP(A299,'OFERTAS ECONOMICAS'!A299:B632,2,0)</f>
        <v>DM1245</v>
      </c>
      <c r="C299" s="22" t="str">
        <f>VLOOKUP(A299,'OFERTAS ECONOMICAS'!A299:C632,3,0)</f>
        <v>MALLA DE POLIPROPILENO DE ALTA DENSIDAD PESO DE 95 GR. MICROPOROSA PORO DE 0.75 X 0.75 A 0.8 MM NO ABSORBIBLE 15 X 15CM</v>
      </c>
      <c r="D299" s="120">
        <v>1</v>
      </c>
      <c r="E299" s="120" t="s">
        <v>32</v>
      </c>
      <c r="F299" s="24">
        <v>153525</v>
      </c>
      <c r="G299" s="120">
        <v>9</v>
      </c>
      <c r="H299" s="86">
        <f t="shared" si="107"/>
        <v>1381725</v>
      </c>
      <c r="I299" s="48" t="str">
        <f>IF('OFERTAS ECONOMICAS'!L299=0,"",IF('OFERTAS ECONOMICAS'!Q299="no","",'OFERTAS ECONOMICAS'!L299))</f>
        <v/>
      </c>
      <c r="J299" s="49">
        <f>+'OFERTAS ECONOMICAS'!P299</f>
        <v>0</v>
      </c>
      <c r="K299" s="49" t="str">
        <f t="shared" si="108"/>
        <v>NO CUMPLE</v>
      </c>
      <c r="L299" s="51" t="str">
        <f>IF('OFERTAS ECONOMICAS'!U299=0,"",IF('OFERTAS ECONOMICAS'!Z299="NO","",'OFERTAS ECONOMICAS'!U299))</f>
        <v/>
      </c>
      <c r="M299" s="52">
        <f>+'OFERTAS ECONOMICAS'!Y299</f>
        <v>0</v>
      </c>
      <c r="N299" s="52" t="str">
        <f t="shared" si="109"/>
        <v>NO CUMPLE</v>
      </c>
      <c r="O299" s="53" t="str">
        <f>IF('OFERTAS ECONOMICAS'!AD299=0,"",IF('OFERTAS ECONOMICAS'!AI299="NO","",'OFERTAS ECONOMICAS'!AD299))</f>
        <v/>
      </c>
      <c r="P299" s="54">
        <f>+'OFERTAS ECONOMICAS'!AH299</f>
        <v>0</v>
      </c>
      <c r="Q299" s="54" t="str">
        <f t="shared" si="110"/>
        <v>NO CUMPLE</v>
      </c>
      <c r="R299" s="56" t="str">
        <f>IF('OFERTAS ECONOMICAS'!AN299=0,"",IF('OFERTAS ECONOMICAS'!AR299="NO","",'OFERTAS ECONOMICAS'!AN299))</f>
        <v/>
      </c>
      <c r="S299" s="57">
        <f>+'OFERTAS ECONOMICAS'!AQ299</f>
        <v>0</v>
      </c>
      <c r="T299" s="57" t="str">
        <f t="shared" si="111"/>
        <v>NO CUMPLE</v>
      </c>
      <c r="U299" s="59" t="str">
        <f>IF('OFERTAS ECONOMICAS'!AV299=0,"",IF('OFERTAS ECONOMICAS'!BA299="NO","",'OFERTAS ECONOMICAS'!AV299))</f>
        <v/>
      </c>
      <c r="V299" s="60" t="str">
        <f>+'OFERTAS ECONOMICAS'!AZ299</f>
        <v>NO CUMPLE</v>
      </c>
      <c r="W299" s="60" t="str">
        <f t="shared" si="112"/>
        <v>NO CUMPLE</v>
      </c>
      <c r="X299" s="56" t="str">
        <f>IF('OFERTAS ECONOMICAS'!BF299=0,"",IF('OFERTAS ECONOMICAS'!BJ299="NO","",'OFERTAS ECONOMICAS'!BE299))</f>
        <v/>
      </c>
      <c r="Y299" s="57">
        <f>+'OFERTAS ECONOMICAS'!BI299</f>
        <v>0</v>
      </c>
      <c r="Z299" s="57" t="str">
        <f t="shared" si="113"/>
        <v>NO CUMPLE</v>
      </c>
      <c r="AA299" s="152" t="e">
        <f>IF('OFERTAS ECONOMICAS'!#REF!=0,"",IF('OFERTAS ECONOMICAS'!#REF!="NO","",'OFERTAS ECONOMICAS'!#REF!))</f>
        <v>#REF!</v>
      </c>
      <c r="AB299" s="153" t="e">
        <f>+'OFERTAS ECONOMICAS'!#REF!</f>
        <v>#REF!</v>
      </c>
      <c r="AC299" s="153" t="e">
        <f t="shared" si="114"/>
        <v>#REF!</v>
      </c>
      <c r="AD299" s="251" t="str">
        <f>IF('OFERTAS ECONOMICAS'!BN299=0,"",IF('OFERTAS ECONOMICAS'!BS299="NO","",'OFERTAS ECONOMICAS'!BN299))</f>
        <v/>
      </c>
      <c r="AE299" s="153">
        <f>+'OFERTAS ECONOMICAS'!BR299</f>
        <v>0</v>
      </c>
      <c r="AF299" s="153" t="str">
        <f t="shared" si="115"/>
        <v>NO CUMPLE</v>
      </c>
      <c r="AG299" s="152" t="str">
        <f>IF('OFERTAS ECONOMICAS'!BW299=0,"",IF('OFERTAS ECONOMICAS'!CB299="NO","",'OFERTAS ECONOMICAS'!BW299))</f>
        <v/>
      </c>
      <c r="AH299" s="153">
        <f>+'OFERTAS ECONOMICAS'!CA299</f>
        <v>0</v>
      </c>
      <c r="AI299" s="153" t="str">
        <f t="shared" si="116"/>
        <v>NO CUMPLE</v>
      </c>
      <c r="AJ299" s="152">
        <f>IF('OFERTAS ECONOMICAS'!CF299=0,"",IF('OFERTAS ECONOMICAS'!CK299="NO","",'OFERTAS ECONOMICAS'!CF299))</f>
        <v>133500</v>
      </c>
      <c r="AK299" s="153" t="str">
        <f>+'OFERTAS ECONOMICAS'!CJ299</f>
        <v>CUMPLE</v>
      </c>
      <c r="AL299" s="153" t="str">
        <f t="shared" si="117"/>
        <v>CUMPLE</v>
      </c>
      <c r="AM299" s="152">
        <f>IF('OFERTAS ECONOMICAS'!CO299=0,"",IF('OFERTAS ECONOMICAS'!CT299="NO","",'OFERTAS ECONOMICAS'!CO299))</f>
        <v>100300</v>
      </c>
      <c r="AN299" s="153" t="str">
        <f>+'OFERTAS ECONOMICAS'!CS299</f>
        <v>CUMPLE</v>
      </c>
      <c r="AO299" s="153" t="str">
        <f t="shared" si="118"/>
        <v>CUMPLE</v>
      </c>
      <c r="AP299" s="344" t="str">
        <f>IF('OFERTAS ECONOMICAS'!CX299=0,"",IF('OFERTAS ECONOMICAS'!DC299="NO","",'OFERTAS ECONOMICAS'!CX299))</f>
        <v/>
      </c>
      <c r="AQ299" s="153">
        <f>+'OFERTAS ECONOMICAS'!DB299</f>
        <v>0</v>
      </c>
      <c r="AR299" s="153" t="str">
        <f t="shared" si="119"/>
        <v>NO CUMPLE</v>
      </c>
      <c r="AS299" s="152" t="str">
        <f>IF('OFERTAS ECONOMICAS'!DG299=0,"",IF('OFERTAS ECONOMICAS'!DL299="NO","",'OFERTAS ECONOMICAS'!DG299))</f>
        <v/>
      </c>
      <c r="AT299" s="153">
        <f>+'OFERTAS ECONOMICAS'!DK299</f>
        <v>0</v>
      </c>
      <c r="AU299" s="153" t="str">
        <f t="shared" si="120"/>
        <v>NO CUMPLE</v>
      </c>
      <c r="AV299" s="152" t="str">
        <f>IF('OFERTAS ECONOMICAS'!DP299=0,"",IF('OFERTAS ECONOMICAS'!DU299="NO","",'OFERTAS ECONOMICAS'!DP299))</f>
        <v/>
      </c>
      <c r="AW299" s="153">
        <f>+'OFERTAS ECONOMICAS'!DT299</f>
        <v>0</v>
      </c>
      <c r="AX299" s="153" t="str">
        <f t="shared" si="121"/>
        <v>NO CUMPLE</v>
      </c>
      <c r="AY299" s="341" t="str">
        <f>IF('OFERTAS ECONOMICAS'!DY299=0,"",IF('OFERTAS ECONOMICAS'!ED299="no","",'OFERTAS ECONOMICAS'!DY299))</f>
        <v/>
      </c>
      <c r="AZ299" s="153">
        <f>+'OFERTAS ECONOMICAS'!EC299</f>
        <v>0</v>
      </c>
      <c r="BA299" s="153" t="str">
        <f t="shared" si="122"/>
        <v>NO CUMPLE</v>
      </c>
      <c r="BB299" s="152" t="str">
        <f>IF('OFERTAS ECONOMICAS'!EH299=0,"",IF('OFERTAS ECONOMICAS'!EM299="NO","",'OFERTAS ECONOMICAS'!EH299))</f>
        <v/>
      </c>
      <c r="BC299" s="153" t="str">
        <f>+'OFERTAS ECONOMICAS'!EL299</f>
        <v/>
      </c>
      <c r="BD299" s="153" t="str">
        <f t="shared" si="123"/>
        <v>NO CUMPLE</v>
      </c>
      <c r="BE299" s="152" t="str">
        <f>IF('OFERTAS ECONOMICAS'!EQ299=0,"",IF('OFERTAS ECONOMICAS'!EV299="NO","",'OFERTAS ECONOMICAS'!EQ299))</f>
        <v/>
      </c>
      <c r="BF299" s="153">
        <f>+'OFERTAS ECONOMICAS'!EU299</f>
        <v>0</v>
      </c>
      <c r="BG299" s="153" t="str">
        <f t="shared" si="124"/>
        <v>NO CUMPLE</v>
      </c>
      <c r="BH299" s="152" t="str">
        <f>IF('OFERTAS ECONOMICAS'!EZ299=0,"",IF('OFERTAS ECONOMICAS'!FE299="NO","",'OFERTAS ECONOMICAS'!EZ299))</f>
        <v/>
      </c>
      <c r="BI299" s="153">
        <f>+'OFERTAS ECONOMICAS'!FD299</f>
        <v>0</v>
      </c>
      <c r="BJ299" s="153" t="str">
        <f t="shared" si="125"/>
        <v>NO CUMPLE</v>
      </c>
      <c r="BK299" s="152" t="str">
        <f>IF('OFERTAS ECONOMICAS'!FI299=0,"",IF('OFERTAS ECONOMICAS'!FN299="no","",'OFERTAS ECONOMICAS'!FI299))</f>
        <v/>
      </c>
      <c r="BL299" s="153">
        <f>+'OFERTAS ECONOMICAS'!FM299</f>
        <v>0</v>
      </c>
      <c r="BM299" s="153" t="str">
        <f t="shared" si="126"/>
        <v>NO CUMPLE</v>
      </c>
      <c r="BN299" s="152" t="e">
        <f>IF('OFERTAS ECONOMICAS'!#REF!=0,"",IF('OFERTAS ECONOMICAS'!#REF!="NO","",'OFERTAS ECONOMICAS'!#REF!))</f>
        <v>#REF!</v>
      </c>
      <c r="BO299" s="153" t="e">
        <f>+'OFERTAS ECONOMICAS'!#REF!</f>
        <v>#REF!</v>
      </c>
      <c r="BP299" s="153" t="e">
        <f t="shared" si="127"/>
        <v>#REF!</v>
      </c>
      <c r="BQ299" s="152" t="str">
        <f>IF('OFERTAS ECONOMICAS'!FR299=0,"",IF('OFERTAS ECONOMICAS'!FW299="NO","",'OFERTAS ECONOMICAS'!FR299))</f>
        <v/>
      </c>
      <c r="BR299" s="153">
        <f>+'OFERTAS ECONOMICAS'!FV299</f>
        <v>0</v>
      </c>
      <c r="BS299" s="153" t="str">
        <f t="shared" si="128"/>
        <v>NO CUMPLE</v>
      </c>
      <c r="BT299" s="152" t="str">
        <f>IF('OFERTAS ECONOMICAS'!GA299=0,"",IF('OFERTAS ECONOMICAS'!GF299="NO","",'OFERTAS ECONOMICAS'!GA299))</f>
        <v/>
      </c>
      <c r="BU299" s="153">
        <f>+'OFERTAS ECONOMICAS'!GE299</f>
        <v>0</v>
      </c>
      <c r="BV299" s="153" t="str">
        <f t="shared" si="129"/>
        <v>NO CUMPLE</v>
      </c>
      <c r="BW299" s="152" t="e">
        <f>IF('OFERTAS ECONOMICAS'!#REF!=0,"",IF('OFERTAS ECONOMICAS'!#REF!="NO","",'OFERTAS ECONOMICAS'!#REF!))</f>
        <v>#REF!</v>
      </c>
      <c r="BX299" s="153" t="e">
        <f>+'OFERTAS ECONOMICAS'!#REF!</f>
        <v>#REF!</v>
      </c>
      <c r="BY299" s="153" t="e">
        <f t="shared" si="130"/>
        <v>#REF!</v>
      </c>
    </row>
    <row r="300" spans="1:77" ht="25.5" x14ac:dyDescent="0.2">
      <c r="A300" s="85">
        <f t="shared" si="106"/>
        <v>291</v>
      </c>
      <c r="B300" s="85" t="str">
        <f>VLOOKUP(A300,'OFERTAS ECONOMICAS'!A300:B633,2,0)</f>
        <v>DM493</v>
      </c>
      <c r="C300" s="22" t="str">
        <f>VLOOKUP(A300,'OFERTAS ECONOMICAS'!A300:C633,3,0)</f>
        <v>FILTRO BACTERIANO VIRICO PEDIATRICO</v>
      </c>
      <c r="D300" s="120">
        <v>1</v>
      </c>
      <c r="E300" s="120" t="s">
        <v>32</v>
      </c>
      <c r="F300" s="24">
        <v>7437.5</v>
      </c>
      <c r="G300" s="120">
        <v>1</v>
      </c>
      <c r="H300" s="86">
        <f t="shared" si="107"/>
        <v>7437.5</v>
      </c>
      <c r="I300" s="48" t="str">
        <f>IF('OFERTAS ECONOMICAS'!L300=0,"",IF('OFERTAS ECONOMICAS'!Q300="no","",'OFERTAS ECONOMICAS'!L300))</f>
        <v/>
      </c>
      <c r="J300" s="49">
        <f>+'OFERTAS ECONOMICAS'!P300</f>
        <v>0</v>
      </c>
      <c r="K300" s="49" t="str">
        <f t="shared" si="108"/>
        <v>NO CUMPLE</v>
      </c>
      <c r="L300" s="51" t="str">
        <f>IF('OFERTAS ECONOMICAS'!U300=0,"",IF('OFERTAS ECONOMICAS'!Z300="NO","",'OFERTAS ECONOMICAS'!U300))</f>
        <v/>
      </c>
      <c r="M300" s="52">
        <f>+'OFERTAS ECONOMICAS'!Y300</f>
        <v>0</v>
      </c>
      <c r="N300" s="52" t="str">
        <f t="shared" si="109"/>
        <v>NO CUMPLE</v>
      </c>
      <c r="O300" s="53">
        <f>IF('OFERTAS ECONOMICAS'!AD300=0,"",IF('OFERTAS ECONOMICAS'!AI300="NO","",'OFERTAS ECONOMICAS'!AD300))</f>
        <v>7438</v>
      </c>
      <c r="P300" s="54" t="str">
        <f>+'OFERTAS ECONOMICAS'!AH300</f>
        <v>CUMPLE</v>
      </c>
      <c r="Q300" s="54" t="str">
        <f t="shared" si="110"/>
        <v>CUMPLE</v>
      </c>
      <c r="R300" s="56" t="str">
        <f>IF('OFERTAS ECONOMICAS'!AN300=0,"",IF('OFERTAS ECONOMICAS'!AR300="NO","",'OFERTAS ECONOMICAS'!AN300))</f>
        <v/>
      </c>
      <c r="S300" s="57">
        <f>+'OFERTAS ECONOMICAS'!AQ300</f>
        <v>0</v>
      </c>
      <c r="T300" s="57" t="str">
        <f t="shared" si="111"/>
        <v>NO CUMPLE</v>
      </c>
      <c r="U300" s="59" t="str">
        <f>IF('OFERTAS ECONOMICAS'!AV300=0,"",IF('OFERTAS ECONOMICAS'!BA300="NO","",'OFERTAS ECONOMICAS'!AV300))</f>
        <v/>
      </c>
      <c r="V300" s="60" t="str">
        <f>+'OFERTAS ECONOMICAS'!AZ300</f>
        <v>NO CUMPLE</v>
      </c>
      <c r="W300" s="60" t="str">
        <f t="shared" si="112"/>
        <v>NO CUMPLE</v>
      </c>
      <c r="X300" s="56" t="str">
        <f>IF('OFERTAS ECONOMICAS'!BF300=0,"",IF('OFERTAS ECONOMICAS'!BJ300="NO","",'OFERTAS ECONOMICAS'!BE300))</f>
        <v/>
      </c>
      <c r="Y300" s="57">
        <f>+'OFERTAS ECONOMICAS'!BI300</f>
        <v>0</v>
      </c>
      <c r="Z300" s="57" t="str">
        <f t="shared" si="113"/>
        <v>NO CUMPLE</v>
      </c>
      <c r="AA300" s="152" t="e">
        <f>IF('OFERTAS ECONOMICAS'!#REF!=0,"",IF('OFERTAS ECONOMICAS'!#REF!="NO","",'OFERTAS ECONOMICAS'!#REF!))</f>
        <v>#REF!</v>
      </c>
      <c r="AB300" s="153" t="e">
        <f>+'OFERTAS ECONOMICAS'!#REF!</f>
        <v>#REF!</v>
      </c>
      <c r="AC300" s="153" t="e">
        <f t="shared" si="114"/>
        <v>#REF!</v>
      </c>
      <c r="AD300" s="251" t="str">
        <f>IF('OFERTAS ECONOMICAS'!BN300=0,"",IF('OFERTAS ECONOMICAS'!BS300="NO","",'OFERTAS ECONOMICAS'!BN300))</f>
        <v/>
      </c>
      <c r="AE300" s="153">
        <f>+'OFERTAS ECONOMICAS'!BR300</f>
        <v>0</v>
      </c>
      <c r="AF300" s="153" t="str">
        <f t="shared" si="115"/>
        <v>NO CUMPLE</v>
      </c>
      <c r="AG300" s="152" t="str">
        <f>IF('OFERTAS ECONOMICAS'!BW300=0,"",IF('OFERTAS ECONOMICAS'!CB300="NO","",'OFERTAS ECONOMICAS'!BW300))</f>
        <v/>
      </c>
      <c r="AH300" s="153">
        <f>+'OFERTAS ECONOMICAS'!CA300</f>
        <v>0</v>
      </c>
      <c r="AI300" s="153" t="str">
        <f t="shared" si="116"/>
        <v>NO CUMPLE</v>
      </c>
      <c r="AJ300" s="152" t="str">
        <f>IF('OFERTAS ECONOMICAS'!CF300=0,"",IF('OFERTAS ECONOMICAS'!CK300="NO","",'OFERTAS ECONOMICAS'!CF300))</f>
        <v/>
      </c>
      <c r="AK300" s="153">
        <f>+'OFERTAS ECONOMICAS'!CJ300</f>
        <v>0</v>
      </c>
      <c r="AL300" s="153" t="str">
        <f t="shared" si="117"/>
        <v>NO CUMPLE</v>
      </c>
      <c r="AM300" s="152" t="str">
        <f>IF('OFERTAS ECONOMICAS'!CO300=0,"",IF('OFERTAS ECONOMICAS'!CT300="NO","",'OFERTAS ECONOMICAS'!CO300))</f>
        <v/>
      </c>
      <c r="AN300" s="153">
        <f>+'OFERTAS ECONOMICAS'!CS300</f>
        <v>0</v>
      </c>
      <c r="AO300" s="153" t="str">
        <f t="shared" si="118"/>
        <v>NO CUMPLE</v>
      </c>
      <c r="AP300" s="344" t="str">
        <f>IF('OFERTAS ECONOMICAS'!CX300=0,"",IF('OFERTAS ECONOMICAS'!DC300="NO","",'OFERTAS ECONOMICAS'!CX300))</f>
        <v/>
      </c>
      <c r="AQ300" s="153">
        <f>+'OFERTAS ECONOMICAS'!DB300</f>
        <v>0</v>
      </c>
      <c r="AR300" s="153" t="str">
        <f t="shared" si="119"/>
        <v>NO CUMPLE</v>
      </c>
      <c r="AS300" s="152" t="str">
        <f>IF('OFERTAS ECONOMICAS'!DG300=0,"",IF('OFERTAS ECONOMICAS'!DL300="NO","",'OFERTAS ECONOMICAS'!DG300))</f>
        <v/>
      </c>
      <c r="AT300" s="153">
        <f>+'OFERTAS ECONOMICAS'!DK300</f>
        <v>0</v>
      </c>
      <c r="AU300" s="153" t="str">
        <f t="shared" si="120"/>
        <v>NO CUMPLE</v>
      </c>
      <c r="AV300" s="152" t="str">
        <f>IF('OFERTAS ECONOMICAS'!DP300=0,"",IF('OFERTAS ECONOMICAS'!DU300="NO","",'OFERTAS ECONOMICAS'!DP300))</f>
        <v/>
      </c>
      <c r="AW300" s="153">
        <f>+'OFERTAS ECONOMICAS'!DT300</f>
        <v>0</v>
      </c>
      <c r="AX300" s="153" t="str">
        <f t="shared" si="121"/>
        <v>NO CUMPLE</v>
      </c>
      <c r="AY300" s="341" t="str">
        <f>IF('OFERTAS ECONOMICAS'!DY300=0,"",IF('OFERTAS ECONOMICAS'!ED300="no","",'OFERTAS ECONOMICAS'!DY300))</f>
        <v/>
      </c>
      <c r="AZ300" s="153">
        <f>+'OFERTAS ECONOMICAS'!EC300</f>
        <v>0</v>
      </c>
      <c r="BA300" s="153" t="str">
        <f t="shared" si="122"/>
        <v>NO CUMPLE</v>
      </c>
      <c r="BB300" s="152" t="str">
        <f>IF('OFERTAS ECONOMICAS'!EH300=0,"",IF('OFERTAS ECONOMICAS'!EM300="NO","",'OFERTAS ECONOMICAS'!EH300))</f>
        <v/>
      </c>
      <c r="BC300" s="153" t="str">
        <f>+'OFERTAS ECONOMICAS'!EL300</f>
        <v/>
      </c>
      <c r="BD300" s="153" t="str">
        <f t="shared" si="123"/>
        <v>NO CUMPLE</v>
      </c>
      <c r="BE300" s="152">
        <f>IF('OFERTAS ECONOMICAS'!EQ300=0,"",IF('OFERTAS ECONOMICAS'!EV300="NO","",'OFERTAS ECONOMICAS'!EQ300))</f>
        <v>5341</v>
      </c>
      <c r="BF300" s="153" t="str">
        <f>+'OFERTAS ECONOMICAS'!EU300</f>
        <v>CUMPLE</v>
      </c>
      <c r="BG300" s="153" t="str">
        <f t="shared" si="124"/>
        <v>CUMPLE</v>
      </c>
      <c r="BH300" s="152" t="str">
        <f>IF('OFERTAS ECONOMICAS'!EZ300=0,"",IF('OFERTAS ECONOMICAS'!FE300="NO","",'OFERTAS ECONOMICAS'!EZ300))</f>
        <v/>
      </c>
      <c r="BI300" s="153">
        <f>+'OFERTAS ECONOMICAS'!FD300</f>
        <v>0</v>
      </c>
      <c r="BJ300" s="153" t="str">
        <f t="shared" si="125"/>
        <v>NO CUMPLE</v>
      </c>
      <c r="BK300" s="152" t="str">
        <f>IF('OFERTAS ECONOMICAS'!FI300=0,"",IF('OFERTAS ECONOMICAS'!FN300="no","",'OFERTAS ECONOMICAS'!FI300))</f>
        <v/>
      </c>
      <c r="BL300" s="153">
        <f>+'OFERTAS ECONOMICAS'!FM300</f>
        <v>0</v>
      </c>
      <c r="BM300" s="153" t="str">
        <f t="shared" si="126"/>
        <v>NO CUMPLE</v>
      </c>
      <c r="BN300" s="152" t="e">
        <f>IF('OFERTAS ECONOMICAS'!#REF!=0,"",IF('OFERTAS ECONOMICAS'!#REF!="NO","",'OFERTAS ECONOMICAS'!#REF!))</f>
        <v>#REF!</v>
      </c>
      <c r="BO300" s="153" t="e">
        <f>+'OFERTAS ECONOMICAS'!#REF!</f>
        <v>#REF!</v>
      </c>
      <c r="BP300" s="153" t="e">
        <f t="shared" si="127"/>
        <v>#REF!</v>
      </c>
      <c r="BQ300" s="152" t="str">
        <f>IF('OFERTAS ECONOMICAS'!FR300=0,"",IF('OFERTAS ECONOMICAS'!FW300="NO","",'OFERTAS ECONOMICAS'!FR300))</f>
        <v/>
      </c>
      <c r="BR300" s="153">
        <f>+'OFERTAS ECONOMICAS'!FV300</f>
        <v>0</v>
      </c>
      <c r="BS300" s="153" t="str">
        <f t="shared" si="128"/>
        <v>NO CUMPLE</v>
      </c>
      <c r="BT300" s="152" t="str">
        <f>IF('OFERTAS ECONOMICAS'!GA300=0,"",IF('OFERTAS ECONOMICAS'!GF300="NO","",'OFERTAS ECONOMICAS'!GA300))</f>
        <v/>
      </c>
      <c r="BU300" s="153">
        <f>+'OFERTAS ECONOMICAS'!GE300</f>
        <v>0</v>
      </c>
      <c r="BV300" s="153" t="str">
        <f t="shared" si="129"/>
        <v>NO CUMPLE</v>
      </c>
      <c r="BW300" s="152" t="e">
        <f>IF('OFERTAS ECONOMICAS'!#REF!=0,"",IF('OFERTAS ECONOMICAS'!#REF!="NO","",'OFERTAS ECONOMICAS'!#REF!))</f>
        <v>#REF!</v>
      </c>
      <c r="BX300" s="153" t="e">
        <f>+'OFERTAS ECONOMICAS'!#REF!</f>
        <v>#REF!</v>
      </c>
      <c r="BY300" s="153" t="e">
        <f t="shared" si="130"/>
        <v>#REF!</v>
      </c>
    </row>
    <row r="301" spans="1:77" ht="38.25" x14ac:dyDescent="0.2">
      <c r="A301" s="85">
        <f t="shared" si="106"/>
        <v>292</v>
      </c>
      <c r="B301" s="85" t="str">
        <f>VLOOKUP(A301,'OFERTAS ECONOMICAS'!A301:B634,2,0)</f>
        <v>DM1863</v>
      </c>
      <c r="C301" s="22" t="str">
        <f>VLOOKUP(A301,'OFERTAS ECONOMICAS'!A301:C634,3,0)</f>
        <v>CATETER VENOSO CENTRAL BILUMEN No 4 FR X 13 CM PEDIATRICO</v>
      </c>
      <c r="D301" s="120">
        <v>1</v>
      </c>
      <c r="E301" s="120" t="s">
        <v>32</v>
      </c>
      <c r="F301" s="24">
        <v>178965</v>
      </c>
      <c r="G301" s="120">
        <v>3</v>
      </c>
      <c r="H301" s="86">
        <f t="shared" si="107"/>
        <v>536895</v>
      </c>
      <c r="I301" s="48" t="str">
        <f>IF('OFERTAS ECONOMICAS'!L301=0,"",IF('OFERTAS ECONOMICAS'!Q301="no","",'OFERTAS ECONOMICAS'!L301))</f>
        <v/>
      </c>
      <c r="J301" s="49">
        <f>+'OFERTAS ECONOMICAS'!P301</f>
        <v>0</v>
      </c>
      <c r="K301" s="49" t="str">
        <f t="shared" si="108"/>
        <v>NO CUMPLE</v>
      </c>
      <c r="L301" s="51" t="str">
        <f>IF('OFERTAS ECONOMICAS'!U301=0,"",IF('OFERTAS ECONOMICAS'!Z301="NO","",'OFERTAS ECONOMICAS'!U301))</f>
        <v/>
      </c>
      <c r="M301" s="52">
        <f>+'OFERTAS ECONOMICAS'!Y301</f>
        <v>0</v>
      </c>
      <c r="N301" s="52" t="str">
        <f t="shared" si="109"/>
        <v>NO CUMPLE</v>
      </c>
      <c r="O301" s="53">
        <f>IF('OFERTAS ECONOMICAS'!AD301=0,"",IF('OFERTAS ECONOMICAS'!AI301="NO","",'OFERTAS ECONOMICAS'!AD301))</f>
        <v>181511</v>
      </c>
      <c r="P301" s="54" t="str">
        <f>+'OFERTAS ECONOMICAS'!AH301</f>
        <v>CUMPLE</v>
      </c>
      <c r="Q301" s="54" t="str">
        <f t="shared" si="110"/>
        <v>CUMPLE</v>
      </c>
      <c r="R301" s="56" t="str">
        <f>IF('OFERTAS ECONOMICAS'!AN301=0,"",IF('OFERTAS ECONOMICAS'!AR301="NO","",'OFERTAS ECONOMICAS'!AN301))</f>
        <v/>
      </c>
      <c r="S301" s="57">
        <f>+'OFERTAS ECONOMICAS'!AQ301</f>
        <v>0</v>
      </c>
      <c r="T301" s="57" t="str">
        <f t="shared" si="111"/>
        <v>NO CUMPLE</v>
      </c>
      <c r="U301" s="59" t="str">
        <f>IF('OFERTAS ECONOMICAS'!AV301=0,"",IF('OFERTAS ECONOMICAS'!BA301="NO","",'OFERTAS ECONOMICAS'!AV301))</f>
        <v/>
      </c>
      <c r="V301" s="60">
        <f>+'OFERTAS ECONOMICAS'!AZ301</f>
        <v>0</v>
      </c>
      <c r="W301" s="60" t="str">
        <f t="shared" si="112"/>
        <v>NO CUMPLE</v>
      </c>
      <c r="X301" s="56" t="str">
        <f>IF('OFERTAS ECONOMICAS'!BF301=0,"",IF('OFERTAS ECONOMICAS'!BJ301="NO","",'OFERTAS ECONOMICAS'!BE301))</f>
        <v/>
      </c>
      <c r="Y301" s="57">
        <f>+'OFERTAS ECONOMICAS'!BI301</f>
        <v>0</v>
      </c>
      <c r="Z301" s="57" t="str">
        <f t="shared" si="113"/>
        <v>NO CUMPLE</v>
      </c>
      <c r="AA301" s="152" t="e">
        <f>IF('OFERTAS ECONOMICAS'!#REF!=0,"",IF('OFERTAS ECONOMICAS'!#REF!="NO","",'OFERTAS ECONOMICAS'!#REF!))</f>
        <v>#REF!</v>
      </c>
      <c r="AB301" s="153" t="e">
        <f>+'OFERTAS ECONOMICAS'!#REF!</f>
        <v>#REF!</v>
      </c>
      <c r="AC301" s="153" t="e">
        <f t="shared" si="114"/>
        <v>#REF!</v>
      </c>
      <c r="AD301" s="251" t="str">
        <f>IF('OFERTAS ECONOMICAS'!BN301=0,"",IF('OFERTAS ECONOMICAS'!BS301="NO","",'OFERTAS ECONOMICAS'!BN301))</f>
        <v/>
      </c>
      <c r="AE301" s="153">
        <f>+'OFERTAS ECONOMICAS'!BR301</f>
        <v>0</v>
      </c>
      <c r="AF301" s="153" t="str">
        <f t="shared" si="115"/>
        <v>NO CUMPLE</v>
      </c>
      <c r="AG301" s="152" t="str">
        <f>IF('OFERTAS ECONOMICAS'!BW301=0,"",IF('OFERTAS ECONOMICAS'!CB301="NO","",'OFERTAS ECONOMICAS'!BW301))</f>
        <v/>
      </c>
      <c r="AH301" s="153">
        <f>+'OFERTAS ECONOMICAS'!CA301</f>
        <v>0</v>
      </c>
      <c r="AI301" s="153" t="str">
        <f t="shared" si="116"/>
        <v>NO CUMPLE</v>
      </c>
      <c r="AJ301" s="152" t="str">
        <f>IF('OFERTAS ECONOMICAS'!CF301=0,"",IF('OFERTAS ECONOMICAS'!CK301="NO","",'OFERTAS ECONOMICAS'!CF301))</f>
        <v/>
      </c>
      <c r="AK301" s="153">
        <f>+'OFERTAS ECONOMICAS'!CJ301</f>
        <v>0</v>
      </c>
      <c r="AL301" s="153" t="str">
        <f t="shared" si="117"/>
        <v>NO CUMPLE</v>
      </c>
      <c r="AM301" s="152" t="str">
        <f>IF('OFERTAS ECONOMICAS'!CO301=0,"",IF('OFERTAS ECONOMICAS'!CT301="NO","",'OFERTAS ECONOMICAS'!CO301))</f>
        <v/>
      </c>
      <c r="AN301" s="153">
        <f>+'OFERTAS ECONOMICAS'!CS301</f>
        <v>0</v>
      </c>
      <c r="AO301" s="153" t="str">
        <f t="shared" si="118"/>
        <v>NO CUMPLE</v>
      </c>
      <c r="AP301" s="344" t="str">
        <f>IF('OFERTAS ECONOMICAS'!CX301=0,"",IF('OFERTAS ECONOMICAS'!DC301="NO","",'OFERTAS ECONOMICAS'!CX301))</f>
        <v/>
      </c>
      <c r="AQ301" s="153">
        <f>+'OFERTAS ECONOMICAS'!DB301</f>
        <v>0</v>
      </c>
      <c r="AR301" s="153" t="str">
        <f t="shared" si="119"/>
        <v>NO CUMPLE</v>
      </c>
      <c r="AS301" s="152" t="str">
        <f>IF('OFERTAS ECONOMICAS'!DG301=0,"",IF('OFERTAS ECONOMICAS'!DL301="NO","",'OFERTAS ECONOMICAS'!DG301))</f>
        <v/>
      </c>
      <c r="AT301" s="153">
        <f>+'OFERTAS ECONOMICAS'!DK301</f>
        <v>0</v>
      </c>
      <c r="AU301" s="153" t="str">
        <f t="shared" si="120"/>
        <v>NO CUMPLE</v>
      </c>
      <c r="AV301" s="152" t="str">
        <f>IF('OFERTAS ECONOMICAS'!DP301=0,"",IF('OFERTAS ECONOMICAS'!DU301="NO","",'OFERTAS ECONOMICAS'!DP301))</f>
        <v/>
      </c>
      <c r="AW301" s="153">
        <f>+'OFERTAS ECONOMICAS'!DT301</f>
        <v>0</v>
      </c>
      <c r="AX301" s="153" t="str">
        <f t="shared" si="121"/>
        <v>NO CUMPLE</v>
      </c>
      <c r="AY301" s="341" t="str">
        <f>IF('OFERTAS ECONOMICAS'!DY301=0,"",IF('OFERTAS ECONOMICAS'!ED301="no","",'OFERTAS ECONOMICAS'!DY301))</f>
        <v/>
      </c>
      <c r="AZ301" s="153">
        <f>+'OFERTAS ECONOMICAS'!EC301</f>
        <v>0</v>
      </c>
      <c r="BA301" s="153" t="str">
        <f t="shared" si="122"/>
        <v>NO CUMPLE</v>
      </c>
      <c r="BB301" s="152" t="str">
        <f>IF('OFERTAS ECONOMICAS'!EH301=0,"",IF('OFERTAS ECONOMICAS'!EM301="NO","",'OFERTAS ECONOMICAS'!EH301))</f>
        <v/>
      </c>
      <c r="BC301" s="153" t="str">
        <f>+'OFERTAS ECONOMICAS'!EL301</f>
        <v/>
      </c>
      <c r="BD301" s="153" t="str">
        <f t="shared" si="123"/>
        <v>NO CUMPLE</v>
      </c>
      <c r="BE301" s="152" t="str">
        <f>IF('OFERTAS ECONOMICAS'!EQ301=0,"",IF('OFERTAS ECONOMICAS'!EV301="NO","",'OFERTAS ECONOMICAS'!EQ301))</f>
        <v/>
      </c>
      <c r="BF301" s="153">
        <f>+'OFERTAS ECONOMICAS'!EU301</f>
        <v>0</v>
      </c>
      <c r="BG301" s="153" t="str">
        <f t="shared" si="124"/>
        <v>NO CUMPLE</v>
      </c>
      <c r="BH301" s="152" t="str">
        <f>IF('OFERTAS ECONOMICAS'!EZ301=0,"",IF('OFERTAS ECONOMICAS'!FE301="NO","",'OFERTAS ECONOMICAS'!EZ301))</f>
        <v/>
      </c>
      <c r="BI301" s="153">
        <f>+'OFERTAS ECONOMICAS'!FD301</f>
        <v>0</v>
      </c>
      <c r="BJ301" s="153" t="str">
        <f t="shared" si="125"/>
        <v>NO CUMPLE</v>
      </c>
      <c r="BK301" s="152" t="str">
        <f>IF('OFERTAS ECONOMICAS'!FI301=0,"",IF('OFERTAS ECONOMICAS'!FN301="no","",'OFERTAS ECONOMICAS'!FI301))</f>
        <v/>
      </c>
      <c r="BL301" s="153">
        <f>+'OFERTAS ECONOMICAS'!FM301</f>
        <v>0</v>
      </c>
      <c r="BM301" s="153" t="str">
        <f t="shared" si="126"/>
        <v>NO CUMPLE</v>
      </c>
      <c r="BN301" s="152" t="e">
        <f>IF('OFERTAS ECONOMICAS'!#REF!=0,"",IF('OFERTAS ECONOMICAS'!#REF!="NO","",'OFERTAS ECONOMICAS'!#REF!))</f>
        <v>#REF!</v>
      </c>
      <c r="BO301" s="153" t="e">
        <f>+'OFERTAS ECONOMICAS'!#REF!</f>
        <v>#REF!</v>
      </c>
      <c r="BP301" s="153" t="e">
        <f t="shared" si="127"/>
        <v>#REF!</v>
      </c>
      <c r="BQ301" s="152" t="str">
        <f>IF('OFERTAS ECONOMICAS'!FR301=0,"",IF('OFERTAS ECONOMICAS'!FW301="NO","",'OFERTAS ECONOMICAS'!FR301))</f>
        <v/>
      </c>
      <c r="BR301" s="153">
        <f>+'OFERTAS ECONOMICAS'!FV301</f>
        <v>0</v>
      </c>
      <c r="BS301" s="153" t="str">
        <f t="shared" si="128"/>
        <v>NO CUMPLE</v>
      </c>
      <c r="BT301" s="152" t="str">
        <f>IF('OFERTAS ECONOMICAS'!GA301=0,"",IF('OFERTAS ECONOMICAS'!GF301="NO","",'OFERTAS ECONOMICAS'!GA301))</f>
        <v/>
      </c>
      <c r="BU301" s="153">
        <f>+'OFERTAS ECONOMICAS'!GE301</f>
        <v>0</v>
      </c>
      <c r="BV301" s="153" t="str">
        <f t="shared" si="129"/>
        <v>NO CUMPLE</v>
      </c>
      <c r="BW301" s="152" t="e">
        <f>IF('OFERTAS ECONOMICAS'!#REF!=0,"",IF('OFERTAS ECONOMICAS'!#REF!="NO","",'OFERTAS ECONOMICAS'!#REF!))</f>
        <v>#REF!</v>
      </c>
      <c r="BX301" s="153" t="e">
        <f>+'OFERTAS ECONOMICAS'!#REF!</f>
        <v>#REF!</v>
      </c>
      <c r="BY301" s="153" t="e">
        <f t="shared" si="130"/>
        <v>#REF!</v>
      </c>
    </row>
    <row r="302" spans="1:77" ht="25.5" x14ac:dyDescent="0.2">
      <c r="A302" s="85">
        <f t="shared" si="106"/>
        <v>293</v>
      </c>
      <c r="B302" s="85" t="str">
        <f>VLOOKUP(A302,'OFERTAS ECONOMICAS'!A302:B635,2,0)</f>
        <v>DM2541</v>
      </c>
      <c r="C302" s="22" t="str">
        <f>VLOOKUP(A302,'OFERTAS ECONOMICAS'!A302:C635,3,0)</f>
        <v>SET DE CATETER EPIDURAL CON AGUJA N 16</v>
      </c>
      <c r="D302" s="123">
        <v>1</v>
      </c>
      <c r="E302" s="123" t="s">
        <v>32</v>
      </c>
      <c r="F302" s="24">
        <v>36174.85</v>
      </c>
      <c r="G302" s="123">
        <v>1</v>
      </c>
      <c r="H302" s="86">
        <f t="shared" si="107"/>
        <v>36174.85</v>
      </c>
      <c r="I302" s="48" t="str">
        <f>IF('OFERTAS ECONOMICAS'!L302=0,"",IF('OFERTAS ECONOMICAS'!Q302="no","",'OFERTAS ECONOMICAS'!L302))</f>
        <v/>
      </c>
      <c r="J302" s="49">
        <f>+'OFERTAS ECONOMICAS'!P302</f>
        <v>0</v>
      </c>
      <c r="K302" s="49" t="str">
        <f t="shared" si="108"/>
        <v>NO CUMPLE</v>
      </c>
      <c r="L302" s="51" t="str">
        <f>IF('OFERTAS ECONOMICAS'!U302=0,"",IF('OFERTAS ECONOMICAS'!Z302="NO","",'OFERTAS ECONOMICAS'!U302))</f>
        <v/>
      </c>
      <c r="M302" s="52">
        <f>+'OFERTAS ECONOMICAS'!Y302</f>
        <v>0</v>
      </c>
      <c r="N302" s="52" t="str">
        <f t="shared" si="109"/>
        <v>NO CUMPLE</v>
      </c>
      <c r="O302" s="53" t="str">
        <f>IF('OFERTAS ECONOMICAS'!AD302=0,"",IF('OFERTAS ECONOMICAS'!AI302="NO","",'OFERTAS ECONOMICAS'!AD302))</f>
        <v/>
      </c>
      <c r="P302" s="54">
        <f>+'OFERTAS ECONOMICAS'!AH302</f>
        <v>0</v>
      </c>
      <c r="Q302" s="54" t="str">
        <f t="shared" si="110"/>
        <v>NO CUMPLE</v>
      </c>
      <c r="R302" s="56" t="str">
        <f>IF('OFERTAS ECONOMICAS'!AN302=0,"",IF('OFERTAS ECONOMICAS'!AR302="NO","",'OFERTAS ECONOMICAS'!AN302))</f>
        <v/>
      </c>
      <c r="S302" s="57">
        <f>+'OFERTAS ECONOMICAS'!AQ302</f>
        <v>0</v>
      </c>
      <c r="T302" s="57" t="str">
        <f t="shared" si="111"/>
        <v>NO CUMPLE</v>
      </c>
      <c r="U302" s="59" t="str">
        <f>IF('OFERTAS ECONOMICAS'!AV302=0,"",IF('OFERTAS ECONOMICAS'!BA302="NO","",'OFERTAS ECONOMICAS'!AV302))</f>
        <v/>
      </c>
      <c r="V302" s="60">
        <f>+'OFERTAS ECONOMICAS'!AZ302</f>
        <v>0</v>
      </c>
      <c r="W302" s="60" t="str">
        <f t="shared" si="112"/>
        <v>NO CUMPLE</v>
      </c>
      <c r="X302" s="56" t="str">
        <f>IF('OFERTAS ECONOMICAS'!BF302=0,"",IF('OFERTAS ECONOMICAS'!BJ302="NO","",'OFERTAS ECONOMICAS'!BE302))</f>
        <v/>
      </c>
      <c r="Y302" s="57">
        <f>+'OFERTAS ECONOMICAS'!BI302</f>
        <v>0</v>
      </c>
      <c r="Z302" s="57" t="str">
        <f t="shared" si="113"/>
        <v>NO CUMPLE</v>
      </c>
      <c r="AA302" s="152" t="e">
        <f>IF('OFERTAS ECONOMICAS'!#REF!=0,"",IF('OFERTAS ECONOMICAS'!#REF!="NO","",'OFERTAS ECONOMICAS'!#REF!))</f>
        <v>#REF!</v>
      </c>
      <c r="AB302" s="153" t="e">
        <f>+'OFERTAS ECONOMICAS'!#REF!</f>
        <v>#REF!</v>
      </c>
      <c r="AC302" s="153" t="e">
        <f t="shared" si="114"/>
        <v>#REF!</v>
      </c>
      <c r="AD302" s="251" t="str">
        <f>IF('OFERTAS ECONOMICAS'!BN302=0,"",IF('OFERTAS ECONOMICAS'!BS302="NO","",'OFERTAS ECONOMICAS'!BN302))</f>
        <v/>
      </c>
      <c r="AE302" s="153">
        <f>+'OFERTAS ECONOMICAS'!BR302</f>
        <v>0</v>
      </c>
      <c r="AF302" s="153" t="str">
        <f t="shared" si="115"/>
        <v>NO CUMPLE</v>
      </c>
      <c r="AG302" s="152" t="str">
        <f>IF('OFERTAS ECONOMICAS'!BW302=0,"",IF('OFERTAS ECONOMICAS'!CB302="NO","",'OFERTAS ECONOMICAS'!BW302))</f>
        <v/>
      </c>
      <c r="AH302" s="153">
        <f>+'OFERTAS ECONOMICAS'!CA302</f>
        <v>0</v>
      </c>
      <c r="AI302" s="153" t="str">
        <f t="shared" si="116"/>
        <v>NO CUMPLE</v>
      </c>
      <c r="AJ302" s="152" t="str">
        <f>IF('OFERTAS ECONOMICAS'!CF302=0,"",IF('OFERTAS ECONOMICAS'!CK302="NO","",'OFERTAS ECONOMICAS'!CF302))</f>
        <v/>
      </c>
      <c r="AK302" s="153">
        <f>+'OFERTAS ECONOMICAS'!CJ302</f>
        <v>0</v>
      </c>
      <c r="AL302" s="153" t="str">
        <f t="shared" si="117"/>
        <v>NO CUMPLE</v>
      </c>
      <c r="AM302" s="152" t="str">
        <f>IF('OFERTAS ECONOMICAS'!CO302=0,"",IF('OFERTAS ECONOMICAS'!CT302="NO","",'OFERTAS ECONOMICAS'!CO302))</f>
        <v/>
      </c>
      <c r="AN302" s="153">
        <f>+'OFERTAS ECONOMICAS'!CS302</f>
        <v>0</v>
      </c>
      <c r="AO302" s="153" t="str">
        <f t="shared" si="118"/>
        <v>NO CUMPLE</v>
      </c>
      <c r="AP302" s="344" t="str">
        <f>IF('OFERTAS ECONOMICAS'!CX302=0,"",IF('OFERTAS ECONOMICAS'!DC302="NO","",'OFERTAS ECONOMICAS'!CX302))</f>
        <v/>
      </c>
      <c r="AQ302" s="153">
        <f>+'OFERTAS ECONOMICAS'!DB302</f>
        <v>0</v>
      </c>
      <c r="AR302" s="153" t="str">
        <f t="shared" si="119"/>
        <v>NO CUMPLE</v>
      </c>
      <c r="AS302" s="152" t="str">
        <f>IF('OFERTAS ECONOMICAS'!DG302=0,"",IF('OFERTAS ECONOMICAS'!DL302="NO","",'OFERTAS ECONOMICAS'!DG302))</f>
        <v/>
      </c>
      <c r="AT302" s="153">
        <f>+'OFERTAS ECONOMICAS'!DK302</f>
        <v>0</v>
      </c>
      <c r="AU302" s="153" t="str">
        <f t="shared" si="120"/>
        <v>NO CUMPLE</v>
      </c>
      <c r="AV302" s="152" t="str">
        <f>IF('OFERTAS ECONOMICAS'!DP302=0,"",IF('OFERTAS ECONOMICAS'!DU302="NO","",'OFERTAS ECONOMICAS'!DP302))</f>
        <v/>
      </c>
      <c r="AW302" s="153">
        <f>+'OFERTAS ECONOMICAS'!DT302</f>
        <v>0</v>
      </c>
      <c r="AX302" s="153" t="str">
        <f t="shared" si="121"/>
        <v>NO CUMPLE</v>
      </c>
      <c r="AY302" s="341" t="str">
        <f>IF('OFERTAS ECONOMICAS'!DY302=0,"",IF('OFERTAS ECONOMICAS'!ED302="no","",'OFERTAS ECONOMICAS'!DY302))</f>
        <v/>
      </c>
      <c r="AZ302" s="153">
        <f>+'OFERTAS ECONOMICAS'!EC302</f>
        <v>0</v>
      </c>
      <c r="BA302" s="153" t="str">
        <f t="shared" si="122"/>
        <v>NO CUMPLE</v>
      </c>
      <c r="BB302" s="152" t="str">
        <f>IF('OFERTAS ECONOMICAS'!EH302=0,"",IF('OFERTAS ECONOMICAS'!EM302="NO","",'OFERTAS ECONOMICAS'!EH302))</f>
        <v/>
      </c>
      <c r="BC302" s="153" t="str">
        <f>+'OFERTAS ECONOMICAS'!EL302</f>
        <v/>
      </c>
      <c r="BD302" s="153" t="str">
        <f t="shared" si="123"/>
        <v>NO CUMPLE</v>
      </c>
      <c r="BE302" s="152" t="str">
        <f>IF('OFERTAS ECONOMICAS'!EQ302=0,"",IF('OFERTAS ECONOMICAS'!EV302="NO","",'OFERTAS ECONOMICAS'!EQ302))</f>
        <v/>
      </c>
      <c r="BF302" s="153">
        <f>+'OFERTAS ECONOMICAS'!EU302</f>
        <v>0</v>
      </c>
      <c r="BG302" s="153" t="str">
        <f t="shared" si="124"/>
        <v>NO CUMPLE</v>
      </c>
      <c r="BH302" s="152" t="str">
        <f>IF('OFERTAS ECONOMICAS'!EZ302=0,"",IF('OFERTAS ECONOMICAS'!FE302="NO","",'OFERTAS ECONOMICAS'!EZ302))</f>
        <v/>
      </c>
      <c r="BI302" s="153">
        <f>+'OFERTAS ECONOMICAS'!FD302</f>
        <v>0</v>
      </c>
      <c r="BJ302" s="153" t="str">
        <f t="shared" si="125"/>
        <v>NO CUMPLE</v>
      </c>
      <c r="BK302" s="152" t="str">
        <f>IF('OFERTAS ECONOMICAS'!FI302=0,"",IF('OFERTAS ECONOMICAS'!FN302="no","",'OFERTAS ECONOMICAS'!FI302))</f>
        <v/>
      </c>
      <c r="BL302" s="153">
        <f>+'OFERTAS ECONOMICAS'!FM302</f>
        <v>0</v>
      </c>
      <c r="BM302" s="153" t="str">
        <f t="shared" si="126"/>
        <v>NO CUMPLE</v>
      </c>
      <c r="BN302" s="152" t="e">
        <f>IF('OFERTAS ECONOMICAS'!#REF!=0,"",IF('OFERTAS ECONOMICAS'!#REF!="NO","",'OFERTAS ECONOMICAS'!#REF!))</f>
        <v>#REF!</v>
      </c>
      <c r="BO302" s="153" t="e">
        <f>+'OFERTAS ECONOMICAS'!#REF!</f>
        <v>#REF!</v>
      </c>
      <c r="BP302" s="153" t="e">
        <f t="shared" si="127"/>
        <v>#REF!</v>
      </c>
      <c r="BQ302" s="152" t="str">
        <f>IF('OFERTAS ECONOMICAS'!FR302=0,"",IF('OFERTAS ECONOMICAS'!FW302="NO","",'OFERTAS ECONOMICAS'!FR302))</f>
        <v/>
      </c>
      <c r="BR302" s="153">
        <f>+'OFERTAS ECONOMICAS'!FV302</f>
        <v>0</v>
      </c>
      <c r="BS302" s="153" t="str">
        <f t="shared" si="128"/>
        <v>NO CUMPLE</v>
      </c>
      <c r="BT302" s="152" t="str">
        <f>IF('OFERTAS ECONOMICAS'!GA302=0,"",IF('OFERTAS ECONOMICAS'!GF302="NO","",'OFERTAS ECONOMICAS'!GA302))</f>
        <v/>
      </c>
      <c r="BU302" s="153">
        <f>+'OFERTAS ECONOMICAS'!GE302</f>
        <v>0</v>
      </c>
      <c r="BV302" s="153" t="str">
        <f t="shared" si="129"/>
        <v>NO CUMPLE</v>
      </c>
      <c r="BW302" s="152" t="e">
        <f>IF('OFERTAS ECONOMICAS'!#REF!=0,"",IF('OFERTAS ECONOMICAS'!#REF!="NO","",'OFERTAS ECONOMICAS'!#REF!))</f>
        <v>#REF!</v>
      </c>
      <c r="BX302" s="153" t="e">
        <f>+'OFERTAS ECONOMICAS'!#REF!</f>
        <v>#REF!</v>
      </c>
      <c r="BY302" s="153" t="e">
        <f t="shared" si="130"/>
        <v>#REF!</v>
      </c>
    </row>
    <row r="303" spans="1:77" ht="38.25" x14ac:dyDescent="0.2">
      <c r="A303" s="85">
        <f t="shared" si="106"/>
        <v>294</v>
      </c>
      <c r="B303" s="85" t="str">
        <f>VLOOKUP(A303,'OFERTAS ECONOMICAS'!A303:B636,2,0)</f>
        <v>DM153</v>
      </c>
      <c r="C303" s="22" t="str">
        <f>VLOOKUP(A303,'OFERTAS ECONOMICAS'!A303:C636,3,0)</f>
        <v>BARRERA LISA PROTECTORA PARA FISTULAS OSTOMIAS 20X20</v>
      </c>
      <c r="D303" s="123">
        <v>1</v>
      </c>
      <c r="E303" s="123" t="s">
        <v>32</v>
      </c>
      <c r="F303" s="24">
        <v>45255</v>
      </c>
      <c r="G303" s="124">
        <v>1</v>
      </c>
      <c r="H303" s="86">
        <f t="shared" si="107"/>
        <v>45255</v>
      </c>
      <c r="I303" s="48" t="str">
        <f>IF('OFERTAS ECONOMICAS'!L303=0,"",IF('OFERTAS ECONOMICAS'!Q303="no","",'OFERTAS ECONOMICAS'!L303))</f>
        <v/>
      </c>
      <c r="J303" s="49">
        <f>+'OFERTAS ECONOMICAS'!P303</f>
        <v>0</v>
      </c>
      <c r="K303" s="49" t="str">
        <f t="shared" si="108"/>
        <v>NO CUMPLE</v>
      </c>
      <c r="L303" s="51" t="str">
        <f>IF('OFERTAS ECONOMICAS'!U303=0,"",IF('OFERTAS ECONOMICAS'!Z303="NO","",'OFERTAS ECONOMICAS'!U303))</f>
        <v/>
      </c>
      <c r="M303" s="52">
        <f>+'OFERTAS ECONOMICAS'!Y303</f>
        <v>0</v>
      </c>
      <c r="N303" s="52" t="str">
        <f t="shared" si="109"/>
        <v>NO CUMPLE</v>
      </c>
      <c r="O303" s="53">
        <f>IF('OFERTAS ECONOMICAS'!AD303=0,"",IF('OFERTAS ECONOMICAS'!AI303="NO","",'OFERTAS ECONOMICAS'!AD303))</f>
        <v>45255</v>
      </c>
      <c r="P303" s="54" t="str">
        <f>+'OFERTAS ECONOMICAS'!AH303</f>
        <v>CUMPLE</v>
      </c>
      <c r="Q303" s="54" t="str">
        <f t="shared" si="110"/>
        <v>CUMPLE</v>
      </c>
      <c r="R303" s="56" t="str">
        <f>IF('OFERTAS ECONOMICAS'!AN303=0,"",IF('OFERTAS ECONOMICAS'!AR303="NO","",'OFERTAS ECONOMICAS'!AN303))</f>
        <v/>
      </c>
      <c r="S303" s="57">
        <f>+'OFERTAS ECONOMICAS'!AQ303</f>
        <v>0</v>
      </c>
      <c r="T303" s="57" t="str">
        <f t="shared" si="111"/>
        <v>NO CUMPLE</v>
      </c>
      <c r="U303" s="59" t="str">
        <f>IF('OFERTAS ECONOMICAS'!AV303=0,"",IF('OFERTAS ECONOMICAS'!BA303="NO","",'OFERTAS ECONOMICAS'!AV303))</f>
        <v/>
      </c>
      <c r="V303" s="60">
        <f>+'OFERTAS ECONOMICAS'!AZ303</f>
        <v>0</v>
      </c>
      <c r="W303" s="60" t="str">
        <f t="shared" si="112"/>
        <v>NO CUMPLE</v>
      </c>
      <c r="X303" s="56" t="str">
        <f>IF('OFERTAS ECONOMICAS'!BF303=0,"",IF('OFERTAS ECONOMICAS'!BJ303="NO","",'OFERTAS ECONOMICAS'!BE303))</f>
        <v/>
      </c>
      <c r="Y303" s="57">
        <f>+'OFERTAS ECONOMICAS'!BI303</f>
        <v>0</v>
      </c>
      <c r="Z303" s="57" t="str">
        <f t="shared" si="113"/>
        <v>NO CUMPLE</v>
      </c>
      <c r="AA303" s="152" t="e">
        <f>IF('OFERTAS ECONOMICAS'!#REF!=0,"",IF('OFERTAS ECONOMICAS'!#REF!="NO","",'OFERTAS ECONOMICAS'!#REF!))</f>
        <v>#REF!</v>
      </c>
      <c r="AB303" s="153" t="e">
        <f>+'OFERTAS ECONOMICAS'!#REF!</f>
        <v>#REF!</v>
      </c>
      <c r="AC303" s="153" t="e">
        <f t="shared" si="114"/>
        <v>#REF!</v>
      </c>
      <c r="AD303" s="251" t="str">
        <f>IF('OFERTAS ECONOMICAS'!BN303=0,"",IF('OFERTAS ECONOMICAS'!BS303="NO","",'OFERTAS ECONOMICAS'!BN303))</f>
        <v/>
      </c>
      <c r="AE303" s="153">
        <f>+'OFERTAS ECONOMICAS'!BR303</f>
        <v>0</v>
      </c>
      <c r="AF303" s="153" t="str">
        <f t="shared" si="115"/>
        <v>NO CUMPLE</v>
      </c>
      <c r="AG303" s="152" t="str">
        <f>IF('OFERTAS ECONOMICAS'!BW303=0,"",IF('OFERTAS ECONOMICAS'!CB303="NO","",'OFERTAS ECONOMICAS'!BW303))</f>
        <v/>
      </c>
      <c r="AH303" s="153" t="str">
        <f>+'OFERTAS ECONOMICAS'!CA303</f>
        <v>NO CUMPLE</v>
      </c>
      <c r="AI303" s="153" t="str">
        <f t="shared" si="116"/>
        <v>NO CUMPLE</v>
      </c>
      <c r="AJ303" s="152" t="str">
        <f>IF('OFERTAS ECONOMICAS'!CF303=0,"",IF('OFERTAS ECONOMICAS'!CK303="NO","",'OFERTAS ECONOMICAS'!CF303))</f>
        <v/>
      </c>
      <c r="AK303" s="153">
        <f>+'OFERTAS ECONOMICAS'!CJ303</f>
        <v>0</v>
      </c>
      <c r="AL303" s="153" t="str">
        <f t="shared" si="117"/>
        <v>NO CUMPLE</v>
      </c>
      <c r="AM303" s="152" t="str">
        <f>IF('OFERTAS ECONOMICAS'!CO303=0,"",IF('OFERTAS ECONOMICAS'!CT303="NO","",'OFERTAS ECONOMICAS'!CO303))</f>
        <v/>
      </c>
      <c r="AN303" s="153">
        <f>+'OFERTAS ECONOMICAS'!CS303</f>
        <v>0</v>
      </c>
      <c r="AO303" s="153" t="str">
        <f t="shared" si="118"/>
        <v>NO CUMPLE</v>
      </c>
      <c r="AP303" s="344">
        <f>IF('OFERTAS ECONOMICAS'!CX303=0,"",IF('OFERTAS ECONOMICAS'!DC303="NO","",'OFERTAS ECONOMICAS'!CX303))</f>
        <v>28390</v>
      </c>
      <c r="AQ303" s="153" t="str">
        <f>+'OFERTAS ECONOMICAS'!DB303</f>
        <v>CUMPLE</v>
      </c>
      <c r="AR303" s="153" t="str">
        <f t="shared" si="119"/>
        <v>CUMPLE</v>
      </c>
      <c r="AS303" s="152" t="str">
        <f>IF('OFERTAS ECONOMICAS'!DG303=0,"",IF('OFERTAS ECONOMICAS'!DL303="NO","",'OFERTAS ECONOMICAS'!DG303))</f>
        <v/>
      </c>
      <c r="AT303" s="153">
        <f>+'OFERTAS ECONOMICAS'!DK303</f>
        <v>0</v>
      </c>
      <c r="AU303" s="153" t="str">
        <f t="shared" si="120"/>
        <v>NO CUMPLE</v>
      </c>
      <c r="AV303" s="152" t="str">
        <f>IF('OFERTAS ECONOMICAS'!DP303=0,"",IF('OFERTAS ECONOMICAS'!DU303="NO","",'OFERTAS ECONOMICAS'!DP303))</f>
        <v/>
      </c>
      <c r="AW303" s="153">
        <f>+'OFERTAS ECONOMICAS'!DT303</f>
        <v>0</v>
      </c>
      <c r="AX303" s="153" t="str">
        <f t="shared" si="121"/>
        <v>NO CUMPLE</v>
      </c>
      <c r="AY303" s="341" t="str">
        <f>IF('OFERTAS ECONOMICAS'!DY303=0,"",IF('OFERTAS ECONOMICAS'!ED303="no","",'OFERTAS ECONOMICAS'!DY303))</f>
        <v/>
      </c>
      <c r="AZ303" s="153">
        <f>+'OFERTAS ECONOMICAS'!EC303</f>
        <v>0</v>
      </c>
      <c r="BA303" s="153" t="str">
        <f t="shared" si="122"/>
        <v>NO CUMPLE</v>
      </c>
      <c r="BB303" s="152" t="str">
        <f>IF('OFERTAS ECONOMICAS'!EH303=0,"",IF('OFERTAS ECONOMICAS'!EM303="NO","",'OFERTAS ECONOMICAS'!EH303))</f>
        <v/>
      </c>
      <c r="BC303" s="153" t="str">
        <f>+'OFERTAS ECONOMICAS'!EL303</f>
        <v/>
      </c>
      <c r="BD303" s="153" t="str">
        <f t="shared" si="123"/>
        <v>NO CUMPLE</v>
      </c>
      <c r="BE303" s="152" t="str">
        <f>IF('OFERTAS ECONOMICAS'!EQ303=0,"",IF('OFERTAS ECONOMICAS'!EV303="NO","",'OFERTAS ECONOMICAS'!EQ303))</f>
        <v/>
      </c>
      <c r="BF303" s="153">
        <f>+'OFERTAS ECONOMICAS'!EU303</f>
        <v>0</v>
      </c>
      <c r="BG303" s="153" t="str">
        <f t="shared" si="124"/>
        <v>NO CUMPLE</v>
      </c>
      <c r="BH303" s="152" t="str">
        <f>IF('OFERTAS ECONOMICAS'!EZ303=0,"",IF('OFERTAS ECONOMICAS'!FE303="NO","",'OFERTAS ECONOMICAS'!EZ303))</f>
        <v/>
      </c>
      <c r="BI303" s="153">
        <f>+'OFERTAS ECONOMICAS'!FD303</f>
        <v>0</v>
      </c>
      <c r="BJ303" s="153" t="str">
        <f t="shared" si="125"/>
        <v>NO CUMPLE</v>
      </c>
      <c r="BK303" s="152" t="str">
        <f>IF('OFERTAS ECONOMICAS'!FI303=0,"",IF('OFERTAS ECONOMICAS'!FN303="no","",'OFERTAS ECONOMICAS'!FI303))</f>
        <v/>
      </c>
      <c r="BL303" s="153">
        <f>+'OFERTAS ECONOMICAS'!FM303</f>
        <v>0</v>
      </c>
      <c r="BM303" s="153" t="str">
        <f t="shared" si="126"/>
        <v>NO CUMPLE</v>
      </c>
      <c r="BN303" s="152" t="e">
        <f>IF('OFERTAS ECONOMICAS'!#REF!=0,"",IF('OFERTAS ECONOMICAS'!#REF!="NO","",'OFERTAS ECONOMICAS'!#REF!))</f>
        <v>#REF!</v>
      </c>
      <c r="BO303" s="153" t="e">
        <f>+'OFERTAS ECONOMICAS'!#REF!</f>
        <v>#REF!</v>
      </c>
      <c r="BP303" s="153" t="e">
        <f t="shared" si="127"/>
        <v>#REF!</v>
      </c>
      <c r="BQ303" s="152" t="str">
        <f>IF('OFERTAS ECONOMICAS'!FR303=0,"",IF('OFERTAS ECONOMICAS'!FW303="NO","",'OFERTAS ECONOMICAS'!FR303))</f>
        <v/>
      </c>
      <c r="BR303" s="153">
        <f>+'OFERTAS ECONOMICAS'!FV303</f>
        <v>0</v>
      </c>
      <c r="BS303" s="153" t="str">
        <f t="shared" si="128"/>
        <v>NO CUMPLE</v>
      </c>
      <c r="BT303" s="152" t="str">
        <f>IF('OFERTAS ECONOMICAS'!GA303=0,"",IF('OFERTAS ECONOMICAS'!GF303="NO","",'OFERTAS ECONOMICAS'!GA303))</f>
        <v/>
      </c>
      <c r="BU303" s="153" t="str">
        <f>+'OFERTAS ECONOMICAS'!GE303</f>
        <v>NO CUMPLE</v>
      </c>
      <c r="BV303" s="153" t="str">
        <f t="shared" si="129"/>
        <v>NO CUMPLE</v>
      </c>
      <c r="BW303" s="152" t="e">
        <f>IF('OFERTAS ECONOMICAS'!#REF!=0,"",IF('OFERTAS ECONOMICAS'!#REF!="NO","",'OFERTAS ECONOMICAS'!#REF!))</f>
        <v>#REF!</v>
      </c>
      <c r="BX303" s="153" t="e">
        <f>+'OFERTAS ECONOMICAS'!#REF!</f>
        <v>#REF!</v>
      </c>
      <c r="BY303" s="153" t="e">
        <f t="shared" si="130"/>
        <v>#REF!</v>
      </c>
    </row>
    <row r="304" spans="1:77" ht="76.5" x14ac:dyDescent="0.2">
      <c r="A304" s="85">
        <f t="shared" si="106"/>
        <v>295</v>
      </c>
      <c r="B304" s="85" t="str">
        <f>VLOOKUP(A304,'OFERTAS ECONOMICAS'!A304:B637,2,0)</f>
        <v>DM172</v>
      </c>
      <c r="C304" s="22" t="str">
        <f>VLOOKUP(A304,'OFERTAS ECONOMICAS'!A304:C637,3,0)</f>
        <v>BOLSA DE DRENAJE URINARIO ADULTO CON SISTEMA CERRRADO. SIN PUERTO PARA TOMA DE MUESTRA Y SIN  VALVULA ANTIREFLUJO Y CONECTOR UNIVERSAL</v>
      </c>
      <c r="D304" s="123">
        <v>1</v>
      </c>
      <c r="E304" s="123" t="s">
        <v>32</v>
      </c>
      <c r="F304" s="24">
        <v>4165</v>
      </c>
      <c r="G304" s="124">
        <v>1223</v>
      </c>
      <c r="H304" s="86">
        <f t="shared" si="107"/>
        <v>5093795</v>
      </c>
      <c r="I304" s="48" t="str">
        <f>IF('OFERTAS ECONOMICAS'!L304=0,"",IF('OFERTAS ECONOMICAS'!Q304="no","",'OFERTAS ECONOMICAS'!L304))</f>
        <v/>
      </c>
      <c r="J304" s="49">
        <f>+'OFERTAS ECONOMICAS'!P304</f>
        <v>0</v>
      </c>
      <c r="K304" s="49" t="str">
        <f t="shared" si="108"/>
        <v>NO CUMPLE</v>
      </c>
      <c r="L304" s="51" t="str">
        <f>IF('OFERTAS ECONOMICAS'!U304=0,"",IF('OFERTAS ECONOMICAS'!Z304="NO","",'OFERTAS ECONOMICAS'!U304))</f>
        <v/>
      </c>
      <c r="M304" s="52" t="str">
        <f>+'OFERTAS ECONOMICAS'!Y304</f>
        <v>NO CUMPLE</v>
      </c>
      <c r="N304" s="52" t="str">
        <f t="shared" si="109"/>
        <v>NO CUMPLE</v>
      </c>
      <c r="O304" s="53" t="str">
        <f>IF('OFERTAS ECONOMICAS'!AD304=0,"",IF('OFERTAS ECONOMICAS'!AI304="NO","",'OFERTAS ECONOMICAS'!AD304))</f>
        <v/>
      </c>
      <c r="P304" s="54">
        <f>+'OFERTAS ECONOMICAS'!AH304</f>
        <v>0</v>
      </c>
      <c r="Q304" s="54" t="str">
        <f t="shared" si="110"/>
        <v>NO CUMPLE</v>
      </c>
      <c r="R304" s="56" t="str">
        <f>IF('OFERTAS ECONOMICAS'!AN304=0,"",IF('OFERTAS ECONOMICAS'!AR304="NO","",'OFERTAS ECONOMICAS'!AN304))</f>
        <v/>
      </c>
      <c r="S304" s="57">
        <f>+'OFERTAS ECONOMICAS'!AQ304</f>
        <v>0</v>
      </c>
      <c r="T304" s="57" t="str">
        <f t="shared" si="111"/>
        <v>NO CUMPLE</v>
      </c>
      <c r="U304" s="59" t="str">
        <f>IF('OFERTAS ECONOMICAS'!AV304=0,"",IF('OFERTAS ECONOMICAS'!BA304="NO","",'OFERTAS ECONOMICAS'!AV304))</f>
        <v/>
      </c>
      <c r="V304" s="60">
        <f>+'OFERTAS ECONOMICAS'!AZ304</f>
        <v>0</v>
      </c>
      <c r="W304" s="60" t="str">
        <f t="shared" si="112"/>
        <v>NO CUMPLE</v>
      </c>
      <c r="X304" s="56" t="str">
        <f>IF('OFERTAS ECONOMICAS'!BF304=0,"",IF('OFERTAS ECONOMICAS'!BJ304="NO","",'OFERTAS ECONOMICAS'!BE304))</f>
        <v/>
      </c>
      <c r="Y304" s="57" t="str">
        <f>+'OFERTAS ECONOMICAS'!BI304</f>
        <v>NO CUMPLE</v>
      </c>
      <c r="Z304" s="57" t="str">
        <f t="shared" si="113"/>
        <v>NO CUMPLE</v>
      </c>
      <c r="AA304" s="152" t="e">
        <f>IF('OFERTAS ECONOMICAS'!#REF!=0,"",IF('OFERTAS ECONOMICAS'!#REF!="NO","",'OFERTAS ECONOMICAS'!#REF!))</f>
        <v>#REF!</v>
      </c>
      <c r="AB304" s="153" t="e">
        <f>+'OFERTAS ECONOMICAS'!#REF!</f>
        <v>#REF!</v>
      </c>
      <c r="AC304" s="153" t="e">
        <f t="shared" si="114"/>
        <v>#REF!</v>
      </c>
      <c r="AD304" s="251" t="str">
        <f>IF('OFERTAS ECONOMICAS'!BN304=0,"",IF('OFERTAS ECONOMICAS'!BS304="NO","",'OFERTAS ECONOMICAS'!BN304))</f>
        <v/>
      </c>
      <c r="AE304" s="153">
        <f>+'OFERTAS ECONOMICAS'!BR304</f>
        <v>0</v>
      </c>
      <c r="AF304" s="153" t="str">
        <f t="shared" si="115"/>
        <v>NO CUMPLE</v>
      </c>
      <c r="AG304" s="152" t="str">
        <f>IF('OFERTAS ECONOMICAS'!BW304=0,"",IF('OFERTAS ECONOMICAS'!CB304="NO","",'OFERTAS ECONOMICAS'!BW304))</f>
        <v/>
      </c>
      <c r="AH304" s="153">
        <f>+'OFERTAS ECONOMICAS'!CA304</f>
        <v>0</v>
      </c>
      <c r="AI304" s="153" t="str">
        <f t="shared" si="116"/>
        <v>NO CUMPLE</v>
      </c>
      <c r="AJ304" s="152" t="str">
        <f>IF('OFERTAS ECONOMICAS'!CF304=0,"",IF('OFERTAS ECONOMICAS'!CK304="NO","",'OFERTAS ECONOMICAS'!CF304))</f>
        <v/>
      </c>
      <c r="AK304" s="153">
        <f>+'OFERTAS ECONOMICAS'!CJ304</f>
        <v>0</v>
      </c>
      <c r="AL304" s="153" t="str">
        <f t="shared" si="117"/>
        <v>NO CUMPLE</v>
      </c>
      <c r="AM304" s="152" t="str">
        <f>IF('OFERTAS ECONOMICAS'!CO304=0,"",IF('OFERTAS ECONOMICAS'!CT304="NO","",'OFERTAS ECONOMICAS'!CO304))</f>
        <v/>
      </c>
      <c r="AN304" s="153">
        <f>+'OFERTAS ECONOMICAS'!CS304</f>
        <v>0</v>
      </c>
      <c r="AO304" s="153" t="str">
        <f t="shared" si="118"/>
        <v>NO CUMPLE</v>
      </c>
      <c r="AP304" s="344">
        <f>IF('OFERTAS ECONOMICAS'!CX304=0,"",IF('OFERTAS ECONOMICAS'!DC304="NO","",'OFERTAS ECONOMICAS'!CX304))</f>
        <v>4212.6000000000004</v>
      </c>
      <c r="AQ304" s="153" t="str">
        <f>+'OFERTAS ECONOMICAS'!DB304</f>
        <v>CUMPLE</v>
      </c>
      <c r="AR304" s="153" t="str">
        <f t="shared" si="119"/>
        <v>CUMPLE</v>
      </c>
      <c r="AS304" s="152" t="str">
        <f>IF('OFERTAS ECONOMICAS'!DG304=0,"",IF('OFERTAS ECONOMICAS'!DL304="NO","",'OFERTAS ECONOMICAS'!DG304))</f>
        <v/>
      </c>
      <c r="AT304" s="153">
        <f>+'OFERTAS ECONOMICAS'!DK304</f>
        <v>0</v>
      </c>
      <c r="AU304" s="153" t="str">
        <f t="shared" si="120"/>
        <v>NO CUMPLE</v>
      </c>
      <c r="AV304" s="152" t="str">
        <f>IF('OFERTAS ECONOMICAS'!DP304=0,"",IF('OFERTAS ECONOMICAS'!DU304="NO","",'OFERTAS ECONOMICAS'!DP304))</f>
        <v/>
      </c>
      <c r="AW304" s="153">
        <f>+'OFERTAS ECONOMICAS'!DT304</f>
        <v>0</v>
      </c>
      <c r="AX304" s="153" t="str">
        <f t="shared" si="121"/>
        <v>NO CUMPLE</v>
      </c>
      <c r="AY304" s="341" t="str">
        <f>IF('OFERTAS ECONOMICAS'!DY304=0,"",IF('OFERTAS ECONOMICAS'!ED304="no","",'OFERTAS ECONOMICAS'!DY304))</f>
        <v/>
      </c>
      <c r="AZ304" s="153" t="str">
        <f>+'OFERTAS ECONOMICAS'!EC304</f>
        <v>NO CUMPLE</v>
      </c>
      <c r="BA304" s="153" t="str">
        <f t="shared" si="122"/>
        <v>NO CUMPLE</v>
      </c>
      <c r="BB304" s="152" t="str">
        <f>IF('OFERTAS ECONOMICAS'!EH304=0,"",IF('OFERTAS ECONOMICAS'!EM304="NO","",'OFERTAS ECONOMICAS'!EH304))</f>
        <v/>
      </c>
      <c r="BC304" s="153" t="str">
        <f>+'OFERTAS ECONOMICAS'!EL304</f>
        <v/>
      </c>
      <c r="BD304" s="153" t="str">
        <f t="shared" si="123"/>
        <v>NO CUMPLE</v>
      </c>
      <c r="BE304" s="152" t="str">
        <f>IF('OFERTAS ECONOMICAS'!EQ304=0,"",IF('OFERTAS ECONOMICAS'!EV304="NO","",'OFERTAS ECONOMICAS'!EQ304))</f>
        <v/>
      </c>
      <c r="BF304" s="153">
        <f>+'OFERTAS ECONOMICAS'!EU304</f>
        <v>0</v>
      </c>
      <c r="BG304" s="153" t="str">
        <f t="shared" si="124"/>
        <v>NO CUMPLE</v>
      </c>
      <c r="BH304" s="152" t="str">
        <f>IF('OFERTAS ECONOMICAS'!EZ304=0,"",IF('OFERTAS ECONOMICAS'!FE304="NO","",'OFERTAS ECONOMICAS'!EZ304))</f>
        <v/>
      </c>
      <c r="BI304" s="153">
        <f>+'OFERTAS ECONOMICAS'!FD304</f>
        <v>0</v>
      </c>
      <c r="BJ304" s="153" t="str">
        <f t="shared" si="125"/>
        <v>NO CUMPLE</v>
      </c>
      <c r="BK304" s="152" t="str">
        <f>IF('OFERTAS ECONOMICAS'!FI304=0,"",IF('OFERTAS ECONOMICAS'!FN304="no","",'OFERTAS ECONOMICAS'!FI304))</f>
        <v/>
      </c>
      <c r="BL304" s="153">
        <f>+'OFERTAS ECONOMICAS'!FM304</f>
        <v>0</v>
      </c>
      <c r="BM304" s="153" t="str">
        <f t="shared" si="126"/>
        <v>NO CUMPLE</v>
      </c>
      <c r="BN304" s="152" t="e">
        <f>IF('OFERTAS ECONOMICAS'!#REF!=0,"",IF('OFERTAS ECONOMICAS'!#REF!="NO","",'OFERTAS ECONOMICAS'!#REF!))</f>
        <v>#REF!</v>
      </c>
      <c r="BO304" s="153" t="e">
        <f>+'OFERTAS ECONOMICAS'!#REF!</f>
        <v>#REF!</v>
      </c>
      <c r="BP304" s="153" t="e">
        <f t="shared" si="127"/>
        <v>#REF!</v>
      </c>
      <c r="BQ304" s="152" t="str">
        <f>IF('OFERTAS ECONOMICAS'!FR304=0,"",IF('OFERTAS ECONOMICAS'!FW304="NO","",'OFERTAS ECONOMICAS'!FR304))</f>
        <v/>
      </c>
      <c r="BR304" s="153">
        <f>+'OFERTAS ECONOMICAS'!FV304</f>
        <v>0</v>
      </c>
      <c r="BS304" s="153" t="str">
        <f t="shared" si="128"/>
        <v>NO CUMPLE</v>
      </c>
      <c r="BT304" s="152" t="str">
        <f>IF('OFERTAS ECONOMICAS'!GA304=0,"",IF('OFERTAS ECONOMICAS'!GF304="NO","",'OFERTAS ECONOMICAS'!GA304))</f>
        <v/>
      </c>
      <c r="BU304" s="153">
        <f>+'OFERTAS ECONOMICAS'!GE304</f>
        <v>0</v>
      </c>
      <c r="BV304" s="153" t="str">
        <f t="shared" si="129"/>
        <v>NO CUMPLE</v>
      </c>
      <c r="BW304" s="152" t="e">
        <f>IF('OFERTAS ECONOMICAS'!#REF!=0,"",IF('OFERTAS ECONOMICAS'!#REF!="NO","",'OFERTAS ECONOMICAS'!#REF!))</f>
        <v>#REF!</v>
      </c>
      <c r="BX304" s="153" t="e">
        <f>+'OFERTAS ECONOMICAS'!#REF!</f>
        <v>#REF!</v>
      </c>
      <c r="BY304" s="153" t="e">
        <f t="shared" si="130"/>
        <v>#REF!</v>
      </c>
    </row>
    <row r="305" spans="1:77" ht="76.5" x14ac:dyDescent="0.2">
      <c r="A305" s="85">
        <f t="shared" si="106"/>
        <v>296</v>
      </c>
      <c r="B305" s="85" t="str">
        <f>VLOOKUP(A305,'OFERTAS ECONOMICAS'!A305:B638,2,0)</f>
        <v>DM173</v>
      </c>
      <c r="C305" s="22" t="str">
        <f>VLOOKUP(A305,'OFERTAS ECONOMICAS'!A305:C638,3,0)</f>
        <v>BOLSA DE DRENAJE URINARIO PEDIATRICO CON SISTEMA CERRRADO. SIN PUERTO PARA TOMA DE MUESTRA Y SIN  VALVULA ANTIREFLUJOY CONECTOR UNIVERSAL</v>
      </c>
      <c r="D305" s="123">
        <v>1</v>
      </c>
      <c r="E305" s="123" t="s">
        <v>32</v>
      </c>
      <c r="F305" s="24">
        <v>4929</v>
      </c>
      <c r="G305" s="124">
        <v>23</v>
      </c>
      <c r="H305" s="86">
        <f t="shared" si="107"/>
        <v>113367</v>
      </c>
      <c r="I305" s="48" t="str">
        <f>IF('OFERTAS ECONOMICAS'!L305=0,"",IF('OFERTAS ECONOMICAS'!Q305="no","",'OFERTAS ECONOMICAS'!L305))</f>
        <v/>
      </c>
      <c r="J305" s="49">
        <f>+'OFERTAS ECONOMICAS'!P305</f>
        <v>0</v>
      </c>
      <c r="K305" s="49" t="str">
        <f t="shared" si="108"/>
        <v>NO CUMPLE</v>
      </c>
      <c r="L305" s="51" t="str">
        <f>IF('OFERTAS ECONOMICAS'!U305=0,"",IF('OFERTAS ECONOMICAS'!Z305="NO","",'OFERTAS ECONOMICAS'!U305))</f>
        <v/>
      </c>
      <c r="M305" s="52">
        <f>+'OFERTAS ECONOMICAS'!Y305</f>
        <v>0</v>
      </c>
      <c r="N305" s="52" t="str">
        <f t="shared" si="109"/>
        <v>NO CUMPLE</v>
      </c>
      <c r="O305" s="53" t="str">
        <f>IF('OFERTAS ECONOMICAS'!AD305=0,"",IF('OFERTAS ECONOMICAS'!AI305="NO","",'OFERTAS ECONOMICAS'!AD305))</f>
        <v/>
      </c>
      <c r="P305" s="54">
        <f>+'OFERTAS ECONOMICAS'!AH305</f>
        <v>0</v>
      </c>
      <c r="Q305" s="54" t="str">
        <f t="shared" si="110"/>
        <v>NO CUMPLE</v>
      </c>
      <c r="R305" s="56" t="str">
        <f>IF('OFERTAS ECONOMICAS'!AN305=0,"",IF('OFERTAS ECONOMICAS'!AR305="NO","",'OFERTAS ECONOMICAS'!AN305))</f>
        <v/>
      </c>
      <c r="S305" s="57">
        <f>+'OFERTAS ECONOMICAS'!AQ305</f>
        <v>0</v>
      </c>
      <c r="T305" s="57" t="str">
        <f t="shared" si="111"/>
        <v>NO CUMPLE</v>
      </c>
      <c r="U305" s="59" t="str">
        <f>IF('OFERTAS ECONOMICAS'!AV305=0,"",IF('OFERTAS ECONOMICAS'!BA305="NO","",'OFERTAS ECONOMICAS'!AV305))</f>
        <v/>
      </c>
      <c r="V305" s="60">
        <f>+'OFERTAS ECONOMICAS'!AZ305</f>
        <v>0</v>
      </c>
      <c r="W305" s="60" t="str">
        <f t="shared" si="112"/>
        <v>NO CUMPLE</v>
      </c>
      <c r="X305" s="56" t="str">
        <f>IF('OFERTAS ECONOMICAS'!BF305=0,"",IF('OFERTAS ECONOMICAS'!BJ305="NO","",'OFERTAS ECONOMICAS'!BE305))</f>
        <v/>
      </c>
      <c r="Y305" s="57" t="str">
        <f>+'OFERTAS ECONOMICAS'!BI305</f>
        <v>NO CUMPLE</v>
      </c>
      <c r="Z305" s="57" t="str">
        <f t="shared" si="113"/>
        <v>NO CUMPLE</v>
      </c>
      <c r="AA305" s="152" t="e">
        <f>IF('OFERTAS ECONOMICAS'!#REF!=0,"",IF('OFERTAS ECONOMICAS'!#REF!="NO","",'OFERTAS ECONOMICAS'!#REF!))</f>
        <v>#REF!</v>
      </c>
      <c r="AB305" s="153" t="e">
        <f>+'OFERTAS ECONOMICAS'!#REF!</f>
        <v>#REF!</v>
      </c>
      <c r="AC305" s="153" t="e">
        <f t="shared" si="114"/>
        <v>#REF!</v>
      </c>
      <c r="AD305" s="251" t="str">
        <f>IF('OFERTAS ECONOMICAS'!BN305=0,"",IF('OFERTAS ECONOMICAS'!BS305="NO","",'OFERTAS ECONOMICAS'!BN305))</f>
        <v/>
      </c>
      <c r="AE305" s="153">
        <f>+'OFERTAS ECONOMICAS'!BR305</f>
        <v>0</v>
      </c>
      <c r="AF305" s="153" t="str">
        <f t="shared" si="115"/>
        <v>NO CUMPLE</v>
      </c>
      <c r="AG305" s="152" t="str">
        <f>IF('OFERTAS ECONOMICAS'!BW305=0,"",IF('OFERTAS ECONOMICAS'!CB305="NO","",'OFERTAS ECONOMICAS'!BW305))</f>
        <v/>
      </c>
      <c r="AH305" s="153">
        <f>+'OFERTAS ECONOMICAS'!CA305</f>
        <v>0</v>
      </c>
      <c r="AI305" s="153" t="str">
        <f t="shared" si="116"/>
        <v>NO CUMPLE</v>
      </c>
      <c r="AJ305" s="152" t="str">
        <f>IF('OFERTAS ECONOMICAS'!CF305=0,"",IF('OFERTAS ECONOMICAS'!CK305="NO","",'OFERTAS ECONOMICAS'!CF305))</f>
        <v/>
      </c>
      <c r="AK305" s="153">
        <f>+'OFERTAS ECONOMICAS'!CJ305</f>
        <v>0</v>
      </c>
      <c r="AL305" s="153" t="str">
        <f t="shared" si="117"/>
        <v>NO CUMPLE</v>
      </c>
      <c r="AM305" s="152" t="str">
        <f>IF('OFERTAS ECONOMICAS'!CO305=0,"",IF('OFERTAS ECONOMICAS'!CT305="NO","",'OFERTAS ECONOMICAS'!CO305))</f>
        <v/>
      </c>
      <c r="AN305" s="153">
        <f>+'OFERTAS ECONOMICAS'!CS305</f>
        <v>0</v>
      </c>
      <c r="AO305" s="153" t="str">
        <f t="shared" si="118"/>
        <v>NO CUMPLE</v>
      </c>
      <c r="AP305" s="344">
        <f>IF('OFERTAS ECONOMICAS'!CX305=0,"",IF('OFERTAS ECONOMICAS'!DC305="NO","",'OFERTAS ECONOMICAS'!CX305))</f>
        <v>4748.1000000000004</v>
      </c>
      <c r="AQ305" s="153" t="str">
        <f>+'OFERTAS ECONOMICAS'!DB305</f>
        <v>CUMPLE</v>
      </c>
      <c r="AR305" s="153" t="str">
        <f t="shared" si="119"/>
        <v>CUMPLE</v>
      </c>
      <c r="AS305" s="152" t="str">
        <f>IF('OFERTAS ECONOMICAS'!DG305=0,"",IF('OFERTAS ECONOMICAS'!DL305="NO","",'OFERTAS ECONOMICAS'!DG305))</f>
        <v/>
      </c>
      <c r="AT305" s="153">
        <f>+'OFERTAS ECONOMICAS'!DK305</f>
        <v>0</v>
      </c>
      <c r="AU305" s="153" t="str">
        <f t="shared" si="120"/>
        <v>NO CUMPLE</v>
      </c>
      <c r="AV305" s="152" t="str">
        <f>IF('OFERTAS ECONOMICAS'!DP305=0,"",IF('OFERTAS ECONOMICAS'!DU305="NO","",'OFERTAS ECONOMICAS'!DP305))</f>
        <v/>
      </c>
      <c r="AW305" s="153">
        <f>+'OFERTAS ECONOMICAS'!DT305</f>
        <v>0</v>
      </c>
      <c r="AX305" s="153" t="str">
        <f t="shared" si="121"/>
        <v>NO CUMPLE</v>
      </c>
      <c r="AY305" s="341" t="str">
        <f>IF('OFERTAS ECONOMICAS'!DY305=0,"",IF('OFERTAS ECONOMICAS'!ED305="no","",'OFERTAS ECONOMICAS'!DY305))</f>
        <v/>
      </c>
      <c r="AZ305" s="153">
        <f>+'OFERTAS ECONOMICAS'!EC305</f>
        <v>0</v>
      </c>
      <c r="BA305" s="153" t="str">
        <f t="shared" si="122"/>
        <v>NO CUMPLE</v>
      </c>
      <c r="BB305" s="152" t="str">
        <f>IF('OFERTAS ECONOMICAS'!EH305=0,"",IF('OFERTAS ECONOMICAS'!EM305="NO","",'OFERTAS ECONOMICAS'!EH305))</f>
        <v/>
      </c>
      <c r="BC305" s="153" t="str">
        <f>+'OFERTAS ECONOMICAS'!EL305</f>
        <v/>
      </c>
      <c r="BD305" s="153" t="str">
        <f t="shared" si="123"/>
        <v>NO CUMPLE</v>
      </c>
      <c r="BE305" s="152" t="str">
        <f>IF('OFERTAS ECONOMICAS'!EQ305=0,"",IF('OFERTAS ECONOMICAS'!EV305="NO","",'OFERTAS ECONOMICAS'!EQ305))</f>
        <v/>
      </c>
      <c r="BF305" s="153">
        <f>+'OFERTAS ECONOMICAS'!EU305</f>
        <v>0</v>
      </c>
      <c r="BG305" s="153" t="str">
        <f t="shared" si="124"/>
        <v>NO CUMPLE</v>
      </c>
      <c r="BH305" s="152" t="str">
        <f>IF('OFERTAS ECONOMICAS'!EZ305=0,"",IF('OFERTAS ECONOMICAS'!FE305="NO","",'OFERTAS ECONOMICAS'!EZ305))</f>
        <v/>
      </c>
      <c r="BI305" s="153">
        <f>+'OFERTAS ECONOMICAS'!FD305</f>
        <v>0</v>
      </c>
      <c r="BJ305" s="153" t="str">
        <f t="shared" si="125"/>
        <v>NO CUMPLE</v>
      </c>
      <c r="BK305" s="152" t="str">
        <f>IF('OFERTAS ECONOMICAS'!FI305=0,"",IF('OFERTAS ECONOMICAS'!FN305="no","",'OFERTAS ECONOMICAS'!FI305))</f>
        <v/>
      </c>
      <c r="BL305" s="153">
        <f>+'OFERTAS ECONOMICAS'!FM305</f>
        <v>0</v>
      </c>
      <c r="BM305" s="153" t="str">
        <f t="shared" si="126"/>
        <v>NO CUMPLE</v>
      </c>
      <c r="BN305" s="152" t="e">
        <f>IF('OFERTAS ECONOMICAS'!#REF!=0,"",IF('OFERTAS ECONOMICAS'!#REF!="NO","",'OFERTAS ECONOMICAS'!#REF!))</f>
        <v>#REF!</v>
      </c>
      <c r="BO305" s="153" t="e">
        <f>+'OFERTAS ECONOMICAS'!#REF!</f>
        <v>#REF!</v>
      </c>
      <c r="BP305" s="153" t="e">
        <f t="shared" si="127"/>
        <v>#REF!</v>
      </c>
      <c r="BQ305" s="152" t="str">
        <f>IF('OFERTAS ECONOMICAS'!FR305=0,"",IF('OFERTAS ECONOMICAS'!FW305="NO","",'OFERTAS ECONOMICAS'!FR305))</f>
        <v/>
      </c>
      <c r="BR305" s="153">
        <f>+'OFERTAS ECONOMICAS'!FV305</f>
        <v>0</v>
      </c>
      <c r="BS305" s="153" t="str">
        <f t="shared" si="128"/>
        <v>NO CUMPLE</v>
      </c>
      <c r="BT305" s="152" t="str">
        <f>IF('OFERTAS ECONOMICAS'!GA305=0,"",IF('OFERTAS ECONOMICAS'!GF305="NO","",'OFERTAS ECONOMICAS'!GA305))</f>
        <v/>
      </c>
      <c r="BU305" s="153">
        <f>+'OFERTAS ECONOMICAS'!GE305</f>
        <v>0</v>
      </c>
      <c r="BV305" s="153" t="str">
        <f t="shared" si="129"/>
        <v>NO CUMPLE</v>
      </c>
      <c r="BW305" s="152" t="e">
        <f>IF('OFERTAS ECONOMICAS'!#REF!=0,"",IF('OFERTAS ECONOMICAS'!#REF!="NO","",'OFERTAS ECONOMICAS'!#REF!))</f>
        <v>#REF!</v>
      </c>
      <c r="BX305" s="153" t="e">
        <f>+'OFERTAS ECONOMICAS'!#REF!</f>
        <v>#REF!</v>
      </c>
      <c r="BY305" s="153" t="e">
        <f t="shared" si="130"/>
        <v>#REF!</v>
      </c>
    </row>
    <row r="306" spans="1:77" ht="25.5" x14ac:dyDescent="0.2">
      <c r="A306" s="85">
        <f t="shared" si="106"/>
        <v>297</v>
      </c>
      <c r="B306" s="85" t="str">
        <f>VLOOKUP(A306,'OFERTAS ECONOMICAS'!A306:B639,2,0)</f>
        <v>DM198</v>
      </c>
      <c r="C306" s="22" t="str">
        <f>VLOOKUP(A306,'OFERTAS ECONOMICAS'!A306:C639,3,0)</f>
        <v>CABESTRILLO BOLSA PEDIATRICO</v>
      </c>
      <c r="D306" s="123">
        <v>1</v>
      </c>
      <c r="E306" s="123" t="s">
        <v>32</v>
      </c>
      <c r="F306" s="24">
        <v>11750</v>
      </c>
      <c r="G306" s="124">
        <v>5</v>
      </c>
      <c r="H306" s="86">
        <f t="shared" si="107"/>
        <v>58750</v>
      </c>
      <c r="I306" s="48" t="str">
        <f>IF('OFERTAS ECONOMICAS'!L306=0,"",IF('OFERTAS ECONOMICAS'!Q306="no","",'OFERTAS ECONOMICAS'!L306))</f>
        <v/>
      </c>
      <c r="J306" s="49">
        <f>+'OFERTAS ECONOMICAS'!P306</f>
        <v>0</v>
      </c>
      <c r="K306" s="49" t="str">
        <f t="shared" si="108"/>
        <v>NO CUMPLE</v>
      </c>
      <c r="L306" s="51" t="str">
        <f>IF('OFERTAS ECONOMICAS'!U306=0,"",IF('OFERTAS ECONOMICAS'!Z306="NO","",'OFERTAS ECONOMICAS'!U306))</f>
        <v/>
      </c>
      <c r="M306" s="52">
        <f>+'OFERTAS ECONOMICAS'!Y306</f>
        <v>0</v>
      </c>
      <c r="N306" s="52" t="str">
        <f t="shared" si="109"/>
        <v>NO CUMPLE</v>
      </c>
      <c r="O306" s="53" t="str">
        <f>IF('OFERTAS ECONOMICAS'!AD306=0,"",IF('OFERTAS ECONOMICAS'!AI306="NO","",'OFERTAS ECONOMICAS'!AD306))</f>
        <v/>
      </c>
      <c r="P306" s="54">
        <f>+'OFERTAS ECONOMICAS'!AH306</f>
        <v>0</v>
      </c>
      <c r="Q306" s="54" t="str">
        <f t="shared" si="110"/>
        <v>NO CUMPLE</v>
      </c>
      <c r="R306" s="56" t="str">
        <f>IF('OFERTAS ECONOMICAS'!AN306=0,"",IF('OFERTAS ECONOMICAS'!AR306="NO","",'OFERTAS ECONOMICAS'!AN306))</f>
        <v/>
      </c>
      <c r="S306" s="57">
        <f>+'OFERTAS ECONOMICAS'!AQ306</f>
        <v>0</v>
      </c>
      <c r="T306" s="57" t="str">
        <f t="shared" si="111"/>
        <v>NO CUMPLE</v>
      </c>
      <c r="U306" s="59" t="str">
        <f>IF('OFERTAS ECONOMICAS'!AV306=0,"",IF('OFERTAS ECONOMICAS'!BA306="NO","",'OFERTAS ECONOMICAS'!AV306))</f>
        <v/>
      </c>
      <c r="V306" s="60">
        <f>+'OFERTAS ECONOMICAS'!AZ306</f>
        <v>0</v>
      </c>
      <c r="W306" s="60" t="str">
        <f t="shared" si="112"/>
        <v>NO CUMPLE</v>
      </c>
      <c r="X306" s="56" t="str">
        <f>IF('OFERTAS ECONOMICAS'!BF306=0,"",IF('OFERTAS ECONOMICAS'!BJ306="NO","",'OFERTAS ECONOMICAS'!BE306))</f>
        <v/>
      </c>
      <c r="Y306" s="57">
        <f>+'OFERTAS ECONOMICAS'!BI306</f>
        <v>0</v>
      </c>
      <c r="Z306" s="57" t="str">
        <f t="shared" si="113"/>
        <v>NO CUMPLE</v>
      </c>
      <c r="AA306" s="152" t="e">
        <f>IF('OFERTAS ECONOMICAS'!#REF!=0,"",IF('OFERTAS ECONOMICAS'!#REF!="NO","",'OFERTAS ECONOMICAS'!#REF!))</f>
        <v>#REF!</v>
      </c>
      <c r="AB306" s="153" t="e">
        <f>+'OFERTAS ECONOMICAS'!#REF!</f>
        <v>#REF!</v>
      </c>
      <c r="AC306" s="153" t="e">
        <f t="shared" si="114"/>
        <v>#REF!</v>
      </c>
      <c r="AD306" s="251" t="str">
        <f>IF('OFERTAS ECONOMICAS'!BN306=0,"",IF('OFERTAS ECONOMICAS'!BS306="NO","",'OFERTAS ECONOMICAS'!BN306))</f>
        <v/>
      </c>
      <c r="AE306" s="153">
        <f>+'OFERTAS ECONOMICAS'!BR306</f>
        <v>0</v>
      </c>
      <c r="AF306" s="153" t="str">
        <f t="shared" si="115"/>
        <v>NO CUMPLE</v>
      </c>
      <c r="AG306" s="152" t="str">
        <f>IF('OFERTAS ECONOMICAS'!BW306=0,"",IF('OFERTAS ECONOMICAS'!CB306="NO","",'OFERTAS ECONOMICAS'!BW306))</f>
        <v/>
      </c>
      <c r="AH306" s="153">
        <f>+'OFERTAS ECONOMICAS'!CA306</f>
        <v>0</v>
      </c>
      <c r="AI306" s="153" t="str">
        <f t="shared" si="116"/>
        <v>NO CUMPLE</v>
      </c>
      <c r="AJ306" s="152" t="str">
        <f>IF('OFERTAS ECONOMICAS'!CF306=0,"",IF('OFERTAS ECONOMICAS'!CK306="NO","",'OFERTAS ECONOMICAS'!CF306))</f>
        <v/>
      </c>
      <c r="AK306" s="153">
        <f>+'OFERTAS ECONOMICAS'!CJ306</f>
        <v>0</v>
      </c>
      <c r="AL306" s="153" t="str">
        <f t="shared" si="117"/>
        <v>NO CUMPLE</v>
      </c>
      <c r="AM306" s="152" t="str">
        <f>IF('OFERTAS ECONOMICAS'!CO306=0,"",IF('OFERTAS ECONOMICAS'!CT306="NO","",'OFERTAS ECONOMICAS'!CO306))</f>
        <v/>
      </c>
      <c r="AN306" s="153">
        <f>+'OFERTAS ECONOMICAS'!CS306</f>
        <v>0</v>
      </c>
      <c r="AO306" s="153" t="str">
        <f t="shared" si="118"/>
        <v>NO CUMPLE</v>
      </c>
      <c r="AP306" s="344" t="str">
        <f>IF('OFERTAS ECONOMICAS'!CX306=0,"",IF('OFERTAS ECONOMICAS'!DC306="NO","",'OFERTAS ECONOMICAS'!CX306))</f>
        <v/>
      </c>
      <c r="AQ306" s="153" t="str">
        <f>+'OFERTAS ECONOMICAS'!DB306</f>
        <v>NO CUMPLE</v>
      </c>
      <c r="AR306" s="153" t="str">
        <f t="shared" si="119"/>
        <v>NO CUMPLE</v>
      </c>
      <c r="AS306" s="152" t="str">
        <f>IF('OFERTAS ECONOMICAS'!DG306=0,"",IF('OFERTAS ECONOMICAS'!DL306="NO","",'OFERTAS ECONOMICAS'!DG306))</f>
        <v/>
      </c>
      <c r="AT306" s="153">
        <f>+'OFERTAS ECONOMICAS'!DK306</f>
        <v>0</v>
      </c>
      <c r="AU306" s="153" t="str">
        <f t="shared" si="120"/>
        <v>NO CUMPLE</v>
      </c>
      <c r="AV306" s="152" t="str">
        <f>IF('OFERTAS ECONOMICAS'!DP306=0,"",IF('OFERTAS ECONOMICAS'!DU306="NO","",'OFERTAS ECONOMICAS'!DP306))</f>
        <v/>
      </c>
      <c r="AW306" s="153">
        <f>+'OFERTAS ECONOMICAS'!DT306</f>
        <v>0</v>
      </c>
      <c r="AX306" s="153" t="str">
        <f t="shared" si="121"/>
        <v>NO CUMPLE</v>
      </c>
      <c r="AY306" s="341" t="str">
        <f>IF('OFERTAS ECONOMICAS'!DY306=0,"",IF('OFERTAS ECONOMICAS'!ED306="no","",'OFERTAS ECONOMICAS'!DY306))</f>
        <v/>
      </c>
      <c r="AZ306" s="153" t="str">
        <f>+'OFERTAS ECONOMICAS'!EC306</f>
        <v>NO CUMPLE</v>
      </c>
      <c r="BA306" s="153" t="str">
        <f t="shared" si="122"/>
        <v>NO CUMPLE</v>
      </c>
      <c r="BB306" s="152" t="str">
        <f>IF('OFERTAS ECONOMICAS'!EH306=0,"",IF('OFERTAS ECONOMICAS'!EM306="NO","",'OFERTAS ECONOMICAS'!EH306))</f>
        <v/>
      </c>
      <c r="BC306" s="153" t="str">
        <f>+'OFERTAS ECONOMICAS'!EL306</f>
        <v>CUMPLE</v>
      </c>
      <c r="BD306" s="153" t="str">
        <f t="shared" si="123"/>
        <v>NO CUMPLE</v>
      </c>
      <c r="BE306" s="152" t="str">
        <f>IF('OFERTAS ECONOMICAS'!EQ306=0,"",IF('OFERTAS ECONOMICAS'!EV306="NO","",'OFERTAS ECONOMICAS'!EQ306))</f>
        <v/>
      </c>
      <c r="BF306" s="153">
        <f>+'OFERTAS ECONOMICAS'!EU306</f>
        <v>0</v>
      </c>
      <c r="BG306" s="153" t="str">
        <f t="shared" si="124"/>
        <v>NO CUMPLE</v>
      </c>
      <c r="BH306" s="152" t="str">
        <f>IF('OFERTAS ECONOMICAS'!EZ306=0,"",IF('OFERTAS ECONOMICAS'!FE306="NO","",'OFERTAS ECONOMICAS'!EZ306))</f>
        <v/>
      </c>
      <c r="BI306" s="153">
        <f>+'OFERTAS ECONOMICAS'!FD306</f>
        <v>0</v>
      </c>
      <c r="BJ306" s="153" t="str">
        <f t="shared" si="125"/>
        <v>NO CUMPLE</v>
      </c>
      <c r="BK306" s="152" t="str">
        <f>IF('OFERTAS ECONOMICAS'!FI306=0,"",IF('OFERTAS ECONOMICAS'!FN306="no","",'OFERTAS ECONOMICAS'!FI306))</f>
        <v/>
      </c>
      <c r="BL306" s="153">
        <f>+'OFERTAS ECONOMICAS'!FM306</f>
        <v>0</v>
      </c>
      <c r="BM306" s="153" t="str">
        <f t="shared" si="126"/>
        <v>NO CUMPLE</v>
      </c>
      <c r="BN306" s="152" t="e">
        <f>IF('OFERTAS ECONOMICAS'!#REF!=0,"",IF('OFERTAS ECONOMICAS'!#REF!="NO","",'OFERTAS ECONOMICAS'!#REF!))</f>
        <v>#REF!</v>
      </c>
      <c r="BO306" s="153" t="e">
        <f>+'OFERTAS ECONOMICAS'!#REF!</f>
        <v>#REF!</v>
      </c>
      <c r="BP306" s="153" t="e">
        <f t="shared" si="127"/>
        <v>#REF!</v>
      </c>
      <c r="BQ306" s="152" t="str">
        <f>IF('OFERTAS ECONOMICAS'!FR306=0,"",IF('OFERTAS ECONOMICAS'!FW306="NO","",'OFERTAS ECONOMICAS'!FR306))</f>
        <v/>
      </c>
      <c r="BR306" s="153">
        <f>+'OFERTAS ECONOMICAS'!FV306</f>
        <v>0</v>
      </c>
      <c r="BS306" s="153" t="str">
        <f t="shared" si="128"/>
        <v>NO CUMPLE</v>
      </c>
      <c r="BT306" s="152" t="str">
        <f>IF('OFERTAS ECONOMICAS'!GA306=0,"",IF('OFERTAS ECONOMICAS'!GF306="NO","",'OFERTAS ECONOMICAS'!GA306))</f>
        <v/>
      </c>
      <c r="BU306" s="153">
        <f>+'OFERTAS ECONOMICAS'!GE306</f>
        <v>0</v>
      </c>
      <c r="BV306" s="153" t="str">
        <f t="shared" si="129"/>
        <v>NO CUMPLE</v>
      </c>
      <c r="BW306" s="152" t="e">
        <f>IF('OFERTAS ECONOMICAS'!#REF!=0,"",IF('OFERTAS ECONOMICAS'!#REF!="NO","",'OFERTAS ECONOMICAS'!#REF!))</f>
        <v>#REF!</v>
      </c>
      <c r="BX306" s="153" t="e">
        <f>+'OFERTAS ECONOMICAS'!#REF!</f>
        <v>#REF!</v>
      </c>
      <c r="BY306" s="153" t="e">
        <f t="shared" si="130"/>
        <v>#REF!</v>
      </c>
    </row>
    <row r="307" spans="1:77" ht="25.5" x14ac:dyDescent="0.2">
      <c r="A307" s="85">
        <f t="shared" si="106"/>
        <v>298</v>
      </c>
      <c r="B307" s="85" t="str">
        <f>VLOOKUP(A307,'OFERTAS ECONOMICAS'!A307:B640,2,0)</f>
        <v>DM197</v>
      </c>
      <c r="C307" s="22" t="str">
        <f>VLOOKUP(A307,'OFERTAS ECONOMICAS'!A307:C640,3,0)</f>
        <v>CABESTRILLO BOLSA USO ADULTO</v>
      </c>
      <c r="D307" s="123">
        <v>1</v>
      </c>
      <c r="E307" s="123" t="s">
        <v>32</v>
      </c>
      <c r="F307" s="24">
        <v>8182</v>
      </c>
      <c r="G307" s="124">
        <v>4</v>
      </c>
      <c r="H307" s="86">
        <f t="shared" si="107"/>
        <v>32728</v>
      </c>
      <c r="I307" s="48" t="str">
        <f>IF('OFERTAS ECONOMICAS'!L307=0,"",IF('OFERTAS ECONOMICAS'!Q307="no","",'OFERTAS ECONOMICAS'!L307))</f>
        <v/>
      </c>
      <c r="J307" s="49">
        <f>+'OFERTAS ECONOMICAS'!P307</f>
        <v>0</v>
      </c>
      <c r="K307" s="49" t="str">
        <f t="shared" si="108"/>
        <v>NO CUMPLE</v>
      </c>
      <c r="L307" s="51" t="str">
        <f>IF('OFERTAS ECONOMICAS'!U307=0,"",IF('OFERTAS ECONOMICAS'!Z307="NO","",'OFERTAS ECONOMICAS'!U307))</f>
        <v/>
      </c>
      <c r="M307" s="52">
        <f>+'OFERTAS ECONOMICAS'!Y307</f>
        <v>0</v>
      </c>
      <c r="N307" s="52" t="str">
        <f t="shared" si="109"/>
        <v>NO CUMPLE</v>
      </c>
      <c r="O307" s="53">
        <f>IF('OFERTAS ECONOMICAS'!AD307=0,"",IF('OFERTAS ECONOMICAS'!AI307="NO","",'OFERTAS ECONOMICAS'!AD307))</f>
        <v>8182</v>
      </c>
      <c r="P307" s="54" t="str">
        <f>+'OFERTAS ECONOMICAS'!AH307</f>
        <v>CUMPLE</v>
      </c>
      <c r="Q307" s="54" t="str">
        <f t="shared" si="110"/>
        <v>CUMPLE</v>
      </c>
      <c r="R307" s="56" t="str">
        <f>IF('OFERTAS ECONOMICAS'!AN307=0,"",IF('OFERTAS ECONOMICAS'!AR307="NO","",'OFERTAS ECONOMICAS'!AN307))</f>
        <v/>
      </c>
      <c r="S307" s="57">
        <f>+'OFERTAS ECONOMICAS'!AQ307</f>
        <v>0</v>
      </c>
      <c r="T307" s="57" t="str">
        <f t="shared" si="111"/>
        <v>NO CUMPLE</v>
      </c>
      <c r="U307" s="59" t="str">
        <f>IF('OFERTAS ECONOMICAS'!AV307=0,"",IF('OFERTAS ECONOMICAS'!BA307="NO","",'OFERTAS ECONOMICAS'!AV307))</f>
        <v/>
      </c>
      <c r="V307" s="60">
        <f>+'OFERTAS ECONOMICAS'!AZ307</f>
        <v>0</v>
      </c>
      <c r="W307" s="60" t="str">
        <f t="shared" si="112"/>
        <v>NO CUMPLE</v>
      </c>
      <c r="X307" s="56" t="str">
        <f>IF('OFERTAS ECONOMICAS'!BF307=0,"",IF('OFERTAS ECONOMICAS'!BJ307="NO","",'OFERTAS ECONOMICAS'!BE307))</f>
        <v/>
      </c>
      <c r="Y307" s="57">
        <f>+'OFERTAS ECONOMICAS'!BI307</f>
        <v>0</v>
      </c>
      <c r="Z307" s="57" t="str">
        <f t="shared" si="113"/>
        <v>NO CUMPLE</v>
      </c>
      <c r="AA307" s="152" t="e">
        <f>IF('OFERTAS ECONOMICAS'!#REF!=0,"",IF('OFERTAS ECONOMICAS'!#REF!="NO","",'OFERTAS ECONOMICAS'!#REF!))</f>
        <v>#REF!</v>
      </c>
      <c r="AB307" s="153" t="e">
        <f>+'OFERTAS ECONOMICAS'!#REF!</f>
        <v>#REF!</v>
      </c>
      <c r="AC307" s="153" t="e">
        <f t="shared" si="114"/>
        <v>#REF!</v>
      </c>
      <c r="AD307" s="251" t="str">
        <f>IF('OFERTAS ECONOMICAS'!BN307=0,"",IF('OFERTAS ECONOMICAS'!BS307="NO","",'OFERTAS ECONOMICAS'!BN307))</f>
        <v/>
      </c>
      <c r="AE307" s="153">
        <f>+'OFERTAS ECONOMICAS'!BR307</f>
        <v>0</v>
      </c>
      <c r="AF307" s="153" t="str">
        <f t="shared" si="115"/>
        <v>NO CUMPLE</v>
      </c>
      <c r="AG307" s="152" t="str">
        <f>IF('OFERTAS ECONOMICAS'!BW307=0,"",IF('OFERTAS ECONOMICAS'!CB307="NO","",'OFERTAS ECONOMICAS'!BW307))</f>
        <v/>
      </c>
      <c r="AH307" s="153">
        <f>+'OFERTAS ECONOMICAS'!CA307</f>
        <v>0</v>
      </c>
      <c r="AI307" s="153" t="str">
        <f t="shared" si="116"/>
        <v>NO CUMPLE</v>
      </c>
      <c r="AJ307" s="152" t="str">
        <f>IF('OFERTAS ECONOMICAS'!CF307=0,"",IF('OFERTAS ECONOMICAS'!CK307="NO","",'OFERTAS ECONOMICAS'!CF307))</f>
        <v/>
      </c>
      <c r="AK307" s="153">
        <f>+'OFERTAS ECONOMICAS'!CJ307</f>
        <v>0</v>
      </c>
      <c r="AL307" s="153" t="str">
        <f t="shared" si="117"/>
        <v>NO CUMPLE</v>
      </c>
      <c r="AM307" s="152" t="str">
        <f>IF('OFERTAS ECONOMICAS'!CO307=0,"",IF('OFERTAS ECONOMICAS'!CT307="NO","",'OFERTAS ECONOMICAS'!CO307))</f>
        <v/>
      </c>
      <c r="AN307" s="153">
        <f>+'OFERTAS ECONOMICAS'!CS307</f>
        <v>0</v>
      </c>
      <c r="AO307" s="153" t="str">
        <f t="shared" si="118"/>
        <v>NO CUMPLE</v>
      </c>
      <c r="AP307" s="344">
        <f>IF('OFERTAS ECONOMICAS'!CX307=0,"",IF('OFERTAS ECONOMICAS'!DC307="NO","",'OFERTAS ECONOMICAS'!CX307))</f>
        <v>5845</v>
      </c>
      <c r="AQ307" s="153" t="str">
        <f>+'OFERTAS ECONOMICAS'!DB307</f>
        <v>CUMPLE</v>
      </c>
      <c r="AR307" s="153" t="str">
        <f t="shared" si="119"/>
        <v>CUMPLE</v>
      </c>
      <c r="AS307" s="152" t="str">
        <f>IF('OFERTAS ECONOMICAS'!DG307=0,"",IF('OFERTAS ECONOMICAS'!DL307="NO","",'OFERTAS ECONOMICAS'!DG307))</f>
        <v/>
      </c>
      <c r="AT307" s="153">
        <f>+'OFERTAS ECONOMICAS'!DK307</f>
        <v>0</v>
      </c>
      <c r="AU307" s="153" t="str">
        <f t="shared" si="120"/>
        <v>NO CUMPLE</v>
      </c>
      <c r="AV307" s="152" t="str">
        <f>IF('OFERTAS ECONOMICAS'!DP307=0,"",IF('OFERTAS ECONOMICAS'!DU307="NO","",'OFERTAS ECONOMICAS'!DP307))</f>
        <v/>
      </c>
      <c r="AW307" s="153">
        <f>+'OFERTAS ECONOMICAS'!DT307</f>
        <v>0</v>
      </c>
      <c r="AX307" s="153" t="str">
        <f t="shared" si="121"/>
        <v>NO CUMPLE</v>
      </c>
      <c r="AY307" s="341" t="str">
        <f>IF('OFERTAS ECONOMICAS'!DY307=0,"",IF('OFERTAS ECONOMICAS'!ED307="no","",'OFERTAS ECONOMICAS'!DY307))</f>
        <v/>
      </c>
      <c r="AZ307" s="153" t="str">
        <f>+'OFERTAS ECONOMICAS'!EC307</f>
        <v>NO CUMPLE</v>
      </c>
      <c r="BA307" s="153" t="str">
        <f t="shared" si="122"/>
        <v>NO CUMPLE</v>
      </c>
      <c r="BB307" s="152">
        <f>IF('OFERTAS ECONOMICAS'!EH307=0,"",IF('OFERTAS ECONOMICAS'!EM307="NO","",'OFERTAS ECONOMICAS'!EH307))</f>
        <v>6557</v>
      </c>
      <c r="BC307" s="153" t="str">
        <f>+'OFERTAS ECONOMICAS'!EL307</f>
        <v>CUMPLE</v>
      </c>
      <c r="BD307" s="153" t="str">
        <f t="shared" si="123"/>
        <v>CUMPLE</v>
      </c>
      <c r="BE307" s="152" t="str">
        <f>IF('OFERTAS ECONOMICAS'!EQ307=0,"",IF('OFERTAS ECONOMICAS'!EV307="NO","",'OFERTAS ECONOMICAS'!EQ307))</f>
        <v/>
      </c>
      <c r="BF307" s="153">
        <f>+'OFERTAS ECONOMICAS'!EU307</f>
        <v>0</v>
      </c>
      <c r="BG307" s="153" t="str">
        <f t="shared" si="124"/>
        <v>NO CUMPLE</v>
      </c>
      <c r="BH307" s="152" t="str">
        <f>IF('OFERTAS ECONOMICAS'!EZ307=0,"",IF('OFERTAS ECONOMICAS'!FE307="NO","",'OFERTAS ECONOMICAS'!EZ307))</f>
        <v/>
      </c>
      <c r="BI307" s="153">
        <f>+'OFERTAS ECONOMICAS'!FD307</f>
        <v>0</v>
      </c>
      <c r="BJ307" s="153" t="str">
        <f t="shared" si="125"/>
        <v>NO CUMPLE</v>
      </c>
      <c r="BK307" s="152" t="str">
        <f>IF('OFERTAS ECONOMICAS'!FI307=0,"",IF('OFERTAS ECONOMICAS'!FN307="no","",'OFERTAS ECONOMICAS'!FI307))</f>
        <v/>
      </c>
      <c r="BL307" s="153">
        <f>+'OFERTAS ECONOMICAS'!FM307</f>
        <v>0</v>
      </c>
      <c r="BM307" s="153" t="str">
        <f t="shared" si="126"/>
        <v>NO CUMPLE</v>
      </c>
      <c r="BN307" s="152" t="e">
        <f>IF('OFERTAS ECONOMICAS'!#REF!=0,"",IF('OFERTAS ECONOMICAS'!#REF!="NO","",'OFERTAS ECONOMICAS'!#REF!))</f>
        <v>#REF!</v>
      </c>
      <c r="BO307" s="153" t="e">
        <f>+'OFERTAS ECONOMICAS'!#REF!</f>
        <v>#REF!</v>
      </c>
      <c r="BP307" s="153" t="e">
        <f t="shared" si="127"/>
        <v>#REF!</v>
      </c>
      <c r="BQ307" s="152" t="str">
        <f>IF('OFERTAS ECONOMICAS'!FR307=0,"",IF('OFERTAS ECONOMICAS'!FW307="NO","",'OFERTAS ECONOMICAS'!FR307))</f>
        <v/>
      </c>
      <c r="BR307" s="153">
        <f>+'OFERTAS ECONOMICAS'!FV307</f>
        <v>0</v>
      </c>
      <c r="BS307" s="153" t="str">
        <f t="shared" si="128"/>
        <v>NO CUMPLE</v>
      </c>
      <c r="BT307" s="152">
        <f>IF('OFERTAS ECONOMICAS'!GA307=0,"",IF('OFERTAS ECONOMICAS'!GF307="NO","",'OFERTAS ECONOMICAS'!GA307))</f>
        <v>9231</v>
      </c>
      <c r="BU307" s="153" t="str">
        <f>+'OFERTAS ECONOMICAS'!GE307</f>
        <v>CUMPLE</v>
      </c>
      <c r="BV307" s="153" t="str">
        <f t="shared" si="129"/>
        <v>CUMPLE</v>
      </c>
      <c r="BW307" s="152" t="e">
        <f>IF('OFERTAS ECONOMICAS'!#REF!=0,"",IF('OFERTAS ECONOMICAS'!#REF!="NO","",'OFERTAS ECONOMICAS'!#REF!))</f>
        <v>#REF!</v>
      </c>
      <c r="BX307" s="153" t="e">
        <f>+'OFERTAS ECONOMICAS'!#REF!</f>
        <v>#REF!</v>
      </c>
      <c r="BY307" s="153" t="e">
        <f t="shared" si="130"/>
        <v>#REF!</v>
      </c>
    </row>
    <row r="308" spans="1:77" ht="25.5" x14ac:dyDescent="0.2">
      <c r="A308" s="85">
        <f t="shared" si="106"/>
        <v>299</v>
      </c>
      <c r="B308" s="85" t="str">
        <f>VLOOKUP(A308,'OFERTAS ECONOMICAS'!A308:B641,2,0)</f>
        <v>DM2107</v>
      </c>
      <c r="C308" s="22" t="str">
        <f>VLOOKUP(A308,'OFERTAS ECONOMICAS'!A308:C641,3,0)</f>
        <v>CANULA NASAL PARA OXIGENO ADULTO 3-5 MTS</v>
      </c>
      <c r="D308" s="123">
        <v>1</v>
      </c>
      <c r="E308" s="123" t="s">
        <v>32</v>
      </c>
      <c r="F308" s="24">
        <v>1306</v>
      </c>
      <c r="G308" s="124">
        <v>64</v>
      </c>
      <c r="H308" s="86">
        <f t="shared" si="107"/>
        <v>83584</v>
      </c>
      <c r="I308" s="48" t="str">
        <f>IF('OFERTAS ECONOMICAS'!L308=0,"",IF('OFERTAS ECONOMICAS'!Q308="no","",'OFERTAS ECONOMICAS'!L308))</f>
        <v/>
      </c>
      <c r="J308" s="49">
        <f>+'OFERTAS ECONOMICAS'!P308</f>
        <v>0</v>
      </c>
      <c r="K308" s="49" t="str">
        <f t="shared" si="108"/>
        <v>NO CUMPLE</v>
      </c>
      <c r="L308" s="51" t="str">
        <f>IF('OFERTAS ECONOMICAS'!U308=0,"",IF('OFERTAS ECONOMICAS'!Z308="NO","",'OFERTAS ECONOMICAS'!U308))</f>
        <v/>
      </c>
      <c r="M308" s="52">
        <f>+'OFERTAS ECONOMICAS'!Y308</f>
        <v>0</v>
      </c>
      <c r="N308" s="52" t="str">
        <f t="shared" si="109"/>
        <v>NO CUMPLE</v>
      </c>
      <c r="O308" s="53" t="str">
        <f>IF('OFERTAS ECONOMICAS'!AD308=0,"",IF('OFERTAS ECONOMICAS'!AI308="NO","",'OFERTAS ECONOMICAS'!AD308))</f>
        <v/>
      </c>
      <c r="P308" s="54">
        <f>+'OFERTAS ECONOMICAS'!AH308</f>
        <v>0</v>
      </c>
      <c r="Q308" s="54" t="str">
        <f t="shared" si="110"/>
        <v>NO CUMPLE</v>
      </c>
      <c r="R308" s="56" t="str">
        <f>IF('OFERTAS ECONOMICAS'!AN308=0,"",IF('OFERTAS ECONOMICAS'!AR308="NO","",'OFERTAS ECONOMICAS'!AN308))</f>
        <v/>
      </c>
      <c r="S308" s="57">
        <f>+'OFERTAS ECONOMICAS'!AQ308</f>
        <v>0</v>
      </c>
      <c r="T308" s="57" t="str">
        <f t="shared" si="111"/>
        <v>NO CUMPLE</v>
      </c>
      <c r="U308" s="59" t="str">
        <f>IF('OFERTAS ECONOMICAS'!AV308=0,"",IF('OFERTAS ECONOMICAS'!BA308="NO","",'OFERTAS ECONOMICAS'!AV308))</f>
        <v/>
      </c>
      <c r="V308" s="60">
        <f>+'OFERTAS ECONOMICAS'!AZ308</f>
        <v>0</v>
      </c>
      <c r="W308" s="60" t="str">
        <f t="shared" si="112"/>
        <v>NO CUMPLE</v>
      </c>
      <c r="X308" s="56" t="str">
        <f>IF('OFERTAS ECONOMICAS'!BF308=0,"",IF('OFERTAS ECONOMICAS'!BJ308="NO","",'OFERTAS ECONOMICAS'!BE308))</f>
        <v/>
      </c>
      <c r="Y308" s="57" t="str">
        <f>+'OFERTAS ECONOMICAS'!BI308</f>
        <v>NO CUMPLE</v>
      </c>
      <c r="Z308" s="57" t="str">
        <f t="shared" si="113"/>
        <v>NO CUMPLE</v>
      </c>
      <c r="AA308" s="152" t="e">
        <f>IF('OFERTAS ECONOMICAS'!#REF!=0,"",IF('OFERTAS ECONOMICAS'!#REF!="NO","",'OFERTAS ECONOMICAS'!#REF!))</f>
        <v>#REF!</v>
      </c>
      <c r="AB308" s="153" t="e">
        <f>+'OFERTAS ECONOMICAS'!#REF!</f>
        <v>#REF!</v>
      </c>
      <c r="AC308" s="153" t="e">
        <f t="shared" si="114"/>
        <v>#REF!</v>
      </c>
      <c r="AD308" s="251" t="str">
        <f>IF('OFERTAS ECONOMICAS'!BN308=0,"",IF('OFERTAS ECONOMICAS'!BS308="NO","",'OFERTAS ECONOMICAS'!BN308))</f>
        <v/>
      </c>
      <c r="AE308" s="153">
        <f>+'OFERTAS ECONOMICAS'!BR308</f>
        <v>0</v>
      </c>
      <c r="AF308" s="153" t="str">
        <f t="shared" si="115"/>
        <v>NO CUMPLE</v>
      </c>
      <c r="AG308" s="152" t="str">
        <f>IF('OFERTAS ECONOMICAS'!BW308=0,"",IF('OFERTAS ECONOMICAS'!CB308="NO","",'OFERTAS ECONOMICAS'!BW308))</f>
        <v/>
      </c>
      <c r="AH308" s="153">
        <f>+'OFERTAS ECONOMICAS'!CA308</f>
        <v>0</v>
      </c>
      <c r="AI308" s="153" t="str">
        <f t="shared" si="116"/>
        <v>NO CUMPLE</v>
      </c>
      <c r="AJ308" s="152" t="str">
        <f>IF('OFERTAS ECONOMICAS'!CF308=0,"",IF('OFERTAS ECONOMICAS'!CK308="NO","",'OFERTAS ECONOMICAS'!CF308))</f>
        <v/>
      </c>
      <c r="AK308" s="153">
        <f>+'OFERTAS ECONOMICAS'!CJ308</f>
        <v>0</v>
      </c>
      <c r="AL308" s="153" t="str">
        <f t="shared" si="117"/>
        <v>NO CUMPLE</v>
      </c>
      <c r="AM308" s="152" t="str">
        <f>IF('OFERTAS ECONOMICAS'!CO308=0,"",IF('OFERTAS ECONOMICAS'!CT308="NO","",'OFERTAS ECONOMICAS'!CO308))</f>
        <v/>
      </c>
      <c r="AN308" s="153">
        <f>+'OFERTAS ECONOMICAS'!CS308</f>
        <v>0</v>
      </c>
      <c r="AO308" s="153" t="str">
        <f t="shared" si="118"/>
        <v>NO CUMPLE</v>
      </c>
      <c r="AP308" s="344" t="str">
        <f>IF('OFERTAS ECONOMICAS'!CX308=0,"",IF('OFERTAS ECONOMICAS'!DC308="NO","",'OFERTAS ECONOMICAS'!CX308))</f>
        <v/>
      </c>
      <c r="AQ308" s="153" t="str">
        <f>+'OFERTAS ECONOMICAS'!DB308</f>
        <v>CUMPLE</v>
      </c>
      <c r="AR308" s="153" t="str">
        <f t="shared" si="119"/>
        <v>NO CUMPLE</v>
      </c>
      <c r="AS308" s="152" t="str">
        <f>IF('OFERTAS ECONOMICAS'!DG308=0,"",IF('OFERTAS ECONOMICAS'!DL308="NO","",'OFERTAS ECONOMICAS'!DG308))</f>
        <v/>
      </c>
      <c r="AT308" s="153">
        <f>+'OFERTAS ECONOMICAS'!DK308</f>
        <v>0</v>
      </c>
      <c r="AU308" s="153" t="str">
        <f t="shared" si="120"/>
        <v>NO CUMPLE</v>
      </c>
      <c r="AV308" s="152" t="str">
        <f>IF('OFERTAS ECONOMICAS'!DP308=0,"",IF('OFERTAS ECONOMICAS'!DU308="NO","",'OFERTAS ECONOMICAS'!DP308))</f>
        <v/>
      </c>
      <c r="AW308" s="153">
        <f>+'OFERTAS ECONOMICAS'!DT308</f>
        <v>0</v>
      </c>
      <c r="AX308" s="153" t="str">
        <f t="shared" si="121"/>
        <v>NO CUMPLE</v>
      </c>
      <c r="AY308" s="341" t="str">
        <f>IF('OFERTAS ECONOMICAS'!DY308=0,"",IF('OFERTAS ECONOMICAS'!ED308="no","",'OFERTAS ECONOMICAS'!DY308))</f>
        <v/>
      </c>
      <c r="AZ308" s="153" t="str">
        <f>+'OFERTAS ECONOMICAS'!EC308</f>
        <v>NO CUMPLE</v>
      </c>
      <c r="BA308" s="153" t="str">
        <f t="shared" si="122"/>
        <v>NO CUMPLE</v>
      </c>
      <c r="BB308" s="152" t="str">
        <f>IF('OFERTAS ECONOMICAS'!EH308=0,"",IF('OFERTAS ECONOMICAS'!EM308="NO","",'OFERTAS ECONOMICAS'!EH308))</f>
        <v/>
      </c>
      <c r="BC308" s="153" t="str">
        <f>+'OFERTAS ECONOMICAS'!EL308</f>
        <v/>
      </c>
      <c r="BD308" s="153" t="str">
        <f t="shared" si="123"/>
        <v>NO CUMPLE</v>
      </c>
      <c r="BE308" s="152" t="str">
        <f>IF('OFERTAS ECONOMICAS'!EQ308=0,"",IF('OFERTAS ECONOMICAS'!EV308="NO","",'OFERTAS ECONOMICAS'!EQ308))</f>
        <v/>
      </c>
      <c r="BF308" s="153">
        <f>+'OFERTAS ECONOMICAS'!EU308</f>
        <v>0</v>
      </c>
      <c r="BG308" s="153" t="str">
        <f t="shared" si="124"/>
        <v>NO CUMPLE</v>
      </c>
      <c r="BH308" s="152" t="str">
        <f>IF('OFERTAS ECONOMICAS'!EZ308=0,"",IF('OFERTAS ECONOMICAS'!FE308="NO","",'OFERTAS ECONOMICAS'!EZ308))</f>
        <v/>
      </c>
      <c r="BI308" s="153">
        <f>+'OFERTAS ECONOMICAS'!FD308</f>
        <v>0</v>
      </c>
      <c r="BJ308" s="153" t="str">
        <f t="shared" si="125"/>
        <v>NO CUMPLE</v>
      </c>
      <c r="BK308" s="152" t="str">
        <f>IF('OFERTAS ECONOMICAS'!FI308=0,"",IF('OFERTAS ECONOMICAS'!FN308="no","",'OFERTAS ECONOMICAS'!FI308))</f>
        <v/>
      </c>
      <c r="BL308" s="153">
        <f>+'OFERTAS ECONOMICAS'!FM308</f>
        <v>0</v>
      </c>
      <c r="BM308" s="153" t="str">
        <f t="shared" si="126"/>
        <v>NO CUMPLE</v>
      </c>
      <c r="BN308" s="152" t="e">
        <f>IF('OFERTAS ECONOMICAS'!#REF!=0,"",IF('OFERTAS ECONOMICAS'!#REF!="NO","",'OFERTAS ECONOMICAS'!#REF!))</f>
        <v>#REF!</v>
      </c>
      <c r="BO308" s="153" t="e">
        <f>+'OFERTAS ECONOMICAS'!#REF!</f>
        <v>#REF!</v>
      </c>
      <c r="BP308" s="153" t="e">
        <f t="shared" si="127"/>
        <v>#REF!</v>
      </c>
      <c r="BQ308" s="152" t="str">
        <f>IF('OFERTAS ECONOMICAS'!FR308=0,"",IF('OFERTAS ECONOMICAS'!FW308="NO","",'OFERTAS ECONOMICAS'!FR308))</f>
        <v/>
      </c>
      <c r="BR308" s="153">
        <f>+'OFERTAS ECONOMICAS'!FV308</f>
        <v>0</v>
      </c>
      <c r="BS308" s="153" t="str">
        <f t="shared" si="128"/>
        <v>NO CUMPLE</v>
      </c>
      <c r="BT308" s="152" t="str">
        <f>IF('OFERTAS ECONOMICAS'!GA308=0,"",IF('OFERTAS ECONOMICAS'!GF308="NO","",'OFERTAS ECONOMICAS'!GA308))</f>
        <v/>
      </c>
      <c r="BU308" s="153">
        <f>+'OFERTAS ECONOMICAS'!GE308</f>
        <v>0</v>
      </c>
      <c r="BV308" s="153" t="str">
        <f t="shared" si="129"/>
        <v>NO CUMPLE</v>
      </c>
      <c r="BW308" s="152" t="e">
        <f>IF('OFERTAS ECONOMICAS'!#REF!=0,"",IF('OFERTAS ECONOMICAS'!#REF!="NO","",'OFERTAS ECONOMICAS'!#REF!))</f>
        <v>#REF!</v>
      </c>
      <c r="BX308" s="153" t="e">
        <f>+'OFERTAS ECONOMICAS'!#REF!</f>
        <v>#REF!</v>
      </c>
      <c r="BY308" s="153" t="e">
        <f t="shared" si="130"/>
        <v>#REF!</v>
      </c>
    </row>
    <row r="309" spans="1:77" ht="63.75" x14ac:dyDescent="0.2">
      <c r="A309" s="85">
        <f t="shared" si="106"/>
        <v>300</v>
      </c>
      <c r="B309" s="85" t="str">
        <f>VLOOKUP(A309,'OFERTAS ECONOMICAS'!A309:B642,2,0)</f>
        <v>DM296</v>
      </c>
      <c r="C309" s="22" t="str">
        <f>VLOOKUP(A309,'OFERTAS ECONOMICAS'!A309:C642,3,0)</f>
        <v>CATETER INTRAVENOSO N 14 EN POLIURETANO CON DISPOSITIVO DE SEGURIDAD PARA ACCIONAR MANUALMENTE CORTO</v>
      </c>
      <c r="D309" s="123">
        <v>1</v>
      </c>
      <c r="E309" s="123" t="s">
        <v>32</v>
      </c>
      <c r="F309" s="24">
        <v>2590</v>
      </c>
      <c r="G309" s="124">
        <v>132</v>
      </c>
      <c r="H309" s="86">
        <f t="shared" si="107"/>
        <v>341880</v>
      </c>
      <c r="I309" s="48" t="str">
        <f>IF('OFERTAS ECONOMICAS'!L309=0,"",IF('OFERTAS ECONOMICAS'!Q309="no","",'OFERTAS ECONOMICAS'!L309))</f>
        <v/>
      </c>
      <c r="J309" s="49">
        <f>+'OFERTAS ECONOMICAS'!P309</f>
        <v>0</v>
      </c>
      <c r="K309" s="49" t="str">
        <f t="shared" si="108"/>
        <v>NO CUMPLE</v>
      </c>
      <c r="L309" s="51" t="str">
        <f>IF('OFERTAS ECONOMICAS'!U309=0,"",IF('OFERTAS ECONOMICAS'!Z309="NO","",'OFERTAS ECONOMICAS'!U309))</f>
        <v/>
      </c>
      <c r="M309" s="52">
        <f>+'OFERTAS ECONOMICAS'!Y309</f>
        <v>0</v>
      </c>
      <c r="N309" s="52" t="str">
        <f t="shared" si="109"/>
        <v>NO CUMPLE</v>
      </c>
      <c r="O309" s="53" t="str">
        <f>IF('OFERTAS ECONOMICAS'!AD309=0,"",IF('OFERTAS ECONOMICAS'!AI309="NO","",'OFERTAS ECONOMICAS'!AD309))</f>
        <v/>
      </c>
      <c r="P309" s="54" t="str">
        <f>+'OFERTAS ECONOMICAS'!AH309</f>
        <v>CUMPLE</v>
      </c>
      <c r="Q309" s="54" t="str">
        <f t="shared" si="110"/>
        <v>NO CUMPLE</v>
      </c>
      <c r="R309" s="56" t="str">
        <f>IF('OFERTAS ECONOMICAS'!AN309=0,"",IF('OFERTAS ECONOMICAS'!AR309="NO","",'OFERTAS ECONOMICAS'!AN309))</f>
        <v/>
      </c>
      <c r="S309" s="57">
        <f>+'OFERTAS ECONOMICAS'!AQ309</f>
        <v>0</v>
      </c>
      <c r="T309" s="57" t="str">
        <f t="shared" si="111"/>
        <v>NO CUMPLE</v>
      </c>
      <c r="U309" s="59" t="str">
        <f>IF('OFERTAS ECONOMICAS'!AV309=0,"",IF('OFERTAS ECONOMICAS'!BA309="NO","",'OFERTAS ECONOMICAS'!AV309))</f>
        <v/>
      </c>
      <c r="V309" s="60">
        <f>+'OFERTAS ECONOMICAS'!AZ309</f>
        <v>0</v>
      </c>
      <c r="W309" s="60" t="str">
        <f t="shared" si="112"/>
        <v>NO CUMPLE</v>
      </c>
      <c r="X309" s="56" t="str">
        <f>IF('OFERTAS ECONOMICAS'!BF309=0,"",IF('OFERTAS ECONOMICAS'!BJ309="NO","",'OFERTAS ECONOMICAS'!BE309))</f>
        <v/>
      </c>
      <c r="Y309" s="57">
        <f>+'OFERTAS ECONOMICAS'!BI309</f>
        <v>0</v>
      </c>
      <c r="Z309" s="57" t="str">
        <f t="shared" si="113"/>
        <v>NO CUMPLE</v>
      </c>
      <c r="AA309" s="152" t="e">
        <f>IF('OFERTAS ECONOMICAS'!#REF!=0,"",IF('OFERTAS ECONOMICAS'!#REF!="NO","",'OFERTAS ECONOMICAS'!#REF!))</f>
        <v>#REF!</v>
      </c>
      <c r="AB309" s="153" t="e">
        <f>+'OFERTAS ECONOMICAS'!#REF!</f>
        <v>#REF!</v>
      </c>
      <c r="AC309" s="153" t="e">
        <f t="shared" si="114"/>
        <v>#REF!</v>
      </c>
      <c r="AD309" s="251" t="str">
        <f>IF('OFERTAS ECONOMICAS'!BN309=0,"",IF('OFERTAS ECONOMICAS'!BS309="NO","",'OFERTAS ECONOMICAS'!BN309))</f>
        <v/>
      </c>
      <c r="AE309" s="153">
        <f>+'OFERTAS ECONOMICAS'!BR309</f>
        <v>0</v>
      </c>
      <c r="AF309" s="153" t="str">
        <f t="shared" si="115"/>
        <v>NO CUMPLE</v>
      </c>
      <c r="AG309" s="152" t="str">
        <f>IF('OFERTAS ECONOMICAS'!BW309=0,"",IF('OFERTAS ECONOMICAS'!CB309="NO","",'OFERTAS ECONOMICAS'!BW309))</f>
        <v/>
      </c>
      <c r="AH309" s="153">
        <f>+'OFERTAS ECONOMICAS'!CA309</f>
        <v>0</v>
      </c>
      <c r="AI309" s="153" t="str">
        <f t="shared" si="116"/>
        <v>NO CUMPLE</v>
      </c>
      <c r="AJ309" s="152" t="str">
        <f>IF('OFERTAS ECONOMICAS'!CF309=0,"",IF('OFERTAS ECONOMICAS'!CK309="NO","",'OFERTAS ECONOMICAS'!CF309))</f>
        <v/>
      </c>
      <c r="AK309" s="153">
        <f>+'OFERTAS ECONOMICAS'!CJ309</f>
        <v>0</v>
      </c>
      <c r="AL309" s="153" t="str">
        <f t="shared" si="117"/>
        <v>NO CUMPLE</v>
      </c>
      <c r="AM309" s="152" t="str">
        <f>IF('OFERTAS ECONOMICAS'!CO309=0,"",IF('OFERTAS ECONOMICAS'!CT309="NO","",'OFERTAS ECONOMICAS'!CO309))</f>
        <v/>
      </c>
      <c r="AN309" s="153">
        <f>+'OFERTAS ECONOMICAS'!CS309</f>
        <v>0</v>
      </c>
      <c r="AO309" s="153" t="str">
        <f t="shared" si="118"/>
        <v>NO CUMPLE</v>
      </c>
      <c r="AP309" s="344">
        <f>IF('OFERTAS ECONOMICAS'!CX309=0,"",IF('OFERTAS ECONOMICAS'!DC309="NO","",'OFERTAS ECONOMICAS'!CX309))</f>
        <v>2440</v>
      </c>
      <c r="AQ309" s="153" t="str">
        <f>+'OFERTAS ECONOMICAS'!DB309</f>
        <v>CUMPLE</v>
      </c>
      <c r="AR309" s="153" t="str">
        <f t="shared" si="119"/>
        <v>CUMPLE</v>
      </c>
      <c r="AS309" s="152" t="str">
        <f>IF('OFERTAS ECONOMICAS'!DG309=0,"",IF('OFERTAS ECONOMICAS'!DL309="NO","",'OFERTAS ECONOMICAS'!DG309))</f>
        <v/>
      </c>
      <c r="AT309" s="153">
        <f>+'OFERTAS ECONOMICAS'!DK309</f>
        <v>0</v>
      </c>
      <c r="AU309" s="153" t="str">
        <f t="shared" si="120"/>
        <v>NO CUMPLE</v>
      </c>
      <c r="AV309" s="152" t="str">
        <f>IF('OFERTAS ECONOMICAS'!DP309=0,"",IF('OFERTAS ECONOMICAS'!DU309="NO","",'OFERTAS ECONOMICAS'!DP309))</f>
        <v/>
      </c>
      <c r="AW309" s="153">
        <f>+'OFERTAS ECONOMICAS'!DT309</f>
        <v>0</v>
      </c>
      <c r="AX309" s="153" t="str">
        <f t="shared" si="121"/>
        <v>NO CUMPLE</v>
      </c>
      <c r="AY309" s="341" t="str">
        <f>IF('OFERTAS ECONOMICAS'!DY309=0,"",IF('OFERTAS ECONOMICAS'!ED309="no","",'OFERTAS ECONOMICAS'!DY309))</f>
        <v/>
      </c>
      <c r="AZ309" s="153">
        <f>+'OFERTAS ECONOMICAS'!EC309</f>
        <v>0</v>
      </c>
      <c r="BA309" s="153" t="str">
        <f t="shared" si="122"/>
        <v>NO CUMPLE</v>
      </c>
      <c r="BB309" s="152">
        <f>IF('OFERTAS ECONOMICAS'!EH309=0,"",IF('OFERTAS ECONOMICAS'!EM309="NO","",'OFERTAS ECONOMICAS'!EH309))</f>
        <v>2466</v>
      </c>
      <c r="BC309" s="153" t="str">
        <f>+'OFERTAS ECONOMICAS'!EL309</f>
        <v>CUMPLE</v>
      </c>
      <c r="BD309" s="153" t="str">
        <f t="shared" si="123"/>
        <v>CUMPLE</v>
      </c>
      <c r="BE309" s="152">
        <f>IF('OFERTAS ECONOMICAS'!EQ309=0,"",IF('OFERTAS ECONOMICAS'!EV309="NO","",'OFERTAS ECONOMICAS'!EQ309))</f>
        <v>2463</v>
      </c>
      <c r="BF309" s="153" t="str">
        <f>+'OFERTAS ECONOMICAS'!EU309</f>
        <v>CUMPLE</v>
      </c>
      <c r="BG309" s="153" t="str">
        <f t="shared" si="124"/>
        <v>CUMPLE</v>
      </c>
      <c r="BH309" s="152" t="str">
        <f>IF('OFERTAS ECONOMICAS'!EZ309=0,"",IF('OFERTAS ECONOMICAS'!FE309="NO","",'OFERTAS ECONOMICAS'!EZ309))</f>
        <v/>
      </c>
      <c r="BI309" s="153">
        <f>+'OFERTAS ECONOMICAS'!FD309</f>
        <v>0</v>
      </c>
      <c r="BJ309" s="153" t="str">
        <f t="shared" si="125"/>
        <v>NO CUMPLE</v>
      </c>
      <c r="BK309" s="152" t="str">
        <f>IF('OFERTAS ECONOMICAS'!FI309=0,"",IF('OFERTAS ECONOMICAS'!FN309="no","",'OFERTAS ECONOMICAS'!FI309))</f>
        <v/>
      </c>
      <c r="BL309" s="153">
        <f>+'OFERTAS ECONOMICAS'!FM309</f>
        <v>0</v>
      </c>
      <c r="BM309" s="153" t="str">
        <f t="shared" si="126"/>
        <v>NO CUMPLE</v>
      </c>
      <c r="BN309" s="152" t="e">
        <f>IF('OFERTAS ECONOMICAS'!#REF!=0,"",IF('OFERTAS ECONOMICAS'!#REF!="NO","",'OFERTAS ECONOMICAS'!#REF!))</f>
        <v>#REF!</v>
      </c>
      <c r="BO309" s="153" t="e">
        <f>+'OFERTAS ECONOMICAS'!#REF!</f>
        <v>#REF!</v>
      </c>
      <c r="BP309" s="153" t="e">
        <f t="shared" si="127"/>
        <v>#REF!</v>
      </c>
      <c r="BQ309" s="152" t="str">
        <f>IF('OFERTAS ECONOMICAS'!FR309=0,"",IF('OFERTAS ECONOMICAS'!FW309="NO","",'OFERTAS ECONOMICAS'!FR309))</f>
        <v/>
      </c>
      <c r="BR309" s="153">
        <f>+'OFERTAS ECONOMICAS'!FV309</f>
        <v>0</v>
      </c>
      <c r="BS309" s="153" t="str">
        <f t="shared" si="128"/>
        <v>NO CUMPLE</v>
      </c>
      <c r="BT309" s="152" t="str">
        <f>IF('OFERTAS ECONOMICAS'!GA309=0,"",IF('OFERTAS ECONOMICAS'!GF309="NO","",'OFERTAS ECONOMICAS'!GA309))</f>
        <v/>
      </c>
      <c r="BU309" s="153">
        <f>+'OFERTAS ECONOMICAS'!GE309</f>
        <v>0</v>
      </c>
      <c r="BV309" s="153" t="str">
        <f t="shared" si="129"/>
        <v>NO CUMPLE</v>
      </c>
      <c r="BW309" s="152" t="e">
        <f>IF('OFERTAS ECONOMICAS'!#REF!=0,"",IF('OFERTAS ECONOMICAS'!#REF!="NO","",'OFERTAS ECONOMICAS'!#REF!))</f>
        <v>#REF!</v>
      </c>
      <c r="BX309" s="153" t="e">
        <f>+'OFERTAS ECONOMICAS'!#REF!</f>
        <v>#REF!</v>
      </c>
      <c r="BY309" s="153" t="e">
        <f t="shared" si="130"/>
        <v>#REF!</v>
      </c>
    </row>
    <row r="310" spans="1:77" ht="63.75" x14ac:dyDescent="0.2">
      <c r="A310" s="85">
        <f t="shared" si="106"/>
        <v>301</v>
      </c>
      <c r="B310" s="85" t="str">
        <f>VLOOKUP(A310,'OFERTAS ECONOMICAS'!A310:B643,2,0)</f>
        <v>DM297</v>
      </c>
      <c r="C310" s="22" t="str">
        <f>VLOOKUP(A310,'OFERTAS ECONOMICAS'!A310:C643,3,0)</f>
        <v>CATETER INTRAVENOSO N 16 EN POLIURETANO CON DISPOSITIVO DE SEGURIDAD PARA ACCIONAR MANUALMENTE CORTO</v>
      </c>
      <c r="D310" s="123">
        <v>1</v>
      </c>
      <c r="E310" s="123" t="s">
        <v>32</v>
      </c>
      <c r="F310" s="24">
        <v>1950</v>
      </c>
      <c r="G310" s="124">
        <v>275</v>
      </c>
      <c r="H310" s="86">
        <f t="shared" si="107"/>
        <v>536250</v>
      </c>
      <c r="I310" s="48" t="str">
        <f>IF('OFERTAS ECONOMICAS'!L310=0,"",IF('OFERTAS ECONOMICAS'!Q310="no","",'OFERTAS ECONOMICAS'!L310))</f>
        <v/>
      </c>
      <c r="J310" s="49">
        <f>+'OFERTAS ECONOMICAS'!P310</f>
        <v>0</v>
      </c>
      <c r="K310" s="49" t="str">
        <f t="shared" si="108"/>
        <v>NO CUMPLE</v>
      </c>
      <c r="L310" s="51" t="str">
        <f>IF('OFERTAS ECONOMICAS'!U310=0,"",IF('OFERTAS ECONOMICAS'!Z310="NO","",'OFERTAS ECONOMICAS'!U310))</f>
        <v/>
      </c>
      <c r="M310" s="52">
        <f>+'OFERTAS ECONOMICAS'!Y310</f>
        <v>0</v>
      </c>
      <c r="N310" s="52" t="str">
        <f t="shared" si="109"/>
        <v>NO CUMPLE</v>
      </c>
      <c r="O310" s="53" t="str">
        <f>IF('OFERTAS ECONOMICAS'!AD310=0,"",IF('OFERTAS ECONOMICAS'!AI310="NO","",'OFERTAS ECONOMICAS'!AD310))</f>
        <v/>
      </c>
      <c r="P310" s="54" t="str">
        <f>+'OFERTAS ECONOMICAS'!AH310</f>
        <v>CUMPLE</v>
      </c>
      <c r="Q310" s="54" t="str">
        <f t="shared" si="110"/>
        <v>NO CUMPLE</v>
      </c>
      <c r="R310" s="56" t="str">
        <f>IF('OFERTAS ECONOMICAS'!AN310=0,"",IF('OFERTAS ECONOMICAS'!AR310="NO","",'OFERTAS ECONOMICAS'!AN310))</f>
        <v/>
      </c>
      <c r="S310" s="57">
        <f>+'OFERTAS ECONOMICAS'!AQ310</f>
        <v>0</v>
      </c>
      <c r="T310" s="57" t="str">
        <f t="shared" si="111"/>
        <v>NO CUMPLE</v>
      </c>
      <c r="U310" s="59" t="str">
        <f>IF('OFERTAS ECONOMICAS'!AV310=0,"",IF('OFERTAS ECONOMICAS'!BA310="NO","",'OFERTAS ECONOMICAS'!AV310))</f>
        <v/>
      </c>
      <c r="V310" s="60">
        <f>+'OFERTAS ECONOMICAS'!AZ310</f>
        <v>0</v>
      </c>
      <c r="W310" s="60" t="str">
        <f t="shared" si="112"/>
        <v>NO CUMPLE</v>
      </c>
      <c r="X310" s="56" t="str">
        <f>IF('OFERTAS ECONOMICAS'!BF310=0,"",IF('OFERTAS ECONOMICAS'!BJ310="NO","",'OFERTAS ECONOMICAS'!BE310))</f>
        <v/>
      </c>
      <c r="Y310" s="57">
        <f>+'OFERTAS ECONOMICAS'!BI310</f>
        <v>0</v>
      </c>
      <c r="Z310" s="57" t="str">
        <f t="shared" si="113"/>
        <v>NO CUMPLE</v>
      </c>
      <c r="AA310" s="152" t="e">
        <f>IF('OFERTAS ECONOMICAS'!#REF!=0,"",IF('OFERTAS ECONOMICAS'!#REF!="NO","",'OFERTAS ECONOMICAS'!#REF!))</f>
        <v>#REF!</v>
      </c>
      <c r="AB310" s="153" t="e">
        <f>+'OFERTAS ECONOMICAS'!#REF!</f>
        <v>#REF!</v>
      </c>
      <c r="AC310" s="153" t="e">
        <f t="shared" si="114"/>
        <v>#REF!</v>
      </c>
      <c r="AD310" s="251" t="str">
        <f>IF('OFERTAS ECONOMICAS'!BN310=0,"",IF('OFERTAS ECONOMICAS'!BS310="NO","",'OFERTAS ECONOMICAS'!BN310))</f>
        <v/>
      </c>
      <c r="AE310" s="153">
        <f>+'OFERTAS ECONOMICAS'!BR310</f>
        <v>0</v>
      </c>
      <c r="AF310" s="153" t="str">
        <f t="shared" si="115"/>
        <v>NO CUMPLE</v>
      </c>
      <c r="AG310" s="152" t="str">
        <f>IF('OFERTAS ECONOMICAS'!BW310=0,"",IF('OFERTAS ECONOMICAS'!CB310="NO","",'OFERTAS ECONOMICAS'!BW310))</f>
        <v/>
      </c>
      <c r="AH310" s="153">
        <f>+'OFERTAS ECONOMICAS'!CA310</f>
        <v>0</v>
      </c>
      <c r="AI310" s="153" t="str">
        <f t="shared" si="116"/>
        <v>NO CUMPLE</v>
      </c>
      <c r="AJ310" s="152" t="str">
        <f>IF('OFERTAS ECONOMICAS'!CF310=0,"",IF('OFERTAS ECONOMICAS'!CK310="NO","",'OFERTAS ECONOMICAS'!CF310))</f>
        <v/>
      </c>
      <c r="AK310" s="153">
        <f>+'OFERTAS ECONOMICAS'!CJ310</f>
        <v>0</v>
      </c>
      <c r="AL310" s="153" t="str">
        <f t="shared" si="117"/>
        <v>NO CUMPLE</v>
      </c>
      <c r="AM310" s="152" t="str">
        <f>IF('OFERTAS ECONOMICAS'!CO310=0,"",IF('OFERTAS ECONOMICAS'!CT310="NO","",'OFERTAS ECONOMICAS'!CO310))</f>
        <v/>
      </c>
      <c r="AN310" s="153">
        <f>+'OFERTAS ECONOMICAS'!CS310</f>
        <v>0</v>
      </c>
      <c r="AO310" s="153" t="str">
        <f t="shared" si="118"/>
        <v>NO CUMPLE</v>
      </c>
      <c r="AP310" s="344">
        <f>IF('OFERTAS ECONOMICAS'!CX310=0,"",IF('OFERTAS ECONOMICAS'!DC310="NO","",'OFERTAS ECONOMICAS'!CX310))</f>
        <v>2275</v>
      </c>
      <c r="AQ310" s="153" t="str">
        <f>+'OFERTAS ECONOMICAS'!DB310</f>
        <v>CUMPLE</v>
      </c>
      <c r="AR310" s="153" t="str">
        <f t="shared" si="119"/>
        <v>CUMPLE</v>
      </c>
      <c r="AS310" s="152" t="str">
        <f>IF('OFERTAS ECONOMICAS'!DG310=0,"",IF('OFERTAS ECONOMICAS'!DL310="NO","",'OFERTAS ECONOMICAS'!DG310))</f>
        <v/>
      </c>
      <c r="AT310" s="153">
        <f>+'OFERTAS ECONOMICAS'!DK310</f>
        <v>0</v>
      </c>
      <c r="AU310" s="153" t="str">
        <f t="shared" si="120"/>
        <v>NO CUMPLE</v>
      </c>
      <c r="AV310" s="152" t="str">
        <f>IF('OFERTAS ECONOMICAS'!DP310=0,"",IF('OFERTAS ECONOMICAS'!DU310="NO","",'OFERTAS ECONOMICAS'!DP310))</f>
        <v/>
      </c>
      <c r="AW310" s="153">
        <f>+'OFERTAS ECONOMICAS'!DT310</f>
        <v>0</v>
      </c>
      <c r="AX310" s="153" t="str">
        <f t="shared" si="121"/>
        <v>NO CUMPLE</v>
      </c>
      <c r="AY310" s="341" t="str">
        <f>IF('OFERTAS ECONOMICAS'!DY310=0,"",IF('OFERTAS ECONOMICAS'!ED310="no","",'OFERTAS ECONOMICAS'!DY310))</f>
        <v/>
      </c>
      <c r="AZ310" s="153">
        <f>+'OFERTAS ECONOMICAS'!EC310</f>
        <v>0</v>
      </c>
      <c r="BA310" s="153" t="str">
        <f t="shared" si="122"/>
        <v>NO CUMPLE</v>
      </c>
      <c r="BB310" s="152" t="str">
        <f>IF('OFERTAS ECONOMICAS'!EH310=0,"",IF('OFERTAS ECONOMICAS'!EM310="NO","",'OFERTAS ECONOMICAS'!EH310))</f>
        <v/>
      </c>
      <c r="BC310" s="153" t="str">
        <f>+'OFERTAS ECONOMICAS'!EL310</f>
        <v>CUMPLE</v>
      </c>
      <c r="BD310" s="153" t="str">
        <f t="shared" si="123"/>
        <v>NO CUMPLE</v>
      </c>
      <c r="BE310" s="152" t="str">
        <f>IF('OFERTAS ECONOMICAS'!EQ310=0,"",IF('OFERTAS ECONOMICAS'!EV310="NO","",'OFERTAS ECONOMICAS'!EQ310))</f>
        <v/>
      </c>
      <c r="BF310" s="153">
        <f>+'OFERTAS ECONOMICAS'!EU310</f>
        <v>0</v>
      </c>
      <c r="BG310" s="153" t="str">
        <f t="shared" si="124"/>
        <v>NO CUMPLE</v>
      </c>
      <c r="BH310" s="152" t="str">
        <f>IF('OFERTAS ECONOMICAS'!EZ310=0,"",IF('OFERTAS ECONOMICAS'!FE310="NO","",'OFERTAS ECONOMICAS'!EZ310))</f>
        <v/>
      </c>
      <c r="BI310" s="153" t="str">
        <f>+'OFERTAS ECONOMICAS'!FD310</f>
        <v>NO CUMPLE</v>
      </c>
      <c r="BJ310" s="153" t="str">
        <f t="shared" si="125"/>
        <v>NO CUMPLE</v>
      </c>
      <c r="BK310" s="152" t="str">
        <f>IF('OFERTAS ECONOMICAS'!FI310=0,"",IF('OFERTAS ECONOMICAS'!FN310="no","",'OFERTAS ECONOMICAS'!FI310))</f>
        <v/>
      </c>
      <c r="BL310" s="153">
        <f>+'OFERTAS ECONOMICAS'!FM310</f>
        <v>0</v>
      </c>
      <c r="BM310" s="153" t="str">
        <f t="shared" si="126"/>
        <v>NO CUMPLE</v>
      </c>
      <c r="BN310" s="152" t="e">
        <f>IF('OFERTAS ECONOMICAS'!#REF!=0,"",IF('OFERTAS ECONOMICAS'!#REF!="NO","",'OFERTAS ECONOMICAS'!#REF!))</f>
        <v>#REF!</v>
      </c>
      <c r="BO310" s="153" t="e">
        <f>+'OFERTAS ECONOMICAS'!#REF!</f>
        <v>#REF!</v>
      </c>
      <c r="BP310" s="153" t="e">
        <f t="shared" si="127"/>
        <v>#REF!</v>
      </c>
      <c r="BQ310" s="152" t="str">
        <f>IF('OFERTAS ECONOMICAS'!FR310=0,"",IF('OFERTAS ECONOMICAS'!FW310="NO","",'OFERTAS ECONOMICAS'!FR310))</f>
        <v/>
      </c>
      <c r="BR310" s="153">
        <f>+'OFERTAS ECONOMICAS'!FV310</f>
        <v>0</v>
      </c>
      <c r="BS310" s="153" t="str">
        <f t="shared" si="128"/>
        <v>NO CUMPLE</v>
      </c>
      <c r="BT310" s="152" t="str">
        <f>IF('OFERTAS ECONOMICAS'!GA310=0,"",IF('OFERTAS ECONOMICAS'!GF310="NO","",'OFERTAS ECONOMICAS'!GA310))</f>
        <v/>
      </c>
      <c r="BU310" s="153">
        <f>+'OFERTAS ECONOMICAS'!GE310</f>
        <v>0</v>
      </c>
      <c r="BV310" s="153" t="str">
        <f t="shared" si="129"/>
        <v>NO CUMPLE</v>
      </c>
      <c r="BW310" s="152" t="e">
        <f>IF('OFERTAS ECONOMICAS'!#REF!=0,"",IF('OFERTAS ECONOMICAS'!#REF!="NO","",'OFERTAS ECONOMICAS'!#REF!))</f>
        <v>#REF!</v>
      </c>
      <c r="BX310" s="153" t="e">
        <f>+'OFERTAS ECONOMICAS'!#REF!</f>
        <v>#REF!</v>
      </c>
      <c r="BY310" s="153" t="e">
        <f t="shared" si="130"/>
        <v>#REF!</v>
      </c>
    </row>
    <row r="311" spans="1:77" ht="25.5" x14ac:dyDescent="0.2">
      <c r="A311" s="85">
        <f t="shared" si="106"/>
        <v>302</v>
      </c>
      <c r="B311" s="85" t="str">
        <f>VLOOKUP(A311,'OFERTAS ECONOMICAS'!A311:B644,2,0)</f>
        <v>DM2417</v>
      </c>
      <c r="C311" s="22" t="str">
        <f>VLOOKUP(A311,'OFERTAS ECONOMICAS'!A311:C644,3,0)</f>
        <v>CUELLO ORTOPEDICO DE THOMAS TALLA L</v>
      </c>
      <c r="D311" s="123">
        <v>1</v>
      </c>
      <c r="E311" s="123" t="s">
        <v>32</v>
      </c>
      <c r="F311" s="24">
        <v>14566</v>
      </c>
      <c r="G311" s="124">
        <v>1</v>
      </c>
      <c r="H311" s="86">
        <f t="shared" si="107"/>
        <v>14566</v>
      </c>
      <c r="I311" s="48" t="str">
        <f>IF('OFERTAS ECONOMICAS'!L311=0,"",IF('OFERTAS ECONOMICAS'!Q311="no","",'OFERTAS ECONOMICAS'!L311))</f>
        <v/>
      </c>
      <c r="J311" s="49">
        <f>+'OFERTAS ECONOMICAS'!P311</f>
        <v>0</v>
      </c>
      <c r="K311" s="49" t="str">
        <f t="shared" si="108"/>
        <v>NO CUMPLE</v>
      </c>
      <c r="L311" s="51" t="str">
        <f>IF('OFERTAS ECONOMICAS'!U311=0,"",IF('OFERTAS ECONOMICAS'!Z311="NO","",'OFERTAS ECONOMICAS'!U311))</f>
        <v/>
      </c>
      <c r="M311" s="52">
        <f>+'OFERTAS ECONOMICAS'!Y311</f>
        <v>0</v>
      </c>
      <c r="N311" s="52" t="str">
        <f t="shared" si="109"/>
        <v>NO CUMPLE</v>
      </c>
      <c r="O311" s="53">
        <f>IF('OFERTAS ECONOMICAS'!AD311=0,"",IF('OFERTAS ECONOMICAS'!AI311="NO","",'OFERTAS ECONOMICAS'!AD311))</f>
        <v>14773</v>
      </c>
      <c r="P311" s="54" t="str">
        <f>+'OFERTAS ECONOMICAS'!AH311</f>
        <v>CUMPLE</v>
      </c>
      <c r="Q311" s="54" t="str">
        <f t="shared" si="110"/>
        <v>CUMPLE</v>
      </c>
      <c r="R311" s="56" t="str">
        <f>IF('OFERTAS ECONOMICAS'!AN311=0,"",IF('OFERTAS ECONOMICAS'!AR311="NO","",'OFERTAS ECONOMICAS'!AN311))</f>
        <v/>
      </c>
      <c r="S311" s="57">
        <f>+'OFERTAS ECONOMICAS'!AQ311</f>
        <v>0</v>
      </c>
      <c r="T311" s="57" t="str">
        <f t="shared" si="111"/>
        <v>NO CUMPLE</v>
      </c>
      <c r="U311" s="59" t="str">
        <f>IF('OFERTAS ECONOMICAS'!AV311=0,"",IF('OFERTAS ECONOMICAS'!BA311="NO","",'OFERTAS ECONOMICAS'!AV311))</f>
        <v/>
      </c>
      <c r="V311" s="60">
        <f>+'OFERTAS ECONOMICAS'!AZ311</f>
        <v>0</v>
      </c>
      <c r="W311" s="60" t="str">
        <f t="shared" si="112"/>
        <v>NO CUMPLE</v>
      </c>
      <c r="X311" s="56" t="str">
        <f>IF('OFERTAS ECONOMICAS'!BF311=0,"",IF('OFERTAS ECONOMICAS'!BJ311="NO","",'OFERTAS ECONOMICAS'!BE311))</f>
        <v/>
      </c>
      <c r="Y311" s="57">
        <f>+'OFERTAS ECONOMICAS'!BI311</f>
        <v>0</v>
      </c>
      <c r="Z311" s="57" t="str">
        <f t="shared" si="113"/>
        <v>NO CUMPLE</v>
      </c>
      <c r="AA311" s="152" t="e">
        <f>IF('OFERTAS ECONOMICAS'!#REF!=0,"",IF('OFERTAS ECONOMICAS'!#REF!="NO","",'OFERTAS ECONOMICAS'!#REF!))</f>
        <v>#REF!</v>
      </c>
      <c r="AB311" s="153" t="e">
        <f>+'OFERTAS ECONOMICAS'!#REF!</f>
        <v>#REF!</v>
      </c>
      <c r="AC311" s="153" t="e">
        <f t="shared" si="114"/>
        <v>#REF!</v>
      </c>
      <c r="AD311" s="251" t="str">
        <f>IF('OFERTAS ECONOMICAS'!BN311=0,"",IF('OFERTAS ECONOMICAS'!BS311="NO","",'OFERTAS ECONOMICAS'!BN311))</f>
        <v/>
      </c>
      <c r="AE311" s="153">
        <f>+'OFERTAS ECONOMICAS'!BR311</f>
        <v>0</v>
      </c>
      <c r="AF311" s="153" t="str">
        <f t="shared" si="115"/>
        <v>NO CUMPLE</v>
      </c>
      <c r="AG311" s="152" t="str">
        <f>IF('OFERTAS ECONOMICAS'!BW311=0,"",IF('OFERTAS ECONOMICAS'!CB311="NO","",'OFERTAS ECONOMICAS'!BW311))</f>
        <v/>
      </c>
      <c r="AH311" s="153">
        <f>+'OFERTAS ECONOMICAS'!CA311</f>
        <v>0</v>
      </c>
      <c r="AI311" s="153" t="str">
        <f t="shared" si="116"/>
        <v>NO CUMPLE</v>
      </c>
      <c r="AJ311" s="152" t="str">
        <f>IF('OFERTAS ECONOMICAS'!CF311=0,"",IF('OFERTAS ECONOMICAS'!CK311="NO","",'OFERTAS ECONOMICAS'!CF311))</f>
        <v/>
      </c>
      <c r="AK311" s="153">
        <f>+'OFERTAS ECONOMICAS'!CJ311</f>
        <v>0</v>
      </c>
      <c r="AL311" s="153" t="str">
        <f t="shared" si="117"/>
        <v>NO CUMPLE</v>
      </c>
      <c r="AM311" s="152" t="str">
        <f>IF('OFERTAS ECONOMICAS'!CO311=0,"",IF('OFERTAS ECONOMICAS'!CT311="NO","",'OFERTAS ECONOMICAS'!CO311))</f>
        <v/>
      </c>
      <c r="AN311" s="153">
        <f>+'OFERTAS ECONOMICAS'!CS311</f>
        <v>0</v>
      </c>
      <c r="AO311" s="153" t="str">
        <f t="shared" si="118"/>
        <v>NO CUMPLE</v>
      </c>
      <c r="AP311" s="344">
        <f>IF('OFERTAS ECONOMICAS'!CX311=0,"",IF('OFERTAS ECONOMICAS'!DC311="NO","",'OFERTAS ECONOMICAS'!CX311))</f>
        <v>12850</v>
      </c>
      <c r="AQ311" s="153" t="str">
        <f>+'OFERTAS ECONOMICAS'!DB311</f>
        <v>CUMPLE</v>
      </c>
      <c r="AR311" s="153" t="str">
        <f t="shared" si="119"/>
        <v>CUMPLE</v>
      </c>
      <c r="AS311" s="152" t="str">
        <f>IF('OFERTAS ECONOMICAS'!DG311=0,"",IF('OFERTAS ECONOMICAS'!DL311="NO","",'OFERTAS ECONOMICAS'!DG311))</f>
        <v/>
      </c>
      <c r="AT311" s="153">
        <f>+'OFERTAS ECONOMICAS'!DK311</f>
        <v>0</v>
      </c>
      <c r="AU311" s="153" t="str">
        <f t="shared" si="120"/>
        <v>NO CUMPLE</v>
      </c>
      <c r="AV311" s="152" t="str">
        <f>IF('OFERTAS ECONOMICAS'!DP311=0,"",IF('OFERTAS ECONOMICAS'!DU311="NO","",'OFERTAS ECONOMICAS'!DP311))</f>
        <v/>
      </c>
      <c r="AW311" s="153">
        <f>+'OFERTAS ECONOMICAS'!DT311</f>
        <v>0</v>
      </c>
      <c r="AX311" s="153" t="str">
        <f t="shared" si="121"/>
        <v>NO CUMPLE</v>
      </c>
      <c r="AY311" s="341" t="str">
        <f>IF('OFERTAS ECONOMICAS'!DY311=0,"",IF('OFERTAS ECONOMICAS'!ED311="no","",'OFERTAS ECONOMICAS'!DY311))</f>
        <v/>
      </c>
      <c r="AZ311" s="153">
        <f>+'OFERTAS ECONOMICAS'!EC311</f>
        <v>0</v>
      </c>
      <c r="BA311" s="153" t="str">
        <f t="shared" si="122"/>
        <v>NO CUMPLE</v>
      </c>
      <c r="BB311" s="152" t="str">
        <f>IF('OFERTAS ECONOMICAS'!EH311=0,"",IF('OFERTAS ECONOMICAS'!EM311="NO","",'OFERTAS ECONOMICAS'!EH311))</f>
        <v/>
      </c>
      <c r="BC311" s="153" t="str">
        <f>+'OFERTAS ECONOMICAS'!EL311</f>
        <v>CUMPLE</v>
      </c>
      <c r="BD311" s="153" t="str">
        <f t="shared" si="123"/>
        <v>NO CUMPLE</v>
      </c>
      <c r="BE311" s="152">
        <f>IF('OFERTAS ECONOMICAS'!EQ311=0,"",IF('OFERTAS ECONOMICAS'!EV311="NO","",'OFERTAS ECONOMICAS'!EQ311))</f>
        <v>14444</v>
      </c>
      <c r="BF311" s="153" t="str">
        <f>+'OFERTAS ECONOMICAS'!EU311</f>
        <v>CUMPLE</v>
      </c>
      <c r="BG311" s="153" t="str">
        <f t="shared" si="124"/>
        <v>CUMPLE</v>
      </c>
      <c r="BH311" s="152" t="str">
        <f>IF('OFERTAS ECONOMICAS'!EZ311=0,"",IF('OFERTAS ECONOMICAS'!FE311="NO","",'OFERTAS ECONOMICAS'!EZ311))</f>
        <v/>
      </c>
      <c r="BI311" s="153">
        <f>+'OFERTAS ECONOMICAS'!FD311</f>
        <v>0</v>
      </c>
      <c r="BJ311" s="153" t="str">
        <f t="shared" si="125"/>
        <v>NO CUMPLE</v>
      </c>
      <c r="BK311" s="152" t="str">
        <f>IF('OFERTAS ECONOMICAS'!FI311=0,"",IF('OFERTAS ECONOMICAS'!FN311="no","",'OFERTAS ECONOMICAS'!FI311))</f>
        <v/>
      </c>
      <c r="BL311" s="153">
        <f>+'OFERTAS ECONOMICAS'!FM311</f>
        <v>0</v>
      </c>
      <c r="BM311" s="153" t="str">
        <f t="shared" si="126"/>
        <v>NO CUMPLE</v>
      </c>
      <c r="BN311" s="152" t="e">
        <f>IF('OFERTAS ECONOMICAS'!#REF!=0,"",IF('OFERTAS ECONOMICAS'!#REF!="NO","",'OFERTAS ECONOMICAS'!#REF!))</f>
        <v>#REF!</v>
      </c>
      <c r="BO311" s="153" t="e">
        <f>+'OFERTAS ECONOMICAS'!#REF!</f>
        <v>#REF!</v>
      </c>
      <c r="BP311" s="153" t="e">
        <f t="shared" si="127"/>
        <v>#REF!</v>
      </c>
      <c r="BQ311" s="152" t="str">
        <f>IF('OFERTAS ECONOMICAS'!FR311=0,"",IF('OFERTAS ECONOMICAS'!FW311="NO","",'OFERTAS ECONOMICAS'!FR311))</f>
        <v/>
      </c>
      <c r="BR311" s="153">
        <f>+'OFERTAS ECONOMICAS'!FV311</f>
        <v>0</v>
      </c>
      <c r="BS311" s="153" t="str">
        <f t="shared" si="128"/>
        <v>NO CUMPLE</v>
      </c>
      <c r="BT311" s="152">
        <f>IF('OFERTAS ECONOMICAS'!GA311=0,"",IF('OFERTAS ECONOMICAS'!GF311="NO","",'OFERTAS ECONOMICAS'!GA311))</f>
        <v>16924</v>
      </c>
      <c r="BU311" s="153" t="str">
        <f>+'OFERTAS ECONOMICAS'!GE311</f>
        <v>CUMPLE</v>
      </c>
      <c r="BV311" s="153" t="str">
        <f t="shared" si="129"/>
        <v>CUMPLE</v>
      </c>
      <c r="BW311" s="152" t="e">
        <f>IF('OFERTAS ECONOMICAS'!#REF!=0,"",IF('OFERTAS ECONOMICAS'!#REF!="NO","",'OFERTAS ECONOMICAS'!#REF!))</f>
        <v>#REF!</v>
      </c>
      <c r="BX311" s="153" t="e">
        <f>+'OFERTAS ECONOMICAS'!#REF!</f>
        <v>#REF!</v>
      </c>
      <c r="BY311" s="153" t="e">
        <f t="shared" si="130"/>
        <v>#REF!</v>
      </c>
    </row>
    <row r="312" spans="1:77" ht="25.5" x14ac:dyDescent="0.2">
      <c r="A312" s="85">
        <f t="shared" si="106"/>
        <v>303</v>
      </c>
      <c r="B312" s="85" t="str">
        <f>VLOOKUP(A312,'OFERTAS ECONOMICAS'!A312:B645,2,0)</f>
        <v>DM476</v>
      </c>
      <c r="C312" s="22" t="str">
        <f>VLOOKUP(A312,'OFERTAS ECONOMICAS'!A312:C645,3,0)</f>
        <v>ESPECULO VAGINAL DESECHABLE</v>
      </c>
      <c r="D312" s="123">
        <v>1</v>
      </c>
      <c r="E312" s="123" t="s">
        <v>32</v>
      </c>
      <c r="F312" s="24">
        <v>898</v>
      </c>
      <c r="G312" s="124">
        <v>357</v>
      </c>
      <c r="H312" s="86">
        <f t="shared" si="107"/>
        <v>320586</v>
      </c>
      <c r="I312" s="48" t="str">
        <f>IF('OFERTAS ECONOMICAS'!L312=0,"",IF('OFERTAS ECONOMICAS'!Q312="no","",'OFERTAS ECONOMICAS'!L312))</f>
        <v/>
      </c>
      <c r="J312" s="49">
        <f>+'OFERTAS ECONOMICAS'!P312</f>
        <v>0</v>
      </c>
      <c r="K312" s="49" t="str">
        <f t="shared" si="108"/>
        <v>NO CUMPLE</v>
      </c>
      <c r="L312" s="51" t="str">
        <f>IF('OFERTAS ECONOMICAS'!U312=0,"",IF('OFERTAS ECONOMICAS'!Z312="NO","",'OFERTAS ECONOMICAS'!U312))</f>
        <v/>
      </c>
      <c r="M312" s="52" t="str">
        <f>+'OFERTAS ECONOMICAS'!Y312</f>
        <v>CUMPLE</v>
      </c>
      <c r="N312" s="52" t="str">
        <f t="shared" si="109"/>
        <v>NO CUMPLE</v>
      </c>
      <c r="O312" s="53">
        <f>IF('OFERTAS ECONOMICAS'!AD312=0,"",IF('OFERTAS ECONOMICAS'!AI312="NO","",'OFERTAS ECONOMICAS'!AD312))</f>
        <v>898</v>
      </c>
      <c r="P312" s="54" t="str">
        <f>+'OFERTAS ECONOMICAS'!AH312</f>
        <v>CUMPLE</v>
      </c>
      <c r="Q312" s="54" t="str">
        <f t="shared" si="110"/>
        <v>CUMPLE</v>
      </c>
      <c r="R312" s="56" t="str">
        <f>IF('OFERTAS ECONOMICAS'!AN312=0,"",IF('OFERTAS ECONOMICAS'!AR312="NO","",'OFERTAS ECONOMICAS'!AN312))</f>
        <v/>
      </c>
      <c r="S312" s="57">
        <f>+'OFERTAS ECONOMICAS'!AQ312</f>
        <v>0</v>
      </c>
      <c r="T312" s="57" t="str">
        <f t="shared" si="111"/>
        <v>NO CUMPLE</v>
      </c>
      <c r="U312" s="59" t="str">
        <f>IF('OFERTAS ECONOMICAS'!AV312=0,"",IF('OFERTAS ECONOMICAS'!BA312="NO","",'OFERTAS ECONOMICAS'!AV312))</f>
        <v/>
      </c>
      <c r="V312" s="60">
        <f>+'OFERTAS ECONOMICAS'!AZ312</f>
        <v>0</v>
      </c>
      <c r="W312" s="60" t="str">
        <f t="shared" si="112"/>
        <v>NO CUMPLE</v>
      </c>
      <c r="X312" s="56" t="str">
        <f>IF('OFERTAS ECONOMICAS'!BF312=0,"",IF('OFERTAS ECONOMICAS'!BJ312="NO","",'OFERTAS ECONOMICAS'!BE312))</f>
        <v/>
      </c>
      <c r="Y312" s="57">
        <f>+'OFERTAS ECONOMICAS'!BI312</f>
        <v>0</v>
      </c>
      <c r="Z312" s="57" t="str">
        <f t="shared" si="113"/>
        <v>NO CUMPLE</v>
      </c>
      <c r="AA312" s="152" t="e">
        <f>IF('OFERTAS ECONOMICAS'!#REF!=0,"",IF('OFERTAS ECONOMICAS'!#REF!="NO","",'OFERTAS ECONOMICAS'!#REF!))</f>
        <v>#REF!</v>
      </c>
      <c r="AB312" s="153" t="e">
        <f>+'OFERTAS ECONOMICAS'!#REF!</f>
        <v>#REF!</v>
      </c>
      <c r="AC312" s="153" t="e">
        <f t="shared" si="114"/>
        <v>#REF!</v>
      </c>
      <c r="AD312" s="251" t="str">
        <f>IF('OFERTAS ECONOMICAS'!BN312=0,"",IF('OFERTAS ECONOMICAS'!BS312="NO","",'OFERTAS ECONOMICAS'!BN312))</f>
        <v/>
      </c>
      <c r="AE312" s="153">
        <f>+'OFERTAS ECONOMICAS'!BR312</f>
        <v>0</v>
      </c>
      <c r="AF312" s="153" t="str">
        <f t="shared" si="115"/>
        <v>NO CUMPLE</v>
      </c>
      <c r="AG312" s="152" t="str">
        <f>IF('OFERTAS ECONOMICAS'!BW312=0,"",IF('OFERTAS ECONOMICAS'!CB312="NO","",'OFERTAS ECONOMICAS'!BW312))</f>
        <v/>
      </c>
      <c r="AH312" s="153">
        <f>+'OFERTAS ECONOMICAS'!CA312</f>
        <v>0</v>
      </c>
      <c r="AI312" s="153" t="str">
        <f t="shared" si="116"/>
        <v>NO CUMPLE</v>
      </c>
      <c r="AJ312" s="152" t="str">
        <f>IF('OFERTAS ECONOMICAS'!CF312=0,"",IF('OFERTAS ECONOMICAS'!CK312="NO","",'OFERTAS ECONOMICAS'!CF312))</f>
        <v/>
      </c>
      <c r="AK312" s="153">
        <f>+'OFERTAS ECONOMICAS'!CJ312</f>
        <v>0</v>
      </c>
      <c r="AL312" s="153" t="str">
        <f t="shared" si="117"/>
        <v>NO CUMPLE</v>
      </c>
      <c r="AM312" s="152" t="str">
        <f>IF('OFERTAS ECONOMICAS'!CO312=0,"",IF('OFERTAS ECONOMICAS'!CT312="NO","",'OFERTAS ECONOMICAS'!CO312))</f>
        <v/>
      </c>
      <c r="AN312" s="153">
        <f>+'OFERTAS ECONOMICAS'!CS312</f>
        <v>0</v>
      </c>
      <c r="AO312" s="153" t="str">
        <f t="shared" si="118"/>
        <v>NO CUMPLE</v>
      </c>
      <c r="AP312" s="344">
        <f>IF('OFERTAS ECONOMICAS'!CX312=0,"",IF('OFERTAS ECONOMICAS'!DC312="NO","",'OFERTAS ECONOMICAS'!CX312))</f>
        <v>825.86</v>
      </c>
      <c r="AQ312" s="153" t="str">
        <f>+'OFERTAS ECONOMICAS'!DB312</f>
        <v>CUMPLE</v>
      </c>
      <c r="AR312" s="153" t="str">
        <f t="shared" si="119"/>
        <v>CUMPLE</v>
      </c>
      <c r="AS312" s="152" t="str">
        <f>IF('OFERTAS ECONOMICAS'!DG312=0,"",IF('OFERTAS ECONOMICAS'!DL312="NO","",'OFERTAS ECONOMICAS'!DG312))</f>
        <v/>
      </c>
      <c r="AT312" s="153">
        <f>+'OFERTAS ECONOMICAS'!DK312</f>
        <v>0</v>
      </c>
      <c r="AU312" s="153" t="str">
        <f t="shared" si="120"/>
        <v>NO CUMPLE</v>
      </c>
      <c r="AV312" s="152" t="str">
        <f>IF('OFERTAS ECONOMICAS'!DP312=0,"",IF('OFERTAS ECONOMICAS'!DU312="NO","",'OFERTAS ECONOMICAS'!DP312))</f>
        <v/>
      </c>
      <c r="AW312" s="153">
        <f>+'OFERTAS ECONOMICAS'!DT312</f>
        <v>0</v>
      </c>
      <c r="AX312" s="153" t="str">
        <f t="shared" si="121"/>
        <v>NO CUMPLE</v>
      </c>
      <c r="AY312" s="341" t="str">
        <f>IF('OFERTAS ECONOMICAS'!DY312=0,"",IF('OFERTAS ECONOMICAS'!ED312="no","",'OFERTAS ECONOMICAS'!DY312))</f>
        <v/>
      </c>
      <c r="AZ312" s="153" t="str">
        <f>+'OFERTAS ECONOMICAS'!EC312</f>
        <v>NO CUMPLE</v>
      </c>
      <c r="BA312" s="153" t="str">
        <f t="shared" si="122"/>
        <v>NO CUMPLE</v>
      </c>
      <c r="BB312" s="152" t="str">
        <f>IF('OFERTAS ECONOMICAS'!EH312=0,"",IF('OFERTAS ECONOMICAS'!EM312="NO","",'OFERTAS ECONOMICAS'!EH312))</f>
        <v/>
      </c>
      <c r="BC312" s="153" t="str">
        <f>+'OFERTAS ECONOMICAS'!EL312</f>
        <v>CUMPLE</v>
      </c>
      <c r="BD312" s="153" t="str">
        <f t="shared" si="123"/>
        <v>NO CUMPLE</v>
      </c>
      <c r="BE312" s="152" t="str">
        <f>IF('OFERTAS ECONOMICAS'!EQ312=0,"",IF('OFERTAS ECONOMICAS'!EV312="NO","",'OFERTAS ECONOMICAS'!EQ312))</f>
        <v/>
      </c>
      <c r="BF312" s="153">
        <f>+'OFERTAS ECONOMICAS'!EU312</f>
        <v>0</v>
      </c>
      <c r="BG312" s="153" t="str">
        <f t="shared" si="124"/>
        <v>NO CUMPLE</v>
      </c>
      <c r="BH312" s="152" t="str">
        <f>IF('OFERTAS ECONOMICAS'!EZ312=0,"",IF('OFERTAS ECONOMICAS'!FE312="NO","",'OFERTAS ECONOMICAS'!EZ312))</f>
        <v/>
      </c>
      <c r="BI312" s="153">
        <f>+'OFERTAS ECONOMICAS'!FD312</f>
        <v>0</v>
      </c>
      <c r="BJ312" s="153" t="str">
        <f t="shared" si="125"/>
        <v>NO CUMPLE</v>
      </c>
      <c r="BK312" s="152" t="str">
        <f>IF('OFERTAS ECONOMICAS'!FI312=0,"",IF('OFERTAS ECONOMICAS'!FN312="no","",'OFERTAS ECONOMICAS'!FI312))</f>
        <v/>
      </c>
      <c r="BL312" s="153">
        <f>+'OFERTAS ECONOMICAS'!FM312</f>
        <v>0</v>
      </c>
      <c r="BM312" s="153" t="str">
        <f t="shared" si="126"/>
        <v>NO CUMPLE</v>
      </c>
      <c r="BN312" s="152" t="e">
        <f>IF('OFERTAS ECONOMICAS'!#REF!=0,"",IF('OFERTAS ECONOMICAS'!#REF!="NO","",'OFERTAS ECONOMICAS'!#REF!))</f>
        <v>#REF!</v>
      </c>
      <c r="BO312" s="153" t="e">
        <f>+'OFERTAS ECONOMICAS'!#REF!</f>
        <v>#REF!</v>
      </c>
      <c r="BP312" s="153" t="e">
        <f t="shared" si="127"/>
        <v>#REF!</v>
      </c>
      <c r="BQ312" s="152" t="str">
        <f>IF('OFERTAS ECONOMICAS'!FR312=0,"",IF('OFERTAS ECONOMICAS'!FW312="NO","",'OFERTAS ECONOMICAS'!FR312))</f>
        <v/>
      </c>
      <c r="BR312" s="153">
        <f>+'OFERTAS ECONOMICAS'!FV312</f>
        <v>0</v>
      </c>
      <c r="BS312" s="153" t="str">
        <f t="shared" si="128"/>
        <v>NO CUMPLE</v>
      </c>
      <c r="BT312" s="152" t="str">
        <f>IF('OFERTAS ECONOMICAS'!GA312=0,"",IF('OFERTAS ECONOMICAS'!GF312="NO","",'OFERTAS ECONOMICAS'!GA312))</f>
        <v/>
      </c>
      <c r="BU312" s="153">
        <f>+'OFERTAS ECONOMICAS'!GE312</f>
        <v>0</v>
      </c>
      <c r="BV312" s="153" t="str">
        <f t="shared" si="129"/>
        <v>NO CUMPLE</v>
      </c>
      <c r="BW312" s="152" t="e">
        <f>IF('OFERTAS ECONOMICAS'!#REF!=0,"",IF('OFERTAS ECONOMICAS'!#REF!="NO","",'OFERTAS ECONOMICAS'!#REF!))</f>
        <v>#REF!</v>
      </c>
      <c r="BX312" s="153" t="e">
        <f>+'OFERTAS ECONOMICAS'!#REF!</f>
        <v>#REF!</v>
      </c>
      <c r="BY312" s="153" t="e">
        <f t="shared" si="130"/>
        <v>#REF!</v>
      </c>
    </row>
    <row r="313" spans="1:77" ht="25.5" x14ac:dyDescent="0.2">
      <c r="A313" s="85">
        <f t="shared" si="106"/>
        <v>304</v>
      </c>
      <c r="B313" s="85" t="str">
        <f>VLOOKUP(A313,'OFERTAS ECONOMICAS'!A313:B646,2,0)</f>
        <v>DM482</v>
      </c>
      <c r="C313" s="22" t="str">
        <f>VLOOKUP(A313,'OFERTAS ECONOMICAS'!A313:C646,3,0)</f>
        <v>EXTENSION ANESTESIA PEDIATRICO</v>
      </c>
      <c r="D313" s="123">
        <v>1</v>
      </c>
      <c r="E313" s="123" t="s">
        <v>32</v>
      </c>
      <c r="F313" s="24">
        <v>839</v>
      </c>
      <c r="G313" s="124">
        <v>1547</v>
      </c>
      <c r="H313" s="86">
        <f t="shared" si="107"/>
        <v>1297933</v>
      </c>
      <c r="I313" s="48" t="str">
        <f>IF('OFERTAS ECONOMICAS'!L313=0,"",IF('OFERTAS ECONOMICAS'!Q313="no","",'OFERTAS ECONOMICAS'!L313))</f>
        <v/>
      </c>
      <c r="J313" s="49">
        <f>+'OFERTAS ECONOMICAS'!P313</f>
        <v>0</v>
      </c>
      <c r="K313" s="49" t="str">
        <f t="shared" si="108"/>
        <v>NO CUMPLE</v>
      </c>
      <c r="L313" s="51" t="str">
        <f>IF('OFERTAS ECONOMICAS'!U313=0,"",IF('OFERTAS ECONOMICAS'!Z313="NO","",'OFERTAS ECONOMICAS'!U313))</f>
        <v/>
      </c>
      <c r="M313" s="52">
        <f>+'OFERTAS ECONOMICAS'!Y313</f>
        <v>0</v>
      </c>
      <c r="N313" s="52" t="str">
        <f t="shared" si="109"/>
        <v>NO CUMPLE</v>
      </c>
      <c r="O313" s="53">
        <f>IF('OFERTAS ECONOMICAS'!AD313=0,"",IF('OFERTAS ECONOMICAS'!AI313="NO","",'OFERTAS ECONOMICAS'!AD313))</f>
        <v>839</v>
      </c>
      <c r="P313" s="54" t="str">
        <f>+'OFERTAS ECONOMICAS'!AH313</f>
        <v>CUMPLE</v>
      </c>
      <c r="Q313" s="54" t="str">
        <f t="shared" si="110"/>
        <v>CUMPLE</v>
      </c>
      <c r="R313" s="56" t="str">
        <f>IF('OFERTAS ECONOMICAS'!AN313=0,"",IF('OFERTAS ECONOMICAS'!AR313="NO","",'OFERTAS ECONOMICAS'!AN313))</f>
        <v/>
      </c>
      <c r="S313" s="57">
        <f>+'OFERTAS ECONOMICAS'!AQ313</f>
        <v>0</v>
      </c>
      <c r="T313" s="57" t="str">
        <f t="shared" si="111"/>
        <v>NO CUMPLE</v>
      </c>
      <c r="U313" s="59" t="str">
        <f>IF('OFERTAS ECONOMICAS'!AV313=0,"",IF('OFERTAS ECONOMICAS'!BA313="NO","",'OFERTAS ECONOMICAS'!AV313))</f>
        <v/>
      </c>
      <c r="V313" s="60">
        <f>+'OFERTAS ECONOMICAS'!AZ313</f>
        <v>0</v>
      </c>
      <c r="W313" s="60" t="str">
        <f t="shared" si="112"/>
        <v>NO CUMPLE</v>
      </c>
      <c r="X313" s="56" t="str">
        <f>IF('OFERTAS ECONOMICAS'!BF313=0,"",IF('OFERTAS ECONOMICAS'!BJ313="NO","",'OFERTAS ECONOMICAS'!BE313))</f>
        <v/>
      </c>
      <c r="Y313" s="57" t="str">
        <f>+'OFERTAS ECONOMICAS'!BI313</f>
        <v>NO CUMPLE</v>
      </c>
      <c r="Z313" s="57" t="str">
        <f t="shared" si="113"/>
        <v>NO CUMPLE</v>
      </c>
      <c r="AA313" s="152" t="e">
        <f>IF('OFERTAS ECONOMICAS'!#REF!=0,"",IF('OFERTAS ECONOMICAS'!#REF!="NO","",'OFERTAS ECONOMICAS'!#REF!))</f>
        <v>#REF!</v>
      </c>
      <c r="AB313" s="153" t="e">
        <f>+'OFERTAS ECONOMICAS'!#REF!</f>
        <v>#REF!</v>
      </c>
      <c r="AC313" s="153" t="e">
        <f t="shared" si="114"/>
        <v>#REF!</v>
      </c>
      <c r="AD313" s="251" t="str">
        <f>IF('OFERTAS ECONOMICAS'!BN313=0,"",IF('OFERTAS ECONOMICAS'!BS313="NO","",'OFERTAS ECONOMICAS'!BN313))</f>
        <v/>
      </c>
      <c r="AE313" s="153">
        <f>+'OFERTAS ECONOMICAS'!BR313</f>
        <v>0</v>
      </c>
      <c r="AF313" s="153" t="str">
        <f t="shared" si="115"/>
        <v>NO CUMPLE</v>
      </c>
      <c r="AG313" s="152" t="str">
        <f>IF('OFERTAS ECONOMICAS'!BW313=0,"",IF('OFERTAS ECONOMICAS'!CB313="NO","",'OFERTAS ECONOMICAS'!BW313))</f>
        <v/>
      </c>
      <c r="AH313" s="153">
        <f>+'OFERTAS ECONOMICAS'!CA313</f>
        <v>0</v>
      </c>
      <c r="AI313" s="153" t="str">
        <f t="shared" si="116"/>
        <v>NO CUMPLE</v>
      </c>
      <c r="AJ313" s="152" t="str">
        <f>IF('OFERTAS ECONOMICAS'!CF313=0,"",IF('OFERTAS ECONOMICAS'!CK313="NO","",'OFERTAS ECONOMICAS'!CF313))</f>
        <v/>
      </c>
      <c r="AK313" s="153">
        <f>+'OFERTAS ECONOMICAS'!CJ313</f>
        <v>0</v>
      </c>
      <c r="AL313" s="153" t="str">
        <f t="shared" si="117"/>
        <v>NO CUMPLE</v>
      </c>
      <c r="AM313" s="152" t="str">
        <f>IF('OFERTAS ECONOMICAS'!CO313=0,"",IF('OFERTAS ECONOMICAS'!CT313="NO","",'OFERTAS ECONOMICAS'!CO313))</f>
        <v/>
      </c>
      <c r="AN313" s="153">
        <f>+'OFERTAS ECONOMICAS'!CS313</f>
        <v>0</v>
      </c>
      <c r="AO313" s="153" t="str">
        <f t="shared" si="118"/>
        <v>NO CUMPLE</v>
      </c>
      <c r="AP313" s="344">
        <f>IF('OFERTAS ECONOMICAS'!CX313=0,"",IF('OFERTAS ECONOMICAS'!DC313="NO","",'OFERTAS ECONOMICAS'!CX313))</f>
        <v>775</v>
      </c>
      <c r="AQ313" s="153" t="str">
        <f>+'OFERTAS ECONOMICAS'!DB313</f>
        <v>CUMPLE</v>
      </c>
      <c r="AR313" s="153" t="str">
        <f t="shared" si="119"/>
        <v>CUMPLE</v>
      </c>
      <c r="AS313" s="152" t="str">
        <f>IF('OFERTAS ECONOMICAS'!DG313=0,"",IF('OFERTAS ECONOMICAS'!DL313="NO","",'OFERTAS ECONOMICAS'!DG313))</f>
        <v/>
      </c>
      <c r="AT313" s="153">
        <f>+'OFERTAS ECONOMICAS'!DK313</f>
        <v>0</v>
      </c>
      <c r="AU313" s="153" t="str">
        <f t="shared" si="120"/>
        <v>NO CUMPLE</v>
      </c>
      <c r="AV313" s="152" t="str">
        <f>IF('OFERTAS ECONOMICAS'!DP313=0,"",IF('OFERTAS ECONOMICAS'!DU313="NO","",'OFERTAS ECONOMICAS'!DP313))</f>
        <v/>
      </c>
      <c r="AW313" s="153">
        <f>+'OFERTAS ECONOMICAS'!DT313</f>
        <v>0</v>
      </c>
      <c r="AX313" s="153" t="str">
        <f t="shared" si="121"/>
        <v>NO CUMPLE</v>
      </c>
      <c r="AY313" s="341" t="str">
        <f>IF('OFERTAS ECONOMICAS'!DY313=0,"",IF('OFERTAS ECONOMICAS'!ED313="no","",'OFERTAS ECONOMICAS'!DY313))</f>
        <v/>
      </c>
      <c r="AZ313" s="153">
        <f>+'OFERTAS ECONOMICAS'!EC313</f>
        <v>0</v>
      </c>
      <c r="BA313" s="153" t="str">
        <f t="shared" si="122"/>
        <v>NO CUMPLE</v>
      </c>
      <c r="BB313" s="152">
        <f>IF('OFERTAS ECONOMICAS'!EH313=0,"",IF('OFERTAS ECONOMICAS'!EM313="NO","",'OFERTAS ECONOMICAS'!EH313))</f>
        <v>875</v>
      </c>
      <c r="BC313" s="153" t="str">
        <f>+'OFERTAS ECONOMICAS'!EL313</f>
        <v>CUMPLE</v>
      </c>
      <c r="BD313" s="153" t="str">
        <f t="shared" si="123"/>
        <v>CUMPLE</v>
      </c>
      <c r="BE313" s="152">
        <f>IF('OFERTAS ECONOMICAS'!EQ313=0,"",IF('OFERTAS ECONOMICAS'!EV313="NO","",'OFERTAS ECONOMICAS'!EQ313))</f>
        <v>829</v>
      </c>
      <c r="BF313" s="153" t="str">
        <f>+'OFERTAS ECONOMICAS'!EU313</f>
        <v>CUMPLE</v>
      </c>
      <c r="BG313" s="153" t="str">
        <f t="shared" si="124"/>
        <v>CUMPLE</v>
      </c>
      <c r="BH313" s="152" t="str">
        <f>IF('OFERTAS ECONOMICAS'!EZ313=0,"",IF('OFERTAS ECONOMICAS'!FE313="NO","",'OFERTAS ECONOMICAS'!EZ313))</f>
        <v/>
      </c>
      <c r="BI313" s="153">
        <f>+'OFERTAS ECONOMICAS'!FD313</f>
        <v>0</v>
      </c>
      <c r="BJ313" s="153" t="str">
        <f t="shared" si="125"/>
        <v>NO CUMPLE</v>
      </c>
      <c r="BK313" s="152" t="str">
        <f>IF('OFERTAS ECONOMICAS'!FI313=0,"",IF('OFERTAS ECONOMICAS'!FN313="no","",'OFERTAS ECONOMICAS'!FI313))</f>
        <v/>
      </c>
      <c r="BL313" s="153">
        <f>+'OFERTAS ECONOMICAS'!FM313</f>
        <v>0</v>
      </c>
      <c r="BM313" s="153" t="str">
        <f t="shared" si="126"/>
        <v>NO CUMPLE</v>
      </c>
      <c r="BN313" s="152" t="e">
        <f>IF('OFERTAS ECONOMICAS'!#REF!=0,"",IF('OFERTAS ECONOMICAS'!#REF!="NO","",'OFERTAS ECONOMICAS'!#REF!))</f>
        <v>#REF!</v>
      </c>
      <c r="BO313" s="153" t="e">
        <f>+'OFERTAS ECONOMICAS'!#REF!</f>
        <v>#REF!</v>
      </c>
      <c r="BP313" s="153" t="e">
        <f t="shared" si="127"/>
        <v>#REF!</v>
      </c>
      <c r="BQ313" s="152" t="str">
        <f>IF('OFERTAS ECONOMICAS'!FR313=0,"",IF('OFERTAS ECONOMICAS'!FW313="NO","",'OFERTAS ECONOMICAS'!FR313))</f>
        <v/>
      </c>
      <c r="BR313" s="153">
        <f>+'OFERTAS ECONOMICAS'!FV313</f>
        <v>0</v>
      </c>
      <c r="BS313" s="153" t="str">
        <f t="shared" si="128"/>
        <v>NO CUMPLE</v>
      </c>
      <c r="BT313" s="152" t="str">
        <f>IF('OFERTAS ECONOMICAS'!GA313=0,"",IF('OFERTAS ECONOMICAS'!GF313="NO","",'OFERTAS ECONOMICAS'!GA313))</f>
        <v/>
      </c>
      <c r="BU313" s="153" t="str">
        <f>+'OFERTAS ECONOMICAS'!GE313</f>
        <v>NO CUMPLE</v>
      </c>
      <c r="BV313" s="153" t="str">
        <f t="shared" si="129"/>
        <v>NO CUMPLE</v>
      </c>
      <c r="BW313" s="152" t="e">
        <f>IF('OFERTAS ECONOMICAS'!#REF!=0,"",IF('OFERTAS ECONOMICAS'!#REF!="NO","",'OFERTAS ECONOMICAS'!#REF!))</f>
        <v>#REF!</v>
      </c>
      <c r="BX313" s="153" t="e">
        <f>+'OFERTAS ECONOMICAS'!#REF!</f>
        <v>#REF!</v>
      </c>
      <c r="BY313" s="153" t="e">
        <f t="shared" si="130"/>
        <v>#REF!</v>
      </c>
    </row>
    <row r="314" spans="1:77" ht="38.25" x14ac:dyDescent="0.2">
      <c r="A314" s="85">
        <f t="shared" si="106"/>
        <v>305</v>
      </c>
      <c r="B314" s="85" t="str">
        <f>VLOOKUP(A314,'OFERTAS ECONOMICAS'!A314:B647,2,0)</f>
        <v>DM2191</v>
      </c>
      <c r="C314" s="22" t="str">
        <f>VLOOKUP(A314,'OFERTAS ECONOMICAS'!A314:C647,3,0)</f>
        <v>EXTENSION PARA OXIGENO (MANGUERA LISA PARA OXIGENO DE 213 CM)</v>
      </c>
      <c r="D314" s="123">
        <v>1</v>
      </c>
      <c r="E314" s="123" t="s">
        <v>32</v>
      </c>
      <c r="F314" s="24">
        <v>1071</v>
      </c>
      <c r="G314" s="124">
        <v>12</v>
      </c>
      <c r="H314" s="86">
        <f t="shared" si="107"/>
        <v>12852</v>
      </c>
      <c r="I314" s="48" t="str">
        <f>IF('OFERTAS ECONOMICAS'!L314=0,"",IF('OFERTAS ECONOMICAS'!Q314="no","",'OFERTAS ECONOMICAS'!L314))</f>
        <v/>
      </c>
      <c r="J314" s="49">
        <f>+'OFERTAS ECONOMICAS'!P314</f>
        <v>0</v>
      </c>
      <c r="K314" s="49" t="str">
        <f t="shared" si="108"/>
        <v>NO CUMPLE</v>
      </c>
      <c r="L314" s="51" t="str">
        <f>IF('OFERTAS ECONOMICAS'!U314=0,"",IF('OFERTAS ECONOMICAS'!Z314="NO","",'OFERTAS ECONOMICAS'!U314))</f>
        <v/>
      </c>
      <c r="M314" s="52">
        <f>+'OFERTAS ECONOMICAS'!Y314</f>
        <v>0</v>
      </c>
      <c r="N314" s="52" t="str">
        <f t="shared" si="109"/>
        <v>NO CUMPLE</v>
      </c>
      <c r="O314" s="53" t="str">
        <f>IF('OFERTAS ECONOMICAS'!AD314=0,"",IF('OFERTAS ECONOMICAS'!AI314="NO","",'OFERTAS ECONOMICAS'!AD314))</f>
        <v/>
      </c>
      <c r="P314" s="54" t="str">
        <f>+'OFERTAS ECONOMICAS'!AH314</f>
        <v>NO CUMPLE</v>
      </c>
      <c r="Q314" s="54" t="str">
        <f t="shared" si="110"/>
        <v>NO CUMPLE</v>
      </c>
      <c r="R314" s="56" t="str">
        <f>IF('OFERTAS ECONOMICAS'!AN314=0,"",IF('OFERTAS ECONOMICAS'!AR314="NO","",'OFERTAS ECONOMICAS'!AN314))</f>
        <v/>
      </c>
      <c r="S314" s="57">
        <f>+'OFERTAS ECONOMICAS'!AQ314</f>
        <v>0</v>
      </c>
      <c r="T314" s="57" t="str">
        <f t="shared" si="111"/>
        <v>NO CUMPLE</v>
      </c>
      <c r="U314" s="59" t="str">
        <f>IF('OFERTAS ECONOMICAS'!AV314=0,"",IF('OFERTAS ECONOMICAS'!BA314="NO","",'OFERTAS ECONOMICAS'!AV314))</f>
        <v/>
      </c>
      <c r="V314" s="60">
        <f>+'OFERTAS ECONOMICAS'!AZ314</f>
        <v>0</v>
      </c>
      <c r="W314" s="60" t="str">
        <f t="shared" si="112"/>
        <v>NO CUMPLE</v>
      </c>
      <c r="X314" s="56">
        <f>IF('OFERTAS ECONOMICAS'!BF314=0,"",IF('OFERTAS ECONOMICAS'!BJ314="NO","",'OFERTAS ECONOMICAS'!BE314))</f>
        <v>1149.54</v>
      </c>
      <c r="Y314" s="57" t="str">
        <f>+'OFERTAS ECONOMICAS'!BI314</f>
        <v>CUMPLE</v>
      </c>
      <c r="Z314" s="57" t="str">
        <f t="shared" si="113"/>
        <v>CUMPLE</v>
      </c>
      <c r="AA314" s="152" t="e">
        <f>IF('OFERTAS ECONOMICAS'!#REF!=0,"",IF('OFERTAS ECONOMICAS'!#REF!="NO","",'OFERTAS ECONOMICAS'!#REF!))</f>
        <v>#REF!</v>
      </c>
      <c r="AB314" s="153" t="e">
        <f>+'OFERTAS ECONOMICAS'!#REF!</f>
        <v>#REF!</v>
      </c>
      <c r="AC314" s="153" t="e">
        <f t="shared" si="114"/>
        <v>#REF!</v>
      </c>
      <c r="AD314" s="251" t="str">
        <f>IF('OFERTAS ECONOMICAS'!BN314=0,"",IF('OFERTAS ECONOMICAS'!BS314="NO","",'OFERTAS ECONOMICAS'!BN314))</f>
        <v/>
      </c>
      <c r="AE314" s="153">
        <f>+'OFERTAS ECONOMICAS'!BR314</f>
        <v>0</v>
      </c>
      <c r="AF314" s="153" t="str">
        <f t="shared" si="115"/>
        <v>NO CUMPLE</v>
      </c>
      <c r="AG314" s="152" t="str">
        <f>IF('OFERTAS ECONOMICAS'!BW314=0,"",IF('OFERTAS ECONOMICAS'!CB314="NO","",'OFERTAS ECONOMICAS'!BW314))</f>
        <v/>
      </c>
      <c r="AH314" s="153">
        <f>+'OFERTAS ECONOMICAS'!CA314</f>
        <v>0</v>
      </c>
      <c r="AI314" s="153" t="str">
        <f t="shared" si="116"/>
        <v>NO CUMPLE</v>
      </c>
      <c r="AJ314" s="152" t="str">
        <f>IF('OFERTAS ECONOMICAS'!CF314=0,"",IF('OFERTAS ECONOMICAS'!CK314="NO","",'OFERTAS ECONOMICAS'!CF314))</f>
        <v/>
      </c>
      <c r="AK314" s="153">
        <f>+'OFERTAS ECONOMICAS'!CJ314</f>
        <v>0</v>
      </c>
      <c r="AL314" s="153" t="str">
        <f t="shared" si="117"/>
        <v>NO CUMPLE</v>
      </c>
      <c r="AM314" s="152" t="str">
        <f>IF('OFERTAS ECONOMICAS'!CO314=0,"",IF('OFERTAS ECONOMICAS'!CT314="NO","",'OFERTAS ECONOMICAS'!CO314))</f>
        <v/>
      </c>
      <c r="AN314" s="153">
        <f>+'OFERTAS ECONOMICAS'!CS314</f>
        <v>0</v>
      </c>
      <c r="AO314" s="153" t="str">
        <f t="shared" si="118"/>
        <v>NO CUMPLE</v>
      </c>
      <c r="AP314" s="344">
        <f>IF('OFERTAS ECONOMICAS'!CX314=0,"",IF('OFERTAS ECONOMICAS'!DC314="NO","",'OFERTAS ECONOMICAS'!CX314))</f>
        <v>1088.8499999999999</v>
      </c>
      <c r="AQ314" s="153" t="str">
        <f>+'OFERTAS ECONOMICAS'!DB314</f>
        <v>CUMPLE</v>
      </c>
      <c r="AR314" s="153" t="str">
        <f t="shared" si="119"/>
        <v>CUMPLE</v>
      </c>
      <c r="AS314" s="152" t="str">
        <f>IF('OFERTAS ECONOMICAS'!DG314=0,"",IF('OFERTAS ECONOMICAS'!DL314="NO","",'OFERTAS ECONOMICAS'!DG314))</f>
        <v/>
      </c>
      <c r="AT314" s="153">
        <f>+'OFERTAS ECONOMICAS'!DK314</f>
        <v>0</v>
      </c>
      <c r="AU314" s="153" t="str">
        <f t="shared" si="120"/>
        <v>NO CUMPLE</v>
      </c>
      <c r="AV314" s="152" t="str">
        <f>IF('OFERTAS ECONOMICAS'!DP314=0,"",IF('OFERTAS ECONOMICAS'!DU314="NO","",'OFERTAS ECONOMICAS'!DP314))</f>
        <v/>
      </c>
      <c r="AW314" s="153">
        <f>+'OFERTAS ECONOMICAS'!DT314</f>
        <v>0</v>
      </c>
      <c r="AX314" s="153" t="str">
        <f t="shared" si="121"/>
        <v>NO CUMPLE</v>
      </c>
      <c r="AY314" s="341" t="str">
        <f>IF('OFERTAS ECONOMICAS'!DY314=0,"",IF('OFERTAS ECONOMICAS'!ED314="no","",'OFERTAS ECONOMICAS'!DY314))</f>
        <v/>
      </c>
      <c r="AZ314" s="153">
        <f>+'OFERTAS ECONOMICAS'!EC314</f>
        <v>0</v>
      </c>
      <c r="BA314" s="153" t="str">
        <f t="shared" si="122"/>
        <v>NO CUMPLE</v>
      </c>
      <c r="BB314" s="152" t="str">
        <f>IF('OFERTAS ECONOMICAS'!EH314=0,"",IF('OFERTAS ECONOMICAS'!EM314="NO","",'OFERTAS ECONOMICAS'!EH314))</f>
        <v/>
      </c>
      <c r="BC314" s="153" t="str">
        <f>+'OFERTAS ECONOMICAS'!EL314</f>
        <v>CUMPLE</v>
      </c>
      <c r="BD314" s="153" t="str">
        <f t="shared" si="123"/>
        <v>NO CUMPLE</v>
      </c>
      <c r="BE314" s="152" t="str">
        <f>IF('OFERTAS ECONOMICAS'!EQ314=0,"",IF('OFERTAS ECONOMICAS'!EV314="NO","",'OFERTAS ECONOMICAS'!EQ314))</f>
        <v/>
      </c>
      <c r="BF314" s="153">
        <f>+'OFERTAS ECONOMICAS'!EU314</f>
        <v>0</v>
      </c>
      <c r="BG314" s="153" t="str">
        <f t="shared" si="124"/>
        <v>NO CUMPLE</v>
      </c>
      <c r="BH314" s="152" t="str">
        <f>IF('OFERTAS ECONOMICAS'!EZ314=0,"",IF('OFERTAS ECONOMICAS'!FE314="NO","",'OFERTAS ECONOMICAS'!EZ314))</f>
        <v/>
      </c>
      <c r="BI314" s="153">
        <f>+'OFERTAS ECONOMICAS'!FD314</f>
        <v>0</v>
      </c>
      <c r="BJ314" s="153" t="str">
        <f t="shared" si="125"/>
        <v>NO CUMPLE</v>
      </c>
      <c r="BK314" s="152" t="str">
        <f>IF('OFERTAS ECONOMICAS'!FI314=0,"",IF('OFERTAS ECONOMICAS'!FN314="no","",'OFERTAS ECONOMICAS'!FI314))</f>
        <v/>
      </c>
      <c r="BL314" s="153">
        <f>+'OFERTAS ECONOMICAS'!FM314</f>
        <v>0</v>
      </c>
      <c r="BM314" s="153" t="str">
        <f t="shared" si="126"/>
        <v>NO CUMPLE</v>
      </c>
      <c r="BN314" s="152" t="e">
        <f>IF('OFERTAS ECONOMICAS'!#REF!=0,"",IF('OFERTAS ECONOMICAS'!#REF!="NO","",'OFERTAS ECONOMICAS'!#REF!))</f>
        <v>#REF!</v>
      </c>
      <c r="BO314" s="153" t="e">
        <f>+'OFERTAS ECONOMICAS'!#REF!</f>
        <v>#REF!</v>
      </c>
      <c r="BP314" s="153" t="e">
        <f t="shared" si="127"/>
        <v>#REF!</v>
      </c>
      <c r="BQ314" s="152" t="str">
        <f>IF('OFERTAS ECONOMICAS'!FR314=0,"",IF('OFERTAS ECONOMICAS'!FW314="NO","",'OFERTAS ECONOMICAS'!FR314))</f>
        <v/>
      </c>
      <c r="BR314" s="153">
        <f>+'OFERTAS ECONOMICAS'!FV314</f>
        <v>0</v>
      </c>
      <c r="BS314" s="153" t="str">
        <f t="shared" si="128"/>
        <v>NO CUMPLE</v>
      </c>
      <c r="BT314" s="152" t="str">
        <f>IF('OFERTAS ECONOMICAS'!GA314=0,"",IF('OFERTAS ECONOMICAS'!GF314="NO","",'OFERTAS ECONOMICAS'!GA314))</f>
        <v/>
      </c>
      <c r="BU314" s="153">
        <f>+'OFERTAS ECONOMICAS'!GE314</f>
        <v>0</v>
      </c>
      <c r="BV314" s="153" t="str">
        <f t="shared" si="129"/>
        <v>NO CUMPLE</v>
      </c>
      <c r="BW314" s="152" t="e">
        <f>IF('OFERTAS ECONOMICAS'!#REF!=0,"",IF('OFERTAS ECONOMICAS'!#REF!="NO","",'OFERTAS ECONOMICAS'!#REF!))</f>
        <v>#REF!</v>
      </c>
      <c r="BX314" s="153" t="e">
        <f>+'OFERTAS ECONOMICAS'!#REF!</f>
        <v>#REF!</v>
      </c>
      <c r="BY314" s="153" t="e">
        <f t="shared" si="130"/>
        <v>#REF!</v>
      </c>
    </row>
    <row r="315" spans="1:77" ht="25.5" x14ac:dyDescent="0.2">
      <c r="A315" s="85">
        <f t="shared" si="106"/>
        <v>306</v>
      </c>
      <c r="B315" s="85" t="str">
        <f>VLOOKUP(A315,'OFERTAS ECONOMICAS'!A315:B648,2,0)</f>
        <v>DM506</v>
      </c>
      <c r="C315" s="22" t="str">
        <f>VLOOKUP(A315,'OFERTAS ECONOMICAS'!A315:C648,3,0)</f>
        <v>FRASCO PARA RECOLECCION MUESTRA DE ORINA</v>
      </c>
      <c r="D315" s="123">
        <v>1</v>
      </c>
      <c r="E315" s="123" t="s">
        <v>32</v>
      </c>
      <c r="F315" s="24">
        <v>203</v>
      </c>
      <c r="G315" s="124">
        <v>4981</v>
      </c>
      <c r="H315" s="86">
        <f t="shared" si="107"/>
        <v>1011143</v>
      </c>
      <c r="I315" s="48" t="str">
        <f>IF('OFERTAS ECONOMICAS'!L315=0,"",IF('OFERTAS ECONOMICAS'!Q315="no","",'OFERTAS ECONOMICAS'!L315))</f>
        <v/>
      </c>
      <c r="J315" s="49">
        <f>+'OFERTAS ECONOMICAS'!P315</f>
        <v>0</v>
      </c>
      <c r="K315" s="49" t="str">
        <f t="shared" si="108"/>
        <v>NO CUMPLE</v>
      </c>
      <c r="L315" s="51" t="str">
        <f>IF('OFERTAS ECONOMICAS'!U315=0,"",IF('OFERTAS ECONOMICAS'!Z315="NO","",'OFERTAS ECONOMICAS'!U315))</f>
        <v/>
      </c>
      <c r="M315" s="52" t="str">
        <f>+'OFERTAS ECONOMICAS'!Y315</f>
        <v>CUMPLE</v>
      </c>
      <c r="N315" s="52" t="str">
        <f t="shared" si="109"/>
        <v>NO CUMPLE</v>
      </c>
      <c r="O315" s="53">
        <f>IF('OFERTAS ECONOMICAS'!AD315=0,"",IF('OFERTAS ECONOMICAS'!AI315="NO","",'OFERTAS ECONOMICAS'!AD315))</f>
        <v>215</v>
      </c>
      <c r="P315" s="54" t="str">
        <f>+'OFERTAS ECONOMICAS'!AH315</f>
        <v>CUMPLE</v>
      </c>
      <c r="Q315" s="54" t="str">
        <f t="shared" si="110"/>
        <v>CUMPLE</v>
      </c>
      <c r="R315" s="56" t="str">
        <f>IF('OFERTAS ECONOMICAS'!AN315=0,"",IF('OFERTAS ECONOMICAS'!AR315="NO","",'OFERTAS ECONOMICAS'!AN315))</f>
        <v/>
      </c>
      <c r="S315" s="57">
        <f>+'OFERTAS ECONOMICAS'!AQ315</f>
        <v>0</v>
      </c>
      <c r="T315" s="57" t="str">
        <f t="shared" si="111"/>
        <v>NO CUMPLE</v>
      </c>
      <c r="U315" s="59" t="str">
        <f>IF('OFERTAS ECONOMICAS'!AV315=0,"",IF('OFERTAS ECONOMICAS'!BA315="NO","",'OFERTAS ECONOMICAS'!AV315))</f>
        <v/>
      </c>
      <c r="V315" s="60">
        <f>+'OFERTAS ECONOMICAS'!AZ315</f>
        <v>0</v>
      </c>
      <c r="W315" s="60" t="str">
        <f t="shared" si="112"/>
        <v>NO CUMPLE</v>
      </c>
      <c r="X315" s="56" t="str">
        <f>IF('OFERTAS ECONOMICAS'!BF315=0,"",IF('OFERTAS ECONOMICAS'!BJ315="NO","",'OFERTAS ECONOMICAS'!BE315))</f>
        <v/>
      </c>
      <c r="Y315" s="57">
        <f>+'OFERTAS ECONOMICAS'!BI315</f>
        <v>0</v>
      </c>
      <c r="Z315" s="57" t="str">
        <f t="shared" si="113"/>
        <v>NO CUMPLE</v>
      </c>
      <c r="AA315" s="152" t="e">
        <f>IF('OFERTAS ECONOMICAS'!#REF!=0,"",IF('OFERTAS ECONOMICAS'!#REF!="NO","",'OFERTAS ECONOMICAS'!#REF!))</f>
        <v>#REF!</v>
      </c>
      <c r="AB315" s="153" t="e">
        <f>+'OFERTAS ECONOMICAS'!#REF!</f>
        <v>#REF!</v>
      </c>
      <c r="AC315" s="153" t="e">
        <f t="shared" si="114"/>
        <v>#REF!</v>
      </c>
      <c r="AD315" s="251" t="str">
        <f>IF('OFERTAS ECONOMICAS'!BN315=0,"",IF('OFERTAS ECONOMICAS'!BS315="NO","",'OFERTAS ECONOMICAS'!BN315))</f>
        <v/>
      </c>
      <c r="AE315" s="153">
        <f>+'OFERTAS ECONOMICAS'!BR315</f>
        <v>0</v>
      </c>
      <c r="AF315" s="153" t="str">
        <f t="shared" si="115"/>
        <v>NO CUMPLE</v>
      </c>
      <c r="AG315" s="152">
        <f>IF('OFERTAS ECONOMICAS'!BW315=0,"",IF('OFERTAS ECONOMICAS'!CB315="NO","",'OFERTAS ECONOMICAS'!BW315))</f>
        <v>241.45695000000001</v>
      </c>
      <c r="AH315" s="153" t="str">
        <f>+'OFERTAS ECONOMICAS'!CA315</f>
        <v>CUMPLE</v>
      </c>
      <c r="AI315" s="153" t="str">
        <f t="shared" si="116"/>
        <v>CUMPLE</v>
      </c>
      <c r="AJ315" s="152" t="str">
        <f>IF('OFERTAS ECONOMICAS'!CF315=0,"",IF('OFERTAS ECONOMICAS'!CK315="NO","",'OFERTAS ECONOMICAS'!CF315))</f>
        <v/>
      </c>
      <c r="AK315" s="153">
        <f>+'OFERTAS ECONOMICAS'!CJ315</f>
        <v>0</v>
      </c>
      <c r="AL315" s="153" t="str">
        <f t="shared" si="117"/>
        <v>NO CUMPLE</v>
      </c>
      <c r="AM315" s="152" t="str">
        <f>IF('OFERTAS ECONOMICAS'!CO315=0,"",IF('OFERTAS ECONOMICAS'!CT315="NO","",'OFERTAS ECONOMICAS'!CO315))</f>
        <v/>
      </c>
      <c r="AN315" s="153">
        <f>+'OFERTAS ECONOMICAS'!CS315</f>
        <v>0</v>
      </c>
      <c r="AO315" s="153" t="str">
        <f t="shared" si="118"/>
        <v>NO CUMPLE</v>
      </c>
      <c r="AP315" s="344">
        <f>IF('OFERTAS ECONOMICAS'!CX315=0,"",IF('OFERTAS ECONOMICAS'!DC315="NO","",'OFERTAS ECONOMICAS'!CX315))</f>
        <v>207.06</v>
      </c>
      <c r="AQ315" s="153" t="str">
        <f>+'OFERTAS ECONOMICAS'!DB315</f>
        <v>CUMPLE</v>
      </c>
      <c r="AR315" s="153" t="str">
        <f t="shared" si="119"/>
        <v>CUMPLE</v>
      </c>
      <c r="AS315" s="152" t="str">
        <f>IF('OFERTAS ECONOMICAS'!DG315=0,"",IF('OFERTAS ECONOMICAS'!DL315="NO","",'OFERTAS ECONOMICAS'!DG315))</f>
        <v/>
      </c>
      <c r="AT315" s="153">
        <f>+'OFERTAS ECONOMICAS'!DK315</f>
        <v>0</v>
      </c>
      <c r="AU315" s="153" t="str">
        <f t="shared" si="120"/>
        <v>NO CUMPLE</v>
      </c>
      <c r="AV315" s="152" t="str">
        <f>IF('OFERTAS ECONOMICAS'!DP315=0,"",IF('OFERTAS ECONOMICAS'!DU315="NO","",'OFERTAS ECONOMICAS'!DP315))</f>
        <v/>
      </c>
      <c r="AW315" s="153">
        <f>+'OFERTAS ECONOMICAS'!DT315</f>
        <v>0</v>
      </c>
      <c r="AX315" s="153" t="str">
        <f t="shared" si="121"/>
        <v>NO CUMPLE</v>
      </c>
      <c r="AY315" s="341" t="str">
        <f>IF('OFERTAS ECONOMICAS'!DY315=0,"",IF('OFERTAS ECONOMICAS'!ED315="no","",'OFERTAS ECONOMICAS'!DY315))</f>
        <v/>
      </c>
      <c r="AZ315" s="153" t="str">
        <f>+'OFERTAS ECONOMICAS'!EC315</f>
        <v>NO CUMPLE</v>
      </c>
      <c r="BA315" s="153" t="str">
        <f t="shared" si="122"/>
        <v>NO CUMPLE</v>
      </c>
      <c r="BB315" s="152">
        <f>IF('OFERTAS ECONOMICAS'!EH315=0,"",IF('OFERTAS ECONOMICAS'!EM315="NO","",'OFERTAS ECONOMICAS'!EH315))</f>
        <v>228</v>
      </c>
      <c r="BC315" s="153" t="str">
        <f>+'OFERTAS ECONOMICAS'!EL315</f>
        <v>CUMPLE</v>
      </c>
      <c r="BD315" s="153" t="str">
        <f t="shared" si="123"/>
        <v>CUMPLE</v>
      </c>
      <c r="BE315" s="152" t="str">
        <f>IF('OFERTAS ECONOMICAS'!EQ315=0,"",IF('OFERTAS ECONOMICAS'!EV315="NO","",'OFERTAS ECONOMICAS'!EQ315))</f>
        <v/>
      </c>
      <c r="BF315" s="153">
        <f>+'OFERTAS ECONOMICAS'!EU315</f>
        <v>0</v>
      </c>
      <c r="BG315" s="153" t="str">
        <f t="shared" si="124"/>
        <v>NO CUMPLE</v>
      </c>
      <c r="BH315" s="152" t="str">
        <f>IF('OFERTAS ECONOMICAS'!EZ315=0,"",IF('OFERTAS ECONOMICAS'!FE315="NO","",'OFERTAS ECONOMICAS'!EZ315))</f>
        <v/>
      </c>
      <c r="BI315" s="153">
        <f>+'OFERTAS ECONOMICAS'!FD315</f>
        <v>0</v>
      </c>
      <c r="BJ315" s="153" t="str">
        <f t="shared" si="125"/>
        <v>NO CUMPLE</v>
      </c>
      <c r="BK315" s="152" t="str">
        <f>IF('OFERTAS ECONOMICAS'!FI315=0,"",IF('OFERTAS ECONOMICAS'!FN315="no","",'OFERTAS ECONOMICAS'!FI315))</f>
        <v/>
      </c>
      <c r="BL315" s="153">
        <f>+'OFERTAS ECONOMICAS'!FM315</f>
        <v>0</v>
      </c>
      <c r="BM315" s="153" t="str">
        <f t="shared" si="126"/>
        <v>NO CUMPLE</v>
      </c>
      <c r="BN315" s="152" t="e">
        <f>IF('OFERTAS ECONOMICAS'!#REF!=0,"",IF('OFERTAS ECONOMICAS'!#REF!="NO","",'OFERTAS ECONOMICAS'!#REF!))</f>
        <v>#REF!</v>
      </c>
      <c r="BO315" s="153" t="e">
        <f>+'OFERTAS ECONOMICAS'!#REF!</f>
        <v>#REF!</v>
      </c>
      <c r="BP315" s="153" t="e">
        <f t="shared" si="127"/>
        <v>#REF!</v>
      </c>
      <c r="BQ315" s="152" t="str">
        <f>IF('OFERTAS ECONOMICAS'!FR315=0,"",IF('OFERTAS ECONOMICAS'!FW315="NO","",'OFERTAS ECONOMICAS'!FR315))</f>
        <v/>
      </c>
      <c r="BR315" s="153">
        <f>+'OFERTAS ECONOMICAS'!FV315</f>
        <v>0</v>
      </c>
      <c r="BS315" s="153" t="str">
        <f t="shared" si="128"/>
        <v>NO CUMPLE</v>
      </c>
      <c r="BT315" s="152" t="str">
        <f>IF('OFERTAS ECONOMICAS'!GA315=0,"",IF('OFERTAS ECONOMICAS'!GF315="NO","",'OFERTAS ECONOMICAS'!GA315))</f>
        <v/>
      </c>
      <c r="BU315" s="153" t="str">
        <f>+'OFERTAS ECONOMICAS'!GE315</f>
        <v>CUMPLE</v>
      </c>
      <c r="BV315" s="153" t="str">
        <f t="shared" si="129"/>
        <v>NO CUMPLE</v>
      </c>
      <c r="BW315" s="152" t="e">
        <f>IF('OFERTAS ECONOMICAS'!#REF!=0,"",IF('OFERTAS ECONOMICAS'!#REF!="NO","",'OFERTAS ECONOMICAS'!#REF!))</f>
        <v>#REF!</v>
      </c>
      <c r="BX315" s="153" t="e">
        <f>+'OFERTAS ECONOMICAS'!#REF!</f>
        <v>#REF!</v>
      </c>
      <c r="BY315" s="153" t="e">
        <f t="shared" si="130"/>
        <v>#REF!</v>
      </c>
    </row>
    <row r="316" spans="1:77" ht="25.5" x14ac:dyDescent="0.2">
      <c r="A316" s="85">
        <f t="shared" si="106"/>
        <v>307</v>
      </c>
      <c r="B316" s="85" t="str">
        <f>VLOOKUP(A316,'OFERTAS ECONOMICAS'!A316:B649,2,0)</f>
        <v>DM563</v>
      </c>
      <c r="C316" s="22" t="str">
        <f>VLOOKUP(A316,'OFERTAS ECONOMICAS'!A316:C649,3,0)</f>
        <v>INCENTIVO RESPIRATORIO DE VOLUMEN ADULTO</v>
      </c>
      <c r="D316" s="123">
        <v>1</v>
      </c>
      <c r="E316" s="123" t="s">
        <v>32</v>
      </c>
      <c r="F316" s="24">
        <v>8941</v>
      </c>
      <c r="G316" s="124">
        <v>89</v>
      </c>
      <c r="H316" s="86">
        <f t="shared" si="107"/>
        <v>795749</v>
      </c>
      <c r="I316" s="48" t="str">
        <f>IF('OFERTAS ECONOMICAS'!L316=0,"",IF('OFERTAS ECONOMICAS'!Q316="no","",'OFERTAS ECONOMICAS'!L316))</f>
        <v/>
      </c>
      <c r="J316" s="49">
        <f>+'OFERTAS ECONOMICAS'!P316</f>
        <v>0</v>
      </c>
      <c r="K316" s="49" t="str">
        <f t="shared" si="108"/>
        <v>NO CUMPLE</v>
      </c>
      <c r="L316" s="51" t="str">
        <f>IF('OFERTAS ECONOMICAS'!U316=0,"",IF('OFERTAS ECONOMICAS'!Z316="NO","",'OFERTAS ECONOMICAS'!U316))</f>
        <v/>
      </c>
      <c r="M316" s="52">
        <f>+'OFERTAS ECONOMICAS'!Y316</f>
        <v>0</v>
      </c>
      <c r="N316" s="52" t="str">
        <f t="shared" si="109"/>
        <v>NO CUMPLE</v>
      </c>
      <c r="O316" s="53" t="str">
        <f>IF('OFERTAS ECONOMICAS'!AD316=0,"",IF('OFERTAS ECONOMICAS'!AI316="NO","",'OFERTAS ECONOMICAS'!AD316))</f>
        <v/>
      </c>
      <c r="P316" s="54" t="str">
        <f>+'OFERTAS ECONOMICAS'!AH316</f>
        <v>CUMPLE</v>
      </c>
      <c r="Q316" s="54" t="str">
        <f t="shared" si="110"/>
        <v>NO CUMPLE</v>
      </c>
      <c r="R316" s="56" t="str">
        <f>IF('OFERTAS ECONOMICAS'!AN316=0,"",IF('OFERTAS ECONOMICAS'!AR316="NO","",'OFERTAS ECONOMICAS'!AN316))</f>
        <v/>
      </c>
      <c r="S316" s="57">
        <f>+'OFERTAS ECONOMICAS'!AQ316</f>
        <v>0</v>
      </c>
      <c r="T316" s="57" t="str">
        <f t="shared" si="111"/>
        <v>NO CUMPLE</v>
      </c>
      <c r="U316" s="59" t="str">
        <f>IF('OFERTAS ECONOMICAS'!AV316=0,"",IF('OFERTAS ECONOMICAS'!BA316="NO","",'OFERTAS ECONOMICAS'!AV316))</f>
        <v/>
      </c>
      <c r="V316" s="60">
        <f>+'OFERTAS ECONOMICAS'!AZ316</f>
        <v>0</v>
      </c>
      <c r="W316" s="60" t="str">
        <f t="shared" si="112"/>
        <v>NO CUMPLE</v>
      </c>
      <c r="X316" s="56" t="str">
        <f>IF('OFERTAS ECONOMICAS'!BF316=0,"",IF('OFERTAS ECONOMICAS'!BJ316="NO","",'OFERTAS ECONOMICAS'!BE316))</f>
        <v/>
      </c>
      <c r="Y316" s="57">
        <f>+'OFERTAS ECONOMICAS'!BI316</f>
        <v>0</v>
      </c>
      <c r="Z316" s="57" t="str">
        <f t="shared" si="113"/>
        <v>NO CUMPLE</v>
      </c>
      <c r="AA316" s="152" t="e">
        <f>IF('OFERTAS ECONOMICAS'!#REF!=0,"",IF('OFERTAS ECONOMICAS'!#REF!="NO","",'OFERTAS ECONOMICAS'!#REF!))</f>
        <v>#REF!</v>
      </c>
      <c r="AB316" s="153" t="e">
        <f>+'OFERTAS ECONOMICAS'!#REF!</f>
        <v>#REF!</v>
      </c>
      <c r="AC316" s="153" t="e">
        <f t="shared" si="114"/>
        <v>#REF!</v>
      </c>
      <c r="AD316" s="251" t="str">
        <f>IF('OFERTAS ECONOMICAS'!BN316=0,"",IF('OFERTAS ECONOMICAS'!BS316="NO","",'OFERTAS ECONOMICAS'!BN316))</f>
        <v/>
      </c>
      <c r="AE316" s="153">
        <f>+'OFERTAS ECONOMICAS'!BR316</f>
        <v>0</v>
      </c>
      <c r="AF316" s="153" t="str">
        <f t="shared" si="115"/>
        <v>NO CUMPLE</v>
      </c>
      <c r="AG316" s="152" t="str">
        <f>IF('OFERTAS ECONOMICAS'!BW316=0,"",IF('OFERTAS ECONOMICAS'!CB316="NO","",'OFERTAS ECONOMICAS'!BW316))</f>
        <v/>
      </c>
      <c r="AH316" s="153">
        <f>+'OFERTAS ECONOMICAS'!CA316</f>
        <v>0</v>
      </c>
      <c r="AI316" s="153" t="str">
        <f t="shared" si="116"/>
        <v>NO CUMPLE</v>
      </c>
      <c r="AJ316" s="152" t="str">
        <f>IF('OFERTAS ECONOMICAS'!CF316=0,"",IF('OFERTAS ECONOMICAS'!CK316="NO","",'OFERTAS ECONOMICAS'!CF316))</f>
        <v/>
      </c>
      <c r="AK316" s="153">
        <f>+'OFERTAS ECONOMICAS'!CJ316</f>
        <v>0</v>
      </c>
      <c r="AL316" s="153" t="str">
        <f t="shared" si="117"/>
        <v>NO CUMPLE</v>
      </c>
      <c r="AM316" s="152" t="str">
        <f>IF('OFERTAS ECONOMICAS'!CO316=0,"",IF('OFERTAS ECONOMICAS'!CT316="NO","",'OFERTAS ECONOMICAS'!CO316))</f>
        <v/>
      </c>
      <c r="AN316" s="153">
        <f>+'OFERTAS ECONOMICAS'!CS316</f>
        <v>0</v>
      </c>
      <c r="AO316" s="153" t="str">
        <f t="shared" si="118"/>
        <v>NO CUMPLE</v>
      </c>
      <c r="AP316" s="344">
        <f>IF('OFERTAS ECONOMICAS'!CX316=0,"",IF('OFERTAS ECONOMICAS'!DC316="NO","",'OFERTAS ECONOMICAS'!CX316))</f>
        <v>7705.25</v>
      </c>
      <c r="AQ316" s="153" t="str">
        <f>+'OFERTAS ECONOMICAS'!DB316</f>
        <v>CUMPLE</v>
      </c>
      <c r="AR316" s="153" t="str">
        <f t="shared" si="119"/>
        <v>CUMPLE</v>
      </c>
      <c r="AS316" s="152" t="str">
        <f>IF('OFERTAS ECONOMICAS'!DG316=0,"",IF('OFERTAS ECONOMICAS'!DL316="NO","",'OFERTAS ECONOMICAS'!DG316))</f>
        <v/>
      </c>
      <c r="AT316" s="153">
        <f>+'OFERTAS ECONOMICAS'!DK316</f>
        <v>0</v>
      </c>
      <c r="AU316" s="153" t="str">
        <f t="shared" si="120"/>
        <v>NO CUMPLE</v>
      </c>
      <c r="AV316" s="152" t="str">
        <f>IF('OFERTAS ECONOMICAS'!DP316=0,"",IF('OFERTAS ECONOMICAS'!DU316="NO","",'OFERTAS ECONOMICAS'!DP316))</f>
        <v/>
      </c>
      <c r="AW316" s="153">
        <f>+'OFERTAS ECONOMICAS'!DT316</f>
        <v>0</v>
      </c>
      <c r="AX316" s="153" t="str">
        <f t="shared" si="121"/>
        <v>NO CUMPLE</v>
      </c>
      <c r="AY316" s="341" t="str">
        <f>IF('OFERTAS ECONOMICAS'!DY316=0,"",IF('OFERTAS ECONOMICAS'!ED316="no","",'OFERTAS ECONOMICAS'!DY316))</f>
        <v/>
      </c>
      <c r="AZ316" s="153" t="str">
        <f>+'OFERTAS ECONOMICAS'!EC316</f>
        <v>NO CUMPLE</v>
      </c>
      <c r="BA316" s="153" t="str">
        <f t="shared" si="122"/>
        <v>NO CUMPLE</v>
      </c>
      <c r="BB316" s="152">
        <f>IF('OFERTAS ECONOMICAS'!EH316=0,"",IF('OFERTAS ECONOMICAS'!EM316="NO","",'OFERTAS ECONOMICAS'!EH316))</f>
        <v>8365</v>
      </c>
      <c r="BC316" s="153" t="str">
        <f>+'OFERTAS ECONOMICAS'!EL316</f>
        <v>CUMPLE</v>
      </c>
      <c r="BD316" s="153" t="str">
        <f t="shared" si="123"/>
        <v>CUMPLE</v>
      </c>
      <c r="BE316" s="152">
        <f>IF('OFERTAS ECONOMICAS'!EQ316=0,"",IF('OFERTAS ECONOMICAS'!EV316="NO","",'OFERTAS ECONOMICAS'!EQ316))</f>
        <v>8512</v>
      </c>
      <c r="BF316" s="153" t="str">
        <f>+'OFERTAS ECONOMICAS'!EU316</f>
        <v>CUMPLE</v>
      </c>
      <c r="BG316" s="153" t="str">
        <f t="shared" si="124"/>
        <v>CUMPLE</v>
      </c>
      <c r="BH316" s="152" t="str">
        <f>IF('OFERTAS ECONOMICAS'!EZ316=0,"",IF('OFERTAS ECONOMICAS'!FE316="NO","",'OFERTAS ECONOMICAS'!EZ316))</f>
        <v/>
      </c>
      <c r="BI316" s="153">
        <f>+'OFERTAS ECONOMICAS'!FD316</f>
        <v>0</v>
      </c>
      <c r="BJ316" s="153" t="str">
        <f t="shared" si="125"/>
        <v>NO CUMPLE</v>
      </c>
      <c r="BK316" s="152" t="str">
        <f>IF('OFERTAS ECONOMICAS'!FI316=0,"",IF('OFERTAS ECONOMICAS'!FN316="no","",'OFERTAS ECONOMICAS'!FI316))</f>
        <v/>
      </c>
      <c r="BL316" s="153">
        <f>+'OFERTAS ECONOMICAS'!FM316</f>
        <v>0</v>
      </c>
      <c r="BM316" s="153" t="str">
        <f t="shared" si="126"/>
        <v>NO CUMPLE</v>
      </c>
      <c r="BN316" s="152" t="e">
        <f>IF('OFERTAS ECONOMICAS'!#REF!=0,"",IF('OFERTAS ECONOMICAS'!#REF!="NO","",'OFERTAS ECONOMICAS'!#REF!))</f>
        <v>#REF!</v>
      </c>
      <c r="BO316" s="153" t="e">
        <f>+'OFERTAS ECONOMICAS'!#REF!</f>
        <v>#REF!</v>
      </c>
      <c r="BP316" s="153" t="e">
        <f t="shared" si="127"/>
        <v>#REF!</v>
      </c>
      <c r="BQ316" s="152" t="str">
        <f>IF('OFERTAS ECONOMICAS'!FR316=0,"",IF('OFERTAS ECONOMICAS'!FW316="NO","",'OFERTAS ECONOMICAS'!FR316))</f>
        <v/>
      </c>
      <c r="BR316" s="153">
        <f>+'OFERTAS ECONOMICAS'!FV316</f>
        <v>0</v>
      </c>
      <c r="BS316" s="153" t="str">
        <f t="shared" si="128"/>
        <v>NO CUMPLE</v>
      </c>
      <c r="BT316" s="152" t="str">
        <f>IF('OFERTAS ECONOMICAS'!GA316=0,"",IF('OFERTAS ECONOMICAS'!GF316="NO","",'OFERTAS ECONOMICAS'!GA316))</f>
        <v/>
      </c>
      <c r="BU316" s="153" t="str">
        <f>+'OFERTAS ECONOMICAS'!GE316</f>
        <v>CUMPLE</v>
      </c>
      <c r="BV316" s="153" t="str">
        <f t="shared" si="129"/>
        <v>NO CUMPLE</v>
      </c>
      <c r="BW316" s="152" t="e">
        <f>IF('OFERTAS ECONOMICAS'!#REF!=0,"",IF('OFERTAS ECONOMICAS'!#REF!="NO","",'OFERTAS ECONOMICAS'!#REF!))</f>
        <v>#REF!</v>
      </c>
      <c r="BX316" s="153" t="e">
        <f>+'OFERTAS ECONOMICAS'!#REF!</f>
        <v>#REF!</v>
      </c>
      <c r="BY316" s="153" t="e">
        <f t="shared" si="130"/>
        <v>#REF!</v>
      </c>
    </row>
    <row r="317" spans="1:77" ht="12.75" x14ac:dyDescent="0.2">
      <c r="A317" s="85">
        <f t="shared" si="106"/>
        <v>308</v>
      </c>
      <c r="B317" s="85" t="str">
        <f>VLOOKUP(A317,'OFERTAS ECONOMICAS'!A317:B650,2,0)</f>
        <v>DM2692</v>
      </c>
      <c r="C317" s="22" t="str">
        <f>VLOOKUP(A317,'OFERTAS ECONOMICAS'!A317:C650,3,0)</f>
        <v>INMOVILIZADOR DE HOMBRO</v>
      </c>
      <c r="D317" s="123">
        <v>1</v>
      </c>
      <c r="E317" s="123" t="s">
        <v>32</v>
      </c>
      <c r="F317" s="24">
        <v>7402</v>
      </c>
      <c r="G317" s="124">
        <v>1</v>
      </c>
      <c r="H317" s="86">
        <f t="shared" si="107"/>
        <v>7402</v>
      </c>
      <c r="I317" s="48" t="str">
        <f>IF('OFERTAS ECONOMICAS'!L317=0,"",IF('OFERTAS ECONOMICAS'!Q317="no","",'OFERTAS ECONOMICAS'!L317))</f>
        <v/>
      </c>
      <c r="J317" s="49">
        <f>+'OFERTAS ECONOMICAS'!P317</f>
        <v>0</v>
      </c>
      <c r="K317" s="49" t="str">
        <f t="shared" si="108"/>
        <v>NO CUMPLE</v>
      </c>
      <c r="L317" s="51" t="str">
        <f>IF('OFERTAS ECONOMICAS'!U317=0,"",IF('OFERTAS ECONOMICAS'!Z317="NO","",'OFERTAS ECONOMICAS'!U317))</f>
        <v/>
      </c>
      <c r="M317" s="52">
        <f>+'OFERTAS ECONOMICAS'!Y317</f>
        <v>0</v>
      </c>
      <c r="N317" s="52" t="str">
        <f t="shared" si="109"/>
        <v>NO CUMPLE</v>
      </c>
      <c r="O317" s="53" t="str">
        <f>IF('OFERTAS ECONOMICAS'!AD317=0,"",IF('OFERTAS ECONOMICAS'!AI317="NO","",'OFERTAS ECONOMICAS'!AD317))</f>
        <v/>
      </c>
      <c r="P317" s="54" t="str">
        <f>+'OFERTAS ECONOMICAS'!AH317</f>
        <v>CUMPLE</v>
      </c>
      <c r="Q317" s="54" t="str">
        <f t="shared" si="110"/>
        <v>NO CUMPLE</v>
      </c>
      <c r="R317" s="56" t="str">
        <f>IF('OFERTAS ECONOMICAS'!AN317=0,"",IF('OFERTAS ECONOMICAS'!AR317="NO","",'OFERTAS ECONOMICAS'!AN317))</f>
        <v/>
      </c>
      <c r="S317" s="57">
        <f>+'OFERTAS ECONOMICAS'!AQ317</f>
        <v>0</v>
      </c>
      <c r="T317" s="57" t="str">
        <f t="shared" si="111"/>
        <v>NO CUMPLE</v>
      </c>
      <c r="U317" s="59" t="str">
        <f>IF('OFERTAS ECONOMICAS'!AV317=0,"",IF('OFERTAS ECONOMICAS'!BA317="NO","",'OFERTAS ECONOMICAS'!AV317))</f>
        <v/>
      </c>
      <c r="V317" s="60">
        <f>+'OFERTAS ECONOMICAS'!AZ317</f>
        <v>0</v>
      </c>
      <c r="W317" s="60" t="str">
        <f t="shared" si="112"/>
        <v>NO CUMPLE</v>
      </c>
      <c r="X317" s="56" t="str">
        <f>IF('OFERTAS ECONOMICAS'!BF317=0,"",IF('OFERTAS ECONOMICAS'!BJ317="NO","",'OFERTAS ECONOMICAS'!BE317))</f>
        <v/>
      </c>
      <c r="Y317" s="57">
        <f>+'OFERTAS ECONOMICAS'!BI317</f>
        <v>0</v>
      </c>
      <c r="Z317" s="57" t="str">
        <f t="shared" si="113"/>
        <v>NO CUMPLE</v>
      </c>
      <c r="AA317" s="152" t="e">
        <f>IF('OFERTAS ECONOMICAS'!#REF!=0,"",IF('OFERTAS ECONOMICAS'!#REF!="NO","",'OFERTAS ECONOMICAS'!#REF!))</f>
        <v>#REF!</v>
      </c>
      <c r="AB317" s="153" t="e">
        <f>+'OFERTAS ECONOMICAS'!#REF!</f>
        <v>#REF!</v>
      </c>
      <c r="AC317" s="153" t="e">
        <f t="shared" si="114"/>
        <v>#REF!</v>
      </c>
      <c r="AD317" s="251" t="str">
        <f>IF('OFERTAS ECONOMICAS'!BN317=0,"",IF('OFERTAS ECONOMICAS'!BS317="NO","",'OFERTAS ECONOMICAS'!BN317))</f>
        <v/>
      </c>
      <c r="AE317" s="153">
        <f>+'OFERTAS ECONOMICAS'!BR317</f>
        <v>0</v>
      </c>
      <c r="AF317" s="153" t="str">
        <f t="shared" si="115"/>
        <v>NO CUMPLE</v>
      </c>
      <c r="AG317" s="152" t="str">
        <f>IF('OFERTAS ECONOMICAS'!BW317=0,"",IF('OFERTAS ECONOMICAS'!CB317="NO","",'OFERTAS ECONOMICAS'!BW317))</f>
        <v/>
      </c>
      <c r="AH317" s="153" t="str">
        <f>+'OFERTAS ECONOMICAS'!CA317</f>
        <v>CUMPLE</v>
      </c>
      <c r="AI317" s="153" t="str">
        <f t="shared" si="116"/>
        <v>NO CUMPLE</v>
      </c>
      <c r="AJ317" s="152" t="str">
        <f>IF('OFERTAS ECONOMICAS'!CF317=0,"",IF('OFERTAS ECONOMICAS'!CK317="NO","",'OFERTAS ECONOMICAS'!CF317))</f>
        <v/>
      </c>
      <c r="AK317" s="153">
        <f>+'OFERTAS ECONOMICAS'!CJ317</f>
        <v>0</v>
      </c>
      <c r="AL317" s="153" t="str">
        <f t="shared" si="117"/>
        <v>NO CUMPLE</v>
      </c>
      <c r="AM317" s="152" t="str">
        <f>IF('OFERTAS ECONOMICAS'!CO317=0,"",IF('OFERTAS ECONOMICAS'!CT317="NO","",'OFERTAS ECONOMICAS'!CO317))</f>
        <v/>
      </c>
      <c r="AN317" s="153">
        <f>+'OFERTAS ECONOMICAS'!CS317</f>
        <v>0</v>
      </c>
      <c r="AO317" s="153" t="str">
        <f t="shared" si="118"/>
        <v>NO CUMPLE</v>
      </c>
      <c r="AP317" s="344" t="str">
        <f>IF('OFERTAS ECONOMICAS'!CX317=0,"",IF('OFERTAS ECONOMICAS'!DC317="NO","",'OFERTAS ECONOMICAS'!CX317))</f>
        <v/>
      </c>
      <c r="AQ317" s="153" t="str">
        <f>+'OFERTAS ECONOMICAS'!DB317</f>
        <v>CUMPLE</v>
      </c>
      <c r="AR317" s="153" t="str">
        <f t="shared" si="119"/>
        <v>NO CUMPLE</v>
      </c>
      <c r="AS317" s="152" t="str">
        <f>IF('OFERTAS ECONOMICAS'!DG317=0,"",IF('OFERTAS ECONOMICAS'!DL317="NO","",'OFERTAS ECONOMICAS'!DG317))</f>
        <v/>
      </c>
      <c r="AT317" s="153">
        <f>+'OFERTAS ECONOMICAS'!DK317</f>
        <v>0</v>
      </c>
      <c r="AU317" s="153" t="str">
        <f t="shared" si="120"/>
        <v>NO CUMPLE</v>
      </c>
      <c r="AV317" s="152" t="str">
        <f>IF('OFERTAS ECONOMICAS'!DP317=0,"",IF('OFERTAS ECONOMICAS'!DU317="NO","",'OFERTAS ECONOMICAS'!DP317))</f>
        <v/>
      </c>
      <c r="AW317" s="153">
        <f>+'OFERTAS ECONOMICAS'!DT317</f>
        <v>0</v>
      </c>
      <c r="AX317" s="153" t="str">
        <f t="shared" si="121"/>
        <v>NO CUMPLE</v>
      </c>
      <c r="AY317" s="341" t="str">
        <f>IF('OFERTAS ECONOMICAS'!DY317=0,"",IF('OFERTAS ECONOMICAS'!ED317="no","",'OFERTAS ECONOMICAS'!DY317))</f>
        <v/>
      </c>
      <c r="AZ317" s="153">
        <f>+'OFERTAS ECONOMICAS'!EC317</f>
        <v>0</v>
      </c>
      <c r="BA317" s="153" t="str">
        <f t="shared" si="122"/>
        <v>NO CUMPLE</v>
      </c>
      <c r="BB317" s="152" t="str">
        <f>IF('OFERTAS ECONOMICAS'!EH317=0,"",IF('OFERTAS ECONOMICAS'!EM317="NO","",'OFERTAS ECONOMICAS'!EH317))</f>
        <v/>
      </c>
      <c r="BC317" s="153" t="str">
        <f>+'OFERTAS ECONOMICAS'!EL317</f>
        <v>CUMPLE</v>
      </c>
      <c r="BD317" s="153" t="str">
        <f t="shared" si="123"/>
        <v>NO CUMPLE</v>
      </c>
      <c r="BE317" s="152" t="str">
        <f>IF('OFERTAS ECONOMICAS'!EQ317=0,"",IF('OFERTAS ECONOMICAS'!EV317="NO","",'OFERTAS ECONOMICAS'!EQ317))</f>
        <v/>
      </c>
      <c r="BF317" s="153">
        <f>+'OFERTAS ECONOMICAS'!EU317</f>
        <v>0</v>
      </c>
      <c r="BG317" s="153" t="str">
        <f t="shared" si="124"/>
        <v>NO CUMPLE</v>
      </c>
      <c r="BH317" s="152" t="str">
        <f>IF('OFERTAS ECONOMICAS'!EZ317=0,"",IF('OFERTAS ECONOMICAS'!FE317="NO","",'OFERTAS ECONOMICAS'!EZ317))</f>
        <v/>
      </c>
      <c r="BI317" s="153">
        <f>+'OFERTAS ECONOMICAS'!FD317</f>
        <v>0</v>
      </c>
      <c r="BJ317" s="153" t="str">
        <f t="shared" si="125"/>
        <v>NO CUMPLE</v>
      </c>
      <c r="BK317" s="152" t="str">
        <f>IF('OFERTAS ECONOMICAS'!FI317=0,"",IF('OFERTAS ECONOMICAS'!FN317="no","",'OFERTAS ECONOMICAS'!FI317))</f>
        <v/>
      </c>
      <c r="BL317" s="153">
        <f>+'OFERTAS ECONOMICAS'!FM317</f>
        <v>0</v>
      </c>
      <c r="BM317" s="153" t="str">
        <f t="shared" si="126"/>
        <v>NO CUMPLE</v>
      </c>
      <c r="BN317" s="152" t="e">
        <f>IF('OFERTAS ECONOMICAS'!#REF!=0,"",IF('OFERTAS ECONOMICAS'!#REF!="NO","",'OFERTAS ECONOMICAS'!#REF!))</f>
        <v>#REF!</v>
      </c>
      <c r="BO317" s="153" t="e">
        <f>+'OFERTAS ECONOMICAS'!#REF!</f>
        <v>#REF!</v>
      </c>
      <c r="BP317" s="153" t="e">
        <f t="shared" si="127"/>
        <v>#REF!</v>
      </c>
      <c r="BQ317" s="152" t="str">
        <f>IF('OFERTAS ECONOMICAS'!FR317=0,"",IF('OFERTAS ECONOMICAS'!FW317="NO","",'OFERTAS ECONOMICAS'!FR317))</f>
        <v/>
      </c>
      <c r="BR317" s="153">
        <f>+'OFERTAS ECONOMICAS'!FV317</f>
        <v>0</v>
      </c>
      <c r="BS317" s="153" t="str">
        <f t="shared" si="128"/>
        <v>NO CUMPLE</v>
      </c>
      <c r="BT317" s="152" t="str">
        <f>IF('OFERTAS ECONOMICAS'!GA317=0,"",IF('OFERTAS ECONOMICAS'!GF317="NO","",'OFERTAS ECONOMICAS'!GA317))</f>
        <v/>
      </c>
      <c r="BU317" s="153">
        <f>+'OFERTAS ECONOMICAS'!GE317</f>
        <v>0</v>
      </c>
      <c r="BV317" s="153" t="str">
        <f t="shared" si="129"/>
        <v>NO CUMPLE</v>
      </c>
      <c r="BW317" s="152" t="e">
        <f>IF('OFERTAS ECONOMICAS'!#REF!=0,"",IF('OFERTAS ECONOMICAS'!#REF!="NO","",'OFERTAS ECONOMICAS'!#REF!))</f>
        <v>#REF!</v>
      </c>
      <c r="BX317" s="153" t="e">
        <f>+'OFERTAS ECONOMICAS'!#REF!</f>
        <v>#REF!</v>
      </c>
      <c r="BY317" s="153" t="e">
        <f t="shared" si="130"/>
        <v>#REF!</v>
      </c>
    </row>
    <row r="318" spans="1:77" ht="63.75" x14ac:dyDescent="0.2">
      <c r="A318" s="85">
        <f t="shared" si="106"/>
        <v>309</v>
      </c>
      <c r="B318" s="85" t="str">
        <f>VLOOKUP(A318,'OFERTAS ECONOMICAS'!A318:B651,2,0)</f>
        <v>DM717</v>
      </c>
      <c r="C318" s="22" t="str">
        <f>VLOOKUP(A318,'OFERTAS ECONOMICAS'!A318:C651,3,0)</f>
        <v>MASCARA DE NO REHINALACION CON RESERVORIO PEDIATRICA INCLUYE EXTENSION DE OXIGENO</v>
      </c>
      <c r="D318" s="123">
        <v>1</v>
      </c>
      <c r="E318" s="123" t="s">
        <v>32</v>
      </c>
      <c r="F318" s="24">
        <v>4132</v>
      </c>
      <c r="G318" s="124">
        <v>21</v>
      </c>
      <c r="H318" s="86">
        <f t="shared" si="107"/>
        <v>86772</v>
      </c>
      <c r="I318" s="48" t="str">
        <f>IF('OFERTAS ECONOMICAS'!L318=0,"",IF('OFERTAS ECONOMICAS'!Q318="no","",'OFERTAS ECONOMICAS'!L318))</f>
        <v/>
      </c>
      <c r="J318" s="49">
        <f>+'OFERTAS ECONOMICAS'!P318</f>
        <v>0</v>
      </c>
      <c r="K318" s="49" t="str">
        <f t="shared" si="108"/>
        <v>NO CUMPLE</v>
      </c>
      <c r="L318" s="51" t="str">
        <f>IF('OFERTAS ECONOMICAS'!U318=0,"",IF('OFERTAS ECONOMICAS'!Z318="NO","",'OFERTAS ECONOMICAS'!U318))</f>
        <v/>
      </c>
      <c r="M318" s="52">
        <f>+'OFERTAS ECONOMICAS'!Y318</f>
        <v>0</v>
      </c>
      <c r="N318" s="52" t="str">
        <f t="shared" si="109"/>
        <v>NO CUMPLE</v>
      </c>
      <c r="O318" s="53">
        <f>IF('OFERTAS ECONOMICAS'!AD318=0,"",IF('OFERTAS ECONOMICAS'!AI318="NO","",'OFERTAS ECONOMICAS'!AD318))</f>
        <v>4132</v>
      </c>
      <c r="P318" s="54" t="str">
        <f>+'OFERTAS ECONOMICAS'!AH318</f>
        <v>CUMPLE</v>
      </c>
      <c r="Q318" s="54" t="str">
        <f t="shared" si="110"/>
        <v>CUMPLE</v>
      </c>
      <c r="R318" s="56" t="str">
        <f>IF('OFERTAS ECONOMICAS'!AN318=0,"",IF('OFERTAS ECONOMICAS'!AR318="NO","",'OFERTAS ECONOMICAS'!AN318))</f>
        <v/>
      </c>
      <c r="S318" s="57">
        <f>+'OFERTAS ECONOMICAS'!AQ318</f>
        <v>0</v>
      </c>
      <c r="T318" s="57" t="str">
        <f t="shared" si="111"/>
        <v>NO CUMPLE</v>
      </c>
      <c r="U318" s="59" t="str">
        <f>IF('OFERTAS ECONOMICAS'!AV318=0,"",IF('OFERTAS ECONOMICAS'!BA318="NO","",'OFERTAS ECONOMICAS'!AV318))</f>
        <v/>
      </c>
      <c r="V318" s="60">
        <f>+'OFERTAS ECONOMICAS'!AZ318</f>
        <v>0</v>
      </c>
      <c r="W318" s="60" t="str">
        <f t="shared" si="112"/>
        <v>NO CUMPLE</v>
      </c>
      <c r="X318" s="56" t="str">
        <f>IF('OFERTAS ECONOMICAS'!BF318=0,"",IF('OFERTAS ECONOMICAS'!BJ318="NO","",'OFERTAS ECONOMICAS'!BE318))</f>
        <v/>
      </c>
      <c r="Y318" s="57">
        <f>+'OFERTAS ECONOMICAS'!BI318</f>
        <v>0</v>
      </c>
      <c r="Z318" s="57" t="str">
        <f t="shared" si="113"/>
        <v>NO CUMPLE</v>
      </c>
      <c r="AA318" s="152" t="e">
        <f>IF('OFERTAS ECONOMICAS'!#REF!=0,"",IF('OFERTAS ECONOMICAS'!#REF!="NO","",'OFERTAS ECONOMICAS'!#REF!))</f>
        <v>#REF!</v>
      </c>
      <c r="AB318" s="153" t="e">
        <f>+'OFERTAS ECONOMICAS'!#REF!</f>
        <v>#REF!</v>
      </c>
      <c r="AC318" s="153" t="e">
        <f t="shared" si="114"/>
        <v>#REF!</v>
      </c>
      <c r="AD318" s="251" t="str">
        <f>IF('OFERTAS ECONOMICAS'!BN318=0,"",IF('OFERTAS ECONOMICAS'!BS318="NO","",'OFERTAS ECONOMICAS'!BN318))</f>
        <v/>
      </c>
      <c r="AE318" s="153">
        <f>+'OFERTAS ECONOMICAS'!BR318</f>
        <v>0</v>
      </c>
      <c r="AF318" s="153" t="str">
        <f t="shared" si="115"/>
        <v>NO CUMPLE</v>
      </c>
      <c r="AG318" s="152" t="str">
        <f>IF('OFERTAS ECONOMICAS'!BW318=0,"",IF('OFERTAS ECONOMICAS'!CB318="NO","",'OFERTAS ECONOMICAS'!BW318))</f>
        <v/>
      </c>
      <c r="AH318" s="153">
        <f>+'OFERTAS ECONOMICAS'!CA318</f>
        <v>0</v>
      </c>
      <c r="AI318" s="153" t="str">
        <f t="shared" si="116"/>
        <v>NO CUMPLE</v>
      </c>
      <c r="AJ318" s="152" t="str">
        <f>IF('OFERTAS ECONOMICAS'!CF318=0,"",IF('OFERTAS ECONOMICAS'!CK318="NO","",'OFERTAS ECONOMICAS'!CF318))</f>
        <v/>
      </c>
      <c r="AK318" s="153">
        <f>+'OFERTAS ECONOMICAS'!CJ318</f>
        <v>0</v>
      </c>
      <c r="AL318" s="153" t="str">
        <f t="shared" si="117"/>
        <v>NO CUMPLE</v>
      </c>
      <c r="AM318" s="152" t="str">
        <f>IF('OFERTAS ECONOMICAS'!CO318=0,"",IF('OFERTAS ECONOMICAS'!CT318="NO","",'OFERTAS ECONOMICAS'!CO318))</f>
        <v/>
      </c>
      <c r="AN318" s="153">
        <f>+'OFERTAS ECONOMICAS'!CS318</f>
        <v>0</v>
      </c>
      <c r="AO318" s="153" t="str">
        <f t="shared" si="118"/>
        <v>NO CUMPLE</v>
      </c>
      <c r="AP318" s="344">
        <f>IF('OFERTAS ECONOMICAS'!CX318=0,"",IF('OFERTAS ECONOMICAS'!DC318="NO","",'OFERTAS ECONOMICAS'!CX318))</f>
        <v>3683.05</v>
      </c>
      <c r="AQ318" s="153" t="str">
        <f>+'OFERTAS ECONOMICAS'!DB318</f>
        <v>CUMPLE</v>
      </c>
      <c r="AR318" s="153" t="str">
        <f t="shared" si="119"/>
        <v>CUMPLE</v>
      </c>
      <c r="AS318" s="152" t="str">
        <f>IF('OFERTAS ECONOMICAS'!DG318=0,"",IF('OFERTAS ECONOMICAS'!DL318="NO","",'OFERTAS ECONOMICAS'!DG318))</f>
        <v/>
      </c>
      <c r="AT318" s="153">
        <f>+'OFERTAS ECONOMICAS'!DK318</f>
        <v>0</v>
      </c>
      <c r="AU318" s="153" t="str">
        <f t="shared" si="120"/>
        <v>NO CUMPLE</v>
      </c>
      <c r="AV318" s="152" t="str">
        <f>IF('OFERTAS ECONOMICAS'!DP318=0,"",IF('OFERTAS ECONOMICAS'!DU318="NO","",'OFERTAS ECONOMICAS'!DP318))</f>
        <v/>
      </c>
      <c r="AW318" s="153">
        <f>+'OFERTAS ECONOMICAS'!DT318</f>
        <v>0</v>
      </c>
      <c r="AX318" s="153" t="str">
        <f t="shared" si="121"/>
        <v>NO CUMPLE</v>
      </c>
      <c r="AY318" s="341" t="str">
        <f>IF('OFERTAS ECONOMICAS'!DY318=0,"",IF('OFERTAS ECONOMICAS'!ED318="no","",'OFERTAS ECONOMICAS'!DY318))</f>
        <v/>
      </c>
      <c r="AZ318" s="153" t="str">
        <f>+'OFERTAS ECONOMICAS'!EC318</f>
        <v>NO CUMPLE</v>
      </c>
      <c r="BA318" s="153" t="str">
        <f t="shared" si="122"/>
        <v>NO CUMPLE</v>
      </c>
      <c r="BB318" s="152">
        <f>IF('OFERTAS ECONOMICAS'!EH318=0,"",IF('OFERTAS ECONOMICAS'!EM318="NO","",'OFERTAS ECONOMICAS'!EH318))</f>
        <v>4186</v>
      </c>
      <c r="BC318" s="153" t="str">
        <f>+'OFERTAS ECONOMICAS'!EL318</f>
        <v>CUMPLE</v>
      </c>
      <c r="BD318" s="153" t="str">
        <f t="shared" si="123"/>
        <v>CUMPLE</v>
      </c>
      <c r="BE318" s="152">
        <f>IF('OFERTAS ECONOMICAS'!EQ318=0,"",IF('OFERTAS ECONOMICAS'!EV318="NO","",'OFERTAS ECONOMICAS'!EQ318))</f>
        <v>4085</v>
      </c>
      <c r="BF318" s="153" t="str">
        <f>+'OFERTAS ECONOMICAS'!EU318</f>
        <v>CUMPLE</v>
      </c>
      <c r="BG318" s="153" t="str">
        <f t="shared" si="124"/>
        <v>CUMPLE</v>
      </c>
      <c r="BH318" s="152" t="str">
        <f>IF('OFERTAS ECONOMICAS'!EZ318=0,"",IF('OFERTAS ECONOMICAS'!FE318="NO","",'OFERTAS ECONOMICAS'!EZ318))</f>
        <v/>
      </c>
      <c r="BI318" s="153">
        <f>+'OFERTAS ECONOMICAS'!FD318</f>
        <v>0</v>
      </c>
      <c r="BJ318" s="153" t="str">
        <f t="shared" si="125"/>
        <v>NO CUMPLE</v>
      </c>
      <c r="BK318" s="152" t="str">
        <f>IF('OFERTAS ECONOMICAS'!FI318=0,"",IF('OFERTAS ECONOMICAS'!FN318="no","",'OFERTAS ECONOMICAS'!FI318))</f>
        <v/>
      </c>
      <c r="BL318" s="153">
        <f>+'OFERTAS ECONOMICAS'!FM318</f>
        <v>0</v>
      </c>
      <c r="BM318" s="153" t="str">
        <f t="shared" si="126"/>
        <v>NO CUMPLE</v>
      </c>
      <c r="BN318" s="152" t="e">
        <f>IF('OFERTAS ECONOMICAS'!#REF!=0,"",IF('OFERTAS ECONOMICAS'!#REF!="NO","",'OFERTAS ECONOMICAS'!#REF!))</f>
        <v>#REF!</v>
      </c>
      <c r="BO318" s="153" t="e">
        <f>+'OFERTAS ECONOMICAS'!#REF!</f>
        <v>#REF!</v>
      </c>
      <c r="BP318" s="153" t="e">
        <f t="shared" si="127"/>
        <v>#REF!</v>
      </c>
      <c r="BQ318" s="152" t="str">
        <f>IF('OFERTAS ECONOMICAS'!FR318=0,"",IF('OFERTAS ECONOMICAS'!FW318="NO","",'OFERTAS ECONOMICAS'!FR318))</f>
        <v/>
      </c>
      <c r="BR318" s="153">
        <f>+'OFERTAS ECONOMICAS'!FV318</f>
        <v>0</v>
      </c>
      <c r="BS318" s="153" t="str">
        <f t="shared" si="128"/>
        <v>NO CUMPLE</v>
      </c>
      <c r="BT318" s="152" t="str">
        <f>IF('OFERTAS ECONOMICAS'!GA318=0,"",IF('OFERTAS ECONOMICAS'!GF318="NO","",'OFERTAS ECONOMICAS'!GA318))</f>
        <v/>
      </c>
      <c r="BU318" s="153">
        <f>+'OFERTAS ECONOMICAS'!GE318</f>
        <v>0</v>
      </c>
      <c r="BV318" s="153" t="str">
        <f t="shared" si="129"/>
        <v>NO CUMPLE</v>
      </c>
      <c r="BW318" s="152" t="e">
        <f>IF('OFERTAS ECONOMICAS'!#REF!=0,"",IF('OFERTAS ECONOMICAS'!#REF!="NO","",'OFERTAS ECONOMICAS'!#REF!))</f>
        <v>#REF!</v>
      </c>
      <c r="BX318" s="153" t="e">
        <f>+'OFERTAS ECONOMICAS'!#REF!</f>
        <v>#REF!</v>
      </c>
      <c r="BY318" s="153" t="e">
        <f t="shared" si="130"/>
        <v>#REF!</v>
      </c>
    </row>
    <row r="319" spans="1:77" ht="51" x14ac:dyDescent="0.2">
      <c r="A319" s="85">
        <f t="shared" ref="A319:A341" si="131">+A318+1</f>
        <v>310</v>
      </c>
      <c r="B319" s="85" t="str">
        <f>VLOOKUP(A319,'OFERTAS ECONOMICAS'!A319:B652,2,0)</f>
        <v>DM716</v>
      </c>
      <c r="C319" s="22" t="str">
        <f>VLOOKUP(A319,'OFERTAS ECONOMICAS'!A319:C652,3,0)</f>
        <v>MASCARA DE NO REHINLACION CON RESEVORIO ADULTO INCLUYE EXTENSION DE OXIGENO</v>
      </c>
      <c r="D319" s="123">
        <v>1</v>
      </c>
      <c r="E319" s="123" t="s">
        <v>32</v>
      </c>
      <c r="F319" s="24">
        <v>2682</v>
      </c>
      <c r="G319" s="124">
        <v>126</v>
      </c>
      <c r="H319" s="86">
        <f t="shared" si="107"/>
        <v>337932</v>
      </c>
      <c r="I319" s="48" t="str">
        <f>IF('OFERTAS ECONOMICAS'!L319=0,"",IF('OFERTAS ECONOMICAS'!Q319="no","",'OFERTAS ECONOMICAS'!L319))</f>
        <v/>
      </c>
      <c r="J319" s="49">
        <f>+'OFERTAS ECONOMICAS'!P319</f>
        <v>0</v>
      </c>
      <c r="K319" s="49" t="str">
        <f t="shared" si="108"/>
        <v>NO CUMPLE</v>
      </c>
      <c r="L319" s="51" t="str">
        <f>IF('OFERTAS ECONOMICAS'!U319=0,"",IF('OFERTAS ECONOMICAS'!Z319="NO","",'OFERTAS ECONOMICAS'!U319))</f>
        <v/>
      </c>
      <c r="M319" s="52">
        <f>+'OFERTAS ECONOMICAS'!Y319</f>
        <v>0</v>
      </c>
      <c r="N319" s="52" t="str">
        <f t="shared" si="109"/>
        <v>NO CUMPLE</v>
      </c>
      <c r="O319" s="53" t="str">
        <f>IF('OFERTAS ECONOMICAS'!AD319=0,"",IF('OFERTAS ECONOMICAS'!AI319="NO","",'OFERTAS ECONOMICAS'!AD319))</f>
        <v/>
      </c>
      <c r="P319" s="54" t="str">
        <f>+'OFERTAS ECONOMICAS'!AH319</f>
        <v>CUMPLE</v>
      </c>
      <c r="Q319" s="54" t="str">
        <f t="shared" si="110"/>
        <v>NO CUMPLE</v>
      </c>
      <c r="R319" s="56" t="str">
        <f>IF('OFERTAS ECONOMICAS'!AN319=0,"",IF('OFERTAS ECONOMICAS'!AR319="NO","",'OFERTAS ECONOMICAS'!AN319))</f>
        <v/>
      </c>
      <c r="S319" s="57">
        <f>+'OFERTAS ECONOMICAS'!AQ319</f>
        <v>0</v>
      </c>
      <c r="T319" s="57" t="str">
        <f t="shared" si="111"/>
        <v>NO CUMPLE</v>
      </c>
      <c r="U319" s="59" t="str">
        <f>IF('OFERTAS ECONOMICAS'!AV319=0,"",IF('OFERTAS ECONOMICAS'!BA319="NO","",'OFERTAS ECONOMICAS'!AV319))</f>
        <v/>
      </c>
      <c r="V319" s="60">
        <f>+'OFERTAS ECONOMICAS'!AZ319</f>
        <v>0</v>
      </c>
      <c r="W319" s="60" t="str">
        <f t="shared" si="112"/>
        <v>NO CUMPLE</v>
      </c>
      <c r="X319" s="56" t="str">
        <f>IF('OFERTAS ECONOMICAS'!BF319=0,"",IF('OFERTAS ECONOMICAS'!BJ319="NO","",'OFERTAS ECONOMICAS'!BE319))</f>
        <v/>
      </c>
      <c r="Y319" s="57">
        <f>+'OFERTAS ECONOMICAS'!BI319</f>
        <v>0</v>
      </c>
      <c r="Z319" s="57" t="str">
        <f t="shared" si="113"/>
        <v>NO CUMPLE</v>
      </c>
      <c r="AA319" s="152" t="e">
        <f>IF('OFERTAS ECONOMICAS'!#REF!=0,"",IF('OFERTAS ECONOMICAS'!#REF!="NO","",'OFERTAS ECONOMICAS'!#REF!))</f>
        <v>#REF!</v>
      </c>
      <c r="AB319" s="153" t="e">
        <f>+'OFERTAS ECONOMICAS'!#REF!</f>
        <v>#REF!</v>
      </c>
      <c r="AC319" s="153" t="e">
        <f t="shared" si="114"/>
        <v>#REF!</v>
      </c>
      <c r="AD319" s="251" t="str">
        <f>IF('OFERTAS ECONOMICAS'!BN319=0,"",IF('OFERTAS ECONOMICAS'!BS319="NO","",'OFERTAS ECONOMICAS'!BN319))</f>
        <v/>
      </c>
      <c r="AE319" s="153">
        <f>+'OFERTAS ECONOMICAS'!BR319</f>
        <v>0</v>
      </c>
      <c r="AF319" s="153" t="str">
        <f t="shared" si="115"/>
        <v>NO CUMPLE</v>
      </c>
      <c r="AG319" s="152" t="str">
        <f>IF('OFERTAS ECONOMICAS'!BW319=0,"",IF('OFERTAS ECONOMICAS'!CB319="NO","",'OFERTAS ECONOMICAS'!BW319))</f>
        <v/>
      </c>
      <c r="AH319" s="153">
        <f>+'OFERTAS ECONOMICAS'!CA319</f>
        <v>0</v>
      </c>
      <c r="AI319" s="153" t="str">
        <f t="shared" si="116"/>
        <v>NO CUMPLE</v>
      </c>
      <c r="AJ319" s="152" t="str">
        <f>IF('OFERTAS ECONOMICAS'!CF319=0,"",IF('OFERTAS ECONOMICAS'!CK319="NO","",'OFERTAS ECONOMICAS'!CF319))</f>
        <v/>
      </c>
      <c r="AK319" s="153">
        <f>+'OFERTAS ECONOMICAS'!CJ319</f>
        <v>0</v>
      </c>
      <c r="AL319" s="153" t="str">
        <f t="shared" si="117"/>
        <v>NO CUMPLE</v>
      </c>
      <c r="AM319" s="152" t="str">
        <f>IF('OFERTAS ECONOMICAS'!CO319=0,"",IF('OFERTAS ECONOMICAS'!CT319="NO","",'OFERTAS ECONOMICAS'!CO319))</f>
        <v/>
      </c>
      <c r="AN319" s="153">
        <f>+'OFERTAS ECONOMICAS'!CS319</f>
        <v>0</v>
      </c>
      <c r="AO319" s="153" t="str">
        <f t="shared" si="118"/>
        <v>NO CUMPLE</v>
      </c>
      <c r="AP319" s="344" t="str">
        <f>IF('OFERTAS ECONOMICAS'!CX319=0,"",IF('OFERTAS ECONOMICAS'!DC319="NO","",'OFERTAS ECONOMICAS'!CX319))</f>
        <v/>
      </c>
      <c r="AQ319" s="153" t="str">
        <f>+'OFERTAS ECONOMICAS'!DB319</f>
        <v>CUMPLE</v>
      </c>
      <c r="AR319" s="153" t="str">
        <f t="shared" si="119"/>
        <v>NO CUMPLE</v>
      </c>
      <c r="AS319" s="152" t="str">
        <f>IF('OFERTAS ECONOMICAS'!DG319=0,"",IF('OFERTAS ECONOMICAS'!DL319="NO","",'OFERTAS ECONOMICAS'!DG319))</f>
        <v/>
      </c>
      <c r="AT319" s="153">
        <f>+'OFERTAS ECONOMICAS'!DK319</f>
        <v>0</v>
      </c>
      <c r="AU319" s="153" t="str">
        <f t="shared" si="120"/>
        <v>NO CUMPLE</v>
      </c>
      <c r="AV319" s="152" t="str">
        <f>IF('OFERTAS ECONOMICAS'!DP319=0,"",IF('OFERTAS ECONOMICAS'!DU319="NO","",'OFERTAS ECONOMICAS'!DP319))</f>
        <v/>
      </c>
      <c r="AW319" s="153">
        <f>+'OFERTAS ECONOMICAS'!DT319</f>
        <v>0</v>
      </c>
      <c r="AX319" s="153" t="str">
        <f t="shared" si="121"/>
        <v>NO CUMPLE</v>
      </c>
      <c r="AY319" s="341" t="str">
        <f>IF('OFERTAS ECONOMICAS'!DY319=0,"",IF('OFERTAS ECONOMICAS'!ED319="no","",'OFERTAS ECONOMICAS'!DY319))</f>
        <v/>
      </c>
      <c r="AZ319" s="153" t="str">
        <f>+'OFERTAS ECONOMICAS'!EC319</f>
        <v>CUMPLE</v>
      </c>
      <c r="BA319" s="153" t="str">
        <f t="shared" si="122"/>
        <v>NO CUMPLE</v>
      </c>
      <c r="BB319" s="152" t="str">
        <f>IF('OFERTAS ECONOMICAS'!EH319=0,"",IF('OFERTAS ECONOMICAS'!EM319="NO","",'OFERTAS ECONOMICAS'!EH319))</f>
        <v/>
      </c>
      <c r="BC319" s="153" t="str">
        <f>+'OFERTAS ECONOMICAS'!EL319</f>
        <v>CUMPLE</v>
      </c>
      <c r="BD319" s="153" t="str">
        <f t="shared" si="123"/>
        <v>NO CUMPLE</v>
      </c>
      <c r="BE319" s="152" t="str">
        <f>IF('OFERTAS ECONOMICAS'!EQ319=0,"",IF('OFERTAS ECONOMICAS'!EV319="NO","",'OFERTAS ECONOMICAS'!EQ319))</f>
        <v/>
      </c>
      <c r="BF319" s="153">
        <f>+'OFERTAS ECONOMICAS'!EU319</f>
        <v>0</v>
      </c>
      <c r="BG319" s="153" t="str">
        <f t="shared" si="124"/>
        <v>NO CUMPLE</v>
      </c>
      <c r="BH319" s="152" t="str">
        <f>IF('OFERTAS ECONOMICAS'!EZ319=0,"",IF('OFERTAS ECONOMICAS'!FE319="NO","",'OFERTAS ECONOMICAS'!EZ319))</f>
        <v/>
      </c>
      <c r="BI319" s="153">
        <f>+'OFERTAS ECONOMICAS'!FD319</f>
        <v>0</v>
      </c>
      <c r="BJ319" s="153" t="str">
        <f t="shared" si="125"/>
        <v>NO CUMPLE</v>
      </c>
      <c r="BK319" s="152" t="str">
        <f>IF('OFERTAS ECONOMICAS'!FI319=0,"",IF('OFERTAS ECONOMICAS'!FN319="no","",'OFERTAS ECONOMICAS'!FI319))</f>
        <v/>
      </c>
      <c r="BL319" s="153">
        <f>+'OFERTAS ECONOMICAS'!FM319</f>
        <v>0</v>
      </c>
      <c r="BM319" s="153" t="str">
        <f t="shared" si="126"/>
        <v>NO CUMPLE</v>
      </c>
      <c r="BN319" s="152" t="e">
        <f>IF('OFERTAS ECONOMICAS'!#REF!=0,"",IF('OFERTAS ECONOMICAS'!#REF!="NO","",'OFERTAS ECONOMICAS'!#REF!))</f>
        <v>#REF!</v>
      </c>
      <c r="BO319" s="153" t="e">
        <f>+'OFERTAS ECONOMICAS'!#REF!</f>
        <v>#REF!</v>
      </c>
      <c r="BP319" s="153" t="e">
        <f t="shared" si="127"/>
        <v>#REF!</v>
      </c>
      <c r="BQ319" s="152" t="str">
        <f>IF('OFERTAS ECONOMICAS'!FR319=0,"",IF('OFERTAS ECONOMICAS'!FW319="NO","",'OFERTAS ECONOMICAS'!FR319))</f>
        <v/>
      </c>
      <c r="BR319" s="153">
        <f>+'OFERTAS ECONOMICAS'!FV319</f>
        <v>0</v>
      </c>
      <c r="BS319" s="153" t="str">
        <f t="shared" si="128"/>
        <v>NO CUMPLE</v>
      </c>
      <c r="BT319" s="152" t="str">
        <f>IF('OFERTAS ECONOMICAS'!GA319=0,"",IF('OFERTAS ECONOMICAS'!GF319="NO","",'OFERTAS ECONOMICAS'!GA319))</f>
        <v/>
      </c>
      <c r="BU319" s="153">
        <f>+'OFERTAS ECONOMICAS'!GE319</f>
        <v>0</v>
      </c>
      <c r="BV319" s="153" t="str">
        <f t="shared" si="129"/>
        <v>NO CUMPLE</v>
      </c>
      <c r="BW319" s="152" t="e">
        <f>IF('OFERTAS ECONOMICAS'!#REF!=0,"",IF('OFERTAS ECONOMICAS'!#REF!="NO","",'OFERTAS ECONOMICAS'!#REF!))</f>
        <v>#REF!</v>
      </c>
      <c r="BX319" s="153" t="e">
        <f>+'OFERTAS ECONOMICAS'!#REF!</f>
        <v>#REF!</v>
      </c>
      <c r="BY319" s="153" t="e">
        <f t="shared" si="130"/>
        <v>#REF!</v>
      </c>
    </row>
    <row r="320" spans="1:77" ht="38.25" x14ac:dyDescent="0.2">
      <c r="A320" s="85">
        <f t="shared" si="131"/>
        <v>311</v>
      </c>
      <c r="B320" s="85" t="str">
        <f>VLOOKUP(A320,'OFERTAS ECONOMICAS'!A320:B653,2,0)</f>
        <v>DM718</v>
      </c>
      <c r="C320" s="22" t="str">
        <f>VLOOKUP(A320,'OFERTAS ECONOMICAS'!A320:C653,3,0)</f>
        <v>MASCARA DE OXIGENO SIMPLE PARA PACIENTE PEDIATRICO CON EXTENSION DE 2- 3 MTS</v>
      </c>
      <c r="D320" s="123">
        <v>1</v>
      </c>
      <c r="E320" s="123" t="s">
        <v>32</v>
      </c>
      <c r="F320" s="24">
        <v>1967</v>
      </c>
      <c r="G320" s="124">
        <v>4</v>
      </c>
      <c r="H320" s="86">
        <f t="shared" si="107"/>
        <v>7868</v>
      </c>
      <c r="I320" s="48" t="str">
        <f>IF('OFERTAS ECONOMICAS'!L320=0,"",IF('OFERTAS ECONOMICAS'!Q320="no","",'OFERTAS ECONOMICAS'!L320))</f>
        <v/>
      </c>
      <c r="J320" s="49">
        <f>+'OFERTAS ECONOMICAS'!P320</f>
        <v>0</v>
      </c>
      <c r="K320" s="49" t="str">
        <f t="shared" si="108"/>
        <v>NO CUMPLE</v>
      </c>
      <c r="L320" s="51" t="str">
        <f>IF('OFERTAS ECONOMICAS'!U320=0,"",IF('OFERTAS ECONOMICAS'!Z320="NO","",'OFERTAS ECONOMICAS'!U320))</f>
        <v/>
      </c>
      <c r="M320" s="52">
        <f>+'OFERTAS ECONOMICAS'!Y320</f>
        <v>0</v>
      </c>
      <c r="N320" s="52" t="str">
        <f t="shared" si="109"/>
        <v>NO CUMPLE</v>
      </c>
      <c r="O320" s="53">
        <f>IF('OFERTAS ECONOMICAS'!AD320=0,"",IF('OFERTAS ECONOMICAS'!AI320="NO","",'OFERTAS ECONOMICAS'!AD320))</f>
        <v>1967</v>
      </c>
      <c r="P320" s="54" t="str">
        <f>+'OFERTAS ECONOMICAS'!AH320</f>
        <v>CUMPLE</v>
      </c>
      <c r="Q320" s="54" t="str">
        <f t="shared" si="110"/>
        <v>CUMPLE</v>
      </c>
      <c r="R320" s="56" t="str">
        <f>IF('OFERTAS ECONOMICAS'!AN320=0,"",IF('OFERTAS ECONOMICAS'!AR320="NO","",'OFERTAS ECONOMICAS'!AN320))</f>
        <v/>
      </c>
      <c r="S320" s="57">
        <f>+'OFERTAS ECONOMICAS'!AQ320</f>
        <v>0</v>
      </c>
      <c r="T320" s="57" t="str">
        <f t="shared" si="111"/>
        <v>NO CUMPLE</v>
      </c>
      <c r="U320" s="59" t="str">
        <f>IF('OFERTAS ECONOMICAS'!AV320=0,"",IF('OFERTAS ECONOMICAS'!BA320="NO","",'OFERTAS ECONOMICAS'!AV320))</f>
        <v/>
      </c>
      <c r="V320" s="60">
        <f>+'OFERTAS ECONOMICAS'!AZ320</f>
        <v>0</v>
      </c>
      <c r="W320" s="60" t="str">
        <f t="shared" si="112"/>
        <v>NO CUMPLE</v>
      </c>
      <c r="X320" s="56" t="str">
        <f>IF('OFERTAS ECONOMICAS'!BF320=0,"",IF('OFERTAS ECONOMICAS'!BJ320="NO","",'OFERTAS ECONOMICAS'!BE320))</f>
        <v/>
      </c>
      <c r="Y320" s="57" t="str">
        <f>+'OFERTAS ECONOMICAS'!BI320</f>
        <v>NO CUMPLE</v>
      </c>
      <c r="Z320" s="57" t="str">
        <f t="shared" si="113"/>
        <v>NO CUMPLE</v>
      </c>
      <c r="AA320" s="152" t="e">
        <f>IF('OFERTAS ECONOMICAS'!#REF!=0,"",IF('OFERTAS ECONOMICAS'!#REF!="NO","",'OFERTAS ECONOMICAS'!#REF!))</f>
        <v>#REF!</v>
      </c>
      <c r="AB320" s="153" t="e">
        <f>+'OFERTAS ECONOMICAS'!#REF!</f>
        <v>#REF!</v>
      </c>
      <c r="AC320" s="153" t="e">
        <f t="shared" si="114"/>
        <v>#REF!</v>
      </c>
      <c r="AD320" s="251" t="str">
        <f>IF('OFERTAS ECONOMICAS'!BN320=0,"",IF('OFERTAS ECONOMICAS'!BS320="NO","",'OFERTAS ECONOMICAS'!BN320))</f>
        <v/>
      </c>
      <c r="AE320" s="153">
        <f>+'OFERTAS ECONOMICAS'!BR320</f>
        <v>0</v>
      </c>
      <c r="AF320" s="153" t="str">
        <f t="shared" si="115"/>
        <v>NO CUMPLE</v>
      </c>
      <c r="AG320" s="152" t="str">
        <f>IF('OFERTAS ECONOMICAS'!BW320=0,"",IF('OFERTAS ECONOMICAS'!CB320="NO","",'OFERTAS ECONOMICAS'!BW320))</f>
        <v/>
      </c>
      <c r="AH320" s="153">
        <f>+'OFERTAS ECONOMICAS'!CA320</f>
        <v>0</v>
      </c>
      <c r="AI320" s="153" t="str">
        <f t="shared" si="116"/>
        <v>NO CUMPLE</v>
      </c>
      <c r="AJ320" s="152" t="str">
        <f>IF('OFERTAS ECONOMICAS'!CF320=0,"",IF('OFERTAS ECONOMICAS'!CK320="NO","",'OFERTAS ECONOMICAS'!CF320))</f>
        <v/>
      </c>
      <c r="AK320" s="153">
        <f>+'OFERTAS ECONOMICAS'!CJ320</f>
        <v>0</v>
      </c>
      <c r="AL320" s="153" t="str">
        <f t="shared" si="117"/>
        <v>NO CUMPLE</v>
      </c>
      <c r="AM320" s="152" t="str">
        <f>IF('OFERTAS ECONOMICAS'!CO320=0,"",IF('OFERTAS ECONOMICAS'!CT320="NO","",'OFERTAS ECONOMICAS'!CO320))</f>
        <v/>
      </c>
      <c r="AN320" s="153">
        <f>+'OFERTAS ECONOMICAS'!CS320</f>
        <v>0</v>
      </c>
      <c r="AO320" s="153" t="str">
        <f t="shared" si="118"/>
        <v>NO CUMPLE</v>
      </c>
      <c r="AP320" s="344">
        <f>IF('OFERTAS ECONOMICAS'!CX320=0,"",IF('OFERTAS ECONOMICAS'!DC320="NO","",'OFERTAS ECONOMICAS'!CX320))</f>
        <v>1814.75</v>
      </c>
      <c r="AQ320" s="153" t="str">
        <f>+'OFERTAS ECONOMICAS'!DB320</f>
        <v>CUMPLE</v>
      </c>
      <c r="AR320" s="153" t="str">
        <f t="shared" si="119"/>
        <v>CUMPLE</v>
      </c>
      <c r="AS320" s="152" t="str">
        <f>IF('OFERTAS ECONOMICAS'!DG320=0,"",IF('OFERTAS ECONOMICAS'!DL320="NO","",'OFERTAS ECONOMICAS'!DG320))</f>
        <v/>
      </c>
      <c r="AT320" s="153">
        <f>+'OFERTAS ECONOMICAS'!DK320</f>
        <v>0</v>
      </c>
      <c r="AU320" s="153" t="str">
        <f t="shared" si="120"/>
        <v>NO CUMPLE</v>
      </c>
      <c r="AV320" s="152" t="str">
        <f>IF('OFERTAS ECONOMICAS'!DP320=0,"",IF('OFERTAS ECONOMICAS'!DU320="NO","",'OFERTAS ECONOMICAS'!DP320))</f>
        <v/>
      </c>
      <c r="AW320" s="153">
        <f>+'OFERTAS ECONOMICAS'!DT320</f>
        <v>0</v>
      </c>
      <c r="AX320" s="153" t="str">
        <f t="shared" si="121"/>
        <v>NO CUMPLE</v>
      </c>
      <c r="AY320" s="341" t="str">
        <f>IF('OFERTAS ECONOMICAS'!DY320=0,"",IF('OFERTAS ECONOMICAS'!ED320="no","",'OFERTAS ECONOMICAS'!DY320))</f>
        <v/>
      </c>
      <c r="AZ320" s="153" t="str">
        <f>+'OFERTAS ECONOMICAS'!EC320</f>
        <v>NO CUMPLE</v>
      </c>
      <c r="BA320" s="153" t="str">
        <f t="shared" si="122"/>
        <v>NO CUMPLE</v>
      </c>
      <c r="BB320" s="152">
        <f>IF('OFERTAS ECONOMICAS'!EH320=0,"",IF('OFERTAS ECONOMICAS'!EM320="NO","",'OFERTAS ECONOMICAS'!EH320))</f>
        <v>2204</v>
      </c>
      <c r="BC320" s="153" t="str">
        <f>+'OFERTAS ECONOMICAS'!EL320</f>
        <v>CUMPLE</v>
      </c>
      <c r="BD320" s="153" t="str">
        <f t="shared" si="123"/>
        <v>CUMPLE</v>
      </c>
      <c r="BE320" s="152">
        <f>IF('OFERTAS ECONOMICAS'!EQ320=0,"",IF('OFERTAS ECONOMICAS'!EV320="NO","",'OFERTAS ECONOMICAS'!EQ320))</f>
        <v>1890</v>
      </c>
      <c r="BF320" s="153" t="str">
        <f>+'OFERTAS ECONOMICAS'!EU320</f>
        <v>CUMPLE</v>
      </c>
      <c r="BG320" s="153" t="str">
        <f t="shared" si="124"/>
        <v>CUMPLE</v>
      </c>
      <c r="BH320" s="152" t="str">
        <f>IF('OFERTAS ECONOMICAS'!EZ320=0,"",IF('OFERTAS ECONOMICAS'!FE320="NO","",'OFERTAS ECONOMICAS'!EZ320))</f>
        <v/>
      </c>
      <c r="BI320" s="153">
        <f>+'OFERTAS ECONOMICAS'!FD320</f>
        <v>0</v>
      </c>
      <c r="BJ320" s="153" t="str">
        <f t="shared" si="125"/>
        <v>NO CUMPLE</v>
      </c>
      <c r="BK320" s="152" t="str">
        <f>IF('OFERTAS ECONOMICAS'!FI320=0,"",IF('OFERTAS ECONOMICAS'!FN320="no","",'OFERTAS ECONOMICAS'!FI320))</f>
        <v/>
      </c>
      <c r="BL320" s="153">
        <f>+'OFERTAS ECONOMICAS'!FM320</f>
        <v>0</v>
      </c>
      <c r="BM320" s="153" t="str">
        <f t="shared" si="126"/>
        <v>NO CUMPLE</v>
      </c>
      <c r="BN320" s="152" t="e">
        <f>IF('OFERTAS ECONOMICAS'!#REF!=0,"",IF('OFERTAS ECONOMICAS'!#REF!="NO","",'OFERTAS ECONOMICAS'!#REF!))</f>
        <v>#REF!</v>
      </c>
      <c r="BO320" s="153" t="e">
        <f>+'OFERTAS ECONOMICAS'!#REF!</f>
        <v>#REF!</v>
      </c>
      <c r="BP320" s="153" t="e">
        <f t="shared" si="127"/>
        <v>#REF!</v>
      </c>
      <c r="BQ320" s="152" t="str">
        <f>IF('OFERTAS ECONOMICAS'!FR320=0,"",IF('OFERTAS ECONOMICAS'!FW320="NO","",'OFERTAS ECONOMICAS'!FR320))</f>
        <v/>
      </c>
      <c r="BR320" s="153">
        <f>+'OFERTAS ECONOMICAS'!FV320</f>
        <v>0</v>
      </c>
      <c r="BS320" s="153" t="str">
        <f t="shared" si="128"/>
        <v>NO CUMPLE</v>
      </c>
      <c r="BT320" s="152" t="str">
        <f>IF('OFERTAS ECONOMICAS'!GA320=0,"",IF('OFERTAS ECONOMICAS'!GF320="NO","",'OFERTAS ECONOMICAS'!GA320))</f>
        <v/>
      </c>
      <c r="BU320" s="153">
        <f>+'OFERTAS ECONOMICAS'!GE320</f>
        <v>0</v>
      </c>
      <c r="BV320" s="153" t="str">
        <f t="shared" si="129"/>
        <v>NO CUMPLE</v>
      </c>
      <c r="BW320" s="152" t="e">
        <f>IF('OFERTAS ECONOMICAS'!#REF!=0,"",IF('OFERTAS ECONOMICAS'!#REF!="NO","",'OFERTAS ECONOMICAS'!#REF!))</f>
        <v>#REF!</v>
      </c>
      <c r="BX320" s="153" t="e">
        <f>+'OFERTAS ECONOMICAS'!#REF!</f>
        <v>#REF!</v>
      </c>
      <c r="BY320" s="153" t="e">
        <f t="shared" si="130"/>
        <v>#REF!</v>
      </c>
    </row>
    <row r="321" spans="1:77" ht="63.75" x14ac:dyDescent="0.2">
      <c r="A321" s="85">
        <f t="shared" si="131"/>
        <v>312</v>
      </c>
      <c r="B321" s="85" t="str">
        <f>VLOOKUP(A321,'OFERTAS ECONOMICAS'!A321:B654,2,0)</f>
        <v>DM627</v>
      </c>
      <c r="C321" s="22" t="str">
        <f>VLOOKUP(A321,'OFERTAS ECONOMICAS'!A321:C654,3,0)</f>
        <v>SUPER KIT CITOLOGIA   (ESPECULO VAGINAL  CEPILLO  LAMINILLA ESMERILADA  ESPATULA  CAJILLA DE TRANSP.) TALLA M</v>
      </c>
      <c r="D321" s="123">
        <v>1</v>
      </c>
      <c r="E321" s="123" t="s">
        <v>32</v>
      </c>
      <c r="F321" s="24">
        <v>1467</v>
      </c>
      <c r="G321" s="124">
        <v>2093</v>
      </c>
      <c r="H321" s="86">
        <f t="shared" si="107"/>
        <v>3070431</v>
      </c>
      <c r="I321" s="48" t="str">
        <f>IF('OFERTAS ECONOMICAS'!L321=0,"",IF('OFERTAS ECONOMICAS'!Q321="no","",'OFERTAS ECONOMICAS'!L321))</f>
        <v/>
      </c>
      <c r="J321" s="49">
        <f>+'OFERTAS ECONOMICAS'!P321</f>
        <v>0</v>
      </c>
      <c r="K321" s="49" t="str">
        <f t="shared" si="108"/>
        <v>NO CUMPLE</v>
      </c>
      <c r="L321" s="51" t="str">
        <f>IF('OFERTAS ECONOMICAS'!U321=0,"",IF('OFERTAS ECONOMICAS'!Z321="NO","",'OFERTAS ECONOMICAS'!U321))</f>
        <v/>
      </c>
      <c r="M321" s="52">
        <f>+'OFERTAS ECONOMICAS'!Y321</f>
        <v>0</v>
      </c>
      <c r="N321" s="52" t="str">
        <f t="shared" si="109"/>
        <v>NO CUMPLE</v>
      </c>
      <c r="O321" s="53">
        <f>IF('OFERTAS ECONOMICAS'!AD321=0,"",IF('OFERTAS ECONOMICAS'!AI321="NO","",'OFERTAS ECONOMICAS'!AD321))</f>
        <v>1467</v>
      </c>
      <c r="P321" s="54" t="str">
        <f>+'OFERTAS ECONOMICAS'!AH321</f>
        <v>CUMPLE</v>
      </c>
      <c r="Q321" s="54" t="str">
        <f t="shared" si="110"/>
        <v>CUMPLE</v>
      </c>
      <c r="R321" s="56" t="str">
        <f>IF('OFERTAS ECONOMICAS'!AN321=0,"",IF('OFERTAS ECONOMICAS'!AR321="NO","",'OFERTAS ECONOMICAS'!AN321))</f>
        <v/>
      </c>
      <c r="S321" s="57">
        <f>+'OFERTAS ECONOMICAS'!AQ321</f>
        <v>0</v>
      </c>
      <c r="T321" s="57" t="str">
        <f t="shared" si="111"/>
        <v>NO CUMPLE</v>
      </c>
      <c r="U321" s="59" t="str">
        <f>IF('OFERTAS ECONOMICAS'!AV321=0,"",IF('OFERTAS ECONOMICAS'!BA321="NO","",'OFERTAS ECONOMICAS'!AV321))</f>
        <v/>
      </c>
      <c r="V321" s="60">
        <f>+'OFERTAS ECONOMICAS'!AZ321</f>
        <v>0</v>
      </c>
      <c r="W321" s="60" t="str">
        <f t="shared" si="112"/>
        <v>NO CUMPLE</v>
      </c>
      <c r="X321" s="56" t="str">
        <f>IF('OFERTAS ECONOMICAS'!BF321=0,"",IF('OFERTAS ECONOMICAS'!BJ321="NO","",'OFERTAS ECONOMICAS'!BE321))</f>
        <v/>
      </c>
      <c r="Y321" s="57">
        <f>+'OFERTAS ECONOMICAS'!BI321</f>
        <v>0</v>
      </c>
      <c r="Z321" s="57" t="str">
        <f t="shared" si="113"/>
        <v>NO CUMPLE</v>
      </c>
      <c r="AA321" s="152" t="e">
        <f>IF('OFERTAS ECONOMICAS'!#REF!=0,"",IF('OFERTAS ECONOMICAS'!#REF!="NO","",'OFERTAS ECONOMICAS'!#REF!))</f>
        <v>#REF!</v>
      </c>
      <c r="AB321" s="153" t="e">
        <f>+'OFERTAS ECONOMICAS'!#REF!</f>
        <v>#REF!</v>
      </c>
      <c r="AC321" s="153" t="e">
        <f t="shared" si="114"/>
        <v>#REF!</v>
      </c>
      <c r="AD321" s="251" t="str">
        <f>IF('OFERTAS ECONOMICAS'!BN321=0,"",IF('OFERTAS ECONOMICAS'!BS321="NO","",'OFERTAS ECONOMICAS'!BN321))</f>
        <v/>
      </c>
      <c r="AE321" s="153">
        <f>+'OFERTAS ECONOMICAS'!BR321</f>
        <v>0</v>
      </c>
      <c r="AF321" s="153" t="str">
        <f t="shared" si="115"/>
        <v>NO CUMPLE</v>
      </c>
      <c r="AG321" s="152" t="str">
        <f>IF('OFERTAS ECONOMICAS'!BW321=0,"",IF('OFERTAS ECONOMICAS'!CB321="NO","",'OFERTAS ECONOMICAS'!BW321))</f>
        <v/>
      </c>
      <c r="AH321" s="153">
        <f>+'OFERTAS ECONOMICAS'!CA321</f>
        <v>0</v>
      </c>
      <c r="AI321" s="153" t="str">
        <f t="shared" si="116"/>
        <v>NO CUMPLE</v>
      </c>
      <c r="AJ321" s="152" t="str">
        <f>IF('OFERTAS ECONOMICAS'!CF321=0,"",IF('OFERTAS ECONOMICAS'!CK321="NO","",'OFERTAS ECONOMICAS'!CF321))</f>
        <v/>
      </c>
      <c r="AK321" s="153">
        <f>+'OFERTAS ECONOMICAS'!CJ321</f>
        <v>0</v>
      </c>
      <c r="AL321" s="153" t="str">
        <f t="shared" si="117"/>
        <v>NO CUMPLE</v>
      </c>
      <c r="AM321" s="152" t="str">
        <f>IF('OFERTAS ECONOMICAS'!CO321=0,"",IF('OFERTAS ECONOMICAS'!CT321="NO","",'OFERTAS ECONOMICAS'!CO321))</f>
        <v/>
      </c>
      <c r="AN321" s="153">
        <f>+'OFERTAS ECONOMICAS'!CS321</f>
        <v>0</v>
      </c>
      <c r="AO321" s="153" t="str">
        <f t="shared" si="118"/>
        <v>NO CUMPLE</v>
      </c>
      <c r="AP321" s="344">
        <f>IF('OFERTAS ECONOMICAS'!CX321=0,"",IF('OFERTAS ECONOMICAS'!DC321="NO","",'OFERTAS ECONOMICAS'!CX321))</f>
        <v>1463.7</v>
      </c>
      <c r="AQ321" s="153" t="str">
        <f>+'OFERTAS ECONOMICAS'!DB321</f>
        <v>CUMPLE</v>
      </c>
      <c r="AR321" s="153" t="str">
        <f t="shared" si="119"/>
        <v>CUMPLE</v>
      </c>
      <c r="AS321" s="152" t="str">
        <f>IF('OFERTAS ECONOMICAS'!DG321=0,"",IF('OFERTAS ECONOMICAS'!DL321="NO","",'OFERTAS ECONOMICAS'!DG321))</f>
        <v/>
      </c>
      <c r="AT321" s="153">
        <f>+'OFERTAS ECONOMICAS'!DK321</f>
        <v>0</v>
      </c>
      <c r="AU321" s="153" t="str">
        <f t="shared" si="120"/>
        <v>NO CUMPLE</v>
      </c>
      <c r="AV321" s="152" t="str">
        <f>IF('OFERTAS ECONOMICAS'!DP321=0,"",IF('OFERTAS ECONOMICAS'!DU321="NO","",'OFERTAS ECONOMICAS'!DP321))</f>
        <v/>
      </c>
      <c r="AW321" s="153">
        <f>+'OFERTAS ECONOMICAS'!DT321</f>
        <v>0</v>
      </c>
      <c r="AX321" s="153" t="str">
        <f t="shared" si="121"/>
        <v>NO CUMPLE</v>
      </c>
      <c r="AY321" s="341" t="str">
        <f>IF('OFERTAS ECONOMICAS'!DY321=0,"",IF('OFERTAS ECONOMICAS'!ED321="no","",'OFERTAS ECONOMICAS'!DY321))</f>
        <v/>
      </c>
      <c r="AZ321" s="153">
        <f>+'OFERTAS ECONOMICAS'!EC321</f>
        <v>0</v>
      </c>
      <c r="BA321" s="153" t="str">
        <f t="shared" si="122"/>
        <v>NO CUMPLE</v>
      </c>
      <c r="BB321" s="152">
        <f>IF('OFERTAS ECONOMICAS'!EH321=0,"",IF('OFERTAS ECONOMICAS'!EM321="NO","",'OFERTAS ECONOMICAS'!EH321))</f>
        <v>1488</v>
      </c>
      <c r="BC321" s="153" t="str">
        <f>+'OFERTAS ECONOMICAS'!EL321</f>
        <v>CUMPLE</v>
      </c>
      <c r="BD321" s="153" t="str">
        <f t="shared" si="123"/>
        <v>CUMPLE</v>
      </c>
      <c r="BE321" s="152" t="str">
        <f>IF('OFERTAS ECONOMICAS'!EQ321=0,"",IF('OFERTAS ECONOMICAS'!EV321="NO","",'OFERTAS ECONOMICAS'!EQ321))</f>
        <v/>
      </c>
      <c r="BF321" s="153">
        <f>+'OFERTAS ECONOMICAS'!EU321</f>
        <v>0</v>
      </c>
      <c r="BG321" s="153" t="str">
        <f t="shared" si="124"/>
        <v>NO CUMPLE</v>
      </c>
      <c r="BH321" s="152" t="str">
        <f>IF('OFERTAS ECONOMICAS'!EZ321=0,"",IF('OFERTAS ECONOMICAS'!FE321="NO","",'OFERTAS ECONOMICAS'!EZ321))</f>
        <v/>
      </c>
      <c r="BI321" s="153">
        <f>+'OFERTAS ECONOMICAS'!FD321</f>
        <v>0</v>
      </c>
      <c r="BJ321" s="153" t="str">
        <f t="shared" si="125"/>
        <v>NO CUMPLE</v>
      </c>
      <c r="BK321" s="152" t="str">
        <f>IF('OFERTAS ECONOMICAS'!FI321=0,"",IF('OFERTAS ECONOMICAS'!FN321="no","",'OFERTAS ECONOMICAS'!FI321))</f>
        <v/>
      </c>
      <c r="BL321" s="153">
        <f>+'OFERTAS ECONOMICAS'!FM321</f>
        <v>0</v>
      </c>
      <c r="BM321" s="153" t="str">
        <f t="shared" si="126"/>
        <v>NO CUMPLE</v>
      </c>
      <c r="BN321" s="152" t="e">
        <f>IF('OFERTAS ECONOMICAS'!#REF!=0,"",IF('OFERTAS ECONOMICAS'!#REF!="NO","",'OFERTAS ECONOMICAS'!#REF!))</f>
        <v>#REF!</v>
      </c>
      <c r="BO321" s="153" t="e">
        <f>+'OFERTAS ECONOMICAS'!#REF!</f>
        <v>#REF!</v>
      </c>
      <c r="BP321" s="153" t="e">
        <f t="shared" si="127"/>
        <v>#REF!</v>
      </c>
      <c r="BQ321" s="152" t="str">
        <f>IF('OFERTAS ECONOMICAS'!FR321=0,"",IF('OFERTAS ECONOMICAS'!FW321="NO","",'OFERTAS ECONOMICAS'!FR321))</f>
        <v/>
      </c>
      <c r="BR321" s="153">
        <f>+'OFERTAS ECONOMICAS'!FV321</f>
        <v>0</v>
      </c>
      <c r="BS321" s="153" t="str">
        <f t="shared" si="128"/>
        <v>NO CUMPLE</v>
      </c>
      <c r="BT321" s="152" t="str">
        <f>IF('OFERTAS ECONOMICAS'!GA321=0,"",IF('OFERTAS ECONOMICAS'!GF321="NO","",'OFERTAS ECONOMICAS'!GA321))</f>
        <v/>
      </c>
      <c r="BU321" s="153">
        <f>+'OFERTAS ECONOMICAS'!GE321</f>
        <v>0</v>
      </c>
      <c r="BV321" s="153" t="str">
        <f t="shared" si="129"/>
        <v>NO CUMPLE</v>
      </c>
      <c r="BW321" s="152" t="e">
        <f>IF('OFERTAS ECONOMICAS'!#REF!=0,"",IF('OFERTAS ECONOMICAS'!#REF!="NO","",'OFERTAS ECONOMICAS'!#REF!))</f>
        <v>#REF!</v>
      </c>
      <c r="BX321" s="153" t="e">
        <f>+'OFERTAS ECONOMICAS'!#REF!</f>
        <v>#REF!</v>
      </c>
      <c r="BY321" s="153" t="e">
        <f t="shared" si="130"/>
        <v>#REF!</v>
      </c>
    </row>
    <row r="322" spans="1:77" ht="51" x14ac:dyDescent="0.2">
      <c r="A322" s="85">
        <f t="shared" si="131"/>
        <v>313</v>
      </c>
      <c r="B322" s="85" t="str">
        <f>VLOOKUP(A322,'OFERTAS ECONOMICAS'!A322:B655,2,0)</f>
        <v>DM365</v>
      </c>
      <c r="C322" s="22" t="str">
        <f>VLOOKUP(A322,'OFERTAS ECONOMICAS'!A322:C655,3,0)</f>
        <v>TUBO DE SUCCION SILICONADO TRANSPARENTE DIAMETRO 1.8 CM X 3 METROS ESTERIL CON EMPATES</v>
      </c>
      <c r="D322" s="123">
        <v>1</v>
      </c>
      <c r="E322" s="123" t="s">
        <v>32</v>
      </c>
      <c r="F322" s="24">
        <v>3665.2</v>
      </c>
      <c r="G322" s="124">
        <v>1659</v>
      </c>
      <c r="H322" s="86">
        <f t="shared" si="107"/>
        <v>6080566.7999999998</v>
      </c>
      <c r="I322" s="48" t="str">
        <f>IF('OFERTAS ECONOMICAS'!L322=0,"",IF('OFERTAS ECONOMICAS'!Q322="no","",'OFERTAS ECONOMICAS'!L322))</f>
        <v/>
      </c>
      <c r="J322" s="49">
        <f>+'OFERTAS ECONOMICAS'!P322</f>
        <v>0</v>
      </c>
      <c r="K322" s="49" t="str">
        <f t="shared" si="108"/>
        <v>NO CUMPLE</v>
      </c>
      <c r="L322" s="51" t="str">
        <f>IF('OFERTAS ECONOMICAS'!U322=0,"",IF('OFERTAS ECONOMICAS'!Z322="NO","",'OFERTAS ECONOMICAS'!U322))</f>
        <v/>
      </c>
      <c r="M322" s="52">
        <f>+'OFERTAS ECONOMICAS'!Y322</f>
        <v>0</v>
      </c>
      <c r="N322" s="52" t="str">
        <f t="shared" si="109"/>
        <v>NO CUMPLE</v>
      </c>
      <c r="O322" s="53" t="str">
        <f>IF('OFERTAS ECONOMICAS'!AD322=0,"",IF('OFERTAS ECONOMICAS'!AI322="NO","",'OFERTAS ECONOMICAS'!AD322))</f>
        <v/>
      </c>
      <c r="P322" s="54">
        <f>+'OFERTAS ECONOMICAS'!AH322</f>
        <v>0</v>
      </c>
      <c r="Q322" s="54" t="str">
        <f t="shared" si="110"/>
        <v>NO CUMPLE</v>
      </c>
      <c r="R322" s="56" t="str">
        <f>IF('OFERTAS ECONOMICAS'!AN322=0,"",IF('OFERTAS ECONOMICAS'!AR322="NO","",'OFERTAS ECONOMICAS'!AN322))</f>
        <v/>
      </c>
      <c r="S322" s="57">
        <f>+'OFERTAS ECONOMICAS'!AQ322</f>
        <v>0</v>
      </c>
      <c r="T322" s="57" t="str">
        <f t="shared" si="111"/>
        <v>NO CUMPLE</v>
      </c>
      <c r="U322" s="59" t="str">
        <f>IF('OFERTAS ECONOMICAS'!AV322=0,"",IF('OFERTAS ECONOMICAS'!BA322="NO","",'OFERTAS ECONOMICAS'!AV322))</f>
        <v/>
      </c>
      <c r="V322" s="60">
        <f>+'OFERTAS ECONOMICAS'!AZ322</f>
        <v>0</v>
      </c>
      <c r="W322" s="60" t="str">
        <f t="shared" si="112"/>
        <v>NO CUMPLE</v>
      </c>
      <c r="X322" s="56" t="str">
        <f>IF('OFERTAS ECONOMICAS'!BF322=0,"",IF('OFERTAS ECONOMICAS'!BJ322="NO","",'OFERTAS ECONOMICAS'!BE322))</f>
        <v/>
      </c>
      <c r="Y322" s="57">
        <f>+'OFERTAS ECONOMICAS'!BI322</f>
        <v>0</v>
      </c>
      <c r="Z322" s="57" t="str">
        <f t="shared" si="113"/>
        <v>NO CUMPLE</v>
      </c>
      <c r="AA322" s="152" t="e">
        <f>IF('OFERTAS ECONOMICAS'!#REF!=0,"",IF('OFERTAS ECONOMICAS'!#REF!="NO","",'OFERTAS ECONOMICAS'!#REF!))</f>
        <v>#REF!</v>
      </c>
      <c r="AB322" s="153" t="e">
        <f>+'OFERTAS ECONOMICAS'!#REF!</f>
        <v>#REF!</v>
      </c>
      <c r="AC322" s="153" t="e">
        <f t="shared" si="114"/>
        <v>#REF!</v>
      </c>
      <c r="AD322" s="251" t="str">
        <f>IF('OFERTAS ECONOMICAS'!BN322=0,"",IF('OFERTAS ECONOMICAS'!BS322="NO","",'OFERTAS ECONOMICAS'!BN322))</f>
        <v/>
      </c>
      <c r="AE322" s="153">
        <f>+'OFERTAS ECONOMICAS'!BR322</f>
        <v>0</v>
      </c>
      <c r="AF322" s="153" t="str">
        <f t="shared" si="115"/>
        <v>NO CUMPLE</v>
      </c>
      <c r="AG322" s="152" t="str">
        <f>IF('OFERTAS ECONOMICAS'!BW322=0,"",IF('OFERTAS ECONOMICAS'!CB322="NO","",'OFERTAS ECONOMICAS'!BW322))</f>
        <v/>
      </c>
      <c r="AH322" s="153">
        <f>+'OFERTAS ECONOMICAS'!CA322</f>
        <v>0</v>
      </c>
      <c r="AI322" s="153" t="str">
        <f t="shared" si="116"/>
        <v>NO CUMPLE</v>
      </c>
      <c r="AJ322" s="152" t="str">
        <f>IF('OFERTAS ECONOMICAS'!CF322=0,"",IF('OFERTAS ECONOMICAS'!CK322="NO","",'OFERTAS ECONOMICAS'!CF322))</f>
        <v/>
      </c>
      <c r="AK322" s="153">
        <f>+'OFERTAS ECONOMICAS'!CJ322</f>
        <v>0</v>
      </c>
      <c r="AL322" s="153" t="str">
        <f t="shared" si="117"/>
        <v>NO CUMPLE</v>
      </c>
      <c r="AM322" s="152" t="str">
        <f>IF('OFERTAS ECONOMICAS'!CO322=0,"",IF('OFERTAS ECONOMICAS'!CT322="NO","",'OFERTAS ECONOMICAS'!CO322))</f>
        <v/>
      </c>
      <c r="AN322" s="153">
        <f>+'OFERTAS ECONOMICAS'!CS322</f>
        <v>0</v>
      </c>
      <c r="AO322" s="153" t="str">
        <f t="shared" si="118"/>
        <v>NO CUMPLE</v>
      </c>
      <c r="AP322" s="344">
        <f>IF('OFERTAS ECONOMICAS'!CX322=0,"",IF('OFERTAS ECONOMICAS'!DC322="NO","",'OFERTAS ECONOMICAS'!CX322))</f>
        <v>3742.55</v>
      </c>
      <c r="AQ322" s="153" t="str">
        <f>+'OFERTAS ECONOMICAS'!DB322</f>
        <v>CUMPLE</v>
      </c>
      <c r="AR322" s="153" t="str">
        <f t="shared" si="119"/>
        <v>CUMPLE</v>
      </c>
      <c r="AS322" s="152" t="str">
        <f>IF('OFERTAS ECONOMICAS'!DG322=0,"",IF('OFERTAS ECONOMICAS'!DL322="NO","",'OFERTAS ECONOMICAS'!DG322))</f>
        <v/>
      </c>
      <c r="AT322" s="153">
        <f>+'OFERTAS ECONOMICAS'!DK322</f>
        <v>0</v>
      </c>
      <c r="AU322" s="153" t="str">
        <f t="shared" si="120"/>
        <v>NO CUMPLE</v>
      </c>
      <c r="AV322" s="152" t="str">
        <f>IF('OFERTAS ECONOMICAS'!DP322=0,"",IF('OFERTAS ECONOMICAS'!DU322="NO","",'OFERTAS ECONOMICAS'!DP322))</f>
        <v/>
      </c>
      <c r="AW322" s="153">
        <f>+'OFERTAS ECONOMICAS'!DT322</f>
        <v>0</v>
      </c>
      <c r="AX322" s="153" t="str">
        <f t="shared" si="121"/>
        <v>NO CUMPLE</v>
      </c>
      <c r="AY322" s="341" t="str">
        <f>IF('OFERTAS ECONOMICAS'!DY322=0,"",IF('OFERTAS ECONOMICAS'!ED322="no","",'OFERTAS ECONOMICAS'!DY322))</f>
        <v/>
      </c>
      <c r="AZ322" s="153" t="str">
        <f>+'OFERTAS ECONOMICAS'!EC322</f>
        <v>NO CUMPLE</v>
      </c>
      <c r="BA322" s="153" t="str">
        <f t="shared" si="122"/>
        <v>NO CUMPLE</v>
      </c>
      <c r="BB322" s="152" t="str">
        <f>IF('OFERTAS ECONOMICAS'!EH322=0,"",IF('OFERTAS ECONOMICAS'!EM322="NO","",'OFERTAS ECONOMICAS'!EH322))</f>
        <v/>
      </c>
      <c r="BC322" s="153" t="str">
        <f>+'OFERTAS ECONOMICAS'!EL322</f>
        <v/>
      </c>
      <c r="BD322" s="153" t="str">
        <f t="shared" si="123"/>
        <v>NO CUMPLE</v>
      </c>
      <c r="BE322" s="152" t="str">
        <f>IF('OFERTAS ECONOMICAS'!EQ322=0,"",IF('OFERTAS ECONOMICAS'!EV322="NO","",'OFERTAS ECONOMICAS'!EQ322))</f>
        <v/>
      </c>
      <c r="BF322" s="153">
        <f>+'OFERTAS ECONOMICAS'!EU322</f>
        <v>0</v>
      </c>
      <c r="BG322" s="153" t="str">
        <f t="shared" si="124"/>
        <v>NO CUMPLE</v>
      </c>
      <c r="BH322" s="152" t="str">
        <f>IF('OFERTAS ECONOMICAS'!EZ322=0,"",IF('OFERTAS ECONOMICAS'!FE322="NO","",'OFERTAS ECONOMICAS'!EZ322))</f>
        <v/>
      </c>
      <c r="BI322" s="153">
        <f>+'OFERTAS ECONOMICAS'!FD322</f>
        <v>0</v>
      </c>
      <c r="BJ322" s="153" t="str">
        <f t="shared" si="125"/>
        <v>NO CUMPLE</v>
      </c>
      <c r="BK322" s="152" t="str">
        <f>IF('OFERTAS ECONOMICAS'!FI322=0,"",IF('OFERTAS ECONOMICAS'!FN322="no","",'OFERTAS ECONOMICAS'!FI322))</f>
        <v/>
      </c>
      <c r="BL322" s="153">
        <f>+'OFERTAS ECONOMICAS'!FM322</f>
        <v>0</v>
      </c>
      <c r="BM322" s="153" t="str">
        <f t="shared" si="126"/>
        <v>NO CUMPLE</v>
      </c>
      <c r="BN322" s="152" t="e">
        <f>IF('OFERTAS ECONOMICAS'!#REF!=0,"",IF('OFERTAS ECONOMICAS'!#REF!="NO","",'OFERTAS ECONOMICAS'!#REF!))</f>
        <v>#REF!</v>
      </c>
      <c r="BO322" s="153" t="e">
        <f>+'OFERTAS ECONOMICAS'!#REF!</f>
        <v>#REF!</v>
      </c>
      <c r="BP322" s="153" t="e">
        <f t="shared" si="127"/>
        <v>#REF!</v>
      </c>
      <c r="BQ322" s="152" t="str">
        <f>IF('OFERTAS ECONOMICAS'!FR322=0,"",IF('OFERTAS ECONOMICAS'!FW322="NO","",'OFERTAS ECONOMICAS'!FR322))</f>
        <v/>
      </c>
      <c r="BR322" s="153">
        <f>+'OFERTAS ECONOMICAS'!FV322</f>
        <v>0</v>
      </c>
      <c r="BS322" s="153" t="str">
        <f t="shared" si="128"/>
        <v>NO CUMPLE</v>
      </c>
      <c r="BT322" s="152" t="str">
        <f>IF('OFERTAS ECONOMICAS'!GA322=0,"",IF('OFERTAS ECONOMICAS'!GF322="NO","",'OFERTAS ECONOMICAS'!GA322))</f>
        <v/>
      </c>
      <c r="BU322" s="153">
        <f>+'OFERTAS ECONOMICAS'!GE322</f>
        <v>0</v>
      </c>
      <c r="BV322" s="153" t="str">
        <f t="shared" si="129"/>
        <v>NO CUMPLE</v>
      </c>
      <c r="BW322" s="152" t="e">
        <f>IF('OFERTAS ECONOMICAS'!#REF!=0,"",IF('OFERTAS ECONOMICAS'!#REF!="NO","",'OFERTAS ECONOMICAS'!#REF!))</f>
        <v>#REF!</v>
      </c>
      <c r="BX322" s="153" t="e">
        <f>+'OFERTAS ECONOMICAS'!#REF!</f>
        <v>#REF!</v>
      </c>
      <c r="BY322" s="153" t="e">
        <f t="shared" si="130"/>
        <v>#REF!</v>
      </c>
    </row>
    <row r="323" spans="1:77" ht="25.5" x14ac:dyDescent="0.2">
      <c r="A323" s="85">
        <f t="shared" si="131"/>
        <v>314</v>
      </c>
      <c r="B323" s="85" t="str">
        <f>VLOOKUP(A323,'OFERTAS ECONOMICAS'!A323:B656,2,0)</f>
        <v>DM1201</v>
      </c>
      <c r="C323" s="22" t="str">
        <f>VLOOKUP(A323,'OFERTAS ECONOMICAS'!A323:C656,3,0)</f>
        <v>VENDA ALGODON LAMINADO 5 X 5 YARDAS</v>
      </c>
      <c r="D323" s="123">
        <v>1</v>
      </c>
      <c r="E323" s="123" t="s">
        <v>32</v>
      </c>
      <c r="F323" s="24">
        <v>1477</v>
      </c>
      <c r="G323" s="124">
        <v>686</v>
      </c>
      <c r="H323" s="86">
        <f t="shared" si="107"/>
        <v>1013222</v>
      </c>
      <c r="I323" s="48" t="str">
        <f>IF('OFERTAS ECONOMICAS'!L323=0,"",IF('OFERTAS ECONOMICAS'!Q323="no","",'OFERTAS ECONOMICAS'!L323))</f>
        <v/>
      </c>
      <c r="J323" s="49">
        <f>+'OFERTAS ECONOMICAS'!P323</f>
        <v>0</v>
      </c>
      <c r="K323" s="49" t="str">
        <f t="shared" si="108"/>
        <v>NO CUMPLE</v>
      </c>
      <c r="L323" s="51">
        <f>IF('OFERTAS ECONOMICAS'!U323=0,"",IF('OFERTAS ECONOMICAS'!Z323="NO","",'OFERTAS ECONOMICAS'!U323))</f>
        <v>1733</v>
      </c>
      <c r="M323" s="52" t="str">
        <f>+'OFERTAS ECONOMICAS'!Y323</f>
        <v>CUMPLE</v>
      </c>
      <c r="N323" s="52" t="str">
        <f t="shared" si="109"/>
        <v>CUMPLE</v>
      </c>
      <c r="O323" s="53">
        <f>IF('OFERTAS ECONOMICAS'!AD323=0,"",IF('OFERTAS ECONOMICAS'!AI323="NO","",'OFERTAS ECONOMICAS'!AD323))</f>
        <v>1477</v>
      </c>
      <c r="P323" s="54" t="str">
        <f>+'OFERTAS ECONOMICAS'!AH323</f>
        <v>CUMPLE</v>
      </c>
      <c r="Q323" s="54" t="str">
        <f t="shared" si="110"/>
        <v>CUMPLE</v>
      </c>
      <c r="R323" s="56" t="str">
        <f>IF('OFERTAS ECONOMICAS'!AN323=0,"",IF('OFERTAS ECONOMICAS'!AR323="NO","",'OFERTAS ECONOMICAS'!AN323))</f>
        <v/>
      </c>
      <c r="S323" s="57">
        <f>+'OFERTAS ECONOMICAS'!AQ323</f>
        <v>0</v>
      </c>
      <c r="T323" s="57" t="str">
        <f t="shared" si="111"/>
        <v>NO CUMPLE</v>
      </c>
      <c r="U323" s="59" t="str">
        <f>IF('OFERTAS ECONOMICAS'!AV323=0,"",IF('OFERTAS ECONOMICAS'!BA323="NO","",'OFERTAS ECONOMICAS'!AV323))</f>
        <v/>
      </c>
      <c r="V323" s="60">
        <f>+'OFERTAS ECONOMICAS'!AZ323</f>
        <v>0</v>
      </c>
      <c r="W323" s="60" t="str">
        <f t="shared" si="112"/>
        <v>NO CUMPLE</v>
      </c>
      <c r="X323" s="56" t="str">
        <f>IF('OFERTAS ECONOMICAS'!BF323=0,"",IF('OFERTAS ECONOMICAS'!BJ323="NO","",'OFERTAS ECONOMICAS'!BE323))</f>
        <v/>
      </c>
      <c r="Y323" s="57">
        <f>+'OFERTAS ECONOMICAS'!BI323</f>
        <v>0</v>
      </c>
      <c r="Z323" s="57" t="str">
        <f t="shared" si="113"/>
        <v>NO CUMPLE</v>
      </c>
      <c r="AA323" s="152" t="e">
        <f>IF('OFERTAS ECONOMICAS'!#REF!=0,"",IF('OFERTAS ECONOMICAS'!#REF!="NO","",'OFERTAS ECONOMICAS'!#REF!))</f>
        <v>#REF!</v>
      </c>
      <c r="AB323" s="153" t="e">
        <f>+'OFERTAS ECONOMICAS'!#REF!</f>
        <v>#REF!</v>
      </c>
      <c r="AC323" s="153" t="e">
        <f t="shared" si="114"/>
        <v>#REF!</v>
      </c>
      <c r="AD323" s="251" t="str">
        <f>IF('OFERTAS ECONOMICAS'!BN323=0,"",IF('OFERTAS ECONOMICAS'!BS323="NO","",'OFERTAS ECONOMICAS'!BN323))</f>
        <v/>
      </c>
      <c r="AE323" s="153">
        <f>+'OFERTAS ECONOMICAS'!BR323</f>
        <v>0</v>
      </c>
      <c r="AF323" s="153" t="str">
        <f t="shared" si="115"/>
        <v>NO CUMPLE</v>
      </c>
      <c r="AG323" s="152">
        <f>IF('OFERTAS ECONOMICAS'!BW323=0,"",IF('OFERTAS ECONOMICAS'!CB323="NO","",'OFERTAS ECONOMICAS'!BW323))</f>
        <v>1543.0500000000002</v>
      </c>
      <c r="AH323" s="153" t="str">
        <f>+'OFERTAS ECONOMICAS'!CA323</f>
        <v>CUMPLE</v>
      </c>
      <c r="AI323" s="153" t="str">
        <f t="shared" si="116"/>
        <v>CUMPLE</v>
      </c>
      <c r="AJ323" s="152" t="str">
        <f>IF('OFERTAS ECONOMICAS'!CF323=0,"",IF('OFERTAS ECONOMICAS'!CK323="NO","",'OFERTAS ECONOMICAS'!CF323))</f>
        <v/>
      </c>
      <c r="AK323" s="153">
        <f>+'OFERTAS ECONOMICAS'!CJ323</f>
        <v>0</v>
      </c>
      <c r="AL323" s="153" t="str">
        <f t="shared" si="117"/>
        <v>NO CUMPLE</v>
      </c>
      <c r="AM323" s="152" t="str">
        <f>IF('OFERTAS ECONOMICAS'!CO323=0,"",IF('OFERTAS ECONOMICAS'!CT323="NO","",'OFERTAS ECONOMICAS'!CO323))</f>
        <v/>
      </c>
      <c r="AN323" s="153">
        <f>+'OFERTAS ECONOMICAS'!CS323</f>
        <v>0</v>
      </c>
      <c r="AO323" s="153" t="str">
        <f t="shared" si="118"/>
        <v>NO CUMPLE</v>
      </c>
      <c r="AP323" s="344">
        <f>IF('OFERTAS ECONOMICAS'!CX323=0,"",IF('OFERTAS ECONOMICAS'!DC323="NO","",'OFERTAS ECONOMICAS'!CX323))</f>
        <v>1240</v>
      </c>
      <c r="AQ323" s="153" t="str">
        <f>+'OFERTAS ECONOMICAS'!DB323</f>
        <v>CUMPLE</v>
      </c>
      <c r="AR323" s="153" t="str">
        <f t="shared" si="119"/>
        <v>CUMPLE</v>
      </c>
      <c r="AS323" s="152" t="str">
        <f>IF('OFERTAS ECONOMICAS'!DG323=0,"",IF('OFERTAS ECONOMICAS'!DL323="NO","",'OFERTAS ECONOMICAS'!DG323))</f>
        <v/>
      </c>
      <c r="AT323" s="153">
        <f>+'OFERTAS ECONOMICAS'!DK323</f>
        <v>0</v>
      </c>
      <c r="AU323" s="153" t="str">
        <f t="shared" si="120"/>
        <v>NO CUMPLE</v>
      </c>
      <c r="AV323" s="152" t="str">
        <f>IF('OFERTAS ECONOMICAS'!DP323=0,"",IF('OFERTAS ECONOMICAS'!DU323="NO","",'OFERTAS ECONOMICAS'!DP323))</f>
        <v/>
      </c>
      <c r="AW323" s="153">
        <f>+'OFERTAS ECONOMICAS'!DT323</f>
        <v>0</v>
      </c>
      <c r="AX323" s="153" t="str">
        <f t="shared" si="121"/>
        <v>NO CUMPLE</v>
      </c>
      <c r="AY323" s="341">
        <f>IF('OFERTAS ECONOMICAS'!DY323=0,"",IF('OFERTAS ECONOMICAS'!ED323="no","",'OFERTAS ECONOMICAS'!DY323))</f>
        <v>1640</v>
      </c>
      <c r="AZ323" s="153" t="str">
        <f>+'OFERTAS ECONOMICAS'!EC323</f>
        <v>CUMPLE</v>
      </c>
      <c r="BA323" s="153" t="str">
        <f t="shared" si="122"/>
        <v>CUMPLE</v>
      </c>
      <c r="BB323" s="152">
        <f>IF('OFERTAS ECONOMICAS'!EH323=0,"",IF('OFERTAS ECONOMICAS'!EM323="NO","",'OFERTAS ECONOMICAS'!EH323))</f>
        <v>1591</v>
      </c>
      <c r="BC323" s="153" t="str">
        <f>+'OFERTAS ECONOMICAS'!EL323</f>
        <v>CUMPLE</v>
      </c>
      <c r="BD323" s="153" t="str">
        <f t="shared" si="123"/>
        <v>CUMPLE</v>
      </c>
      <c r="BE323" s="152" t="str">
        <f>IF('OFERTAS ECONOMICAS'!EQ323=0,"",IF('OFERTAS ECONOMICAS'!EV323="NO","",'OFERTAS ECONOMICAS'!EQ323))</f>
        <v/>
      </c>
      <c r="BF323" s="153">
        <f>+'OFERTAS ECONOMICAS'!EU323</f>
        <v>0</v>
      </c>
      <c r="BG323" s="153" t="str">
        <f t="shared" si="124"/>
        <v>NO CUMPLE</v>
      </c>
      <c r="BH323" s="152" t="str">
        <f>IF('OFERTAS ECONOMICAS'!EZ323=0,"",IF('OFERTAS ECONOMICAS'!FE323="NO","",'OFERTAS ECONOMICAS'!EZ323))</f>
        <v/>
      </c>
      <c r="BI323" s="153">
        <f>+'OFERTAS ECONOMICAS'!FD323</f>
        <v>0</v>
      </c>
      <c r="BJ323" s="153" t="str">
        <f t="shared" si="125"/>
        <v>NO CUMPLE</v>
      </c>
      <c r="BK323" s="152" t="str">
        <f>IF('OFERTAS ECONOMICAS'!FI323=0,"",IF('OFERTAS ECONOMICAS'!FN323="no","",'OFERTAS ECONOMICAS'!FI323))</f>
        <v/>
      </c>
      <c r="BL323" s="153">
        <f>+'OFERTAS ECONOMICAS'!FM323</f>
        <v>0</v>
      </c>
      <c r="BM323" s="153" t="str">
        <f t="shared" si="126"/>
        <v>NO CUMPLE</v>
      </c>
      <c r="BN323" s="152" t="e">
        <f>IF('OFERTAS ECONOMICAS'!#REF!=0,"",IF('OFERTAS ECONOMICAS'!#REF!="NO","",'OFERTAS ECONOMICAS'!#REF!))</f>
        <v>#REF!</v>
      </c>
      <c r="BO323" s="153" t="e">
        <f>+'OFERTAS ECONOMICAS'!#REF!</f>
        <v>#REF!</v>
      </c>
      <c r="BP323" s="153" t="e">
        <f t="shared" si="127"/>
        <v>#REF!</v>
      </c>
      <c r="BQ323" s="152" t="str">
        <f>IF('OFERTAS ECONOMICAS'!FR323=0,"",IF('OFERTAS ECONOMICAS'!FW323="NO","",'OFERTAS ECONOMICAS'!FR323))</f>
        <v/>
      </c>
      <c r="BR323" s="153">
        <f>+'OFERTAS ECONOMICAS'!FV323</f>
        <v>0</v>
      </c>
      <c r="BS323" s="153" t="str">
        <f t="shared" si="128"/>
        <v>NO CUMPLE</v>
      </c>
      <c r="BT323" s="152" t="str">
        <f>IF('OFERTAS ECONOMICAS'!GA323=0,"",IF('OFERTAS ECONOMICAS'!GF323="NO","",'OFERTAS ECONOMICAS'!GA323))</f>
        <v/>
      </c>
      <c r="BU323" s="153">
        <f>+'OFERTAS ECONOMICAS'!GE323</f>
        <v>0</v>
      </c>
      <c r="BV323" s="153" t="str">
        <f t="shared" si="129"/>
        <v>NO CUMPLE</v>
      </c>
      <c r="BW323" s="152" t="e">
        <f>IF('OFERTAS ECONOMICAS'!#REF!=0,"",IF('OFERTAS ECONOMICAS'!#REF!="NO","",'OFERTAS ECONOMICAS'!#REF!))</f>
        <v>#REF!</v>
      </c>
      <c r="BX323" s="153" t="e">
        <f>+'OFERTAS ECONOMICAS'!#REF!</f>
        <v>#REF!</v>
      </c>
      <c r="BY323" s="153" t="e">
        <f t="shared" si="130"/>
        <v>#REF!</v>
      </c>
    </row>
    <row r="324" spans="1:77" ht="12.75" x14ac:dyDescent="0.2">
      <c r="A324" s="85">
        <f t="shared" si="131"/>
        <v>315</v>
      </c>
      <c r="B324" s="85" t="str">
        <f>VLOOKUP(A324,'OFERTAS ECONOMICAS'!A324:B657,2,0)</f>
        <v>DM201</v>
      </c>
      <c r="C324" s="22" t="str">
        <f>VLOOKUP(A324,'OFERTAS ECONOMICAS'!A324:C657,3,0)</f>
        <v>CAJA COPROLOGICA</v>
      </c>
      <c r="D324" s="123">
        <v>1</v>
      </c>
      <c r="E324" s="123" t="s">
        <v>32</v>
      </c>
      <c r="F324" s="24">
        <v>162</v>
      </c>
      <c r="G324" s="124">
        <v>340</v>
      </c>
      <c r="H324" s="86">
        <f t="shared" si="107"/>
        <v>55080</v>
      </c>
      <c r="I324" s="48" t="str">
        <f>IF('OFERTAS ECONOMICAS'!L324=0,"",IF('OFERTAS ECONOMICAS'!Q324="no","",'OFERTAS ECONOMICAS'!L324))</f>
        <v/>
      </c>
      <c r="J324" s="49">
        <f>+'OFERTAS ECONOMICAS'!P324</f>
        <v>0</v>
      </c>
      <c r="K324" s="49" t="str">
        <f t="shared" si="108"/>
        <v>NO CUMPLE</v>
      </c>
      <c r="L324" s="51" t="str">
        <f>IF('OFERTAS ECONOMICAS'!U324=0,"",IF('OFERTAS ECONOMICAS'!Z324="NO","",'OFERTAS ECONOMICAS'!U324))</f>
        <v/>
      </c>
      <c r="M324" s="52" t="str">
        <f>+'OFERTAS ECONOMICAS'!Y324</f>
        <v>CUMPLE</v>
      </c>
      <c r="N324" s="52" t="str">
        <f t="shared" si="109"/>
        <v>NO CUMPLE</v>
      </c>
      <c r="O324" s="53">
        <f>IF('OFERTAS ECONOMICAS'!AD324=0,"",IF('OFERTAS ECONOMICAS'!AI324="NO","",'OFERTAS ECONOMICAS'!AD324))</f>
        <v>162</v>
      </c>
      <c r="P324" s="54" t="str">
        <f>+'OFERTAS ECONOMICAS'!AH324</f>
        <v>CUMPLE</v>
      </c>
      <c r="Q324" s="54" t="str">
        <f t="shared" si="110"/>
        <v>CUMPLE</v>
      </c>
      <c r="R324" s="56" t="str">
        <f>IF('OFERTAS ECONOMICAS'!AN324=0,"",IF('OFERTAS ECONOMICAS'!AR324="NO","",'OFERTAS ECONOMICAS'!AN324))</f>
        <v/>
      </c>
      <c r="S324" s="57">
        <f>+'OFERTAS ECONOMICAS'!AQ324</f>
        <v>0</v>
      </c>
      <c r="T324" s="57" t="str">
        <f t="shared" si="111"/>
        <v>NO CUMPLE</v>
      </c>
      <c r="U324" s="59" t="str">
        <f>IF('OFERTAS ECONOMICAS'!AV324=0,"",IF('OFERTAS ECONOMICAS'!BA324="NO","",'OFERTAS ECONOMICAS'!AV324))</f>
        <v/>
      </c>
      <c r="V324" s="60">
        <f>+'OFERTAS ECONOMICAS'!AZ324</f>
        <v>0</v>
      </c>
      <c r="W324" s="60" t="str">
        <f t="shared" si="112"/>
        <v>NO CUMPLE</v>
      </c>
      <c r="X324" s="56" t="str">
        <f>IF('OFERTAS ECONOMICAS'!BF324=0,"",IF('OFERTAS ECONOMICAS'!BJ324="NO","",'OFERTAS ECONOMICAS'!BE324))</f>
        <v/>
      </c>
      <c r="Y324" s="57">
        <f>+'OFERTAS ECONOMICAS'!BI324</f>
        <v>0</v>
      </c>
      <c r="Z324" s="57" t="str">
        <f t="shared" si="113"/>
        <v>NO CUMPLE</v>
      </c>
      <c r="AA324" s="152" t="e">
        <f>IF('OFERTAS ECONOMICAS'!#REF!=0,"",IF('OFERTAS ECONOMICAS'!#REF!="NO","",'OFERTAS ECONOMICAS'!#REF!))</f>
        <v>#REF!</v>
      </c>
      <c r="AB324" s="153" t="e">
        <f>+'OFERTAS ECONOMICAS'!#REF!</f>
        <v>#REF!</v>
      </c>
      <c r="AC324" s="153" t="e">
        <f t="shared" si="114"/>
        <v>#REF!</v>
      </c>
      <c r="AD324" s="251" t="str">
        <f>IF('OFERTAS ECONOMICAS'!BN324=0,"",IF('OFERTAS ECONOMICAS'!BS324="NO","",'OFERTAS ECONOMICAS'!BN324))</f>
        <v/>
      </c>
      <c r="AE324" s="153">
        <f>+'OFERTAS ECONOMICAS'!BR324</f>
        <v>0</v>
      </c>
      <c r="AF324" s="153" t="str">
        <f t="shared" si="115"/>
        <v>NO CUMPLE</v>
      </c>
      <c r="AG324" s="152" t="str">
        <f>IF('OFERTAS ECONOMICAS'!BW324=0,"",IF('OFERTAS ECONOMICAS'!CB324="NO","",'OFERTAS ECONOMICAS'!BW324))</f>
        <v/>
      </c>
      <c r="AH324" s="153">
        <f>+'OFERTAS ECONOMICAS'!CA324</f>
        <v>0</v>
      </c>
      <c r="AI324" s="153" t="str">
        <f t="shared" si="116"/>
        <v>NO CUMPLE</v>
      </c>
      <c r="AJ324" s="152" t="str">
        <f>IF('OFERTAS ECONOMICAS'!CF324=0,"",IF('OFERTAS ECONOMICAS'!CK324="NO","",'OFERTAS ECONOMICAS'!CF324))</f>
        <v/>
      </c>
      <c r="AK324" s="153">
        <f>+'OFERTAS ECONOMICAS'!CJ324</f>
        <v>0</v>
      </c>
      <c r="AL324" s="153" t="str">
        <f t="shared" si="117"/>
        <v>NO CUMPLE</v>
      </c>
      <c r="AM324" s="152" t="str">
        <f>IF('OFERTAS ECONOMICAS'!CO324=0,"",IF('OFERTAS ECONOMICAS'!CT324="NO","",'OFERTAS ECONOMICAS'!CO324))</f>
        <v/>
      </c>
      <c r="AN324" s="153">
        <f>+'OFERTAS ECONOMICAS'!CS324</f>
        <v>0</v>
      </c>
      <c r="AO324" s="153" t="str">
        <f t="shared" si="118"/>
        <v>NO CUMPLE</v>
      </c>
      <c r="AP324" s="344">
        <f>IF('OFERTAS ECONOMICAS'!CX324=0,"",IF('OFERTAS ECONOMICAS'!DC324="NO","",'OFERTAS ECONOMICAS'!CX324))</f>
        <v>165.41</v>
      </c>
      <c r="AQ324" s="153" t="str">
        <f>+'OFERTAS ECONOMICAS'!DB324</f>
        <v>CUMPLE</v>
      </c>
      <c r="AR324" s="153" t="str">
        <f t="shared" si="119"/>
        <v>CUMPLE</v>
      </c>
      <c r="AS324" s="152" t="str">
        <f>IF('OFERTAS ECONOMICAS'!DG324=0,"",IF('OFERTAS ECONOMICAS'!DL324="NO","",'OFERTAS ECONOMICAS'!DG324))</f>
        <v/>
      </c>
      <c r="AT324" s="153">
        <f>+'OFERTAS ECONOMICAS'!DK324</f>
        <v>0</v>
      </c>
      <c r="AU324" s="153" t="str">
        <f t="shared" si="120"/>
        <v>NO CUMPLE</v>
      </c>
      <c r="AV324" s="152" t="str">
        <f>IF('OFERTAS ECONOMICAS'!DP324=0,"",IF('OFERTAS ECONOMICAS'!DU324="NO","",'OFERTAS ECONOMICAS'!DP324))</f>
        <v/>
      </c>
      <c r="AW324" s="153">
        <f>+'OFERTAS ECONOMICAS'!DT324</f>
        <v>0</v>
      </c>
      <c r="AX324" s="153" t="str">
        <f t="shared" si="121"/>
        <v>NO CUMPLE</v>
      </c>
      <c r="AY324" s="341" t="str">
        <f>IF('OFERTAS ECONOMICAS'!DY324=0,"",IF('OFERTAS ECONOMICAS'!ED324="no","",'OFERTAS ECONOMICAS'!DY324))</f>
        <v/>
      </c>
      <c r="AZ324" s="153" t="str">
        <f>+'OFERTAS ECONOMICAS'!EC324</f>
        <v>NO CUMPLE</v>
      </c>
      <c r="BA324" s="153" t="str">
        <f t="shared" si="122"/>
        <v>NO CUMPLE</v>
      </c>
      <c r="BB324" s="152">
        <f>IF('OFERTAS ECONOMICAS'!EH324=0,"",IF('OFERTAS ECONOMICAS'!EM324="NO","",'OFERTAS ECONOMICAS'!EH324))</f>
        <v>172</v>
      </c>
      <c r="BC324" s="153" t="str">
        <f>+'OFERTAS ECONOMICAS'!EL324</f>
        <v>CUMPLE</v>
      </c>
      <c r="BD324" s="153" t="str">
        <f t="shared" si="123"/>
        <v>CUMPLE</v>
      </c>
      <c r="BE324" s="152" t="str">
        <f>IF('OFERTAS ECONOMICAS'!EQ324=0,"",IF('OFERTAS ECONOMICAS'!EV324="NO","",'OFERTAS ECONOMICAS'!EQ324))</f>
        <v/>
      </c>
      <c r="BF324" s="153">
        <f>+'OFERTAS ECONOMICAS'!EU324</f>
        <v>0</v>
      </c>
      <c r="BG324" s="153" t="str">
        <f t="shared" si="124"/>
        <v>NO CUMPLE</v>
      </c>
      <c r="BH324" s="152" t="str">
        <f>IF('OFERTAS ECONOMICAS'!EZ324=0,"",IF('OFERTAS ECONOMICAS'!FE324="NO","",'OFERTAS ECONOMICAS'!EZ324))</f>
        <v/>
      </c>
      <c r="BI324" s="153">
        <f>+'OFERTAS ECONOMICAS'!FD324</f>
        <v>0</v>
      </c>
      <c r="BJ324" s="153" t="str">
        <f t="shared" si="125"/>
        <v>NO CUMPLE</v>
      </c>
      <c r="BK324" s="152" t="str">
        <f>IF('OFERTAS ECONOMICAS'!FI324=0,"",IF('OFERTAS ECONOMICAS'!FN324="no","",'OFERTAS ECONOMICAS'!FI324))</f>
        <v/>
      </c>
      <c r="BL324" s="153">
        <f>+'OFERTAS ECONOMICAS'!FM324</f>
        <v>0</v>
      </c>
      <c r="BM324" s="153" t="str">
        <f t="shared" si="126"/>
        <v>NO CUMPLE</v>
      </c>
      <c r="BN324" s="152" t="e">
        <f>IF('OFERTAS ECONOMICAS'!#REF!=0,"",IF('OFERTAS ECONOMICAS'!#REF!="NO","",'OFERTAS ECONOMICAS'!#REF!))</f>
        <v>#REF!</v>
      </c>
      <c r="BO324" s="153" t="e">
        <f>+'OFERTAS ECONOMICAS'!#REF!</f>
        <v>#REF!</v>
      </c>
      <c r="BP324" s="153" t="e">
        <f t="shared" si="127"/>
        <v>#REF!</v>
      </c>
      <c r="BQ324" s="152" t="str">
        <f>IF('OFERTAS ECONOMICAS'!FR324=0,"",IF('OFERTAS ECONOMICAS'!FW324="NO","",'OFERTAS ECONOMICAS'!FR324))</f>
        <v/>
      </c>
      <c r="BR324" s="153">
        <f>+'OFERTAS ECONOMICAS'!FV324</f>
        <v>0</v>
      </c>
      <c r="BS324" s="153" t="str">
        <f t="shared" si="128"/>
        <v>NO CUMPLE</v>
      </c>
      <c r="BT324" s="152" t="str">
        <f>IF('OFERTAS ECONOMICAS'!GA324=0,"",IF('OFERTAS ECONOMICAS'!GF324="NO","",'OFERTAS ECONOMICAS'!GA324))</f>
        <v/>
      </c>
      <c r="BU324" s="153">
        <f>+'OFERTAS ECONOMICAS'!GE324</f>
        <v>0</v>
      </c>
      <c r="BV324" s="153" t="str">
        <f t="shared" si="129"/>
        <v>NO CUMPLE</v>
      </c>
      <c r="BW324" s="152" t="e">
        <f>IF('OFERTAS ECONOMICAS'!#REF!=0,"",IF('OFERTAS ECONOMICAS'!#REF!="NO","",'OFERTAS ECONOMICAS'!#REF!))</f>
        <v>#REF!</v>
      </c>
      <c r="BX324" s="153" t="e">
        <f>+'OFERTAS ECONOMICAS'!#REF!</f>
        <v>#REF!</v>
      </c>
      <c r="BY324" s="153" t="e">
        <f t="shared" si="130"/>
        <v>#REF!</v>
      </c>
    </row>
    <row r="325" spans="1:77" ht="12.75" x14ac:dyDescent="0.2">
      <c r="A325" s="85">
        <f t="shared" si="131"/>
        <v>316</v>
      </c>
      <c r="B325" s="85" t="str">
        <f>VLOOKUP(A325,'OFERTAS ECONOMICAS'!A325:B658,2,0)</f>
        <v>DM221</v>
      </c>
      <c r="C325" s="22" t="str">
        <f>VLOOKUP(A325,'OFERTAS ECONOMICAS'!A325:C658,3,0)</f>
        <v>CANULA NASAL NEONATAL</v>
      </c>
      <c r="D325" s="123">
        <v>1</v>
      </c>
      <c r="E325" s="123" t="s">
        <v>32</v>
      </c>
      <c r="F325" s="24">
        <v>1217</v>
      </c>
      <c r="G325" s="124">
        <v>160</v>
      </c>
      <c r="H325" s="86">
        <f t="shared" si="107"/>
        <v>194720</v>
      </c>
      <c r="I325" s="48" t="str">
        <f>IF('OFERTAS ECONOMICAS'!L325=0,"",IF('OFERTAS ECONOMICAS'!Q325="no","",'OFERTAS ECONOMICAS'!L325))</f>
        <v/>
      </c>
      <c r="J325" s="49">
        <f>+'OFERTAS ECONOMICAS'!P325</f>
        <v>0</v>
      </c>
      <c r="K325" s="49" t="str">
        <f t="shared" si="108"/>
        <v>NO CUMPLE</v>
      </c>
      <c r="L325" s="51" t="str">
        <f>IF('OFERTAS ECONOMICAS'!U325=0,"",IF('OFERTAS ECONOMICAS'!Z325="NO","",'OFERTAS ECONOMICAS'!U325))</f>
        <v/>
      </c>
      <c r="M325" s="52" t="str">
        <f>+'OFERTAS ECONOMICAS'!Y325</f>
        <v>NO CUMPLE</v>
      </c>
      <c r="N325" s="52" t="str">
        <f t="shared" si="109"/>
        <v>NO CUMPLE</v>
      </c>
      <c r="O325" s="53">
        <f>IF('OFERTAS ECONOMICAS'!AD325=0,"",IF('OFERTAS ECONOMICAS'!AI325="NO","",'OFERTAS ECONOMICAS'!AD325))</f>
        <v>1217</v>
      </c>
      <c r="P325" s="54" t="str">
        <f>+'OFERTAS ECONOMICAS'!AH325</f>
        <v>CUMPLE</v>
      </c>
      <c r="Q325" s="54" t="str">
        <f t="shared" si="110"/>
        <v>CUMPLE</v>
      </c>
      <c r="R325" s="56" t="str">
        <f>IF('OFERTAS ECONOMICAS'!AN325=0,"",IF('OFERTAS ECONOMICAS'!AR325="NO","",'OFERTAS ECONOMICAS'!AN325))</f>
        <v/>
      </c>
      <c r="S325" s="57">
        <f>+'OFERTAS ECONOMICAS'!AQ325</f>
        <v>0</v>
      </c>
      <c r="T325" s="57" t="str">
        <f t="shared" si="111"/>
        <v>NO CUMPLE</v>
      </c>
      <c r="U325" s="59" t="str">
        <f>IF('OFERTAS ECONOMICAS'!AV325=0,"",IF('OFERTAS ECONOMICAS'!BA325="NO","",'OFERTAS ECONOMICAS'!AV325))</f>
        <v/>
      </c>
      <c r="V325" s="60">
        <f>+'OFERTAS ECONOMICAS'!AZ325</f>
        <v>0</v>
      </c>
      <c r="W325" s="60" t="str">
        <f t="shared" si="112"/>
        <v>NO CUMPLE</v>
      </c>
      <c r="X325" s="56" t="str">
        <f>IF('OFERTAS ECONOMICAS'!BF325=0,"",IF('OFERTAS ECONOMICAS'!BJ325="NO","",'OFERTAS ECONOMICAS'!BE325))</f>
        <v/>
      </c>
      <c r="Y325" s="57">
        <f>+'OFERTAS ECONOMICAS'!BI325</f>
        <v>0</v>
      </c>
      <c r="Z325" s="57" t="str">
        <f t="shared" si="113"/>
        <v>NO CUMPLE</v>
      </c>
      <c r="AA325" s="152" t="e">
        <f>IF('OFERTAS ECONOMICAS'!#REF!=0,"",IF('OFERTAS ECONOMICAS'!#REF!="NO","",'OFERTAS ECONOMICAS'!#REF!))</f>
        <v>#REF!</v>
      </c>
      <c r="AB325" s="153" t="e">
        <f>+'OFERTAS ECONOMICAS'!#REF!</f>
        <v>#REF!</v>
      </c>
      <c r="AC325" s="153" t="e">
        <f t="shared" si="114"/>
        <v>#REF!</v>
      </c>
      <c r="AD325" s="251" t="str">
        <f>IF('OFERTAS ECONOMICAS'!BN325=0,"",IF('OFERTAS ECONOMICAS'!BS325="NO","",'OFERTAS ECONOMICAS'!BN325))</f>
        <v/>
      </c>
      <c r="AE325" s="153">
        <f>+'OFERTAS ECONOMICAS'!BR325</f>
        <v>0</v>
      </c>
      <c r="AF325" s="153" t="str">
        <f t="shared" si="115"/>
        <v>NO CUMPLE</v>
      </c>
      <c r="AG325" s="152" t="str">
        <f>IF('OFERTAS ECONOMICAS'!BW325=0,"",IF('OFERTAS ECONOMICAS'!CB325="NO","",'OFERTAS ECONOMICAS'!BW325))</f>
        <v/>
      </c>
      <c r="AH325" s="153" t="str">
        <f>+'OFERTAS ECONOMICAS'!CA325</f>
        <v>CUMPLE</v>
      </c>
      <c r="AI325" s="153" t="str">
        <f t="shared" si="116"/>
        <v>NO CUMPLE</v>
      </c>
      <c r="AJ325" s="152" t="str">
        <f>IF('OFERTAS ECONOMICAS'!CF325=0,"",IF('OFERTAS ECONOMICAS'!CK325="NO","",'OFERTAS ECONOMICAS'!CF325))</f>
        <v/>
      </c>
      <c r="AK325" s="153">
        <f>+'OFERTAS ECONOMICAS'!CJ325</f>
        <v>0</v>
      </c>
      <c r="AL325" s="153" t="str">
        <f t="shared" si="117"/>
        <v>NO CUMPLE</v>
      </c>
      <c r="AM325" s="152" t="str">
        <f>IF('OFERTAS ECONOMICAS'!CO325=0,"",IF('OFERTAS ECONOMICAS'!CT325="NO","",'OFERTAS ECONOMICAS'!CO325))</f>
        <v/>
      </c>
      <c r="AN325" s="153">
        <f>+'OFERTAS ECONOMICAS'!CS325</f>
        <v>0</v>
      </c>
      <c r="AO325" s="153" t="str">
        <f t="shared" si="118"/>
        <v>NO CUMPLE</v>
      </c>
      <c r="AP325" s="344">
        <f>IF('OFERTAS ECONOMICAS'!CX325=0,"",IF('OFERTAS ECONOMICAS'!DC325="NO","",'OFERTAS ECONOMICAS'!CX325))</f>
        <v>1175.72</v>
      </c>
      <c r="AQ325" s="153" t="str">
        <f>+'OFERTAS ECONOMICAS'!DB325</f>
        <v>CUMPLE</v>
      </c>
      <c r="AR325" s="153" t="str">
        <f t="shared" si="119"/>
        <v>CUMPLE</v>
      </c>
      <c r="AS325" s="152" t="str">
        <f>IF('OFERTAS ECONOMICAS'!DG325=0,"",IF('OFERTAS ECONOMICAS'!DL325="NO","",'OFERTAS ECONOMICAS'!DG325))</f>
        <v/>
      </c>
      <c r="AT325" s="153">
        <f>+'OFERTAS ECONOMICAS'!DK325</f>
        <v>0</v>
      </c>
      <c r="AU325" s="153" t="str">
        <f t="shared" si="120"/>
        <v>NO CUMPLE</v>
      </c>
      <c r="AV325" s="152" t="str">
        <f>IF('OFERTAS ECONOMICAS'!DP325=0,"",IF('OFERTAS ECONOMICAS'!DU325="NO","",'OFERTAS ECONOMICAS'!DP325))</f>
        <v/>
      </c>
      <c r="AW325" s="153">
        <f>+'OFERTAS ECONOMICAS'!DT325</f>
        <v>0</v>
      </c>
      <c r="AX325" s="153" t="str">
        <f t="shared" si="121"/>
        <v>NO CUMPLE</v>
      </c>
      <c r="AY325" s="341" t="str">
        <f>IF('OFERTAS ECONOMICAS'!DY325=0,"",IF('OFERTAS ECONOMICAS'!ED325="no","",'OFERTAS ECONOMICAS'!DY325))</f>
        <v/>
      </c>
      <c r="AZ325" s="153" t="str">
        <f>+'OFERTAS ECONOMICAS'!EC325</f>
        <v>NO CUMPLE</v>
      </c>
      <c r="BA325" s="153" t="str">
        <f t="shared" si="122"/>
        <v>NO CUMPLE</v>
      </c>
      <c r="BB325" s="152">
        <f>IF('OFERTAS ECONOMICAS'!EH325=0,"",IF('OFERTAS ECONOMICAS'!EM325="NO","",'OFERTAS ECONOMICAS'!EH325))</f>
        <v>1237</v>
      </c>
      <c r="BC325" s="153" t="str">
        <f>+'OFERTAS ECONOMICAS'!EL325</f>
        <v>CUMPLE</v>
      </c>
      <c r="BD325" s="153" t="str">
        <f t="shared" si="123"/>
        <v>CUMPLE</v>
      </c>
      <c r="BE325" s="152" t="str">
        <f>IF('OFERTAS ECONOMICAS'!EQ325=0,"",IF('OFERTAS ECONOMICAS'!EV325="NO","",'OFERTAS ECONOMICAS'!EQ325))</f>
        <v/>
      </c>
      <c r="BF325" s="153">
        <f>+'OFERTAS ECONOMICAS'!EU325</f>
        <v>0</v>
      </c>
      <c r="BG325" s="153" t="str">
        <f t="shared" si="124"/>
        <v>NO CUMPLE</v>
      </c>
      <c r="BH325" s="152" t="str">
        <f>IF('OFERTAS ECONOMICAS'!EZ325=0,"",IF('OFERTAS ECONOMICAS'!FE325="NO","",'OFERTAS ECONOMICAS'!EZ325))</f>
        <v/>
      </c>
      <c r="BI325" s="153">
        <f>+'OFERTAS ECONOMICAS'!FD325</f>
        <v>0</v>
      </c>
      <c r="BJ325" s="153" t="str">
        <f t="shared" si="125"/>
        <v>NO CUMPLE</v>
      </c>
      <c r="BK325" s="152" t="str">
        <f>IF('OFERTAS ECONOMICAS'!FI325=0,"",IF('OFERTAS ECONOMICAS'!FN325="no","",'OFERTAS ECONOMICAS'!FI325))</f>
        <v/>
      </c>
      <c r="BL325" s="153">
        <f>+'OFERTAS ECONOMICAS'!FM325</f>
        <v>0</v>
      </c>
      <c r="BM325" s="153" t="str">
        <f t="shared" si="126"/>
        <v>NO CUMPLE</v>
      </c>
      <c r="BN325" s="152" t="e">
        <f>IF('OFERTAS ECONOMICAS'!#REF!=0,"",IF('OFERTAS ECONOMICAS'!#REF!="NO","",'OFERTAS ECONOMICAS'!#REF!))</f>
        <v>#REF!</v>
      </c>
      <c r="BO325" s="153" t="e">
        <f>+'OFERTAS ECONOMICAS'!#REF!</f>
        <v>#REF!</v>
      </c>
      <c r="BP325" s="153" t="e">
        <f t="shared" si="127"/>
        <v>#REF!</v>
      </c>
      <c r="BQ325" s="152" t="str">
        <f>IF('OFERTAS ECONOMICAS'!FR325=0,"",IF('OFERTAS ECONOMICAS'!FW325="NO","",'OFERTAS ECONOMICAS'!FR325))</f>
        <v/>
      </c>
      <c r="BR325" s="153">
        <f>+'OFERTAS ECONOMICAS'!FV325</f>
        <v>0</v>
      </c>
      <c r="BS325" s="153" t="str">
        <f t="shared" si="128"/>
        <v>NO CUMPLE</v>
      </c>
      <c r="BT325" s="152" t="str">
        <f>IF('OFERTAS ECONOMICAS'!GA325=0,"",IF('OFERTAS ECONOMICAS'!GF325="NO","",'OFERTAS ECONOMICAS'!GA325))</f>
        <v/>
      </c>
      <c r="BU325" s="153">
        <f>+'OFERTAS ECONOMICAS'!GE325</f>
        <v>0</v>
      </c>
      <c r="BV325" s="153" t="str">
        <f t="shared" si="129"/>
        <v>NO CUMPLE</v>
      </c>
      <c r="BW325" s="152" t="e">
        <f>IF('OFERTAS ECONOMICAS'!#REF!=0,"",IF('OFERTAS ECONOMICAS'!#REF!="NO","",'OFERTAS ECONOMICAS'!#REF!))</f>
        <v>#REF!</v>
      </c>
      <c r="BX325" s="153" t="e">
        <f>+'OFERTAS ECONOMICAS'!#REF!</f>
        <v>#REF!</v>
      </c>
      <c r="BY325" s="153" t="e">
        <f t="shared" si="130"/>
        <v>#REF!</v>
      </c>
    </row>
    <row r="326" spans="1:77" ht="38.25" x14ac:dyDescent="0.2">
      <c r="A326" s="85">
        <f t="shared" si="131"/>
        <v>317</v>
      </c>
      <c r="B326" s="85" t="str">
        <f>VLOOKUP(A326,'OFERTAS ECONOMICAS'!A326:B659,2,0)</f>
        <v>DM379</v>
      </c>
      <c r="C326" s="22" t="str">
        <f>VLOOKUP(A326,'OFERTAS ECONOMICAS'!A326:C659,3,0)</f>
        <v>CIRCUITO DE ANESTESIA PEDIATRICO CON BALON 1 LITRO</v>
      </c>
      <c r="D326" s="123">
        <v>1</v>
      </c>
      <c r="E326" s="123" t="s">
        <v>32</v>
      </c>
      <c r="F326" s="24">
        <v>17977.330000000002</v>
      </c>
      <c r="G326" s="124">
        <v>39</v>
      </c>
      <c r="H326" s="86">
        <f t="shared" si="107"/>
        <v>701115.87000000011</v>
      </c>
      <c r="I326" s="48" t="str">
        <f>IF('OFERTAS ECONOMICAS'!L326=0,"",IF('OFERTAS ECONOMICAS'!Q326="no","",'OFERTAS ECONOMICAS'!L326))</f>
        <v/>
      </c>
      <c r="J326" s="49">
        <f>+'OFERTAS ECONOMICAS'!P326</f>
        <v>0</v>
      </c>
      <c r="K326" s="49" t="str">
        <f t="shared" si="108"/>
        <v>NO CUMPLE</v>
      </c>
      <c r="L326" s="51" t="str">
        <f>IF('OFERTAS ECONOMICAS'!U326=0,"",IF('OFERTAS ECONOMICAS'!Z326="NO","",'OFERTAS ECONOMICAS'!U326))</f>
        <v/>
      </c>
      <c r="M326" s="52">
        <f>+'OFERTAS ECONOMICAS'!Y326</f>
        <v>0</v>
      </c>
      <c r="N326" s="52" t="str">
        <f t="shared" si="109"/>
        <v>NO CUMPLE</v>
      </c>
      <c r="O326" s="53">
        <f>IF('OFERTAS ECONOMICAS'!AD326=0,"",IF('OFERTAS ECONOMICAS'!AI326="NO","",'OFERTAS ECONOMICAS'!AD326))</f>
        <v>15944</v>
      </c>
      <c r="P326" s="54" t="str">
        <f>+'OFERTAS ECONOMICAS'!AH326</f>
        <v>CUMPLE</v>
      </c>
      <c r="Q326" s="54" t="str">
        <f t="shared" si="110"/>
        <v>CUMPLE</v>
      </c>
      <c r="R326" s="56" t="str">
        <f>IF('OFERTAS ECONOMICAS'!AN326=0,"",IF('OFERTAS ECONOMICAS'!AR326="NO","",'OFERTAS ECONOMICAS'!AN326))</f>
        <v/>
      </c>
      <c r="S326" s="57">
        <f>+'OFERTAS ECONOMICAS'!AQ326</f>
        <v>0</v>
      </c>
      <c r="T326" s="57" t="str">
        <f t="shared" si="111"/>
        <v>NO CUMPLE</v>
      </c>
      <c r="U326" s="59" t="str">
        <f>IF('OFERTAS ECONOMICAS'!AV326=0,"",IF('OFERTAS ECONOMICAS'!BA326="NO","",'OFERTAS ECONOMICAS'!AV326))</f>
        <v/>
      </c>
      <c r="V326" s="60" t="str">
        <f>+'OFERTAS ECONOMICAS'!AZ326</f>
        <v>NO CUMPLE</v>
      </c>
      <c r="W326" s="60" t="str">
        <f t="shared" si="112"/>
        <v>NO CUMPLE</v>
      </c>
      <c r="X326" s="56">
        <f>IF('OFERTAS ECONOMICAS'!BF326=0,"",IF('OFERTAS ECONOMICAS'!BJ326="NO","",'OFERTAS ECONOMICAS'!BE326))</f>
        <v>18499.740000000002</v>
      </c>
      <c r="Y326" s="57" t="str">
        <f>+'OFERTAS ECONOMICAS'!BI326</f>
        <v>CUMPLE</v>
      </c>
      <c r="Z326" s="57" t="str">
        <f t="shared" si="113"/>
        <v>CUMPLE</v>
      </c>
      <c r="AA326" s="152" t="e">
        <f>IF('OFERTAS ECONOMICAS'!#REF!=0,"",IF('OFERTAS ECONOMICAS'!#REF!="NO","",'OFERTAS ECONOMICAS'!#REF!))</f>
        <v>#REF!</v>
      </c>
      <c r="AB326" s="153" t="e">
        <f>+'OFERTAS ECONOMICAS'!#REF!</f>
        <v>#REF!</v>
      </c>
      <c r="AC326" s="153" t="e">
        <f t="shared" si="114"/>
        <v>#REF!</v>
      </c>
      <c r="AD326" s="251" t="str">
        <f>IF('OFERTAS ECONOMICAS'!BN326=0,"",IF('OFERTAS ECONOMICAS'!BS326="NO","",'OFERTAS ECONOMICAS'!BN326))</f>
        <v/>
      </c>
      <c r="AE326" s="153">
        <f>+'OFERTAS ECONOMICAS'!BR326</f>
        <v>0</v>
      </c>
      <c r="AF326" s="153" t="str">
        <f t="shared" si="115"/>
        <v>NO CUMPLE</v>
      </c>
      <c r="AG326" s="152" t="str">
        <f>IF('OFERTAS ECONOMICAS'!BW326=0,"",IF('OFERTAS ECONOMICAS'!CB326="NO","",'OFERTAS ECONOMICAS'!BW326))</f>
        <v/>
      </c>
      <c r="AH326" s="153">
        <f>+'OFERTAS ECONOMICAS'!CA326</f>
        <v>0</v>
      </c>
      <c r="AI326" s="153" t="str">
        <f t="shared" si="116"/>
        <v>NO CUMPLE</v>
      </c>
      <c r="AJ326" s="152" t="str">
        <f>IF('OFERTAS ECONOMICAS'!CF326=0,"",IF('OFERTAS ECONOMICAS'!CK326="NO","",'OFERTAS ECONOMICAS'!CF326))</f>
        <v/>
      </c>
      <c r="AK326" s="153">
        <f>+'OFERTAS ECONOMICAS'!CJ326</f>
        <v>0</v>
      </c>
      <c r="AL326" s="153" t="str">
        <f t="shared" si="117"/>
        <v>NO CUMPLE</v>
      </c>
      <c r="AM326" s="152" t="str">
        <f>IF('OFERTAS ECONOMICAS'!CO326=0,"",IF('OFERTAS ECONOMICAS'!CT326="NO","",'OFERTAS ECONOMICAS'!CO326))</f>
        <v/>
      </c>
      <c r="AN326" s="153">
        <f>+'OFERTAS ECONOMICAS'!CS326</f>
        <v>0</v>
      </c>
      <c r="AO326" s="153" t="str">
        <f t="shared" si="118"/>
        <v>NO CUMPLE</v>
      </c>
      <c r="AP326" s="344">
        <f>IF('OFERTAS ECONOMICAS'!CX326=0,"",IF('OFERTAS ECONOMICAS'!DC326="NO","",'OFERTAS ECONOMICAS'!CX326))</f>
        <v>16160.2</v>
      </c>
      <c r="AQ326" s="153" t="str">
        <f>+'OFERTAS ECONOMICAS'!DB326</f>
        <v>CUMPLE</v>
      </c>
      <c r="AR326" s="153" t="str">
        <f t="shared" si="119"/>
        <v>CUMPLE</v>
      </c>
      <c r="AS326" s="152" t="str">
        <f>IF('OFERTAS ECONOMICAS'!DG326=0,"",IF('OFERTAS ECONOMICAS'!DL326="NO","",'OFERTAS ECONOMICAS'!DG326))</f>
        <v/>
      </c>
      <c r="AT326" s="153">
        <f>+'OFERTAS ECONOMICAS'!DK326</f>
        <v>0</v>
      </c>
      <c r="AU326" s="153" t="str">
        <f t="shared" si="120"/>
        <v>NO CUMPLE</v>
      </c>
      <c r="AV326" s="152" t="str">
        <f>IF('OFERTAS ECONOMICAS'!DP326=0,"",IF('OFERTAS ECONOMICAS'!DU326="NO","",'OFERTAS ECONOMICAS'!DP326))</f>
        <v/>
      </c>
      <c r="AW326" s="153" t="str">
        <f>+'OFERTAS ECONOMICAS'!DT326</f>
        <v>CUMPLE</v>
      </c>
      <c r="AX326" s="153" t="str">
        <f t="shared" si="121"/>
        <v>NO CUMPLE</v>
      </c>
      <c r="AY326" s="341" t="str">
        <f>IF('OFERTAS ECONOMICAS'!DY326=0,"",IF('OFERTAS ECONOMICAS'!ED326="no","",'OFERTAS ECONOMICAS'!DY326))</f>
        <v/>
      </c>
      <c r="AZ326" s="153" t="str">
        <f>+'OFERTAS ECONOMICAS'!EC326</f>
        <v>NO CUMPLE</v>
      </c>
      <c r="BA326" s="153" t="str">
        <f t="shared" si="122"/>
        <v>NO CUMPLE</v>
      </c>
      <c r="BB326" s="152" t="str">
        <f>IF('OFERTAS ECONOMICAS'!EH326=0,"",IF('OFERTAS ECONOMICAS'!EM326="NO","",'OFERTAS ECONOMICAS'!EH326))</f>
        <v/>
      </c>
      <c r="BC326" s="153" t="str">
        <f>+'OFERTAS ECONOMICAS'!EL326</f>
        <v>CUMPLE</v>
      </c>
      <c r="BD326" s="153" t="str">
        <f t="shared" si="123"/>
        <v>NO CUMPLE</v>
      </c>
      <c r="BE326" s="152" t="str">
        <f>IF('OFERTAS ECONOMICAS'!EQ326=0,"",IF('OFERTAS ECONOMICAS'!EV326="NO","",'OFERTAS ECONOMICAS'!EQ326))</f>
        <v/>
      </c>
      <c r="BF326" s="153">
        <f>+'OFERTAS ECONOMICAS'!EU326</f>
        <v>0</v>
      </c>
      <c r="BG326" s="153" t="str">
        <f t="shared" si="124"/>
        <v>NO CUMPLE</v>
      </c>
      <c r="BH326" s="152" t="str">
        <f>IF('OFERTAS ECONOMICAS'!EZ326=0,"",IF('OFERTAS ECONOMICAS'!FE326="NO","",'OFERTAS ECONOMICAS'!EZ326))</f>
        <v/>
      </c>
      <c r="BI326" s="153">
        <f>+'OFERTAS ECONOMICAS'!FD326</f>
        <v>0</v>
      </c>
      <c r="BJ326" s="153" t="str">
        <f t="shared" si="125"/>
        <v>NO CUMPLE</v>
      </c>
      <c r="BK326" s="152" t="str">
        <f>IF('OFERTAS ECONOMICAS'!FI326=0,"",IF('OFERTAS ECONOMICAS'!FN326="no","",'OFERTAS ECONOMICAS'!FI326))</f>
        <v/>
      </c>
      <c r="BL326" s="153">
        <f>+'OFERTAS ECONOMICAS'!FM326</f>
        <v>0</v>
      </c>
      <c r="BM326" s="153" t="str">
        <f t="shared" si="126"/>
        <v>NO CUMPLE</v>
      </c>
      <c r="BN326" s="152" t="e">
        <f>IF('OFERTAS ECONOMICAS'!#REF!=0,"",IF('OFERTAS ECONOMICAS'!#REF!="NO","",'OFERTAS ECONOMICAS'!#REF!))</f>
        <v>#REF!</v>
      </c>
      <c r="BO326" s="153" t="e">
        <f>+'OFERTAS ECONOMICAS'!#REF!</f>
        <v>#REF!</v>
      </c>
      <c r="BP326" s="153" t="e">
        <f t="shared" si="127"/>
        <v>#REF!</v>
      </c>
      <c r="BQ326" s="152" t="str">
        <f>IF('OFERTAS ECONOMICAS'!FR326=0,"",IF('OFERTAS ECONOMICAS'!FW326="NO","",'OFERTAS ECONOMICAS'!FR326))</f>
        <v/>
      </c>
      <c r="BR326" s="153" t="str">
        <f>+'OFERTAS ECONOMICAS'!FV326</f>
        <v>NO CUMPLE</v>
      </c>
      <c r="BS326" s="153" t="str">
        <f t="shared" si="128"/>
        <v>NO CUMPLE</v>
      </c>
      <c r="BT326" s="152" t="str">
        <f>IF('OFERTAS ECONOMICAS'!GA326=0,"",IF('OFERTAS ECONOMICAS'!GF326="NO","",'OFERTAS ECONOMICAS'!GA326))</f>
        <v/>
      </c>
      <c r="BU326" s="153">
        <f>+'OFERTAS ECONOMICAS'!GE326</f>
        <v>0</v>
      </c>
      <c r="BV326" s="153" t="str">
        <f t="shared" si="129"/>
        <v>NO CUMPLE</v>
      </c>
      <c r="BW326" s="152" t="e">
        <f>IF('OFERTAS ECONOMICAS'!#REF!=0,"",IF('OFERTAS ECONOMICAS'!#REF!="NO","",'OFERTAS ECONOMICAS'!#REF!))</f>
        <v>#REF!</v>
      </c>
      <c r="BX326" s="153" t="e">
        <f>+'OFERTAS ECONOMICAS'!#REF!</f>
        <v>#REF!</v>
      </c>
      <c r="BY326" s="153" t="e">
        <f t="shared" si="130"/>
        <v>#REF!</v>
      </c>
    </row>
    <row r="327" spans="1:77" ht="25.5" x14ac:dyDescent="0.2">
      <c r="A327" s="85">
        <f t="shared" si="131"/>
        <v>318</v>
      </c>
      <c r="B327" s="85" t="str">
        <f>VLOOKUP(A327,'OFERTAS ECONOMICAS'!A327:B660,2,0)</f>
        <v>DM1334</v>
      </c>
      <c r="C327" s="22" t="str">
        <f>VLOOKUP(A327,'OFERTAS ECONOMICAS'!A327:C660,3,0)</f>
        <v>FRASCO RECOLECTOR DE BACILOSCOPIA</v>
      </c>
      <c r="D327" s="123">
        <v>1</v>
      </c>
      <c r="E327" s="123" t="s">
        <v>32</v>
      </c>
      <c r="F327" s="24">
        <v>438</v>
      </c>
      <c r="G327" s="124">
        <v>276</v>
      </c>
      <c r="H327" s="86">
        <f t="shared" si="107"/>
        <v>120888</v>
      </c>
      <c r="I327" s="48" t="str">
        <f>IF('OFERTAS ECONOMICAS'!L327=0,"",IF('OFERTAS ECONOMICAS'!Q327="no","",'OFERTAS ECONOMICAS'!L327))</f>
        <v/>
      </c>
      <c r="J327" s="49">
        <f>+'OFERTAS ECONOMICAS'!P327</f>
        <v>0</v>
      </c>
      <c r="K327" s="49" t="str">
        <f t="shared" si="108"/>
        <v>NO CUMPLE</v>
      </c>
      <c r="L327" s="51" t="str">
        <f>IF('OFERTAS ECONOMICAS'!U327=0,"",IF('OFERTAS ECONOMICAS'!Z327="NO","",'OFERTAS ECONOMICAS'!U327))</f>
        <v/>
      </c>
      <c r="M327" s="52">
        <f>+'OFERTAS ECONOMICAS'!Y327</f>
        <v>0</v>
      </c>
      <c r="N327" s="52" t="str">
        <f t="shared" si="109"/>
        <v>NO CUMPLE</v>
      </c>
      <c r="O327" s="53">
        <f>IF('OFERTAS ECONOMICAS'!AD327=0,"",IF('OFERTAS ECONOMICAS'!AI327="NO","",'OFERTAS ECONOMICAS'!AD327))</f>
        <v>438</v>
      </c>
      <c r="P327" s="54" t="str">
        <f>+'OFERTAS ECONOMICAS'!AH327</f>
        <v>CUMPLE</v>
      </c>
      <c r="Q327" s="54" t="str">
        <f t="shared" si="110"/>
        <v>CUMPLE</v>
      </c>
      <c r="R327" s="56" t="str">
        <f>IF('OFERTAS ECONOMICAS'!AN327=0,"",IF('OFERTAS ECONOMICAS'!AR327="NO","",'OFERTAS ECONOMICAS'!AN327))</f>
        <v/>
      </c>
      <c r="S327" s="57">
        <f>+'OFERTAS ECONOMICAS'!AQ327</f>
        <v>0</v>
      </c>
      <c r="T327" s="57" t="str">
        <f t="shared" si="111"/>
        <v>NO CUMPLE</v>
      </c>
      <c r="U327" s="59" t="str">
        <f>IF('OFERTAS ECONOMICAS'!AV327=0,"",IF('OFERTAS ECONOMICAS'!BA327="NO","",'OFERTAS ECONOMICAS'!AV327))</f>
        <v/>
      </c>
      <c r="V327" s="60">
        <f>+'OFERTAS ECONOMICAS'!AZ327</f>
        <v>0</v>
      </c>
      <c r="W327" s="60" t="str">
        <f t="shared" si="112"/>
        <v>NO CUMPLE</v>
      </c>
      <c r="X327" s="56" t="str">
        <f>IF('OFERTAS ECONOMICAS'!BF327=0,"",IF('OFERTAS ECONOMICAS'!BJ327="NO","",'OFERTAS ECONOMICAS'!BE327))</f>
        <v/>
      </c>
      <c r="Y327" s="57">
        <f>+'OFERTAS ECONOMICAS'!BI327</f>
        <v>0</v>
      </c>
      <c r="Z327" s="57" t="str">
        <f t="shared" si="113"/>
        <v>NO CUMPLE</v>
      </c>
      <c r="AA327" s="152" t="e">
        <f>IF('OFERTAS ECONOMICAS'!#REF!=0,"",IF('OFERTAS ECONOMICAS'!#REF!="NO","",'OFERTAS ECONOMICAS'!#REF!))</f>
        <v>#REF!</v>
      </c>
      <c r="AB327" s="153" t="e">
        <f>+'OFERTAS ECONOMICAS'!#REF!</f>
        <v>#REF!</v>
      </c>
      <c r="AC327" s="153" t="e">
        <f t="shared" si="114"/>
        <v>#REF!</v>
      </c>
      <c r="AD327" s="251" t="str">
        <f>IF('OFERTAS ECONOMICAS'!BN327=0,"",IF('OFERTAS ECONOMICAS'!BS327="NO","",'OFERTAS ECONOMICAS'!BN327))</f>
        <v/>
      </c>
      <c r="AE327" s="153">
        <f>+'OFERTAS ECONOMICAS'!BR327</f>
        <v>0</v>
      </c>
      <c r="AF327" s="153" t="str">
        <f t="shared" si="115"/>
        <v>NO CUMPLE</v>
      </c>
      <c r="AG327" s="152" t="str">
        <f>IF('OFERTAS ECONOMICAS'!BW327=0,"",IF('OFERTAS ECONOMICAS'!CB327="NO","",'OFERTAS ECONOMICAS'!BW327))</f>
        <v/>
      </c>
      <c r="AH327" s="153">
        <f>+'OFERTAS ECONOMICAS'!CA327</f>
        <v>0</v>
      </c>
      <c r="AI327" s="153" t="str">
        <f t="shared" si="116"/>
        <v>NO CUMPLE</v>
      </c>
      <c r="AJ327" s="152" t="str">
        <f>IF('OFERTAS ECONOMICAS'!CF327=0,"",IF('OFERTAS ECONOMICAS'!CK327="NO","",'OFERTAS ECONOMICAS'!CF327))</f>
        <v/>
      </c>
      <c r="AK327" s="153">
        <f>+'OFERTAS ECONOMICAS'!CJ327</f>
        <v>0</v>
      </c>
      <c r="AL327" s="153" t="str">
        <f t="shared" si="117"/>
        <v>NO CUMPLE</v>
      </c>
      <c r="AM327" s="152" t="str">
        <f>IF('OFERTAS ECONOMICAS'!CO327=0,"",IF('OFERTAS ECONOMICAS'!CT327="NO","",'OFERTAS ECONOMICAS'!CO327))</f>
        <v/>
      </c>
      <c r="AN327" s="153">
        <f>+'OFERTAS ECONOMICAS'!CS327</f>
        <v>0</v>
      </c>
      <c r="AO327" s="153" t="str">
        <f t="shared" si="118"/>
        <v>NO CUMPLE</v>
      </c>
      <c r="AP327" s="344">
        <f>IF('OFERTAS ECONOMICAS'!CX327=0,"",IF('OFERTAS ECONOMICAS'!DC327="NO","",'OFERTAS ECONOMICAS'!CX327))</f>
        <v>484.33</v>
      </c>
      <c r="AQ327" s="153" t="str">
        <f>+'OFERTAS ECONOMICAS'!DB327</f>
        <v>CUMPLE</v>
      </c>
      <c r="AR327" s="153" t="str">
        <f t="shared" si="119"/>
        <v>CUMPLE</v>
      </c>
      <c r="AS327" s="152" t="str">
        <f>IF('OFERTAS ECONOMICAS'!DG327=0,"",IF('OFERTAS ECONOMICAS'!DL327="NO","",'OFERTAS ECONOMICAS'!DG327))</f>
        <v/>
      </c>
      <c r="AT327" s="153">
        <f>+'OFERTAS ECONOMICAS'!DK327</f>
        <v>0</v>
      </c>
      <c r="AU327" s="153" t="str">
        <f t="shared" si="120"/>
        <v>NO CUMPLE</v>
      </c>
      <c r="AV327" s="152" t="str">
        <f>IF('OFERTAS ECONOMICAS'!DP327=0,"",IF('OFERTAS ECONOMICAS'!DU327="NO","",'OFERTAS ECONOMICAS'!DP327))</f>
        <v/>
      </c>
      <c r="AW327" s="153">
        <f>+'OFERTAS ECONOMICAS'!DT327</f>
        <v>0</v>
      </c>
      <c r="AX327" s="153" t="str">
        <f t="shared" si="121"/>
        <v>NO CUMPLE</v>
      </c>
      <c r="AY327" s="341" t="str">
        <f>IF('OFERTAS ECONOMICAS'!DY327=0,"",IF('OFERTAS ECONOMICAS'!ED327="no","",'OFERTAS ECONOMICAS'!DY327))</f>
        <v/>
      </c>
      <c r="AZ327" s="153">
        <f>+'OFERTAS ECONOMICAS'!EC327</f>
        <v>0</v>
      </c>
      <c r="BA327" s="153" t="str">
        <f t="shared" si="122"/>
        <v>NO CUMPLE</v>
      </c>
      <c r="BB327" s="152">
        <f>IF('OFERTAS ECONOMICAS'!EH327=0,"",IF('OFERTAS ECONOMICAS'!EM327="NO","",'OFERTAS ECONOMICAS'!EH327))</f>
        <v>472</v>
      </c>
      <c r="BC327" s="153" t="str">
        <f>+'OFERTAS ECONOMICAS'!EL327</f>
        <v>CUMPLE</v>
      </c>
      <c r="BD327" s="153" t="str">
        <f t="shared" si="123"/>
        <v>CUMPLE</v>
      </c>
      <c r="BE327" s="152">
        <f>IF('OFERTAS ECONOMICAS'!EQ327=0,"",IF('OFERTAS ECONOMICAS'!EV327="NO","",'OFERTAS ECONOMICAS'!EQ327))</f>
        <v>433</v>
      </c>
      <c r="BF327" s="153" t="str">
        <f>+'OFERTAS ECONOMICAS'!EU327</f>
        <v>CUMPLE</v>
      </c>
      <c r="BG327" s="153" t="str">
        <f t="shared" si="124"/>
        <v>CUMPLE</v>
      </c>
      <c r="BH327" s="152" t="str">
        <f>IF('OFERTAS ECONOMICAS'!EZ327=0,"",IF('OFERTAS ECONOMICAS'!FE327="NO","",'OFERTAS ECONOMICAS'!EZ327))</f>
        <v/>
      </c>
      <c r="BI327" s="153">
        <f>+'OFERTAS ECONOMICAS'!FD327</f>
        <v>0</v>
      </c>
      <c r="BJ327" s="153" t="str">
        <f t="shared" si="125"/>
        <v>NO CUMPLE</v>
      </c>
      <c r="BK327" s="152" t="str">
        <f>IF('OFERTAS ECONOMICAS'!FI327=0,"",IF('OFERTAS ECONOMICAS'!FN327="no","",'OFERTAS ECONOMICAS'!FI327))</f>
        <v/>
      </c>
      <c r="BL327" s="153">
        <f>+'OFERTAS ECONOMICAS'!FM327</f>
        <v>0</v>
      </c>
      <c r="BM327" s="153" t="str">
        <f t="shared" si="126"/>
        <v>NO CUMPLE</v>
      </c>
      <c r="BN327" s="152" t="e">
        <f>IF('OFERTAS ECONOMICAS'!#REF!=0,"",IF('OFERTAS ECONOMICAS'!#REF!="NO","",'OFERTAS ECONOMICAS'!#REF!))</f>
        <v>#REF!</v>
      </c>
      <c r="BO327" s="153" t="e">
        <f>+'OFERTAS ECONOMICAS'!#REF!</f>
        <v>#REF!</v>
      </c>
      <c r="BP327" s="153" t="e">
        <f t="shared" si="127"/>
        <v>#REF!</v>
      </c>
      <c r="BQ327" s="152" t="str">
        <f>IF('OFERTAS ECONOMICAS'!FR327=0,"",IF('OFERTAS ECONOMICAS'!FW327="NO","",'OFERTAS ECONOMICAS'!FR327))</f>
        <v/>
      </c>
      <c r="BR327" s="153">
        <f>+'OFERTAS ECONOMICAS'!FV327</f>
        <v>0</v>
      </c>
      <c r="BS327" s="153" t="str">
        <f t="shared" si="128"/>
        <v>NO CUMPLE</v>
      </c>
      <c r="BT327" s="152" t="str">
        <f>IF('OFERTAS ECONOMICAS'!GA327=0,"",IF('OFERTAS ECONOMICAS'!GF327="NO","",'OFERTAS ECONOMICAS'!GA327))</f>
        <v/>
      </c>
      <c r="BU327" s="153">
        <f>+'OFERTAS ECONOMICAS'!GE327</f>
        <v>0</v>
      </c>
      <c r="BV327" s="153" t="str">
        <f t="shared" si="129"/>
        <v>NO CUMPLE</v>
      </c>
      <c r="BW327" s="152" t="e">
        <f>IF('OFERTAS ECONOMICAS'!#REF!=0,"",IF('OFERTAS ECONOMICAS'!#REF!="NO","",'OFERTAS ECONOMICAS'!#REF!))</f>
        <v>#REF!</v>
      </c>
      <c r="BX327" s="153" t="e">
        <f>+'OFERTAS ECONOMICAS'!#REF!</f>
        <v>#REF!</v>
      </c>
      <c r="BY327" s="153" t="e">
        <f t="shared" si="130"/>
        <v>#REF!</v>
      </c>
    </row>
    <row r="328" spans="1:77" ht="12.75" x14ac:dyDescent="0.2">
      <c r="A328" s="85">
        <f t="shared" si="131"/>
        <v>319</v>
      </c>
      <c r="B328" s="85" t="str">
        <f>VLOOKUP(A328,'OFERTAS ECONOMICAS'!A328:B661,2,0)</f>
        <v>DM561</v>
      </c>
      <c r="C328" s="22" t="str">
        <f>VLOOKUP(A328,'OFERTAS ECONOMICAS'!A328:C661,3,0)</f>
        <v>HUMIDIFICADOR DESECHABLE</v>
      </c>
      <c r="D328" s="123">
        <v>1</v>
      </c>
      <c r="E328" s="123" t="s">
        <v>32</v>
      </c>
      <c r="F328" s="24">
        <v>4584</v>
      </c>
      <c r="G328" s="124">
        <v>1876</v>
      </c>
      <c r="H328" s="86">
        <f t="shared" si="107"/>
        <v>8599584</v>
      </c>
      <c r="I328" s="48" t="str">
        <f>IF('OFERTAS ECONOMICAS'!L328=0,"",IF('OFERTAS ECONOMICAS'!Q328="no","",'OFERTAS ECONOMICAS'!L328))</f>
        <v/>
      </c>
      <c r="J328" s="49">
        <f>+'OFERTAS ECONOMICAS'!P328</f>
        <v>0</v>
      </c>
      <c r="K328" s="49" t="str">
        <f t="shared" si="108"/>
        <v>NO CUMPLE</v>
      </c>
      <c r="L328" s="51" t="str">
        <f>IF('OFERTAS ECONOMICAS'!U328=0,"",IF('OFERTAS ECONOMICAS'!Z328="NO","",'OFERTAS ECONOMICAS'!U328))</f>
        <v/>
      </c>
      <c r="M328" s="52" t="str">
        <f>+'OFERTAS ECONOMICAS'!Y328</f>
        <v>CUMPLE</v>
      </c>
      <c r="N328" s="52" t="str">
        <f t="shared" si="109"/>
        <v>NO CUMPLE</v>
      </c>
      <c r="O328" s="53">
        <f>IF('OFERTAS ECONOMICAS'!AD328=0,"",IF('OFERTAS ECONOMICAS'!AI328="NO","",'OFERTAS ECONOMICAS'!AD328))</f>
        <v>4584</v>
      </c>
      <c r="P328" s="54" t="str">
        <f>+'OFERTAS ECONOMICAS'!AH328</f>
        <v>CUMPLE</v>
      </c>
      <c r="Q328" s="54" t="str">
        <f t="shared" si="110"/>
        <v>CUMPLE</v>
      </c>
      <c r="R328" s="56" t="str">
        <f>IF('OFERTAS ECONOMICAS'!AN328=0,"",IF('OFERTAS ECONOMICAS'!AR328="NO","",'OFERTAS ECONOMICAS'!AN328))</f>
        <v/>
      </c>
      <c r="S328" s="57">
        <f>+'OFERTAS ECONOMICAS'!AQ328</f>
        <v>0</v>
      </c>
      <c r="T328" s="57" t="str">
        <f t="shared" si="111"/>
        <v>NO CUMPLE</v>
      </c>
      <c r="U328" s="59" t="str">
        <f>IF('OFERTAS ECONOMICAS'!AV328=0,"",IF('OFERTAS ECONOMICAS'!BA328="NO","",'OFERTAS ECONOMICAS'!AV328))</f>
        <v/>
      </c>
      <c r="V328" s="60">
        <f>+'OFERTAS ECONOMICAS'!AZ328</f>
        <v>0</v>
      </c>
      <c r="W328" s="60" t="str">
        <f t="shared" si="112"/>
        <v>NO CUMPLE</v>
      </c>
      <c r="X328" s="56" t="str">
        <f>IF('OFERTAS ECONOMICAS'!BF328=0,"",IF('OFERTAS ECONOMICAS'!BJ328="NO","",'OFERTAS ECONOMICAS'!BE328))</f>
        <v/>
      </c>
      <c r="Y328" s="57" t="str">
        <f>+'OFERTAS ECONOMICAS'!BI328</f>
        <v>CUMPLE</v>
      </c>
      <c r="Z328" s="57" t="str">
        <f t="shared" si="113"/>
        <v>NO CUMPLE</v>
      </c>
      <c r="AA328" s="152" t="e">
        <f>IF('OFERTAS ECONOMICAS'!#REF!=0,"",IF('OFERTAS ECONOMICAS'!#REF!="NO","",'OFERTAS ECONOMICAS'!#REF!))</f>
        <v>#REF!</v>
      </c>
      <c r="AB328" s="153" t="e">
        <f>+'OFERTAS ECONOMICAS'!#REF!</f>
        <v>#REF!</v>
      </c>
      <c r="AC328" s="153" t="e">
        <f t="shared" si="114"/>
        <v>#REF!</v>
      </c>
      <c r="AD328" s="251" t="str">
        <f>IF('OFERTAS ECONOMICAS'!BN328=0,"",IF('OFERTAS ECONOMICAS'!BS328="NO","",'OFERTAS ECONOMICAS'!BN328))</f>
        <v/>
      </c>
      <c r="AE328" s="153">
        <f>+'OFERTAS ECONOMICAS'!BR328</f>
        <v>0</v>
      </c>
      <c r="AF328" s="153" t="str">
        <f t="shared" si="115"/>
        <v>NO CUMPLE</v>
      </c>
      <c r="AG328" s="152" t="str">
        <f>IF('OFERTAS ECONOMICAS'!BW328=0,"",IF('OFERTAS ECONOMICAS'!CB328="NO","",'OFERTAS ECONOMICAS'!BW328))</f>
        <v/>
      </c>
      <c r="AH328" s="153">
        <f>+'OFERTAS ECONOMICAS'!CA328</f>
        <v>0</v>
      </c>
      <c r="AI328" s="153" t="str">
        <f t="shared" si="116"/>
        <v>NO CUMPLE</v>
      </c>
      <c r="AJ328" s="152" t="str">
        <f>IF('OFERTAS ECONOMICAS'!CF328=0,"",IF('OFERTAS ECONOMICAS'!CK328="NO","",'OFERTAS ECONOMICAS'!CF328))</f>
        <v/>
      </c>
      <c r="AK328" s="153">
        <f>+'OFERTAS ECONOMICAS'!CJ328</f>
        <v>0</v>
      </c>
      <c r="AL328" s="153" t="str">
        <f t="shared" si="117"/>
        <v>NO CUMPLE</v>
      </c>
      <c r="AM328" s="152" t="str">
        <f>IF('OFERTAS ECONOMICAS'!CO328=0,"",IF('OFERTAS ECONOMICAS'!CT328="NO","",'OFERTAS ECONOMICAS'!CO328))</f>
        <v/>
      </c>
      <c r="AN328" s="153">
        <f>+'OFERTAS ECONOMICAS'!CS328</f>
        <v>0</v>
      </c>
      <c r="AO328" s="153" t="str">
        <f t="shared" si="118"/>
        <v>NO CUMPLE</v>
      </c>
      <c r="AP328" s="344">
        <f>IF('OFERTAS ECONOMICAS'!CX328=0,"",IF('OFERTAS ECONOMICAS'!DC328="NO","",'OFERTAS ECONOMICAS'!CX328))</f>
        <v>4569.6000000000004</v>
      </c>
      <c r="AQ328" s="153" t="str">
        <f>+'OFERTAS ECONOMICAS'!DB328</f>
        <v>CUMPLE</v>
      </c>
      <c r="AR328" s="153" t="str">
        <f t="shared" si="119"/>
        <v>CUMPLE</v>
      </c>
      <c r="AS328" s="152" t="str">
        <f>IF('OFERTAS ECONOMICAS'!DG328=0,"",IF('OFERTAS ECONOMICAS'!DL328="NO","",'OFERTAS ECONOMICAS'!DG328))</f>
        <v/>
      </c>
      <c r="AT328" s="153">
        <f>+'OFERTAS ECONOMICAS'!DK328</f>
        <v>0</v>
      </c>
      <c r="AU328" s="153" t="str">
        <f t="shared" si="120"/>
        <v>NO CUMPLE</v>
      </c>
      <c r="AV328" s="152" t="str">
        <f>IF('OFERTAS ECONOMICAS'!DP328=0,"",IF('OFERTAS ECONOMICAS'!DU328="NO","",'OFERTAS ECONOMICAS'!DP328))</f>
        <v/>
      </c>
      <c r="AW328" s="153">
        <f>+'OFERTAS ECONOMICAS'!DT328</f>
        <v>0</v>
      </c>
      <c r="AX328" s="153" t="str">
        <f t="shared" si="121"/>
        <v>NO CUMPLE</v>
      </c>
      <c r="AY328" s="341" t="str">
        <f>IF('OFERTAS ECONOMICAS'!DY328=0,"",IF('OFERTAS ECONOMICAS'!ED328="no","",'OFERTAS ECONOMICAS'!DY328))</f>
        <v/>
      </c>
      <c r="AZ328" s="153" t="str">
        <f>+'OFERTAS ECONOMICAS'!EC328</f>
        <v>NO CUMPLE</v>
      </c>
      <c r="BA328" s="153" t="str">
        <f t="shared" si="122"/>
        <v>NO CUMPLE</v>
      </c>
      <c r="BB328" s="152">
        <f>IF('OFERTAS ECONOMICAS'!EH328=0,"",IF('OFERTAS ECONOMICAS'!EM328="NO","",'OFERTAS ECONOMICAS'!EH328))</f>
        <v>4760</v>
      </c>
      <c r="BC328" s="153" t="str">
        <f>+'OFERTAS ECONOMICAS'!EL328</f>
        <v>CUMPLE</v>
      </c>
      <c r="BD328" s="153" t="str">
        <f t="shared" si="123"/>
        <v>CUMPLE</v>
      </c>
      <c r="BE328" s="152">
        <f>IF('OFERTAS ECONOMICAS'!EQ328=0,"",IF('OFERTAS ECONOMICAS'!EV328="NO","",'OFERTAS ECONOMICAS'!EQ328))</f>
        <v>4533</v>
      </c>
      <c r="BF328" s="153" t="str">
        <f>+'OFERTAS ECONOMICAS'!EU328</f>
        <v>CUMPLE</v>
      </c>
      <c r="BG328" s="153" t="str">
        <f t="shared" si="124"/>
        <v>CUMPLE</v>
      </c>
      <c r="BH328" s="152" t="str">
        <f>IF('OFERTAS ECONOMICAS'!EZ328=0,"",IF('OFERTAS ECONOMICAS'!FE328="NO","",'OFERTAS ECONOMICAS'!EZ328))</f>
        <v/>
      </c>
      <c r="BI328" s="153">
        <f>+'OFERTAS ECONOMICAS'!FD328</f>
        <v>0</v>
      </c>
      <c r="BJ328" s="153" t="str">
        <f t="shared" si="125"/>
        <v>NO CUMPLE</v>
      </c>
      <c r="BK328" s="152" t="str">
        <f>IF('OFERTAS ECONOMICAS'!FI328=0,"",IF('OFERTAS ECONOMICAS'!FN328="no","",'OFERTAS ECONOMICAS'!FI328))</f>
        <v/>
      </c>
      <c r="BL328" s="153">
        <f>+'OFERTAS ECONOMICAS'!FM328</f>
        <v>0</v>
      </c>
      <c r="BM328" s="153" t="str">
        <f t="shared" si="126"/>
        <v>NO CUMPLE</v>
      </c>
      <c r="BN328" s="152" t="e">
        <f>IF('OFERTAS ECONOMICAS'!#REF!=0,"",IF('OFERTAS ECONOMICAS'!#REF!="NO","",'OFERTAS ECONOMICAS'!#REF!))</f>
        <v>#REF!</v>
      </c>
      <c r="BO328" s="153" t="e">
        <f>+'OFERTAS ECONOMICAS'!#REF!</f>
        <v>#REF!</v>
      </c>
      <c r="BP328" s="153" t="e">
        <f t="shared" si="127"/>
        <v>#REF!</v>
      </c>
      <c r="BQ328" s="152" t="str">
        <f>IF('OFERTAS ECONOMICAS'!FR328=0,"",IF('OFERTAS ECONOMICAS'!FW328="NO","",'OFERTAS ECONOMICAS'!FR328))</f>
        <v/>
      </c>
      <c r="BR328" s="153">
        <f>+'OFERTAS ECONOMICAS'!FV328</f>
        <v>0</v>
      </c>
      <c r="BS328" s="153" t="str">
        <f t="shared" si="128"/>
        <v>NO CUMPLE</v>
      </c>
      <c r="BT328" s="152" t="str">
        <f>IF('OFERTAS ECONOMICAS'!GA328=0,"",IF('OFERTAS ECONOMICAS'!GF328="NO","",'OFERTAS ECONOMICAS'!GA328))</f>
        <v/>
      </c>
      <c r="BU328" s="153" t="str">
        <f>+'OFERTAS ECONOMICAS'!GE328</f>
        <v>CUMPLE</v>
      </c>
      <c r="BV328" s="153" t="str">
        <f t="shared" si="129"/>
        <v>NO CUMPLE</v>
      </c>
      <c r="BW328" s="152" t="e">
        <f>IF('OFERTAS ECONOMICAS'!#REF!=0,"",IF('OFERTAS ECONOMICAS'!#REF!="NO","",'OFERTAS ECONOMICAS'!#REF!))</f>
        <v>#REF!</v>
      </c>
      <c r="BX328" s="153" t="e">
        <f>+'OFERTAS ECONOMICAS'!#REF!</f>
        <v>#REF!</v>
      </c>
      <c r="BY328" s="153" t="e">
        <f t="shared" si="130"/>
        <v>#REF!</v>
      </c>
    </row>
    <row r="329" spans="1:77" ht="38.25" x14ac:dyDescent="0.2">
      <c r="A329" s="85">
        <f t="shared" si="131"/>
        <v>320</v>
      </c>
      <c r="B329" s="85" t="str">
        <f>VLOOKUP(A329,'OFERTAS ECONOMICAS'!A329:B662,2,0)</f>
        <v>DM2731</v>
      </c>
      <c r="C329" s="22" t="str">
        <f>VLOOKUP(A329,'OFERTAS ECONOMICAS'!A329:C662,3,0)</f>
        <v>MASCARA DE OXIGENO SIMPLE PARA ADULTO CON EXTENSION DE 2- 3 MTS</v>
      </c>
      <c r="D329" s="123">
        <v>1</v>
      </c>
      <c r="E329" s="123" t="s">
        <v>32</v>
      </c>
      <c r="F329" s="24">
        <v>1856</v>
      </c>
      <c r="G329" s="124">
        <v>1</v>
      </c>
      <c r="H329" s="86">
        <f t="shared" si="107"/>
        <v>1856</v>
      </c>
      <c r="I329" s="48" t="str">
        <f>IF('OFERTAS ECONOMICAS'!L329=0,"",IF('OFERTAS ECONOMICAS'!Q329="no","",'OFERTAS ECONOMICAS'!L329))</f>
        <v/>
      </c>
      <c r="J329" s="49">
        <f>+'OFERTAS ECONOMICAS'!P329</f>
        <v>0</v>
      </c>
      <c r="K329" s="49" t="str">
        <f t="shared" si="108"/>
        <v>NO CUMPLE</v>
      </c>
      <c r="L329" s="51" t="str">
        <f>IF('OFERTAS ECONOMICAS'!U329=0,"",IF('OFERTAS ECONOMICAS'!Z329="NO","",'OFERTAS ECONOMICAS'!U329))</f>
        <v/>
      </c>
      <c r="M329" s="52">
        <f>+'OFERTAS ECONOMICAS'!Y329</f>
        <v>0</v>
      </c>
      <c r="N329" s="52" t="str">
        <f t="shared" si="109"/>
        <v>NO CUMPLE</v>
      </c>
      <c r="O329" s="53">
        <f>IF('OFERTAS ECONOMICAS'!AD329=0,"",IF('OFERTAS ECONOMICAS'!AI329="NO","",'OFERTAS ECONOMICAS'!AD329))</f>
        <v>1967</v>
      </c>
      <c r="P329" s="54" t="str">
        <f>+'OFERTAS ECONOMICAS'!AH329</f>
        <v>CUMPLE</v>
      </c>
      <c r="Q329" s="54" t="str">
        <f t="shared" si="110"/>
        <v>CUMPLE</v>
      </c>
      <c r="R329" s="56" t="str">
        <f>IF('OFERTAS ECONOMICAS'!AN329=0,"",IF('OFERTAS ECONOMICAS'!AR329="NO","",'OFERTAS ECONOMICAS'!AN329))</f>
        <v/>
      </c>
      <c r="S329" s="57">
        <f>+'OFERTAS ECONOMICAS'!AQ329</f>
        <v>0</v>
      </c>
      <c r="T329" s="57" t="str">
        <f t="shared" si="111"/>
        <v>NO CUMPLE</v>
      </c>
      <c r="U329" s="59" t="str">
        <f>IF('OFERTAS ECONOMICAS'!AV329=0,"",IF('OFERTAS ECONOMICAS'!BA329="NO","",'OFERTAS ECONOMICAS'!AV329))</f>
        <v/>
      </c>
      <c r="V329" s="60">
        <f>+'OFERTAS ECONOMICAS'!AZ329</f>
        <v>0</v>
      </c>
      <c r="W329" s="60" t="str">
        <f t="shared" si="112"/>
        <v>NO CUMPLE</v>
      </c>
      <c r="X329" s="56" t="str">
        <f>IF('OFERTAS ECONOMICAS'!BF329=0,"",IF('OFERTAS ECONOMICAS'!BJ329="NO","",'OFERTAS ECONOMICAS'!BE329))</f>
        <v/>
      </c>
      <c r="Y329" s="57">
        <f>+'OFERTAS ECONOMICAS'!BI329</f>
        <v>0</v>
      </c>
      <c r="Z329" s="57" t="str">
        <f t="shared" si="113"/>
        <v>NO CUMPLE</v>
      </c>
      <c r="AA329" s="152" t="e">
        <f>IF('OFERTAS ECONOMICAS'!#REF!=0,"",IF('OFERTAS ECONOMICAS'!#REF!="NO","",'OFERTAS ECONOMICAS'!#REF!))</f>
        <v>#REF!</v>
      </c>
      <c r="AB329" s="153" t="e">
        <f>+'OFERTAS ECONOMICAS'!#REF!</f>
        <v>#REF!</v>
      </c>
      <c r="AC329" s="153" t="e">
        <f t="shared" si="114"/>
        <v>#REF!</v>
      </c>
      <c r="AD329" s="251" t="str">
        <f>IF('OFERTAS ECONOMICAS'!BN329=0,"",IF('OFERTAS ECONOMICAS'!BS329="NO","",'OFERTAS ECONOMICAS'!BN329))</f>
        <v/>
      </c>
      <c r="AE329" s="153">
        <f>+'OFERTAS ECONOMICAS'!BR329</f>
        <v>0</v>
      </c>
      <c r="AF329" s="153" t="str">
        <f t="shared" si="115"/>
        <v>NO CUMPLE</v>
      </c>
      <c r="AG329" s="152" t="str">
        <f>IF('OFERTAS ECONOMICAS'!BW329=0,"",IF('OFERTAS ECONOMICAS'!CB329="NO","",'OFERTAS ECONOMICAS'!BW329))</f>
        <v/>
      </c>
      <c r="AH329" s="153">
        <f>+'OFERTAS ECONOMICAS'!CA329</f>
        <v>0</v>
      </c>
      <c r="AI329" s="153" t="str">
        <f t="shared" si="116"/>
        <v>NO CUMPLE</v>
      </c>
      <c r="AJ329" s="152" t="str">
        <f>IF('OFERTAS ECONOMICAS'!CF329=0,"",IF('OFERTAS ECONOMICAS'!CK329="NO","",'OFERTAS ECONOMICAS'!CF329))</f>
        <v/>
      </c>
      <c r="AK329" s="153">
        <f>+'OFERTAS ECONOMICAS'!CJ329</f>
        <v>0</v>
      </c>
      <c r="AL329" s="153" t="str">
        <f t="shared" si="117"/>
        <v>NO CUMPLE</v>
      </c>
      <c r="AM329" s="152" t="str">
        <f>IF('OFERTAS ECONOMICAS'!CO329=0,"",IF('OFERTAS ECONOMICAS'!CT329="NO","",'OFERTAS ECONOMICAS'!CO329))</f>
        <v/>
      </c>
      <c r="AN329" s="153">
        <f>+'OFERTAS ECONOMICAS'!CS329</f>
        <v>0</v>
      </c>
      <c r="AO329" s="153" t="str">
        <f t="shared" si="118"/>
        <v>NO CUMPLE</v>
      </c>
      <c r="AP329" s="344">
        <f>IF('OFERTAS ECONOMICAS'!CX329=0,"",IF('OFERTAS ECONOMICAS'!DC329="NO","",'OFERTAS ECONOMICAS'!CX329))</f>
        <v>1814.75</v>
      </c>
      <c r="AQ329" s="153" t="str">
        <f>+'OFERTAS ECONOMICAS'!DB329</f>
        <v>CUMPLE</v>
      </c>
      <c r="AR329" s="153" t="str">
        <f t="shared" si="119"/>
        <v>CUMPLE</v>
      </c>
      <c r="AS329" s="152" t="str">
        <f>IF('OFERTAS ECONOMICAS'!DG329=0,"",IF('OFERTAS ECONOMICAS'!DL329="NO","",'OFERTAS ECONOMICAS'!DG329))</f>
        <v/>
      </c>
      <c r="AT329" s="153">
        <f>+'OFERTAS ECONOMICAS'!DK329</f>
        <v>0</v>
      </c>
      <c r="AU329" s="153" t="str">
        <f t="shared" si="120"/>
        <v>NO CUMPLE</v>
      </c>
      <c r="AV329" s="152" t="str">
        <f>IF('OFERTAS ECONOMICAS'!DP329=0,"",IF('OFERTAS ECONOMICAS'!DU329="NO","",'OFERTAS ECONOMICAS'!DP329))</f>
        <v/>
      </c>
      <c r="AW329" s="153">
        <f>+'OFERTAS ECONOMICAS'!DT329</f>
        <v>0</v>
      </c>
      <c r="AX329" s="153" t="str">
        <f t="shared" si="121"/>
        <v>NO CUMPLE</v>
      </c>
      <c r="AY329" s="341" t="str">
        <f>IF('OFERTAS ECONOMICAS'!DY329=0,"",IF('OFERTAS ECONOMICAS'!ED329="no","",'OFERTAS ECONOMICAS'!DY329))</f>
        <v/>
      </c>
      <c r="AZ329" s="153">
        <f>+'OFERTAS ECONOMICAS'!EC329</f>
        <v>0</v>
      </c>
      <c r="BA329" s="153" t="str">
        <f t="shared" si="122"/>
        <v>NO CUMPLE</v>
      </c>
      <c r="BB329" s="152">
        <f>IF('OFERTAS ECONOMICAS'!EH329=0,"",IF('OFERTAS ECONOMICAS'!EM329="NO","",'OFERTAS ECONOMICAS'!EH329))</f>
        <v>1826</v>
      </c>
      <c r="BC329" s="153" t="str">
        <f>+'OFERTAS ECONOMICAS'!EL329</f>
        <v>CUMPLE</v>
      </c>
      <c r="BD329" s="153" t="str">
        <f t="shared" si="123"/>
        <v>CUMPLE</v>
      </c>
      <c r="BE329" s="152" t="str">
        <f>IF('OFERTAS ECONOMICAS'!EQ329=0,"",IF('OFERTAS ECONOMICAS'!EV329="NO","",'OFERTAS ECONOMICAS'!EQ329))</f>
        <v/>
      </c>
      <c r="BF329" s="153">
        <f>+'OFERTAS ECONOMICAS'!EU329</f>
        <v>0</v>
      </c>
      <c r="BG329" s="153" t="str">
        <f t="shared" si="124"/>
        <v>NO CUMPLE</v>
      </c>
      <c r="BH329" s="152" t="str">
        <f>IF('OFERTAS ECONOMICAS'!EZ329=0,"",IF('OFERTAS ECONOMICAS'!FE329="NO","",'OFERTAS ECONOMICAS'!EZ329))</f>
        <v/>
      </c>
      <c r="BI329" s="153">
        <f>+'OFERTAS ECONOMICAS'!FD329</f>
        <v>0</v>
      </c>
      <c r="BJ329" s="153" t="str">
        <f t="shared" si="125"/>
        <v>NO CUMPLE</v>
      </c>
      <c r="BK329" s="152" t="str">
        <f>IF('OFERTAS ECONOMICAS'!FI329=0,"",IF('OFERTAS ECONOMICAS'!FN329="no","",'OFERTAS ECONOMICAS'!FI329))</f>
        <v/>
      </c>
      <c r="BL329" s="153">
        <f>+'OFERTAS ECONOMICAS'!FM329</f>
        <v>0</v>
      </c>
      <c r="BM329" s="153" t="str">
        <f t="shared" si="126"/>
        <v>NO CUMPLE</v>
      </c>
      <c r="BN329" s="152" t="e">
        <f>IF('OFERTAS ECONOMICAS'!#REF!=0,"",IF('OFERTAS ECONOMICAS'!#REF!="NO","",'OFERTAS ECONOMICAS'!#REF!))</f>
        <v>#REF!</v>
      </c>
      <c r="BO329" s="153" t="e">
        <f>+'OFERTAS ECONOMICAS'!#REF!</f>
        <v>#REF!</v>
      </c>
      <c r="BP329" s="153" t="e">
        <f t="shared" si="127"/>
        <v>#REF!</v>
      </c>
      <c r="BQ329" s="152" t="str">
        <f>IF('OFERTAS ECONOMICAS'!FR329=0,"",IF('OFERTAS ECONOMICAS'!FW329="NO","",'OFERTAS ECONOMICAS'!FR329))</f>
        <v/>
      </c>
      <c r="BR329" s="153">
        <f>+'OFERTAS ECONOMICAS'!FV329</f>
        <v>0</v>
      </c>
      <c r="BS329" s="153" t="str">
        <f t="shared" si="128"/>
        <v>NO CUMPLE</v>
      </c>
      <c r="BT329" s="152" t="str">
        <f>IF('OFERTAS ECONOMICAS'!GA329=0,"",IF('OFERTAS ECONOMICAS'!GF329="NO","",'OFERTAS ECONOMICAS'!GA329))</f>
        <v/>
      </c>
      <c r="BU329" s="153">
        <f>+'OFERTAS ECONOMICAS'!GE329</f>
        <v>0</v>
      </c>
      <c r="BV329" s="153" t="str">
        <f t="shared" si="129"/>
        <v>NO CUMPLE</v>
      </c>
      <c r="BW329" s="152" t="e">
        <f>IF('OFERTAS ECONOMICAS'!#REF!=0,"",IF('OFERTAS ECONOMICAS'!#REF!="NO","",'OFERTAS ECONOMICAS'!#REF!))</f>
        <v>#REF!</v>
      </c>
      <c r="BX329" s="153" t="e">
        <f>+'OFERTAS ECONOMICAS'!#REF!</f>
        <v>#REF!</v>
      </c>
      <c r="BY329" s="153" t="e">
        <f t="shared" si="130"/>
        <v>#REF!</v>
      </c>
    </row>
    <row r="330" spans="1:77" ht="51" x14ac:dyDescent="0.2">
      <c r="A330" s="85">
        <f t="shared" si="131"/>
        <v>321</v>
      </c>
      <c r="B330" s="85" t="str">
        <f>VLOOKUP(A330,'OFERTAS ECONOMICAS'!A330:B663,2,0)</f>
        <v>DM733</v>
      </c>
      <c r="C330" s="22" t="str">
        <f>VLOOKUP(A330,'OFERTAS ECONOMICAS'!A330:C663,3,0)</f>
        <v>MASCARA TRAQUEOSTOMIA ADULTO CON ADAPTADOR GIRATORIO 360 GRADOS Y EXTENSION OXIGENO</v>
      </c>
      <c r="D330" s="123">
        <v>1</v>
      </c>
      <c r="E330" s="123" t="s">
        <v>32</v>
      </c>
      <c r="F330" s="24">
        <v>4584</v>
      </c>
      <c r="G330" s="124">
        <v>18</v>
      </c>
      <c r="H330" s="86">
        <f t="shared" si="107"/>
        <v>82512</v>
      </c>
      <c r="I330" s="48" t="str">
        <f>IF('OFERTAS ECONOMICAS'!L330=0,"",IF('OFERTAS ECONOMICAS'!Q330="no","",'OFERTAS ECONOMICAS'!L330))</f>
        <v/>
      </c>
      <c r="J330" s="49">
        <f>+'OFERTAS ECONOMICAS'!P330</f>
        <v>0</v>
      </c>
      <c r="K330" s="49" t="str">
        <f t="shared" si="108"/>
        <v>NO CUMPLE</v>
      </c>
      <c r="L330" s="51" t="str">
        <f>IF('OFERTAS ECONOMICAS'!U330=0,"",IF('OFERTAS ECONOMICAS'!Z330="NO","",'OFERTAS ECONOMICAS'!U330))</f>
        <v/>
      </c>
      <c r="M330" s="52">
        <f>+'OFERTAS ECONOMICAS'!Y330</f>
        <v>0</v>
      </c>
      <c r="N330" s="52" t="str">
        <f t="shared" si="109"/>
        <v>NO CUMPLE</v>
      </c>
      <c r="O330" s="53">
        <f>IF('OFERTAS ECONOMICAS'!AD330=0,"",IF('OFERTAS ECONOMICAS'!AI330="NO","",'OFERTAS ECONOMICAS'!AD330))</f>
        <v>4584</v>
      </c>
      <c r="P330" s="54" t="str">
        <f>+'OFERTAS ECONOMICAS'!AH330</f>
        <v>CUMPLE</v>
      </c>
      <c r="Q330" s="54" t="str">
        <f t="shared" si="110"/>
        <v>CUMPLE</v>
      </c>
      <c r="R330" s="56" t="str">
        <f>IF('OFERTAS ECONOMICAS'!AN330=0,"",IF('OFERTAS ECONOMICAS'!AR330="NO","",'OFERTAS ECONOMICAS'!AN330))</f>
        <v/>
      </c>
      <c r="S330" s="57">
        <f>+'OFERTAS ECONOMICAS'!AQ330</f>
        <v>0</v>
      </c>
      <c r="T330" s="57" t="str">
        <f t="shared" si="111"/>
        <v>NO CUMPLE</v>
      </c>
      <c r="U330" s="59" t="str">
        <f>IF('OFERTAS ECONOMICAS'!AV330=0,"",IF('OFERTAS ECONOMICAS'!BA330="NO","",'OFERTAS ECONOMICAS'!AV330))</f>
        <v/>
      </c>
      <c r="V330" s="60">
        <f>+'OFERTAS ECONOMICAS'!AZ330</f>
        <v>0</v>
      </c>
      <c r="W330" s="60" t="str">
        <f t="shared" si="112"/>
        <v>NO CUMPLE</v>
      </c>
      <c r="X330" s="56" t="str">
        <f>IF('OFERTAS ECONOMICAS'!BF330=0,"",IF('OFERTAS ECONOMICAS'!BJ330="NO","",'OFERTAS ECONOMICAS'!BE330))</f>
        <v/>
      </c>
      <c r="Y330" s="57">
        <f>+'OFERTAS ECONOMICAS'!BI330</f>
        <v>0</v>
      </c>
      <c r="Z330" s="57" t="str">
        <f t="shared" si="113"/>
        <v>NO CUMPLE</v>
      </c>
      <c r="AA330" s="152" t="e">
        <f>IF('OFERTAS ECONOMICAS'!#REF!=0,"",IF('OFERTAS ECONOMICAS'!#REF!="NO","",'OFERTAS ECONOMICAS'!#REF!))</f>
        <v>#REF!</v>
      </c>
      <c r="AB330" s="153" t="e">
        <f>+'OFERTAS ECONOMICAS'!#REF!</f>
        <v>#REF!</v>
      </c>
      <c r="AC330" s="153" t="e">
        <f t="shared" si="114"/>
        <v>#REF!</v>
      </c>
      <c r="AD330" s="251" t="str">
        <f>IF('OFERTAS ECONOMICAS'!BN330=0,"",IF('OFERTAS ECONOMICAS'!BS330="NO","",'OFERTAS ECONOMICAS'!BN330))</f>
        <v/>
      </c>
      <c r="AE330" s="153">
        <f>+'OFERTAS ECONOMICAS'!BR330</f>
        <v>0</v>
      </c>
      <c r="AF330" s="153" t="str">
        <f t="shared" si="115"/>
        <v>NO CUMPLE</v>
      </c>
      <c r="AG330" s="152" t="str">
        <f>IF('OFERTAS ECONOMICAS'!BW330=0,"",IF('OFERTAS ECONOMICAS'!CB330="NO","",'OFERTAS ECONOMICAS'!BW330))</f>
        <v/>
      </c>
      <c r="AH330" s="153">
        <f>+'OFERTAS ECONOMICAS'!CA330</f>
        <v>0</v>
      </c>
      <c r="AI330" s="153" t="str">
        <f t="shared" si="116"/>
        <v>NO CUMPLE</v>
      </c>
      <c r="AJ330" s="152" t="str">
        <f>IF('OFERTAS ECONOMICAS'!CF330=0,"",IF('OFERTAS ECONOMICAS'!CK330="NO","",'OFERTAS ECONOMICAS'!CF330))</f>
        <v/>
      </c>
      <c r="AK330" s="153">
        <f>+'OFERTAS ECONOMICAS'!CJ330</f>
        <v>0</v>
      </c>
      <c r="AL330" s="153" t="str">
        <f t="shared" si="117"/>
        <v>NO CUMPLE</v>
      </c>
      <c r="AM330" s="152" t="str">
        <f>IF('OFERTAS ECONOMICAS'!CO330=0,"",IF('OFERTAS ECONOMICAS'!CT330="NO","",'OFERTAS ECONOMICAS'!CO330))</f>
        <v/>
      </c>
      <c r="AN330" s="153">
        <f>+'OFERTAS ECONOMICAS'!CS330</f>
        <v>0</v>
      </c>
      <c r="AO330" s="153" t="str">
        <f t="shared" si="118"/>
        <v>NO CUMPLE</v>
      </c>
      <c r="AP330" s="344">
        <f>IF('OFERTAS ECONOMICAS'!CX330=0,"",IF('OFERTAS ECONOMICAS'!DC330="NO","",'OFERTAS ECONOMICAS'!CX330))</f>
        <v>4379.2</v>
      </c>
      <c r="AQ330" s="153" t="str">
        <f>+'OFERTAS ECONOMICAS'!DB330</f>
        <v>CUMPLE</v>
      </c>
      <c r="AR330" s="153" t="str">
        <f t="shared" si="119"/>
        <v>CUMPLE</v>
      </c>
      <c r="AS330" s="152" t="str">
        <f>IF('OFERTAS ECONOMICAS'!DG330=0,"",IF('OFERTAS ECONOMICAS'!DL330="NO","",'OFERTAS ECONOMICAS'!DG330))</f>
        <v/>
      </c>
      <c r="AT330" s="153">
        <f>+'OFERTAS ECONOMICAS'!DK330</f>
        <v>0</v>
      </c>
      <c r="AU330" s="153" t="str">
        <f t="shared" si="120"/>
        <v>NO CUMPLE</v>
      </c>
      <c r="AV330" s="152" t="str">
        <f>IF('OFERTAS ECONOMICAS'!DP330=0,"",IF('OFERTAS ECONOMICAS'!DU330="NO","",'OFERTAS ECONOMICAS'!DP330))</f>
        <v/>
      </c>
      <c r="AW330" s="153">
        <f>+'OFERTAS ECONOMICAS'!DT330</f>
        <v>0</v>
      </c>
      <c r="AX330" s="153" t="str">
        <f t="shared" si="121"/>
        <v>NO CUMPLE</v>
      </c>
      <c r="AY330" s="341" t="str">
        <f>IF('OFERTAS ECONOMICAS'!DY330=0,"",IF('OFERTAS ECONOMICAS'!ED330="no","",'OFERTAS ECONOMICAS'!DY330))</f>
        <v/>
      </c>
      <c r="AZ330" s="153">
        <f>+'OFERTAS ECONOMICAS'!EC330</f>
        <v>0</v>
      </c>
      <c r="BA330" s="153" t="str">
        <f t="shared" si="122"/>
        <v>NO CUMPLE</v>
      </c>
      <c r="BB330" s="152" t="str">
        <f>IF('OFERTAS ECONOMICAS'!EH330=0,"",IF('OFERTAS ECONOMICAS'!EM330="NO","",'OFERTAS ECONOMICAS'!EH330))</f>
        <v/>
      </c>
      <c r="BC330" s="153" t="str">
        <f>+'OFERTAS ECONOMICAS'!EL330</f>
        <v/>
      </c>
      <c r="BD330" s="153" t="str">
        <f t="shared" si="123"/>
        <v>NO CUMPLE</v>
      </c>
      <c r="BE330" s="152" t="str">
        <f>IF('OFERTAS ECONOMICAS'!EQ330=0,"",IF('OFERTAS ECONOMICAS'!EV330="NO","",'OFERTAS ECONOMICAS'!EQ330))</f>
        <v/>
      </c>
      <c r="BF330" s="153">
        <f>+'OFERTAS ECONOMICAS'!EU330</f>
        <v>0</v>
      </c>
      <c r="BG330" s="153" t="str">
        <f t="shared" si="124"/>
        <v>NO CUMPLE</v>
      </c>
      <c r="BH330" s="152" t="str">
        <f>IF('OFERTAS ECONOMICAS'!EZ330=0,"",IF('OFERTAS ECONOMICAS'!FE330="NO","",'OFERTAS ECONOMICAS'!EZ330))</f>
        <v/>
      </c>
      <c r="BI330" s="153">
        <f>+'OFERTAS ECONOMICAS'!FD330</f>
        <v>0</v>
      </c>
      <c r="BJ330" s="153" t="str">
        <f t="shared" si="125"/>
        <v>NO CUMPLE</v>
      </c>
      <c r="BK330" s="152" t="str">
        <f>IF('OFERTAS ECONOMICAS'!FI330=0,"",IF('OFERTAS ECONOMICAS'!FN330="no","",'OFERTAS ECONOMICAS'!FI330))</f>
        <v/>
      </c>
      <c r="BL330" s="153">
        <f>+'OFERTAS ECONOMICAS'!FM330</f>
        <v>0</v>
      </c>
      <c r="BM330" s="153" t="str">
        <f t="shared" si="126"/>
        <v>NO CUMPLE</v>
      </c>
      <c r="BN330" s="152" t="e">
        <f>IF('OFERTAS ECONOMICAS'!#REF!=0,"",IF('OFERTAS ECONOMICAS'!#REF!="NO","",'OFERTAS ECONOMICAS'!#REF!))</f>
        <v>#REF!</v>
      </c>
      <c r="BO330" s="153" t="e">
        <f>+'OFERTAS ECONOMICAS'!#REF!</f>
        <v>#REF!</v>
      </c>
      <c r="BP330" s="153" t="e">
        <f t="shared" si="127"/>
        <v>#REF!</v>
      </c>
      <c r="BQ330" s="152" t="str">
        <f>IF('OFERTAS ECONOMICAS'!FR330=0,"",IF('OFERTAS ECONOMICAS'!FW330="NO","",'OFERTAS ECONOMICAS'!FR330))</f>
        <v/>
      </c>
      <c r="BR330" s="153">
        <f>+'OFERTAS ECONOMICAS'!FV330</f>
        <v>0</v>
      </c>
      <c r="BS330" s="153" t="str">
        <f t="shared" si="128"/>
        <v>NO CUMPLE</v>
      </c>
      <c r="BT330" s="152" t="str">
        <f>IF('OFERTAS ECONOMICAS'!GA330=0,"",IF('OFERTAS ECONOMICAS'!GF330="NO","",'OFERTAS ECONOMICAS'!GA330))</f>
        <v/>
      </c>
      <c r="BU330" s="153">
        <f>+'OFERTAS ECONOMICAS'!GE330</f>
        <v>0</v>
      </c>
      <c r="BV330" s="153" t="str">
        <f t="shared" si="129"/>
        <v>NO CUMPLE</v>
      </c>
      <c r="BW330" s="152" t="e">
        <f>IF('OFERTAS ECONOMICAS'!#REF!=0,"",IF('OFERTAS ECONOMICAS'!#REF!="NO","",'OFERTAS ECONOMICAS'!#REF!))</f>
        <v>#REF!</v>
      </c>
      <c r="BX330" s="153" t="e">
        <f>+'OFERTAS ECONOMICAS'!#REF!</f>
        <v>#REF!</v>
      </c>
      <c r="BY330" s="153" t="e">
        <f t="shared" si="130"/>
        <v>#REF!</v>
      </c>
    </row>
    <row r="331" spans="1:77" ht="51" x14ac:dyDescent="0.2">
      <c r="A331" s="85">
        <f t="shared" si="131"/>
        <v>322</v>
      </c>
      <c r="B331" s="85" t="str">
        <f>VLOOKUP(A331,'OFERTAS ECONOMICAS'!A331:B664,2,0)</f>
        <v>DM734</v>
      </c>
      <c r="C331" s="22" t="str">
        <f>VLOOKUP(A331,'OFERTAS ECONOMICAS'!A331:C664,3,0)</f>
        <v>MASCARA TRAQUEOSTOMIA PEDIATRICA CON ADAPTADOR GIRATORIO 360 GRADOS Y EXTENSION OXIGENO</v>
      </c>
      <c r="D331" s="123">
        <v>1</v>
      </c>
      <c r="E331" s="123" t="s">
        <v>32</v>
      </c>
      <c r="F331" s="24">
        <v>4584</v>
      </c>
      <c r="G331" s="124">
        <v>25</v>
      </c>
      <c r="H331" s="86">
        <f t="shared" ref="H331:H341" si="132">+F331*G331</f>
        <v>114600</v>
      </c>
      <c r="I331" s="48" t="str">
        <f>IF('OFERTAS ECONOMICAS'!L331=0,"",IF('OFERTAS ECONOMICAS'!Q331="no","",'OFERTAS ECONOMICAS'!L331))</f>
        <v/>
      </c>
      <c r="J331" s="49">
        <f>+'OFERTAS ECONOMICAS'!P331</f>
        <v>0</v>
      </c>
      <c r="K331" s="49" t="str">
        <f t="shared" ref="K331:K341" si="133">+IF(I331=0,"NO OFERTADO",IF(J331="NO CUMPLE EV. TECNICA","NO CUMPLE",IF(I331&lt;=($F331*(1+$F$4)),"CUMPLE","NO CUMPLE")))</f>
        <v>NO CUMPLE</v>
      </c>
      <c r="L331" s="51" t="str">
        <f>IF('OFERTAS ECONOMICAS'!U331=0,"",IF('OFERTAS ECONOMICAS'!Z331="NO","",'OFERTAS ECONOMICAS'!U331))</f>
        <v/>
      </c>
      <c r="M331" s="52">
        <f>+'OFERTAS ECONOMICAS'!Y331</f>
        <v>0</v>
      </c>
      <c r="N331" s="52" t="str">
        <f t="shared" ref="N331:N341" si="134">+IF(L331=0,"NO OFERTADO",IF(M331="NO CUMPLE EV. TECNICA","NO CUMPLE",IF(L331&lt;=($F331*(1+$F$4)),"CUMPLE","NO CUMPLE")))</f>
        <v>NO CUMPLE</v>
      </c>
      <c r="O331" s="53">
        <f>IF('OFERTAS ECONOMICAS'!AD331=0,"",IF('OFERTAS ECONOMICAS'!AI331="NO","",'OFERTAS ECONOMICAS'!AD331))</f>
        <v>4584</v>
      </c>
      <c r="P331" s="54" t="str">
        <f>+'OFERTAS ECONOMICAS'!AH331</f>
        <v>CUMPLE</v>
      </c>
      <c r="Q331" s="54" t="str">
        <f t="shared" ref="Q331:Q341" si="135">+IF(O331=0,"NO OFERTADO",IF(P331="NO CUMPLE EV. TECNICA","NO CUMPLE",IF(O331&lt;=($F331*(1+$F$4)),"CUMPLE","NO CUMPLE")))</f>
        <v>CUMPLE</v>
      </c>
      <c r="R331" s="56" t="str">
        <f>IF('OFERTAS ECONOMICAS'!AN331=0,"",IF('OFERTAS ECONOMICAS'!AR331="NO","",'OFERTAS ECONOMICAS'!AN331))</f>
        <v/>
      </c>
      <c r="S331" s="57">
        <f>+'OFERTAS ECONOMICAS'!AQ331</f>
        <v>0</v>
      </c>
      <c r="T331" s="57" t="str">
        <f t="shared" ref="T331:T341" si="136">+IF(R331=0,"NO OFERTADO",IF(S331="NO CUMPLE EV. TECNICA","NO CUMPLE",IF(R331&lt;=($F331*(1+$F$4)),"CUMPLE","NO CUMPLE")))</f>
        <v>NO CUMPLE</v>
      </c>
      <c r="U331" s="59" t="str">
        <f>IF('OFERTAS ECONOMICAS'!AV331=0,"",IF('OFERTAS ECONOMICAS'!BA331="NO","",'OFERTAS ECONOMICAS'!AV331))</f>
        <v/>
      </c>
      <c r="V331" s="60">
        <f>+'OFERTAS ECONOMICAS'!AZ331</f>
        <v>0</v>
      </c>
      <c r="W331" s="60" t="str">
        <f t="shared" ref="W331:W341" si="137">+IF(U331=0,"NO OFERTADO",IF(V331="NO CUMPLE EV. TECNICA","NO CUMPLE",IF(U331&lt;=($F331*(1+$F$4)),"CUMPLE","NO CUMPLE")))</f>
        <v>NO CUMPLE</v>
      </c>
      <c r="X331" s="56" t="str">
        <f>IF('OFERTAS ECONOMICAS'!BF331=0,"",IF('OFERTAS ECONOMICAS'!BJ331="NO","",'OFERTAS ECONOMICAS'!BE331))</f>
        <v/>
      </c>
      <c r="Y331" s="57">
        <f>+'OFERTAS ECONOMICAS'!BI331</f>
        <v>0</v>
      </c>
      <c r="Z331" s="57" t="str">
        <f t="shared" ref="Z331:Z341" si="138">+IF(X331=0,"NO OFERTADO",IF(Y331="NO CUMPLE EV. TECNICA","NO CUMPLE",IF(X331&lt;=($F331*(1+$F$4)),"CUMPLE","NO CUMPLE")))</f>
        <v>NO CUMPLE</v>
      </c>
      <c r="AA331" s="152" t="e">
        <f>IF('OFERTAS ECONOMICAS'!#REF!=0,"",IF('OFERTAS ECONOMICAS'!#REF!="NO","",'OFERTAS ECONOMICAS'!#REF!))</f>
        <v>#REF!</v>
      </c>
      <c r="AB331" s="153" t="e">
        <f>+'OFERTAS ECONOMICAS'!#REF!</f>
        <v>#REF!</v>
      </c>
      <c r="AC331" s="153" t="e">
        <f t="shared" ref="AC331:AC341" si="139">+IF(AA331=0,"NO OFERTADO",IF(AB331="NO CUMPLE EV. TECNICA","NO CUMPLE",IF(AA331&lt;=($F331*(1+$F$4)),"CUMPLE","NO CUMPLE")))</f>
        <v>#REF!</v>
      </c>
      <c r="AD331" s="251" t="str">
        <f>IF('OFERTAS ECONOMICAS'!BN331=0,"",IF('OFERTAS ECONOMICAS'!BS331="NO","",'OFERTAS ECONOMICAS'!BN331))</f>
        <v/>
      </c>
      <c r="AE331" s="153">
        <f>+'OFERTAS ECONOMICAS'!BR331</f>
        <v>0</v>
      </c>
      <c r="AF331" s="153" t="str">
        <f t="shared" ref="AF331:AF341" si="140">+IF(AD331=0,"NO OFERTADO",IF(AE331="NO CUMPLE EV. TECNICA","NO CUMPLE",IF(AD331&lt;=($F331*(1+$F$4)),"CUMPLE","NO CUMPLE")))</f>
        <v>NO CUMPLE</v>
      </c>
      <c r="AG331" s="152" t="str">
        <f>IF('OFERTAS ECONOMICAS'!BW331=0,"",IF('OFERTAS ECONOMICAS'!CB331="NO","",'OFERTAS ECONOMICAS'!BW331))</f>
        <v/>
      </c>
      <c r="AH331" s="153">
        <f>+'OFERTAS ECONOMICAS'!CA331</f>
        <v>0</v>
      </c>
      <c r="AI331" s="153" t="str">
        <f t="shared" ref="AI331:AI341" si="141">+IF(AG331=0,"NO OFERTADO",IF(AH331="NO CUMPLE EV. TECNICA","NO CUMPLE",IF(AG331&lt;=($F331*(1+$F$4)),"CUMPLE","NO CUMPLE")))</f>
        <v>NO CUMPLE</v>
      </c>
      <c r="AJ331" s="152" t="str">
        <f>IF('OFERTAS ECONOMICAS'!CF331=0,"",IF('OFERTAS ECONOMICAS'!CK331="NO","",'OFERTAS ECONOMICAS'!CF331))</f>
        <v/>
      </c>
      <c r="AK331" s="153">
        <f>+'OFERTAS ECONOMICAS'!CJ331</f>
        <v>0</v>
      </c>
      <c r="AL331" s="153" t="str">
        <f t="shared" ref="AL331:AL341" si="142">+IF(AJ331=0,"NO OFERTADO",IF(AK331="NO CUMPLE EV. TECNICA","NO CUMPLE",IF(AJ331&lt;=($F331*(1+$F$4)),"CUMPLE","NO CUMPLE")))</f>
        <v>NO CUMPLE</v>
      </c>
      <c r="AM331" s="152" t="str">
        <f>IF('OFERTAS ECONOMICAS'!CO331=0,"",IF('OFERTAS ECONOMICAS'!CT331="NO","",'OFERTAS ECONOMICAS'!CO331))</f>
        <v/>
      </c>
      <c r="AN331" s="153">
        <f>+'OFERTAS ECONOMICAS'!CS331</f>
        <v>0</v>
      </c>
      <c r="AO331" s="153" t="str">
        <f t="shared" ref="AO331:AO341" si="143">+IF(AM331=0,"NO OFERTADO",IF(AN331="NO CUMPLE EV. TECNICA","NO CUMPLE",IF(AM331&lt;=($F331*(1+$F$4)),"CUMPLE","NO CUMPLE")))</f>
        <v>NO CUMPLE</v>
      </c>
      <c r="AP331" s="344">
        <f>IF('OFERTAS ECONOMICAS'!CX331=0,"",IF('OFERTAS ECONOMICAS'!DC331="NO","",'OFERTAS ECONOMICAS'!CX331))</f>
        <v>4379.2</v>
      </c>
      <c r="AQ331" s="153" t="str">
        <f>+'OFERTAS ECONOMICAS'!DB331</f>
        <v xml:space="preserve">CUMPLE </v>
      </c>
      <c r="AR331" s="153" t="str">
        <f t="shared" ref="AR331:AR341" si="144">+IF(AP331=0,"NO OFERTADO",IF(AQ331="NO CUMPLE EV. TECNICA","NO CUMPLE",IF(AP331&lt;=($F331*(1+$F$4)),"CUMPLE","NO CUMPLE")))</f>
        <v>CUMPLE</v>
      </c>
      <c r="AS331" s="152" t="str">
        <f>IF('OFERTAS ECONOMICAS'!DG331=0,"",IF('OFERTAS ECONOMICAS'!DL331="NO","",'OFERTAS ECONOMICAS'!DG331))</f>
        <v/>
      </c>
      <c r="AT331" s="153">
        <f>+'OFERTAS ECONOMICAS'!DK331</f>
        <v>0</v>
      </c>
      <c r="AU331" s="153" t="str">
        <f t="shared" ref="AU331:AU341" si="145">+IF(AS331=0,"NO OFERTADO",IF(AT331="NO CUMPLE EV. TECNICA","NO CUMPLE",IF(AS331&lt;=($F331*(1+$F$4)),"CUMPLE","NO CUMPLE")))</f>
        <v>NO CUMPLE</v>
      </c>
      <c r="AV331" s="152" t="str">
        <f>IF('OFERTAS ECONOMICAS'!DP331=0,"",IF('OFERTAS ECONOMICAS'!DU331="NO","",'OFERTAS ECONOMICAS'!DP331))</f>
        <v/>
      </c>
      <c r="AW331" s="153">
        <f>+'OFERTAS ECONOMICAS'!DT331</f>
        <v>0</v>
      </c>
      <c r="AX331" s="153" t="str">
        <f t="shared" ref="AX331:AX341" si="146">+IF(AV331=0,"NO OFERTADO",IF(AW331="NO CUMPLE EV. TECNICA","NO CUMPLE",IF(AV331&lt;=($F331*(1+$F$4)),"CUMPLE","NO CUMPLE")))</f>
        <v>NO CUMPLE</v>
      </c>
      <c r="AY331" s="341" t="str">
        <f>IF('OFERTAS ECONOMICAS'!DY331=0,"",IF('OFERTAS ECONOMICAS'!ED331="no","",'OFERTAS ECONOMICAS'!DY331))</f>
        <v/>
      </c>
      <c r="AZ331" s="153" t="str">
        <f>+'OFERTAS ECONOMICAS'!EC331</f>
        <v>NO CUMPLE</v>
      </c>
      <c r="BA331" s="153" t="str">
        <f t="shared" ref="BA331:BA341" si="147">+IF(AY331=0,"NO OFERTADO",IF(AZ331="NO CUMPLE EV. TECNICA","NO CUMPLE",IF(AY331&lt;=($F331*(1+$F$4)),"CUMPLE","NO CUMPLE")))</f>
        <v>NO CUMPLE</v>
      </c>
      <c r="BB331" s="152" t="str">
        <f>IF('OFERTAS ECONOMICAS'!EH331=0,"",IF('OFERTAS ECONOMICAS'!EM331="NO","",'OFERTAS ECONOMICAS'!EH331))</f>
        <v/>
      </c>
      <c r="BC331" s="153" t="str">
        <f>+'OFERTAS ECONOMICAS'!EL331</f>
        <v/>
      </c>
      <c r="BD331" s="153" t="str">
        <f t="shared" ref="BD331:BD341" si="148">+IF(BB331=0,"NO OFERTADO",IF(BC331="NO CUMPLE EV. TECNICA","NO CUMPLE",IF(BB331&lt;=($F331*(1+$F$4)),"CUMPLE","NO CUMPLE")))</f>
        <v>NO CUMPLE</v>
      </c>
      <c r="BE331" s="152" t="str">
        <f>IF('OFERTAS ECONOMICAS'!EQ331=0,"",IF('OFERTAS ECONOMICAS'!EV331="NO","",'OFERTAS ECONOMICAS'!EQ331))</f>
        <v/>
      </c>
      <c r="BF331" s="153">
        <f>+'OFERTAS ECONOMICAS'!EU331</f>
        <v>0</v>
      </c>
      <c r="BG331" s="153" t="str">
        <f t="shared" ref="BG331:BG341" si="149">+IF(BE331=0,"NO OFERTADO",IF(BF331="NO CUMPLE EV. TECNICA","NO CUMPLE",IF(BE331&lt;=($F331*(1+$F$4)),"CUMPLE","NO CUMPLE")))</f>
        <v>NO CUMPLE</v>
      </c>
      <c r="BH331" s="152" t="str">
        <f>IF('OFERTAS ECONOMICAS'!EZ331=0,"",IF('OFERTAS ECONOMICAS'!FE331="NO","",'OFERTAS ECONOMICAS'!EZ331))</f>
        <v/>
      </c>
      <c r="BI331" s="153">
        <f>+'OFERTAS ECONOMICAS'!FD331</f>
        <v>0</v>
      </c>
      <c r="BJ331" s="153" t="str">
        <f t="shared" ref="BJ331:BJ341" si="150">+IF(BH331=0,"NO OFERTADO",IF(BI331="NO CUMPLE EV. TECNICA","NO CUMPLE",IF(BH331&lt;=($F331*(1+$F$4)),"CUMPLE","NO CUMPLE")))</f>
        <v>NO CUMPLE</v>
      </c>
      <c r="BK331" s="152" t="str">
        <f>IF('OFERTAS ECONOMICAS'!FI331=0,"",IF('OFERTAS ECONOMICAS'!FN331="no","",'OFERTAS ECONOMICAS'!FI331))</f>
        <v/>
      </c>
      <c r="BL331" s="153">
        <f>+'OFERTAS ECONOMICAS'!FM331</f>
        <v>0</v>
      </c>
      <c r="BM331" s="153" t="str">
        <f t="shared" ref="BM331:BM341" si="151">+IF(BK331=0,"NO OFERTADO",IF(BL331="NO CUMPLE EV. TECNICA","NO CUMPLE",IF(BK331&lt;=($F331*(1+$F$4)),"CUMPLE","NO CUMPLE")))</f>
        <v>NO CUMPLE</v>
      </c>
      <c r="BN331" s="152" t="e">
        <f>IF('OFERTAS ECONOMICAS'!#REF!=0,"",IF('OFERTAS ECONOMICAS'!#REF!="NO","",'OFERTAS ECONOMICAS'!#REF!))</f>
        <v>#REF!</v>
      </c>
      <c r="BO331" s="153" t="e">
        <f>+'OFERTAS ECONOMICAS'!#REF!</f>
        <v>#REF!</v>
      </c>
      <c r="BP331" s="153" t="e">
        <f t="shared" ref="BP331:BP341" si="152">+IF(BN331=0,"NO OFERTADO",IF(BO331="NO CUMPLE EV. TECNICA","NO CUMPLE",IF(BN331&lt;=($F331*(1+$F$4)),"CUMPLE","NO CUMPLE")))</f>
        <v>#REF!</v>
      </c>
      <c r="BQ331" s="152" t="str">
        <f>IF('OFERTAS ECONOMICAS'!FR331=0,"",IF('OFERTAS ECONOMICAS'!FW331="NO","",'OFERTAS ECONOMICAS'!FR331))</f>
        <v/>
      </c>
      <c r="BR331" s="153">
        <f>+'OFERTAS ECONOMICAS'!FV331</f>
        <v>0</v>
      </c>
      <c r="BS331" s="153" t="str">
        <f t="shared" ref="BS331:BS341" si="153">+IF(BQ331=0,"NO OFERTADO",IF(BR331="NO CUMPLE EV. TECNICA","NO CUMPLE",IF(BQ331&lt;=($F331*(1+$F$4)),"CUMPLE","NO CUMPLE")))</f>
        <v>NO CUMPLE</v>
      </c>
      <c r="BT331" s="152" t="str">
        <f>IF('OFERTAS ECONOMICAS'!GA331=0,"",IF('OFERTAS ECONOMICAS'!GF331="NO","",'OFERTAS ECONOMICAS'!GA331))</f>
        <v/>
      </c>
      <c r="BU331" s="153">
        <f>+'OFERTAS ECONOMICAS'!GE331</f>
        <v>0</v>
      </c>
      <c r="BV331" s="153" t="str">
        <f t="shared" ref="BV331:BV341" si="154">+IF(BT331=0,"NO OFERTADO",IF(BU331="NO CUMPLE EV. TECNICA","NO CUMPLE",IF(BT331&lt;=($F331*(1+$F$4)),"CUMPLE","NO CUMPLE")))</f>
        <v>NO CUMPLE</v>
      </c>
      <c r="BW331" s="152" t="e">
        <f>IF('OFERTAS ECONOMICAS'!#REF!=0,"",IF('OFERTAS ECONOMICAS'!#REF!="NO","",'OFERTAS ECONOMICAS'!#REF!))</f>
        <v>#REF!</v>
      </c>
      <c r="BX331" s="153" t="e">
        <f>+'OFERTAS ECONOMICAS'!#REF!</f>
        <v>#REF!</v>
      </c>
      <c r="BY331" s="153" t="e">
        <f t="shared" ref="BY331:BY341" si="155">+IF(BW331=0,"NO OFERTADO",IF(BX331="NO CUMPLE EV. TECNICA","NO CUMPLE",IF(BW331&lt;=($F331*(1+$F$4)),"CUMPLE","NO CUMPLE")))</f>
        <v>#REF!</v>
      </c>
    </row>
    <row r="332" spans="1:77" ht="12.75" x14ac:dyDescent="0.2">
      <c r="A332" s="85">
        <f t="shared" si="131"/>
        <v>323</v>
      </c>
      <c r="B332" s="85" t="str">
        <f>VLOOKUP(A332,'OFERTAS ECONOMICAS'!A332:B665,2,0)</f>
        <v>DM776</v>
      </c>
      <c r="C332" s="22" t="str">
        <f>VLOOKUP(A332,'OFERTAS ECONOMICAS'!A332:C665,3,0)</f>
        <v>NIPLES CONEXION OXIGENO</v>
      </c>
      <c r="D332" s="123">
        <v>1</v>
      </c>
      <c r="E332" s="123" t="s">
        <v>32</v>
      </c>
      <c r="F332" s="24">
        <v>1069</v>
      </c>
      <c r="G332" s="124">
        <v>121</v>
      </c>
      <c r="H332" s="86">
        <f t="shared" si="132"/>
        <v>129349</v>
      </c>
      <c r="I332" s="48" t="str">
        <f>IF('OFERTAS ECONOMICAS'!L332=0,"",IF('OFERTAS ECONOMICAS'!Q332="no","",'OFERTAS ECONOMICAS'!L332))</f>
        <v/>
      </c>
      <c r="J332" s="49">
        <f>+'OFERTAS ECONOMICAS'!P332</f>
        <v>0</v>
      </c>
      <c r="K332" s="49" t="str">
        <f t="shared" si="133"/>
        <v>NO CUMPLE</v>
      </c>
      <c r="L332" s="51" t="str">
        <f>IF('OFERTAS ECONOMICAS'!U332=0,"",IF('OFERTAS ECONOMICAS'!Z332="NO","",'OFERTAS ECONOMICAS'!U332))</f>
        <v/>
      </c>
      <c r="M332" s="52" t="str">
        <f>+'OFERTAS ECONOMICAS'!Y332</f>
        <v>NO CUMPLE</v>
      </c>
      <c r="N332" s="52" t="str">
        <f t="shared" si="134"/>
        <v>NO CUMPLE</v>
      </c>
      <c r="O332" s="53">
        <f>IF('OFERTAS ECONOMICAS'!AD332=0,"",IF('OFERTAS ECONOMICAS'!AI332="NO","",'OFERTAS ECONOMICAS'!AD332))</f>
        <v>1069</v>
      </c>
      <c r="P332" s="54" t="str">
        <f>+'OFERTAS ECONOMICAS'!AH332</f>
        <v>CUMPLE</v>
      </c>
      <c r="Q332" s="54" t="str">
        <f t="shared" si="135"/>
        <v>CUMPLE</v>
      </c>
      <c r="R332" s="56" t="str">
        <f>IF('OFERTAS ECONOMICAS'!AN332=0,"",IF('OFERTAS ECONOMICAS'!AR332="NO","",'OFERTAS ECONOMICAS'!AN332))</f>
        <v/>
      </c>
      <c r="S332" s="57">
        <f>+'OFERTAS ECONOMICAS'!AQ332</f>
        <v>0</v>
      </c>
      <c r="T332" s="57" t="str">
        <f t="shared" si="136"/>
        <v>NO CUMPLE</v>
      </c>
      <c r="U332" s="59" t="str">
        <f>IF('OFERTAS ECONOMICAS'!AV332=0,"",IF('OFERTAS ECONOMICAS'!BA332="NO","",'OFERTAS ECONOMICAS'!AV332))</f>
        <v/>
      </c>
      <c r="V332" s="60">
        <f>+'OFERTAS ECONOMICAS'!AZ332</f>
        <v>0</v>
      </c>
      <c r="W332" s="60" t="str">
        <f t="shared" si="137"/>
        <v>NO CUMPLE</v>
      </c>
      <c r="X332" s="56" t="str">
        <f>IF('OFERTAS ECONOMICAS'!BF332=0,"",IF('OFERTAS ECONOMICAS'!BJ332="NO","",'OFERTAS ECONOMICAS'!BE332))</f>
        <v/>
      </c>
      <c r="Y332" s="57">
        <f>+'OFERTAS ECONOMICAS'!BI332</f>
        <v>0</v>
      </c>
      <c r="Z332" s="57" t="str">
        <f t="shared" si="138"/>
        <v>NO CUMPLE</v>
      </c>
      <c r="AA332" s="152" t="e">
        <f>IF('OFERTAS ECONOMICAS'!#REF!=0,"",IF('OFERTAS ECONOMICAS'!#REF!="NO","",'OFERTAS ECONOMICAS'!#REF!))</f>
        <v>#REF!</v>
      </c>
      <c r="AB332" s="153" t="e">
        <f>+'OFERTAS ECONOMICAS'!#REF!</f>
        <v>#REF!</v>
      </c>
      <c r="AC332" s="153" t="e">
        <f t="shared" si="139"/>
        <v>#REF!</v>
      </c>
      <c r="AD332" s="251" t="str">
        <f>IF('OFERTAS ECONOMICAS'!BN332=0,"",IF('OFERTAS ECONOMICAS'!BS332="NO","",'OFERTAS ECONOMICAS'!BN332))</f>
        <v/>
      </c>
      <c r="AE332" s="153">
        <f>+'OFERTAS ECONOMICAS'!BR332</f>
        <v>0</v>
      </c>
      <c r="AF332" s="153" t="str">
        <f t="shared" si="140"/>
        <v>NO CUMPLE</v>
      </c>
      <c r="AG332" s="152" t="str">
        <f>IF('OFERTAS ECONOMICAS'!BW332=0,"",IF('OFERTAS ECONOMICAS'!CB332="NO","",'OFERTAS ECONOMICAS'!BW332))</f>
        <v/>
      </c>
      <c r="AH332" s="153">
        <f>+'OFERTAS ECONOMICAS'!CA332</f>
        <v>0</v>
      </c>
      <c r="AI332" s="153" t="str">
        <f t="shared" si="141"/>
        <v>NO CUMPLE</v>
      </c>
      <c r="AJ332" s="152" t="str">
        <f>IF('OFERTAS ECONOMICAS'!CF332=0,"",IF('OFERTAS ECONOMICAS'!CK332="NO","",'OFERTAS ECONOMICAS'!CF332))</f>
        <v/>
      </c>
      <c r="AK332" s="153">
        <f>+'OFERTAS ECONOMICAS'!CJ332</f>
        <v>0</v>
      </c>
      <c r="AL332" s="153" t="str">
        <f t="shared" si="142"/>
        <v>NO CUMPLE</v>
      </c>
      <c r="AM332" s="152" t="str">
        <f>IF('OFERTAS ECONOMICAS'!CO332=0,"",IF('OFERTAS ECONOMICAS'!CT332="NO","",'OFERTAS ECONOMICAS'!CO332))</f>
        <v/>
      </c>
      <c r="AN332" s="153">
        <f>+'OFERTAS ECONOMICAS'!CS332</f>
        <v>0</v>
      </c>
      <c r="AO332" s="153" t="str">
        <f t="shared" si="143"/>
        <v>NO CUMPLE</v>
      </c>
      <c r="AP332" s="344">
        <f>IF('OFERTAS ECONOMICAS'!CX332=0,"",IF('OFERTAS ECONOMICAS'!DC332="NO","",'OFERTAS ECONOMICAS'!CX332))</f>
        <v>1044.82</v>
      </c>
      <c r="AQ332" s="153" t="str">
        <f>+'OFERTAS ECONOMICAS'!DB332</f>
        <v>CUMPLE</v>
      </c>
      <c r="AR332" s="153" t="str">
        <f t="shared" si="144"/>
        <v>CUMPLE</v>
      </c>
      <c r="AS332" s="152" t="str">
        <f>IF('OFERTAS ECONOMICAS'!DG332=0,"",IF('OFERTAS ECONOMICAS'!DL332="NO","",'OFERTAS ECONOMICAS'!DG332))</f>
        <v/>
      </c>
      <c r="AT332" s="153">
        <f>+'OFERTAS ECONOMICAS'!DK332</f>
        <v>0</v>
      </c>
      <c r="AU332" s="153" t="str">
        <f t="shared" si="145"/>
        <v>NO CUMPLE</v>
      </c>
      <c r="AV332" s="152" t="str">
        <f>IF('OFERTAS ECONOMICAS'!DP332=0,"",IF('OFERTAS ECONOMICAS'!DU332="NO","",'OFERTAS ECONOMICAS'!DP332))</f>
        <v/>
      </c>
      <c r="AW332" s="153">
        <f>+'OFERTAS ECONOMICAS'!DT332</f>
        <v>0</v>
      </c>
      <c r="AX332" s="153" t="str">
        <f t="shared" si="146"/>
        <v>NO CUMPLE</v>
      </c>
      <c r="AY332" s="341" t="str">
        <f>IF('OFERTAS ECONOMICAS'!DY332=0,"",IF('OFERTAS ECONOMICAS'!ED332="no","",'OFERTAS ECONOMICAS'!DY332))</f>
        <v/>
      </c>
      <c r="AZ332" s="153" t="str">
        <f>+'OFERTAS ECONOMICAS'!EC332</f>
        <v>NO CUMPLE</v>
      </c>
      <c r="BA332" s="153" t="str">
        <f t="shared" si="147"/>
        <v>NO CUMPLE</v>
      </c>
      <c r="BB332" s="152" t="str">
        <f>IF('OFERTAS ECONOMICAS'!EH332=0,"",IF('OFERTAS ECONOMICAS'!EM332="NO","",'OFERTAS ECONOMICAS'!EH332))</f>
        <v/>
      </c>
      <c r="BC332" s="153" t="str">
        <f>+'OFERTAS ECONOMICAS'!EL332</f>
        <v>CUMPLE</v>
      </c>
      <c r="BD332" s="153" t="str">
        <f t="shared" si="148"/>
        <v>NO CUMPLE</v>
      </c>
      <c r="BE332" s="152">
        <f>IF('OFERTAS ECONOMICAS'!EQ332=0,"",IF('OFERTAS ECONOMICAS'!EV332="NO","",'OFERTAS ECONOMICAS'!EQ332))</f>
        <v>1057</v>
      </c>
      <c r="BF332" s="153" t="str">
        <f>+'OFERTAS ECONOMICAS'!EU332</f>
        <v>CUMPLE</v>
      </c>
      <c r="BG332" s="153" t="str">
        <f t="shared" si="149"/>
        <v>CUMPLE</v>
      </c>
      <c r="BH332" s="152" t="str">
        <f>IF('OFERTAS ECONOMICAS'!EZ332=0,"",IF('OFERTAS ECONOMICAS'!FE332="NO","",'OFERTAS ECONOMICAS'!EZ332))</f>
        <v/>
      </c>
      <c r="BI332" s="153">
        <f>+'OFERTAS ECONOMICAS'!FD332</f>
        <v>0</v>
      </c>
      <c r="BJ332" s="153" t="str">
        <f t="shared" si="150"/>
        <v>NO CUMPLE</v>
      </c>
      <c r="BK332" s="152" t="str">
        <f>IF('OFERTAS ECONOMICAS'!FI332=0,"",IF('OFERTAS ECONOMICAS'!FN332="no","",'OFERTAS ECONOMICAS'!FI332))</f>
        <v/>
      </c>
      <c r="BL332" s="153">
        <f>+'OFERTAS ECONOMICAS'!FM332</f>
        <v>0</v>
      </c>
      <c r="BM332" s="153" t="str">
        <f t="shared" si="151"/>
        <v>NO CUMPLE</v>
      </c>
      <c r="BN332" s="152" t="e">
        <f>IF('OFERTAS ECONOMICAS'!#REF!=0,"",IF('OFERTAS ECONOMICAS'!#REF!="NO","",'OFERTAS ECONOMICAS'!#REF!))</f>
        <v>#REF!</v>
      </c>
      <c r="BO332" s="153" t="e">
        <f>+'OFERTAS ECONOMICAS'!#REF!</f>
        <v>#REF!</v>
      </c>
      <c r="BP332" s="153" t="e">
        <f t="shared" si="152"/>
        <v>#REF!</v>
      </c>
      <c r="BQ332" s="152" t="str">
        <f>IF('OFERTAS ECONOMICAS'!FR332=0,"",IF('OFERTAS ECONOMICAS'!FW332="NO","",'OFERTAS ECONOMICAS'!FR332))</f>
        <v/>
      </c>
      <c r="BR332" s="153">
        <f>+'OFERTAS ECONOMICAS'!FV332</f>
        <v>0</v>
      </c>
      <c r="BS332" s="153" t="str">
        <f t="shared" si="153"/>
        <v>NO CUMPLE</v>
      </c>
      <c r="BT332" s="152" t="str">
        <f>IF('OFERTAS ECONOMICAS'!GA332=0,"",IF('OFERTAS ECONOMICAS'!GF332="NO","",'OFERTAS ECONOMICAS'!GA332))</f>
        <v/>
      </c>
      <c r="BU332" s="153">
        <f>+'OFERTAS ECONOMICAS'!GE332</f>
        <v>0</v>
      </c>
      <c r="BV332" s="153" t="str">
        <f t="shared" si="154"/>
        <v>NO CUMPLE</v>
      </c>
      <c r="BW332" s="152" t="e">
        <f>IF('OFERTAS ECONOMICAS'!#REF!=0,"",IF('OFERTAS ECONOMICAS'!#REF!="NO","",'OFERTAS ECONOMICAS'!#REF!))</f>
        <v>#REF!</v>
      </c>
      <c r="BX332" s="153" t="e">
        <f>+'OFERTAS ECONOMICAS'!#REF!</f>
        <v>#REF!</v>
      </c>
      <c r="BY332" s="153" t="e">
        <f t="shared" si="155"/>
        <v>#REF!</v>
      </c>
    </row>
    <row r="333" spans="1:77" ht="51" x14ac:dyDescent="0.2">
      <c r="A333" s="85">
        <f t="shared" si="131"/>
        <v>324</v>
      </c>
      <c r="B333" s="85" t="str">
        <f>VLOOKUP(A333,'OFERTAS ECONOMICAS'!A333:B666,2,0)</f>
        <v>DM2436</v>
      </c>
      <c r="C333" s="22" t="str">
        <f>VLOOKUP(A333,'OFERTAS ECONOMICAS'!A333:C666,3,0)</f>
        <v>PAPEL ECOGRAFO TERMOSENSIBLE SUPER ALTA DENSIDAD SONY UPP 110HG 110MMX18M</v>
      </c>
      <c r="D333" s="123">
        <v>1</v>
      </c>
      <c r="E333" s="123" t="s">
        <v>32</v>
      </c>
      <c r="F333" s="24">
        <v>55501.599999999999</v>
      </c>
      <c r="G333" s="124">
        <v>1</v>
      </c>
      <c r="H333" s="86">
        <f t="shared" si="132"/>
        <v>55501.599999999999</v>
      </c>
      <c r="I333" s="48" t="str">
        <f>IF('OFERTAS ECONOMICAS'!L333=0,"",IF('OFERTAS ECONOMICAS'!Q333="no","",'OFERTAS ECONOMICAS'!L333))</f>
        <v/>
      </c>
      <c r="J333" s="49">
        <f>+'OFERTAS ECONOMICAS'!P333</f>
        <v>0</v>
      </c>
      <c r="K333" s="49" t="str">
        <f t="shared" si="133"/>
        <v>NO CUMPLE</v>
      </c>
      <c r="L333" s="51" t="str">
        <f>IF('OFERTAS ECONOMICAS'!U333=0,"",IF('OFERTAS ECONOMICAS'!Z333="NO","",'OFERTAS ECONOMICAS'!U333))</f>
        <v/>
      </c>
      <c r="M333" s="52">
        <f>+'OFERTAS ECONOMICAS'!Y333</f>
        <v>0</v>
      </c>
      <c r="N333" s="52" t="str">
        <f t="shared" si="134"/>
        <v>NO CUMPLE</v>
      </c>
      <c r="O333" s="53" t="str">
        <f>IF('OFERTAS ECONOMICAS'!AD333=0,"",IF('OFERTAS ECONOMICAS'!AI333="NO","",'OFERTAS ECONOMICAS'!AD333))</f>
        <v/>
      </c>
      <c r="P333" s="54">
        <f>+'OFERTAS ECONOMICAS'!AH333</f>
        <v>0</v>
      </c>
      <c r="Q333" s="54" t="str">
        <f t="shared" si="135"/>
        <v>NO CUMPLE</v>
      </c>
      <c r="R333" s="56" t="str">
        <f>IF('OFERTAS ECONOMICAS'!AN333=0,"",IF('OFERTAS ECONOMICAS'!AR333="NO","",'OFERTAS ECONOMICAS'!AN333))</f>
        <v/>
      </c>
      <c r="S333" s="57">
        <f>+'OFERTAS ECONOMICAS'!AQ333</f>
        <v>0</v>
      </c>
      <c r="T333" s="57" t="str">
        <f t="shared" si="136"/>
        <v>NO CUMPLE</v>
      </c>
      <c r="U333" s="59" t="str">
        <f>IF('OFERTAS ECONOMICAS'!AV333=0,"",IF('OFERTAS ECONOMICAS'!BA333="NO","",'OFERTAS ECONOMICAS'!AV333))</f>
        <v/>
      </c>
      <c r="V333" s="60">
        <f>+'OFERTAS ECONOMICAS'!AZ333</f>
        <v>0</v>
      </c>
      <c r="W333" s="60" t="str">
        <f t="shared" si="137"/>
        <v>NO CUMPLE</v>
      </c>
      <c r="X333" s="56" t="str">
        <f>IF('OFERTAS ECONOMICAS'!BF333=0,"",IF('OFERTAS ECONOMICAS'!BJ333="NO","",'OFERTAS ECONOMICAS'!BE333))</f>
        <v/>
      </c>
      <c r="Y333" s="57">
        <f>+'OFERTAS ECONOMICAS'!BI333</f>
        <v>0</v>
      </c>
      <c r="Z333" s="57" t="str">
        <f t="shared" si="138"/>
        <v>NO CUMPLE</v>
      </c>
      <c r="AA333" s="152" t="e">
        <f>IF('OFERTAS ECONOMICAS'!#REF!=0,"",IF('OFERTAS ECONOMICAS'!#REF!="NO","",'OFERTAS ECONOMICAS'!#REF!))</f>
        <v>#REF!</v>
      </c>
      <c r="AB333" s="153" t="e">
        <f>+'OFERTAS ECONOMICAS'!#REF!</f>
        <v>#REF!</v>
      </c>
      <c r="AC333" s="153" t="e">
        <f t="shared" si="139"/>
        <v>#REF!</v>
      </c>
      <c r="AD333" s="251" t="str">
        <f>IF('OFERTAS ECONOMICAS'!BN333=0,"",IF('OFERTAS ECONOMICAS'!BS333="NO","",'OFERTAS ECONOMICAS'!BN333))</f>
        <v/>
      </c>
      <c r="AE333" s="153">
        <f>+'OFERTAS ECONOMICAS'!BR333</f>
        <v>0</v>
      </c>
      <c r="AF333" s="153" t="str">
        <f t="shared" si="140"/>
        <v>NO CUMPLE</v>
      </c>
      <c r="AG333" s="152" t="str">
        <f>IF('OFERTAS ECONOMICAS'!BW333=0,"",IF('OFERTAS ECONOMICAS'!CB333="NO","",'OFERTAS ECONOMICAS'!BW333))</f>
        <v/>
      </c>
      <c r="AH333" s="153">
        <f>+'OFERTAS ECONOMICAS'!CA333</f>
        <v>0</v>
      </c>
      <c r="AI333" s="153" t="str">
        <f t="shared" si="141"/>
        <v>NO CUMPLE</v>
      </c>
      <c r="AJ333" s="152" t="str">
        <f>IF('OFERTAS ECONOMICAS'!CF333=0,"",IF('OFERTAS ECONOMICAS'!CK333="NO","",'OFERTAS ECONOMICAS'!CF333))</f>
        <v/>
      </c>
      <c r="AK333" s="153">
        <f>+'OFERTAS ECONOMICAS'!CJ333</f>
        <v>0</v>
      </c>
      <c r="AL333" s="153" t="str">
        <f t="shared" si="142"/>
        <v>NO CUMPLE</v>
      </c>
      <c r="AM333" s="152" t="str">
        <f>IF('OFERTAS ECONOMICAS'!CO333=0,"",IF('OFERTAS ECONOMICAS'!CT333="NO","",'OFERTAS ECONOMICAS'!CO333))</f>
        <v/>
      </c>
      <c r="AN333" s="153">
        <f>+'OFERTAS ECONOMICAS'!CS333</f>
        <v>0</v>
      </c>
      <c r="AO333" s="153" t="str">
        <f t="shared" si="143"/>
        <v>NO CUMPLE</v>
      </c>
      <c r="AP333" s="344">
        <f>IF('OFERTAS ECONOMICAS'!CX333=0,"",IF('OFERTAS ECONOMICAS'!DC333="NO","",'OFERTAS ECONOMICAS'!CX333))</f>
        <v>48016.5</v>
      </c>
      <c r="AQ333" s="153" t="str">
        <f>+'OFERTAS ECONOMICAS'!DB333</f>
        <v>CUMPLE</v>
      </c>
      <c r="AR333" s="153" t="str">
        <f t="shared" si="144"/>
        <v>CUMPLE</v>
      </c>
      <c r="AS333" s="152" t="str">
        <f>IF('OFERTAS ECONOMICAS'!DG333=0,"",IF('OFERTAS ECONOMICAS'!DL333="NO","",'OFERTAS ECONOMICAS'!DG333))</f>
        <v/>
      </c>
      <c r="AT333" s="153">
        <f>+'OFERTAS ECONOMICAS'!DK333</f>
        <v>0</v>
      </c>
      <c r="AU333" s="153" t="str">
        <f t="shared" si="145"/>
        <v>NO CUMPLE</v>
      </c>
      <c r="AV333" s="152" t="str">
        <f>IF('OFERTAS ECONOMICAS'!DP333=0,"",IF('OFERTAS ECONOMICAS'!DU333="NO","",'OFERTAS ECONOMICAS'!DP333))</f>
        <v/>
      </c>
      <c r="AW333" s="153">
        <f>+'OFERTAS ECONOMICAS'!DT333</f>
        <v>0</v>
      </c>
      <c r="AX333" s="153" t="str">
        <f t="shared" si="146"/>
        <v>NO CUMPLE</v>
      </c>
      <c r="AY333" s="341" t="str">
        <f>IF('OFERTAS ECONOMICAS'!DY333=0,"",IF('OFERTAS ECONOMICAS'!ED333="no","",'OFERTAS ECONOMICAS'!DY333))</f>
        <v/>
      </c>
      <c r="AZ333" s="153" t="str">
        <f>+'OFERTAS ECONOMICAS'!EC333</f>
        <v>NO CUMPLE</v>
      </c>
      <c r="BA333" s="153" t="str">
        <f t="shared" si="147"/>
        <v>NO CUMPLE</v>
      </c>
      <c r="BB333" s="152">
        <f>IF('OFERTAS ECONOMICAS'!EH333=0,"",IF('OFERTAS ECONOMICAS'!EM333="NO","",'OFERTAS ECONOMICAS'!EH333))</f>
        <v>44812.000000000007</v>
      </c>
      <c r="BC333" s="153" t="str">
        <f>+'OFERTAS ECONOMICAS'!EL333</f>
        <v>CUMPLE</v>
      </c>
      <c r="BD333" s="153" t="str">
        <f t="shared" si="148"/>
        <v>CUMPLE</v>
      </c>
      <c r="BE333" s="152" t="str">
        <f>IF('OFERTAS ECONOMICAS'!EQ333=0,"",IF('OFERTAS ECONOMICAS'!EV333="NO","",'OFERTAS ECONOMICAS'!EQ333))</f>
        <v/>
      </c>
      <c r="BF333" s="153">
        <f>+'OFERTAS ECONOMICAS'!EU333</f>
        <v>0</v>
      </c>
      <c r="BG333" s="153" t="str">
        <f t="shared" si="149"/>
        <v>NO CUMPLE</v>
      </c>
      <c r="BH333" s="152" t="str">
        <f>IF('OFERTAS ECONOMICAS'!EZ333=0,"",IF('OFERTAS ECONOMICAS'!FE333="NO","",'OFERTAS ECONOMICAS'!EZ333))</f>
        <v/>
      </c>
      <c r="BI333" s="153">
        <f>+'OFERTAS ECONOMICAS'!FD333</f>
        <v>0</v>
      </c>
      <c r="BJ333" s="153" t="str">
        <f t="shared" si="150"/>
        <v>NO CUMPLE</v>
      </c>
      <c r="BK333" s="152" t="str">
        <f>IF('OFERTAS ECONOMICAS'!FI333=0,"",IF('OFERTAS ECONOMICAS'!FN333="no","",'OFERTAS ECONOMICAS'!FI333))</f>
        <v/>
      </c>
      <c r="BL333" s="153">
        <f>+'OFERTAS ECONOMICAS'!FM333</f>
        <v>0</v>
      </c>
      <c r="BM333" s="153" t="str">
        <f t="shared" si="151"/>
        <v>NO CUMPLE</v>
      </c>
      <c r="BN333" s="152" t="e">
        <f>IF('OFERTAS ECONOMICAS'!#REF!=0,"",IF('OFERTAS ECONOMICAS'!#REF!="NO","",'OFERTAS ECONOMICAS'!#REF!))</f>
        <v>#REF!</v>
      </c>
      <c r="BO333" s="153" t="e">
        <f>+'OFERTAS ECONOMICAS'!#REF!</f>
        <v>#REF!</v>
      </c>
      <c r="BP333" s="153" t="e">
        <f t="shared" si="152"/>
        <v>#REF!</v>
      </c>
      <c r="BQ333" s="152" t="str">
        <f>IF('OFERTAS ECONOMICAS'!FR333=0,"",IF('OFERTAS ECONOMICAS'!FW333="NO","",'OFERTAS ECONOMICAS'!FR333))</f>
        <v/>
      </c>
      <c r="BR333" s="153" t="str">
        <f>+'OFERTAS ECONOMICAS'!FV333</f>
        <v>NO CUMPLE</v>
      </c>
      <c r="BS333" s="153" t="str">
        <f t="shared" si="153"/>
        <v>NO CUMPLE</v>
      </c>
      <c r="BT333" s="152" t="str">
        <f>IF('OFERTAS ECONOMICAS'!GA333=0,"",IF('OFERTAS ECONOMICAS'!GF333="NO","",'OFERTAS ECONOMICAS'!GA333))</f>
        <v/>
      </c>
      <c r="BU333" s="153">
        <f>+'OFERTAS ECONOMICAS'!GE333</f>
        <v>0</v>
      </c>
      <c r="BV333" s="153" t="str">
        <f t="shared" si="154"/>
        <v>NO CUMPLE</v>
      </c>
      <c r="BW333" s="152" t="e">
        <f>IF('OFERTAS ECONOMICAS'!#REF!=0,"",IF('OFERTAS ECONOMICAS'!#REF!="NO","",'OFERTAS ECONOMICAS'!#REF!))</f>
        <v>#REF!</v>
      </c>
      <c r="BX333" s="153" t="e">
        <f>+'OFERTAS ECONOMICAS'!#REF!</f>
        <v>#REF!</v>
      </c>
      <c r="BY333" s="153" t="e">
        <f t="shared" si="155"/>
        <v>#REF!</v>
      </c>
    </row>
    <row r="334" spans="1:77" ht="38.25" x14ac:dyDescent="0.2">
      <c r="A334" s="85">
        <f t="shared" si="131"/>
        <v>325</v>
      </c>
      <c r="B334" s="85" t="str">
        <f>VLOOKUP(A334,'OFERTAS ECONOMICAS'!A334:B667,2,0)</f>
        <v>DM798</v>
      </c>
      <c r="C334" s="22" t="str">
        <f>VLOOKUP(A334,'OFERTAS ECONOMICAS'!A334:C667,3,0)</f>
        <v>PAPEL MONITOR FETAL EDAN MODELO F6 PAPEL TERMICO DE ANCHO 152MM DE TIPO Z</v>
      </c>
      <c r="D334" s="123">
        <v>1</v>
      </c>
      <c r="E334" s="123" t="s">
        <v>32</v>
      </c>
      <c r="F334" s="24">
        <v>9532</v>
      </c>
      <c r="G334" s="124">
        <v>67</v>
      </c>
      <c r="H334" s="86">
        <f t="shared" si="132"/>
        <v>638644</v>
      </c>
      <c r="I334" s="48" t="str">
        <f>IF('OFERTAS ECONOMICAS'!L334=0,"",IF('OFERTAS ECONOMICAS'!Q334="no","",'OFERTAS ECONOMICAS'!L334))</f>
        <v/>
      </c>
      <c r="J334" s="49">
        <f>+'OFERTAS ECONOMICAS'!P334</f>
        <v>0</v>
      </c>
      <c r="K334" s="49" t="str">
        <f t="shared" si="133"/>
        <v>NO CUMPLE</v>
      </c>
      <c r="L334" s="51" t="str">
        <f>IF('OFERTAS ECONOMICAS'!U334=0,"",IF('OFERTAS ECONOMICAS'!Z334="NO","",'OFERTAS ECONOMICAS'!U334))</f>
        <v/>
      </c>
      <c r="M334" s="52">
        <f>+'OFERTAS ECONOMICAS'!Y334</f>
        <v>0</v>
      </c>
      <c r="N334" s="52" t="str">
        <f t="shared" si="134"/>
        <v>NO CUMPLE</v>
      </c>
      <c r="O334" s="53" t="str">
        <f>IF('OFERTAS ECONOMICAS'!AD334=0,"",IF('OFERTAS ECONOMICAS'!AI334="NO","",'OFERTAS ECONOMICAS'!AD334))</f>
        <v/>
      </c>
      <c r="P334" s="54">
        <f>+'OFERTAS ECONOMICAS'!AH334</f>
        <v>0</v>
      </c>
      <c r="Q334" s="54" t="str">
        <f t="shared" si="135"/>
        <v>NO CUMPLE</v>
      </c>
      <c r="R334" s="56" t="str">
        <f>IF('OFERTAS ECONOMICAS'!AN334=0,"",IF('OFERTAS ECONOMICAS'!AR334="NO","",'OFERTAS ECONOMICAS'!AN334))</f>
        <v/>
      </c>
      <c r="S334" s="57">
        <f>+'OFERTAS ECONOMICAS'!AQ334</f>
        <v>0</v>
      </c>
      <c r="T334" s="57" t="str">
        <f t="shared" si="136"/>
        <v>NO CUMPLE</v>
      </c>
      <c r="U334" s="59" t="str">
        <f>IF('OFERTAS ECONOMICAS'!AV334=0,"",IF('OFERTAS ECONOMICAS'!BA334="NO","",'OFERTAS ECONOMICAS'!AV334))</f>
        <v/>
      </c>
      <c r="V334" s="60">
        <f>+'OFERTAS ECONOMICAS'!AZ334</f>
        <v>0</v>
      </c>
      <c r="W334" s="60" t="str">
        <f t="shared" si="137"/>
        <v>NO CUMPLE</v>
      </c>
      <c r="X334" s="56" t="str">
        <f>IF('OFERTAS ECONOMICAS'!BF334=0,"",IF('OFERTAS ECONOMICAS'!BJ334="NO","",'OFERTAS ECONOMICAS'!BE334))</f>
        <v/>
      </c>
      <c r="Y334" s="57">
        <f>+'OFERTAS ECONOMICAS'!BI334</f>
        <v>0</v>
      </c>
      <c r="Z334" s="57" t="str">
        <f t="shared" si="138"/>
        <v>NO CUMPLE</v>
      </c>
      <c r="AA334" s="152" t="e">
        <f>IF('OFERTAS ECONOMICAS'!#REF!=0,"",IF('OFERTAS ECONOMICAS'!#REF!="NO","",'OFERTAS ECONOMICAS'!#REF!))</f>
        <v>#REF!</v>
      </c>
      <c r="AB334" s="153" t="e">
        <f>+'OFERTAS ECONOMICAS'!#REF!</f>
        <v>#REF!</v>
      </c>
      <c r="AC334" s="153" t="e">
        <f t="shared" si="139"/>
        <v>#REF!</v>
      </c>
      <c r="AD334" s="251" t="str">
        <f>IF('OFERTAS ECONOMICAS'!BN334=0,"",IF('OFERTAS ECONOMICAS'!BS334="NO","",'OFERTAS ECONOMICAS'!BN334))</f>
        <v/>
      </c>
      <c r="AE334" s="153">
        <f>+'OFERTAS ECONOMICAS'!BR334</f>
        <v>0</v>
      </c>
      <c r="AF334" s="153" t="str">
        <f t="shared" si="140"/>
        <v>NO CUMPLE</v>
      </c>
      <c r="AG334" s="152" t="str">
        <f>IF('OFERTAS ECONOMICAS'!BW334=0,"",IF('OFERTAS ECONOMICAS'!CB334="NO","",'OFERTAS ECONOMICAS'!BW334))</f>
        <v/>
      </c>
      <c r="AH334" s="153">
        <f>+'OFERTAS ECONOMICAS'!CA334</f>
        <v>0</v>
      </c>
      <c r="AI334" s="153" t="str">
        <f t="shared" si="141"/>
        <v>NO CUMPLE</v>
      </c>
      <c r="AJ334" s="152" t="str">
        <f>IF('OFERTAS ECONOMICAS'!CF334=0,"",IF('OFERTAS ECONOMICAS'!CK334="NO","",'OFERTAS ECONOMICAS'!CF334))</f>
        <v/>
      </c>
      <c r="AK334" s="153">
        <f>+'OFERTAS ECONOMICAS'!CJ334</f>
        <v>0</v>
      </c>
      <c r="AL334" s="153" t="str">
        <f t="shared" si="142"/>
        <v>NO CUMPLE</v>
      </c>
      <c r="AM334" s="152" t="str">
        <f>IF('OFERTAS ECONOMICAS'!CO334=0,"",IF('OFERTAS ECONOMICAS'!CT334="NO","",'OFERTAS ECONOMICAS'!CO334))</f>
        <v/>
      </c>
      <c r="AN334" s="153">
        <f>+'OFERTAS ECONOMICAS'!CS334</f>
        <v>0</v>
      </c>
      <c r="AO334" s="153" t="str">
        <f t="shared" si="143"/>
        <v>NO CUMPLE</v>
      </c>
      <c r="AP334" s="344">
        <f>IF('OFERTAS ECONOMICAS'!CX334=0,"",IF('OFERTAS ECONOMICAS'!DC334="NO","",'OFERTAS ECONOMICAS'!CX334))</f>
        <v>7259</v>
      </c>
      <c r="AQ334" s="153" t="str">
        <f>+'OFERTAS ECONOMICAS'!DB334</f>
        <v>CUMPLE</v>
      </c>
      <c r="AR334" s="153" t="str">
        <f t="shared" si="144"/>
        <v>CUMPLE</v>
      </c>
      <c r="AS334" s="152" t="str">
        <f>IF('OFERTAS ECONOMICAS'!DG334=0,"",IF('OFERTAS ECONOMICAS'!DL334="NO","",'OFERTAS ECONOMICAS'!DG334))</f>
        <v/>
      </c>
      <c r="AT334" s="153">
        <f>+'OFERTAS ECONOMICAS'!DK334</f>
        <v>0</v>
      </c>
      <c r="AU334" s="153" t="str">
        <f t="shared" si="145"/>
        <v>NO CUMPLE</v>
      </c>
      <c r="AV334" s="152" t="str">
        <f>IF('OFERTAS ECONOMICAS'!DP334=0,"",IF('OFERTAS ECONOMICAS'!DU334="NO","",'OFERTAS ECONOMICAS'!DP334))</f>
        <v/>
      </c>
      <c r="AW334" s="153">
        <f>+'OFERTAS ECONOMICAS'!DT334</f>
        <v>0</v>
      </c>
      <c r="AX334" s="153" t="str">
        <f t="shared" si="146"/>
        <v>NO CUMPLE</v>
      </c>
      <c r="AY334" s="341" t="str">
        <f>IF('OFERTAS ECONOMICAS'!DY334=0,"",IF('OFERTAS ECONOMICAS'!ED334="no","",'OFERTAS ECONOMICAS'!DY334))</f>
        <v/>
      </c>
      <c r="AZ334" s="153">
        <f>+'OFERTAS ECONOMICAS'!EC334</f>
        <v>0</v>
      </c>
      <c r="BA334" s="153" t="str">
        <f t="shared" si="147"/>
        <v>NO CUMPLE</v>
      </c>
      <c r="BB334" s="152" t="str">
        <f>IF('OFERTAS ECONOMICAS'!EH334=0,"",IF('OFERTAS ECONOMICAS'!EM334="NO","",'OFERTAS ECONOMICAS'!EH334))</f>
        <v/>
      </c>
      <c r="BC334" s="153" t="str">
        <f>+'OFERTAS ECONOMICAS'!EL334</f>
        <v/>
      </c>
      <c r="BD334" s="153" t="str">
        <f t="shared" si="148"/>
        <v>NO CUMPLE</v>
      </c>
      <c r="BE334" s="152">
        <f>IF('OFERTAS ECONOMICAS'!EQ334=0,"",IF('OFERTAS ECONOMICAS'!EV334="NO","",'OFERTAS ECONOMICAS'!EQ334))</f>
        <v>8958</v>
      </c>
      <c r="BF334" s="153" t="str">
        <f>+'OFERTAS ECONOMICAS'!EU334</f>
        <v>CUMPLE</v>
      </c>
      <c r="BG334" s="153" t="str">
        <f t="shared" si="149"/>
        <v>CUMPLE</v>
      </c>
      <c r="BH334" s="152" t="str">
        <f>IF('OFERTAS ECONOMICAS'!EZ334=0,"",IF('OFERTAS ECONOMICAS'!FE334="NO","",'OFERTAS ECONOMICAS'!EZ334))</f>
        <v/>
      </c>
      <c r="BI334" s="153">
        <f>+'OFERTAS ECONOMICAS'!FD334</f>
        <v>0</v>
      </c>
      <c r="BJ334" s="153" t="str">
        <f t="shared" si="150"/>
        <v>NO CUMPLE</v>
      </c>
      <c r="BK334" s="152" t="str">
        <f>IF('OFERTAS ECONOMICAS'!FI334=0,"",IF('OFERTAS ECONOMICAS'!FN334="no","",'OFERTAS ECONOMICAS'!FI334))</f>
        <v/>
      </c>
      <c r="BL334" s="153">
        <f>+'OFERTAS ECONOMICAS'!FM334</f>
        <v>0</v>
      </c>
      <c r="BM334" s="153" t="str">
        <f t="shared" si="151"/>
        <v>NO CUMPLE</v>
      </c>
      <c r="BN334" s="152" t="e">
        <f>IF('OFERTAS ECONOMICAS'!#REF!=0,"",IF('OFERTAS ECONOMICAS'!#REF!="NO","",'OFERTAS ECONOMICAS'!#REF!))</f>
        <v>#REF!</v>
      </c>
      <c r="BO334" s="153" t="e">
        <f>+'OFERTAS ECONOMICAS'!#REF!</f>
        <v>#REF!</v>
      </c>
      <c r="BP334" s="153" t="e">
        <f t="shared" si="152"/>
        <v>#REF!</v>
      </c>
      <c r="BQ334" s="152" t="str">
        <f>IF('OFERTAS ECONOMICAS'!FR334=0,"",IF('OFERTAS ECONOMICAS'!FW334="NO","",'OFERTAS ECONOMICAS'!FR334))</f>
        <v/>
      </c>
      <c r="BR334" s="153" t="str">
        <f>+'OFERTAS ECONOMICAS'!FV334</f>
        <v>NO CUMPLE</v>
      </c>
      <c r="BS334" s="153" t="str">
        <f t="shared" si="153"/>
        <v>NO CUMPLE</v>
      </c>
      <c r="BT334" s="152" t="str">
        <f>IF('OFERTAS ECONOMICAS'!GA334=0,"",IF('OFERTAS ECONOMICAS'!GF334="NO","",'OFERTAS ECONOMICAS'!GA334))</f>
        <v/>
      </c>
      <c r="BU334" s="153">
        <f>+'OFERTAS ECONOMICAS'!GE334</f>
        <v>0</v>
      </c>
      <c r="BV334" s="153" t="str">
        <f t="shared" si="154"/>
        <v>NO CUMPLE</v>
      </c>
      <c r="BW334" s="152" t="e">
        <f>IF('OFERTAS ECONOMICAS'!#REF!=0,"",IF('OFERTAS ECONOMICAS'!#REF!="NO","",'OFERTAS ECONOMICAS'!#REF!))</f>
        <v>#REF!</v>
      </c>
      <c r="BX334" s="153" t="e">
        <f>+'OFERTAS ECONOMICAS'!#REF!</f>
        <v>#REF!</v>
      </c>
      <c r="BY334" s="153" t="e">
        <f t="shared" si="155"/>
        <v>#REF!</v>
      </c>
    </row>
    <row r="335" spans="1:77" ht="38.25" x14ac:dyDescent="0.2">
      <c r="A335" s="85">
        <f t="shared" si="131"/>
        <v>326</v>
      </c>
      <c r="B335" s="85" t="str">
        <f>VLOOKUP(A335,'OFERTAS ECONOMICAS'!A335:B668,2,0)</f>
        <v>DM858</v>
      </c>
      <c r="C335" s="22" t="str">
        <f>VLOOKUP(A335,'OFERTAS ECONOMICAS'!A335:C668,3,0)</f>
        <v>PASTA PARA PEGAR BARRERAS Y CARAYAS DE COLOSTOMIA</v>
      </c>
      <c r="D335" s="123">
        <v>1</v>
      </c>
      <c r="E335" s="123" t="s">
        <v>32</v>
      </c>
      <c r="F335" s="24">
        <v>45291</v>
      </c>
      <c r="G335" s="124">
        <v>8</v>
      </c>
      <c r="H335" s="86">
        <f t="shared" si="132"/>
        <v>362328</v>
      </c>
      <c r="I335" s="48" t="str">
        <f>IF('OFERTAS ECONOMICAS'!L335=0,"",IF('OFERTAS ECONOMICAS'!Q335="no","",'OFERTAS ECONOMICAS'!L335))</f>
        <v/>
      </c>
      <c r="J335" s="49">
        <f>+'OFERTAS ECONOMICAS'!P335</f>
        <v>0</v>
      </c>
      <c r="K335" s="49" t="str">
        <f t="shared" si="133"/>
        <v>NO CUMPLE</v>
      </c>
      <c r="L335" s="51" t="str">
        <f>IF('OFERTAS ECONOMICAS'!U335=0,"",IF('OFERTAS ECONOMICAS'!Z335="NO","",'OFERTAS ECONOMICAS'!U335))</f>
        <v/>
      </c>
      <c r="M335" s="52">
        <f>+'OFERTAS ECONOMICAS'!Y335</f>
        <v>0</v>
      </c>
      <c r="N335" s="52" t="str">
        <f t="shared" si="134"/>
        <v>NO CUMPLE</v>
      </c>
      <c r="O335" s="53">
        <f>IF('OFERTAS ECONOMICAS'!AD335=0,"",IF('OFERTAS ECONOMICAS'!AI335="NO","",'OFERTAS ECONOMICAS'!AD335))</f>
        <v>45291</v>
      </c>
      <c r="P335" s="54" t="str">
        <f>+'OFERTAS ECONOMICAS'!AH335</f>
        <v>CUMPLE</v>
      </c>
      <c r="Q335" s="54" t="str">
        <f t="shared" si="135"/>
        <v>CUMPLE</v>
      </c>
      <c r="R335" s="56" t="str">
        <f>IF('OFERTAS ECONOMICAS'!AN335=0,"",IF('OFERTAS ECONOMICAS'!AR335="NO","",'OFERTAS ECONOMICAS'!AN335))</f>
        <v/>
      </c>
      <c r="S335" s="57">
        <f>+'OFERTAS ECONOMICAS'!AQ335</f>
        <v>0</v>
      </c>
      <c r="T335" s="57" t="str">
        <f t="shared" si="136"/>
        <v>NO CUMPLE</v>
      </c>
      <c r="U335" s="59" t="str">
        <f>IF('OFERTAS ECONOMICAS'!AV335=0,"",IF('OFERTAS ECONOMICAS'!BA335="NO","",'OFERTAS ECONOMICAS'!AV335))</f>
        <v/>
      </c>
      <c r="V335" s="60">
        <f>+'OFERTAS ECONOMICAS'!AZ335</f>
        <v>0</v>
      </c>
      <c r="W335" s="60" t="str">
        <f t="shared" si="137"/>
        <v>NO CUMPLE</v>
      </c>
      <c r="X335" s="56" t="str">
        <f>IF('OFERTAS ECONOMICAS'!BF335=0,"",IF('OFERTAS ECONOMICAS'!BJ335="NO","",'OFERTAS ECONOMICAS'!BE335))</f>
        <v/>
      </c>
      <c r="Y335" s="57">
        <f>+'OFERTAS ECONOMICAS'!BI335</f>
        <v>0</v>
      </c>
      <c r="Z335" s="57" t="str">
        <f t="shared" si="138"/>
        <v>NO CUMPLE</v>
      </c>
      <c r="AA335" s="152" t="e">
        <f>IF('OFERTAS ECONOMICAS'!#REF!=0,"",IF('OFERTAS ECONOMICAS'!#REF!="NO","",'OFERTAS ECONOMICAS'!#REF!))</f>
        <v>#REF!</v>
      </c>
      <c r="AB335" s="153" t="e">
        <f>+'OFERTAS ECONOMICAS'!#REF!</f>
        <v>#REF!</v>
      </c>
      <c r="AC335" s="153" t="e">
        <f t="shared" si="139"/>
        <v>#REF!</v>
      </c>
      <c r="AD335" s="251" t="str">
        <f>IF('OFERTAS ECONOMICAS'!BN335=0,"",IF('OFERTAS ECONOMICAS'!BS335="NO","",'OFERTAS ECONOMICAS'!BN335))</f>
        <v/>
      </c>
      <c r="AE335" s="153">
        <f>+'OFERTAS ECONOMICAS'!BR335</f>
        <v>0</v>
      </c>
      <c r="AF335" s="153" t="str">
        <f t="shared" si="140"/>
        <v>NO CUMPLE</v>
      </c>
      <c r="AG335" s="152">
        <f>IF('OFERTAS ECONOMICAS'!BW335=0,"",IF('OFERTAS ECONOMICAS'!CB335="NO","",'OFERTAS ECONOMICAS'!BW335))</f>
        <v>51030</v>
      </c>
      <c r="AH335" s="153" t="str">
        <f>+'OFERTAS ECONOMICAS'!CA335</f>
        <v>CUMPLE</v>
      </c>
      <c r="AI335" s="153" t="str">
        <f t="shared" si="141"/>
        <v>CUMPLE</v>
      </c>
      <c r="AJ335" s="152" t="str">
        <f>IF('OFERTAS ECONOMICAS'!CF335=0,"",IF('OFERTAS ECONOMICAS'!CK335="NO","",'OFERTAS ECONOMICAS'!CF335))</f>
        <v/>
      </c>
      <c r="AK335" s="153">
        <f>+'OFERTAS ECONOMICAS'!CJ335</f>
        <v>0</v>
      </c>
      <c r="AL335" s="153" t="str">
        <f t="shared" si="142"/>
        <v>NO CUMPLE</v>
      </c>
      <c r="AM335" s="152" t="str">
        <f>IF('OFERTAS ECONOMICAS'!CO335=0,"",IF('OFERTAS ECONOMICAS'!CT335="NO","",'OFERTAS ECONOMICAS'!CO335))</f>
        <v/>
      </c>
      <c r="AN335" s="153">
        <f>+'OFERTAS ECONOMICAS'!CS335</f>
        <v>0</v>
      </c>
      <c r="AO335" s="153" t="str">
        <f t="shared" si="143"/>
        <v>NO CUMPLE</v>
      </c>
      <c r="AP335" s="344">
        <f>IF('OFERTAS ECONOMICAS'!CX335=0,"",IF('OFERTAS ECONOMICAS'!DC335="NO","",'OFERTAS ECONOMICAS'!CX335))</f>
        <v>27390</v>
      </c>
      <c r="AQ335" s="153" t="str">
        <f>+'OFERTAS ECONOMICAS'!DB335</f>
        <v>CUMPLE</v>
      </c>
      <c r="AR335" s="153" t="str">
        <f t="shared" si="144"/>
        <v>CUMPLE</v>
      </c>
      <c r="AS335" s="152" t="str">
        <f>IF('OFERTAS ECONOMICAS'!DG335=0,"",IF('OFERTAS ECONOMICAS'!DL335="NO","",'OFERTAS ECONOMICAS'!DG335))</f>
        <v/>
      </c>
      <c r="AT335" s="153">
        <f>+'OFERTAS ECONOMICAS'!DK335</f>
        <v>0</v>
      </c>
      <c r="AU335" s="153" t="str">
        <f t="shared" si="145"/>
        <v>NO CUMPLE</v>
      </c>
      <c r="AV335" s="152" t="str">
        <f>IF('OFERTAS ECONOMICAS'!DP335=0,"",IF('OFERTAS ECONOMICAS'!DU335="NO","",'OFERTAS ECONOMICAS'!DP335))</f>
        <v/>
      </c>
      <c r="AW335" s="153">
        <f>+'OFERTAS ECONOMICAS'!DT335</f>
        <v>0</v>
      </c>
      <c r="AX335" s="153" t="str">
        <f t="shared" si="146"/>
        <v>NO CUMPLE</v>
      </c>
      <c r="AY335" s="341" t="str">
        <f>IF('OFERTAS ECONOMICAS'!DY335=0,"",IF('OFERTAS ECONOMICAS'!ED335="no","",'OFERTAS ECONOMICAS'!DY335))</f>
        <v/>
      </c>
      <c r="AZ335" s="153">
        <f>+'OFERTAS ECONOMICAS'!EC335</f>
        <v>0</v>
      </c>
      <c r="BA335" s="153" t="str">
        <f t="shared" si="147"/>
        <v>NO CUMPLE</v>
      </c>
      <c r="BB335" s="152">
        <f>IF('OFERTAS ECONOMICAS'!EH335=0,"",IF('OFERTAS ECONOMICAS'!EM335="NO","",'OFERTAS ECONOMICAS'!EH335))</f>
        <v>45291</v>
      </c>
      <c r="BC335" s="153" t="str">
        <f>+'OFERTAS ECONOMICAS'!EL335</f>
        <v>CUMPLE</v>
      </c>
      <c r="BD335" s="153" t="str">
        <f t="shared" si="148"/>
        <v>CUMPLE</v>
      </c>
      <c r="BE335" s="152">
        <f>IF('OFERTAS ECONOMICAS'!EQ335=0,"",IF('OFERTAS ECONOMICAS'!EV335="NO","",'OFERTAS ECONOMICAS'!EQ335))</f>
        <v>44782</v>
      </c>
      <c r="BF335" s="153" t="str">
        <f>+'OFERTAS ECONOMICAS'!EU335</f>
        <v>CUMPLE</v>
      </c>
      <c r="BG335" s="153" t="str">
        <f t="shared" si="149"/>
        <v>CUMPLE</v>
      </c>
      <c r="BH335" s="152" t="str">
        <f>IF('OFERTAS ECONOMICAS'!EZ335=0,"",IF('OFERTAS ECONOMICAS'!FE335="NO","",'OFERTAS ECONOMICAS'!EZ335))</f>
        <v/>
      </c>
      <c r="BI335" s="153">
        <f>+'OFERTAS ECONOMICAS'!FD335</f>
        <v>0</v>
      </c>
      <c r="BJ335" s="153" t="str">
        <f t="shared" si="150"/>
        <v>NO CUMPLE</v>
      </c>
      <c r="BK335" s="152" t="str">
        <f>IF('OFERTAS ECONOMICAS'!FI335=0,"",IF('OFERTAS ECONOMICAS'!FN335="no","",'OFERTAS ECONOMICAS'!FI335))</f>
        <v/>
      </c>
      <c r="BL335" s="153">
        <f>+'OFERTAS ECONOMICAS'!FM335</f>
        <v>0</v>
      </c>
      <c r="BM335" s="153" t="str">
        <f t="shared" si="151"/>
        <v>NO CUMPLE</v>
      </c>
      <c r="BN335" s="152" t="e">
        <f>IF('OFERTAS ECONOMICAS'!#REF!=0,"",IF('OFERTAS ECONOMICAS'!#REF!="NO","",'OFERTAS ECONOMICAS'!#REF!))</f>
        <v>#REF!</v>
      </c>
      <c r="BO335" s="153" t="e">
        <f>+'OFERTAS ECONOMICAS'!#REF!</f>
        <v>#REF!</v>
      </c>
      <c r="BP335" s="153" t="e">
        <f t="shared" si="152"/>
        <v>#REF!</v>
      </c>
      <c r="BQ335" s="152" t="str">
        <f>IF('OFERTAS ECONOMICAS'!FR335=0,"",IF('OFERTAS ECONOMICAS'!FW335="NO","",'OFERTAS ECONOMICAS'!FR335))</f>
        <v/>
      </c>
      <c r="BR335" s="153">
        <f>+'OFERTAS ECONOMICAS'!FV335</f>
        <v>0</v>
      </c>
      <c r="BS335" s="153" t="str">
        <f t="shared" si="153"/>
        <v>NO CUMPLE</v>
      </c>
      <c r="BT335" s="152">
        <f>IF('OFERTAS ECONOMICAS'!GA335=0,"",IF('OFERTAS ECONOMICAS'!GF335="NO","",'OFERTAS ECONOMICAS'!GA335))</f>
        <v>53847</v>
      </c>
      <c r="BU335" s="153" t="str">
        <f>+'OFERTAS ECONOMICAS'!GE335</f>
        <v>CUMPLE</v>
      </c>
      <c r="BV335" s="153" t="str">
        <f t="shared" si="154"/>
        <v>CUMPLE</v>
      </c>
      <c r="BW335" s="152" t="e">
        <f>IF('OFERTAS ECONOMICAS'!#REF!=0,"",IF('OFERTAS ECONOMICAS'!#REF!="NO","",'OFERTAS ECONOMICAS'!#REF!))</f>
        <v>#REF!</v>
      </c>
      <c r="BX335" s="153" t="e">
        <f>+'OFERTAS ECONOMICAS'!#REF!</f>
        <v>#REF!</v>
      </c>
      <c r="BY335" s="153" t="e">
        <f t="shared" si="155"/>
        <v>#REF!</v>
      </c>
    </row>
    <row r="336" spans="1:77" ht="38.25" x14ac:dyDescent="0.2">
      <c r="A336" s="85">
        <f t="shared" si="131"/>
        <v>327</v>
      </c>
      <c r="B336" s="85" t="str">
        <f>VLOOKUP(A336,'OFERTAS ECONOMICAS'!A336:B669,2,0)</f>
        <v>DM894</v>
      </c>
      <c r="C336" s="22" t="str">
        <f>VLOOKUP(A336,'OFERTAS ECONOMICAS'!A336:C669,3,0)</f>
        <v>POLVO HIDROCOLOIDE PROTECTOR PARA OSTOMIAS PROTECTOR</v>
      </c>
      <c r="D336" s="123">
        <v>1</v>
      </c>
      <c r="E336" s="123" t="s">
        <v>32</v>
      </c>
      <c r="F336" s="24">
        <v>42340</v>
      </c>
      <c r="G336" s="124">
        <v>2</v>
      </c>
      <c r="H336" s="86">
        <f t="shared" si="132"/>
        <v>84680</v>
      </c>
      <c r="I336" s="48" t="str">
        <f>IF('OFERTAS ECONOMICAS'!L336=0,"",IF('OFERTAS ECONOMICAS'!Q336="no","",'OFERTAS ECONOMICAS'!L336))</f>
        <v/>
      </c>
      <c r="J336" s="49">
        <f>+'OFERTAS ECONOMICAS'!P336</f>
        <v>0</v>
      </c>
      <c r="K336" s="49" t="str">
        <f t="shared" si="133"/>
        <v>NO CUMPLE</v>
      </c>
      <c r="L336" s="51" t="str">
        <f>IF('OFERTAS ECONOMICAS'!U336=0,"",IF('OFERTAS ECONOMICAS'!Z336="NO","",'OFERTAS ECONOMICAS'!U336))</f>
        <v/>
      </c>
      <c r="M336" s="52">
        <f>+'OFERTAS ECONOMICAS'!Y336</f>
        <v>0</v>
      </c>
      <c r="N336" s="52" t="str">
        <f t="shared" si="134"/>
        <v>NO CUMPLE</v>
      </c>
      <c r="O336" s="53">
        <f>IF('OFERTAS ECONOMICAS'!AD336=0,"",IF('OFERTAS ECONOMICAS'!AI336="NO","",'OFERTAS ECONOMICAS'!AD336))</f>
        <v>42340</v>
      </c>
      <c r="P336" s="54" t="str">
        <f>+'OFERTAS ECONOMICAS'!AH336</f>
        <v>CUMPLE</v>
      </c>
      <c r="Q336" s="54" t="str">
        <f t="shared" si="135"/>
        <v>CUMPLE</v>
      </c>
      <c r="R336" s="56" t="str">
        <f>IF('OFERTAS ECONOMICAS'!AN336=0,"",IF('OFERTAS ECONOMICAS'!AR336="NO","",'OFERTAS ECONOMICAS'!AN336))</f>
        <v/>
      </c>
      <c r="S336" s="57">
        <f>+'OFERTAS ECONOMICAS'!AQ336</f>
        <v>0</v>
      </c>
      <c r="T336" s="57" t="str">
        <f t="shared" si="136"/>
        <v>NO CUMPLE</v>
      </c>
      <c r="U336" s="59" t="str">
        <f>IF('OFERTAS ECONOMICAS'!AV336=0,"",IF('OFERTAS ECONOMICAS'!BA336="NO","",'OFERTAS ECONOMICAS'!AV336))</f>
        <v/>
      </c>
      <c r="V336" s="60">
        <f>+'OFERTAS ECONOMICAS'!AZ336</f>
        <v>0</v>
      </c>
      <c r="W336" s="60" t="str">
        <f t="shared" si="137"/>
        <v>NO CUMPLE</v>
      </c>
      <c r="X336" s="56" t="str">
        <f>IF('OFERTAS ECONOMICAS'!BF336=0,"",IF('OFERTAS ECONOMICAS'!BJ336="NO","",'OFERTAS ECONOMICAS'!BE336))</f>
        <v/>
      </c>
      <c r="Y336" s="57">
        <f>+'OFERTAS ECONOMICAS'!BI336</f>
        <v>0</v>
      </c>
      <c r="Z336" s="57" t="str">
        <f t="shared" si="138"/>
        <v>NO CUMPLE</v>
      </c>
      <c r="AA336" s="152" t="e">
        <f>IF('OFERTAS ECONOMICAS'!#REF!=0,"",IF('OFERTAS ECONOMICAS'!#REF!="NO","",'OFERTAS ECONOMICAS'!#REF!))</f>
        <v>#REF!</v>
      </c>
      <c r="AB336" s="153" t="e">
        <f>+'OFERTAS ECONOMICAS'!#REF!</f>
        <v>#REF!</v>
      </c>
      <c r="AC336" s="153" t="e">
        <f t="shared" si="139"/>
        <v>#REF!</v>
      </c>
      <c r="AD336" s="251" t="str">
        <f>IF('OFERTAS ECONOMICAS'!BN336=0,"",IF('OFERTAS ECONOMICAS'!BS336="NO","",'OFERTAS ECONOMICAS'!BN336))</f>
        <v/>
      </c>
      <c r="AE336" s="153">
        <f>+'OFERTAS ECONOMICAS'!BR336</f>
        <v>0</v>
      </c>
      <c r="AF336" s="153" t="str">
        <f t="shared" si="140"/>
        <v>NO CUMPLE</v>
      </c>
      <c r="AG336" s="152" t="str">
        <f>IF('OFERTAS ECONOMICAS'!BW336=0,"",IF('OFERTAS ECONOMICAS'!CB336="NO","",'OFERTAS ECONOMICAS'!BW336))</f>
        <v/>
      </c>
      <c r="AH336" s="153">
        <f>+'OFERTAS ECONOMICAS'!CA336</f>
        <v>0</v>
      </c>
      <c r="AI336" s="153" t="str">
        <f t="shared" si="141"/>
        <v>NO CUMPLE</v>
      </c>
      <c r="AJ336" s="152" t="str">
        <f>IF('OFERTAS ECONOMICAS'!CF336=0,"",IF('OFERTAS ECONOMICAS'!CK336="NO","",'OFERTAS ECONOMICAS'!CF336))</f>
        <v/>
      </c>
      <c r="AK336" s="153">
        <f>+'OFERTAS ECONOMICAS'!CJ336</f>
        <v>0</v>
      </c>
      <c r="AL336" s="153" t="str">
        <f t="shared" si="142"/>
        <v>NO CUMPLE</v>
      </c>
      <c r="AM336" s="152" t="str">
        <f>IF('OFERTAS ECONOMICAS'!CO336=0,"",IF('OFERTAS ECONOMICAS'!CT336="NO","",'OFERTAS ECONOMICAS'!CO336))</f>
        <v/>
      </c>
      <c r="AN336" s="153">
        <f>+'OFERTAS ECONOMICAS'!CS336</f>
        <v>0</v>
      </c>
      <c r="AO336" s="153" t="str">
        <f t="shared" si="143"/>
        <v>NO CUMPLE</v>
      </c>
      <c r="AP336" s="344">
        <f>IF('OFERTAS ECONOMICAS'!CX336=0,"",IF('OFERTAS ECONOMICAS'!DC336="NO","",'OFERTAS ECONOMICAS'!CX336))</f>
        <v>29040</v>
      </c>
      <c r="AQ336" s="153" t="str">
        <f>+'OFERTAS ECONOMICAS'!DB336</f>
        <v>CUMPLE</v>
      </c>
      <c r="AR336" s="153" t="str">
        <f t="shared" si="144"/>
        <v>CUMPLE</v>
      </c>
      <c r="AS336" s="152" t="str">
        <f>IF('OFERTAS ECONOMICAS'!DG336=0,"",IF('OFERTAS ECONOMICAS'!DL336="NO","",'OFERTAS ECONOMICAS'!DG336))</f>
        <v/>
      </c>
      <c r="AT336" s="153">
        <f>+'OFERTAS ECONOMICAS'!DK336</f>
        <v>0</v>
      </c>
      <c r="AU336" s="153" t="str">
        <f t="shared" si="145"/>
        <v>NO CUMPLE</v>
      </c>
      <c r="AV336" s="152" t="str">
        <f>IF('OFERTAS ECONOMICAS'!DP336=0,"",IF('OFERTAS ECONOMICAS'!DU336="NO","",'OFERTAS ECONOMICAS'!DP336))</f>
        <v/>
      </c>
      <c r="AW336" s="153">
        <f>+'OFERTAS ECONOMICAS'!DT336</f>
        <v>0</v>
      </c>
      <c r="AX336" s="153" t="str">
        <f t="shared" si="146"/>
        <v>NO CUMPLE</v>
      </c>
      <c r="AY336" s="341" t="str">
        <f>IF('OFERTAS ECONOMICAS'!DY336=0,"",IF('OFERTAS ECONOMICAS'!ED336="no","",'OFERTAS ECONOMICAS'!DY336))</f>
        <v/>
      </c>
      <c r="AZ336" s="153">
        <f>+'OFERTAS ECONOMICAS'!EC336</f>
        <v>0</v>
      </c>
      <c r="BA336" s="153" t="str">
        <f t="shared" si="147"/>
        <v>NO CUMPLE</v>
      </c>
      <c r="BB336" s="152">
        <f>IF('OFERTAS ECONOMICAS'!EH336=0,"",IF('OFERTAS ECONOMICAS'!EM336="NO","",'OFERTAS ECONOMICAS'!EH336))</f>
        <v>42340</v>
      </c>
      <c r="BC336" s="153" t="str">
        <f>+'OFERTAS ECONOMICAS'!EL336</f>
        <v>CUMPLE</v>
      </c>
      <c r="BD336" s="153" t="str">
        <f t="shared" si="148"/>
        <v>CUMPLE</v>
      </c>
      <c r="BE336" s="152">
        <f>IF('OFERTAS ECONOMICAS'!EQ336=0,"",IF('OFERTAS ECONOMICAS'!EV336="NO","",'OFERTAS ECONOMICAS'!EQ336))</f>
        <v>41864</v>
      </c>
      <c r="BF336" s="153" t="str">
        <f>+'OFERTAS ECONOMICAS'!EU336</f>
        <v>CUMPLE</v>
      </c>
      <c r="BG336" s="153" t="str">
        <f t="shared" si="149"/>
        <v>CUMPLE</v>
      </c>
      <c r="BH336" s="152" t="str">
        <f>IF('OFERTAS ECONOMICAS'!EZ336=0,"",IF('OFERTAS ECONOMICAS'!FE336="NO","",'OFERTAS ECONOMICAS'!EZ336))</f>
        <v/>
      </c>
      <c r="BI336" s="153">
        <f>+'OFERTAS ECONOMICAS'!FD336</f>
        <v>0</v>
      </c>
      <c r="BJ336" s="153" t="str">
        <f t="shared" si="150"/>
        <v>NO CUMPLE</v>
      </c>
      <c r="BK336" s="152" t="str">
        <f>IF('OFERTAS ECONOMICAS'!FI336=0,"",IF('OFERTAS ECONOMICAS'!FN336="no","",'OFERTAS ECONOMICAS'!FI336))</f>
        <v/>
      </c>
      <c r="BL336" s="153">
        <f>+'OFERTAS ECONOMICAS'!FM336</f>
        <v>0</v>
      </c>
      <c r="BM336" s="153" t="str">
        <f t="shared" si="151"/>
        <v>NO CUMPLE</v>
      </c>
      <c r="BN336" s="152" t="e">
        <f>IF('OFERTAS ECONOMICAS'!#REF!=0,"",IF('OFERTAS ECONOMICAS'!#REF!="NO","",'OFERTAS ECONOMICAS'!#REF!))</f>
        <v>#REF!</v>
      </c>
      <c r="BO336" s="153" t="e">
        <f>+'OFERTAS ECONOMICAS'!#REF!</f>
        <v>#REF!</v>
      </c>
      <c r="BP336" s="153" t="e">
        <f t="shared" si="152"/>
        <v>#REF!</v>
      </c>
      <c r="BQ336" s="152" t="str">
        <f>IF('OFERTAS ECONOMICAS'!FR336=0,"",IF('OFERTAS ECONOMICAS'!FW336="NO","",'OFERTAS ECONOMICAS'!FR336))</f>
        <v/>
      </c>
      <c r="BR336" s="153">
        <f>+'OFERTAS ECONOMICAS'!FV336</f>
        <v>0</v>
      </c>
      <c r="BS336" s="153" t="str">
        <f t="shared" si="153"/>
        <v>NO CUMPLE</v>
      </c>
      <c r="BT336" s="152" t="str">
        <f>IF('OFERTAS ECONOMICAS'!GA336=0,"",IF('OFERTAS ECONOMICAS'!GF336="NO","",'OFERTAS ECONOMICAS'!GA336))</f>
        <v/>
      </c>
      <c r="BU336" s="153" t="str">
        <f>+'OFERTAS ECONOMICAS'!GE336</f>
        <v>CUMPLE</v>
      </c>
      <c r="BV336" s="153" t="str">
        <f t="shared" si="154"/>
        <v>NO CUMPLE</v>
      </c>
      <c r="BW336" s="152" t="e">
        <f>IF('OFERTAS ECONOMICAS'!#REF!=0,"",IF('OFERTAS ECONOMICAS'!#REF!="NO","",'OFERTAS ECONOMICAS'!#REF!))</f>
        <v>#REF!</v>
      </c>
      <c r="BX336" s="153" t="e">
        <f>+'OFERTAS ECONOMICAS'!#REF!</f>
        <v>#REF!</v>
      </c>
      <c r="BY336" s="153" t="e">
        <f t="shared" si="155"/>
        <v>#REF!</v>
      </c>
    </row>
    <row r="337" spans="1:77" ht="12.75" x14ac:dyDescent="0.2">
      <c r="A337" s="85">
        <f t="shared" si="131"/>
        <v>328</v>
      </c>
      <c r="B337" s="85" t="str">
        <f>VLOOKUP(A337,'OFERTAS ECONOMICAS'!A337:B670,2,0)</f>
        <v>DM946</v>
      </c>
      <c r="C337" s="22" t="str">
        <f>VLOOKUP(A337,'OFERTAS ECONOMICAS'!A337:C670,3,0)</f>
        <v>RECOLECTOR DE 24 HORAS</v>
      </c>
      <c r="D337" s="123">
        <v>1</v>
      </c>
      <c r="E337" s="123" t="s">
        <v>32</v>
      </c>
      <c r="F337" s="24">
        <v>3750</v>
      </c>
      <c r="G337" s="124">
        <v>73</v>
      </c>
      <c r="H337" s="86">
        <f t="shared" si="132"/>
        <v>273750</v>
      </c>
      <c r="I337" s="48" t="str">
        <f>IF('OFERTAS ECONOMICAS'!L337=0,"",IF('OFERTAS ECONOMICAS'!Q337="no","",'OFERTAS ECONOMICAS'!L337))</f>
        <v/>
      </c>
      <c r="J337" s="49">
        <f>+'OFERTAS ECONOMICAS'!P337</f>
        <v>0</v>
      </c>
      <c r="K337" s="49" t="str">
        <f t="shared" si="133"/>
        <v>NO CUMPLE</v>
      </c>
      <c r="L337" s="51" t="str">
        <f>IF('OFERTAS ECONOMICAS'!U337=0,"",IF('OFERTAS ECONOMICAS'!Z337="NO","",'OFERTAS ECONOMICAS'!U337))</f>
        <v/>
      </c>
      <c r="M337" s="52" t="str">
        <f>+'OFERTAS ECONOMICAS'!Y337</f>
        <v>NO CUMPLE</v>
      </c>
      <c r="N337" s="52" t="str">
        <f t="shared" si="134"/>
        <v>NO CUMPLE</v>
      </c>
      <c r="O337" s="53">
        <f>IF('OFERTAS ECONOMICAS'!AD337=0,"",IF('OFERTAS ECONOMICAS'!AI337="NO","",'OFERTAS ECONOMICAS'!AD337))</f>
        <v>4463</v>
      </c>
      <c r="P337" s="54" t="str">
        <f>+'OFERTAS ECONOMICAS'!AH337</f>
        <v>CUMPLE</v>
      </c>
      <c r="Q337" s="54" t="str">
        <f t="shared" si="135"/>
        <v>CUMPLE</v>
      </c>
      <c r="R337" s="56" t="str">
        <f>IF('OFERTAS ECONOMICAS'!AN337=0,"",IF('OFERTAS ECONOMICAS'!AR337="NO","",'OFERTAS ECONOMICAS'!AN337))</f>
        <v/>
      </c>
      <c r="S337" s="57">
        <f>+'OFERTAS ECONOMICAS'!AQ337</f>
        <v>0</v>
      </c>
      <c r="T337" s="57" t="str">
        <f t="shared" si="136"/>
        <v>NO CUMPLE</v>
      </c>
      <c r="U337" s="59" t="str">
        <f>IF('OFERTAS ECONOMICAS'!AV337=0,"",IF('OFERTAS ECONOMICAS'!BA337="NO","",'OFERTAS ECONOMICAS'!AV337))</f>
        <v/>
      </c>
      <c r="V337" s="60">
        <f>+'OFERTAS ECONOMICAS'!AZ337</f>
        <v>0</v>
      </c>
      <c r="W337" s="60" t="str">
        <f t="shared" si="137"/>
        <v>NO CUMPLE</v>
      </c>
      <c r="X337" s="56" t="str">
        <f>IF('OFERTAS ECONOMICAS'!BF337=0,"",IF('OFERTAS ECONOMICAS'!BJ337="NO","",'OFERTAS ECONOMICAS'!BE337))</f>
        <v/>
      </c>
      <c r="Y337" s="57">
        <f>+'OFERTAS ECONOMICAS'!BI337</f>
        <v>0</v>
      </c>
      <c r="Z337" s="57" t="str">
        <f t="shared" si="138"/>
        <v>NO CUMPLE</v>
      </c>
      <c r="AA337" s="152" t="e">
        <f>IF('OFERTAS ECONOMICAS'!#REF!=0,"",IF('OFERTAS ECONOMICAS'!#REF!="NO","",'OFERTAS ECONOMICAS'!#REF!))</f>
        <v>#REF!</v>
      </c>
      <c r="AB337" s="153" t="e">
        <f>+'OFERTAS ECONOMICAS'!#REF!</f>
        <v>#REF!</v>
      </c>
      <c r="AC337" s="153" t="e">
        <f t="shared" si="139"/>
        <v>#REF!</v>
      </c>
      <c r="AD337" s="251" t="str">
        <f>IF('OFERTAS ECONOMICAS'!BN337=0,"",IF('OFERTAS ECONOMICAS'!BS337="NO","",'OFERTAS ECONOMICAS'!BN337))</f>
        <v/>
      </c>
      <c r="AE337" s="153">
        <f>+'OFERTAS ECONOMICAS'!BR337</f>
        <v>0</v>
      </c>
      <c r="AF337" s="153" t="str">
        <f t="shared" si="140"/>
        <v>NO CUMPLE</v>
      </c>
      <c r="AG337" s="152" t="str">
        <f>IF('OFERTAS ECONOMICAS'!BW337=0,"",IF('OFERTAS ECONOMICAS'!CB337="NO","",'OFERTAS ECONOMICAS'!BW337))</f>
        <v/>
      </c>
      <c r="AH337" s="153">
        <f>+'OFERTAS ECONOMICAS'!CA337</f>
        <v>0</v>
      </c>
      <c r="AI337" s="153" t="str">
        <f t="shared" si="141"/>
        <v>NO CUMPLE</v>
      </c>
      <c r="AJ337" s="152" t="str">
        <f>IF('OFERTAS ECONOMICAS'!CF337=0,"",IF('OFERTAS ECONOMICAS'!CK337="NO","",'OFERTAS ECONOMICAS'!CF337))</f>
        <v/>
      </c>
      <c r="AK337" s="153">
        <f>+'OFERTAS ECONOMICAS'!CJ337</f>
        <v>0</v>
      </c>
      <c r="AL337" s="153" t="str">
        <f t="shared" si="142"/>
        <v>NO CUMPLE</v>
      </c>
      <c r="AM337" s="152" t="str">
        <f>IF('OFERTAS ECONOMICAS'!CO337=0,"",IF('OFERTAS ECONOMICAS'!CT337="NO","",'OFERTAS ECONOMICAS'!CO337))</f>
        <v/>
      </c>
      <c r="AN337" s="153">
        <f>+'OFERTAS ECONOMICAS'!CS337</f>
        <v>0</v>
      </c>
      <c r="AO337" s="153" t="str">
        <f t="shared" si="143"/>
        <v>NO CUMPLE</v>
      </c>
      <c r="AP337" s="344" t="str">
        <f>IF('OFERTAS ECONOMICAS'!CX337=0,"",IF('OFERTAS ECONOMICAS'!DC337="NO","",'OFERTAS ECONOMICAS'!CX337))</f>
        <v/>
      </c>
      <c r="AQ337" s="153" t="str">
        <f>+'OFERTAS ECONOMICAS'!DB337</f>
        <v>CUMPLE</v>
      </c>
      <c r="AR337" s="153" t="str">
        <f t="shared" si="144"/>
        <v>NO CUMPLE</v>
      </c>
      <c r="AS337" s="152" t="str">
        <f>IF('OFERTAS ECONOMICAS'!DG337=0,"",IF('OFERTAS ECONOMICAS'!DL337="NO","",'OFERTAS ECONOMICAS'!DG337))</f>
        <v/>
      </c>
      <c r="AT337" s="153">
        <f>+'OFERTAS ECONOMICAS'!DK337</f>
        <v>0</v>
      </c>
      <c r="AU337" s="153" t="str">
        <f t="shared" si="145"/>
        <v>NO CUMPLE</v>
      </c>
      <c r="AV337" s="152" t="str">
        <f>IF('OFERTAS ECONOMICAS'!DP337=0,"",IF('OFERTAS ECONOMICAS'!DU337="NO","",'OFERTAS ECONOMICAS'!DP337))</f>
        <v/>
      </c>
      <c r="AW337" s="153">
        <f>+'OFERTAS ECONOMICAS'!DT337</f>
        <v>0</v>
      </c>
      <c r="AX337" s="153" t="str">
        <f t="shared" si="146"/>
        <v>NO CUMPLE</v>
      </c>
      <c r="AY337" s="341" t="str">
        <f>IF('OFERTAS ECONOMICAS'!DY337=0,"",IF('OFERTAS ECONOMICAS'!ED337="no","",'OFERTAS ECONOMICAS'!DY337))</f>
        <v/>
      </c>
      <c r="AZ337" s="153" t="str">
        <f>+'OFERTAS ECONOMICAS'!EC337</f>
        <v>NO CUMPLE</v>
      </c>
      <c r="BA337" s="153" t="str">
        <f t="shared" si="147"/>
        <v>NO CUMPLE</v>
      </c>
      <c r="BB337" s="152" t="str">
        <f>IF('OFERTAS ECONOMICAS'!EH337=0,"",IF('OFERTAS ECONOMICAS'!EM337="NO","",'OFERTAS ECONOMICAS'!EH337))</f>
        <v/>
      </c>
      <c r="BC337" s="153" t="str">
        <f>+'OFERTAS ECONOMICAS'!EL337</f>
        <v>NO CUMPLE</v>
      </c>
      <c r="BD337" s="153" t="str">
        <f t="shared" si="148"/>
        <v>NO CUMPLE</v>
      </c>
      <c r="BE337" s="152" t="str">
        <f>IF('OFERTAS ECONOMICAS'!EQ337=0,"",IF('OFERTAS ECONOMICAS'!EV337="NO","",'OFERTAS ECONOMICAS'!EQ337))</f>
        <v/>
      </c>
      <c r="BF337" s="153">
        <f>+'OFERTAS ECONOMICAS'!EU337</f>
        <v>0</v>
      </c>
      <c r="BG337" s="153" t="str">
        <f t="shared" si="149"/>
        <v>NO CUMPLE</v>
      </c>
      <c r="BH337" s="152" t="str">
        <f>IF('OFERTAS ECONOMICAS'!EZ337=0,"",IF('OFERTAS ECONOMICAS'!FE337="NO","",'OFERTAS ECONOMICAS'!EZ337))</f>
        <v/>
      </c>
      <c r="BI337" s="153">
        <f>+'OFERTAS ECONOMICAS'!FD337</f>
        <v>0</v>
      </c>
      <c r="BJ337" s="153" t="str">
        <f t="shared" si="150"/>
        <v>NO CUMPLE</v>
      </c>
      <c r="BK337" s="152" t="str">
        <f>IF('OFERTAS ECONOMICAS'!FI337=0,"",IF('OFERTAS ECONOMICAS'!FN337="no","",'OFERTAS ECONOMICAS'!FI337))</f>
        <v/>
      </c>
      <c r="BL337" s="153">
        <f>+'OFERTAS ECONOMICAS'!FM337</f>
        <v>0</v>
      </c>
      <c r="BM337" s="153" t="str">
        <f t="shared" si="151"/>
        <v>NO CUMPLE</v>
      </c>
      <c r="BN337" s="152" t="e">
        <f>IF('OFERTAS ECONOMICAS'!#REF!=0,"",IF('OFERTAS ECONOMICAS'!#REF!="NO","",'OFERTAS ECONOMICAS'!#REF!))</f>
        <v>#REF!</v>
      </c>
      <c r="BO337" s="153" t="e">
        <f>+'OFERTAS ECONOMICAS'!#REF!</f>
        <v>#REF!</v>
      </c>
      <c r="BP337" s="153" t="e">
        <f t="shared" si="152"/>
        <v>#REF!</v>
      </c>
      <c r="BQ337" s="152" t="str">
        <f>IF('OFERTAS ECONOMICAS'!FR337=0,"",IF('OFERTAS ECONOMICAS'!FW337="NO","",'OFERTAS ECONOMICAS'!FR337))</f>
        <v/>
      </c>
      <c r="BR337" s="153">
        <f>+'OFERTAS ECONOMICAS'!FV337</f>
        <v>0</v>
      </c>
      <c r="BS337" s="153" t="str">
        <f t="shared" si="153"/>
        <v>NO CUMPLE</v>
      </c>
      <c r="BT337" s="152" t="str">
        <f>IF('OFERTAS ECONOMICAS'!GA337=0,"",IF('OFERTAS ECONOMICAS'!GF337="NO","",'OFERTAS ECONOMICAS'!GA337))</f>
        <v/>
      </c>
      <c r="BU337" s="153">
        <f>+'OFERTAS ECONOMICAS'!GE337</f>
        <v>0</v>
      </c>
      <c r="BV337" s="153" t="str">
        <f t="shared" si="154"/>
        <v>NO CUMPLE</v>
      </c>
      <c r="BW337" s="152" t="e">
        <f>IF('OFERTAS ECONOMICAS'!#REF!=0,"",IF('OFERTAS ECONOMICAS'!#REF!="NO","",'OFERTAS ECONOMICAS'!#REF!))</f>
        <v>#REF!</v>
      </c>
      <c r="BX337" s="153" t="e">
        <f>+'OFERTAS ECONOMICAS'!#REF!</f>
        <v>#REF!</v>
      </c>
      <c r="BY337" s="153" t="e">
        <f t="shared" si="155"/>
        <v>#REF!</v>
      </c>
    </row>
    <row r="338" spans="1:77" ht="38.25" x14ac:dyDescent="0.2">
      <c r="A338" s="85">
        <f t="shared" si="131"/>
        <v>329</v>
      </c>
      <c r="B338" s="85" t="str">
        <f>VLOOKUP(A338,'OFERTAS ECONOMICAS'!A338:B671,2,0)</f>
        <v>DM960</v>
      </c>
      <c r="C338" s="22" t="str">
        <f>VLOOKUP(A338,'OFERTAS ECONOMICAS'!A338:C671,3,0)</f>
        <v>SABANA DESECHABLE CAMILLA 2 MT X 90 CM CON RESORTE</v>
      </c>
      <c r="D338" s="123">
        <v>1</v>
      </c>
      <c r="E338" s="123" t="s">
        <v>32</v>
      </c>
      <c r="F338" s="24">
        <v>2637</v>
      </c>
      <c r="G338" s="124">
        <v>4512</v>
      </c>
      <c r="H338" s="86">
        <f t="shared" si="132"/>
        <v>11898144</v>
      </c>
      <c r="I338" s="48" t="str">
        <f>IF('OFERTAS ECONOMICAS'!L338=0,"",IF('OFERTAS ECONOMICAS'!Q338="no","",'OFERTAS ECONOMICAS'!L338))</f>
        <v/>
      </c>
      <c r="J338" s="49">
        <f>+'OFERTAS ECONOMICAS'!P338</f>
        <v>0</v>
      </c>
      <c r="K338" s="49" t="str">
        <f t="shared" si="133"/>
        <v>NO CUMPLE</v>
      </c>
      <c r="L338" s="51" t="str">
        <f>IF('OFERTAS ECONOMICAS'!U338=0,"",IF('OFERTAS ECONOMICAS'!Z338="NO","",'OFERTAS ECONOMICAS'!U338))</f>
        <v/>
      </c>
      <c r="M338" s="52" t="str">
        <f>+'OFERTAS ECONOMICAS'!Y338</f>
        <v>CUMPLE</v>
      </c>
      <c r="N338" s="52" t="str">
        <f t="shared" si="134"/>
        <v>NO CUMPLE</v>
      </c>
      <c r="O338" s="53">
        <f>IF('OFERTAS ECONOMICAS'!AD338=0,"",IF('OFERTAS ECONOMICAS'!AI338="NO","",'OFERTAS ECONOMICAS'!AD338))</f>
        <v>2705</v>
      </c>
      <c r="P338" s="54" t="str">
        <f>+'OFERTAS ECONOMICAS'!AH338</f>
        <v>CUMPLE</v>
      </c>
      <c r="Q338" s="54" t="str">
        <f t="shared" si="135"/>
        <v>CUMPLE</v>
      </c>
      <c r="R338" s="56" t="str">
        <f>IF('OFERTAS ECONOMICAS'!AN338=0,"",IF('OFERTAS ECONOMICAS'!AR338="NO","",'OFERTAS ECONOMICAS'!AN338))</f>
        <v/>
      </c>
      <c r="S338" s="57">
        <f>+'OFERTAS ECONOMICAS'!AQ338</f>
        <v>0</v>
      </c>
      <c r="T338" s="57" t="str">
        <f t="shared" si="136"/>
        <v>NO CUMPLE</v>
      </c>
      <c r="U338" s="59" t="str">
        <f>IF('OFERTAS ECONOMICAS'!AV338=0,"",IF('OFERTAS ECONOMICAS'!BA338="NO","",'OFERTAS ECONOMICAS'!AV338))</f>
        <v/>
      </c>
      <c r="V338" s="60">
        <f>+'OFERTAS ECONOMICAS'!AZ338</f>
        <v>0</v>
      </c>
      <c r="W338" s="60" t="str">
        <f t="shared" si="137"/>
        <v>NO CUMPLE</v>
      </c>
      <c r="X338" s="56" t="str">
        <f>IF('OFERTAS ECONOMICAS'!BF338=0,"",IF('OFERTAS ECONOMICAS'!BJ338="NO","",'OFERTAS ECONOMICAS'!BE338))</f>
        <v/>
      </c>
      <c r="Y338" s="57">
        <f>+'OFERTAS ECONOMICAS'!BI338</f>
        <v>0</v>
      </c>
      <c r="Z338" s="57" t="str">
        <f t="shared" si="138"/>
        <v>NO CUMPLE</v>
      </c>
      <c r="AA338" s="152" t="e">
        <f>IF('OFERTAS ECONOMICAS'!#REF!=0,"",IF('OFERTAS ECONOMICAS'!#REF!="NO","",'OFERTAS ECONOMICAS'!#REF!))</f>
        <v>#REF!</v>
      </c>
      <c r="AB338" s="153" t="e">
        <f>+'OFERTAS ECONOMICAS'!#REF!</f>
        <v>#REF!</v>
      </c>
      <c r="AC338" s="153" t="e">
        <f t="shared" si="139"/>
        <v>#REF!</v>
      </c>
      <c r="AD338" s="251" t="str">
        <f>IF('OFERTAS ECONOMICAS'!BN338=0,"",IF('OFERTAS ECONOMICAS'!BS338="NO","",'OFERTAS ECONOMICAS'!BN338))</f>
        <v/>
      </c>
      <c r="AE338" s="153">
        <f>+'OFERTAS ECONOMICAS'!BR338</f>
        <v>0</v>
      </c>
      <c r="AF338" s="153" t="str">
        <f t="shared" si="140"/>
        <v>NO CUMPLE</v>
      </c>
      <c r="AG338" s="152" t="str">
        <f>IF('OFERTAS ECONOMICAS'!BW338=0,"",IF('OFERTAS ECONOMICAS'!CB338="NO","",'OFERTAS ECONOMICAS'!BW338))</f>
        <v/>
      </c>
      <c r="AH338" s="153">
        <f>+'OFERTAS ECONOMICAS'!CA338</f>
        <v>0</v>
      </c>
      <c r="AI338" s="153" t="str">
        <f t="shared" si="141"/>
        <v>NO CUMPLE</v>
      </c>
      <c r="AJ338" s="152" t="str">
        <f>IF('OFERTAS ECONOMICAS'!CF338=0,"",IF('OFERTAS ECONOMICAS'!CK338="NO","",'OFERTAS ECONOMICAS'!CF338))</f>
        <v/>
      </c>
      <c r="AK338" s="153">
        <f>+'OFERTAS ECONOMICAS'!CJ338</f>
        <v>0</v>
      </c>
      <c r="AL338" s="153" t="str">
        <f t="shared" si="142"/>
        <v>NO CUMPLE</v>
      </c>
      <c r="AM338" s="152" t="str">
        <f>IF('OFERTAS ECONOMICAS'!CO338=0,"",IF('OFERTAS ECONOMICAS'!CT338="NO","",'OFERTAS ECONOMICAS'!CO338))</f>
        <v/>
      </c>
      <c r="AN338" s="153">
        <f>+'OFERTAS ECONOMICAS'!CS338</f>
        <v>0</v>
      </c>
      <c r="AO338" s="153" t="str">
        <f t="shared" si="143"/>
        <v>NO CUMPLE</v>
      </c>
      <c r="AP338" s="344">
        <f>IF('OFERTAS ECONOMICAS'!CX338=0,"",IF('OFERTAS ECONOMICAS'!DC338="NO","",'OFERTAS ECONOMICAS'!CX338))</f>
        <v>2677.5</v>
      </c>
      <c r="AQ338" s="153" t="str">
        <f>+'OFERTAS ECONOMICAS'!DB338</f>
        <v>CUMPLE</v>
      </c>
      <c r="AR338" s="153" t="str">
        <f t="shared" si="144"/>
        <v>CUMPLE</v>
      </c>
      <c r="AS338" s="152" t="str">
        <f>IF('OFERTAS ECONOMICAS'!DG338=0,"",IF('OFERTAS ECONOMICAS'!DL338="NO","",'OFERTAS ECONOMICAS'!DG338))</f>
        <v/>
      </c>
      <c r="AT338" s="153">
        <f>+'OFERTAS ECONOMICAS'!DK338</f>
        <v>0</v>
      </c>
      <c r="AU338" s="153" t="str">
        <f t="shared" si="145"/>
        <v>NO CUMPLE</v>
      </c>
      <c r="AV338" s="152" t="str">
        <f>IF('OFERTAS ECONOMICAS'!DP338=0,"",IF('OFERTAS ECONOMICAS'!DU338="NO","",'OFERTAS ECONOMICAS'!DP338))</f>
        <v/>
      </c>
      <c r="AW338" s="153">
        <f>+'OFERTAS ECONOMICAS'!DT338</f>
        <v>0</v>
      </c>
      <c r="AX338" s="153" t="str">
        <f t="shared" si="146"/>
        <v>NO CUMPLE</v>
      </c>
      <c r="AY338" s="341" t="str">
        <f>IF('OFERTAS ECONOMICAS'!DY338=0,"",IF('OFERTAS ECONOMICAS'!ED338="no","",'OFERTAS ECONOMICAS'!DY338))</f>
        <v/>
      </c>
      <c r="AZ338" s="153">
        <f>+'OFERTAS ECONOMICAS'!EC338</f>
        <v>0</v>
      </c>
      <c r="BA338" s="153" t="str">
        <f t="shared" si="147"/>
        <v>NO CUMPLE</v>
      </c>
      <c r="BB338" s="152" t="str">
        <f>IF('OFERTAS ECONOMICAS'!EH338=0,"",IF('OFERTAS ECONOMICAS'!EM338="NO","",'OFERTAS ECONOMICAS'!EH338))</f>
        <v/>
      </c>
      <c r="BC338" s="153" t="str">
        <f>+'OFERTAS ECONOMICAS'!EL338</f>
        <v>CUMPLE</v>
      </c>
      <c r="BD338" s="153" t="str">
        <f t="shared" si="148"/>
        <v>NO CUMPLE</v>
      </c>
      <c r="BE338" s="152">
        <f>IF('OFERTAS ECONOMICAS'!EQ338=0,"",IF('OFERTAS ECONOMICAS'!EV338="NO","",'OFERTAS ECONOMICAS'!EQ338))</f>
        <v>2618</v>
      </c>
      <c r="BF338" s="153" t="str">
        <f>+'OFERTAS ECONOMICAS'!EU338</f>
        <v>CUMPLE</v>
      </c>
      <c r="BG338" s="153" t="str">
        <f t="shared" si="149"/>
        <v>CUMPLE</v>
      </c>
      <c r="BH338" s="152">
        <f>IF('OFERTAS ECONOMICAS'!EZ338=0,"",IF('OFERTAS ECONOMICAS'!FE338="NO","",'OFERTAS ECONOMICAS'!EZ338))</f>
        <v>2261</v>
      </c>
      <c r="BI338" s="153" t="str">
        <f>+'OFERTAS ECONOMICAS'!FD338</f>
        <v>CUMPLE</v>
      </c>
      <c r="BJ338" s="153" t="str">
        <f t="shared" si="150"/>
        <v>CUMPLE</v>
      </c>
      <c r="BK338" s="152" t="str">
        <f>IF('OFERTAS ECONOMICAS'!FI338=0,"",IF('OFERTAS ECONOMICAS'!FN338="no","",'OFERTAS ECONOMICAS'!FI338))</f>
        <v/>
      </c>
      <c r="BL338" s="153">
        <f>+'OFERTAS ECONOMICAS'!FM338</f>
        <v>0</v>
      </c>
      <c r="BM338" s="153" t="str">
        <f t="shared" si="151"/>
        <v>NO CUMPLE</v>
      </c>
      <c r="BN338" s="152" t="e">
        <f>IF('OFERTAS ECONOMICAS'!#REF!=0,"",IF('OFERTAS ECONOMICAS'!#REF!="NO","",'OFERTAS ECONOMICAS'!#REF!))</f>
        <v>#REF!</v>
      </c>
      <c r="BO338" s="153" t="e">
        <f>+'OFERTAS ECONOMICAS'!#REF!</f>
        <v>#REF!</v>
      </c>
      <c r="BP338" s="153" t="e">
        <f t="shared" si="152"/>
        <v>#REF!</v>
      </c>
      <c r="BQ338" s="152" t="str">
        <f>IF('OFERTAS ECONOMICAS'!FR338=0,"",IF('OFERTAS ECONOMICAS'!FW338="NO","",'OFERTAS ECONOMICAS'!FR338))</f>
        <v/>
      </c>
      <c r="BR338" s="153">
        <f>+'OFERTAS ECONOMICAS'!FV338</f>
        <v>0</v>
      </c>
      <c r="BS338" s="153" t="str">
        <f t="shared" si="153"/>
        <v>NO CUMPLE</v>
      </c>
      <c r="BT338" s="152">
        <f>IF('OFERTAS ECONOMICAS'!GA338=0,"",IF('OFERTAS ECONOMICAS'!GF338="NO","",'OFERTAS ECONOMICAS'!GA338))</f>
        <v>2832</v>
      </c>
      <c r="BU338" s="153" t="str">
        <f>+'OFERTAS ECONOMICAS'!GE338</f>
        <v>CUMPLE</v>
      </c>
      <c r="BV338" s="153" t="str">
        <f t="shared" si="154"/>
        <v>CUMPLE</v>
      </c>
      <c r="BW338" s="152" t="e">
        <f>IF('OFERTAS ECONOMICAS'!#REF!=0,"",IF('OFERTAS ECONOMICAS'!#REF!="NO","",'OFERTAS ECONOMICAS'!#REF!))</f>
        <v>#REF!</v>
      </c>
      <c r="BX338" s="153" t="e">
        <f>+'OFERTAS ECONOMICAS'!#REF!</f>
        <v>#REF!</v>
      </c>
      <c r="BY338" s="153" t="e">
        <f t="shared" si="155"/>
        <v>#REF!</v>
      </c>
    </row>
    <row r="339" spans="1:77" ht="25.5" x14ac:dyDescent="0.2">
      <c r="A339" s="85">
        <f t="shared" si="131"/>
        <v>330</v>
      </c>
      <c r="B339" s="85" t="str">
        <f>VLOOKUP(A339,'OFERTAS ECONOMICAS'!A339:B672,2,0)</f>
        <v>DM1200</v>
      </c>
      <c r="C339" s="22" t="str">
        <f>VLOOKUP(A339,'OFERTAS ECONOMICAS'!A339:C672,3,0)</f>
        <v>VENDA ALGODON LAMINADO 4 X 5 YARDAS</v>
      </c>
      <c r="D339" s="123">
        <v>1</v>
      </c>
      <c r="E339" s="123" t="s">
        <v>32</v>
      </c>
      <c r="F339" s="24">
        <v>1182</v>
      </c>
      <c r="G339" s="124">
        <v>480</v>
      </c>
      <c r="H339" s="86">
        <f t="shared" si="132"/>
        <v>567360</v>
      </c>
      <c r="I339" s="48" t="str">
        <f>IF('OFERTAS ECONOMICAS'!L339=0,"",IF('OFERTAS ECONOMICAS'!Q339="no","",'OFERTAS ECONOMICAS'!L339))</f>
        <v/>
      </c>
      <c r="J339" s="49">
        <f>+'OFERTAS ECONOMICAS'!P339</f>
        <v>0</v>
      </c>
      <c r="K339" s="49" t="str">
        <f t="shared" si="133"/>
        <v>NO CUMPLE</v>
      </c>
      <c r="L339" s="51">
        <f>IF('OFERTAS ECONOMICAS'!U339=0,"",IF('OFERTAS ECONOMICAS'!Z339="NO","",'OFERTAS ECONOMICAS'!U339))</f>
        <v>1387</v>
      </c>
      <c r="M339" s="52" t="str">
        <f>+'OFERTAS ECONOMICAS'!Y339</f>
        <v>CUMPLE</v>
      </c>
      <c r="N339" s="52" t="str">
        <f t="shared" si="134"/>
        <v>CUMPLE</v>
      </c>
      <c r="O339" s="53">
        <f>IF('OFERTAS ECONOMICAS'!AD339=0,"",IF('OFERTAS ECONOMICAS'!AI339="NO","",'OFERTAS ECONOMICAS'!AD339))</f>
        <v>1182</v>
      </c>
      <c r="P339" s="54" t="str">
        <f>+'OFERTAS ECONOMICAS'!AH339</f>
        <v>CUMPLE</v>
      </c>
      <c r="Q339" s="54" t="str">
        <f t="shared" si="135"/>
        <v>CUMPLE</v>
      </c>
      <c r="R339" s="56" t="str">
        <f>IF('OFERTAS ECONOMICAS'!AN339=0,"",IF('OFERTAS ECONOMICAS'!AR339="NO","",'OFERTAS ECONOMICAS'!AN339))</f>
        <v/>
      </c>
      <c r="S339" s="57">
        <f>+'OFERTAS ECONOMICAS'!AQ339</f>
        <v>0</v>
      </c>
      <c r="T339" s="57" t="str">
        <f t="shared" si="136"/>
        <v>NO CUMPLE</v>
      </c>
      <c r="U339" s="59" t="str">
        <f>IF('OFERTAS ECONOMICAS'!AV339=0,"",IF('OFERTAS ECONOMICAS'!BA339="NO","",'OFERTAS ECONOMICAS'!AV339))</f>
        <v/>
      </c>
      <c r="V339" s="60">
        <f>+'OFERTAS ECONOMICAS'!AZ339</f>
        <v>0</v>
      </c>
      <c r="W339" s="60" t="str">
        <f t="shared" si="137"/>
        <v>NO CUMPLE</v>
      </c>
      <c r="X339" s="56" t="str">
        <f>IF('OFERTAS ECONOMICAS'!BF339=0,"",IF('OFERTAS ECONOMICAS'!BJ339="NO","",'OFERTAS ECONOMICAS'!BE339))</f>
        <v/>
      </c>
      <c r="Y339" s="57">
        <f>+'OFERTAS ECONOMICAS'!BI339</f>
        <v>0</v>
      </c>
      <c r="Z339" s="57" t="str">
        <f t="shared" si="138"/>
        <v>NO CUMPLE</v>
      </c>
      <c r="AA339" s="152" t="e">
        <f>IF('OFERTAS ECONOMICAS'!#REF!=0,"",IF('OFERTAS ECONOMICAS'!#REF!="NO","",'OFERTAS ECONOMICAS'!#REF!))</f>
        <v>#REF!</v>
      </c>
      <c r="AB339" s="153" t="e">
        <f>+'OFERTAS ECONOMICAS'!#REF!</f>
        <v>#REF!</v>
      </c>
      <c r="AC339" s="153" t="e">
        <f t="shared" si="139"/>
        <v>#REF!</v>
      </c>
      <c r="AD339" s="251" t="str">
        <f>IF('OFERTAS ECONOMICAS'!BN339=0,"",IF('OFERTAS ECONOMICAS'!BS339="NO","",'OFERTAS ECONOMICAS'!BN339))</f>
        <v/>
      </c>
      <c r="AE339" s="153">
        <f>+'OFERTAS ECONOMICAS'!BR339</f>
        <v>0</v>
      </c>
      <c r="AF339" s="153" t="str">
        <f t="shared" si="140"/>
        <v>NO CUMPLE</v>
      </c>
      <c r="AG339" s="152">
        <f>IF('OFERTAS ECONOMICAS'!BW339=0,"",IF('OFERTAS ECONOMICAS'!CB339="NO","",'OFERTAS ECONOMICAS'!BW339))</f>
        <v>1287.9000000000001</v>
      </c>
      <c r="AH339" s="153" t="str">
        <f>+'OFERTAS ECONOMICAS'!CA339</f>
        <v>CUMPLE</v>
      </c>
      <c r="AI339" s="153" t="str">
        <f t="shared" si="141"/>
        <v>CUMPLE</v>
      </c>
      <c r="AJ339" s="152" t="str">
        <f>IF('OFERTAS ECONOMICAS'!CF339=0,"",IF('OFERTAS ECONOMICAS'!CK339="NO","",'OFERTAS ECONOMICAS'!CF339))</f>
        <v/>
      </c>
      <c r="AK339" s="153">
        <f>+'OFERTAS ECONOMICAS'!CJ339</f>
        <v>0</v>
      </c>
      <c r="AL339" s="153" t="str">
        <f t="shared" si="142"/>
        <v>NO CUMPLE</v>
      </c>
      <c r="AM339" s="152" t="str">
        <f>IF('OFERTAS ECONOMICAS'!CO339=0,"",IF('OFERTAS ECONOMICAS'!CT339="NO","",'OFERTAS ECONOMICAS'!CO339))</f>
        <v/>
      </c>
      <c r="AN339" s="153">
        <f>+'OFERTAS ECONOMICAS'!CS339</f>
        <v>0</v>
      </c>
      <c r="AO339" s="153" t="str">
        <f t="shared" si="143"/>
        <v>NO CUMPLE</v>
      </c>
      <c r="AP339" s="344" t="str">
        <f>IF('OFERTAS ECONOMICAS'!CX339=0,"",IF('OFERTAS ECONOMICAS'!DC339="NO","",'OFERTAS ECONOMICAS'!CX339))</f>
        <v/>
      </c>
      <c r="AQ339" s="153" t="str">
        <f>+'OFERTAS ECONOMICAS'!DB339</f>
        <v>NO CUMPLE</v>
      </c>
      <c r="AR339" s="153" t="str">
        <f t="shared" si="144"/>
        <v>NO CUMPLE</v>
      </c>
      <c r="AS339" s="152" t="str">
        <f>IF('OFERTAS ECONOMICAS'!DG339=0,"",IF('OFERTAS ECONOMICAS'!DL339="NO","",'OFERTAS ECONOMICAS'!DG339))</f>
        <v/>
      </c>
      <c r="AT339" s="153">
        <f>+'OFERTAS ECONOMICAS'!DK339</f>
        <v>0</v>
      </c>
      <c r="AU339" s="153" t="str">
        <f t="shared" si="145"/>
        <v>NO CUMPLE</v>
      </c>
      <c r="AV339" s="152" t="str">
        <f>IF('OFERTAS ECONOMICAS'!DP339=0,"",IF('OFERTAS ECONOMICAS'!DU339="NO","",'OFERTAS ECONOMICAS'!DP339))</f>
        <v/>
      </c>
      <c r="AW339" s="153">
        <f>+'OFERTAS ECONOMICAS'!DT339</f>
        <v>0</v>
      </c>
      <c r="AX339" s="153" t="str">
        <f t="shared" si="146"/>
        <v>NO CUMPLE</v>
      </c>
      <c r="AY339" s="341">
        <f>IF('OFERTAS ECONOMICAS'!DY339=0,"",IF('OFERTAS ECONOMICAS'!ED339="no","",'OFERTAS ECONOMICAS'!DY339))</f>
        <v>1314</v>
      </c>
      <c r="AZ339" s="153" t="str">
        <f>+'OFERTAS ECONOMICAS'!EC339</f>
        <v>CUMPLE</v>
      </c>
      <c r="BA339" s="153" t="str">
        <f t="shared" si="147"/>
        <v>CUMPLE</v>
      </c>
      <c r="BB339" s="152">
        <f>IF('OFERTAS ECONOMICAS'!EH339=0,"",IF('OFERTAS ECONOMICAS'!EM339="NO","",'OFERTAS ECONOMICAS'!EH339))</f>
        <v>1273</v>
      </c>
      <c r="BC339" s="153" t="str">
        <f>+'OFERTAS ECONOMICAS'!EL339</f>
        <v>CUMPLE</v>
      </c>
      <c r="BD339" s="153" t="str">
        <f t="shared" si="148"/>
        <v>CUMPLE</v>
      </c>
      <c r="BE339" s="152">
        <f>IF('OFERTAS ECONOMICAS'!EQ339=0,"",IF('OFERTAS ECONOMICAS'!EV339="NO","",'OFERTAS ECONOMICAS'!EQ339))</f>
        <v>1136</v>
      </c>
      <c r="BF339" s="153" t="str">
        <f>+'OFERTAS ECONOMICAS'!EU339</f>
        <v>CUMPLE</v>
      </c>
      <c r="BG339" s="153" t="str">
        <f t="shared" si="149"/>
        <v>CUMPLE</v>
      </c>
      <c r="BH339" s="152" t="str">
        <f>IF('OFERTAS ECONOMICAS'!EZ339=0,"",IF('OFERTAS ECONOMICAS'!FE339="NO","",'OFERTAS ECONOMICAS'!EZ339))</f>
        <v/>
      </c>
      <c r="BI339" s="153">
        <f>+'OFERTAS ECONOMICAS'!FD339</f>
        <v>0</v>
      </c>
      <c r="BJ339" s="153" t="str">
        <f t="shared" si="150"/>
        <v>NO CUMPLE</v>
      </c>
      <c r="BK339" s="152" t="str">
        <f>IF('OFERTAS ECONOMICAS'!FI339=0,"",IF('OFERTAS ECONOMICAS'!FN339="no","",'OFERTAS ECONOMICAS'!FI339))</f>
        <v/>
      </c>
      <c r="BL339" s="153">
        <f>+'OFERTAS ECONOMICAS'!FM339</f>
        <v>0</v>
      </c>
      <c r="BM339" s="153" t="str">
        <f t="shared" si="151"/>
        <v>NO CUMPLE</v>
      </c>
      <c r="BN339" s="152" t="e">
        <f>IF('OFERTAS ECONOMICAS'!#REF!=0,"",IF('OFERTAS ECONOMICAS'!#REF!="NO","",'OFERTAS ECONOMICAS'!#REF!))</f>
        <v>#REF!</v>
      </c>
      <c r="BO339" s="153" t="e">
        <f>+'OFERTAS ECONOMICAS'!#REF!</f>
        <v>#REF!</v>
      </c>
      <c r="BP339" s="153" t="e">
        <f t="shared" si="152"/>
        <v>#REF!</v>
      </c>
      <c r="BQ339" s="152" t="str">
        <f>IF('OFERTAS ECONOMICAS'!FR339=0,"",IF('OFERTAS ECONOMICAS'!FW339="NO","",'OFERTAS ECONOMICAS'!FR339))</f>
        <v/>
      </c>
      <c r="BR339" s="153">
        <f>+'OFERTAS ECONOMICAS'!FV339</f>
        <v>0</v>
      </c>
      <c r="BS339" s="153" t="str">
        <f t="shared" si="153"/>
        <v>NO CUMPLE</v>
      </c>
      <c r="BT339" s="152">
        <f>IF('OFERTAS ECONOMICAS'!GA339=0,"",IF('OFERTAS ECONOMICAS'!GF339="NO","",'OFERTAS ECONOMICAS'!GA339))</f>
        <v>1232</v>
      </c>
      <c r="BU339" s="153" t="str">
        <f>+'OFERTAS ECONOMICAS'!GE339</f>
        <v>CUMPLE</v>
      </c>
      <c r="BV339" s="153" t="str">
        <f t="shared" si="154"/>
        <v>CUMPLE</v>
      </c>
      <c r="BW339" s="152" t="e">
        <f>IF('OFERTAS ECONOMICAS'!#REF!=0,"",IF('OFERTAS ECONOMICAS'!#REF!="NO","",'OFERTAS ECONOMICAS'!#REF!))</f>
        <v>#REF!</v>
      </c>
      <c r="BX339" s="153" t="e">
        <f>+'OFERTAS ECONOMICAS'!#REF!</f>
        <v>#REF!</v>
      </c>
      <c r="BY339" s="153" t="e">
        <f t="shared" si="155"/>
        <v>#REF!</v>
      </c>
    </row>
    <row r="340" spans="1:77" ht="51" x14ac:dyDescent="0.2">
      <c r="A340" s="85">
        <f t="shared" si="131"/>
        <v>331</v>
      </c>
      <c r="B340" s="85" t="str">
        <f>VLOOKUP(A340,'OFERTAS ECONOMICAS'!A340:B673,2,0)</f>
        <v>DM2788</v>
      </c>
      <c r="C340" s="22" t="str">
        <f>VLOOKUP(A340,'OFERTAS ECONOMICAS'!A340:C673,3,0)</f>
        <v>CIRCUITO DESECHABLE PARA VENTILADOR DE TRANSPORTE ADULTO/PEDIATRICO MARCA ZOLL</v>
      </c>
      <c r="D340" s="123">
        <v>1</v>
      </c>
      <c r="E340" s="123" t="s">
        <v>32</v>
      </c>
      <c r="F340" s="24">
        <v>163243</v>
      </c>
      <c r="G340" s="124">
        <v>49</v>
      </c>
      <c r="H340" s="86">
        <f t="shared" si="132"/>
        <v>7998907</v>
      </c>
      <c r="I340" s="48" t="str">
        <f>IF('OFERTAS ECONOMICAS'!L340=0,"",IF('OFERTAS ECONOMICAS'!Q340="no","",'OFERTAS ECONOMICAS'!L340))</f>
        <v/>
      </c>
      <c r="J340" s="49">
        <f>+'OFERTAS ECONOMICAS'!P340</f>
        <v>0</v>
      </c>
      <c r="K340" s="49" t="str">
        <f t="shared" si="133"/>
        <v>NO CUMPLE</v>
      </c>
      <c r="L340" s="51" t="str">
        <f>IF('OFERTAS ECONOMICAS'!U340=0,"",IF('OFERTAS ECONOMICAS'!Z340="NO","",'OFERTAS ECONOMICAS'!U340))</f>
        <v/>
      </c>
      <c r="M340" s="52">
        <f>+'OFERTAS ECONOMICAS'!Y340</f>
        <v>0</v>
      </c>
      <c r="N340" s="52" t="str">
        <f t="shared" si="134"/>
        <v>NO CUMPLE</v>
      </c>
      <c r="O340" s="53" t="str">
        <f>IF('OFERTAS ECONOMICAS'!AD340=0,"",IF('OFERTAS ECONOMICAS'!AI340="NO","",'OFERTAS ECONOMICAS'!AD340))</f>
        <v/>
      </c>
      <c r="P340" s="54">
        <f>+'OFERTAS ECONOMICAS'!AH340</f>
        <v>0</v>
      </c>
      <c r="Q340" s="54" t="str">
        <f t="shared" si="135"/>
        <v>NO CUMPLE</v>
      </c>
      <c r="R340" s="56" t="str">
        <f>IF('OFERTAS ECONOMICAS'!AN340=0,"",IF('OFERTAS ECONOMICAS'!AR340="NO","",'OFERTAS ECONOMICAS'!AN340))</f>
        <v/>
      </c>
      <c r="S340" s="57">
        <f>+'OFERTAS ECONOMICAS'!AQ340</f>
        <v>0</v>
      </c>
      <c r="T340" s="57" t="str">
        <f t="shared" si="136"/>
        <v>NO CUMPLE</v>
      </c>
      <c r="U340" s="59" t="str">
        <f>IF('OFERTAS ECONOMICAS'!AV340=0,"",IF('OFERTAS ECONOMICAS'!BA340="NO","",'OFERTAS ECONOMICAS'!AV340))</f>
        <v/>
      </c>
      <c r="V340" s="60">
        <f>+'OFERTAS ECONOMICAS'!AZ340</f>
        <v>0</v>
      </c>
      <c r="W340" s="60" t="str">
        <f t="shared" si="137"/>
        <v>NO CUMPLE</v>
      </c>
      <c r="X340" s="56" t="str">
        <f>IF('OFERTAS ECONOMICAS'!BF340=0,"",IF('OFERTAS ECONOMICAS'!BJ340="NO","",'OFERTAS ECONOMICAS'!BE340))</f>
        <v/>
      </c>
      <c r="Y340" s="57">
        <f>+'OFERTAS ECONOMICAS'!BI340</f>
        <v>0</v>
      </c>
      <c r="Z340" s="57" t="str">
        <f t="shared" si="138"/>
        <v>NO CUMPLE</v>
      </c>
      <c r="AA340" s="152" t="e">
        <f>IF('OFERTAS ECONOMICAS'!#REF!=0,"",IF('OFERTAS ECONOMICAS'!#REF!="NO","",'OFERTAS ECONOMICAS'!#REF!))</f>
        <v>#REF!</v>
      </c>
      <c r="AB340" s="153" t="e">
        <f>+'OFERTAS ECONOMICAS'!#REF!</f>
        <v>#REF!</v>
      </c>
      <c r="AC340" s="153" t="e">
        <f t="shared" si="139"/>
        <v>#REF!</v>
      </c>
      <c r="AD340" s="251" t="str">
        <f>IF('OFERTAS ECONOMICAS'!BN340=0,"",IF('OFERTAS ECONOMICAS'!BS340="NO","",'OFERTAS ECONOMICAS'!BN340))</f>
        <v/>
      </c>
      <c r="AE340" s="153">
        <f>+'OFERTAS ECONOMICAS'!BR340</f>
        <v>0</v>
      </c>
      <c r="AF340" s="153" t="str">
        <f t="shared" si="140"/>
        <v>NO CUMPLE</v>
      </c>
      <c r="AG340" s="152" t="str">
        <f>IF('OFERTAS ECONOMICAS'!BW340=0,"",IF('OFERTAS ECONOMICAS'!CB340="NO","",'OFERTAS ECONOMICAS'!BW340))</f>
        <v/>
      </c>
      <c r="AH340" s="153">
        <f>+'OFERTAS ECONOMICAS'!CA340</f>
        <v>0</v>
      </c>
      <c r="AI340" s="153" t="str">
        <f t="shared" si="141"/>
        <v>NO CUMPLE</v>
      </c>
      <c r="AJ340" s="152" t="str">
        <f>IF('OFERTAS ECONOMICAS'!CF340=0,"",IF('OFERTAS ECONOMICAS'!CK340="NO","",'OFERTAS ECONOMICAS'!CF340))</f>
        <v/>
      </c>
      <c r="AK340" s="153">
        <f>+'OFERTAS ECONOMICAS'!CJ340</f>
        <v>0</v>
      </c>
      <c r="AL340" s="153" t="str">
        <f t="shared" si="142"/>
        <v>NO CUMPLE</v>
      </c>
      <c r="AM340" s="152" t="str">
        <f>IF('OFERTAS ECONOMICAS'!CO340=0,"",IF('OFERTAS ECONOMICAS'!CT340="NO","",'OFERTAS ECONOMICAS'!CO340))</f>
        <v/>
      </c>
      <c r="AN340" s="153">
        <f>+'OFERTAS ECONOMICAS'!CS340</f>
        <v>0</v>
      </c>
      <c r="AO340" s="153" t="str">
        <f t="shared" si="143"/>
        <v>NO CUMPLE</v>
      </c>
      <c r="AP340" s="344">
        <f>IF('OFERTAS ECONOMICAS'!CX340=0,"",IF('OFERTAS ECONOMICAS'!DC340="NO","",'OFERTAS ECONOMICAS'!CX340))</f>
        <v>71209.600000000006</v>
      </c>
      <c r="AQ340" s="153" t="str">
        <f>+'OFERTAS ECONOMICAS'!DB340</f>
        <v>CUMPLE</v>
      </c>
      <c r="AR340" s="153" t="str">
        <f t="shared" si="144"/>
        <v>CUMPLE</v>
      </c>
      <c r="AS340" s="152" t="str">
        <f>IF('OFERTAS ECONOMICAS'!DG340=0,"",IF('OFERTAS ECONOMICAS'!DL340="NO","",'OFERTAS ECONOMICAS'!DG340))</f>
        <v/>
      </c>
      <c r="AT340" s="153">
        <f>+'OFERTAS ECONOMICAS'!DK340</f>
        <v>0</v>
      </c>
      <c r="AU340" s="153" t="str">
        <f t="shared" si="145"/>
        <v>NO CUMPLE</v>
      </c>
      <c r="AV340" s="152">
        <f>IF('OFERTAS ECONOMICAS'!DP340=0,"",IF('OFERTAS ECONOMICAS'!DU340="NO","",'OFERTAS ECONOMICAS'!DP340))</f>
        <v>89250</v>
      </c>
      <c r="AW340" s="153" t="str">
        <f>+'OFERTAS ECONOMICAS'!DT340</f>
        <v>CUMPLE</v>
      </c>
      <c r="AX340" s="153" t="str">
        <f t="shared" si="146"/>
        <v>CUMPLE</v>
      </c>
      <c r="AY340" s="341" t="str">
        <f>IF('OFERTAS ECONOMICAS'!DY340=0,"",IF('OFERTAS ECONOMICAS'!ED340="no","",'OFERTAS ECONOMICAS'!DY340))</f>
        <v/>
      </c>
      <c r="AZ340" s="153">
        <f>+'OFERTAS ECONOMICAS'!EC340</f>
        <v>0</v>
      </c>
      <c r="BA340" s="153" t="str">
        <f t="shared" si="147"/>
        <v>NO CUMPLE</v>
      </c>
      <c r="BB340" s="152" t="str">
        <f>IF('OFERTAS ECONOMICAS'!EH340=0,"",IF('OFERTAS ECONOMICAS'!EM340="NO","",'OFERTAS ECONOMICAS'!EH340))</f>
        <v/>
      </c>
      <c r="BC340" s="153" t="str">
        <f>+'OFERTAS ECONOMICAS'!EL340</f>
        <v/>
      </c>
      <c r="BD340" s="153" t="str">
        <f t="shared" si="148"/>
        <v>NO CUMPLE</v>
      </c>
      <c r="BE340" s="152">
        <f>IF('OFERTAS ECONOMICAS'!EQ340=0,"",IF('OFERTAS ECONOMICAS'!EV340="NO","",'OFERTAS ECONOMICAS'!EQ340))</f>
        <v>153410</v>
      </c>
      <c r="BF340" s="153" t="str">
        <f>+'OFERTAS ECONOMICAS'!EU340</f>
        <v>CUMPLE</v>
      </c>
      <c r="BG340" s="153" t="str">
        <f t="shared" si="149"/>
        <v>CUMPLE</v>
      </c>
      <c r="BH340" s="152" t="str">
        <f>IF('OFERTAS ECONOMICAS'!EZ340=0,"",IF('OFERTAS ECONOMICAS'!FE340="NO","",'OFERTAS ECONOMICAS'!EZ340))</f>
        <v/>
      </c>
      <c r="BI340" s="153">
        <f>+'OFERTAS ECONOMICAS'!FD340</f>
        <v>0</v>
      </c>
      <c r="BJ340" s="153" t="str">
        <f t="shared" si="150"/>
        <v>NO CUMPLE</v>
      </c>
      <c r="BK340" s="152" t="str">
        <f>IF('OFERTAS ECONOMICAS'!FI340=0,"",IF('OFERTAS ECONOMICAS'!FN340="no","",'OFERTAS ECONOMICAS'!FI340))</f>
        <v/>
      </c>
      <c r="BL340" s="153">
        <f>+'OFERTAS ECONOMICAS'!FM340</f>
        <v>0</v>
      </c>
      <c r="BM340" s="153" t="str">
        <f t="shared" si="151"/>
        <v>NO CUMPLE</v>
      </c>
      <c r="BN340" s="152" t="e">
        <f>IF('OFERTAS ECONOMICAS'!#REF!=0,"",IF('OFERTAS ECONOMICAS'!#REF!="NO","",'OFERTAS ECONOMICAS'!#REF!))</f>
        <v>#REF!</v>
      </c>
      <c r="BO340" s="153" t="e">
        <f>+'OFERTAS ECONOMICAS'!#REF!</f>
        <v>#REF!</v>
      </c>
      <c r="BP340" s="153" t="e">
        <f t="shared" si="152"/>
        <v>#REF!</v>
      </c>
      <c r="BQ340" s="152" t="str">
        <f>IF('OFERTAS ECONOMICAS'!FR340=0,"",IF('OFERTAS ECONOMICAS'!FW340="NO","",'OFERTAS ECONOMICAS'!FR340))</f>
        <v/>
      </c>
      <c r="BR340" s="153">
        <f>+'OFERTAS ECONOMICAS'!FV340</f>
        <v>0</v>
      </c>
      <c r="BS340" s="153" t="str">
        <f t="shared" si="153"/>
        <v>NO CUMPLE</v>
      </c>
      <c r="BT340" s="152" t="str">
        <f>IF('OFERTAS ECONOMICAS'!GA340=0,"",IF('OFERTAS ECONOMICAS'!GF340="NO","",'OFERTAS ECONOMICAS'!GA340))</f>
        <v/>
      </c>
      <c r="BU340" s="153">
        <f>+'OFERTAS ECONOMICAS'!GE340</f>
        <v>0</v>
      </c>
      <c r="BV340" s="153" t="str">
        <f t="shared" si="154"/>
        <v>NO CUMPLE</v>
      </c>
      <c r="BW340" s="152" t="e">
        <f>IF('OFERTAS ECONOMICAS'!#REF!=0,"",IF('OFERTAS ECONOMICAS'!#REF!="NO","",'OFERTAS ECONOMICAS'!#REF!))</f>
        <v>#REF!</v>
      </c>
      <c r="BX340" s="153" t="e">
        <f>+'OFERTAS ECONOMICAS'!#REF!</f>
        <v>#REF!</v>
      </c>
      <c r="BY340" s="153" t="e">
        <f t="shared" si="155"/>
        <v>#REF!</v>
      </c>
    </row>
    <row r="341" spans="1:77" ht="51" x14ac:dyDescent="0.2">
      <c r="A341" s="85">
        <f t="shared" si="131"/>
        <v>332</v>
      </c>
      <c r="B341" s="85" t="str">
        <f>VLOOKUP(A341,'OFERTAS ECONOMICAS'!A341:B674,2,0)</f>
        <v>DM681</v>
      </c>
      <c r="C341" s="22" t="str">
        <f>VLOOKUP(A341,'OFERTAS ECONOMICAS'!A341:C674,3,0)</f>
        <v>MALLA DE POLIPROPILENO PARA LA REPARACION DE LA PARED ABDOMINAL 30CM X 30CM</v>
      </c>
      <c r="D341" s="123">
        <v>1</v>
      </c>
      <c r="E341" s="123" t="s">
        <v>32</v>
      </c>
      <c r="F341" s="24">
        <v>117810</v>
      </c>
      <c r="G341" s="125">
        <v>6</v>
      </c>
      <c r="H341" s="86">
        <f t="shared" si="132"/>
        <v>706860</v>
      </c>
      <c r="I341" s="48" t="str">
        <f>IF('OFERTAS ECONOMICAS'!L341=0,"",IF('OFERTAS ECONOMICAS'!Q341="no","",'OFERTAS ECONOMICAS'!L341))</f>
        <v/>
      </c>
      <c r="J341" s="49">
        <f>+'OFERTAS ECONOMICAS'!P341</f>
        <v>0</v>
      </c>
      <c r="K341" s="49" t="str">
        <f t="shared" si="133"/>
        <v>NO CUMPLE</v>
      </c>
      <c r="L341" s="51" t="str">
        <f>IF('OFERTAS ECONOMICAS'!U341=0,"",IF('OFERTAS ECONOMICAS'!Z341="NO","",'OFERTAS ECONOMICAS'!U341))</f>
        <v/>
      </c>
      <c r="M341" s="52">
        <f>+'OFERTAS ECONOMICAS'!Y341</f>
        <v>0</v>
      </c>
      <c r="N341" s="52" t="str">
        <f t="shared" si="134"/>
        <v>NO CUMPLE</v>
      </c>
      <c r="O341" s="53" t="str">
        <f>IF('OFERTAS ECONOMICAS'!AD341=0,"",IF('OFERTAS ECONOMICAS'!AI341="NO","",'OFERTAS ECONOMICAS'!AD341))</f>
        <v/>
      </c>
      <c r="P341" s="54">
        <f>+'OFERTAS ECONOMICAS'!AH341</f>
        <v>0</v>
      </c>
      <c r="Q341" s="54" t="str">
        <f t="shared" si="135"/>
        <v>NO CUMPLE</v>
      </c>
      <c r="R341" s="56" t="str">
        <f>IF('OFERTAS ECONOMICAS'!AN341=0,"",IF('OFERTAS ECONOMICAS'!AR341="NO","",'OFERTAS ECONOMICAS'!AN341))</f>
        <v/>
      </c>
      <c r="S341" s="57">
        <f>+'OFERTAS ECONOMICAS'!AQ341</f>
        <v>0</v>
      </c>
      <c r="T341" s="57" t="str">
        <f t="shared" si="136"/>
        <v>NO CUMPLE</v>
      </c>
      <c r="U341" s="59">
        <f>IF('OFERTAS ECONOMICAS'!AV341=0,"",IF('OFERTAS ECONOMICAS'!BA341="NO","",'OFERTAS ECONOMICAS'!AV341))</f>
        <v>112000</v>
      </c>
      <c r="V341" s="60" t="str">
        <f>+'OFERTAS ECONOMICAS'!AZ341</f>
        <v>CUMPLE</v>
      </c>
      <c r="W341" s="60" t="str">
        <f t="shared" si="137"/>
        <v>CUMPLE</v>
      </c>
      <c r="X341" s="56" t="str">
        <f>IF('OFERTAS ECONOMICAS'!BF341=0,"",IF('OFERTAS ECONOMICAS'!BJ341="NO","",'OFERTAS ECONOMICAS'!BE341))</f>
        <v/>
      </c>
      <c r="Y341" s="57">
        <f>+'OFERTAS ECONOMICAS'!BI341</f>
        <v>0</v>
      </c>
      <c r="Z341" s="57" t="str">
        <f t="shared" si="138"/>
        <v>NO CUMPLE</v>
      </c>
      <c r="AA341" s="152" t="e">
        <f>IF('OFERTAS ECONOMICAS'!#REF!=0,"",IF('OFERTAS ECONOMICAS'!#REF!="NO","",'OFERTAS ECONOMICAS'!#REF!))</f>
        <v>#REF!</v>
      </c>
      <c r="AB341" s="153" t="e">
        <f>+'OFERTAS ECONOMICAS'!#REF!</f>
        <v>#REF!</v>
      </c>
      <c r="AC341" s="153" t="e">
        <f t="shared" si="139"/>
        <v>#REF!</v>
      </c>
      <c r="AD341" s="251" t="str">
        <f>IF('OFERTAS ECONOMICAS'!BN341=0,"",IF('OFERTAS ECONOMICAS'!BS341="NO","",'OFERTAS ECONOMICAS'!BN341))</f>
        <v/>
      </c>
      <c r="AE341" s="153">
        <f>+'OFERTAS ECONOMICAS'!BR341</f>
        <v>0</v>
      </c>
      <c r="AF341" s="153" t="str">
        <f t="shared" si="140"/>
        <v>NO CUMPLE</v>
      </c>
      <c r="AG341" s="152" t="str">
        <f>IF('OFERTAS ECONOMICAS'!BW341=0,"",IF('OFERTAS ECONOMICAS'!CB341="NO","",'OFERTAS ECONOMICAS'!BW341))</f>
        <v/>
      </c>
      <c r="AH341" s="153">
        <f>+'OFERTAS ECONOMICAS'!CA341</f>
        <v>0</v>
      </c>
      <c r="AI341" s="153" t="str">
        <f t="shared" si="141"/>
        <v>NO CUMPLE</v>
      </c>
      <c r="AJ341" s="152" t="str">
        <f>IF('OFERTAS ECONOMICAS'!CF341=0,"",IF('OFERTAS ECONOMICAS'!CK341="NO","",'OFERTAS ECONOMICAS'!CF341))</f>
        <v/>
      </c>
      <c r="AK341" s="153" t="str">
        <f>+'OFERTAS ECONOMICAS'!CJ341</f>
        <v>CUMPLE</v>
      </c>
      <c r="AL341" s="153" t="str">
        <f t="shared" si="142"/>
        <v>NO CUMPLE</v>
      </c>
      <c r="AM341" s="152" t="str">
        <f>IF('OFERTAS ECONOMICAS'!CO341=0,"",IF('OFERTAS ECONOMICAS'!CT341="NO","",'OFERTAS ECONOMICAS'!CO341))</f>
        <v/>
      </c>
      <c r="AN341" s="153" t="str">
        <f>+'OFERTAS ECONOMICAS'!CS341</f>
        <v>CUMPLE</v>
      </c>
      <c r="AO341" s="153" t="str">
        <f t="shared" si="143"/>
        <v>NO CUMPLE</v>
      </c>
      <c r="AP341" s="344" t="str">
        <f>IF('OFERTAS ECONOMICAS'!CX341=0,"",IF('OFERTAS ECONOMICAS'!DC341="NO","",'OFERTAS ECONOMICAS'!CX341))</f>
        <v/>
      </c>
      <c r="AQ341" s="153">
        <f>+'OFERTAS ECONOMICAS'!DB341</f>
        <v>0</v>
      </c>
      <c r="AR341" s="153" t="str">
        <f t="shared" si="144"/>
        <v>NO CUMPLE</v>
      </c>
      <c r="AS341" s="152" t="str">
        <f>IF('OFERTAS ECONOMICAS'!DG341=0,"",IF('OFERTAS ECONOMICAS'!DL341="NO","",'OFERTAS ECONOMICAS'!DG341))</f>
        <v/>
      </c>
      <c r="AT341" s="153">
        <f>+'OFERTAS ECONOMICAS'!DK341</f>
        <v>0</v>
      </c>
      <c r="AU341" s="153" t="str">
        <f t="shared" si="145"/>
        <v>NO CUMPLE</v>
      </c>
      <c r="AV341" s="152" t="str">
        <f>IF('OFERTAS ECONOMICAS'!DP341=0,"",IF('OFERTAS ECONOMICAS'!DU341="NO","",'OFERTAS ECONOMICAS'!DP341))</f>
        <v/>
      </c>
      <c r="AW341" s="153">
        <f>+'OFERTAS ECONOMICAS'!DT341</f>
        <v>0</v>
      </c>
      <c r="AX341" s="153" t="str">
        <f t="shared" si="146"/>
        <v>NO CUMPLE</v>
      </c>
      <c r="AY341" s="341" t="str">
        <f>IF('OFERTAS ECONOMICAS'!DY341=0,"",IF('OFERTAS ECONOMICAS'!ED341="no","",'OFERTAS ECONOMICAS'!DY341))</f>
        <v/>
      </c>
      <c r="AZ341" s="153" t="str">
        <f>+'OFERTAS ECONOMICAS'!EC341</f>
        <v>NO CUMPLE</v>
      </c>
      <c r="BA341" s="153" t="str">
        <f t="shared" si="147"/>
        <v>NO CUMPLE</v>
      </c>
      <c r="BB341" s="152" t="str">
        <f>IF('OFERTAS ECONOMICAS'!EH341=0,"",IF('OFERTAS ECONOMICAS'!EM341="NO","",'OFERTAS ECONOMICAS'!EH341))</f>
        <v/>
      </c>
      <c r="BC341" s="153" t="str">
        <f>+'OFERTAS ECONOMICAS'!EL341</f>
        <v/>
      </c>
      <c r="BD341" s="153" t="str">
        <f t="shared" si="148"/>
        <v>NO CUMPLE</v>
      </c>
      <c r="BE341" s="152" t="str">
        <f>IF('OFERTAS ECONOMICAS'!EQ341=0,"",IF('OFERTAS ECONOMICAS'!EV341="NO","",'OFERTAS ECONOMICAS'!EQ341))</f>
        <v/>
      </c>
      <c r="BF341" s="153">
        <f>+'OFERTAS ECONOMICAS'!EU341</f>
        <v>0</v>
      </c>
      <c r="BG341" s="153" t="str">
        <f t="shared" si="149"/>
        <v>NO CUMPLE</v>
      </c>
      <c r="BH341" s="152" t="str">
        <f>IF('OFERTAS ECONOMICAS'!EZ341=0,"",IF('OFERTAS ECONOMICAS'!FE341="NO","",'OFERTAS ECONOMICAS'!EZ341))</f>
        <v/>
      </c>
      <c r="BI341" s="153">
        <f>+'OFERTAS ECONOMICAS'!FD341</f>
        <v>0</v>
      </c>
      <c r="BJ341" s="153" t="str">
        <f t="shared" si="150"/>
        <v>NO CUMPLE</v>
      </c>
      <c r="BK341" s="152" t="str">
        <f>IF('OFERTAS ECONOMICAS'!FI341=0,"",IF('OFERTAS ECONOMICAS'!FN341="no","",'OFERTAS ECONOMICAS'!FI341))</f>
        <v/>
      </c>
      <c r="BL341" s="153">
        <f>+'OFERTAS ECONOMICAS'!FM341</f>
        <v>0</v>
      </c>
      <c r="BM341" s="153" t="str">
        <f t="shared" si="151"/>
        <v>NO CUMPLE</v>
      </c>
      <c r="BN341" s="152" t="e">
        <f>IF('OFERTAS ECONOMICAS'!#REF!=0,"",IF('OFERTAS ECONOMICAS'!#REF!="NO","",'OFERTAS ECONOMICAS'!#REF!))</f>
        <v>#REF!</v>
      </c>
      <c r="BO341" s="153" t="e">
        <f>+'OFERTAS ECONOMICAS'!#REF!</f>
        <v>#REF!</v>
      </c>
      <c r="BP341" s="153" t="e">
        <f t="shared" si="152"/>
        <v>#REF!</v>
      </c>
      <c r="BQ341" s="152" t="str">
        <f>IF('OFERTAS ECONOMICAS'!FR341=0,"",IF('OFERTAS ECONOMICAS'!FW341="NO","",'OFERTAS ECONOMICAS'!FR341))</f>
        <v/>
      </c>
      <c r="BR341" s="153">
        <f>+'OFERTAS ECONOMICAS'!FV341</f>
        <v>0</v>
      </c>
      <c r="BS341" s="153" t="str">
        <f t="shared" si="153"/>
        <v>NO CUMPLE</v>
      </c>
      <c r="BT341" s="152" t="str">
        <f>IF('OFERTAS ECONOMICAS'!GA341=0,"",IF('OFERTAS ECONOMICAS'!GF341="NO","",'OFERTAS ECONOMICAS'!GA341))</f>
        <v/>
      </c>
      <c r="BU341" s="153" t="str">
        <f>+'OFERTAS ECONOMICAS'!GE341</f>
        <v>CUMPLE</v>
      </c>
      <c r="BV341" s="153" t="str">
        <f t="shared" si="154"/>
        <v>NO CUMPLE</v>
      </c>
      <c r="BW341" s="152" t="e">
        <f>IF('OFERTAS ECONOMICAS'!#REF!=0,"",IF('OFERTAS ECONOMICAS'!#REF!="NO","",'OFERTAS ECONOMICAS'!#REF!))</f>
        <v>#REF!</v>
      </c>
      <c r="BX341" s="153" t="e">
        <f>+'OFERTAS ECONOMICAS'!#REF!</f>
        <v>#REF!</v>
      </c>
      <c r="BY341" s="153" t="e">
        <f t="shared" si="155"/>
        <v>#REF!</v>
      </c>
    </row>
    <row r="342" spans="1:77" x14ac:dyDescent="0.2">
      <c r="F342" s="32">
        <f>SUM(F10:F341)</f>
        <v>76318806.93308112</v>
      </c>
      <c r="G342" s="32">
        <f>SUM(G10:G341)</f>
        <v>260219</v>
      </c>
      <c r="H342" s="32">
        <f>SUM(H10:H341)</f>
        <v>461389688.21618211</v>
      </c>
      <c r="I342" s="32">
        <f>SUM(I10:I341)</f>
        <v>0</v>
      </c>
      <c r="L342" s="32">
        <f>SUM(L10:L341)</f>
        <v>21714.36</v>
      </c>
      <c r="O342" s="32">
        <f>SUM(O10:O341)</f>
        <v>4415899</v>
      </c>
      <c r="R342" s="32">
        <f>SUM(R10:R341)</f>
        <v>0</v>
      </c>
      <c r="U342" s="32">
        <f>SUM(U10:U341)</f>
        <v>2368614</v>
      </c>
      <c r="X342" s="32">
        <f>SUM(X10:X341)</f>
        <v>290325.15999999997</v>
      </c>
      <c r="AA342" s="32" t="e">
        <f>SUM(AA10:AA341)</f>
        <v>#REF!</v>
      </c>
      <c r="AD342" s="249">
        <f>SUM(AD10:AD341)</f>
        <v>1535826.35</v>
      </c>
      <c r="AG342" s="32">
        <f>SUM(AG10:AG341)</f>
        <v>839575.20785000012</v>
      </c>
      <c r="AJ342" s="32">
        <f>SUM(AJ10:AJ341)</f>
        <v>2096601</v>
      </c>
      <c r="AM342" s="32">
        <f>SUM(AM10:AM341)</f>
        <v>3621300</v>
      </c>
      <c r="AP342" s="345">
        <f>SUM(AP10:AP341)</f>
        <v>2160183.2000000007</v>
      </c>
      <c r="AS342" s="32">
        <f>SUM(AS10:AS341)</f>
        <v>197913</v>
      </c>
      <c r="AV342" s="32">
        <f>SUM(AV10:AV341)</f>
        <v>1374450</v>
      </c>
      <c r="AY342" s="249">
        <f>SUM(AY10:AY341)</f>
        <v>24227.63</v>
      </c>
      <c r="BB342" s="32">
        <f>SUM(BB10:BB341)</f>
        <v>2076217</v>
      </c>
      <c r="BE342" s="32">
        <f>SUM(BE10:BE341)</f>
        <v>1315935</v>
      </c>
      <c r="BH342" s="32">
        <f>SUM(BH10:BH341)</f>
        <v>111773.8</v>
      </c>
      <c r="BK342" s="32">
        <f>SUM(BK10:BK341)</f>
        <v>78898.899999999994</v>
      </c>
      <c r="BN342" s="32" t="e">
        <f>SUM(BN10:BN341)</f>
        <v>#REF!</v>
      </c>
      <c r="BQ342" s="32">
        <f>SUM(BQ10:BQ341)</f>
        <v>1059576</v>
      </c>
      <c r="BT342" s="32">
        <f>SUM(BT10:BT341)</f>
        <v>1104541</v>
      </c>
      <c r="BW342" s="32" t="e">
        <f>SUM(BW10:BW341)</f>
        <v>#REF!</v>
      </c>
    </row>
  </sheetData>
  <autoFilter ref="A9:BY9" xr:uid="{F04F4B15-1AC2-489E-9C76-E1221FD8BE4C}"/>
  <mergeCells count="35">
    <mergeCell ref="C8:C9"/>
    <mergeCell ref="A1:A3"/>
    <mergeCell ref="A5:N5"/>
    <mergeCell ref="A6:N6"/>
    <mergeCell ref="A7:N7"/>
    <mergeCell ref="A8:A9"/>
    <mergeCell ref="F8:F9"/>
    <mergeCell ref="E8:E9"/>
    <mergeCell ref="B8:B9"/>
    <mergeCell ref="G8:G9"/>
    <mergeCell ref="H8:H9"/>
    <mergeCell ref="O8:Q8"/>
    <mergeCell ref="R8:T8"/>
    <mergeCell ref="U8:W8"/>
    <mergeCell ref="D8:D9"/>
    <mergeCell ref="I8:K8"/>
    <mergeCell ref="L8:N8"/>
    <mergeCell ref="X8:Z8"/>
    <mergeCell ref="AA8:AC8"/>
    <mergeCell ref="AD8:AF8"/>
    <mergeCell ref="AG8:AI8"/>
    <mergeCell ref="AJ8:AL8"/>
    <mergeCell ref="AM8:AO8"/>
    <mergeCell ref="AP8:AR8"/>
    <mergeCell ref="AS8:AU8"/>
    <mergeCell ref="AV8:AX8"/>
    <mergeCell ref="AY8:BA8"/>
    <mergeCell ref="BQ8:BS8"/>
    <mergeCell ref="BT8:BV8"/>
    <mergeCell ref="BW8:BY8"/>
    <mergeCell ref="BB8:BD8"/>
    <mergeCell ref="BE8:BG8"/>
    <mergeCell ref="BH8:BJ8"/>
    <mergeCell ref="BK8:BM8"/>
    <mergeCell ref="BN8:BP8"/>
  </mergeCells>
  <conditionalFormatting sqref="K10:K341">
    <cfRule type="cellIs" dxfId="311" priority="41" operator="equal">
      <formula>"NO CUMPLE"</formula>
    </cfRule>
  </conditionalFormatting>
  <conditionalFormatting sqref="N10:N341">
    <cfRule type="cellIs" dxfId="310" priority="40" operator="equal">
      <formula>"NO CUMPLE"</formula>
    </cfRule>
  </conditionalFormatting>
  <conditionalFormatting sqref="J10:J341">
    <cfRule type="cellIs" dxfId="309" priority="39" operator="equal">
      <formula>"NO CUMPLE"</formula>
    </cfRule>
  </conditionalFormatting>
  <conditionalFormatting sqref="M10:M341">
    <cfRule type="cellIs" dxfId="308" priority="38" operator="equal">
      <formula>"NO CUMPLE"</formula>
    </cfRule>
  </conditionalFormatting>
  <conditionalFormatting sqref="P10:Q341">
    <cfRule type="cellIs" dxfId="307" priority="37" operator="equal">
      <formula>"NO CUMPLE"</formula>
    </cfRule>
  </conditionalFormatting>
  <conditionalFormatting sqref="S10:T341">
    <cfRule type="cellIs" dxfId="306" priority="36" operator="equal">
      <formula>"NO CUMPLE"</formula>
    </cfRule>
  </conditionalFormatting>
  <conditionalFormatting sqref="V10:W341">
    <cfRule type="cellIs" dxfId="305" priority="35" operator="equal">
      <formula>"NO CUMPLE"</formula>
    </cfRule>
  </conditionalFormatting>
  <conditionalFormatting sqref="A30:A49">
    <cfRule type="duplicateValues" dxfId="304" priority="33"/>
  </conditionalFormatting>
  <conditionalFormatting sqref="A50:A69">
    <cfRule type="duplicateValues" dxfId="303" priority="32"/>
  </conditionalFormatting>
  <conditionalFormatting sqref="A70:A89">
    <cfRule type="duplicateValues" dxfId="302" priority="31"/>
  </conditionalFormatting>
  <conditionalFormatting sqref="A90:A109">
    <cfRule type="duplicateValues" dxfId="301" priority="30"/>
  </conditionalFormatting>
  <conditionalFormatting sqref="A110:A129">
    <cfRule type="duplicateValues" dxfId="300" priority="29"/>
  </conditionalFormatting>
  <conditionalFormatting sqref="A130:A149">
    <cfRule type="duplicateValues" dxfId="299" priority="28"/>
  </conditionalFormatting>
  <conditionalFormatting sqref="A150:A169">
    <cfRule type="duplicateValues" dxfId="298" priority="27"/>
  </conditionalFormatting>
  <conditionalFormatting sqref="A170:A189">
    <cfRule type="duplicateValues" dxfId="297" priority="26"/>
  </conditionalFormatting>
  <conditionalFormatting sqref="K29:K341">
    <cfRule type="cellIs" dxfId="296" priority="24" operator="equal">
      <formula>"NO CUMPLE"</formula>
    </cfRule>
  </conditionalFormatting>
  <conditionalFormatting sqref="J29:J341">
    <cfRule type="cellIs" dxfId="295" priority="23" operator="equal">
      <formula>"NO CUMPLE"</formula>
    </cfRule>
  </conditionalFormatting>
  <conditionalFormatting sqref="N28:N341">
    <cfRule type="cellIs" dxfId="294" priority="22" operator="equal">
      <formula>"NO CUMPLE"</formula>
    </cfRule>
  </conditionalFormatting>
  <conditionalFormatting sqref="M28:M341">
    <cfRule type="cellIs" dxfId="293" priority="21" operator="equal">
      <formula>"NO CUMPLE"</formula>
    </cfRule>
  </conditionalFormatting>
  <conditionalFormatting sqref="A190:A341">
    <cfRule type="duplicateValues" dxfId="292" priority="69"/>
  </conditionalFormatting>
  <conditionalFormatting sqref="A10 A12 A14:A29">
    <cfRule type="duplicateValues" dxfId="291" priority="70"/>
  </conditionalFormatting>
  <conditionalFormatting sqref="Y10:Z341">
    <cfRule type="cellIs" dxfId="290" priority="20" operator="equal">
      <formula>"NO CUMPLE"</formula>
    </cfRule>
  </conditionalFormatting>
  <conditionalFormatting sqref="AB10:AC341">
    <cfRule type="cellIs" dxfId="289" priority="19" operator="equal">
      <formula>"NO CUMPLE"</formula>
    </cfRule>
  </conditionalFormatting>
  <conditionalFormatting sqref="AE10:AF341">
    <cfRule type="cellIs" dxfId="288" priority="18" operator="equal">
      <formula>"NO CUMPLE"</formula>
    </cfRule>
  </conditionalFormatting>
  <conditionalFormatting sqref="AH10:AI341">
    <cfRule type="cellIs" dxfId="287" priority="17" operator="equal">
      <formula>"NO CUMPLE"</formula>
    </cfRule>
  </conditionalFormatting>
  <conditionalFormatting sqref="AK10:AL341">
    <cfRule type="cellIs" dxfId="286" priority="16" operator="equal">
      <formula>"NO CUMPLE"</formula>
    </cfRule>
  </conditionalFormatting>
  <conditionalFormatting sqref="AN10:AO341">
    <cfRule type="cellIs" dxfId="285" priority="15" operator="equal">
      <formula>"NO CUMPLE"</formula>
    </cfRule>
  </conditionalFormatting>
  <conditionalFormatting sqref="AQ10:AR341">
    <cfRule type="cellIs" dxfId="284" priority="14" operator="equal">
      <formula>"NO CUMPLE"</formula>
    </cfRule>
  </conditionalFormatting>
  <conditionalFormatting sqref="AT10:AT341">
    <cfRule type="cellIs" dxfId="283" priority="13" operator="equal">
      <formula>"NO CUMPLE"</formula>
    </cfRule>
  </conditionalFormatting>
  <conditionalFormatting sqref="AW10:AX341">
    <cfRule type="cellIs" dxfId="282" priority="12" operator="equal">
      <formula>"NO CUMPLE"</formula>
    </cfRule>
  </conditionalFormatting>
  <conditionalFormatting sqref="AZ10:BA341">
    <cfRule type="cellIs" dxfId="281" priority="11" operator="equal">
      <formula>"NO CUMPLE"</formula>
    </cfRule>
  </conditionalFormatting>
  <conditionalFormatting sqref="BC10:BD341">
    <cfRule type="cellIs" dxfId="280" priority="10" operator="equal">
      <formula>"NO CUMPLE"</formula>
    </cfRule>
  </conditionalFormatting>
  <conditionalFormatting sqref="BF10:BG341">
    <cfRule type="cellIs" dxfId="279" priority="9" operator="equal">
      <formula>"NO CUMPLE"</formula>
    </cfRule>
  </conditionalFormatting>
  <conditionalFormatting sqref="BI10:BJ341">
    <cfRule type="cellIs" dxfId="278" priority="8" operator="equal">
      <formula>"NO CUMPLE"</formula>
    </cfRule>
  </conditionalFormatting>
  <conditionalFormatting sqref="BL10:BM341">
    <cfRule type="cellIs" dxfId="277" priority="7" operator="equal">
      <formula>"NO CUMPLE"</formula>
    </cfRule>
  </conditionalFormatting>
  <conditionalFormatting sqref="BO10:BP341">
    <cfRule type="cellIs" dxfId="276" priority="6" operator="equal">
      <formula>"NO CUMPLE"</formula>
    </cfRule>
  </conditionalFormatting>
  <conditionalFormatting sqref="BR10:BS341">
    <cfRule type="cellIs" dxfId="275" priority="5" operator="equal">
      <formula>"NO CUMPLE"</formula>
    </cfRule>
  </conditionalFormatting>
  <conditionalFormatting sqref="BU10:BV341">
    <cfRule type="cellIs" dxfId="274" priority="4" operator="equal">
      <formula>"NO CUMPLE"</formula>
    </cfRule>
  </conditionalFormatting>
  <conditionalFormatting sqref="BX10:BY341">
    <cfRule type="cellIs" dxfId="273" priority="3" operator="equal">
      <formula>"NO CUMPLE"</formula>
    </cfRule>
  </conditionalFormatting>
  <conditionalFormatting sqref="AU10">
    <cfRule type="cellIs" dxfId="272" priority="2" operator="equal">
      <formula>"NO CUMPLE"</formula>
    </cfRule>
  </conditionalFormatting>
  <conditionalFormatting sqref="AU11:AU341">
    <cfRule type="cellIs" dxfId="271" priority="1" operator="equal">
      <formula>"NO CUMPLE"</formula>
    </cfRule>
  </conditionalFormatting>
  <pageMargins left="0.70866141732283472" right="0.70866141732283472" top="0.74803149606299213" bottom="0.74803149606299213" header="0.31496062992125984" footer="0.31496062992125984"/>
  <pageSetup scale="40" orientation="landscape" r:id="rId1"/>
  <headerFooter>
    <oddFooter>Página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E344"/>
  <sheetViews>
    <sheetView topLeftCell="AR1" zoomScale="80" zoomScaleNormal="80" workbookViewId="0">
      <pane ySplit="9" topLeftCell="A335" activePane="bottomLeft" state="frozen"/>
      <selection pane="bottomLeft" activeCell="BB335" sqref="BB335"/>
    </sheetView>
  </sheetViews>
  <sheetFormatPr baseColWidth="10" defaultRowHeight="15" x14ac:dyDescent="0.2"/>
  <cols>
    <col min="1" max="1" width="13.140625" style="1" customWidth="1"/>
    <col min="2" max="2" width="11.42578125" style="1" bestFit="1" customWidth="1"/>
    <col min="3" max="3" width="29.5703125" style="134" customWidth="1"/>
    <col min="4" max="4" width="11.5703125" style="1" customWidth="1"/>
    <col min="5" max="9" width="16.5703125" style="2" customWidth="1"/>
    <col min="10" max="21" width="19.85546875" style="1" customWidth="1"/>
    <col min="22" max="23" width="19.85546875" style="1" hidden="1" customWidth="1"/>
    <col min="24" max="24" width="19.85546875" style="253" customWidth="1"/>
    <col min="25" max="51" width="19.85546875" style="1" customWidth="1"/>
    <col min="52" max="53" width="19.85546875" style="1" hidden="1" customWidth="1"/>
    <col min="54" max="54" width="15.42578125" style="1" bestFit="1" customWidth="1"/>
    <col min="55" max="16384" width="11.42578125" style="1"/>
  </cols>
  <sheetData>
    <row r="1" spans="1:57" ht="20.25" customHeight="1" x14ac:dyDescent="0.2">
      <c r="A1" s="446"/>
      <c r="B1" s="442" t="s">
        <v>3</v>
      </c>
      <c r="C1" s="443"/>
      <c r="D1" s="443"/>
      <c r="E1" s="443"/>
      <c r="F1" s="93"/>
      <c r="G1" s="93"/>
      <c r="H1" s="90"/>
      <c r="I1" s="93"/>
      <c r="J1" s="42"/>
      <c r="K1" s="42"/>
      <c r="L1" s="42"/>
      <c r="M1" s="42"/>
      <c r="N1" s="42"/>
      <c r="O1" s="42"/>
      <c r="P1" s="42"/>
      <c r="Q1" s="42"/>
      <c r="R1" s="42"/>
      <c r="S1" s="42"/>
      <c r="T1" s="42"/>
      <c r="U1" s="42"/>
      <c r="V1" s="42"/>
      <c r="W1" s="42"/>
      <c r="X1" s="25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7" ht="21.75" customHeight="1" x14ac:dyDescent="0.2">
      <c r="A2" s="447"/>
      <c r="B2" s="442"/>
      <c r="C2" s="443"/>
      <c r="D2" s="443"/>
      <c r="E2" s="443"/>
      <c r="F2" s="93"/>
      <c r="G2" s="93"/>
      <c r="H2" s="90"/>
      <c r="I2" s="93"/>
      <c r="J2" s="42"/>
      <c r="K2" s="42"/>
      <c r="L2" s="42"/>
      <c r="M2" s="42"/>
      <c r="N2" s="42"/>
      <c r="O2" s="42"/>
      <c r="P2" s="42"/>
      <c r="Q2" s="42"/>
      <c r="R2" s="42"/>
      <c r="S2" s="42"/>
      <c r="T2" s="42"/>
      <c r="U2" s="42"/>
      <c r="V2" s="42"/>
      <c r="W2" s="42"/>
      <c r="X2" s="25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7" ht="27" customHeight="1" thickBot="1" x14ac:dyDescent="0.25">
      <c r="A3" s="448"/>
      <c r="B3" s="444"/>
      <c r="C3" s="445"/>
      <c r="D3" s="445"/>
      <c r="E3" s="445"/>
      <c r="F3" s="94"/>
      <c r="G3" s="94"/>
      <c r="H3" s="91"/>
      <c r="I3" s="94"/>
      <c r="J3" s="42"/>
      <c r="K3" s="42"/>
      <c r="L3" s="42"/>
      <c r="M3" s="42"/>
      <c r="N3" s="42"/>
      <c r="O3" s="42"/>
      <c r="P3" s="42"/>
      <c r="Q3" s="42"/>
      <c r="R3" s="42"/>
      <c r="S3" s="42"/>
      <c r="T3" s="42"/>
      <c r="U3" s="42"/>
      <c r="V3" s="42"/>
      <c r="W3" s="42"/>
      <c r="X3" s="25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7" ht="15.75" thickBot="1" x14ac:dyDescent="0.25"/>
    <row r="5" spans="1:57" ht="15.75" customHeight="1" x14ac:dyDescent="0.2">
      <c r="A5" s="449">
        <f>'OFERTAS ECONOMICAS'!A5:GF5</f>
        <v>0</v>
      </c>
      <c r="B5" s="450"/>
      <c r="C5" s="450"/>
      <c r="D5" s="450"/>
      <c r="E5" s="450"/>
      <c r="F5" s="450"/>
      <c r="G5" s="450"/>
      <c r="H5" s="450"/>
      <c r="I5" s="450"/>
      <c r="J5" s="43"/>
      <c r="K5" s="43"/>
      <c r="L5" s="43"/>
      <c r="M5" s="43"/>
      <c r="N5" s="43"/>
      <c r="O5" s="43"/>
      <c r="P5" s="43"/>
      <c r="Q5" s="43"/>
      <c r="R5" s="43"/>
      <c r="S5" s="43"/>
      <c r="T5" s="43"/>
      <c r="U5" s="43"/>
      <c r="V5" s="43"/>
      <c r="W5" s="43"/>
      <c r="X5" s="254"/>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row>
    <row r="6" spans="1:57" ht="7.5" customHeight="1" x14ac:dyDescent="0.2">
      <c r="A6" s="451"/>
      <c r="B6" s="452"/>
      <c r="C6" s="452"/>
      <c r="D6" s="452"/>
      <c r="E6" s="452"/>
      <c r="F6" s="452"/>
      <c r="G6" s="452"/>
      <c r="H6" s="452"/>
      <c r="I6" s="452"/>
      <c r="J6" s="247"/>
      <c r="K6" s="247"/>
      <c r="L6" s="247"/>
      <c r="M6" s="247"/>
      <c r="N6" s="20"/>
      <c r="O6" s="88"/>
      <c r="P6" s="20"/>
      <c r="Q6" s="88"/>
      <c r="R6" s="20"/>
      <c r="S6" s="88"/>
      <c r="T6" s="146"/>
      <c r="U6" s="146"/>
      <c r="V6" s="146"/>
      <c r="W6" s="146"/>
      <c r="X6" s="255"/>
      <c r="Y6" s="146"/>
      <c r="Z6" s="146"/>
      <c r="AA6" s="146"/>
      <c r="AB6" s="146"/>
      <c r="AC6" s="146"/>
      <c r="AD6" s="146"/>
      <c r="AE6" s="146"/>
      <c r="AF6" s="146"/>
      <c r="AG6" s="146"/>
      <c r="AH6" s="330"/>
      <c r="AI6" s="330"/>
      <c r="AJ6" s="146"/>
      <c r="AK6" s="146"/>
      <c r="AL6" s="333"/>
      <c r="AM6" s="333"/>
      <c r="AN6" s="247"/>
      <c r="AO6" s="247"/>
      <c r="AP6" s="146"/>
      <c r="AQ6" s="146"/>
      <c r="AR6" s="146"/>
      <c r="AS6" s="146"/>
      <c r="AT6" s="333"/>
      <c r="AU6" s="333"/>
      <c r="AV6" s="247"/>
      <c r="AW6" s="247"/>
      <c r="AX6" s="146"/>
      <c r="AY6" s="146"/>
      <c r="AZ6" s="146"/>
      <c r="BA6" s="146"/>
    </row>
    <row r="7" spans="1:57" ht="21" customHeight="1" x14ac:dyDescent="0.2">
      <c r="A7" s="453" t="str">
        <f>'OFERTAS ECONOMICAS'!A7:GF7</f>
        <v>2. OBJETO:SUMINISTRO DE INSUMOS Y DISPOSITIVOS MÉDICO QUIRÚRGICOS PARA LAS DIFERENTES ESPECIALIDADES DE ACUERDO CON LA DESCRIPCIÓN DEL ANEXO TÉCNICO, CON EL APOYO TECNOLÓGICO REQUERIDO, PARA LA NORMAL PRESTACIÓN DE LOS SERVICIOS DE SALUD EN LAS DIFERENTES UNIDADES DE PRESTACIÓN DE SERVICIOS DE LA SUBRED INTEGRADA DE SERVICIOS DE SALUD SUR OCCIDENTE E.S.E.</v>
      </c>
      <c r="B7" s="454"/>
      <c r="C7" s="454"/>
      <c r="D7" s="454"/>
      <c r="E7" s="454"/>
      <c r="F7" s="454"/>
      <c r="G7" s="454"/>
      <c r="H7" s="454"/>
      <c r="I7" s="454"/>
      <c r="J7" s="248"/>
      <c r="K7" s="248"/>
      <c r="L7" s="248"/>
      <c r="M7" s="248"/>
      <c r="N7" s="21"/>
      <c r="O7" s="89"/>
      <c r="P7" s="21"/>
      <c r="Q7" s="89"/>
      <c r="R7" s="21"/>
      <c r="S7" s="89"/>
      <c r="T7" s="147"/>
      <c r="U7" s="147"/>
      <c r="V7" s="147"/>
      <c r="W7" s="147"/>
      <c r="X7" s="256"/>
      <c r="Y7" s="147"/>
      <c r="Z7" s="147"/>
      <c r="AA7" s="147"/>
      <c r="AB7" s="147"/>
      <c r="AC7" s="147"/>
      <c r="AD7" s="147"/>
      <c r="AE7" s="147"/>
      <c r="AF7" s="147"/>
      <c r="AG7" s="147"/>
      <c r="AH7" s="331"/>
      <c r="AI7" s="331"/>
      <c r="AJ7" s="147"/>
      <c r="AK7" s="147"/>
      <c r="AL7" s="334"/>
      <c r="AM7" s="334"/>
      <c r="AN7" s="248"/>
      <c r="AO7" s="248"/>
      <c r="AP7" s="147"/>
      <c r="AQ7" s="147"/>
      <c r="AR7" s="147"/>
      <c r="AS7" s="147"/>
      <c r="AT7" s="334"/>
      <c r="AU7" s="334"/>
      <c r="AV7" s="248"/>
      <c r="AW7" s="248"/>
      <c r="AX7" s="147"/>
      <c r="AY7" s="147"/>
      <c r="AZ7" s="147"/>
      <c r="BA7" s="147"/>
    </row>
    <row r="8" spans="1:57" s="7" customFormat="1" ht="40.5" customHeight="1" x14ac:dyDescent="0.2">
      <c r="A8" s="426" t="s">
        <v>24</v>
      </c>
      <c r="B8" s="426" t="s">
        <v>713</v>
      </c>
      <c r="C8" s="426" t="s">
        <v>28</v>
      </c>
      <c r="D8" s="426" t="s">
        <v>29</v>
      </c>
      <c r="E8" s="426" t="s">
        <v>30</v>
      </c>
      <c r="F8" s="439" t="s">
        <v>12</v>
      </c>
      <c r="G8" s="439" t="s">
        <v>712</v>
      </c>
      <c r="H8" s="439" t="s">
        <v>33</v>
      </c>
      <c r="I8" s="455">
        <v>0.2</v>
      </c>
      <c r="J8" s="440" t="s">
        <v>733</v>
      </c>
      <c r="K8" s="441"/>
      <c r="L8" s="440" t="s">
        <v>1001</v>
      </c>
      <c r="M8" s="441"/>
      <c r="N8" s="440" t="s">
        <v>1038</v>
      </c>
      <c r="O8" s="441"/>
      <c r="P8" s="440" t="s">
        <v>720</v>
      </c>
      <c r="Q8" s="441"/>
      <c r="R8" s="440" t="s">
        <v>735</v>
      </c>
      <c r="S8" s="441"/>
      <c r="T8" s="440" t="s">
        <v>722</v>
      </c>
      <c r="U8" s="441"/>
      <c r="V8" s="440" t="e">
        <f>+#REF!</f>
        <v>#REF!</v>
      </c>
      <c r="W8" s="441"/>
      <c r="X8" s="440" t="s">
        <v>736</v>
      </c>
      <c r="Y8" s="441"/>
      <c r="Z8" s="440" t="s">
        <v>945</v>
      </c>
      <c r="AA8" s="441"/>
      <c r="AB8" s="440" t="s">
        <v>737</v>
      </c>
      <c r="AC8" s="441"/>
      <c r="AD8" s="440" t="s">
        <v>1037</v>
      </c>
      <c r="AE8" s="441"/>
      <c r="AF8" s="440" t="s">
        <v>738</v>
      </c>
      <c r="AG8" s="441"/>
      <c r="AH8" s="440" t="s">
        <v>1048</v>
      </c>
      <c r="AI8" s="441"/>
      <c r="AJ8" s="440" t="s">
        <v>725</v>
      </c>
      <c r="AK8" s="441"/>
      <c r="AL8" s="440" t="s">
        <v>1049</v>
      </c>
      <c r="AM8" s="441"/>
      <c r="AN8" s="440" t="s">
        <v>740</v>
      </c>
      <c r="AO8" s="441"/>
      <c r="AP8" s="440" t="s">
        <v>1036</v>
      </c>
      <c r="AQ8" s="441"/>
      <c r="AR8" s="440" t="s">
        <v>832</v>
      </c>
      <c r="AS8" s="441"/>
      <c r="AT8" s="440" t="s">
        <v>1065</v>
      </c>
      <c r="AU8" s="441"/>
      <c r="AV8" s="440" t="s">
        <v>1035</v>
      </c>
      <c r="AW8" s="441"/>
      <c r="AX8" s="440" t="s">
        <v>1034</v>
      </c>
      <c r="AY8" s="441"/>
      <c r="AZ8" s="440" t="e">
        <f>+#REF!</f>
        <v>#REF!</v>
      </c>
      <c r="BA8" s="441"/>
      <c r="BB8" s="245" t="s">
        <v>11</v>
      </c>
    </row>
    <row r="9" spans="1:57" s="4" customFormat="1" ht="47.25" customHeight="1" x14ac:dyDescent="0.2">
      <c r="A9" s="426"/>
      <c r="B9" s="426"/>
      <c r="C9" s="426"/>
      <c r="D9" s="426"/>
      <c r="E9" s="426"/>
      <c r="F9" s="439"/>
      <c r="G9" s="439"/>
      <c r="H9" s="439"/>
      <c r="I9" s="439"/>
      <c r="J9" s="246" t="s">
        <v>13</v>
      </c>
      <c r="K9" s="246" t="s">
        <v>46</v>
      </c>
      <c r="L9" s="246" t="s">
        <v>13</v>
      </c>
      <c r="M9" s="246" t="s">
        <v>46</v>
      </c>
      <c r="N9" s="15" t="s">
        <v>13</v>
      </c>
      <c r="O9" s="87" t="s">
        <v>46</v>
      </c>
      <c r="P9" s="145" t="s">
        <v>13</v>
      </c>
      <c r="Q9" s="145" t="s">
        <v>46</v>
      </c>
      <c r="R9" s="15" t="s">
        <v>13</v>
      </c>
      <c r="S9" s="87" t="s">
        <v>46</v>
      </c>
      <c r="T9" s="145" t="s">
        <v>13</v>
      </c>
      <c r="U9" s="145" t="s">
        <v>46</v>
      </c>
      <c r="V9" s="145" t="s">
        <v>13</v>
      </c>
      <c r="W9" s="145" t="s">
        <v>46</v>
      </c>
      <c r="X9" s="257" t="s">
        <v>13</v>
      </c>
      <c r="Y9" s="145" t="s">
        <v>46</v>
      </c>
      <c r="Z9" s="145" t="s">
        <v>13</v>
      </c>
      <c r="AA9" s="145" t="s">
        <v>46</v>
      </c>
      <c r="AB9" s="145" t="s">
        <v>13</v>
      </c>
      <c r="AC9" s="145" t="s">
        <v>46</v>
      </c>
      <c r="AD9" s="145" t="s">
        <v>13</v>
      </c>
      <c r="AE9" s="145" t="s">
        <v>46</v>
      </c>
      <c r="AF9" s="145" t="s">
        <v>13</v>
      </c>
      <c r="AG9" s="145" t="s">
        <v>46</v>
      </c>
      <c r="AH9" s="329" t="s">
        <v>13</v>
      </c>
      <c r="AI9" s="329" t="s">
        <v>46</v>
      </c>
      <c r="AJ9" s="145" t="s">
        <v>13</v>
      </c>
      <c r="AK9" s="145" t="s">
        <v>46</v>
      </c>
      <c r="AL9" s="332" t="s">
        <v>13</v>
      </c>
      <c r="AM9" s="332" t="s">
        <v>46</v>
      </c>
      <c r="AN9" s="246" t="s">
        <v>13</v>
      </c>
      <c r="AO9" s="246" t="s">
        <v>46</v>
      </c>
      <c r="AP9" s="145" t="s">
        <v>13</v>
      </c>
      <c r="AQ9" s="145" t="s">
        <v>46</v>
      </c>
      <c r="AR9" s="145" t="s">
        <v>13</v>
      </c>
      <c r="AS9" s="145" t="s">
        <v>46</v>
      </c>
      <c r="AT9" s="332" t="s">
        <v>13</v>
      </c>
      <c r="AU9" s="332" t="s">
        <v>46</v>
      </c>
      <c r="AV9" s="246" t="s">
        <v>13</v>
      </c>
      <c r="AW9" s="246" t="s">
        <v>46</v>
      </c>
      <c r="AX9" s="145" t="s">
        <v>13</v>
      </c>
      <c r="AY9" s="145" t="s">
        <v>46</v>
      </c>
      <c r="AZ9" s="145" t="s">
        <v>13</v>
      </c>
      <c r="BA9" s="145" t="s">
        <v>46</v>
      </c>
      <c r="BB9" s="245" t="s">
        <v>11</v>
      </c>
      <c r="BC9" s="61">
        <v>0.2</v>
      </c>
    </row>
    <row r="10" spans="1:57" s="4" customFormat="1" ht="51" customHeight="1" x14ac:dyDescent="0.2">
      <c r="A10" s="85">
        <v>1</v>
      </c>
      <c r="B10" s="22" t="str">
        <f>VLOOKUP(A10,'EV PRECIO REFERENCIA'!A10:B341,2,0)</f>
        <v>DM044</v>
      </c>
      <c r="C10" s="135" t="str">
        <f>VLOOKUP(A10,'EV PRECIO REFERENCIA'!A10:C341,3,0)</f>
        <v>AGUJA DE ESCLEROTERAPIA GASTRICA DESECHABLE</v>
      </c>
      <c r="D10" s="18">
        <f>VLOOKUP(A10,'EV PRECIO REFERENCIA'!A10:D341,4,0)</f>
        <v>1</v>
      </c>
      <c r="E10" s="86" t="str">
        <f>VLOOKUP(A10,'EV PRECIO REFERENCIA'!A10:E341,5,0)</f>
        <v>UN</v>
      </c>
      <c r="F10" s="23">
        <f>VLOOKUP(A10,'EV PRECIO REFERENCIA'!A10:F341,6,0)</f>
        <v>135000</v>
      </c>
      <c r="G10" s="23">
        <f>VLOOKUP(A10,'EV PRECIO REFERENCIA'!A10:G341,7,0)</f>
        <v>2</v>
      </c>
      <c r="H10" s="8">
        <f>+G10*F10</f>
        <v>270000</v>
      </c>
      <c r="I10" s="8">
        <f>(F10)-(F10*$I$8)</f>
        <v>108000</v>
      </c>
      <c r="J10" s="8" t="str">
        <f>+'EV PRECIO REFERENCIA'!I10</f>
        <v/>
      </c>
      <c r="K10" s="8" t="str">
        <f>IF(J10&lt;$I$10,"Artificialidad Baja","No Aplica")</f>
        <v>No Aplica</v>
      </c>
      <c r="L10" s="8" t="str">
        <f>+'EV PRECIO REFERENCIA'!L10</f>
        <v/>
      </c>
      <c r="M10" s="8" t="str">
        <f>IF(L10&lt;$I$10,"Artificialidad Baja","No Aplica")</f>
        <v>No Aplica</v>
      </c>
      <c r="N10" s="8" t="str">
        <f>+'EV PRECIO REFERENCIA'!O10</f>
        <v/>
      </c>
      <c r="O10" s="8" t="str">
        <f>IF(N10&lt;$I$10,"Artificialidad Baja","No Aplica")</f>
        <v>No Aplica</v>
      </c>
      <c r="P10" s="8" t="str">
        <f>+'EV PRECIO REFERENCIA'!R10</f>
        <v/>
      </c>
      <c r="Q10" s="8" t="str">
        <f>IF(P10&lt;$I$10,"Precios Bajos","No Aplica")</f>
        <v>No Aplica</v>
      </c>
      <c r="R10" s="8" t="str">
        <f>+'EV PRECIO REFERENCIA'!U10</f>
        <v/>
      </c>
      <c r="S10" s="8" t="str">
        <f>IF(R10&lt;$I$10,"Precios Bajos","No Aplica")</f>
        <v>No Aplica</v>
      </c>
      <c r="T10" s="8" t="str">
        <f>+'EV PRECIO REFERENCIA'!X10</f>
        <v/>
      </c>
      <c r="U10" s="8" t="str">
        <f>IF(T10&lt;$I$10,"Precios Bajos","No Aplica")</f>
        <v>No Aplica</v>
      </c>
      <c r="V10" s="8" t="e">
        <f>+'EV PRECIO REFERENCIA'!AA10</f>
        <v>#REF!</v>
      </c>
      <c r="W10" s="8" t="e">
        <f>IF(V10&lt;$I$10,"Precios Bajos","No Aplica")</f>
        <v>#REF!</v>
      </c>
      <c r="X10" s="258" t="str">
        <f>+'EV PRECIO REFERENCIA'!AD10</f>
        <v/>
      </c>
      <c r="Y10" s="8" t="str">
        <f>IF(X10&lt;$I$10,"Precios Bajos","No Aplica")</f>
        <v>No Aplica</v>
      </c>
      <c r="Z10" s="8" t="str">
        <f>+'EV PRECIO REFERENCIA'!AG10</f>
        <v/>
      </c>
      <c r="AA10" s="8" t="str">
        <f>IF(Z10&lt;$I$10,"Precios Bajos","No Aplica")</f>
        <v>No Aplica</v>
      </c>
      <c r="AB10" s="8" t="str">
        <f>+'EV PRECIO REFERENCIA'!AJ10:AJ342</f>
        <v/>
      </c>
      <c r="AC10" s="8" t="str">
        <f>IF(AB10&lt;$I$10,"Precios Bajos","No Aplica")</f>
        <v>No Aplica</v>
      </c>
      <c r="AD10" s="8" t="str">
        <f>+'EV PRECIO REFERENCIA'!AM10</f>
        <v/>
      </c>
      <c r="AE10" s="8" t="str">
        <f>IF(AD10&lt;$I$10,"Precios Bajos","No Aplica")</f>
        <v>No Aplica</v>
      </c>
      <c r="AF10" s="342" t="str">
        <f>+'EV PRECIO REFERENCIA'!AP10</f>
        <v/>
      </c>
      <c r="AG10" s="8" t="str">
        <f>IF(AF10&lt;$I$10,"Precios Bajos","No Aplica")</f>
        <v>No Aplica</v>
      </c>
      <c r="AH10" s="8" t="str">
        <f>+'EV PRECIO REFERENCIA'!AS10</f>
        <v/>
      </c>
      <c r="AI10" s="8" t="str">
        <f>IF(AH10&lt;$I$10,"Precios Bajos","No Aplica")</f>
        <v>No Aplica</v>
      </c>
      <c r="AJ10" s="8" t="str">
        <f>+'EV PRECIO REFERENCIA'!AV10</f>
        <v/>
      </c>
      <c r="AK10" s="8" t="str">
        <f>IF(AJ10&lt;$I$10,"Precios Bajos","No Aplica")</f>
        <v>No Aplica</v>
      </c>
      <c r="AL10" s="342" t="str">
        <f>+'EV PRECIO REFERENCIA'!AY10</f>
        <v/>
      </c>
      <c r="AM10" s="8" t="str">
        <f>IF(AL10&lt;$I$10,"Precios Bajos","No Aplica")</f>
        <v>No Aplica</v>
      </c>
      <c r="AN10" s="8" t="str">
        <f>+'EV PRECIO REFERENCIA'!BB10</f>
        <v/>
      </c>
      <c r="AO10" s="8" t="str">
        <f>IF(AN10&lt;$I$10,"Precios Bajos","No Aplica")</f>
        <v>No Aplica</v>
      </c>
      <c r="AP10" s="8" t="str">
        <f>+'EV PRECIO REFERENCIA'!BE10</f>
        <v/>
      </c>
      <c r="AQ10" s="8" t="str">
        <f>IF(AP10&lt;$I$10,"Precios Bajos","No Aplica")</f>
        <v>No Aplica</v>
      </c>
      <c r="AR10" s="8" t="str">
        <f>+'EV PRECIO REFERENCIA'!BH10</f>
        <v/>
      </c>
      <c r="AS10" s="8" t="str">
        <f>IF(AR10&lt;$I$10,"Precios Bajos","No Aplica")</f>
        <v>No Aplica</v>
      </c>
      <c r="AT10" s="8" t="str">
        <f>+'EV PRECIO REFERENCIA'!BK10</f>
        <v/>
      </c>
      <c r="AU10" s="8" t="str">
        <f>IF(AT10&lt;$I$10,"Precios Bajos","No Aplica")</f>
        <v>No Aplica</v>
      </c>
      <c r="AV10" s="8" t="str">
        <f>+'EV PRECIO REFERENCIA'!BQ10</f>
        <v/>
      </c>
      <c r="AW10" s="8" t="str">
        <f>IF(AV10&lt;$I$10,"Precios Bajos","No Aplica")</f>
        <v>No Aplica</v>
      </c>
      <c r="AX10" s="8" t="str">
        <f>+'EV PRECIO REFERENCIA'!BT10</f>
        <v/>
      </c>
      <c r="AY10" s="8" t="str">
        <f>IF(AX10&lt;$I$10,"Precios Bajos","No Aplica")</f>
        <v>No Aplica</v>
      </c>
      <c r="AZ10" s="8" t="e">
        <f>+'EV PRECIO REFERENCIA'!BW10</f>
        <v>#REF!</v>
      </c>
      <c r="BA10" s="8" t="e">
        <f>IF(AZ10&lt;$I$10,"Precios Bajos","No Aplica")</f>
        <v>#REF!</v>
      </c>
      <c r="BB10" s="44">
        <f>MIN(J10,L10,N10,P10,R10,T10,X10,Z10,AB10,AD10,AF10,AJ10,AN10,AP10,AR10,AV10,AX10,AH10:AH10,AT10,AL10)</f>
        <v>0</v>
      </c>
      <c r="BE10" s="63"/>
    </row>
    <row r="11" spans="1:57" s="4" customFormat="1" ht="25.5" x14ac:dyDescent="0.2">
      <c r="A11" s="18">
        <f>+A10+1</f>
        <v>2</v>
      </c>
      <c r="B11" s="22" t="str">
        <f>VLOOKUP(A11,'EV PRECIO REFERENCIA'!A11:B342,2,0)</f>
        <v>DM2335</v>
      </c>
      <c r="C11" s="135" t="str">
        <f>VLOOKUP(A11,'EV PRECIO REFERENCIA'!A11:C342,3,0)</f>
        <v>AGUJA DE INYECCION PARA ENDOSCOPIA</v>
      </c>
      <c r="D11" s="18">
        <f>VLOOKUP(A11,'EV PRECIO REFERENCIA'!A11:D342,4,0)</f>
        <v>1</v>
      </c>
      <c r="E11" s="86" t="str">
        <f>VLOOKUP(A11,'EV PRECIO REFERENCIA'!A11:E342,5,0)</f>
        <v>UN</v>
      </c>
      <c r="F11" s="23">
        <f>VLOOKUP(A11,'EV PRECIO REFERENCIA'!A11:F342,6,0)</f>
        <v>135000</v>
      </c>
      <c r="G11" s="23">
        <f>VLOOKUP(A11,'EV PRECIO REFERENCIA'!A11:G342,7,0)</f>
        <v>1</v>
      </c>
      <c r="H11" s="8">
        <f t="shared" ref="H11:H74" si="0">+G11*F11</f>
        <v>135000</v>
      </c>
      <c r="I11" s="8">
        <f t="shared" ref="I11:I74" si="1">(F11)-(F11*$I$8)</f>
        <v>108000</v>
      </c>
      <c r="J11" s="8" t="str">
        <f>+'EV PRECIO REFERENCIA'!I11</f>
        <v/>
      </c>
      <c r="K11" s="8" t="str">
        <f t="shared" ref="K11:K74" si="2">IF(J11&lt;$I$10,"Artificialidad Baja","No Aplica")</f>
        <v>No Aplica</v>
      </c>
      <c r="L11" s="8" t="str">
        <f>+'EV PRECIO REFERENCIA'!L11</f>
        <v/>
      </c>
      <c r="M11" s="8" t="str">
        <f t="shared" ref="M11:M74" si="3">IF(L11&lt;$I$10,"Artificialidad Baja","No Aplica")</f>
        <v>No Aplica</v>
      </c>
      <c r="N11" s="8" t="str">
        <f>+'EV PRECIO REFERENCIA'!O11</f>
        <v/>
      </c>
      <c r="O11" s="8" t="str">
        <f t="shared" ref="O11:O74" si="4">IF(N11&lt;$I$10,"Artificialidad Baja","No Aplica")</f>
        <v>No Aplica</v>
      </c>
      <c r="P11" s="8" t="str">
        <f>+'EV PRECIO REFERENCIA'!R11</f>
        <v/>
      </c>
      <c r="Q11" s="8" t="str">
        <f t="shared" ref="Q11:Q74" si="5">IF(P11&lt;$I$10,"Precios Bajos","No Aplica")</f>
        <v>No Aplica</v>
      </c>
      <c r="R11" s="8" t="str">
        <f>+'EV PRECIO REFERENCIA'!U11</f>
        <v/>
      </c>
      <c r="S11" s="8" t="str">
        <f t="shared" ref="S11:S74" si="6">IF(R11&lt;$I$10,"Precios Bajos","No Aplica")</f>
        <v>No Aplica</v>
      </c>
      <c r="T11" s="8" t="str">
        <f>+'EV PRECIO REFERENCIA'!X11</f>
        <v/>
      </c>
      <c r="U11" s="8" t="str">
        <f t="shared" ref="U11:U74" si="7">IF(T11&lt;$I$10,"Precios Bajos","No Aplica")</f>
        <v>No Aplica</v>
      </c>
      <c r="V11" s="8" t="e">
        <f>+'EV PRECIO REFERENCIA'!AA11</f>
        <v>#REF!</v>
      </c>
      <c r="W11" s="8" t="e">
        <f t="shared" ref="W11:W74" si="8">IF(V11&lt;$I$10,"Precios Bajos","No Aplica")</f>
        <v>#REF!</v>
      </c>
      <c r="X11" s="258" t="str">
        <f>+'EV PRECIO REFERENCIA'!AD11</f>
        <v/>
      </c>
      <c r="Y11" s="8" t="str">
        <f t="shared" ref="Y11:Y74" si="9">IF(X11&lt;$I$10,"Precios Bajos","No Aplica")</f>
        <v>No Aplica</v>
      </c>
      <c r="Z11" s="8" t="str">
        <f>+'EV PRECIO REFERENCIA'!AG11</f>
        <v/>
      </c>
      <c r="AA11" s="8" t="str">
        <f t="shared" ref="AA11:AA74" si="10">IF(Z11&lt;$I$10,"Precios Bajos","No Aplica")</f>
        <v>No Aplica</v>
      </c>
      <c r="AB11" s="8" t="str">
        <f>+'EV PRECIO REFERENCIA'!AJ11:AJ343</f>
        <v/>
      </c>
      <c r="AC11" s="8" t="str">
        <f t="shared" ref="AC11:AC74" si="11">IF(AB11&lt;$I$10,"Precios Bajos","No Aplica")</f>
        <v>No Aplica</v>
      </c>
      <c r="AD11" s="8" t="str">
        <f>+'EV PRECIO REFERENCIA'!AM11</f>
        <v/>
      </c>
      <c r="AE11" s="8" t="str">
        <f t="shared" ref="AE11:AE74" si="12">IF(AD11&lt;$I$10,"Precios Bajos","No Aplica")</f>
        <v>No Aplica</v>
      </c>
      <c r="AF11" s="342" t="str">
        <f>+'EV PRECIO REFERENCIA'!AP11</f>
        <v/>
      </c>
      <c r="AG11" s="8" t="str">
        <f t="shared" ref="AG11:AG74" si="13">IF(AF11&lt;$I$10,"Precios Bajos","No Aplica")</f>
        <v>No Aplica</v>
      </c>
      <c r="AH11" s="8" t="str">
        <f>+'EV PRECIO REFERENCIA'!AS11</f>
        <v/>
      </c>
      <c r="AI11" s="8" t="str">
        <f t="shared" ref="AI11:AI74" si="14">IF(AH11&lt;$I$10,"Precios Bajos","No Aplica")</f>
        <v>No Aplica</v>
      </c>
      <c r="AJ11" s="8" t="str">
        <f>+'EV PRECIO REFERENCIA'!AV11</f>
        <v/>
      </c>
      <c r="AK11" s="8" t="str">
        <f t="shared" ref="AK11:AK74" si="15">IF(AJ11&lt;$I$10,"Precios Bajos","No Aplica")</f>
        <v>No Aplica</v>
      </c>
      <c r="AL11" s="342" t="str">
        <f>+'EV PRECIO REFERENCIA'!AY11</f>
        <v/>
      </c>
      <c r="AM11" s="8" t="str">
        <f t="shared" ref="AM11:AM74" si="16">IF(AL11&lt;$I$10,"Precios Bajos","No Aplica")</f>
        <v>No Aplica</v>
      </c>
      <c r="AN11" s="8" t="str">
        <f>+'EV PRECIO REFERENCIA'!BB11</f>
        <v/>
      </c>
      <c r="AO11" s="8" t="str">
        <f t="shared" ref="AO11:AO74" si="17">IF(AN11&lt;$I$10,"Precios Bajos","No Aplica")</f>
        <v>No Aplica</v>
      </c>
      <c r="AP11" s="8" t="str">
        <f>+'EV PRECIO REFERENCIA'!BE11</f>
        <v/>
      </c>
      <c r="AQ11" s="8" t="str">
        <f t="shared" ref="AQ11:AQ74" si="18">IF(AP11&lt;$I$10,"Precios Bajos","No Aplica")</f>
        <v>No Aplica</v>
      </c>
      <c r="AR11" s="8" t="str">
        <f>+'EV PRECIO REFERENCIA'!BH11</f>
        <v/>
      </c>
      <c r="AS11" s="8" t="str">
        <f t="shared" ref="AS11:AS74" si="19">IF(AR11&lt;$I$10,"Precios Bajos","No Aplica")</f>
        <v>No Aplica</v>
      </c>
      <c r="AT11" s="8" t="str">
        <f>+'EV PRECIO REFERENCIA'!BK11</f>
        <v/>
      </c>
      <c r="AU11" s="8" t="str">
        <f t="shared" ref="AU11:AU74" si="20">IF(AT11&lt;$I$10,"Precios Bajos","No Aplica")</f>
        <v>No Aplica</v>
      </c>
      <c r="AV11" s="8" t="str">
        <f>+'EV PRECIO REFERENCIA'!BQ11</f>
        <v/>
      </c>
      <c r="AW11" s="8" t="str">
        <f t="shared" ref="AW11:AW74" si="21">IF(AV11&lt;$I$10,"Precios Bajos","No Aplica")</f>
        <v>No Aplica</v>
      </c>
      <c r="AX11" s="8" t="str">
        <f>+'EV PRECIO REFERENCIA'!BT11</f>
        <v/>
      </c>
      <c r="AY11" s="8" t="str">
        <f t="shared" ref="AY11:AY74" si="22">IF(AX11&lt;$I$10,"Precios Bajos","No Aplica")</f>
        <v>No Aplica</v>
      </c>
      <c r="AZ11" s="8" t="e">
        <f>+'EV PRECIO REFERENCIA'!BW11</f>
        <v>#REF!</v>
      </c>
      <c r="BA11" s="8" t="e">
        <f t="shared" ref="BA11:BA74" si="23">IF(AZ11&lt;$I$10,"Precios Bajos","No Aplica")</f>
        <v>#REF!</v>
      </c>
      <c r="BB11" s="44">
        <f t="shared" ref="BB11:BB74" si="24">MIN(J11,L11,N11,P11,R11,T11,X11,Z11,AB11,AD11,AF11,AJ11,AN11,AP11,AR11,AV11,AX11,AH11:AH11,AT11,AL11)</f>
        <v>0</v>
      </c>
      <c r="BE11" s="63"/>
    </row>
    <row r="12" spans="1:57" s="4" customFormat="1" ht="25.5" x14ac:dyDescent="0.2">
      <c r="A12" s="18">
        <f t="shared" ref="A12:A29" si="25">+A11+1</f>
        <v>3</v>
      </c>
      <c r="B12" s="22" t="str">
        <f>VLOOKUP(A12,'EV PRECIO REFERENCIA'!A12:B343,2,0)</f>
        <v>DM038</v>
      </c>
      <c r="C12" s="135" t="str">
        <f>VLOOKUP(A12,'EV PRECIO REFERENCIA'!A12:C343,3,0)</f>
        <v>AGUJA ANESTESIA RAQUIDEA N 27</v>
      </c>
      <c r="D12" s="18">
        <f>VLOOKUP(A12,'EV PRECIO REFERENCIA'!A12:D343,4,0)</f>
        <v>1</v>
      </c>
      <c r="E12" s="86" t="str">
        <f>VLOOKUP(A12,'EV PRECIO REFERENCIA'!A12:E343,5,0)</f>
        <v>UN</v>
      </c>
      <c r="F12" s="23">
        <f>VLOOKUP(A12,'EV PRECIO REFERENCIA'!A12:F343,6,0)</f>
        <v>5914.3</v>
      </c>
      <c r="G12" s="23">
        <f>VLOOKUP(A12,'EV PRECIO REFERENCIA'!A12:G343,7,0)</f>
        <v>413</v>
      </c>
      <c r="H12" s="8">
        <f t="shared" si="0"/>
        <v>2442605.9</v>
      </c>
      <c r="I12" s="8">
        <f t="shared" si="1"/>
        <v>4731.4400000000005</v>
      </c>
      <c r="J12" s="8" t="str">
        <f>+'EV PRECIO REFERENCIA'!I12</f>
        <v/>
      </c>
      <c r="K12" s="8" t="str">
        <f t="shared" si="2"/>
        <v>No Aplica</v>
      </c>
      <c r="L12" s="8" t="str">
        <f>+'EV PRECIO REFERENCIA'!L12</f>
        <v/>
      </c>
      <c r="M12" s="8" t="str">
        <f t="shared" si="3"/>
        <v>No Aplica</v>
      </c>
      <c r="N12" s="8">
        <f>+'EV PRECIO REFERENCIA'!O12</f>
        <v>5388</v>
      </c>
      <c r="O12" s="8" t="str">
        <f t="shared" si="4"/>
        <v>Artificialidad Baja</v>
      </c>
      <c r="P12" s="8" t="str">
        <f>+'EV PRECIO REFERENCIA'!R12</f>
        <v/>
      </c>
      <c r="Q12" s="8" t="str">
        <f t="shared" si="5"/>
        <v>No Aplica</v>
      </c>
      <c r="R12" s="8">
        <f>+'EV PRECIO REFERENCIA'!U12</f>
        <v>5914</v>
      </c>
      <c r="S12" s="8" t="str">
        <f t="shared" si="6"/>
        <v>Precios Bajos</v>
      </c>
      <c r="T12" s="8" t="str">
        <f>+'EV PRECIO REFERENCIA'!X12</f>
        <v/>
      </c>
      <c r="U12" s="8" t="str">
        <f t="shared" si="7"/>
        <v>No Aplica</v>
      </c>
      <c r="V12" s="8" t="e">
        <f>+'EV PRECIO REFERENCIA'!AA12</f>
        <v>#REF!</v>
      </c>
      <c r="W12" s="8" t="e">
        <f t="shared" si="8"/>
        <v>#REF!</v>
      </c>
      <c r="X12" s="258" t="str">
        <f>+'EV PRECIO REFERENCIA'!AD12</f>
        <v/>
      </c>
      <c r="Y12" s="8" t="str">
        <f t="shared" si="9"/>
        <v>No Aplica</v>
      </c>
      <c r="Z12" s="8" t="str">
        <f>+'EV PRECIO REFERENCIA'!AG12</f>
        <v/>
      </c>
      <c r="AA12" s="8" t="str">
        <f t="shared" si="10"/>
        <v>No Aplica</v>
      </c>
      <c r="AB12" s="8" t="str">
        <f>+'EV PRECIO REFERENCIA'!AJ12:AJ344</f>
        <v/>
      </c>
      <c r="AC12" s="8" t="str">
        <f t="shared" si="11"/>
        <v>No Aplica</v>
      </c>
      <c r="AD12" s="8" t="str">
        <f>+'EV PRECIO REFERENCIA'!AM12</f>
        <v/>
      </c>
      <c r="AE12" s="8" t="str">
        <f t="shared" si="12"/>
        <v>No Aplica</v>
      </c>
      <c r="AF12" s="342" t="str">
        <f>+'EV PRECIO REFERENCIA'!AP12</f>
        <v/>
      </c>
      <c r="AG12" s="8" t="str">
        <f t="shared" si="13"/>
        <v>No Aplica</v>
      </c>
      <c r="AH12" s="8" t="str">
        <f>+'EV PRECIO REFERENCIA'!AS12</f>
        <v/>
      </c>
      <c r="AI12" s="8" t="str">
        <f t="shared" si="14"/>
        <v>No Aplica</v>
      </c>
      <c r="AJ12" s="8" t="str">
        <f>+'EV PRECIO REFERENCIA'!AV12</f>
        <v/>
      </c>
      <c r="AK12" s="8" t="str">
        <f t="shared" si="15"/>
        <v>No Aplica</v>
      </c>
      <c r="AL12" s="342" t="str">
        <f>+'EV PRECIO REFERENCIA'!AY12</f>
        <v/>
      </c>
      <c r="AM12" s="8" t="str">
        <f t="shared" si="16"/>
        <v>No Aplica</v>
      </c>
      <c r="AN12" s="8" t="str">
        <f>+'EV PRECIO REFERENCIA'!BB12</f>
        <v/>
      </c>
      <c r="AO12" s="8" t="str">
        <f t="shared" si="17"/>
        <v>No Aplica</v>
      </c>
      <c r="AP12" s="8" t="str">
        <f>+'EV PRECIO REFERENCIA'!BE12</f>
        <v/>
      </c>
      <c r="AQ12" s="8" t="str">
        <f t="shared" si="18"/>
        <v>No Aplica</v>
      </c>
      <c r="AR12" s="8" t="str">
        <f>+'EV PRECIO REFERENCIA'!BH12</f>
        <v/>
      </c>
      <c r="AS12" s="8" t="str">
        <f t="shared" si="19"/>
        <v>No Aplica</v>
      </c>
      <c r="AT12" s="8" t="str">
        <f>+'EV PRECIO REFERENCIA'!BK12</f>
        <v/>
      </c>
      <c r="AU12" s="8" t="str">
        <f t="shared" si="20"/>
        <v>No Aplica</v>
      </c>
      <c r="AV12" s="8" t="str">
        <f>+'EV PRECIO REFERENCIA'!BQ12</f>
        <v/>
      </c>
      <c r="AW12" s="8" t="str">
        <f t="shared" si="21"/>
        <v>No Aplica</v>
      </c>
      <c r="AX12" s="8" t="str">
        <f>+'EV PRECIO REFERENCIA'!BT12</f>
        <v/>
      </c>
      <c r="AY12" s="8" t="str">
        <f t="shared" si="22"/>
        <v>No Aplica</v>
      </c>
      <c r="AZ12" s="8" t="e">
        <f>+'EV PRECIO REFERENCIA'!BW12</f>
        <v>#REF!</v>
      </c>
      <c r="BA12" s="8" t="e">
        <f t="shared" si="23"/>
        <v>#REF!</v>
      </c>
      <c r="BB12" s="44">
        <f t="shared" si="24"/>
        <v>5388</v>
      </c>
      <c r="BE12" s="63"/>
    </row>
    <row r="13" spans="1:57" s="4" customFormat="1" ht="25.5" x14ac:dyDescent="0.2">
      <c r="A13" s="18">
        <f t="shared" si="25"/>
        <v>4</v>
      </c>
      <c r="B13" s="22" t="str">
        <f>VLOOKUP(A13,'EV PRECIO REFERENCIA'!A13:B344,2,0)</f>
        <v>DM037</v>
      </c>
      <c r="C13" s="135" t="str">
        <f>VLOOKUP(A13,'EV PRECIO REFERENCIA'!A13:C344,3,0)</f>
        <v>AGUJA ANESTESIA RAQUIDEA N 26</v>
      </c>
      <c r="D13" s="18">
        <f>VLOOKUP(A13,'EV PRECIO REFERENCIA'!A13:D344,4,0)</f>
        <v>1</v>
      </c>
      <c r="E13" s="86" t="str">
        <f>VLOOKUP(A13,'EV PRECIO REFERENCIA'!A13:E344,5,0)</f>
        <v>UN</v>
      </c>
      <c r="F13" s="23">
        <f>VLOOKUP(A13,'EV PRECIO REFERENCIA'!A13:F344,6,0)</f>
        <v>5914.3</v>
      </c>
      <c r="G13" s="23">
        <f>VLOOKUP(A13,'EV PRECIO REFERENCIA'!A13:G344,7,0)</f>
        <v>145</v>
      </c>
      <c r="H13" s="8">
        <f t="shared" si="0"/>
        <v>857573.5</v>
      </c>
      <c r="I13" s="8">
        <f t="shared" si="1"/>
        <v>4731.4400000000005</v>
      </c>
      <c r="J13" s="8" t="str">
        <f>+'EV PRECIO REFERENCIA'!I13</f>
        <v/>
      </c>
      <c r="K13" s="8" t="str">
        <f t="shared" si="2"/>
        <v>No Aplica</v>
      </c>
      <c r="L13" s="8" t="str">
        <f>+'EV PRECIO REFERENCIA'!L13</f>
        <v/>
      </c>
      <c r="M13" s="8" t="str">
        <f t="shared" si="3"/>
        <v>No Aplica</v>
      </c>
      <c r="N13" s="8">
        <f>+'EV PRECIO REFERENCIA'!O13</f>
        <v>5388</v>
      </c>
      <c r="O13" s="8" t="str">
        <f t="shared" si="4"/>
        <v>Artificialidad Baja</v>
      </c>
      <c r="P13" s="8" t="str">
        <f>+'EV PRECIO REFERENCIA'!R13</f>
        <v/>
      </c>
      <c r="Q13" s="8" t="str">
        <f t="shared" si="5"/>
        <v>No Aplica</v>
      </c>
      <c r="R13" s="8">
        <f>+'EV PRECIO REFERENCIA'!U13</f>
        <v>5914</v>
      </c>
      <c r="S13" s="8" t="str">
        <f t="shared" si="6"/>
        <v>Precios Bajos</v>
      </c>
      <c r="T13" s="8" t="str">
        <f>+'EV PRECIO REFERENCIA'!X13</f>
        <v/>
      </c>
      <c r="U13" s="8" t="str">
        <f t="shared" si="7"/>
        <v>No Aplica</v>
      </c>
      <c r="V13" s="8" t="e">
        <f>+'EV PRECIO REFERENCIA'!AA13</f>
        <v>#REF!</v>
      </c>
      <c r="W13" s="8" t="e">
        <f t="shared" si="8"/>
        <v>#REF!</v>
      </c>
      <c r="X13" s="258" t="str">
        <f>+'EV PRECIO REFERENCIA'!AD13</f>
        <v/>
      </c>
      <c r="Y13" s="8" t="str">
        <f t="shared" si="9"/>
        <v>No Aplica</v>
      </c>
      <c r="Z13" s="8" t="str">
        <f>+'EV PRECIO REFERENCIA'!AG13</f>
        <v/>
      </c>
      <c r="AA13" s="8" t="str">
        <f t="shared" si="10"/>
        <v>No Aplica</v>
      </c>
      <c r="AB13" s="8" t="str">
        <f>+'EV PRECIO REFERENCIA'!AJ13:AJ345</f>
        <v/>
      </c>
      <c r="AC13" s="8" t="str">
        <f t="shared" si="11"/>
        <v>No Aplica</v>
      </c>
      <c r="AD13" s="8" t="str">
        <f>+'EV PRECIO REFERENCIA'!AM13</f>
        <v/>
      </c>
      <c r="AE13" s="8" t="str">
        <f t="shared" si="12"/>
        <v>No Aplica</v>
      </c>
      <c r="AF13" s="342" t="str">
        <f>+'EV PRECIO REFERENCIA'!AP13</f>
        <v/>
      </c>
      <c r="AG13" s="8" t="str">
        <f t="shared" si="13"/>
        <v>No Aplica</v>
      </c>
      <c r="AH13" s="8" t="str">
        <f>+'EV PRECIO REFERENCIA'!AS13</f>
        <v/>
      </c>
      <c r="AI13" s="8" t="str">
        <f t="shared" si="14"/>
        <v>No Aplica</v>
      </c>
      <c r="AJ13" s="8" t="str">
        <f>+'EV PRECIO REFERENCIA'!AV13</f>
        <v/>
      </c>
      <c r="AK13" s="8" t="str">
        <f t="shared" si="15"/>
        <v>No Aplica</v>
      </c>
      <c r="AL13" s="342" t="str">
        <f>+'EV PRECIO REFERENCIA'!AY13</f>
        <v/>
      </c>
      <c r="AM13" s="8" t="str">
        <f t="shared" si="16"/>
        <v>No Aplica</v>
      </c>
      <c r="AN13" s="8" t="str">
        <f>+'EV PRECIO REFERENCIA'!BB13</f>
        <v/>
      </c>
      <c r="AO13" s="8" t="str">
        <f t="shared" si="17"/>
        <v>No Aplica</v>
      </c>
      <c r="AP13" s="8" t="str">
        <f>+'EV PRECIO REFERENCIA'!BE13</f>
        <v/>
      </c>
      <c r="AQ13" s="8" t="str">
        <f t="shared" si="18"/>
        <v>No Aplica</v>
      </c>
      <c r="AR13" s="8" t="str">
        <f>+'EV PRECIO REFERENCIA'!BH13</f>
        <v/>
      </c>
      <c r="AS13" s="8" t="str">
        <f t="shared" si="19"/>
        <v>No Aplica</v>
      </c>
      <c r="AT13" s="8" t="str">
        <f>+'EV PRECIO REFERENCIA'!BK13</f>
        <v/>
      </c>
      <c r="AU13" s="8" t="str">
        <f t="shared" si="20"/>
        <v>No Aplica</v>
      </c>
      <c r="AV13" s="8" t="str">
        <f>+'EV PRECIO REFERENCIA'!BQ13</f>
        <v/>
      </c>
      <c r="AW13" s="8" t="str">
        <f t="shared" si="21"/>
        <v>No Aplica</v>
      </c>
      <c r="AX13" s="8" t="str">
        <f>+'EV PRECIO REFERENCIA'!BT13</f>
        <v/>
      </c>
      <c r="AY13" s="8" t="str">
        <f t="shared" si="22"/>
        <v>No Aplica</v>
      </c>
      <c r="AZ13" s="8" t="e">
        <f>+'EV PRECIO REFERENCIA'!BW13</f>
        <v>#REF!</v>
      </c>
      <c r="BA13" s="8" t="e">
        <f t="shared" si="23"/>
        <v>#REF!</v>
      </c>
      <c r="BB13" s="44">
        <f t="shared" si="24"/>
        <v>5388</v>
      </c>
      <c r="BE13" s="63"/>
    </row>
    <row r="14" spans="1:57" s="4" customFormat="1" ht="25.5" x14ac:dyDescent="0.2">
      <c r="A14" s="18">
        <f t="shared" si="25"/>
        <v>5</v>
      </c>
      <c r="B14" s="22" t="str">
        <f>VLOOKUP(A14,'EV PRECIO REFERENCIA'!A14:B345,2,0)</f>
        <v>DM1962</v>
      </c>
      <c r="C14" s="135" t="str">
        <f>VLOOKUP(A14,'EV PRECIO REFERENCIA'!A14:C345,3,0)</f>
        <v>CONECTOR CON TUBO PARA MEDIO DE CONTRASTE</v>
      </c>
      <c r="D14" s="18">
        <f>VLOOKUP(A14,'EV PRECIO REFERENCIA'!A14:D345,4,0)</f>
        <v>1</v>
      </c>
      <c r="E14" s="86" t="str">
        <f>VLOOKUP(A14,'EV PRECIO REFERENCIA'!A14:E345,5,0)</f>
        <v>UN</v>
      </c>
      <c r="F14" s="23">
        <f>VLOOKUP(A14,'EV PRECIO REFERENCIA'!A14:F345,6,0)</f>
        <v>20860.7</v>
      </c>
      <c r="G14" s="23">
        <f>VLOOKUP(A14,'EV PRECIO REFERENCIA'!A14:G345,7,0)</f>
        <v>52</v>
      </c>
      <c r="H14" s="8">
        <f t="shared" si="0"/>
        <v>1084756.4000000001</v>
      </c>
      <c r="I14" s="8">
        <f t="shared" si="1"/>
        <v>16688.560000000001</v>
      </c>
      <c r="J14" s="8" t="str">
        <f>+'EV PRECIO REFERENCIA'!I14</f>
        <v/>
      </c>
      <c r="K14" s="8" t="str">
        <f t="shared" si="2"/>
        <v>No Aplica</v>
      </c>
      <c r="L14" s="8" t="str">
        <f>+'EV PRECIO REFERENCIA'!L14</f>
        <v/>
      </c>
      <c r="M14" s="8" t="str">
        <f t="shared" si="3"/>
        <v>No Aplica</v>
      </c>
      <c r="N14" s="8" t="str">
        <f>+'EV PRECIO REFERENCIA'!O14</f>
        <v/>
      </c>
      <c r="O14" s="8" t="str">
        <f t="shared" si="4"/>
        <v>No Aplica</v>
      </c>
      <c r="P14" s="8" t="str">
        <f>+'EV PRECIO REFERENCIA'!R14</f>
        <v/>
      </c>
      <c r="Q14" s="8" t="str">
        <f t="shared" si="5"/>
        <v>No Aplica</v>
      </c>
      <c r="R14" s="8" t="str">
        <f>+'EV PRECIO REFERENCIA'!U14</f>
        <v/>
      </c>
      <c r="S14" s="8" t="str">
        <f t="shared" si="6"/>
        <v>No Aplica</v>
      </c>
      <c r="T14" s="8" t="str">
        <f>+'EV PRECIO REFERENCIA'!X14</f>
        <v/>
      </c>
      <c r="U14" s="8" t="str">
        <f t="shared" si="7"/>
        <v>No Aplica</v>
      </c>
      <c r="V14" s="8" t="e">
        <f>+'EV PRECIO REFERENCIA'!AA14</f>
        <v>#REF!</v>
      </c>
      <c r="W14" s="8" t="e">
        <f t="shared" si="8"/>
        <v>#REF!</v>
      </c>
      <c r="X14" s="258" t="str">
        <f>+'EV PRECIO REFERENCIA'!AD14</f>
        <v/>
      </c>
      <c r="Y14" s="8" t="str">
        <f t="shared" si="9"/>
        <v>No Aplica</v>
      </c>
      <c r="Z14" s="8" t="str">
        <f>+'EV PRECIO REFERENCIA'!AG14</f>
        <v/>
      </c>
      <c r="AA14" s="8" t="str">
        <f t="shared" si="10"/>
        <v>No Aplica</v>
      </c>
      <c r="AB14" s="8" t="str">
        <f>+'EV PRECIO REFERENCIA'!AJ14:AJ346</f>
        <v/>
      </c>
      <c r="AC14" s="8" t="str">
        <f t="shared" si="11"/>
        <v>No Aplica</v>
      </c>
      <c r="AD14" s="8" t="str">
        <f>+'EV PRECIO REFERENCIA'!AM14</f>
        <v/>
      </c>
      <c r="AE14" s="8" t="str">
        <f t="shared" si="12"/>
        <v>No Aplica</v>
      </c>
      <c r="AF14" s="342" t="str">
        <f>+'EV PRECIO REFERENCIA'!AP14</f>
        <v/>
      </c>
      <c r="AG14" s="8" t="str">
        <f t="shared" si="13"/>
        <v>No Aplica</v>
      </c>
      <c r="AH14" s="8" t="str">
        <f>+'EV PRECIO REFERENCIA'!AS14</f>
        <v/>
      </c>
      <c r="AI14" s="8" t="str">
        <f t="shared" si="14"/>
        <v>No Aplica</v>
      </c>
      <c r="AJ14" s="8" t="str">
        <f>+'EV PRECIO REFERENCIA'!AV14</f>
        <v/>
      </c>
      <c r="AK14" s="8" t="str">
        <f t="shared" si="15"/>
        <v>No Aplica</v>
      </c>
      <c r="AL14" s="342" t="str">
        <f>+'EV PRECIO REFERENCIA'!AY14</f>
        <v/>
      </c>
      <c r="AM14" s="8" t="str">
        <f t="shared" si="16"/>
        <v>No Aplica</v>
      </c>
      <c r="AN14" s="8" t="str">
        <f>+'EV PRECIO REFERENCIA'!BB14</f>
        <v/>
      </c>
      <c r="AO14" s="8" t="str">
        <f t="shared" si="17"/>
        <v>No Aplica</v>
      </c>
      <c r="AP14" s="8" t="str">
        <f>+'EV PRECIO REFERENCIA'!BE14</f>
        <v/>
      </c>
      <c r="AQ14" s="8" t="str">
        <f t="shared" si="18"/>
        <v>No Aplica</v>
      </c>
      <c r="AR14" s="8" t="str">
        <f>+'EV PRECIO REFERENCIA'!BH14</f>
        <v/>
      </c>
      <c r="AS14" s="8" t="str">
        <f t="shared" si="19"/>
        <v>No Aplica</v>
      </c>
      <c r="AT14" s="8" t="str">
        <f>+'EV PRECIO REFERENCIA'!BK14</f>
        <v/>
      </c>
      <c r="AU14" s="8" t="str">
        <f t="shared" si="20"/>
        <v>No Aplica</v>
      </c>
      <c r="AV14" s="8" t="str">
        <f>+'EV PRECIO REFERENCIA'!BQ14</f>
        <v/>
      </c>
      <c r="AW14" s="8" t="str">
        <f t="shared" si="21"/>
        <v>No Aplica</v>
      </c>
      <c r="AX14" s="8" t="str">
        <f>+'EV PRECIO REFERENCIA'!BT14</f>
        <v/>
      </c>
      <c r="AY14" s="8" t="str">
        <f t="shared" si="22"/>
        <v>No Aplica</v>
      </c>
      <c r="AZ14" s="8" t="e">
        <f>+'EV PRECIO REFERENCIA'!BW14</f>
        <v>#REF!</v>
      </c>
      <c r="BA14" s="8" t="e">
        <f t="shared" si="23"/>
        <v>#REF!</v>
      </c>
      <c r="BB14" s="44">
        <f t="shared" si="24"/>
        <v>0</v>
      </c>
      <c r="BE14" s="63"/>
    </row>
    <row r="15" spans="1:57" s="4" customFormat="1" ht="63.75" x14ac:dyDescent="0.2">
      <c r="A15" s="18">
        <f t="shared" si="25"/>
        <v>6</v>
      </c>
      <c r="B15" s="22" t="str">
        <f>VLOOKUP(A15,'EV PRECIO REFERENCIA'!A15:B346,2,0)</f>
        <v>DM124</v>
      </c>
      <c r="C15" s="135" t="str">
        <f>VLOOKUP(A15,'EV PRECIO REFERENCIA'!A15:C346,3,0)</f>
        <v>APOSITO NO TEJIDO. CON ADHESIVO HIPOALERGENICO PARA HERIDAS POSOPERATORIAS 30 A 35 X 9 A 10CM</v>
      </c>
      <c r="D15" s="18">
        <f>VLOOKUP(A15,'EV PRECIO REFERENCIA'!A15:D346,4,0)</f>
        <v>1</v>
      </c>
      <c r="E15" s="86" t="str">
        <f>VLOOKUP(A15,'EV PRECIO REFERENCIA'!A15:E346,5,0)</f>
        <v>UN</v>
      </c>
      <c r="F15" s="23">
        <f>VLOOKUP(A15,'EV PRECIO REFERENCIA'!A15:F346,6,0)</f>
        <v>3168.6</v>
      </c>
      <c r="G15" s="23">
        <f>VLOOKUP(A15,'EV PRECIO REFERENCIA'!A15:G346,7,0)</f>
        <v>279</v>
      </c>
      <c r="H15" s="8">
        <f t="shared" si="0"/>
        <v>884039.4</v>
      </c>
      <c r="I15" s="8">
        <f t="shared" si="1"/>
        <v>2534.88</v>
      </c>
      <c r="J15" s="8" t="str">
        <f>+'EV PRECIO REFERENCIA'!I15</f>
        <v/>
      </c>
      <c r="K15" s="8" t="str">
        <f t="shared" si="2"/>
        <v>No Aplica</v>
      </c>
      <c r="L15" s="8" t="str">
        <f>+'EV PRECIO REFERENCIA'!L15</f>
        <v/>
      </c>
      <c r="M15" s="8" t="str">
        <f t="shared" si="3"/>
        <v>No Aplica</v>
      </c>
      <c r="N15" s="8" t="str">
        <f>+'EV PRECIO REFERENCIA'!O15</f>
        <v/>
      </c>
      <c r="O15" s="8" t="str">
        <f t="shared" si="4"/>
        <v>No Aplica</v>
      </c>
      <c r="P15" s="8" t="str">
        <f>+'EV PRECIO REFERENCIA'!R15</f>
        <v/>
      </c>
      <c r="Q15" s="8" t="str">
        <f t="shared" si="5"/>
        <v>No Aplica</v>
      </c>
      <c r="R15" s="8" t="str">
        <f>+'EV PRECIO REFERENCIA'!U15</f>
        <v/>
      </c>
      <c r="S15" s="8" t="str">
        <f t="shared" si="6"/>
        <v>No Aplica</v>
      </c>
      <c r="T15" s="8" t="str">
        <f>+'EV PRECIO REFERENCIA'!X15</f>
        <v/>
      </c>
      <c r="U15" s="8" t="str">
        <f t="shared" si="7"/>
        <v>No Aplica</v>
      </c>
      <c r="V15" s="8" t="e">
        <f>+'EV PRECIO REFERENCIA'!AA15</f>
        <v>#REF!</v>
      </c>
      <c r="W15" s="8" t="e">
        <f t="shared" si="8"/>
        <v>#REF!</v>
      </c>
      <c r="X15" s="258" t="str">
        <f>+'EV PRECIO REFERENCIA'!AD15</f>
        <v/>
      </c>
      <c r="Y15" s="8" t="str">
        <f t="shared" si="9"/>
        <v>No Aplica</v>
      </c>
      <c r="Z15" s="8" t="str">
        <f>+'EV PRECIO REFERENCIA'!AG15</f>
        <v/>
      </c>
      <c r="AA15" s="8" t="str">
        <f t="shared" si="10"/>
        <v>No Aplica</v>
      </c>
      <c r="AB15" s="8" t="str">
        <f>+'EV PRECIO REFERENCIA'!AJ15:AJ347</f>
        <v/>
      </c>
      <c r="AC15" s="8" t="str">
        <f t="shared" si="11"/>
        <v>No Aplica</v>
      </c>
      <c r="AD15" s="8" t="str">
        <f>+'EV PRECIO REFERENCIA'!AM15</f>
        <v/>
      </c>
      <c r="AE15" s="8" t="str">
        <f t="shared" si="12"/>
        <v>No Aplica</v>
      </c>
      <c r="AF15" s="342" t="str">
        <f>+'EV PRECIO REFERENCIA'!AP15</f>
        <v/>
      </c>
      <c r="AG15" s="8" t="str">
        <f t="shared" si="13"/>
        <v>No Aplica</v>
      </c>
      <c r="AH15" s="8">
        <f>+'EV PRECIO REFERENCIA'!AS15</f>
        <v>3631</v>
      </c>
      <c r="AI15" s="8" t="str">
        <f t="shared" si="14"/>
        <v>Precios Bajos</v>
      </c>
      <c r="AJ15" s="8" t="str">
        <f>+'EV PRECIO REFERENCIA'!AV15</f>
        <v/>
      </c>
      <c r="AK15" s="8" t="str">
        <f t="shared" si="15"/>
        <v>No Aplica</v>
      </c>
      <c r="AL15" s="342" t="str">
        <f>+'EV PRECIO REFERENCIA'!AY15</f>
        <v/>
      </c>
      <c r="AM15" s="8" t="str">
        <f t="shared" si="16"/>
        <v>No Aplica</v>
      </c>
      <c r="AN15" s="8" t="str">
        <f>+'EV PRECIO REFERENCIA'!BB15</f>
        <v/>
      </c>
      <c r="AO15" s="8" t="str">
        <f t="shared" si="17"/>
        <v>No Aplica</v>
      </c>
      <c r="AP15" s="8" t="str">
        <f>+'EV PRECIO REFERENCIA'!BE15</f>
        <v/>
      </c>
      <c r="AQ15" s="8" t="str">
        <f t="shared" si="18"/>
        <v>No Aplica</v>
      </c>
      <c r="AR15" s="8" t="str">
        <f>+'EV PRECIO REFERENCIA'!BH15</f>
        <v/>
      </c>
      <c r="AS15" s="8" t="str">
        <f t="shared" si="19"/>
        <v>No Aplica</v>
      </c>
      <c r="AT15" s="8" t="str">
        <f>+'EV PRECIO REFERENCIA'!BK15</f>
        <v/>
      </c>
      <c r="AU15" s="8" t="str">
        <f t="shared" si="20"/>
        <v>No Aplica</v>
      </c>
      <c r="AV15" s="8" t="str">
        <f>+'EV PRECIO REFERENCIA'!BQ15</f>
        <v/>
      </c>
      <c r="AW15" s="8" t="str">
        <f t="shared" si="21"/>
        <v>No Aplica</v>
      </c>
      <c r="AX15" s="8" t="str">
        <f>+'EV PRECIO REFERENCIA'!BT15</f>
        <v/>
      </c>
      <c r="AY15" s="8" t="str">
        <f t="shared" si="22"/>
        <v>No Aplica</v>
      </c>
      <c r="AZ15" s="8" t="e">
        <f>+'EV PRECIO REFERENCIA'!BW15</f>
        <v>#REF!</v>
      </c>
      <c r="BA15" s="8" t="e">
        <f t="shared" si="23"/>
        <v>#REF!</v>
      </c>
      <c r="BB15" s="44">
        <f t="shared" si="24"/>
        <v>3631</v>
      </c>
      <c r="BE15" s="63"/>
    </row>
    <row r="16" spans="1:57" s="4" customFormat="1" ht="25.5" x14ac:dyDescent="0.2">
      <c r="A16" s="18">
        <f t="shared" si="25"/>
        <v>7</v>
      </c>
      <c r="B16" s="22" t="str">
        <f>VLOOKUP(A16,'EV PRECIO REFERENCIA'!A16:B347,2,0)</f>
        <v>DM1686</v>
      </c>
      <c r="C16" s="135" t="str">
        <f>VLOOKUP(A16,'EV PRECIO REFERENCIA'!A16:C347,3,0)</f>
        <v>APOSITO DE CARBON TRILAMINADO 10 10</v>
      </c>
      <c r="D16" s="18">
        <f>VLOOKUP(A16,'EV PRECIO REFERENCIA'!A16:D347,4,0)</f>
        <v>1</v>
      </c>
      <c r="E16" s="86" t="str">
        <f>VLOOKUP(A16,'EV PRECIO REFERENCIA'!A16:E347,5,0)</f>
        <v>UN</v>
      </c>
      <c r="F16" s="23">
        <f>VLOOKUP(A16,'EV PRECIO REFERENCIA'!A16:F347,6,0)</f>
        <v>16000</v>
      </c>
      <c r="G16" s="23">
        <f>VLOOKUP(A16,'EV PRECIO REFERENCIA'!A16:G347,7,0)</f>
        <v>8</v>
      </c>
      <c r="H16" s="8">
        <f t="shared" si="0"/>
        <v>128000</v>
      </c>
      <c r="I16" s="8">
        <f t="shared" si="1"/>
        <v>12800</v>
      </c>
      <c r="J16" s="8" t="str">
        <f>+'EV PRECIO REFERENCIA'!I16</f>
        <v/>
      </c>
      <c r="K16" s="8" t="str">
        <f t="shared" si="2"/>
        <v>No Aplica</v>
      </c>
      <c r="L16" s="8" t="str">
        <f>+'EV PRECIO REFERENCIA'!L16</f>
        <v/>
      </c>
      <c r="M16" s="8" t="str">
        <f t="shared" si="3"/>
        <v>No Aplica</v>
      </c>
      <c r="N16" s="8" t="str">
        <f>+'EV PRECIO REFERENCIA'!O16</f>
        <v/>
      </c>
      <c r="O16" s="8" t="str">
        <f t="shared" si="4"/>
        <v>No Aplica</v>
      </c>
      <c r="P16" s="8" t="str">
        <f>+'EV PRECIO REFERENCIA'!R16</f>
        <v/>
      </c>
      <c r="Q16" s="8" t="str">
        <f t="shared" si="5"/>
        <v>No Aplica</v>
      </c>
      <c r="R16" s="8" t="str">
        <f>+'EV PRECIO REFERENCIA'!U16</f>
        <v/>
      </c>
      <c r="S16" s="8" t="str">
        <f t="shared" si="6"/>
        <v>No Aplica</v>
      </c>
      <c r="T16" s="8">
        <f>+'EV PRECIO REFERENCIA'!X16</f>
        <v>16000</v>
      </c>
      <c r="U16" s="8" t="str">
        <f t="shared" si="7"/>
        <v>Precios Bajos</v>
      </c>
      <c r="V16" s="8" t="e">
        <f>+'EV PRECIO REFERENCIA'!AA16</f>
        <v>#REF!</v>
      </c>
      <c r="W16" s="8" t="e">
        <f t="shared" si="8"/>
        <v>#REF!</v>
      </c>
      <c r="X16" s="258" t="str">
        <f>+'EV PRECIO REFERENCIA'!AD16</f>
        <v/>
      </c>
      <c r="Y16" s="8" t="str">
        <f t="shared" si="9"/>
        <v>No Aplica</v>
      </c>
      <c r="Z16" s="8" t="str">
        <f>+'EV PRECIO REFERENCIA'!AG16</f>
        <v/>
      </c>
      <c r="AA16" s="8" t="str">
        <f t="shared" si="10"/>
        <v>No Aplica</v>
      </c>
      <c r="AB16" s="8" t="str">
        <f>+'EV PRECIO REFERENCIA'!AJ16:AJ348</f>
        <v/>
      </c>
      <c r="AC16" s="8" t="str">
        <f t="shared" si="11"/>
        <v>No Aplica</v>
      </c>
      <c r="AD16" s="8" t="str">
        <f>+'EV PRECIO REFERENCIA'!AM16</f>
        <v/>
      </c>
      <c r="AE16" s="8" t="str">
        <f t="shared" si="12"/>
        <v>No Aplica</v>
      </c>
      <c r="AF16" s="342" t="str">
        <f>+'EV PRECIO REFERENCIA'!AP16</f>
        <v/>
      </c>
      <c r="AG16" s="8" t="str">
        <f t="shared" si="13"/>
        <v>No Aplica</v>
      </c>
      <c r="AH16" s="8" t="str">
        <f>+'EV PRECIO REFERENCIA'!AS16</f>
        <v/>
      </c>
      <c r="AI16" s="8" t="str">
        <f t="shared" si="14"/>
        <v>No Aplica</v>
      </c>
      <c r="AJ16" s="8" t="str">
        <f>+'EV PRECIO REFERENCIA'!AV16</f>
        <v/>
      </c>
      <c r="AK16" s="8" t="str">
        <f t="shared" si="15"/>
        <v>No Aplica</v>
      </c>
      <c r="AL16" s="342" t="str">
        <f>+'EV PRECIO REFERENCIA'!AY16</f>
        <v/>
      </c>
      <c r="AM16" s="8" t="str">
        <f t="shared" si="16"/>
        <v>No Aplica</v>
      </c>
      <c r="AN16" s="8" t="str">
        <f>+'EV PRECIO REFERENCIA'!BB16</f>
        <v/>
      </c>
      <c r="AO16" s="8" t="str">
        <f t="shared" si="17"/>
        <v>No Aplica</v>
      </c>
      <c r="AP16" s="8" t="str">
        <f>+'EV PRECIO REFERENCIA'!BE16</f>
        <v/>
      </c>
      <c r="AQ16" s="8" t="str">
        <f t="shared" si="18"/>
        <v>No Aplica</v>
      </c>
      <c r="AR16" s="8" t="str">
        <f>+'EV PRECIO REFERENCIA'!BH16</f>
        <v/>
      </c>
      <c r="AS16" s="8" t="str">
        <f t="shared" si="19"/>
        <v>No Aplica</v>
      </c>
      <c r="AT16" s="8" t="str">
        <f>+'EV PRECIO REFERENCIA'!BK16</f>
        <v/>
      </c>
      <c r="AU16" s="8" t="str">
        <f t="shared" si="20"/>
        <v>No Aplica</v>
      </c>
      <c r="AV16" s="8" t="str">
        <f>+'EV PRECIO REFERENCIA'!BQ16</f>
        <v/>
      </c>
      <c r="AW16" s="8" t="str">
        <f t="shared" si="21"/>
        <v>No Aplica</v>
      </c>
      <c r="AX16" s="8" t="str">
        <f>+'EV PRECIO REFERENCIA'!BT16</f>
        <v/>
      </c>
      <c r="AY16" s="8" t="str">
        <f t="shared" si="22"/>
        <v>No Aplica</v>
      </c>
      <c r="AZ16" s="8" t="e">
        <f>+'EV PRECIO REFERENCIA'!BW16</f>
        <v>#REF!</v>
      </c>
      <c r="BA16" s="8" t="e">
        <f t="shared" si="23"/>
        <v>#REF!</v>
      </c>
      <c r="BB16" s="44">
        <f t="shared" si="24"/>
        <v>16000</v>
      </c>
      <c r="BE16" s="63"/>
    </row>
    <row r="17" spans="1:57" s="4" customFormat="1" ht="38.25" x14ac:dyDescent="0.2">
      <c r="A17" s="18">
        <f t="shared" si="25"/>
        <v>8</v>
      </c>
      <c r="B17" s="22" t="str">
        <f>VLOOKUP(A17,'EV PRECIO REFERENCIA'!A17:B348,2,0)</f>
        <v>DM2021</v>
      </c>
      <c r="C17" s="135" t="str">
        <f>VLOOKUP(A17,'EV PRECIO REFERENCIA'!A17:C348,3,0)</f>
        <v>APOSITO DE GASA 15X20 CON BASE DE PARAFINA BLANDA CLORHEXIDINA 0.5%</v>
      </c>
      <c r="D17" s="18">
        <f>VLOOKUP(A17,'EV PRECIO REFERENCIA'!A17:D348,4,0)</f>
        <v>1</v>
      </c>
      <c r="E17" s="86" t="str">
        <f>VLOOKUP(A17,'EV PRECIO REFERENCIA'!A17:E348,5,0)</f>
        <v>UN</v>
      </c>
      <c r="F17" s="23">
        <f>VLOOKUP(A17,'EV PRECIO REFERENCIA'!A17:F348,6,0)</f>
        <v>53438</v>
      </c>
      <c r="G17" s="23">
        <f>VLOOKUP(A17,'EV PRECIO REFERENCIA'!A17:G348,7,0)</f>
        <v>56</v>
      </c>
      <c r="H17" s="8">
        <f t="shared" si="0"/>
        <v>2992528</v>
      </c>
      <c r="I17" s="8">
        <f t="shared" si="1"/>
        <v>42750.400000000001</v>
      </c>
      <c r="J17" s="8" t="str">
        <f>+'EV PRECIO REFERENCIA'!I17</f>
        <v/>
      </c>
      <c r="K17" s="8" t="str">
        <f t="shared" si="2"/>
        <v>No Aplica</v>
      </c>
      <c r="L17" s="8" t="str">
        <f>+'EV PRECIO REFERENCIA'!L17</f>
        <v/>
      </c>
      <c r="M17" s="8" t="str">
        <f t="shared" si="3"/>
        <v>No Aplica</v>
      </c>
      <c r="N17" s="8" t="str">
        <f>+'EV PRECIO REFERENCIA'!O17</f>
        <v/>
      </c>
      <c r="O17" s="8" t="str">
        <f t="shared" si="4"/>
        <v>No Aplica</v>
      </c>
      <c r="P17" s="8" t="str">
        <f>+'EV PRECIO REFERENCIA'!R17</f>
        <v/>
      </c>
      <c r="Q17" s="8" t="str">
        <f t="shared" si="5"/>
        <v>No Aplica</v>
      </c>
      <c r="R17" s="8" t="str">
        <f>+'EV PRECIO REFERENCIA'!U17</f>
        <v/>
      </c>
      <c r="S17" s="8" t="str">
        <f t="shared" si="6"/>
        <v>No Aplica</v>
      </c>
      <c r="T17" s="8" t="str">
        <f>+'EV PRECIO REFERENCIA'!X17</f>
        <v/>
      </c>
      <c r="U17" s="8" t="str">
        <f t="shared" si="7"/>
        <v>No Aplica</v>
      </c>
      <c r="V17" s="8" t="e">
        <f>+'EV PRECIO REFERENCIA'!AA17</f>
        <v>#REF!</v>
      </c>
      <c r="W17" s="8" t="e">
        <f t="shared" si="8"/>
        <v>#REF!</v>
      </c>
      <c r="X17" s="258" t="str">
        <f>+'EV PRECIO REFERENCIA'!AD17</f>
        <v/>
      </c>
      <c r="Y17" s="8" t="str">
        <f t="shared" si="9"/>
        <v>No Aplica</v>
      </c>
      <c r="Z17" s="8" t="str">
        <f>+'EV PRECIO REFERENCIA'!AG17</f>
        <v/>
      </c>
      <c r="AA17" s="8" t="str">
        <f t="shared" si="10"/>
        <v>No Aplica</v>
      </c>
      <c r="AB17" s="8" t="str">
        <f>+'EV PRECIO REFERENCIA'!AJ17:AJ349</f>
        <v/>
      </c>
      <c r="AC17" s="8" t="str">
        <f t="shared" si="11"/>
        <v>No Aplica</v>
      </c>
      <c r="AD17" s="8" t="str">
        <f>+'EV PRECIO REFERENCIA'!AM17</f>
        <v/>
      </c>
      <c r="AE17" s="8" t="str">
        <f t="shared" si="12"/>
        <v>No Aplica</v>
      </c>
      <c r="AF17" s="342" t="str">
        <f>+'EV PRECIO REFERENCIA'!AP17</f>
        <v/>
      </c>
      <c r="AG17" s="8" t="str">
        <f t="shared" si="13"/>
        <v>No Aplica</v>
      </c>
      <c r="AH17" s="8">
        <f>+'EV PRECIO REFERENCIA'!AS17</f>
        <v>6677</v>
      </c>
      <c r="AI17" s="8" t="str">
        <f t="shared" si="14"/>
        <v>Precios Bajos</v>
      </c>
      <c r="AJ17" s="8" t="str">
        <f>+'EV PRECIO REFERENCIA'!AV17</f>
        <v/>
      </c>
      <c r="AK17" s="8" t="str">
        <f t="shared" si="15"/>
        <v>No Aplica</v>
      </c>
      <c r="AL17" s="342" t="str">
        <f>+'EV PRECIO REFERENCIA'!AY17</f>
        <v/>
      </c>
      <c r="AM17" s="8" t="str">
        <f t="shared" si="16"/>
        <v>No Aplica</v>
      </c>
      <c r="AN17" s="8" t="str">
        <f>+'EV PRECIO REFERENCIA'!BB17</f>
        <v/>
      </c>
      <c r="AO17" s="8" t="str">
        <f t="shared" si="17"/>
        <v>No Aplica</v>
      </c>
      <c r="AP17" s="8" t="str">
        <f>+'EV PRECIO REFERENCIA'!BE17</f>
        <v/>
      </c>
      <c r="AQ17" s="8" t="str">
        <f t="shared" si="18"/>
        <v>No Aplica</v>
      </c>
      <c r="AR17" s="8" t="str">
        <f>+'EV PRECIO REFERENCIA'!BH17</f>
        <v/>
      </c>
      <c r="AS17" s="8" t="str">
        <f t="shared" si="19"/>
        <v>No Aplica</v>
      </c>
      <c r="AT17" s="8">
        <f>+'EV PRECIO REFERENCIA'!BK17</f>
        <v>4950</v>
      </c>
      <c r="AU17" s="8" t="str">
        <f t="shared" si="20"/>
        <v>Precios Bajos</v>
      </c>
      <c r="AV17" s="8" t="str">
        <f>+'EV PRECIO REFERENCIA'!BQ17</f>
        <v/>
      </c>
      <c r="AW17" s="8" t="str">
        <f t="shared" si="21"/>
        <v>No Aplica</v>
      </c>
      <c r="AX17" s="8" t="str">
        <f>+'EV PRECIO REFERENCIA'!BT17</f>
        <v/>
      </c>
      <c r="AY17" s="8" t="str">
        <f t="shared" si="22"/>
        <v>No Aplica</v>
      </c>
      <c r="AZ17" s="8" t="e">
        <f>+'EV PRECIO REFERENCIA'!BW17</f>
        <v>#REF!</v>
      </c>
      <c r="BA17" s="8" t="e">
        <f t="shared" si="23"/>
        <v>#REF!</v>
      </c>
      <c r="BB17" s="44">
        <f t="shared" si="24"/>
        <v>4950</v>
      </c>
      <c r="BE17" s="63"/>
    </row>
    <row r="18" spans="1:57" s="4" customFormat="1" ht="76.5" x14ac:dyDescent="0.2">
      <c r="A18" s="18">
        <f t="shared" si="25"/>
        <v>9</v>
      </c>
      <c r="B18" s="22" t="str">
        <f>VLOOKUP(A18,'EV PRECIO REFERENCIA'!A18:B349,2,0)</f>
        <v>DM1656</v>
      </c>
      <c r="C18" s="135" t="str">
        <f>VLOOKUP(A18,'EV PRECIO REFERENCIA'!A18:C349,3,0)</f>
        <v>APOSITO ESTERIL TRANSPARENTE 7X9 MAS O MENOS 2 CM CON REFUERZO INCORPORADO. Y CON TIRILLAS DE FIJACION Y MARCACION USO ADULTO</v>
      </c>
      <c r="D18" s="18">
        <f>VLOOKUP(A18,'EV PRECIO REFERENCIA'!A18:D349,4,0)</f>
        <v>1</v>
      </c>
      <c r="E18" s="86" t="str">
        <f>VLOOKUP(A18,'EV PRECIO REFERENCIA'!A18:E349,5,0)</f>
        <v>UN</v>
      </c>
      <c r="F18" s="23">
        <f>VLOOKUP(A18,'EV PRECIO REFERENCIA'!A18:F349,6,0)</f>
        <v>1900</v>
      </c>
      <c r="G18" s="23">
        <f>VLOOKUP(A18,'EV PRECIO REFERENCIA'!A18:G349,7,0)</f>
        <v>6569</v>
      </c>
      <c r="H18" s="8">
        <f t="shared" si="0"/>
        <v>12481100</v>
      </c>
      <c r="I18" s="8">
        <f t="shared" si="1"/>
        <v>1520</v>
      </c>
      <c r="J18" s="8" t="str">
        <f>+'EV PRECIO REFERENCIA'!I18</f>
        <v/>
      </c>
      <c r="K18" s="8" t="str">
        <f t="shared" si="2"/>
        <v>No Aplica</v>
      </c>
      <c r="L18" s="8" t="str">
        <f>+'EV PRECIO REFERENCIA'!L18</f>
        <v/>
      </c>
      <c r="M18" s="8" t="str">
        <f t="shared" si="3"/>
        <v>No Aplica</v>
      </c>
      <c r="N18" s="8" t="str">
        <f>+'EV PRECIO REFERENCIA'!O18</f>
        <v/>
      </c>
      <c r="O18" s="8" t="str">
        <f t="shared" si="4"/>
        <v>No Aplica</v>
      </c>
      <c r="P18" s="8" t="str">
        <f>+'EV PRECIO REFERENCIA'!R18</f>
        <v/>
      </c>
      <c r="Q18" s="8" t="str">
        <f t="shared" si="5"/>
        <v>No Aplica</v>
      </c>
      <c r="R18" s="8" t="str">
        <f>+'EV PRECIO REFERENCIA'!U18</f>
        <v/>
      </c>
      <c r="S18" s="8" t="str">
        <f t="shared" si="6"/>
        <v>No Aplica</v>
      </c>
      <c r="T18" s="8" t="str">
        <f>+'EV PRECIO REFERENCIA'!X18</f>
        <v/>
      </c>
      <c r="U18" s="8" t="str">
        <f t="shared" si="7"/>
        <v>No Aplica</v>
      </c>
      <c r="V18" s="8" t="e">
        <f>+'EV PRECIO REFERENCIA'!AA18</f>
        <v>#REF!</v>
      </c>
      <c r="W18" s="8" t="e">
        <f t="shared" si="8"/>
        <v>#REF!</v>
      </c>
      <c r="X18" s="258" t="str">
        <f>+'EV PRECIO REFERENCIA'!AD18</f>
        <v/>
      </c>
      <c r="Y18" s="8" t="str">
        <f t="shared" si="9"/>
        <v>No Aplica</v>
      </c>
      <c r="Z18" s="8" t="str">
        <f>+'EV PRECIO REFERENCIA'!AG18</f>
        <v/>
      </c>
      <c r="AA18" s="8" t="str">
        <f t="shared" si="10"/>
        <v>No Aplica</v>
      </c>
      <c r="AB18" s="8" t="str">
        <f>+'EV PRECIO REFERENCIA'!AJ18:AJ350</f>
        <v/>
      </c>
      <c r="AC18" s="8" t="str">
        <f t="shared" si="11"/>
        <v>No Aplica</v>
      </c>
      <c r="AD18" s="8" t="str">
        <f>+'EV PRECIO REFERENCIA'!AM18</f>
        <v/>
      </c>
      <c r="AE18" s="8" t="str">
        <f t="shared" si="12"/>
        <v>No Aplica</v>
      </c>
      <c r="AF18" s="342" t="str">
        <f>+'EV PRECIO REFERENCIA'!AP18</f>
        <v/>
      </c>
      <c r="AG18" s="8" t="str">
        <f t="shared" si="13"/>
        <v>No Aplica</v>
      </c>
      <c r="AH18" s="8">
        <f>+'EV PRECIO REFERENCIA'!AS18</f>
        <v>1544</v>
      </c>
      <c r="AI18" s="8" t="str">
        <f t="shared" si="14"/>
        <v>Precios Bajos</v>
      </c>
      <c r="AJ18" s="8" t="str">
        <f>+'EV PRECIO REFERENCIA'!AV18</f>
        <v/>
      </c>
      <c r="AK18" s="8" t="str">
        <f t="shared" si="15"/>
        <v>No Aplica</v>
      </c>
      <c r="AL18" s="342" t="str">
        <f>+'EV PRECIO REFERENCIA'!AY18</f>
        <v/>
      </c>
      <c r="AM18" s="8" t="str">
        <f t="shared" si="16"/>
        <v>No Aplica</v>
      </c>
      <c r="AN18" s="8" t="str">
        <f>+'EV PRECIO REFERENCIA'!BB18</f>
        <v/>
      </c>
      <c r="AO18" s="8" t="str">
        <f t="shared" si="17"/>
        <v>No Aplica</v>
      </c>
      <c r="AP18" s="8" t="str">
        <f>+'EV PRECIO REFERENCIA'!BE18</f>
        <v/>
      </c>
      <c r="AQ18" s="8" t="str">
        <f t="shared" si="18"/>
        <v>No Aplica</v>
      </c>
      <c r="AR18" s="8" t="str">
        <f>+'EV PRECIO REFERENCIA'!BH18</f>
        <v/>
      </c>
      <c r="AS18" s="8" t="str">
        <f t="shared" si="19"/>
        <v>No Aplica</v>
      </c>
      <c r="AT18" s="8">
        <f>+'EV PRECIO REFERENCIA'!BK18</f>
        <v>1390</v>
      </c>
      <c r="AU18" s="8" t="str">
        <f t="shared" si="20"/>
        <v>Precios Bajos</v>
      </c>
      <c r="AV18" s="8" t="str">
        <f>+'EV PRECIO REFERENCIA'!BQ18</f>
        <v/>
      </c>
      <c r="AW18" s="8" t="str">
        <f t="shared" si="21"/>
        <v>No Aplica</v>
      </c>
      <c r="AX18" s="8" t="str">
        <f>+'EV PRECIO REFERENCIA'!BT18</f>
        <v/>
      </c>
      <c r="AY18" s="8" t="str">
        <f t="shared" si="22"/>
        <v>No Aplica</v>
      </c>
      <c r="AZ18" s="8" t="e">
        <f>+'EV PRECIO REFERENCIA'!BW18</f>
        <v>#REF!</v>
      </c>
      <c r="BA18" s="8" t="e">
        <f t="shared" si="23"/>
        <v>#REF!</v>
      </c>
      <c r="BB18" s="44">
        <f t="shared" si="24"/>
        <v>1390</v>
      </c>
      <c r="BE18" s="63"/>
    </row>
    <row r="19" spans="1:57" s="4" customFormat="1" ht="76.5" x14ac:dyDescent="0.2">
      <c r="A19" s="18">
        <f t="shared" si="25"/>
        <v>10</v>
      </c>
      <c r="B19" s="22" t="str">
        <f>VLOOKUP(A19,'EV PRECIO REFERENCIA'!A19:B350,2,0)</f>
        <v>DM122</v>
      </c>
      <c r="C19" s="135" t="str">
        <f>VLOOKUP(A19,'EV PRECIO REFERENCIA'!A19:C350,3,0)</f>
        <v>APOSITO ESTERIL TRASPARENTE 5 HASTA 6 CM X 5 HASTA 6 CM CON REFUERZO INCORPORADO. Y CON TIRILLAS DE FIJACION Y MARCACION.USO NEONATAL</v>
      </c>
      <c r="D19" s="18">
        <f>VLOOKUP(A19,'EV PRECIO REFERENCIA'!A19:D350,4,0)</f>
        <v>1</v>
      </c>
      <c r="E19" s="86" t="str">
        <f>VLOOKUP(A19,'EV PRECIO REFERENCIA'!A19:E350,5,0)</f>
        <v>UN</v>
      </c>
      <c r="F19" s="23">
        <f>VLOOKUP(A19,'EV PRECIO REFERENCIA'!A19:F350,6,0)</f>
        <v>1404</v>
      </c>
      <c r="G19" s="23">
        <f>VLOOKUP(A19,'EV PRECIO REFERENCIA'!A19:G350,7,0)</f>
        <v>2297</v>
      </c>
      <c r="H19" s="8">
        <f t="shared" si="0"/>
        <v>3224988</v>
      </c>
      <c r="I19" s="8">
        <f t="shared" si="1"/>
        <v>1123.2</v>
      </c>
      <c r="J19" s="8" t="str">
        <f>+'EV PRECIO REFERENCIA'!I19</f>
        <v/>
      </c>
      <c r="K19" s="8" t="str">
        <f t="shared" si="2"/>
        <v>No Aplica</v>
      </c>
      <c r="L19" s="8" t="str">
        <f>+'EV PRECIO REFERENCIA'!L19</f>
        <v/>
      </c>
      <c r="M19" s="8" t="str">
        <f t="shared" si="3"/>
        <v>No Aplica</v>
      </c>
      <c r="N19" s="8">
        <f>+'EV PRECIO REFERENCIA'!O19</f>
        <v>1436</v>
      </c>
      <c r="O19" s="8" t="str">
        <f t="shared" si="4"/>
        <v>Artificialidad Baja</v>
      </c>
      <c r="P19" s="8" t="str">
        <f>+'EV PRECIO REFERENCIA'!R19</f>
        <v/>
      </c>
      <c r="Q19" s="8" t="str">
        <f t="shared" si="5"/>
        <v>No Aplica</v>
      </c>
      <c r="R19" s="8" t="str">
        <f>+'EV PRECIO REFERENCIA'!U19</f>
        <v/>
      </c>
      <c r="S19" s="8" t="str">
        <f t="shared" si="6"/>
        <v>No Aplica</v>
      </c>
      <c r="T19" s="8" t="str">
        <f>+'EV PRECIO REFERENCIA'!X19</f>
        <v/>
      </c>
      <c r="U19" s="8" t="str">
        <f t="shared" si="7"/>
        <v>No Aplica</v>
      </c>
      <c r="V19" s="8" t="e">
        <f>+'EV PRECIO REFERENCIA'!AA19</f>
        <v>#REF!</v>
      </c>
      <c r="W19" s="8" t="e">
        <f t="shared" si="8"/>
        <v>#REF!</v>
      </c>
      <c r="X19" s="258" t="str">
        <f>+'EV PRECIO REFERENCIA'!AD19</f>
        <v/>
      </c>
      <c r="Y19" s="8" t="str">
        <f t="shared" si="9"/>
        <v>No Aplica</v>
      </c>
      <c r="Z19" s="8" t="str">
        <f>+'EV PRECIO REFERENCIA'!AG19</f>
        <v/>
      </c>
      <c r="AA19" s="8" t="str">
        <f t="shared" si="10"/>
        <v>No Aplica</v>
      </c>
      <c r="AB19" s="8" t="str">
        <f>+'EV PRECIO REFERENCIA'!AJ19:AJ351</f>
        <v/>
      </c>
      <c r="AC19" s="8" t="str">
        <f t="shared" si="11"/>
        <v>No Aplica</v>
      </c>
      <c r="AD19" s="8" t="str">
        <f>+'EV PRECIO REFERENCIA'!AM19</f>
        <v/>
      </c>
      <c r="AE19" s="8" t="str">
        <f t="shared" si="12"/>
        <v>No Aplica</v>
      </c>
      <c r="AF19" s="342" t="str">
        <f>+'EV PRECIO REFERENCIA'!AP19</f>
        <v/>
      </c>
      <c r="AG19" s="8" t="str">
        <f t="shared" si="13"/>
        <v>No Aplica</v>
      </c>
      <c r="AH19" s="8" t="str">
        <f>+'EV PRECIO REFERENCIA'!AS19</f>
        <v/>
      </c>
      <c r="AI19" s="8" t="str">
        <f t="shared" si="14"/>
        <v>No Aplica</v>
      </c>
      <c r="AJ19" s="8" t="str">
        <f>+'EV PRECIO REFERENCIA'!AV19</f>
        <v/>
      </c>
      <c r="AK19" s="8" t="str">
        <f t="shared" si="15"/>
        <v>No Aplica</v>
      </c>
      <c r="AL19" s="342" t="str">
        <f>+'EV PRECIO REFERENCIA'!AY19</f>
        <v/>
      </c>
      <c r="AM19" s="8" t="str">
        <f t="shared" si="16"/>
        <v>No Aplica</v>
      </c>
      <c r="AN19" s="8" t="str">
        <f>+'EV PRECIO REFERENCIA'!BB19</f>
        <v/>
      </c>
      <c r="AO19" s="8" t="str">
        <f t="shared" si="17"/>
        <v>No Aplica</v>
      </c>
      <c r="AP19" s="8" t="str">
        <f>+'EV PRECIO REFERENCIA'!BE19</f>
        <v/>
      </c>
      <c r="AQ19" s="8" t="str">
        <f t="shared" si="18"/>
        <v>No Aplica</v>
      </c>
      <c r="AR19" s="8" t="str">
        <f>+'EV PRECIO REFERENCIA'!BH19</f>
        <v/>
      </c>
      <c r="AS19" s="8" t="str">
        <f t="shared" si="19"/>
        <v>No Aplica</v>
      </c>
      <c r="AT19" s="8" t="str">
        <f>+'EV PRECIO REFERENCIA'!BK19</f>
        <v/>
      </c>
      <c r="AU19" s="8" t="str">
        <f t="shared" si="20"/>
        <v>No Aplica</v>
      </c>
      <c r="AV19" s="8" t="str">
        <f>+'EV PRECIO REFERENCIA'!BQ19</f>
        <v/>
      </c>
      <c r="AW19" s="8" t="str">
        <f t="shared" si="21"/>
        <v>No Aplica</v>
      </c>
      <c r="AX19" s="8" t="str">
        <f>+'EV PRECIO REFERENCIA'!BT19</f>
        <v/>
      </c>
      <c r="AY19" s="8" t="str">
        <f t="shared" si="22"/>
        <v>No Aplica</v>
      </c>
      <c r="AZ19" s="8" t="e">
        <f>+'EV PRECIO REFERENCIA'!BW19</f>
        <v>#REF!</v>
      </c>
      <c r="BA19" s="8" t="e">
        <f t="shared" si="23"/>
        <v>#REF!</v>
      </c>
      <c r="BB19" s="44">
        <f t="shared" si="24"/>
        <v>1436</v>
      </c>
      <c r="BE19" s="63"/>
    </row>
    <row r="20" spans="1:57" s="4" customFormat="1" ht="51" x14ac:dyDescent="0.2">
      <c r="A20" s="18">
        <f t="shared" si="25"/>
        <v>11</v>
      </c>
      <c r="B20" s="22" t="str">
        <f>VLOOKUP(A20,'EV PRECIO REFERENCIA'!A20:B351,2,0)</f>
        <v>DM2340</v>
      </c>
      <c r="C20" s="135" t="str">
        <f>VLOOKUP(A20,'EV PRECIO REFERENCIA'!A20:C351,3,0)</f>
        <v>APOSITO TRASPARENTE ESTERIL CON ALMOHADILLA ABSORVENTE 7 HASTA 9 X 5 HASTA 7 CM</v>
      </c>
      <c r="D20" s="18">
        <f>VLOOKUP(A20,'EV PRECIO REFERENCIA'!A20:D351,4,0)</f>
        <v>1</v>
      </c>
      <c r="E20" s="86" t="str">
        <f>VLOOKUP(A20,'EV PRECIO REFERENCIA'!A20:E351,5,0)</f>
        <v>UN</v>
      </c>
      <c r="F20" s="23">
        <f>VLOOKUP(A20,'EV PRECIO REFERENCIA'!A20:F351,6,0)</f>
        <v>1983</v>
      </c>
      <c r="G20" s="23">
        <f>VLOOKUP(A20,'EV PRECIO REFERENCIA'!A20:G351,7,0)</f>
        <v>1</v>
      </c>
      <c r="H20" s="8">
        <f t="shared" si="0"/>
        <v>1983</v>
      </c>
      <c r="I20" s="8">
        <f t="shared" si="1"/>
        <v>1586.4</v>
      </c>
      <c r="J20" s="8" t="str">
        <f>+'EV PRECIO REFERENCIA'!I20</f>
        <v/>
      </c>
      <c r="K20" s="8" t="str">
        <f t="shared" si="2"/>
        <v>No Aplica</v>
      </c>
      <c r="L20" s="8" t="str">
        <f>+'EV PRECIO REFERENCIA'!L20</f>
        <v/>
      </c>
      <c r="M20" s="8" t="str">
        <f t="shared" si="3"/>
        <v>No Aplica</v>
      </c>
      <c r="N20" s="8" t="str">
        <f>+'EV PRECIO REFERENCIA'!O20</f>
        <v/>
      </c>
      <c r="O20" s="8" t="str">
        <f t="shared" si="4"/>
        <v>No Aplica</v>
      </c>
      <c r="P20" s="8" t="str">
        <f>+'EV PRECIO REFERENCIA'!R20</f>
        <v/>
      </c>
      <c r="Q20" s="8" t="str">
        <f t="shared" si="5"/>
        <v>No Aplica</v>
      </c>
      <c r="R20" s="8" t="str">
        <f>+'EV PRECIO REFERENCIA'!U20</f>
        <v/>
      </c>
      <c r="S20" s="8" t="str">
        <f t="shared" si="6"/>
        <v>No Aplica</v>
      </c>
      <c r="T20" s="8" t="str">
        <f>+'EV PRECIO REFERENCIA'!X20</f>
        <v/>
      </c>
      <c r="U20" s="8" t="str">
        <f t="shared" si="7"/>
        <v>No Aplica</v>
      </c>
      <c r="V20" s="8" t="e">
        <f>+'EV PRECIO REFERENCIA'!AA20</f>
        <v>#REF!</v>
      </c>
      <c r="W20" s="8" t="e">
        <f t="shared" si="8"/>
        <v>#REF!</v>
      </c>
      <c r="X20" s="258" t="str">
        <f>+'EV PRECIO REFERENCIA'!AD20</f>
        <v/>
      </c>
      <c r="Y20" s="8" t="str">
        <f t="shared" si="9"/>
        <v>No Aplica</v>
      </c>
      <c r="Z20" s="8" t="str">
        <f>+'EV PRECIO REFERENCIA'!AG20</f>
        <v/>
      </c>
      <c r="AA20" s="8" t="str">
        <f t="shared" si="10"/>
        <v>No Aplica</v>
      </c>
      <c r="AB20" s="8" t="str">
        <f>+'EV PRECIO REFERENCIA'!AJ20:AJ352</f>
        <v/>
      </c>
      <c r="AC20" s="8" t="str">
        <f t="shared" si="11"/>
        <v>No Aplica</v>
      </c>
      <c r="AD20" s="8" t="str">
        <f>+'EV PRECIO REFERENCIA'!AM20</f>
        <v/>
      </c>
      <c r="AE20" s="8" t="str">
        <f t="shared" si="12"/>
        <v>No Aplica</v>
      </c>
      <c r="AF20" s="342" t="str">
        <f>+'EV PRECIO REFERENCIA'!AP20</f>
        <v/>
      </c>
      <c r="AG20" s="8" t="str">
        <f t="shared" si="13"/>
        <v>No Aplica</v>
      </c>
      <c r="AH20" s="8">
        <f>+'EV PRECIO REFERENCIA'!AS20</f>
        <v>1002</v>
      </c>
      <c r="AI20" s="8" t="str">
        <f t="shared" si="14"/>
        <v>Precios Bajos</v>
      </c>
      <c r="AJ20" s="8" t="str">
        <f>+'EV PRECIO REFERENCIA'!AV20</f>
        <v/>
      </c>
      <c r="AK20" s="8" t="str">
        <f t="shared" si="15"/>
        <v>No Aplica</v>
      </c>
      <c r="AL20" s="342" t="str">
        <f>+'EV PRECIO REFERENCIA'!AY20</f>
        <v/>
      </c>
      <c r="AM20" s="8" t="str">
        <f t="shared" si="16"/>
        <v>No Aplica</v>
      </c>
      <c r="AN20" s="8" t="str">
        <f>+'EV PRECIO REFERENCIA'!BB20</f>
        <v/>
      </c>
      <c r="AO20" s="8" t="str">
        <f t="shared" si="17"/>
        <v>No Aplica</v>
      </c>
      <c r="AP20" s="8" t="str">
        <f>+'EV PRECIO REFERENCIA'!BE20</f>
        <v/>
      </c>
      <c r="AQ20" s="8" t="str">
        <f t="shared" si="18"/>
        <v>No Aplica</v>
      </c>
      <c r="AR20" s="8" t="str">
        <f>+'EV PRECIO REFERENCIA'!BH20</f>
        <v/>
      </c>
      <c r="AS20" s="8" t="str">
        <f t="shared" si="19"/>
        <v>No Aplica</v>
      </c>
      <c r="AT20" s="8" t="str">
        <f>+'EV PRECIO REFERENCIA'!BK20</f>
        <v/>
      </c>
      <c r="AU20" s="8" t="str">
        <f t="shared" si="20"/>
        <v>No Aplica</v>
      </c>
      <c r="AV20" s="8" t="str">
        <f>+'EV PRECIO REFERENCIA'!BQ20</f>
        <v/>
      </c>
      <c r="AW20" s="8" t="str">
        <f t="shared" si="21"/>
        <v>No Aplica</v>
      </c>
      <c r="AX20" s="8">
        <f>+'EV PRECIO REFERENCIA'!BT20</f>
        <v>966</v>
      </c>
      <c r="AY20" s="8" t="str">
        <f t="shared" si="22"/>
        <v>Precios Bajos</v>
      </c>
      <c r="AZ20" s="8" t="e">
        <f>+'EV PRECIO REFERENCIA'!BW20</f>
        <v>#REF!</v>
      </c>
      <c r="BA20" s="8" t="e">
        <f t="shared" si="23"/>
        <v>#REF!</v>
      </c>
      <c r="BB20" s="44">
        <f t="shared" si="24"/>
        <v>966</v>
      </c>
      <c r="BE20" s="63"/>
    </row>
    <row r="21" spans="1:57" s="4" customFormat="1" ht="63.75" x14ac:dyDescent="0.2">
      <c r="A21" s="18">
        <f t="shared" si="25"/>
        <v>12</v>
      </c>
      <c r="B21" s="22" t="str">
        <f>VLOOKUP(A21,'EV PRECIO REFERENCIA'!A21:B352,2,0)</f>
        <v>DM2341</v>
      </c>
      <c r="C21" s="135" t="str">
        <f>VLOOKUP(A21,'EV PRECIO REFERENCIA'!A21:C352,3,0)</f>
        <v>ASA DE POLIPECTOMIA DESCARTABLE DE 10.15.25 CM X 2.4 A 2.8 MM DE DIAMETRO. LONGITUD DE TRABAJO DE 230 CM</v>
      </c>
      <c r="D21" s="18">
        <f>VLOOKUP(A21,'EV PRECIO REFERENCIA'!A21:D352,4,0)</f>
        <v>1</v>
      </c>
      <c r="E21" s="86" t="str">
        <f>VLOOKUP(A21,'EV PRECIO REFERENCIA'!A21:E352,5,0)</f>
        <v>UN</v>
      </c>
      <c r="F21" s="23">
        <f>VLOOKUP(A21,'EV PRECIO REFERENCIA'!A21:F352,6,0)</f>
        <v>113050</v>
      </c>
      <c r="G21" s="23">
        <f>VLOOKUP(A21,'EV PRECIO REFERENCIA'!A21:G352,7,0)</f>
        <v>10</v>
      </c>
      <c r="H21" s="8">
        <f t="shared" si="0"/>
        <v>1130500</v>
      </c>
      <c r="I21" s="8">
        <f t="shared" si="1"/>
        <v>90440</v>
      </c>
      <c r="J21" s="8" t="str">
        <f>+'EV PRECIO REFERENCIA'!I21</f>
        <v/>
      </c>
      <c r="K21" s="8" t="str">
        <f t="shared" si="2"/>
        <v>No Aplica</v>
      </c>
      <c r="L21" s="8" t="str">
        <f>+'EV PRECIO REFERENCIA'!L21</f>
        <v/>
      </c>
      <c r="M21" s="8" t="str">
        <f t="shared" si="3"/>
        <v>No Aplica</v>
      </c>
      <c r="N21" s="8" t="str">
        <f>+'EV PRECIO REFERENCIA'!O21</f>
        <v/>
      </c>
      <c r="O21" s="8" t="str">
        <f t="shared" si="4"/>
        <v>No Aplica</v>
      </c>
      <c r="P21" s="8" t="str">
        <f>+'EV PRECIO REFERENCIA'!R21</f>
        <v/>
      </c>
      <c r="Q21" s="8" t="str">
        <f t="shared" si="5"/>
        <v>No Aplica</v>
      </c>
      <c r="R21" s="8" t="str">
        <f>+'EV PRECIO REFERENCIA'!U21</f>
        <v/>
      </c>
      <c r="S21" s="8" t="str">
        <f t="shared" si="6"/>
        <v>No Aplica</v>
      </c>
      <c r="T21" s="8" t="str">
        <f>+'EV PRECIO REFERENCIA'!X21</f>
        <v/>
      </c>
      <c r="U21" s="8" t="str">
        <f t="shared" si="7"/>
        <v>No Aplica</v>
      </c>
      <c r="V21" s="8" t="e">
        <f>+'EV PRECIO REFERENCIA'!AA21</f>
        <v>#REF!</v>
      </c>
      <c r="W21" s="8" t="e">
        <f t="shared" si="8"/>
        <v>#REF!</v>
      </c>
      <c r="X21" s="258" t="str">
        <f>+'EV PRECIO REFERENCIA'!AD21</f>
        <v/>
      </c>
      <c r="Y21" s="8" t="str">
        <f t="shared" si="9"/>
        <v>No Aplica</v>
      </c>
      <c r="Z21" s="8" t="str">
        <f>+'EV PRECIO REFERENCIA'!AG21</f>
        <v/>
      </c>
      <c r="AA21" s="8" t="str">
        <f t="shared" si="10"/>
        <v>No Aplica</v>
      </c>
      <c r="AB21" s="8" t="str">
        <f>+'EV PRECIO REFERENCIA'!AJ21:AJ353</f>
        <v/>
      </c>
      <c r="AC21" s="8" t="str">
        <f t="shared" si="11"/>
        <v>No Aplica</v>
      </c>
      <c r="AD21" s="8" t="str">
        <f>+'EV PRECIO REFERENCIA'!AM21</f>
        <v/>
      </c>
      <c r="AE21" s="8" t="str">
        <f t="shared" si="12"/>
        <v>No Aplica</v>
      </c>
      <c r="AF21" s="342" t="str">
        <f>+'EV PRECIO REFERENCIA'!AP21</f>
        <v/>
      </c>
      <c r="AG21" s="8" t="str">
        <f t="shared" si="13"/>
        <v>No Aplica</v>
      </c>
      <c r="AH21" s="8" t="str">
        <f>+'EV PRECIO REFERENCIA'!AS21</f>
        <v/>
      </c>
      <c r="AI21" s="8" t="str">
        <f t="shared" si="14"/>
        <v>No Aplica</v>
      </c>
      <c r="AJ21" s="8" t="str">
        <f>+'EV PRECIO REFERENCIA'!AV21</f>
        <v/>
      </c>
      <c r="AK21" s="8" t="str">
        <f t="shared" si="15"/>
        <v>No Aplica</v>
      </c>
      <c r="AL21" s="342" t="str">
        <f>+'EV PRECIO REFERENCIA'!AY21</f>
        <v/>
      </c>
      <c r="AM21" s="8" t="str">
        <f t="shared" si="16"/>
        <v>No Aplica</v>
      </c>
      <c r="AN21" s="8" t="str">
        <f>+'EV PRECIO REFERENCIA'!BB21</f>
        <v/>
      </c>
      <c r="AO21" s="8" t="str">
        <f t="shared" si="17"/>
        <v>No Aplica</v>
      </c>
      <c r="AP21" s="8" t="str">
        <f>+'EV PRECIO REFERENCIA'!BE21</f>
        <v/>
      </c>
      <c r="AQ21" s="8" t="str">
        <f t="shared" si="18"/>
        <v>No Aplica</v>
      </c>
      <c r="AR21" s="8" t="str">
        <f>+'EV PRECIO REFERENCIA'!BH21</f>
        <v/>
      </c>
      <c r="AS21" s="8" t="str">
        <f t="shared" si="19"/>
        <v>No Aplica</v>
      </c>
      <c r="AT21" s="8" t="str">
        <f>+'EV PRECIO REFERENCIA'!BK21</f>
        <v/>
      </c>
      <c r="AU21" s="8" t="str">
        <f t="shared" si="20"/>
        <v>No Aplica</v>
      </c>
      <c r="AV21" s="8" t="str">
        <f>+'EV PRECIO REFERENCIA'!BQ21</f>
        <v/>
      </c>
      <c r="AW21" s="8" t="str">
        <f t="shared" si="21"/>
        <v>No Aplica</v>
      </c>
      <c r="AX21" s="8" t="str">
        <f>+'EV PRECIO REFERENCIA'!BT21</f>
        <v/>
      </c>
      <c r="AY21" s="8" t="str">
        <f t="shared" si="22"/>
        <v>No Aplica</v>
      </c>
      <c r="AZ21" s="8" t="e">
        <f>+'EV PRECIO REFERENCIA'!BW21</f>
        <v>#REF!</v>
      </c>
      <c r="BA21" s="8" t="e">
        <f t="shared" si="23"/>
        <v>#REF!</v>
      </c>
      <c r="BB21" s="44">
        <f t="shared" si="24"/>
        <v>0</v>
      </c>
      <c r="BE21" s="63"/>
    </row>
    <row r="22" spans="1:57" s="4" customFormat="1" ht="25.5" x14ac:dyDescent="0.2">
      <c r="A22" s="18">
        <f t="shared" si="25"/>
        <v>13</v>
      </c>
      <c r="B22" s="22" t="str">
        <f>VLOOKUP(A22,'EV PRECIO REFERENCIA'!A22:B353,2,0)</f>
        <v>DM2342</v>
      </c>
      <c r="C22" s="135" t="str">
        <f>VLOOKUP(A22,'EV PRECIO REFERENCIA'!A22:C353,3,0)</f>
        <v>ASA POLIPECTOMIA HEXAGONAL</v>
      </c>
      <c r="D22" s="18">
        <f>VLOOKUP(A22,'EV PRECIO REFERENCIA'!A22:D353,4,0)</f>
        <v>1</v>
      </c>
      <c r="E22" s="86" t="str">
        <f>VLOOKUP(A22,'EV PRECIO REFERENCIA'!A22:E353,5,0)</f>
        <v>UN</v>
      </c>
      <c r="F22" s="23">
        <f>VLOOKUP(A22,'EV PRECIO REFERENCIA'!A22:F353,6,0)</f>
        <v>113050</v>
      </c>
      <c r="G22" s="23">
        <f>VLOOKUP(A22,'EV PRECIO REFERENCIA'!A22:G353,7,0)</f>
        <v>1</v>
      </c>
      <c r="H22" s="8">
        <f t="shared" si="0"/>
        <v>113050</v>
      </c>
      <c r="I22" s="8">
        <f t="shared" si="1"/>
        <v>90440</v>
      </c>
      <c r="J22" s="8" t="str">
        <f>+'EV PRECIO REFERENCIA'!I22</f>
        <v/>
      </c>
      <c r="K22" s="8" t="str">
        <f t="shared" si="2"/>
        <v>No Aplica</v>
      </c>
      <c r="L22" s="8" t="str">
        <f>+'EV PRECIO REFERENCIA'!L22</f>
        <v/>
      </c>
      <c r="M22" s="8" t="str">
        <f t="shared" si="3"/>
        <v>No Aplica</v>
      </c>
      <c r="N22" s="8" t="str">
        <f>+'EV PRECIO REFERENCIA'!O22</f>
        <v/>
      </c>
      <c r="O22" s="8" t="str">
        <f t="shared" si="4"/>
        <v>No Aplica</v>
      </c>
      <c r="P22" s="8" t="str">
        <f>+'EV PRECIO REFERENCIA'!R22</f>
        <v/>
      </c>
      <c r="Q22" s="8" t="str">
        <f t="shared" si="5"/>
        <v>No Aplica</v>
      </c>
      <c r="R22" s="8" t="str">
        <f>+'EV PRECIO REFERENCIA'!U22</f>
        <v/>
      </c>
      <c r="S22" s="8" t="str">
        <f t="shared" si="6"/>
        <v>No Aplica</v>
      </c>
      <c r="T22" s="8" t="str">
        <f>+'EV PRECIO REFERENCIA'!X22</f>
        <v/>
      </c>
      <c r="U22" s="8" t="str">
        <f t="shared" si="7"/>
        <v>No Aplica</v>
      </c>
      <c r="V22" s="8" t="e">
        <f>+'EV PRECIO REFERENCIA'!AA22</f>
        <v>#REF!</v>
      </c>
      <c r="W22" s="8" t="e">
        <f t="shared" si="8"/>
        <v>#REF!</v>
      </c>
      <c r="X22" s="258" t="str">
        <f>+'EV PRECIO REFERENCIA'!AD22</f>
        <v/>
      </c>
      <c r="Y22" s="8" t="str">
        <f t="shared" si="9"/>
        <v>No Aplica</v>
      </c>
      <c r="Z22" s="8" t="str">
        <f>+'EV PRECIO REFERENCIA'!AG22</f>
        <v/>
      </c>
      <c r="AA22" s="8" t="str">
        <f t="shared" si="10"/>
        <v>No Aplica</v>
      </c>
      <c r="AB22" s="8" t="str">
        <f>+'EV PRECIO REFERENCIA'!AJ22:AJ354</f>
        <v/>
      </c>
      <c r="AC22" s="8" t="str">
        <f t="shared" si="11"/>
        <v>No Aplica</v>
      </c>
      <c r="AD22" s="8" t="str">
        <f>+'EV PRECIO REFERENCIA'!AM22</f>
        <v/>
      </c>
      <c r="AE22" s="8" t="str">
        <f t="shared" si="12"/>
        <v>No Aplica</v>
      </c>
      <c r="AF22" s="342" t="str">
        <f>+'EV PRECIO REFERENCIA'!AP22</f>
        <v/>
      </c>
      <c r="AG22" s="8" t="str">
        <f t="shared" si="13"/>
        <v>No Aplica</v>
      </c>
      <c r="AH22" s="8" t="str">
        <f>+'EV PRECIO REFERENCIA'!AS22</f>
        <v/>
      </c>
      <c r="AI22" s="8" t="str">
        <f t="shared" si="14"/>
        <v>No Aplica</v>
      </c>
      <c r="AJ22" s="8" t="str">
        <f>+'EV PRECIO REFERENCIA'!AV22</f>
        <v/>
      </c>
      <c r="AK22" s="8" t="str">
        <f t="shared" si="15"/>
        <v>No Aplica</v>
      </c>
      <c r="AL22" s="342" t="str">
        <f>+'EV PRECIO REFERENCIA'!AY22</f>
        <v/>
      </c>
      <c r="AM22" s="8" t="str">
        <f t="shared" si="16"/>
        <v>No Aplica</v>
      </c>
      <c r="AN22" s="8" t="str">
        <f>+'EV PRECIO REFERENCIA'!BB22</f>
        <v/>
      </c>
      <c r="AO22" s="8" t="str">
        <f t="shared" si="17"/>
        <v>No Aplica</v>
      </c>
      <c r="AP22" s="8" t="str">
        <f>+'EV PRECIO REFERENCIA'!BE22</f>
        <v/>
      </c>
      <c r="AQ22" s="8" t="str">
        <f t="shared" si="18"/>
        <v>No Aplica</v>
      </c>
      <c r="AR22" s="8" t="str">
        <f>+'EV PRECIO REFERENCIA'!BH22</f>
        <v/>
      </c>
      <c r="AS22" s="8" t="str">
        <f t="shared" si="19"/>
        <v>No Aplica</v>
      </c>
      <c r="AT22" s="8" t="str">
        <f>+'EV PRECIO REFERENCIA'!BK22</f>
        <v/>
      </c>
      <c r="AU22" s="8" t="str">
        <f t="shared" si="20"/>
        <v>No Aplica</v>
      </c>
      <c r="AV22" s="8" t="str">
        <f>+'EV PRECIO REFERENCIA'!BQ22</f>
        <v/>
      </c>
      <c r="AW22" s="8" t="str">
        <f t="shared" si="21"/>
        <v>No Aplica</v>
      </c>
      <c r="AX22" s="8" t="str">
        <f>+'EV PRECIO REFERENCIA'!BT22</f>
        <v/>
      </c>
      <c r="AY22" s="8" t="str">
        <f t="shared" si="22"/>
        <v>No Aplica</v>
      </c>
      <c r="AZ22" s="8" t="e">
        <f>+'EV PRECIO REFERENCIA'!BW22</f>
        <v>#REF!</v>
      </c>
      <c r="BA22" s="8" t="e">
        <f t="shared" si="23"/>
        <v>#REF!</v>
      </c>
      <c r="BB22" s="44">
        <f t="shared" si="24"/>
        <v>0</v>
      </c>
      <c r="BE22" s="63"/>
    </row>
    <row r="23" spans="1:57" s="4" customFormat="1" ht="25.5" x14ac:dyDescent="0.2">
      <c r="A23" s="18">
        <f t="shared" si="25"/>
        <v>14</v>
      </c>
      <c r="B23" s="22" t="str">
        <f>VLOOKUP(A23,'EV PRECIO REFERENCIA'!A23:B354,2,0)</f>
        <v>DM1547</v>
      </c>
      <c r="C23" s="135" t="str">
        <f>VLOOKUP(A23,'EV PRECIO REFERENCIA'!A23:C354,3,0)</f>
        <v>BALON DE DILATACION ESOFAGICA DE 10 12</v>
      </c>
      <c r="D23" s="18">
        <f>VLOOKUP(A23,'EV PRECIO REFERENCIA'!A23:D354,4,0)</f>
        <v>1</v>
      </c>
      <c r="E23" s="86" t="str">
        <f>VLOOKUP(A23,'EV PRECIO REFERENCIA'!A23:E354,5,0)</f>
        <v>UN</v>
      </c>
      <c r="F23" s="23">
        <f>VLOOKUP(A23,'EV PRECIO REFERENCIA'!A23:F354,6,0)</f>
        <v>642600</v>
      </c>
      <c r="G23" s="23">
        <f>VLOOKUP(A23,'EV PRECIO REFERENCIA'!A23:G354,7,0)</f>
        <v>1</v>
      </c>
      <c r="H23" s="8">
        <f t="shared" si="0"/>
        <v>642600</v>
      </c>
      <c r="I23" s="8">
        <f t="shared" si="1"/>
        <v>514080</v>
      </c>
      <c r="J23" s="8" t="str">
        <f>+'EV PRECIO REFERENCIA'!I23</f>
        <v/>
      </c>
      <c r="K23" s="8" t="str">
        <f t="shared" si="2"/>
        <v>No Aplica</v>
      </c>
      <c r="L23" s="8" t="str">
        <f>+'EV PRECIO REFERENCIA'!L23</f>
        <v/>
      </c>
      <c r="M23" s="8" t="str">
        <f t="shared" si="3"/>
        <v>No Aplica</v>
      </c>
      <c r="N23" s="8" t="str">
        <f>+'EV PRECIO REFERENCIA'!O23</f>
        <v/>
      </c>
      <c r="O23" s="8" t="str">
        <f t="shared" si="4"/>
        <v>No Aplica</v>
      </c>
      <c r="P23" s="8" t="str">
        <f>+'EV PRECIO REFERENCIA'!R23</f>
        <v/>
      </c>
      <c r="Q23" s="8" t="str">
        <f t="shared" si="5"/>
        <v>No Aplica</v>
      </c>
      <c r="R23" s="8" t="str">
        <f>+'EV PRECIO REFERENCIA'!U23</f>
        <v/>
      </c>
      <c r="S23" s="8" t="str">
        <f t="shared" si="6"/>
        <v>No Aplica</v>
      </c>
      <c r="T23" s="8" t="str">
        <f>+'EV PRECIO REFERENCIA'!X23</f>
        <v/>
      </c>
      <c r="U23" s="8" t="str">
        <f t="shared" si="7"/>
        <v>No Aplica</v>
      </c>
      <c r="V23" s="8" t="e">
        <f>+'EV PRECIO REFERENCIA'!AA23</f>
        <v>#REF!</v>
      </c>
      <c r="W23" s="8" t="e">
        <f t="shared" si="8"/>
        <v>#REF!</v>
      </c>
      <c r="X23" s="258" t="str">
        <f>+'EV PRECIO REFERENCIA'!AD23</f>
        <v/>
      </c>
      <c r="Y23" s="8" t="str">
        <f t="shared" si="9"/>
        <v>No Aplica</v>
      </c>
      <c r="Z23" s="8" t="str">
        <f>+'EV PRECIO REFERENCIA'!AG23</f>
        <v/>
      </c>
      <c r="AA23" s="8" t="str">
        <f t="shared" si="10"/>
        <v>No Aplica</v>
      </c>
      <c r="AB23" s="8" t="str">
        <f>+'EV PRECIO REFERENCIA'!AJ23:AJ355</f>
        <v/>
      </c>
      <c r="AC23" s="8" t="str">
        <f t="shared" si="11"/>
        <v>No Aplica</v>
      </c>
      <c r="AD23" s="8" t="str">
        <f>+'EV PRECIO REFERENCIA'!AM23</f>
        <v/>
      </c>
      <c r="AE23" s="8" t="str">
        <f t="shared" si="12"/>
        <v>No Aplica</v>
      </c>
      <c r="AF23" s="342" t="str">
        <f>+'EV PRECIO REFERENCIA'!AP23</f>
        <v/>
      </c>
      <c r="AG23" s="8" t="str">
        <f t="shared" si="13"/>
        <v>No Aplica</v>
      </c>
      <c r="AH23" s="8" t="str">
        <f>+'EV PRECIO REFERENCIA'!AS23</f>
        <v/>
      </c>
      <c r="AI23" s="8" t="str">
        <f t="shared" si="14"/>
        <v>No Aplica</v>
      </c>
      <c r="AJ23" s="8" t="str">
        <f>+'EV PRECIO REFERENCIA'!AV23</f>
        <v/>
      </c>
      <c r="AK23" s="8" t="str">
        <f t="shared" si="15"/>
        <v>No Aplica</v>
      </c>
      <c r="AL23" s="342" t="str">
        <f>+'EV PRECIO REFERENCIA'!AY23</f>
        <v/>
      </c>
      <c r="AM23" s="8" t="str">
        <f t="shared" si="16"/>
        <v>No Aplica</v>
      </c>
      <c r="AN23" s="8" t="str">
        <f>+'EV PRECIO REFERENCIA'!BB23</f>
        <v/>
      </c>
      <c r="AO23" s="8" t="str">
        <f t="shared" si="17"/>
        <v>No Aplica</v>
      </c>
      <c r="AP23" s="8" t="str">
        <f>+'EV PRECIO REFERENCIA'!BE23</f>
        <v/>
      </c>
      <c r="AQ23" s="8" t="str">
        <f t="shared" si="18"/>
        <v>No Aplica</v>
      </c>
      <c r="AR23" s="8" t="str">
        <f>+'EV PRECIO REFERENCIA'!BH23</f>
        <v/>
      </c>
      <c r="AS23" s="8" t="str">
        <f t="shared" si="19"/>
        <v>No Aplica</v>
      </c>
      <c r="AT23" s="8" t="str">
        <f>+'EV PRECIO REFERENCIA'!BK23</f>
        <v/>
      </c>
      <c r="AU23" s="8" t="str">
        <f t="shared" si="20"/>
        <v>No Aplica</v>
      </c>
      <c r="AV23" s="8" t="str">
        <f>+'EV PRECIO REFERENCIA'!BQ23</f>
        <v/>
      </c>
      <c r="AW23" s="8" t="str">
        <f t="shared" si="21"/>
        <v>No Aplica</v>
      </c>
      <c r="AX23" s="8" t="str">
        <f>+'EV PRECIO REFERENCIA'!BT23</f>
        <v/>
      </c>
      <c r="AY23" s="8" t="str">
        <f t="shared" si="22"/>
        <v>No Aplica</v>
      </c>
      <c r="AZ23" s="8" t="e">
        <f>+'EV PRECIO REFERENCIA'!BW23</f>
        <v>#REF!</v>
      </c>
      <c r="BA23" s="8" t="e">
        <f t="shared" si="23"/>
        <v>#REF!</v>
      </c>
      <c r="BB23" s="44">
        <f t="shared" si="24"/>
        <v>0</v>
      </c>
      <c r="BE23" s="63"/>
    </row>
    <row r="24" spans="1:57" s="4" customFormat="1" ht="25.5" x14ac:dyDescent="0.2">
      <c r="A24" s="18">
        <f t="shared" si="25"/>
        <v>15</v>
      </c>
      <c r="B24" s="22" t="str">
        <f>VLOOKUP(A24,'EV PRECIO REFERENCIA'!A24:B355,2,0)</f>
        <v>DM1548</v>
      </c>
      <c r="C24" s="135" t="str">
        <f>VLOOKUP(A24,'EV PRECIO REFERENCIA'!A24:C355,3,0)</f>
        <v>BALON DE DILATACION ESOFAGICA DE 12 15</v>
      </c>
      <c r="D24" s="18">
        <f>VLOOKUP(A24,'EV PRECIO REFERENCIA'!A24:D355,4,0)</f>
        <v>1</v>
      </c>
      <c r="E24" s="86" t="str">
        <f>VLOOKUP(A24,'EV PRECIO REFERENCIA'!A24:E355,5,0)</f>
        <v>UN</v>
      </c>
      <c r="F24" s="23">
        <f>VLOOKUP(A24,'EV PRECIO REFERENCIA'!A24:F355,6,0)</f>
        <v>642600</v>
      </c>
      <c r="G24" s="23">
        <f>VLOOKUP(A24,'EV PRECIO REFERENCIA'!A24:G355,7,0)</f>
        <v>1</v>
      </c>
      <c r="H24" s="8">
        <f t="shared" si="0"/>
        <v>642600</v>
      </c>
      <c r="I24" s="8">
        <f t="shared" si="1"/>
        <v>514080</v>
      </c>
      <c r="J24" s="8" t="str">
        <f>+'EV PRECIO REFERENCIA'!I24</f>
        <v/>
      </c>
      <c r="K24" s="8" t="str">
        <f t="shared" si="2"/>
        <v>No Aplica</v>
      </c>
      <c r="L24" s="8" t="str">
        <f>+'EV PRECIO REFERENCIA'!L24</f>
        <v/>
      </c>
      <c r="M24" s="8" t="str">
        <f t="shared" si="3"/>
        <v>No Aplica</v>
      </c>
      <c r="N24" s="8" t="str">
        <f>+'EV PRECIO REFERENCIA'!O24</f>
        <v/>
      </c>
      <c r="O24" s="8" t="str">
        <f t="shared" si="4"/>
        <v>No Aplica</v>
      </c>
      <c r="P24" s="8" t="str">
        <f>+'EV PRECIO REFERENCIA'!R24</f>
        <v/>
      </c>
      <c r="Q24" s="8" t="str">
        <f t="shared" si="5"/>
        <v>No Aplica</v>
      </c>
      <c r="R24" s="8" t="str">
        <f>+'EV PRECIO REFERENCIA'!U24</f>
        <v/>
      </c>
      <c r="S24" s="8" t="str">
        <f t="shared" si="6"/>
        <v>No Aplica</v>
      </c>
      <c r="T24" s="8" t="str">
        <f>+'EV PRECIO REFERENCIA'!X24</f>
        <v/>
      </c>
      <c r="U24" s="8" t="str">
        <f t="shared" si="7"/>
        <v>No Aplica</v>
      </c>
      <c r="V24" s="8" t="e">
        <f>+'EV PRECIO REFERENCIA'!AA24</f>
        <v>#REF!</v>
      </c>
      <c r="W24" s="8" t="e">
        <f t="shared" si="8"/>
        <v>#REF!</v>
      </c>
      <c r="X24" s="258" t="str">
        <f>+'EV PRECIO REFERENCIA'!AD24</f>
        <v/>
      </c>
      <c r="Y24" s="8" t="str">
        <f t="shared" si="9"/>
        <v>No Aplica</v>
      </c>
      <c r="Z24" s="8" t="str">
        <f>+'EV PRECIO REFERENCIA'!AG24</f>
        <v/>
      </c>
      <c r="AA24" s="8" t="str">
        <f t="shared" si="10"/>
        <v>No Aplica</v>
      </c>
      <c r="AB24" s="8" t="str">
        <f>+'EV PRECIO REFERENCIA'!AJ24:AJ356</f>
        <v/>
      </c>
      <c r="AC24" s="8" t="str">
        <f t="shared" si="11"/>
        <v>No Aplica</v>
      </c>
      <c r="AD24" s="8" t="str">
        <f>+'EV PRECIO REFERENCIA'!AM24</f>
        <v/>
      </c>
      <c r="AE24" s="8" t="str">
        <f t="shared" si="12"/>
        <v>No Aplica</v>
      </c>
      <c r="AF24" s="342" t="str">
        <f>+'EV PRECIO REFERENCIA'!AP24</f>
        <v/>
      </c>
      <c r="AG24" s="8" t="str">
        <f t="shared" si="13"/>
        <v>No Aplica</v>
      </c>
      <c r="AH24" s="8" t="str">
        <f>+'EV PRECIO REFERENCIA'!AS24</f>
        <v/>
      </c>
      <c r="AI24" s="8" t="str">
        <f t="shared" si="14"/>
        <v>No Aplica</v>
      </c>
      <c r="AJ24" s="8" t="str">
        <f>+'EV PRECIO REFERENCIA'!AV24</f>
        <v/>
      </c>
      <c r="AK24" s="8" t="str">
        <f t="shared" si="15"/>
        <v>No Aplica</v>
      </c>
      <c r="AL24" s="342" t="str">
        <f>+'EV PRECIO REFERENCIA'!AY24</f>
        <v/>
      </c>
      <c r="AM24" s="8" t="str">
        <f t="shared" si="16"/>
        <v>No Aplica</v>
      </c>
      <c r="AN24" s="8" t="str">
        <f>+'EV PRECIO REFERENCIA'!BB24</f>
        <v/>
      </c>
      <c r="AO24" s="8" t="str">
        <f t="shared" si="17"/>
        <v>No Aplica</v>
      </c>
      <c r="AP24" s="8" t="str">
        <f>+'EV PRECIO REFERENCIA'!BE24</f>
        <v/>
      </c>
      <c r="AQ24" s="8" t="str">
        <f t="shared" si="18"/>
        <v>No Aplica</v>
      </c>
      <c r="AR24" s="8" t="str">
        <f>+'EV PRECIO REFERENCIA'!BH24</f>
        <v/>
      </c>
      <c r="AS24" s="8" t="str">
        <f t="shared" si="19"/>
        <v>No Aplica</v>
      </c>
      <c r="AT24" s="8" t="str">
        <f>+'EV PRECIO REFERENCIA'!BK24</f>
        <v/>
      </c>
      <c r="AU24" s="8" t="str">
        <f t="shared" si="20"/>
        <v>No Aplica</v>
      </c>
      <c r="AV24" s="8" t="str">
        <f>+'EV PRECIO REFERENCIA'!BQ24</f>
        <v/>
      </c>
      <c r="AW24" s="8" t="str">
        <f t="shared" si="21"/>
        <v>No Aplica</v>
      </c>
      <c r="AX24" s="8" t="str">
        <f>+'EV PRECIO REFERENCIA'!BT24</f>
        <v/>
      </c>
      <c r="AY24" s="8" t="str">
        <f t="shared" si="22"/>
        <v>No Aplica</v>
      </c>
      <c r="AZ24" s="8" t="e">
        <f>+'EV PRECIO REFERENCIA'!BW24</f>
        <v>#REF!</v>
      </c>
      <c r="BA24" s="8" t="e">
        <f t="shared" si="23"/>
        <v>#REF!</v>
      </c>
      <c r="BB24" s="44">
        <f t="shared" si="24"/>
        <v>0</v>
      </c>
      <c r="BE24" s="63"/>
    </row>
    <row r="25" spans="1:57" s="4" customFormat="1" ht="25.5" x14ac:dyDescent="0.2">
      <c r="A25" s="18">
        <f t="shared" si="25"/>
        <v>16</v>
      </c>
      <c r="B25" s="22" t="str">
        <f>VLOOKUP(A25,'EV PRECIO REFERENCIA'!A25:B356,2,0)</f>
        <v>DM148</v>
      </c>
      <c r="C25" s="135" t="str">
        <f>VLOOKUP(A25,'EV PRECIO REFERENCIA'!A25:C356,3,0)</f>
        <v>BALON DE DILATACION ESOFAGICA DE 15 18 MM</v>
      </c>
      <c r="D25" s="18">
        <f>VLOOKUP(A25,'EV PRECIO REFERENCIA'!A25:D356,4,0)</f>
        <v>1</v>
      </c>
      <c r="E25" s="86" t="str">
        <f>VLOOKUP(A25,'EV PRECIO REFERENCIA'!A25:E356,5,0)</f>
        <v>UN</v>
      </c>
      <c r="F25" s="23">
        <f>VLOOKUP(A25,'EV PRECIO REFERENCIA'!A25:F356,6,0)</f>
        <v>642600</v>
      </c>
      <c r="G25" s="23">
        <f>VLOOKUP(A25,'EV PRECIO REFERENCIA'!A25:G356,7,0)</f>
        <v>1</v>
      </c>
      <c r="H25" s="8">
        <f t="shared" si="0"/>
        <v>642600</v>
      </c>
      <c r="I25" s="8">
        <f t="shared" si="1"/>
        <v>514080</v>
      </c>
      <c r="J25" s="8" t="str">
        <f>+'EV PRECIO REFERENCIA'!I25</f>
        <v/>
      </c>
      <c r="K25" s="8" t="str">
        <f t="shared" si="2"/>
        <v>No Aplica</v>
      </c>
      <c r="L25" s="8" t="str">
        <f>+'EV PRECIO REFERENCIA'!L25</f>
        <v/>
      </c>
      <c r="M25" s="8" t="str">
        <f t="shared" si="3"/>
        <v>No Aplica</v>
      </c>
      <c r="N25" s="8" t="str">
        <f>+'EV PRECIO REFERENCIA'!O25</f>
        <v/>
      </c>
      <c r="O25" s="8" t="str">
        <f t="shared" si="4"/>
        <v>No Aplica</v>
      </c>
      <c r="P25" s="8" t="str">
        <f>+'EV PRECIO REFERENCIA'!R25</f>
        <v/>
      </c>
      <c r="Q25" s="8" t="str">
        <f t="shared" si="5"/>
        <v>No Aplica</v>
      </c>
      <c r="R25" s="8" t="str">
        <f>+'EV PRECIO REFERENCIA'!U25</f>
        <v/>
      </c>
      <c r="S25" s="8" t="str">
        <f t="shared" si="6"/>
        <v>No Aplica</v>
      </c>
      <c r="T25" s="8" t="str">
        <f>+'EV PRECIO REFERENCIA'!X25</f>
        <v/>
      </c>
      <c r="U25" s="8" t="str">
        <f t="shared" si="7"/>
        <v>No Aplica</v>
      </c>
      <c r="V25" s="8" t="e">
        <f>+'EV PRECIO REFERENCIA'!AA25</f>
        <v>#REF!</v>
      </c>
      <c r="W25" s="8" t="e">
        <f t="shared" si="8"/>
        <v>#REF!</v>
      </c>
      <c r="X25" s="258" t="str">
        <f>+'EV PRECIO REFERENCIA'!AD25</f>
        <v/>
      </c>
      <c r="Y25" s="8" t="str">
        <f t="shared" si="9"/>
        <v>No Aplica</v>
      </c>
      <c r="Z25" s="8" t="str">
        <f>+'EV PRECIO REFERENCIA'!AG25</f>
        <v/>
      </c>
      <c r="AA25" s="8" t="str">
        <f t="shared" si="10"/>
        <v>No Aplica</v>
      </c>
      <c r="AB25" s="8" t="str">
        <f>+'EV PRECIO REFERENCIA'!AJ25:AJ357</f>
        <v/>
      </c>
      <c r="AC25" s="8" t="str">
        <f t="shared" si="11"/>
        <v>No Aplica</v>
      </c>
      <c r="AD25" s="8" t="str">
        <f>+'EV PRECIO REFERENCIA'!AM25</f>
        <v/>
      </c>
      <c r="AE25" s="8" t="str">
        <f t="shared" si="12"/>
        <v>No Aplica</v>
      </c>
      <c r="AF25" s="342" t="str">
        <f>+'EV PRECIO REFERENCIA'!AP25</f>
        <v/>
      </c>
      <c r="AG25" s="8" t="str">
        <f t="shared" si="13"/>
        <v>No Aplica</v>
      </c>
      <c r="AH25" s="8" t="str">
        <f>+'EV PRECIO REFERENCIA'!AS25</f>
        <v/>
      </c>
      <c r="AI25" s="8" t="str">
        <f t="shared" si="14"/>
        <v>No Aplica</v>
      </c>
      <c r="AJ25" s="8" t="str">
        <f>+'EV PRECIO REFERENCIA'!AV25</f>
        <v/>
      </c>
      <c r="AK25" s="8" t="str">
        <f t="shared" si="15"/>
        <v>No Aplica</v>
      </c>
      <c r="AL25" s="342" t="str">
        <f>+'EV PRECIO REFERENCIA'!AY25</f>
        <v/>
      </c>
      <c r="AM25" s="8" t="str">
        <f t="shared" si="16"/>
        <v>No Aplica</v>
      </c>
      <c r="AN25" s="8" t="str">
        <f>+'EV PRECIO REFERENCIA'!BB25</f>
        <v/>
      </c>
      <c r="AO25" s="8" t="str">
        <f t="shared" si="17"/>
        <v>No Aplica</v>
      </c>
      <c r="AP25" s="8" t="str">
        <f>+'EV PRECIO REFERENCIA'!BE25</f>
        <v/>
      </c>
      <c r="AQ25" s="8" t="str">
        <f t="shared" si="18"/>
        <v>No Aplica</v>
      </c>
      <c r="AR25" s="8" t="str">
        <f>+'EV PRECIO REFERENCIA'!BH25</f>
        <v/>
      </c>
      <c r="AS25" s="8" t="str">
        <f t="shared" si="19"/>
        <v>No Aplica</v>
      </c>
      <c r="AT25" s="8" t="str">
        <f>+'EV PRECIO REFERENCIA'!BK25</f>
        <v/>
      </c>
      <c r="AU25" s="8" t="str">
        <f t="shared" si="20"/>
        <v>No Aplica</v>
      </c>
      <c r="AV25" s="8" t="str">
        <f>+'EV PRECIO REFERENCIA'!BQ25</f>
        <v/>
      </c>
      <c r="AW25" s="8" t="str">
        <f t="shared" si="21"/>
        <v>No Aplica</v>
      </c>
      <c r="AX25" s="8" t="str">
        <f>+'EV PRECIO REFERENCIA'!BT25</f>
        <v/>
      </c>
      <c r="AY25" s="8" t="str">
        <f t="shared" si="22"/>
        <v>No Aplica</v>
      </c>
      <c r="AZ25" s="8" t="e">
        <f>+'EV PRECIO REFERENCIA'!BW25</f>
        <v>#REF!</v>
      </c>
      <c r="BA25" s="8" t="e">
        <f t="shared" si="23"/>
        <v>#REF!</v>
      </c>
      <c r="BB25" s="44">
        <f t="shared" si="24"/>
        <v>0</v>
      </c>
      <c r="BE25" s="63"/>
    </row>
    <row r="26" spans="1:57" s="4" customFormat="1" ht="25.5" x14ac:dyDescent="0.2">
      <c r="A26" s="18">
        <f t="shared" si="25"/>
        <v>17</v>
      </c>
      <c r="B26" s="22" t="str">
        <f>VLOOKUP(A26,'EV PRECIO REFERENCIA'!A26:B357,2,0)</f>
        <v>DM149</v>
      </c>
      <c r="C26" s="135" t="str">
        <f>VLOOKUP(A26,'EV PRECIO REFERENCIA'!A26:C357,3,0)</f>
        <v>BALON DE DILATACION ESOFAGICA DE 18 20 MM</v>
      </c>
      <c r="D26" s="18">
        <f>VLOOKUP(A26,'EV PRECIO REFERENCIA'!A26:D357,4,0)</f>
        <v>1</v>
      </c>
      <c r="E26" s="86" t="str">
        <f>VLOOKUP(A26,'EV PRECIO REFERENCIA'!A26:E357,5,0)</f>
        <v>UN</v>
      </c>
      <c r="F26" s="23">
        <f>VLOOKUP(A26,'EV PRECIO REFERENCIA'!A26:F357,6,0)</f>
        <v>642600</v>
      </c>
      <c r="G26" s="23">
        <f>VLOOKUP(A26,'EV PRECIO REFERENCIA'!A26:G357,7,0)</f>
        <v>1</v>
      </c>
      <c r="H26" s="8">
        <f t="shared" si="0"/>
        <v>642600</v>
      </c>
      <c r="I26" s="8">
        <f t="shared" si="1"/>
        <v>514080</v>
      </c>
      <c r="J26" s="8" t="str">
        <f>+'EV PRECIO REFERENCIA'!I26</f>
        <v/>
      </c>
      <c r="K26" s="8" t="str">
        <f t="shared" si="2"/>
        <v>No Aplica</v>
      </c>
      <c r="L26" s="8" t="str">
        <f>+'EV PRECIO REFERENCIA'!L26</f>
        <v/>
      </c>
      <c r="M26" s="8" t="str">
        <f t="shared" si="3"/>
        <v>No Aplica</v>
      </c>
      <c r="N26" s="8" t="str">
        <f>+'EV PRECIO REFERENCIA'!O26</f>
        <v/>
      </c>
      <c r="O26" s="8" t="str">
        <f t="shared" si="4"/>
        <v>No Aplica</v>
      </c>
      <c r="P26" s="8" t="str">
        <f>+'EV PRECIO REFERENCIA'!R26</f>
        <v/>
      </c>
      <c r="Q26" s="8" t="str">
        <f t="shared" si="5"/>
        <v>No Aplica</v>
      </c>
      <c r="R26" s="8" t="str">
        <f>+'EV PRECIO REFERENCIA'!U26</f>
        <v/>
      </c>
      <c r="S26" s="8" t="str">
        <f t="shared" si="6"/>
        <v>No Aplica</v>
      </c>
      <c r="T26" s="8" t="str">
        <f>+'EV PRECIO REFERENCIA'!X26</f>
        <v/>
      </c>
      <c r="U26" s="8" t="str">
        <f t="shared" si="7"/>
        <v>No Aplica</v>
      </c>
      <c r="V26" s="8" t="e">
        <f>+'EV PRECIO REFERENCIA'!AA26</f>
        <v>#REF!</v>
      </c>
      <c r="W26" s="8" t="e">
        <f t="shared" si="8"/>
        <v>#REF!</v>
      </c>
      <c r="X26" s="258" t="str">
        <f>+'EV PRECIO REFERENCIA'!AD26</f>
        <v/>
      </c>
      <c r="Y26" s="8" t="str">
        <f t="shared" si="9"/>
        <v>No Aplica</v>
      </c>
      <c r="Z26" s="8" t="str">
        <f>+'EV PRECIO REFERENCIA'!AG26</f>
        <v/>
      </c>
      <c r="AA26" s="8" t="str">
        <f t="shared" si="10"/>
        <v>No Aplica</v>
      </c>
      <c r="AB26" s="8" t="str">
        <f>+'EV PRECIO REFERENCIA'!AJ26:AJ358</f>
        <v/>
      </c>
      <c r="AC26" s="8" t="str">
        <f t="shared" si="11"/>
        <v>No Aplica</v>
      </c>
      <c r="AD26" s="8" t="str">
        <f>+'EV PRECIO REFERENCIA'!AM26</f>
        <v/>
      </c>
      <c r="AE26" s="8" t="str">
        <f t="shared" si="12"/>
        <v>No Aplica</v>
      </c>
      <c r="AF26" s="342" t="str">
        <f>+'EV PRECIO REFERENCIA'!AP26</f>
        <v/>
      </c>
      <c r="AG26" s="8" t="str">
        <f t="shared" si="13"/>
        <v>No Aplica</v>
      </c>
      <c r="AH26" s="8" t="str">
        <f>+'EV PRECIO REFERENCIA'!AS26</f>
        <v/>
      </c>
      <c r="AI26" s="8" t="str">
        <f t="shared" si="14"/>
        <v>No Aplica</v>
      </c>
      <c r="AJ26" s="8" t="str">
        <f>+'EV PRECIO REFERENCIA'!AV26</f>
        <v/>
      </c>
      <c r="AK26" s="8" t="str">
        <f t="shared" si="15"/>
        <v>No Aplica</v>
      </c>
      <c r="AL26" s="342" t="str">
        <f>+'EV PRECIO REFERENCIA'!AY26</f>
        <v/>
      </c>
      <c r="AM26" s="8" t="str">
        <f t="shared" si="16"/>
        <v>No Aplica</v>
      </c>
      <c r="AN26" s="8" t="str">
        <f>+'EV PRECIO REFERENCIA'!BB26</f>
        <v/>
      </c>
      <c r="AO26" s="8" t="str">
        <f t="shared" si="17"/>
        <v>No Aplica</v>
      </c>
      <c r="AP26" s="8" t="str">
        <f>+'EV PRECIO REFERENCIA'!BE26</f>
        <v/>
      </c>
      <c r="AQ26" s="8" t="str">
        <f t="shared" si="18"/>
        <v>No Aplica</v>
      </c>
      <c r="AR26" s="8" t="str">
        <f>+'EV PRECIO REFERENCIA'!BH26</f>
        <v/>
      </c>
      <c r="AS26" s="8" t="str">
        <f t="shared" si="19"/>
        <v>No Aplica</v>
      </c>
      <c r="AT26" s="8" t="str">
        <f>+'EV PRECIO REFERENCIA'!BK26</f>
        <v/>
      </c>
      <c r="AU26" s="8" t="str">
        <f t="shared" si="20"/>
        <v>No Aplica</v>
      </c>
      <c r="AV26" s="8" t="str">
        <f>+'EV PRECIO REFERENCIA'!BQ26</f>
        <v/>
      </c>
      <c r="AW26" s="8" t="str">
        <f t="shared" si="21"/>
        <v>No Aplica</v>
      </c>
      <c r="AX26" s="8" t="str">
        <f>+'EV PRECIO REFERENCIA'!BT26</f>
        <v/>
      </c>
      <c r="AY26" s="8" t="str">
        <f t="shared" si="22"/>
        <v>No Aplica</v>
      </c>
      <c r="AZ26" s="8" t="e">
        <f>+'EV PRECIO REFERENCIA'!BW26</f>
        <v>#REF!</v>
      </c>
      <c r="BA26" s="8" t="e">
        <f t="shared" si="23"/>
        <v>#REF!</v>
      </c>
      <c r="BB26" s="44">
        <f t="shared" si="24"/>
        <v>0</v>
      </c>
      <c r="BE26" s="63"/>
    </row>
    <row r="27" spans="1:57" s="4" customFormat="1" ht="38.25" x14ac:dyDescent="0.2">
      <c r="A27" s="18">
        <f t="shared" si="25"/>
        <v>18</v>
      </c>
      <c r="B27" s="22" t="str">
        <f>VLOOKUP(A27,'EV PRECIO REFERENCIA'!A27:B358,2,0)</f>
        <v>DM2343</v>
      </c>
      <c r="C27" s="135" t="str">
        <f>VLOOKUP(A27,'EV PRECIO REFERENCIA'!A27:C358,3,0)</f>
        <v>BALON DILATACION ESOFAGICA DE 30 MM PARA ACALASIA</v>
      </c>
      <c r="D27" s="18">
        <f>VLOOKUP(A27,'EV PRECIO REFERENCIA'!A27:D358,4,0)</f>
        <v>1</v>
      </c>
      <c r="E27" s="86" t="str">
        <f>VLOOKUP(A27,'EV PRECIO REFERENCIA'!A27:E358,5,0)</f>
        <v>UN</v>
      </c>
      <c r="F27" s="23">
        <f>VLOOKUP(A27,'EV PRECIO REFERENCIA'!A27:F358,6,0)</f>
        <v>2400000</v>
      </c>
      <c r="G27" s="23">
        <f>VLOOKUP(A27,'EV PRECIO REFERENCIA'!A27:G358,7,0)</f>
        <v>1</v>
      </c>
      <c r="H27" s="8">
        <f t="shared" si="0"/>
        <v>2400000</v>
      </c>
      <c r="I27" s="8">
        <f t="shared" si="1"/>
        <v>1920000</v>
      </c>
      <c r="J27" s="8" t="str">
        <f>+'EV PRECIO REFERENCIA'!I27</f>
        <v/>
      </c>
      <c r="K27" s="8" t="str">
        <f t="shared" si="2"/>
        <v>No Aplica</v>
      </c>
      <c r="L27" s="8" t="str">
        <f>+'EV PRECIO REFERENCIA'!L27</f>
        <v/>
      </c>
      <c r="M27" s="8" t="str">
        <f t="shared" si="3"/>
        <v>No Aplica</v>
      </c>
      <c r="N27" s="8" t="str">
        <f>+'EV PRECIO REFERENCIA'!O27</f>
        <v/>
      </c>
      <c r="O27" s="8" t="str">
        <f t="shared" si="4"/>
        <v>No Aplica</v>
      </c>
      <c r="P27" s="8" t="str">
        <f>+'EV PRECIO REFERENCIA'!R27</f>
        <v/>
      </c>
      <c r="Q27" s="8" t="str">
        <f t="shared" si="5"/>
        <v>No Aplica</v>
      </c>
      <c r="R27" s="8" t="str">
        <f>+'EV PRECIO REFERENCIA'!U27</f>
        <v/>
      </c>
      <c r="S27" s="8" t="str">
        <f t="shared" si="6"/>
        <v>No Aplica</v>
      </c>
      <c r="T27" s="8" t="str">
        <f>+'EV PRECIO REFERENCIA'!X27</f>
        <v/>
      </c>
      <c r="U27" s="8" t="str">
        <f t="shared" si="7"/>
        <v>No Aplica</v>
      </c>
      <c r="V27" s="8" t="e">
        <f>+'EV PRECIO REFERENCIA'!AA27</f>
        <v>#REF!</v>
      </c>
      <c r="W27" s="8" t="e">
        <f t="shared" si="8"/>
        <v>#REF!</v>
      </c>
      <c r="X27" s="258" t="str">
        <f>+'EV PRECIO REFERENCIA'!AD27</f>
        <v/>
      </c>
      <c r="Y27" s="8" t="str">
        <f t="shared" si="9"/>
        <v>No Aplica</v>
      </c>
      <c r="Z27" s="8" t="str">
        <f>+'EV PRECIO REFERENCIA'!AG27</f>
        <v/>
      </c>
      <c r="AA27" s="8" t="str">
        <f t="shared" si="10"/>
        <v>No Aplica</v>
      </c>
      <c r="AB27" s="8" t="str">
        <f>+'EV PRECIO REFERENCIA'!AJ27:AJ359</f>
        <v/>
      </c>
      <c r="AC27" s="8" t="str">
        <f t="shared" si="11"/>
        <v>No Aplica</v>
      </c>
      <c r="AD27" s="8" t="str">
        <f>+'EV PRECIO REFERENCIA'!AM27</f>
        <v/>
      </c>
      <c r="AE27" s="8" t="str">
        <f t="shared" si="12"/>
        <v>No Aplica</v>
      </c>
      <c r="AF27" s="342" t="str">
        <f>+'EV PRECIO REFERENCIA'!AP27</f>
        <v/>
      </c>
      <c r="AG27" s="8" t="str">
        <f t="shared" si="13"/>
        <v>No Aplica</v>
      </c>
      <c r="AH27" s="8" t="str">
        <f>+'EV PRECIO REFERENCIA'!AS27</f>
        <v/>
      </c>
      <c r="AI27" s="8" t="str">
        <f t="shared" si="14"/>
        <v>No Aplica</v>
      </c>
      <c r="AJ27" s="8" t="str">
        <f>+'EV PRECIO REFERENCIA'!AV27</f>
        <v/>
      </c>
      <c r="AK27" s="8" t="str">
        <f t="shared" si="15"/>
        <v>No Aplica</v>
      </c>
      <c r="AL27" s="342" t="str">
        <f>+'EV PRECIO REFERENCIA'!AY27</f>
        <v/>
      </c>
      <c r="AM27" s="8" t="str">
        <f t="shared" si="16"/>
        <v>No Aplica</v>
      </c>
      <c r="AN27" s="8" t="str">
        <f>+'EV PRECIO REFERENCIA'!BB27</f>
        <v/>
      </c>
      <c r="AO27" s="8" t="str">
        <f t="shared" si="17"/>
        <v>No Aplica</v>
      </c>
      <c r="AP27" s="8" t="str">
        <f>+'EV PRECIO REFERENCIA'!BE27</f>
        <v/>
      </c>
      <c r="AQ27" s="8" t="str">
        <f t="shared" si="18"/>
        <v>No Aplica</v>
      </c>
      <c r="AR27" s="8" t="str">
        <f>+'EV PRECIO REFERENCIA'!BH27</f>
        <v/>
      </c>
      <c r="AS27" s="8" t="str">
        <f t="shared" si="19"/>
        <v>No Aplica</v>
      </c>
      <c r="AT27" s="8" t="str">
        <f>+'EV PRECIO REFERENCIA'!BK27</f>
        <v/>
      </c>
      <c r="AU27" s="8" t="str">
        <f t="shared" si="20"/>
        <v>No Aplica</v>
      </c>
      <c r="AV27" s="8" t="str">
        <f>+'EV PRECIO REFERENCIA'!BQ27</f>
        <v/>
      </c>
      <c r="AW27" s="8" t="str">
        <f t="shared" si="21"/>
        <v>No Aplica</v>
      </c>
      <c r="AX27" s="8" t="str">
        <f>+'EV PRECIO REFERENCIA'!BT27</f>
        <v/>
      </c>
      <c r="AY27" s="8" t="str">
        <f t="shared" si="22"/>
        <v>No Aplica</v>
      </c>
      <c r="AZ27" s="8" t="e">
        <f>+'EV PRECIO REFERENCIA'!BW27</f>
        <v>#REF!</v>
      </c>
      <c r="BA27" s="8" t="e">
        <f t="shared" si="23"/>
        <v>#REF!</v>
      </c>
      <c r="BB27" s="44">
        <f t="shared" si="24"/>
        <v>0</v>
      </c>
      <c r="BC27" s="62"/>
      <c r="BD27" s="62"/>
      <c r="BE27" s="63"/>
    </row>
    <row r="28" spans="1:57" ht="25.5" x14ac:dyDescent="0.2">
      <c r="A28" s="18">
        <f t="shared" si="25"/>
        <v>19</v>
      </c>
      <c r="B28" s="22" t="str">
        <f>VLOOKUP(A28,'EV PRECIO REFERENCIA'!A28:B359,2,0)</f>
        <v>DM1546</v>
      </c>
      <c r="C28" s="135" t="str">
        <f>VLOOKUP(A28,'EV PRECIO REFERENCIA'!A28:C359,3,0)</f>
        <v>BALON DE DILATACION ESOFAGICA DE 6 8 MM</v>
      </c>
      <c r="D28" s="18">
        <f>VLOOKUP(A28,'EV PRECIO REFERENCIA'!A28:D359,4,0)</f>
        <v>1</v>
      </c>
      <c r="E28" s="86" t="str">
        <f>VLOOKUP(A28,'EV PRECIO REFERENCIA'!A28:E359,5,0)</f>
        <v>UN</v>
      </c>
      <c r="F28" s="23">
        <f>VLOOKUP(A28,'EV PRECIO REFERENCIA'!A28:F359,6,0)</f>
        <v>642600</v>
      </c>
      <c r="G28" s="23">
        <f>VLOOKUP(A28,'EV PRECIO REFERENCIA'!A28:G359,7,0)</f>
        <v>1</v>
      </c>
      <c r="H28" s="8">
        <f t="shared" si="0"/>
        <v>642600</v>
      </c>
      <c r="I28" s="8">
        <f t="shared" si="1"/>
        <v>514080</v>
      </c>
      <c r="J28" s="8" t="str">
        <f>+'EV PRECIO REFERENCIA'!I28</f>
        <v/>
      </c>
      <c r="K28" s="8" t="str">
        <f t="shared" si="2"/>
        <v>No Aplica</v>
      </c>
      <c r="L28" s="8" t="str">
        <f>+'EV PRECIO REFERENCIA'!L28</f>
        <v/>
      </c>
      <c r="M28" s="8" t="str">
        <f t="shared" si="3"/>
        <v>No Aplica</v>
      </c>
      <c r="N28" s="8" t="str">
        <f>+'EV PRECIO REFERENCIA'!O28</f>
        <v/>
      </c>
      <c r="O28" s="8" t="str">
        <f t="shared" si="4"/>
        <v>No Aplica</v>
      </c>
      <c r="P28" s="8" t="str">
        <f>+'EV PRECIO REFERENCIA'!R28</f>
        <v/>
      </c>
      <c r="Q28" s="8" t="str">
        <f t="shared" si="5"/>
        <v>No Aplica</v>
      </c>
      <c r="R28" s="8" t="str">
        <f>+'EV PRECIO REFERENCIA'!U28</f>
        <v/>
      </c>
      <c r="S28" s="8" t="str">
        <f t="shared" si="6"/>
        <v>No Aplica</v>
      </c>
      <c r="T28" s="8" t="str">
        <f>+'EV PRECIO REFERENCIA'!X28</f>
        <v/>
      </c>
      <c r="U28" s="8" t="str">
        <f t="shared" si="7"/>
        <v>No Aplica</v>
      </c>
      <c r="V28" s="8" t="e">
        <f>+'EV PRECIO REFERENCIA'!AA28</f>
        <v>#REF!</v>
      </c>
      <c r="W28" s="8" t="e">
        <f t="shared" si="8"/>
        <v>#REF!</v>
      </c>
      <c r="X28" s="258" t="str">
        <f>+'EV PRECIO REFERENCIA'!AD28</f>
        <v/>
      </c>
      <c r="Y28" s="8" t="str">
        <f t="shared" si="9"/>
        <v>No Aplica</v>
      </c>
      <c r="Z28" s="8" t="str">
        <f>+'EV PRECIO REFERENCIA'!AG28</f>
        <v/>
      </c>
      <c r="AA28" s="8" t="str">
        <f t="shared" si="10"/>
        <v>No Aplica</v>
      </c>
      <c r="AB28" s="8" t="str">
        <f>+'EV PRECIO REFERENCIA'!AJ28:AJ360</f>
        <v/>
      </c>
      <c r="AC28" s="8" t="str">
        <f t="shared" si="11"/>
        <v>No Aplica</v>
      </c>
      <c r="AD28" s="8" t="str">
        <f>+'EV PRECIO REFERENCIA'!AM28</f>
        <v/>
      </c>
      <c r="AE28" s="8" t="str">
        <f t="shared" si="12"/>
        <v>No Aplica</v>
      </c>
      <c r="AF28" s="342" t="str">
        <f>+'EV PRECIO REFERENCIA'!AP28</f>
        <v/>
      </c>
      <c r="AG28" s="8" t="str">
        <f t="shared" si="13"/>
        <v>No Aplica</v>
      </c>
      <c r="AH28" s="8" t="str">
        <f>+'EV PRECIO REFERENCIA'!AS28</f>
        <v/>
      </c>
      <c r="AI28" s="8" t="str">
        <f t="shared" si="14"/>
        <v>No Aplica</v>
      </c>
      <c r="AJ28" s="8" t="str">
        <f>+'EV PRECIO REFERENCIA'!AV28</f>
        <v/>
      </c>
      <c r="AK28" s="8" t="str">
        <f t="shared" si="15"/>
        <v>No Aplica</v>
      </c>
      <c r="AL28" s="342" t="str">
        <f>+'EV PRECIO REFERENCIA'!AY28</f>
        <v/>
      </c>
      <c r="AM28" s="8" t="str">
        <f t="shared" si="16"/>
        <v>No Aplica</v>
      </c>
      <c r="AN28" s="8" t="str">
        <f>+'EV PRECIO REFERENCIA'!BB28</f>
        <v/>
      </c>
      <c r="AO28" s="8" t="str">
        <f t="shared" si="17"/>
        <v>No Aplica</v>
      </c>
      <c r="AP28" s="8" t="str">
        <f>+'EV PRECIO REFERENCIA'!BE28</f>
        <v/>
      </c>
      <c r="AQ28" s="8" t="str">
        <f t="shared" si="18"/>
        <v>No Aplica</v>
      </c>
      <c r="AR28" s="8" t="str">
        <f>+'EV PRECIO REFERENCIA'!BH28</f>
        <v/>
      </c>
      <c r="AS28" s="8" t="str">
        <f t="shared" si="19"/>
        <v>No Aplica</v>
      </c>
      <c r="AT28" s="8" t="str">
        <f>+'EV PRECIO REFERENCIA'!BK28</f>
        <v/>
      </c>
      <c r="AU28" s="8" t="str">
        <f t="shared" si="20"/>
        <v>No Aplica</v>
      </c>
      <c r="AV28" s="8" t="str">
        <f>+'EV PRECIO REFERENCIA'!BQ28</f>
        <v/>
      </c>
      <c r="AW28" s="8" t="str">
        <f t="shared" si="21"/>
        <v>No Aplica</v>
      </c>
      <c r="AX28" s="8" t="str">
        <f>+'EV PRECIO REFERENCIA'!BT28</f>
        <v/>
      </c>
      <c r="AY28" s="8" t="str">
        <f t="shared" si="22"/>
        <v>No Aplica</v>
      </c>
      <c r="AZ28" s="8" t="e">
        <f>+'EV PRECIO REFERENCIA'!BW28</f>
        <v>#REF!</v>
      </c>
      <c r="BA28" s="8" t="e">
        <f t="shared" si="23"/>
        <v>#REF!</v>
      </c>
      <c r="BB28" s="44">
        <f t="shared" si="24"/>
        <v>0</v>
      </c>
      <c r="BC28" s="62"/>
      <c r="BD28" s="62"/>
      <c r="BE28" s="63"/>
    </row>
    <row r="29" spans="1:57" ht="25.5" x14ac:dyDescent="0.2">
      <c r="A29" s="18">
        <f t="shared" si="25"/>
        <v>20</v>
      </c>
      <c r="B29" s="22" t="str">
        <f>VLOOKUP(A29,'EV PRECIO REFERENCIA'!A29:B360,2,0)</f>
        <v>DM1549</v>
      </c>
      <c r="C29" s="135" t="str">
        <f>VLOOKUP(A29,'EV PRECIO REFERENCIA'!A29:C360,3,0)</f>
        <v>BALON DE DILATACION ESOFAGICA DE 8-10</v>
      </c>
      <c r="D29" s="18">
        <f>VLOOKUP(A29,'EV PRECIO REFERENCIA'!A29:D360,4,0)</f>
        <v>1</v>
      </c>
      <c r="E29" s="86" t="str">
        <f>VLOOKUP(A29,'EV PRECIO REFERENCIA'!A29:E360,5,0)</f>
        <v>UN</v>
      </c>
      <c r="F29" s="23">
        <f>VLOOKUP(A29,'EV PRECIO REFERENCIA'!A29:F360,6,0)</f>
        <v>642600</v>
      </c>
      <c r="G29" s="23">
        <f>VLOOKUP(A29,'EV PRECIO REFERENCIA'!A29:G360,7,0)</f>
        <v>1</v>
      </c>
      <c r="H29" s="8">
        <f t="shared" si="0"/>
        <v>642600</v>
      </c>
      <c r="I29" s="8">
        <f t="shared" si="1"/>
        <v>514080</v>
      </c>
      <c r="J29" s="8" t="str">
        <f>+'EV PRECIO REFERENCIA'!I29</f>
        <v/>
      </c>
      <c r="K29" s="8" t="str">
        <f t="shared" si="2"/>
        <v>No Aplica</v>
      </c>
      <c r="L29" s="8" t="str">
        <f>+'EV PRECIO REFERENCIA'!L29</f>
        <v/>
      </c>
      <c r="M29" s="8" t="str">
        <f t="shared" si="3"/>
        <v>No Aplica</v>
      </c>
      <c r="N29" s="8" t="str">
        <f>+'EV PRECIO REFERENCIA'!O29</f>
        <v/>
      </c>
      <c r="O29" s="8" t="str">
        <f t="shared" si="4"/>
        <v>No Aplica</v>
      </c>
      <c r="P29" s="8" t="str">
        <f>+'EV PRECIO REFERENCIA'!R29</f>
        <v/>
      </c>
      <c r="Q29" s="8" t="str">
        <f t="shared" si="5"/>
        <v>No Aplica</v>
      </c>
      <c r="R29" s="8" t="str">
        <f>+'EV PRECIO REFERENCIA'!U29</f>
        <v/>
      </c>
      <c r="S29" s="8" t="str">
        <f t="shared" si="6"/>
        <v>No Aplica</v>
      </c>
      <c r="T29" s="8" t="str">
        <f>+'EV PRECIO REFERENCIA'!X29</f>
        <v/>
      </c>
      <c r="U29" s="8" t="str">
        <f t="shared" si="7"/>
        <v>No Aplica</v>
      </c>
      <c r="V29" s="8" t="e">
        <f>+'EV PRECIO REFERENCIA'!AA29</f>
        <v>#REF!</v>
      </c>
      <c r="W29" s="8" t="e">
        <f t="shared" si="8"/>
        <v>#REF!</v>
      </c>
      <c r="X29" s="258" t="str">
        <f>+'EV PRECIO REFERENCIA'!AD29</f>
        <v/>
      </c>
      <c r="Y29" s="8" t="str">
        <f t="shared" si="9"/>
        <v>No Aplica</v>
      </c>
      <c r="Z29" s="8" t="str">
        <f>+'EV PRECIO REFERENCIA'!AG29</f>
        <v/>
      </c>
      <c r="AA29" s="8" t="str">
        <f t="shared" si="10"/>
        <v>No Aplica</v>
      </c>
      <c r="AB29" s="8" t="str">
        <f>+'EV PRECIO REFERENCIA'!AJ29:AJ361</f>
        <v/>
      </c>
      <c r="AC29" s="8" t="str">
        <f t="shared" si="11"/>
        <v>No Aplica</v>
      </c>
      <c r="AD29" s="8" t="str">
        <f>+'EV PRECIO REFERENCIA'!AM29</f>
        <v/>
      </c>
      <c r="AE29" s="8" t="str">
        <f t="shared" si="12"/>
        <v>No Aplica</v>
      </c>
      <c r="AF29" s="342" t="str">
        <f>+'EV PRECIO REFERENCIA'!AP29</f>
        <v/>
      </c>
      <c r="AG29" s="8" t="str">
        <f t="shared" si="13"/>
        <v>No Aplica</v>
      </c>
      <c r="AH29" s="8" t="str">
        <f>+'EV PRECIO REFERENCIA'!AS29</f>
        <v/>
      </c>
      <c r="AI29" s="8" t="str">
        <f t="shared" si="14"/>
        <v>No Aplica</v>
      </c>
      <c r="AJ29" s="8" t="str">
        <f>+'EV PRECIO REFERENCIA'!AV29</f>
        <v/>
      </c>
      <c r="AK29" s="8" t="str">
        <f t="shared" si="15"/>
        <v>No Aplica</v>
      </c>
      <c r="AL29" s="342" t="str">
        <f>+'EV PRECIO REFERENCIA'!AY29</f>
        <v/>
      </c>
      <c r="AM29" s="8" t="str">
        <f t="shared" si="16"/>
        <v>No Aplica</v>
      </c>
      <c r="AN29" s="8" t="str">
        <f>+'EV PRECIO REFERENCIA'!BB29</f>
        <v/>
      </c>
      <c r="AO29" s="8" t="str">
        <f t="shared" si="17"/>
        <v>No Aplica</v>
      </c>
      <c r="AP29" s="8" t="str">
        <f>+'EV PRECIO REFERENCIA'!BE29</f>
        <v/>
      </c>
      <c r="AQ29" s="8" t="str">
        <f t="shared" si="18"/>
        <v>No Aplica</v>
      </c>
      <c r="AR29" s="8" t="str">
        <f>+'EV PRECIO REFERENCIA'!BH29</f>
        <v/>
      </c>
      <c r="AS29" s="8" t="str">
        <f t="shared" si="19"/>
        <v>No Aplica</v>
      </c>
      <c r="AT29" s="8" t="str">
        <f>+'EV PRECIO REFERENCIA'!BK29</f>
        <v/>
      </c>
      <c r="AU29" s="8" t="str">
        <f t="shared" si="20"/>
        <v>No Aplica</v>
      </c>
      <c r="AV29" s="8" t="str">
        <f>+'EV PRECIO REFERENCIA'!BQ29</f>
        <v/>
      </c>
      <c r="AW29" s="8" t="str">
        <f t="shared" si="21"/>
        <v>No Aplica</v>
      </c>
      <c r="AX29" s="8" t="str">
        <f>+'EV PRECIO REFERENCIA'!BT29</f>
        <v/>
      </c>
      <c r="AY29" s="8" t="str">
        <f t="shared" si="22"/>
        <v>No Aplica</v>
      </c>
      <c r="AZ29" s="8" t="e">
        <f>+'EV PRECIO REFERENCIA'!BW29</f>
        <v>#REF!</v>
      </c>
      <c r="BA29" s="8" t="e">
        <f t="shared" si="23"/>
        <v>#REF!</v>
      </c>
      <c r="BB29" s="44">
        <f t="shared" si="24"/>
        <v>0</v>
      </c>
      <c r="BC29" s="4"/>
      <c r="BD29" s="4"/>
      <c r="BE29" s="63"/>
    </row>
    <row r="30" spans="1:57" ht="25.5" x14ac:dyDescent="0.2">
      <c r="A30" s="85">
        <f>+A29+1</f>
        <v>21</v>
      </c>
      <c r="B30" s="22" t="str">
        <f>VLOOKUP(A30,'EV PRECIO REFERENCIA'!A30:B361,2,0)</f>
        <v>DM150</v>
      </c>
      <c r="C30" s="135" t="str">
        <f>VLOOKUP(A30,'EV PRECIO REFERENCIA'!A30:C361,3,0)</f>
        <v>BALON EXTRACTOR DE CALCULO</v>
      </c>
      <c r="D30" s="18">
        <f>VLOOKUP(A30,'EV PRECIO REFERENCIA'!A30:D361,4,0)</f>
        <v>1</v>
      </c>
      <c r="E30" s="86" t="str">
        <f>VLOOKUP(A30,'EV PRECIO REFERENCIA'!A30:E361,5,0)</f>
        <v>UN</v>
      </c>
      <c r="F30" s="23">
        <f>VLOOKUP(A30,'EV PRECIO REFERENCIA'!A30:F361,6,0)</f>
        <v>525980</v>
      </c>
      <c r="G30" s="23">
        <f>VLOOKUP(A30,'EV PRECIO REFERENCIA'!A30:G361,7,0)</f>
        <v>11</v>
      </c>
      <c r="H30" s="8">
        <f t="shared" si="0"/>
        <v>5785780</v>
      </c>
      <c r="I30" s="8">
        <f t="shared" si="1"/>
        <v>420784</v>
      </c>
      <c r="J30" s="8" t="str">
        <f>+'EV PRECIO REFERENCIA'!I30</f>
        <v/>
      </c>
      <c r="K30" s="8" t="str">
        <f t="shared" si="2"/>
        <v>No Aplica</v>
      </c>
      <c r="L30" s="8" t="str">
        <f>+'EV PRECIO REFERENCIA'!L30</f>
        <v/>
      </c>
      <c r="M30" s="8" t="str">
        <f t="shared" si="3"/>
        <v>No Aplica</v>
      </c>
      <c r="N30" s="8" t="str">
        <f>+'EV PRECIO REFERENCIA'!O30</f>
        <v/>
      </c>
      <c r="O30" s="8" t="str">
        <f t="shared" si="4"/>
        <v>No Aplica</v>
      </c>
      <c r="P30" s="8" t="str">
        <f>+'EV PRECIO REFERENCIA'!R30</f>
        <v/>
      </c>
      <c r="Q30" s="8" t="str">
        <f t="shared" si="5"/>
        <v>No Aplica</v>
      </c>
      <c r="R30" s="8" t="str">
        <f>+'EV PRECIO REFERENCIA'!U30</f>
        <v/>
      </c>
      <c r="S30" s="8" t="str">
        <f t="shared" si="6"/>
        <v>No Aplica</v>
      </c>
      <c r="T30" s="8" t="str">
        <f>+'EV PRECIO REFERENCIA'!X30</f>
        <v/>
      </c>
      <c r="U30" s="8" t="str">
        <f t="shared" si="7"/>
        <v>No Aplica</v>
      </c>
      <c r="V30" s="8" t="e">
        <f>+'EV PRECIO REFERENCIA'!AA30</f>
        <v>#REF!</v>
      </c>
      <c r="W30" s="8" t="e">
        <f t="shared" si="8"/>
        <v>#REF!</v>
      </c>
      <c r="X30" s="258" t="str">
        <f>+'EV PRECIO REFERENCIA'!AD30</f>
        <v/>
      </c>
      <c r="Y30" s="8" t="str">
        <f t="shared" si="9"/>
        <v>No Aplica</v>
      </c>
      <c r="Z30" s="8" t="str">
        <f>+'EV PRECIO REFERENCIA'!AG30</f>
        <v/>
      </c>
      <c r="AA30" s="8" t="str">
        <f t="shared" si="10"/>
        <v>No Aplica</v>
      </c>
      <c r="AB30" s="8" t="str">
        <f>+'EV PRECIO REFERENCIA'!AJ30:AJ362</f>
        <v/>
      </c>
      <c r="AC30" s="8" t="str">
        <f t="shared" si="11"/>
        <v>No Aplica</v>
      </c>
      <c r="AD30" s="8" t="str">
        <f>+'EV PRECIO REFERENCIA'!AM30</f>
        <v/>
      </c>
      <c r="AE30" s="8" t="str">
        <f t="shared" si="12"/>
        <v>No Aplica</v>
      </c>
      <c r="AF30" s="342" t="str">
        <f>+'EV PRECIO REFERENCIA'!AP30</f>
        <v/>
      </c>
      <c r="AG30" s="8" t="str">
        <f t="shared" si="13"/>
        <v>No Aplica</v>
      </c>
      <c r="AH30" s="8" t="str">
        <f>+'EV PRECIO REFERENCIA'!AS30</f>
        <v/>
      </c>
      <c r="AI30" s="8" t="str">
        <f t="shared" si="14"/>
        <v>No Aplica</v>
      </c>
      <c r="AJ30" s="8" t="str">
        <f>+'EV PRECIO REFERENCIA'!AV30</f>
        <v/>
      </c>
      <c r="AK30" s="8" t="str">
        <f t="shared" si="15"/>
        <v>No Aplica</v>
      </c>
      <c r="AL30" s="342" t="str">
        <f>+'EV PRECIO REFERENCIA'!AY30</f>
        <v/>
      </c>
      <c r="AM30" s="8" t="str">
        <f t="shared" si="16"/>
        <v>No Aplica</v>
      </c>
      <c r="AN30" s="8" t="str">
        <f>+'EV PRECIO REFERENCIA'!BB30</f>
        <v/>
      </c>
      <c r="AO30" s="8" t="str">
        <f t="shared" si="17"/>
        <v>No Aplica</v>
      </c>
      <c r="AP30" s="8" t="str">
        <f>+'EV PRECIO REFERENCIA'!BE30</f>
        <v/>
      </c>
      <c r="AQ30" s="8" t="str">
        <f t="shared" si="18"/>
        <v>No Aplica</v>
      </c>
      <c r="AR30" s="8" t="str">
        <f>+'EV PRECIO REFERENCIA'!BH30</f>
        <v/>
      </c>
      <c r="AS30" s="8" t="str">
        <f t="shared" si="19"/>
        <v>No Aplica</v>
      </c>
      <c r="AT30" s="8" t="str">
        <f>+'EV PRECIO REFERENCIA'!BK30</f>
        <v/>
      </c>
      <c r="AU30" s="8" t="str">
        <f t="shared" si="20"/>
        <v>No Aplica</v>
      </c>
      <c r="AV30" s="8" t="str">
        <f>+'EV PRECIO REFERENCIA'!BQ30</f>
        <v/>
      </c>
      <c r="AW30" s="8" t="str">
        <f t="shared" si="21"/>
        <v>No Aplica</v>
      </c>
      <c r="AX30" s="8" t="str">
        <f>+'EV PRECIO REFERENCIA'!BT30</f>
        <v/>
      </c>
      <c r="AY30" s="8" t="str">
        <f t="shared" si="22"/>
        <v>No Aplica</v>
      </c>
      <c r="AZ30" s="8" t="e">
        <f>+'EV PRECIO REFERENCIA'!BW30</f>
        <v>#REF!</v>
      </c>
      <c r="BA30" s="8" t="e">
        <f t="shared" si="23"/>
        <v>#REF!</v>
      </c>
      <c r="BB30" s="44">
        <f t="shared" si="24"/>
        <v>0</v>
      </c>
    </row>
    <row r="31" spans="1:57" ht="25.5" x14ac:dyDescent="0.2">
      <c r="A31" s="85">
        <f t="shared" ref="A31:A49" si="26">+A30+1</f>
        <v>22</v>
      </c>
      <c r="B31" s="22" t="str">
        <f>VLOOKUP(A31,'EV PRECIO REFERENCIA'!A31:B362,2,0)</f>
        <v>DM2097</v>
      </c>
      <c r="C31" s="135" t="str">
        <f>VLOOKUP(A31,'EV PRECIO REFERENCIA'!A31:C362,3,0)</f>
        <v>BALON EXTRACTOR DE CALCULOS TRILUMEN</v>
      </c>
      <c r="D31" s="18">
        <f>VLOOKUP(A31,'EV PRECIO REFERENCIA'!A31:D362,4,0)</f>
        <v>1</v>
      </c>
      <c r="E31" s="86" t="str">
        <f>VLOOKUP(A31,'EV PRECIO REFERENCIA'!A31:E362,5,0)</f>
        <v>UN</v>
      </c>
      <c r="F31" s="23">
        <f>VLOOKUP(A31,'EV PRECIO REFERENCIA'!A31:F362,6,0)</f>
        <v>525980</v>
      </c>
      <c r="G31" s="23">
        <f>VLOOKUP(A31,'EV PRECIO REFERENCIA'!A31:G362,7,0)</f>
        <v>1</v>
      </c>
      <c r="H31" s="8">
        <f t="shared" si="0"/>
        <v>525980</v>
      </c>
      <c r="I31" s="8">
        <f t="shared" si="1"/>
        <v>420784</v>
      </c>
      <c r="J31" s="8" t="str">
        <f>+'EV PRECIO REFERENCIA'!I31</f>
        <v/>
      </c>
      <c r="K31" s="8" t="str">
        <f t="shared" si="2"/>
        <v>No Aplica</v>
      </c>
      <c r="L31" s="8" t="str">
        <f>+'EV PRECIO REFERENCIA'!L31</f>
        <v/>
      </c>
      <c r="M31" s="8" t="str">
        <f t="shared" si="3"/>
        <v>No Aplica</v>
      </c>
      <c r="N31" s="8" t="str">
        <f>+'EV PRECIO REFERENCIA'!O31</f>
        <v/>
      </c>
      <c r="O31" s="8" t="str">
        <f t="shared" si="4"/>
        <v>No Aplica</v>
      </c>
      <c r="P31" s="8" t="str">
        <f>+'EV PRECIO REFERENCIA'!R31</f>
        <v/>
      </c>
      <c r="Q31" s="8" t="str">
        <f t="shared" si="5"/>
        <v>No Aplica</v>
      </c>
      <c r="R31" s="8" t="str">
        <f>+'EV PRECIO REFERENCIA'!U31</f>
        <v/>
      </c>
      <c r="S31" s="8" t="str">
        <f t="shared" si="6"/>
        <v>No Aplica</v>
      </c>
      <c r="T31" s="8" t="str">
        <f>+'EV PRECIO REFERENCIA'!X31</f>
        <v/>
      </c>
      <c r="U31" s="8" t="str">
        <f t="shared" si="7"/>
        <v>No Aplica</v>
      </c>
      <c r="V31" s="8" t="e">
        <f>+'EV PRECIO REFERENCIA'!AA31</f>
        <v>#REF!</v>
      </c>
      <c r="W31" s="8" t="e">
        <f t="shared" si="8"/>
        <v>#REF!</v>
      </c>
      <c r="X31" s="258" t="str">
        <f>+'EV PRECIO REFERENCIA'!AD31</f>
        <v/>
      </c>
      <c r="Y31" s="8" t="str">
        <f t="shared" si="9"/>
        <v>No Aplica</v>
      </c>
      <c r="Z31" s="8" t="str">
        <f>+'EV PRECIO REFERENCIA'!AG31</f>
        <v/>
      </c>
      <c r="AA31" s="8" t="str">
        <f t="shared" si="10"/>
        <v>No Aplica</v>
      </c>
      <c r="AB31" s="8" t="str">
        <f>+'EV PRECIO REFERENCIA'!AJ31:AJ363</f>
        <v/>
      </c>
      <c r="AC31" s="8" t="str">
        <f t="shared" si="11"/>
        <v>No Aplica</v>
      </c>
      <c r="AD31" s="8" t="str">
        <f>+'EV PRECIO REFERENCIA'!AM31</f>
        <v/>
      </c>
      <c r="AE31" s="8" t="str">
        <f t="shared" si="12"/>
        <v>No Aplica</v>
      </c>
      <c r="AF31" s="342" t="str">
        <f>+'EV PRECIO REFERENCIA'!AP31</f>
        <v/>
      </c>
      <c r="AG31" s="8" t="str">
        <f t="shared" si="13"/>
        <v>No Aplica</v>
      </c>
      <c r="AH31" s="8" t="str">
        <f>+'EV PRECIO REFERENCIA'!AS31</f>
        <v/>
      </c>
      <c r="AI31" s="8" t="str">
        <f t="shared" si="14"/>
        <v>No Aplica</v>
      </c>
      <c r="AJ31" s="8" t="str">
        <f>+'EV PRECIO REFERENCIA'!AV31</f>
        <v/>
      </c>
      <c r="AK31" s="8" t="str">
        <f t="shared" si="15"/>
        <v>No Aplica</v>
      </c>
      <c r="AL31" s="342" t="str">
        <f>+'EV PRECIO REFERENCIA'!AY31</f>
        <v/>
      </c>
      <c r="AM31" s="8" t="str">
        <f t="shared" si="16"/>
        <v>No Aplica</v>
      </c>
      <c r="AN31" s="8" t="str">
        <f>+'EV PRECIO REFERENCIA'!BB31</f>
        <v/>
      </c>
      <c r="AO31" s="8" t="str">
        <f t="shared" si="17"/>
        <v>No Aplica</v>
      </c>
      <c r="AP31" s="8" t="str">
        <f>+'EV PRECIO REFERENCIA'!BE31</f>
        <v/>
      </c>
      <c r="AQ31" s="8" t="str">
        <f t="shared" si="18"/>
        <v>No Aplica</v>
      </c>
      <c r="AR31" s="8" t="str">
        <f>+'EV PRECIO REFERENCIA'!BH31</f>
        <v/>
      </c>
      <c r="AS31" s="8" t="str">
        <f t="shared" si="19"/>
        <v>No Aplica</v>
      </c>
      <c r="AT31" s="8" t="str">
        <f>+'EV PRECIO REFERENCIA'!BK31</f>
        <v/>
      </c>
      <c r="AU31" s="8" t="str">
        <f t="shared" si="20"/>
        <v>No Aplica</v>
      </c>
      <c r="AV31" s="8" t="str">
        <f>+'EV PRECIO REFERENCIA'!BQ31</f>
        <v/>
      </c>
      <c r="AW31" s="8" t="str">
        <f t="shared" si="21"/>
        <v>No Aplica</v>
      </c>
      <c r="AX31" s="8" t="str">
        <f>+'EV PRECIO REFERENCIA'!BT31</f>
        <v/>
      </c>
      <c r="AY31" s="8" t="str">
        <f t="shared" si="22"/>
        <v>No Aplica</v>
      </c>
      <c r="AZ31" s="8" t="e">
        <f>+'EV PRECIO REFERENCIA'!BW31</f>
        <v>#REF!</v>
      </c>
      <c r="BA31" s="8" t="e">
        <f t="shared" si="23"/>
        <v>#REF!</v>
      </c>
      <c r="BB31" s="44">
        <f t="shared" si="24"/>
        <v>0</v>
      </c>
    </row>
    <row r="32" spans="1:57" ht="89.25" x14ac:dyDescent="0.2">
      <c r="A32" s="85">
        <f t="shared" si="26"/>
        <v>23</v>
      </c>
      <c r="B32" s="22" t="str">
        <f>VLOOKUP(A32,'EV PRECIO REFERENCIA'!A32:B363,2,0)</f>
        <v>DM2344</v>
      </c>
      <c r="C32" s="135" t="str">
        <f>VLOOKUP(A32,'EV PRECIO REFERENCIA'!A32:C363,3,0)</f>
        <v>BALONES PARA DILATACION BILIAR DE ALTA PRESION DESECHABLE 2.8DIAMTRO DEL CANAL, 180 CM DE LONGITUD. DE 4 A 8 MM DE DIAMETRO EXTERNO. CON DIAMETRO DE BALON DE 20 A 40MM</v>
      </c>
      <c r="D32" s="18">
        <f>VLOOKUP(A32,'EV PRECIO REFERENCIA'!A32:D363,4,0)</f>
        <v>1</v>
      </c>
      <c r="E32" s="86" t="str">
        <f>VLOOKUP(A32,'EV PRECIO REFERENCIA'!A32:E363,5,0)</f>
        <v>UN</v>
      </c>
      <c r="F32" s="23">
        <f>VLOOKUP(A32,'EV PRECIO REFERENCIA'!A32:F363,6,0)</f>
        <v>642600</v>
      </c>
      <c r="G32" s="23">
        <f>VLOOKUP(A32,'EV PRECIO REFERENCIA'!A32:G363,7,0)</f>
        <v>1</v>
      </c>
      <c r="H32" s="8">
        <f t="shared" si="0"/>
        <v>642600</v>
      </c>
      <c r="I32" s="8">
        <f t="shared" si="1"/>
        <v>514080</v>
      </c>
      <c r="J32" s="8" t="str">
        <f>+'EV PRECIO REFERENCIA'!I32</f>
        <v/>
      </c>
      <c r="K32" s="8" t="str">
        <f t="shared" si="2"/>
        <v>No Aplica</v>
      </c>
      <c r="L32" s="8" t="str">
        <f>+'EV PRECIO REFERENCIA'!L32</f>
        <v/>
      </c>
      <c r="M32" s="8" t="str">
        <f t="shared" si="3"/>
        <v>No Aplica</v>
      </c>
      <c r="N32" s="8" t="str">
        <f>+'EV PRECIO REFERENCIA'!O32</f>
        <v/>
      </c>
      <c r="O32" s="8" t="str">
        <f t="shared" si="4"/>
        <v>No Aplica</v>
      </c>
      <c r="P32" s="8" t="str">
        <f>+'EV PRECIO REFERENCIA'!R32</f>
        <v/>
      </c>
      <c r="Q32" s="8" t="str">
        <f t="shared" si="5"/>
        <v>No Aplica</v>
      </c>
      <c r="R32" s="8" t="str">
        <f>+'EV PRECIO REFERENCIA'!U32</f>
        <v/>
      </c>
      <c r="S32" s="8" t="str">
        <f t="shared" si="6"/>
        <v>No Aplica</v>
      </c>
      <c r="T32" s="8" t="str">
        <f>+'EV PRECIO REFERENCIA'!X32</f>
        <v/>
      </c>
      <c r="U32" s="8" t="str">
        <f t="shared" si="7"/>
        <v>No Aplica</v>
      </c>
      <c r="V32" s="8" t="e">
        <f>+'EV PRECIO REFERENCIA'!AA32</f>
        <v>#REF!</v>
      </c>
      <c r="W32" s="8" t="e">
        <f t="shared" si="8"/>
        <v>#REF!</v>
      </c>
      <c r="X32" s="258" t="str">
        <f>+'EV PRECIO REFERENCIA'!AD32</f>
        <v/>
      </c>
      <c r="Y32" s="8" t="str">
        <f t="shared" si="9"/>
        <v>No Aplica</v>
      </c>
      <c r="Z32" s="8" t="str">
        <f>+'EV PRECIO REFERENCIA'!AG32</f>
        <v/>
      </c>
      <c r="AA32" s="8" t="str">
        <f t="shared" si="10"/>
        <v>No Aplica</v>
      </c>
      <c r="AB32" s="8" t="str">
        <f>+'EV PRECIO REFERENCIA'!AJ32:AJ364</f>
        <v/>
      </c>
      <c r="AC32" s="8" t="str">
        <f t="shared" si="11"/>
        <v>No Aplica</v>
      </c>
      <c r="AD32" s="8" t="str">
        <f>+'EV PRECIO REFERENCIA'!AM32</f>
        <v/>
      </c>
      <c r="AE32" s="8" t="str">
        <f t="shared" si="12"/>
        <v>No Aplica</v>
      </c>
      <c r="AF32" s="342" t="str">
        <f>+'EV PRECIO REFERENCIA'!AP32</f>
        <v/>
      </c>
      <c r="AG32" s="8" t="str">
        <f t="shared" si="13"/>
        <v>No Aplica</v>
      </c>
      <c r="AH32" s="8" t="str">
        <f>+'EV PRECIO REFERENCIA'!AS32</f>
        <v/>
      </c>
      <c r="AI32" s="8" t="str">
        <f t="shared" si="14"/>
        <v>No Aplica</v>
      </c>
      <c r="AJ32" s="8" t="str">
        <f>+'EV PRECIO REFERENCIA'!AV32</f>
        <v/>
      </c>
      <c r="AK32" s="8" t="str">
        <f t="shared" si="15"/>
        <v>No Aplica</v>
      </c>
      <c r="AL32" s="342" t="str">
        <f>+'EV PRECIO REFERENCIA'!AY32</f>
        <v/>
      </c>
      <c r="AM32" s="8" t="str">
        <f t="shared" si="16"/>
        <v>No Aplica</v>
      </c>
      <c r="AN32" s="8" t="str">
        <f>+'EV PRECIO REFERENCIA'!BB32</f>
        <v/>
      </c>
      <c r="AO32" s="8" t="str">
        <f t="shared" si="17"/>
        <v>No Aplica</v>
      </c>
      <c r="AP32" s="8" t="str">
        <f>+'EV PRECIO REFERENCIA'!BE32</f>
        <v/>
      </c>
      <c r="AQ32" s="8" t="str">
        <f t="shared" si="18"/>
        <v>No Aplica</v>
      </c>
      <c r="AR32" s="8" t="str">
        <f>+'EV PRECIO REFERENCIA'!BH32</f>
        <v/>
      </c>
      <c r="AS32" s="8" t="str">
        <f t="shared" si="19"/>
        <v>No Aplica</v>
      </c>
      <c r="AT32" s="8" t="str">
        <f>+'EV PRECIO REFERENCIA'!BK32</f>
        <v/>
      </c>
      <c r="AU32" s="8" t="str">
        <f t="shared" si="20"/>
        <v>No Aplica</v>
      </c>
      <c r="AV32" s="8" t="str">
        <f>+'EV PRECIO REFERENCIA'!BQ32</f>
        <v/>
      </c>
      <c r="AW32" s="8" t="str">
        <f t="shared" si="21"/>
        <v>No Aplica</v>
      </c>
      <c r="AX32" s="8" t="str">
        <f>+'EV PRECIO REFERENCIA'!BT32</f>
        <v/>
      </c>
      <c r="AY32" s="8" t="str">
        <f t="shared" si="22"/>
        <v>No Aplica</v>
      </c>
      <c r="AZ32" s="8" t="e">
        <f>+'EV PRECIO REFERENCIA'!BW32</f>
        <v>#REF!</v>
      </c>
      <c r="BA32" s="8" t="e">
        <f t="shared" si="23"/>
        <v>#REF!</v>
      </c>
      <c r="BB32" s="44">
        <f t="shared" si="24"/>
        <v>0</v>
      </c>
    </row>
    <row r="33" spans="1:54" x14ac:dyDescent="0.2">
      <c r="A33" s="85">
        <f t="shared" si="26"/>
        <v>24</v>
      </c>
      <c r="B33" s="22" t="str">
        <f>VLOOKUP(A33,'EV PRECIO REFERENCIA'!A33:B364,2,0)</f>
        <v>DM154</v>
      </c>
      <c r="C33" s="135" t="str">
        <f>VLOOKUP(A33,'EV PRECIO REFERENCIA'!A33:C364,3,0)</f>
        <v>BOLSA COLOSTOMIA NO 32</v>
      </c>
      <c r="D33" s="18">
        <f>VLOOKUP(A33,'EV PRECIO REFERENCIA'!A33:D364,4,0)</f>
        <v>1</v>
      </c>
      <c r="E33" s="86" t="str">
        <f>VLOOKUP(A33,'EV PRECIO REFERENCIA'!A33:E364,5,0)</f>
        <v>UN</v>
      </c>
      <c r="F33" s="23">
        <f>VLOOKUP(A33,'EV PRECIO REFERENCIA'!A33:F364,6,0)</f>
        <v>18400</v>
      </c>
      <c r="G33" s="23">
        <f>VLOOKUP(A33,'EV PRECIO REFERENCIA'!A33:G364,7,0)</f>
        <v>5</v>
      </c>
      <c r="H33" s="8">
        <f t="shared" si="0"/>
        <v>92000</v>
      </c>
      <c r="I33" s="8">
        <f t="shared" si="1"/>
        <v>14720</v>
      </c>
      <c r="J33" s="8" t="str">
        <f>+'EV PRECIO REFERENCIA'!I33</f>
        <v/>
      </c>
      <c r="K33" s="8" t="str">
        <f t="shared" si="2"/>
        <v>No Aplica</v>
      </c>
      <c r="L33" s="8" t="str">
        <f>+'EV PRECIO REFERENCIA'!L33</f>
        <v/>
      </c>
      <c r="M33" s="8" t="str">
        <f t="shared" si="3"/>
        <v>No Aplica</v>
      </c>
      <c r="N33" s="8">
        <f>+'EV PRECIO REFERENCIA'!O33</f>
        <v>10528</v>
      </c>
      <c r="O33" s="8" t="str">
        <f t="shared" si="4"/>
        <v>Artificialidad Baja</v>
      </c>
      <c r="P33" s="8" t="str">
        <f>+'EV PRECIO REFERENCIA'!R33</f>
        <v/>
      </c>
      <c r="Q33" s="8" t="str">
        <f t="shared" si="5"/>
        <v>No Aplica</v>
      </c>
      <c r="R33" s="8" t="str">
        <f>+'EV PRECIO REFERENCIA'!U33</f>
        <v/>
      </c>
      <c r="S33" s="8" t="str">
        <f t="shared" si="6"/>
        <v>No Aplica</v>
      </c>
      <c r="T33" s="8" t="str">
        <f>+'EV PRECIO REFERENCIA'!X33</f>
        <v/>
      </c>
      <c r="U33" s="8" t="str">
        <f t="shared" si="7"/>
        <v>No Aplica</v>
      </c>
      <c r="V33" s="8" t="e">
        <f>+'EV PRECIO REFERENCIA'!AA33</f>
        <v>#REF!</v>
      </c>
      <c r="W33" s="8" t="e">
        <f t="shared" si="8"/>
        <v>#REF!</v>
      </c>
      <c r="X33" s="258" t="str">
        <f>+'EV PRECIO REFERENCIA'!AD33</f>
        <v/>
      </c>
      <c r="Y33" s="8" t="str">
        <f t="shared" si="9"/>
        <v>No Aplica</v>
      </c>
      <c r="Z33" s="8" t="str">
        <f>+'EV PRECIO REFERENCIA'!AG33</f>
        <v/>
      </c>
      <c r="AA33" s="8" t="str">
        <f t="shared" si="10"/>
        <v>No Aplica</v>
      </c>
      <c r="AB33" s="8" t="str">
        <f>+'EV PRECIO REFERENCIA'!AJ33:AJ365</f>
        <v/>
      </c>
      <c r="AC33" s="8" t="str">
        <f t="shared" si="11"/>
        <v>No Aplica</v>
      </c>
      <c r="AD33" s="8" t="str">
        <f>+'EV PRECIO REFERENCIA'!AM33</f>
        <v/>
      </c>
      <c r="AE33" s="8" t="str">
        <f t="shared" si="12"/>
        <v>No Aplica</v>
      </c>
      <c r="AF33" s="342">
        <f>+'EV PRECIO REFERENCIA'!AP33</f>
        <v>6580</v>
      </c>
      <c r="AG33" s="8" t="str">
        <f t="shared" si="13"/>
        <v>Precios Bajos</v>
      </c>
      <c r="AH33" s="8" t="str">
        <f>+'EV PRECIO REFERENCIA'!AS33</f>
        <v/>
      </c>
      <c r="AI33" s="8" t="str">
        <f t="shared" si="14"/>
        <v>No Aplica</v>
      </c>
      <c r="AJ33" s="8" t="str">
        <f>+'EV PRECIO REFERENCIA'!AV33</f>
        <v/>
      </c>
      <c r="AK33" s="8" t="str">
        <f t="shared" si="15"/>
        <v>No Aplica</v>
      </c>
      <c r="AL33" s="342" t="str">
        <f>+'EV PRECIO REFERENCIA'!AY33</f>
        <v/>
      </c>
      <c r="AM33" s="8" t="str">
        <f t="shared" si="16"/>
        <v>No Aplica</v>
      </c>
      <c r="AN33" s="8" t="str">
        <f>+'EV PRECIO REFERENCIA'!BB33</f>
        <v/>
      </c>
      <c r="AO33" s="8" t="str">
        <f t="shared" si="17"/>
        <v>No Aplica</v>
      </c>
      <c r="AP33" s="8">
        <f>+'EV PRECIO REFERENCIA'!BE33</f>
        <v>11877</v>
      </c>
      <c r="AQ33" s="8" t="str">
        <f t="shared" si="18"/>
        <v>Precios Bajos</v>
      </c>
      <c r="AR33" s="8" t="str">
        <f>+'EV PRECIO REFERENCIA'!BH33</f>
        <v/>
      </c>
      <c r="AS33" s="8" t="str">
        <f t="shared" si="19"/>
        <v>No Aplica</v>
      </c>
      <c r="AT33" s="8" t="str">
        <f>+'EV PRECIO REFERENCIA'!BK33</f>
        <v/>
      </c>
      <c r="AU33" s="8" t="str">
        <f t="shared" si="20"/>
        <v>No Aplica</v>
      </c>
      <c r="AV33" s="8" t="str">
        <f>+'EV PRECIO REFERENCIA'!BQ33</f>
        <v/>
      </c>
      <c r="AW33" s="8" t="str">
        <f t="shared" si="21"/>
        <v>No Aplica</v>
      </c>
      <c r="AX33" s="8" t="str">
        <f>+'EV PRECIO REFERENCIA'!BT33</f>
        <v/>
      </c>
      <c r="AY33" s="8" t="str">
        <f t="shared" si="22"/>
        <v>No Aplica</v>
      </c>
      <c r="AZ33" s="8" t="e">
        <f>+'EV PRECIO REFERENCIA'!BW33</f>
        <v>#REF!</v>
      </c>
      <c r="BA33" s="8" t="e">
        <f t="shared" si="23"/>
        <v>#REF!</v>
      </c>
      <c r="BB33" s="44">
        <f t="shared" si="24"/>
        <v>6580</v>
      </c>
    </row>
    <row r="34" spans="1:54" ht="25.5" x14ac:dyDescent="0.2">
      <c r="A34" s="85">
        <f t="shared" si="26"/>
        <v>25</v>
      </c>
      <c r="B34" s="22" t="str">
        <f>VLOOKUP(A34,'EV PRECIO REFERENCIA'!A34:B365,2,0)</f>
        <v>DM2346</v>
      </c>
      <c r="C34" s="135" t="str">
        <f>VLOOKUP(A34,'EV PRECIO REFERENCIA'!A34:C365,3,0)</f>
        <v>BARRERA CUTANEA NO IRRITANTE EN SPRAY</v>
      </c>
      <c r="D34" s="18">
        <f>VLOOKUP(A34,'EV PRECIO REFERENCIA'!A34:D365,4,0)</f>
        <v>1</v>
      </c>
      <c r="E34" s="86" t="str">
        <f>VLOOKUP(A34,'EV PRECIO REFERENCIA'!A34:E365,5,0)</f>
        <v>UN</v>
      </c>
      <c r="F34" s="23">
        <f>VLOOKUP(A34,'EV PRECIO REFERENCIA'!A34:F365,6,0)</f>
        <v>30355.71</v>
      </c>
      <c r="G34" s="23">
        <f>VLOOKUP(A34,'EV PRECIO REFERENCIA'!A34:G365,7,0)</f>
        <v>1</v>
      </c>
      <c r="H34" s="8">
        <f t="shared" si="0"/>
        <v>30355.71</v>
      </c>
      <c r="I34" s="8">
        <f t="shared" si="1"/>
        <v>24284.567999999999</v>
      </c>
      <c r="J34" s="8" t="str">
        <f>+'EV PRECIO REFERENCIA'!I34</f>
        <v/>
      </c>
      <c r="K34" s="8" t="str">
        <f t="shared" si="2"/>
        <v>No Aplica</v>
      </c>
      <c r="L34" s="8" t="str">
        <f>+'EV PRECIO REFERENCIA'!L34</f>
        <v/>
      </c>
      <c r="M34" s="8" t="str">
        <f t="shared" si="3"/>
        <v>No Aplica</v>
      </c>
      <c r="N34" s="8">
        <f>+'EV PRECIO REFERENCIA'!O34</f>
        <v>31046</v>
      </c>
      <c r="O34" s="8" t="str">
        <f t="shared" si="4"/>
        <v>Artificialidad Baja</v>
      </c>
      <c r="P34" s="8" t="str">
        <f>+'EV PRECIO REFERENCIA'!R34</f>
        <v/>
      </c>
      <c r="Q34" s="8" t="str">
        <f t="shared" si="5"/>
        <v>No Aplica</v>
      </c>
      <c r="R34" s="8" t="str">
        <f>+'EV PRECIO REFERENCIA'!U34</f>
        <v/>
      </c>
      <c r="S34" s="8" t="str">
        <f t="shared" si="6"/>
        <v>No Aplica</v>
      </c>
      <c r="T34" s="8" t="str">
        <f>+'EV PRECIO REFERENCIA'!X34</f>
        <v/>
      </c>
      <c r="U34" s="8" t="str">
        <f t="shared" si="7"/>
        <v>No Aplica</v>
      </c>
      <c r="V34" s="8" t="e">
        <f>+'EV PRECIO REFERENCIA'!AA34</f>
        <v>#REF!</v>
      </c>
      <c r="W34" s="8" t="e">
        <f t="shared" si="8"/>
        <v>#REF!</v>
      </c>
      <c r="X34" s="258" t="str">
        <f>+'EV PRECIO REFERENCIA'!AD34</f>
        <v/>
      </c>
      <c r="Y34" s="8" t="str">
        <f t="shared" si="9"/>
        <v>No Aplica</v>
      </c>
      <c r="Z34" s="8" t="str">
        <f>+'EV PRECIO REFERENCIA'!AG34</f>
        <v/>
      </c>
      <c r="AA34" s="8" t="str">
        <f t="shared" si="10"/>
        <v>No Aplica</v>
      </c>
      <c r="AB34" s="8" t="str">
        <f>+'EV PRECIO REFERENCIA'!AJ34:AJ366</f>
        <v/>
      </c>
      <c r="AC34" s="8" t="str">
        <f t="shared" si="11"/>
        <v>No Aplica</v>
      </c>
      <c r="AD34" s="8" t="str">
        <f>+'EV PRECIO REFERENCIA'!AM34</f>
        <v/>
      </c>
      <c r="AE34" s="8" t="str">
        <f t="shared" si="12"/>
        <v>No Aplica</v>
      </c>
      <c r="AF34" s="342" t="str">
        <f>+'EV PRECIO REFERENCIA'!AP34</f>
        <v/>
      </c>
      <c r="AG34" s="8" t="str">
        <f t="shared" si="13"/>
        <v>No Aplica</v>
      </c>
      <c r="AH34" s="8" t="str">
        <f>+'EV PRECIO REFERENCIA'!AS34</f>
        <v/>
      </c>
      <c r="AI34" s="8" t="str">
        <f t="shared" si="14"/>
        <v>No Aplica</v>
      </c>
      <c r="AJ34" s="8" t="str">
        <f>+'EV PRECIO REFERENCIA'!AV34</f>
        <v/>
      </c>
      <c r="AK34" s="8" t="str">
        <f t="shared" si="15"/>
        <v>No Aplica</v>
      </c>
      <c r="AL34" s="342" t="str">
        <f>+'EV PRECIO REFERENCIA'!AY34</f>
        <v/>
      </c>
      <c r="AM34" s="8" t="str">
        <f t="shared" si="16"/>
        <v>No Aplica</v>
      </c>
      <c r="AN34" s="8" t="str">
        <f>+'EV PRECIO REFERENCIA'!BB34</f>
        <v/>
      </c>
      <c r="AO34" s="8" t="str">
        <f t="shared" si="17"/>
        <v>No Aplica</v>
      </c>
      <c r="AP34" s="8" t="str">
        <f>+'EV PRECIO REFERENCIA'!BE34</f>
        <v/>
      </c>
      <c r="AQ34" s="8" t="str">
        <f t="shared" si="18"/>
        <v>No Aplica</v>
      </c>
      <c r="AR34" s="8" t="str">
        <f>+'EV PRECIO REFERENCIA'!BH34</f>
        <v/>
      </c>
      <c r="AS34" s="8" t="str">
        <f t="shared" si="19"/>
        <v>No Aplica</v>
      </c>
      <c r="AT34" s="8" t="str">
        <f>+'EV PRECIO REFERENCIA'!BK34</f>
        <v/>
      </c>
      <c r="AU34" s="8" t="str">
        <f t="shared" si="20"/>
        <v>No Aplica</v>
      </c>
      <c r="AV34" s="8" t="str">
        <f>+'EV PRECIO REFERENCIA'!BQ34</f>
        <v/>
      </c>
      <c r="AW34" s="8" t="str">
        <f t="shared" si="21"/>
        <v>No Aplica</v>
      </c>
      <c r="AX34" s="8" t="str">
        <f>+'EV PRECIO REFERENCIA'!BT34</f>
        <v/>
      </c>
      <c r="AY34" s="8" t="str">
        <f t="shared" si="22"/>
        <v>No Aplica</v>
      </c>
      <c r="AZ34" s="8" t="e">
        <f>+'EV PRECIO REFERENCIA'!BW34</f>
        <v>#REF!</v>
      </c>
      <c r="BA34" s="8" t="e">
        <f t="shared" si="23"/>
        <v>#REF!</v>
      </c>
      <c r="BB34" s="44">
        <f t="shared" si="24"/>
        <v>31046</v>
      </c>
    </row>
    <row r="35" spans="1:54" ht="25.5" x14ac:dyDescent="0.2">
      <c r="A35" s="85">
        <f t="shared" si="26"/>
        <v>26</v>
      </c>
      <c r="B35" s="22" t="str">
        <f>VLOOKUP(A35,'EV PRECIO REFERENCIA'!A35:B366,2,0)</f>
        <v>DM1977</v>
      </c>
      <c r="C35" s="135" t="str">
        <f>VLOOKUP(A35,'EV PRECIO REFERENCIA'!A35:C366,3,0)</f>
        <v>BARRERA CUTANEA N IRRITANTE EN TOALLA</v>
      </c>
      <c r="D35" s="18">
        <f>VLOOKUP(A35,'EV PRECIO REFERENCIA'!A35:D366,4,0)</f>
        <v>1</v>
      </c>
      <c r="E35" s="86" t="str">
        <f>VLOOKUP(A35,'EV PRECIO REFERENCIA'!A35:E366,5,0)</f>
        <v>UN</v>
      </c>
      <c r="F35" s="23">
        <f>VLOOKUP(A35,'EV PRECIO REFERENCIA'!A35:F366,6,0)</f>
        <v>2409.6385542168678</v>
      </c>
      <c r="G35" s="23">
        <f>VLOOKUP(A35,'EV PRECIO REFERENCIA'!A35:G366,7,0)</f>
        <v>452</v>
      </c>
      <c r="H35" s="8">
        <f t="shared" si="0"/>
        <v>1089156.6265060243</v>
      </c>
      <c r="I35" s="8">
        <f t="shared" si="1"/>
        <v>1927.7108433734943</v>
      </c>
      <c r="J35" s="8" t="str">
        <f>+'EV PRECIO REFERENCIA'!I35</f>
        <v/>
      </c>
      <c r="K35" s="8" t="str">
        <f t="shared" si="2"/>
        <v>No Aplica</v>
      </c>
      <c r="L35" s="8" t="str">
        <f>+'EV PRECIO REFERENCIA'!L35</f>
        <v/>
      </c>
      <c r="M35" s="8" t="str">
        <f t="shared" si="3"/>
        <v>No Aplica</v>
      </c>
      <c r="N35" s="8" t="str">
        <f>+'EV PRECIO REFERENCIA'!O35</f>
        <v/>
      </c>
      <c r="O35" s="8" t="str">
        <f t="shared" si="4"/>
        <v>No Aplica</v>
      </c>
      <c r="P35" s="8" t="str">
        <f>+'EV PRECIO REFERENCIA'!R35</f>
        <v/>
      </c>
      <c r="Q35" s="8" t="str">
        <f t="shared" si="5"/>
        <v>No Aplica</v>
      </c>
      <c r="R35" s="8" t="str">
        <f>+'EV PRECIO REFERENCIA'!U35</f>
        <v/>
      </c>
      <c r="S35" s="8" t="str">
        <f t="shared" si="6"/>
        <v>No Aplica</v>
      </c>
      <c r="T35" s="8" t="str">
        <f>+'EV PRECIO REFERENCIA'!X35</f>
        <v/>
      </c>
      <c r="U35" s="8" t="str">
        <f t="shared" si="7"/>
        <v>No Aplica</v>
      </c>
      <c r="V35" s="8" t="e">
        <f>+'EV PRECIO REFERENCIA'!AA35</f>
        <v>#REF!</v>
      </c>
      <c r="W35" s="8" t="e">
        <f t="shared" si="8"/>
        <v>#REF!</v>
      </c>
      <c r="X35" s="258" t="str">
        <f>+'EV PRECIO REFERENCIA'!AD35</f>
        <v/>
      </c>
      <c r="Y35" s="8" t="str">
        <f t="shared" si="9"/>
        <v>No Aplica</v>
      </c>
      <c r="Z35" s="8">
        <f>+'EV PRECIO REFERENCIA'!AG35</f>
        <v>2673</v>
      </c>
      <c r="AA35" s="8" t="str">
        <f t="shared" si="10"/>
        <v>Precios Bajos</v>
      </c>
      <c r="AB35" s="8" t="str">
        <f>+'EV PRECIO REFERENCIA'!AJ35:AJ367</f>
        <v/>
      </c>
      <c r="AC35" s="8" t="str">
        <f t="shared" si="11"/>
        <v>No Aplica</v>
      </c>
      <c r="AD35" s="8" t="str">
        <f>+'EV PRECIO REFERENCIA'!AM35</f>
        <v/>
      </c>
      <c r="AE35" s="8" t="str">
        <f t="shared" si="12"/>
        <v>No Aplica</v>
      </c>
      <c r="AF35" s="342" t="str">
        <f>+'EV PRECIO REFERENCIA'!AP35</f>
        <v/>
      </c>
      <c r="AG35" s="8" t="str">
        <f t="shared" si="13"/>
        <v>No Aplica</v>
      </c>
      <c r="AH35" s="8" t="str">
        <f>+'EV PRECIO REFERENCIA'!AS35</f>
        <v/>
      </c>
      <c r="AI35" s="8" t="str">
        <f t="shared" si="14"/>
        <v>No Aplica</v>
      </c>
      <c r="AJ35" s="8" t="str">
        <f>+'EV PRECIO REFERENCIA'!AV35</f>
        <v/>
      </c>
      <c r="AK35" s="8" t="str">
        <f t="shared" si="15"/>
        <v>No Aplica</v>
      </c>
      <c r="AL35" s="342" t="str">
        <f>+'EV PRECIO REFERENCIA'!AY35</f>
        <v/>
      </c>
      <c r="AM35" s="8" t="str">
        <f t="shared" si="16"/>
        <v>No Aplica</v>
      </c>
      <c r="AN35" s="8" t="str">
        <f>+'EV PRECIO REFERENCIA'!BB35</f>
        <v/>
      </c>
      <c r="AO35" s="8" t="str">
        <f t="shared" si="17"/>
        <v>No Aplica</v>
      </c>
      <c r="AP35" s="8" t="str">
        <f>+'EV PRECIO REFERENCIA'!BE35</f>
        <v/>
      </c>
      <c r="AQ35" s="8" t="str">
        <f t="shared" si="18"/>
        <v>No Aplica</v>
      </c>
      <c r="AR35" s="8" t="str">
        <f>+'EV PRECIO REFERENCIA'!BH35</f>
        <v/>
      </c>
      <c r="AS35" s="8" t="str">
        <f t="shared" si="19"/>
        <v>No Aplica</v>
      </c>
      <c r="AT35" s="8">
        <f>+'EV PRECIO REFERENCIA'!BK35</f>
        <v>487.9</v>
      </c>
      <c r="AU35" s="8" t="str">
        <f t="shared" si="20"/>
        <v>Precios Bajos</v>
      </c>
      <c r="AV35" s="8" t="str">
        <f>+'EV PRECIO REFERENCIA'!BQ35</f>
        <v/>
      </c>
      <c r="AW35" s="8" t="str">
        <f t="shared" si="21"/>
        <v>No Aplica</v>
      </c>
      <c r="AX35" s="8">
        <f>+'EV PRECIO REFERENCIA'!BT35</f>
        <v>2565</v>
      </c>
      <c r="AY35" s="8" t="str">
        <f t="shared" si="22"/>
        <v>Precios Bajos</v>
      </c>
      <c r="AZ35" s="8" t="e">
        <f>+'EV PRECIO REFERENCIA'!BW35</f>
        <v>#REF!</v>
      </c>
      <c r="BA35" s="8" t="e">
        <f t="shared" si="23"/>
        <v>#REF!</v>
      </c>
      <c r="BB35" s="44">
        <f t="shared" si="24"/>
        <v>487.9</v>
      </c>
    </row>
    <row r="36" spans="1:54" ht="25.5" x14ac:dyDescent="0.2">
      <c r="A36" s="85">
        <f t="shared" si="26"/>
        <v>27</v>
      </c>
      <c r="B36" s="22" t="str">
        <f>VLOOKUP(A36,'EV PRECIO REFERENCIA'!A36:B367,2,0)</f>
        <v>DM2360</v>
      </c>
      <c r="C36" s="135" t="str">
        <f>VLOOKUP(A36,'EV PRECIO REFERENCIA'!A36:C367,3,0)</f>
        <v>CAMISAS URETERALES FLEXIBLE 11.5X36</v>
      </c>
      <c r="D36" s="18">
        <f>VLOOKUP(A36,'EV PRECIO REFERENCIA'!A36:D367,4,0)</f>
        <v>1</v>
      </c>
      <c r="E36" s="86" t="str">
        <f>VLOOKUP(A36,'EV PRECIO REFERENCIA'!A36:E367,5,0)</f>
        <v>UN</v>
      </c>
      <c r="F36" s="23">
        <f>VLOOKUP(A36,'EV PRECIO REFERENCIA'!A36:F367,6,0)</f>
        <v>647250</v>
      </c>
      <c r="G36" s="23">
        <f>VLOOKUP(A36,'EV PRECIO REFERENCIA'!A36:G367,7,0)</f>
        <v>1</v>
      </c>
      <c r="H36" s="8">
        <f t="shared" si="0"/>
        <v>647250</v>
      </c>
      <c r="I36" s="8">
        <f t="shared" si="1"/>
        <v>517800</v>
      </c>
      <c r="J36" s="8" t="str">
        <f>+'EV PRECIO REFERENCIA'!I36</f>
        <v/>
      </c>
      <c r="K36" s="8" t="str">
        <f t="shared" si="2"/>
        <v>No Aplica</v>
      </c>
      <c r="L36" s="8" t="str">
        <f>+'EV PRECIO REFERENCIA'!L36</f>
        <v/>
      </c>
      <c r="M36" s="8" t="str">
        <f t="shared" si="3"/>
        <v>No Aplica</v>
      </c>
      <c r="N36" s="8" t="str">
        <f>+'EV PRECIO REFERENCIA'!O36</f>
        <v/>
      </c>
      <c r="O36" s="8" t="str">
        <f t="shared" si="4"/>
        <v>No Aplica</v>
      </c>
      <c r="P36" s="8" t="str">
        <f>+'EV PRECIO REFERENCIA'!R36</f>
        <v/>
      </c>
      <c r="Q36" s="8" t="str">
        <f t="shared" si="5"/>
        <v>No Aplica</v>
      </c>
      <c r="R36" s="8" t="str">
        <f>+'EV PRECIO REFERENCIA'!U36</f>
        <v/>
      </c>
      <c r="S36" s="8" t="str">
        <f t="shared" si="6"/>
        <v>No Aplica</v>
      </c>
      <c r="T36" s="8" t="str">
        <f>+'EV PRECIO REFERENCIA'!X36</f>
        <v/>
      </c>
      <c r="U36" s="8" t="str">
        <f t="shared" si="7"/>
        <v>No Aplica</v>
      </c>
      <c r="V36" s="8" t="e">
        <f>+'EV PRECIO REFERENCIA'!AA36</f>
        <v>#REF!</v>
      </c>
      <c r="W36" s="8" t="e">
        <f t="shared" si="8"/>
        <v>#REF!</v>
      </c>
      <c r="X36" s="258" t="str">
        <f>+'EV PRECIO REFERENCIA'!AD36</f>
        <v/>
      </c>
      <c r="Y36" s="8" t="str">
        <f t="shared" si="9"/>
        <v>No Aplica</v>
      </c>
      <c r="Z36" s="8" t="str">
        <f>+'EV PRECIO REFERENCIA'!AG36</f>
        <v/>
      </c>
      <c r="AA36" s="8" t="str">
        <f t="shared" si="10"/>
        <v>No Aplica</v>
      </c>
      <c r="AB36" s="8" t="str">
        <f>+'EV PRECIO REFERENCIA'!AJ36:AJ368</f>
        <v/>
      </c>
      <c r="AC36" s="8" t="str">
        <f t="shared" si="11"/>
        <v>No Aplica</v>
      </c>
      <c r="AD36" s="8" t="str">
        <f>+'EV PRECIO REFERENCIA'!AM36</f>
        <v/>
      </c>
      <c r="AE36" s="8" t="str">
        <f t="shared" si="12"/>
        <v>No Aplica</v>
      </c>
      <c r="AF36" s="342" t="str">
        <f>+'EV PRECIO REFERENCIA'!AP36</f>
        <v/>
      </c>
      <c r="AG36" s="8" t="str">
        <f t="shared" si="13"/>
        <v>No Aplica</v>
      </c>
      <c r="AH36" s="8" t="str">
        <f>+'EV PRECIO REFERENCIA'!AS36</f>
        <v/>
      </c>
      <c r="AI36" s="8" t="str">
        <f t="shared" si="14"/>
        <v>No Aplica</v>
      </c>
      <c r="AJ36" s="8" t="str">
        <f>+'EV PRECIO REFERENCIA'!AV36</f>
        <v/>
      </c>
      <c r="AK36" s="8" t="str">
        <f t="shared" si="15"/>
        <v>No Aplica</v>
      </c>
      <c r="AL36" s="342" t="str">
        <f>+'EV PRECIO REFERENCIA'!AY36</f>
        <v/>
      </c>
      <c r="AM36" s="8" t="str">
        <f t="shared" si="16"/>
        <v>No Aplica</v>
      </c>
      <c r="AN36" s="8" t="str">
        <f>+'EV PRECIO REFERENCIA'!BB36</f>
        <v/>
      </c>
      <c r="AO36" s="8" t="str">
        <f t="shared" si="17"/>
        <v>No Aplica</v>
      </c>
      <c r="AP36" s="8" t="str">
        <f>+'EV PRECIO REFERENCIA'!BE36</f>
        <v/>
      </c>
      <c r="AQ36" s="8" t="str">
        <f t="shared" si="18"/>
        <v>No Aplica</v>
      </c>
      <c r="AR36" s="8" t="str">
        <f>+'EV PRECIO REFERENCIA'!BH36</f>
        <v/>
      </c>
      <c r="AS36" s="8" t="str">
        <f t="shared" si="19"/>
        <v>No Aplica</v>
      </c>
      <c r="AT36" s="8" t="str">
        <f>+'EV PRECIO REFERENCIA'!BK36</f>
        <v/>
      </c>
      <c r="AU36" s="8" t="str">
        <f t="shared" si="20"/>
        <v>No Aplica</v>
      </c>
      <c r="AV36" s="8" t="str">
        <f>+'EV PRECIO REFERENCIA'!BQ36</f>
        <v/>
      </c>
      <c r="AW36" s="8" t="str">
        <f t="shared" si="21"/>
        <v>No Aplica</v>
      </c>
      <c r="AX36" s="8" t="str">
        <f>+'EV PRECIO REFERENCIA'!BT36</f>
        <v/>
      </c>
      <c r="AY36" s="8" t="str">
        <f t="shared" si="22"/>
        <v>No Aplica</v>
      </c>
      <c r="AZ36" s="8" t="e">
        <f>+'EV PRECIO REFERENCIA'!BW36</f>
        <v>#REF!</v>
      </c>
      <c r="BA36" s="8" t="e">
        <f t="shared" si="23"/>
        <v>#REF!</v>
      </c>
      <c r="BB36" s="44">
        <f t="shared" si="24"/>
        <v>0</v>
      </c>
    </row>
    <row r="37" spans="1:54" ht="25.5" x14ac:dyDescent="0.2">
      <c r="A37" s="85">
        <f t="shared" si="26"/>
        <v>28</v>
      </c>
      <c r="B37" s="22" t="str">
        <f>VLOOKUP(A37,'EV PRECIO REFERENCIA'!A37:B368,2,0)</f>
        <v>DM2361</v>
      </c>
      <c r="C37" s="135" t="str">
        <f>VLOOKUP(A37,'EV PRECIO REFERENCIA'!A37:C368,3,0)</f>
        <v>CAMISAS URETERALES FLEXIBLE 11.5X45-46</v>
      </c>
      <c r="D37" s="18">
        <f>VLOOKUP(A37,'EV PRECIO REFERENCIA'!A37:D368,4,0)</f>
        <v>1</v>
      </c>
      <c r="E37" s="86" t="str">
        <f>VLOOKUP(A37,'EV PRECIO REFERENCIA'!A37:E368,5,0)</f>
        <v>UN</v>
      </c>
      <c r="F37" s="23">
        <f>VLOOKUP(A37,'EV PRECIO REFERENCIA'!A37:F368,6,0)</f>
        <v>647250</v>
      </c>
      <c r="G37" s="23">
        <f>VLOOKUP(A37,'EV PRECIO REFERENCIA'!A37:G368,7,0)</f>
        <v>1</v>
      </c>
      <c r="H37" s="8">
        <f t="shared" si="0"/>
        <v>647250</v>
      </c>
      <c r="I37" s="8">
        <f t="shared" si="1"/>
        <v>517800</v>
      </c>
      <c r="J37" s="8" t="str">
        <f>+'EV PRECIO REFERENCIA'!I37</f>
        <v/>
      </c>
      <c r="K37" s="8" t="str">
        <f t="shared" si="2"/>
        <v>No Aplica</v>
      </c>
      <c r="L37" s="8" t="str">
        <f>+'EV PRECIO REFERENCIA'!L37</f>
        <v/>
      </c>
      <c r="M37" s="8" t="str">
        <f t="shared" si="3"/>
        <v>No Aplica</v>
      </c>
      <c r="N37" s="8" t="str">
        <f>+'EV PRECIO REFERENCIA'!O37</f>
        <v/>
      </c>
      <c r="O37" s="8" t="str">
        <f t="shared" si="4"/>
        <v>No Aplica</v>
      </c>
      <c r="P37" s="8" t="str">
        <f>+'EV PRECIO REFERENCIA'!R37</f>
        <v/>
      </c>
      <c r="Q37" s="8" t="str">
        <f t="shared" si="5"/>
        <v>No Aplica</v>
      </c>
      <c r="R37" s="8" t="str">
        <f>+'EV PRECIO REFERENCIA'!U37</f>
        <v/>
      </c>
      <c r="S37" s="8" t="str">
        <f t="shared" si="6"/>
        <v>No Aplica</v>
      </c>
      <c r="T37" s="8" t="str">
        <f>+'EV PRECIO REFERENCIA'!X37</f>
        <v/>
      </c>
      <c r="U37" s="8" t="str">
        <f t="shared" si="7"/>
        <v>No Aplica</v>
      </c>
      <c r="V37" s="8" t="e">
        <f>+'EV PRECIO REFERENCIA'!AA37</f>
        <v>#REF!</v>
      </c>
      <c r="W37" s="8" t="e">
        <f t="shared" si="8"/>
        <v>#REF!</v>
      </c>
      <c r="X37" s="258" t="str">
        <f>+'EV PRECIO REFERENCIA'!AD37</f>
        <v/>
      </c>
      <c r="Y37" s="8" t="str">
        <f t="shared" si="9"/>
        <v>No Aplica</v>
      </c>
      <c r="Z37" s="8" t="str">
        <f>+'EV PRECIO REFERENCIA'!AG37</f>
        <v/>
      </c>
      <c r="AA37" s="8" t="str">
        <f t="shared" si="10"/>
        <v>No Aplica</v>
      </c>
      <c r="AB37" s="8" t="str">
        <f>+'EV PRECIO REFERENCIA'!AJ37:AJ369</f>
        <v/>
      </c>
      <c r="AC37" s="8" t="str">
        <f t="shared" si="11"/>
        <v>No Aplica</v>
      </c>
      <c r="AD37" s="8" t="str">
        <f>+'EV PRECIO REFERENCIA'!AM37</f>
        <v/>
      </c>
      <c r="AE37" s="8" t="str">
        <f t="shared" si="12"/>
        <v>No Aplica</v>
      </c>
      <c r="AF37" s="342" t="str">
        <f>+'EV PRECIO REFERENCIA'!AP37</f>
        <v/>
      </c>
      <c r="AG37" s="8" t="str">
        <f t="shared" si="13"/>
        <v>No Aplica</v>
      </c>
      <c r="AH37" s="8" t="str">
        <f>+'EV PRECIO REFERENCIA'!AS37</f>
        <v/>
      </c>
      <c r="AI37" s="8" t="str">
        <f t="shared" si="14"/>
        <v>No Aplica</v>
      </c>
      <c r="AJ37" s="8" t="str">
        <f>+'EV PRECIO REFERENCIA'!AV37</f>
        <v/>
      </c>
      <c r="AK37" s="8" t="str">
        <f t="shared" si="15"/>
        <v>No Aplica</v>
      </c>
      <c r="AL37" s="342" t="str">
        <f>+'EV PRECIO REFERENCIA'!AY37</f>
        <v/>
      </c>
      <c r="AM37" s="8" t="str">
        <f t="shared" si="16"/>
        <v>No Aplica</v>
      </c>
      <c r="AN37" s="8" t="str">
        <f>+'EV PRECIO REFERENCIA'!BB37</f>
        <v/>
      </c>
      <c r="AO37" s="8" t="str">
        <f t="shared" si="17"/>
        <v>No Aplica</v>
      </c>
      <c r="AP37" s="8" t="str">
        <f>+'EV PRECIO REFERENCIA'!BE37</f>
        <v/>
      </c>
      <c r="AQ37" s="8" t="str">
        <f t="shared" si="18"/>
        <v>No Aplica</v>
      </c>
      <c r="AR37" s="8" t="str">
        <f>+'EV PRECIO REFERENCIA'!BH37</f>
        <v/>
      </c>
      <c r="AS37" s="8" t="str">
        <f t="shared" si="19"/>
        <v>No Aplica</v>
      </c>
      <c r="AT37" s="8" t="str">
        <f>+'EV PRECIO REFERENCIA'!BK37</f>
        <v/>
      </c>
      <c r="AU37" s="8" t="str">
        <f t="shared" si="20"/>
        <v>No Aplica</v>
      </c>
      <c r="AV37" s="8" t="str">
        <f>+'EV PRECIO REFERENCIA'!BQ37</f>
        <v/>
      </c>
      <c r="AW37" s="8" t="str">
        <f t="shared" si="21"/>
        <v>No Aplica</v>
      </c>
      <c r="AX37" s="8" t="str">
        <f>+'EV PRECIO REFERENCIA'!BT37</f>
        <v/>
      </c>
      <c r="AY37" s="8" t="str">
        <f t="shared" si="22"/>
        <v>No Aplica</v>
      </c>
      <c r="AZ37" s="8" t="e">
        <f>+'EV PRECIO REFERENCIA'!BW37</f>
        <v>#REF!</v>
      </c>
      <c r="BA37" s="8" t="e">
        <f t="shared" si="23"/>
        <v>#REF!</v>
      </c>
      <c r="BB37" s="44">
        <f t="shared" si="24"/>
        <v>0</v>
      </c>
    </row>
    <row r="38" spans="1:54" ht="25.5" x14ac:dyDescent="0.2">
      <c r="A38" s="85">
        <f t="shared" si="26"/>
        <v>29</v>
      </c>
      <c r="B38" s="22" t="str">
        <f>VLOOKUP(A38,'EV PRECIO REFERENCIA'!A38:B369,2,0)</f>
        <v>DM206</v>
      </c>
      <c r="C38" s="135" t="str">
        <f>VLOOKUP(A38,'EV PRECIO REFERENCIA'!A38:C369,3,0)</f>
        <v>CANDADO CARRO DE PARO CON NUMERO CONSECUTIVO</v>
      </c>
      <c r="D38" s="18">
        <f>VLOOKUP(A38,'EV PRECIO REFERENCIA'!A38:D369,4,0)</f>
        <v>1</v>
      </c>
      <c r="E38" s="86" t="str">
        <f>VLOOKUP(A38,'EV PRECIO REFERENCIA'!A38:E369,5,0)</f>
        <v>UN</v>
      </c>
      <c r="F38" s="23">
        <f>VLOOKUP(A38,'EV PRECIO REFERENCIA'!A38:F369,6,0)</f>
        <v>428.4</v>
      </c>
      <c r="G38" s="23">
        <f>VLOOKUP(A38,'EV PRECIO REFERENCIA'!A38:G369,7,0)</f>
        <v>422</v>
      </c>
      <c r="H38" s="8">
        <f t="shared" si="0"/>
        <v>180784.8</v>
      </c>
      <c r="I38" s="8">
        <f t="shared" si="1"/>
        <v>342.71999999999997</v>
      </c>
      <c r="J38" s="8" t="str">
        <f>+'EV PRECIO REFERENCIA'!I38</f>
        <v/>
      </c>
      <c r="K38" s="8" t="str">
        <f t="shared" si="2"/>
        <v>No Aplica</v>
      </c>
      <c r="L38" s="8" t="str">
        <f>+'EV PRECIO REFERENCIA'!L38</f>
        <v/>
      </c>
      <c r="M38" s="8" t="str">
        <f t="shared" si="3"/>
        <v>No Aplica</v>
      </c>
      <c r="N38" s="8" t="str">
        <f>+'EV PRECIO REFERENCIA'!O38</f>
        <v/>
      </c>
      <c r="O38" s="8" t="str">
        <f t="shared" si="4"/>
        <v>No Aplica</v>
      </c>
      <c r="P38" s="8" t="str">
        <f>+'EV PRECIO REFERENCIA'!R38</f>
        <v/>
      </c>
      <c r="Q38" s="8" t="str">
        <f t="shared" si="5"/>
        <v>No Aplica</v>
      </c>
      <c r="R38" s="8" t="str">
        <f>+'EV PRECIO REFERENCIA'!U38</f>
        <v/>
      </c>
      <c r="S38" s="8" t="str">
        <f t="shared" si="6"/>
        <v>No Aplica</v>
      </c>
      <c r="T38" s="8" t="str">
        <f>+'EV PRECIO REFERENCIA'!X38</f>
        <v/>
      </c>
      <c r="U38" s="8" t="str">
        <f t="shared" si="7"/>
        <v>No Aplica</v>
      </c>
      <c r="V38" s="8" t="e">
        <f>+'EV PRECIO REFERENCIA'!AA38</f>
        <v>#REF!</v>
      </c>
      <c r="W38" s="8" t="e">
        <f t="shared" si="8"/>
        <v>#REF!</v>
      </c>
      <c r="X38" s="258" t="str">
        <f>+'EV PRECIO REFERENCIA'!AD38</f>
        <v/>
      </c>
      <c r="Y38" s="8" t="str">
        <f t="shared" si="9"/>
        <v>No Aplica</v>
      </c>
      <c r="Z38" s="8" t="str">
        <f>+'EV PRECIO REFERENCIA'!AG38</f>
        <v/>
      </c>
      <c r="AA38" s="8" t="str">
        <f t="shared" si="10"/>
        <v>No Aplica</v>
      </c>
      <c r="AB38" s="8" t="str">
        <f>+'EV PRECIO REFERENCIA'!AJ38:AJ370</f>
        <v/>
      </c>
      <c r="AC38" s="8" t="str">
        <f t="shared" si="11"/>
        <v>No Aplica</v>
      </c>
      <c r="AD38" s="8" t="str">
        <f>+'EV PRECIO REFERENCIA'!AM38</f>
        <v/>
      </c>
      <c r="AE38" s="8" t="str">
        <f t="shared" si="12"/>
        <v>No Aplica</v>
      </c>
      <c r="AF38" s="342">
        <f>+'EV PRECIO REFERENCIA'!AP38</f>
        <v>428.4</v>
      </c>
      <c r="AG38" s="8" t="str">
        <f t="shared" si="13"/>
        <v>Precios Bajos</v>
      </c>
      <c r="AH38" s="8" t="str">
        <f>+'EV PRECIO REFERENCIA'!AS38</f>
        <v/>
      </c>
      <c r="AI38" s="8" t="str">
        <f t="shared" si="14"/>
        <v>No Aplica</v>
      </c>
      <c r="AJ38" s="8" t="str">
        <f>+'EV PRECIO REFERENCIA'!AV38</f>
        <v/>
      </c>
      <c r="AK38" s="8" t="str">
        <f t="shared" si="15"/>
        <v>No Aplica</v>
      </c>
      <c r="AL38" s="342" t="str">
        <f>+'EV PRECIO REFERENCIA'!AY38</f>
        <v/>
      </c>
      <c r="AM38" s="8" t="str">
        <f t="shared" si="16"/>
        <v>No Aplica</v>
      </c>
      <c r="AN38" s="8">
        <f>+'EV PRECIO REFERENCIA'!BB38</f>
        <v>481</v>
      </c>
      <c r="AO38" s="8" t="str">
        <f t="shared" si="17"/>
        <v>Precios Bajos</v>
      </c>
      <c r="AP38" s="8" t="str">
        <f>+'EV PRECIO REFERENCIA'!BE38</f>
        <v/>
      </c>
      <c r="AQ38" s="8" t="str">
        <f t="shared" si="18"/>
        <v>No Aplica</v>
      </c>
      <c r="AR38" s="8" t="str">
        <f>+'EV PRECIO REFERENCIA'!BH38</f>
        <v/>
      </c>
      <c r="AS38" s="8" t="str">
        <f t="shared" si="19"/>
        <v>No Aplica</v>
      </c>
      <c r="AT38" s="8" t="str">
        <f>+'EV PRECIO REFERENCIA'!BK38</f>
        <v/>
      </c>
      <c r="AU38" s="8" t="str">
        <f t="shared" si="20"/>
        <v>No Aplica</v>
      </c>
      <c r="AV38" s="8" t="str">
        <f>+'EV PRECIO REFERENCIA'!BQ38</f>
        <v/>
      </c>
      <c r="AW38" s="8" t="str">
        <f t="shared" si="21"/>
        <v>No Aplica</v>
      </c>
      <c r="AX38" s="8" t="str">
        <f>+'EV PRECIO REFERENCIA'!BT38</f>
        <v/>
      </c>
      <c r="AY38" s="8" t="str">
        <f t="shared" si="22"/>
        <v>No Aplica</v>
      </c>
      <c r="AZ38" s="8" t="e">
        <f>+'EV PRECIO REFERENCIA'!BW38</f>
        <v>#REF!</v>
      </c>
      <c r="BA38" s="8" t="e">
        <f t="shared" si="23"/>
        <v>#REF!</v>
      </c>
      <c r="BB38" s="44">
        <f t="shared" si="24"/>
        <v>428.4</v>
      </c>
    </row>
    <row r="39" spans="1:54" x14ac:dyDescent="0.2">
      <c r="A39" s="85">
        <f t="shared" si="26"/>
        <v>30</v>
      </c>
      <c r="B39" s="22" t="str">
        <f>VLOOKUP(A39,'EV PRECIO REFERENCIA'!A39:B370,2,0)</f>
        <v>DM212</v>
      </c>
      <c r="C39" s="135" t="str">
        <f>VLOOKUP(A39,'EV PRECIO REFERENCIA'!A39:C370,3,0)</f>
        <v>CANULA DE GUEDEL N 0</v>
      </c>
      <c r="D39" s="18">
        <f>VLOOKUP(A39,'EV PRECIO REFERENCIA'!A39:D370,4,0)</f>
        <v>1</v>
      </c>
      <c r="E39" s="86" t="str">
        <f>VLOOKUP(A39,'EV PRECIO REFERENCIA'!A39:E370,5,0)</f>
        <v>UN</v>
      </c>
      <c r="F39" s="23">
        <f>VLOOKUP(A39,'EV PRECIO REFERENCIA'!A39:F370,6,0)</f>
        <v>922.25</v>
      </c>
      <c r="G39" s="23">
        <f>VLOOKUP(A39,'EV PRECIO REFERENCIA'!A39:G370,7,0)</f>
        <v>10</v>
      </c>
      <c r="H39" s="8">
        <f t="shared" si="0"/>
        <v>9222.5</v>
      </c>
      <c r="I39" s="8">
        <f t="shared" si="1"/>
        <v>737.8</v>
      </c>
      <c r="J39" s="8" t="str">
        <f>+'EV PRECIO REFERENCIA'!I39</f>
        <v/>
      </c>
      <c r="K39" s="8" t="str">
        <f t="shared" si="2"/>
        <v>No Aplica</v>
      </c>
      <c r="L39" s="8" t="str">
        <f>+'EV PRECIO REFERENCIA'!L39</f>
        <v/>
      </c>
      <c r="M39" s="8" t="str">
        <f t="shared" si="3"/>
        <v>No Aplica</v>
      </c>
      <c r="N39" s="8">
        <f>+'EV PRECIO REFERENCIA'!O39</f>
        <v>960</v>
      </c>
      <c r="O39" s="8" t="str">
        <f t="shared" si="4"/>
        <v>Artificialidad Baja</v>
      </c>
      <c r="P39" s="8" t="str">
        <f>+'EV PRECIO REFERENCIA'!R39</f>
        <v/>
      </c>
      <c r="Q39" s="8" t="str">
        <f t="shared" si="5"/>
        <v>No Aplica</v>
      </c>
      <c r="R39" s="8" t="str">
        <f>+'EV PRECIO REFERENCIA'!U39</f>
        <v/>
      </c>
      <c r="S39" s="8" t="str">
        <f t="shared" si="6"/>
        <v>No Aplica</v>
      </c>
      <c r="T39" s="8" t="str">
        <f>+'EV PRECIO REFERENCIA'!X39</f>
        <v/>
      </c>
      <c r="U39" s="8" t="str">
        <f t="shared" si="7"/>
        <v>No Aplica</v>
      </c>
      <c r="V39" s="8" t="e">
        <f>+'EV PRECIO REFERENCIA'!AA39</f>
        <v>#REF!</v>
      </c>
      <c r="W39" s="8" t="e">
        <f t="shared" si="8"/>
        <v>#REF!</v>
      </c>
      <c r="X39" s="258" t="str">
        <f>+'EV PRECIO REFERENCIA'!AD39</f>
        <v/>
      </c>
      <c r="Y39" s="8" t="str">
        <f t="shared" si="9"/>
        <v>No Aplica</v>
      </c>
      <c r="Z39" s="8">
        <f>+'EV PRECIO REFERENCIA'!AG39</f>
        <v>1090.1709000000001</v>
      </c>
      <c r="AA39" s="8" t="str">
        <f t="shared" si="10"/>
        <v>Precios Bajos</v>
      </c>
      <c r="AB39" s="8" t="str">
        <f>+'EV PRECIO REFERENCIA'!AJ39:AJ371</f>
        <v/>
      </c>
      <c r="AC39" s="8" t="str">
        <f t="shared" si="11"/>
        <v>No Aplica</v>
      </c>
      <c r="AD39" s="8" t="str">
        <f>+'EV PRECIO REFERENCIA'!AM39</f>
        <v/>
      </c>
      <c r="AE39" s="8" t="str">
        <f t="shared" si="12"/>
        <v>No Aplica</v>
      </c>
      <c r="AF39" s="342">
        <f>+'EV PRECIO REFERENCIA'!AP39</f>
        <v>910.35</v>
      </c>
      <c r="AG39" s="8" t="str">
        <f t="shared" si="13"/>
        <v>Precios Bajos</v>
      </c>
      <c r="AH39" s="8" t="str">
        <f>+'EV PRECIO REFERENCIA'!AS39</f>
        <v/>
      </c>
      <c r="AI39" s="8" t="str">
        <f t="shared" si="14"/>
        <v>No Aplica</v>
      </c>
      <c r="AJ39" s="8" t="str">
        <f>+'EV PRECIO REFERENCIA'!AV39</f>
        <v/>
      </c>
      <c r="AK39" s="8" t="str">
        <f t="shared" si="15"/>
        <v>No Aplica</v>
      </c>
      <c r="AL39" s="342" t="str">
        <f>+'EV PRECIO REFERENCIA'!AY39</f>
        <v/>
      </c>
      <c r="AM39" s="8" t="str">
        <f t="shared" si="16"/>
        <v>No Aplica</v>
      </c>
      <c r="AN39" s="8">
        <f>+'EV PRECIO REFERENCIA'!BB39</f>
        <v>1001.0000000000001</v>
      </c>
      <c r="AO39" s="8" t="str">
        <f t="shared" si="17"/>
        <v>Precios Bajos</v>
      </c>
      <c r="AP39" s="8" t="str">
        <f>+'EV PRECIO REFERENCIA'!BE39</f>
        <v/>
      </c>
      <c r="AQ39" s="8" t="str">
        <f t="shared" si="18"/>
        <v>No Aplica</v>
      </c>
      <c r="AR39" s="8" t="str">
        <f>+'EV PRECIO REFERENCIA'!BH39</f>
        <v/>
      </c>
      <c r="AS39" s="8" t="str">
        <f t="shared" si="19"/>
        <v>No Aplica</v>
      </c>
      <c r="AT39" s="8" t="str">
        <f>+'EV PRECIO REFERENCIA'!BK39</f>
        <v/>
      </c>
      <c r="AU39" s="8" t="str">
        <f t="shared" si="20"/>
        <v>No Aplica</v>
      </c>
      <c r="AV39" s="8" t="str">
        <f>+'EV PRECIO REFERENCIA'!BQ39</f>
        <v/>
      </c>
      <c r="AW39" s="8" t="str">
        <f t="shared" si="21"/>
        <v>No Aplica</v>
      </c>
      <c r="AX39" s="8" t="str">
        <f>+'EV PRECIO REFERENCIA'!BT39</f>
        <v/>
      </c>
      <c r="AY39" s="8" t="str">
        <f t="shared" si="22"/>
        <v>No Aplica</v>
      </c>
      <c r="AZ39" s="8" t="e">
        <f>+'EV PRECIO REFERENCIA'!BW39</f>
        <v>#REF!</v>
      </c>
      <c r="BA39" s="8" t="e">
        <f t="shared" si="23"/>
        <v>#REF!</v>
      </c>
      <c r="BB39" s="44">
        <f t="shared" si="24"/>
        <v>910.35</v>
      </c>
    </row>
    <row r="40" spans="1:54" x14ac:dyDescent="0.2">
      <c r="A40" s="85">
        <f t="shared" si="26"/>
        <v>31</v>
      </c>
      <c r="B40" s="22" t="str">
        <f>VLOOKUP(A40,'EV PRECIO REFERENCIA'!A40:B371,2,0)</f>
        <v>DM1238</v>
      </c>
      <c r="C40" s="135" t="str">
        <f>VLOOKUP(A40,'EV PRECIO REFERENCIA'!A40:C371,3,0)</f>
        <v>CANULA DE GUEDEL N 1</v>
      </c>
      <c r="D40" s="18">
        <f>VLOOKUP(A40,'EV PRECIO REFERENCIA'!A40:D371,4,0)</f>
        <v>1</v>
      </c>
      <c r="E40" s="86" t="str">
        <f>VLOOKUP(A40,'EV PRECIO REFERENCIA'!A40:E371,5,0)</f>
        <v>UN</v>
      </c>
      <c r="F40" s="23">
        <f>VLOOKUP(A40,'EV PRECIO REFERENCIA'!A40:F371,6,0)</f>
        <v>922.25</v>
      </c>
      <c r="G40" s="23">
        <f>VLOOKUP(A40,'EV PRECIO REFERENCIA'!A40:G371,7,0)</f>
        <v>7</v>
      </c>
      <c r="H40" s="8">
        <f t="shared" si="0"/>
        <v>6455.75</v>
      </c>
      <c r="I40" s="8">
        <f t="shared" si="1"/>
        <v>737.8</v>
      </c>
      <c r="J40" s="8" t="str">
        <f>+'EV PRECIO REFERENCIA'!I40</f>
        <v/>
      </c>
      <c r="K40" s="8" t="str">
        <f t="shared" si="2"/>
        <v>No Aplica</v>
      </c>
      <c r="L40" s="8" t="str">
        <f>+'EV PRECIO REFERENCIA'!L40</f>
        <v/>
      </c>
      <c r="M40" s="8" t="str">
        <f t="shared" si="3"/>
        <v>No Aplica</v>
      </c>
      <c r="N40" s="8">
        <f>+'EV PRECIO REFERENCIA'!O40</f>
        <v>960</v>
      </c>
      <c r="O40" s="8" t="str">
        <f t="shared" si="4"/>
        <v>Artificialidad Baja</v>
      </c>
      <c r="P40" s="8" t="str">
        <f>+'EV PRECIO REFERENCIA'!R40</f>
        <v/>
      </c>
      <c r="Q40" s="8" t="str">
        <f t="shared" si="5"/>
        <v>No Aplica</v>
      </c>
      <c r="R40" s="8" t="str">
        <f>+'EV PRECIO REFERENCIA'!U40</f>
        <v/>
      </c>
      <c r="S40" s="8" t="str">
        <f t="shared" si="6"/>
        <v>No Aplica</v>
      </c>
      <c r="T40" s="8" t="str">
        <f>+'EV PRECIO REFERENCIA'!X40</f>
        <v/>
      </c>
      <c r="U40" s="8" t="str">
        <f t="shared" si="7"/>
        <v>No Aplica</v>
      </c>
      <c r="V40" s="8" t="e">
        <f>+'EV PRECIO REFERENCIA'!AA40</f>
        <v>#REF!</v>
      </c>
      <c r="W40" s="8" t="e">
        <f t="shared" si="8"/>
        <v>#REF!</v>
      </c>
      <c r="X40" s="258" t="str">
        <f>+'EV PRECIO REFERENCIA'!AD40</f>
        <v/>
      </c>
      <c r="Y40" s="8" t="str">
        <f t="shared" si="9"/>
        <v>No Aplica</v>
      </c>
      <c r="Z40" s="8" t="str">
        <f>+'EV PRECIO REFERENCIA'!AG40</f>
        <v/>
      </c>
      <c r="AA40" s="8" t="str">
        <f t="shared" si="10"/>
        <v>No Aplica</v>
      </c>
      <c r="AB40" s="8" t="str">
        <f>+'EV PRECIO REFERENCIA'!AJ40:AJ372</f>
        <v/>
      </c>
      <c r="AC40" s="8" t="str">
        <f t="shared" si="11"/>
        <v>No Aplica</v>
      </c>
      <c r="AD40" s="8" t="str">
        <f>+'EV PRECIO REFERENCIA'!AM40</f>
        <v/>
      </c>
      <c r="AE40" s="8" t="str">
        <f t="shared" si="12"/>
        <v>No Aplica</v>
      </c>
      <c r="AF40" s="342">
        <f>+'EV PRECIO REFERENCIA'!AP40</f>
        <v>910.35</v>
      </c>
      <c r="AG40" s="8" t="str">
        <f t="shared" si="13"/>
        <v>Precios Bajos</v>
      </c>
      <c r="AH40" s="8" t="str">
        <f>+'EV PRECIO REFERENCIA'!AS40</f>
        <v/>
      </c>
      <c r="AI40" s="8" t="str">
        <f t="shared" si="14"/>
        <v>No Aplica</v>
      </c>
      <c r="AJ40" s="8" t="str">
        <f>+'EV PRECIO REFERENCIA'!AV40</f>
        <v/>
      </c>
      <c r="AK40" s="8" t="str">
        <f t="shared" si="15"/>
        <v>No Aplica</v>
      </c>
      <c r="AL40" s="342" t="str">
        <f>+'EV PRECIO REFERENCIA'!AY40</f>
        <v/>
      </c>
      <c r="AM40" s="8" t="str">
        <f t="shared" si="16"/>
        <v>No Aplica</v>
      </c>
      <c r="AN40" s="8">
        <f>+'EV PRECIO REFERENCIA'!BB40</f>
        <v>1001.0000000000001</v>
      </c>
      <c r="AO40" s="8" t="str">
        <f t="shared" si="17"/>
        <v>Precios Bajos</v>
      </c>
      <c r="AP40" s="8" t="str">
        <f>+'EV PRECIO REFERENCIA'!BE40</f>
        <v/>
      </c>
      <c r="AQ40" s="8" t="str">
        <f t="shared" si="18"/>
        <v>No Aplica</v>
      </c>
      <c r="AR40" s="8" t="str">
        <f>+'EV PRECIO REFERENCIA'!BH40</f>
        <v/>
      </c>
      <c r="AS40" s="8" t="str">
        <f t="shared" si="19"/>
        <v>No Aplica</v>
      </c>
      <c r="AT40" s="8" t="str">
        <f>+'EV PRECIO REFERENCIA'!BK40</f>
        <v/>
      </c>
      <c r="AU40" s="8" t="str">
        <f t="shared" si="20"/>
        <v>No Aplica</v>
      </c>
      <c r="AV40" s="8" t="str">
        <f>+'EV PRECIO REFERENCIA'!BQ40</f>
        <v/>
      </c>
      <c r="AW40" s="8" t="str">
        <f t="shared" si="21"/>
        <v>No Aplica</v>
      </c>
      <c r="AX40" s="8" t="str">
        <f>+'EV PRECIO REFERENCIA'!BT40</f>
        <v/>
      </c>
      <c r="AY40" s="8" t="str">
        <f t="shared" si="22"/>
        <v>No Aplica</v>
      </c>
      <c r="AZ40" s="8" t="e">
        <f>+'EV PRECIO REFERENCIA'!BW40</f>
        <v>#REF!</v>
      </c>
      <c r="BA40" s="8" t="e">
        <f t="shared" si="23"/>
        <v>#REF!</v>
      </c>
      <c r="BB40" s="44">
        <f t="shared" si="24"/>
        <v>910.35</v>
      </c>
    </row>
    <row r="41" spans="1:54" x14ac:dyDescent="0.2">
      <c r="A41" s="85">
        <f t="shared" si="26"/>
        <v>32</v>
      </c>
      <c r="B41" s="22" t="str">
        <f>VLOOKUP(A41,'EV PRECIO REFERENCIA'!A41:B372,2,0)</f>
        <v>DM215</v>
      </c>
      <c r="C41" s="135" t="str">
        <f>VLOOKUP(A41,'EV PRECIO REFERENCIA'!A41:C372,3,0)</f>
        <v>CANULA DE GUEDEL N 2</v>
      </c>
      <c r="D41" s="18">
        <f>VLOOKUP(A41,'EV PRECIO REFERENCIA'!A41:D372,4,0)</f>
        <v>1</v>
      </c>
      <c r="E41" s="86" t="str">
        <f>VLOOKUP(A41,'EV PRECIO REFERENCIA'!A41:E372,5,0)</f>
        <v>UN</v>
      </c>
      <c r="F41" s="23">
        <f>VLOOKUP(A41,'EV PRECIO REFERENCIA'!A41:F372,6,0)</f>
        <v>922.25</v>
      </c>
      <c r="G41" s="23">
        <f>VLOOKUP(A41,'EV PRECIO REFERENCIA'!A41:G372,7,0)</f>
        <v>12</v>
      </c>
      <c r="H41" s="8">
        <f t="shared" si="0"/>
        <v>11067</v>
      </c>
      <c r="I41" s="8">
        <f t="shared" si="1"/>
        <v>737.8</v>
      </c>
      <c r="J41" s="8" t="str">
        <f>+'EV PRECIO REFERENCIA'!I41</f>
        <v/>
      </c>
      <c r="K41" s="8" t="str">
        <f t="shared" si="2"/>
        <v>No Aplica</v>
      </c>
      <c r="L41" s="8" t="str">
        <f>+'EV PRECIO REFERENCIA'!L41</f>
        <v/>
      </c>
      <c r="M41" s="8" t="str">
        <f t="shared" si="3"/>
        <v>No Aplica</v>
      </c>
      <c r="N41" s="8">
        <f>+'EV PRECIO REFERENCIA'!O41</f>
        <v>960</v>
      </c>
      <c r="O41" s="8" t="str">
        <f t="shared" si="4"/>
        <v>Artificialidad Baja</v>
      </c>
      <c r="P41" s="8" t="str">
        <f>+'EV PRECIO REFERENCIA'!R41</f>
        <v/>
      </c>
      <c r="Q41" s="8" t="str">
        <f t="shared" si="5"/>
        <v>No Aplica</v>
      </c>
      <c r="R41" s="8" t="str">
        <f>+'EV PRECIO REFERENCIA'!U41</f>
        <v/>
      </c>
      <c r="S41" s="8" t="str">
        <f t="shared" si="6"/>
        <v>No Aplica</v>
      </c>
      <c r="T41" s="8" t="str">
        <f>+'EV PRECIO REFERENCIA'!X41</f>
        <v/>
      </c>
      <c r="U41" s="8" t="str">
        <f t="shared" si="7"/>
        <v>No Aplica</v>
      </c>
      <c r="V41" s="8" t="e">
        <f>+'EV PRECIO REFERENCIA'!AA41</f>
        <v>#REF!</v>
      </c>
      <c r="W41" s="8" t="e">
        <f t="shared" si="8"/>
        <v>#REF!</v>
      </c>
      <c r="X41" s="258" t="str">
        <f>+'EV PRECIO REFERENCIA'!AD41</f>
        <v/>
      </c>
      <c r="Y41" s="8" t="str">
        <f t="shared" si="9"/>
        <v>No Aplica</v>
      </c>
      <c r="Z41" s="8" t="str">
        <f>+'EV PRECIO REFERENCIA'!AG41</f>
        <v/>
      </c>
      <c r="AA41" s="8" t="str">
        <f t="shared" si="10"/>
        <v>No Aplica</v>
      </c>
      <c r="AB41" s="8" t="str">
        <f>+'EV PRECIO REFERENCIA'!AJ41:AJ373</f>
        <v/>
      </c>
      <c r="AC41" s="8" t="str">
        <f t="shared" si="11"/>
        <v>No Aplica</v>
      </c>
      <c r="AD41" s="8" t="str">
        <f>+'EV PRECIO REFERENCIA'!AM41</f>
        <v/>
      </c>
      <c r="AE41" s="8" t="str">
        <f t="shared" si="12"/>
        <v>No Aplica</v>
      </c>
      <c r="AF41" s="342">
        <f>+'EV PRECIO REFERENCIA'!AP41</f>
        <v>910.35</v>
      </c>
      <c r="AG41" s="8" t="str">
        <f t="shared" si="13"/>
        <v>Precios Bajos</v>
      </c>
      <c r="AH41" s="8" t="str">
        <f>+'EV PRECIO REFERENCIA'!AS41</f>
        <v/>
      </c>
      <c r="AI41" s="8" t="str">
        <f t="shared" si="14"/>
        <v>No Aplica</v>
      </c>
      <c r="AJ41" s="8" t="str">
        <f>+'EV PRECIO REFERENCIA'!AV41</f>
        <v/>
      </c>
      <c r="AK41" s="8" t="str">
        <f t="shared" si="15"/>
        <v>No Aplica</v>
      </c>
      <c r="AL41" s="342" t="str">
        <f>+'EV PRECIO REFERENCIA'!AY41</f>
        <v/>
      </c>
      <c r="AM41" s="8" t="str">
        <f t="shared" si="16"/>
        <v>No Aplica</v>
      </c>
      <c r="AN41" s="8">
        <f>+'EV PRECIO REFERENCIA'!BB41</f>
        <v>1001.0000000000001</v>
      </c>
      <c r="AO41" s="8" t="str">
        <f t="shared" si="17"/>
        <v>Precios Bajos</v>
      </c>
      <c r="AP41" s="8" t="str">
        <f>+'EV PRECIO REFERENCIA'!BE41</f>
        <v/>
      </c>
      <c r="AQ41" s="8" t="str">
        <f t="shared" si="18"/>
        <v>No Aplica</v>
      </c>
      <c r="AR41" s="8" t="str">
        <f>+'EV PRECIO REFERENCIA'!BH41</f>
        <v/>
      </c>
      <c r="AS41" s="8" t="str">
        <f t="shared" si="19"/>
        <v>No Aplica</v>
      </c>
      <c r="AT41" s="8" t="str">
        <f>+'EV PRECIO REFERENCIA'!BK41</f>
        <v/>
      </c>
      <c r="AU41" s="8" t="str">
        <f t="shared" si="20"/>
        <v>No Aplica</v>
      </c>
      <c r="AV41" s="8" t="str">
        <f>+'EV PRECIO REFERENCIA'!BQ41</f>
        <v/>
      </c>
      <c r="AW41" s="8" t="str">
        <f t="shared" si="21"/>
        <v>No Aplica</v>
      </c>
      <c r="AX41" s="8" t="str">
        <f>+'EV PRECIO REFERENCIA'!BT41</f>
        <v/>
      </c>
      <c r="AY41" s="8" t="str">
        <f t="shared" si="22"/>
        <v>No Aplica</v>
      </c>
      <c r="AZ41" s="8" t="e">
        <f>+'EV PRECIO REFERENCIA'!BW41</f>
        <v>#REF!</v>
      </c>
      <c r="BA41" s="8" t="e">
        <f t="shared" si="23"/>
        <v>#REF!</v>
      </c>
      <c r="BB41" s="44">
        <f t="shared" si="24"/>
        <v>910.35</v>
      </c>
    </row>
    <row r="42" spans="1:54" x14ac:dyDescent="0.2">
      <c r="A42" s="85">
        <f t="shared" si="26"/>
        <v>33</v>
      </c>
      <c r="B42" s="22" t="str">
        <f>VLOOKUP(A42,'EV PRECIO REFERENCIA'!A42:B373,2,0)</f>
        <v>DM216</v>
      </c>
      <c r="C42" s="135" t="str">
        <f>VLOOKUP(A42,'EV PRECIO REFERENCIA'!A42:C373,3,0)</f>
        <v>CANULA DE GUEDEL N 3</v>
      </c>
      <c r="D42" s="18">
        <f>VLOOKUP(A42,'EV PRECIO REFERENCIA'!A42:D373,4,0)</f>
        <v>1</v>
      </c>
      <c r="E42" s="86" t="str">
        <f>VLOOKUP(A42,'EV PRECIO REFERENCIA'!A42:E373,5,0)</f>
        <v>UN</v>
      </c>
      <c r="F42" s="23">
        <f>VLOOKUP(A42,'EV PRECIO REFERENCIA'!A42:F373,6,0)</f>
        <v>922.25</v>
      </c>
      <c r="G42" s="23">
        <f>VLOOKUP(A42,'EV PRECIO REFERENCIA'!A42:G373,7,0)</f>
        <v>28</v>
      </c>
      <c r="H42" s="8">
        <f t="shared" si="0"/>
        <v>25823</v>
      </c>
      <c r="I42" s="8">
        <f t="shared" si="1"/>
        <v>737.8</v>
      </c>
      <c r="J42" s="8" t="str">
        <f>+'EV PRECIO REFERENCIA'!I42</f>
        <v/>
      </c>
      <c r="K42" s="8" t="str">
        <f t="shared" si="2"/>
        <v>No Aplica</v>
      </c>
      <c r="L42" s="8" t="str">
        <f>+'EV PRECIO REFERENCIA'!L42</f>
        <v/>
      </c>
      <c r="M42" s="8" t="str">
        <f t="shared" si="3"/>
        <v>No Aplica</v>
      </c>
      <c r="N42" s="8">
        <f>+'EV PRECIO REFERENCIA'!O42</f>
        <v>960</v>
      </c>
      <c r="O42" s="8" t="str">
        <f t="shared" si="4"/>
        <v>Artificialidad Baja</v>
      </c>
      <c r="P42" s="8" t="str">
        <f>+'EV PRECIO REFERENCIA'!R42</f>
        <v/>
      </c>
      <c r="Q42" s="8" t="str">
        <f t="shared" si="5"/>
        <v>No Aplica</v>
      </c>
      <c r="R42" s="8" t="str">
        <f>+'EV PRECIO REFERENCIA'!U42</f>
        <v/>
      </c>
      <c r="S42" s="8" t="str">
        <f t="shared" si="6"/>
        <v>No Aplica</v>
      </c>
      <c r="T42" s="8" t="str">
        <f>+'EV PRECIO REFERENCIA'!X42</f>
        <v/>
      </c>
      <c r="U42" s="8" t="str">
        <f t="shared" si="7"/>
        <v>No Aplica</v>
      </c>
      <c r="V42" s="8" t="e">
        <f>+'EV PRECIO REFERENCIA'!AA42</f>
        <v>#REF!</v>
      </c>
      <c r="W42" s="8" t="e">
        <f t="shared" si="8"/>
        <v>#REF!</v>
      </c>
      <c r="X42" s="258" t="str">
        <f>+'EV PRECIO REFERENCIA'!AD42</f>
        <v/>
      </c>
      <c r="Y42" s="8" t="str">
        <f t="shared" si="9"/>
        <v>No Aplica</v>
      </c>
      <c r="Z42" s="8" t="str">
        <f>+'EV PRECIO REFERENCIA'!AG42</f>
        <v/>
      </c>
      <c r="AA42" s="8" t="str">
        <f t="shared" si="10"/>
        <v>No Aplica</v>
      </c>
      <c r="AB42" s="8" t="str">
        <f>+'EV PRECIO REFERENCIA'!AJ42:AJ374</f>
        <v/>
      </c>
      <c r="AC42" s="8" t="str">
        <f t="shared" si="11"/>
        <v>No Aplica</v>
      </c>
      <c r="AD42" s="8" t="str">
        <f>+'EV PRECIO REFERENCIA'!AM42</f>
        <v/>
      </c>
      <c r="AE42" s="8" t="str">
        <f t="shared" si="12"/>
        <v>No Aplica</v>
      </c>
      <c r="AF42" s="342">
        <f>+'EV PRECIO REFERENCIA'!AP42</f>
        <v>910.35</v>
      </c>
      <c r="AG42" s="8" t="str">
        <f t="shared" si="13"/>
        <v>Precios Bajos</v>
      </c>
      <c r="AH42" s="8" t="str">
        <f>+'EV PRECIO REFERENCIA'!AS42</f>
        <v/>
      </c>
      <c r="AI42" s="8" t="str">
        <f t="shared" si="14"/>
        <v>No Aplica</v>
      </c>
      <c r="AJ42" s="8" t="str">
        <f>+'EV PRECIO REFERENCIA'!AV42</f>
        <v/>
      </c>
      <c r="AK42" s="8" t="str">
        <f t="shared" si="15"/>
        <v>No Aplica</v>
      </c>
      <c r="AL42" s="342" t="str">
        <f>+'EV PRECIO REFERENCIA'!AY42</f>
        <v/>
      </c>
      <c r="AM42" s="8" t="str">
        <f t="shared" si="16"/>
        <v>No Aplica</v>
      </c>
      <c r="AN42" s="8">
        <f>+'EV PRECIO REFERENCIA'!BB42</f>
        <v>1001.0000000000001</v>
      </c>
      <c r="AO42" s="8" t="str">
        <f t="shared" si="17"/>
        <v>Precios Bajos</v>
      </c>
      <c r="AP42" s="8" t="str">
        <f>+'EV PRECIO REFERENCIA'!BE42</f>
        <v/>
      </c>
      <c r="AQ42" s="8" t="str">
        <f t="shared" si="18"/>
        <v>No Aplica</v>
      </c>
      <c r="AR42" s="8" t="str">
        <f>+'EV PRECIO REFERENCIA'!BH42</f>
        <v/>
      </c>
      <c r="AS42" s="8" t="str">
        <f t="shared" si="19"/>
        <v>No Aplica</v>
      </c>
      <c r="AT42" s="8" t="str">
        <f>+'EV PRECIO REFERENCIA'!BK42</f>
        <v/>
      </c>
      <c r="AU42" s="8" t="str">
        <f t="shared" si="20"/>
        <v>No Aplica</v>
      </c>
      <c r="AV42" s="8" t="str">
        <f>+'EV PRECIO REFERENCIA'!BQ42</f>
        <v/>
      </c>
      <c r="AW42" s="8" t="str">
        <f t="shared" si="21"/>
        <v>No Aplica</v>
      </c>
      <c r="AX42" s="8" t="str">
        <f>+'EV PRECIO REFERENCIA'!BT42</f>
        <v/>
      </c>
      <c r="AY42" s="8" t="str">
        <f t="shared" si="22"/>
        <v>No Aplica</v>
      </c>
      <c r="AZ42" s="8" t="e">
        <f>+'EV PRECIO REFERENCIA'!BW42</f>
        <v>#REF!</v>
      </c>
      <c r="BA42" s="8" t="e">
        <f t="shared" si="23"/>
        <v>#REF!</v>
      </c>
      <c r="BB42" s="44">
        <f t="shared" si="24"/>
        <v>910.35</v>
      </c>
    </row>
    <row r="43" spans="1:54" x14ac:dyDescent="0.2">
      <c r="A43" s="85">
        <f t="shared" si="26"/>
        <v>34</v>
      </c>
      <c r="B43" s="22" t="str">
        <f>VLOOKUP(A43,'EV PRECIO REFERENCIA'!A43:B374,2,0)</f>
        <v>DM217</v>
      </c>
      <c r="C43" s="135" t="str">
        <f>VLOOKUP(A43,'EV PRECIO REFERENCIA'!A43:C374,3,0)</f>
        <v>CANULA DE GUEDEL N 4</v>
      </c>
      <c r="D43" s="18">
        <f>VLOOKUP(A43,'EV PRECIO REFERENCIA'!A43:D374,4,0)</f>
        <v>1</v>
      </c>
      <c r="E43" s="86" t="str">
        <f>VLOOKUP(A43,'EV PRECIO REFERENCIA'!A43:E374,5,0)</f>
        <v>UN</v>
      </c>
      <c r="F43" s="23">
        <f>VLOOKUP(A43,'EV PRECIO REFERENCIA'!A43:F374,6,0)</f>
        <v>922.25</v>
      </c>
      <c r="G43" s="23">
        <f>VLOOKUP(A43,'EV PRECIO REFERENCIA'!A43:G374,7,0)</f>
        <v>55</v>
      </c>
      <c r="H43" s="8">
        <f t="shared" si="0"/>
        <v>50723.75</v>
      </c>
      <c r="I43" s="8">
        <f t="shared" si="1"/>
        <v>737.8</v>
      </c>
      <c r="J43" s="8" t="str">
        <f>+'EV PRECIO REFERENCIA'!I43</f>
        <v/>
      </c>
      <c r="K43" s="8" t="str">
        <f t="shared" si="2"/>
        <v>No Aplica</v>
      </c>
      <c r="L43" s="8" t="str">
        <f>+'EV PRECIO REFERENCIA'!L43</f>
        <v/>
      </c>
      <c r="M43" s="8" t="str">
        <f t="shared" si="3"/>
        <v>No Aplica</v>
      </c>
      <c r="N43" s="8">
        <f>+'EV PRECIO REFERENCIA'!O43</f>
        <v>960</v>
      </c>
      <c r="O43" s="8" t="str">
        <f t="shared" si="4"/>
        <v>Artificialidad Baja</v>
      </c>
      <c r="P43" s="8" t="str">
        <f>+'EV PRECIO REFERENCIA'!R43</f>
        <v/>
      </c>
      <c r="Q43" s="8" t="str">
        <f t="shared" si="5"/>
        <v>No Aplica</v>
      </c>
      <c r="R43" s="8" t="str">
        <f>+'EV PRECIO REFERENCIA'!U43</f>
        <v/>
      </c>
      <c r="S43" s="8" t="str">
        <f t="shared" si="6"/>
        <v>No Aplica</v>
      </c>
      <c r="T43" s="8" t="str">
        <f>+'EV PRECIO REFERENCIA'!X43</f>
        <v/>
      </c>
      <c r="U43" s="8" t="str">
        <f t="shared" si="7"/>
        <v>No Aplica</v>
      </c>
      <c r="V43" s="8" t="e">
        <f>+'EV PRECIO REFERENCIA'!AA43</f>
        <v>#REF!</v>
      </c>
      <c r="W43" s="8" t="e">
        <f t="shared" si="8"/>
        <v>#REF!</v>
      </c>
      <c r="X43" s="258" t="str">
        <f>+'EV PRECIO REFERENCIA'!AD43</f>
        <v/>
      </c>
      <c r="Y43" s="8" t="str">
        <f t="shared" si="9"/>
        <v>No Aplica</v>
      </c>
      <c r="Z43" s="8" t="str">
        <f>+'EV PRECIO REFERENCIA'!AG43</f>
        <v/>
      </c>
      <c r="AA43" s="8" t="str">
        <f t="shared" si="10"/>
        <v>No Aplica</v>
      </c>
      <c r="AB43" s="8" t="str">
        <f>+'EV PRECIO REFERENCIA'!AJ43:AJ375</f>
        <v/>
      </c>
      <c r="AC43" s="8" t="str">
        <f t="shared" si="11"/>
        <v>No Aplica</v>
      </c>
      <c r="AD43" s="8" t="str">
        <f>+'EV PRECIO REFERENCIA'!AM43</f>
        <v/>
      </c>
      <c r="AE43" s="8" t="str">
        <f t="shared" si="12"/>
        <v>No Aplica</v>
      </c>
      <c r="AF43" s="342">
        <f>+'EV PRECIO REFERENCIA'!AP43</f>
        <v>910.35</v>
      </c>
      <c r="AG43" s="8" t="str">
        <f t="shared" si="13"/>
        <v>Precios Bajos</v>
      </c>
      <c r="AH43" s="8" t="str">
        <f>+'EV PRECIO REFERENCIA'!AS43</f>
        <v/>
      </c>
      <c r="AI43" s="8" t="str">
        <f t="shared" si="14"/>
        <v>No Aplica</v>
      </c>
      <c r="AJ43" s="8" t="str">
        <f>+'EV PRECIO REFERENCIA'!AV43</f>
        <v/>
      </c>
      <c r="AK43" s="8" t="str">
        <f t="shared" si="15"/>
        <v>No Aplica</v>
      </c>
      <c r="AL43" s="342" t="str">
        <f>+'EV PRECIO REFERENCIA'!AY43</f>
        <v/>
      </c>
      <c r="AM43" s="8" t="str">
        <f t="shared" si="16"/>
        <v>No Aplica</v>
      </c>
      <c r="AN43" s="8">
        <f>+'EV PRECIO REFERENCIA'!BB43</f>
        <v>1001.0000000000001</v>
      </c>
      <c r="AO43" s="8" t="str">
        <f t="shared" si="17"/>
        <v>Precios Bajos</v>
      </c>
      <c r="AP43" s="8" t="str">
        <f>+'EV PRECIO REFERENCIA'!BE43</f>
        <v/>
      </c>
      <c r="AQ43" s="8" t="str">
        <f t="shared" si="18"/>
        <v>No Aplica</v>
      </c>
      <c r="AR43" s="8" t="str">
        <f>+'EV PRECIO REFERENCIA'!BH43</f>
        <v/>
      </c>
      <c r="AS43" s="8" t="str">
        <f t="shared" si="19"/>
        <v>No Aplica</v>
      </c>
      <c r="AT43" s="8" t="str">
        <f>+'EV PRECIO REFERENCIA'!BK43</f>
        <v/>
      </c>
      <c r="AU43" s="8" t="str">
        <f t="shared" si="20"/>
        <v>No Aplica</v>
      </c>
      <c r="AV43" s="8" t="str">
        <f>+'EV PRECIO REFERENCIA'!BQ43</f>
        <v/>
      </c>
      <c r="AW43" s="8" t="str">
        <f t="shared" si="21"/>
        <v>No Aplica</v>
      </c>
      <c r="AX43" s="8" t="str">
        <f>+'EV PRECIO REFERENCIA'!BT43</f>
        <v/>
      </c>
      <c r="AY43" s="8" t="str">
        <f t="shared" si="22"/>
        <v>No Aplica</v>
      </c>
      <c r="AZ43" s="8" t="e">
        <f>+'EV PRECIO REFERENCIA'!BW43</f>
        <v>#REF!</v>
      </c>
      <c r="BA43" s="8" t="e">
        <f t="shared" si="23"/>
        <v>#REF!</v>
      </c>
      <c r="BB43" s="44">
        <f t="shared" si="24"/>
        <v>910.35</v>
      </c>
    </row>
    <row r="44" spans="1:54" x14ac:dyDescent="0.2">
      <c r="A44" s="85">
        <f t="shared" si="26"/>
        <v>35</v>
      </c>
      <c r="B44" s="22" t="str">
        <f>VLOOKUP(A44,'EV PRECIO REFERENCIA'!A44:B375,2,0)</f>
        <v>DM218</v>
      </c>
      <c r="C44" s="135" t="str">
        <f>VLOOKUP(A44,'EV PRECIO REFERENCIA'!A44:C375,3,0)</f>
        <v>CANULA DE GUEDEL N 5</v>
      </c>
      <c r="D44" s="18">
        <f>VLOOKUP(A44,'EV PRECIO REFERENCIA'!A44:D375,4,0)</f>
        <v>1</v>
      </c>
      <c r="E44" s="86" t="str">
        <f>VLOOKUP(A44,'EV PRECIO REFERENCIA'!A44:E375,5,0)</f>
        <v>UN</v>
      </c>
      <c r="F44" s="23">
        <f>VLOOKUP(A44,'EV PRECIO REFERENCIA'!A44:F375,6,0)</f>
        <v>922.25</v>
      </c>
      <c r="G44" s="23">
        <f>VLOOKUP(A44,'EV PRECIO REFERENCIA'!A44:G375,7,0)</f>
        <v>69</v>
      </c>
      <c r="H44" s="8">
        <f t="shared" si="0"/>
        <v>63635.25</v>
      </c>
      <c r="I44" s="8">
        <f t="shared" si="1"/>
        <v>737.8</v>
      </c>
      <c r="J44" s="8" t="str">
        <f>+'EV PRECIO REFERENCIA'!I44</f>
        <v/>
      </c>
      <c r="K44" s="8" t="str">
        <f t="shared" si="2"/>
        <v>No Aplica</v>
      </c>
      <c r="L44" s="8" t="str">
        <f>+'EV PRECIO REFERENCIA'!L44</f>
        <v/>
      </c>
      <c r="M44" s="8" t="str">
        <f t="shared" si="3"/>
        <v>No Aplica</v>
      </c>
      <c r="N44" s="8">
        <f>+'EV PRECIO REFERENCIA'!O44</f>
        <v>960</v>
      </c>
      <c r="O44" s="8" t="str">
        <f t="shared" si="4"/>
        <v>Artificialidad Baja</v>
      </c>
      <c r="P44" s="8" t="str">
        <f>+'EV PRECIO REFERENCIA'!R44</f>
        <v/>
      </c>
      <c r="Q44" s="8" t="str">
        <f t="shared" si="5"/>
        <v>No Aplica</v>
      </c>
      <c r="R44" s="8" t="str">
        <f>+'EV PRECIO REFERENCIA'!U44</f>
        <v/>
      </c>
      <c r="S44" s="8" t="str">
        <f t="shared" si="6"/>
        <v>No Aplica</v>
      </c>
      <c r="T44" s="8" t="str">
        <f>+'EV PRECIO REFERENCIA'!X44</f>
        <v/>
      </c>
      <c r="U44" s="8" t="str">
        <f t="shared" si="7"/>
        <v>No Aplica</v>
      </c>
      <c r="V44" s="8" t="e">
        <f>+'EV PRECIO REFERENCIA'!AA44</f>
        <v>#REF!</v>
      </c>
      <c r="W44" s="8" t="e">
        <f t="shared" si="8"/>
        <v>#REF!</v>
      </c>
      <c r="X44" s="258" t="str">
        <f>+'EV PRECIO REFERENCIA'!AD44</f>
        <v/>
      </c>
      <c r="Y44" s="8" t="str">
        <f t="shared" si="9"/>
        <v>No Aplica</v>
      </c>
      <c r="Z44" s="8" t="str">
        <f>+'EV PRECIO REFERENCIA'!AG44</f>
        <v/>
      </c>
      <c r="AA44" s="8" t="str">
        <f t="shared" si="10"/>
        <v>No Aplica</v>
      </c>
      <c r="AB44" s="8" t="str">
        <f>+'EV PRECIO REFERENCIA'!AJ44:AJ376</f>
        <v/>
      </c>
      <c r="AC44" s="8" t="str">
        <f t="shared" si="11"/>
        <v>No Aplica</v>
      </c>
      <c r="AD44" s="8" t="str">
        <f>+'EV PRECIO REFERENCIA'!AM44</f>
        <v/>
      </c>
      <c r="AE44" s="8" t="str">
        <f t="shared" si="12"/>
        <v>No Aplica</v>
      </c>
      <c r="AF44" s="342">
        <f>+'EV PRECIO REFERENCIA'!AP44</f>
        <v>910.35</v>
      </c>
      <c r="AG44" s="8" t="str">
        <f t="shared" si="13"/>
        <v>Precios Bajos</v>
      </c>
      <c r="AH44" s="8" t="str">
        <f>+'EV PRECIO REFERENCIA'!AS44</f>
        <v/>
      </c>
      <c r="AI44" s="8" t="str">
        <f t="shared" si="14"/>
        <v>No Aplica</v>
      </c>
      <c r="AJ44" s="8" t="str">
        <f>+'EV PRECIO REFERENCIA'!AV44</f>
        <v/>
      </c>
      <c r="AK44" s="8" t="str">
        <f t="shared" si="15"/>
        <v>No Aplica</v>
      </c>
      <c r="AL44" s="342" t="str">
        <f>+'EV PRECIO REFERENCIA'!AY44</f>
        <v/>
      </c>
      <c r="AM44" s="8" t="str">
        <f t="shared" si="16"/>
        <v>No Aplica</v>
      </c>
      <c r="AN44" s="8">
        <f>+'EV PRECIO REFERENCIA'!BB44</f>
        <v>1001.0000000000001</v>
      </c>
      <c r="AO44" s="8" t="str">
        <f t="shared" si="17"/>
        <v>Precios Bajos</v>
      </c>
      <c r="AP44" s="8" t="str">
        <f>+'EV PRECIO REFERENCIA'!BE44</f>
        <v/>
      </c>
      <c r="AQ44" s="8" t="str">
        <f t="shared" si="18"/>
        <v>No Aplica</v>
      </c>
      <c r="AR44" s="8" t="str">
        <f>+'EV PRECIO REFERENCIA'!BH44</f>
        <v/>
      </c>
      <c r="AS44" s="8" t="str">
        <f t="shared" si="19"/>
        <v>No Aplica</v>
      </c>
      <c r="AT44" s="8" t="str">
        <f>+'EV PRECIO REFERENCIA'!BK44</f>
        <v/>
      </c>
      <c r="AU44" s="8" t="str">
        <f t="shared" si="20"/>
        <v>No Aplica</v>
      </c>
      <c r="AV44" s="8" t="str">
        <f>+'EV PRECIO REFERENCIA'!BQ44</f>
        <v/>
      </c>
      <c r="AW44" s="8" t="str">
        <f t="shared" si="21"/>
        <v>No Aplica</v>
      </c>
      <c r="AX44" s="8" t="str">
        <f>+'EV PRECIO REFERENCIA'!BT44</f>
        <v/>
      </c>
      <c r="AY44" s="8" t="str">
        <f t="shared" si="22"/>
        <v>No Aplica</v>
      </c>
      <c r="AZ44" s="8" t="e">
        <f>+'EV PRECIO REFERENCIA'!BW44</f>
        <v>#REF!</v>
      </c>
      <c r="BA44" s="8" t="e">
        <f t="shared" si="23"/>
        <v>#REF!</v>
      </c>
      <c r="BB44" s="44">
        <f t="shared" si="24"/>
        <v>910.35</v>
      </c>
    </row>
    <row r="45" spans="1:54" ht="25.5" x14ac:dyDescent="0.2">
      <c r="A45" s="85">
        <f t="shared" si="26"/>
        <v>36</v>
      </c>
      <c r="B45" s="22" t="str">
        <f>VLOOKUP(A45,'EV PRECIO REFERENCIA'!A45:B376,2,0)</f>
        <v>DM230</v>
      </c>
      <c r="C45" s="135" t="str">
        <f>VLOOKUP(A45,'EV PRECIO REFERENCIA'!A45:C376,3,0)</f>
        <v>CANULA TRAQUEOSTOMIA 5.0 C/B</v>
      </c>
      <c r="D45" s="18">
        <f>VLOOKUP(A45,'EV PRECIO REFERENCIA'!A45:D376,4,0)</f>
        <v>1</v>
      </c>
      <c r="E45" s="86" t="str">
        <f>VLOOKUP(A45,'EV PRECIO REFERENCIA'!A45:E376,5,0)</f>
        <v>UN</v>
      </c>
      <c r="F45" s="23">
        <f>VLOOKUP(A45,'EV PRECIO REFERENCIA'!A45:F376,6,0)</f>
        <v>16362.5</v>
      </c>
      <c r="G45" s="23">
        <f>VLOOKUP(A45,'EV PRECIO REFERENCIA'!A45:G376,7,0)</f>
        <v>1</v>
      </c>
      <c r="H45" s="8">
        <f t="shared" si="0"/>
        <v>16362.5</v>
      </c>
      <c r="I45" s="8">
        <f t="shared" si="1"/>
        <v>13090</v>
      </c>
      <c r="J45" s="8" t="str">
        <f>+'EV PRECIO REFERENCIA'!I45</f>
        <v/>
      </c>
      <c r="K45" s="8" t="str">
        <f t="shared" si="2"/>
        <v>No Aplica</v>
      </c>
      <c r="L45" s="8" t="str">
        <f>+'EV PRECIO REFERENCIA'!L45</f>
        <v/>
      </c>
      <c r="M45" s="8" t="str">
        <f t="shared" si="3"/>
        <v>No Aplica</v>
      </c>
      <c r="N45" s="8" t="str">
        <f>+'EV PRECIO REFERENCIA'!O45</f>
        <v/>
      </c>
      <c r="O45" s="8" t="str">
        <f t="shared" si="4"/>
        <v>No Aplica</v>
      </c>
      <c r="P45" s="8" t="str">
        <f>+'EV PRECIO REFERENCIA'!R45</f>
        <v/>
      </c>
      <c r="Q45" s="8" t="str">
        <f t="shared" si="5"/>
        <v>No Aplica</v>
      </c>
      <c r="R45" s="8">
        <f>+'EV PRECIO REFERENCIA'!U45</f>
        <v>16363</v>
      </c>
      <c r="S45" s="8" t="str">
        <f t="shared" si="6"/>
        <v>Precios Bajos</v>
      </c>
      <c r="T45" s="8" t="str">
        <f>+'EV PRECIO REFERENCIA'!X45</f>
        <v/>
      </c>
      <c r="U45" s="8" t="str">
        <f t="shared" si="7"/>
        <v>No Aplica</v>
      </c>
      <c r="V45" s="8" t="e">
        <f>+'EV PRECIO REFERENCIA'!AA45</f>
        <v>#REF!</v>
      </c>
      <c r="W45" s="8" t="e">
        <f t="shared" si="8"/>
        <v>#REF!</v>
      </c>
      <c r="X45" s="258" t="str">
        <f>+'EV PRECIO REFERENCIA'!AD45</f>
        <v/>
      </c>
      <c r="Y45" s="8" t="str">
        <f t="shared" si="9"/>
        <v>No Aplica</v>
      </c>
      <c r="Z45" s="8" t="str">
        <f>+'EV PRECIO REFERENCIA'!AG45</f>
        <v/>
      </c>
      <c r="AA45" s="8" t="str">
        <f t="shared" si="10"/>
        <v>No Aplica</v>
      </c>
      <c r="AB45" s="8" t="str">
        <f>+'EV PRECIO REFERENCIA'!AJ45:AJ377</f>
        <v/>
      </c>
      <c r="AC45" s="8" t="str">
        <f t="shared" si="11"/>
        <v>No Aplica</v>
      </c>
      <c r="AD45" s="8" t="str">
        <f>+'EV PRECIO REFERENCIA'!AM45</f>
        <v/>
      </c>
      <c r="AE45" s="8" t="str">
        <f t="shared" si="12"/>
        <v>No Aplica</v>
      </c>
      <c r="AF45" s="342" t="str">
        <f>+'EV PRECIO REFERENCIA'!AP45</f>
        <v/>
      </c>
      <c r="AG45" s="8" t="str">
        <f t="shared" si="13"/>
        <v>No Aplica</v>
      </c>
      <c r="AH45" s="8" t="str">
        <f>+'EV PRECIO REFERENCIA'!AS45</f>
        <v/>
      </c>
      <c r="AI45" s="8" t="str">
        <f t="shared" si="14"/>
        <v>No Aplica</v>
      </c>
      <c r="AJ45" s="8" t="str">
        <f>+'EV PRECIO REFERENCIA'!AV45</f>
        <v/>
      </c>
      <c r="AK45" s="8" t="str">
        <f t="shared" si="15"/>
        <v>No Aplica</v>
      </c>
      <c r="AL45" s="342" t="str">
        <f>+'EV PRECIO REFERENCIA'!AY45</f>
        <v/>
      </c>
      <c r="AM45" s="8" t="str">
        <f t="shared" si="16"/>
        <v>No Aplica</v>
      </c>
      <c r="AN45" s="8" t="str">
        <f>+'EV PRECIO REFERENCIA'!BB45</f>
        <v/>
      </c>
      <c r="AO45" s="8" t="str">
        <f t="shared" si="17"/>
        <v>No Aplica</v>
      </c>
      <c r="AP45" s="8">
        <f>+'EV PRECIO REFERENCIA'!BE45</f>
        <v>16217</v>
      </c>
      <c r="AQ45" s="8" t="str">
        <f t="shared" si="18"/>
        <v>Precios Bajos</v>
      </c>
      <c r="AR45" s="8" t="str">
        <f>+'EV PRECIO REFERENCIA'!BH45</f>
        <v/>
      </c>
      <c r="AS45" s="8" t="str">
        <f t="shared" si="19"/>
        <v>No Aplica</v>
      </c>
      <c r="AT45" s="8" t="str">
        <f>+'EV PRECIO REFERENCIA'!BK45</f>
        <v/>
      </c>
      <c r="AU45" s="8" t="str">
        <f t="shared" si="20"/>
        <v>No Aplica</v>
      </c>
      <c r="AV45" s="8" t="str">
        <f>+'EV PRECIO REFERENCIA'!BQ45</f>
        <v/>
      </c>
      <c r="AW45" s="8" t="str">
        <f t="shared" si="21"/>
        <v>No Aplica</v>
      </c>
      <c r="AX45" s="8" t="str">
        <f>+'EV PRECIO REFERENCIA'!BT45</f>
        <v/>
      </c>
      <c r="AY45" s="8" t="str">
        <f t="shared" si="22"/>
        <v>No Aplica</v>
      </c>
      <c r="AZ45" s="8" t="e">
        <f>+'EV PRECIO REFERENCIA'!BW45</f>
        <v>#REF!</v>
      </c>
      <c r="BA45" s="8" t="e">
        <f t="shared" si="23"/>
        <v>#REF!</v>
      </c>
      <c r="BB45" s="44">
        <f t="shared" si="24"/>
        <v>16217</v>
      </c>
    </row>
    <row r="46" spans="1:54" ht="25.5" x14ac:dyDescent="0.2">
      <c r="A46" s="85">
        <f t="shared" si="26"/>
        <v>37</v>
      </c>
      <c r="B46" s="22" t="str">
        <f>VLOOKUP(A46,'EV PRECIO REFERENCIA'!A46:B377,2,0)</f>
        <v>DM2369</v>
      </c>
      <c r="C46" s="135" t="str">
        <f>VLOOKUP(A46,'EV PRECIO REFERENCIA'!A46:C377,3,0)</f>
        <v>CANULA DE TRAQUEOSTOMIA 5 SIN BALON</v>
      </c>
      <c r="D46" s="18">
        <f>VLOOKUP(A46,'EV PRECIO REFERENCIA'!A46:D377,4,0)</f>
        <v>1</v>
      </c>
      <c r="E46" s="86" t="str">
        <f>VLOOKUP(A46,'EV PRECIO REFERENCIA'!A46:E377,5,0)</f>
        <v>UN</v>
      </c>
      <c r="F46" s="23">
        <f>VLOOKUP(A46,'EV PRECIO REFERENCIA'!A46:F377,6,0)</f>
        <v>12126.1</v>
      </c>
      <c r="G46" s="23">
        <f>VLOOKUP(A46,'EV PRECIO REFERENCIA'!A46:G377,7,0)</f>
        <v>1</v>
      </c>
      <c r="H46" s="8">
        <f t="shared" si="0"/>
        <v>12126.1</v>
      </c>
      <c r="I46" s="8">
        <f t="shared" si="1"/>
        <v>9700.880000000001</v>
      </c>
      <c r="J46" s="8" t="str">
        <f>+'EV PRECIO REFERENCIA'!I46</f>
        <v/>
      </c>
      <c r="K46" s="8" t="str">
        <f t="shared" si="2"/>
        <v>No Aplica</v>
      </c>
      <c r="L46" s="8" t="str">
        <f>+'EV PRECIO REFERENCIA'!L46</f>
        <v/>
      </c>
      <c r="M46" s="8" t="str">
        <f t="shared" si="3"/>
        <v>No Aplica</v>
      </c>
      <c r="N46" s="8" t="str">
        <f>+'EV PRECIO REFERENCIA'!O46</f>
        <v/>
      </c>
      <c r="O46" s="8" t="str">
        <f t="shared" si="4"/>
        <v>No Aplica</v>
      </c>
      <c r="P46" s="8" t="str">
        <f>+'EV PRECIO REFERENCIA'!R46</f>
        <v/>
      </c>
      <c r="Q46" s="8" t="str">
        <f t="shared" si="5"/>
        <v>No Aplica</v>
      </c>
      <c r="R46" s="8">
        <f>+'EV PRECIO REFERENCIA'!U46</f>
        <v>12126</v>
      </c>
      <c r="S46" s="8" t="str">
        <f t="shared" si="6"/>
        <v>Precios Bajos</v>
      </c>
      <c r="T46" s="8" t="str">
        <f>+'EV PRECIO REFERENCIA'!X46</f>
        <v/>
      </c>
      <c r="U46" s="8" t="str">
        <f t="shared" si="7"/>
        <v>No Aplica</v>
      </c>
      <c r="V46" s="8" t="e">
        <f>+'EV PRECIO REFERENCIA'!AA46</f>
        <v>#REF!</v>
      </c>
      <c r="W46" s="8" t="e">
        <f t="shared" si="8"/>
        <v>#REF!</v>
      </c>
      <c r="X46" s="258" t="str">
        <f>+'EV PRECIO REFERENCIA'!AD46</f>
        <v/>
      </c>
      <c r="Y46" s="8" t="str">
        <f t="shared" si="9"/>
        <v>No Aplica</v>
      </c>
      <c r="Z46" s="8" t="str">
        <f>+'EV PRECIO REFERENCIA'!AG46</f>
        <v/>
      </c>
      <c r="AA46" s="8" t="str">
        <f t="shared" si="10"/>
        <v>No Aplica</v>
      </c>
      <c r="AB46" s="8" t="str">
        <f>+'EV PRECIO REFERENCIA'!AJ46:AJ378</f>
        <v/>
      </c>
      <c r="AC46" s="8" t="str">
        <f t="shared" si="11"/>
        <v>No Aplica</v>
      </c>
      <c r="AD46" s="8" t="str">
        <f>+'EV PRECIO REFERENCIA'!AM46</f>
        <v/>
      </c>
      <c r="AE46" s="8" t="str">
        <f t="shared" si="12"/>
        <v>No Aplica</v>
      </c>
      <c r="AF46" s="342" t="str">
        <f>+'EV PRECIO REFERENCIA'!AP46</f>
        <v/>
      </c>
      <c r="AG46" s="8" t="str">
        <f t="shared" si="13"/>
        <v>No Aplica</v>
      </c>
      <c r="AH46" s="8" t="str">
        <f>+'EV PRECIO REFERENCIA'!AS46</f>
        <v/>
      </c>
      <c r="AI46" s="8" t="str">
        <f t="shared" si="14"/>
        <v>No Aplica</v>
      </c>
      <c r="AJ46" s="8" t="str">
        <f>+'EV PRECIO REFERENCIA'!AV46</f>
        <v/>
      </c>
      <c r="AK46" s="8" t="str">
        <f t="shared" si="15"/>
        <v>No Aplica</v>
      </c>
      <c r="AL46" s="342" t="str">
        <f>+'EV PRECIO REFERENCIA'!AY46</f>
        <v/>
      </c>
      <c r="AM46" s="8" t="str">
        <f t="shared" si="16"/>
        <v>No Aplica</v>
      </c>
      <c r="AN46" s="8" t="str">
        <f>+'EV PRECIO REFERENCIA'!BB46</f>
        <v/>
      </c>
      <c r="AO46" s="8" t="str">
        <f t="shared" si="17"/>
        <v>No Aplica</v>
      </c>
      <c r="AP46" s="8" t="str">
        <f>+'EV PRECIO REFERENCIA'!BE46</f>
        <v/>
      </c>
      <c r="AQ46" s="8" t="str">
        <f t="shared" si="18"/>
        <v>No Aplica</v>
      </c>
      <c r="AR46" s="8" t="str">
        <f>+'EV PRECIO REFERENCIA'!BH46</f>
        <v/>
      </c>
      <c r="AS46" s="8" t="str">
        <f t="shared" si="19"/>
        <v>No Aplica</v>
      </c>
      <c r="AT46" s="8" t="str">
        <f>+'EV PRECIO REFERENCIA'!BK46</f>
        <v/>
      </c>
      <c r="AU46" s="8" t="str">
        <f t="shared" si="20"/>
        <v>No Aplica</v>
      </c>
      <c r="AV46" s="8" t="str">
        <f>+'EV PRECIO REFERENCIA'!BQ46</f>
        <v/>
      </c>
      <c r="AW46" s="8" t="str">
        <f t="shared" si="21"/>
        <v>No Aplica</v>
      </c>
      <c r="AX46" s="8" t="str">
        <f>+'EV PRECIO REFERENCIA'!BT46</f>
        <v/>
      </c>
      <c r="AY46" s="8" t="str">
        <f t="shared" si="22"/>
        <v>No Aplica</v>
      </c>
      <c r="AZ46" s="8" t="e">
        <f>+'EV PRECIO REFERENCIA'!BW46</f>
        <v>#REF!</v>
      </c>
      <c r="BA46" s="8" t="e">
        <f t="shared" si="23"/>
        <v>#REF!</v>
      </c>
      <c r="BB46" s="44">
        <f t="shared" si="24"/>
        <v>12126</v>
      </c>
    </row>
    <row r="47" spans="1:54" ht="25.5" x14ac:dyDescent="0.2">
      <c r="A47" s="85">
        <f t="shared" si="26"/>
        <v>38</v>
      </c>
      <c r="B47" s="22" t="str">
        <f>VLOOKUP(A47,'EV PRECIO REFERENCIA'!A47:B378,2,0)</f>
        <v>DM234</v>
      </c>
      <c r="C47" s="135" t="str">
        <f>VLOOKUP(A47,'EV PRECIO REFERENCIA'!A47:C378,3,0)</f>
        <v>CANULA TRAQUEOSTOMIA 5.5 C/B</v>
      </c>
      <c r="D47" s="18">
        <f>VLOOKUP(A47,'EV PRECIO REFERENCIA'!A47:D378,4,0)</f>
        <v>1</v>
      </c>
      <c r="E47" s="86" t="str">
        <f>VLOOKUP(A47,'EV PRECIO REFERENCIA'!A47:E378,5,0)</f>
        <v>UN</v>
      </c>
      <c r="F47" s="23">
        <f>VLOOKUP(A47,'EV PRECIO REFERENCIA'!A47:F378,6,0)</f>
        <v>16362.5</v>
      </c>
      <c r="G47" s="23">
        <f>VLOOKUP(A47,'EV PRECIO REFERENCIA'!A47:G378,7,0)</f>
        <v>1</v>
      </c>
      <c r="H47" s="8">
        <f t="shared" si="0"/>
        <v>16362.5</v>
      </c>
      <c r="I47" s="8">
        <f t="shared" si="1"/>
        <v>13090</v>
      </c>
      <c r="J47" s="8" t="str">
        <f>+'EV PRECIO REFERENCIA'!I47</f>
        <v/>
      </c>
      <c r="K47" s="8" t="str">
        <f t="shared" si="2"/>
        <v>No Aplica</v>
      </c>
      <c r="L47" s="8" t="str">
        <f>+'EV PRECIO REFERENCIA'!L47</f>
        <v/>
      </c>
      <c r="M47" s="8" t="str">
        <f t="shared" si="3"/>
        <v>No Aplica</v>
      </c>
      <c r="N47" s="8" t="str">
        <f>+'EV PRECIO REFERENCIA'!O47</f>
        <v/>
      </c>
      <c r="O47" s="8" t="str">
        <f t="shared" si="4"/>
        <v>No Aplica</v>
      </c>
      <c r="P47" s="8" t="str">
        <f>+'EV PRECIO REFERENCIA'!R47</f>
        <v/>
      </c>
      <c r="Q47" s="8" t="str">
        <f t="shared" si="5"/>
        <v>No Aplica</v>
      </c>
      <c r="R47" s="8">
        <f>+'EV PRECIO REFERENCIA'!U47</f>
        <v>16363</v>
      </c>
      <c r="S47" s="8" t="str">
        <f t="shared" si="6"/>
        <v>Precios Bajos</v>
      </c>
      <c r="T47" s="8" t="str">
        <f>+'EV PRECIO REFERENCIA'!X47</f>
        <v/>
      </c>
      <c r="U47" s="8" t="str">
        <f t="shared" si="7"/>
        <v>No Aplica</v>
      </c>
      <c r="V47" s="8" t="e">
        <f>+'EV PRECIO REFERENCIA'!AA47</f>
        <v>#REF!</v>
      </c>
      <c r="W47" s="8" t="e">
        <f t="shared" si="8"/>
        <v>#REF!</v>
      </c>
      <c r="X47" s="258" t="str">
        <f>+'EV PRECIO REFERENCIA'!AD47</f>
        <v/>
      </c>
      <c r="Y47" s="8" t="str">
        <f t="shared" si="9"/>
        <v>No Aplica</v>
      </c>
      <c r="Z47" s="8" t="str">
        <f>+'EV PRECIO REFERENCIA'!AG47</f>
        <v/>
      </c>
      <c r="AA47" s="8" t="str">
        <f t="shared" si="10"/>
        <v>No Aplica</v>
      </c>
      <c r="AB47" s="8" t="str">
        <f>+'EV PRECIO REFERENCIA'!AJ47:AJ379</f>
        <v/>
      </c>
      <c r="AC47" s="8" t="str">
        <f t="shared" si="11"/>
        <v>No Aplica</v>
      </c>
      <c r="AD47" s="8" t="str">
        <f>+'EV PRECIO REFERENCIA'!AM47</f>
        <v/>
      </c>
      <c r="AE47" s="8" t="str">
        <f t="shared" si="12"/>
        <v>No Aplica</v>
      </c>
      <c r="AF47" s="342" t="str">
        <f>+'EV PRECIO REFERENCIA'!AP47</f>
        <v/>
      </c>
      <c r="AG47" s="8" t="str">
        <f t="shared" si="13"/>
        <v>No Aplica</v>
      </c>
      <c r="AH47" s="8" t="str">
        <f>+'EV PRECIO REFERENCIA'!AS47</f>
        <v/>
      </c>
      <c r="AI47" s="8" t="str">
        <f t="shared" si="14"/>
        <v>No Aplica</v>
      </c>
      <c r="AJ47" s="8" t="str">
        <f>+'EV PRECIO REFERENCIA'!AV47</f>
        <v/>
      </c>
      <c r="AK47" s="8" t="str">
        <f t="shared" si="15"/>
        <v>No Aplica</v>
      </c>
      <c r="AL47" s="342" t="str">
        <f>+'EV PRECIO REFERENCIA'!AY47</f>
        <v/>
      </c>
      <c r="AM47" s="8" t="str">
        <f t="shared" si="16"/>
        <v>No Aplica</v>
      </c>
      <c r="AN47" s="8" t="str">
        <f>+'EV PRECIO REFERENCIA'!BB47</f>
        <v/>
      </c>
      <c r="AO47" s="8" t="str">
        <f t="shared" si="17"/>
        <v>No Aplica</v>
      </c>
      <c r="AP47" s="8">
        <f>+'EV PRECIO REFERENCIA'!BE47</f>
        <v>16217</v>
      </c>
      <c r="AQ47" s="8" t="str">
        <f t="shared" si="18"/>
        <v>Precios Bajos</v>
      </c>
      <c r="AR47" s="8" t="str">
        <f>+'EV PRECIO REFERENCIA'!BH47</f>
        <v/>
      </c>
      <c r="AS47" s="8" t="str">
        <f t="shared" si="19"/>
        <v>No Aplica</v>
      </c>
      <c r="AT47" s="8" t="str">
        <f>+'EV PRECIO REFERENCIA'!BK47</f>
        <v/>
      </c>
      <c r="AU47" s="8" t="str">
        <f t="shared" si="20"/>
        <v>No Aplica</v>
      </c>
      <c r="AV47" s="8" t="str">
        <f>+'EV PRECIO REFERENCIA'!BQ47</f>
        <v/>
      </c>
      <c r="AW47" s="8" t="str">
        <f t="shared" si="21"/>
        <v>No Aplica</v>
      </c>
      <c r="AX47" s="8" t="str">
        <f>+'EV PRECIO REFERENCIA'!BT47</f>
        <v/>
      </c>
      <c r="AY47" s="8" t="str">
        <f t="shared" si="22"/>
        <v>No Aplica</v>
      </c>
      <c r="AZ47" s="8" t="e">
        <f>+'EV PRECIO REFERENCIA'!BW47</f>
        <v>#REF!</v>
      </c>
      <c r="BA47" s="8" t="e">
        <f t="shared" si="23"/>
        <v>#REF!</v>
      </c>
      <c r="BB47" s="44">
        <f t="shared" si="24"/>
        <v>16217</v>
      </c>
    </row>
    <row r="48" spans="1:54" ht="25.5" x14ac:dyDescent="0.2">
      <c r="A48" s="85">
        <f t="shared" si="26"/>
        <v>39</v>
      </c>
      <c r="B48" s="22" t="str">
        <f>VLOOKUP(A48,'EV PRECIO REFERENCIA'!A48:B379,2,0)</f>
        <v>DM240</v>
      </c>
      <c r="C48" s="135" t="str">
        <f>VLOOKUP(A48,'EV PRECIO REFERENCIA'!A48:C379,3,0)</f>
        <v>CANULA TRAQUEOSTOMIA 7.0 C/B</v>
      </c>
      <c r="D48" s="18">
        <f>VLOOKUP(A48,'EV PRECIO REFERENCIA'!A48:D379,4,0)</f>
        <v>1</v>
      </c>
      <c r="E48" s="86" t="str">
        <f>VLOOKUP(A48,'EV PRECIO REFERENCIA'!A48:E379,5,0)</f>
        <v>UN</v>
      </c>
      <c r="F48" s="23">
        <f>VLOOKUP(A48,'EV PRECIO REFERENCIA'!A48:F379,6,0)</f>
        <v>16362.5</v>
      </c>
      <c r="G48" s="23">
        <f>VLOOKUP(A48,'EV PRECIO REFERENCIA'!A48:G379,7,0)</f>
        <v>2</v>
      </c>
      <c r="H48" s="8">
        <f t="shared" si="0"/>
        <v>32725</v>
      </c>
      <c r="I48" s="8">
        <f t="shared" si="1"/>
        <v>13090</v>
      </c>
      <c r="J48" s="8" t="str">
        <f>+'EV PRECIO REFERENCIA'!I48</f>
        <v/>
      </c>
      <c r="K48" s="8" t="str">
        <f t="shared" si="2"/>
        <v>No Aplica</v>
      </c>
      <c r="L48" s="8" t="str">
        <f>+'EV PRECIO REFERENCIA'!L48</f>
        <v/>
      </c>
      <c r="M48" s="8" t="str">
        <f t="shared" si="3"/>
        <v>No Aplica</v>
      </c>
      <c r="N48" s="8" t="str">
        <f>+'EV PRECIO REFERENCIA'!O48</f>
        <v/>
      </c>
      <c r="O48" s="8" t="str">
        <f t="shared" si="4"/>
        <v>No Aplica</v>
      </c>
      <c r="P48" s="8" t="str">
        <f>+'EV PRECIO REFERENCIA'!R48</f>
        <v/>
      </c>
      <c r="Q48" s="8" t="str">
        <f t="shared" si="5"/>
        <v>No Aplica</v>
      </c>
      <c r="R48" s="8">
        <f>+'EV PRECIO REFERENCIA'!U48</f>
        <v>16363</v>
      </c>
      <c r="S48" s="8" t="str">
        <f t="shared" si="6"/>
        <v>Precios Bajos</v>
      </c>
      <c r="T48" s="8" t="str">
        <f>+'EV PRECIO REFERENCIA'!X48</f>
        <v/>
      </c>
      <c r="U48" s="8" t="str">
        <f t="shared" si="7"/>
        <v>No Aplica</v>
      </c>
      <c r="V48" s="8" t="e">
        <f>+'EV PRECIO REFERENCIA'!AA48</f>
        <v>#REF!</v>
      </c>
      <c r="W48" s="8" t="e">
        <f t="shared" si="8"/>
        <v>#REF!</v>
      </c>
      <c r="X48" s="258" t="str">
        <f>+'EV PRECIO REFERENCIA'!AD48</f>
        <v/>
      </c>
      <c r="Y48" s="8" t="str">
        <f t="shared" si="9"/>
        <v>No Aplica</v>
      </c>
      <c r="Z48" s="8" t="str">
        <f>+'EV PRECIO REFERENCIA'!AG48</f>
        <v/>
      </c>
      <c r="AA48" s="8" t="str">
        <f t="shared" si="10"/>
        <v>No Aplica</v>
      </c>
      <c r="AB48" s="8" t="str">
        <f>+'EV PRECIO REFERENCIA'!AJ48:AJ380</f>
        <v/>
      </c>
      <c r="AC48" s="8" t="str">
        <f t="shared" si="11"/>
        <v>No Aplica</v>
      </c>
      <c r="AD48" s="8" t="str">
        <f>+'EV PRECIO REFERENCIA'!AM48</f>
        <v/>
      </c>
      <c r="AE48" s="8" t="str">
        <f t="shared" si="12"/>
        <v>No Aplica</v>
      </c>
      <c r="AF48" s="342" t="str">
        <f>+'EV PRECIO REFERENCIA'!AP48</f>
        <v/>
      </c>
      <c r="AG48" s="8" t="str">
        <f t="shared" si="13"/>
        <v>No Aplica</v>
      </c>
      <c r="AH48" s="8" t="str">
        <f>+'EV PRECIO REFERENCIA'!AS48</f>
        <v/>
      </c>
      <c r="AI48" s="8" t="str">
        <f t="shared" si="14"/>
        <v>No Aplica</v>
      </c>
      <c r="AJ48" s="8" t="str">
        <f>+'EV PRECIO REFERENCIA'!AV48</f>
        <v/>
      </c>
      <c r="AK48" s="8" t="str">
        <f t="shared" si="15"/>
        <v>No Aplica</v>
      </c>
      <c r="AL48" s="342" t="str">
        <f>+'EV PRECIO REFERENCIA'!AY48</f>
        <v/>
      </c>
      <c r="AM48" s="8" t="str">
        <f t="shared" si="16"/>
        <v>No Aplica</v>
      </c>
      <c r="AN48" s="8" t="str">
        <f>+'EV PRECIO REFERENCIA'!BB48</f>
        <v/>
      </c>
      <c r="AO48" s="8" t="str">
        <f t="shared" si="17"/>
        <v>No Aplica</v>
      </c>
      <c r="AP48" s="8">
        <f>+'EV PRECIO REFERENCIA'!BE48</f>
        <v>16217</v>
      </c>
      <c r="AQ48" s="8" t="str">
        <f t="shared" si="18"/>
        <v>Precios Bajos</v>
      </c>
      <c r="AR48" s="8" t="str">
        <f>+'EV PRECIO REFERENCIA'!BH48</f>
        <v/>
      </c>
      <c r="AS48" s="8" t="str">
        <f t="shared" si="19"/>
        <v>No Aplica</v>
      </c>
      <c r="AT48" s="8" t="str">
        <f>+'EV PRECIO REFERENCIA'!BK48</f>
        <v/>
      </c>
      <c r="AU48" s="8" t="str">
        <f t="shared" si="20"/>
        <v>No Aplica</v>
      </c>
      <c r="AV48" s="8" t="str">
        <f>+'EV PRECIO REFERENCIA'!BQ48</f>
        <v/>
      </c>
      <c r="AW48" s="8" t="str">
        <f t="shared" si="21"/>
        <v>No Aplica</v>
      </c>
      <c r="AX48" s="8" t="str">
        <f>+'EV PRECIO REFERENCIA'!BT48</f>
        <v/>
      </c>
      <c r="AY48" s="8" t="str">
        <f t="shared" si="22"/>
        <v>No Aplica</v>
      </c>
      <c r="AZ48" s="8" t="e">
        <f>+'EV PRECIO REFERENCIA'!BW48</f>
        <v>#REF!</v>
      </c>
      <c r="BA48" s="8" t="e">
        <f t="shared" si="23"/>
        <v>#REF!</v>
      </c>
      <c r="BB48" s="44">
        <f t="shared" si="24"/>
        <v>16217</v>
      </c>
    </row>
    <row r="49" spans="1:54" ht="25.5" x14ac:dyDescent="0.2">
      <c r="A49" s="85">
        <f t="shared" si="26"/>
        <v>40</v>
      </c>
      <c r="B49" s="22" t="str">
        <f>VLOOKUP(A49,'EV PRECIO REFERENCIA'!A49:B380,2,0)</f>
        <v>DM239</v>
      </c>
      <c r="C49" s="135" t="str">
        <f>VLOOKUP(A49,'EV PRECIO REFERENCIA'!A49:C380,3,0)</f>
        <v>CANULA TRAQUEOSTOMIA 7.5 C/B</v>
      </c>
      <c r="D49" s="18">
        <f>VLOOKUP(A49,'EV PRECIO REFERENCIA'!A49:D380,4,0)</f>
        <v>1</v>
      </c>
      <c r="E49" s="86" t="str">
        <f>VLOOKUP(A49,'EV PRECIO REFERENCIA'!A49:E380,5,0)</f>
        <v>UN</v>
      </c>
      <c r="F49" s="23">
        <f>VLOOKUP(A49,'EV PRECIO REFERENCIA'!A49:F380,6,0)</f>
        <v>16362.5</v>
      </c>
      <c r="G49" s="23">
        <f>VLOOKUP(A49,'EV PRECIO REFERENCIA'!A49:G380,7,0)</f>
        <v>9</v>
      </c>
      <c r="H49" s="8">
        <f t="shared" si="0"/>
        <v>147262.5</v>
      </c>
      <c r="I49" s="8">
        <f t="shared" si="1"/>
        <v>13090</v>
      </c>
      <c r="J49" s="8" t="str">
        <f>+'EV PRECIO REFERENCIA'!I49</f>
        <v/>
      </c>
      <c r="K49" s="8" t="str">
        <f t="shared" si="2"/>
        <v>No Aplica</v>
      </c>
      <c r="L49" s="8" t="str">
        <f>+'EV PRECIO REFERENCIA'!L49</f>
        <v/>
      </c>
      <c r="M49" s="8" t="str">
        <f t="shared" si="3"/>
        <v>No Aplica</v>
      </c>
      <c r="N49" s="8" t="str">
        <f>+'EV PRECIO REFERENCIA'!O49</f>
        <v/>
      </c>
      <c r="O49" s="8" t="str">
        <f t="shared" si="4"/>
        <v>No Aplica</v>
      </c>
      <c r="P49" s="8" t="str">
        <f>+'EV PRECIO REFERENCIA'!R49</f>
        <v/>
      </c>
      <c r="Q49" s="8" t="str">
        <f t="shared" si="5"/>
        <v>No Aplica</v>
      </c>
      <c r="R49" s="8">
        <f>+'EV PRECIO REFERENCIA'!U49</f>
        <v>16363</v>
      </c>
      <c r="S49" s="8" t="str">
        <f t="shared" si="6"/>
        <v>Precios Bajos</v>
      </c>
      <c r="T49" s="8" t="str">
        <f>+'EV PRECIO REFERENCIA'!X49</f>
        <v/>
      </c>
      <c r="U49" s="8" t="str">
        <f t="shared" si="7"/>
        <v>No Aplica</v>
      </c>
      <c r="V49" s="8" t="e">
        <f>+'EV PRECIO REFERENCIA'!AA49</f>
        <v>#REF!</v>
      </c>
      <c r="W49" s="8" t="e">
        <f t="shared" si="8"/>
        <v>#REF!</v>
      </c>
      <c r="X49" s="258" t="str">
        <f>+'EV PRECIO REFERENCIA'!AD49</f>
        <v/>
      </c>
      <c r="Y49" s="8" t="str">
        <f t="shared" si="9"/>
        <v>No Aplica</v>
      </c>
      <c r="Z49" s="8" t="str">
        <f>+'EV PRECIO REFERENCIA'!AG49</f>
        <v/>
      </c>
      <c r="AA49" s="8" t="str">
        <f t="shared" si="10"/>
        <v>No Aplica</v>
      </c>
      <c r="AB49" s="8" t="str">
        <f>+'EV PRECIO REFERENCIA'!AJ49:AJ381</f>
        <v/>
      </c>
      <c r="AC49" s="8" t="str">
        <f t="shared" si="11"/>
        <v>No Aplica</v>
      </c>
      <c r="AD49" s="8" t="str">
        <f>+'EV PRECIO REFERENCIA'!AM49</f>
        <v/>
      </c>
      <c r="AE49" s="8" t="str">
        <f t="shared" si="12"/>
        <v>No Aplica</v>
      </c>
      <c r="AF49" s="342" t="str">
        <f>+'EV PRECIO REFERENCIA'!AP49</f>
        <v/>
      </c>
      <c r="AG49" s="8" t="str">
        <f t="shared" si="13"/>
        <v>No Aplica</v>
      </c>
      <c r="AH49" s="8" t="str">
        <f>+'EV PRECIO REFERENCIA'!AS49</f>
        <v/>
      </c>
      <c r="AI49" s="8" t="str">
        <f t="shared" si="14"/>
        <v>No Aplica</v>
      </c>
      <c r="AJ49" s="8" t="str">
        <f>+'EV PRECIO REFERENCIA'!AV49</f>
        <v/>
      </c>
      <c r="AK49" s="8" t="str">
        <f t="shared" si="15"/>
        <v>No Aplica</v>
      </c>
      <c r="AL49" s="342" t="str">
        <f>+'EV PRECIO REFERENCIA'!AY49</f>
        <v/>
      </c>
      <c r="AM49" s="8" t="str">
        <f t="shared" si="16"/>
        <v>No Aplica</v>
      </c>
      <c r="AN49" s="8" t="str">
        <f>+'EV PRECIO REFERENCIA'!BB49</f>
        <v/>
      </c>
      <c r="AO49" s="8" t="str">
        <f t="shared" si="17"/>
        <v>No Aplica</v>
      </c>
      <c r="AP49" s="8">
        <f>+'EV PRECIO REFERENCIA'!BE49</f>
        <v>16217</v>
      </c>
      <c r="AQ49" s="8" t="str">
        <f t="shared" si="18"/>
        <v>Precios Bajos</v>
      </c>
      <c r="AR49" s="8" t="str">
        <f>+'EV PRECIO REFERENCIA'!BH49</f>
        <v/>
      </c>
      <c r="AS49" s="8" t="str">
        <f t="shared" si="19"/>
        <v>No Aplica</v>
      </c>
      <c r="AT49" s="8" t="str">
        <f>+'EV PRECIO REFERENCIA'!BK49</f>
        <v/>
      </c>
      <c r="AU49" s="8" t="str">
        <f t="shared" si="20"/>
        <v>No Aplica</v>
      </c>
      <c r="AV49" s="8" t="str">
        <f>+'EV PRECIO REFERENCIA'!BQ49</f>
        <v/>
      </c>
      <c r="AW49" s="8" t="str">
        <f t="shared" si="21"/>
        <v>No Aplica</v>
      </c>
      <c r="AX49" s="8" t="str">
        <f>+'EV PRECIO REFERENCIA'!BT49</f>
        <v/>
      </c>
      <c r="AY49" s="8" t="str">
        <f t="shared" si="22"/>
        <v>No Aplica</v>
      </c>
      <c r="AZ49" s="8" t="e">
        <f>+'EV PRECIO REFERENCIA'!BW49</f>
        <v>#REF!</v>
      </c>
      <c r="BA49" s="8" t="e">
        <f t="shared" si="23"/>
        <v>#REF!</v>
      </c>
      <c r="BB49" s="44">
        <f t="shared" si="24"/>
        <v>16217</v>
      </c>
    </row>
    <row r="50" spans="1:54" ht="25.5" x14ac:dyDescent="0.2">
      <c r="A50" s="85">
        <f>+A49+1</f>
        <v>41</v>
      </c>
      <c r="B50" s="22" t="str">
        <f>VLOOKUP(A50,'EV PRECIO REFERENCIA'!A50:B381,2,0)</f>
        <v>DM243</v>
      </c>
      <c r="C50" s="135" t="str">
        <f>VLOOKUP(A50,'EV PRECIO REFERENCIA'!A50:C381,3,0)</f>
        <v>CANULA TRAQUEOSTOMIA 8.0 C/B</v>
      </c>
      <c r="D50" s="18">
        <f>VLOOKUP(A50,'EV PRECIO REFERENCIA'!A50:D381,4,0)</f>
        <v>1</v>
      </c>
      <c r="E50" s="86" t="str">
        <f>VLOOKUP(A50,'EV PRECIO REFERENCIA'!A50:E381,5,0)</f>
        <v>UN</v>
      </c>
      <c r="F50" s="23">
        <f>VLOOKUP(A50,'EV PRECIO REFERENCIA'!A50:F381,6,0)</f>
        <v>16362.5</v>
      </c>
      <c r="G50" s="23">
        <f>VLOOKUP(A50,'EV PRECIO REFERENCIA'!A50:G381,7,0)</f>
        <v>17</v>
      </c>
      <c r="H50" s="8">
        <f t="shared" si="0"/>
        <v>278162.5</v>
      </c>
      <c r="I50" s="8">
        <f t="shared" si="1"/>
        <v>13090</v>
      </c>
      <c r="J50" s="8" t="str">
        <f>+'EV PRECIO REFERENCIA'!I50</f>
        <v/>
      </c>
      <c r="K50" s="8" t="str">
        <f t="shared" si="2"/>
        <v>No Aplica</v>
      </c>
      <c r="L50" s="8" t="str">
        <f>+'EV PRECIO REFERENCIA'!L50</f>
        <v/>
      </c>
      <c r="M50" s="8" t="str">
        <f t="shared" si="3"/>
        <v>No Aplica</v>
      </c>
      <c r="N50" s="8" t="str">
        <f>+'EV PRECIO REFERENCIA'!O50</f>
        <v/>
      </c>
      <c r="O50" s="8" t="str">
        <f t="shared" si="4"/>
        <v>No Aplica</v>
      </c>
      <c r="P50" s="8" t="str">
        <f>+'EV PRECIO REFERENCIA'!R50</f>
        <v/>
      </c>
      <c r="Q50" s="8" t="str">
        <f t="shared" si="5"/>
        <v>No Aplica</v>
      </c>
      <c r="R50" s="8">
        <f>+'EV PRECIO REFERENCIA'!U50</f>
        <v>16363</v>
      </c>
      <c r="S50" s="8" t="str">
        <f t="shared" si="6"/>
        <v>Precios Bajos</v>
      </c>
      <c r="T50" s="8" t="str">
        <f>+'EV PRECIO REFERENCIA'!X50</f>
        <v/>
      </c>
      <c r="U50" s="8" t="str">
        <f t="shared" si="7"/>
        <v>No Aplica</v>
      </c>
      <c r="V50" s="8" t="e">
        <f>+'EV PRECIO REFERENCIA'!AA50</f>
        <v>#REF!</v>
      </c>
      <c r="W50" s="8" t="e">
        <f t="shared" si="8"/>
        <v>#REF!</v>
      </c>
      <c r="X50" s="258" t="str">
        <f>+'EV PRECIO REFERENCIA'!AD50</f>
        <v/>
      </c>
      <c r="Y50" s="8" t="str">
        <f t="shared" si="9"/>
        <v>No Aplica</v>
      </c>
      <c r="Z50" s="8" t="str">
        <f>+'EV PRECIO REFERENCIA'!AG50</f>
        <v/>
      </c>
      <c r="AA50" s="8" t="str">
        <f t="shared" si="10"/>
        <v>No Aplica</v>
      </c>
      <c r="AB50" s="8" t="str">
        <f>+'EV PRECIO REFERENCIA'!AJ50:AJ382</f>
        <v/>
      </c>
      <c r="AC50" s="8" t="str">
        <f t="shared" si="11"/>
        <v>No Aplica</v>
      </c>
      <c r="AD50" s="8" t="str">
        <f>+'EV PRECIO REFERENCIA'!AM50</f>
        <v/>
      </c>
      <c r="AE50" s="8" t="str">
        <f t="shared" si="12"/>
        <v>No Aplica</v>
      </c>
      <c r="AF50" s="342" t="str">
        <f>+'EV PRECIO REFERENCIA'!AP50</f>
        <v/>
      </c>
      <c r="AG50" s="8" t="str">
        <f t="shared" si="13"/>
        <v>No Aplica</v>
      </c>
      <c r="AH50" s="8" t="str">
        <f>+'EV PRECIO REFERENCIA'!AS50</f>
        <v/>
      </c>
      <c r="AI50" s="8" t="str">
        <f t="shared" si="14"/>
        <v>No Aplica</v>
      </c>
      <c r="AJ50" s="8" t="str">
        <f>+'EV PRECIO REFERENCIA'!AV50</f>
        <v/>
      </c>
      <c r="AK50" s="8" t="str">
        <f t="shared" si="15"/>
        <v>No Aplica</v>
      </c>
      <c r="AL50" s="342" t="str">
        <f>+'EV PRECIO REFERENCIA'!AY50</f>
        <v/>
      </c>
      <c r="AM50" s="8" t="str">
        <f t="shared" si="16"/>
        <v>No Aplica</v>
      </c>
      <c r="AN50" s="8" t="str">
        <f>+'EV PRECIO REFERENCIA'!BB50</f>
        <v/>
      </c>
      <c r="AO50" s="8" t="str">
        <f t="shared" si="17"/>
        <v>No Aplica</v>
      </c>
      <c r="AP50" s="8">
        <f>+'EV PRECIO REFERENCIA'!BE50</f>
        <v>16217</v>
      </c>
      <c r="AQ50" s="8" t="str">
        <f t="shared" si="18"/>
        <v>Precios Bajos</v>
      </c>
      <c r="AR50" s="8" t="str">
        <f>+'EV PRECIO REFERENCIA'!BH50</f>
        <v/>
      </c>
      <c r="AS50" s="8" t="str">
        <f t="shared" si="19"/>
        <v>No Aplica</v>
      </c>
      <c r="AT50" s="8" t="str">
        <f>+'EV PRECIO REFERENCIA'!BK50</f>
        <v/>
      </c>
      <c r="AU50" s="8" t="str">
        <f t="shared" si="20"/>
        <v>No Aplica</v>
      </c>
      <c r="AV50" s="8" t="str">
        <f>+'EV PRECIO REFERENCIA'!BQ50</f>
        <v/>
      </c>
      <c r="AW50" s="8" t="str">
        <f t="shared" si="21"/>
        <v>No Aplica</v>
      </c>
      <c r="AX50" s="8" t="str">
        <f>+'EV PRECIO REFERENCIA'!BT50</f>
        <v/>
      </c>
      <c r="AY50" s="8" t="str">
        <f t="shared" si="22"/>
        <v>No Aplica</v>
      </c>
      <c r="AZ50" s="8" t="e">
        <f>+'EV PRECIO REFERENCIA'!BW50</f>
        <v>#REF!</v>
      </c>
      <c r="BA50" s="8" t="e">
        <f t="shared" si="23"/>
        <v>#REF!</v>
      </c>
      <c r="BB50" s="44">
        <f t="shared" si="24"/>
        <v>16217</v>
      </c>
    </row>
    <row r="51" spans="1:54" ht="25.5" x14ac:dyDescent="0.2">
      <c r="A51" s="85">
        <f t="shared" ref="A51:A69" si="27">+A50+1</f>
        <v>42</v>
      </c>
      <c r="B51" s="22" t="str">
        <f>VLOOKUP(A51,'EV PRECIO REFERENCIA'!A51:B382,2,0)</f>
        <v>DM2300</v>
      </c>
      <c r="C51" s="135" t="str">
        <f>VLOOKUP(A51,'EV PRECIO REFERENCIA'!A51:C382,3,0)</f>
        <v>CANULA NASAL DE ALTO FLUJO ADULTO TALLA M</v>
      </c>
      <c r="D51" s="18">
        <f>VLOOKUP(A51,'EV PRECIO REFERENCIA'!A51:D382,4,0)</f>
        <v>1</v>
      </c>
      <c r="E51" s="86" t="str">
        <f>VLOOKUP(A51,'EV PRECIO REFERENCIA'!A51:E382,5,0)</f>
        <v>UN</v>
      </c>
      <c r="F51" s="23">
        <f>VLOOKUP(A51,'EV PRECIO REFERENCIA'!A51:F382,6,0)</f>
        <v>161231.91</v>
      </c>
      <c r="G51" s="23">
        <f>VLOOKUP(A51,'EV PRECIO REFERENCIA'!A51:G382,7,0)</f>
        <v>14</v>
      </c>
      <c r="H51" s="8">
        <f t="shared" si="0"/>
        <v>2257246.7400000002</v>
      </c>
      <c r="I51" s="8">
        <f t="shared" si="1"/>
        <v>128985.52800000001</v>
      </c>
      <c r="J51" s="8" t="str">
        <f>+'EV PRECIO REFERENCIA'!I51</f>
        <v/>
      </c>
      <c r="K51" s="8" t="str">
        <f t="shared" si="2"/>
        <v>No Aplica</v>
      </c>
      <c r="L51" s="8" t="str">
        <f>+'EV PRECIO REFERENCIA'!L51</f>
        <v/>
      </c>
      <c r="M51" s="8" t="str">
        <f t="shared" si="3"/>
        <v>No Aplica</v>
      </c>
      <c r="N51" s="8">
        <f>+'EV PRECIO REFERENCIA'!O51</f>
        <v>161232</v>
      </c>
      <c r="O51" s="8" t="str">
        <f t="shared" si="4"/>
        <v>No Aplica</v>
      </c>
      <c r="P51" s="8" t="str">
        <f>+'EV PRECIO REFERENCIA'!R51</f>
        <v/>
      </c>
      <c r="Q51" s="8" t="str">
        <f t="shared" si="5"/>
        <v>No Aplica</v>
      </c>
      <c r="R51" s="8" t="str">
        <f>+'EV PRECIO REFERENCIA'!U51</f>
        <v/>
      </c>
      <c r="S51" s="8" t="str">
        <f t="shared" si="6"/>
        <v>No Aplica</v>
      </c>
      <c r="T51" s="8" t="str">
        <f>+'EV PRECIO REFERENCIA'!X51</f>
        <v/>
      </c>
      <c r="U51" s="8" t="str">
        <f t="shared" si="7"/>
        <v>No Aplica</v>
      </c>
      <c r="V51" s="8" t="e">
        <f>+'EV PRECIO REFERENCIA'!AA51</f>
        <v>#REF!</v>
      </c>
      <c r="W51" s="8" t="e">
        <f t="shared" si="8"/>
        <v>#REF!</v>
      </c>
      <c r="X51" s="258" t="str">
        <f>+'EV PRECIO REFERENCIA'!AD51</f>
        <v/>
      </c>
      <c r="Y51" s="8" t="str">
        <f t="shared" si="9"/>
        <v>No Aplica</v>
      </c>
      <c r="Z51" s="8" t="str">
        <f>+'EV PRECIO REFERENCIA'!AG51</f>
        <v/>
      </c>
      <c r="AA51" s="8" t="str">
        <f t="shared" si="10"/>
        <v>No Aplica</v>
      </c>
      <c r="AB51" s="8" t="str">
        <f>+'EV PRECIO REFERENCIA'!AJ51:AJ383</f>
        <v/>
      </c>
      <c r="AC51" s="8" t="str">
        <f t="shared" si="11"/>
        <v>No Aplica</v>
      </c>
      <c r="AD51" s="8" t="str">
        <f>+'EV PRECIO REFERENCIA'!AM51</f>
        <v/>
      </c>
      <c r="AE51" s="8" t="str">
        <f t="shared" si="12"/>
        <v>No Aplica</v>
      </c>
      <c r="AF51" s="342" t="str">
        <f>+'EV PRECIO REFERENCIA'!AP51</f>
        <v/>
      </c>
      <c r="AG51" s="8" t="str">
        <f t="shared" si="13"/>
        <v>No Aplica</v>
      </c>
      <c r="AH51" s="8" t="str">
        <f>+'EV PRECIO REFERENCIA'!AS51</f>
        <v/>
      </c>
      <c r="AI51" s="8" t="str">
        <f t="shared" si="14"/>
        <v>No Aplica</v>
      </c>
      <c r="AJ51" s="8" t="str">
        <f>+'EV PRECIO REFERENCIA'!AV51</f>
        <v/>
      </c>
      <c r="AK51" s="8" t="str">
        <f t="shared" si="15"/>
        <v>No Aplica</v>
      </c>
      <c r="AL51" s="342" t="str">
        <f>+'EV PRECIO REFERENCIA'!AY51</f>
        <v/>
      </c>
      <c r="AM51" s="8" t="str">
        <f t="shared" si="16"/>
        <v>No Aplica</v>
      </c>
      <c r="AN51" s="8">
        <f>+'EV PRECIO REFERENCIA'!BB51</f>
        <v>167683</v>
      </c>
      <c r="AO51" s="8" t="str">
        <f t="shared" si="17"/>
        <v>No Aplica</v>
      </c>
      <c r="AP51" s="8" t="str">
        <f>+'EV PRECIO REFERENCIA'!BE51</f>
        <v/>
      </c>
      <c r="AQ51" s="8" t="str">
        <f t="shared" si="18"/>
        <v>No Aplica</v>
      </c>
      <c r="AR51" s="8" t="str">
        <f>+'EV PRECIO REFERENCIA'!BH51</f>
        <v/>
      </c>
      <c r="AS51" s="8" t="str">
        <f t="shared" si="19"/>
        <v>No Aplica</v>
      </c>
      <c r="AT51" s="8" t="str">
        <f>+'EV PRECIO REFERENCIA'!BK51</f>
        <v/>
      </c>
      <c r="AU51" s="8" t="str">
        <f t="shared" si="20"/>
        <v>No Aplica</v>
      </c>
      <c r="AV51" s="8">
        <f>+'EV PRECIO REFERENCIA'!BQ51</f>
        <v>113050</v>
      </c>
      <c r="AW51" s="8" t="str">
        <f t="shared" si="21"/>
        <v>No Aplica</v>
      </c>
      <c r="AX51" s="8" t="str">
        <f>+'EV PRECIO REFERENCIA'!BT51</f>
        <v/>
      </c>
      <c r="AY51" s="8" t="str">
        <f t="shared" si="22"/>
        <v>No Aplica</v>
      </c>
      <c r="AZ51" s="8" t="e">
        <f>+'EV PRECIO REFERENCIA'!BW51</f>
        <v>#REF!</v>
      </c>
      <c r="BA51" s="8" t="e">
        <f t="shared" si="23"/>
        <v>#REF!</v>
      </c>
      <c r="BB51" s="44">
        <f t="shared" si="24"/>
        <v>113050</v>
      </c>
    </row>
    <row r="52" spans="1:54" ht="25.5" x14ac:dyDescent="0.2">
      <c r="A52" s="85">
        <f t="shared" si="27"/>
        <v>43</v>
      </c>
      <c r="B52" s="22" t="str">
        <f>VLOOKUP(A52,'EV PRECIO REFERENCIA'!A52:B383,2,0)</f>
        <v>DM2301</v>
      </c>
      <c r="C52" s="135" t="str">
        <f>VLOOKUP(A52,'EV PRECIO REFERENCIA'!A52:C383,3,0)</f>
        <v>CANULA NASAL DE ALTO FLUJO ADULTO TALLA S</v>
      </c>
      <c r="D52" s="18">
        <f>VLOOKUP(A52,'EV PRECIO REFERENCIA'!A52:D383,4,0)</f>
        <v>1</v>
      </c>
      <c r="E52" s="86" t="str">
        <f>VLOOKUP(A52,'EV PRECIO REFERENCIA'!A52:E383,5,0)</f>
        <v>UN</v>
      </c>
      <c r="F52" s="23">
        <f>VLOOKUP(A52,'EV PRECIO REFERENCIA'!A52:F383,6,0)</f>
        <v>161231.91</v>
      </c>
      <c r="G52" s="23">
        <f>VLOOKUP(A52,'EV PRECIO REFERENCIA'!A52:G383,7,0)</f>
        <v>2</v>
      </c>
      <c r="H52" s="8">
        <f t="shared" si="0"/>
        <v>322463.82</v>
      </c>
      <c r="I52" s="8">
        <f t="shared" si="1"/>
        <v>128985.52800000001</v>
      </c>
      <c r="J52" s="8" t="str">
        <f>+'EV PRECIO REFERENCIA'!I52</f>
        <v/>
      </c>
      <c r="K52" s="8" t="str">
        <f t="shared" si="2"/>
        <v>No Aplica</v>
      </c>
      <c r="L52" s="8" t="str">
        <f>+'EV PRECIO REFERENCIA'!L52</f>
        <v/>
      </c>
      <c r="M52" s="8" t="str">
        <f t="shared" si="3"/>
        <v>No Aplica</v>
      </c>
      <c r="N52" s="8">
        <f>+'EV PRECIO REFERENCIA'!O52</f>
        <v>161232</v>
      </c>
      <c r="O52" s="8" t="str">
        <f t="shared" si="4"/>
        <v>No Aplica</v>
      </c>
      <c r="P52" s="8" t="str">
        <f>+'EV PRECIO REFERENCIA'!R52</f>
        <v/>
      </c>
      <c r="Q52" s="8" t="str">
        <f t="shared" si="5"/>
        <v>No Aplica</v>
      </c>
      <c r="R52" s="8" t="str">
        <f>+'EV PRECIO REFERENCIA'!U52</f>
        <v/>
      </c>
      <c r="S52" s="8" t="str">
        <f t="shared" si="6"/>
        <v>No Aplica</v>
      </c>
      <c r="T52" s="8" t="str">
        <f>+'EV PRECIO REFERENCIA'!X52</f>
        <v/>
      </c>
      <c r="U52" s="8" t="str">
        <f t="shared" si="7"/>
        <v>No Aplica</v>
      </c>
      <c r="V52" s="8" t="e">
        <f>+'EV PRECIO REFERENCIA'!AA52</f>
        <v>#REF!</v>
      </c>
      <c r="W52" s="8" t="e">
        <f t="shared" si="8"/>
        <v>#REF!</v>
      </c>
      <c r="X52" s="258" t="str">
        <f>+'EV PRECIO REFERENCIA'!AD52</f>
        <v/>
      </c>
      <c r="Y52" s="8" t="str">
        <f t="shared" si="9"/>
        <v>No Aplica</v>
      </c>
      <c r="Z52" s="8" t="str">
        <f>+'EV PRECIO REFERENCIA'!AG52</f>
        <v/>
      </c>
      <c r="AA52" s="8" t="str">
        <f t="shared" si="10"/>
        <v>No Aplica</v>
      </c>
      <c r="AB52" s="8" t="str">
        <f>+'EV PRECIO REFERENCIA'!AJ52:AJ384</f>
        <v/>
      </c>
      <c r="AC52" s="8" t="str">
        <f t="shared" si="11"/>
        <v>No Aplica</v>
      </c>
      <c r="AD52" s="8" t="str">
        <f>+'EV PRECIO REFERENCIA'!AM52</f>
        <v/>
      </c>
      <c r="AE52" s="8" t="str">
        <f t="shared" si="12"/>
        <v>No Aplica</v>
      </c>
      <c r="AF52" s="342" t="str">
        <f>+'EV PRECIO REFERENCIA'!AP52</f>
        <v/>
      </c>
      <c r="AG52" s="8" t="str">
        <f t="shared" si="13"/>
        <v>No Aplica</v>
      </c>
      <c r="AH52" s="8" t="str">
        <f>+'EV PRECIO REFERENCIA'!AS52</f>
        <v/>
      </c>
      <c r="AI52" s="8" t="str">
        <f t="shared" si="14"/>
        <v>No Aplica</v>
      </c>
      <c r="AJ52" s="8" t="str">
        <f>+'EV PRECIO REFERENCIA'!AV52</f>
        <v/>
      </c>
      <c r="AK52" s="8" t="str">
        <f t="shared" si="15"/>
        <v>No Aplica</v>
      </c>
      <c r="AL52" s="342" t="str">
        <f>+'EV PRECIO REFERENCIA'!AY52</f>
        <v/>
      </c>
      <c r="AM52" s="8" t="str">
        <f t="shared" si="16"/>
        <v>No Aplica</v>
      </c>
      <c r="AN52" s="8">
        <f>+'EV PRECIO REFERENCIA'!BB52</f>
        <v>167683</v>
      </c>
      <c r="AO52" s="8" t="str">
        <f t="shared" si="17"/>
        <v>No Aplica</v>
      </c>
      <c r="AP52" s="8" t="str">
        <f>+'EV PRECIO REFERENCIA'!BE52</f>
        <v/>
      </c>
      <c r="AQ52" s="8" t="str">
        <f t="shared" si="18"/>
        <v>No Aplica</v>
      </c>
      <c r="AR52" s="8" t="str">
        <f>+'EV PRECIO REFERENCIA'!BH52</f>
        <v/>
      </c>
      <c r="AS52" s="8" t="str">
        <f t="shared" si="19"/>
        <v>No Aplica</v>
      </c>
      <c r="AT52" s="8" t="str">
        <f>+'EV PRECIO REFERENCIA'!BK52</f>
        <v/>
      </c>
      <c r="AU52" s="8" t="str">
        <f t="shared" si="20"/>
        <v>No Aplica</v>
      </c>
      <c r="AV52" s="8">
        <f>+'EV PRECIO REFERENCIA'!BQ52</f>
        <v>113050</v>
      </c>
      <c r="AW52" s="8" t="str">
        <f t="shared" si="21"/>
        <v>No Aplica</v>
      </c>
      <c r="AX52" s="8" t="str">
        <f>+'EV PRECIO REFERENCIA'!BT52</f>
        <v/>
      </c>
      <c r="AY52" s="8" t="str">
        <f t="shared" si="22"/>
        <v>No Aplica</v>
      </c>
      <c r="AZ52" s="8" t="e">
        <f>+'EV PRECIO REFERENCIA'!BW52</f>
        <v>#REF!</v>
      </c>
      <c r="BA52" s="8" t="e">
        <f t="shared" si="23"/>
        <v>#REF!</v>
      </c>
      <c r="BB52" s="44">
        <f t="shared" si="24"/>
        <v>113050</v>
      </c>
    </row>
    <row r="53" spans="1:54" ht="25.5" x14ac:dyDescent="0.2">
      <c r="A53" s="85">
        <f t="shared" si="27"/>
        <v>44</v>
      </c>
      <c r="B53" s="22" t="str">
        <f>VLOOKUP(A53,'EV PRECIO REFERENCIA'!A53:B384,2,0)</f>
        <v>DM220</v>
      </c>
      <c r="C53" s="135" t="str">
        <f>VLOOKUP(A53,'EV PRECIO REFERENCIA'!A53:C384,3,0)</f>
        <v>CANULA NASAL PARA OXIGENO ADULTO 1.5MTS</v>
      </c>
      <c r="D53" s="18">
        <f>VLOOKUP(A53,'EV PRECIO REFERENCIA'!A53:D384,4,0)</f>
        <v>1</v>
      </c>
      <c r="E53" s="86" t="str">
        <f>VLOOKUP(A53,'EV PRECIO REFERENCIA'!A53:E384,5,0)</f>
        <v>UN</v>
      </c>
      <c r="F53" s="23">
        <f>VLOOKUP(A53,'EV PRECIO REFERENCIA'!A53:F384,6,0)</f>
        <v>1087.6600000000001</v>
      </c>
      <c r="G53" s="23">
        <f>VLOOKUP(A53,'EV PRECIO REFERENCIA'!A53:G384,7,0)</f>
        <v>1772</v>
      </c>
      <c r="H53" s="8">
        <f t="shared" si="0"/>
        <v>1927333.5200000003</v>
      </c>
      <c r="I53" s="8">
        <f t="shared" si="1"/>
        <v>870.12800000000004</v>
      </c>
      <c r="J53" s="8" t="str">
        <f>+'EV PRECIO REFERENCIA'!I53</f>
        <v/>
      </c>
      <c r="K53" s="8" t="str">
        <f t="shared" si="2"/>
        <v>No Aplica</v>
      </c>
      <c r="L53" s="8" t="str">
        <f>+'EV PRECIO REFERENCIA'!L53</f>
        <v/>
      </c>
      <c r="M53" s="8" t="str">
        <f t="shared" si="3"/>
        <v>No Aplica</v>
      </c>
      <c r="N53" s="8" t="str">
        <f>+'EV PRECIO REFERENCIA'!O53</f>
        <v/>
      </c>
      <c r="O53" s="8" t="str">
        <f t="shared" si="4"/>
        <v>No Aplica</v>
      </c>
      <c r="P53" s="8" t="str">
        <f>+'EV PRECIO REFERENCIA'!R53</f>
        <v/>
      </c>
      <c r="Q53" s="8" t="str">
        <f t="shared" si="5"/>
        <v>No Aplica</v>
      </c>
      <c r="R53" s="8" t="str">
        <f>+'EV PRECIO REFERENCIA'!U53</f>
        <v/>
      </c>
      <c r="S53" s="8" t="str">
        <f t="shared" si="6"/>
        <v>No Aplica</v>
      </c>
      <c r="T53" s="8" t="str">
        <f>+'EV PRECIO REFERENCIA'!X53</f>
        <v/>
      </c>
      <c r="U53" s="8" t="str">
        <f t="shared" si="7"/>
        <v>No Aplica</v>
      </c>
      <c r="V53" s="8" t="e">
        <f>+'EV PRECIO REFERENCIA'!AA53</f>
        <v>#REF!</v>
      </c>
      <c r="W53" s="8" t="e">
        <f t="shared" si="8"/>
        <v>#REF!</v>
      </c>
      <c r="X53" s="258" t="str">
        <f>+'EV PRECIO REFERENCIA'!AD53</f>
        <v/>
      </c>
      <c r="Y53" s="8" t="str">
        <f t="shared" si="9"/>
        <v>No Aplica</v>
      </c>
      <c r="Z53" s="8" t="str">
        <f>+'EV PRECIO REFERENCIA'!AG53</f>
        <v/>
      </c>
      <c r="AA53" s="8" t="str">
        <f t="shared" si="10"/>
        <v>No Aplica</v>
      </c>
      <c r="AB53" s="8" t="str">
        <f>+'EV PRECIO REFERENCIA'!AJ53:AJ385</f>
        <v/>
      </c>
      <c r="AC53" s="8" t="str">
        <f t="shared" si="11"/>
        <v>No Aplica</v>
      </c>
      <c r="AD53" s="8" t="str">
        <f>+'EV PRECIO REFERENCIA'!AM53</f>
        <v/>
      </c>
      <c r="AE53" s="8" t="str">
        <f t="shared" si="12"/>
        <v>No Aplica</v>
      </c>
      <c r="AF53" s="342">
        <f>+'EV PRECIO REFERENCIA'!AP53</f>
        <v>1087.6600000000001</v>
      </c>
      <c r="AG53" s="8" t="str">
        <f t="shared" si="13"/>
        <v>Precios Bajos</v>
      </c>
      <c r="AH53" s="8" t="str">
        <f>+'EV PRECIO REFERENCIA'!AS53</f>
        <v/>
      </c>
      <c r="AI53" s="8" t="str">
        <f t="shared" si="14"/>
        <v>No Aplica</v>
      </c>
      <c r="AJ53" s="8" t="str">
        <f>+'EV PRECIO REFERENCIA'!AV53</f>
        <v/>
      </c>
      <c r="AK53" s="8" t="str">
        <f t="shared" si="15"/>
        <v>No Aplica</v>
      </c>
      <c r="AL53" s="342" t="str">
        <f>+'EV PRECIO REFERENCIA'!AY53</f>
        <v/>
      </c>
      <c r="AM53" s="8" t="str">
        <f t="shared" si="16"/>
        <v>No Aplica</v>
      </c>
      <c r="AN53" s="8">
        <f>+'EV PRECIO REFERENCIA'!BB53</f>
        <v>1202</v>
      </c>
      <c r="AO53" s="8" t="str">
        <f t="shared" si="17"/>
        <v>Precios Bajos</v>
      </c>
      <c r="AP53" s="8" t="str">
        <f>+'EV PRECIO REFERENCIA'!BE53</f>
        <v/>
      </c>
      <c r="AQ53" s="8" t="str">
        <f t="shared" si="18"/>
        <v>No Aplica</v>
      </c>
      <c r="AR53" s="8" t="str">
        <f>+'EV PRECIO REFERENCIA'!BH53</f>
        <v/>
      </c>
      <c r="AS53" s="8" t="str">
        <f t="shared" si="19"/>
        <v>No Aplica</v>
      </c>
      <c r="AT53" s="8" t="str">
        <f>+'EV PRECIO REFERENCIA'!BK53</f>
        <v/>
      </c>
      <c r="AU53" s="8" t="str">
        <f t="shared" si="20"/>
        <v>No Aplica</v>
      </c>
      <c r="AV53" s="8" t="str">
        <f>+'EV PRECIO REFERENCIA'!BQ53</f>
        <v/>
      </c>
      <c r="AW53" s="8" t="str">
        <f t="shared" si="21"/>
        <v>No Aplica</v>
      </c>
      <c r="AX53" s="8" t="str">
        <f>+'EV PRECIO REFERENCIA'!BT53</f>
        <v/>
      </c>
      <c r="AY53" s="8" t="str">
        <f t="shared" si="22"/>
        <v>No Aplica</v>
      </c>
      <c r="AZ53" s="8" t="e">
        <f>+'EV PRECIO REFERENCIA'!BW53</f>
        <v>#REF!</v>
      </c>
      <c r="BA53" s="8" t="e">
        <f t="shared" si="23"/>
        <v>#REF!</v>
      </c>
      <c r="BB53" s="44">
        <f t="shared" si="24"/>
        <v>1087.6600000000001</v>
      </c>
    </row>
    <row r="54" spans="1:54" x14ac:dyDescent="0.2">
      <c r="A54" s="85">
        <f t="shared" si="27"/>
        <v>45</v>
      </c>
      <c r="B54" s="22" t="str">
        <f>VLOOKUP(A54,'EV PRECIO REFERENCIA'!A54:B385,2,0)</f>
        <v>DM222</v>
      </c>
      <c r="C54" s="135" t="str">
        <f>VLOOKUP(A54,'EV PRECIO REFERENCIA'!A54:C385,3,0)</f>
        <v>CANULA NASAL PEDIATRICA</v>
      </c>
      <c r="D54" s="18">
        <f>VLOOKUP(A54,'EV PRECIO REFERENCIA'!A54:D385,4,0)</f>
        <v>1</v>
      </c>
      <c r="E54" s="86" t="str">
        <f>VLOOKUP(A54,'EV PRECIO REFERENCIA'!A54:E385,5,0)</f>
        <v>UN</v>
      </c>
      <c r="F54" s="23">
        <f>VLOOKUP(A54,'EV PRECIO REFERENCIA'!A54:F385,6,0)</f>
        <v>1104.32</v>
      </c>
      <c r="G54" s="23">
        <f>VLOOKUP(A54,'EV PRECIO REFERENCIA'!A54:G385,7,0)</f>
        <v>592</v>
      </c>
      <c r="H54" s="8">
        <f t="shared" si="0"/>
        <v>653757.43999999994</v>
      </c>
      <c r="I54" s="8">
        <f t="shared" si="1"/>
        <v>883.4559999999999</v>
      </c>
      <c r="J54" s="8" t="str">
        <f>+'EV PRECIO REFERENCIA'!I54</f>
        <v/>
      </c>
      <c r="K54" s="8" t="str">
        <f t="shared" si="2"/>
        <v>No Aplica</v>
      </c>
      <c r="L54" s="8" t="str">
        <f>+'EV PRECIO REFERENCIA'!L54</f>
        <v/>
      </c>
      <c r="M54" s="8" t="str">
        <f t="shared" si="3"/>
        <v>No Aplica</v>
      </c>
      <c r="N54" s="8">
        <f>+'EV PRECIO REFERENCIA'!O54</f>
        <v>1173</v>
      </c>
      <c r="O54" s="8" t="str">
        <f t="shared" si="4"/>
        <v>Artificialidad Baja</v>
      </c>
      <c r="P54" s="8" t="str">
        <f>+'EV PRECIO REFERENCIA'!R54</f>
        <v/>
      </c>
      <c r="Q54" s="8" t="str">
        <f t="shared" si="5"/>
        <v>No Aplica</v>
      </c>
      <c r="R54" s="8" t="str">
        <f>+'EV PRECIO REFERENCIA'!U54</f>
        <v/>
      </c>
      <c r="S54" s="8" t="str">
        <f t="shared" si="6"/>
        <v>No Aplica</v>
      </c>
      <c r="T54" s="8" t="str">
        <f>+'EV PRECIO REFERENCIA'!X54</f>
        <v/>
      </c>
      <c r="U54" s="8" t="str">
        <f t="shared" si="7"/>
        <v>No Aplica</v>
      </c>
      <c r="V54" s="8" t="e">
        <f>+'EV PRECIO REFERENCIA'!AA54</f>
        <v>#REF!</v>
      </c>
      <c r="W54" s="8" t="e">
        <f t="shared" si="8"/>
        <v>#REF!</v>
      </c>
      <c r="X54" s="258" t="str">
        <f>+'EV PRECIO REFERENCIA'!AD54</f>
        <v/>
      </c>
      <c r="Y54" s="8" t="str">
        <f t="shared" si="9"/>
        <v>No Aplica</v>
      </c>
      <c r="Z54" s="8" t="str">
        <f>+'EV PRECIO REFERENCIA'!AG54</f>
        <v/>
      </c>
      <c r="AA54" s="8" t="str">
        <f t="shared" si="10"/>
        <v>No Aplica</v>
      </c>
      <c r="AB54" s="8" t="str">
        <f>+'EV PRECIO REFERENCIA'!AJ54:AJ386</f>
        <v/>
      </c>
      <c r="AC54" s="8" t="str">
        <f t="shared" si="11"/>
        <v>No Aplica</v>
      </c>
      <c r="AD54" s="8" t="str">
        <f>+'EV PRECIO REFERENCIA'!AM54</f>
        <v/>
      </c>
      <c r="AE54" s="8" t="str">
        <f t="shared" si="12"/>
        <v>No Aplica</v>
      </c>
      <c r="AF54" s="342">
        <f>+'EV PRECIO REFERENCIA'!AP54</f>
        <v>1087.6600000000001</v>
      </c>
      <c r="AG54" s="8" t="str">
        <f t="shared" si="13"/>
        <v>Precios Bajos</v>
      </c>
      <c r="AH54" s="8" t="str">
        <f>+'EV PRECIO REFERENCIA'!AS54</f>
        <v/>
      </c>
      <c r="AI54" s="8" t="str">
        <f t="shared" si="14"/>
        <v>No Aplica</v>
      </c>
      <c r="AJ54" s="8" t="str">
        <f>+'EV PRECIO REFERENCIA'!AV54</f>
        <v/>
      </c>
      <c r="AK54" s="8" t="str">
        <f t="shared" si="15"/>
        <v>No Aplica</v>
      </c>
      <c r="AL54" s="342" t="str">
        <f>+'EV PRECIO REFERENCIA'!AY54</f>
        <v/>
      </c>
      <c r="AM54" s="8" t="str">
        <f t="shared" si="16"/>
        <v>No Aplica</v>
      </c>
      <c r="AN54" s="8">
        <f>+'EV PRECIO REFERENCIA'!BB54</f>
        <v>1202</v>
      </c>
      <c r="AO54" s="8" t="str">
        <f t="shared" si="17"/>
        <v>Precios Bajos</v>
      </c>
      <c r="AP54" s="8" t="str">
        <f>+'EV PRECIO REFERENCIA'!BE54</f>
        <v/>
      </c>
      <c r="AQ54" s="8" t="str">
        <f t="shared" si="18"/>
        <v>No Aplica</v>
      </c>
      <c r="AR54" s="8" t="str">
        <f>+'EV PRECIO REFERENCIA'!BH54</f>
        <v/>
      </c>
      <c r="AS54" s="8" t="str">
        <f t="shared" si="19"/>
        <v>No Aplica</v>
      </c>
      <c r="AT54" s="8" t="str">
        <f>+'EV PRECIO REFERENCIA'!BK54</f>
        <v/>
      </c>
      <c r="AU54" s="8" t="str">
        <f t="shared" si="20"/>
        <v>No Aplica</v>
      </c>
      <c r="AV54" s="8" t="str">
        <f>+'EV PRECIO REFERENCIA'!BQ54</f>
        <v/>
      </c>
      <c r="AW54" s="8" t="str">
        <f t="shared" si="21"/>
        <v>No Aplica</v>
      </c>
      <c r="AX54" s="8" t="str">
        <f>+'EV PRECIO REFERENCIA'!BT54</f>
        <v/>
      </c>
      <c r="AY54" s="8" t="str">
        <f t="shared" si="22"/>
        <v>No Aplica</v>
      </c>
      <c r="AZ54" s="8" t="e">
        <f>+'EV PRECIO REFERENCIA'!BW54</f>
        <v>#REF!</v>
      </c>
      <c r="BA54" s="8" t="e">
        <f t="shared" si="23"/>
        <v>#REF!</v>
      </c>
      <c r="BB54" s="44">
        <f t="shared" si="24"/>
        <v>1087.6600000000001</v>
      </c>
    </row>
    <row r="55" spans="1:54" ht="25.5" x14ac:dyDescent="0.2">
      <c r="A55" s="85">
        <f t="shared" si="27"/>
        <v>46</v>
      </c>
      <c r="B55" s="22" t="str">
        <f>VLOOKUP(A55,'EV PRECIO REFERENCIA'!A55:B386,2,0)</f>
        <v>DM1601</v>
      </c>
      <c r="C55" s="135" t="str">
        <f>VLOOKUP(A55,'EV PRECIO REFERENCIA'!A55:C386,3,0)</f>
        <v>CATETER DE ACCESO URETRAL AXXCES</v>
      </c>
      <c r="D55" s="18">
        <f>VLOOKUP(A55,'EV PRECIO REFERENCIA'!A55:D386,4,0)</f>
        <v>1</v>
      </c>
      <c r="E55" s="86" t="str">
        <f>VLOOKUP(A55,'EV PRECIO REFERENCIA'!A55:E386,5,0)</f>
        <v>UN</v>
      </c>
      <c r="F55" s="23">
        <f>VLOOKUP(A55,'EV PRECIO REFERENCIA'!A55:F386,6,0)</f>
        <v>61650</v>
      </c>
      <c r="G55" s="23">
        <f>VLOOKUP(A55,'EV PRECIO REFERENCIA'!A55:G386,7,0)</f>
        <v>1</v>
      </c>
      <c r="H55" s="8">
        <f t="shared" si="0"/>
        <v>61650</v>
      </c>
      <c r="I55" s="8">
        <f t="shared" si="1"/>
        <v>49320</v>
      </c>
      <c r="J55" s="8" t="str">
        <f>+'EV PRECIO REFERENCIA'!I55</f>
        <v/>
      </c>
      <c r="K55" s="8" t="str">
        <f t="shared" si="2"/>
        <v>No Aplica</v>
      </c>
      <c r="L55" s="8" t="str">
        <f>+'EV PRECIO REFERENCIA'!L55</f>
        <v/>
      </c>
      <c r="M55" s="8" t="str">
        <f t="shared" si="3"/>
        <v>No Aplica</v>
      </c>
      <c r="N55" s="8" t="str">
        <f>+'EV PRECIO REFERENCIA'!O55</f>
        <v/>
      </c>
      <c r="O55" s="8" t="str">
        <f t="shared" si="4"/>
        <v>No Aplica</v>
      </c>
      <c r="P55" s="8" t="str">
        <f>+'EV PRECIO REFERENCIA'!R55</f>
        <v/>
      </c>
      <c r="Q55" s="8" t="str">
        <f t="shared" si="5"/>
        <v>No Aplica</v>
      </c>
      <c r="R55" s="8" t="str">
        <f>+'EV PRECIO REFERENCIA'!U55</f>
        <v/>
      </c>
      <c r="S55" s="8" t="str">
        <f t="shared" si="6"/>
        <v>No Aplica</v>
      </c>
      <c r="T55" s="8" t="str">
        <f>+'EV PRECIO REFERENCIA'!X55</f>
        <v/>
      </c>
      <c r="U55" s="8" t="str">
        <f t="shared" si="7"/>
        <v>No Aplica</v>
      </c>
      <c r="V55" s="8" t="e">
        <f>+'EV PRECIO REFERENCIA'!AA55</f>
        <v>#REF!</v>
      </c>
      <c r="W55" s="8" t="e">
        <f t="shared" si="8"/>
        <v>#REF!</v>
      </c>
      <c r="X55" s="258" t="str">
        <f>+'EV PRECIO REFERENCIA'!AD55</f>
        <v/>
      </c>
      <c r="Y55" s="8" t="str">
        <f t="shared" si="9"/>
        <v>No Aplica</v>
      </c>
      <c r="Z55" s="8" t="str">
        <f>+'EV PRECIO REFERENCIA'!AG55</f>
        <v/>
      </c>
      <c r="AA55" s="8" t="str">
        <f t="shared" si="10"/>
        <v>No Aplica</v>
      </c>
      <c r="AB55" s="8" t="str">
        <f>+'EV PRECIO REFERENCIA'!AJ55:AJ387</f>
        <v/>
      </c>
      <c r="AC55" s="8" t="str">
        <f t="shared" si="11"/>
        <v>No Aplica</v>
      </c>
      <c r="AD55" s="8" t="str">
        <f>+'EV PRECIO REFERENCIA'!AM55</f>
        <v/>
      </c>
      <c r="AE55" s="8" t="str">
        <f t="shared" si="12"/>
        <v>No Aplica</v>
      </c>
      <c r="AF55" s="342" t="str">
        <f>+'EV PRECIO REFERENCIA'!AP55</f>
        <v/>
      </c>
      <c r="AG55" s="8" t="str">
        <f t="shared" si="13"/>
        <v>No Aplica</v>
      </c>
      <c r="AH55" s="8" t="str">
        <f>+'EV PRECIO REFERENCIA'!AS55</f>
        <v/>
      </c>
      <c r="AI55" s="8" t="str">
        <f t="shared" si="14"/>
        <v>No Aplica</v>
      </c>
      <c r="AJ55" s="8" t="str">
        <f>+'EV PRECIO REFERENCIA'!AV55</f>
        <v/>
      </c>
      <c r="AK55" s="8" t="str">
        <f t="shared" si="15"/>
        <v>No Aplica</v>
      </c>
      <c r="AL55" s="342" t="str">
        <f>+'EV PRECIO REFERENCIA'!AY55</f>
        <v/>
      </c>
      <c r="AM55" s="8" t="str">
        <f t="shared" si="16"/>
        <v>No Aplica</v>
      </c>
      <c r="AN55" s="8" t="str">
        <f>+'EV PRECIO REFERENCIA'!BB55</f>
        <v/>
      </c>
      <c r="AO55" s="8" t="str">
        <f t="shared" si="17"/>
        <v>No Aplica</v>
      </c>
      <c r="AP55" s="8" t="str">
        <f>+'EV PRECIO REFERENCIA'!BE55</f>
        <v/>
      </c>
      <c r="AQ55" s="8" t="str">
        <f t="shared" si="18"/>
        <v>No Aplica</v>
      </c>
      <c r="AR55" s="8" t="str">
        <f>+'EV PRECIO REFERENCIA'!BH55</f>
        <v/>
      </c>
      <c r="AS55" s="8" t="str">
        <f t="shared" si="19"/>
        <v>No Aplica</v>
      </c>
      <c r="AT55" s="8" t="str">
        <f>+'EV PRECIO REFERENCIA'!BK55</f>
        <v/>
      </c>
      <c r="AU55" s="8" t="str">
        <f t="shared" si="20"/>
        <v>No Aplica</v>
      </c>
      <c r="AV55" s="8" t="str">
        <f>+'EV PRECIO REFERENCIA'!BQ55</f>
        <v/>
      </c>
      <c r="AW55" s="8" t="str">
        <f t="shared" si="21"/>
        <v>No Aplica</v>
      </c>
      <c r="AX55" s="8" t="str">
        <f>+'EV PRECIO REFERENCIA'!BT55</f>
        <v/>
      </c>
      <c r="AY55" s="8" t="str">
        <f t="shared" si="22"/>
        <v>No Aplica</v>
      </c>
      <c r="AZ55" s="8" t="e">
        <f>+'EV PRECIO REFERENCIA'!BW55</f>
        <v>#REF!</v>
      </c>
      <c r="BA55" s="8" t="e">
        <f t="shared" si="23"/>
        <v>#REF!</v>
      </c>
      <c r="BB55" s="44">
        <f t="shared" si="24"/>
        <v>0</v>
      </c>
    </row>
    <row r="56" spans="1:54" ht="25.5" x14ac:dyDescent="0.2">
      <c r="A56" s="85">
        <f t="shared" si="27"/>
        <v>47</v>
      </c>
      <c r="B56" s="22" t="str">
        <f>VLOOKUP(A56,'EV PRECIO REFERENCIA'!A56:B387,2,0)</f>
        <v>DM1908</v>
      </c>
      <c r="C56" s="135" t="str">
        <f>VLOOKUP(A56,'EV PRECIO REFERENCIA'!A56:C387,3,0)</f>
        <v>CATETER EPICUTANEO 28 FR - CABELLO DE ANGEL</v>
      </c>
      <c r="D56" s="18">
        <f>VLOOKUP(A56,'EV PRECIO REFERENCIA'!A56:D387,4,0)</f>
        <v>1</v>
      </c>
      <c r="E56" s="86" t="str">
        <f>VLOOKUP(A56,'EV PRECIO REFERENCIA'!A56:E387,5,0)</f>
        <v>UN</v>
      </c>
      <c r="F56" s="23">
        <f>VLOOKUP(A56,'EV PRECIO REFERENCIA'!A56:F387,6,0)</f>
        <v>346023</v>
      </c>
      <c r="G56" s="23">
        <f>VLOOKUP(A56,'EV PRECIO REFERENCIA'!A56:G387,7,0)</f>
        <v>7</v>
      </c>
      <c r="H56" s="8">
        <f t="shared" si="0"/>
        <v>2422161</v>
      </c>
      <c r="I56" s="8">
        <f t="shared" si="1"/>
        <v>276818.40000000002</v>
      </c>
      <c r="J56" s="8" t="str">
        <f>+'EV PRECIO REFERENCIA'!I56</f>
        <v/>
      </c>
      <c r="K56" s="8" t="str">
        <f t="shared" si="2"/>
        <v>No Aplica</v>
      </c>
      <c r="L56" s="8" t="str">
        <f>+'EV PRECIO REFERENCIA'!L56</f>
        <v/>
      </c>
      <c r="M56" s="8" t="str">
        <f t="shared" si="3"/>
        <v>No Aplica</v>
      </c>
      <c r="N56" s="8">
        <f>+'EV PRECIO REFERENCIA'!O56</f>
        <v>346023</v>
      </c>
      <c r="O56" s="8" t="str">
        <f t="shared" si="4"/>
        <v>No Aplica</v>
      </c>
      <c r="P56" s="8" t="str">
        <f>+'EV PRECIO REFERENCIA'!R56</f>
        <v/>
      </c>
      <c r="Q56" s="8" t="str">
        <f t="shared" si="5"/>
        <v>No Aplica</v>
      </c>
      <c r="R56" s="8" t="str">
        <f>+'EV PRECIO REFERENCIA'!U56</f>
        <v/>
      </c>
      <c r="S56" s="8" t="str">
        <f t="shared" si="6"/>
        <v>No Aplica</v>
      </c>
      <c r="T56" s="8" t="str">
        <f>+'EV PRECIO REFERENCIA'!X56</f>
        <v/>
      </c>
      <c r="U56" s="8" t="str">
        <f t="shared" si="7"/>
        <v>No Aplica</v>
      </c>
      <c r="V56" s="8" t="e">
        <f>+'EV PRECIO REFERENCIA'!AA56</f>
        <v>#REF!</v>
      </c>
      <c r="W56" s="8" t="e">
        <f t="shared" si="8"/>
        <v>#REF!</v>
      </c>
      <c r="X56" s="258" t="str">
        <f>+'EV PRECIO REFERENCIA'!AD56</f>
        <v/>
      </c>
      <c r="Y56" s="8" t="str">
        <f t="shared" si="9"/>
        <v>No Aplica</v>
      </c>
      <c r="Z56" s="8">
        <f>+'EV PRECIO REFERENCIA'!AG56</f>
        <v>369968</v>
      </c>
      <c r="AA56" s="8" t="str">
        <f t="shared" si="10"/>
        <v>No Aplica</v>
      </c>
      <c r="AB56" s="8" t="str">
        <f>+'EV PRECIO REFERENCIA'!AJ56:AJ388</f>
        <v/>
      </c>
      <c r="AC56" s="8" t="str">
        <f t="shared" si="11"/>
        <v>No Aplica</v>
      </c>
      <c r="AD56" s="8" t="str">
        <f>+'EV PRECIO REFERENCIA'!AM56</f>
        <v/>
      </c>
      <c r="AE56" s="8" t="str">
        <f t="shared" si="12"/>
        <v>No Aplica</v>
      </c>
      <c r="AF56" s="342" t="str">
        <f>+'EV PRECIO REFERENCIA'!AP56</f>
        <v/>
      </c>
      <c r="AG56" s="8" t="str">
        <f t="shared" si="13"/>
        <v>No Aplica</v>
      </c>
      <c r="AH56" s="8" t="str">
        <f>+'EV PRECIO REFERENCIA'!AS56</f>
        <v/>
      </c>
      <c r="AI56" s="8" t="str">
        <f t="shared" si="14"/>
        <v>No Aplica</v>
      </c>
      <c r="AJ56" s="8" t="str">
        <f>+'EV PRECIO REFERENCIA'!AV56</f>
        <v/>
      </c>
      <c r="AK56" s="8" t="str">
        <f t="shared" si="15"/>
        <v>No Aplica</v>
      </c>
      <c r="AL56" s="342" t="str">
        <f>+'EV PRECIO REFERENCIA'!AY56</f>
        <v/>
      </c>
      <c r="AM56" s="8" t="str">
        <f t="shared" si="16"/>
        <v>No Aplica</v>
      </c>
      <c r="AN56" s="8">
        <f>+'EV PRECIO REFERENCIA'!BB56</f>
        <v>346023</v>
      </c>
      <c r="AO56" s="8" t="str">
        <f t="shared" si="17"/>
        <v>No Aplica</v>
      </c>
      <c r="AP56" s="8" t="str">
        <f>+'EV PRECIO REFERENCIA'!BE56</f>
        <v/>
      </c>
      <c r="AQ56" s="8" t="str">
        <f t="shared" si="18"/>
        <v>No Aplica</v>
      </c>
      <c r="AR56" s="8" t="str">
        <f>+'EV PRECIO REFERENCIA'!BH56</f>
        <v/>
      </c>
      <c r="AS56" s="8" t="str">
        <f t="shared" si="19"/>
        <v>No Aplica</v>
      </c>
      <c r="AT56" s="8" t="str">
        <f>+'EV PRECIO REFERENCIA'!BK56</f>
        <v/>
      </c>
      <c r="AU56" s="8" t="str">
        <f t="shared" si="20"/>
        <v>No Aplica</v>
      </c>
      <c r="AV56" s="8" t="str">
        <f>+'EV PRECIO REFERENCIA'!BQ56</f>
        <v/>
      </c>
      <c r="AW56" s="8" t="str">
        <f t="shared" si="21"/>
        <v>No Aplica</v>
      </c>
      <c r="AX56" s="8">
        <f>+'EV PRECIO REFERENCIA'!BT56</f>
        <v>390385</v>
      </c>
      <c r="AY56" s="8" t="str">
        <f t="shared" si="22"/>
        <v>No Aplica</v>
      </c>
      <c r="AZ56" s="8" t="e">
        <f>+'EV PRECIO REFERENCIA'!BW56</f>
        <v>#REF!</v>
      </c>
      <c r="BA56" s="8" t="e">
        <f t="shared" si="23"/>
        <v>#REF!</v>
      </c>
      <c r="BB56" s="44">
        <f t="shared" si="24"/>
        <v>346023</v>
      </c>
    </row>
    <row r="57" spans="1:54" ht="25.5" x14ac:dyDescent="0.2">
      <c r="A57" s="85">
        <f t="shared" si="27"/>
        <v>48</v>
      </c>
      <c r="B57" s="22" t="str">
        <f>VLOOKUP(A57,'EV PRECIO REFERENCIA'!A57:B388,2,0)</f>
        <v>DM1696</v>
      </c>
      <c r="C57" s="135" t="str">
        <f>VLOOKUP(A57,'EV PRECIO REFERENCIA'!A57:C388,3,0)</f>
        <v>CATETER DOBLE J 4.7 HASTA 4.8 FR X 24 CM</v>
      </c>
      <c r="D57" s="18">
        <f>VLOOKUP(A57,'EV PRECIO REFERENCIA'!A57:D388,4,0)</f>
        <v>1</v>
      </c>
      <c r="E57" s="86" t="str">
        <f>VLOOKUP(A57,'EV PRECIO REFERENCIA'!A57:E388,5,0)</f>
        <v>UN</v>
      </c>
      <c r="F57" s="23">
        <f>VLOOKUP(A57,'EV PRECIO REFERENCIA'!A57:F388,6,0)</f>
        <v>136000</v>
      </c>
      <c r="G57" s="23">
        <f>VLOOKUP(A57,'EV PRECIO REFERENCIA'!A57:G388,7,0)</f>
        <v>2</v>
      </c>
      <c r="H57" s="8">
        <f t="shared" si="0"/>
        <v>272000</v>
      </c>
      <c r="I57" s="8">
        <f t="shared" si="1"/>
        <v>108800</v>
      </c>
      <c r="J57" s="8" t="str">
        <f>+'EV PRECIO REFERENCIA'!I57</f>
        <v/>
      </c>
      <c r="K57" s="8" t="str">
        <f t="shared" si="2"/>
        <v>No Aplica</v>
      </c>
      <c r="L57" s="8" t="str">
        <f>+'EV PRECIO REFERENCIA'!L57</f>
        <v/>
      </c>
      <c r="M57" s="8" t="str">
        <f t="shared" si="3"/>
        <v>No Aplica</v>
      </c>
      <c r="N57" s="8" t="str">
        <f>+'EV PRECIO REFERENCIA'!O57</f>
        <v/>
      </c>
      <c r="O57" s="8" t="str">
        <f t="shared" si="4"/>
        <v>No Aplica</v>
      </c>
      <c r="P57" s="8" t="str">
        <f>+'EV PRECIO REFERENCIA'!R57</f>
        <v/>
      </c>
      <c r="Q57" s="8" t="str">
        <f t="shared" si="5"/>
        <v>No Aplica</v>
      </c>
      <c r="R57" s="8" t="str">
        <f>+'EV PRECIO REFERENCIA'!U57</f>
        <v/>
      </c>
      <c r="S57" s="8" t="str">
        <f t="shared" si="6"/>
        <v>No Aplica</v>
      </c>
      <c r="T57" s="8" t="str">
        <f>+'EV PRECIO REFERENCIA'!X57</f>
        <v/>
      </c>
      <c r="U57" s="8" t="str">
        <f t="shared" si="7"/>
        <v>No Aplica</v>
      </c>
      <c r="V57" s="8" t="e">
        <f>+'EV PRECIO REFERENCIA'!AA57</f>
        <v>#REF!</v>
      </c>
      <c r="W57" s="8" t="e">
        <f t="shared" si="8"/>
        <v>#REF!</v>
      </c>
      <c r="X57" s="258" t="str">
        <f>+'EV PRECIO REFERENCIA'!AD57</f>
        <v/>
      </c>
      <c r="Y57" s="8" t="str">
        <f t="shared" si="9"/>
        <v>No Aplica</v>
      </c>
      <c r="Z57" s="8" t="str">
        <f>+'EV PRECIO REFERENCIA'!AG57</f>
        <v/>
      </c>
      <c r="AA57" s="8" t="str">
        <f t="shared" si="10"/>
        <v>No Aplica</v>
      </c>
      <c r="AB57" s="8" t="str">
        <f>+'EV PRECIO REFERENCIA'!AJ57:AJ389</f>
        <v/>
      </c>
      <c r="AC57" s="8" t="str">
        <f t="shared" si="11"/>
        <v>No Aplica</v>
      </c>
      <c r="AD57" s="8" t="str">
        <f>+'EV PRECIO REFERENCIA'!AM57</f>
        <v/>
      </c>
      <c r="AE57" s="8" t="str">
        <f t="shared" si="12"/>
        <v>No Aplica</v>
      </c>
      <c r="AF57" s="342" t="str">
        <f>+'EV PRECIO REFERENCIA'!AP57</f>
        <v/>
      </c>
      <c r="AG57" s="8" t="str">
        <f t="shared" si="13"/>
        <v>No Aplica</v>
      </c>
      <c r="AH57" s="8" t="str">
        <f>+'EV PRECIO REFERENCIA'!AS57</f>
        <v/>
      </c>
      <c r="AI57" s="8" t="str">
        <f t="shared" si="14"/>
        <v>No Aplica</v>
      </c>
      <c r="AJ57" s="8" t="str">
        <f>+'EV PRECIO REFERENCIA'!AV57</f>
        <v/>
      </c>
      <c r="AK57" s="8" t="str">
        <f t="shared" si="15"/>
        <v>No Aplica</v>
      </c>
      <c r="AL57" s="342" t="str">
        <f>+'EV PRECIO REFERENCIA'!AY57</f>
        <v/>
      </c>
      <c r="AM57" s="8" t="str">
        <f t="shared" si="16"/>
        <v>No Aplica</v>
      </c>
      <c r="AN57" s="8" t="str">
        <f>+'EV PRECIO REFERENCIA'!BB57</f>
        <v/>
      </c>
      <c r="AO57" s="8" t="str">
        <f t="shared" si="17"/>
        <v>No Aplica</v>
      </c>
      <c r="AP57" s="8" t="str">
        <f>+'EV PRECIO REFERENCIA'!BE57</f>
        <v/>
      </c>
      <c r="AQ57" s="8" t="str">
        <f t="shared" si="18"/>
        <v>No Aplica</v>
      </c>
      <c r="AR57" s="8" t="str">
        <f>+'EV PRECIO REFERENCIA'!BH57</f>
        <v/>
      </c>
      <c r="AS57" s="8" t="str">
        <f t="shared" si="19"/>
        <v>No Aplica</v>
      </c>
      <c r="AT57" s="8" t="str">
        <f>+'EV PRECIO REFERENCIA'!BK57</f>
        <v/>
      </c>
      <c r="AU57" s="8" t="str">
        <f t="shared" si="20"/>
        <v>No Aplica</v>
      </c>
      <c r="AV57" s="8" t="str">
        <f>+'EV PRECIO REFERENCIA'!BQ57</f>
        <v/>
      </c>
      <c r="AW57" s="8" t="str">
        <f t="shared" si="21"/>
        <v>No Aplica</v>
      </c>
      <c r="AX57" s="8" t="str">
        <f>+'EV PRECIO REFERENCIA'!BT57</f>
        <v/>
      </c>
      <c r="AY57" s="8" t="str">
        <f t="shared" si="22"/>
        <v>No Aplica</v>
      </c>
      <c r="AZ57" s="8" t="e">
        <f>+'EV PRECIO REFERENCIA'!BW57</f>
        <v>#REF!</v>
      </c>
      <c r="BA57" s="8" t="e">
        <f t="shared" si="23"/>
        <v>#REF!</v>
      </c>
      <c r="BB57" s="44">
        <f t="shared" si="24"/>
        <v>0</v>
      </c>
    </row>
    <row r="58" spans="1:54" ht="25.5" x14ac:dyDescent="0.2">
      <c r="A58" s="85">
        <f t="shared" si="27"/>
        <v>49</v>
      </c>
      <c r="B58" s="22" t="str">
        <f>VLOOKUP(A58,'EV PRECIO REFERENCIA'!A58:B389,2,0)</f>
        <v>DM276</v>
      </c>
      <c r="C58" s="135" t="str">
        <f>VLOOKUP(A58,'EV PRECIO REFERENCIA'!A58:C389,3,0)</f>
        <v>CATETER DOBLE J 6.0 FR X 26 CM</v>
      </c>
      <c r="D58" s="18">
        <f>VLOOKUP(A58,'EV PRECIO REFERENCIA'!A58:D389,4,0)</f>
        <v>1</v>
      </c>
      <c r="E58" s="86" t="str">
        <f>VLOOKUP(A58,'EV PRECIO REFERENCIA'!A58:E389,5,0)</f>
        <v>UN</v>
      </c>
      <c r="F58" s="23">
        <f>VLOOKUP(A58,'EV PRECIO REFERENCIA'!A58:F389,6,0)</f>
        <v>136000</v>
      </c>
      <c r="G58" s="23">
        <f>VLOOKUP(A58,'EV PRECIO REFERENCIA'!A58:G389,7,0)</f>
        <v>5</v>
      </c>
      <c r="H58" s="8">
        <f t="shared" si="0"/>
        <v>680000</v>
      </c>
      <c r="I58" s="8">
        <f t="shared" si="1"/>
        <v>108800</v>
      </c>
      <c r="J58" s="8" t="str">
        <f>+'EV PRECIO REFERENCIA'!I58</f>
        <v/>
      </c>
      <c r="K58" s="8" t="str">
        <f t="shared" si="2"/>
        <v>No Aplica</v>
      </c>
      <c r="L58" s="8" t="str">
        <f>+'EV PRECIO REFERENCIA'!L58</f>
        <v/>
      </c>
      <c r="M58" s="8" t="str">
        <f t="shared" si="3"/>
        <v>No Aplica</v>
      </c>
      <c r="N58" s="8" t="str">
        <f>+'EV PRECIO REFERENCIA'!O58</f>
        <v/>
      </c>
      <c r="O58" s="8" t="str">
        <f t="shared" si="4"/>
        <v>No Aplica</v>
      </c>
      <c r="P58" s="8" t="str">
        <f>+'EV PRECIO REFERENCIA'!R58</f>
        <v/>
      </c>
      <c r="Q58" s="8" t="str">
        <f t="shared" si="5"/>
        <v>No Aplica</v>
      </c>
      <c r="R58" s="8" t="str">
        <f>+'EV PRECIO REFERENCIA'!U58</f>
        <v/>
      </c>
      <c r="S58" s="8" t="str">
        <f t="shared" si="6"/>
        <v>No Aplica</v>
      </c>
      <c r="T58" s="8" t="str">
        <f>+'EV PRECIO REFERENCIA'!X58</f>
        <v/>
      </c>
      <c r="U58" s="8" t="str">
        <f t="shared" si="7"/>
        <v>No Aplica</v>
      </c>
      <c r="V58" s="8" t="e">
        <f>+'EV PRECIO REFERENCIA'!AA58</f>
        <v>#REF!</v>
      </c>
      <c r="W58" s="8" t="e">
        <f t="shared" si="8"/>
        <v>#REF!</v>
      </c>
      <c r="X58" s="258" t="str">
        <f>+'EV PRECIO REFERENCIA'!AD58</f>
        <v/>
      </c>
      <c r="Y58" s="8" t="str">
        <f t="shared" si="9"/>
        <v>No Aplica</v>
      </c>
      <c r="Z58" s="8" t="str">
        <f>+'EV PRECIO REFERENCIA'!AG58</f>
        <v/>
      </c>
      <c r="AA58" s="8" t="str">
        <f t="shared" si="10"/>
        <v>No Aplica</v>
      </c>
      <c r="AB58" s="8" t="str">
        <f>+'EV PRECIO REFERENCIA'!AJ58:AJ390</f>
        <v/>
      </c>
      <c r="AC58" s="8" t="str">
        <f t="shared" si="11"/>
        <v>No Aplica</v>
      </c>
      <c r="AD58" s="8" t="str">
        <f>+'EV PRECIO REFERENCIA'!AM58</f>
        <v/>
      </c>
      <c r="AE58" s="8" t="str">
        <f t="shared" si="12"/>
        <v>No Aplica</v>
      </c>
      <c r="AF58" s="342" t="str">
        <f>+'EV PRECIO REFERENCIA'!AP58</f>
        <v/>
      </c>
      <c r="AG58" s="8" t="str">
        <f t="shared" si="13"/>
        <v>No Aplica</v>
      </c>
      <c r="AH58" s="8" t="str">
        <f>+'EV PRECIO REFERENCIA'!AS58</f>
        <v/>
      </c>
      <c r="AI58" s="8" t="str">
        <f t="shared" si="14"/>
        <v>No Aplica</v>
      </c>
      <c r="AJ58" s="8" t="str">
        <f>+'EV PRECIO REFERENCIA'!AV58</f>
        <v/>
      </c>
      <c r="AK58" s="8" t="str">
        <f t="shared" si="15"/>
        <v>No Aplica</v>
      </c>
      <c r="AL58" s="342" t="str">
        <f>+'EV PRECIO REFERENCIA'!AY58</f>
        <v/>
      </c>
      <c r="AM58" s="8" t="str">
        <f t="shared" si="16"/>
        <v>No Aplica</v>
      </c>
      <c r="AN58" s="8" t="str">
        <f>+'EV PRECIO REFERENCIA'!BB58</f>
        <v/>
      </c>
      <c r="AO58" s="8" t="str">
        <f t="shared" si="17"/>
        <v>No Aplica</v>
      </c>
      <c r="AP58" s="8" t="str">
        <f>+'EV PRECIO REFERENCIA'!BE58</f>
        <v/>
      </c>
      <c r="AQ58" s="8" t="str">
        <f t="shared" si="18"/>
        <v>No Aplica</v>
      </c>
      <c r="AR58" s="8" t="str">
        <f>+'EV PRECIO REFERENCIA'!BH58</f>
        <v/>
      </c>
      <c r="AS58" s="8" t="str">
        <f t="shared" si="19"/>
        <v>No Aplica</v>
      </c>
      <c r="AT58" s="8" t="str">
        <f>+'EV PRECIO REFERENCIA'!BK58</f>
        <v/>
      </c>
      <c r="AU58" s="8" t="str">
        <f t="shared" si="20"/>
        <v>No Aplica</v>
      </c>
      <c r="AV58" s="8" t="str">
        <f>+'EV PRECIO REFERENCIA'!BQ58</f>
        <v/>
      </c>
      <c r="AW58" s="8" t="str">
        <f t="shared" si="21"/>
        <v>No Aplica</v>
      </c>
      <c r="AX58" s="8" t="str">
        <f>+'EV PRECIO REFERENCIA'!BT58</f>
        <v/>
      </c>
      <c r="AY58" s="8" t="str">
        <f t="shared" si="22"/>
        <v>No Aplica</v>
      </c>
      <c r="AZ58" s="8" t="e">
        <f>+'EV PRECIO REFERENCIA'!BW58</f>
        <v>#REF!</v>
      </c>
      <c r="BA58" s="8" t="e">
        <f t="shared" si="23"/>
        <v>#REF!</v>
      </c>
      <c r="BB58" s="44">
        <f t="shared" si="24"/>
        <v>0</v>
      </c>
    </row>
    <row r="59" spans="1:54" ht="25.5" x14ac:dyDescent="0.2">
      <c r="A59" s="85">
        <f t="shared" si="27"/>
        <v>50</v>
      </c>
      <c r="B59" s="22" t="str">
        <f>VLOOKUP(A59,'EV PRECIO REFERENCIA'!A59:B390,2,0)</f>
        <v>DM2378</v>
      </c>
      <c r="C59" s="135" t="str">
        <f>VLOOKUP(A59,'EV PRECIO REFERENCIA'!A59:C390,3,0)</f>
        <v>CATETER EPICUTANEO 2FR 24G MONOLUMEN</v>
      </c>
      <c r="D59" s="18">
        <f>VLOOKUP(A59,'EV PRECIO REFERENCIA'!A59:D390,4,0)</f>
        <v>1</v>
      </c>
      <c r="E59" s="86" t="str">
        <f>VLOOKUP(A59,'EV PRECIO REFERENCIA'!A59:E390,5,0)</f>
        <v>UN</v>
      </c>
      <c r="F59" s="23">
        <f>VLOOKUP(A59,'EV PRECIO REFERENCIA'!A59:F390,6,0)</f>
        <v>270795</v>
      </c>
      <c r="G59" s="23">
        <f>VLOOKUP(A59,'EV PRECIO REFERENCIA'!A59:G390,7,0)</f>
        <v>1</v>
      </c>
      <c r="H59" s="8">
        <f t="shared" si="0"/>
        <v>270795</v>
      </c>
      <c r="I59" s="8">
        <f t="shared" si="1"/>
        <v>216636</v>
      </c>
      <c r="J59" s="8" t="str">
        <f>+'EV PRECIO REFERENCIA'!I59</f>
        <v/>
      </c>
      <c r="K59" s="8" t="str">
        <f t="shared" si="2"/>
        <v>No Aplica</v>
      </c>
      <c r="L59" s="8" t="str">
        <f>+'EV PRECIO REFERENCIA'!L59</f>
        <v/>
      </c>
      <c r="M59" s="8" t="str">
        <f t="shared" si="3"/>
        <v>No Aplica</v>
      </c>
      <c r="N59" s="8">
        <f>+'EV PRECIO REFERENCIA'!O59</f>
        <v>270795</v>
      </c>
      <c r="O59" s="8" t="str">
        <f t="shared" si="4"/>
        <v>No Aplica</v>
      </c>
      <c r="P59" s="8" t="str">
        <f>+'EV PRECIO REFERENCIA'!R59</f>
        <v/>
      </c>
      <c r="Q59" s="8" t="str">
        <f t="shared" si="5"/>
        <v>No Aplica</v>
      </c>
      <c r="R59" s="8" t="str">
        <f>+'EV PRECIO REFERENCIA'!U59</f>
        <v/>
      </c>
      <c r="S59" s="8" t="str">
        <f t="shared" si="6"/>
        <v>No Aplica</v>
      </c>
      <c r="T59" s="8" t="str">
        <f>+'EV PRECIO REFERENCIA'!X59</f>
        <v/>
      </c>
      <c r="U59" s="8" t="str">
        <f t="shared" si="7"/>
        <v>No Aplica</v>
      </c>
      <c r="V59" s="8" t="e">
        <f>+'EV PRECIO REFERENCIA'!AA59</f>
        <v>#REF!</v>
      </c>
      <c r="W59" s="8" t="e">
        <f t="shared" si="8"/>
        <v>#REF!</v>
      </c>
      <c r="X59" s="258" t="str">
        <f>+'EV PRECIO REFERENCIA'!AD59</f>
        <v/>
      </c>
      <c r="Y59" s="8" t="str">
        <f t="shared" si="9"/>
        <v>No Aplica</v>
      </c>
      <c r="Z59" s="8">
        <f>+'EV PRECIO REFERENCIA'!AG59</f>
        <v>289534.5</v>
      </c>
      <c r="AA59" s="8" t="str">
        <f t="shared" si="10"/>
        <v>No Aplica</v>
      </c>
      <c r="AB59" s="8" t="str">
        <f>+'EV PRECIO REFERENCIA'!AJ59:AJ391</f>
        <v/>
      </c>
      <c r="AC59" s="8" t="str">
        <f t="shared" si="11"/>
        <v>No Aplica</v>
      </c>
      <c r="AD59" s="8" t="str">
        <f>+'EV PRECIO REFERENCIA'!AM59</f>
        <v/>
      </c>
      <c r="AE59" s="8" t="str">
        <f t="shared" si="12"/>
        <v>No Aplica</v>
      </c>
      <c r="AF59" s="342" t="str">
        <f>+'EV PRECIO REFERENCIA'!AP59</f>
        <v/>
      </c>
      <c r="AG59" s="8" t="str">
        <f t="shared" si="13"/>
        <v>No Aplica</v>
      </c>
      <c r="AH59" s="8" t="str">
        <f>+'EV PRECIO REFERENCIA'!AS59</f>
        <v/>
      </c>
      <c r="AI59" s="8" t="str">
        <f t="shared" si="14"/>
        <v>No Aplica</v>
      </c>
      <c r="AJ59" s="8" t="str">
        <f>+'EV PRECIO REFERENCIA'!AV59</f>
        <v/>
      </c>
      <c r="AK59" s="8" t="str">
        <f t="shared" si="15"/>
        <v>No Aplica</v>
      </c>
      <c r="AL59" s="342" t="str">
        <f>+'EV PRECIO REFERENCIA'!AY59</f>
        <v/>
      </c>
      <c r="AM59" s="8" t="str">
        <f t="shared" si="16"/>
        <v>No Aplica</v>
      </c>
      <c r="AN59" s="8" t="str">
        <f>+'EV PRECIO REFERENCIA'!BB59</f>
        <v/>
      </c>
      <c r="AO59" s="8" t="str">
        <f t="shared" si="17"/>
        <v>No Aplica</v>
      </c>
      <c r="AP59" s="8">
        <f>+'EV PRECIO REFERENCIA'!BE59</f>
        <v>267753</v>
      </c>
      <c r="AQ59" s="8" t="str">
        <f t="shared" si="18"/>
        <v>No Aplica</v>
      </c>
      <c r="AR59" s="8" t="str">
        <f>+'EV PRECIO REFERENCIA'!BH59</f>
        <v/>
      </c>
      <c r="AS59" s="8" t="str">
        <f t="shared" si="19"/>
        <v>No Aplica</v>
      </c>
      <c r="AT59" s="8" t="str">
        <f>+'EV PRECIO REFERENCIA'!BK59</f>
        <v/>
      </c>
      <c r="AU59" s="8" t="str">
        <f t="shared" si="20"/>
        <v>No Aplica</v>
      </c>
      <c r="AV59" s="8" t="str">
        <f>+'EV PRECIO REFERENCIA'!BQ59</f>
        <v/>
      </c>
      <c r="AW59" s="8" t="str">
        <f t="shared" si="21"/>
        <v>No Aplica</v>
      </c>
      <c r="AX59" s="8">
        <f>+'EV PRECIO REFERENCIA'!BT59</f>
        <v>305513</v>
      </c>
      <c r="AY59" s="8" t="str">
        <f t="shared" si="22"/>
        <v>No Aplica</v>
      </c>
      <c r="AZ59" s="8" t="e">
        <f>+'EV PRECIO REFERENCIA'!BW59</f>
        <v>#REF!</v>
      </c>
      <c r="BA59" s="8" t="e">
        <f t="shared" si="23"/>
        <v>#REF!</v>
      </c>
      <c r="BB59" s="44">
        <f t="shared" si="24"/>
        <v>267753</v>
      </c>
    </row>
    <row r="60" spans="1:54" ht="25.5" x14ac:dyDescent="0.2">
      <c r="A60" s="85">
        <f t="shared" si="27"/>
        <v>51</v>
      </c>
      <c r="B60" s="22" t="str">
        <f>VLOOKUP(A60,'EV PRECIO REFERENCIA'!A60:B391,2,0)</f>
        <v>DM343</v>
      </c>
      <c r="C60" s="135" t="str">
        <f>VLOOKUP(A60,'EV PRECIO REFERENCIA'!A60:C391,3,0)</f>
        <v>CATETER UMBILICAL ARTERIAL N 2.5</v>
      </c>
      <c r="D60" s="18">
        <f>VLOOKUP(A60,'EV PRECIO REFERENCIA'!A60:D391,4,0)</f>
        <v>1</v>
      </c>
      <c r="E60" s="86" t="str">
        <f>VLOOKUP(A60,'EV PRECIO REFERENCIA'!A60:E391,5,0)</f>
        <v>UN</v>
      </c>
      <c r="F60" s="23">
        <f>VLOOKUP(A60,'EV PRECIO REFERENCIA'!A60:F391,6,0)</f>
        <v>34575</v>
      </c>
      <c r="G60" s="23">
        <f>VLOOKUP(A60,'EV PRECIO REFERENCIA'!A60:G391,7,0)</f>
        <v>3</v>
      </c>
      <c r="H60" s="8">
        <f t="shared" si="0"/>
        <v>103725</v>
      </c>
      <c r="I60" s="8">
        <f t="shared" si="1"/>
        <v>27660</v>
      </c>
      <c r="J60" s="8" t="str">
        <f>+'EV PRECIO REFERENCIA'!I60</f>
        <v/>
      </c>
      <c r="K60" s="8" t="str">
        <f t="shared" si="2"/>
        <v>No Aplica</v>
      </c>
      <c r="L60" s="8" t="str">
        <f>+'EV PRECIO REFERENCIA'!L60</f>
        <v/>
      </c>
      <c r="M60" s="8" t="str">
        <f t="shared" si="3"/>
        <v>No Aplica</v>
      </c>
      <c r="N60" s="8">
        <f>+'EV PRECIO REFERENCIA'!O60</f>
        <v>34575</v>
      </c>
      <c r="O60" s="8" t="str">
        <f t="shared" si="4"/>
        <v>Artificialidad Baja</v>
      </c>
      <c r="P60" s="8" t="str">
        <f>+'EV PRECIO REFERENCIA'!R60</f>
        <v/>
      </c>
      <c r="Q60" s="8" t="str">
        <f t="shared" si="5"/>
        <v>No Aplica</v>
      </c>
      <c r="R60" s="8" t="str">
        <f>+'EV PRECIO REFERENCIA'!U60</f>
        <v/>
      </c>
      <c r="S60" s="8" t="str">
        <f t="shared" si="6"/>
        <v>No Aplica</v>
      </c>
      <c r="T60" s="8" t="str">
        <f>+'EV PRECIO REFERENCIA'!X60</f>
        <v/>
      </c>
      <c r="U60" s="8" t="str">
        <f t="shared" si="7"/>
        <v>No Aplica</v>
      </c>
      <c r="V60" s="8" t="e">
        <f>+'EV PRECIO REFERENCIA'!AA60</f>
        <v>#REF!</v>
      </c>
      <c r="W60" s="8" t="e">
        <f t="shared" si="8"/>
        <v>#REF!</v>
      </c>
      <c r="X60" s="258" t="str">
        <f>+'EV PRECIO REFERENCIA'!AD60</f>
        <v/>
      </c>
      <c r="Y60" s="8" t="str">
        <f t="shared" si="9"/>
        <v>No Aplica</v>
      </c>
      <c r="Z60" s="8">
        <f>+'EV PRECIO REFERENCIA'!AG60</f>
        <v>36450</v>
      </c>
      <c r="AA60" s="8" t="str">
        <f t="shared" si="10"/>
        <v>Precios Bajos</v>
      </c>
      <c r="AB60" s="8" t="str">
        <f>+'EV PRECIO REFERENCIA'!AJ60:AJ392</f>
        <v/>
      </c>
      <c r="AC60" s="8" t="str">
        <f t="shared" si="11"/>
        <v>No Aplica</v>
      </c>
      <c r="AD60" s="8" t="str">
        <f>+'EV PRECIO REFERENCIA'!AM60</f>
        <v/>
      </c>
      <c r="AE60" s="8" t="str">
        <f t="shared" si="12"/>
        <v>No Aplica</v>
      </c>
      <c r="AF60" s="342" t="str">
        <f>+'EV PRECIO REFERENCIA'!AP60</f>
        <v/>
      </c>
      <c r="AG60" s="8" t="str">
        <f t="shared" si="13"/>
        <v>No Aplica</v>
      </c>
      <c r="AH60" s="8" t="str">
        <f>+'EV PRECIO REFERENCIA'!AS60</f>
        <v/>
      </c>
      <c r="AI60" s="8" t="str">
        <f t="shared" si="14"/>
        <v>No Aplica</v>
      </c>
      <c r="AJ60" s="8" t="str">
        <f>+'EV PRECIO REFERENCIA'!AV60</f>
        <v/>
      </c>
      <c r="AK60" s="8" t="str">
        <f t="shared" si="15"/>
        <v>No Aplica</v>
      </c>
      <c r="AL60" s="342" t="str">
        <f>+'EV PRECIO REFERENCIA'!AY60</f>
        <v/>
      </c>
      <c r="AM60" s="8" t="str">
        <f t="shared" si="16"/>
        <v>No Aplica</v>
      </c>
      <c r="AN60" s="8">
        <f>+'EV PRECIO REFERENCIA'!BB60</f>
        <v>34091</v>
      </c>
      <c r="AO60" s="8" t="str">
        <f t="shared" si="17"/>
        <v>Precios Bajos</v>
      </c>
      <c r="AP60" s="8" t="str">
        <f>+'EV PRECIO REFERENCIA'!BE60</f>
        <v/>
      </c>
      <c r="AQ60" s="8" t="str">
        <f t="shared" si="18"/>
        <v>No Aplica</v>
      </c>
      <c r="AR60" s="8" t="str">
        <f>+'EV PRECIO REFERENCIA'!BH60</f>
        <v/>
      </c>
      <c r="AS60" s="8" t="str">
        <f t="shared" si="19"/>
        <v>No Aplica</v>
      </c>
      <c r="AT60" s="8" t="str">
        <f>+'EV PRECIO REFERENCIA'!BK60</f>
        <v/>
      </c>
      <c r="AU60" s="8" t="str">
        <f t="shared" si="20"/>
        <v>No Aplica</v>
      </c>
      <c r="AV60" s="8" t="str">
        <f>+'EV PRECIO REFERENCIA'!BQ60</f>
        <v/>
      </c>
      <c r="AW60" s="8" t="str">
        <f t="shared" si="21"/>
        <v>No Aplica</v>
      </c>
      <c r="AX60" s="8" t="str">
        <f>+'EV PRECIO REFERENCIA'!BT60</f>
        <v/>
      </c>
      <c r="AY60" s="8" t="str">
        <f t="shared" si="22"/>
        <v>No Aplica</v>
      </c>
      <c r="AZ60" s="8" t="e">
        <f>+'EV PRECIO REFERENCIA'!BW60</f>
        <v>#REF!</v>
      </c>
      <c r="BA60" s="8" t="e">
        <f t="shared" si="23"/>
        <v>#REF!</v>
      </c>
      <c r="BB60" s="44">
        <f t="shared" si="24"/>
        <v>34091</v>
      </c>
    </row>
    <row r="61" spans="1:54" ht="25.5" x14ac:dyDescent="0.2">
      <c r="A61" s="85">
        <f t="shared" si="27"/>
        <v>52</v>
      </c>
      <c r="B61" s="22" t="str">
        <f>VLOOKUP(A61,'EV PRECIO REFERENCIA'!A61:B392,2,0)</f>
        <v>DM2392</v>
      </c>
      <c r="C61" s="135" t="str">
        <f>VLOOKUP(A61,'EV PRECIO REFERENCIA'!A61:C392,3,0)</f>
        <v>CATETER URETERAL STENT PERCUFLEX 48X24CM</v>
      </c>
      <c r="D61" s="18">
        <f>VLOOKUP(A61,'EV PRECIO REFERENCIA'!A61:D392,4,0)</f>
        <v>1</v>
      </c>
      <c r="E61" s="86" t="str">
        <f>VLOOKUP(A61,'EV PRECIO REFERENCIA'!A61:E392,5,0)</f>
        <v>UN</v>
      </c>
      <c r="F61" s="23">
        <f>VLOOKUP(A61,'EV PRECIO REFERENCIA'!A61:F392,6,0)</f>
        <v>136000</v>
      </c>
      <c r="G61" s="23">
        <f>VLOOKUP(A61,'EV PRECIO REFERENCIA'!A61:G392,7,0)</f>
        <v>1</v>
      </c>
      <c r="H61" s="8">
        <f t="shared" si="0"/>
        <v>136000</v>
      </c>
      <c r="I61" s="8">
        <f t="shared" si="1"/>
        <v>108800</v>
      </c>
      <c r="J61" s="8" t="str">
        <f>+'EV PRECIO REFERENCIA'!I61</f>
        <v/>
      </c>
      <c r="K61" s="8" t="str">
        <f t="shared" si="2"/>
        <v>No Aplica</v>
      </c>
      <c r="L61" s="8" t="str">
        <f>+'EV PRECIO REFERENCIA'!L61</f>
        <v/>
      </c>
      <c r="M61" s="8" t="str">
        <f t="shared" si="3"/>
        <v>No Aplica</v>
      </c>
      <c r="N61" s="8" t="str">
        <f>+'EV PRECIO REFERENCIA'!O61</f>
        <v/>
      </c>
      <c r="O61" s="8" t="str">
        <f t="shared" si="4"/>
        <v>No Aplica</v>
      </c>
      <c r="P61" s="8" t="str">
        <f>+'EV PRECIO REFERENCIA'!R61</f>
        <v/>
      </c>
      <c r="Q61" s="8" t="str">
        <f t="shared" si="5"/>
        <v>No Aplica</v>
      </c>
      <c r="R61" s="8" t="str">
        <f>+'EV PRECIO REFERENCIA'!U61</f>
        <v/>
      </c>
      <c r="S61" s="8" t="str">
        <f t="shared" si="6"/>
        <v>No Aplica</v>
      </c>
      <c r="T61" s="8" t="str">
        <f>+'EV PRECIO REFERENCIA'!X61</f>
        <v/>
      </c>
      <c r="U61" s="8" t="str">
        <f t="shared" si="7"/>
        <v>No Aplica</v>
      </c>
      <c r="V61" s="8" t="e">
        <f>+'EV PRECIO REFERENCIA'!AA61</f>
        <v>#REF!</v>
      </c>
      <c r="W61" s="8" t="e">
        <f t="shared" si="8"/>
        <v>#REF!</v>
      </c>
      <c r="X61" s="258" t="str">
        <f>+'EV PRECIO REFERENCIA'!AD61</f>
        <v/>
      </c>
      <c r="Y61" s="8" t="str">
        <f t="shared" si="9"/>
        <v>No Aplica</v>
      </c>
      <c r="Z61" s="8" t="str">
        <f>+'EV PRECIO REFERENCIA'!AG61</f>
        <v/>
      </c>
      <c r="AA61" s="8" t="str">
        <f t="shared" si="10"/>
        <v>No Aplica</v>
      </c>
      <c r="AB61" s="8" t="str">
        <f>+'EV PRECIO REFERENCIA'!AJ61:AJ393</f>
        <v/>
      </c>
      <c r="AC61" s="8" t="str">
        <f t="shared" si="11"/>
        <v>No Aplica</v>
      </c>
      <c r="AD61" s="8" t="str">
        <f>+'EV PRECIO REFERENCIA'!AM61</f>
        <v/>
      </c>
      <c r="AE61" s="8" t="str">
        <f t="shared" si="12"/>
        <v>No Aplica</v>
      </c>
      <c r="AF61" s="342" t="str">
        <f>+'EV PRECIO REFERENCIA'!AP61</f>
        <v/>
      </c>
      <c r="AG61" s="8" t="str">
        <f t="shared" si="13"/>
        <v>No Aplica</v>
      </c>
      <c r="AH61" s="8" t="str">
        <f>+'EV PRECIO REFERENCIA'!AS61</f>
        <v/>
      </c>
      <c r="AI61" s="8" t="str">
        <f t="shared" si="14"/>
        <v>No Aplica</v>
      </c>
      <c r="AJ61" s="8" t="str">
        <f>+'EV PRECIO REFERENCIA'!AV61</f>
        <v/>
      </c>
      <c r="AK61" s="8" t="str">
        <f t="shared" si="15"/>
        <v>No Aplica</v>
      </c>
      <c r="AL61" s="342" t="str">
        <f>+'EV PRECIO REFERENCIA'!AY61</f>
        <v/>
      </c>
      <c r="AM61" s="8" t="str">
        <f t="shared" si="16"/>
        <v>No Aplica</v>
      </c>
      <c r="AN61" s="8" t="str">
        <f>+'EV PRECIO REFERENCIA'!BB61</f>
        <v/>
      </c>
      <c r="AO61" s="8" t="str">
        <f t="shared" si="17"/>
        <v>No Aplica</v>
      </c>
      <c r="AP61" s="8" t="str">
        <f>+'EV PRECIO REFERENCIA'!BE61</f>
        <v/>
      </c>
      <c r="AQ61" s="8" t="str">
        <f t="shared" si="18"/>
        <v>No Aplica</v>
      </c>
      <c r="AR61" s="8" t="str">
        <f>+'EV PRECIO REFERENCIA'!BH61</f>
        <v/>
      </c>
      <c r="AS61" s="8" t="str">
        <f t="shared" si="19"/>
        <v>No Aplica</v>
      </c>
      <c r="AT61" s="8" t="str">
        <f>+'EV PRECIO REFERENCIA'!BK61</f>
        <v/>
      </c>
      <c r="AU61" s="8" t="str">
        <f t="shared" si="20"/>
        <v>No Aplica</v>
      </c>
      <c r="AV61" s="8" t="str">
        <f>+'EV PRECIO REFERENCIA'!BQ61</f>
        <v/>
      </c>
      <c r="AW61" s="8" t="str">
        <f t="shared" si="21"/>
        <v>No Aplica</v>
      </c>
      <c r="AX61" s="8" t="str">
        <f>+'EV PRECIO REFERENCIA'!BT61</f>
        <v/>
      </c>
      <c r="AY61" s="8" t="str">
        <f t="shared" si="22"/>
        <v>No Aplica</v>
      </c>
      <c r="AZ61" s="8" t="e">
        <f>+'EV PRECIO REFERENCIA'!BW61</f>
        <v>#REF!</v>
      </c>
      <c r="BA61" s="8" t="e">
        <f t="shared" si="23"/>
        <v>#REF!</v>
      </c>
      <c r="BB61" s="44">
        <f t="shared" si="24"/>
        <v>0</v>
      </c>
    </row>
    <row r="62" spans="1:54" ht="38.25" x14ac:dyDescent="0.2">
      <c r="A62" s="85">
        <f t="shared" si="27"/>
        <v>53</v>
      </c>
      <c r="B62" s="22" t="str">
        <f>VLOOKUP(A62,'EV PRECIO REFERENCIA'!A62:B393,2,0)</f>
        <v>DM371</v>
      </c>
      <c r="C62" s="135" t="str">
        <f>VLOOKUP(A62,'EV PRECIO REFERENCIA'!A62:C393,3,0)</f>
        <v>CINTA AUTOADHESIVA DE CONTROL QUIMICO  PARA  VAPOR LIBRE DE PLOMO</v>
      </c>
      <c r="D62" s="18">
        <f>VLOOKUP(A62,'EV PRECIO REFERENCIA'!A62:D393,4,0)</f>
        <v>1</v>
      </c>
      <c r="E62" s="86" t="str">
        <f>VLOOKUP(A62,'EV PRECIO REFERENCIA'!A62:E393,5,0)</f>
        <v>UN</v>
      </c>
      <c r="F62" s="23">
        <f>VLOOKUP(A62,'EV PRECIO REFERENCIA'!A62:F393,6,0)</f>
        <v>11239.55</v>
      </c>
      <c r="G62" s="23">
        <f>VLOOKUP(A62,'EV PRECIO REFERENCIA'!A62:G393,7,0)</f>
        <v>32</v>
      </c>
      <c r="H62" s="8">
        <f t="shared" si="0"/>
        <v>359665.6</v>
      </c>
      <c r="I62" s="8">
        <f t="shared" si="1"/>
        <v>8991.64</v>
      </c>
      <c r="J62" s="8" t="str">
        <f>+'EV PRECIO REFERENCIA'!I62</f>
        <v/>
      </c>
      <c r="K62" s="8" t="str">
        <f t="shared" si="2"/>
        <v>No Aplica</v>
      </c>
      <c r="L62" s="8" t="str">
        <f>+'EV PRECIO REFERENCIA'!L62</f>
        <v/>
      </c>
      <c r="M62" s="8" t="str">
        <f t="shared" si="3"/>
        <v>No Aplica</v>
      </c>
      <c r="N62" s="8" t="str">
        <f>+'EV PRECIO REFERENCIA'!O62</f>
        <v/>
      </c>
      <c r="O62" s="8" t="str">
        <f t="shared" si="4"/>
        <v>No Aplica</v>
      </c>
      <c r="P62" s="8" t="str">
        <f>+'EV PRECIO REFERENCIA'!R62</f>
        <v/>
      </c>
      <c r="Q62" s="8" t="str">
        <f t="shared" si="5"/>
        <v>No Aplica</v>
      </c>
      <c r="R62" s="8" t="str">
        <f>+'EV PRECIO REFERENCIA'!U62</f>
        <v/>
      </c>
      <c r="S62" s="8" t="str">
        <f t="shared" si="6"/>
        <v>No Aplica</v>
      </c>
      <c r="T62" s="8" t="str">
        <f>+'EV PRECIO REFERENCIA'!X62</f>
        <v/>
      </c>
      <c r="U62" s="8" t="str">
        <f t="shared" si="7"/>
        <v>No Aplica</v>
      </c>
      <c r="V62" s="8" t="e">
        <f>+'EV PRECIO REFERENCIA'!AA62</f>
        <v>#REF!</v>
      </c>
      <c r="W62" s="8" t="e">
        <f t="shared" si="8"/>
        <v>#REF!</v>
      </c>
      <c r="X62" s="258">
        <f>+'EV PRECIO REFERENCIA'!AD62</f>
        <v>11240</v>
      </c>
      <c r="Y62" s="8" t="str">
        <f t="shared" si="9"/>
        <v>Precios Bajos</v>
      </c>
      <c r="Z62" s="8" t="str">
        <f>+'EV PRECIO REFERENCIA'!AG62</f>
        <v/>
      </c>
      <c r="AA62" s="8" t="str">
        <f t="shared" si="10"/>
        <v>No Aplica</v>
      </c>
      <c r="AB62" s="8" t="str">
        <f>+'EV PRECIO REFERENCIA'!AJ62:AJ394</f>
        <v/>
      </c>
      <c r="AC62" s="8" t="str">
        <f t="shared" si="11"/>
        <v>No Aplica</v>
      </c>
      <c r="AD62" s="8" t="str">
        <f>+'EV PRECIO REFERENCIA'!AM62</f>
        <v/>
      </c>
      <c r="AE62" s="8" t="str">
        <f t="shared" si="12"/>
        <v>No Aplica</v>
      </c>
      <c r="AF62" s="342">
        <f>+'EV PRECIO REFERENCIA'!AP62</f>
        <v>11275.25</v>
      </c>
      <c r="AG62" s="8" t="str">
        <f t="shared" si="13"/>
        <v>Precios Bajos</v>
      </c>
      <c r="AH62" s="8" t="str">
        <f>+'EV PRECIO REFERENCIA'!AS62</f>
        <v/>
      </c>
      <c r="AI62" s="8" t="str">
        <f t="shared" si="14"/>
        <v>No Aplica</v>
      </c>
      <c r="AJ62" s="8" t="str">
        <f>+'EV PRECIO REFERENCIA'!AV62</f>
        <v/>
      </c>
      <c r="AK62" s="8" t="str">
        <f t="shared" si="15"/>
        <v>No Aplica</v>
      </c>
      <c r="AL62" s="342" t="str">
        <f>+'EV PRECIO REFERENCIA'!AY62</f>
        <v/>
      </c>
      <c r="AM62" s="8" t="str">
        <f t="shared" si="16"/>
        <v>No Aplica</v>
      </c>
      <c r="AN62" s="8" t="str">
        <f>+'EV PRECIO REFERENCIA'!BB62</f>
        <v/>
      </c>
      <c r="AO62" s="8" t="str">
        <f t="shared" si="17"/>
        <v>No Aplica</v>
      </c>
      <c r="AP62" s="8" t="str">
        <f>+'EV PRECIO REFERENCIA'!BE62</f>
        <v/>
      </c>
      <c r="AQ62" s="8" t="str">
        <f t="shared" si="18"/>
        <v>No Aplica</v>
      </c>
      <c r="AR62" s="8" t="str">
        <f>+'EV PRECIO REFERENCIA'!BH62</f>
        <v/>
      </c>
      <c r="AS62" s="8" t="str">
        <f t="shared" si="19"/>
        <v>No Aplica</v>
      </c>
      <c r="AT62" s="8" t="str">
        <f>+'EV PRECIO REFERENCIA'!BK62</f>
        <v/>
      </c>
      <c r="AU62" s="8" t="str">
        <f t="shared" si="20"/>
        <v>No Aplica</v>
      </c>
      <c r="AV62" s="8" t="str">
        <f>+'EV PRECIO REFERENCIA'!BQ62</f>
        <v/>
      </c>
      <c r="AW62" s="8" t="str">
        <f t="shared" si="21"/>
        <v>No Aplica</v>
      </c>
      <c r="AX62" s="8" t="str">
        <f>+'EV PRECIO REFERENCIA'!BT62</f>
        <v/>
      </c>
      <c r="AY62" s="8" t="str">
        <f t="shared" si="22"/>
        <v>No Aplica</v>
      </c>
      <c r="AZ62" s="8" t="e">
        <f>+'EV PRECIO REFERENCIA'!BW62</f>
        <v>#REF!</v>
      </c>
      <c r="BA62" s="8" t="e">
        <f t="shared" si="23"/>
        <v>#REF!</v>
      </c>
      <c r="BB62" s="44">
        <f t="shared" si="24"/>
        <v>11240</v>
      </c>
    </row>
    <row r="63" spans="1:54" ht="38.25" x14ac:dyDescent="0.2">
      <c r="A63" s="85">
        <f t="shared" si="27"/>
        <v>54</v>
      </c>
      <c r="B63" s="22" t="str">
        <f>VLOOKUP(A63,'EV PRECIO REFERENCIA'!A63:B394,2,0)</f>
        <v>DM2302</v>
      </c>
      <c r="C63" s="135" t="str">
        <f>VLOOKUP(A63,'EV PRECIO REFERENCIA'!A63:C394,3,0)</f>
        <v>CIRCUITO ADULTO ALTO FLUJO CON CAMARA AJUSTABLE A VENTILADOR MECANICO</v>
      </c>
      <c r="D63" s="18">
        <f>VLOOKUP(A63,'EV PRECIO REFERENCIA'!A63:D394,4,0)</f>
        <v>1</v>
      </c>
      <c r="E63" s="86" t="str">
        <f>VLOOKUP(A63,'EV PRECIO REFERENCIA'!A63:E394,5,0)</f>
        <v>UN</v>
      </c>
      <c r="F63" s="23">
        <f>VLOOKUP(A63,'EV PRECIO REFERENCIA'!A63:F394,6,0)</f>
        <v>178580.92</v>
      </c>
      <c r="G63" s="23">
        <f>VLOOKUP(A63,'EV PRECIO REFERENCIA'!A63:G394,7,0)</f>
        <v>13</v>
      </c>
      <c r="H63" s="8">
        <f t="shared" si="0"/>
        <v>2321551.96</v>
      </c>
      <c r="I63" s="8">
        <f t="shared" si="1"/>
        <v>142864.736</v>
      </c>
      <c r="J63" s="8" t="str">
        <f>+'EV PRECIO REFERENCIA'!I63</f>
        <v/>
      </c>
      <c r="K63" s="8" t="str">
        <f t="shared" si="2"/>
        <v>No Aplica</v>
      </c>
      <c r="L63" s="8" t="str">
        <f>+'EV PRECIO REFERENCIA'!L63</f>
        <v/>
      </c>
      <c r="M63" s="8" t="str">
        <f t="shared" si="3"/>
        <v>No Aplica</v>
      </c>
      <c r="N63" s="8">
        <f>+'EV PRECIO REFERENCIA'!O63</f>
        <v>178581</v>
      </c>
      <c r="O63" s="8" t="str">
        <f t="shared" si="4"/>
        <v>No Aplica</v>
      </c>
      <c r="P63" s="8" t="str">
        <f>+'EV PRECIO REFERENCIA'!R63</f>
        <v/>
      </c>
      <c r="Q63" s="8" t="str">
        <f t="shared" si="5"/>
        <v>No Aplica</v>
      </c>
      <c r="R63" s="8" t="str">
        <f>+'EV PRECIO REFERENCIA'!U63</f>
        <v/>
      </c>
      <c r="S63" s="8" t="str">
        <f t="shared" si="6"/>
        <v>No Aplica</v>
      </c>
      <c r="T63" s="8" t="str">
        <f>+'EV PRECIO REFERENCIA'!X63</f>
        <v/>
      </c>
      <c r="U63" s="8" t="str">
        <f t="shared" si="7"/>
        <v>No Aplica</v>
      </c>
      <c r="V63" s="8" t="e">
        <f>+'EV PRECIO REFERENCIA'!AA63</f>
        <v>#REF!</v>
      </c>
      <c r="W63" s="8" t="e">
        <f t="shared" si="8"/>
        <v>#REF!</v>
      </c>
      <c r="X63" s="258" t="str">
        <f>+'EV PRECIO REFERENCIA'!AD63</f>
        <v/>
      </c>
      <c r="Y63" s="8" t="str">
        <f t="shared" si="9"/>
        <v>No Aplica</v>
      </c>
      <c r="Z63" s="8" t="str">
        <f>+'EV PRECIO REFERENCIA'!AG63</f>
        <v/>
      </c>
      <c r="AA63" s="8" t="str">
        <f t="shared" si="10"/>
        <v>No Aplica</v>
      </c>
      <c r="AB63" s="8" t="str">
        <f>+'EV PRECIO REFERENCIA'!AJ63:AJ395</f>
        <v/>
      </c>
      <c r="AC63" s="8" t="str">
        <f t="shared" si="11"/>
        <v>No Aplica</v>
      </c>
      <c r="AD63" s="8" t="str">
        <f>+'EV PRECIO REFERENCIA'!AM63</f>
        <v/>
      </c>
      <c r="AE63" s="8" t="str">
        <f t="shared" si="12"/>
        <v>No Aplica</v>
      </c>
      <c r="AF63" s="342" t="str">
        <f>+'EV PRECIO REFERENCIA'!AP63</f>
        <v/>
      </c>
      <c r="AG63" s="8" t="str">
        <f t="shared" si="13"/>
        <v>No Aplica</v>
      </c>
      <c r="AH63" s="8" t="str">
        <f>+'EV PRECIO REFERENCIA'!AS63</f>
        <v/>
      </c>
      <c r="AI63" s="8" t="str">
        <f t="shared" si="14"/>
        <v>No Aplica</v>
      </c>
      <c r="AJ63" s="8" t="str">
        <f>+'EV PRECIO REFERENCIA'!AV63</f>
        <v/>
      </c>
      <c r="AK63" s="8" t="str">
        <f t="shared" si="15"/>
        <v>No Aplica</v>
      </c>
      <c r="AL63" s="342" t="str">
        <f>+'EV PRECIO REFERENCIA'!AY63</f>
        <v/>
      </c>
      <c r="AM63" s="8" t="str">
        <f t="shared" si="16"/>
        <v>No Aplica</v>
      </c>
      <c r="AN63" s="8" t="str">
        <f>+'EV PRECIO REFERENCIA'!BB63</f>
        <v/>
      </c>
      <c r="AO63" s="8" t="str">
        <f t="shared" si="17"/>
        <v>No Aplica</v>
      </c>
      <c r="AP63" s="8" t="str">
        <f>+'EV PRECIO REFERENCIA'!BE63</f>
        <v/>
      </c>
      <c r="AQ63" s="8" t="str">
        <f t="shared" si="18"/>
        <v>No Aplica</v>
      </c>
      <c r="AR63" s="8" t="str">
        <f>+'EV PRECIO REFERENCIA'!BH63</f>
        <v/>
      </c>
      <c r="AS63" s="8" t="str">
        <f t="shared" si="19"/>
        <v>No Aplica</v>
      </c>
      <c r="AT63" s="8" t="str">
        <f>+'EV PRECIO REFERENCIA'!BK63</f>
        <v/>
      </c>
      <c r="AU63" s="8" t="str">
        <f t="shared" si="20"/>
        <v>No Aplica</v>
      </c>
      <c r="AV63" s="8" t="str">
        <f>+'EV PRECIO REFERENCIA'!BQ63</f>
        <v/>
      </c>
      <c r="AW63" s="8" t="str">
        <f t="shared" si="21"/>
        <v>No Aplica</v>
      </c>
      <c r="AX63" s="8" t="str">
        <f>+'EV PRECIO REFERENCIA'!BT63</f>
        <v/>
      </c>
      <c r="AY63" s="8" t="str">
        <f t="shared" si="22"/>
        <v>No Aplica</v>
      </c>
      <c r="AZ63" s="8" t="e">
        <f>+'EV PRECIO REFERENCIA'!BW63</f>
        <v>#REF!</v>
      </c>
      <c r="BA63" s="8" t="e">
        <f t="shared" si="23"/>
        <v>#REF!</v>
      </c>
      <c r="BB63" s="44">
        <f t="shared" si="24"/>
        <v>178581</v>
      </c>
    </row>
    <row r="64" spans="1:54" ht="38.25" x14ac:dyDescent="0.2">
      <c r="A64" s="85">
        <f t="shared" si="27"/>
        <v>55</v>
      </c>
      <c r="B64" s="22" t="str">
        <f>VLOOKUP(A64,'EV PRECIO REFERENCIA'!A64:B395,2,0)</f>
        <v>DM2403</v>
      </c>
      <c r="C64" s="135" t="str">
        <f>VLOOKUP(A64,'EV PRECIO REFERENCIA'!A64:C395,3,0)</f>
        <v>CIRCUITO ALTO FLUJO NEONATAL/ PEDIATRICO CON CAMARA</v>
      </c>
      <c r="D64" s="18">
        <f>VLOOKUP(A64,'EV PRECIO REFERENCIA'!A64:D395,4,0)</f>
        <v>1</v>
      </c>
      <c r="E64" s="86" t="str">
        <f>VLOOKUP(A64,'EV PRECIO REFERENCIA'!A64:E395,5,0)</f>
        <v>UN</v>
      </c>
      <c r="F64" s="23">
        <f>VLOOKUP(A64,'EV PRECIO REFERENCIA'!A64:F395,6,0)</f>
        <v>334349.53999999998</v>
      </c>
      <c r="G64" s="23">
        <f>VLOOKUP(A64,'EV PRECIO REFERENCIA'!A64:G395,7,0)</f>
        <v>1</v>
      </c>
      <c r="H64" s="8">
        <f t="shared" si="0"/>
        <v>334349.53999999998</v>
      </c>
      <c r="I64" s="8">
        <f t="shared" si="1"/>
        <v>267479.63199999998</v>
      </c>
      <c r="J64" s="8" t="str">
        <f>+'EV PRECIO REFERENCIA'!I64</f>
        <v/>
      </c>
      <c r="K64" s="8" t="str">
        <f t="shared" si="2"/>
        <v>No Aplica</v>
      </c>
      <c r="L64" s="8" t="str">
        <f>+'EV PRECIO REFERENCIA'!L64</f>
        <v/>
      </c>
      <c r="M64" s="8" t="str">
        <f t="shared" si="3"/>
        <v>No Aplica</v>
      </c>
      <c r="N64" s="8" t="str">
        <f>+'EV PRECIO REFERENCIA'!O64</f>
        <v/>
      </c>
      <c r="O64" s="8" t="str">
        <f t="shared" si="4"/>
        <v>No Aplica</v>
      </c>
      <c r="P64" s="8" t="str">
        <f>+'EV PRECIO REFERENCIA'!R64</f>
        <v/>
      </c>
      <c r="Q64" s="8" t="str">
        <f t="shared" si="5"/>
        <v>No Aplica</v>
      </c>
      <c r="R64" s="8" t="str">
        <f>+'EV PRECIO REFERENCIA'!U64</f>
        <v/>
      </c>
      <c r="S64" s="8" t="str">
        <f t="shared" si="6"/>
        <v>No Aplica</v>
      </c>
      <c r="T64" s="8" t="str">
        <f>+'EV PRECIO REFERENCIA'!X64</f>
        <v/>
      </c>
      <c r="U64" s="8" t="str">
        <f t="shared" si="7"/>
        <v>No Aplica</v>
      </c>
      <c r="V64" s="8" t="e">
        <f>+'EV PRECIO REFERENCIA'!AA64</f>
        <v>#REF!</v>
      </c>
      <c r="W64" s="8" t="e">
        <f t="shared" si="8"/>
        <v>#REF!</v>
      </c>
      <c r="X64" s="258" t="str">
        <f>+'EV PRECIO REFERENCIA'!AD64</f>
        <v/>
      </c>
      <c r="Y64" s="8" t="str">
        <f t="shared" si="9"/>
        <v>No Aplica</v>
      </c>
      <c r="Z64" s="8" t="str">
        <f>+'EV PRECIO REFERENCIA'!AG64</f>
        <v/>
      </c>
      <c r="AA64" s="8" t="str">
        <f t="shared" si="10"/>
        <v>No Aplica</v>
      </c>
      <c r="AB64" s="8" t="str">
        <f>+'EV PRECIO REFERENCIA'!AJ64:AJ396</f>
        <v/>
      </c>
      <c r="AC64" s="8" t="str">
        <f t="shared" si="11"/>
        <v>No Aplica</v>
      </c>
      <c r="AD64" s="8" t="str">
        <f>+'EV PRECIO REFERENCIA'!AM64</f>
        <v/>
      </c>
      <c r="AE64" s="8" t="str">
        <f t="shared" si="12"/>
        <v>No Aplica</v>
      </c>
      <c r="AF64" s="342" t="str">
        <f>+'EV PRECIO REFERENCIA'!AP64</f>
        <v/>
      </c>
      <c r="AG64" s="8" t="str">
        <f t="shared" si="13"/>
        <v>No Aplica</v>
      </c>
      <c r="AH64" s="8" t="str">
        <f>+'EV PRECIO REFERENCIA'!AS64</f>
        <v/>
      </c>
      <c r="AI64" s="8" t="str">
        <f t="shared" si="14"/>
        <v>No Aplica</v>
      </c>
      <c r="AJ64" s="8" t="str">
        <f>+'EV PRECIO REFERENCIA'!AV64</f>
        <v/>
      </c>
      <c r="AK64" s="8" t="str">
        <f t="shared" si="15"/>
        <v>No Aplica</v>
      </c>
      <c r="AL64" s="342" t="str">
        <f>+'EV PRECIO REFERENCIA'!AY64</f>
        <v/>
      </c>
      <c r="AM64" s="8" t="str">
        <f t="shared" si="16"/>
        <v>No Aplica</v>
      </c>
      <c r="AN64" s="8" t="str">
        <f>+'EV PRECIO REFERENCIA'!BB64</f>
        <v/>
      </c>
      <c r="AO64" s="8" t="str">
        <f t="shared" si="17"/>
        <v>No Aplica</v>
      </c>
      <c r="AP64" s="8" t="str">
        <f>+'EV PRECIO REFERENCIA'!BE64</f>
        <v/>
      </c>
      <c r="AQ64" s="8" t="str">
        <f t="shared" si="18"/>
        <v>No Aplica</v>
      </c>
      <c r="AR64" s="8" t="str">
        <f>+'EV PRECIO REFERENCIA'!BH64</f>
        <v/>
      </c>
      <c r="AS64" s="8" t="str">
        <f t="shared" si="19"/>
        <v>No Aplica</v>
      </c>
      <c r="AT64" s="8" t="str">
        <f>+'EV PRECIO REFERENCIA'!BK64</f>
        <v/>
      </c>
      <c r="AU64" s="8" t="str">
        <f t="shared" si="20"/>
        <v>No Aplica</v>
      </c>
      <c r="AV64" s="8" t="str">
        <f>+'EV PRECIO REFERENCIA'!BQ64</f>
        <v/>
      </c>
      <c r="AW64" s="8" t="str">
        <f t="shared" si="21"/>
        <v>No Aplica</v>
      </c>
      <c r="AX64" s="8" t="str">
        <f>+'EV PRECIO REFERENCIA'!BT64</f>
        <v/>
      </c>
      <c r="AY64" s="8" t="str">
        <f t="shared" si="22"/>
        <v>No Aplica</v>
      </c>
      <c r="AZ64" s="8" t="e">
        <f>+'EV PRECIO REFERENCIA'!BW64</f>
        <v>#REF!</v>
      </c>
      <c r="BA64" s="8" t="e">
        <f t="shared" si="23"/>
        <v>#REF!</v>
      </c>
      <c r="BB64" s="44">
        <f t="shared" si="24"/>
        <v>0</v>
      </c>
    </row>
    <row r="65" spans="1:54" ht="25.5" x14ac:dyDescent="0.2">
      <c r="A65" s="85">
        <f t="shared" si="27"/>
        <v>56</v>
      </c>
      <c r="B65" s="22" t="str">
        <f>VLOOKUP(A65,'EV PRECIO REFERENCIA'!A65:B396,2,0)</f>
        <v>DM377</v>
      </c>
      <c r="C65" s="135" t="str">
        <f>VLOOKUP(A65,'EV PRECIO REFERENCIA'!A65:C396,3,0)</f>
        <v>CIRCUITO DE ANESTESIA ADULTO CON BALON 3 LITROS</v>
      </c>
      <c r="D65" s="18">
        <f>VLOOKUP(A65,'EV PRECIO REFERENCIA'!A65:D396,4,0)</f>
        <v>1</v>
      </c>
      <c r="E65" s="86" t="str">
        <f>VLOOKUP(A65,'EV PRECIO REFERENCIA'!A65:E396,5,0)</f>
        <v>UN</v>
      </c>
      <c r="F65" s="23">
        <f>VLOOKUP(A65,'EV PRECIO REFERENCIA'!A65:F396,6,0)</f>
        <v>15398.6</v>
      </c>
      <c r="G65" s="23">
        <f>VLOOKUP(A65,'EV PRECIO REFERENCIA'!A65:G396,7,0)</f>
        <v>508</v>
      </c>
      <c r="H65" s="8">
        <f t="shared" si="0"/>
        <v>7822488.7999999998</v>
      </c>
      <c r="I65" s="8">
        <f t="shared" si="1"/>
        <v>12318.880000000001</v>
      </c>
      <c r="J65" s="8" t="str">
        <f>+'EV PRECIO REFERENCIA'!I65</f>
        <v/>
      </c>
      <c r="K65" s="8" t="str">
        <f t="shared" si="2"/>
        <v>No Aplica</v>
      </c>
      <c r="L65" s="8" t="str">
        <f>+'EV PRECIO REFERENCIA'!L65</f>
        <v/>
      </c>
      <c r="M65" s="8" t="str">
        <f t="shared" si="3"/>
        <v>No Aplica</v>
      </c>
      <c r="N65" s="8">
        <f>+'EV PRECIO REFERENCIA'!O65</f>
        <v>15944</v>
      </c>
      <c r="O65" s="8" t="str">
        <f t="shared" si="4"/>
        <v>Artificialidad Baja</v>
      </c>
      <c r="P65" s="8" t="str">
        <f>+'EV PRECIO REFERENCIA'!R65</f>
        <v/>
      </c>
      <c r="Q65" s="8" t="str">
        <f t="shared" si="5"/>
        <v>No Aplica</v>
      </c>
      <c r="R65" s="8" t="str">
        <f>+'EV PRECIO REFERENCIA'!U65</f>
        <v/>
      </c>
      <c r="S65" s="8" t="str">
        <f t="shared" si="6"/>
        <v>No Aplica</v>
      </c>
      <c r="T65" s="8" t="str">
        <f>+'EV PRECIO REFERENCIA'!X65</f>
        <v/>
      </c>
      <c r="U65" s="8" t="str">
        <f t="shared" si="7"/>
        <v>No Aplica</v>
      </c>
      <c r="V65" s="8" t="e">
        <f>+'EV PRECIO REFERENCIA'!AA65</f>
        <v>#REF!</v>
      </c>
      <c r="W65" s="8" t="e">
        <f t="shared" si="8"/>
        <v>#REF!</v>
      </c>
      <c r="X65" s="258" t="str">
        <f>+'EV PRECIO REFERENCIA'!AD65</f>
        <v/>
      </c>
      <c r="Y65" s="8" t="str">
        <f t="shared" si="9"/>
        <v>No Aplica</v>
      </c>
      <c r="Z65" s="8" t="str">
        <f>+'EV PRECIO REFERENCIA'!AG65</f>
        <v/>
      </c>
      <c r="AA65" s="8" t="str">
        <f t="shared" si="10"/>
        <v>No Aplica</v>
      </c>
      <c r="AB65" s="8" t="str">
        <f>+'EV PRECIO REFERENCIA'!AJ65:AJ397</f>
        <v/>
      </c>
      <c r="AC65" s="8" t="str">
        <f t="shared" si="11"/>
        <v>No Aplica</v>
      </c>
      <c r="AD65" s="8" t="str">
        <f>+'EV PRECIO REFERENCIA'!AM65</f>
        <v/>
      </c>
      <c r="AE65" s="8" t="str">
        <f t="shared" si="12"/>
        <v>No Aplica</v>
      </c>
      <c r="AF65" s="342">
        <f>+'EV PRECIO REFERENCIA'!AP65</f>
        <v>15345.05</v>
      </c>
      <c r="AG65" s="8" t="str">
        <f t="shared" si="13"/>
        <v>Precios Bajos</v>
      </c>
      <c r="AH65" s="8" t="str">
        <f>+'EV PRECIO REFERENCIA'!AS65</f>
        <v/>
      </c>
      <c r="AI65" s="8" t="str">
        <f t="shared" si="14"/>
        <v>No Aplica</v>
      </c>
      <c r="AJ65" s="8" t="str">
        <f>+'EV PRECIO REFERENCIA'!AV65</f>
        <v/>
      </c>
      <c r="AK65" s="8" t="str">
        <f t="shared" si="15"/>
        <v>No Aplica</v>
      </c>
      <c r="AL65" s="342" t="str">
        <f>+'EV PRECIO REFERENCIA'!AY65</f>
        <v/>
      </c>
      <c r="AM65" s="8" t="str">
        <f t="shared" si="16"/>
        <v>No Aplica</v>
      </c>
      <c r="AN65" s="8" t="str">
        <f>+'EV PRECIO REFERENCIA'!BB65</f>
        <v/>
      </c>
      <c r="AO65" s="8" t="str">
        <f t="shared" si="17"/>
        <v>No Aplica</v>
      </c>
      <c r="AP65" s="8" t="str">
        <f>+'EV PRECIO REFERENCIA'!BE65</f>
        <v/>
      </c>
      <c r="AQ65" s="8" t="str">
        <f t="shared" si="18"/>
        <v>No Aplica</v>
      </c>
      <c r="AR65" s="8" t="str">
        <f>+'EV PRECIO REFERENCIA'!BH65</f>
        <v/>
      </c>
      <c r="AS65" s="8" t="str">
        <f t="shared" si="19"/>
        <v>No Aplica</v>
      </c>
      <c r="AT65" s="8" t="str">
        <f>+'EV PRECIO REFERENCIA'!BK65</f>
        <v/>
      </c>
      <c r="AU65" s="8" t="str">
        <f t="shared" si="20"/>
        <v>No Aplica</v>
      </c>
      <c r="AV65" s="8" t="str">
        <f>+'EV PRECIO REFERENCIA'!BQ65</f>
        <v/>
      </c>
      <c r="AW65" s="8" t="str">
        <f t="shared" si="21"/>
        <v>No Aplica</v>
      </c>
      <c r="AX65" s="8" t="str">
        <f>+'EV PRECIO REFERENCIA'!BT65</f>
        <v/>
      </c>
      <c r="AY65" s="8" t="str">
        <f t="shared" si="22"/>
        <v>No Aplica</v>
      </c>
      <c r="AZ65" s="8" t="e">
        <f>+'EV PRECIO REFERENCIA'!BW65</f>
        <v>#REF!</v>
      </c>
      <c r="BA65" s="8" t="e">
        <f t="shared" si="23"/>
        <v>#REF!</v>
      </c>
      <c r="BB65" s="44">
        <f t="shared" si="24"/>
        <v>15345.05</v>
      </c>
    </row>
    <row r="66" spans="1:54" ht="51" x14ac:dyDescent="0.2">
      <c r="A66" s="85">
        <f t="shared" si="27"/>
        <v>57</v>
      </c>
      <c r="B66" s="22" t="str">
        <f>VLOOKUP(A66,'EV PRECIO REFERENCIA'!A66:B397,2,0)</f>
        <v>DM2130</v>
      </c>
      <c r="C66" s="135" t="str">
        <f>VLOOKUP(A66,'EV PRECIO REFERENCIA'!A66:C397,3,0)</f>
        <v>CIRCUITO DE VENTILACION  MECANICA NEONATAL CON CAMARA+TRAMPA  DE AGUA EN LA VIA ESPIRATORIA</v>
      </c>
      <c r="D66" s="18">
        <f>VLOOKUP(A66,'EV PRECIO REFERENCIA'!A66:D397,4,0)</f>
        <v>1</v>
      </c>
      <c r="E66" s="86" t="str">
        <f>VLOOKUP(A66,'EV PRECIO REFERENCIA'!A66:E397,5,0)</f>
        <v>UN</v>
      </c>
      <c r="F66" s="23">
        <f>VLOOKUP(A66,'EV PRECIO REFERENCIA'!A66:F397,6,0)</f>
        <v>154660</v>
      </c>
      <c r="G66" s="23">
        <f>VLOOKUP(A66,'EV PRECIO REFERENCIA'!A66:G397,7,0)</f>
        <v>36</v>
      </c>
      <c r="H66" s="8">
        <f t="shared" si="0"/>
        <v>5567760</v>
      </c>
      <c r="I66" s="8">
        <f t="shared" si="1"/>
        <v>123728</v>
      </c>
      <c r="J66" s="8" t="str">
        <f>+'EV PRECIO REFERENCIA'!I66</f>
        <v/>
      </c>
      <c r="K66" s="8" t="str">
        <f t="shared" si="2"/>
        <v>No Aplica</v>
      </c>
      <c r="L66" s="8" t="str">
        <f>+'EV PRECIO REFERENCIA'!L66</f>
        <v/>
      </c>
      <c r="M66" s="8" t="str">
        <f t="shared" si="3"/>
        <v>No Aplica</v>
      </c>
      <c r="N66" s="8">
        <f>+'EV PRECIO REFERENCIA'!O66</f>
        <v>157992</v>
      </c>
      <c r="O66" s="8" t="str">
        <f t="shared" si="4"/>
        <v>No Aplica</v>
      </c>
      <c r="P66" s="8" t="str">
        <f>+'EV PRECIO REFERENCIA'!R66</f>
        <v/>
      </c>
      <c r="Q66" s="8" t="str">
        <f t="shared" si="5"/>
        <v>No Aplica</v>
      </c>
      <c r="R66" s="8" t="str">
        <f>+'EV PRECIO REFERENCIA'!U66</f>
        <v/>
      </c>
      <c r="S66" s="8" t="str">
        <f t="shared" si="6"/>
        <v>No Aplica</v>
      </c>
      <c r="T66" s="8" t="str">
        <f>+'EV PRECIO REFERENCIA'!X66</f>
        <v/>
      </c>
      <c r="U66" s="8" t="str">
        <f t="shared" si="7"/>
        <v>No Aplica</v>
      </c>
      <c r="V66" s="8" t="e">
        <f>+'EV PRECIO REFERENCIA'!AA66</f>
        <v>#REF!</v>
      </c>
      <c r="W66" s="8" t="e">
        <f t="shared" si="8"/>
        <v>#REF!</v>
      </c>
      <c r="X66" s="258" t="str">
        <f>+'EV PRECIO REFERENCIA'!AD66</f>
        <v/>
      </c>
      <c r="Y66" s="8" t="str">
        <f t="shared" si="9"/>
        <v>No Aplica</v>
      </c>
      <c r="Z66" s="8" t="str">
        <f>+'EV PRECIO REFERENCIA'!AG66</f>
        <v/>
      </c>
      <c r="AA66" s="8" t="str">
        <f t="shared" si="10"/>
        <v>No Aplica</v>
      </c>
      <c r="AB66" s="8" t="str">
        <f>+'EV PRECIO REFERENCIA'!AJ66:AJ398</f>
        <v/>
      </c>
      <c r="AC66" s="8" t="str">
        <f t="shared" si="11"/>
        <v>No Aplica</v>
      </c>
      <c r="AD66" s="8" t="str">
        <f>+'EV PRECIO REFERENCIA'!AM66</f>
        <v/>
      </c>
      <c r="AE66" s="8" t="str">
        <f t="shared" si="12"/>
        <v>No Aplica</v>
      </c>
      <c r="AF66" s="342" t="str">
        <f>+'EV PRECIO REFERENCIA'!AP66</f>
        <v/>
      </c>
      <c r="AG66" s="8" t="str">
        <f t="shared" si="13"/>
        <v>No Aplica</v>
      </c>
      <c r="AH66" s="8" t="str">
        <f>+'EV PRECIO REFERENCIA'!AS66</f>
        <v/>
      </c>
      <c r="AI66" s="8" t="str">
        <f t="shared" si="14"/>
        <v>No Aplica</v>
      </c>
      <c r="AJ66" s="8" t="str">
        <f>+'EV PRECIO REFERENCIA'!AV66</f>
        <v/>
      </c>
      <c r="AK66" s="8" t="str">
        <f t="shared" si="15"/>
        <v>No Aplica</v>
      </c>
      <c r="AL66" s="342" t="str">
        <f>+'EV PRECIO REFERENCIA'!AY66</f>
        <v/>
      </c>
      <c r="AM66" s="8" t="str">
        <f t="shared" si="16"/>
        <v>No Aplica</v>
      </c>
      <c r="AN66" s="8" t="str">
        <f>+'EV PRECIO REFERENCIA'!BB66</f>
        <v/>
      </c>
      <c r="AO66" s="8" t="str">
        <f t="shared" si="17"/>
        <v>No Aplica</v>
      </c>
      <c r="AP66" s="8" t="str">
        <f>+'EV PRECIO REFERENCIA'!BE66</f>
        <v/>
      </c>
      <c r="AQ66" s="8" t="str">
        <f t="shared" si="18"/>
        <v>No Aplica</v>
      </c>
      <c r="AR66" s="8" t="str">
        <f>+'EV PRECIO REFERENCIA'!BH66</f>
        <v/>
      </c>
      <c r="AS66" s="8" t="str">
        <f t="shared" si="19"/>
        <v>No Aplica</v>
      </c>
      <c r="AT66" s="8" t="str">
        <f>+'EV PRECIO REFERENCIA'!BK66</f>
        <v/>
      </c>
      <c r="AU66" s="8" t="str">
        <f t="shared" si="20"/>
        <v>No Aplica</v>
      </c>
      <c r="AV66" s="8" t="str">
        <f>+'EV PRECIO REFERENCIA'!BQ66</f>
        <v/>
      </c>
      <c r="AW66" s="8" t="str">
        <f t="shared" si="21"/>
        <v>No Aplica</v>
      </c>
      <c r="AX66" s="8" t="str">
        <f>+'EV PRECIO REFERENCIA'!BT66</f>
        <v/>
      </c>
      <c r="AY66" s="8" t="str">
        <f t="shared" si="22"/>
        <v>No Aplica</v>
      </c>
      <c r="AZ66" s="8" t="e">
        <f>+'EV PRECIO REFERENCIA'!BW66</f>
        <v>#REF!</v>
      </c>
      <c r="BA66" s="8" t="e">
        <f t="shared" si="23"/>
        <v>#REF!</v>
      </c>
      <c r="BB66" s="44">
        <f t="shared" si="24"/>
        <v>157992</v>
      </c>
    </row>
    <row r="67" spans="1:54" x14ac:dyDescent="0.2">
      <c r="A67" s="85">
        <f t="shared" si="27"/>
        <v>58</v>
      </c>
      <c r="B67" s="22" t="str">
        <f>VLOOKUP(A67,'EV PRECIO REFERENCIA'!A67:B398,2,0)</f>
        <v>DM398</v>
      </c>
      <c r="C67" s="135" t="str">
        <f>VLOOKUP(A67,'EV PRECIO REFERENCIA'!A67:C398,3,0)</f>
        <v>CLAMP UMBILICAL</v>
      </c>
      <c r="D67" s="18">
        <f>VLOOKUP(A67,'EV PRECIO REFERENCIA'!A67:D398,4,0)</f>
        <v>1</v>
      </c>
      <c r="E67" s="86" t="str">
        <f>VLOOKUP(A67,'EV PRECIO REFERENCIA'!A67:E398,5,0)</f>
        <v>UN</v>
      </c>
      <c r="F67" s="23">
        <f>VLOOKUP(A67,'EV PRECIO REFERENCIA'!A67:F398,6,0)</f>
        <v>354.62</v>
      </c>
      <c r="G67" s="23">
        <f>VLOOKUP(A67,'EV PRECIO REFERENCIA'!A67:G398,7,0)</f>
        <v>426</v>
      </c>
      <c r="H67" s="8">
        <f t="shared" si="0"/>
        <v>151068.12</v>
      </c>
      <c r="I67" s="8">
        <f t="shared" si="1"/>
        <v>283.69600000000003</v>
      </c>
      <c r="J67" s="8" t="str">
        <f>+'EV PRECIO REFERENCIA'!I67</f>
        <v/>
      </c>
      <c r="K67" s="8" t="str">
        <f t="shared" si="2"/>
        <v>No Aplica</v>
      </c>
      <c r="L67" s="8" t="str">
        <f>+'EV PRECIO REFERENCIA'!L67</f>
        <v/>
      </c>
      <c r="M67" s="8" t="str">
        <f t="shared" si="3"/>
        <v>No Aplica</v>
      </c>
      <c r="N67" s="8">
        <f>+'EV PRECIO REFERENCIA'!O67</f>
        <v>370</v>
      </c>
      <c r="O67" s="8" t="str">
        <f t="shared" si="4"/>
        <v>Artificialidad Baja</v>
      </c>
      <c r="P67" s="8" t="str">
        <f>+'EV PRECIO REFERENCIA'!R67</f>
        <v/>
      </c>
      <c r="Q67" s="8" t="str">
        <f t="shared" si="5"/>
        <v>No Aplica</v>
      </c>
      <c r="R67" s="8" t="str">
        <f>+'EV PRECIO REFERENCIA'!U67</f>
        <v/>
      </c>
      <c r="S67" s="8" t="str">
        <f t="shared" si="6"/>
        <v>No Aplica</v>
      </c>
      <c r="T67" s="8" t="str">
        <f>+'EV PRECIO REFERENCIA'!X67</f>
        <v/>
      </c>
      <c r="U67" s="8" t="str">
        <f t="shared" si="7"/>
        <v>No Aplica</v>
      </c>
      <c r="V67" s="8" t="e">
        <f>+'EV PRECIO REFERENCIA'!AA67</f>
        <v>#REF!</v>
      </c>
      <c r="W67" s="8" t="e">
        <f t="shared" si="8"/>
        <v>#REF!</v>
      </c>
      <c r="X67" s="258" t="str">
        <f>+'EV PRECIO REFERENCIA'!AD67</f>
        <v/>
      </c>
      <c r="Y67" s="8" t="str">
        <f t="shared" si="9"/>
        <v>No Aplica</v>
      </c>
      <c r="Z67" s="8" t="str">
        <f>+'EV PRECIO REFERENCIA'!AG67</f>
        <v/>
      </c>
      <c r="AA67" s="8" t="str">
        <f t="shared" si="10"/>
        <v>No Aplica</v>
      </c>
      <c r="AB67" s="8" t="str">
        <f>+'EV PRECIO REFERENCIA'!AJ67:AJ399</f>
        <v/>
      </c>
      <c r="AC67" s="8" t="str">
        <f t="shared" si="11"/>
        <v>No Aplica</v>
      </c>
      <c r="AD67" s="8" t="str">
        <f>+'EV PRECIO REFERENCIA'!AM67</f>
        <v/>
      </c>
      <c r="AE67" s="8" t="str">
        <f t="shared" si="12"/>
        <v>No Aplica</v>
      </c>
      <c r="AF67" s="342" t="str">
        <f>+'EV PRECIO REFERENCIA'!AP67</f>
        <v/>
      </c>
      <c r="AG67" s="8" t="str">
        <f t="shared" si="13"/>
        <v>No Aplica</v>
      </c>
      <c r="AH67" s="8" t="str">
        <f>+'EV PRECIO REFERENCIA'!AS67</f>
        <v/>
      </c>
      <c r="AI67" s="8" t="str">
        <f t="shared" si="14"/>
        <v>No Aplica</v>
      </c>
      <c r="AJ67" s="8" t="str">
        <f>+'EV PRECIO REFERENCIA'!AV67</f>
        <v/>
      </c>
      <c r="AK67" s="8" t="str">
        <f t="shared" si="15"/>
        <v>No Aplica</v>
      </c>
      <c r="AL67" s="342" t="str">
        <f>+'EV PRECIO REFERENCIA'!AY67</f>
        <v/>
      </c>
      <c r="AM67" s="8" t="str">
        <f t="shared" si="16"/>
        <v>No Aplica</v>
      </c>
      <c r="AN67" s="8" t="str">
        <f>+'EV PRECIO REFERENCIA'!BB67</f>
        <v/>
      </c>
      <c r="AO67" s="8" t="str">
        <f t="shared" si="17"/>
        <v>No Aplica</v>
      </c>
      <c r="AP67" s="8" t="str">
        <f>+'EV PRECIO REFERENCIA'!BE67</f>
        <v/>
      </c>
      <c r="AQ67" s="8" t="str">
        <f t="shared" si="18"/>
        <v>No Aplica</v>
      </c>
      <c r="AR67" s="8" t="str">
        <f>+'EV PRECIO REFERENCIA'!BH67</f>
        <v/>
      </c>
      <c r="AS67" s="8" t="str">
        <f t="shared" si="19"/>
        <v>No Aplica</v>
      </c>
      <c r="AT67" s="8" t="str">
        <f>+'EV PRECIO REFERENCIA'!BK67</f>
        <v/>
      </c>
      <c r="AU67" s="8" t="str">
        <f t="shared" si="20"/>
        <v>No Aplica</v>
      </c>
      <c r="AV67" s="8" t="str">
        <f>+'EV PRECIO REFERENCIA'!BQ67</f>
        <v/>
      </c>
      <c r="AW67" s="8" t="str">
        <f t="shared" si="21"/>
        <v>No Aplica</v>
      </c>
      <c r="AX67" s="8" t="str">
        <f>+'EV PRECIO REFERENCIA'!BT67</f>
        <v/>
      </c>
      <c r="AY67" s="8" t="str">
        <f t="shared" si="22"/>
        <v>No Aplica</v>
      </c>
      <c r="AZ67" s="8" t="e">
        <f>+'EV PRECIO REFERENCIA'!BW67</f>
        <v>#REF!</v>
      </c>
      <c r="BA67" s="8" t="e">
        <f t="shared" si="23"/>
        <v>#REF!</v>
      </c>
      <c r="BB67" s="44">
        <f t="shared" si="24"/>
        <v>370</v>
      </c>
    </row>
    <row r="68" spans="1:54" ht="51" x14ac:dyDescent="0.2">
      <c r="A68" s="85">
        <f t="shared" si="27"/>
        <v>59</v>
      </c>
      <c r="B68" s="22" t="str">
        <f>VLOOKUP(A68,'EV PRECIO REFERENCIA'!A68:B399,2,0)</f>
        <v>DM2112</v>
      </c>
      <c r="C68" s="135" t="str">
        <f>VLOOKUP(A68,'EV PRECIO REFERENCIA'!A68:C399,3,0)</f>
        <v>CREMA PROTECTORA CUTANEA CON OXIDO DE ZINC PARA PREVENCION LESIONES POR PRESION. 10%</v>
      </c>
      <c r="D68" s="18">
        <f>VLOOKUP(A68,'EV PRECIO REFERENCIA'!A68:D399,4,0)</f>
        <v>1</v>
      </c>
      <c r="E68" s="86" t="str">
        <f>VLOOKUP(A68,'EV PRECIO REFERENCIA'!A68:E399,5,0)</f>
        <v>UN</v>
      </c>
      <c r="F68" s="23">
        <f>VLOOKUP(A68,'EV PRECIO REFERENCIA'!A68:F399,6,0)</f>
        <v>19220</v>
      </c>
      <c r="G68" s="23">
        <f>VLOOKUP(A68,'EV PRECIO REFERENCIA'!A68:G399,7,0)</f>
        <v>5</v>
      </c>
      <c r="H68" s="8">
        <f t="shared" si="0"/>
        <v>96100</v>
      </c>
      <c r="I68" s="8">
        <f t="shared" si="1"/>
        <v>15376</v>
      </c>
      <c r="J68" s="8" t="str">
        <f>+'EV PRECIO REFERENCIA'!I68</f>
        <v/>
      </c>
      <c r="K68" s="8" t="str">
        <f t="shared" si="2"/>
        <v>No Aplica</v>
      </c>
      <c r="L68" s="8" t="str">
        <f>+'EV PRECIO REFERENCIA'!L68</f>
        <v/>
      </c>
      <c r="M68" s="8" t="str">
        <f t="shared" si="3"/>
        <v>No Aplica</v>
      </c>
      <c r="N68" s="8" t="str">
        <f>+'EV PRECIO REFERENCIA'!O68</f>
        <v/>
      </c>
      <c r="O68" s="8" t="str">
        <f t="shared" si="4"/>
        <v>No Aplica</v>
      </c>
      <c r="P68" s="8" t="str">
        <f>+'EV PRECIO REFERENCIA'!R68</f>
        <v/>
      </c>
      <c r="Q68" s="8" t="str">
        <f t="shared" si="5"/>
        <v>No Aplica</v>
      </c>
      <c r="R68" s="8" t="str">
        <f>+'EV PRECIO REFERENCIA'!U68</f>
        <v/>
      </c>
      <c r="S68" s="8" t="str">
        <f t="shared" si="6"/>
        <v>No Aplica</v>
      </c>
      <c r="T68" s="8" t="str">
        <f>+'EV PRECIO REFERENCIA'!X68</f>
        <v/>
      </c>
      <c r="U68" s="8" t="str">
        <f t="shared" si="7"/>
        <v>No Aplica</v>
      </c>
      <c r="V68" s="8" t="e">
        <f>+'EV PRECIO REFERENCIA'!AA68</f>
        <v>#REF!</v>
      </c>
      <c r="W68" s="8" t="e">
        <f t="shared" si="8"/>
        <v>#REF!</v>
      </c>
      <c r="X68" s="258" t="str">
        <f>+'EV PRECIO REFERENCIA'!AD68</f>
        <v/>
      </c>
      <c r="Y68" s="8" t="str">
        <f t="shared" si="9"/>
        <v>No Aplica</v>
      </c>
      <c r="Z68" s="8" t="str">
        <f>+'EV PRECIO REFERENCIA'!AG68</f>
        <v/>
      </c>
      <c r="AA68" s="8" t="str">
        <f t="shared" si="10"/>
        <v>No Aplica</v>
      </c>
      <c r="AB68" s="8" t="str">
        <f>+'EV PRECIO REFERENCIA'!AJ68:AJ400</f>
        <v/>
      </c>
      <c r="AC68" s="8" t="str">
        <f t="shared" si="11"/>
        <v>No Aplica</v>
      </c>
      <c r="AD68" s="8" t="str">
        <f>+'EV PRECIO REFERENCIA'!AM68</f>
        <v/>
      </c>
      <c r="AE68" s="8" t="str">
        <f t="shared" si="12"/>
        <v>No Aplica</v>
      </c>
      <c r="AF68" s="342" t="str">
        <f>+'EV PRECIO REFERENCIA'!AP68</f>
        <v/>
      </c>
      <c r="AG68" s="8" t="str">
        <f t="shared" si="13"/>
        <v>No Aplica</v>
      </c>
      <c r="AH68" s="8" t="str">
        <f>+'EV PRECIO REFERENCIA'!AS68</f>
        <v/>
      </c>
      <c r="AI68" s="8" t="str">
        <f t="shared" si="14"/>
        <v>No Aplica</v>
      </c>
      <c r="AJ68" s="8" t="str">
        <f>+'EV PRECIO REFERENCIA'!AV68</f>
        <v/>
      </c>
      <c r="AK68" s="8" t="str">
        <f t="shared" si="15"/>
        <v>No Aplica</v>
      </c>
      <c r="AL68" s="342" t="str">
        <f>+'EV PRECIO REFERENCIA'!AY68</f>
        <v/>
      </c>
      <c r="AM68" s="8" t="str">
        <f t="shared" si="16"/>
        <v>No Aplica</v>
      </c>
      <c r="AN68" s="8" t="str">
        <f>+'EV PRECIO REFERENCIA'!BB68</f>
        <v/>
      </c>
      <c r="AO68" s="8" t="str">
        <f t="shared" si="17"/>
        <v>No Aplica</v>
      </c>
      <c r="AP68" s="8" t="str">
        <f>+'EV PRECIO REFERENCIA'!BE68</f>
        <v/>
      </c>
      <c r="AQ68" s="8" t="str">
        <f t="shared" si="18"/>
        <v>No Aplica</v>
      </c>
      <c r="AR68" s="8" t="str">
        <f>+'EV PRECIO REFERENCIA'!BH68</f>
        <v/>
      </c>
      <c r="AS68" s="8" t="str">
        <f t="shared" si="19"/>
        <v>No Aplica</v>
      </c>
      <c r="AT68" s="8">
        <f>+'EV PRECIO REFERENCIA'!BK68</f>
        <v>22000</v>
      </c>
      <c r="AU68" s="8" t="str">
        <f t="shared" si="20"/>
        <v>Precios Bajos</v>
      </c>
      <c r="AV68" s="8" t="str">
        <f>+'EV PRECIO REFERENCIA'!BQ68</f>
        <v/>
      </c>
      <c r="AW68" s="8" t="str">
        <f t="shared" si="21"/>
        <v>No Aplica</v>
      </c>
      <c r="AX68" s="8" t="str">
        <f>+'EV PRECIO REFERENCIA'!BT68</f>
        <v/>
      </c>
      <c r="AY68" s="8" t="str">
        <f t="shared" si="22"/>
        <v>No Aplica</v>
      </c>
      <c r="AZ68" s="8" t="e">
        <f>+'EV PRECIO REFERENCIA'!BW68</f>
        <v>#REF!</v>
      </c>
      <c r="BA68" s="8" t="e">
        <f t="shared" si="23"/>
        <v>#REF!</v>
      </c>
      <c r="BB68" s="44">
        <f t="shared" si="24"/>
        <v>22000</v>
      </c>
    </row>
    <row r="69" spans="1:54" ht="51" x14ac:dyDescent="0.2">
      <c r="A69" s="85">
        <f t="shared" si="27"/>
        <v>60</v>
      </c>
      <c r="B69" s="22" t="str">
        <f>VLOOKUP(A69,'EV PRECIO REFERENCIA'!A69:B400,2,0)</f>
        <v>DM1827</v>
      </c>
      <c r="C69" s="135" t="str">
        <f>VLOOKUP(A69,'EV PRECIO REFERENCIA'!A69:C400,3,0)</f>
        <v>DESINCRUSTANTE REMOVEDOR DE OXIDO Y CORROSION PARA INSTRUMENT. QUIR.</v>
      </c>
      <c r="D69" s="18">
        <f>VLOOKUP(A69,'EV PRECIO REFERENCIA'!A69:D400,4,0)</f>
        <v>1</v>
      </c>
      <c r="E69" s="86" t="str">
        <f>VLOOKUP(A69,'EV PRECIO REFERENCIA'!A69:E400,5,0)</f>
        <v>UN</v>
      </c>
      <c r="F69" s="23">
        <f>VLOOKUP(A69,'EV PRECIO REFERENCIA'!A69:F400,6,0)</f>
        <v>195517</v>
      </c>
      <c r="G69" s="23">
        <f>VLOOKUP(A69,'EV PRECIO REFERENCIA'!A69:G400,7,0)</f>
        <v>2</v>
      </c>
      <c r="H69" s="8">
        <f t="shared" si="0"/>
        <v>391034</v>
      </c>
      <c r="I69" s="8">
        <f t="shared" si="1"/>
        <v>156413.6</v>
      </c>
      <c r="J69" s="8" t="str">
        <f>+'EV PRECIO REFERENCIA'!I69</f>
        <v/>
      </c>
      <c r="K69" s="8" t="str">
        <f t="shared" si="2"/>
        <v>No Aplica</v>
      </c>
      <c r="L69" s="8" t="str">
        <f>+'EV PRECIO REFERENCIA'!L69</f>
        <v/>
      </c>
      <c r="M69" s="8" t="str">
        <f t="shared" si="3"/>
        <v>No Aplica</v>
      </c>
      <c r="N69" s="8" t="str">
        <f>+'EV PRECIO REFERENCIA'!O69</f>
        <v/>
      </c>
      <c r="O69" s="8" t="str">
        <f t="shared" si="4"/>
        <v>No Aplica</v>
      </c>
      <c r="P69" s="8" t="str">
        <f>+'EV PRECIO REFERENCIA'!R69</f>
        <v/>
      </c>
      <c r="Q69" s="8" t="str">
        <f t="shared" si="5"/>
        <v>No Aplica</v>
      </c>
      <c r="R69" s="8" t="str">
        <f>+'EV PRECIO REFERENCIA'!U69</f>
        <v/>
      </c>
      <c r="S69" s="8" t="str">
        <f t="shared" si="6"/>
        <v>No Aplica</v>
      </c>
      <c r="T69" s="8">
        <f>+'EV PRECIO REFERENCIA'!X69</f>
        <v>190400</v>
      </c>
      <c r="U69" s="8" t="str">
        <f t="shared" si="7"/>
        <v>No Aplica</v>
      </c>
      <c r="V69" s="8" t="e">
        <f>+'EV PRECIO REFERENCIA'!AA69</f>
        <v>#REF!</v>
      </c>
      <c r="W69" s="8" t="e">
        <f t="shared" si="8"/>
        <v>#REF!</v>
      </c>
      <c r="X69" s="258" t="str">
        <f>+'EV PRECIO REFERENCIA'!AD69</f>
        <v/>
      </c>
      <c r="Y69" s="8" t="str">
        <f t="shared" si="9"/>
        <v>No Aplica</v>
      </c>
      <c r="Z69" s="8" t="str">
        <f>+'EV PRECIO REFERENCIA'!AG69</f>
        <v/>
      </c>
      <c r="AA69" s="8" t="str">
        <f t="shared" si="10"/>
        <v>No Aplica</v>
      </c>
      <c r="AB69" s="8" t="str">
        <f>+'EV PRECIO REFERENCIA'!AJ69:AJ401</f>
        <v/>
      </c>
      <c r="AC69" s="8" t="str">
        <f t="shared" si="11"/>
        <v>No Aplica</v>
      </c>
      <c r="AD69" s="8" t="str">
        <f>+'EV PRECIO REFERENCIA'!AM69</f>
        <v/>
      </c>
      <c r="AE69" s="8" t="str">
        <f t="shared" si="12"/>
        <v>No Aplica</v>
      </c>
      <c r="AF69" s="342" t="str">
        <f>+'EV PRECIO REFERENCIA'!AP69</f>
        <v/>
      </c>
      <c r="AG69" s="8" t="str">
        <f t="shared" si="13"/>
        <v>No Aplica</v>
      </c>
      <c r="AH69" s="8" t="str">
        <f>+'EV PRECIO REFERENCIA'!AS69</f>
        <v/>
      </c>
      <c r="AI69" s="8" t="str">
        <f t="shared" si="14"/>
        <v>No Aplica</v>
      </c>
      <c r="AJ69" s="8" t="str">
        <f>+'EV PRECIO REFERENCIA'!AV69</f>
        <v/>
      </c>
      <c r="AK69" s="8" t="str">
        <f t="shared" si="15"/>
        <v>No Aplica</v>
      </c>
      <c r="AL69" s="342" t="str">
        <f>+'EV PRECIO REFERENCIA'!AY69</f>
        <v/>
      </c>
      <c r="AM69" s="8" t="str">
        <f t="shared" si="16"/>
        <v>No Aplica</v>
      </c>
      <c r="AN69" s="8" t="str">
        <f>+'EV PRECIO REFERENCIA'!BB69</f>
        <v/>
      </c>
      <c r="AO69" s="8" t="str">
        <f t="shared" si="17"/>
        <v>No Aplica</v>
      </c>
      <c r="AP69" s="8" t="str">
        <f>+'EV PRECIO REFERENCIA'!BE69</f>
        <v/>
      </c>
      <c r="AQ69" s="8" t="str">
        <f t="shared" si="18"/>
        <v>No Aplica</v>
      </c>
      <c r="AR69" s="8" t="str">
        <f>+'EV PRECIO REFERENCIA'!BH69</f>
        <v/>
      </c>
      <c r="AS69" s="8" t="str">
        <f t="shared" si="19"/>
        <v>No Aplica</v>
      </c>
      <c r="AT69" s="8" t="str">
        <f>+'EV PRECIO REFERENCIA'!BK69</f>
        <v/>
      </c>
      <c r="AU69" s="8" t="str">
        <f t="shared" si="20"/>
        <v>No Aplica</v>
      </c>
      <c r="AV69" s="8" t="str">
        <f>+'EV PRECIO REFERENCIA'!BQ69</f>
        <v/>
      </c>
      <c r="AW69" s="8" t="str">
        <f t="shared" si="21"/>
        <v>No Aplica</v>
      </c>
      <c r="AX69" s="8" t="str">
        <f>+'EV PRECIO REFERENCIA'!BT69</f>
        <v/>
      </c>
      <c r="AY69" s="8" t="str">
        <f t="shared" si="22"/>
        <v>No Aplica</v>
      </c>
      <c r="AZ69" s="8" t="e">
        <f>+'EV PRECIO REFERENCIA'!BW69</f>
        <v>#REF!</v>
      </c>
      <c r="BA69" s="8" t="e">
        <f t="shared" si="23"/>
        <v>#REF!</v>
      </c>
      <c r="BB69" s="44">
        <f t="shared" si="24"/>
        <v>190400</v>
      </c>
    </row>
    <row r="70" spans="1:54" ht="102" x14ac:dyDescent="0.2">
      <c r="A70" s="85">
        <f>+A69+1</f>
        <v>61</v>
      </c>
      <c r="B70" s="22" t="str">
        <f>VLOOKUP(A70,'EV PRECIO REFERENCIA'!A70:B401,2,0)</f>
        <v>DM609</v>
      </c>
      <c r="C70" s="135" t="str">
        <f>VLOOKUP(A70,'EV PRECIO REFERENCIA'!A70:C401,3,0)</f>
        <v>DETERGENTE LÍQUIDO CONCENTRADO NEUTRO Y BIODEGRADABLE PARA AREAS, SUPERFICIES Y EQUIPOS BIOMÉDICOS Y ELEMENTOS DE USO HOSPITALARIO E INDUSTRIAL PRESENTACIÓN DE 3 A 5L</v>
      </c>
      <c r="D70" s="18">
        <f>VLOOKUP(A70,'EV PRECIO REFERENCIA'!A70:D401,4,0)</f>
        <v>1</v>
      </c>
      <c r="E70" s="86" t="str">
        <f>VLOOKUP(A70,'EV PRECIO REFERENCIA'!A70:E401,5,0)</f>
        <v>UN</v>
      </c>
      <c r="F70" s="23">
        <f>VLOOKUP(A70,'EV PRECIO REFERENCIA'!A70:F401,6,0)</f>
        <v>30250</v>
      </c>
      <c r="G70" s="23">
        <f>VLOOKUP(A70,'EV PRECIO REFERENCIA'!A70:G401,7,0)</f>
        <v>15</v>
      </c>
      <c r="H70" s="8">
        <f t="shared" si="0"/>
        <v>453750</v>
      </c>
      <c r="I70" s="8">
        <f t="shared" si="1"/>
        <v>24200</v>
      </c>
      <c r="J70" s="8" t="str">
        <f>+'EV PRECIO REFERENCIA'!I70</f>
        <v/>
      </c>
      <c r="K70" s="8" t="str">
        <f t="shared" si="2"/>
        <v>No Aplica</v>
      </c>
      <c r="L70" s="8" t="str">
        <f>+'EV PRECIO REFERENCIA'!L70</f>
        <v/>
      </c>
      <c r="M70" s="8" t="str">
        <f t="shared" si="3"/>
        <v>No Aplica</v>
      </c>
      <c r="N70" s="8" t="str">
        <f>+'EV PRECIO REFERENCIA'!O70</f>
        <v/>
      </c>
      <c r="O70" s="8" t="str">
        <f t="shared" si="4"/>
        <v>No Aplica</v>
      </c>
      <c r="P70" s="8" t="str">
        <f>+'EV PRECIO REFERENCIA'!R70</f>
        <v/>
      </c>
      <c r="Q70" s="8" t="str">
        <f t="shared" si="5"/>
        <v>No Aplica</v>
      </c>
      <c r="R70" s="8" t="str">
        <f>+'EV PRECIO REFERENCIA'!U70</f>
        <v/>
      </c>
      <c r="S70" s="8" t="str">
        <f t="shared" si="6"/>
        <v>No Aplica</v>
      </c>
      <c r="T70" s="8" t="str">
        <f>+'EV PRECIO REFERENCIA'!X70</f>
        <v/>
      </c>
      <c r="U70" s="8" t="str">
        <f t="shared" si="7"/>
        <v>No Aplica</v>
      </c>
      <c r="V70" s="8" t="e">
        <f>+'EV PRECIO REFERENCIA'!AA70</f>
        <v>#REF!</v>
      </c>
      <c r="W70" s="8" t="e">
        <f t="shared" si="8"/>
        <v>#REF!</v>
      </c>
      <c r="X70" s="258" t="str">
        <f>+'EV PRECIO REFERENCIA'!AD70</f>
        <v/>
      </c>
      <c r="Y70" s="8" t="str">
        <f t="shared" si="9"/>
        <v>No Aplica</v>
      </c>
      <c r="Z70" s="8" t="str">
        <f>+'EV PRECIO REFERENCIA'!AG70</f>
        <v/>
      </c>
      <c r="AA70" s="8" t="str">
        <f t="shared" si="10"/>
        <v>No Aplica</v>
      </c>
      <c r="AB70" s="8" t="str">
        <f>+'EV PRECIO REFERENCIA'!AJ70:AJ402</f>
        <v/>
      </c>
      <c r="AC70" s="8" t="str">
        <f t="shared" si="11"/>
        <v>No Aplica</v>
      </c>
      <c r="AD70" s="8" t="str">
        <f>+'EV PRECIO REFERENCIA'!AM70</f>
        <v/>
      </c>
      <c r="AE70" s="8" t="str">
        <f t="shared" si="12"/>
        <v>No Aplica</v>
      </c>
      <c r="AF70" s="342" t="str">
        <f>+'EV PRECIO REFERENCIA'!AP70</f>
        <v/>
      </c>
      <c r="AG70" s="8" t="str">
        <f t="shared" si="13"/>
        <v>No Aplica</v>
      </c>
      <c r="AH70" s="8" t="str">
        <f>+'EV PRECIO REFERENCIA'!AS70</f>
        <v/>
      </c>
      <c r="AI70" s="8" t="str">
        <f t="shared" si="14"/>
        <v>No Aplica</v>
      </c>
      <c r="AJ70" s="8" t="str">
        <f>+'EV PRECIO REFERENCIA'!AV70</f>
        <v/>
      </c>
      <c r="AK70" s="8" t="str">
        <f t="shared" si="15"/>
        <v>No Aplica</v>
      </c>
      <c r="AL70" s="342" t="str">
        <f>+'EV PRECIO REFERENCIA'!AY70</f>
        <v/>
      </c>
      <c r="AM70" s="8" t="str">
        <f t="shared" si="16"/>
        <v>No Aplica</v>
      </c>
      <c r="AN70" s="8" t="str">
        <f>+'EV PRECIO REFERENCIA'!BB70</f>
        <v/>
      </c>
      <c r="AO70" s="8" t="str">
        <f t="shared" si="17"/>
        <v>No Aplica</v>
      </c>
      <c r="AP70" s="8" t="str">
        <f>+'EV PRECIO REFERENCIA'!BE70</f>
        <v/>
      </c>
      <c r="AQ70" s="8" t="str">
        <f t="shared" si="18"/>
        <v>No Aplica</v>
      </c>
      <c r="AR70" s="8" t="str">
        <f>+'EV PRECIO REFERENCIA'!BH70</f>
        <v/>
      </c>
      <c r="AS70" s="8" t="str">
        <f t="shared" si="19"/>
        <v>No Aplica</v>
      </c>
      <c r="AT70" s="8" t="str">
        <f>+'EV PRECIO REFERENCIA'!BK70</f>
        <v/>
      </c>
      <c r="AU70" s="8" t="str">
        <f t="shared" si="20"/>
        <v>No Aplica</v>
      </c>
      <c r="AV70" s="8" t="str">
        <f>+'EV PRECIO REFERENCIA'!BQ70</f>
        <v/>
      </c>
      <c r="AW70" s="8" t="str">
        <f t="shared" si="21"/>
        <v>No Aplica</v>
      </c>
      <c r="AX70" s="8" t="str">
        <f>+'EV PRECIO REFERENCIA'!BT70</f>
        <v/>
      </c>
      <c r="AY70" s="8" t="str">
        <f t="shared" si="22"/>
        <v>No Aplica</v>
      </c>
      <c r="AZ70" s="8" t="e">
        <f>+'EV PRECIO REFERENCIA'!BW70</f>
        <v>#REF!</v>
      </c>
      <c r="BA70" s="8" t="e">
        <f t="shared" si="23"/>
        <v>#REF!</v>
      </c>
      <c r="BB70" s="44">
        <f t="shared" si="24"/>
        <v>0</v>
      </c>
    </row>
    <row r="71" spans="1:54" ht="25.5" x14ac:dyDescent="0.2">
      <c r="A71" s="85">
        <f t="shared" ref="A71:A89" si="28">+A70+1</f>
        <v>62</v>
      </c>
      <c r="B71" s="22" t="str">
        <f>VLOOKUP(A71,'EV PRECIO REFERENCIA'!A71:B402,2,0)</f>
        <v>DM435</v>
      </c>
      <c r="C71" s="135" t="str">
        <f>VLOOKUP(A71,'EV PRECIO REFERENCIA'!A71:C402,3,0)</f>
        <v>ELECTRODO DESECHABLE PEDIATRICO</v>
      </c>
      <c r="D71" s="18">
        <f>VLOOKUP(A71,'EV PRECIO REFERENCIA'!A71:D402,4,0)</f>
        <v>1</v>
      </c>
      <c r="E71" s="86" t="str">
        <f>VLOOKUP(A71,'EV PRECIO REFERENCIA'!A71:E402,5,0)</f>
        <v>UN</v>
      </c>
      <c r="F71" s="23">
        <f>VLOOKUP(A71,'EV PRECIO REFERENCIA'!A71:F402,6,0)</f>
        <v>276.08</v>
      </c>
      <c r="G71" s="23">
        <f>VLOOKUP(A71,'EV PRECIO REFERENCIA'!A71:G402,7,0)</f>
        <v>463</v>
      </c>
      <c r="H71" s="8">
        <f t="shared" si="0"/>
        <v>127825.04</v>
      </c>
      <c r="I71" s="8">
        <f t="shared" si="1"/>
        <v>220.86399999999998</v>
      </c>
      <c r="J71" s="8" t="str">
        <f>+'EV PRECIO REFERENCIA'!I71</f>
        <v/>
      </c>
      <c r="K71" s="8" t="str">
        <f t="shared" si="2"/>
        <v>No Aplica</v>
      </c>
      <c r="L71" s="8">
        <f>+'EV PRECIO REFERENCIA'!L71</f>
        <v>249.9</v>
      </c>
      <c r="M71" s="8" t="str">
        <f t="shared" si="3"/>
        <v>Artificialidad Baja</v>
      </c>
      <c r="N71" s="8" t="str">
        <f>+'EV PRECIO REFERENCIA'!O71</f>
        <v/>
      </c>
      <c r="O71" s="8" t="str">
        <f t="shared" si="4"/>
        <v>No Aplica</v>
      </c>
      <c r="P71" s="8" t="str">
        <f>+'EV PRECIO REFERENCIA'!R71</f>
        <v/>
      </c>
      <c r="Q71" s="8" t="str">
        <f t="shared" si="5"/>
        <v>No Aplica</v>
      </c>
      <c r="R71" s="8">
        <f>+'EV PRECIO REFERENCIA'!U71</f>
        <v>276</v>
      </c>
      <c r="S71" s="8" t="str">
        <f t="shared" si="6"/>
        <v>Precios Bajos</v>
      </c>
      <c r="T71" s="8" t="str">
        <f>+'EV PRECIO REFERENCIA'!X71</f>
        <v/>
      </c>
      <c r="U71" s="8" t="str">
        <f t="shared" si="7"/>
        <v>No Aplica</v>
      </c>
      <c r="V71" s="8" t="e">
        <f>+'EV PRECIO REFERENCIA'!AA71</f>
        <v>#REF!</v>
      </c>
      <c r="W71" s="8" t="e">
        <f t="shared" si="8"/>
        <v>#REF!</v>
      </c>
      <c r="X71" s="258" t="str">
        <f>+'EV PRECIO REFERENCIA'!AD71</f>
        <v/>
      </c>
      <c r="Y71" s="8" t="str">
        <f t="shared" si="9"/>
        <v>No Aplica</v>
      </c>
      <c r="Z71" s="8" t="str">
        <f>+'EV PRECIO REFERENCIA'!AG71</f>
        <v/>
      </c>
      <c r="AA71" s="8" t="str">
        <f t="shared" si="10"/>
        <v>No Aplica</v>
      </c>
      <c r="AB71" s="8" t="str">
        <f>+'EV PRECIO REFERENCIA'!AJ71:AJ403</f>
        <v/>
      </c>
      <c r="AC71" s="8" t="str">
        <f t="shared" si="11"/>
        <v>No Aplica</v>
      </c>
      <c r="AD71" s="8" t="str">
        <f>+'EV PRECIO REFERENCIA'!AM71</f>
        <v/>
      </c>
      <c r="AE71" s="8" t="str">
        <f t="shared" si="12"/>
        <v>No Aplica</v>
      </c>
      <c r="AF71" s="342" t="str">
        <f>+'EV PRECIO REFERENCIA'!AP71</f>
        <v/>
      </c>
      <c r="AG71" s="8" t="str">
        <f t="shared" si="13"/>
        <v>No Aplica</v>
      </c>
      <c r="AH71" s="8" t="str">
        <f>+'EV PRECIO REFERENCIA'!AS71</f>
        <v/>
      </c>
      <c r="AI71" s="8" t="str">
        <f t="shared" si="14"/>
        <v>No Aplica</v>
      </c>
      <c r="AJ71" s="8" t="str">
        <f>+'EV PRECIO REFERENCIA'!AV71</f>
        <v/>
      </c>
      <c r="AK71" s="8" t="str">
        <f t="shared" si="15"/>
        <v>No Aplica</v>
      </c>
      <c r="AL71" s="342" t="str">
        <f>+'EV PRECIO REFERENCIA'!AY71</f>
        <v/>
      </c>
      <c r="AM71" s="8" t="str">
        <f t="shared" si="16"/>
        <v>No Aplica</v>
      </c>
      <c r="AN71" s="8">
        <f>+'EV PRECIO REFERENCIA'!BB71</f>
        <v>319.00000000000006</v>
      </c>
      <c r="AO71" s="8" t="str">
        <f t="shared" si="17"/>
        <v>Precios Bajos</v>
      </c>
      <c r="AP71" s="8" t="str">
        <f>+'EV PRECIO REFERENCIA'!BE71</f>
        <v/>
      </c>
      <c r="AQ71" s="8" t="str">
        <f t="shared" si="18"/>
        <v>No Aplica</v>
      </c>
      <c r="AR71" s="8" t="str">
        <f>+'EV PRECIO REFERENCIA'!BH71</f>
        <v/>
      </c>
      <c r="AS71" s="8" t="str">
        <f t="shared" si="19"/>
        <v>No Aplica</v>
      </c>
      <c r="AT71" s="8" t="str">
        <f>+'EV PRECIO REFERENCIA'!BK71</f>
        <v/>
      </c>
      <c r="AU71" s="8" t="str">
        <f t="shared" si="20"/>
        <v>No Aplica</v>
      </c>
      <c r="AV71" s="8" t="str">
        <f>+'EV PRECIO REFERENCIA'!BQ71</f>
        <v/>
      </c>
      <c r="AW71" s="8" t="str">
        <f t="shared" si="21"/>
        <v>No Aplica</v>
      </c>
      <c r="AX71" s="8" t="str">
        <f>+'EV PRECIO REFERENCIA'!BT71</f>
        <v/>
      </c>
      <c r="AY71" s="8" t="str">
        <f t="shared" si="22"/>
        <v>No Aplica</v>
      </c>
      <c r="AZ71" s="8" t="e">
        <f>+'EV PRECIO REFERENCIA'!BW71</f>
        <v>#REF!</v>
      </c>
      <c r="BA71" s="8" t="e">
        <f t="shared" si="23"/>
        <v>#REF!</v>
      </c>
      <c r="BB71" s="44">
        <f t="shared" si="24"/>
        <v>249.9</v>
      </c>
    </row>
    <row r="72" spans="1:54" ht="51" x14ac:dyDescent="0.2">
      <c r="A72" s="85">
        <f t="shared" si="28"/>
        <v>63</v>
      </c>
      <c r="B72" s="22" t="str">
        <f>VLOOKUP(A72,'EV PRECIO REFERENCIA'!A72:B403,2,0)</f>
        <v>DM830</v>
      </c>
      <c r="C72" s="135" t="str">
        <f>VLOOKUP(A72,'EV PRECIO REFERENCIA'!A72:C403,3,0)</f>
        <v>EMPAQUE PARA ESTERILIZACION GRADO MEDICO ENTRE 60 Y 70GR/M2 DE  100 MM X 200M</v>
      </c>
      <c r="D72" s="18">
        <f>VLOOKUP(A72,'EV PRECIO REFERENCIA'!A72:D403,4,0)</f>
        <v>1</v>
      </c>
      <c r="E72" s="86" t="str">
        <f>VLOOKUP(A72,'EV PRECIO REFERENCIA'!A72:E403,5,0)</f>
        <v>UN</v>
      </c>
      <c r="F72" s="23">
        <f>VLOOKUP(A72,'EV PRECIO REFERENCIA'!A72:F403,6,0)</f>
        <v>97161.12</v>
      </c>
      <c r="G72" s="23">
        <f>VLOOKUP(A72,'EV PRECIO REFERENCIA'!A72:G403,7,0)</f>
        <v>1</v>
      </c>
      <c r="H72" s="8">
        <f t="shared" si="0"/>
        <v>97161.12</v>
      </c>
      <c r="I72" s="8">
        <f t="shared" si="1"/>
        <v>77728.895999999993</v>
      </c>
      <c r="J72" s="8" t="str">
        <f>+'EV PRECIO REFERENCIA'!I72</f>
        <v/>
      </c>
      <c r="K72" s="8" t="str">
        <f t="shared" si="2"/>
        <v>No Aplica</v>
      </c>
      <c r="L72" s="8" t="str">
        <f>+'EV PRECIO REFERENCIA'!L72</f>
        <v/>
      </c>
      <c r="M72" s="8" t="str">
        <f t="shared" si="3"/>
        <v>No Aplica</v>
      </c>
      <c r="N72" s="8" t="str">
        <f>+'EV PRECIO REFERENCIA'!O72</f>
        <v/>
      </c>
      <c r="O72" s="8" t="str">
        <f t="shared" si="4"/>
        <v>No Aplica</v>
      </c>
      <c r="P72" s="8" t="str">
        <f>+'EV PRECIO REFERENCIA'!R72</f>
        <v/>
      </c>
      <c r="Q72" s="8" t="str">
        <f t="shared" si="5"/>
        <v>No Aplica</v>
      </c>
      <c r="R72" s="8" t="str">
        <f>+'EV PRECIO REFERENCIA'!U72</f>
        <v/>
      </c>
      <c r="S72" s="8" t="str">
        <f t="shared" si="6"/>
        <v>No Aplica</v>
      </c>
      <c r="T72" s="8" t="str">
        <f>+'EV PRECIO REFERENCIA'!X72</f>
        <v/>
      </c>
      <c r="U72" s="8" t="str">
        <f t="shared" si="7"/>
        <v>No Aplica</v>
      </c>
      <c r="V72" s="8" t="e">
        <f>+'EV PRECIO REFERENCIA'!AA72</f>
        <v>#REF!</v>
      </c>
      <c r="W72" s="8" t="e">
        <f t="shared" si="8"/>
        <v>#REF!</v>
      </c>
      <c r="X72" s="258">
        <f>+'EV PRECIO REFERENCIA'!AD72</f>
        <v>75976.740000000005</v>
      </c>
      <c r="Y72" s="8" t="str">
        <f t="shared" si="9"/>
        <v>Precios Bajos</v>
      </c>
      <c r="Z72" s="8" t="str">
        <f>+'EV PRECIO REFERENCIA'!AG72</f>
        <v/>
      </c>
      <c r="AA72" s="8" t="str">
        <f t="shared" si="10"/>
        <v>No Aplica</v>
      </c>
      <c r="AB72" s="8" t="str">
        <f>+'EV PRECIO REFERENCIA'!AJ72:AJ404</f>
        <v/>
      </c>
      <c r="AC72" s="8" t="str">
        <f t="shared" si="11"/>
        <v>No Aplica</v>
      </c>
      <c r="AD72" s="8" t="str">
        <f>+'EV PRECIO REFERENCIA'!AM72</f>
        <v/>
      </c>
      <c r="AE72" s="8" t="str">
        <f t="shared" si="12"/>
        <v>No Aplica</v>
      </c>
      <c r="AF72" s="342">
        <f>+'EV PRECIO REFERENCIA'!AP72</f>
        <v>87108</v>
      </c>
      <c r="AG72" s="8" t="str">
        <f t="shared" si="13"/>
        <v>Precios Bajos</v>
      </c>
      <c r="AH72" s="8" t="str">
        <f>+'EV PRECIO REFERENCIA'!AS72</f>
        <v/>
      </c>
      <c r="AI72" s="8" t="str">
        <f t="shared" si="14"/>
        <v>No Aplica</v>
      </c>
      <c r="AJ72" s="8" t="str">
        <f>+'EV PRECIO REFERENCIA'!AV72</f>
        <v/>
      </c>
      <c r="AK72" s="8" t="str">
        <f t="shared" si="15"/>
        <v>No Aplica</v>
      </c>
      <c r="AL72" s="342" t="str">
        <f>+'EV PRECIO REFERENCIA'!AY72</f>
        <v/>
      </c>
      <c r="AM72" s="8" t="str">
        <f t="shared" si="16"/>
        <v>No Aplica</v>
      </c>
      <c r="AN72" s="8" t="str">
        <f>+'EV PRECIO REFERENCIA'!BB72</f>
        <v/>
      </c>
      <c r="AO72" s="8" t="str">
        <f t="shared" si="17"/>
        <v>No Aplica</v>
      </c>
      <c r="AP72" s="8" t="str">
        <f>+'EV PRECIO REFERENCIA'!BE72</f>
        <v/>
      </c>
      <c r="AQ72" s="8" t="str">
        <f t="shared" si="18"/>
        <v>No Aplica</v>
      </c>
      <c r="AR72" s="8" t="str">
        <f>+'EV PRECIO REFERENCIA'!BH72</f>
        <v/>
      </c>
      <c r="AS72" s="8" t="str">
        <f t="shared" si="19"/>
        <v>No Aplica</v>
      </c>
      <c r="AT72" s="8" t="str">
        <f>+'EV PRECIO REFERENCIA'!BK72</f>
        <v/>
      </c>
      <c r="AU72" s="8" t="str">
        <f t="shared" si="20"/>
        <v>No Aplica</v>
      </c>
      <c r="AV72" s="8" t="str">
        <f>+'EV PRECIO REFERENCIA'!BQ72</f>
        <v/>
      </c>
      <c r="AW72" s="8" t="str">
        <f t="shared" si="21"/>
        <v>No Aplica</v>
      </c>
      <c r="AX72" s="8" t="str">
        <f>+'EV PRECIO REFERENCIA'!BT72</f>
        <v/>
      </c>
      <c r="AY72" s="8" t="str">
        <f t="shared" si="22"/>
        <v>No Aplica</v>
      </c>
      <c r="AZ72" s="8" t="e">
        <f>+'EV PRECIO REFERENCIA'!BW72</f>
        <v>#REF!</v>
      </c>
      <c r="BA72" s="8" t="e">
        <f t="shared" si="23"/>
        <v>#REF!</v>
      </c>
      <c r="BB72" s="44">
        <f t="shared" si="24"/>
        <v>75976.740000000005</v>
      </c>
    </row>
    <row r="73" spans="1:54" ht="51" x14ac:dyDescent="0.2">
      <c r="A73" s="85">
        <f t="shared" si="28"/>
        <v>64</v>
      </c>
      <c r="B73" s="22" t="str">
        <f>VLOOKUP(A73,'EV PRECIO REFERENCIA'!A73:B404,2,0)</f>
        <v>DM2000</v>
      </c>
      <c r="C73" s="135" t="str">
        <f>VLOOKUP(A73,'EV PRECIO REFERENCIA'!A73:C404,3,0)</f>
        <v>EMPAQUE PARA ESTERILIZACION GRADO MEDICO ENTRE 60 Y 70GR/M2 DE  150 MM X 200M</v>
      </c>
      <c r="D73" s="18">
        <f>VLOOKUP(A73,'EV PRECIO REFERENCIA'!A73:D404,4,0)</f>
        <v>1</v>
      </c>
      <c r="E73" s="86" t="str">
        <f>VLOOKUP(A73,'EV PRECIO REFERENCIA'!A73:E404,5,0)</f>
        <v>UN</v>
      </c>
      <c r="F73" s="23">
        <f>VLOOKUP(A73,'EV PRECIO REFERENCIA'!A73:F404,6,0)</f>
        <v>141629.04</v>
      </c>
      <c r="G73" s="23">
        <f>VLOOKUP(A73,'EV PRECIO REFERENCIA'!A73:G404,7,0)</f>
        <v>2</v>
      </c>
      <c r="H73" s="8">
        <f t="shared" si="0"/>
        <v>283258.08</v>
      </c>
      <c r="I73" s="8">
        <f t="shared" si="1"/>
        <v>113303.232</v>
      </c>
      <c r="J73" s="8" t="str">
        <f>+'EV PRECIO REFERENCIA'!I73</f>
        <v/>
      </c>
      <c r="K73" s="8" t="str">
        <f t="shared" si="2"/>
        <v>No Aplica</v>
      </c>
      <c r="L73" s="8" t="str">
        <f>+'EV PRECIO REFERENCIA'!L73</f>
        <v/>
      </c>
      <c r="M73" s="8" t="str">
        <f t="shared" si="3"/>
        <v>No Aplica</v>
      </c>
      <c r="N73" s="8" t="str">
        <f>+'EV PRECIO REFERENCIA'!O73</f>
        <v/>
      </c>
      <c r="O73" s="8" t="str">
        <f t="shared" si="4"/>
        <v>No Aplica</v>
      </c>
      <c r="P73" s="8" t="str">
        <f>+'EV PRECIO REFERENCIA'!R73</f>
        <v/>
      </c>
      <c r="Q73" s="8" t="str">
        <f t="shared" si="5"/>
        <v>No Aplica</v>
      </c>
      <c r="R73" s="8" t="str">
        <f>+'EV PRECIO REFERENCIA'!U73</f>
        <v/>
      </c>
      <c r="S73" s="8" t="str">
        <f t="shared" si="6"/>
        <v>No Aplica</v>
      </c>
      <c r="T73" s="8" t="str">
        <f>+'EV PRECIO REFERENCIA'!X73</f>
        <v/>
      </c>
      <c r="U73" s="8" t="str">
        <f t="shared" si="7"/>
        <v>No Aplica</v>
      </c>
      <c r="V73" s="8" t="e">
        <f>+'EV PRECIO REFERENCIA'!AA73</f>
        <v>#REF!</v>
      </c>
      <c r="W73" s="8" t="e">
        <f t="shared" si="8"/>
        <v>#REF!</v>
      </c>
      <c r="X73" s="258">
        <f>+'EV PRECIO REFERENCIA'!AD73</f>
        <v>113061.9</v>
      </c>
      <c r="Y73" s="8" t="str">
        <f t="shared" si="9"/>
        <v>No Aplica</v>
      </c>
      <c r="Z73" s="8" t="str">
        <f>+'EV PRECIO REFERENCIA'!AG73</f>
        <v/>
      </c>
      <c r="AA73" s="8" t="str">
        <f t="shared" si="10"/>
        <v>No Aplica</v>
      </c>
      <c r="AB73" s="8" t="str">
        <f>+'EV PRECIO REFERENCIA'!AJ73:AJ405</f>
        <v/>
      </c>
      <c r="AC73" s="8" t="str">
        <f t="shared" si="11"/>
        <v>No Aplica</v>
      </c>
      <c r="AD73" s="8" t="str">
        <f>+'EV PRECIO REFERENCIA'!AM73</f>
        <v/>
      </c>
      <c r="AE73" s="8" t="str">
        <f t="shared" si="12"/>
        <v>No Aplica</v>
      </c>
      <c r="AF73" s="342">
        <f>+'EV PRECIO REFERENCIA'!AP73</f>
        <v>118286</v>
      </c>
      <c r="AG73" s="8" t="str">
        <f t="shared" si="13"/>
        <v>No Aplica</v>
      </c>
      <c r="AH73" s="8" t="str">
        <f>+'EV PRECIO REFERENCIA'!AS73</f>
        <v/>
      </c>
      <c r="AI73" s="8" t="str">
        <f t="shared" si="14"/>
        <v>No Aplica</v>
      </c>
      <c r="AJ73" s="8" t="str">
        <f>+'EV PRECIO REFERENCIA'!AV73</f>
        <v/>
      </c>
      <c r="AK73" s="8" t="str">
        <f t="shared" si="15"/>
        <v>No Aplica</v>
      </c>
      <c r="AL73" s="342" t="str">
        <f>+'EV PRECIO REFERENCIA'!AY73</f>
        <v/>
      </c>
      <c r="AM73" s="8" t="str">
        <f t="shared" si="16"/>
        <v>No Aplica</v>
      </c>
      <c r="AN73" s="8" t="str">
        <f>+'EV PRECIO REFERENCIA'!BB73</f>
        <v/>
      </c>
      <c r="AO73" s="8" t="str">
        <f t="shared" si="17"/>
        <v>No Aplica</v>
      </c>
      <c r="AP73" s="8" t="str">
        <f>+'EV PRECIO REFERENCIA'!BE73</f>
        <v/>
      </c>
      <c r="AQ73" s="8" t="str">
        <f t="shared" si="18"/>
        <v>No Aplica</v>
      </c>
      <c r="AR73" s="8" t="str">
        <f>+'EV PRECIO REFERENCIA'!BH73</f>
        <v/>
      </c>
      <c r="AS73" s="8" t="str">
        <f t="shared" si="19"/>
        <v>No Aplica</v>
      </c>
      <c r="AT73" s="8" t="str">
        <f>+'EV PRECIO REFERENCIA'!BK73</f>
        <v/>
      </c>
      <c r="AU73" s="8" t="str">
        <f t="shared" si="20"/>
        <v>No Aplica</v>
      </c>
      <c r="AV73" s="8" t="str">
        <f>+'EV PRECIO REFERENCIA'!BQ73</f>
        <v/>
      </c>
      <c r="AW73" s="8" t="str">
        <f t="shared" si="21"/>
        <v>No Aplica</v>
      </c>
      <c r="AX73" s="8" t="str">
        <f>+'EV PRECIO REFERENCIA'!BT73</f>
        <v/>
      </c>
      <c r="AY73" s="8" t="str">
        <f t="shared" si="22"/>
        <v>No Aplica</v>
      </c>
      <c r="AZ73" s="8" t="e">
        <f>+'EV PRECIO REFERENCIA'!BW73</f>
        <v>#REF!</v>
      </c>
      <c r="BA73" s="8" t="e">
        <f t="shared" si="23"/>
        <v>#REF!</v>
      </c>
      <c r="BB73" s="44">
        <f t="shared" si="24"/>
        <v>113061.9</v>
      </c>
    </row>
    <row r="74" spans="1:54" ht="63.75" x14ac:dyDescent="0.2">
      <c r="A74" s="85">
        <f t="shared" si="28"/>
        <v>65</v>
      </c>
      <c r="B74" s="22" t="str">
        <f>VLOOKUP(A74,'EV PRECIO REFERENCIA'!A74:B405,2,0)</f>
        <v>DM2001</v>
      </c>
      <c r="C74" s="135" t="str">
        <f>VLOOKUP(A74,'EV PRECIO REFERENCIA'!A74:C405,3,0)</f>
        <v>EMPAQUE PARA ESTERILIZACION GRADO MEDICO ENTRE 60 Y 70GR/M2 DE  200 MM X 200M. TRES INDICADORES</v>
      </c>
      <c r="D74" s="18">
        <f>VLOOKUP(A74,'EV PRECIO REFERENCIA'!A74:D405,4,0)</f>
        <v>1</v>
      </c>
      <c r="E74" s="86" t="str">
        <f>VLOOKUP(A74,'EV PRECIO REFERENCIA'!A74:E405,5,0)</f>
        <v>UN</v>
      </c>
      <c r="F74" s="23">
        <f>VLOOKUP(A74,'EV PRECIO REFERENCIA'!A74:F405,6,0)</f>
        <v>194322.24</v>
      </c>
      <c r="G74" s="23">
        <f>VLOOKUP(A74,'EV PRECIO REFERENCIA'!A74:G405,7,0)</f>
        <v>3</v>
      </c>
      <c r="H74" s="8">
        <f t="shared" si="0"/>
        <v>582966.72</v>
      </c>
      <c r="I74" s="8">
        <f t="shared" si="1"/>
        <v>155457.79199999999</v>
      </c>
      <c r="J74" s="8" t="str">
        <f>+'EV PRECIO REFERENCIA'!I74</f>
        <v/>
      </c>
      <c r="K74" s="8" t="str">
        <f t="shared" si="2"/>
        <v>No Aplica</v>
      </c>
      <c r="L74" s="8" t="str">
        <f>+'EV PRECIO REFERENCIA'!L74</f>
        <v/>
      </c>
      <c r="M74" s="8" t="str">
        <f t="shared" si="3"/>
        <v>No Aplica</v>
      </c>
      <c r="N74" s="8" t="str">
        <f>+'EV PRECIO REFERENCIA'!O74</f>
        <v/>
      </c>
      <c r="O74" s="8" t="str">
        <f t="shared" si="4"/>
        <v>No Aplica</v>
      </c>
      <c r="P74" s="8" t="str">
        <f>+'EV PRECIO REFERENCIA'!R74</f>
        <v/>
      </c>
      <c r="Q74" s="8" t="str">
        <f t="shared" si="5"/>
        <v>No Aplica</v>
      </c>
      <c r="R74" s="8" t="str">
        <f>+'EV PRECIO REFERENCIA'!U74</f>
        <v/>
      </c>
      <c r="S74" s="8" t="str">
        <f t="shared" si="6"/>
        <v>No Aplica</v>
      </c>
      <c r="T74" s="8" t="str">
        <f>+'EV PRECIO REFERENCIA'!X74</f>
        <v/>
      </c>
      <c r="U74" s="8" t="str">
        <f t="shared" si="7"/>
        <v>No Aplica</v>
      </c>
      <c r="V74" s="8" t="e">
        <f>+'EV PRECIO REFERENCIA'!AA74</f>
        <v>#REF!</v>
      </c>
      <c r="W74" s="8" t="e">
        <f t="shared" si="8"/>
        <v>#REF!</v>
      </c>
      <c r="X74" s="258" t="str">
        <f>+'EV PRECIO REFERENCIA'!AD74</f>
        <v/>
      </c>
      <c r="Y74" s="8" t="str">
        <f t="shared" si="9"/>
        <v>No Aplica</v>
      </c>
      <c r="Z74" s="8" t="str">
        <f>+'EV PRECIO REFERENCIA'!AG74</f>
        <v/>
      </c>
      <c r="AA74" s="8" t="str">
        <f t="shared" si="10"/>
        <v>No Aplica</v>
      </c>
      <c r="AB74" s="8" t="str">
        <f>+'EV PRECIO REFERENCIA'!AJ74:AJ406</f>
        <v/>
      </c>
      <c r="AC74" s="8" t="str">
        <f t="shared" si="11"/>
        <v>No Aplica</v>
      </c>
      <c r="AD74" s="8" t="str">
        <f>+'EV PRECIO REFERENCIA'!AM74</f>
        <v/>
      </c>
      <c r="AE74" s="8" t="str">
        <f t="shared" si="12"/>
        <v>No Aplica</v>
      </c>
      <c r="AF74" s="342">
        <f>+'EV PRECIO REFERENCIA'!AP74</f>
        <v>169396.5</v>
      </c>
      <c r="AG74" s="8" t="str">
        <f t="shared" si="13"/>
        <v>No Aplica</v>
      </c>
      <c r="AH74" s="8" t="str">
        <f>+'EV PRECIO REFERENCIA'!AS74</f>
        <v/>
      </c>
      <c r="AI74" s="8" t="str">
        <f t="shared" si="14"/>
        <v>No Aplica</v>
      </c>
      <c r="AJ74" s="8" t="str">
        <f>+'EV PRECIO REFERENCIA'!AV74</f>
        <v/>
      </c>
      <c r="AK74" s="8" t="str">
        <f t="shared" si="15"/>
        <v>No Aplica</v>
      </c>
      <c r="AL74" s="342" t="str">
        <f>+'EV PRECIO REFERENCIA'!AY74</f>
        <v/>
      </c>
      <c r="AM74" s="8" t="str">
        <f t="shared" si="16"/>
        <v>No Aplica</v>
      </c>
      <c r="AN74" s="8" t="str">
        <f>+'EV PRECIO REFERENCIA'!BB74</f>
        <v/>
      </c>
      <c r="AO74" s="8" t="str">
        <f t="shared" si="17"/>
        <v>No Aplica</v>
      </c>
      <c r="AP74" s="8" t="str">
        <f>+'EV PRECIO REFERENCIA'!BE74</f>
        <v/>
      </c>
      <c r="AQ74" s="8" t="str">
        <f t="shared" si="18"/>
        <v>No Aplica</v>
      </c>
      <c r="AR74" s="8" t="str">
        <f>+'EV PRECIO REFERENCIA'!BH74</f>
        <v/>
      </c>
      <c r="AS74" s="8" t="str">
        <f t="shared" si="19"/>
        <v>No Aplica</v>
      </c>
      <c r="AT74" s="8" t="str">
        <f>+'EV PRECIO REFERENCIA'!BK74</f>
        <v/>
      </c>
      <c r="AU74" s="8" t="str">
        <f t="shared" si="20"/>
        <v>No Aplica</v>
      </c>
      <c r="AV74" s="8" t="str">
        <f>+'EV PRECIO REFERENCIA'!BQ74</f>
        <v/>
      </c>
      <c r="AW74" s="8" t="str">
        <f t="shared" si="21"/>
        <v>No Aplica</v>
      </c>
      <c r="AX74" s="8" t="str">
        <f>+'EV PRECIO REFERENCIA'!BT74</f>
        <v/>
      </c>
      <c r="AY74" s="8" t="str">
        <f t="shared" si="22"/>
        <v>No Aplica</v>
      </c>
      <c r="AZ74" s="8" t="e">
        <f>+'EV PRECIO REFERENCIA'!BW74</f>
        <v>#REF!</v>
      </c>
      <c r="BA74" s="8" t="e">
        <f t="shared" si="23"/>
        <v>#REF!</v>
      </c>
      <c r="BB74" s="44">
        <f t="shared" si="24"/>
        <v>169396.5</v>
      </c>
    </row>
    <row r="75" spans="1:54" ht="51" x14ac:dyDescent="0.2">
      <c r="A75" s="85">
        <f t="shared" si="28"/>
        <v>66</v>
      </c>
      <c r="B75" s="22" t="str">
        <f>VLOOKUP(A75,'EV PRECIO REFERENCIA'!A75:B406,2,0)</f>
        <v>DM792</v>
      </c>
      <c r="C75" s="135" t="str">
        <f>VLOOKUP(A75,'EV PRECIO REFERENCIA'!A75:C406,3,0)</f>
        <v>EMPAQUE PARA ESTERILIZACION GRADO MEDICO ENTRE 60 Y 70GR/M2 DE  250 MM X 200M</v>
      </c>
      <c r="D75" s="18">
        <f>VLOOKUP(A75,'EV PRECIO REFERENCIA'!A75:D406,4,0)</f>
        <v>1</v>
      </c>
      <c r="E75" s="86" t="str">
        <f>VLOOKUP(A75,'EV PRECIO REFERENCIA'!A75:E406,5,0)</f>
        <v>UN</v>
      </c>
      <c r="F75" s="23">
        <f>VLOOKUP(A75,'EV PRECIO REFERENCIA'!A75:F406,6,0)</f>
        <v>246758.39999999999</v>
      </c>
      <c r="G75" s="23">
        <f>VLOOKUP(A75,'EV PRECIO REFERENCIA'!A75:G406,7,0)</f>
        <v>2</v>
      </c>
      <c r="H75" s="8">
        <f t="shared" ref="H75:H138" si="29">+G75*F75</f>
        <v>493516.79999999999</v>
      </c>
      <c r="I75" s="8">
        <f t="shared" ref="I75:I138" si="30">(F75)-(F75*$I$8)</f>
        <v>197406.72</v>
      </c>
      <c r="J75" s="8" t="str">
        <f>+'EV PRECIO REFERENCIA'!I75</f>
        <v/>
      </c>
      <c r="K75" s="8" t="str">
        <f t="shared" ref="K75:K138" si="31">IF(J75&lt;$I$10,"Artificialidad Baja","No Aplica")</f>
        <v>No Aplica</v>
      </c>
      <c r="L75" s="8" t="str">
        <f>+'EV PRECIO REFERENCIA'!L75</f>
        <v/>
      </c>
      <c r="M75" s="8" t="str">
        <f t="shared" ref="M75:M138" si="32">IF(L75&lt;$I$10,"Artificialidad Baja","No Aplica")</f>
        <v>No Aplica</v>
      </c>
      <c r="N75" s="8" t="str">
        <f>+'EV PRECIO REFERENCIA'!O75</f>
        <v/>
      </c>
      <c r="O75" s="8" t="str">
        <f t="shared" ref="O75:O138" si="33">IF(N75&lt;$I$10,"Artificialidad Baja","No Aplica")</f>
        <v>No Aplica</v>
      </c>
      <c r="P75" s="8" t="str">
        <f>+'EV PRECIO REFERENCIA'!R75</f>
        <v/>
      </c>
      <c r="Q75" s="8" t="str">
        <f t="shared" ref="Q75:Q138" si="34">IF(P75&lt;$I$10,"Precios Bajos","No Aplica")</f>
        <v>No Aplica</v>
      </c>
      <c r="R75" s="8" t="str">
        <f>+'EV PRECIO REFERENCIA'!U75</f>
        <v/>
      </c>
      <c r="S75" s="8" t="str">
        <f t="shared" ref="S75:S138" si="35">IF(R75&lt;$I$10,"Precios Bajos","No Aplica")</f>
        <v>No Aplica</v>
      </c>
      <c r="T75" s="8" t="str">
        <f>+'EV PRECIO REFERENCIA'!X75</f>
        <v/>
      </c>
      <c r="U75" s="8" t="str">
        <f t="shared" ref="U75:U138" si="36">IF(T75&lt;$I$10,"Precios Bajos","No Aplica")</f>
        <v>No Aplica</v>
      </c>
      <c r="V75" s="8" t="e">
        <f>+'EV PRECIO REFERENCIA'!AA75</f>
        <v>#REF!</v>
      </c>
      <c r="W75" s="8" t="e">
        <f t="shared" ref="W75:W138" si="37">IF(V75&lt;$I$10,"Precios Bajos","No Aplica")</f>
        <v>#REF!</v>
      </c>
      <c r="X75" s="258">
        <f>+'EV PRECIO REFERENCIA'!AD75</f>
        <v>208818.82</v>
      </c>
      <c r="Y75" s="8" t="str">
        <f t="shared" ref="Y75:Y138" si="38">IF(X75&lt;$I$10,"Precios Bajos","No Aplica")</f>
        <v>No Aplica</v>
      </c>
      <c r="Z75" s="8" t="str">
        <f>+'EV PRECIO REFERENCIA'!AG75</f>
        <v/>
      </c>
      <c r="AA75" s="8" t="str">
        <f t="shared" ref="AA75:AA138" si="39">IF(Z75&lt;$I$10,"Precios Bajos","No Aplica")</f>
        <v>No Aplica</v>
      </c>
      <c r="AB75" s="8" t="str">
        <f>+'EV PRECIO REFERENCIA'!AJ75:AJ407</f>
        <v/>
      </c>
      <c r="AC75" s="8" t="str">
        <f t="shared" ref="AC75:AC138" si="40">IF(AB75&lt;$I$10,"Precios Bajos","No Aplica")</f>
        <v>No Aplica</v>
      </c>
      <c r="AD75" s="8" t="str">
        <f>+'EV PRECIO REFERENCIA'!AM75</f>
        <v/>
      </c>
      <c r="AE75" s="8" t="str">
        <f t="shared" ref="AE75:AE138" si="41">IF(AD75&lt;$I$10,"Precios Bajos","No Aplica")</f>
        <v>No Aplica</v>
      </c>
      <c r="AF75" s="342">
        <f>+'EV PRECIO REFERENCIA'!AP75</f>
        <v>204561</v>
      </c>
      <c r="AG75" s="8" t="str">
        <f t="shared" ref="AG75:AG138" si="42">IF(AF75&lt;$I$10,"Precios Bajos","No Aplica")</f>
        <v>No Aplica</v>
      </c>
      <c r="AH75" s="8" t="str">
        <f>+'EV PRECIO REFERENCIA'!AS75</f>
        <v/>
      </c>
      <c r="AI75" s="8" t="str">
        <f t="shared" ref="AI75:AI138" si="43">IF(AH75&lt;$I$10,"Precios Bajos","No Aplica")</f>
        <v>No Aplica</v>
      </c>
      <c r="AJ75" s="8" t="str">
        <f>+'EV PRECIO REFERENCIA'!AV75</f>
        <v/>
      </c>
      <c r="AK75" s="8" t="str">
        <f t="shared" ref="AK75:AK138" si="44">IF(AJ75&lt;$I$10,"Precios Bajos","No Aplica")</f>
        <v>No Aplica</v>
      </c>
      <c r="AL75" s="342" t="str">
        <f>+'EV PRECIO REFERENCIA'!AY75</f>
        <v/>
      </c>
      <c r="AM75" s="8" t="str">
        <f t="shared" ref="AM75:AM138" si="45">IF(AL75&lt;$I$10,"Precios Bajos","No Aplica")</f>
        <v>No Aplica</v>
      </c>
      <c r="AN75" s="8" t="str">
        <f>+'EV PRECIO REFERENCIA'!BB75</f>
        <v/>
      </c>
      <c r="AO75" s="8" t="str">
        <f t="shared" ref="AO75:AO138" si="46">IF(AN75&lt;$I$10,"Precios Bajos","No Aplica")</f>
        <v>No Aplica</v>
      </c>
      <c r="AP75" s="8" t="str">
        <f>+'EV PRECIO REFERENCIA'!BE75</f>
        <v/>
      </c>
      <c r="AQ75" s="8" t="str">
        <f t="shared" ref="AQ75:AQ138" si="47">IF(AP75&lt;$I$10,"Precios Bajos","No Aplica")</f>
        <v>No Aplica</v>
      </c>
      <c r="AR75" s="8" t="str">
        <f>+'EV PRECIO REFERENCIA'!BH75</f>
        <v/>
      </c>
      <c r="AS75" s="8" t="str">
        <f t="shared" ref="AS75:AS138" si="48">IF(AR75&lt;$I$10,"Precios Bajos","No Aplica")</f>
        <v>No Aplica</v>
      </c>
      <c r="AT75" s="8" t="str">
        <f>+'EV PRECIO REFERENCIA'!BK75</f>
        <v/>
      </c>
      <c r="AU75" s="8" t="str">
        <f t="shared" ref="AU75:AU138" si="49">IF(AT75&lt;$I$10,"Precios Bajos","No Aplica")</f>
        <v>No Aplica</v>
      </c>
      <c r="AV75" s="8" t="str">
        <f>+'EV PRECIO REFERENCIA'!BQ75</f>
        <v/>
      </c>
      <c r="AW75" s="8" t="str">
        <f t="shared" ref="AW75:AW138" si="50">IF(AV75&lt;$I$10,"Precios Bajos","No Aplica")</f>
        <v>No Aplica</v>
      </c>
      <c r="AX75" s="8" t="str">
        <f>+'EV PRECIO REFERENCIA'!BT75</f>
        <v/>
      </c>
      <c r="AY75" s="8" t="str">
        <f t="shared" ref="AY75:AY138" si="51">IF(AX75&lt;$I$10,"Precios Bajos","No Aplica")</f>
        <v>No Aplica</v>
      </c>
      <c r="AZ75" s="8" t="e">
        <f>+'EV PRECIO REFERENCIA'!BW75</f>
        <v>#REF!</v>
      </c>
      <c r="BA75" s="8" t="e">
        <f t="shared" ref="BA75:BA138" si="52">IF(AZ75&lt;$I$10,"Precios Bajos","No Aplica")</f>
        <v>#REF!</v>
      </c>
      <c r="BB75" s="44">
        <f t="shared" ref="BB75:BB138" si="53">MIN(J75,L75,N75,P75,R75,T75,X75,Z75,AB75,AD75,AF75,AJ75,AN75,AP75,AR75,AV75,AX75,AH75:AH75,AT75,AL75)</f>
        <v>204561</v>
      </c>
    </row>
    <row r="76" spans="1:54" ht="63.75" x14ac:dyDescent="0.2">
      <c r="A76" s="85">
        <f t="shared" si="28"/>
        <v>67</v>
      </c>
      <c r="B76" s="22" t="str">
        <f>VLOOKUP(A76,'EV PRECIO REFERENCIA'!A76:B407,2,0)</f>
        <v>DM1635</v>
      </c>
      <c r="C76" s="135" t="str">
        <f>VLOOKUP(A76,'EV PRECIO REFERENCIA'!A76:C407,3,0)</f>
        <v>EMPAQUE PARA ESTERILIZACION GRADO MEDICO ENTRE 60 Y 70GR/M2 DE  250MMX 5MM – 6.5 X 100M (FUELLE)</v>
      </c>
      <c r="D76" s="18">
        <f>VLOOKUP(A76,'EV PRECIO REFERENCIA'!A76:D407,4,0)</f>
        <v>1</v>
      </c>
      <c r="E76" s="86" t="str">
        <f>VLOOKUP(A76,'EV PRECIO REFERENCIA'!A76:E407,5,0)</f>
        <v>UN</v>
      </c>
      <c r="F76" s="23">
        <f>VLOOKUP(A76,'EV PRECIO REFERENCIA'!A76:F407,6,0)</f>
        <v>206403.12</v>
      </c>
      <c r="G76" s="23">
        <f>VLOOKUP(A76,'EV PRECIO REFERENCIA'!A76:G407,7,0)</f>
        <v>1</v>
      </c>
      <c r="H76" s="8">
        <f t="shared" si="29"/>
        <v>206403.12</v>
      </c>
      <c r="I76" s="8">
        <f t="shared" si="30"/>
        <v>165122.49599999998</v>
      </c>
      <c r="J76" s="8" t="str">
        <f>+'EV PRECIO REFERENCIA'!I76</f>
        <v/>
      </c>
      <c r="K76" s="8" t="str">
        <f t="shared" si="31"/>
        <v>No Aplica</v>
      </c>
      <c r="L76" s="8" t="str">
        <f>+'EV PRECIO REFERENCIA'!L76</f>
        <v/>
      </c>
      <c r="M76" s="8" t="str">
        <f t="shared" si="32"/>
        <v>No Aplica</v>
      </c>
      <c r="N76" s="8" t="str">
        <f>+'EV PRECIO REFERENCIA'!O76</f>
        <v/>
      </c>
      <c r="O76" s="8" t="str">
        <f t="shared" si="33"/>
        <v>No Aplica</v>
      </c>
      <c r="P76" s="8" t="str">
        <f>+'EV PRECIO REFERENCIA'!R76</f>
        <v/>
      </c>
      <c r="Q76" s="8" t="str">
        <f t="shared" si="34"/>
        <v>No Aplica</v>
      </c>
      <c r="R76" s="8" t="str">
        <f>+'EV PRECIO REFERENCIA'!U76</f>
        <v/>
      </c>
      <c r="S76" s="8" t="str">
        <f t="shared" si="35"/>
        <v>No Aplica</v>
      </c>
      <c r="T76" s="8" t="str">
        <f>+'EV PRECIO REFERENCIA'!X76</f>
        <v/>
      </c>
      <c r="U76" s="8" t="str">
        <f t="shared" si="36"/>
        <v>No Aplica</v>
      </c>
      <c r="V76" s="8" t="e">
        <f>+'EV PRECIO REFERENCIA'!AA76</f>
        <v>#REF!</v>
      </c>
      <c r="W76" s="8" t="e">
        <f t="shared" si="37"/>
        <v>#REF!</v>
      </c>
      <c r="X76" s="258">
        <f>+'EV PRECIO REFERENCIA'!AD76</f>
        <v>166428.64000000001</v>
      </c>
      <c r="Y76" s="8" t="str">
        <f t="shared" si="38"/>
        <v>No Aplica</v>
      </c>
      <c r="Z76" s="8" t="str">
        <f>+'EV PRECIO REFERENCIA'!AG76</f>
        <v/>
      </c>
      <c r="AA76" s="8" t="str">
        <f t="shared" si="39"/>
        <v>No Aplica</v>
      </c>
      <c r="AB76" s="8" t="str">
        <f>+'EV PRECIO REFERENCIA'!AJ76:AJ408</f>
        <v/>
      </c>
      <c r="AC76" s="8" t="str">
        <f t="shared" si="40"/>
        <v>No Aplica</v>
      </c>
      <c r="AD76" s="8" t="str">
        <f>+'EV PRECIO REFERENCIA'!AM76</f>
        <v/>
      </c>
      <c r="AE76" s="8" t="str">
        <f t="shared" si="41"/>
        <v>No Aplica</v>
      </c>
      <c r="AF76" s="342">
        <f>+'EV PRECIO REFERENCIA'!AP76</f>
        <v>162911</v>
      </c>
      <c r="AG76" s="8" t="str">
        <f t="shared" si="42"/>
        <v>No Aplica</v>
      </c>
      <c r="AH76" s="8" t="str">
        <f>+'EV PRECIO REFERENCIA'!AS76</f>
        <v/>
      </c>
      <c r="AI76" s="8" t="str">
        <f t="shared" si="43"/>
        <v>No Aplica</v>
      </c>
      <c r="AJ76" s="8" t="str">
        <f>+'EV PRECIO REFERENCIA'!AV76</f>
        <v/>
      </c>
      <c r="AK76" s="8" t="str">
        <f t="shared" si="44"/>
        <v>No Aplica</v>
      </c>
      <c r="AL76" s="342" t="str">
        <f>+'EV PRECIO REFERENCIA'!AY76</f>
        <v/>
      </c>
      <c r="AM76" s="8" t="str">
        <f t="shared" si="45"/>
        <v>No Aplica</v>
      </c>
      <c r="AN76" s="8" t="str">
        <f>+'EV PRECIO REFERENCIA'!BB76</f>
        <v/>
      </c>
      <c r="AO76" s="8" t="str">
        <f t="shared" si="46"/>
        <v>No Aplica</v>
      </c>
      <c r="AP76" s="8" t="str">
        <f>+'EV PRECIO REFERENCIA'!BE76</f>
        <v/>
      </c>
      <c r="AQ76" s="8" t="str">
        <f t="shared" si="47"/>
        <v>No Aplica</v>
      </c>
      <c r="AR76" s="8" t="str">
        <f>+'EV PRECIO REFERENCIA'!BH76</f>
        <v/>
      </c>
      <c r="AS76" s="8" t="str">
        <f t="shared" si="48"/>
        <v>No Aplica</v>
      </c>
      <c r="AT76" s="8" t="str">
        <f>+'EV PRECIO REFERENCIA'!BK76</f>
        <v/>
      </c>
      <c r="AU76" s="8" t="str">
        <f t="shared" si="49"/>
        <v>No Aplica</v>
      </c>
      <c r="AV76" s="8" t="str">
        <f>+'EV PRECIO REFERENCIA'!BQ76</f>
        <v/>
      </c>
      <c r="AW76" s="8" t="str">
        <f t="shared" si="50"/>
        <v>No Aplica</v>
      </c>
      <c r="AX76" s="8" t="str">
        <f>+'EV PRECIO REFERENCIA'!BT76</f>
        <v/>
      </c>
      <c r="AY76" s="8" t="str">
        <f t="shared" si="51"/>
        <v>No Aplica</v>
      </c>
      <c r="AZ76" s="8" t="e">
        <f>+'EV PRECIO REFERENCIA'!BW76</f>
        <v>#REF!</v>
      </c>
      <c r="BA76" s="8" t="e">
        <f t="shared" si="52"/>
        <v>#REF!</v>
      </c>
      <c r="BB76" s="44">
        <f t="shared" si="53"/>
        <v>162911</v>
      </c>
    </row>
    <row r="77" spans="1:54" ht="63.75" x14ac:dyDescent="0.2">
      <c r="A77" s="85">
        <f t="shared" si="28"/>
        <v>68</v>
      </c>
      <c r="B77" s="22" t="str">
        <f>VLOOKUP(A77,'EV PRECIO REFERENCIA'!A77:B408,2,0)</f>
        <v>DM1787</v>
      </c>
      <c r="C77" s="135" t="str">
        <f>VLOOKUP(A77,'EV PRECIO REFERENCIA'!A77:C408,3,0)</f>
        <v>EMPAQUE PARA ESTERILIZACION GRADO MEDICO ENTRE 60 Y 70GR/M2 DE  300MMX 5MM-6.5 X 100M(FUELLE)</v>
      </c>
      <c r="D77" s="18">
        <f>VLOOKUP(A77,'EV PRECIO REFERENCIA'!A77:D408,4,0)</f>
        <v>1</v>
      </c>
      <c r="E77" s="86" t="str">
        <f>VLOOKUP(A77,'EV PRECIO REFERENCIA'!A77:E408,5,0)</f>
        <v>UN</v>
      </c>
      <c r="F77" s="23">
        <f>VLOOKUP(A77,'EV PRECIO REFERENCIA'!A77:F408,6,0)</f>
        <v>250999.56</v>
      </c>
      <c r="G77" s="23">
        <f>VLOOKUP(A77,'EV PRECIO REFERENCIA'!A77:G408,7,0)</f>
        <v>1</v>
      </c>
      <c r="H77" s="8">
        <f t="shared" si="29"/>
        <v>250999.56</v>
      </c>
      <c r="I77" s="8">
        <f t="shared" si="30"/>
        <v>200799.64799999999</v>
      </c>
      <c r="J77" s="8" t="str">
        <f>+'EV PRECIO REFERENCIA'!I77</f>
        <v/>
      </c>
      <c r="K77" s="8" t="str">
        <f t="shared" si="31"/>
        <v>No Aplica</v>
      </c>
      <c r="L77" s="8" t="str">
        <f>+'EV PRECIO REFERENCIA'!L77</f>
        <v/>
      </c>
      <c r="M77" s="8" t="str">
        <f t="shared" si="32"/>
        <v>No Aplica</v>
      </c>
      <c r="N77" s="8" t="str">
        <f>+'EV PRECIO REFERENCIA'!O77</f>
        <v/>
      </c>
      <c r="O77" s="8" t="str">
        <f t="shared" si="33"/>
        <v>No Aplica</v>
      </c>
      <c r="P77" s="8" t="str">
        <f>+'EV PRECIO REFERENCIA'!R77</f>
        <v/>
      </c>
      <c r="Q77" s="8" t="str">
        <f t="shared" si="34"/>
        <v>No Aplica</v>
      </c>
      <c r="R77" s="8" t="str">
        <f>+'EV PRECIO REFERENCIA'!U77</f>
        <v/>
      </c>
      <c r="S77" s="8" t="str">
        <f t="shared" si="35"/>
        <v>No Aplica</v>
      </c>
      <c r="T77" s="8" t="str">
        <f>+'EV PRECIO REFERENCIA'!X77</f>
        <v/>
      </c>
      <c r="U77" s="8" t="str">
        <f t="shared" si="36"/>
        <v>No Aplica</v>
      </c>
      <c r="V77" s="8" t="e">
        <f>+'EV PRECIO REFERENCIA'!AA77</f>
        <v>#REF!</v>
      </c>
      <c r="W77" s="8" t="e">
        <f t="shared" si="37"/>
        <v>#REF!</v>
      </c>
      <c r="X77" s="258">
        <f>+'EV PRECIO REFERENCIA'!AD77</f>
        <v>191799.44</v>
      </c>
      <c r="Y77" s="8" t="str">
        <f t="shared" si="38"/>
        <v>No Aplica</v>
      </c>
      <c r="Z77" s="8" t="str">
        <f>+'EV PRECIO REFERENCIA'!AG77</f>
        <v/>
      </c>
      <c r="AA77" s="8" t="str">
        <f t="shared" si="39"/>
        <v>No Aplica</v>
      </c>
      <c r="AB77" s="8" t="str">
        <f>+'EV PRECIO REFERENCIA'!AJ77:AJ409</f>
        <v/>
      </c>
      <c r="AC77" s="8" t="str">
        <f t="shared" si="40"/>
        <v>No Aplica</v>
      </c>
      <c r="AD77" s="8" t="str">
        <f>+'EV PRECIO REFERENCIA'!AM77</f>
        <v/>
      </c>
      <c r="AE77" s="8" t="str">
        <f t="shared" si="41"/>
        <v>No Aplica</v>
      </c>
      <c r="AF77" s="342">
        <f>+'EV PRECIO REFERENCIA'!AP77</f>
        <v>183736</v>
      </c>
      <c r="AG77" s="8" t="str">
        <f t="shared" si="42"/>
        <v>No Aplica</v>
      </c>
      <c r="AH77" s="8" t="str">
        <f>+'EV PRECIO REFERENCIA'!AS77</f>
        <v/>
      </c>
      <c r="AI77" s="8" t="str">
        <f t="shared" si="43"/>
        <v>No Aplica</v>
      </c>
      <c r="AJ77" s="8" t="str">
        <f>+'EV PRECIO REFERENCIA'!AV77</f>
        <v/>
      </c>
      <c r="AK77" s="8" t="str">
        <f t="shared" si="44"/>
        <v>No Aplica</v>
      </c>
      <c r="AL77" s="342" t="str">
        <f>+'EV PRECIO REFERENCIA'!AY77</f>
        <v/>
      </c>
      <c r="AM77" s="8" t="str">
        <f t="shared" si="45"/>
        <v>No Aplica</v>
      </c>
      <c r="AN77" s="8" t="str">
        <f>+'EV PRECIO REFERENCIA'!BB77</f>
        <v/>
      </c>
      <c r="AO77" s="8" t="str">
        <f t="shared" si="46"/>
        <v>No Aplica</v>
      </c>
      <c r="AP77" s="8" t="str">
        <f>+'EV PRECIO REFERENCIA'!BE77</f>
        <v/>
      </c>
      <c r="AQ77" s="8" t="str">
        <f t="shared" si="47"/>
        <v>No Aplica</v>
      </c>
      <c r="AR77" s="8" t="str">
        <f>+'EV PRECIO REFERENCIA'!BH77</f>
        <v/>
      </c>
      <c r="AS77" s="8" t="str">
        <f t="shared" si="48"/>
        <v>No Aplica</v>
      </c>
      <c r="AT77" s="8" t="str">
        <f>+'EV PRECIO REFERENCIA'!BK77</f>
        <v/>
      </c>
      <c r="AU77" s="8" t="str">
        <f t="shared" si="49"/>
        <v>No Aplica</v>
      </c>
      <c r="AV77" s="8" t="str">
        <f>+'EV PRECIO REFERENCIA'!BQ77</f>
        <v/>
      </c>
      <c r="AW77" s="8" t="str">
        <f t="shared" si="50"/>
        <v>No Aplica</v>
      </c>
      <c r="AX77" s="8" t="str">
        <f>+'EV PRECIO REFERENCIA'!BT77</f>
        <v/>
      </c>
      <c r="AY77" s="8" t="str">
        <f t="shared" si="51"/>
        <v>No Aplica</v>
      </c>
      <c r="AZ77" s="8" t="e">
        <f>+'EV PRECIO REFERENCIA'!BW77</f>
        <v>#REF!</v>
      </c>
      <c r="BA77" s="8" t="e">
        <f t="shared" si="52"/>
        <v>#REF!</v>
      </c>
      <c r="BB77" s="44">
        <f t="shared" si="53"/>
        <v>183736</v>
      </c>
    </row>
    <row r="78" spans="1:54" ht="51" x14ac:dyDescent="0.2">
      <c r="A78" s="85">
        <f t="shared" si="28"/>
        <v>69</v>
      </c>
      <c r="B78" s="22" t="str">
        <f>VLOOKUP(A78,'EV PRECIO REFERENCIA'!A78:B409,2,0)</f>
        <v>DM1747</v>
      </c>
      <c r="C78" s="135" t="str">
        <f>VLOOKUP(A78,'EV PRECIO REFERENCIA'!A78:C409,3,0)</f>
        <v>EMPAQUE PARA ESTERILIZACION GRADO MEDICO ENTRE 60 Y 70 GR/M2 DE 50 MM X 200 M</v>
      </c>
      <c r="D78" s="18">
        <f>VLOOKUP(A78,'EV PRECIO REFERENCIA'!A78:D409,4,0)</f>
        <v>1</v>
      </c>
      <c r="E78" s="86" t="str">
        <f>VLOOKUP(A78,'EV PRECIO REFERENCIA'!A78:E409,5,0)</f>
        <v>UN</v>
      </c>
      <c r="F78" s="23">
        <f>VLOOKUP(A78,'EV PRECIO REFERENCIA'!A78:F409,6,0)</f>
        <v>60606.7</v>
      </c>
      <c r="G78" s="23">
        <f>VLOOKUP(A78,'EV PRECIO REFERENCIA'!A78:G409,7,0)</f>
        <v>1</v>
      </c>
      <c r="H78" s="8">
        <f t="shared" si="29"/>
        <v>60606.7</v>
      </c>
      <c r="I78" s="8">
        <f t="shared" si="30"/>
        <v>48485.36</v>
      </c>
      <c r="J78" s="8" t="str">
        <f>+'EV PRECIO REFERENCIA'!I78</f>
        <v/>
      </c>
      <c r="K78" s="8" t="str">
        <f t="shared" si="31"/>
        <v>No Aplica</v>
      </c>
      <c r="L78" s="8" t="str">
        <f>+'EV PRECIO REFERENCIA'!L78</f>
        <v/>
      </c>
      <c r="M78" s="8" t="str">
        <f t="shared" si="32"/>
        <v>No Aplica</v>
      </c>
      <c r="N78" s="8" t="str">
        <f>+'EV PRECIO REFERENCIA'!O78</f>
        <v/>
      </c>
      <c r="O78" s="8" t="str">
        <f t="shared" si="33"/>
        <v>No Aplica</v>
      </c>
      <c r="P78" s="8" t="str">
        <f>+'EV PRECIO REFERENCIA'!R78</f>
        <v/>
      </c>
      <c r="Q78" s="8" t="str">
        <f t="shared" si="34"/>
        <v>No Aplica</v>
      </c>
      <c r="R78" s="8" t="str">
        <f>+'EV PRECIO REFERENCIA'!U78</f>
        <v/>
      </c>
      <c r="S78" s="8" t="str">
        <f t="shared" si="35"/>
        <v>No Aplica</v>
      </c>
      <c r="T78" s="8" t="str">
        <f>+'EV PRECIO REFERENCIA'!X78</f>
        <v/>
      </c>
      <c r="U78" s="8" t="str">
        <f t="shared" si="36"/>
        <v>No Aplica</v>
      </c>
      <c r="V78" s="8" t="e">
        <f>+'EV PRECIO REFERENCIA'!AA78</f>
        <v>#REF!</v>
      </c>
      <c r="W78" s="8" t="e">
        <f t="shared" si="37"/>
        <v>#REF!</v>
      </c>
      <c r="X78" s="258">
        <f>+'EV PRECIO REFERENCIA'!AD78</f>
        <v>37083.97</v>
      </c>
      <c r="Y78" s="8" t="str">
        <f t="shared" si="38"/>
        <v>Precios Bajos</v>
      </c>
      <c r="Z78" s="8" t="str">
        <f>+'EV PRECIO REFERENCIA'!AG78</f>
        <v/>
      </c>
      <c r="AA78" s="8" t="str">
        <f t="shared" si="39"/>
        <v>No Aplica</v>
      </c>
      <c r="AB78" s="8" t="str">
        <f>+'EV PRECIO REFERENCIA'!AJ78:AJ410</f>
        <v/>
      </c>
      <c r="AC78" s="8" t="str">
        <f t="shared" si="40"/>
        <v>No Aplica</v>
      </c>
      <c r="AD78" s="8" t="str">
        <f>+'EV PRECIO REFERENCIA'!AM78</f>
        <v/>
      </c>
      <c r="AE78" s="8" t="str">
        <f t="shared" si="41"/>
        <v>No Aplica</v>
      </c>
      <c r="AF78" s="342">
        <f>+'EV PRECIO REFERENCIA'!AP78</f>
        <v>43316</v>
      </c>
      <c r="AG78" s="8" t="str">
        <f t="shared" si="42"/>
        <v>Precios Bajos</v>
      </c>
      <c r="AH78" s="8" t="str">
        <f>+'EV PRECIO REFERENCIA'!AS78</f>
        <v/>
      </c>
      <c r="AI78" s="8" t="str">
        <f t="shared" si="43"/>
        <v>No Aplica</v>
      </c>
      <c r="AJ78" s="8" t="str">
        <f>+'EV PRECIO REFERENCIA'!AV78</f>
        <v/>
      </c>
      <c r="AK78" s="8" t="str">
        <f t="shared" si="44"/>
        <v>No Aplica</v>
      </c>
      <c r="AL78" s="342" t="str">
        <f>+'EV PRECIO REFERENCIA'!AY78</f>
        <v/>
      </c>
      <c r="AM78" s="8" t="str">
        <f t="shared" si="45"/>
        <v>No Aplica</v>
      </c>
      <c r="AN78" s="8" t="str">
        <f>+'EV PRECIO REFERENCIA'!BB78</f>
        <v/>
      </c>
      <c r="AO78" s="8" t="str">
        <f t="shared" si="46"/>
        <v>No Aplica</v>
      </c>
      <c r="AP78" s="8">
        <f>+'EV PRECIO REFERENCIA'!BE78</f>
        <v>45815</v>
      </c>
      <c r="AQ78" s="8" t="str">
        <f t="shared" si="47"/>
        <v>Precios Bajos</v>
      </c>
      <c r="AR78" s="8" t="str">
        <f>+'EV PRECIO REFERENCIA'!BH78</f>
        <v/>
      </c>
      <c r="AS78" s="8" t="str">
        <f t="shared" si="48"/>
        <v>No Aplica</v>
      </c>
      <c r="AT78" s="8" t="str">
        <f>+'EV PRECIO REFERENCIA'!BK78</f>
        <v/>
      </c>
      <c r="AU78" s="8" t="str">
        <f t="shared" si="49"/>
        <v>No Aplica</v>
      </c>
      <c r="AV78" s="8" t="str">
        <f>+'EV PRECIO REFERENCIA'!BQ78</f>
        <v/>
      </c>
      <c r="AW78" s="8" t="str">
        <f t="shared" si="50"/>
        <v>No Aplica</v>
      </c>
      <c r="AX78" s="8" t="str">
        <f>+'EV PRECIO REFERENCIA'!BT78</f>
        <v/>
      </c>
      <c r="AY78" s="8" t="str">
        <f t="shared" si="51"/>
        <v>No Aplica</v>
      </c>
      <c r="AZ78" s="8" t="e">
        <f>+'EV PRECIO REFERENCIA'!BW78</f>
        <v>#REF!</v>
      </c>
      <c r="BA78" s="8" t="e">
        <f t="shared" si="52"/>
        <v>#REF!</v>
      </c>
      <c r="BB78" s="44">
        <f t="shared" si="53"/>
        <v>37083.97</v>
      </c>
    </row>
    <row r="79" spans="1:54" ht="51" x14ac:dyDescent="0.2">
      <c r="A79" s="85">
        <f t="shared" si="28"/>
        <v>70</v>
      </c>
      <c r="B79" s="22" t="str">
        <f>VLOOKUP(A79,'EV PRECIO REFERENCIA'!A79:B410,2,0)</f>
        <v>DM790</v>
      </c>
      <c r="C79" s="135" t="str">
        <f>VLOOKUP(A79,'EV PRECIO REFERENCIA'!A79:C410,3,0)</f>
        <v>EMPAQUE PARA ESTERILIZACION GRADO MEDICO ENTRE 60 Y 70GR/M2 DE  75 MM X 200M</v>
      </c>
      <c r="D79" s="18">
        <f>VLOOKUP(A79,'EV PRECIO REFERENCIA'!A79:D410,4,0)</f>
        <v>1</v>
      </c>
      <c r="E79" s="86" t="str">
        <f>VLOOKUP(A79,'EV PRECIO REFERENCIA'!A79:E410,5,0)</f>
        <v>UN</v>
      </c>
      <c r="F79" s="23">
        <f>VLOOKUP(A79,'EV PRECIO REFERENCIA'!A79:F410,6,0)</f>
        <v>84823.2</v>
      </c>
      <c r="G79" s="23">
        <f>VLOOKUP(A79,'EV PRECIO REFERENCIA'!A79:G410,7,0)</f>
        <v>1</v>
      </c>
      <c r="H79" s="8">
        <f t="shared" si="29"/>
        <v>84823.2</v>
      </c>
      <c r="I79" s="8">
        <f t="shared" si="30"/>
        <v>67858.559999999998</v>
      </c>
      <c r="J79" s="8" t="str">
        <f>+'EV PRECIO REFERENCIA'!I79</f>
        <v/>
      </c>
      <c r="K79" s="8" t="str">
        <f t="shared" si="31"/>
        <v>No Aplica</v>
      </c>
      <c r="L79" s="8" t="str">
        <f>+'EV PRECIO REFERENCIA'!L79</f>
        <v/>
      </c>
      <c r="M79" s="8" t="str">
        <f t="shared" si="32"/>
        <v>No Aplica</v>
      </c>
      <c r="N79" s="8" t="str">
        <f>+'EV PRECIO REFERENCIA'!O79</f>
        <v/>
      </c>
      <c r="O79" s="8" t="str">
        <f t="shared" si="33"/>
        <v>No Aplica</v>
      </c>
      <c r="P79" s="8" t="str">
        <f>+'EV PRECIO REFERENCIA'!R79</f>
        <v/>
      </c>
      <c r="Q79" s="8" t="str">
        <f t="shared" si="34"/>
        <v>No Aplica</v>
      </c>
      <c r="R79" s="8" t="str">
        <f>+'EV PRECIO REFERENCIA'!U79</f>
        <v/>
      </c>
      <c r="S79" s="8" t="str">
        <f t="shared" si="35"/>
        <v>No Aplica</v>
      </c>
      <c r="T79" s="8" t="str">
        <f>+'EV PRECIO REFERENCIA'!X79</f>
        <v/>
      </c>
      <c r="U79" s="8" t="str">
        <f t="shared" si="36"/>
        <v>No Aplica</v>
      </c>
      <c r="V79" s="8" t="e">
        <f>+'EV PRECIO REFERENCIA'!AA79</f>
        <v>#REF!</v>
      </c>
      <c r="W79" s="8" t="e">
        <f t="shared" si="37"/>
        <v>#REF!</v>
      </c>
      <c r="X79" s="258">
        <f>+'EV PRECIO REFERENCIA'!AD79</f>
        <v>58064.86</v>
      </c>
      <c r="Y79" s="8" t="str">
        <f t="shared" si="38"/>
        <v>Precios Bajos</v>
      </c>
      <c r="Z79" s="8" t="str">
        <f>+'EV PRECIO REFERENCIA'!AG79</f>
        <v/>
      </c>
      <c r="AA79" s="8" t="str">
        <f t="shared" si="39"/>
        <v>No Aplica</v>
      </c>
      <c r="AB79" s="8" t="str">
        <f>+'EV PRECIO REFERENCIA'!AJ79:AJ411</f>
        <v/>
      </c>
      <c r="AC79" s="8" t="str">
        <f t="shared" si="40"/>
        <v>No Aplica</v>
      </c>
      <c r="AD79" s="8" t="str">
        <f>+'EV PRECIO REFERENCIA'!AM79</f>
        <v/>
      </c>
      <c r="AE79" s="8" t="str">
        <f t="shared" si="41"/>
        <v>No Aplica</v>
      </c>
      <c r="AF79" s="342">
        <f>+'EV PRECIO REFERENCIA'!AP79</f>
        <v>63308</v>
      </c>
      <c r="AG79" s="8" t="str">
        <f t="shared" si="42"/>
        <v>Precios Bajos</v>
      </c>
      <c r="AH79" s="8" t="str">
        <f>+'EV PRECIO REFERENCIA'!AS79</f>
        <v/>
      </c>
      <c r="AI79" s="8" t="str">
        <f t="shared" si="43"/>
        <v>No Aplica</v>
      </c>
      <c r="AJ79" s="8" t="str">
        <f>+'EV PRECIO REFERENCIA'!AV79</f>
        <v/>
      </c>
      <c r="AK79" s="8" t="str">
        <f t="shared" si="44"/>
        <v>No Aplica</v>
      </c>
      <c r="AL79" s="342" t="str">
        <f>+'EV PRECIO REFERENCIA'!AY79</f>
        <v/>
      </c>
      <c r="AM79" s="8" t="str">
        <f t="shared" si="45"/>
        <v>No Aplica</v>
      </c>
      <c r="AN79" s="8" t="str">
        <f>+'EV PRECIO REFERENCIA'!BB79</f>
        <v/>
      </c>
      <c r="AO79" s="8" t="str">
        <f t="shared" si="46"/>
        <v>No Aplica</v>
      </c>
      <c r="AP79" s="8">
        <f>+'EV PRECIO REFERENCIA'!BE79</f>
        <v>81909</v>
      </c>
      <c r="AQ79" s="8" t="str">
        <f t="shared" si="47"/>
        <v>Precios Bajos</v>
      </c>
      <c r="AR79" s="8" t="str">
        <f>+'EV PRECIO REFERENCIA'!BH79</f>
        <v/>
      </c>
      <c r="AS79" s="8" t="str">
        <f t="shared" si="48"/>
        <v>No Aplica</v>
      </c>
      <c r="AT79" s="8" t="str">
        <f>+'EV PRECIO REFERENCIA'!BK79</f>
        <v/>
      </c>
      <c r="AU79" s="8" t="str">
        <f t="shared" si="49"/>
        <v>No Aplica</v>
      </c>
      <c r="AV79" s="8" t="str">
        <f>+'EV PRECIO REFERENCIA'!BQ79</f>
        <v/>
      </c>
      <c r="AW79" s="8" t="str">
        <f t="shared" si="50"/>
        <v>No Aplica</v>
      </c>
      <c r="AX79" s="8" t="str">
        <f>+'EV PRECIO REFERENCIA'!BT79</f>
        <v/>
      </c>
      <c r="AY79" s="8" t="str">
        <f t="shared" si="51"/>
        <v>No Aplica</v>
      </c>
      <c r="AZ79" s="8" t="e">
        <f>+'EV PRECIO REFERENCIA'!BW79</f>
        <v>#REF!</v>
      </c>
      <c r="BA79" s="8" t="e">
        <f t="shared" si="52"/>
        <v>#REF!</v>
      </c>
      <c r="BB79" s="44">
        <f t="shared" si="53"/>
        <v>58064.86</v>
      </c>
    </row>
    <row r="80" spans="1:54" ht="63.75" x14ac:dyDescent="0.2">
      <c r="A80" s="85">
        <f t="shared" si="28"/>
        <v>71</v>
      </c>
      <c r="B80" s="22" t="str">
        <f>VLOOKUP(A80,'EV PRECIO REFERENCIA'!A80:B411,2,0)</f>
        <v>DM1741</v>
      </c>
      <c r="C80" s="135" t="str">
        <f>VLOOKUP(A80,'EV PRECIO REFERENCIA'!A80:C411,3,0)</f>
        <v>EMPAQUE PARA ESTERILIZACION PARA PEROXIDO DE HIDROGENO CON INDICADOR QUIMICO 70 - 100M X 25 CM 55 HASTA 75 GR</v>
      </c>
      <c r="D80" s="18">
        <f>VLOOKUP(A80,'EV PRECIO REFERENCIA'!A80:D411,4,0)</f>
        <v>1</v>
      </c>
      <c r="E80" s="86" t="str">
        <f>VLOOKUP(A80,'EV PRECIO REFERENCIA'!A80:E411,5,0)</f>
        <v>UN</v>
      </c>
      <c r="F80" s="23">
        <f>VLOOKUP(A80,'EV PRECIO REFERENCIA'!A80:F411,6,0)</f>
        <v>658900</v>
      </c>
      <c r="G80" s="23">
        <f>VLOOKUP(A80,'EV PRECIO REFERENCIA'!A80:G411,7,0)</f>
        <v>1</v>
      </c>
      <c r="H80" s="8">
        <f t="shared" si="29"/>
        <v>658900</v>
      </c>
      <c r="I80" s="8">
        <f t="shared" si="30"/>
        <v>527120</v>
      </c>
      <c r="J80" s="8" t="str">
        <f>+'EV PRECIO REFERENCIA'!I80</f>
        <v/>
      </c>
      <c r="K80" s="8" t="str">
        <f t="shared" si="31"/>
        <v>No Aplica</v>
      </c>
      <c r="L80" s="8" t="str">
        <f>+'EV PRECIO REFERENCIA'!L80</f>
        <v/>
      </c>
      <c r="M80" s="8" t="str">
        <f t="shared" si="32"/>
        <v>No Aplica</v>
      </c>
      <c r="N80" s="8" t="str">
        <f>+'EV PRECIO REFERENCIA'!O80</f>
        <v/>
      </c>
      <c r="O80" s="8" t="str">
        <f t="shared" si="33"/>
        <v>No Aplica</v>
      </c>
      <c r="P80" s="8" t="str">
        <f>+'EV PRECIO REFERENCIA'!R80</f>
        <v/>
      </c>
      <c r="Q80" s="8" t="str">
        <f t="shared" si="34"/>
        <v>No Aplica</v>
      </c>
      <c r="R80" s="8" t="str">
        <f>+'EV PRECIO REFERENCIA'!U80</f>
        <v/>
      </c>
      <c r="S80" s="8" t="str">
        <f t="shared" si="35"/>
        <v>No Aplica</v>
      </c>
      <c r="T80" s="8" t="str">
        <f>+'EV PRECIO REFERENCIA'!X80</f>
        <v/>
      </c>
      <c r="U80" s="8" t="str">
        <f t="shared" si="36"/>
        <v>No Aplica</v>
      </c>
      <c r="V80" s="8" t="e">
        <f>+'EV PRECIO REFERENCIA'!AA80</f>
        <v>#REF!</v>
      </c>
      <c r="W80" s="8" t="e">
        <f t="shared" si="37"/>
        <v>#REF!</v>
      </c>
      <c r="X80" s="258" t="str">
        <f>+'EV PRECIO REFERENCIA'!AD80</f>
        <v/>
      </c>
      <c r="Y80" s="8" t="str">
        <f t="shared" si="38"/>
        <v>No Aplica</v>
      </c>
      <c r="Z80" s="8" t="str">
        <f>+'EV PRECIO REFERENCIA'!AG80</f>
        <v/>
      </c>
      <c r="AA80" s="8" t="str">
        <f t="shared" si="39"/>
        <v>No Aplica</v>
      </c>
      <c r="AB80" s="8" t="str">
        <f>+'EV PRECIO REFERENCIA'!AJ80:AJ412</f>
        <v/>
      </c>
      <c r="AC80" s="8" t="str">
        <f t="shared" si="40"/>
        <v>No Aplica</v>
      </c>
      <c r="AD80" s="8" t="str">
        <f>+'EV PRECIO REFERENCIA'!AM80</f>
        <v/>
      </c>
      <c r="AE80" s="8" t="str">
        <f t="shared" si="41"/>
        <v>No Aplica</v>
      </c>
      <c r="AF80" s="342">
        <f>+'EV PRECIO REFERENCIA'!AP80</f>
        <v>385560</v>
      </c>
      <c r="AG80" s="8" t="str">
        <f t="shared" si="42"/>
        <v>No Aplica</v>
      </c>
      <c r="AH80" s="8" t="str">
        <f>+'EV PRECIO REFERENCIA'!AS80</f>
        <v/>
      </c>
      <c r="AI80" s="8" t="str">
        <f t="shared" si="43"/>
        <v>No Aplica</v>
      </c>
      <c r="AJ80" s="8" t="str">
        <f>+'EV PRECIO REFERENCIA'!AV80</f>
        <v/>
      </c>
      <c r="AK80" s="8" t="str">
        <f t="shared" si="44"/>
        <v>No Aplica</v>
      </c>
      <c r="AL80" s="342" t="str">
        <f>+'EV PRECIO REFERENCIA'!AY80</f>
        <v/>
      </c>
      <c r="AM80" s="8" t="str">
        <f t="shared" si="45"/>
        <v>No Aplica</v>
      </c>
      <c r="AN80" s="8" t="str">
        <f>+'EV PRECIO REFERENCIA'!BB80</f>
        <v/>
      </c>
      <c r="AO80" s="8" t="str">
        <f t="shared" si="46"/>
        <v>No Aplica</v>
      </c>
      <c r="AP80" s="8" t="str">
        <f>+'EV PRECIO REFERENCIA'!BE80</f>
        <v/>
      </c>
      <c r="AQ80" s="8" t="str">
        <f t="shared" si="47"/>
        <v>No Aplica</v>
      </c>
      <c r="AR80" s="8" t="str">
        <f>+'EV PRECIO REFERENCIA'!BH80</f>
        <v/>
      </c>
      <c r="AS80" s="8" t="str">
        <f t="shared" si="48"/>
        <v>No Aplica</v>
      </c>
      <c r="AT80" s="8" t="str">
        <f>+'EV PRECIO REFERENCIA'!BK80</f>
        <v/>
      </c>
      <c r="AU80" s="8" t="str">
        <f t="shared" si="49"/>
        <v>No Aplica</v>
      </c>
      <c r="AV80" s="8" t="str">
        <f>+'EV PRECIO REFERENCIA'!BQ80</f>
        <v/>
      </c>
      <c r="AW80" s="8" t="str">
        <f t="shared" si="50"/>
        <v>No Aplica</v>
      </c>
      <c r="AX80" s="8" t="str">
        <f>+'EV PRECIO REFERENCIA'!BT80</f>
        <v/>
      </c>
      <c r="AY80" s="8" t="str">
        <f t="shared" si="51"/>
        <v>No Aplica</v>
      </c>
      <c r="AZ80" s="8" t="e">
        <f>+'EV PRECIO REFERENCIA'!BW80</f>
        <v>#REF!</v>
      </c>
      <c r="BA80" s="8" t="e">
        <f t="shared" si="52"/>
        <v>#REF!</v>
      </c>
      <c r="BB80" s="44">
        <f t="shared" si="53"/>
        <v>385560</v>
      </c>
    </row>
    <row r="81" spans="1:54" ht="38.25" x14ac:dyDescent="0.2">
      <c r="A81" s="85">
        <f t="shared" si="28"/>
        <v>72</v>
      </c>
      <c r="B81" s="22" t="str">
        <f>VLOOKUP(A81,'EV PRECIO REFERENCIA'!A81:B412,2,0)</f>
        <v>DM1737</v>
      </c>
      <c r="C81" s="135" t="str">
        <f>VLOOKUP(A81,'EV PRECIO REFERENCIA'!A81:C412,3,0)</f>
        <v>EMPAQUE ESTERILIZACION NDICADOR QUIMICO 70 - 100M X 150 MM 55 HASTA 75 GR</v>
      </c>
      <c r="D81" s="18">
        <f>VLOOKUP(A81,'EV PRECIO REFERENCIA'!A81:D412,4,0)</f>
        <v>1</v>
      </c>
      <c r="E81" s="86" t="str">
        <f>VLOOKUP(A81,'EV PRECIO REFERENCIA'!A81:E412,5,0)</f>
        <v>UN</v>
      </c>
      <c r="F81" s="23">
        <f>VLOOKUP(A81,'EV PRECIO REFERENCIA'!A81:F412,6,0)</f>
        <v>239933.75</v>
      </c>
      <c r="G81" s="23">
        <f>VLOOKUP(A81,'EV PRECIO REFERENCIA'!A81:G412,7,0)</f>
        <v>1</v>
      </c>
      <c r="H81" s="8">
        <f t="shared" si="29"/>
        <v>239933.75</v>
      </c>
      <c r="I81" s="8">
        <f t="shared" si="30"/>
        <v>191947</v>
      </c>
      <c r="J81" s="8" t="str">
        <f>+'EV PRECIO REFERENCIA'!I81</f>
        <v/>
      </c>
      <c r="K81" s="8" t="str">
        <f t="shared" si="31"/>
        <v>No Aplica</v>
      </c>
      <c r="L81" s="8" t="str">
        <f>+'EV PRECIO REFERENCIA'!L81</f>
        <v/>
      </c>
      <c r="M81" s="8" t="str">
        <f t="shared" si="32"/>
        <v>No Aplica</v>
      </c>
      <c r="N81" s="8" t="str">
        <f>+'EV PRECIO REFERENCIA'!O81</f>
        <v/>
      </c>
      <c r="O81" s="8" t="str">
        <f t="shared" si="33"/>
        <v>No Aplica</v>
      </c>
      <c r="P81" s="8" t="str">
        <f>+'EV PRECIO REFERENCIA'!R81</f>
        <v/>
      </c>
      <c r="Q81" s="8" t="str">
        <f t="shared" si="34"/>
        <v>No Aplica</v>
      </c>
      <c r="R81" s="8" t="str">
        <f>+'EV PRECIO REFERENCIA'!U81</f>
        <v/>
      </c>
      <c r="S81" s="8" t="str">
        <f t="shared" si="35"/>
        <v>No Aplica</v>
      </c>
      <c r="T81" s="8" t="str">
        <f>+'EV PRECIO REFERENCIA'!X81</f>
        <v/>
      </c>
      <c r="U81" s="8" t="str">
        <f t="shared" si="36"/>
        <v>No Aplica</v>
      </c>
      <c r="V81" s="8" t="e">
        <f>+'EV PRECIO REFERENCIA'!AA81</f>
        <v>#REF!</v>
      </c>
      <c r="W81" s="8" t="e">
        <f t="shared" si="37"/>
        <v>#REF!</v>
      </c>
      <c r="X81" s="258" t="str">
        <f>+'EV PRECIO REFERENCIA'!AD81</f>
        <v/>
      </c>
      <c r="Y81" s="8" t="str">
        <f t="shared" si="38"/>
        <v>No Aplica</v>
      </c>
      <c r="Z81" s="8" t="str">
        <f>+'EV PRECIO REFERENCIA'!AG81</f>
        <v/>
      </c>
      <c r="AA81" s="8" t="str">
        <f t="shared" si="39"/>
        <v>No Aplica</v>
      </c>
      <c r="AB81" s="8" t="str">
        <f>+'EV PRECIO REFERENCIA'!AJ81:AJ413</f>
        <v/>
      </c>
      <c r="AC81" s="8" t="str">
        <f t="shared" si="40"/>
        <v>No Aplica</v>
      </c>
      <c r="AD81" s="8" t="str">
        <f>+'EV PRECIO REFERENCIA'!AM81</f>
        <v/>
      </c>
      <c r="AE81" s="8" t="str">
        <f t="shared" si="41"/>
        <v>No Aplica</v>
      </c>
      <c r="AF81" s="342" t="str">
        <f>+'EV PRECIO REFERENCIA'!AP81</f>
        <v/>
      </c>
      <c r="AG81" s="8" t="str">
        <f t="shared" si="42"/>
        <v>No Aplica</v>
      </c>
      <c r="AH81" s="8" t="str">
        <f>+'EV PRECIO REFERENCIA'!AS81</f>
        <v/>
      </c>
      <c r="AI81" s="8" t="str">
        <f t="shared" si="43"/>
        <v>No Aplica</v>
      </c>
      <c r="AJ81" s="8" t="str">
        <f>+'EV PRECIO REFERENCIA'!AV81</f>
        <v/>
      </c>
      <c r="AK81" s="8" t="str">
        <f t="shared" si="44"/>
        <v>No Aplica</v>
      </c>
      <c r="AL81" s="342" t="str">
        <f>+'EV PRECIO REFERENCIA'!AY81</f>
        <v/>
      </c>
      <c r="AM81" s="8" t="str">
        <f t="shared" si="45"/>
        <v>No Aplica</v>
      </c>
      <c r="AN81" s="8" t="str">
        <f>+'EV PRECIO REFERENCIA'!BB81</f>
        <v/>
      </c>
      <c r="AO81" s="8" t="str">
        <f t="shared" si="46"/>
        <v>No Aplica</v>
      </c>
      <c r="AP81" s="8" t="str">
        <f>+'EV PRECIO REFERENCIA'!BE81</f>
        <v/>
      </c>
      <c r="AQ81" s="8" t="str">
        <f t="shared" si="47"/>
        <v>No Aplica</v>
      </c>
      <c r="AR81" s="8" t="str">
        <f>+'EV PRECIO REFERENCIA'!BH81</f>
        <v/>
      </c>
      <c r="AS81" s="8" t="str">
        <f t="shared" si="48"/>
        <v>No Aplica</v>
      </c>
      <c r="AT81" s="8" t="str">
        <f>+'EV PRECIO REFERENCIA'!BK81</f>
        <v/>
      </c>
      <c r="AU81" s="8" t="str">
        <f t="shared" si="49"/>
        <v>No Aplica</v>
      </c>
      <c r="AV81" s="8" t="str">
        <f>+'EV PRECIO REFERENCIA'!BQ81</f>
        <v/>
      </c>
      <c r="AW81" s="8" t="str">
        <f t="shared" si="50"/>
        <v>No Aplica</v>
      </c>
      <c r="AX81" s="8" t="str">
        <f>+'EV PRECIO REFERENCIA'!BT81</f>
        <v/>
      </c>
      <c r="AY81" s="8" t="str">
        <f t="shared" si="51"/>
        <v>No Aplica</v>
      </c>
      <c r="AZ81" s="8" t="e">
        <f>+'EV PRECIO REFERENCIA'!BW81</f>
        <v>#REF!</v>
      </c>
      <c r="BA81" s="8" t="e">
        <f t="shared" si="52"/>
        <v>#REF!</v>
      </c>
      <c r="BB81" s="44">
        <f t="shared" si="53"/>
        <v>0</v>
      </c>
    </row>
    <row r="82" spans="1:54" ht="63.75" x14ac:dyDescent="0.2">
      <c r="A82" s="85">
        <f t="shared" si="28"/>
        <v>73</v>
      </c>
      <c r="B82" s="22" t="str">
        <f>VLOOKUP(A82,'EV PRECIO REFERENCIA'!A82:B413,2,0)</f>
        <v>DM825</v>
      </c>
      <c r="C82" s="135" t="str">
        <f>VLOOKUP(A82,'EV PRECIO REFERENCIA'!A82:C413,3,0)</f>
        <v>EMPAQUE PARA ESTERILIZACION PARA PEROXIDO DE HIDROGENO CON INDICADOR QUIMICO 70 A 100M X 10CM 55  HASTA 75 GR</v>
      </c>
      <c r="D82" s="18">
        <f>VLOOKUP(A82,'EV PRECIO REFERENCIA'!A82:D413,4,0)</f>
        <v>1</v>
      </c>
      <c r="E82" s="86" t="str">
        <f>VLOOKUP(A82,'EV PRECIO REFERENCIA'!A82:E413,5,0)</f>
        <v>UN</v>
      </c>
      <c r="F82" s="23">
        <f>VLOOKUP(A82,'EV PRECIO REFERENCIA'!A82:F413,6,0)</f>
        <v>182267.54</v>
      </c>
      <c r="G82" s="23">
        <f>VLOOKUP(A82,'EV PRECIO REFERENCIA'!A82:G413,7,0)</f>
        <v>2</v>
      </c>
      <c r="H82" s="8">
        <f t="shared" si="29"/>
        <v>364535.08</v>
      </c>
      <c r="I82" s="8">
        <f t="shared" si="30"/>
        <v>145814.03200000001</v>
      </c>
      <c r="J82" s="8" t="str">
        <f>+'EV PRECIO REFERENCIA'!I82</f>
        <v/>
      </c>
      <c r="K82" s="8" t="str">
        <f t="shared" si="31"/>
        <v>No Aplica</v>
      </c>
      <c r="L82" s="8" t="str">
        <f>+'EV PRECIO REFERENCIA'!L82</f>
        <v/>
      </c>
      <c r="M82" s="8" t="str">
        <f t="shared" si="32"/>
        <v>No Aplica</v>
      </c>
      <c r="N82" s="8" t="str">
        <f>+'EV PRECIO REFERENCIA'!O82</f>
        <v/>
      </c>
      <c r="O82" s="8" t="str">
        <f t="shared" si="33"/>
        <v>No Aplica</v>
      </c>
      <c r="P82" s="8" t="str">
        <f>+'EV PRECIO REFERENCIA'!R82</f>
        <v/>
      </c>
      <c r="Q82" s="8" t="str">
        <f t="shared" si="34"/>
        <v>No Aplica</v>
      </c>
      <c r="R82" s="8" t="str">
        <f>+'EV PRECIO REFERENCIA'!U82</f>
        <v/>
      </c>
      <c r="S82" s="8" t="str">
        <f t="shared" si="35"/>
        <v>No Aplica</v>
      </c>
      <c r="T82" s="8" t="str">
        <f>+'EV PRECIO REFERENCIA'!X82</f>
        <v/>
      </c>
      <c r="U82" s="8" t="str">
        <f t="shared" si="36"/>
        <v>No Aplica</v>
      </c>
      <c r="V82" s="8" t="e">
        <f>+'EV PRECIO REFERENCIA'!AA82</f>
        <v>#REF!</v>
      </c>
      <c r="W82" s="8" t="e">
        <f t="shared" si="37"/>
        <v>#REF!</v>
      </c>
      <c r="X82" s="258" t="str">
        <f>+'EV PRECIO REFERENCIA'!AD82</f>
        <v/>
      </c>
      <c r="Y82" s="8" t="str">
        <f t="shared" si="38"/>
        <v>No Aplica</v>
      </c>
      <c r="Z82" s="8" t="str">
        <f>+'EV PRECIO REFERENCIA'!AG82</f>
        <v/>
      </c>
      <c r="AA82" s="8" t="str">
        <f t="shared" si="39"/>
        <v>No Aplica</v>
      </c>
      <c r="AB82" s="8" t="str">
        <f>+'EV PRECIO REFERENCIA'!AJ82:AJ414</f>
        <v/>
      </c>
      <c r="AC82" s="8" t="str">
        <f t="shared" si="40"/>
        <v>No Aplica</v>
      </c>
      <c r="AD82" s="8" t="str">
        <f>+'EV PRECIO REFERENCIA'!AM82</f>
        <v/>
      </c>
      <c r="AE82" s="8" t="str">
        <f t="shared" si="41"/>
        <v>No Aplica</v>
      </c>
      <c r="AF82" s="342">
        <f>+'EV PRECIO REFERENCIA'!AP82</f>
        <v>161007</v>
      </c>
      <c r="AG82" s="8" t="str">
        <f t="shared" si="42"/>
        <v>No Aplica</v>
      </c>
      <c r="AH82" s="8" t="str">
        <f>+'EV PRECIO REFERENCIA'!AS82</f>
        <v/>
      </c>
      <c r="AI82" s="8" t="str">
        <f t="shared" si="43"/>
        <v>No Aplica</v>
      </c>
      <c r="AJ82" s="8" t="str">
        <f>+'EV PRECIO REFERENCIA'!AV82</f>
        <v/>
      </c>
      <c r="AK82" s="8" t="str">
        <f t="shared" si="44"/>
        <v>No Aplica</v>
      </c>
      <c r="AL82" s="342" t="str">
        <f>+'EV PRECIO REFERENCIA'!AY82</f>
        <v/>
      </c>
      <c r="AM82" s="8" t="str">
        <f t="shared" si="45"/>
        <v>No Aplica</v>
      </c>
      <c r="AN82" s="8" t="str">
        <f>+'EV PRECIO REFERENCIA'!BB82</f>
        <v/>
      </c>
      <c r="AO82" s="8" t="str">
        <f t="shared" si="46"/>
        <v>No Aplica</v>
      </c>
      <c r="AP82" s="8" t="str">
        <f>+'EV PRECIO REFERENCIA'!BE82</f>
        <v/>
      </c>
      <c r="AQ82" s="8" t="str">
        <f t="shared" si="47"/>
        <v>No Aplica</v>
      </c>
      <c r="AR82" s="8" t="str">
        <f>+'EV PRECIO REFERENCIA'!BH82</f>
        <v/>
      </c>
      <c r="AS82" s="8" t="str">
        <f t="shared" si="48"/>
        <v>No Aplica</v>
      </c>
      <c r="AT82" s="8" t="str">
        <f>+'EV PRECIO REFERENCIA'!BK82</f>
        <v/>
      </c>
      <c r="AU82" s="8" t="str">
        <f t="shared" si="49"/>
        <v>No Aplica</v>
      </c>
      <c r="AV82" s="8" t="str">
        <f>+'EV PRECIO REFERENCIA'!BQ82</f>
        <v/>
      </c>
      <c r="AW82" s="8" t="str">
        <f t="shared" si="50"/>
        <v>No Aplica</v>
      </c>
      <c r="AX82" s="8" t="str">
        <f>+'EV PRECIO REFERENCIA'!BT82</f>
        <v/>
      </c>
      <c r="AY82" s="8" t="str">
        <f t="shared" si="51"/>
        <v>No Aplica</v>
      </c>
      <c r="AZ82" s="8" t="e">
        <f>+'EV PRECIO REFERENCIA'!BW82</f>
        <v>#REF!</v>
      </c>
      <c r="BA82" s="8" t="e">
        <f t="shared" si="52"/>
        <v>#REF!</v>
      </c>
      <c r="BB82" s="44">
        <f t="shared" si="53"/>
        <v>161007</v>
      </c>
    </row>
    <row r="83" spans="1:54" ht="63.75" x14ac:dyDescent="0.2">
      <c r="A83" s="85">
        <f t="shared" si="28"/>
        <v>74</v>
      </c>
      <c r="B83" s="22" t="str">
        <f>VLOOKUP(A83,'EV PRECIO REFERENCIA'!A83:B414,2,0)</f>
        <v>DM2727</v>
      </c>
      <c r="C83" s="135" t="str">
        <f>VLOOKUP(A83,'EV PRECIO REFERENCIA'!A83:C414,3,0)</f>
        <v>EMPAQUE TIPO BOLSA MIXTA PARA ESTERILIZAR CON AUTO-SELLADO DE POLIESTER DE 5X7CM, MAS O MENOS 1CM - CAJA X 200</v>
      </c>
      <c r="D83" s="18">
        <f>VLOOKUP(A83,'EV PRECIO REFERENCIA'!A83:D414,4,0)</f>
        <v>1</v>
      </c>
      <c r="E83" s="86" t="str">
        <f>VLOOKUP(A83,'EV PRECIO REFERENCIA'!A83:E414,5,0)</f>
        <v>UN</v>
      </c>
      <c r="F83" s="23">
        <f>VLOOKUP(A83,'EV PRECIO REFERENCIA'!A83:F414,6,0)</f>
        <v>59.5</v>
      </c>
      <c r="G83" s="23">
        <f>VLOOKUP(A83,'EV PRECIO REFERENCIA'!A83:G414,7,0)</f>
        <v>1</v>
      </c>
      <c r="H83" s="8">
        <f t="shared" si="29"/>
        <v>59.5</v>
      </c>
      <c r="I83" s="8">
        <f t="shared" si="30"/>
        <v>47.6</v>
      </c>
      <c r="J83" s="8" t="str">
        <f>+'EV PRECIO REFERENCIA'!I83</f>
        <v/>
      </c>
      <c r="K83" s="8" t="str">
        <f t="shared" si="31"/>
        <v>No Aplica</v>
      </c>
      <c r="L83" s="8" t="str">
        <f>+'EV PRECIO REFERENCIA'!L83</f>
        <v/>
      </c>
      <c r="M83" s="8" t="str">
        <f t="shared" si="32"/>
        <v>No Aplica</v>
      </c>
      <c r="N83" s="8" t="str">
        <f>+'EV PRECIO REFERENCIA'!O83</f>
        <v/>
      </c>
      <c r="O83" s="8" t="str">
        <f t="shared" si="33"/>
        <v>No Aplica</v>
      </c>
      <c r="P83" s="8" t="str">
        <f>+'EV PRECIO REFERENCIA'!R83</f>
        <v/>
      </c>
      <c r="Q83" s="8" t="str">
        <f t="shared" si="34"/>
        <v>No Aplica</v>
      </c>
      <c r="R83" s="8" t="str">
        <f>+'EV PRECIO REFERENCIA'!U83</f>
        <v/>
      </c>
      <c r="S83" s="8" t="str">
        <f t="shared" si="35"/>
        <v>No Aplica</v>
      </c>
      <c r="T83" s="8" t="str">
        <f>+'EV PRECIO REFERENCIA'!X83</f>
        <v/>
      </c>
      <c r="U83" s="8" t="str">
        <f t="shared" si="36"/>
        <v>No Aplica</v>
      </c>
      <c r="V83" s="8" t="e">
        <f>+'EV PRECIO REFERENCIA'!AA83</f>
        <v>#REF!</v>
      </c>
      <c r="W83" s="8" t="e">
        <f t="shared" si="37"/>
        <v>#REF!</v>
      </c>
      <c r="X83" s="258" t="str">
        <f>+'EV PRECIO REFERENCIA'!AD83</f>
        <v/>
      </c>
      <c r="Y83" s="8" t="str">
        <f t="shared" si="38"/>
        <v>No Aplica</v>
      </c>
      <c r="Z83" s="8" t="str">
        <f>+'EV PRECIO REFERENCIA'!AG83</f>
        <v/>
      </c>
      <c r="AA83" s="8" t="str">
        <f t="shared" si="39"/>
        <v>No Aplica</v>
      </c>
      <c r="AB83" s="8" t="str">
        <f>+'EV PRECIO REFERENCIA'!AJ83:AJ415</f>
        <v/>
      </c>
      <c r="AC83" s="8" t="str">
        <f t="shared" si="40"/>
        <v>No Aplica</v>
      </c>
      <c r="AD83" s="8" t="str">
        <f>+'EV PRECIO REFERENCIA'!AM83</f>
        <v/>
      </c>
      <c r="AE83" s="8" t="str">
        <f t="shared" si="41"/>
        <v>No Aplica</v>
      </c>
      <c r="AF83" s="342" t="str">
        <f>+'EV PRECIO REFERENCIA'!AP83</f>
        <v/>
      </c>
      <c r="AG83" s="8" t="str">
        <f t="shared" si="42"/>
        <v>No Aplica</v>
      </c>
      <c r="AH83" s="8" t="str">
        <f>+'EV PRECIO REFERENCIA'!AS83</f>
        <v/>
      </c>
      <c r="AI83" s="8" t="str">
        <f t="shared" si="43"/>
        <v>No Aplica</v>
      </c>
      <c r="AJ83" s="8" t="str">
        <f>+'EV PRECIO REFERENCIA'!AV83</f>
        <v/>
      </c>
      <c r="AK83" s="8" t="str">
        <f t="shared" si="44"/>
        <v>No Aplica</v>
      </c>
      <c r="AL83" s="342" t="str">
        <f>+'EV PRECIO REFERENCIA'!AY83</f>
        <v/>
      </c>
      <c r="AM83" s="8" t="str">
        <f t="shared" si="45"/>
        <v>No Aplica</v>
      </c>
      <c r="AN83" s="8" t="str">
        <f>+'EV PRECIO REFERENCIA'!BB83</f>
        <v/>
      </c>
      <c r="AO83" s="8" t="str">
        <f t="shared" si="46"/>
        <v>No Aplica</v>
      </c>
      <c r="AP83" s="8" t="str">
        <f>+'EV PRECIO REFERENCIA'!BE83</f>
        <v/>
      </c>
      <c r="AQ83" s="8" t="str">
        <f t="shared" si="47"/>
        <v>No Aplica</v>
      </c>
      <c r="AR83" s="8" t="str">
        <f>+'EV PRECIO REFERENCIA'!BH83</f>
        <v/>
      </c>
      <c r="AS83" s="8" t="str">
        <f t="shared" si="48"/>
        <v>No Aplica</v>
      </c>
      <c r="AT83" s="8" t="str">
        <f>+'EV PRECIO REFERENCIA'!BK83</f>
        <v/>
      </c>
      <c r="AU83" s="8" t="str">
        <f t="shared" si="49"/>
        <v>No Aplica</v>
      </c>
      <c r="AV83" s="8" t="str">
        <f>+'EV PRECIO REFERENCIA'!BQ83</f>
        <v/>
      </c>
      <c r="AW83" s="8" t="str">
        <f t="shared" si="50"/>
        <v>No Aplica</v>
      </c>
      <c r="AX83" s="8" t="str">
        <f>+'EV PRECIO REFERENCIA'!BT83</f>
        <v/>
      </c>
      <c r="AY83" s="8" t="str">
        <f t="shared" si="51"/>
        <v>No Aplica</v>
      </c>
      <c r="AZ83" s="8" t="e">
        <f>+'EV PRECIO REFERENCIA'!BW83</f>
        <v>#REF!</v>
      </c>
      <c r="BA83" s="8" t="e">
        <f t="shared" si="52"/>
        <v>#REF!</v>
      </c>
      <c r="BB83" s="44">
        <f t="shared" si="53"/>
        <v>0</v>
      </c>
    </row>
    <row r="84" spans="1:54" ht="25.5" x14ac:dyDescent="0.2">
      <c r="A84" s="85">
        <f t="shared" si="28"/>
        <v>75</v>
      </c>
      <c r="B84" s="22" t="str">
        <f>VLOOKUP(A84,'EV PRECIO REFERENCIA'!A84:B415,2,0)</f>
        <v>DM471</v>
      </c>
      <c r="C84" s="135" t="str">
        <f>VLOOKUP(A84,'EV PRECIO REFERENCIA'!A84:C415,3,0)</f>
        <v>ESPARADRAPO ANTIALERGICO 1 PULGADA</v>
      </c>
      <c r="D84" s="18">
        <f>VLOOKUP(A84,'EV PRECIO REFERENCIA'!A84:D415,4,0)</f>
        <v>1</v>
      </c>
      <c r="E84" s="86" t="str">
        <f>VLOOKUP(A84,'EV PRECIO REFERENCIA'!A84:E415,5,0)</f>
        <v>UN</v>
      </c>
      <c r="F84" s="23">
        <f>VLOOKUP(A84,'EV PRECIO REFERENCIA'!A84:F415,6,0)</f>
        <v>2017.7552314521247</v>
      </c>
      <c r="G84" s="23">
        <f>VLOOKUP(A84,'EV PRECIO REFERENCIA'!A84:G415,7,0)</f>
        <v>21</v>
      </c>
      <c r="H84" s="8">
        <f t="shared" si="29"/>
        <v>42372.859860494616</v>
      </c>
      <c r="I84" s="8">
        <f t="shared" si="30"/>
        <v>1614.2041851616998</v>
      </c>
      <c r="J84" s="8" t="str">
        <f>+'EV PRECIO REFERENCIA'!I84</f>
        <v/>
      </c>
      <c r="K84" s="8" t="str">
        <f t="shared" si="31"/>
        <v>No Aplica</v>
      </c>
      <c r="L84" s="8" t="str">
        <f>+'EV PRECIO REFERENCIA'!L84</f>
        <v/>
      </c>
      <c r="M84" s="8" t="str">
        <f t="shared" si="32"/>
        <v>No Aplica</v>
      </c>
      <c r="N84" s="8" t="str">
        <f>+'EV PRECIO REFERENCIA'!O84</f>
        <v/>
      </c>
      <c r="O84" s="8" t="str">
        <f t="shared" si="33"/>
        <v>No Aplica</v>
      </c>
      <c r="P84" s="8" t="str">
        <f>+'EV PRECIO REFERENCIA'!R84</f>
        <v/>
      </c>
      <c r="Q84" s="8" t="str">
        <f t="shared" si="34"/>
        <v>No Aplica</v>
      </c>
      <c r="R84" s="8" t="str">
        <f>+'EV PRECIO REFERENCIA'!U84</f>
        <v/>
      </c>
      <c r="S84" s="8" t="str">
        <f t="shared" si="35"/>
        <v>No Aplica</v>
      </c>
      <c r="T84" s="8" t="str">
        <f>+'EV PRECIO REFERENCIA'!X84</f>
        <v/>
      </c>
      <c r="U84" s="8" t="str">
        <f t="shared" si="36"/>
        <v>No Aplica</v>
      </c>
      <c r="V84" s="8" t="e">
        <f>+'EV PRECIO REFERENCIA'!AA84</f>
        <v>#REF!</v>
      </c>
      <c r="W84" s="8" t="e">
        <f t="shared" si="37"/>
        <v>#REF!</v>
      </c>
      <c r="X84" s="258" t="str">
        <f>+'EV PRECIO REFERENCIA'!AD84</f>
        <v/>
      </c>
      <c r="Y84" s="8" t="str">
        <f t="shared" si="38"/>
        <v>No Aplica</v>
      </c>
      <c r="Z84" s="8" t="str">
        <f>+'EV PRECIO REFERENCIA'!AG84</f>
        <v/>
      </c>
      <c r="AA84" s="8" t="str">
        <f t="shared" si="39"/>
        <v>No Aplica</v>
      </c>
      <c r="AB84" s="8" t="str">
        <f>+'EV PRECIO REFERENCIA'!AJ84:AJ416</f>
        <v/>
      </c>
      <c r="AC84" s="8" t="str">
        <f t="shared" si="40"/>
        <v>No Aplica</v>
      </c>
      <c r="AD84" s="8" t="str">
        <f>+'EV PRECIO REFERENCIA'!AM84</f>
        <v/>
      </c>
      <c r="AE84" s="8" t="str">
        <f t="shared" si="41"/>
        <v>No Aplica</v>
      </c>
      <c r="AF84" s="342">
        <f>+'EV PRECIO REFERENCIA'!AP84</f>
        <v>2200</v>
      </c>
      <c r="AG84" s="8" t="str">
        <f t="shared" si="42"/>
        <v>Precios Bajos</v>
      </c>
      <c r="AH84" s="8" t="str">
        <f>+'EV PRECIO REFERENCIA'!AS84</f>
        <v/>
      </c>
      <c r="AI84" s="8" t="str">
        <f t="shared" si="43"/>
        <v>No Aplica</v>
      </c>
      <c r="AJ84" s="8" t="str">
        <f>+'EV PRECIO REFERENCIA'!AV84</f>
        <v/>
      </c>
      <c r="AK84" s="8" t="str">
        <f t="shared" si="44"/>
        <v>No Aplica</v>
      </c>
      <c r="AL84" s="342" t="str">
        <f>+'EV PRECIO REFERENCIA'!AY84</f>
        <v/>
      </c>
      <c r="AM84" s="8" t="str">
        <f t="shared" si="45"/>
        <v>No Aplica</v>
      </c>
      <c r="AN84" s="8">
        <f>+'EV PRECIO REFERENCIA'!BB84</f>
        <v>2119</v>
      </c>
      <c r="AO84" s="8" t="str">
        <f t="shared" si="46"/>
        <v>Precios Bajos</v>
      </c>
      <c r="AP84" s="8" t="str">
        <f>+'EV PRECIO REFERENCIA'!BE84</f>
        <v/>
      </c>
      <c r="AQ84" s="8" t="str">
        <f t="shared" si="47"/>
        <v>No Aplica</v>
      </c>
      <c r="AR84" s="8" t="str">
        <f>+'EV PRECIO REFERENCIA'!BH84</f>
        <v/>
      </c>
      <c r="AS84" s="8" t="str">
        <f t="shared" si="48"/>
        <v>No Aplica</v>
      </c>
      <c r="AT84" s="8" t="str">
        <f>+'EV PRECIO REFERENCIA'!BK84</f>
        <v/>
      </c>
      <c r="AU84" s="8" t="str">
        <f t="shared" si="49"/>
        <v>No Aplica</v>
      </c>
      <c r="AV84" s="8" t="str">
        <f>+'EV PRECIO REFERENCIA'!BQ84</f>
        <v/>
      </c>
      <c r="AW84" s="8" t="str">
        <f t="shared" si="50"/>
        <v>No Aplica</v>
      </c>
      <c r="AX84" s="8" t="str">
        <f>+'EV PRECIO REFERENCIA'!BT84</f>
        <v/>
      </c>
      <c r="AY84" s="8" t="str">
        <f t="shared" si="51"/>
        <v>No Aplica</v>
      </c>
      <c r="AZ84" s="8" t="e">
        <f>+'EV PRECIO REFERENCIA'!BW84</f>
        <v>#REF!</v>
      </c>
      <c r="BA84" s="8" t="e">
        <f t="shared" si="52"/>
        <v>#REF!</v>
      </c>
      <c r="BB84" s="44">
        <f t="shared" si="53"/>
        <v>2119</v>
      </c>
    </row>
    <row r="85" spans="1:54" ht="51" x14ac:dyDescent="0.2">
      <c r="A85" s="85">
        <f t="shared" si="28"/>
        <v>76</v>
      </c>
      <c r="B85" s="22" t="str">
        <f>VLOOKUP(A85,'EV PRECIO REFERENCIA'!A85:B416,2,0)</f>
        <v>DM472</v>
      </c>
      <c r="C85" s="135" t="str">
        <f>VLOOKUP(A85,'EV PRECIO REFERENCIA'!A85:C416,3,0)</f>
        <v>ESPARADRAPO DE PAPEL MICROPOROSO HIPOALERGENICO 2 X 10 YARDAS</v>
      </c>
      <c r="D85" s="18">
        <f>VLOOKUP(A85,'EV PRECIO REFERENCIA'!A85:D416,4,0)</f>
        <v>1</v>
      </c>
      <c r="E85" s="86" t="str">
        <f>VLOOKUP(A85,'EV PRECIO REFERENCIA'!A85:E416,5,0)</f>
        <v>UN</v>
      </c>
      <c r="F85" s="23">
        <f>VLOOKUP(A85,'EV PRECIO REFERENCIA'!A85:F416,6,0)</f>
        <v>2820</v>
      </c>
      <c r="G85" s="23">
        <f>VLOOKUP(A85,'EV PRECIO REFERENCIA'!A85:G416,7,0)</f>
        <v>188</v>
      </c>
      <c r="H85" s="8">
        <f t="shared" si="29"/>
        <v>530160</v>
      </c>
      <c r="I85" s="8">
        <f t="shared" si="30"/>
        <v>2256</v>
      </c>
      <c r="J85" s="8" t="str">
        <f>+'EV PRECIO REFERENCIA'!I85</f>
        <v/>
      </c>
      <c r="K85" s="8" t="str">
        <f t="shared" si="31"/>
        <v>No Aplica</v>
      </c>
      <c r="L85" s="8" t="str">
        <f>+'EV PRECIO REFERENCIA'!L85</f>
        <v/>
      </c>
      <c r="M85" s="8" t="str">
        <f t="shared" si="32"/>
        <v>No Aplica</v>
      </c>
      <c r="N85" s="8" t="str">
        <f>+'EV PRECIO REFERENCIA'!O85</f>
        <v/>
      </c>
      <c r="O85" s="8" t="str">
        <f t="shared" si="33"/>
        <v>No Aplica</v>
      </c>
      <c r="P85" s="8" t="str">
        <f>+'EV PRECIO REFERENCIA'!R85</f>
        <v/>
      </c>
      <c r="Q85" s="8" t="str">
        <f t="shared" si="34"/>
        <v>No Aplica</v>
      </c>
      <c r="R85" s="8" t="str">
        <f>+'EV PRECIO REFERENCIA'!U85</f>
        <v/>
      </c>
      <c r="S85" s="8" t="str">
        <f t="shared" si="35"/>
        <v>No Aplica</v>
      </c>
      <c r="T85" s="8" t="str">
        <f>+'EV PRECIO REFERENCIA'!X85</f>
        <v/>
      </c>
      <c r="U85" s="8" t="str">
        <f t="shared" si="36"/>
        <v>No Aplica</v>
      </c>
      <c r="V85" s="8" t="e">
        <f>+'EV PRECIO REFERENCIA'!AA85</f>
        <v>#REF!</v>
      </c>
      <c r="W85" s="8" t="e">
        <f t="shared" si="37"/>
        <v>#REF!</v>
      </c>
      <c r="X85" s="258" t="str">
        <f>+'EV PRECIO REFERENCIA'!AD85</f>
        <v/>
      </c>
      <c r="Y85" s="8" t="str">
        <f t="shared" si="38"/>
        <v>No Aplica</v>
      </c>
      <c r="Z85" s="8" t="str">
        <f>+'EV PRECIO REFERENCIA'!AG85</f>
        <v/>
      </c>
      <c r="AA85" s="8" t="str">
        <f t="shared" si="39"/>
        <v>No Aplica</v>
      </c>
      <c r="AB85" s="8" t="str">
        <f>+'EV PRECIO REFERENCIA'!AJ85:AJ417</f>
        <v/>
      </c>
      <c r="AC85" s="8" t="str">
        <f t="shared" si="40"/>
        <v>No Aplica</v>
      </c>
      <c r="AD85" s="8" t="str">
        <f>+'EV PRECIO REFERENCIA'!AM85</f>
        <v/>
      </c>
      <c r="AE85" s="8" t="str">
        <f t="shared" si="41"/>
        <v>No Aplica</v>
      </c>
      <c r="AF85" s="342" t="str">
        <f>+'EV PRECIO REFERENCIA'!AP85</f>
        <v/>
      </c>
      <c r="AG85" s="8" t="str">
        <f t="shared" si="42"/>
        <v>No Aplica</v>
      </c>
      <c r="AH85" s="8" t="str">
        <f>+'EV PRECIO REFERENCIA'!AS85</f>
        <v/>
      </c>
      <c r="AI85" s="8" t="str">
        <f t="shared" si="43"/>
        <v>No Aplica</v>
      </c>
      <c r="AJ85" s="8" t="str">
        <f>+'EV PRECIO REFERENCIA'!AV85</f>
        <v/>
      </c>
      <c r="AK85" s="8" t="str">
        <f t="shared" si="44"/>
        <v>No Aplica</v>
      </c>
      <c r="AL85" s="342" t="str">
        <f>+'EV PRECIO REFERENCIA'!AY85</f>
        <v/>
      </c>
      <c r="AM85" s="8" t="str">
        <f t="shared" si="45"/>
        <v>No Aplica</v>
      </c>
      <c r="AN85" s="8" t="str">
        <f>+'EV PRECIO REFERENCIA'!BB85</f>
        <v/>
      </c>
      <c r="AO85" s="8" t="str">
        <f t="shared" si="46"/>
        <v>No Aplica</v>
      </c>
      <c r="AP85" s="8" t="str">
        <f>+'EV PRECIO REFERENCIA'!BE85</f>
        <v/>
      </c>
      <c r="AQ85" s="8" t="str">
        <f t="shared" si="47"/>
        <v>No Aplica</v>
      </c>
      <c r="AR85" s="8">
        <f>+'EV PRECIO REFERENCIA'!BH85</f>
        <v>3000</v>
      </c>
      <c r="AS85" s="8" t="str">
        <f t="shared" si="48"/>
        <v>Precios Bajos</v>
      </c>
      <c r="AT85" s="8" t="str">
        <f>+'EV PRECIO REFERENCIA'!BK85</f>
        <v/>
      </c>
      <c r="AU85" s="8" t="str">
        <f t="shared" si="49"/>
        <v>No Aplica</v>
      </c>
      <c r="AV85" s="8" t="str">
        <f>+'EV PRECIO REFERENCIA'!BQ85</f>
        <v/>
      </c>
      <c r="AW85" s="8" t="str">
        <f t="shared" si="50"/>
        <v>No Aplica</v>
      </c>
      <c r="AX85" s="8" t="str">
        <f>+'EV PRECIO REFERENCIA'!BT85</f>
        <v/>
      </c>
      <c r="AY85" s="8" t="str">
        <f t="shared" si="51"/>
        <v>No Aplica</v>
      </c>
      <c r="AZ85" s="8" t="e">
        <f>+'EV PRECIO REFERENCIA'!BW85</f>
        <v>#REF!</v>
      </c>
      <c r="BA85" s="8" t="e">
        <f t="shared" si="52"/>
        <v>#REF!</v>
      </c>
      <c r="BB85" s="44">
        <f t="shared" si="53"/>
        <v>3000</v>
      </c>
    </row>
    <row r="86" spans="1:54" ht="25.5" x14ac:dyDescent="0.2">
      <c r="A86" s="85">
        <f t="shared" si="28"/>
        <v>77</v>
      </c>
      <c r="B86" s="22" t="str">
        <f>VLOOKUP(A86,'EV PRECIO REFERENCIA'!A86:B417,2,0)</f>
        <v>DM475</v>
      </c>
      <c r="C86" s="135" t="str">
        <f>VLOOKUP(A86,'EV PRECIO REFERENCIA'!A86:C417,3,0)</f>
        <v>ESPARADRAPO TIPO HOSPITALARIO TUBO</v>
      </c>
      <c r="D86" s="18">
        <f>VLOOKUP(A86,'EV PRECIO REFERENCIA'!A86:D417,4,0)</f>
        <v>1</v>
      </c>
      <c r="E86" s="86" t="str">
        <f>VLOOKUP(A86,'EV PRECIO REFERENCIA'!A86:E417,5,0)</f>
        <v>UN</v>
      </c>
      <c r="F86" s="23">
        <f>VLOOKUP(A86,'EV PRECIO REFERENCIA'!A86:F417,6,0)</f>
        <v>49520</v>
      </c>
      <c r="G86" s="23">
        <f>VLOOKUP(A86,'EV PRECIO REFERENCIA'!A86:G417,7,0)</f>
        <v>165</v>
      </c>
      <c r="H86" s="8">
        <f t="shared" si="29"/>
        <v>8170800</v>
      </c>
      <c r="I86" s="8">
        <f t="shared" si="30"/>
        <v>39616</v>
      </c>
      <c r="J86" s="8" t="str">
        <f>+'EV PRECIO REFERENCIA'!I86</f>
        <v/>
      </c>
      <c r="K86" s="8" t="str">
        <f t="shared" si="31"/>
        <v>No Aplica</v>
      </c>
      <c r="L86" s="8" t="str">
        <f>+'EV PRECIO REFERENCIA'!L86</f>
        <v/>
      </c>
      <c r="M86" s="8" t="str">
        <f t="shared" si="32"/>
        <v>No Aplica</v>
      </c>
      <c r="N86" s="8">
        <f>+'EV PRECIO REFERENCIA'!O86</f>
        <v>50797</v>
      </c>
      <c r="O86" s="8" t="str">
        <f t="shared" si="33"/>
        <v>Artificialidad Baja</v>
      </c>
      <c r="P86" s="8" t="str">
        <f>+'EV PRECIO REFERENCIA'!R86</f>
        <v/>
      </c>
      <c r="Q86" s="8" t="str">
        <f t="shared" si="34"/>
        <v>No Aplica</v>
      </c>
      <c r="R86" s="8" t="str">
        <f>+'EV PRECIO REFERENCIA'!U86</f>
        <v/>
      </c>
      <c r="S86" s="8" t="str">
        <f t="shared" si="35"/>
        <v>No Aplica</v>
      </c>
      <c r="T86" s="8" t="str">
        <f>+'EV PRECIO REFERENCIA'!X86</f>
        <v/>
      </c>
      <c r="U86" s="8" t="str">
        <f t="shared" si="36"/>
        <v>No Aplica</v>
      </c>
      <c r="V86" s="8" t="e">
        <f>+'EV PRECIO REFERENCIA'!AA86</f>
        <v>#REF!</v>
      </c>
      <c r="W86" s="8" t="e">
        <f t="shared" si="37"/>
        <v>#REF!</v>
      </c>
      <c r="X86" s="258" t="str">
        <f>+'EV PRECIO REFERENCIA'!AD86</f>
        <v/>
      </c>
      <c r="Y86" s="8" t="str">
        <f t="shared" si="38"/>
        <v>No Aplica</v>
      </c>
      <c r="Z86" s="8">
        <f>+'EV PRECIO REFERENCIA'!AG86</f>
        <v>54311.715000000004</v>
      </c>
      <c r="AA86" s="8" t="str">
        <f t="shared" si="39"/>
        <v>Precios Bajos</v>
      </c>
      <c r="AB86" s="8" t="str">
        <f>+'EV PRECIO REFERENCIA'!AJ86:AJ418</f>
        <v/>
      </c>
      <c r="AC86" s="8" t="str">
        <f t="shared" si="40"/>
        <v>No Aplica</v>
      </c>
      <c r="AD86" s="8" t="str">
        <f>+'EV PRECIO REFERENCIA'!AM86</f>
        <v/>
      </c>
      <c r="AE86" s="8" t="str">
        <f t="shared" si="41"/>
        <v>No Aplica</v>
      </c>
      <c r="AF86" s="342">
        <f>+'EV PRECIO REFERENCIA'!AP86</f>
        <v>52200</v>
      </c>
      <c r="AG86" s="8" t="str">
        <f t="shared" si="42"/>
        <v>Precios Bajos</v>
      </c>
      <c r="AH86" s="8" t="str">
        <f>+'EV PRECIO REFERENCIA'!AS86</f>
        <v/>
      </c>
      <c r="AI86" s="8" t="str">
        <f t="shared" si="43"/>
        <v>No Aplica</v>
      </c>
      <c r="AJ86" s="8" t="str">
        <f>+'EV PRECIO REFERENCIA'!AV86</f>
        <v/>
      </c>
      <c r="AK86" s="8" t="str">
        <f t="shared" si="44"/>
        <v>No Aplica</v>
      </c>
      <c r="AL86" s="342" t="str">
        <f>+'EV PRECIO REFERENCIA'!AY86</f>
        <v/>
      </c>
      <c r="AM86" s="8" t="str">
        <f t="shared" si="45"/>
        <v>No Aplica</v>
      </c>
      <c r="AN86" s="8" t="str">
        <f>+'EV PRECIO REFERENCIA'!BB86</f>
        <v/>
      </c>
      <c r="AO86" s="8" t="str">
        <f t="shared" si="46"/>
        <v>No Aplica</v>
      </c>
      <c r="AP86" s="8">
        <f>+'EV PRECIO REFERENCIA'!BE86</f>
        <v>47831</v>
      </c>
      <c r="AQ86" s="8" t="str">
        <f t="shared" si="47"/>
        <v>Precios Bajos</v>
      </c>
      <c r="AR86" s="8" t="str">
        <f>+'EV PRECIO REFERENCIA'!BH86</f>
        <v/>
      </c>
      <c r="AS86" s="8" t="str">
        <f t="shared" si="48"/>
        <v>No Aplica</v>
      </c>
      <c r="AT86" s="8" t="str">
        <f>+'EV PRECIO REFERENCIA'!BK86</f>
        <v/>
      </c>
      <c r="AU86" s="8" t="str">
        <f t="shared" si="49"/>
        <v>No Aplica</v>
      </c>
      <c r="AV86" s="8" t="str">
        <f>+'EV PRECIO REFERENCIA'!BQ86</f>
        <v/>
      </c>
      <c r="AW86" s="8" t="str">
        <f t="shared" si="50"/>
        <v>No Aplica</v>
      </c>
      <c r="AX86" s="8">
        <f>+'EV PRECIO REFERENCIA'!BT86</f>
        <v>57309</v>
      </c>
      <c r="AY86" s="8" t="str">
        <f t="shared" si="51"/>
        <v>Precios Bajos</v>
      </c>
      <c r="AZ86" s="8" t="e">
        <f>+'EV PRECIO REFERENCIA'!BW86</f>
        <v>#REF!</v>
      </c>
      <c r="BA86" s="8" t="e">
        <f t="shared" si="52"/>
        <v>#REF!</v>
      </c>
      <c r="BB86" s="44">
        <f t="shared" si="53"/>
        <v>47831</v>
      </c>
    </row>
    <row r="87" spans="1:54" ht="38.25" x14ac:dyDescent="0.2">
      <c r="A87" s="85">
        <f t="shared" si="28"/>
        <v>78</v>
      </c>
      <c r="B87" s="22" t="str">
        <f>VLOOKUP(A87,'EV PRECIO REFERENCIA'!A87:B418,2,0)</f>
        <v>DM1102</v>
      </c>
      <c r="C87" s="135" t="str">
        <f>VLOOKUP(A87,'EV PRECIO REFERENCIA'!A87:C418,3,0)</f>
        <v>TELA SIN TEJER AUTOADHESIVO 15 X 10 ESPARADRAPO</v>
      </c>
      <c r="D87" s="18">
        <f>VLOOKUP(A87,'EV PRECIO REFERENCIA'!A87:D418,4,0)</f>
        <v>1</v>
      </c>
      <c r="E87" s="86" t="str">
        <f>VLOOKUP(A87,'EV PRECIO REFERENCIA'!A87:E418,5,0)</f>
        <v>UN</v>
      </c>
      <c r="F87" s="23">
        <f>VLOOKUP(A87,'EV PRECIO REFERENCIA'!A87:F418,6,0)</f>
        <v>39396</v>
      </c>
      <c r="G87" s="23">
        <f>VLOOKUP(A87,'EV PRECIO REFERENCIA'!A87:G418,7,0)</f>
        <v>74</v>
      </c>
      <c r="H87" s="8">
        <f t="shared" si="29"/>
        <v>2915304</v>
      </c>
      <c r="I87" s="8">
        <f t="shared" si="30"/>
        <v>31516.799999999999</v>
      </c>
      <c r="J87" s="8" t="str">
        <f>+'EV PRECIO REFERENCIA'!I87</f>
        <v/>
      </c>
      <c r="K87" s="8" t="str">
        <f t="shared" si="31"/>
        <v>No Aplica</v>
      </c>
      <c r="L87" s="8" t="str">
        <f>+'EV PRECIO REFERENCIA'!L87</f>
        <v/>
      </c>
      <c r="M87" s="8" t="str">
        <f t="shared" si="32"/>
        <v>No Aplica</v>
      </c>
      <c r="N87" s="8" t="str">
        <f>+'EV PRECIO REFERENCIA'!O87</f>
        <v/>
      </c>
      <c r="O87" s="8" t="str">
        <f t="shared" si="33"/>
        <v>No Aplica</v>
      </c>
      <c r="P87" s="8" t="str">
        <f>+'EV PRECIO REFERENCIA'!R87</f>
        <v/>
      </c>
      <c r="Q87" s="8" t="str">
        <f t="shared" si="34"/>
        <v>No Aplica</v>
      </c>
      <c r="R87" s="8" t="str">
        <f>+'EV PRECIO REFERENCIA'!U87</f>
        <v/>
      </c>
      <c r="S87" s="8" t="str">
        <f t="shared" si="35"/>
        <v>No Aplica</v>
      </c>
      <c r="T87" s="8" t="str">
        <f>+'EV PRECIO REFERENCIA'!X87</f>
        <v/>
      </c>
      <c r="U87" s="8" t="str">
        <f t="shared" si="36"/>
        <v>No Aplica</v>
      </c>
      <c r="V87" s="8" t="e">
        <f>+'EV PRECIO REFERENCIA'!AA87</f>
        <v>#REF!</v>
      </c>
      <c r="W87" s="8" t="e">
        <f t="shared" si="37"/>
        <v>#REF!</v>
      </c>
      <c r="X87" s="258" t="str">
        <f>+'EV PRECIO REFERENCIA'!AD87</f>
        <v/>
      </c>
      <c r="Y87" s="8" t="str">
        <f t="shared" si="38"/>
        <v>No Aplica</v>
      </c>
      <c r="Z87" s="8" t="str">
        <f>+'EV PRECIO REFERENCIA'!AG87</f>
        <v/>
      </c>
      <c r="AA87" s="8" t="str">
        <f t="shared" si="39"/>
        <v>No Aplica</v>
      </c>
      <c r="AB87" s="8" t="str">
        <f>+'EV PRECIO REFERENCIA'!AJ87:AJ419</f>
        <v/>
      </c>
      <c r="AC87" s="8" t="str">
        <f t="shared" si="40"/>
        <v>No Aplica</v>
      </c>
      <c r="AD87" s="8" t="str">
        <f>+'EV PRECIO REFERENCIA'!AM87</f>
        <v/>
      </c>
      <c r="AE87" s="8" t="str">
        <f t="shared" si="41"/>
        <v>No Aplica</v>
      </c>
      <c r="AF87" s="342" t="str">
        <f>+'EV PRECIO REFERENCIA'!AP87</f>
        <v/>
      </c>
      <c r="AG87" s="8" t="str">
        <f t="shared" si="42"/>
        <v>No Aplica</v>
      </c>
      <c r="AH87" s="8" t="str">
        <f>+'EV PRECIO REFERENCIA'!AS87</f>
        <v/>
      </c>
      <c r="AI87" s="8" t="str">
        <f t="shared" si="43"/>
        <v>No Aplica</v>
      </c>
      <c r="AJ87" s="8" t="str">
        <f>+'EV PRECIO REFERENCIA'!AV87</f>
        <v/>
      </c>
      <c r="AK87" s="8" t="str">
        <f t="shared" si="44"/>
        <v>No Aplica</v>
      </c>
      <c r="AL87" s="342" t="str">
        <f>+'EV PRECIO REFERENCIA'!AY87</f>
        <v/>
      </c>
      <c r="AM87" s="8" t="str">
        <f t="shared" si="45"/>
        <v>No Aplica</v>
      </c>
      <c r="AN87" s="8">
        <f>+'EV PRECIO REFERENCIA'!BB87</f>
        <v>34739</v>
      </c>
      <c r="AO87" s="8" t="str">
        <f t="shared" si="46"/>
        <v>Precios Bajos</v>
      </c>
      <c r="AP87" s="8" t="str">
        <f>+'EV PRECIO REFERENCIA'!BE87</f>
        <v/>
      </c>
      <c r="AQ87" s="8" t="str">
        <f t="shared" si="47"/>
        <v>No Aplica</v>
      </c>
      <c r="AR87" s="8" t="str">
        <f>+'EV PRECIO REFERENCIA'!BH87</f>
        <v/>
      </c>
      <c r="AS87" s="8" t="str">
        <f t="shared" si="48"/>
        <v>No Aplica</v>
      </c>
      <c r="AT87" s="8" t="str">
        <f>+'EV PRECIO REFERENCIA'!BK87</f>
        <v/>
      </c>
      <c r="AU87" s="8" t="str">
        <f t="shared" si="49"/>
        <v>No Aplica</v>
      </c>
      <c r="AV87" s="8" t="str">
        <f>+'EV PRECIO REFERENCIA'!BQ87</f>
        <v/>
      </c>
      <c r="AW87" s="8" t="str">
        <f t="shared" si="50"/>
        <v>No Aplica</v>
      </c>
      <c r="AX87" s="8" t="str">
        <f>+'EV PRECIO REFERENCIA'!BT87</f>
        <v/>
      </c>
      <c r="AY87" s="8" t="str">
        <f t="shared" si="51"/>
        <v>No Aplica</v>
      </c>
      <c r="AZ87" s="8" t="e">
        <f>+'EV PRECIO REFERENCIA'!BW87</f>
        <v>#REF!</v>
      </c>
      <c r="BA87" s="8" t="e">
        <f t="shared" si="52"/>
        <v>#REF!</v>
      </c>
      <c r="BB87" s="44">
        <f t="shared" si="53"/>
        <v>34739</v>
      </c>
    </row>
    <row r="88" spans="1:54" ht="38.25" x14ac:dyDescent="0.2">
      <c r="A88" s="85">
        <f t="shared" si="28"/>
        <v>79</v>
      </c>
      <c r="B88" s="22" t="str">
        <f>VLOOKUP(A88,'EV PRECIO REFERENCIA'!A88:B419,2,0)</f>
        <v>DM1103</v>
      </c>
      <c r="C88" s="135" t="str">
        <f>VLOOKUP(A88,'EV PRECIO REFERENCIA'!A88:C419,3,0)</f>
        <v>ESPARADRAPO ELASTICO - TELA SIN TEJER STRECH 10 X 10</v>
      </c>
      <c r="D88" s="18">
        <f>VLOOKUP(A88,'EV PRECIO REFERENCIA'!A88:D419,4,0)</f>
        <v>1</v>
      </c>
      <c r="E88" s="86" t="str">
        <f>VLOOKUP(A88,'EV PRECIO REFERENCIA'!A88:E419,5,0)</f>
        <v>UN</v>
      </c>
      <c r="F88" s="23">
        <f>VLOOKUP(A88,'EV PRECIO REFERENCIA'!A88:F419,6,0)</f>
        <v>24821</v>
      </c>
      <c r="G88" s="23">
        <f>VLOOKUP(A88,'EV PRECIO REFERENCIA'!A88:G419,7,0)</f>
        <v>78</v>
      </c>
      <c r="H88" s="8">
        <f t="shared" si="29"/>
        <v>1936038</v>
      </c>
      <c r="I88" s="8">
        <f t="shared" si="30"/>
        <v>19856.8</v>
      </c>
      <c r="J88" s="8" t="str">
        <f>+'EV PRECIO REFERENCIA'!I88</f>
        <v/>
      </c>
      <c r="K88" s="8" t="str">
        <f t="shared" si="31"/>
        <v>No Aplica</v>
      </c>
      <c r="L88" s="8" t="str">
        <f>+'EV PRECIO REFERENCIA'!L88</f>
        <v/>
      </c>
      <c r="M88" s="8" t="str">
        <f t="shared" si="32"/>
        <v>No Aplica</v>
      </c>
      <c r="N88" s="8" t="str">
        <f>+'EV PRECIO REFERENCIA'!O88</f>
        <v/>
      </c>
      <c r="O88" s="8" t="str">
        <f t="shared" si="33"/>
        <v>No Aplica</v>
      </c>
      <c r="P88" s="8" t="str">
        <f>+'EV PRECIO REFERENCIA'!R88</f>
        <v/>
      </c>
      <c r="Q88" s="8" t="str">
        <f t="shared" si="34"/>
        <v>No Aplica</v>
      </c>
      <c r="R88" s="8" t="str">
        <f>+'EV PRECIO REFERENCIA'!U88</f>
        <v/>
      </c>
      <c r="S88" s="8" t="str">
        <f t="shared" si="35"/>
        <v>No Aplica</v>
      </c>
      <c r="T88" s="8" t="str">
        <f>+'EV PRECIO REFERENCIA'!X88</f>
        <v/>
      </c>
      <c r="U88" s="8" t="str">
        <f t="shared" si="36"/>
        <v>No Aplica</v>
      </c>
      <c r="V88" s="8" t="e">
        <f>+'EV PRECIO REFERENCIA'!AA88</f>
        <v>#REF!</v>
      </c>
      <c r="W88" s="8" t="e">
        <f t="shared" si="37"/>
        <v>#REF!</v>
      </c>
      <c r="X88" s="258" t="str">
        <f>+'EV PRECIO REFERENCIA'!AD88</f>
        <v/>
      </c>
      <c r="Y88" s="8" t="str">
        <f t="shared" si="38"/>
        <v>No Aplica</v>
      </c>
      <c r="Z88" s="8" t="str">
        <f>+'EV PRECIO REFERENCIA'!AG88</f>
        <v/>
      </c>
      <c r="AA88" s="8" t="str">
        <f t="shared" si="39"/>
        <v>No Aplica</v>
      </c>
      <c r="AB88" s="8" t="str">
        <f>+'EV PRECIO REFERENCIA'!AJ88:AJ420</f>
        <v/>
      </c>
      <c r="AC88" s="8" t="str">
        <f t="shared" si="40"/>
        <v>No Aplica</v>
      </c>
      <c r="AD88" s="8" t="str">
        <f>+'EV PRECIO REFERENCIA'!AM88</f>
        <v/>
      </c>
      <c r="AE88" s="8" t="str">
        <f t="shared" si="41"/>
        <v>No Aplica</v>
      </c>
      <c r="AF88" s="342">
        <f>+'EV PRECIO REFERENCIA'!AP88</f>
        <v>29640</v>
      </c>
      <c r="AG88" s="8" t="str">
        <f t="shared" si="42"/>
        <v>Precios Bajos</v>
      </c>
      <c r="AH88" s="8" t="str">
        <f>+'EV PRECIO REFERENCIA'!AS88</f>
        <v/>
      </c>
      <c r="AI88" s="8" t="str">
        <f t="shared" si="43"/>
        <v>No Aplica</v>
      </c>
      <c r="AJ88" s="8" t="str">
        <f>+'EV PRECIO REFERENCIA'!AV88</f>
        <v/>
      </c>
      <c r="AK88" s="8" t="str">
        <f t="shared" si="44"/>
        <v>No Aplica</v>
      </c>
      <c r="AL88" s="342" t="str">
        <f>+'EV PRECIO REFERENCIA'!AY88</f>
        <v/>
      </c>
      <c r="AM88" s="8" t="str">
        <f t="shared" si="45"/>
        <v>No Aplica</v>
      </c>
      <c r="AN88" s="8" t="str">
        <f>+'EV PRECIO REFERENCIA'!BB88</f>
        <v/>
      </c>
      <c r="AO88" s="8" t="str">
        <f t="shared" si="46"/>
        <v>No Aplica</v>
      </c>
      <c r="AP88" s="8" t="str">
        <f>+'EV PRECIO REFERENCIA'!BE88</f>
        <v/>
      </c>
      <c r="AQ88" s="8" t="str">
        <f t="shared" si="47"/>
        <v>No Aplica</v>
      </c>
      <c r="AR88" s="8">
        <f>+'EV PRECIO REFERENCIA'!BH88</f>
        <v>19500</v>
      </c>
      <c r="AS88" s="8" t="str">
        <f t="shared" si="48"/>
        <v>Precios Bajos</v>
      </c>
      <c r="AT88" s="8" t="str">
        <f>+'EV PRECIO REFERENCIA'!BK88</f>
        <v/>
      </c>
      <c r="AU88" s="8" t="str">
        <f t="shared" si="49"/>
        <v>No Aplica</v>
      </c>
      <c r="AV88" s="8" t="str">
        <f>+'EV PRECIO REFERENCIA'!BQ88</f>
        <v/>
      </c>
      <c r="AW88" s="8" t="str">
        <f t="shared" si="50"/>
        <v>No Aplica</v>
      </c>
      <c r="AX88" s="8" t="str">
        <f>+'EV PRECIO REFERENCIA'!BT88</f>
        <v/>
      </c>
      <c r="AY88" s="8" t="str">
        <f t="shared" si="51"/>
        <v>No Aplica</v>
      </c>
      <c r="AZ88" s="8" t="e">
        <f>+'EV PRECIO REFERENCIA'!BW88</f>
        <v>#REF!</v>
      </c>
      <c r="BA88" s="8" t="e">
        <f t="shared" si="52"/>
        <v>#REF!</v>
      </c>
      <c r="BB88" s="44">
        <f t="shared" si="53"/>
        <v>19500</v>
      </c>
    </row>
    <row r="89" spans="1:54" x14ac:dyDescent="0.2">
      <c r="A89" s="85">
        <f t="shared" si="28"/>
        <v>80</v>
      </c>
      <c r="B89" s="22" t="str">
        <f>VLOOKUP(A89,'EV PRECIO REFERENCIA'!A89:B420,2,0)</f>
        <v>DM477</v>
      </c>
      <c r="C89" s="135" t="str">
        <f>VLOOKUP(A89,'EV PRECIO REFERENCIA'!A89:C420,3,0)</f>
        <v>ESPECULO VIRGINAL</v>
      </c>
      <c r="D89" s="18">
        <f>VLOOKUP(A89,'EV PRECIO REFERENCIA'!A89:D420,4,0)</f>
        <v>1</v>
      </c>
      <c r="E89" s="86" t="str">
        <f>VLOOKUP(A89,'EV PRECIO REFERENCIA'!A89:E420,5,0)</f>
        <v>UN</v>
      </c>
      <c r="F89" s="23">
        <f>VLOOKUP(A89,'EV PRECIO REFERENCIA'!A89:F420,6,0)</f>
        <v>880.6</v>
      </c>
      <c r="G89" s="23">
        <f>VLOOKUP(A89,'EV PRECIO REFERENCIA'!A89:G420,7,0)</f>
        <v>82</v>
      </c>
      <c r="H89" s="8">
        <f t="shared" si="29"/>
        <v>72209.2</v>
      </c>
      <c r="I89" s="8">
        <f t="shared" si="30"/>
        <v>704.48</v>
      </c>
      <c r="J89" s="8" t="str">
        <f>+'EV PRECIO REFERENCIA'!I89</f>
        <v/>
      </c>
      <c r="K89" s="8" t="str">
        <f t="shared" si="31"/>
        <v>No Aplica</v>
      </c>
      <c r="L89" s="8" t="str">
        <f>+'EV PRECIO REFERENCIA'!L89</f>
        <v/>
      </c>
      <c r="M89" s="8" t="str">
        <f t="shared" si="32"/>
        <v>No Aplica</v>
      </c>
      <c r="N89" s="8" t="str">
        <f>+'EV PRECIO REFERENCIA'!O89</f>
        <v/>
      </c>
      <c r="O89" s="8" t="str">
        <f t="shared" si="33"/>
        <v>No Aplica</v>
      </c>
      <c r="P89" s="8" t="str">
        <f>+'EV PRECIO REFERENCIA'!R89</f>
        <v/>
      </c>
      <c r="Q89" s="8" t="str">
        <f t="shared" si="34"/>
        <v>No Aplica</v>
      </c>
      <c r="R89" s="8" t="str">
        <f>+'EV PRECIO REFERENCIA'!U89</f>
        <v/>
      </c>
      <c r="S89" s="8" t="str">
        <f t="shared" si="35"/>
        <v>No Aplica</v>
      </c>
      <c r="T89" s="8" t="str">
        <f>+'EV PRECIO REFERENCIA'!X89</f>
        <v/>
      </c>
      <c r="U89" s="8" t="str">
        <f t="shared" si="36"/>
        <v>No Aplica</v>
      </c>
      <c r="V89" s="8" t="e">
        <f>+'EV PRECIO REFERENCIA'!AA89</f>
        <v>#REF!</v>
      </c>
      <c r="W89" s="8" t="e">
        <f t="shared" si="37"/>
        <v>#REF!</v>
      </c>
      <c r="X89" s="258" t="str">
        <f>+'EV PRECIO REFERENCIA'!AD89</f>
        <v/>
      </c>
      <c r="Y89" s="8" t="str">
        <f t="shared" si="38"/>
        <v>No Aplica</v>
      </c>
      <c r="Z89" s="8" t="str">
        <f>+'EV PRECIO REFERENCIA'!AG89</f>
        <v/>
      </c>
      <c r="AA89" s="8" t="str">
        <f t="shared" si="39"/>
        <v>No Aplica</v>
      </c>
      <c r="AB89" s="8" t="str">
        <f>+'EV PRECIO REFERENCIA'!AJ89:AJ421</f>
        <v/>
      </c>
      <c r="AC89" s="8" t="str">
        <f t="shared" si="40"/>
        <v>No Aplica</v>
      </c>
      <c r="AD89" s="8" t="str">
        <f>+'EV PRECIO REFERENCIA'!AM89</f>
        <v/>
      </c>
      <c r="AE89" s="8" t="str">
        <f t="shared" si="41"/>
        <v>No Aplica</v>
      </c>
      <c r="AF89" s="342">
        <f>+'EV PRECIO REFERENCIA'!AP89</f>
        <v>922.25</v>
      </c>
      <c r="AG89" s="8" t="str">
        <f t="shared" si="42"/>
        <v>Precios Bajos</v>
      </c>
      <c r="AH89" s="8" t="str">
        <f>+'EV PRECIO REFERENCIA'!AS89</f>
        <v/>
      </c>
      <c r="AI89" s="8" t="str">
        <f t="shared" si="43"/>
        <v>No Aplica</v>
      </c>
      <c r="AJ89" s="8" t="str">
        <f>+'EV PRECIO REFERENCIA'!AV89</f>
        <v/>
      </c>
      <c r="AK89" s="8" t="str">
        <f t="shared" si="44"/>
        <v>No Aplica</v>
      </c>
      <c r="AL89" s="342" t="str">
        <f>+'EV PRECIO REFERENCIA'!AY89</f>
        <v/>
      </c>
      <c r="AM89" s="8" t="str">
        <f t="shared" si="45"/>
        <v>No Aplica</v>
      </c>
      <c r="AN89" s="8">
        <f>+'EV PRECIO REFERENCIA'!BB89</f>
        <v>1022</v>
      </c>
      <c r="AO89" s="8" t="str">
        <f t="shared" si="46"/>
        <v>Precios Bajos</v>
      </c>
      <c r="AP89" s="8" t="str">
        <f>+'EV PRECIO REFERENCIA'!BE89</f>
        <v/>
      </c>
      <c r="AQ89" s="8" t="str">
        <f t="shared" si="47"/>
        <v>No Aplica</v>
      </c>
      <c r="AR89" s="8" t="str">
        <f>+'EV PRECIO REFERENCIA'!BH89</f>
        <v/>
      </c>
      <c r="AS89" s="8" t="str">
        <f t="shared" si="48"/>
        <v>No Aplica</v>
      </c>
      <c r="AT89" s="8" t="str">
        <f>+'EV PRECIO REFERENCIA'!BK89</f>
        <v/>
      </c>
      <c r="AU89" s="8" t="str">
        <f t="shared" si="49"/>
        <v>No Aplica</v>
      </c>
      <c r="AV89" s="8" t="str">
        <f>+'EV PRECIO REFERENCIA'!BQ89</f>
        <v/>
      </c>
      <c r="AW89" s="8" t="str">
        <f t="shared" si="50"/>
        <v>No Aplica</v>
      </c>
      <c r="AX89" s="8" t="str">
        <f>+'EV PRECIO REFERENCIA'!BT89</f>
        <v/>
      </c>
      <c r="AY89" s="8" t="str">
        <f t="shared" si="51"/>
        <v>No Aplica</v>
      </c>
      <c r="AZ89" s="8" t="e">
        <f>+'EV PRECIO REFERENCIA'!BW89</f>
        <v>#REF!</v>
      </c>
      <c r="BA89" s="8" t="e">
        <f t="shared" si="52"/>
        <v>#REF!</v>
      </c>
      <c r="BB89" s="44">
        <f t="shared" si="53"/>
        <v>922.25</v>
      </c>
    </row>
    <row r="90" spans="1:54" x14ac:dyDescent="0.2">
      <c r="A90" s="85">
        <f>+A89+1</f>
        <v>81</v>
      </c>
      <c r="B90" s="22" t="str">
        <f>VLOOKUP(A90,'EV PRECIO REFERENCIA'!A90:B421,2,0)</f>
        <v>DM491</v>
      </c>
      <c r="C90" s="135" t="str">
        <f>VLOOKUP(A90,'EV PRECIO REFERENCIA'!A90:C421,3,0)</f>
        <v>FIJADOR CITOLOGIA SPRAY</v>
      </c>
      <c r="D90" s="18">
        <f>VLOOKUP(A90,'EV PRECIO REFERENCIA'!A90:D421,4,0)</f>
        <v>1</v>
      </c>
      <c r="E90" s="86" t="str">
        <f>VLOOKUP(A90,'EV PRECIO REFERENCIA'!A90:E421,5,0)</f>
        <v>UN</v>
      </c>
      <c r="F90" s="23">
        <f>VLOOKUP(A90,'EV PRECIO REFERENCIA'!A90:F421,6,0)</f>
        <v>10091.200000000001</v>
      </c>
      <c r="G90" s="23">
        <f>VLOOKUP(A90,'EV PRECIO REFERENCIA'!A90:G421,7,0)</f>
        <v>17</v>
      </c>
      <c r="H90" s="8">
        <f t="shared" si="29"/>
        <v>171550.40000000002</v>
      </c>
      <c r="I90" s="8">
        <f t="shared" si="30"/>
        <v>8072.9600000000009</v>
      </c>
      <c r="J90" s="8" t="str">
        <f>+'EV PRECIO REFERENCIA'!I90</f>
        <v/>
      </c>
      <c r="K90" s="8" t="str">
        <f t="shared" si="31"/>
        <v>No Aplica</v>
      </c>
      <c r="L90" s="8" t="str">
        <f>+'EV PRECIO REFERENCIA'!L90</f>
        <v/>
      </c>
      <c r="M90" s="8" t="str">
        <f t="shared" si="32"/>
        <v>No Aplica</v>
      </c>
      <c r="N90" s="8">
        <f>+'EV PRECIO REFERENCIA'!O90</f>
        <v>10602</v>
      </c>
      <c r="O90" s="8" t="str">
        <f t="shared" si="33"/>
        <v>Artificialidad Baja</v>
      </c>
      <c r="P90" s="8" t="str">
        <f>+'EV PRECIO REFERENCIA'!R90</f>
        <v/>
      </c>
      <c r="Q90" s="8" t="str">
        <f t="shared" si="34"/>
        <v>No Aplica</v>
      </c>
      <c r="R90" s="8" t="str">
        <f>+'EV PRECIO REFERENCIA'!U90</f>
        <v/>
      </c>
      <c r="S90" s="8" t="str">
        <f t="shared" si="35"/>
        <v>No Aplica</v>
      </c>
      <c r="T90" s="8" t="str">
        <f>+'EV PRECIO REFERENCIA'!X90</f>
        <v/>
      </c>
      <c r="U90" s="8" t="str">
        <f t="shared" si="36"/>
        <v>No Aplica</v>
      </c>
      <c r="V90" s="8" t="e">
        <f>+'EV PRECIO REFERENCIA'!AA90</f>
        <v>#REF!</v>
      </c>
      <c r="W90" s="8" t="e">
        <f t="shared" si="37"/>
        <v>#REF!</v>
      </c>
      <c r="X90" s="258" t="str">
        <f>+'EV PRECIO REFERENCIA'!AD90</f>
        <v/>
      </c>
      <c r="Y90" s="8" t="str">
        <f t="shared" si="38"/>
        <v>No Aplica</v>
      </c>
      <c r="Z90" s="8" t="str">
        <f>+'EV PRECIO REFERENCIA'!AG90</f>
        <v/>
      </c>
      <c r="AA90" s="8" t="str">
        <f t="shared" si="39"/>
        <v>No Aplica</v>
      </c>
      <c r="AB90" s="8" t="str">
        <f>+'EV PRECIO REFERENCIA'!AJ90:AJ422</f>
        <v/>
      </c>
      <c r="AC90" s="8" t="str">
        <f t="shared" si="40"/>
        <v>No Aplica</v>
      </c>
      <c r="AD90" s="8" t="str">
        <f>+'EV PRECIO REFERENCIA'!AM90</f>
        <v/>
      </c>
      <c r="AE90" s="8" t="str">
        <f t="shared" si="41"/>
        <v>No Aplica</v>
      </c>
      <c r="AF90" s="342">
        <f>+'EV PRECIO REFERENCIA'!AP90</f>
        <v>9966.25</v>
      </c>
      <c r="AG90" s="8" t="str">
        <f t="shared" si="42"/>
        <v>Precios Bajos</v>
      </c>
      <c r="AH90" s="8" t="str">
        <f>+'EV PRECIO REFERENCIA'!AS90</f>
        <v/>
      </c>
      <c r="AI90" s="8" t="str">
        <f t="shared" si="43"/>
        <v>No Aplica</v>
      </c>
      <c r="AJ90" s="8" t="str">
        <f>+'EV PRECIO REFERENCIA'!AV90</f>
        <v/>
      </c>
      <c r="AK90" s="8" t="str">
        <f t="shared" si="44"/>
        <v>No Aplica</v>
      </c>
      <c r="AL90" s="342" t="str">
        <f>+'EV PRECIO REFERENCIA'!AY90</f>
        <v/>
      </c>
      <c r="AM90" s="8" t="str">
        <f t="shared" si="45"/>
        <v>No Aplica</v>
      </c>
      <c r="AN90" s="8">
        <f>+'EV PRECIO REFERENCIA'!BB90</f>
        <v>10791</v>
      </c>
      <c r="AO90" s="8" t="str">
        <f t="shared" si="46"/>
        <v>Precios Bajos</v>
      </c>
      <c r="AP90" s="8" t="str">
        <f>+'EV PRECIO REFERENCIA'!BE90</f>
        <v/>
      </c>
      <c r="AQ90" s="8" t="str">
        <f t="shared" si="47"/>
        <v>No Aplica</v>
      </c>
      <c r="AR90" s="8" t="str">
        <f>+'EV PRECIO REFERENCIA'!BH90</f>
        <v/>
      </c>
      <c r="AS90" s="8" t="str">
        <f t="shared" si="48"/>
        <v>No Aplica</v>
      </c>
      <c r="AT90" s="8" t="str">
        <f>+'EV PRECIO REFERENCIA'!BK90</f>
        <v/>
      </c>
      <c r="AU90" s="8" t="str">
        <f t="shared" si="49"/>
        <v>No Aplica</v>
      </c>
      <c r="AV90" s="8" t="str">
        <f>+'EV PRECIO REFERENCIA'!BQ90</f>
        <v/>
      </c>
      <c r="AW90" s="8" t="str">
        <f t="shared" si="50"/>
        <v>No Aplica</v>
      </c>
      <c r="AX90" s="8" t="str">
        <f>+'EV PRECIO REFERENCIA'!BT90</f>
        <v/>
      </c>
      <c r="AY90" s="8" t="str">
        <f t="shared" si="51"/>
        <v>No Aplica</v>
      </c>
      <c r="AZ90" s="8" t="e">
        <f>+'EV PRECIO REFERENCIA'!BW90</f>
        <v>#REF!</v>
      </c>
      <c r="BA90" s="8" t="e">
        <f t="shared" si="52"/>
        <v>#REF!</v>
      </c>
      <c r="BB90" s="44">
        <f t="shared" si="53"/>
        <v>9966.25</v>
      </c>
    </row>
    <row r="91" spans="1:54" ht="25.5" x14ac:dyDescent="0.2">
      <c r="A91" s="85">
        <f t="shared" ref="A91:A109" si="54">+A90+1</f>
        <v>82</v>
      </c>
      <c r="B91" s="22" t="str">
        <f>VLOOKUP(A91,'EV PRECIO REFERENCIA'!A91:B422,2,0)</f>
        <v>DM1392</v>
      </c>
      <c r="C91" s="135" t="str">
        <f>VLOOKUP(A91,'EV PRECIO REFERENCIA'!A91:C422,3,0)</f>
        <v>FILTRO EXHALATORIO ANTIBAC VENTILA ALTA</v>
      </c>
      <c r="D91" s="18">
        <f>VLOOKUP(A91,'EV PRECIO REFERENCIA'!A91:D422,4,0)</f>
        <v>1</v>
      </c>
      <c r="E91" s="86" t="str">
        <f>VLOOKUP(A91,'EV PRECIO REFERENCIA'!A91:E422,5,0)</f>
        <v>UN</v>
      </c>
      <c r="F91" s="23">
        <f>VLOOKUP(A91,'EV PRECIO REFERENCIA'!A91:F422,6,0)</f>
        <v>10896.83</v>
      </c>
      <c r="G91" s="23">
        <f>VLOOKUP(A91,'EV PRECIO REFERENCIA'!A91:G422,7,0)</f>
        <v>1</v>
      </c>
      <c r="H91" s="8">
        <f t="shared" si="29"/>
        <v>10896.83</v>
      </c>
      <c r="I91" s="8">
        <f t="shared" si="30"/>
        <v>8717.4639999999999</v>
      </c>
      <c r="J91" s="8" t="str">
        <f>+'EV PRECIO REFERENCIA'!I91</f>
        <v/>
      </c>
      <c r="K91" s="8" t="str">
        <f t="shared" si="31"/>
        <v>No Aplica</v>
      </c>
      <c r="L91" s="8" t="str">
        <f>+'EV PRECIO REFERENCIA'!L91</f>
        <v/>
      </c>
      <c r="M91" s="8" t="str">
        <f t="shared" si="32"/>
        <v>No Aplica</v>
      </c>
      <c r="N91" s="8">
        <f>+'EV PRECIO REFERENCIA'!O91</f>
        <v>6762</v>
      </c>
      <c r="O91" s="8" t="str">
        <f t="shared" si="33"/>
        <v>Artificialidad Baja</v>
      </c>
      <c r="P91" s="8" t="str">
        <f>+'EV PRECIO REFERENCIA'!R91</f>
        <v/>
      </c>
      <c r="Q91" s="8" t="str">
        <f t="shared" si="34"/>
        <v>No Aplica</v>
      </c>
      <c r="R91" s="8" t="str">
        <f>+'EV PRECIO REFERENCIA'!U91</f>
        <v/>
      </c>
      <c r="S91" s="8" t="str">
        <f t="shared" si="35"/>
        <v>No Aplica</v>
      </c>
      <c r="T91" s="8" t="str">
        <f>+'EV PRECIO REFERENCIA'!X91</f>
        <v/>
      </c>
      <c r="U91" s="8" t="str">
        <f t="shared" si="36"/>
        <v>No Aplica</v>
      </c>
      <c r="V91" s="8" t="e">
        <f>+'EV PRECIO REFERENCIA'!AA91</f>
        <v>#REF!</v>
      </c>
      <c r="W91" s="8" t="e">
        <f t="shared" si="37"/>
        <v>#REF!</v>
      </c>
      <c r="X91" s="258" t="str">
        <f>+'EV PRECIO REFERENCIA'!AD91</f>
        <v/>
      </c>
      <c r="Y91" s="8" t="str">
        <f t="shared" si="38"/>
        <v>No Aplica</v>
      </c>
      <c r="Z91" s="8" t="str">
        <f>+'EV PRECIO REFERENCIA'!AG91</f>
        <v/>
      </c>
      <c r="AA91" s="8" t="str">
        <f t="shared" si="39"/>
        <v>No Aplica</v>
      </c>
      <c r="AB91" s="8" t="str">
        <f>+'EV PRECIO REFERENCIA'!AJ91:AJ423</f>
        <v/>
      </c>
      <c r="AC91" s="8" t="str">
        <f t="shared" si="40"/>
        <v>No Aplica</v>
      </c>
      <c r="AD91" s="8" t="str">
        <f>+'EV PRECIO REFERENCIA'!AM91</f>
        <v/>
      </c>
      <c r="AE91" s="8" t="str">
        <f t="shared" si="41"/>
        <v>No Aplica</v>
      </c>
      <c r="AF91" s="342" t="str">
        <f>+'EV PRECIO REFERENCIA'!AP91</f>
        <v/>
      </c>
      <c r="AG91" s="8" t="str">
        <f t="shared" si="42"/>
        <v>No Aplica</v>
      </c>
      <c r="AH91" s="8" t="str">
        <f>+'EV PRECIO REFERENCIA'!AS91</f>
        <v/>
      </c>
      <c r="AI91" s="8" t="str">
        <f t="shared" si="43"/>
        <v>No Aplica</v>
      </c>
      <c r="AJ91" s="8" t="str">
        <f>+'EV PRECIO REFERENCIA'!AV91</f>
        <v/>
      </c>
      <c r="AK91" s="8" t="str">
        <f t="shared" si="44"/>
        <v>No Aplica</v>
      </c>
      <c r="AL91" s="342" t="str">
        <f>+'EV PRECIO REFERENCIA'!AY91</f>
        <v/>
      </c>
      <c r="AM91" s="8" t="str">
        <f t="shared" si="45"/>
        <v>No Aplica</v>
      </c>
      <c r="AN91" s="8" t="str">
        <f>+'EV PRECIO REFERENCIA'!BB91</f>
        <v/>
      </c>
      <c r="AO91" s="8" t="str">
        <f t="shared" si="46"/>
        <v>No Aplica</v>
      </c>
      <c r="AP91" s="8" t="str">
        <f>+'EV PRECIO REFERENCIA'!BE91</f>
        <v/>
      </c>
      <c r="AQ91" s="8" t="str">
        <f t="shared" si="47"/>
        <v>No Aplica</v>
      </c>
      <c r="AR91" s="8" t="str">
        <f>+'EV PRECIO REFERENCIA'!BH91</f>
        <v/>
      </c>
      <c r="AS91" s="8" t="str">
        <f t="shared" si="48"/>
        <v>No Aplica</v>
      </c>
      <c r="AT91" s="8" t="str">
        <f>+'EV PRECIO REFERENCIA'!BK91</f>
        <v/>
      </c>
      <c r="AU91" s="8" t="str">
        <f t="shared" si="49"/>
        <v>No Aplica</v>
      </c>
      <c r="AV91" s="8">
        <f>+'EV PRECIO REFERENCIA'!BQ91</f>
        <v>5712</v>
      </c>
      <c r="AW91" s="8" t="str">
        <f t="shared" si="50"/>
        <v>Precios Bajos</v>
      </c>
      <c r="AX91" s="8" t="str">
        <f>+'EV PRECIO REFERENCIA'!BT91</f>
        <v/>
      </c>
      <c r="AY91" s="8" t="str">
        <f t="shared" si="51"/>
        <v>No Aplica</v>
      </c>
      <c r="AZ91" s="8" t="e">
        <f>+'EV PRECIO REFERENCIA'!BW91</f>
        <v>#REF!</v>
      </c>
      <c r="BA91" s="8" t="e">
        <f t="shared" si="52"/>
        <v>#REF!</v>
      </c>
      <c r="BB91" s="44">
        <f t="shared" si="53"/>
        <v>5712</v>
      </c>
    </row>
    <row r="92" spans="1:54" ht="25.5" x14ac:dyDescent="0.2">
      <c r="A92" s="85">
        <f t="shared" si="54"/>
        <v>83</v>
      </c>
      <c r="B92" s="22" t="str">
        <f>VLOOKUP(A92,'EV PRECIO REFERENCIA'!A92:B423,2,0)</f>
        <v>DM1393</v>
      </c>
      <c r="C92" s="135" t="str">
        <f>VLOOKUP(A92,'EV PRECIO REFERENCIA'!A92:C423,3,0)</f>
        <v>FILTRO EXHALATORIO DESECHABLE VENTILADOR</v>
      </c>
      <c r="D92" s="18">
        <f>VLOOKUP(A92,'EV PRECIO REFERENCIA'!A92:D423,4,0)</f>
        <v>1</v>
      </c>
      <c r="E92" s="86" t="str">
        <f>VLOOKUP(A92,'EV PRECIO REFERENCIA'!A92:E423,5,0)</f>
        <v>UN</v>
      </c>
      <c r="F92" s="23">
        <f>VLOOKUP(A92,'EV PRECIO REFERENCIA'!A92:F423,6,0)</f>
        <v>18661.580000000002</v>
      </c>
      <c r="G92" s="23">
        <f>VLOOKUP(A92,'EV PRECIO REFERENCIA'!A92:G423,7,0)</f>
        <v>19</v>
      </c>
      <c r="H92" s="8">
        <f t="shared" si="29"/>
        <v>354570.02</v>
      </c>
      <c r="I92" s="8">
        <f t="shared" si="30"/>
        <v>14929.264000000001</v>
      </c>
      <c r="J92" s="8" t="str">
        <f>+'EV PRECIO REFERENCIA'!I92</f>
        <v/>
      </c>
      <c r="K92" s="8" t="str">
        <f t="shared" si="31"/>
        <v>No Aplica</v>
      </c>
      <c r="L92" s="8" t="str">
        <f>+'EV PRECIO REFERENCIA'!L92</f>
        <v/>
      </c>
      <c r="M92" s="8" t="str">
        <f t="shared" si="32"/>
        <v>No Aplica</v>
      </c>
      <c r="N92" s="8">
        <f>+'EV PRECIO REFERENCIA'!O92</f>
        <v>6762</v>
      </c>
      <c r="O92" s="8" t="str">
        <f t="shared" si="33"/>
        <v>Artificialidad Baja</v>
      </c>
      <c r="P92" s="8" t="str">
        <f>+'EV PRECIO REFERENCIA'!R92</f>
        <v/>
      </c>
      <c r="Q92" s="8" t="str">
        <f t="shared" si="34"/>
        <v>No Aplica</v>
      </c>
      <c r="R92" s="8" t="str">
        <f>+'EV PRECIO REFERENCIA'!U92</f>
        <v/>
      </c>
      <c r="S92" s="8" t="str">
        <f t="shared" si="35"/>
        <v>No Aplica</v>
      </c>
      <c r="T92" s="8" t="str">
        <f>+'EV PRECIO REFERENCIA'!X92</f>
        <v/>
      </c>
      <c r="U92" s="8" t="str">
        <f t="shared" si="36"/>
        <v>No Aplica</v>
      </c>
      <c r="V92" s="8" t="e">
        <f>+'EV PRECIO REFERENCIA'!AA92</f>
        <v>#REF!</v>
      </c>
      <c r="W92" s="8" t="e">
        <f t="shared" si="37"/>
        <v>#REF!</v>
      </c>
      <c r="X92" s="258" t="str">
        <f>+'EV PRECIO REFERENCIA'!AD92</f>
        <v/>
      </c>
      <c r="Y92" s="8" t="str">
        <f t="shared" si="38"/>
        <v>No Aplica</v>
      </c>
      <c r="Z92" s="8" t="str">
        <f>+'EV PRECIO REFERENCIA'!AG92</f>
        <v/>
      </c>
      <c r="AA92" s="8" t="str">
        <f t="shared" si="39"/>
        <v>No Aplica</v>
      </c>
      <c r="AB92" s="8" t="str">
        <f>+'EV PRECIO REFERENCIA'!AJ92:AJ424</f>
        <v/>
      </c>
      <c r="AC92" s="8" t="str">
        <f t="shared" si="40"/>
        <v>No Aplica</v>
      </c>
      <c r="AD92" s="8" t="str">
        <f>+'EV PRECIO REFERENCIA'!AM92</f>
        <v/>
      </c>
      <c r="AE92" s="8" t="str">
        <f t="shared" si="41"/>
        <v>No Aplica</v>
      </c>
      <c r="AF92" s="342" t="str">
        <f>+'EV PRECIO REFERENCIA'!AP92</f>
        <v/>
      </c>
      <c r="AG92" s="8" t="str">
        <f t="shared" si="42"/>
        <v>No Aplica</v>
      </c>
      <c r="AH92" s="8" t="str">
        <f>+'EV PRECIO REFERENCIA'!AS92</f>
        <v/>
      </c>
      <c r="AI92" s="8" t="str">
        <f t="shared" si="43"/>
        <v>No Aplica</v>
      </c>
      <c r="AJ92" s="8">
        <f>+'EV PRECIO REFERENCIA'!AV92</f>
        <v>15470</v>
      </c>
      <c r="AK92" s="8" t="str">
        <f t="shared" si="44"/>
        <v>Precios Bajos</v>
      </c>
      <c r="AL92" s="342" t="str">
        <f>+'EV PRECIO REFERENCIA'!AY92</f>
        <v/>
      </c>
      <c r="AM92" s="8" t="str">
        <f t="shared" si="45"/>
        <v>No Aplica</v>
      </c>
      <c r="AN92" s="8" t="str">
        <f>+'EV PRECIO REFERENCIA'!BB92</f>
        <v/>
      </c>
      <c r="AO92" s="8" t="str">
        <f t="shared" si="46"/>
        <v>No Aplica</v>
      </c>
      <c r="AP92" s="8" t="str">
        <f>+'EV PRECIO REFERENCIA'!BE92</f>
        <v/>
      </c>
      <c r="AQ92" s="8" t="str">
        <f t="shared" si="47"/>
        <v>No Aplica</v>
      </c>
      <c r="AR92" s="8" t="str">
        <f>+'EV PRECIO REFERENCIA'!BH92</f>
        <v/>
      </c>
      <c r="AS92" s="8" t="str">
        <f t="shared" si="48"/>
        <v>No Aplica</v>
      </c>
      <c r="AT92" s="8" t="str">
        <f>+'EV PRECIO REFERENCIA'!BK92</f>
        <v/>
      </c>
      <c r="AU92" s="8" t="str">
        <f t="shared" si="49"/>
        <v>No Aplica</v>
      </c>
      <c r="AV92" s="8" t="str">
        <f>+'EV PRECIO REFERENCIA'!BQ92</f>
        <v/>
      </c>
      <c r="AW92" s="8" t="str">
        <f t="shared" si="50"/>
        <v>No Aplica</v>
      </c>
      <c r="AX92" s="8" t="str">
        <f>+'EV PRECIO REFERENCIA'!BT92</f>
        <v/>
      </c>
      <c r="AY92" s="8" t="str">
        <f t="shared" si="51"/>
        <v>No Aplica</v>
      </c>
      <c r="AZ92" s="8" t="e">
        <f>+'EV PRECIO REFERENCIA'!BW92</f>
        <v>#REF!</v>
      </c>
      <c r="BA92" s="8" t="e">
        <f t="shared" si="52"/>
        <v>#REF!</v>
      </c>
      <c r="BB92" s="44">
        <f t="shared" si="53"/>
        <v>6762</v>
      </c>
    </row>
    <row r="93" spans="1:54" ht="25.5" x14ac:dyDescent="0.2">
      <c r="A93" s="85">
        <f t="shared" si="54"/>
        <v>84</v>
      </c>
      <c r="B93" s="22" t="str">
        <f>VLOOKUP(A93,'EV PRECIO REFERENCIA'!A93:B424,2,0)</f>
        <v>DM502</v>
      </c>
      <c r="C93" s="135" t="str">
        <f>VLOOKUP(A93,'EV PRECIO REFERENCIA'!A93:C424,3,0)</f>
        <v>FILTRO INTERCAMBIADOR CALOR HUMEDAD PEDIATRICO</v>
      </c>
      <c r="D93" s="18">
        <f>VLOOKUP(A93,'EV PRECIO REFERENCIA'!A93:D424,4,0)</f>
        <v>1</v>
      </c>
      <c r="E93" s="86" t="str">
        <f>VLOOKUP(A93,'EV PRECIO REFERENCIA'!A93:E424,5,0)</f>
        <v>UN</v>
      </c>
      <c r="F93" s="23">
        <f>VLOOKUP(A93,'EV PRECIO REFERENCIA'!A93:F424,6,0)</f>
        <v>5754.84</v>
      </c>
      <c r="G93" s="23">
        <f>VLOOKUP(A93,'EV PRECIO REFERENCIA'!A93:G424,7,0)</f>
        <v>6</v>
      </c>
      <c r="H93" s="8">
        <f t="shared" si="29"/>
        <v>34529.040000000001</v>
      </c>
      <c r="I93" s="8">
        <f t="shared" si="30"/>
        <v>4603.8720000000003</v>
      </c>
      <c r="J93" s="8" t="str">
        <f>+'EV PRECIO REFERENCIA'!I93</f>
        <v/>
      </c>
      <c r="K93" s="8" t="str">
        <f t="shared" si="31"/>
        <v>No Aplica</v>
      </c>
      <c r="L93" s="8" t="str">
        <f>+'EV PRECIO REFERENCIA'!L93</f>
        <v/>
      </c>
      <c r="M93" s="8" t="str">
        <f t="shared" si="32"/>
        <v>No Aplica</v>
      </c>
      <c r="N93" s="8" t="str">
        <f>+'EV PRECIO REFERENCIA'!O93</f>
        <v/>
      </c>
      <c r="O93" s="8" t="str">
        <f t="shared" si="33"/>
        <v>No Aplica</v>
      </c>
      <c r="P93" s="8" t="str">
        <f>+'EV PRECIO REFERENCIA'!R93</f>
        <v/>
      </c>
      <c r="Q93" s="8" t="str">
        <f t="shared" si="34"/>
        <v>No Aplica</v>
      </c>
      <c r="R93" s="8" t="str">
        <f>+'EV PRECIO REFERENCIA'!U93</f>
        <v/>
      </c>
      <c r="S93" s="8" t="str">
        <f t="shared" si="35"/>
        <v>No Aplica</v>
      </c>
      <c r="T93" s="8" t="str">
        <f>+'EV PRECIO REFERENCIA'!X93</f>
        <v/>
      </c>
      <c r="U93" s="8" t="str">
        <f t="shared" si="36"/>
        <v>No Aplica</v>
      </c>
      <c r="V93" s="8" t="e">
        <f>+'EV PRECIO REFERENCIA'!AA93</f>
        <v>#REF!</v>
      </c>
      <c r="W93" s="8" t="e">
        <f t="shared" si="37"/>
        <v>#REF!</v>
      </c>
      <c r="X93" s="258" t="str">
        <f>+'EV PRECIO REFERENCIA'!AD93</f>
        <v/>
      </c>
      <c r="Y93" s="8" t="str">
        <f t="shared" si="38"/>
        <v>No Aplica</v>
      </c>
      <c r="Z93" s="8" t="str">
        <f>+'EV PRECIO REFERENCIA'!AG93</f>
        <v/>
      </c>
      <c r="AA93" s="8" t="str">
        <f t="shared" si="39"/>
        <v>No Aplica</v>
      </c>
      <c r="AB93" s="8" t="str">
        <f>+'EV PRECIO REFERENCIA'!AJ93:AJ425</f>
        <v/>
      </c>
      <c r="AC93" s="8" t="str">
        <f t="shared" si="40"/>
        <v>No Aplica</v>
      </c>
      <c r="AD93" s="8" t="str">
        <f>+'EV PRECIO REFERENCIA'!AM93</f>
        <v/>
      </c>
      <c r="AE93" s="8" t="str">
        <f t="shared" si="41"/>
        <v>No Aplica</v>
      </c>
      <c r="AF93" s="342" t="str">
        <f>+'EV PRECIO REFERENCIA'!AP93</f>
        <v/>
      </c>
      <c r="AG93" s="8" t="str">
        <f t="shared" si="42"/>
        <v>No Aplica</v>
      </c>
      <c r="AH93" s="8" t="str">
        <f>+'EV PRECIO REFERENCIA'!AS93</f>
        <v/>
      </c>
      <c r="AI93" s="8" t="str">
        <f t="shared" si="43"/>
        <v>No Aplica</v>
      </c>
      <c r="AJ93" s="8" t="str">
        <f>+'EV PRECIO REFERENCIA'!AV93</f>
        <v/>
      </c>
      <c r="AK93" s="8" t="str">
        <f t="shared" si="44"/>
        <v>No Aplica</v>
      </c>
      <c r="AL93" s="342" t="str">
        <f>+'EV PRECIO REFERENCIA'!AY93</f>
        <v/>
      </c>
      <c r="AM93" s="8" t="str">
        <f t="shared" si="45"/>
        <v>No Aplica</v>
      </c>
      <c r="AN93" s="8" t="str">
        <f>+'EV PRECIO REFERENCIA'!BB93</f>
        <v/>
      </c>
      <c r="AO93" s="8" t="str">
        <f t="shared" si="46"/>
        <v>No Aplica</v>
      </c>
      <c r="AP93" s="8" t="str">
        <f>+'EV PRECIO REFERENCIA'!BE93</f>
        <v/>
      </c>
      <c r="AQ93" s="8" t="str">
        <f t="shared" si="47"/>
        <v>No Aplica</v>
      </c>
      <c r="AR93" s="8" t="str">
        <f>+'EV PRECIO REFERENCIA'!BH93</f>
        <v/>
      </c>
      <c r="AS93" s="8" t="str">
        <f t="shared" si="48"/>
        <v>No Aplica</v>
      </c>
      <c r="AT93" s="8" t="str">
        <f>+'EV PRECIO REFERENCIA'!BK93</f>
        <v/>
      </c>
      <c r="AU93" s="8" t="str">
        <f t="shared" si="49"/>
        <v>No Aplica</v>
      </c>
      <c r="AV93" s="8" t="str">
        <f>+'EV PRECIO REFERENCIA'!BQ93</f>
        <v/>
      </c>
      <c r="AW93" s="8" t="str">
        <f t="shared" si="50"/>
        <v>No Aplica</v>
      </c>
      <c r="AX93" s="8">
        <f>+'EV PRECIO REFERENCIA'!BT93</f>
        <v>6580</v>
      </c>
      <c r="AY93" s="8" t="str">
        <f t="shared" si="51"/>
        <v>Precios Bajos</v>
      </c>
      <c r="AZ93" s="8" t="e">
        <f>+'EV PRECIO REFERENCIA'!BW93</f>
        <v>#REF!</v>
      </c>
      <c r="BA93" s="8" t="e">
        <f t="shared" si="52"/>
        <v>#REF!</v>
      </c>
      <c r="BB93" s="44">
        <f t="shared" si="53"/>
        <v>6580</v>
      </c>
    </row>
    <row r="94" spans="1:54" ht="25.5" x14ac:dyDescent="0.2">
      <c r="A94" s="85">
        <f t="shared" si="54"/>
        <v>85</v>
      </c>
      <c r="B94" s="22" t="str">
        <f>VLOOKUP(A94,'EV PRECIO REFERENCIA'!A94:B425,2,0)</f>
        <v>DM526</v>
      </c>
      <c r="C94" s="135" t="str">
        <f>VLOOKUP(A94,'EV PRECIO REFERENCIA'!A94:C425,3,0)</f>
        <v>GUANTE CIRUGIA N 6.5 ESTERIL SIN TALCO</v>
      </c>
      <c r="D94" s="18">
        <f>VLOOKUP(A94,'EV PRECIO REFERENCIA'!A94:D425,4,0)</f>
        <v>1</v>
      </c>
      <c r="E94" s="86" t="str">
        <f>VLOOKUP(A94,'EV PRECIO REFERENCIA'!A94:E425,5,0)</f>
        <v>UN</v>
      </c>
      <c r="F94" s="23">
        <f>VLOOKUP(A94,'EV PRECIO REFERENCIA'!A94:F425,6,0)</f>
        <v>1777.8313253012047</v>
      </c>
      <c r="G94" s="23">
        <f>VLOOKUP(A94,'EV PRECIO REFERENCIA'!A94:G425,7,0)</f>
        <v>1275</v>
      </c>
      <c r="H94" s="8">
        <f t="shared" si="29"/>
        <v>2266734.9397590361</v>
      </c>
      <c r="I94" s="8">
        <f t="shared" si="30"/>
        <v>1422.2650602409637</v>
      </c>
      <c r="J94" s="8" t="str">
        <f>+'EV PRECIO REFERENCIA'!I94</f>
        <v/>
      </c>
      <c r="K94" s="8" t="str">
        <f t="shared" si="31"/>
        <v>No Aplica</v>
      </c>
      <c r="L94" s="8">
        <f>+'EV PRECIO REFERENCIA'!L94</f>
        <v>1535.1</v>
      </c>
      <c r="M94" s="8" t="str">
        <f t="shared" si="32"/>
        <v>Artificialidad Baja</v>
      </c>
      <c r="N94" s="8" t="str">
        <f>+'EV PRECIO REFERENCIA'!O94</f>
        <v/>
      </c>
      <c r="O94" s="8" t="str">
        <f t="shared" si="33"/>
        <v>No Aplica</v>
      </c>
      <c r="P94" s="8" t="str">
        <f>+'EV PRECIO REFERENCIA'!R94</f>
        <v/>
      </c>
      <c r="Q94" s="8" t="str">
        <f t="shared" si="34"/>
        <v>No Aplica</v>
      </c>
      <c r="R94" s="8" t="str">
        <f>+'EV PRECIO REFERENCIA'!U94</f>
        <v/>
      </c>
      <c r="S94" s="8" t="str">
        <f t="shared" si="35"/>
        <v>No Aplica</v>
      </c>
      <c r="T94" s="8" t="str">
        <f>+'EV PRECIO REFERENCIA'!X94</f>
        <v/>
      </c>
      <c r="U94" s="8" t="str">
        <f t="shared" si="36"/>
        <v>No Aplica</v>
      </c>
      <c r="V94" s="8" t="e">
        <f>+'EV PRECIO REFERENCIA'!AA94</f>
        <v>#REF!</v>
      </c>
      <c r="W94" s="8" t="e">
        <f t="shared" si="37"/>
        <v>#REF!</v>
      </c>
      <c r="X94" s="258" t="str">
        <f>+'EV PRECIO REFERENCIA'!AD94</f>
        <v/>
      </c>
      <c r="Y94" s="8" t="str">
        <f t="shared" si="38"/>
        <v>No Aplica</v>
      </c>
      <c r="Z94" s="8" t="str">
        <f>+'EV PRECIO REFERENCIA'!AG94</f>
        <v/>
      </c>
      <c r="AA94" s="8" t="str">
        <f t="shared" si="39"/>
        <v>No Aplica</v>
      </c>
      <c r="AB94" s="8" t="str">
        <f>+'EV PRECIO REFERENCIA'!AJ94:AJ426</f>
        <v/>
      </c>
      <c r="AC94" s="8" t="str">
        <f t="shared" si="40"/>
        <v>No Aplica</v>
      </c>
      <c r="AD94" s="8" t="str">
        <f>+'EV PRECIO REFERENCIA'!AM94</f>
        <v/>
      </c>
      <c r="AE94" s="8" t="str">
        <f t="shared" si="41"/>
        <v>No Aplica</v>
      </c>
      <c r="AF94" s="342">
        <f>+'EV PRECIO REFERENCIA'!AP94</f>
        <v>1844.5</v>
      </c>
      <c r="AG94" s="8" t="str">
        <f t="shared" si="42"/>
        <v>Precios Bajos</v>
      </c>
      <c r="AH94" s="8" t="str">
        <f>+'EV PRECIO REFERENCIA'!AS94</f>
        <v/>
      </c>
      <c r="AI94" s="8" t="str">
        <f t="shared" si="43"/>
        <v>No Aplica</v>
      </c>
      <c r="AJ94" s="8" t="str">
        <f>+'EV PRECIO REFERENCIA'!AV94</f>
        <v/>
      </c>
      <c r="AK94" s="8" t="str">
        <f t="shared" si="44"/>
        <v>No Aplica</v>
      </c>
      <c r="AL94" s="342" t="str">
        <f>+'EV PRECIO REFERENCIA'!AY94</f>
        <v/>
      </c>
      <c r="AM94" s="8" t="str">
        <f t="shared" si="45"/>
        <v>No Aplica</v>
      </c>
      <c r="AN94" s="8" t="str">
        <f>+'EV PRECIO REFERENCIA'!BB94</f>
        <v/>
      </c>
      <c r="AO94" s="8" t="str">
        <f t="shared" si="46"/>
        <v>No Aplica</v>
      </c>
      <c r="AP94" s="8" t="str">
        <f>+'EV PRECIO REFERENCIA'!BE94</f>
        <v/>
      </c>
      <c r="AQ94" s="8" t="str">
        <f t="shared" si="47"/>
        <v>No Aplica</v>
      </c>
      <c r="AR94" s="8">
        <f>+'EV PRECIO REFERENCIA'!BH94</f>
        <v>1666</v>
      </c>
      <c r="AS94" s="8" t="str">
        <f t="shared" si="48"/>
        <v>Precios Bajos</v>
      </c>
      <c r="AT94" s="8" t="str">
        <f>+'EV PRECIO REFERENCIA'!BK94</f>
        <v/>
      </c>
      <c r="AU94" s="8" t="str">
        <f t="shared" si="49"/>
        <v>No Aplica</v>
      </c>
      <c r="AV94" s="8" t="str">
        <f>+'EV PRECIO REFERENCIA'!BQ94</f>
        <v/>
      </c>
      <c r="AW94" s="8" t="str">
        <f t="shared" si="50"/>
        <v>No Aplica</v>
      </c>
      <c r="AX94" s="8">
        <f>+'EV PRECIO REFERENCIA'!BT94</f>
        <v>1893</v>
      </c>
      <c r="AY94" s="8" t="str">
        <f t="shared" si="51"/>
        <v>Precios Bajos</v>
      </c>
      <c r="AZ94" s="8" t="e">
        <f>+'EV PRECIO REFERENCIA'!BW94</f>
        <v>#REF!</v>
      </c>
      <c r="BA94" s="8" t="e">
        <f t="shared" si="52"/>
        <v>#REF!</v>
      </c>
      <c r="BB94" s="44">
        <f t="shared" si="53"/>
        <v>1535.1</v>
      </c>
    </row>
    <row r="95" spans="1:54" ht="25.5" x14ac:dyDescent="0.2">
      <c r="A95" s="85">
        <f t="shared" si="54"/>
        <v>86</v>
      </c>
      <c r="B95" s="22" t="str">
        <f>VLOOKUP(A95,'EV PRECIO REFERENCIA'!A95:B426,2,0)</f>
        <v>DM528</v>
      </c>
      <c r="C95" s="135" t="str">
        <f>VLOOKUP(A95,'EV PRECIO REFERENCIA'!A95:C426,3,0)</f>
        <v>GUANTE CIRUGIA N 7.0 ESTERIL SIN TALCO</v>
      </c>
      <c r="D95" s="18">
        <f>VLOOKUP(A95,'EV PRECIO REFERENCIA'!A95:D426,4,0)</f>
        <v>1</v>
      </c>
      <c r="E95" s="86" t="str">
        <f>VLOOKUP(A95,'EV PRECIO REFERENCIA'!A95:E426,5,0)</f>
        <v>UN</v>
      </c>
      <c r="F95" s="23">
        <f>VLOOKUP(A95,'EV PRECIO REFERENCIA'!A95:F426,6,0)</f>
        <v>1777.8313253012047</v>
      </c>
      <c r="G95" s="23">
        <f>VLOOKUP(A95,'EV PRECIO REFERENCIA'!A95:G426,7,0)</f>
        <v>1824</v>
      </c>
      <c r="H95" s="8">
        <f t="shared" si="29"/>
        <v>3242764.3373493976</v>
      </c>
      <c r="I95" s="8">
        <f t="shared" si="30"/>
        <v>1422.2650602409637</v>
      </c>
      <c r="J95" s="8" t="str">
        <f>+'EV PRECIO REFERENCIA'!I95</f>
        <v/>
      </c>
      <c r="K95" s="8" t="str">
        <f t="shared" si="31"/>
        <v>No Aplica</v>
      </c>
      <c r="L95" s="8">
        <f>+'EV PRECIO REFERENCIA'!L95</f>
        <v>1535.1</v>
      </c>
      <c r="M95" s="8" t="str">
        <f t="shared" si="32"/>
        <v>Artificialidad Baja</v>
      </c>
      <c r="N95" s="8" t="str">
        <f>+'EV PRECIO REFERENCIA'!O95</f>
        <v/>
      </c>
      <c r="O95" s="8" t="str">
        <f t="shared" si="33"/>
        <v>No Aplica</v>
      </c>
      <c r="P95" s="8" t="str">
        <f>+'EV PRECIO REFERENCIA'!R95</f>
        <v/>
      </c>
      <c r="Q95" s="8" t="str">
        <f t="shared" si="34"/>
        <v>No Aplica</v>
      </c>
      <c r="R95" s="8" t="str">
        <f>+'EV PRECIO REFERENCIA'!U95</f>
        <v/>
      </c>
      <c r="S95" s="8" t="str">
        <f t="shared" si="35"/>
        <v>No Aplica</v>
      </c>
      <c r="T95" s="8" t="str">
        <f>+'EV PRECIO REFERENCIA'!X95</f>
        <v/>
      </c>
      <c r="U95" s="8" t="str">
        <f t="shared" si="36"/>
        <v>No Aplica</v>
      </c>
      <c r="V95" s="8" t="e">
        <f>+'EV PRECIO REFERENCIA'!AA95</f>
        <v>#REF!</v>
      </c>
      <c r="W95" s="8" t="e">
        <f t="shared" si="37"/>
        <v>#REF!</v>
      </c>
      <c r="X95" s="258" t="str">
        <f>+'EV PRECIO REFERENCIA'!AD95</f>
        <v/>
      </c>
      <c r="Y95" s="8" t="str">
        <f t="shared" si="38"/>
        <v>No Aplica</v>
      </c>
      <c r="Z95" s="8" t="str">
        <f>+'EV PRECIO REFERENCIA'!AG95</f>
        <v/>
      </c>
      <c r="AA95" s="8" t="str">
        <f t="shared" si="39"/>
        <v>No Aplica</v>
      </c>
      <c r="AB95" s="8" t="str">
        <f>+'EV PRECIO REFERENCIA'!AJ95:AJ427</f>
        <v/>
      </c>
      <c r="AC95" s="8" t="str">
        <f t="shared" si="40"/>
        <v>No Aplica</v>
      </c>
      <c r="AD95" s="8" t="str">
        <f>+'EV PRECIO REFERENCIA'!AM95</f>
        <v/>
      </c>
      <c r="AE95" s="8" t="str">
        <f t="shared" si="41"/>
        <v>No Aplica</v>
      </c>
      <c r="AF95" s="342">
        <f>+'EV PRECIO REFERENCIA'!AP95</f>
        <v>1844.5</v>
      </c>
      <c r="AG95" s="8" t="str">
        <f t="shared" si="42"/>
        <v>Precios Bajos</v>
      </c>
      <c r="AH95" s="8" t="str">
        <f>+'EV PRECIO REFERENCIA'!AS95</f>
        <v/>
      </c>
      <c r="AI95" s="8" t="str">
        <f t="shared" si="43"/>
        <v>No Aplica</v>
      </c>
      <c r="AJ95" s="8" t="str">
        <f>+'EV PRECIO REFERENCIA'!AV95</f>
        <v/>
      </c>
      <c r="AK95" s="8" t="str">
        <f t="shared" si="44"/>
        <v>No Aplica</v>
      </c>
      <c r="AL95" s="342" t="str">
        <f>+'EV PRECIO REFERENCIA'!AY95</f>
        <v/>
      </c>
      <c r="AM95" s="8" t="str">
        <f t="shared" si="45"/>
        <v>No Aplica</v>
      </c>
      <c r="AN95" s="8">
        <f>+'EV PRECIO REFERENCIA'!BB95</f>
        <v>1827</v>
      </c>
      <c r="AO95" s="8" t="str">
        <f t="shared" si="46"/>
        <v>Precios Bajos</v>
      </c>
      <c r="AP95" s="8" t="str">
        <f>+'EV PRECIO REFERENCIA'!BE95</f>
        <v/>
      </c>
      <c r="AQ95" s="8" t="str">
        <f t="shared" si="47"/>
        <v>No Aplica</v>
      </c>
      <c r="AR95" s="8">
        <f>+'EV PRECIO REFERENCIA'!BH95</f>
        <v>1666</v>
      </c>
      <c r="AS95" s="8" t="str">
        <f t="shared" si="48"/>
        <v>Precios Bajos</v>
      </c>
      <c r="AT95" s="8" t="str">
        <f>+'EV PRECIO REFERENCIA'!BK95</f>
        <v/>
      </c>
      <c r="AU95" s="8" t="str">
        <f t="shared" si="49"/>
        <v>No Aplica</v>
      </c>
      <c r="AV95" s="8" t="str">
        <f>+'EV PRECIO REFERENCIA'!BQ95</f>
        <v/>
      </c>
      <c r="AW95" s="8" t="str">
        <f t="shared" si="50"/>
        <v>No Aplica</v>
      </c>
      <c r="AX95" s="8">
        <f>+'EV PRECIO REFERENCIA'!BT95</f>
        <v>1893</v>
      </c>
      <c r="AY95" s="8" t="str">
        <f t="shared" si="51"/>
        <v>Precios Bajos</v>
      </c>
      <c r="AZ95" s="8" t="e">
        <f>+'EV PRECIO REFERENCIA'!BW95</f>
        <v>#REF!</v>
      </c>
      <c r="BA95" s="8" t="e">
        <f t="shared" si="52"/>
        <v>#REF!</v>
      </c>
      <c r="BB95" s="44">
        <f t="shared" si="53"/>
        <v>1535.1</v>
      </c>
    </row>
    <row r="96" spans="1:54" ht="25.5" x14ac:dyDescent="0.2">
      <c r="A96" s="85">
        <f t="shared" si="54"/>
        <v>87</v>
      </c>
      <c r="B96" s="22" t="str">
        <f>VLOOKUP(A96,'EV PRECIO REFERENCIA'!A96:B427,2,0)</f>
        <v>DM530</v>
      </c>
      <c r="C96" s="135" t="str">
        <f>VLOOKUP(A96,'EV PRECIO REFERENCIA'!A96:C427,3,0)</f>
        <v>GUANTE CIRUGIA N 7.5 ESTERIL SIN TALCO</v>
      </c>
      <c r="D96" s="18">
        <f>VLOOKUP(A96,'EV PRECIO REFERENCIA'!A96:D427,4,0)</f>
        <v>1</v>
      </c>
      <c r="E96" s="86" t="str">
        <f>VLOOKUP(A96,'EV PRECIO REFERENCIA'!A96:E427,5,0)</f>
        <v>UN</v>
      </c>
      <c r="F96" s="23">
        <f>VLOOKUP(A96,'EV PRECIO REFERENCIA'!A96:F427,6,0)</f>
        <v>1777.8313253012047</v>
      </c>
      <c r="G96" s="23">
        <f>VLOOKUP(A96,'EV PRECIO REFERENCIA'!A96:G427,7,0)</f>
        <v>626</v>
      </c>
      <c r="H96" s="8">
        <f t="shared" si="29"/>
        <v>1112922.4096385541</v>
      </c>
      <c r="I96" s="8">
        <f t="shared" si="30"/>
        <v>1422.2650602409637</v>
      </c>
      <c r="J96" s="8" t="str">
        <f>+'EV PRECIO REFERENCIA'!I96</f>
        <v/>
      </c>
      <c r="K96" s="8" t="str">
        <f t="shared" si="31"/>
        <v>No Aplica</v>
      </c>
      <c r="L96" s="8">
        <f>+'EV PRECIO REFERENCIA'!L96</f>
        <v>1535.1</v>
      </c>
      <c r="M96" s="8" t="str">
        <f t="shared" si="32"/>
        <v>Artificialidad Baja</v>
      </c>
      <c r="N96" s="8" t="str">
        <f>+'EV PRECIO REFERENCIA'!O96</f>
        <v/>
      </c>
      <c r="O96" s="8" t="str">
        <f t="shared" si="33"/>
        <v>No Aplica</v>
      </c>
      <c r="P96" s="8" t="str">
        <f>+'EV PRECIO REFERENCIA'!R96</f>
        <v/>
      </c>
      <c r="Q96" s="8" t="str">
        <f t="shared" si="34"/>
        <v>No Aplica</v>
      </c>
      <c r="R96" s="8" t="str">
        <f>+'EV PRECIO REFERENCIA'!U96</f>
        <v/>
      </c>
      <c r="S96" s="8" t="str">
        <f t="shared" si="35"/>
        <v>No Aplica</v>
      </c>
      <c r="T96" s="8" t="str">
        <f>+'EV PRECIO REFERENCIA'!X96</f>
        <v/>
      </c>
      <c r="U96" s="8" t="str">
        <f t="shared" si="36"/>
        <v>No Aplica</v>
      </c>
      <c r="V96" s="8" t="e">
        <f>+'EV PRECIO REFERENCIA'!AA96</f>
        <v>#REF!</v>
      </c>
      <c r="W96" s="8" t="e">
        <f t="shared" si="37"/>
        <v>#REF!</v>
      </c>
      <c r="X96" s="258" t="str">
        <f>+'EV PRECIO REFERENCIA'!AD96</f>
        <v/>
      </c>
      <c r="Y96" s="8" t="str">
        <f t="shared" si="38"/>
        <v>No Aplica</v>
      </c>
      <c r="Z96" s="8" t="str">
        <f>+'EV PRECIO REFERENCIA'!AG96</f>
        <v/>
      </c>
      <c r="AA96" s="8" t="str">
        <f t="shared" si="39"/>
        <v>No Aplica</v>
      </c>
      <c r="AB96" s="8" t="str">
        <f>+'EV PRECIO REFERENCIA'!AJ96:AJ428</f>
        <v/>
      </c>
      <c r="AC96" s="8" t="str">
        <f t="shared" si="40"/>
        <v>No Aplica</v>
      </c>
      <c r="AD96" s="8" t="str">
        <f>+'EV PRECIO REFERENCIA'!AM96</f>
        <v/>
      </c>
      <c r="AE96" s="8" t="str">
        <f t="shared" si="41"/>
        <v>No Aplica</v>
      </c>
      <c r="AF96" s="342">
        <f>+'EV PRECIO REFERENCIA'!AP96</f>
        <v>1844.5</v>
      </c>
      <c r="AG96" s="8" t="str">
        <f t="shared" si="42"/>
        <v>Precios Bajos</v>
      </c>
      <c r="AH96" s="8" t="str">
        <f>+'EV PRECIO REFERENCIA'!AS96</f>
        <v/>
      </c>
      <c r="AI96" s="8" t="str">
        <f t="shared" si="43"/>
        <v>No Aplica</v>
      </c>
      <c r="AJ96" s="8" t="str">
        <f>+'EV PRECIO REFERENCIA'!AV96</f>
        <v/>
      </c>
      <c r="AK96" s="8" t="str">
        <f t="shared" si="44"/>
        <v>No Aplica</v>
      </c>
      <c r="AL96" s="342" t="str">
        <f>+'EV PRECIO REFERENCIA'!AY96</f>
        <v/>
      </c>
      <c r="AM96" s="8" t="str">
        <f t="shared" si="45"/>
        <v>No Aplica</v>
      </c>
      <c r="AN96" s="8">
        <f>+'EV PRECIO REFERENCIA'!BB96</f>
        <v>1827</v>
      </c>
      <c r="AO96" s="8" t="str">
        <f t="shared" si="46"/>
        <v>Precios Bajos</v>
      </c>
      <c r="AP96" s="8">
        <f>+'EV PRECIO REFERENCIA'!BE96</f>
        <v>1758</v>
      </c>
      <c r="AQ96" s="8" t="str">
        <f t="shared" si="47"/>
        <v>Precios Bajos</v>
      </c>
      <c r="AR96" s="8">
        <f>+'EV PRECIO REFERENCIA'!BH96</f>
        <v>1666</v>
      </c>
      <c r="AS96" s="8" t="str">
        <f t="shared" si="48"/>
        <v>Precios Bajos</v>
      </c>
      <c r="AT96" s="8" t="str">
        <f>+'EV PRECIO REFERENCIA'!BK96</f>
        <v/>
      </c>
      <c r="AU96" s="8" t="str">
        <f t="shared" si="49"/>
        <v>No Aplica</v>
      </c>
      <c r="AV96" s="8" t="str">
        <f>+'EV PRECIO REFERENCIA'!BQ96</f>
        <v/>
      </c>
      <c r="AW96" s="8" t="str">
        <f t="shared" si="50"/>
        <v>No Aplica</v>
      </c>
      <c r="AX96" s="8">
        <f>+'EV PRECIO REFERENCIA'!BT96</f>
        <v>1893</v>
      </c>
      <c r="AY96" s="8" t="str">
        <f t="shared" si="51"/>
        <v>Precios Bajos</v>
      </c>
      <c r="AZ96" s="8" t="e">
        <f>+'EV PRECIO REFERENCIA'!BW96</f>
        <v>#REF!</v>
      </c>
      <c r="BA96" s="8" t="e">
        <f t="shared" si="52"/>
        <v>#REF!</v>
      </c>
      <c r="BB96" s="44">
        <f t="shared" si="53"/>
        <v>1535.1</v>
      </c>
    </row>
    <row r="97" spans="1:54" ht="25.5" x14ac:dyDescent="0.2">
      <c r="A97" s="85">
        <f t="shared" si="54"/>
        <v>88</v>
      </c>
      <c r="B97" s="22" t="str">
        <f>VLOOKUP(A97,'EV PRECIO REFERENCIA'!A97:B428,2,0)</f>
        <v>DM532</v>
      </c>
      <c r="C97" s="135" t="str">
        <f>VLOOKUP(A97,'EV PRECIO REFERENCIA'!A97:C428,3,0)</f>
        <v>GUANTE CIRUGIA N 8.0 ESTERIL SIN TALCO</v>
      </c>
      <c r="D97" s="18">
        <f>VLOOKUP(A97,'EV PRECIO REFERENCIA'!A97:D428,4,0)</f>
        <v>1</v>
      </c>
      <c r="E97" s="86" t="str">
        <f>VLOOKUP(A97,'EV PRECIO REFERENCIA'!A97:E428,5,0)</f>
        <v>UN</v>
      </c>
      <c r="F97" s="23">
        <f>VLOOKUP(A97,'EV PRECIO REFERENCIA'!A97:F428,6,0)</f>
        <v>1777.8313253012047</v>
      </c>
      <c r="G97" s="23">
        <f>VLOOKUP(A97,'EV PRECIO REFERENCIA'!A97:G428,7,0)</f>
        <v>506</v>
      </c>
      <c r="H97" s="8">
        <f t="shared" si="29"/>
        <v>899582.65060240962</v>
      </c>
      <c r="I97" s="8">
        <f t="shared" si="30"/>
        <v>1422.2650602409637</v>
      </c>
      <c r="J97" s="8" t="str">
        <f>+'EV PRECIO REFERENCIA'!I97</f>
        <v/>
      </c>
      <c r="K97" s="8" t="str">
        <f t="shared" si="31"/>
        <v>No Aplica</v>
      </c>
      <c r="L97" s="8">
        <f>+'EV PRECIO REFERENCIA'!L97</f>
        <v>1535.1</v>
      </c>
      <c r="M97" s="8" t="str">
        <f t="shared" si="32"/>
        <v>Artificialidad Baja</v>
      </c>
      <c r="N97" s="8" t="str">
        <f>+'EV PRECIO REFERENCIA'!O97</f>
        <v/>
      </c>
      <c r="O97" s="8" t="str">
        <f t="shared" si="33"/>
        <v>No Aplica</v>
      </c>
      <c r="P97" s="8" t="str">
        <f>+'EV PRECIO REFERENCIA'!R97</f>
        <v/>
      </c>
      <c r="Q97" s="8" t="str">
        <f t="shared" si="34"/>
        <v>No Aplica</v>
      </c>
      <c r="R97" s="8" t="str">
        <f>+'EV PRECIO REFERENCIA'!U97</f>
        <v/>
      </c>
      <c r="S97" s="8" t="str">
        <f t="shared" si="35"/>
        <v>No Aplica</v>
      </c>
      <c r="T97" s="8" t="str">
        <f>+'EV PRECIO REFERENCIA'!X97</f>
        <v/>
      </c>
      <c r="U97" s="8" t="str">
        <f t="shared" si="36"/>
        <v>No Aplica</v>
      </c>
      <c r="V97" s="8" t="e">
        <f>+'EV PRECIO REFERENCIA'!AA97</f>
        <v>#REF!</v>
      </c>
      <c r="W97" s="8" t="e">
        <f t="shared" si="37"/>
        <v>#REF!</v>
      </c>
      <c r="X97" s="258" t="str">
        <f>+'EV PRECIO REFERENCIA'!AD97</f>
        <v/>
      </c>
      <c r="Y97" s="8" t="str">
        <f t="shared" si="38"/>
        <v>No Aplica</v>
      </c>
      <c r="Z97" s="8" t="str">
        <f>+'EV PRECIO REFERENCIA'!AG97</f>
        <v/>
      </c>
      <c r="AA97" s="8" t="str">
        <f t="shared" si="39"/>
        <v>No Aplica</v>
      </c>
      <c r="AB97" s="8" t="str">
        <f>+'EV PRECIO REFERENCIA'!AJ97:AJ429</f>
        <v/>
      </c>
      <c r="AC97" s="8" t="str">
        <f t="shared" si="40"/>
        <v>No Aplica</v>
      </c>
      <c r="AD97" s="8" t="str">
        <f>+'EV PRECIO REFERENCIA'!AM97</f>
        <v/>
      </c>
      <c r="AE97" s="8" t="str">
        <f t="shared" si="41"/>
        <v>No Aplica</v>
      </c>
      <c r="AF97" s="342">
        <f>+'EV PRECIO REFERENCIA'!AP97</f>
        <v>1844.5</v>
      </c>
      <c r="AG97" s="8" t="str">
        <f t="shared" si="42"/>
        <v>Precios Bajos</v>
      </c>
      <c r="AH97" s="8" t="str">
        <f>+'EV PRECIO REFERENCIA'!AS97</f>
        <v/>
      </c>
      <c r="AI97" s="8" t="str">
        <f t="shared" si="43"/>
        <v>No Aplica</v>
      </c>
      <c r="AJ97" s="8" t="str">
        <f>+'EV PRECIO REFERENCIA'!AV97</f>
        <v/>
      </c>
      <c r="AK97" s="8" t="str">
        <f t="shared" si="44"/>
        <v>No Aplica</v>
      </c>
      <c r="AL97" s="342" t="str">
        <f>+'EV PRECIO REFERENCIA'!AY97</f>
        <v/>
      </c>
      <c r="AM97" s="8" t="str">
        <f t="shared" si="45"/>
        <v>No Aplica</v>
      </c>
      <c r="AN97" s="8">
        <f>+'EV PRECIO REFERENCIA'!BB97</f>
        <v>1827</v>
      </c>
      <c r="AO97" s="8" t="str">
        <f t="shared" si="46"/>
        <v>Precios Bajos</v>
      </c>
      <c r="AP97" s="8" t="str">
        <f>+'EV PRECIO REFERENCIA'!BE97</f>
        <v/>
      </c>
      <c r="AQ97" s="8" t="str">
        <f t="shared" si="47"/>
        <v>No Aplica</v>
      </c>
      <c r="AR97" s="8">
        <f>+'EV PRECIO REFERENCIA'!BH97</f>
        <v>1666</v>
      </c>
      <c r="AS97" s="8" t="str">
        <f t="shared" si="48"/>
        <v>Precios Bajos</v>
      </c>
      <c r="AT97" s="8" t="str">
        <f>+'EV PRECIO REFERENCIA'!BK97</f>
        <v/>
      </c>
      <c r="AU97" s="8" t="str">
        <f t="shared" si="49"/>
        <v>No Aplica</v>
      </c>
      <c r="AV97" s="8" t="str">
        <f>+'EV PRECIO REFERENCIA'!BQ97</f>
        <v/>
      </c>
      <c r="AW97" s="8" t="str">
        <f t="shared" si="50"/>
        <v>No Aplica</v>
      </c>
      <c r="AX97" s="8">
        <f>+'EV PRECIO REFERENCIA'!BT97</f>
        <v>1893</v>
      </c>
      <c r="AY97" s="8" t="str">
        <f t="shared" si="51"/>
        <v>Precios Bajos</v>
      </c>
      <c r="AZ97" s="8" t="e">
        <f>+'EV PRECIO REFERENCIA'!BW97</f>
        <v>#REF!</v>
      </c>
      <c r="BA97" s="8" t="e">
        <f t="shared" si="52"/>
        <v>#REF!</v>
      </c>
      <c r="BB97" s="44">
        <f t="shared" si="53"/>
        <v>1535.1</v>
      </c>
    </row>
    <row r="98" spans="1:54" ht="25.5" x14ac:dyDescent="0.2">
      <c r="A98" s="85">
        <f t="shared" si="54"/>
        <v>89</v>
      </c>
      <c r="B98" s="22" t="str">
        <f>VLOOKUP(A98,'EV PRECIO REFERENCIA'!A98:B429,2,0)</f>
        <v>DM536</v>
      </c>
      <c r="C98" s="135" t="str">
        <f>VLOOKUP(A98,'EV PRECIO REFERENCIA'!A98:C429,3,0)</f>
        <v>GUANTE DE EXAMEN EN LATEX TALLA X-SMALL</v>
      </c>
      <c r="D98" s="18">
        <f>VLOOKUP(A98,'EV PRECIO REFERENCIA'!A98:D429,4,0)</f>
        <v>1</v>
      </c>
      <c r="E98" s="86" t="str">
        <f>VLOOKUP(A98,'EV PRECIO REFERENCIA'!A98:E429,5,0)</f>
        <v>UN</v>
      </c>
      <c r="F98" s="23">
        <f>VLOOKUP(A98,'EV PRECIO REFERENCIA'!A98:F429,6,0)</f>
        <v>142.80000000000001</v>
      </c>
      <c r="G98" s="23">
        <f>VLOOKUP(A98,'EV PRECIO REFERENCIA'!A98:G429,7,0)</f>
        <v>671</v>
      </c>
      <c r="H98" s="8">
        <f t="shared" si="29"/>
        <v>95818.8</v>
      </c>
      <c r="I98" s="8">
        <f t="shared" si="30"/>
        <v>114.24000000000001</v>
      </c>
      <c r="J98" s="8" t="str">
        <f>+'EV PRECIO REFERENCIA'!I98</f>
        <v/>
      </c>
      <c r="K98" s="8" t="str">
        <f t="shared" si="31"/>
        <v>No Aplica</v>
      </c>
      <c r="L98" s="8" t="str">
        <f>+'EV PRECIO REFERENCIA'!L98</f>
        <v/>
      </c>
      <c r="M98" s="8" t="str">
        <f t="shared" si="32"/>
        <v>No Aplica</v>
      </c>
      <c r="N98" s="8" t="str">
        <f>+'EV PRECIO REFERENCIA'!O98</f>
        <v/>
      </c>
      <c r="O98" s="8" t="str">
        <f t="shared" si="33"/>
        <v>No Aplica</v>
      </c>
      <c r="P98" s="8" t="str">
        <f>+'EV PRECIO REFERENCIA'!R98</f>
        <v/>
      </c>
      <c r="Q98" s="8" t="str">
        <f t="shared" si="34"/>
        <v>No Aplica</v>
      </c>
      <c r="R98" s="8" t="str">
        <f>+'EV PRECIO REFERENCIA'!U98</f>
        <v/>
      </c>
      <c r="S98" s="8" t="str">
        <f t="shared" si="35"/>
        <v>No Aplica</v>
      </c>
      <c r="T98" s="8" t="str">
        <f>+'EV PRECIO REFERENCIA'!X98</f>
        <v/>
      </c>
      <c r="U98" s="8" t="str">
        <f t="shared" si="36"/>
        <v>No Aplica</v>
      </c>
      <c r="V98" s="8" t="e">
        <f>+'EV PRECIO REFERENCIA'!AA98</f>
        <v>#REF!</v>
      </c>
      <c r="W98" s="8" t="e">
        <f t="shared" si="37"/>
        <v>#REF!</v>
      </c>
      <c r="X98" s="258" t="str">
        <f>+'EV PRECIO REFERENCIA'!AD98</f>
        <v/>
      </c>
      <c r="Y98" s="8" t="str">
        <f t="shared" si="38"/>
        <v>No Aplica</v>
      </c>
      <c r="Z98" s="8" t="str">
        <f>+'EV PRECIO REFERENCIA'!AG98</f>
        <v/>
      </c>
      <c r="AA98" s="8" t="str">
        <f t="shared" si="39"/>
        <v>No Aplica</v>
      </c>
      <c r="AB98" s="8" t="str">
        <f>+'EV PRECIO REFERENCIA'!AJ98:AJ430</f>
        <v/>
      </c>
      <c r="AC98" s="8" t="str">
        <f t="shared" si="40"/>
        <v>No Aplica</v>
      </c>
      <c r="AD98" s="8" t="str">
        <f>+'EV PRECIO REFERENCIA'!AM98</f>
        <v/>
      </c>
      <c r="AE98" s="8" t="str">
        <f t="shared" si="41"/>
        <v>No Aplica</v>
      </c>
      <c r="AF98" s="342" t="str">
        <f>+'EV PRECIO REFERENCIA'!AP98</f>
        <v/>
      </c>
      <c r="AG98" s="8" t="str">
        <f t="shared" si="42"/>
        <v>No Aplica</v>
      </c>
      <c r="AH98" s="8" t="str">
        <f>+'EV PRECIO REFERENCIA'!AS98</f>
        <v/>
      </c>
      <c r="AI98" s="8" t="str">
        <f t="shared" si="43"/>
        <v>No Aplica</v>
      </c>
      <c r="AJ98" s="8" t="str">
        <f>+'EV PRECIO REFERENCIA'!AV98</f>
        <v/>
      </c>
      <c r="AK98" s="8" t="str">
        <f t="shared" si="44"/>
        <v>No Aplica</v>
      </c>
      <c r="AL98" s="342" t="str">
        <f>+'EV PRECIO REFERENCIA'!AY98</f>
        <v/>
      </c>
      <c r="AM98" s="8" t="str">
        <f t="shared" si="45"/>
        <v>No Aplica</v>
      </c>
      <c r="AN98" s="8" t="str">
        <f>+'EV PRECIO REFERENCIA'!BB98</f>
        <v/>
      </c>
      <c r="AO98" s="8" t="str">
        <f t="shared" si="46"/>
        <v>No Aplica</v>
      </c>
      <c r="AP98" s="8" t="str">
        <f>+'EV PRECIO REFERENCIA'!BE98</f>
        <v/>
      </c>
      <c r="AQ98" s="8" t="str">
        <f t="shared" si="47"/>
        <v>No Aplica</v>
      </c>
      <c r="AR98" s="8">
        <f>+'EV PRECIO REFERENCIA'!BH98</f>
        <v>166.6</v>
      </c>
      <c r="AS98" s="8" t="str">
        <f t="shared" si="48"/>
        <v>Precios Bajos</v>
      </c>
      <c r="AT98" s="8" t="str">
        <f>+'EV PRECIO REFERENCIA'!BK98</f>
        <v/>
      </c>
      <c r="AU98" s="8" t="str">
        <f t="shared" si="49"/>
        <v>No Aplica</v>
      </c>
      <c r="AV98" s="8" t="str">
        <f>+'EV PRECIO REFERENCIA'!BQ98</f>
        <v/>
      </c>
      <c r="AW98" s="8" t="str">
        <f t="shared" si="50"/>
        <v>No Aplica</v>
      </c>
      <c r="AX98" s="8" t="str">
        <f>+'EV PRECIO REFERENCIA'!BT98</f>
        <v/>
      </c>
      <c r="AY98" s="8" t="str">
        <f t="shared" si="51"/>
        <v>No Aplica</v>
      </c>
      <c r="AZ98" s="8" t="e">
        <f>+'EV PRECIO REFERENCIA'!BW98</f>
        <v>#REF!</v>
      </c>
      <c r="BA98" s="8" t="e">
        <f t="shared" si="52"/>
        <v>#REF!</v>
      </c>
      <c r="BB98" s="44">
        <f t="shared" si="53"/>
        <v>166.6</v>
      </c>
    </row>
    <row r="99" spans="1:54" ht="25.5" x14ac:dyDescent="0.2">
      <c r="A99" s="85">
        <f t="shared" si="54"/>
        <v>90</v>
      </c>
      <c r="B99" s="22" t="str">
        <f>VLOOKUP(A99,'EV PRECIO REFERENCIA'!A99:B430,2,0)</f>
        <v>DM1821</v>
      </c>
      <c r="C99" s="135" t="str">
        <f>VLOOKUP(A99,'EV PRECIO REFERENCIA'!A99:C430,3,0)</f>
        <v>GUANTE QUIR. ESTERIL DOBLE PROTECCION T: 6.5</v>
      </c>
      <c r="D99" s="18">
        <f>VLOOKUP(A99,'EV PRECIO REFERENCIA'!A99:D430,4,0)</f>
        <v>1</v>
      </c>
      <c r="E99" s="86" t="str">
        <f>VLOOKUP(A99,'EV PRECIO REFERENCIA'!A99:E430,5,0)</f>
        <v>UN</v>
      </c>
      <c r="F99" s="23">
        <f>VLOOKUP(A99,'EV PRECIO REFERENCIA'!A99:F430,6,0)</f>
        <v>38997.590361445786</v>
      </c>
      <c r="G99" s="23">
        <f>VLOOKUP(A99,'EV PRECIO REFERENCIA'!A99:G430,7,0)</f>
        <v>4</v>
      </c>
      <c r="H99" s="8">
        <f t="shared" si="29"/>
        <v>155990.36144578314</v>
      </c>
      <c r="I99" s="8">
        <f t="shared" si="30"/>
        <v>31198.072289156629</v>
      </c>
      <c r="J99" s="8" t="str">
        <f>+'EV PRECIO REFERENCIA'!I99</f>
        <v/>
      </c>
      <c r="K99" s="8" t="str">
        <f t="shared" si="31"/>
        <v>No Aplica</v>
      </c>
      <c r="L99" s="8" t="str">
        <f>+'EV PRECIO REFERENCIA'!L99</f>
        <v/>
      </c>
      <c r="M99" s="8" t="str">
        <f t="shared" si="32"/>
        <v>No Aplica</v>
      </c>
      <c r="N99" s="8" t="str">
        <f>+'EV PRECIO REFERENCIA'!O99</f>
        <v/>
      </c>
      <c r="O99" s="8" t="str">
        <f t="shared" si="33"/>
        <v>No Aplica</v>
      </c>
      <c r="P99" s="8" t="str">
        <f>+'EV PRECIO REFERENCIA'!R99</f>
        <v/>
      </c>
      <c r="Q99" s="8" t="str">
        <f t="shared" si="34"/>
        <v>No Aplica</v>
      </c>
      <c r="R99" s="8" t="str">
        <f>+'EV PRECIO REFERENCIA'!U99</f>
        <v/>
      </c>
      <c r="S99" s="8" t="str">
        <f t="shared" si="35"/>
        <v>No Aplica</v>
      </c>
      <c r="T99" s="8" t="str">
        <f>+'EV PRECIO REFERENCIA'!X99</f>
        <v/>
      </c>
      <c r="U99" s="8" t="str">
        <f t="shared" si="36"/>
        <v>No Aplica</v>
      </c>
      <c r="V99" s="8" t="e">
        <f>+'EV PRECIO REFERENCIA'!AA99</f>
        <v>#REF!</v>
      </c>
      <c r="W99" s="8" t="e">
        <f t="shared" si="37"/>
        <v>#REF!</v>
      </c>
      <c r="X99" s="258" t="str">
        <f>+'EV PRECIO REFERENCIA'!AD99</f>
        <v/>
      </c>
      <c r="Y99" s="8" t="str">
        <f t="shared" si="38"/>
        <v>No Aplica</v>
      </c>
      <c r="Z99" s="8" t="str">
        <f>+'EV PRECIO REFERENCIA'!AG99</f>
        <v/>
      </c>
      <c r="AA99" s="8" t="str">
        <f t="shared" si="39"/>
        <v>No Aplica</v>
      </c>
      <c r="AB99" s="8" t="str">
        <f>+'EV PRECIO REFERENCIA'!AJ99:AJ431</f>
        <v/>
      </c>
      <c r="AC99" s="8" t="str">
        <f t="shared" si="40"/>
        <v>No Aplica</v>
      </c>
      <c r="AD99" s="8" t="str">
        <f>+'EV PRECIO REFERENCIA'!AM99</f>
        <v/>
      </c>
      <c r="AE99" s="8" t="str">
        <f t="shared" si="41"/>
        <v>No Aplica</v>
      </c>
      <c r="AF99" s="342" t="str">
        <f>+'EV PRECIO REFERENCIA'!AP99</f>
        <v/>
      </c>
      <c r="AG99" s="8" t="str">
        <f t="shared" si="42"/>
        <v>No Aplica</v>
      </c>
      <c r="AH99" s="8" t="str">
        <f>+'EV PRECIO REFERENCIA'!AS99</f>
        <v/>
      </c>
      <c r="AI99" s="8" t="str">
        <f t="shared" si="43"/>
        <v>No Aplica</v>
      </c>
      <c r="AJ99" s="8" t="str">
        <f>+'EV PRECIO REFERENCIA'!AV99</f>
        <v/>
      </c>
      <c r="AK99" s="8" t="str">
        <f t="shared" si="44"/>
        <v>No Aplica</v>
      </c>
      <c r="AL99" s="342" t="str">
        <f>+'EV PRECIO REFERENCIA'!AY99</f>
        <v/>
      </c>
      <c r="AM99" s="8" t="str">
        <f t="shared" si="45"/>
        <v>No Aplica</v>
      </c>
      <c r="AN99" s="8" t="str">
        <f>+'EV PRECIO REFERENCIA'!BB99</f>
        <v/>
      </c>
      <c r="AO99" s="8" t="str">
        <f t="shared" si="46"/>
        <v>No Aplica</v>
      </c>
      <c r="AP99" s="8" t="str">
        <f>+'EV PRECIO REFERENCIA'!BE99</f>
        <v/>
      </c>
      <c r="AQ99" s="8" t="str">
        <f t="shared" si="47"/>
        <v>No Aplica</v>
      </c>
      <c r="AR99" s="8">
        <f>+'EV PRECIO REFERENCIA'!BH99</f>
        <v>17850</v>
      </c>
      <c r="AS99" s="8" t="str">
        <f t="shared" si="48"/>
        <v>Precios Bajos</v>
      </c>
      <c r="AT99" s="8" t="str">
        <f>+'EV PRECIO REFERENCIA'!BK99</f>
        <v/>
      </c>
      <c r="AU99" s="8" t="str">
        <f t="shared" si="49"/>
        <v>No Aplica</v>
      </c>
      <c r="AV99" s="8" t="str">
        <f>+'EV PRECIO REFERENCIA'!BQ99</f>
        <v/>
      </c>
      <c r="AW99" s="8" t="str">
        <f t="shared" si="50"/>
        <v>No Aplica</v>
      </c>
      <c r="AX99" s="8" t="str">
        <f>+'EV PRECIO REFERENCIA'!BT99</f>
        <v/>
      </c>
      <c r="AY99" s="8" t="str">
        <f t="shared" si="51"/>
        <v>No Aplica</v>
      </c>
      <c r="AZ99" s="8" t="e">
        <f>+'EV PRECIO REFERENCIA'!BW99</f>
        <v>#REF!</v>
      </c>
      <c r="BA99" s="8" t="e">
        <f t="shared" si="52"/>
        <v>#REF!</v>
      </c>
      <c r="BB99" s="44">
        <f t="shared" si="53"/>
        <v>17850</v>
      </c>
    </row>
    <row r="100" spans="1:54" ht="25.5" x14ac:dyDescent="0.2">
      <c r="A100" s="85">
        <f t="shared" si="54"/>
        <v>91</v>
      </c>
      <c r="B100" s="22" t="str">
        <f>VLOOKUP(A100,'EV PRECIO REFERENCIA'!A100:B431,2,0)</f>
        <v>DM1822</v>
      </c>
      <c r="C100" s="135" t="str">
        <f>VLOOKUP(A100,'EV PRECIO REFERENCIA'!A100:C431,3,0)</f>
        <v>GUANTE QUIR. ESTERIL DOBLE PROTECCION T: 7</v>
      </c>
      <c r="D100" s="18">
        <f>VLOOKUP(A100,'EV PRECIO REFERENCIA'!A100:D431,4,0)</f>
        <v>1</v>
      </c>
      <c r="E100" s="86" t="str">
        <f>VLOOKUP(A100,'EV PRECIO REFERENCIA'!A100:E431,5,0)</f>
        <v>UN</v>
      </c>
      <c r="F100" s="23">
        <f>VLOOKUP(A100,'EV PRECIO REFERENCIA'!A100:F431,6,0)</f>
        <v>38997.590361445786</v>
      </c>
      <c r="G100" s="23">
        <f>VLOOKUP(A100,'EV PRECIO REFERENCIA'!A100:G431,7,0)</f>
        <v>11</v>
      </c>
      <c r="H100" s="8">
        <f t="shared" si="29"/>
        <v>428973.49397590366</v>
      </c>
      <c r="I100" s="8">
        <f t="shared" si="30"/>
        <v>31198.072289156629</v>
      </c>
      <c r="J100" s="8" t="str">
        <f>+'EV PRECIO REFERENCIA'!I100</f>
        <v/>
      </c>
      <c r="K100" s="8" t="str">
        <f t="shared" si="31"/>
        <v>No Aplica</v>
      </c>
      <c r="L100" s="8" t="str">
        <f>+'EV PRECIO REFERENCIA'!L100</f>
        <v/>
      </c>
      <c r="M100" s="8" t="str">
        <f t="shared" si="32"/>
        <v>No Aplica</v>
      </c>
      <c r="N100" s="8" t="str">
        <f>+'EV PRECIO REFERENCIA'!O100</f>
        <v/>
      </c>
      <c r="O100" s="8" t="str">
        <f t="shared" si="33"/>
        <v>No Aplica</v>
      </c>
      <c r="P100" s="8" t="str">
        <f>+'EV PRECIO REFERENCIA'!R100</f>
        <v/>
      </c>
      <c r="Q100" s="8" t="str">
        <f t="shared" si="34"/>
        <v>No Aplica</v>
      </c>
      <c r="R100" s="8" t="str">
        <f>+'EV PRECIO REFERENCIA'!U100</f>
        <v/>
      </c>
      <c r="S100" s="8" t="str">
        <f t="shared" si="35"/>
        <v>No Aplica</v>
      </c>
      <c r="T100" s="8" t="str">
        <f>+'EV PRECIO REFERENCIA'!X100</f>
        <v/>
      </c>
      <c r="U100" s="8" t="str">
        <f t="shared" si="36"/>
        <v>No Aplica</v>
      </c>
      <c r="V100" s="8" t="e">
        <f>+'EV PRECIO REFERENCIA'!AA100</f>
        <v>#REF!</v>
      </c>
      <c r="W100" s="8" t="e">
        <f t="shared" si="37"/>
        <v>#REF!</v>
      </c>
      <c r="X100" s="258" t="str">
        <f>+'EV PRECIO REFERENCIA'!AD100</f>
        <v/>
      </c>
      <c r="Y100" s="8" t="str">
        <f t="shared" si="38"/>
        <v>No Aplica</v>
      </c>
      <c r="Z100" s="8" t="str">
        <f>+'EV PRECIO REFERENCIA'!AG100</f>
        <v/>
      </c>
      <c r="AA100" s="8" t="str">
        <f t="shared" si="39"/>
        <v>No Aplica</v>
      </c>
      <c r="AB100" s="8" t="str">
        <f>+'EV PRECIO REFERENCIA'!AJ100:AJ432</f>
        <v/>
      </c>
      <c r="AC100" s="8" t="str">
        <f t="shared" si="40"/>
        <v>No Aplica</v>
      </c>
      <c r="AD100" s="8" t="str">
        <f>+'EV PRECIO REFERENCIA'!AM100</f>
        <v/>
      </c>
      <c r="AE100" s="8" t="str">
        <f t="shared" si="41"/>
        <v>No Aplica</v>
      </c>
      <c r="AF100" s="342" t="str">
        <f>+'EV PRECIO REFERENCIA'!AP100</f>
        <v/>
      </c>
      <c r="AG100" s="8" t="str">
        <f t="shared" si="42"/>
        <v>No Aplica</v>
      </c>
      <c r="AH100" s="8" t="str">
        <f>+'EV PRECIO REFERENCIA'!AS100</f>
        <v/>
      </c>
      <c r="AI100" s="8" t="str">
        <f t="shared" si="43"/>
        <v>No Aplica</v>
      </c>
      <c r="AJ100" s="8" t="str">
        <f>+'EV PRECIO REFERENCIA'!AV100</f>
        <v/>
      </c>
      <c r="AK100" s="8" t="str">
        <f t="shared" si="44"/>
        <v>No Aplica</v>
      </c>
      <c r="AL100" s="342" t="str">
        <f>+'EV PRECIO REFERENCIA'!AY100</f>
        <v/>
      </c>
      <c r="AM100" s="8" t="str">
        <f t="shared" si="45"/>
        <v>No Aplica</v>
      </c>
      <c r="AN100" s="8" t="str">
        <f>+'EV PRECIO REFERENCIA'!BB100</f>
        <v/>
      </c>
      <c r="AO100" s="8" t="str">
        <f t="shared" si="46"/>
        <v>No Aplica</v>
      </c>
      <c r="AP100" s="8" t="str">
        <f>+'EV PRECIO REFERENCIA'!BE100</f>
        <v/>
      </c>
      <c r="AQ100" s="8" t="str">
        <f t="shared" si="47"/>
        <v>No Aplica</v>
      </c>
      <c r="AR100" s="8">
        <f>+'EV PRECIO REFERENCIA'!BH100</f>
        <v>17850</v>
      </c>
      <c r="AS100" s="8" t="str">
        <f t="shared" si="48"/>
        <v>Precios Bajos</v>
      </c>
      <c r="AT100" s="8" t="str">
        <f>+'EV PRECIO REFERENCIA'!BK100</f>
        <v/>
      </c>
      <c r="AU100" s="8" t="str">
        <f t="shared" si="49"/>
        <v>No Aplica</v>
      </c>
      <c r="AV100" s="8" t="str">
        <f>+'EV PRECIO REFERENCIA'!BQ100</f>
        <v/>
      </c>
      <c r="AW100" s="8" t="str">
        <f t="shared" si="50"/>
        <v>No Aplica</v>
      </c>
      <c r="AX100" s="8" t="str">
        <f>+'EV PRECIO REFERENCIA'!BT100</f>
        <v/>
      </c>
      <c r="AY100" s="8" t="str">
        <f t="shared" si="51"/>
        <v>No Aplica</v>
      </c>
      <c r="AZ100" s="8" t="e">
        <f>+'EV PRECIO REFERENCIA'!BW100</f>
        <v>#REF!</v>
      </c>
      <c r="BA100" s="8" t="e">
        <f t="shared" si="52"/>
        <v>#REF!</v>
      </c>
      <c r="BB100" s="44">
        <f t="shared" si="53"/>
        <v>17850</v>
      </c>
    </row>
    <row r="101" spans="1:54" ht="25.5" x14ac:dyDescent="0.2">
      <c r="A101" s="85">
        <f t="shared" si="54"/>
        <v>92</v>
      </c>
      <c r="B101" s="22" t="str">
        <f>VLOOKUP(A101,'EV PRECIO REFERENCIA'!A101:B432,2,0)</f>
        <v>DM1824</v>
      </c>
      <c r="C101" s="135" t="str">
        <f>VLOOKUP(A101,'EV PRECIO REFERENCIA'!A101:C432,3,0)</f>
        <v>GUANTE QUIR. ESTERIL DOBLE PROTECCION T: 8</v>
      </c>
      <c r="D101" s="18">
        <f>VLOOKUP(A101,'EV PRECIO REFERENCIA'!A101:D432,4,0)</f>
        <v>1</v>
      </c>
      <c r="E101" s="86" t="str">
        <f>VLOOKUP(A101,'EV PRECIO REFERENCIA'!A101:E432,5,0)</f>
        <v>UN</v>
      </c>
      <c r="F101" s="23">
        <f>VLOOKUP(A101,'EV PRECIO REFERENCIA'!A101:F432,6,0)</f>
        <v>38997.590361445786</v>
      </c>
      <c r="G101" s="23">
        <f>VLOOKUP(A101,'EV PRECIO REFERENCIA'!A101:G432,7,0)</f>
        <v>8</v>
      </c>
      <c r="H101" s="8">
        <f t="shared" si="29"/>
        <v>311980.72289156629</v>
      </c>
      <c r="I101" s="8">
        <f t="shared" si="30"/>
        <v>31198.072289156629</v>
      </c>
      <c r="J101" s="8" t="str">
        <f>+'EV PRECIO REFERENCIA'!I101</f>
        <v/>
      </c>
      <c r="K101" s="8" t="str">
        <f t="shared" si="31"/>
        <v>No Aplica</v>
      </c>
      <c r="L101" s="8" t="str">
        <f>+'EV PRECIO REFERENCIA'!L101</f>
        <v/>
      </c>
      <c r="M101" s="8" t="str">
        <f t="shared" si="32"/>
        <v>No Aplica</v>
      </c>
      <c r="N101" s="8" t="str">
        <f>+'EV PRECIO REFERENCIA'!O101</f>
        <v/>
      </c>
      <c r="O101" s="8" t="str">
        <f t="shared" si="33"/>
        <v>No Aplica</v>
      </c>
      <c r="P101" s="8" t="str">
        <f>+'EV PRECIO REFERENCIA'!R101</f>
        <v/>
      </c>
      <c r="Q101" s="8" t="str">
        <f t="shared" si="34"/>
        <v>No Aplica</v>
      </c>
      <c r="R101" s="8" t="str">
        <f>+'EV PRECIO REFERENCIA'!U101</f>
        <v/>
      </c>
      <c r="S101" s="8" t="str">
        <f t="shared" si="35"/>
        <v>No Aplica</v>
      </c>
      <c r="T101" s="8" t="str">
        <f>+'EV PRECIO REFERENCIA'!X101</f>
        <v/>
      </c>
      <c r="U101" s="8" t="str">
        <f t="shared" si="36"/>
        <v>No Aplica</v>
      </c>
      <c r="V101" s="8" t="e">
        <f>+'EV PRECIO REFERENCIA'!AA101</f>
        <v>#REF!</v>
      </c>
      <c r="W101" s="8" t="e">
        <f t="shared" si="37"/>
        <v>#REF!</v>
      </c>
      <c r="X101" s="258" t="str">
        <f>+'EV PRECIO REFERENCIA'!AD101</f>
        <v/>
      </c>
      <c r="Y101" s="8" t="str">
        <f t="shared" si="38"/>
        <v>No Aplica</v>
      </c>
      <c r="Z101" s="8" t="str">
        <f>+'EV PRECIO REFERENCIA'!AG101</f>
        <v/>
      </c>
      <c r="AA101" s="8" t="str">
        <f t="shared" si="39"/>
        <v>No Aplica</v>
      </c>
      <c r="AB101" s="8" t="str">
        <f>+'EV PRECIO REFERENCIA'!AJ101:AJ433</f>
        <v/>
      </c>
      <c r="AC101" s="8" t="str">
        <f t="shared" si="40"/>
        <v>No Aplica</v>
      </c>
      <c r="AD101" s="8" t="str">
        <f>+'EV PRECIO REFERENCIA'!AM101</f>
        <v/>
      </c>
      <c r="AE101" s="8" t="str">
        <f t="shared" si="41"/>
        <v>No Aplica</v>
      </c>
      <c r="AF101" s="342" t="str">
        <f>+'EV PRECIO REFERENCIA'!AP101</f>
        <v/>
      </c>
      <c r="AG101" s="8" t="str">
        <f t="shared" si="42"/>
        <v>No Aplica</v>
      </c>
      <c r="AH101" s="8" t="str">
        <f>+'EV PRECIO REFERENCIA'!AS101</f>
        <v/>
      </c>
      <c r="AI101" s="8" t="str">
        <f t="shared" si="43"/>
        <v>No Aplica</v>
      </c>
      <c r="AJ101" s="8" t="str">
        <f>+'EV PRECIO REFERENCIA'!AV101</f>
        <v/>
      </c>
      <c r="AK101" s="8" t="str">
        <f t="shared" si="44"/>
        <v>No Aplica</v>
      </c>
      <c r="AL101" s="342" t="str">
        <f>+'EV PRECIO REFERENCIA'!AY101</f>
        <v/>
      </c>
      <c r="AM101" s="8" t="str">
        <f t="shared" si="45"/>
        <v>No Aplica</v>
      </c>
      <c r="AN101" s="8" t="str">
        <f>+'EV PRECIO REFERENCIA'!BB101</f>
        <v/>
      </c>
      <c r="AO101" s="8" t="str">
        <f t="shared" si="46"/>
        <v>No Aplica</v>
      </c>
      <c r="AP101" s="8" t="str">
        <f>+'EV PRECIO REFERENCIA'!BE101</f>
        <v/>
      </c>
      <c r="AQ101" s="8" t="str">
        <f t="shared" si="47"/>
        <v>No Aplica</v>
      </c>
      <c r="AR101" s="8">
        <f>+'EV PRECIO REFERENCIA'!BH101</f>
        <v>17850</v>
      </c>
      <c r="AS101" s="8" t="str">
        <f t="shared" si="48"/>
        <v>Precios Bajos</v>
      </c>
      <c r="AT101" s="8" t="str">
        <f>+'EV PRECIO REFERENCIA'!BK101</f>
        <v/>
      </c>
      <c r="AU101" s="8" t="str">
        <f t="shared" si="49"/>
        <v>No Aplica</v>
      </c>
      <c r="AV101" s="8" t="str">
        <f>+'EV PRECIO REFERENCIA'!BQ101</f>
        <v/>
      </c>
      <c r="AW101" s="8" t="str">
        <f t="shared" si="50"/>
        <v>No Aplica</v>
      </c>
      <c r="AX101" s="8" t="str">
        <f>+'EV PRECIO REFERENCIA'!BT101</f>
        <v/>
      </c>
      <c r="AY101" s="8" t="str">
        <f t="shared" si="51"/>
        <v>No Aplica</v>
      </c>
      <c r="AZ101" s="8" t="e">
        <f>+'EV PRECIO REFERENCIA'!BW101</f>
        <v>#REF!</v>
      </c>
      <c r="BA101" s="8" t="e">
        <f t="shared" si="52"/>
        <v>#REF!</v>
      </c>
      <c r="BB101" s="44">
        <f t="shared" si="53"/>
        <v>17850</v>
      </c>
    </row>
    <row r="102" spans="1:54" ht="25.5" x14ac:dyDescent="0.2">
      <c r="A102" s="85">
        <f t="shared" si="54"/>
        <v>93</v>
      </c>
      <c r="B102" s="22" t="str">
        <f>VLOOKUP(A102,'EV PRECIO REFERENCIA'!A102:B433,2,0)</f>
        <v>DM1823</v>
      </c>
      <c r="C102" s="135" t="str">
        <f>VLOOKUP(A102,'EV PRECIO REFERENCIA'!A102:C433,3,0)</f>
        <v>GUANTE QUIR. ESTERIL DOBLE PROTECCION T: 7.5</v>
      </c>
      <c r="D102" s="18">
        <f>VLOOKUP(A102,'EV PRECIO REFERENCIA'!A102:D433,4,0)</f>
        <v>1</v>
      </c>
      <c r="E102" s="86" t="str">
        <f>VLOOKUP(A102,'EV PRECIO REFERENCIA'!A102:E433,5,0)</f>
        <v>UN</v>
      </c>
      <c r="F102" s="23">
        <f>VLOOKUP(A102,'EV PRECIO REFERENCIA'!A102:F433,6,0)</f>
        <v>38997.590361445786</v>
      </c>
      <c r="G102" s="23">
        <f>VLOOKUP(A102,'EV PRECIO REFERENCIA'!A102:G433,7,0)</f>
        <v>11</v>
      </c>
      <c r="H102" s="8">
        <f t="shared" si="29"/>
        <v>428973.49397590366</v>
      </c>
      <c r="I102" s="8">
        <f t="shared" si="30"/>
        <v>31198.072289156629</v>
      </c>
      <c r="J102" s="8" t="str">
        <f>+'EV PRECIO REFERENCIA'!I102</f>
        <v/>
      </c>
      <c r="K102" s="8" t="str">
        <f t="shared" si="31"/>
        <v>No Aplica</v>
      </c>
      <c r="L102" s="8" t="str">
        <f>+'EV PRECIO REFERENCIA'!L102</f>
        <v/>
      </c>
      <c r="M102" s="8" t="str">
        <f t="shared" si="32"/>
        <v>No Aplica</v>
      </c>
      <c r="N102" s="8" t="str">
        <f>+'EV PRECIO REFERENCIA'!O102</f>
        <v/>
      </c>
      <c r="O102" s="8" t="str">
        <f t="shared" si="33"/>
        <v>No Aplica</v>
      </c>
      <c r="P102" s="8" t="str">
        <f>+'EV PRECIO REFERENCIA'!R102</f>
        <v/>
      </c>
      <c r="Q102" s="8" t="str">
        <f t="shared" si="34"/>
        <v>No Aplica</v>
      </c>
      <c r="R102" s="8" t="str">
        <f>+'EV PRECIO REFERENCIA'!U102</f>
        <v/>
      </c>
      <c r="S102" s="8" t="str">
        <f t="shared" si="35"/>
        <v>No Aplica</v>
      </c>
      <c r="T102" s="8" t="str">
        <f>+'EV PRECIO REFERENCIA'!X102</f>
        <v/>
      </c>
      <c r="U102" s="8" t="str">
        <f t="shared" si="36"/>
        <v>No Aplica</v>
      </c>
      <c r="V102" s="8" t="e">
        <f>+'EV PRECIO REFERENCIA'!AA102</f>
        <v>#REF!</v>
      </c>
      <c r="W102" s="8" t="e">
        <f t="shared" si="37"/>
        <v>#REF!</v>
      </c>
      <c r="X102" s="258" t="str">
        <f>+'EV PRECIO REFERENCIA'!AD102</f>
        <v/>
      </c>
      <c r="Y102" s="8" t="str">
        <f t="shared" si="38"/>
        <v>No Aplica</v>
      </c>
      <c r="Z102" s="8" t="str">
        <f>+'EV PRECIO REFERENCIA'!AG102</f>
        <v/>
      </c>
      <c r="AA102" s="8" t="str">
        <f t="shared" si="39"/>
        <v>No Aplica</v>
      </c>
      <c r="AB102" s="8" t="str">
        <f>+'EV PRECIO REFERENCIA'!AJ102:AJ434</f>
        <v/>
      </c>
      <c r="AC102" s="8" t="str">
        <f t="shared" si="40"/>
        <v>No Aplica</v>
      </c>
      <c r="AD102" s="8" t="str">
        <f>+'EV PRECIO REFERENCIA'!AM102</f>
        <v/>
      </c>
      <c r="AE102" s="8" t="str">
        <f t="shared" si="41"/>
        <v>No Aplica</v>
      </c>
      <c r="AF102" s="342" t="str">
        <f>+'EV PRECIO REFERENCIA'!AP102</f>
        <v/>
      </c>
      <c r="AG102" s="8" t="str">
        <f t="shared" si="42"/>
        <v>No Aplica</v>
      </c>
      <c r="AH102" s="8" t="str">
        <f>+'EV PRECIO REFERENCIA'!AS102</f>
        <v/>
      </c>
      <c r="AI102" s="8" t="str">
        <f t="shared" si="43"/>
        <v>No Aplica</v>
      </c>
      <c r="AJ102" s="8" t="str">
        <f>+'EV PRECIO REFERENCIA'!AV102</f>
        <v/>
      </c>
      <c r="AK102" s="8" t="str">
        <f t="shared" si="44"/>
        <v>No Aplica</v>
      </c>
      <c r="AL102" s="342" t="str">
        <f>+'EV PRECIO REFERENCIA'!AY102</f>
        <v/>
      </c>
      <c r="AM102" s="8" t="str">
        <f t="shared" si="45"/>
        <v>No Aplica</v>
      </c>
      <c r="AN102" s="8" t="str">
        <f>+'EV PRECIO REFERENCIA'!BB102</f>
        <v/>
      </c>
      <c r="AO102" s="8" t="str">
        <f t="shared" si="46"/>
        <v>No Aplica</v>
      </c>
      <c r="AP102" s="8" t="str">
        <f>+'EV PRECIO REFERENCIA'!BE102</f>
        <v/>
      </c>
      <c r="AQ102" s="8" t="str">
        <f t="shared" si="47"/>
        <v>No Aplica</v>
      </c>
      <c r="AR102" s="8">
        <f>+'EV PRECIO REFERENCIA'!BH102</f>
        <v>17850</v>
      </c>
      <c r="AS102" s="8" t="str">
        <f t="shared" si="48"/>
        <v>Precios Bajos</v>
      </c>
      <c r="AT102" s="8" t="str">
        <f>+'EV PRECIO REFERENCIA'!BK102</f>
        <v/>
      </c>
      <c r="AU102" s="8" t="str">
        <f t="shared" si="49"/>
        <v>No Aplica</v>
      </c>
      <c r="AV102" s="8" t="str">
        <f>+'EV PRECIO REFERENCIA'!BQ102</f>
        <v/>
      </c>
      <c r="AW102" s="8" t="str">
        <f t="shared" si="50"/>
        <v>No Aplica</v>
      </c>
      <c r="AX102" s="8" t="str">
        <f>+'EV PRECIO REFERENCIA'!BT102</f>
        <v/>
      </c>
      <c r="AY102" s="8" t="str">
        <f t="shared" si="51"/>
        <v>No Aplica</v>
      </c>
      <c r="AZ102" s="8" t="e">
        <f>+'EV PRECIO REFERENCIA'!BW102</f>
        <v>#REF!</v>
      </c>
      <c r="BA102" s="8" t="e">
        <f t="shared" si="52"/>
        <v>#REF!</v>
      </c>
      <c r="BB102" s="44">
        <f t="shared" si="53"/>
        <v>17850</v>
      </c>
    </row>
    <row r="103" spans="1:54" ht="25.5" x14ac:dyDescent="0.2">
      <c r="A103" s="85">
        <f t="shared" si="54"/>
        <v>94</v>
      </c>
      <c r="B103" s="22" t="str">
        <f>VLOOKUP(A103,'EV PRECIO REFERENCIA'!A103:B434,2,0)</f>
        <v>DM1498</v>
      </c>
      <c r="C103" s="135" t="str">
        <f>VLOOKUP(A103,'EV PRECIO REFERENCIA'!A103:C434,3,0)</f>
        <v>GUIA PARA INTUBACION ENDOTRAQUEAL  N 10 FR</v>
      </c>
      <c r="D103" s="18">
        <f>VLOOKUP(A103,'EV PRECIO REFERENCIA'!A103:D434,4,0)</f>
        <v>1</v>
      </c>
      <c r="E103" s="86" t="str">
        <f>VLOOKUP(A103,'EV PRECIO REFERENCIA'!A103:E434,5,0)</f>
        <v>UN</v>
      </c>
      <c r="F103" s="23">
        <f>VLOOKUP(A103,'EV PRECIO REFERENCIA'!A103:F434,6,0)</f>
        <v>4093.6</v>
      </c>
      <c r="G103" s="23">
        <f>VLOOKUP(A103,'EV PRECIO REFERENCIA'!A103:G434,7,0)</f>
        <v>9</v>
      </c>
      <c r="H103" s="8">
        <f t="shared" si="29"/>
        <v>36842.400000000001</v>
      </c>
      <c r="I103" s="8">
        <f t="shared" si="30"/>
        <v>3274.88</v>
      </c>
      <c r="J103" s="8" t="str">
        <f>+'EV PRECIO REFERENCIA'!I103</f>
        <v/>
      </c>
      <c r="K103" s="8" t="str">
        <f t="shared" si="31"/>
        <v>No Aplica</v>
      </c>
      <c r="L103" s="8" t="str">
        <f>+'EV PRECIO REFERENCIA'!L103</f>
        <v/>
      </c>
      <c r="M103" s="8" t="str">
        <f t="shared" si="32"/>
        <v>No Aplica</v>
      </c>
      <c r="N103" s="8" t="str">
        <f>+'EV PRECIO REFERENCIA'!O103</f>
        <v/>
      </c>
      <c r="O103" s="8" t="str">
        <f t="shared" si="33"/>
        <v>No Aplica</v>
      </c>
      <c r="P103" s="8" t="str">
        <f>+'EV PRECIO REFERENCIA'!R103</f>
        <v/>
      </c>
      <c r="Q103" s="8" t="str">
        <f t="shared" si="34"/>
        <v>No Aplica</v>
      </c>
      <c r="R103" s="8">
        <f>+'EV PRECIO REFERENCIA'!U103</f>
        <v>4094</v>
      </c>
      <c r="S103" s="8" t="str">
        <f t="shared" si="35"/>
        <v>Precios Bajos</v>
      </c>
      <c r="T103" s="8" t="str">
        <f>+'EV PRECIO REFERENCIA'!X103</f>
        <v/>
      </c>
      <c r="U103" s="8" t="str">
        <f t="shared" si="36"/>
        <v>No Aplica</v>
      </c>
      <c r="V103" s="8" t="e">
        <f>+'EV PRECIO REFERENCIA'!AA103</f>
        <v>#REF!</v>
      </c>
      <c r="W103" s="8" t="e">
        <f t="shared" si="37"/>
        <v>#REF!</v>
      </c>
      <c r="X103" s="258" t="str">
        <f>+'EV PRECIO REFERENCIA'!AD103</f>
        <v/>
      </c>
      <c r="Y103" s="8" t="str">
        <f t="shared" si="38"/>
        <v>No Aplica</v>
      </c>
      <c r="Z103" s="8" t="str">
        <f>+'EV PRECIO REFERENCIA'!AG103</f>
        <v/>
      </c>
      <c r="AA103" s="8" t="str">
        <f t="shared" si="39"/>
        <v>No Aplica</v>
      </c>
      <c r="AB103" s="8" t="str">
        <f>+'EV PRECIO REFERENCIA'!AJ103:AJ435</f>
        <v/>
      </c>
      <c r="AC103" s="8" t="str">
        <f t="shared" si="40"/>
        <v>No Aplica</v>
      </c>
      <c r="AD103" s="8" t="str">
        <f>+'EV PRECIO REFERENCIA'!AM103</f>
        <v/>
      </c>
      <c r="AE103" s="8" t="str">
        <f t="shared" si="41"/>
        <v>No Aplica</v>
      </c>
      <c r="AF103" s="342" t="str">
        <f>+'EV PRECIO REFERENCIA'!AP103</f>
        <v/>
      </c>
      <c r="AG103" s="8" t="str">
        <f t="shared" si="42"/>
        <v>No Aplica</v>
      </c>
      <c r="AH103" s="8" t="str">
        <f>+'EV PRECIO REFERENCIA'!AS103</f>
        <v/>
      </c>
      <c r="AI103" s="8" t="str">
        <f t="shared" si="43"/>
        <v>No Aplica</v>
      </c>
      <c r="AJ103" s="8" t="str">
        <f>+'EV PRECIO REFERENCIA'!AV103</f>
        <v/>
      </c>
      <c r="AK103" s="8" t="str">
        <f t="shared" si="44"/>
        <v>No Aplica</v>
      </c>
      <c r="AL103" s="342" t="str">
        <f>+'EV PRECIO REFERENCIA'!AY103</f>
        <v/>
      </c>
      <c r="AM103" s="8" t="str">
        <f t="shared" si="45"/>
        <v>No Aplica</v>
      </c>
      <c r="AN103" s="8" t="str">
        <f>+'EV PRECIO REFERENCIA'!BB103</f>
        <v/>
      </c>
      <c r="AO103" s="8" t="str">
        <f t="shared" si="46"/>
        <v>No Aplica</v>
      </c>
      <c r="AP103" s="8" t="str">
        <f>+'EV PRECIO REFERENCIA'!BE103</f>
        <v/>
      </c>
      <c r="AQ103" s="8" t="str">
        <f t="shared" si="47"/>
        <v>No Aplica</v>
      </c>
      <c r="AR103" s="8" t="str">
        <f>+'EV PRECIO REFERENCIA'!BH103</f>
        <v/>
      </c>
      <c r="AS103" s="8" t="str">
        <f t="shared" si="48"/>
        <v>No Aplica</v>
      </c>
      <c r="AT103" s="8" t="str">
        <f>+'EV PRECIO REFERENCIA'!BK103</f>
        <v/>
      </c>
      <c r="AU103" s="8" t="str">
        <f t="shared" si="49"/>
        <v>No Aplica</v>
      </c>
      <c r="AV103" s="8" t="str">
        <f>+'EV PRECIO REFERENCIA'!BQ103</f>
        <v/>
      </c>
      <c r="AW103" s="8" t="str">
        <f t="shared" si="50"/>
        <v>No Aplica</v>
      </c>
      <c r="AX103" s="8" t="str">
        <f>+'EV PRECIO REFERENCIA'!BT103</f>
        <v/>
      </c>
      <c r="AY103" s="8" t="str">
        <f t="shared" si="51"/>
        <v>No Aplica</v>
      </c>
      <c r="AZ103" s="8" t="e">
        <f>+'EV PRECIO REFERENCIA'!BW103</f>
        <v>#REF!</v>
      </c>
      <c r="BA103" s="8" t="e">
        <f t="shared" si="52"/>
        <v>#REF!</v>
      </c>
      <c r="BB103" s="44">
        <f t="shared" si="53"/>
        <v>4094</v>
      </c>
    </row>
    <row r="104" spans="1:54" ht="25.5" x14ac:dyDescent="0.2">
      <c r="A104" s="85">
        <f t="shared" si="54"/>
        <v>95</v>
      </c>
      <c r="B104" s="22" t="str">
        <f>VLOOKUP(A104,'EV PRECIO REFERENCIA'!A104:B435,2,0)</f>
        <v>DM1497</v>
      </c>
      <c r="C104" s="135" t="str">
        <f>VLOOKUP(A104,'EV PRECIO REFERENCIA'!A104:C435,3,0)</f>
        <v>GUIA PARA INTUBACION ENDOTRAQUEAL  N 6 FR</v>
      </c>
      <c r="D104" s="18">
        <f>VLOOKUP(A104,'EV PRECIO REFERENCIA'!A104:D435,4,0)</f>
        <v>1</v>
      </c>
      <c r="E104" s="86" t="str">
        <f>VLOOKUP(A104,'EV PRECIO REFERENCIA'!A104:E435,5,0)</f>
        <v>UN</v>
      </c>
      <c r="F104" s="23">
        <f>VLOOKUP(A104,'EV PRECIO REFERENCIA'!A104:F435,6,0)</f>
        <v>4093.6</v>
      </c>
      <c r="G104" s="23">
        <f>VLOOKUP(A104,'EV PRECIO REFERENCIA'!A104:G435,7,0)</f>
        <v>10</v>
      </c>
      <c r="H104" s="8">
        <f t="shared" si="29"/>
        <v>40936</v>
      </c>
      <c r="I104" s="8">
        <f t="shared" si="30"/>
        <v>3274.88</v>
      </c>
      <c r="J104" s="8" t="str">
        <f>+'EV PRECIO REFERENCIA'!I104</f>
        <v/>
      </c>
      <c r="K104" s="8" t="str">
        <f t="shared" si="31"/>
        <v>No Aplica</v>
      </c>
      <c r="L104" s="8" t="str">
        <f>+'EV PRECIO REFERENCIA'!L104</f>
        <v/>
      </c>
      <c r="M104" s="8" t="str">
        <f t="shared" si="32"/>
        <v>No Aplica</v>
      </c>
      <c r="N104" s="8" t="str">
        <f>+'EV PRECIO REFERENCIA'!O104</f>
        <v/>
      </c>
      <c r="O104" s="8" t="str">
        <f t="shared" si="33"/>
        <v>No Aplica</v>
      </c>
      <c r="P104" s="8" t="str">
        <f>+'EV PRECIO REFERENCIA'!R104</f>
        <v/>
      </c>
      <c r="Q104" s="8" t="str">
        <f t="shared" si="34"/>
        <v>No Aplica</v>
      </c>
      <c r="R104" s="8">
        <f>+'EV PRECIO REFERENCIA'!U104</f>
        <v>4094</v>
      </c>
      <c r="S104" s="8" t="str">
        <f t="shared" si="35"/>
        <v>Precios Bajos</v>
      </c>
      <c r="T104" s="8" t="str">
        <f>+'EV PRECIO REFERENCIA'!X104</f>
        <v/>
      </c>
      <c r="U104" s="8" t="str">
        <f t="shared" si="36"/>
        <v>No Aplica</v>
      </c>
      <c r="V104" s="8" t="e">
        <f>+'EV PRECIO REFERENCIA'!AA104</f>
        <v>#REF!</v>
      </c>
      <c r="W104" s="8" t="e">
        <f t="shared" si="37"/>
        <v>#REF!</v>
      </c>
      <c r="X104" s="258" t="str">
        <f>+'EV PRECIO REFERENCIA'!AD104</f>
        <v/>
      </c>
      <c r="Y104" s="8" t="str">
        <f t="shared" si="38"/>
        <v>No Aplica</v>
      </c>
      <c r="Z104" s="8" t="str">
        <f>+'EV PRECIO REFERENCIA'!AG104</f>
        <v/>
      </c>
      <c r="AA104" s="8" t="str">
        <f t="shared" si="39"/>
        <v>No Aplica</v>
      </c>
      <c r="AB104" s="8" t="str">
        <f>+'EV PRECIO REFERENCIA'!AJ104:AJ436</f>
        <v/>
      </c>
      <c r="AC104" s="8" t="str">
        <f t="shared" si="40"/>
        <v>No Aplica</v>
      </c>
      <c r="AD104" s="8" t="str">
        <f>+'EV PRECIO REFERENCIA'!AM104</f>
        <v/>
      </c>
      <c r="AE104" s="8" t="str">
        <f t="shared" si="41"/>
        <v>No Aplica</v>
      </c>
      <c r="AF104" s="342" t="str">
        <f>+'EV PRECIO REFERENCIA'!AP104</f>
        <v/>
      </c>
      <c r="AG104" s="8" t="str">
        <f t="shared" si="42"/>
        <v>No Aplica</v>
      </c>
      <c r="AH104" s="8" t="str">
        <f>+'EV PRECIO REFERENCIA'!AS104</f>
        <v/>
      </c>
      <c r="AI104" s="8" t="str">
        <f t="shared" si="43"/>
        <v>No Aplica</v>
      </c>
      <c r="AJ104" s="8" t="str">
        <f>+'EV PRECIO REFERENCIA'!AV104</f>
        <v/>
      </c>
      <c r="AK104" s="8" t="str">
        <f t="shared" si="44"/>
        <v>No Aplica</v>
      </c>
      <c r="AL104" s="342" t="str">
        <f>+'EV PRECIO REFERENCIA'!AY104</f>
        <v/>
      </c>
      <c r="AM104" s="8" t="str">
        <f t="shared" si="45"/>
        <v>No Aplica</v>
      </c>
      <c r="AN104" s="8" t="str">
        <f>+'EV PRECIO REFERENCIA'!BB104</f>
        <v/>
      </c>
      <c r="AO104" s="8" t="str">
        <f t="shared" si="46"/>
        <v>No Aplica</v>
      </c>
      <c r="AP104" s="8" t="str">
        <f>+'EV PRECIO REFERENCIA'!BE104</f>
        <v/>
      </c>
      <c r="AQ104" s="8" t="str">
        <f t="shared" si="47"/>
        <v>No Aplica</v>
      </c>
      <c r="AR104" s="8" t="str">
        <f>+'EV PRECIO REFERENCIA'!BH104</f>
        <v/>
      </c>
      <c r="AS104" s="8" t="str">
        <f t="shared" si="48"/>
        <v>No Aplica</v>
      </c>
      <c r="AT104" s="8" t="str">
        <f>+'EV PRECIO REFERENCIA'!BK104</f>
        <v/>
      </c>
      <c r="AU104" s="8" t="str">
        <f t="shared" si="49"/>
        <v>No Aplica</v>
      </c>
      <c r="AV104" s="8" t="str">
        <f>+'EV PRECIO REFERENCIA'!BQ104</f>
        <v/>
      </c>
      <c r="AW104" s="8" t="str">
        <f t="shared" si="50"/>
        <v>No Aplica</v>
      </c>
      <c r="AX104" s="8" t="str">
        <f>+'EV PRECIO REFERENCIA'!BT104</f>
        <v/>
      </c>
      <c r="AY104" s="8" t="str">
        <f t="shared" si="51"/>
        <v>No Aplica</v>
      </c>
      <c r="AZ104" s="8" t="e">
        <f>+'EV PRECIO REFERENCIA'!BW104</f>
        <v>#REF!</v>
      </c>
      <c r="BA104" s="8" t="e">
        <f t="shared" si="52"/>
        <v>#REF!</v>
      </c>
      <c r="BB104" s="44">
        <f t="shared" si="53"/>
        <v>4094</v>
      </c>
    </row>
    <row r="105" spans="1:54" ht="38.25" x14ac:dyDescent="0.2">
      <c r="A105" s="85">
        <f t="shared" si="54"/>
        <v>96</v>
      </c>
      <c r="B105" s="22" t="str">
        <f>VLOOKUP(A105,'EV PRECIO REFERENCIA'!A105:B436,2,0)</f>
        <v>DM1935</v>
      </c>
      <c r="C105" s="135" t="str">
        <f>VLOOKUP(A105,'EV PRECIO REFERENCIA'!A105:C436,3,0)</f>
        <v>GUIA HIDROFILICA DE 0,035X150CM CON ROTADOR DE GUIA</v>
      </c>
      <c r="D105" s="18">
        <f>VLOOKUP(A105,'EV PRECIO REFERENCIA'!A105:D436,4,0)</f>
        <v>1</v>
      </c>
      <c r="E105" s="86" t="str">
        <f>VLOOKUP(A105,'EV PRECIO REFERENCIA'!A105:E436,5,0)</f>
        <v>UN</v>
      </c>
      <c r="F105" s="23">
        <f>VLOOKUP(A105,'EV PRECIO REFERENCIA'!A105:F436,6,0)</f>
        <v>215366.0453</v>
      </c>
      <c r="G105" s="23">
        <f>VLOOKUP(A105,'EV PRECIO REFERENCIA'!A105:G436,7,0)</f>
        <v>2</v>
      </c>
      <c r="H105" s="8">
        <f t="shared" si="29"/>
        <v>430732.0906</v>
      </c>
      <c r="I105" s="8">
        <f t="shared" si="30"/>
        <v>172292.83624</v>
      </c>
      <c r="J105" s="8" t="str">
        <f>+'EV PRECIO REFERENCIA'!I105</f>
        <v/>
      </c>
      <c r="K105" s="8" t="str">
        <f t="shared" si="31"/>
        <v>No Aplica</v>
      </c>
      <c r="L105" s="8" t="str">
        <f>+'EV PRECIO REFERENCIA'!L105</f>
        <v/>
      </c>
      <c r="M105" s="8" t="str">
        <f t="shared" si="32"/>
        <v>No Aplica</v>
      </c>
      <c r="N105" s="8" t="str">
        <f>+'EV PRECIO REFERENCIA'!O105</f>
        <v/>
      </c>
      <c r="O105" s="8" t="str">
        <f t="shared" si="33"/>
        <v>No Aplica</v>
      </c>
      <c r="P105" s="8" t="str">
        <f>+'EV PRECIO REFERENCIA'!R105</f>
        <v/>
      </c>
      <c r="Q105" s="8" t="str">
        <f t="shared" si="34"/>
        <v>No Aplica</v>
      </c>
      <c r="R105" s="8" t="str">
        <f>+'EV PRECIO REFERENCIA'!U105</f>
        <v/>
      </c>
      <c r="S105" s="8" t="str">
        <f t="shared" si="35"/>
        <v>No Aplica</v>
      </c>
      <c r="T105" s="8" t="str">
        <f>+'EV PRECIO REFERENCIA'!X105</f>
        <v/>
      </c>
      <c r="U105" s="8" t="str">
        <f t="shared" si="36"/>
        <v>No Aplica</v>
      </c>
      <c r="V105" s="8" t="e">
        <f>+'EV PRECIO REFERENCIA'!AA105</f>
        <v>#REF!</v>
      </c>
      <c r="W105" s="8" t="e">
        <f t="shared" si="37"/>
        <v>#REF!</v>
      </c>
      <c r="X105" s="258" t="str">
        <f>+'EV PRECIO REFERENCIA'!AD105</f>
        <v/>
      </c>
      <c r="Y105" s="8" t="str">
        <f t="shared" si="38"/>
        <v>No Aplica</v>
      </c>
      <c r="Z105" s="8" t="str">
        <f>+'EV PRECIO REFERENCIA'!AG105</f>
        <v/>
      </c>
      <c r="AA105" s="8" t="str">
        <f t="shared" si="39"/>
        <v>No Aplica</v>
      </c>
      <c r="AB105" s="8" t="str">
        <f>+'EV PRECIO REFERENCIA'!AJ105:AJ437</f>
        <v/>
      </c>
      <c r="AC105" s="8" t="str">
        <f t="shared" si="40"/>
        <v>No Aplica</v>
      </c>
      <c r="AD105" s="8" t="str">
        <f>+'EV PRECIO REFERENCIA'!AM105</f>
        <v/>
      </c>
      <c r="AE105" s="8" t="str">
        <f t="shared" si="41"/>
        <v>No Aplica</v>
      </c>
      <c r="AF105" s="342" t="str">
        <f>+'EV PRECIO REFERENCIA'!AP105</f>
        <v/>
      </c>
      <c r="AG105" s="8" t="str">
        <f t="shared" si="42"/>
        <v>No Aplica</v>
      </c>
      <c r="AH105" s="8" t="str">
        <f>+'EV PRECIO REFERENCIA'!AS105</f>
        <v/>
      </c>
      <c r="AI105" s="8" t="str">
        <f t="shared" si="43"/>
        <v>No Aplica</v>
      </c>
      <c r="AJ105" s="8" t="str">
        <f>+'EV PRECIO REFERENCIA'!AV105</f>
        <v/>
      </c>
      <c r="AK105" s="8" t="str">
        <f t="shared" si="44"/>
        <v>No Aplica</v>
      </c>
      <c r="AL105" s="342" t="str">
        <f>+'EV PRECIO REFERENCIA'!AY105</f>
        <v/>
      </c>
      <c r="AM105" s="8" t="str">
        <f t="shared" si="45"/>
        <v>No Aplica</v>
      </c>
      <c r="AN105" s="8" t="str">
        <f>+'EV PRECIO REFERENCIA'!BB105</f>
        <v/>
      </c>
      <c r="AO105" s="8" t="str">
        <f t="shared" si="46"/>
        <v>No Aplica</v>
      </c>
      <c r="AP105" s="8" t="str">
        <f>+'EV PRECIO REFERENCIA'!BE105</f>
        <v/>
      </c>
      <c r="AQ105" s="8" t="str">
        <f t="shared" si="47"/>
        <v>No Aplica</v>
      </c>
      <c r="AR105" s="8" t="str">
        <f>+'EV PRECIO REFERENCIA'!BH105</f>
        <v/>
      </c>
      <c r="AS105" s="8" t="str">
        <f t="shared" si="48"/>
        <v>No Aplica</v>
      </c>
      <c r="AT105" s="8" t="str">
        <f>+'EV PRECIO REFERENCIA'!BK105</f>
        <v/>
      </c>
      <c r="AU105" s="8" t="str">
        <f t="shared" si="49"/>
        <v>No Aplica</v>
      </c>
      <c r="AV105" s="8" t="str">
        <f>+'EV PRECIO REFERENCIA'!BQ105</f>
        <v/>
      </c>
      <c r="AW105" s="8" t="str">
        <f t="shared" si="50"/>
        <v>No Aplica</v>
      </c>
      <c r="AX105" s="8" t="str">
        <f>+'EV PRECIO REFERENCIA'!BT105</f>
        <v/>
      </c>
      <c r="AY105" s="8" t="str">
        <f t="shared" si="51"/>
        <v>No Aplica</v>
      </c>
      <c r="AZ105" s="8" t="e">
        <f>+'EV PRECIO REFERENCIA'!BW105</f>
        <v>#REF!</v>
      </c>
      <c r="BA105" s="8" t="e">
        <f t="shared" si="52"/>
        <v>#REF!</v>
      </c>
      <c r="BB105" s="44">
        <f t="shared" si="53"/>
        <v>0</v>
      </c>
    </row>
    <row r="106" spans="1:54" ht="25.5" x14ac:dyDescent="0.2">
      <c r="A106" s="85">
        <f t="shared" si="54"/>
        <v>97</v>
      </c>
      <c r="B106" s="22" t="str">
        <f>VLOOKUP(A106,'EV PRECIO REFERENCIA'!A106:B437,2,0)</f>
        <v>DM542</v>
      </c>
      <c r="C106" s="135" t="str">
        <f>VLOOKUP(A106,'EV PRECIO REFERENCIA'!A106:C437,3,0)</f>
        <v>GUIA HIDROFILICA DE 4.5 MTRS X 0.35 ML</v>
      </c>
      <c r="D106" s="18">
        <f>VLOOKUP(A106,'EV PRECIO REFERENCIA'!A106:D437,4,0)</f>
        <v>1</v>
      </c>
      <c r="E106" s="86" t="str">
        <f>VLOOKUP(A106,'EV PRECIO REFERENCIA'!A106:E437,5,0)</f>
        <v>UN</v>
      </c>
      <c r="F106" s="23">
        <f>VLOOKUP(A106,'EV PRECIO REFERENCIA'!A106:F437,6,0)</f>
        <v>490875</v>
      </c>
      <c r="G106" s="23">
        <f>VLOOKUP(A106,'EV PRECIO REFERENCIA'!A106:G437,7,0)</f>
        <v>17</v>
      </c>
      <c r="H106" s="8">
        <f t="shared" si="29"/>
        <v>8344875</v>
      </c>
      <c r="I106" s="8">
        <f t="shared" si="30"/>
        <v>392700</v>
      </c>
      <c r="J106" s="8" t="str">
        <f>+'EV PRECIO REFERENCIA'!I106</f>
        <v/>
      </c>
      <c r="K106" s="8" t="str">
        <f t="shared" si="31"/>
        <v>No Aplica</v>
      </c>
      <c r="L106" s="8" t="str">
        <f>+'EV PRECIO REFERENCIA'!L106</f>
        <v/>
      </c>
      <c r="M106" s="8" t="str">
        <f t="shared" si="32"/>
        <v>No Aplica</v>
      </c>
      <c r="N106" s="8" t="str">
        <f>+'EV PRECIO REFERENCIA'!O106</f>
        <v/>
      </c>
      <c r="O106" s="8" t="str">
        <f t="shared" si="33"/>
        <v>No Aplica</v>
      </c>
      <c r="P106" s="8" t="str">
        <f>+'EV PRECIO REFERENCIA'!R106</f>
        <v/>
      </c>
      <c r="Q106" s="8" t="str">
        <f t="shared" si="34"/>
        <v>No Aplica</v>
      </c>
      <c r="R106" s="8" t="str">
        <f>+'EV PRECIO REFERENCIA'!U106</f>
        <v/>
      </c>
      <c r="S106" s="8" t="str">
        <f t="shared" si="35"/>
        <v>No Aplica</v>
      </c>
      <c r="T106" s="8" t="str">
        <f>+'EV PRECIO REFERENCIA'!X106</f>
        <v/>
      </c>
      <c r="U106" s="8" t="str">
        <f t="shared" si="36"/>
        <v>No Aplica</v>
      </c>
      <c r="V106" s="8" t="e">
        <f>+'EV PRECIO REFERENCIA'!AA106</f>
        <v>#REF!</v>
      </c>
      <c r="W106" s="8" t="e">
        <f t="shared" si="37"/>
        <v>#REF!</v>
      </c>
      <c r="X106" s="258" t="str">
        <f>+'EV PRECIO REFERENCIA'!AD106</f>
        <v/>
      </c>
      <c r="Y106" s="8" t="str">
        <f t="shared" si="38"/>
        <v>No Aplica</v>
      </c>
      <c r="Z106" s="8" t="str">
        <f>+'EV PRECIO REFERENCIA'!AG106</f>
        <v/>
      </c>
      <c r="AA106" s="8" t="str">
        <f t="shared" si="39"/>
        <v>No Aplica</v>
      </c>
      <c r="AB106" s="8" t="str">
        <f>+'EV PRECIO REFERENCIA'!AJ106:AJ438</f>
        <v/>
      </c>
      <c r="AC106" s="8" t="str">
        <f t="shared" si="40"/>
        <v>No Aplica</v>
      </c>
      <c r="AD106" s="8" t="str">
        <f>+'EV PRECIO REFERENCIA'!AM106</f>
        <v/>
      </c>
      <c r="AE106" s="8" t="str">
        <f t="shared" si="41"/>
        <v>No Aplica</v>
      </c>
      <c r="AF106" s="342" t="str">
        <f>+'EV PRECIO REFERENCIA'!AP106</f>
        <v/>
      </c>
      <c r="AG106" s="8" t="str">
        <f t="shared" si="42"/>
        <v>No Aplica</v>
      </c>
      <c r="AH106" s="8" t="str">
        <f>+'EV PRECIO REFERENCIA'!AS106</f>
        <v/>
      </c>
      <c r="AI106" s="8" t="str">
        <f t="shared" si="43"/>
        <v>No Aplica</v>
      </c>
      <c r="AJ106" s="8" t="str">
        <f>+'EV PRECIO REFERENCIA'!AV106</f>
        <v/>
      </c>
      <c r="AK106" s="8" t="str">
        <f t="shared" si="44"/>
        <v>No Aplica</v>
      </c>
      <c r="AL106" s="342" t="str">
        <f>+'EV PRECIO REFERENCIA'!AY106</f>
        <v/>
      </c>
      <c r="AM106" s="8" t="str">
        <f t="shared" si="45"/>
        <v>No Aplica</v>
      </c>
      <c r="AN106" s="8" t="str">
        <f>+'EV PRECIO REFERENCIA'!BB106</f>
        <v/>
      </c>
      <c r="AO106" s="8" t="str">
        <f t="shared" si="46"/>
        <v>No Aplica</v>
      </c>
      <c r="AP106" s="8" t="str">
        <f>+'EV PRECIO REFERENCIA'!BE106</f>
        <v/>
      </c>
      <c r="AQ106" s="8" t="str">
        <f t="shared" si="47"/>
        <v>No Aplica</v>
      </c>
      <c r="AR106" s="8" t="str">
        <f>+'EV PRECIO REFERENCIA'!BH106</f>
        <v/>
      </c>
      <c r="AS106" s="8" t="str">
        <f t="shared" si="48"/>
        <v>No Aplica</v>
      </c>
      <c r="AT106" s="8" t="str">
        <f>+'EV PRECIO REFERENCIA'!BK106</f>
        <v/>
      </c>
      <c r="AU106" s="8" t="str">
        <f t="shared" si="49"/>
        <v>No Aplica</v>
      </c>
      <c r="AV106" s="8" t="str">
        <f>+'EV PRECIO REFERENCIA'!BQ106</f>
        <v/>
      </c>
      <c r="AW106" s="8" t="str">
        <f t="shared" si="50"/>
        <v>No Aplica</v>
      </c>
      <c r="AX106" s="8" t="str">
        <f>+'EV PRECIO REFERENCIA'!BT106</f>
        <v/>
      </c>
      <c r="AY106" s="8" t="str">
        <f t="shared" si="51"/>
        <v>No Aplica</v>
      </c>
      <c r="AZ106" s="8" t="e">
        <f>+'EV PRECIO REFERENCIA'!BW106</f>
        <v>#REF!</v>
      </c>
      <c r="BA106" s="8" t="e">
        <f t="shared" si="52"/>
        <v>#REF!</v>
      </c>
      <c r="BB106" s="44">
        <f t="shared" si="53"/>
        <v>0</v>
      </c>
    </row>
    <row r="107" spans="1:54" x14ac:dyDescent="0.2">
      <c r="A107" s="85">
        <f t="shared" si="54"/>
        <v>98</v>
      </c>
      <c r="B107" s="22" t="str">
        <f>VLOOKUP(A107,'EV PRECIO REFERENCIA'!A107:B438,2,0)</f>
        <v>DM1907</v>
      </c>
      <c r="C107" s="135" t="str">
        <f>VLOOKUP(A107,'EV PRECIO REFERENCIA'!A107:C438,3,0)</f>
        <v>GUIA URETERAL</v>
      </c>
      <c r="D107" s="18">
        <f>VLOOKUP(A107,'EV PRECIO REFERENCIA'!A107:D438,4,0)</f>
        <v>1</v>
      </c>
      <c r="E107" s="86" t="str">
        <f>VLOOKUP(A107,'EV PRECIO REFERENCIA'!A107:E438,5,0)</f>
        <v>UN</v>
      </c>
      <c r="F107" s="23">
        <f>VLOOKUP(A107,'EV PRECIO REFERENCIA'!A107:F438,6,0)</f>
        <v>59202.5</v>
      </c>
      <c r="G107" s="23">
        <f>VLOOKUP(A107,'EV PRECIO REFERENCIA'!A107:G438,7,0)</f>
        <v>9</v>
      </c>
      <c r="H107" s="8">
        <f t="shared" si="29"/>
        <v>532822.5</v>
      </c>
      <c r="I107" s="8">
        <f t="shared" si="30"/>
        <v>47362</v>
      </c>
      <c r="J107" s="8" t="str">
        <f>+'EV PRECIO REFERENCIA'!I107</f>
        <v/>
      </c>
      <c r="K107" s="8" t="str">
        <f t="shared" si="31"/>
        <v>No Aplica</v>
      </c>
      <c r="L107" s="8" t="str">
        <f>+'EV PRECIO REFERENCIA'!L107</f>
        <v/>
      </c>
      <c r="M107" s="8" t="str">
        <f t="shared" si="32"/>
        <v>No Aplica</v>
      </c>
      <c r="N107" s="8" t="str">
        <f>+'EV PRECIO REFERENCIA'!O107</f>
        <v/>
      </c>
      <c r="O107" s="8" t="str">
        <f t="shared" si="33"/>
        <v>No Aplica</v>
      </c>
      <c r="P107" s="8" t="str">
        <f>+'EV PRECIO REFERENCIA'!R107</f>
        <v/>
      </c>
      <c r="Q107" s="8" t="str">
        <f t="shared" si="34"/>
        <v>No Aplica</v>
      </c>
      <c r="R107" s="8" t="str">
        <f>+'EV PRECIO REFERENCIA'!U107</f>
        <v/>
      </c>
      <c r="S107" s="8" t="str">
        <f t="shared" si="35"/>
        <v>No Aplica</v>
      </c>
      <c r="T107" s="8" t="str">
        <f>+'EV PRECIO REFERENCIA'!X107</f>
        <v/>
      </c>
      <c r="U107" s="8" t="str">
        <f t="shared" si="36"/>
        <v>No Aplica</v>
      </c>
      <c r="V107" s="8" t="e">
        <f>+'EV PRECIO REFERENCIA'!AA107</f>
        <v>#REF!</v>
      </c>
      <c r="W107" s="8" t="e">
        <f t="shared" si="37"/>
        <v>#REF!</v>
      </c>
      <c r="X107" s="258" t="str">
        <f>+'EV PRECIO REFERENCIA'!AD107</f>
        <v/>
      </c>
      <c r="Y107" s="8" t="str">
        <f t="shared" si="38"/>
        <v>No Aplica</v>
      </c>
      <c r="Z107" s="8" t="str">
        <f>+'EV PRECIO REFERENCIA'!AG107</f>
        <v/>
      </c>
      <c r="AA107" s="8" t="str">
        <f t="shared" si="39"/>
        <v>No Aplica</v>
      </c>
      <c r="AB107" s="8" t="str">
        <f>+'EV PRECIO REFERENCIA'!AJ107:AJ439</f>
        <v/>
      </c>
      <c r="AC107" s="8" t="str">
        <f t="shared" si="40"/>
        <v>No Aplica</v>
      </c>
      <c r="AD107" s="8" t="str">
        <f>+'EV PRECIO REFERENCIA'!AM107</f>
        <v/>
      </c>
      <c r="AE107" s="8" t="str">
        <f t="shared" si="41"/>
        <v>No Aplica</v>
      </c>
      <c r="AF107" s="342" t="str">
        <f>+'EV PRECIO REFERENCIA'!AP107</f>
        <v/>
      </c>
      <c r="AG107" s="8" t="str">
        <f t="shared" si="42"/>
        <v>No Aplica</v>
      </c>
      <c r="AH107" s="8" t="str">
        <f>+'EV PRECIO REFERENCIA'!AS107</f>
        <v/>
      </c>
      <c r="AI107" s="8" t="str">
        <f t="shared" si="43"/>
        <v>No Aplica</v>
      </c>
      <c r="AJ107" s="8" t="str">
        <f>+'EV PRECIO REFERENCIA'!AV107</f>
        <v/>
      </c>
      <c r="AK107" s="8" t="str">
        <f t="shared" si="44"/>
        <v>No Aplica</v>
      </c>
      <c r="AL107" s="342" t="str">
        <f>+'EV PRECIO REFERENCIA'!AY107</f>
        <v/>
      </c>
      <c r="AM107" s="8" t="str">
        <f t="shared" si="45"/>
        <v>No Aplica</v>
      </c>
      <c r="AN107" s="8" t="str">
        <f>+'EV PRECIO REFERENCIA'!BB107</f>
        <v/>
      </c>
      <c r="AO107" s="8" t="str">
        <f t="shared" si="46"/>
        <v>No Aplica</v>
      </c>
      <c r="AP107" s="8" t="str">
        <f>+'EV PRECIO REFERENCIA'!BE107</f>
        <v/>
      </c>
      <c r="AQ107" s="8" t="str">
        <f t="shared" si="47"/>
        <v>No Aplica</v>
      </c>
      <c r="AR107" s="8" t="str">
        <f>+'EV PRECIO REFERENCIA'!BH107</f>
        <v/>
      </c>
      <c r="AS107" s="8" t="str">
        <f t="shared" si="48"/>
        <v>No Aplica</v>
      </c>
      <c r="AT107" s="8" t="str">
        <f>+'EV PRECIO REFERENCIA'!BK107</f>
        <v/>
      </c>
      <c r="AU107" s="8" t="str">
        <f t="shared" si="49"/>
        <v>No Aplica</v>
      </c>
      <c r="AV107" s="8" t="str">
        <f>+'EV PRECIO REFERENCIA'!BQ107</f>
        <v/>
      </c>
      <c r="AW107" s="8" t="str">
        <f t="shared" si="50"/>
        <v>No Aplica</v>
      </c>
      <c r="AX107" s="8" t="str">
        <f>+'EV PRECIO REFERENCIA'!BT107</f>
        <v/>
      </c>
      <c r="AY107" s="8" t="str">
        <f t="shared" si="51"/>
        <v>No Aplica</v>
      </c>
      <c r="AZ107" s="8" t="e">
        <f>+'EV PRECIO REFERENCIA'!BW107</f>
        <v>#REF!</v>
      </c>
      <c r="BA107" s="8" t="e">
        <f t="shared" si="52"/>
        <v>#REF!</v>
      </c>
      <c r="BB107" s="44">
        <f t="shared" si="53"/>
        <v>0</v>
      </c>
    </row>
    <row r="108" spans="1:54" ht="51" x14ac:dyDescent="0.2">
      <c r="A108" s="85">
        <f t="shared" si="54"/>
        <v>99</v>
      </c>
      <c r="B108" s="22" t="str">
        <f>VLOOKUP(A108,'EV PRECIO REFERENCIA'!A108:B439,2,0)</f>
        <v>DM1887</v>
      </c>
      <c r="C108" s="135" t="str">
        <f>VLOOKUP(A108,'EV PRECIO REFERENCIA'!A108:C439,3,0)</f>
        <v>HOJA DE VIDEOLARINGOSCOPIO N 3 DESECHABLE (PACIENTE ADULTO)</v>
      </c>
      <c r="D108" s="18">
        <f>VLOOKUP(A108,'EV PRECIO REFERENCIA'!A108:D439,4,0)</f>
        <v>1</v>
      </c>
      <c r="E108" s="86" t="str">
        <f>VLOOKUP(A108,'EV PRECIO REFERENCIA'!A108:E439,5,0)</f>
        <v>UN</v>
      </c>
      <c r="F108" s="23">
        <f>VLOOKUP(A108,'EV PRECIO REFERENCIA'!A108:F439,6,0)</f>
        <v>52738.42</v>
      </c>
      <c r="G108" s="23">
        <f>VLOOKUP(A108,'EV PRECIO REFERENCIA'!A108:G439,7,0)</f>
        <v>23</v>
      </c>
      <c r="H108" s="8">
        <f t="shared" si="29"/>
        <v>1212983.6599999999</v>
      </c>
      <c r="I108" s="8">
        <f t="shared" si="30"/>
        <v>42190.735999999997</v>
      </c>
      <c r="J108" s="8" t="str">
        <f>+'EV PRECIO REFERENCIA'!I108</f>
        <v/>
      </c>
      <c r="K108" s="8" t="str">
        <f t="shared" si="31"/>
        <v>No Aplica</v>
      </c>
      <c r="L108" s="8" t="str">
        <f>+'EV PRECIO REFERENCIA'!L108</f>
        <v/>
      </c>
      <c r="M108" s="8" t="str">
        <f t="shared" si="32"/>
        <v>No Aplica</v>
      </c>
      <c r="N108" s="8">
        <f>+'EV PRECIO REFERENCIA'!O108</f>
        <v>52738</v>
      </c>
      <c r="O108" s="8" t="str">
        <f t="shared" si="33"/>
        <v>Artificialidad Baja</v>
      </c>
      <c r="P108" s="8" t="str">
        <f>+'EV PRECIO REFERENCIA'!R108</f>
        <v/>
      </c>
      <c r="Q108" s="8" t="str">
        <f t="shared" si="34"/>
        <v>No Aplica</v>
      </c>
      <c r="R108" s="8" t="str">
        <f>+'EV PRECIO REFERENCIA'!U108</f>
        <v/>
      </c>
      <c r="S108" s="8" t="str">
        <f t="shared" si="35"/>
        <v>No Aplica</v>
      </c>
      <c r="T108" s="8" t="str">
        <f>+'EV PRECIO REFERENCIA'!X108</f>
        <v/>
      </c>
      <c r="U108" s="8" t="str">
        <f t="shared" si="36"/>
        <v>No Aplica</v>
      </c>
      <c r="V108" s="8" t="e">
        <f>+'EV PRECIO REFERENCIA'!AA108</f>
        <v>#REF!</v>
      </c>
      <c r="W108" s="8" t="e">
        <f t="shared" si="37"/>
        <v>#REF!</v>
      </c>
      <c r="X108" s="258" t="str">
        <f>+'EV PRECIO REFERENCIA'!AD108</f>
        <v/>
      </c>
      <c r="Y108" s="8" t="str">
        <f t="shared" si="38"/>
        <v>No Aplica</v>
      </c>
      <c r="Z108" s="8" t="str">
        <f>+'EV PRECIO REFERENCIA'!AG108</f>
        <v/>
      </c>
      <c r="AA108" s="8" t="str">
        <f t="shared" si="39"/>
        <v>No Aplica</v>
      </c>
      <c r="AB108" s="8" t="str">
        <f>+'EV PRECIO REFERENCIA'!AJ108:AJ440</f>
        <v/>
      </c>
      <c r="AC108" s="8" t="str">
        <f t="shared" si="40"/>
        <v>No Aplica</v>
      </c>
      <c r="AD108" s="8" t="str">
        <f>+'EV PRECIO REFERENCIA'!AM108</f>
        <v/>
      </c>
      <c r="AE108" s="8" t="str">
        <f t="shared" si="41"/>
        <v>No Aplica</v>
      </c>
      <c r="AF108" s="342" t="str">
        <f>+'EV PRECIO REFERENCIA'!AP108</f>
        <v/>
      </c>
      <c r="AG108" s="8" t="str">
        <f t="shared" si="42"/>
        <v>No Aplica</v>
      </c>
      <c r="AH108" s="8" t="str">
        <f>+'EV PRECIO REFERENCIA'!AS108</f>
        <v/>
      </c>
      <c r="AI108" s="8" t="str">
        <f t="shared" si="43"/>
        <v>No Aplica</v>
      </c>
      <c r="AJ108" s="8" t="str">
        <f>+'EV PRECIO REFERENCIA'!AV108</f>
        <v/>
      </c>
      <c r="AK108" s="8" t="str">
        <f t="shared" si="44"/>
        <v>No Aplica</v>
      </c>
      <c r="AL108" s="342" t="str">
        <f>+'EV PRECIO REFERENCIA'!AY108</f>
        <v/>
      </c>
      <c r="AM108" s="8" t="str">
        <f t="shared" si="45"/>
        <v>No Aplica</v>
      </c>
      <c r="AN108" s="8" t="str">
        <f>+'EV PRECIO REFERENCIA'!BB108</f>
        <v/>
      </c>
      <c r="AO108" s="8" t="str">
        <f t="shared" si="46"/>
        <v>No Aplica</v>
      </c>
      <c r="AP108" s="8" t="str">
        <f>+'EV PRECIO REFERENCIA'!BE108</f>
        <v/>
      </c>
      <c r="AQ108" s="8" t="str">
        <f t="shared" si="47"/>
        <v>No Aplica</v>
      </c>
      <c r="AR108" s="8" t="str">
        <f>+'EV PRECIO REFERENCIA'!BH108</f>
        <v/>
      </c>
      <c r="AS108" s="8" t="str">
        <f t="shared" si="48"/>
        <v>No Aplica</v>
      </c>
      <c r="AT108" s="8" t="str">
        <f>+'EV PRECIO REFERENCIA'!BK108</f>
        <v/>
      </c>
      <c r="AU108" s="8" t="str">
        <f t="shared" si="49"/>
        <v>No Aplica</v>
      </c>
      <c r="AV108" s="8" t="str">
        <f>+'EV PRECIO REFERENCIA'!BQ108</f>
        <v/>
      </c>
      <c r="AW108" s="8" t="str">
        <f t="shared" si="50"/>
        <v>No Aplica</v>
      </c>
      <c r="AX108" s="8" t="str">
        <f>+'EV PRECIO REFERENCIA'!BT108</f>
        <v/>
      </c>
      <c r="AY108" s="8" t="str">
        <f t="shared" si="51"/>
        <v>No Aplica</v>
      </c>
      <c r="AZ108" s="8" t="e">
        <f>+'EV PRECIO REFERENCIA'!BW108</f>
        <v>#REF!</v>
      </c>
      <c r="BA108" s="8" t="e">
        <f t="shared" si="52"/>
        <v>#REF!</v>
      </c>
      <c r="BB108" s="44">
        <f t="shared" si="53"/>
        <v>52738</v>
      </c>
    </row>
    <row r="109" spans="1:54" ht="51" x14ac:dyDescent="0.2">
      <c r="A109" s="85">
        <f t="shared" si="54"/>
        <v>100</v>
      </c>
      <c r="B109" s="22" t="str">
        <f>VLOOKUP(A109,'EV PRECIO REFERENCIA'!A109:B440,2,0)</f>
        <v>DM1888</v>
      </c>
      <c r="C109" s="135" t="str">
        <f>VLOOKUP(A109,'EV PRECIO REFERENCIA'!A109:C440,3,0)</f>
        <v>HOJA DE VIDEOLARINGOSCOPIO N 4 DESECHABLE (PACIENTE OBESO)</v>
      </c>
      <c r="D109" s="18">
        <f>VLOOKUP(A109,'EV PRECIO REFERENCIA'!A109:D440,4,0)</f>
        <v>1</v>
      </c>
      <c r="E109" s="86" t="str">
        <f>VLOOKUP(A109,'EV PRECIO REFERENCIA'!A109:E440,5,0)</f>
        <v>UN</v>
      </c>
      <c r="F109" s="23">
        <f>VLOOKUP(A109,'EV PRECIO REFERENCIA'!A109:F440,6,0)</f>
        <v>55702.319203999999</v>
      </c>
      <c r="G109" s="23">
        <f>VLOOKUP(A109,'EV PRECIO REFERENCIA'!A109:G440,7,0)</f>
        <v>17</v>
      </c>
      <c r="H109" s="8">
        <f t="shared" si="29"/>
        <v>946939.42646800005</v>
      </c>
      <c r="I109" s="8">
        <f t="shared" si="30"/>
        <v>44561.855363199997</v>
      </c>
      <c r="J109" s="8" t="str">
        <f>+'EV PRECIO REFERENCIA'!I109</f>
        <v/>
      </c>
      <c r="K109" s="8" t="str">
        <f t="shared" si="31"/>
        <v>No Aplica</v>
      </c>
      <c r="L109" s="8" t="str">
        <f>+'EV PRECIO REFERENCIA'!L109</f>
        <v/>
      </c>
      <c r="M109" s="8" t="str">
        <f t="shared" si="32"/>
        <v>No Aplica</v>
      </c>
      <c r="N109" s="8" t="str">
        <f>+'EV PRECIO REFERENCIA'!O109</f>
        <v/>
      </c>
      <c r="O109" s="8" t="str">
        <f t="shared" si="33"/>
        <v>No Aplica</v>
      </c>
      <c r="P109" s="8" t="str">
        <f>+'EV PRECIO REFERENCIA'!R109</f>
        <v/>
      </c>
      <c r="Q109" s="8" t="str">
        <f t="shared" si="34"/>
        <v>No Aplica</v>
      </c>
      <c r="R109" s="8" t="str">
        <f>+'EV PRECIO REFERENCIA'!U109</f>
        <v/>
      </c>
      <c r="S109" s="8" t="str">
        <f t="shared" si="35"/>
        <v>No Aplica</v>
      </c>
      <c r="T109" s="8" t="str">
        <f>+'EV PRECIO REFERENCIA'!X109</f>
        <v/>
      </c>
      <c r="U109" s="8" t="str">
        <f t="shared" si="36"/>
        <v>No Aplica</v>
      </c>
      <c r="V109" s="8" t="e">
        <f>+'EV PRECIO REFERENCIA'!AA109</f>
        <v>#REF!</v>
      </c>
      <c r="W109" s="8" t="e">
        <f t="shared" si="37"/>
        <v>#REF!</v>
      </c>
      <c r="X109" s="258" t="str">
        <f>+'EV PRECIO REFERENCIA'!AD109</f>
        <v/>
      </c>
      <c r="Y109" s="8" t="str">
        <f t="shared" si="38"/>
        <v>No Aplica</v>
      </c>
      <c r="Z109" s="8" t="str">
        <f>+'EV PRECIO REFERENCIA'!AG109</f>
        <v/>
      </c>
      <c r="AA109" s="8" t="str">
        <f t="shared" si="39"/>
        <v>No Aplica</v>
      </c>
      <c r="AB109" s="8" t="str">
        <f>+'EV PRECIO REFERENCIA'!AJ109:AJ441</f>
        <v/>
      </c>
      <c r="AC109" s="8" t="str">
        <f t="shared" si="40"/>
        <v>No Aplica</v>
      </c>
      <c r="AD109" s="8" t="str">
        <f>+'EV PRECIO REFERENCIA'!AM109</f>
        <v/>
      </c>
      <c r="AE109" s="8" t="str">
        <f t="shared" si="41"/>
        <v>No Aplica</v>
      </c>
      <c r="AF109" s="342" t="str">
        <f>+'EV PRECIO REFERENCIA'!AP109</f>
        <v/>
      </c>
      <c r="AG109" s="8" t="str">
        <f t="shared" si="42"/>
        <v>No Aplica</v>
      </c>
      <c r="AH109" s="8" t="str">
        <f>+'EV PRECIO REFERENCIA'!AS109</f>
        <v/>
      </c>
      <c r="AI109" s="8" t="str">
        <f t="shared" si="43"/>
        <v>No Aplica</v>
      </c>
      <c r="AJ109" s="8" t="str">
        <f>+'EV PRECIO REFERENCIA'!AV109</f>
        <v/>
      </c>
      <c r="AK109" s="8" t="str">
        <f t="shared" si="44"/>
        <v>No Aplica</v>
      </c>
      <c r="AL109" s="342" t="str">
        <f>+'EV PRECIO REFERENCIA'!AY109</f>
        <v/>
      </c>
      <c r="AM109" s="8" t="str">
        <f t="shared" si="45"/>
        <v>No Aplica</v>
      </c>
      <c r="AN109" s="8" t="str">
        <f>+'EV PRECIO REFERENCIA'!BB109</f>
        <v/>
      </c>
      <c r="AO109" s="8" t="str">
        <f t="shared" si="46"/>
        <v>No Aplica</v>
      </c>
      <c r="AP109" s="8" t="str">
        <f>+'EV PRECIO REFERENCIA'!BE109</f>
        <v/>
      </c>
      <c r="AQ109" s="8" t="str">
        <f t="shared" si="47"/>
        <v>No Aplica</v>
      </c>
      <c r="AR109" s="8" t="str">
        <f>+'EV PRECIO REFERENCIA'!BH109</f>
        <v/>
      </c>
      <c r="AS109" s="8" t="str">
        <f t="shared" si="48"/>
        <v>No Aplica</v>
      </c>
      <c r="AT109" s="8" t="str">
        <f>+'EV PRECIO REFERENCIA'!BK109</f>
        <v/>
      </c>
      <c r="AU109" s="8" t="str">
        <f t="shared" si="49"/>
        <v>No Aplica</v>
      </c>
      <c r="AV109" s="8" t="str">
        <f>+'EV PRECIO REFERENCIA'!BQ109</f>
        <v/>
      </c>
      <c r="AW109" s="8" t="str">
        <f t="shared" si="50"/>
        <v>No Aplica</v>
      </c>
      <c r="AX109" s="8" t="str">
        <f>+'EV PRECIO REFERENCIA'!BT109</f>
        <v/>
      </c>
      <c r="AY109" s="8" t="str">
        <f t="shared" si="51"/>
        <v>No Aplica</v>
      </c>
      <c r="AZ109" s="8" t="e">
        <f>+'EV PRECIO REFERENCIA'!BW109</f>
        <v>#REF!</v>
      </c>
      <c r="BA109" s="8" t="e">
        <f t="shared" si="52"/>
        <v>#REF!</v>
      </c>
      <c r="BB109" s="44">
        <f t="shared" si="53"/>
        <v>0</v>
      </c>
    </row>
    <row r="110" spans="1:54" ht="51" x14ac:dyDescent="0.2">
      <c r="A110" s="85">
        <f>+A109+1</f>
        <v>101</v>
      </c>
      <c r="B110" s="22" t="str">
        <f>VLOOKUP(A110,'EV PRECIO REFERENCIA'!A110:B441,2,0)</f>
        <v>DM1889</v>
      </c>
      <c r="C110" s="135" t="str">
        <f>VLOOKUP(A110,'EV PRECIO REFERENCIA'!A110:C441,3,0)</f>
        <v>HOJA DE VIDEOLARINGOSCOPIO N 5 DESECHABLE (INTUBACION DIFICIL)</v>
      </c>
      <c r="D110" s="18">
        <f>VLOOKUP(A110,'EV PRECIO REFERENCIA'!A110:D441,4,0)</f>
        <v>1</v>
      </c>
      <c r="E110" s="86" t="str">
        <f>VLOOKUP(A110,'EV PRECIO REFERENCIA'!A110:E441,5,0)</f>
        <v>UN</v>
      </c>
      <c r="F110" s="23">
        <f>VLOOKUP(A110,'EV PRECIO REFERENCIA'!A110:F441,6,0)</f>
        <v>52738.42</v>
      </c>
      <c r="G110" s="23">
        <f>VLOOKUP(A110,'EV PRECIO REFERENCIA'!A110:G441,7,0)</f>
        <v>3</v>
      </c>
      <c r="H110" s="8">
        <f t="shared" si="29"/>
        <v>158215.26</v>
      </c>
      <c r="I110" s="8">
        <f t="shared" si="30"/>
        <v>42190.735999999997</v>
      </c>
      <c r="J110" s="8" t="str">
        <f>+'EV PRECIO REFERENCIA'!I110</f>
        <v/>
      </c>
      <c r="K110" s="8" t="str">
        <f t="shared" si="31"/>
        <v>No Aplica</v>
      </c>
      <c r="L110" s="8" t="str">
        <f>+'EV PRECIO REFERENCIA'!L110</f>
        <v/>
      </c>
      <c r="M110" s="8" t="str">
        <f t="shared" si="32"/>
        <v>No Aplica</v>
      </c>
      <c r="N110" s="8" t="str">
        <f>+'EV PRECIO REFERENCIA'!O110</f>
        <v/>
      </c>
      <c r="O110" s="8" t="str">
        <f t="shared" si="33"/>
        <v>No Aplica</v>
      </c>
      <c r="P110" s="8" t="str">
        <f>+'EV PRECIO REFERENCIA'!R110</f>
        <v/>
      </c>
      <c r="Q110" s="8" t="str">
        <f t="shared" si="34"/>
        <v>No Aplica</v>
      </c>
      <c r="R110" s="8" t="str">
        <f>+'EV PRECIO REFERENCIA'!U110</f>
        <v/>
      </c>
      <c r="S110" s="8" t="str">
        <f t="shared" si="35"/>
        <v>No Aplica</v>
      </c>
      <c r="T110" s="8" t="str">
        <f>+'EV PRECIO REFERENCIA'!X110</f>
        <v/>
      </c>
      <c r="U110" s="8" t="str">
        <f t="shared" si="36"/>
        <v>No Aplica</v>
      </c>
      <c r="V110" s="8" t="e">
        <f>+'EV PRECIO REFERENCIA'!AA110</f>
        <v>#REF!</v>
      </c>
      <c r="W110" s="8" t="e">
        <f t="shared" si="37"/>
        <v>#REF!</v>
      </c>
      <c r="X110" s="258" t="str">
        <f>+'EV PRECIO REFERENCIA'!AD110</f>
        <v/>
      </c>
      <c r="Y110" s="8" t="str">
        <f t="shared" si="38"/>
        <v>No Aplica</v>
      </c>
      <c r="Z110" s="8" t="str">
        <f>+'EV PRECIO REFERENCIA'!AG110</f>
        <v/>
      </c>
      <c r="AA110" s="8" t="str">
        <f t="shared" si="39"/>
        <v>No Aplica</v>
      </c>
      <c r="AB110" s="8" t="str">
        <f>+'EV PRECIO REFERENCIA'!AJ110:AJ442</f>
        <v/>
      </c>
      <c r="AC110" s="8" t="str">
        <f t="shared" si="40"/>
        <v>No Aplica</v>
      </c>
      <c r="AD110" s="8" t="str">
        <f>+'EV PRECIO REFERENCIA'!AM110</f>
        <v/>
      </c>
      <c r="AE110" s="8" t="str">
        <f t="shared" si="41"/>
        <v>No Aplica</v>
      </c>
      <c r="AF110" s="342" t="str">
        <f>+'EV PRECIO REFERENCIA'!AP110</f>
        <v/>
      </c>
      <c r="AG110" s="8" t="str">
        <f t="shared" si="42"/>
        <v>No Aplica</v>
      </c>
      <c r="AH110" s="8" t="str">
        <f>+'EV PRECIO REFERENCIA'!AS110</f>
        <v/>
      </c>
      <c r="AI110" s="8" t="str">
        <f t="shared" si="43"/>
        <v>No Aplica</v>
      </c>
      <c r="AJ110" s="8" t="str">
        <f>+'EV PRECIO REFERENCIA'!AV110</f>
        <v/>
      </c>
      <c r="AK110" s="8" t="str">
        <f t="shared" si="44"/>
        <v>No Aplica</v>
      </c>
      <c r="AL110" s="342" t="str">
        <f>+'EV PRECIO REFERENCIA'!AY110</f>
        <v/>
      </c>
      <c r="AM110" s="8" t="str">
        <f t="shared" si="45"/>
        <v>No Aplica</v>
      </c>
      <c r="AN110" s="8" t="str">
        <f>+'EV PRECIO REFERENCIA'!BB110</f>
        <v/>
      </c>
      <c r="AO110" s="8" t="str">
        <f t="shared" si="46"/>
        <v>No Aplica</v>
      </c>
      <c r="AP110" s="8" t="str">
        <f>+'EV PRECIO REFERENCIA'!BE110</f>
        <v/>
      </c>
      <c r="AQ110" s="8" t="str">
        <f t="shared" si="47"/>
        <v>No Aplica</v>
      </c>
      <c r="AR110" s="8" t="str">
        <f>+'EV PRECIO REFERENCIA'!BH110</f>
        <v/>
      </c>
      <c r="AS110" s="8" t="str">
        <f t="shared" si="48"/>
        <v>No Aplica</v>
      </c>
      <c r="AT110" s="8" t="str">
        <f>+'EV PRECIO REFERENCIA'!BK110</f>
        <v/>
      </c>
      <c r="AU110" s="8" t="str">
        <f t="shared" si="49"/>
        <v>No Aplica</v>
      </c>
      <c r="AV110" s="8" t="str">
        <f>+'EV PRECIO REFERENCIA'!BQ110</f>
        <v/>
      </c>
      <c r="AW110" s="8" t="str">
        <f t="shared" si="50"/>
        <v>No Aplica</v>
      </c>
      <c r="AX110" s="8" t="str">
        <f>+'EV PRECIO REFERENCIA'!BT110</f>
        <v/>
      </c>
      <c r="AY110" s="8" t="str">
        <f t="shared" si="51"/>
        <v>No Aplica</v>
      </c>
      <c r="AZ110" s="8" t="e">
        <f>+'EV PRECIO REFERENCIA'!BW110</f>
        <v>#REF!</v>
      </c>
      <c r="BA110" s="8" t="e">
        <f t="shared" si="52"/>
        <v>#REF!</v>
      </c>
      <c r="BB110" s="44">
        <f t="shared" si="53"/>
        <v>0</v>
      </c>
    </row>
    <row r="111" spans="1:54" ht="63.75" x14ac:dyDescent="0.2">
      <c r="A111" s="85">
        <f t="shared" ref="A111:A129" si="55">+A110+1</f>
        <v>102</v>
      </c>
      <c r="B111" s="22" t="str">
        <f>VLOOKUP(A111,'EV PRECIO REFERENCIA'!A111:B442,2,0)</f>
        <v>DM143</v>
      </c>
      <c r="C111" s="135" t="str">
        <f>VLOOKUP(A111,'EV PRECIO REFERENCIA'!A111:C442,3,0)</f>
        <v>INDICADOR CONTROL BIOLOGICO DE VAPOR  AMPOLLA LECTURA RAPIDA 24 MINUTOS PARA AUTOCLAVE GRAVITACIONAL</v>
      </c>
      <c r="D111" s="18">
        <f>VLOOKUP(A111,'EV PRECIO REFERENCIA'!A111:D442,4,0)</f>
        <v>1</v>
      </c>
      <c r="E111" s="86" t="str">
        <f>VLOOKUP(A111,'EV PRECIO REFERENCIA'!A111:E442,5,0)</f>
        <v>UN</v>
      </c>
      <c r="F111" s="23">
        <f>VLOOKUP(A111,'EV PRECIO REFERENCIA'!A111:F442,6,0)</f>
        <v>18603.27</v>
      </c>
      <c r="G111" s="23">
        <f>VLOOKUP(A111,'EV PRECIO REFERENCIA'!A111:G442,7,0)</f>
        <v>92</v>
      </c>
      <c r="H111" s="8">
        <f t="shared" si="29"/>
        <v>1711500.84</v>
      </c>
      <c r="I111" s="8">
        <f t="shared" si="30"/>
        <v>14882.616</v>
      </c>
      <c r="J111" s="8" t="str">
        <f>+'EV PRECIO REFERENCIA'!I111</f>
        <v/>
      </c>
      <c r="K111" s="8" t="str">
        <f t="shared" si="31"/>
        <v>No Aplica</v>
      </c>
      <c r="L111" s="8" t="str">
        <f>+'EV PRECIO REFERENCIA'!L111</f>
        <v/>
      </c>
      <c r="M111" s="8" t="str">
        <f t="shared" si="32"/>
        <v>No Aplica</v>
      </c>
      <c r="N111" s="8">
        <f>+'EV PRECIO REFERENCIA'!O111</f>
        <v>19027</v>
      </c>
      <c r="O111" s="8" t="str">
        <f t="shared" si="33"/>
        <v>Artificialidad Baja</v>
      </c>
      <c r="P111" s="8" t="str">
        <f>+'EV PRECIO REFERENCIA'!R111</f>
        <v/>
      </c>
      <c r="Q111" s="8" t="str">
        <f t="shared" si="34"/>
        <v>No Aplica</v>
      </c>
      <c r="R111" s="8" t="str">
        <f>+'EV PRECIO REFERENCIA'!U111</f>
        <v/>
      </c>
      <c r="S111" s="8" t="str">
        <f t="shared" si="35"/>
        <v>No Aplica</v>
      </c>
      <c r="T111" s="8" t="str">
        <f>+'EV PRECIO REFERENCIA'!X111</f>
        <v/>
      </c>
      <c r="U111" s="8" t="str">
        <f t="shared" si="36"/>
        <v>No Aplica</v>
      </c>
      <c r="V111" s="8" t="e">
        <f>+'EV PRECIO REFERENCIA'!AA111</f>
        <v>#REF!</v>
      </c>
      <c r="W111" s="8" t="e">
        <f t="shared" si="37"/>
        <v>#REF!</v>
      </c>
      <c r="X111" s="258" t="str">
        <f>+'EV PRECIO REFERENCIA'!AD111</f>
        <v/>
      </c>
      <c r="Y111" s="8" t="str">
        <f t="shared" si="38"/>
        <v>No Aplica</v>
      </c>
      <c r="Z111" s="8" t="str">
        <f>+'EV PRECIO REFERENCIA'!AG111</f>
        <v/>
      </c>
      <c r="AA111" s="8" t="str">
        <f t="shared" si="39"/>
        <v>No Aplica</v>
      </c>
      <c r="AB111" s="8" t="str">
        <f>+'EV PRECIO REFERENCIA'!AJ111:AJ443</f>
        <v/>
      </c>
      <c r="AC111" s="8" t="str">
        <f t="shared" si="40"/>
        <v>No Aplica</v>
      </c>
      <c r="AD111" s="8" t="str">
        <f>+'EV PRECIO REFERENCIA'!AM111</f>
        <v/>
      </c>
      <c r="AE111" s="8" t="str">
        <f t="shared" si="41"/>
        <v>No Aplica</v>
      </c>
      <c r="AF111" s="342" t="str">
        <f>+'EV PRECIO REFERENCIA'!AP111</f>
        <v/>
      </c>
      <c r="AG111" s="8" t="str">
        <f t="shared" si="42"/>
        <v>No Aplica</v>
      </c>
      <c r="AH111" s="8" t="str">
        <f>+'EV PRECIO REFERENCIA'!AS111</f>
        <v/>
      </c>
      <c r="AI111" s="8" t="str">
        <f t="shared" si="43"/>
        <v>No Aplica</v>
      </c>
      <c r="AJ111" s="8" t="str">
        <f>+'EV PRECIO REFERENCIA'!AV111</f>
        <v/>
      </c>
      <c r="AK111" s="8" t="str">
        <f t="shared" si="44"/>
        <v>No Aplica</v>
      </c>
      <c r="AL111" s="342" t="str">
        <f>+'EV PRECIO REFERENCIA'!AY111</f>
        <v/>
      </c>
      <c r="AM111" s="8" t="str">
        <f t="shared" si="45"/>
        <v>No Aplica</v>
      </c>
      <c r="AN111" s="8" t="str">
        <f>+'EV PRECIO REFERENCIA'!BB111</f>
        <v/>
      </c>
      <c r="AO111" s="8" t="str">
        <f t="shared" si="46"/>
        <v>No Aplica</v>
      </c>
      <c r="AP111" s="8" t="str">
        <f>+'EV PRECIO REFERENCIA'!BE111</f>
        <v/>
      </c>
      <c r="AQ111" s="8" t="str">
        <f t="shared" si="47"/>
        <v>No Aplica</v>
      </c>
      <c r="AR111" s="8" t="str">
        <f>+'EV PRECIO REFERENCIA'!BH111</f>
        <v/>
      </c>
      <c r="AS111" s="8" t="str">
        <f t="shared" si="48"/>
        <v>No Aplica</v>
      </c>
      <c r="AT111" s="8" t="str">
        <f>+'EV PRECIO REFERENCIA'!BK111</f>
        <v/>
      </c>
      <c r="AU111" s="8" t="str">
        <f t="shared" si="49"/>
        <v>No Aplica</v>
      </c>
      <c r="AV111" s="8" t="str">
        <f>+'EV PRECIO REFERENCIA'!BQ111</f>
        <v/>
      </c>
      <c r="AW111" s="8" t="str">
        <f t="shared" si="50"/>
        <v>No Aplica</v>
      </c>
      <c r="AX111" s="8" t="str">
        <f>+'EV PRECIO REFERENCIA'!BT111</f>
        <v/>
      </c>
      <c r="AY111" s="8" t="str">
        <f t="shared" si="51"/>
        <v>No Aplica</v>
      </c>
      <c r="AZ111" s="8" t="e">
        <f>+'EV PRECIO REFERENCIA'!BW111</f>
        <v>#REF!</v>
      </c>
      <c r="BA111" s="8" t="e">
        <f t="shared" si="52"/>
        <v>#REF!</v>
      </c>
      <c r="BB111" s="44">
        <f t="shared" si="53"/>
        <v>19027</v>
      </c>
    </row>
    <row r="112" spans="1:54" ht="51" x14ac:dyDescent="0.2">
      <c r="A112" s="85">
        <f t="shared" si="55"/>
        <v>103</v>
      </c>
      <c r="B112" s="22" t="str">
        <f>VLOOKUP(A112,'EV PRECIO REFERENCIA'!A112:B443,2,0)</f>
        <v>DM566</v>
      </c>
      <c r="C112" s="135" t="str">
        <f>VLOOKUP(A112,'EV PRECIO REFERENCIA'!A112:C443,3,0)</f>
        <v>INDICADOR BIOLOGICO PARA VAPOR LECTURA RAPIDA  LECTURA DE   UNA HORA A 40 MINUTOS</v>
      </c>
      <c r="D112" s="18">
        <f>VLOOKUP(A112,'EV PRECIO REFERENCIA'!A112:D443,4,0)</f>
        <v>1</v>
      </c>
      <c r="E112" s="86" t="str">
        <f>VLOOKUP(A112,'EV PRECIO REFERENCIA'!A112:E443,5,0)</f>
        <v>UN</v>
      </c>
      <c r="F112" s="23">
        <f>VLOOKUP(A112,'EV PRECIO REFERENCIA'!A112:F443,6,0)</f>
        <v>18603.27</v>
      </c>
      <c r="G112" s="23">
        <f>VLOOKUP(A112,'EV PRECIO REFERENCIA'!A112:G443,7,0)</f>
        <v>8</v>
      </c>
      <c r="H112" s="8">
        <f t="shared" si="29"/>
        <v>148826.16</v>
      </c>
      <c r="I112" s="8">
        <f t="shared" si="30"/>
        <v>14882.616</v>
      </c>
      <c r="J112" s="8" t="str">
        <f>+'EV PRECIO REFERENCIA'!I112</f>
        <v/>
      </c>
      <c r="K112" s="8" t="str">
        <f t="shared" si="31"/>
        <v>No Aplica</v>
      </c>
      <c r="L112" s="8" t="str">
        <f>+'EV PRECIO REFERENCIA'!L112</f>
        <v/>
      </c>
      <c r="M112" s="8" t="str">
        <f t="shared" si="32"/>
        <v>No Aplica</v>
      </c>
      <c r="N112" s="8">
        <f>+'EV PRECIO REFERENCIA'!O112</f>
        <v>19027</v>
      </c>
      <c r="O112" s="8" t="str">
        <f t="shared" si="33"/>
        <v>Artificialidad Baja</v>
      </c>
      <c r="P112" s="8" t="str">
        <f>+'EV PRECIO REFERENCIA'!R112</f>
        <v/>
      </c>
      <c r="Q112" s="8" t="str">
        <f t="shared" si="34"/>
        <v>No Aplica</v>
      </c>
      <c r="R112" s="8" t="str">
        <f>+'EV PRECIO REFERENCIA'!U112</f>
        <v/>
      </c>
      <c r="S112" s="8" t="str">
        <f t="shared" si="35"/>
        <v>No Aplica</v>
      </c>
      <c r="T112" s="8" t="str">
        <f>+'EV PRECIO REFERENCIA'!X112</f>
        <v/>
      </c>
      <c r="U112" s="8" t="str">
        <f t="shared" si="36"/>
        <v>No Aplica</v>
      </c>
      <c r="V112" s="8" t="e">
        <f>+'EV PRECIO REFERENCIA'!AA112</f>
        <v>#REF!</v>
      </c>
      <c r="W112" s="8" t="e">
        <f t="shared" si="37"/>
        <v>#REF!</v>
      </c>
      <c r="X112" s="258">
        <f>+'EV PRECIO REFERENCIA'!AD112</f>
        <v>18602.080000000002</v>
      </c>
      <c r="Y112" s="8" t="str">
        <f t="shared" si="38"/>
        <v>Precios Bajos</v>
      </c>
      <c r="Z112" s="8" t="str">
        <f>+'EV PRECIO REFERENCIA'!AG112</f>
        <v/>
      </c>
      <c r="AA112" s="8" t="str">
        <f t="shared" si="39"/>
        <v>No Aplica</v>
      </c>
      <c r="AB112" s="8" t="str">
        <f>+'EV PRECIO REFERENCIA'!AJ112:AJ444</f>
        <v/>
      </c>
      <c r="AC112" s="8" t="str">
        <f t="shared" si="40"/>
        <v>No Aplica</v>
      </c>
      <c r="AD112" s="8" t="str">
        <f>+'EV PRECIO REFERENCIA'!AM112</f>
        <v/>
      </c>
      <c r="AE112" s="8" t="str">
        <f t="shared" si="41"/>
        <v>No Aplica</v>
      </c>
      <c r="AF112" s="342" t="str">
        <f>+'EV PRECIO REFERENCIA'!AP112</f>
        <v/>
      </c>
      <c r="AG112" s="8" t="str">
        <f t="shared" si="42"/>
        <v>No Aplica</v>
      </c>
      <c r="AH112" s="8" t="str">
        <f>+'EV PRECIO REFERENCIA'!AS112</f>
        <v/>
      </c>
      <c r="AI112" s="8" t="str">
        <f t="shared" si="43"/>
        <v>No Aplica</v>
      </c>
      <c r="AJ112" s="8" t="str">
        <f>+'EV PRECIO REFERENCIA'!AV112</f>
        <v/>
      </c>
      <c r="AK112" s="8" t="str">
        <f t="shared" si="44"/>
        <v>No Aplica</v>
      </c>
      <c r="AL112" s="342" t="str">
        <f>+'EV PRECIO REFERENCIA'!AY112</f>
        <v/>
      </c>
      <c r="AM112" s="8" t="str">
        <f t="shared" si="45"/>
        <v>No Aplica</v>
      </c>
      <c r="AN112" s="8" t="str">
        <f>+'EV PRECIO REFERENCIA'!BB112</f>
        <v/>
      </c>
      <c r="AO112" s="8" t="str">
        <f t="shared" si="46"/>
        <v>No Aplica</v>
      </c>
      <c r="AP112" s="8" t="str">
        <f>+'EV PRECIO REFERENCIA'!BE112</f>
        <v/>
      </c>
      <c r="AQ112" s="8" t="str">
        <f t="shared" si="47"/>
        <v>No Aplica</v>
      </c>
      <c r="AR112" s="8" t="str">
        <f>+'EV PRECIO REFERENCIA'!BH112</f>
        <v/>
      </c>
      <c r="AS112" s="8" t="str">
        <f t="shared" si="48"/>
        <v>No Aplica</v>
      </c>
      <c r="AT112" s="8" t="str">
        <f>+'EV PRECIO REFERENCIA'!BK112</f>
        <v/>
      </c>
      <c r="AU112" s="8" t="str">
        <f t="shared" si="49"/>
        <v>No Aplica</v>
      </c>
      <c r="AV112" s="8" t="str">
        <f>+'EV PRECIO REFERENCIA'!BQ112</f>
        <v/>
      </c>
      <c r="AW112" s="8" t="str">
        <f t="shared" si="50"/>
        <v>No Aplica</v>
      </c>
      <c r="AX112" s="8" t="str">
        <f>+'EV PRECIO REFERENCIA'!BT112</f>
        <v/>
      </c>
      <c r="AY112" s="8" t="str">
        <f t="shared" si="51"/>
        <v>No Aplica</v>
      </c>
      <c r="AZ112" s="8" t="e">
        <f>+'EV PRECIO REFERENCIA'!BW112</f>
        <v>#REF!</v>
      </c>
      <c r="BA112" s="8" t="e">
        <f t="shared" si="52"/>
        <v>#REF!</v>
      </c>
      <c r="BB112" s="44">
        <f t="shared" si="53"/>
        <v>18602.080000000002</v>
      </c>
    </row>
    <row r="113" spans="1:54" ht="38.25" x14ac:dyDescent="0.2">
      <c r="A113" s="85">
        <f t="shared" si="55"/>
        <v>104</v>
      </c>
      <c r="B113" s="22" t="str">
        <f>VLOOKUP(A113,'EV PRECIO REFERENCIA'!A113:B444,2,0)</f>
        <v>DM1973</v>
      </c>
      <c r="C113" s="135" t="str">
        <f>VLOOKUP(A113,'EV PRECIO REFERENCIA'!A113:C444,3,0)</f>
        <v>INDICADOR BIOLOGICO A VAPOR DE LECTURA RAPIDA DE 30 MINUTOS</v>
      </c>
      <c r="D113" s="18">
        <f>VLOOKUP(A113,'EV PRECIO REFERENCIA'!A113:D444,4,0)</f>
        <v>1</v>
      </c>
      <c r="E113" s="86" t="str">
        <f>VLOOKUP(A113,'EV PRECIO REFERENCIA'!A113:E444,5,0)</f>
        <v>UN</v>
      </c>
      <c r="F113" s="23">
        <f>VLOOKUP(A113,'EV PRECIO REFERENCIA'!A113:F444,6,0)</f>
        <v>18603.27</v>
      </c>
      <c r="G113" s="23">
        <f>VLOOKUP(A113,'EV PRECIO REFERENCIA'!A113:G444,7,0)</f>
        <v>275</v>
      </c>
      <c r="H113" s="8">
        <f t="shared" si="29"/>
        <v>5115899.25</v>
      </c>
      <c r="I113" s="8">
        <f t="shared" si="30"/>
        <v>14882.616</v>
      </c>
      <c r="J113" s="8" t="str">
        <f>+'EV PRECIO REFERENCIA'!I113</f>
        <v/>
      </c>
      <c r="K113" s="8" t="str">
        <f t="shared" si="31"/>
        <v>No Aplica</v>
      </c>
      <c r="L113" s="8" t="str">
        <f>+'EV PRECIO REFERENCIA'!L113</f>
        <v/>
      </c>
      <c r="M113" s="8" t="str">
        <f t="shared" si="32"/>
        <v>No Aplica</v>
      </c>
      <c r="N113" s="8">
        <f>+'EV PRECIO REFERENCIA'!O113</f>
        <v>19027</v>
      </c>
      <c r="O113" s="8" t="str">
        <f t="shared" si="33"/>
        <v>Artificialidad Baja</v>
      </c>
      <c r="P113" s="8" t="str">
        <f>+'EV PRECIO REFERENCIA'!R113</f>
        <v/>
      </c>
      <c r="Q113" s="8" t="str">
        <f t="shared" si="34"/>
        <v>No Aplica</v>
      </c>
      <c r="R113" s="8" t="str">
        <f>+'EV PRECIO REFERENCIA'!U113</f>
        <v/>
      </c>
      <c r="S113" s="8" t="str">
        <f t="shared" si="35"/>
        <v>No Aplica</v>
      </c>
      <c r="T113" s="8" t="str">
        <f>+'EV PRECIO REFERENCIA'!X113</f>
        <v/>
      </c>
      <c r="U113" s="8" t="str">
        <f t="shared" si="36"/>
        <v>No Aplica</v>
      </c>
      <c r="V113" s="8" t="e">
        <f>+'EV PRECIO REFERENCIA'!AA113</f>
        <v>#REF!</v>
      </c>
      <c r="W113" s="8" t="e">
        <f t="shared" si="37"/>
        <v>#REF!</v>
      </c>
      <c r="X113" s="258" t="str">
        <f>+'EV PRECIO REFERENCIA'!AD113</f>
        <v/>
      </c>
      <c r="Y113" s="8" t="str">
        <f t="shared" si="38"/>
        <v>No Aplica</v>
      </c>
      <c r="Z113" s="8" t="str">
        <f>+'EV PRECIO REFERENCIA'!AG113</f>
        <v/>
      </c>
      <c r="AA113" s="8" t="str">
        <f t="shared" si="39"/>
        <v>No Aplica</v>
      </c>
      <c r="AB113" s="8" t="str">
        <f>+'EV PRECIO REFERENCIA'!AJ113:AJ445</f>
        <v/>
      </c>
      <c r="AC113" s="8" t="str">
        <f t="shared" si="40"/>
        <v>No Aplica</v>
      </c>
      <c r="AD113" s="8" t="str">
        <f>+'EV PRECIO REFERENCIA'!AM113</f>
        <v/>
      </c>
      <c r="AE113" s="8" t="str">
        <f t="shared" si="41"/>
        <v>No Aplica</v>
      </c>
      <c r="AF113" s="342" t="str">
        <f>+'EV PRECIO REFERENCIA'!AP113</f>
        <v/>
      </c>
      <c r="AG113" s="8" t="str">
        <f t="shared" si="42"/>
        <v>No Aplica</v>
      </c>
      <c r="AH113" s="8" t="str">
        <f>+'EV PRECIO REFERENCIA'!AS113</f>
        <v/>
      </c>
      <c r="AI113" s="8" t="str">
        <f t="shared" si="43"/>
        <v>No Aplica</v>
      </c>
      <c r="AJ113" s="8" t="str">
        <f>+'EV PRECIO REFERENCIA'!AV113</f>
        <v/>
      </c>
      <c r="AK113" s="8" t="str">
        <f t="shared" si="44"/>
        <v>No Aplica</v>
      </c>
      <c r="AL113" s="342" t="str">
        <f>+'EV PRECIO REFERENCIA'!AY113</f>
        <v/>
      </c>
      <c r="AM113" s="8" t="str">
        <f t="shared" si="45"/>
        <v>No Aplica</v>
      </c>
      <c r="AN113" s="8" t="str">
        <f>+'EV PRECIO REFERENCIA'!BB113</f>
        <v/>
      </c>
      <c r="AO113" s="8" t="str">
        <f t="shared" si="46"/>
        <v>No Aplica</v>
      </c>
      <c r="AP113" s="8" t="str">
        <f>+'EV PRECIO REFERENCIA'!BE113</f>
        <v/>
      </c>
      <c r="AQ113" s="8" t="str">
        <f t="shared" si="47"/>
        <v>No Aplica</v>
      </c>
      <c r="AR113" s="8" t="str">
        <f>+'EV PRECIO REFERENCIA'!BH113</f>
        <v/>
      </c>
      <c r="AS113" s="8" t="str">
        <f t="shared" si="48"/>
        <v>No Aplica</v>
      </c>
      <c r="AT113" s="8" t="str">
        <f>+'EV PRECIO REFERENCIA'!BK113</f>
        <v/>
      </c>
      <c r="AU113" s="8" t="str">
        <f t="shared" si="49"/>
        <v>No Aplica</v>
      </c>
      <c r="AV113" s="8" t="str">
        <f>+'EV PRECIO REFERENCIA'!BQ113</f>
        <v/>
      </c>
      <c r="AW113" s="8" t="str">
        <f t="shared" si="50"/>
        <v>No Aplica</v>
      </c>
      <c r="AX113" s="8" t="str">
        <f>+'EV PRECIO REFERENCIA'!BT113</f>
        <v/>
      </c>
      <c r="AY113" s="8" t="str">
        <f t="shared" si="51"/>
        <v>No Aplica</v>
      </c>
      <c r="AZ113" s="8" t="e">
        <f>+'EV PRECIO REFERENCIA'!BW113</f>
        <v>#REF!</v>
      </c>
      <c r="BA113" s="8" t="e">
        <f t="shared" si="52"/>
        <v>#REF!</v>
      </c>
      <c r="BB113" s="44">
        <f t="shared" si="53"/>
        <v>19027</v>
      </c>
    </row>
    <row r="114" spans="1:54" ht="25.5" x14ac:dyDescent="0.2">
      <c r="A114" s="85">
        <f t="shared" si="55"/>
        <v>105</v>
      </c>
      <c r="B114" s="22" t="str">
        <f>VLOOKUP(A114,'EV PRECIO REFERENCIA'!A114:B445,2,0)</f>
        <v>DM569</v>
      </c>
      <c r="C114" s="135" t="str">
        <f>VLOOKUP(A114,'EV PRECIO REFERENCIA'!A114:C445,3,0)</f>
        <v>INDICADOR QUIMICO A VAPOR CLASE 5 X 250T</v>
      </c>
      <c r="D114" s="18">
        <f>VLOOKUP(A114,'EV PRECIO REFERENCIA'!A114:D445,4,0)</f>
        <v>1</v>
      </c>
      <c r="E114" s="86" t="str">
        <f>VLOOKUP(A114,'EV PRECIO REFERENCIA'!A114:E445,5,0)</f>
        <v>UN</v>
      </c>
      <c r="F114" s="23">
        <f>VLOOKUP(A114,'EV PRECIO REFERENCIA'!A114:F445,6,0)</f>
        <v>1811.18</v>
      </c>
      <c r="G114" s="23">
        <f>VLOOKUP(A114,'EV PRECIO REFERENCIA'!A114:G445,7,0)</f>
        <v>3951</v>
      </c>
      <c r="H114" s="8">
        <f t="shared" si="29"/>
        <v>7155972.1800000006</v>
      </c>
      <c r="I114" s="8">
        <f t="shared" si="30"/>
        <v>1448.944</v>
      </c>
      <c r="J114" s="8" t="str">
        <f>+'EV PRECIO REFERENCIA'!I114</f>
        <v/>
      </c>
      <c r="K114" s="8" t="str">
        <f t="shared" si="31"/>
        <v>No Aplica</v>
      </c>
      <c r="L114" s="8" t="str">
        <f>+'EV PRECIO REFERENCIA'!L114</f>
        <v/>
      </c>
      <c r="M114" s="8" t="str">
        <f t="shared" si="32"/>
        <v>No Aplica</v>
      </c>
      <c r="N114" s="8">
        <f>+'EV PRECIO REFERENCIA'!O114</f>
        <v>1853</v>
      </c>
      <c r="O114" s="8" t="str">
        <f t="shared" si="33"/>
        <v>Artificialidad Baja</v>
      </c>
      <c r="P114" s="8" t="str">
        <f>+'EV PRECIO REFERENCIA'!R114</f>
        <v/>
      </c>
      <c r="Q114" s="8" t="str">
        <f t="shared" si="34"/>
        <v>No Aplica</v>
      </c>
      <c r="R114" s="8" t="str">
        <f>+'EV PRECIO REFERENCIA'!U114</f>
        <v/>
      </c>
      <c r="S114" s="8" t="str">
        <f t="shared" si="35"/>
        <v>No Aplica</v>
      </c>
      <c r="T114" s="8">
        <f>+'EV PRECIO REFERENCIA'!X114</f>
        <v>694.96</v>
      </c>
      <c r="U114" s="8" t="str">
        <f t="shared" si="36"/>
        <v>Precios Bajos</v>
      </c>
      <c r="V114" s="8" t="e">
        <f>+'EV PRECIO REFERENCIA'!AA114</f>
        <v>#REF!</v>
      </c>
      <c r="W114" s="8" t="e">
        <f t="shared" si="37"/>
        <v>#REF!</v>
      </c>
      <c r="X114" s="258">
        <f>+'EV PRECIO REFERENCIA'!AD114</f>
        <v>249.9</v>
      </c>
      <c r="Y114" s="8" t="str">
        <f t="shared" si="38"/>
        <v>Precios Bajos</v>
      </c>
      <c r="Z114" s="8" t="str">
        <f>+'EV PRECIO REFERENCIA'!AG114</f>
        <v/>
      </c>
      <c r="AA114" s="8" t="str">
        <f t="shared" si="39"/>
        <v>No Aplica</v>
      </c>
      <c r="AB114" s="8" t="str">
        <f>+'EV PRECIO REFERENCIA'!AJ114:AJ446</f>
        <v/>
      </c>
      <c r="AC114" s="8" t="str">
        <f t="shared" si="40"/>
        <v>No Aplica</v>
      </c>
      <c r="AD114" s="8" t="str">
        <f>+'EV PRECIO REFERENCIA'!AM114</f>
        <v/>
      </c>
      <c r="AE114" s="8" t="str">
        <f t="shared" si="41"/>
        <v>No Aplica</v>
      </c>
      <c r="AF114" s="342" t="str">
        <f>+'EV PRECIO REFERENCIA'!AP114</f>
        <v/>
      </c>
      <c r="AG114" s="8" t="str">
        <f t="shared" si="42"/>
        <v>No Aplica</v>
      </c>
      <c r="AH114" s="8" t="str">
        <f>+'EV PRECIO REFERENCIA'!AS114</f>
        <v/>
      </c>
      <c r="AI114" s="8" t="str">
        <f t="shared" si="43"/>
        <v>No Aplica</v>
      </c>
      <c r="AJ114" s="8" t="str">
        <f>+'EV PRECIO REFERENCIA'!AV114</f>
        <v/>
      </c>
      <c r="AK114" s="8" t="str">
        <f t="shared" si="44"/>
        <v>No Aplica</v>
      </c>
      <c r="AL114" s="342" t="str">
        <f>+'EV PRECIO REFERENCIA'!AY114</f>
        <v/>
      </c>
      <c r="AM114" s="8" t="str">
        <f t="shared" si="45"/>
        <v>No Aplica</v>
      </c>
      <c r="AN114" s="8" t="str">
        <f>+'EV PRECIO REFERENCIA'!BB114</f>
        <v/>
      </c>
      <c r="AO114" s="8" t="str">
        <f t="shared" si="46"/>
        <v>No Aplica</v>
      </c>
      <c r="AP114" s="8" t="str">
        <f>+'EV PRECIO REFERENCIA'!BE114</f>
        <v/>
      </c>
      <c r="AQ114" s="8" t="str">
        <f t="shared" si="47"/>
        <v>No Aplica</v>
      </c>
      <c r="AR114" s="8" t="str">
        <f>+'EV PRECIO REFERENCIA'!BH114</f>
        <v/>
      </c>
      <c r="AS114" s="8" t="str">
        <f t="shared" si="48"/>
        <v>No Aplica</v>
      </c>
      <c r="AT114" s="8" t="str">
        <f>+'EV PRECIO REFERENCIA'!BK114</f>
        <v/>
      </c>
      <c r="AU114" s="8" t="str">
        <f t="shared" si="49"/>
        <v>No Aplica</v>
      </c>
      <c r="AV114" s="8" t="str">
        <f>+'EV PRECIO REFERENCIA'!BQ114</f>
        <v/>
      </c>
      <c r="AW114" s="8" t="str">
        <f t="shared" si="50"/>
        <v>No Aplica</v>
      </c>
      <c r="AX114" s="8" t="str">
        <f>+'EV PRECIO REFERENCIA'!BT114</f>
        <v/>
      </c>
      <c r="AY114" s="8" t="str">
        <f t="shared" si="51"/>
        <v>No Aplica</v>
      </c>
      <c r="AZ114" s="8" t="e">
        <f>+'EV PRECIO REFERENCIA'!BW114</f>
        <v>#REF!</v>
      </c>
      <c r="BA114" s="8" t="e">
        <f t="shared" si="52"/>
        <v>#REF!</v>
      </c>
      <c r="BB114" s="44">
        <f t="shared" si="53"/>
        <v>249.9</v>
      </c>
    </row>
    <row r="115" spans="1:54" ht="25.5" x14ac:dyDescent="0.2">
      <c r="A115" s="85">
        <f t="shared" si="55"/>
        <v>106</v>
      </c>
      <c r="B115" s="22" t="str">
        <f>VLOOKUP(A115,'EV PRECIO REFERENCIA'!A115:B446,2,0)</f>
        <v>DM2690</v>
      </c>
      <c r="C115" s="135" t="str">
        <f>VLOOKUP(A115,'EV PRECIO REFERENCIA'!A115:C446,3,0)</f>
        <v>INMOVILIZADOR CERVICAL DE THOMAS TALLA M</v>
      </c>
      <c r="D115" s="18">
        <f>VLOOKUP(A115,'EV PRECIO REFERENCIA'!A115:D446,4,0)</f>
        <v>1</v>
      </c>
      <c r="E115" s="86" t="str">
        <f>VLOOKUP(A115,'EV PRECIO REFERENCIA'!A115:E446,5,0)</f>
        <v>UN</v>
      </c>
      <c r="F115" s="23">
        <f>VLOOKUP(A115,'EV PRECIO REFERENCIA'!A115:F446,6,0)</f>
        <v>13100</v>
      </c>
      <c r="G115" s="23">
        <f>VLOOKUP(A115,'EV PRECIO REFERENCIA'!A115:G446,7,0)</f>
        <v>5</v>
      </c>
      <c r="H115" s="8">
        <f t="shared" si="29"/>
        <v>65500</v>
      </c>
      <c r="I115" s="8">
        <f t="shared" si="30"/>
        <v>10480</v>
      </c>
      <c r="J115" s="8" t="str">
        <f>+'EV PRECIO REFERENCIA'!I115</f>
        <v/>
      </c>
      <c r="K115" s="8" t="str">
        <f t="shared" si="31"/>
        <v>No Aplica</v>
      </c>
      <c r="L115" s="8" t="str">
        <f>+'EV PRECIO REFERENCIA'!L115</f>
        <v/>
      </c>
      <c r="M115" s="8" t="str">
        <f t="shared" si="32"/>
        <v>No Aplica</v>
      </c>
      <c r="N115" s="8">
        <f>+'EV PRECIO REFERENCIA'!O115</f>
        <v>13636</v>
      </c>
      <c r="O115" s="8" t="str">
        <f t="shared" si="33"/>
        <v>Artificialidad Baja</v>
      </c>
      <c r="P115" s="8" t="str">
        <f>+'EV PRECIO REFERENCIA'!R115</f>
        <v/>
      </c>
      <c r="Q115" s="8" t="str">
        <f t="shared" si="34"/>
        <v>No Aplica</v>
      </c>
      <c r="R115" s="8" t="str">
        <f>+'EV PRECIO REFERENCIA'!U115</f>
        <v/>
      </c>
      <c r="S115" s="8" t="str">
        <f t="shared" si="35"/>
        <v>No Aplica</v>
      </c>
      <c r="T115" s="8" t="str">
        <f>+'EV PRECIO REFERENCIA'!X115</f>
        <v/>
      </c>
      <c r="U115" s="8" t="str">
        <f t="shared" si="36"/>
        <v>No Aplica</v>
      </c>
      <c r="V115" s="8" t="e">
        <f>+'EV PRECIO REFERENCIA'!AA115</f>
        <v>#REF!</v>
      </c>
      <c r="W115" s="8" t="e">
        <f t="shared" si="37"/>
        <v>#REF!</v>
      </c>
      <c r="X115" s="258" t="str">
        <f>+'EV PRECIO REFERENCIA'!AD115</f>
        <v/>
      </c>
      <c r="Y115" s="8" t="str">
        <f t="shared" si="38"/>
        <v>No Aplica</v>
      </c>
      <c r="Z115" s="8">
        <f>+'EV PRECIO REFERENCIA'!AG115</f>
        <v>13486.5</v>
      </c>
      <c r="AA115" s="8" t="str">
        <f t="shared" si="39"/>
        <v>Precios Bajos</v>
      </c>
      <c r="AB115" s="8" t="str">
        <f>+'EV PRECIO REFERENCIA'!AJ115:AJ447</f>
        <v/>
      </c>
      <c r="AC115" s="8" t="str">
        <f t="shared" si="40"/>
        <v>No Aplica</v>
      </c>
      <c r="AD115" s="8" t="str">
        <f>+'EV PRECIO REFERENCIA'!AM115</f>
        <v/>
      </c>
      <c r="AE115" s="8" t="str">
        <f t="shared" si="41"/>
        <v>No Aplica</v>
      </c>
      <c r="AF115" s="342">
        <f>+'EV PRECIO REFERENCIA'!AP115</f>
        <v>12850</v>
      </c>
      <c r="AG115" s="8" t="str">
        <f t="shared" si="42"/>
        <v>Precios Bajos</v>
      </c>
      <c r="AH115" s="8" t="str">
        <f>+'EV PRECIO REFERENCIA'!AS115</f>
        <v/>
      </c>
      <c r="AI115" s="8" t="str">
        <f t="shared" si="43"/>
        <v>No Aplica</v>
      </c>
      <c r="AJ115" s="8" t="str">
        <f>+'EV PRECIO REFERENCIA'!AV115</f>
        <v/>
      </c>
      <c r="AK115" s="8" t="str">
        <f t="shared" si="44"/>
        <v>No Aplica</v>
      </c>
      <c r="AL115" s="342" t="str">
        <f>+'EV PRECIO REFERENCIA'!AY115</f>
        <v/>
      </c>
      <c r="AM115" s="8" t="str">
        <f t="shared" si="45"/>
        <v>No Aplica</v>
      </c>
      <c r="AN115" s="8">
        <f>+'EV PRECIO REFERENCIA'!BB115</f>
        <v>13636</v>
      </c>
      <c r="AO115" s="8" t="str">
        <f t="shared" si="46"/>
        <v>Precios Bajos</v>
      </c>
      <c r="AP115" s="8">
        <f>+'EV PRECIO REFERENCIA'!BE115</f>
        <v>12903</v>
      </c>
      <c r="AQ115" s="8" t="str">
        <f t="shared" si="47"/>
        <v>Precios Bajos</v>
      </c>
      <c r="AR115" s="8" t="str">
        <f>+'EV PRECIO REFERENCIA'!BH115</f>
        <v/>
      </c>
      <c r="AS115" s="8" t="str">
        <f t="shared" si="48"/>
        <v>No Aplica</v>
      </c>
      <c r="AT115" s="8" t="str">
        <f>+'EV PRECIO REFERENCIA'!BK115</f>
        <v/>
      </c>
      <c r="AU115" s="8" t="str">
        <f t="shared" si="49"/>
        <v>No Aplica</v>
      </c>
      <c r="AV115" s="8" t="str">
        <f>+'EV PRECIO REFERENCIA'!BQ115</f>
        <v/>
      </c>
      <c r="AW115" s="8" t="str">
        <f t="shared" si="50"/>
        <v>No Aplica</v>
      </c>
      <c r="AX115" s="8">
        <f>+'EV PRECIO REFERENCIA'!BT115</f>
        <v>15385</v>
      </c>
      <c r="AY115" s="8" t="str">
        <f t="shared" si="51"/>
        <v>Precios Bajos</v>
      </c>
      <c r="AZ115" s="8" t="e">
        <f>+'EV PRECIO REFERENCIA'!BW115</f>
        <v>#REF!</v>
      </c>
      <c r="BA115" s="8" t="e">
        <f t="shared" si="52"/>
        <v>#REF!</v>
      </c>
      <c r="BB115" s="44">
        <f t="shared" si="53"/>
        <v>12850</v>
      </c>
    </row>
    <row r="116" spans="1:54" ht="25.5" x14ac:dyDescent="0.2">
      <c r="A116" s="85">
        <f t="shared" si="55"/>
        <v>107</v>
      </c>
      <c r="B116" s="22" t="str">
        <f>VLOOKUP(A116,'EV PRECIO REFERENCIA'!A116:B447,2,0)</f>
        <v>DM2691</v>
      </c>
      <c r="C116" s="135" t="str">
        <f>VLOOKUP(A116,'EV PRECIO REFERENCIA'!A116:C447,3,0)</f>
        <v>INMOVILIZADOR CERVICAL DE THOMAS TALLA S</v>
      </c>
      <c r="D116" s="18">
        <f>VLOOKUP(A116,'EV PRECIO REFERENCIA'!A116:D447,4,0)</f>
        <v>1</v>
      </c>
      <c r="E116" s="86" t="str">
        <f>VLOOKUP(A116,'EV PRECIO REFERENCIA'!A116:E447,5,0)</f>
        <v>UN</v>
      </c>
      <c r="F116" s="23">
        <f>VLOOKUP(A116,'EV PRECIO REFERENCIA'!A116:F447,6,0)</f>
        <v>13100</v>
      </c>
      <c r="G116" s="23">
        <f>VLOOKUP(A116,'EV PRECIO REFERENCIA'!A116:G447,7,0)</f>
        <v>5</v>
      </c>
      <c r="H116" s="8">
        <f t="shared" si="29"/>
        <v>65500</v>
      </c>
      <c r="I116" s="8">
        <f t="shared" si="30"/>
        <v>10480</v>
      </c>
      <c r="J116" s="8" t="str">
        <f>+'EV PRECIO REFERENCIA'!I116</f>
        <v/>
      </c>
      <c r="K116" s="8" t="str">
        <f t="shared" si="31"/>
        <v>No Aplica</v>
      </c>
      <c r="L116" s="8" t="str">
        <f>+'EV PRECIO REFERENCIA'!L116</f>
        <v/>
      </c>
      <c r="M116" s="8" t="str">
        <f t="shared" si="32"/>
        <v>No Aplica</v>
      </c>
      <c r="N116" s="8">
        <f>+'EV PRECIO REFERENCIA'!O116</f>
        <v>13636</v>
      </c>
      <c r="O116" s="8" t="str">
        <f t="shared" si="33"/>
        <v>Artificialidad Baja</v>
      </c>
      <c r="P116" s="8" t="str">
        <f>+'EV PRECIO REFERENCIA'!R116</f>
        <v/>
      </c>
      <c r="Q116" s="8" t="str">
        <f t="shared" si="34"/>
        <v>No Aplica</v>
      </c>
      <c r="R116" s="8" t="str">
        <f>+'EV PRECIO REFERENCIA'!U116</f>
        <v/>
      </c>
      <c r="S116" s="8" t="str">
        <f t="shared" si="35"/>
        <v>No Aplica</v>
      </c>
      <c r="T116" s="8" t="str">
        <f>+'EV PRECIO REFERENCIA'!X116</f>
        <v/>
      </c>
      <c r="U116" s="8" t="str">
        <f t="shared" si="36"/>
        <v>No Aplica</v>
      </c>
      <c r="V116" s="8" t="e">
        <f>+'EV PRECIO REFERENCIA'!AA116</f>
        <v>#REF!</v>
      </c>
      <c r="W116" s="8" t="e">
        <f t="shared" si="37"/>
        <v>#REF!</v>
      </c>
      <c r="X116" s="258" t="str">
        <f>+'EV PRECIO REFERENCIA'!AD116</f>
        <v/>
      </c>
      <c r="Y116" s="8" t="str">
        <f t="shared" si="38"/>
        <v>No Aplica</v>
      </c>
      <c r="Z116" s="8">
        <f>+'EV PRECIO REFERENCIA'!AG116</f>
        <v>13486.5</v>
      </c>
      <c r="AA116" s="8" t="str">
        <f t="shared" si="39"/>
        <v>Precios Bajos</v>
      </c>
      <c r="AB116" s="8" t="str">
        <f>+'EV PRECIO REFERENCIA'!AJ116:AJ448</f>
        <v/>
      </c>
      <c r="AC116" s="8" t="str">
        <f t="shared" si="40"/>
        <v>No Aplica</v>
      </c>
      <c r="AD116" s="8" t="str">
        <f>+'EV PRECIO REFERENCIA'!AM116</f>
        <v/>
      </c>
      <c r="AE116" s="8" t="str">
        <f t="shared" si="41"/>
        <v>No Aplica</v>
      </c>
      <c r="AF116" s="342">
        <f>+'EV PRECIO REFERENCIA'!AP116</f>
        <v>12850</v>
      </c>
      <c r="AG116" s="8" t="str">
        <f t="shared" si="42"/>
        <v>Precios Bajos</v>
      </c>
      <c r="AH116" s="8" t="str">
        <f>+'EV PRECIO REFERENCIA'!AS116</f>
        <v/>
      </c>
      <c r="AI116" s="8" t="str">
        <f t="shared" si="43"/>
        <v>No Aplica</v>
      </c>
      <c r="AJ116" s="8" t="str">
        <f>+'EV PRECIO REFERENCIA'!AV116</f>
        <v/>
      </c>
      <c r="AK116" s="8" t="str">
        <f t="shared" si="44"/>
        <v>No Aplica</v>
      </c>
      <c r="AL116" s="342" t="str">
        <f>+'EV PRECIO REFERENCIA'!AY116</f>
        <v/>
      </c>
      <c r="AM116" s="8" t="str">
        <f t="shared" si="45"/>
        <v>No Aplica</v>
      </c>
      <c r="AN116" s="8">
        <f>+'EV PRECIO REFERENCIA'!BB116</f>
        <v>14091</v>
      </c>
      <c r="AO116" s="8" t="str">
        <f t="shared" si="46"/>
        <v>Precios Bajos</v>
      </c>
      <c r="AP116" s="8">
        <f>+'EV PRECIO REFERENCIA'!BE116</f>
        <v>12903</v>
      </c>
      <c r="AQ116" s="8" t="str">
        <f t="shared" si="47"/>
        <v>Precios Bajos</v>
      </c>
      <c r="AR116" s="8" t="str">
        <f>+'EV PRECIO REFERENCIA'!BH116</f>
        <v/>
      </c>
      <c r="AS116" s="8" t="str">
        <f t="shared" si="48"/>
        <v>No Aplica</v>
      </c>
      <c r="AT116" s="8" t="str">
        <f>+'EV PRECIO REFERENCIA'!BK116</f>
        <v/>
      </c>
      <c r="AU116" s="8" t="str">
        <f t="shared" si="49"/>
        <v>No Aplica</v>
      </c>
      <c r="AV116" s="8" t="str">
        <f>+'EV PRECIO REFERENCIA'!BQ116</f>
        <v/>
      </c>
      <c r="AW116" s="8" t="str">
        <f t="shared" si="50"/>
        <v>No Aplica</v>
      </c>
      <c r="AX116" s="8">
        <f>+'EV PRECIO REFERENCIA'!BT116</f>
        <v>15385</v>
      </c>
      <c r="AY116" s="8" t="str">
        <f t="shared" si="51"/>
        <v>Precios Bajos</v>
      </c>
      <c r="AZ116" s="8" t="e">
        <f>+'EV PRECIO REFERENCIA'!BW116</f>
        <v>#REF!</v>
      </c>
      <c r="BA116" s="8" t="e">
        <f t="shared" si="52"/>
        <v>#REF!</v>
      </c>
      <c r="BB116" s="44">
        <f t="shared" si="53"/>
        <v>12850</v>
      </c>
    </row>
    <row r="117" spans="1:54" ht="25.5" x14ac:dyDescent="0.2">
      <c r="A117" s="85">
        <f t="shared" si="55"/>
        <v>108</v>
      </c>
      <c r="B117" s="22" t="str">
        <f>VLOOKUP(A117,'EV PRECIO REFERENCIA'!A117:B448,2,0)</f>
        <v>DM618</v>
      </c>
      <c r="C117" s="135" t="str">
        <f>VLOOKUP(A117,'EV PRECIO REFERENCIA'!A117:C448,3,0)</f>
        <v>JERINGA DESECHABLE DE 3 PARTES 10 ML</v>
      </c>
      <c r="D117" s="18">
        <f>VLOOKUP(A117,'EV PRECIO REFERENCIA'!A117:D448,4,0)</f>
        <v>1</v>
      </c>
      <c r="E117" s="86" t="str">
        <f>VLOOKUP(A117,'EV PRECIO REFERENCIA'!A117:E448,5,0)</f>
        <v>UN</v>
      </c>
      <c r="F117" s="23">
        <f>VLOOKUP(A117,'EV PRECIO REFERENCIA'!A117:F448,6,0)</f>
        <v>232.05</v>
      </c>
      <c r="G117" s="23">
        <f>VLOOKUP(A117,'EV PRECIO REFERENCIA'!A117:G448,7,0)</f>
        <v>61281</v>
      </c>
      <c r="H117" s="8">
        <f t="shared" si="29"/>
        <v>14220256.050000001</v>
      </c>
      <c r="I117" s="8">
        <f t="shared" si="30"/>
        <v>185.64000000000001</v>
      </c>
      <c r="J117" s="8" t="str">
        <f>+'EV PRECIO REFERENCIA'!I117</f>
        <v/>
      </c>
      <c r="K117" s="8" t="str">
        <f t="shared" si="31"/>
        <v>No Aplica</v>
      </c>
      <c r="L117" s="8">
        <f>+'EV PRECIO REFERENCIA'!L117</f>
        <v>252.28</v>
      </c>
      <c r="M117" s="8" t="str">
        <f t="shared" si="32"/>
        <v>Artificialidad Baja</v>
      </c>
      <c r="N117" s="8" t="str">
        <f>+'EV PRECIO REFERENCIA'!O117</f>
        <v/>
      </c>
      <c r="O117" s="8" t="str">
        <f t="shared" si="33"/>
        <v>No Aplica</v>
      </c>
      <c r="P117" s="8" t="str">
        <f>+'EV PRECIO REFERENCIA'!R117</f>
        <v/>
      </c>
      <c r="Q117" s="8" t="str">
        <f t="shared" si="34"/>
        <v>No Aplica</v>
      </c>
      <c r="R117" s="8" t="str">
        <f>+'EV PRECIO REFERENCIA'!U117</f>
        <v/>
      </c>
      <c r="S117" s="8" t="str">
        <f t="shared" si="35"/>
        <v>No Aplica</v>
      </c>
      <c r="T117" s="8" t="str">
        <f>+'EV PRECIO REFERENCIA'!X117</f>
        <v/>
      </c>
      <c r="U117" s="8" t="str">
        <f t="shared" si="36"/>
        <v>No Aplica</v>
      </c>
      <c r="V117" s="8" t="e">
        <f>+'EV PRECIO REFERENCIA'!AA117</f>
        <v>#REF!</v>
      </c>
      <c r="W117" s="8" t="e">
        <f t="shared" si="37"/>
        <v>#REF!</v>
      </c>
      <c r="X117" s="258" t="str">
        <f>+'EV PRECIO REFERENCIA'!AD117</f>
        <v/>
      </c>
      <c r="Y117" s="8" t="str">
        <f t="shared" si="38"/>
        <v>No Aplica</v>
      </c>
      <c r="Z117" s="8" t="str">
        <f>+'EV PRECIO REFERENCIA'!AG117</f>
        <v/>
      </c>
      <c r="AA117" s="8" t="str">
        <f t="shared" si="39"/>
        <v>No Aplica</v>
      </c>
      <c r="AB117" s="8" t="str">
        <f>+'EV PRECIO REFERENCIA'!AJ117:AJ449</f>
        <v/>
      </c>
      <c r="AC117" s="8" t="str">
        <f t="shared" si="40"/>
        <v>No Aplica</v>
      </c>
      <c r="AD117" s="8" t="str">
        <f>+'EV PRECIO REFERENCIA'!AM117</f>
        <v/>
      </c>
      <c r="AE117" s="8" t="str">
        <f t="shared" si="41"/>
        <v>No Aplica</v>
      </c>
      <c r="AF117" s="342" t="str">
        <f>+'EV PRECIO REFERENCIA'!AP117</f>
        <v/>
      </c>
      <c r="AG117" s="8" t="str">
        <f t="shared" si="42"/>
        <v>No Aplica</v>
      </c>
      <c r="AH117" s="8" t="str">
        <f>+'EV PRECIO REFERENCIA'!AS117</f>
        <v/>
      </c>
      <c r="AI117" s="8" t="str">
        <f t="shared" si="43"/>
        <v>No Aplica</v>
      </c>
      <c r="AJ117" s="8" t="str">
        <f>+'EV PRECIO REFERENCIA'!AV117</f>
        <v/>
      </c>
      <c r="AK117" s="8" t="str">
        <f t="shared" si="44"/>
        <v>No Aplica</v>
      </c>
      <c r="AL117" s="342" t="str">
        <f>+'EV PRECIO REFERENCIA'!AY117</f>
        <v/>
      </c>
      <c r="AM117" s="8" t="str">
        <f t="shared" si="45"/>
        <v>No Aplica</v>
      </c>
      <c r="AN117" s="8" t="str">
        <f>+'EV PRECIO REFERENCIA'!BB117</f>
        <v/>
      </c>
      <c r="AO117" s="8" t="str">
        <f t="shared" si="46"/>
        <v>No Aplica</v>
      </c>
      <c r="AP117" s="8" t="str">
        <f>+'EV PRECIO REFERENCIA'!BE117</f>
        <v/>
      </c>
      <c r="AQ117" s="8" t="str">
        <f t="shared" si="47"/>
        <v>No Aplica</v>
      </c>
      <c r="AR117" s="8" t="str">
        <f>+'EV PRECIO REFERENCIA'!BH117</f>
        <v/>
      </c>
      <c r="AS117" s="8" t="str">
        <f t="shared" si="48"/>
        <v>No Aplica</v>
      </c>
      <c r="AT117" s="8" t="str">
        <f>+'EV PRECIO REFERENCIA'!BK117</f>
        <v/>
      </c>
      <c r="AU117" s="8" t="str">
        <f t="shared" si="49"/>
        <v>No Aplica</v>
      </c>
      <c r="AV117" s="8" t="str">
        <f>+'EV PRECIO REFERENCIA'!BQ117</f>
        <v/>
      </c>
      <c r="AW117" s="8" t="str">
        <f t="shared" si="50"/>
        <v>No Aplica</v>
      </c>
      <c r="AX117" s="8" t="str">
        <f>+'EV PRECIO REFERENCIA'!BT117</f>
        <v/>
      </c>
      <c r="AY117" s="8" t="str">
        <f t="shared" si="51"/>
        <v>No Aplica</v>
      </c>
      <c r="AZ117" s="8" t="e">
        <f>+'EV PRECIO REFERENCIA'!BW117</f>
        <v>#REF!</v>
      </c>
      <c r="BA117" s="8" t="e">
        <f t="shared" si="52"/>
        <v>#REF!</v>
      </c>
      <c r="BB117" s="44">
        <f t="shared" si="53"/>
        <v>252.28</v>
      </c>
    </row>
    <row r="118" spans="1:54" ht="25.5" x14ac:dyDescent="0.2">
      <c r="A118" s="85">
        <f t="shared" si="55"/>
        <v>109</v>
      </c>
      <c r="B118" s="22" t="str">
        <f>VLOOKUP(A118,'EV PRECIO REFERENCIA'!A118:B449,2,0)</f>
        <v>DM619</v>
      </c>
      <c r="C118" s="135" t="str">
        <f>VLOOKUP(A118,'EV PRECIO REFERENCIA'!A118:C449,3,0)</f>
        <v>JERINGA DESECHABLE DE 3 PARTES 20 ML</v>
      </c>
      <c r="D118" s="18">
        <f>VLOOKUP(A118,'EV PRECIO REFERENCIA'!A118:D449,4,0)</f>
        <v>1</v>
      </c>
      <c r="E118" s="86" t="str">
        <f>VLOOKUP(A118,'EV PRECIO REFERENCIA'!A118:E449,5,0)</f>
        <v>UN</v>
      </c>
      <c r="F118" s="23">
        <f>VLOOKUP(A118,'EV PRECIO REFERENCIA'!A118:F449,6,0)</f>
        <v>378.42</v>
      </c>
      <c r="G118" s="23">
        <f>VLOOKUP(A118,'EV PRECIO REFERENCIA'!A118:G449,7,0)</f>
        <v>11841</v>
      </c>
      <c r="H118" s="8">
        <f t="shared" si="29"/>
        <v>4480871.22</v>
      </c>
      <c r="I118" s="8">
        <f t="shared" si="30"/>
        <v>302.73599999999999</v>
      </c>
      <c r="J118" s="8" t="str">
        <f>+'EV PRECIO REFERENCIA'!I118</f>
        <v/>
      </c>
      <c r="K118" s="8" t="str">
        <f t="shared" si="31"/>
        <v>No Aplica</v>
      </c>
      <c r="L118" s="8" t="str">
        <f>+'EV PRECIO REFERENCIA'!L118</f>
        <v/>
      </c>
      <c r="M118" s="8" t="str">
        <f t="shared" si="32"/>
        <v>No Aplica</v>
      </c>
      <c r="N118" s="8" t="str">
        <f>+'EV PRECIO REFERENCIA'!O118</f>
        <v/>
      </c>
      <c r="O118" s="8" t="str">
        <f t="shared" si="33"/>
        <v>No Aplica</v>
      </c>
      <c r="P118" s="8" t="str">
        <f>+'EV PRECIO REFERENCIA'!R118</f>
        <v/>
      </c>
      <c r="Q118" s="8" t="str">
        <f t="shared" si="34"/>
        <v>No Aplica</v>
      </c>
      <c r="R118" s="8" t="str">
        <f>+'EV PRECIO REFERENCIA'!U118</f>
        <v/>
      </c>
      <c r="S118" s="8" t="str">
        <f t="shared" si="35"/>
        <v>No Aplica</v>
      </c>
      <c r="T118" s="8" t="str">
        <f>+'EV PRECIO REFERENCIA'!X118</f>
        <v/>
      </c>
      <c r="U118" s="8" t="str">
        <f t="shared" si="36"/>
        <v>No Aplica</v>
      </c>
      <c r="V118" s="8" t="e">
        <f>+'EV PRECIO REFERENCIA'!AA118</f>
        <v>#REF!</v>
      </c>
      <c r="W118" s="8" t="e">
        <f t="shared" si="37"/>
        <v>#REF!</v>
      </c>
      <c r="X118" s="258" t="str">
        <f>+'EV PRECIO REFERENCIA'!AD118</f>
        <v/>
      </c>
      <c r="Y118" s="8" t="str">
        <f t="shared" si="38"/>
        <v>No Aplica</v>
      </c>
      <c r="Z118" s="8" t="str">
        <f>+'EV PRECIO REFERENCIA'!AG118</f>
        <v/>
      </c>
      <c r="AA118" s="8" t="str">
        <f t="shared" si="39"/>
        <v>No Aplica</v>
      </c>
      <c r="AB118" s="8" t="str">
        <f>+'EV PRECIO REFERENCIA'!AJ118:AJ450</f>
        <v/>
      </c>
      <c r="AC118" s="8" t="str">
        <f t="shared" si="40"/>
        <v>No Aplica</v>
      </c>
      <c r="AD118" s="8" t="str">
        <f>+'EV PRECIO REFERENCIA'!AM118</f>
        <v/>
      </c>
      <c r="AE118" s="8" t="str">
        <f t="shared" si="41"/>
        <v>No Aplica</v>
      </c>
      <c r="AF118" s="342" t="str">
        <f>+'EV PRECIO REFERENCIA'!AP118</f>
        <v/>
      </c>
      <c r="AG118" s="8" t="str">
        <f t="shared" si="42"/>
        <v>No Aplica</v>
      </c>
      <c r="AH118" s="8" t="str">
        <f>+'EV PRECIO REFERENCIA'!AS118</f>
        <v/>
      </c>
      <c r="AI118" s="8" t="str">
        <f t="shared" si="43"/>
        <v>No Aplica</v>
      </c>
      <c r="AJ118" s="8" t="str">
        <f>+'EV PRECIO REFERENCIA'!AV118</f>
        <v/>
      </c>
      <c r="AK118" s="8" t="str">
        <f t="shared" si="44"/>
        <v>No Aplica</v>
      </c>
      <c r="AL118" s="342" t="str">
        <f>+'EV PRECIO REFERENCIA'!AY118</f>
        <v/>
      </c>
      <c r="AM118" s="8" t="str">
        <f t="shared" si="45"/>
        <v>No Aplica</v>
      </c>
      <c r="AN118" s="8" t="str">
        <f>+'EV PRECIO REFERENCIA'!BB118</f>
        <v/>
      </c>
      <c r="AO118" s="8" t="str">
        <f t="shared" si="46"/>
        <v>No Aplica</v>
      </c>
      <c r="AP118" s="8" t="str">
        <f>+'EV PRECIO REFERENCIA'!BE118</f>
        <v/>
      </c>
      <c r="AQ118" s="8" t="str">
        <f t="shared" si="47"/>
        <v>No Aplica</v>
      </c>
      <c r="AR118" s="8" t="str">
        <f>+'EV PRECIO REFERENCIA'!BH118</f>
        <v/>
      </c>
      <c r="AS118" s="8" t="str">
        <f t="shared" si="48"/>
        <v>No Aplica</v>
      </c>
      <c r="AT118" s="8" t="str">
        <f>+'EV PRECIO REFERENCIA'!BK118</f>
        <v/>
      </c>
      <c r="AU118" s="8" t="str">
        <f t="shared" si="49"/>
        <v>No Aplica</v>
      </c>
      <c r="AV118" s="8" t="str">
        <f>+'EV PRECIO REFERENCIA'!BQ118</f>
        <v/>
      </c>
      <c r="AW118" s="8" t="str">
        <f t="shared" si="50"/>
        <v>No Aplica</v>
      </c>
      <c r="AX118" s="8" t="str">
        <f>+'EV PRECIO REFERENCIA'!BT118</f>
        <v/>
      </c>
      <c r="AY118" s="8" t="str">
        <f t="shared" si="51"/>
        <v>No Aplica</v>
      </c>
      <c r="AZ118" s="8" t="e">
        <f>+'EV PRECIO REFERENCIA'!BW118</f>
        <v>#REF!</v>
      </c>
      <c r="BA118" s="8" t="e">
        <f t="shared" si="52"/>
        <v>#REF!</v>
      </c>
      <c r="BB118" s="44">
        <f t="shared" si="53"/>
        <v>0</v>
      </c>
    </row>
    <row r="119" spans="1:54" ht="25.5" x14ac:dyDescent="0.2">
      <c r="A119" s="85">
        <f t="shared" si="55"/>
        <v>110</v>
      </c>
      <c r="B119" s="22" t="str">
        <f>VLOOKUP(A119,'EV PRECIO REFERENCIA'!A119:B450,2,0)</f>
        <v>DM621</v>
      </c>
      <c r="C119" s="135" t="str">
        <f>VLOOKUP(A119,'EV PRECIO REFERENCIA'!A119:C450,3,0)</f>
        <v>JERINGA DESECHABLE DE 3 PARTES 5 ML</v>
      </c>
      <c r="D119" s="18">
        <f>VLOOKUP(A119,'EV PRECIO REFERENCIA'!A119:D450,4,0)</f>
        <v>1</v>
      </c>
      <c r="E119" s="86" t="str">
        <f>VLOOKUP(A119,'EV PRECIO REFERENCIA'!A119:E450,5,0)</f>
        <v>UN</v>
      </c>
      <c r="F119" s="23">
        <f>VLOOKUP(A119,'EV PRECIO REFERENCIA'!A119:F450,6,0)</f>
        <v>178.5</v>
      </c>
      <c r="G119" s="23">
        <f>VLOOKUP(A119,'EV PRECIO REFERENCIA'!A119:G450,7,0)</f>
        <v>26819</v>
      </c>
      <c r="H119" s="8">
        <f t="shared" si="29"/>
        <v>4787191.5</v>
      </c>
      <c r="I119" s="8">
        <f t="shared" si="30"/>
        <v>142.80000000000001</v>
      </c>
      <c r="J119" s="8" t="str">
        <f>+'EV PRECIO REFERENCIA'!I119</f>
        <v/>
      </c>
      <c r="K119" s="8" t="str">
        <f t="shared" si="31"/>
        <v>No Aplica</v>
      </c>
      <c r="L119" s="8">
        <f>+'EV PRECIO REFERENCIA'!L119</f>
        <v>196.35</v>
      </c>
      <c r="M119" s="8" t="str">
        <f t="shared" si="32"/>
        <v>Artificialidad Baja</v>
      </c>
      <c r="N119" s="8" t="str">
        <f>+'EV PRECIO REFERENCIA'!O119</f>
        <v/>
      </c>
      <c r="O119" s="8" t="str">
        <f t="shared" si="33"/>
        <v>No Aplica</v>
      </c>
      <c r="P119" s="8" t="str">
        <f>+'EV PRECIO REFERENCIA'!R119</f>
        <v/>
      </c>
      <c r="Q119" s="8" t="str">
        <f t="shared" si="34"/>
        <v>No Aplica</v>
      </c>
      <c r="R119" s="8" t="str">
        <f>+'EV PRECIO REFERENCIA'!U119</f>
        <v/>
      </c>
      <c r="S119" s="8" t="str">
        <f t="shared" si="35"/>
        <v>No Aplica</v>
      </c>
      <c r="T119" s="8" t="str">
        <f>+'EV PRECIO REFERENCIA'!X119</f>
        <v/>
      </c>
      <c r="U119" s="8" t="str">
        <f t="shared" si="36"/>
        <v>No Aplica</v>
      </c>
      <c r="V119" s="8" t="e">
        <f>+'EV PRECIO REFERENCIA'!AA119</f>
        <v>#REF!</v>
      </c>
      <c r="W119" s="8" t="e">
        <f t="shared" si="37"/>
        <v>#REF!</v>
      </c>
      <c r="X119" s="258" t="str">
        <f>+'EV PRECIO REFERENCIA'!AD119</f>
        <v/>
      </c>
      <c r="Y119" s="8" t="str">
        <f t="shared" si="38"/>
        <v>No Aplica</v>
      </c>
      <c r="Z119" s="8" t="str">
        <f>+'EV PRECIO REFERENCIA'!AG119</f>
        <v/>
      </c>
      <c r="AA119" s="8" t="str">
        <f t="shared" si="39"/>
        <v>No Aplica</v>
      </c>
      <c r="AB119" s="8" t="str">
        <f>+'EV PRECIO REFERENCIA'!AJ119:AJ451</f>
        <v/>
      </c>
      <c r="AC119" s="8" t="str">
        <f t="shared" si="40"/>
        <v>No Aplica</v>
      </c>
      <c r="AD119" s="8" t="str">
        <f>+'EV PRECIO REFERENCIA'!AM119</f>
        <v/>
      </c>
      <c r="AE119" s="8" t="str">
        <f t="shared" si="41"/>
        <v>No Aplica</v>
      </c>
      <c r="AF119" s="342" t="str">
        <f>+'EV PRECIO REFERENCIA'!AP119</f>
        <v/>
      </c>
      <c r="AG119" s="8" t="str">
        <f t="shared" si="42"/>
        <v>No Aplica</v>
      </c>
      <c r="AH119" s="8" t="str">
        <f>+'EV PRECIO REFERENCIA'!AS119</f>
        <v/>
      </c>
      <c r="AI119" s="8" t="str">
        <f t="shared" si="43"/>
        <v>No Aplica</v>
      </c>
      <c r="AJ119" s="8" t="str">
        <f>+'EV PRECIO REFERENCIA'!AV119</f>
        <v/>
      </c>
      <c r="AK119" s="8" t="str">
        <f t="shared" si="44"/>
        <v>No Aplica</v>
      </c>
      <c r="AL119" s="342" t="str">
        <f>+'EV PRECIO REFERENCIA'!AY119</f>
        <v/>
      </c>
      <c r="AM119" s="8" t="str">
        <f t="shared" si="45"/>
        <v>No Aplica</v>
      </c>
      <c r="AN119" s="8" t="str">
        <f>+'EV PRECIO REFERENCIA'!BB119</f>
        <v/>
      </c>
      <c r="AO119" s="8" t="str">
        <f t="shared" si="46"/>
        <v>No Aplica</v>
      </c>
      <c r="AP119" s="8" t="str">
        <f>+'EV PRECIO REFERENCIA'!BE119</f>
        <v/>
      </c>
      <c r="AQ119" s="8" t="str">
        <f t="shared" si="47"/>
        <v>No Aplica</v>
      </c>
      <c r="AR119" s="8">
        <f>+'EV PRECIO REFERENCIA'!BH119</f>
        <v>214.2</v>
      </c>
      <c r="AS119" s="8" t="str">
        <f t="shared" si="48"/>
        <v>Precios Bajos</v>
      </c>
      <c r="AT119" s="8" t="str">
        <f>+'EV PRECIO REFERENCIA'!BK119</f>
        <v/>
      </c>
      <c r="AU119" s="8" t="str">
        <f t="shared" si="49"/>
        <v>No Aplica</v>
      </c>
      <c r="AV119" s="8" t="str">
        <f>+'EV PRECIO REFERENCIA'!BQ119</f>
        <v/>
      </c>
      <c r="AW119" s="8" t="str">
        <f t="shared" si="50"/>
        <v>No Aplica</v>
      </c>
      <c r="AX119" s="8" t="str">
        <f>+'EV PRECIO REFERENCIA'!BT119</f>
        <v/>
      </c>
      <c r="AY119" s="8" t="str">
        <f t="shared" si="51"/>
        <v>No Aplica</v>
      </c>
      <c r="AZ119" s="8" t="e">
        <f>+'EV PRECIO REFERENCIA'!BW119</f>
        <v>#REF!</v>
      </c>
      <c r="BA119" s="8" t="e">
        <f t="shared" si="52"/>
        <v>#REF!</v>
      </c>
      <c r="BB119" s="44">
        <f t="shared" si="53"/>
        <v>196.35</v>
      </c>
    </row>
    <row r="120" spans="1:54" ht="114.75" x14ac:dyDescent="0.2">
      <c r="A120" s="85">
        <f t="shared" si="55"/>
        <v>111</v>
      </c>
      <c r="B120" s="22" t="str">
        <f>VLOOKUP(A120,'EV PRECIO REFERENCIA'!A120:B451,2,0)</f>
        <v>DM1394</v>
      </c>
      <c r="C120" s="135" t="str">
        <f>VLOOKUP(A120,'EV PRECIO REFERENCIA'!A120:C451,3,0)</f>
        <v>KIT CPAP NASAL DESECHABLE TALLA L O MEDIDA DE PERIMETRO CEFALICO 29-36 (INCLUYE SISTEMA INTERFASE VENTILACION NO INVASIVA NEONATAL CPAP,  GORRO, MASCARA NEONATAL NO INVASIVA, PRONG TALLA L</v>
      </c>
      <c r="D120" s="18">
        <f>VLOOKUP(A120,'EV PRECIO REFERENCIA'!A120:D451,4,0)</f>
        <v>1</v>
      </c>
      <c r="E120" s="86" t="str">
        <f>VLOOKUP(A120,'EV PRECIO REFERENCIA'!A120:E451,5,0)</f>
        <v>UN</v>
      </c>
      <c r="F120" s="23">
        <f>VLOOKUP(A120,'EV PRECIO REFERENCIA'!A120:F451,6,0)</f>
        <v>306924.79999999999</v>
      </c>
      <c r="G120" s="23">
        <f>VLOOKUP(A120,'EV PRECIO REFERENCIA'!A120:G451,7,0)</f>
        <v>5</v>
      </c>
      <c r="H120" s="8">
        <f t="shared" si="29"/>
        <v>1534624</v>
      </c>
      <c r="I120" s="8">
        <f t="shared" si="30"/>
        <v>245539.84</v>
      </c>
      <c r="J120" s="8" t="str">
        <f>+'EV PRECIO REFERENCIA'!I120</f>
        <v/>
      </c>
      <c r="K120" s="8" t="str">
        <f t="shared" si="31"/>
        <v>No Aplica</v>
      </c>
      <c r="L120" s="8" t="str">
        <f>+'EV PRECIO REFERENCIA'!L120</f>
        <v/>
      </c>
      <c r="M120" s="8" t="str">
        <f t="shared" si="32"/>
        <v>No Aplica</v>
      </c>
      <c r="N120" s="8">
        <f>+'EV PRECIO REFERENCIA'!O120</f>
        <v>306925</v>
      </c>
      <c r="O120" s="8" t="str">
        <f t="shared" si="33"/>
        <v>No Aplica</v>
      </c>
      <c r="P120" s="8" t="str">
        <f>+'EV PRECIO REFERENCIA'!R120</f>
        <v/>
      </c>
      <c r="Q120" s="8" t="str">
        <f t="shared" si="34"/>
        <v>No Aplica</v>
      </c>
      <c r="R120" s="8" t="str">
        <f>+'EV PRECIO REFERENCIA'!U120</f>
        <v/>
      </c>
      <c r="S120" s="8" t="str">
        <f t="shared" si="35"/>
        <v>No Aplica</v>
      </c>
      <c r="T120" s="8" t="str">
        <f>+'EV PRECIO REFERENCIA'!X120</f>
        <v/>
      </c>
      <c r="U120" s="8" t="str">
        <f t="shared" si="36"/>
        <v>No Aplica</v>
      </c>
      <c r="V120" s="8" t="e">
        <f>+'EV PRECIO REFERENCIA'!AA120</f>
        <v>#REF!</v>
      </c>
      <c r="W120" s="8" t="e">
        <f t="shared" si="37"/>
        <v>#REF!</v>
      </c>
      <c r="X120" s="258" t="str">
        <f>+'EV PRECIO REFERENCIA'!AD120</f>
        <v/>
      </c>
      <c r="Y120" s="8" t="str">
        <f t="shared" si="38"/>
        <v>No Aplica</v>
      </c>
      <c r="Z120" s="8" t="str">
        <f>+'EV PRECIO REFERENCIA'!AG120</f>
        <v/>
      </c>
      <c r="AA120" s="8" t="str">
        <f t="shared" si="39"/>
        <v>No Aplica</v>
      </c>
      <c r="AB120" s="8" t="str">
        <f>+'EV PRECIO REFERENCIA'!AJ120:AJ452</f>
        <v/>
      </c>
      <c r="AC120" s="8" t="str">
        <f t="shared" si="40"/>
        <v>No Aplica</v>
      </c>
      <c r="AD120" s="8" t="str">
        <f>+'EV PRECIO REFERENCIA'!AM120</f>
        <v/>
      </c>
      <c r="AE120" s="8" t="str">
        <f t="shared" si="41"/>
        <v>No Aplica</v>
      </c>
      <c r="AF120" s="342" t="str">
        <f>+'EV PRECIO REFERENCIA'!AP120</f>
        <v/>
      </c>
      <c r="AG120" s="8" t="str">
        <f t="shared" si="42"/>
        <v>No Aplica</v>
      </c>
      <c r="AH120" s="8" t="str">
        <f>+'EV PRECIO REFERENCIA'!AS120</f>
        <v/>
      </c>
      <c r="AI120" s="8" t="str">
        <f t="shared" si="43"/>
        <v>No Aplica</v>
      </c>
      <c r="AJ120" s="8" t="str">
        <f>+'EV PRECIO REFERENCIA'!AV120</f>
        <v/>
      </c>
      <c r="AK120" s="8" t="str">
        <f t="shared" si="44"/>
        <v>No Aplica</v>
      </c>
      <c r="AL120" s="342" t="str">
        <f>+'EV PRECIO REFERENCIA'!AY120</f>
        <v/>
      </c>
      <c r="AM120" s="8" t="str">
        <f t="shared" si="45"/>
        <v>No Aplica</v>
      </c>
      <c r="AN120" s="8" t="str">
        <f>+'EV PRECIO REFERENCIA'!BB120</f>
        <v/>
      </c>
      <c r="AO120" s="8" t="str">
        <f t="shared" si="46"/>
        <v>No Aplica</v>
      </c>
      <c r="AP120" s="8" t="str">
        <f>+'EV PRECIO REFERENCIA'!BE120</f>
        <v/>
      </c>
      <c r="AQ120" s="8" t="str">
        <f t="shared" si="47"/>
        <v>No Aplica</v>
      </c>
      <c r="AR120" s="8" t="str">
        <f>+'EV PRECIO REFERENCIA'!BH120</f>
        <v/>
      </c>
      <c r="AS120" s="8" t="str">
        <f t="shared" si="48"/>
        <v>No Aplica</v>
      </c>
      <c r="AT120" s="8" t="str">
        <f>+'EV PRECIO REFERENCIA'!BK120</f>
        <v/>
      </c>
      <c r="AU120" s="8" t="str">
        <f t="shared" si="49"/>
        <v>No Aplica</v>
      </c>
      <c r="AV120" s="8" t="str">
        <f>+'EV PRECIO REFERENCIA'!BQ120</f>
        <v/>
      </c>
      <c r="AW120" s="8" t="str">
        <f t="shared" si="50"/>
        <v>No Aplica</v>
      </c>
      <c r="AX120" s="8" t="str">
        <f>+'EV PRECIO REFERENCIA'!BT120</f>
        <v/>
      </c>
      <c r="AY120" s="8" t="str">
        <f t="shared" si="51"/>
        <v>No Aplica</v>
      </c>
      <c r="AZ120" s="8" t="e">
        <f>+'EV PRECIO REFERENCIA'!BW120</f>
        <v>#REF!</v>
      </c>
      <c r="BA120" s="8" t="e">
        <f t="shared" si="52"/>
        <v>#REF!</v>
      </c>
      <c r="BB120" s="44">
        <f t="shared" si="53"/>
        <v>306925</v>
      </c>
    </row>
    <row r="121" spans="1:54" ht="114.75" x14ac:dyDescent="0.2">
      <c r="A121" s="85">
        <f t="shared" si="55"/>
        <v>112</v>
      </c>
      <c r="B121" s="22" t="str">
        <f>VLOOKUP(A121,'EV PRECIO REFERENCIA'!A121:B452,2,0)</f>
        <v>DM645</v>
      </c>
      <c r="C121" s="135" t="str">
        <f>VLOOKUP(A121,'EV PRECIO REFERENCIA'!A121:C452,3,0)</f>
        <v>KIT CPAP NASAL DESECHABLE TALLA M O MEDIDA DE PERIMETRO CEFALICO 25-29  (INCLUYE SISTEMA INTERFASE VENTILACION NO INVASIVA NEONATAL CPAP,  GORRO, MASCARA NEONATAL NO INVASIVA, PRONG TALLA M</v>
      </c>
      <c r="D121" s="18">
        <f>VLOOKUP(A121,'EV PRECIO REFERENCIA'!A121:D452,4,0)</f>
        <v>1</v>
      </c>
      <c r="E121" s="86" t="str">
        <f>VLOOKUP(A121,'EV PRECIO REFERENCIA'!A121:E452,5,0)</f>
        <v>UN</v>
      </c>
      <c r="F121" s="23">
        <f>VLOOKUP(A121,'EV PRECIO REFERENCIA'!A121:F452,6,0)</f>
        <v>306924.79999999999</v>
      </c>
      <c r="G121" s="23">
        <f>VLOOKUP(A121,'EV PRECIO REFERENCIA'!A121:G452,7,0)</f>
        <v>7</v>
      </c>
      <c r="H121" s="8">
        <f t="shared" si="29"/>
        <v>2148473.6</v>
      </c>
      <c r="I121" s="8">
        <f t="shared" si="30"/>
        <v>245539.84</v>
      </c>
      <c r="J121" s="8" t="str">
        <f>+'EV PRECIO REFERENCIA'!I121</f>
        <v/>
      </c>
      <c r="K121" s="8" t="str">
        <f t="shared" si="31"/>
        <v>No Aplica</v>
      </c>
      <c r="L121" s="8" t="str">
        <f>+'EV PRECIO REFERENCIA'!L121</f>
        <v/>
      </c>
      <c r="M121" s="8" t="str">
        <f t="shared" si="32"/>
        <v>No Aplica</v>
      </c>
      <c r="N121" s="8">
        <f>+'EV PRECIO REFERENCIA'!O121</f>
        <v>306925</v>
      </c>
      <c r="O121" s="8" t="str">
        <f t="shared" si="33"/>
        <v>No Aplica</v>
      </c>
      <c r="P121" s="8" t="str">
        <f>+'EV PRECIO REFERENCIA'!R121</f>
        <v/>
      </c>
      <c r="Q121" s="8" t="str">
        <f t="shared" si="34"/>
        <v>No Aplica</v>
      </c>
      <c r="R121" s="8" t="str">
        <f>+'EV PRECIO REFERENCIA'!U121</f>
        <v/>
      </c>
      <c r="S121" s="8" t="str">
        <f t="shared" si="35"/>
        <v>No Aplica</v>
      </c>
      <c r="T121" s="8" t="str">
        <f>+'EV PRECIO REFERENCIA'!X121</f>
        <v/>
      </c>
      <c r="U121" s="8" t="str">
        <f t="shared" si="36"/>
        <v>No Aplica</v>
      </c>
      <c r="V121" s="8" t="e">
        <f>+'EV PRECIO REFERENCIA'!AA121</f>
        <v>#REF!</v>
      </c>
      <c r="W121" s="8" t="e">
        <f t="shared" si="37"/>
        <v>#REF!</v>
      </c>
      <c r="X121" s="258" t="str">
        <f>+'EV PRECIO REFERENCIA'!AD121</f>
        <v/>
      </c>
      <c r="Y121" s="8" t="str">
        <f t="shared" si="38"/>
        <v>No Aplica</v>
      </c>
      <c r="Z121" s="8" t="str">
        <f>+'EV PRECIO REFERENCIA'!AG121</f>
        <v/>
      </c>
      <c r="AA121" s="8" t="str">
        <f t="shared" si="39"/>
        <v>No Aplica</v>
      </c>
      <c r="AB121" s="8" t="str">
        <f>+'EV PRECIO REFERENCIA'!AJ121:AJ453</f>
        <v/>
      </c>
      <c r="AC121" s="8" t="str">
        <f t="shared" si="40"/>
        <v>No Aplica</v>
      </c>
      <c r="AD121" s="8" t="str">
        <f>+'EV PRECIO REFERENCIA'!AM121</f>
        <v/>
      </c>
      <c r="AE121" s="8" t="str">
        <f t="shared" si="41"/>
        <v>No Aplica</v>
      </c>
      <c r="AF121" s="342" t="str">
        <f>+'EV PRECIO REFERENCIA'!AP121</f>
        <v/>
      </c>
      <c r="AG121" s="8" t="str">
        <f t="shared" si="42"/>
        <v>No Aplica</v>
      </c>
      <c r="AH121" s="8" t="str">
        <f>+'EV PRECIO REFERENCIA'!AS121</f>
        <v/>
      </c>
      <c r="AI121" s="8" t="str">
        <f t="shared" si="43"/>
        <v>No Aplica</v>
      </c>
      <c r="AJ121" s="8" t="str">
        <f>+'EV PRECIO REFERENCIA'!AV121</f>
        <v/>
      </c>
      <c r="AK121" s="8" t="str">
        <f t="shared" si="44"/>
        <v>No Aplica</v>
      </c>
      <c r="AL121" s="342" t="str">
        <f>+'EV PRECIO REFERENCIA'!AY121</f>
        <v/>
      </c>
      <c r="AM121" s="8" t="str">
        <f t="shared" si="45"/>
        <v>No Aplica</v>
      </c>
      <c r="AN121" s="8" t="str">
        <f>+'EV PRECIO REFERENCIA'!BB121</f>
        <v/>
      </c>
      <c r="AO121" s="8" t="str">
        <f t="shared" si="46"/>
        <v>No Aplica</v>
      </c>
      <c r="AP121" s="8" t="str">
        <f>+'EV PRECIO REFERENCIA'!BE121</f>
        <v/>
      </c>
      <c r="AQ121" s="8" t="str">
        <f t="shared" si="47"/>
        <v>No Aplica</v>
      </c>
      <c r="AR121" s="8" t="str">
        <f>+'EV PRECIO REFERENCIA'!BH121</f>
        <v/>
      </c>
      <c r="AS121" s="8" t="str">
        <f t="shared" si="48"/>
        <v>No Aplica</v>
      </c>
      <c r="AT121" s="8" t="str">
        <f>+'EV PRECIO REFERENCIA'!BK121</f>
        <v/>
      </c>
      <c r="AU121" s="8" t="str">
        <f t="shared" si="49"/>
        <v>No Aplica</v>
      </c>
      <c r="AV121" s="8" t="str">
        <f>+'EV PRECIO REFERENCIA'!BQ121</f>
        <v/>
      </c>
      <c r="AW121" s="8" t="str">
        <f t="shared" si="50"/>
        <v>No Aplica</v>
      </c>
      <c r="AX121" s="8" t="str">
        <f>+'EV PRECIO REFERENCIA'!BT121</f>
        <v/>
      </c>
      <c r="AY121" s="8" t="str">
        <f t="shared" si="51"/>
        <v>No Aplica</v>
      </c>
      <c r="AZ121" s="8" t="e">
        <f>+'EV PRECIO REFERENCIA'!BW121</f>
        <v>#REF!</v>
      </c>
      <c r="BA121" s="8" t="e">
        <f t="shared" si="52"/>
        <v>#REF!</v>
      </c>
      <c r="BB121" s="44">
        <f t="shared" si="53"/>
        <v>306925</v>
      </c>
    </row>
    <row r="122" spans="1:54" ht="114.75" x14ac:dyDescent="0.2">
      <c r="A122" s="85">
        <f t="shared" si="55"/>
        <v>113</v>
      </c>
      <c r="B122" s="22" t="str">
        <f>VLOOKUP(A122,'EV PRECIO REFERENCIA'!A122:B453,2,0)</f>
        <v>DM646</v>
      </c>
      <c r="C122" s="135" t="str">
        <f>VLOOKUP(A122,'EV PRECIO REFERENCIA'!A122:C453,3,0)</f>
        <v>KIT CPAP NASAL DESECHABLE TALLA S O MEDIDA DE PERIMETRO CEFALICO 22- 25 (INCLUYE SISTEMA INTERFASE VENTILACION NO INVASIVA NEONATAL CPAP,  GORRO, MASCARA NEONATAL NO INVASIVA, PRONG TALLA S</v>
      </c>
      <c r="D122" s="18">
        <f>VLOOKUP(A122,'EV PRECIO REFERENCIA'!A122:D453,4,0)</f>
        <v>1</v>
      </c>
      <c r="E122" s="86" t="str">
        <f>VLOOKUP(A122,'EV PRECIO REFERENCIA'!A122:E453,5,0)</f>
        <v>UN</v>
      </c>
      <c r="F122" s="23">
        <f>VLOOKUP(A122,'EV PRECIO REFERENCIA'!A122:F453,6,0)</f>
        <v>306924.79999999999</v>
      </c>
      <c r="G122" s="23">
        <f>VLOOKUP(A122,'EV PRECIO REFERENCIA'!A122:G453,7,0)</f>
        <v>5</v>
      </c>
      <c r="H122" s="8">
        <f t="shared" si="29"/>
        <v>1534624</v>
      </c>
      <c r="I122" s="8">
        <f t="shared" si="30"/>
        <v>245539.84</v>
      </c>
      <c r="J122" s="8" t="str">
        <f>+'EV PRECIO REFERENCIA'!I122</f>
        <v/>
      </c>
      <c r="K122" s="8" t="str">
        <f t="shared" si="31"/>
        <v>No Aplica</v>
      </c>
      <c r="L122" s="8" t="str">
        <f>+'EV PRECIO REFERENCIA'!L122</f>
        <v/>
      </c>
      <c r="M122" s="8" t="str">
        <f t="shared" si="32"/>
        <v>No Aplica</v>
      </c>
      <c r="N122" s="8">
        <f>+'EV PRECIO REFERENCIA'!O122</f>
        <v>306925</v>
      </c>
      <c r="O122" s="8" t="str">
        <f t="shared" si="33"/>
        <v>No Aplica</v>
      </c>
      <c r="P122" s="8" t="str">
        <f>+'EV PRECIO REFERENCIA'!R122</f>
        <v/>
      </c>
      <c r="Q122" s="8" t="str">
        <f t="shared" si="34"/>
        <v>No Aplica</v>
      </c>
      <c r="R122" s="8" t="str">
        <f>+'EV PRECIO REFERENCIA'!U122</f>
        <v/>
      </c>
      <c r="S122" s="8" t="str">
        <f t="shared" si="35"/>
        <v>No Aplica</v>
      </c>
      <c r="T122" s="8" t="str">
        <f>+'EV PRECIO REFERENCIA'!X122</f>
        <v/>
      </c>
      <c r="U122" s="8" t="str">
        <f t="shared" si="36"/>
        <v>No Aplica</v>
      </c>
      <c r="V122" s="8" t="e">
        <f>+'EV PRECIO REFERENCIA'!AA122</f>
        <v>#REF!</v>
      </c>
      <c r="W122" s="8" t="e">
        <f t="shared" si="37"/>
        <v>#REF!</v>
      </c>
      <c r="X122" s="258" t="str">
        <f>+'EV PRECIO REFERENCIA'!AD122</f>
        <v/>
      </c>
      <c r="Y122" s="8" t="str">
        <f t="shared" si="38"/>
        <v>No Aplica</v>
      </c>
      <c r="Z122" s="8" t="str">
        <f>+'EV PRECIO REFERENCIA'!AG122</f>
        <v/>
      </c>
      <c r="AA122" s="8" t="str">
        <f t="shared" si="39"/>
        <v>No Aplica</v>
      </c>
      <c r="AB122" s="8" t="str">
        <f>+'EV PRECIO REFERENCIA'!AJ122:AJ454</f>
        <v/>
      </c>
      <c r="AC122" s="8" t="str">
        <f t="shared" si="40"/>
        <v>No Aplica</v>
      </c>
      <c r="AD122" s="8" t="str">
        <f>+'EV PRECIO REFERENCIA'!AM122</f>
        <v/>
      </c>
      <c r="AE122" s="8" t="str">
        <f t="shared" si="41"/>
        <v>No Aplica</v>
      </c>
      <c r="AF122" s="342" t="str">
        <f>+'EV PRECIO REFERENCIA'!AP122</f>
        <v/>
      </c>
      <c r="AG122" s="8" t="str">
        <f t="shared" si="42"/>
        <v>No Aplica</v>
      </c>
      <c r="AH122" s="8" t="str">
        <f>+'EV PRECIO REFERENCIA'!AS122</f>
        <v/>
      </c>
      <c r="AI122" s="8" t="str">
        <f t="shared" si="43"/>
        <v>No Aplica</v>
      </c>
      <c r="AJ122" s="8" t="str">
        <f>+'EV PRECIO REFERENCIA'!AV122</f>
        <v/>
      </c>
      <c r="AK122" s="8" t="str">
        <f t="shared" si="44"/>
        <v>No Aplica</v>
      </c>
      <c r="AL122" s="342" t="str">
        <f>+'EV PRECIO REFERENCIA'!AY122</f>
        <v/>
      </c>
      <c r="AM122" s="8" t="str">
        <f t="shared" si="45"/>
        <v>No Aplica</v>
      </c>
      <c r="AN122" s="8" t="str">
        <f>+'EV PRECIO REFERENCIA'!BB122</f>
        <v/>
      </c>
      <c r="AO122" s="8" t="str">
        <f t="shared" si="46"/>
        <v>No Aplica</v>
      </c>
      <c r="AP122" s="8" t="str">
        <f>+'EV PRECIO REFERENCIA'!BE122</f>
        <v/>
      </c>
      <c r="AQ122" s="8" t="str">
        <f t="shared" si="47"/>
        <v>No Aplica</v>
      </c>
      <c r="AR122" s="8" t="str">
        <f>+'EV PRECIO REFERENCIA'!BH122</f>
        <v/>
      </c>
      <c r="AS122" s="8" t="str">
        <f t="shared" si="48"/>
        <v>No Aplica</v>
      </c>
      <c r="AT122" s="8" t="str">
        <f>+'EV PRECIO REFERENCIA'!BK122</f>
        <v/>
      </c>
      <c r="AU122" s="8" t="str">
        <f t="shared" si="49"/>
        <v>No Aplica</v>
      </c>
      <c r="AV122" s="8" t="str">
        <f>+'EV PRECIO REFERENCIA'!BQ122</f>
        <v/>
      </c>
      <c r="AW122" s="8" t="str">
        <f t="shared" si="50"/>
        <v>No Aplica</v>
      </c>
      <c r="AX122" s="8" t="str">
        <f>+'EV PRECIO REFERENCIA'!BT122</f>
        <v/>
      </c>
      <c r="AY122" s="8" t="str">
        <f t="shared" si="51"/>
        <v>No Aplica</v>
      </c>
      <c r="AZ122" s="8" t="e">
        <f>+'EV PRECIO REFERENCIA'!BW122</f>
        <v>#REF!</v>
      </c>
      <c r="BA122" s="8" t="e">
        <f t="shared" si="52"/>
        <v>#REF!</v>
      </c>
      <c r="BB122" s="44">
        <f t="shared" si="53"/>
        <v>306925</v>
      </c>
    </row>
    <row r="123" spans="1:54" ht="114.75" x14ac:dyDescent="0.2">
      <c r="A123" s="85">
        <f t="shared" si="55"/>
        <v>114</v>
      </c>
      <c r="B123" s="22" t="str">
        <f>VLOOKUP(A123,'EV PRECIO REFERENCIA'!A123:B454,2,0)</f>
        <v>DM1960</v>
      </c>
      <c r="C123" s="135" t="str">
        <f>VLOOKUP(A123,'EV PRECIO REFERENCIA'!A123:C454,3,0)</f>
        <v>KIT CPAP NASAL DESECHABLE TALLA XS O MEDIDA DE PERIMETRO CEFALICO 10-22 CMS (INCLUYE SISTEMA INTERFASE VENTILACION NO INVASIVA NEONATAL CPAP,  GORRO, MASCARA NEONATAL NO INVASIVA, PRONG)</v>
      </c>
      <c r="D123" s="18">
        <f>VLOOKUP(A123,'EV PRECIO REFERENCIA'!A123:D454,4,0)</f>
        <v>1</v>
      </c>
      <c r="E123" s="86" t="str">
        <f>VLOOKUP(A123,'EV PRECIO REFERENCIA'!A123:E454,5,0)</f>
        <v>UN</v>
      </c>
      <c r="F123" s="23">
        <f>VLOOKUP(A123,'EV PRECIO REFERENCIA'!A123:F454,6,0)</f>
        <v>306924.79999999999</v>
      </c>
      <c r="G123" s="23">
        <f>VLOOKUP(A123,'EV PRECIO REFERENCIA'!A123:G454,7,0)</f>
        <v>1</v>
      </c>
      <c r="H123" s="8">
        <f t="shared" si="29"/>
        <v>306924.79999999999</v>
      </c>
      <c r="I123" s="8">
        <f t="shared" si="30"/>
        <v>245539.84</v>
      </c>
      <c r="J123" s="8" t="str">
        <f>+'EV PRECIO REFERENCIA'!I123</f>
        <v/>
      </c>
      <c r="K123" s="8" t="str">
        <f t="shared" si="31"/>
        <v>No Aplica</v>
      </c>
      <c r="L123" s="8" t="str">
        <f>+'EV PRECIO REFERENCIA'!L123</f>
        <v/>
      </c>
      <c r="M123" s="8" t="str">
        <f t="shared" si="32"/>
        <v>No Aplica</v>
      </c>
      <c r="N123" s="8">
        <f>+'EV PRECIO REFERENCIA'!O123</f>
        <v>306925</v>
      </c>
      <c r="O123" s="8" t="str">
        <f t="shared" si="33"/>
        <v>No Aplica</v>
      </c>
      <c r="P123" s="8" t="str">
        <f>+'EV PRECIO REFERENCIA'!R123</f>
        <v/>
      </c>
      <c r="Q123" s="8" t="str">
        <f t="shared" si="34"/>
        <v>No Aplica</v>
      </c>
      <c r="R123" s="8" t="str">
        <f>+'EV PRECIO REFERENCIA'!U123</f>
        <v/>
      </c>
      <c r="S123" s="8" t="str">
        <f t="shared" si="35"/>
        <v>No Aplica</v>
      </c>
      <c r="T123" s="8" t="str">
        <f>+'EV PRECIO REFERENCIA'!X123</f>
        <v/>
      </c>
      <c r="U123" s="8" t="str">
        <f t="shared" si="36"/>
        <v>No Aplica</v>
      </c>
      <c r="V123" s="8" t="e">
        <f>+'EV PRECIO REFERENCIA'!AA123</f>
        <v>#REF!</v>
      </c>
      <c r="W123" s="8" t="e">
        <f t="shared" si="37"/>
        <v>#REF!</v>
      </c>
      <c r="X123" s="258" t="str">
        <f>+'EV PRECIO REFERENCIA'!AD123</f>
        <v/>
      </c>
      <c r="Y123" s="8" t="str">
        <f t="shared" si="38"/>
        <v>No Aplica</v>
      </c>
      <c r="Z123" s="8" t="str">
        <f>+'EV PRECIO REFERENCIA'!AG123</f>
        <v/>
      </c>
      <c r="AA123" s="8" t="str">
        <f t="shared" si="39"/>
        <v>No Aplica</v>
      </c>
      <c r="AB123" s="8" t="str">
        <f>+'EV PRECIO REFERENCIA'!AJ123:AJ455</f>
        <v/>
      </c>
      <c r="AC123" s="8" t="str">
        <f t="shared" si="40"/>
        <v>No Aplica</v>
      </c>
      <c r="AD123" s="8" t="str">
        <f>+'EV PRECIO REFERENCIA'!AM123</f>
        <v/>
      </c>
      <c r="AE123" s="8" t="str">
        <f t="shared" si="41"/>
        <v>No Aplica</v>
      </c>
      <c r="AF123" s="342" t="str">
        <f>+'EV PRECIO REFERENCIA'!AP123</f>
        <v/>
      </c>
      <c r="AG123" s="8" t="str">
        <f t="shared" si="42"/>
        <v>No Aplica</v>
      </c>
      <c r="AH123" s="8" t="str">
        <f>+'EV PRECIO REFERENCIA'!AS123</f>
        <v/>
      </c>
      <c r="AI123" s="8" t="str">
        <f t="shared" si="43"/>
        <v>No Aplica</v>
      </c>
      <c r="AJ123" s="8" t="str">
        <f>+'EV PRECIO REFERENCIA'!AV123</f>
        <v/>
      </c>
      <c r="AK123" s="8" t="str">
        <f t="shared" si="44"/>
        <v>No Aplica</v>
      </c>
      <c r="AL123" s="342" t="str">
        <f>+'EV PRECIO REFERENCIA'!AY123</f>
        <v/>
      </c>
      <c r="AM123" s="8" t="str">
        <f t="shared" si="45"/>
        <v>No Aplica</v>
      </c>
      <c r="AN123" s="8" t="str">
        <f>+'EV PRECIO REFERENCIA'!BB123</f>
        <v/>
      </c>
      <c r="AO123" s="8" t="str">
        <f t="shared" si="46"/>
        <v>No Aplica</v>
      </c>
      <c r="AP123" s="8" t="str">
        <f>+'EV PRECIO REFERENCIA'!BE123</f>
        <v/>
      </c>
      <c r="AQ123" s="8" t="str">
        <f t="shared" si="47"/>
        <v>No Aplica</v>
      </c>
      <c r="AR123" s="8" t="str">
        <f>+'EV PRECIO REFERENCIA'!BH123</f>
        <v/>
      </c>
      <c r="AS123" s="8" t="str">
        <f t="shared" si="48"/>
        <v>No Aplica</v>
      </c>
      <c r="AT123" s="8" t="str">
        <f>+'EV PRECIO REFERENCIA'!BK123</f>
        <v/>
      </c>
      <c r="AU123" s="8" t="str">
        <f t="shared" si="49"/>
        <v>No Aplica</v>
      </c>
      <c r="AV123" s="8" t="str">
        <f>+'EV PRECIO REFERENCIA'!BQ123</f>
        <v/>
      </c>
      <c r="AW123" s="8" t="str">
        <f t="shared" si="50"/>
        <v>No Aplica</v>
      </c>
      <c r="AX123" s="8" t="str">
        <f>+'EV PRECIO REFERENCIA'!BT123</f>
        <v/>
      </c>
      <c r="AY123" s="8" t="str">
        <f t="shared" si="51"/>
        <v>No Aplica</v>
      </c>
      <c r="AZ123" s="8" t="e">
        <f>+'EV PRECIO REFERENCIA'!BW123</f>
        <v>#REF!</v>
      </c>
      <c r="BA123" s="8" t="e">
        <f t="shared" si="52"/>
        <v>#REF!</v>
      </c>
      <c r="BB123" s="44">
        <f t="shared" si="53"/>
        <v>306925</v>
      </c>
    </row>
    <row r="124" spans="1:54" ht="51" x14ac:dyDescent="0.2">
      <c r="A124" s="85">
        <f t="shared" si="55"/>
        <v>115</v>
      </c>
      <c r="B124" s="22" t="str">
        <f>VLOOKUP(A124,'EV PRECIO REFERENCIA'!A124:B455,2,0)</f>
        <v>DM2700</v>
      </c>
      <c r="C124" s="135" t="str">
        <f>VLOOKUP(A124,'EV PRECIO REFERENCIA'!A124:C455,3,0)</f>
        <v>KIT DE CEPILLOS DE LIMPIEZA CON CERDAS DE NYLON ANTIMICROBIANAS DE CANULA DE SUCCION (11FR)</v>
      </c>
      <c r="D124" s="18">
        <f>VLOOKUP(A124,'EV PRECIO REFERENCIA'!A124:D455,4,0)</f>
        <v>1</v>
      </c>
      <c r="E124" s="86" t="str">
        <f>VLOOKUP(A124,'EV PRECIO REFERENCIA'!A124:E455,5,0)</f>
        <v>UN</v>
      </c>
      <c r="F124" s="23">
        <f>VLOOKUP(A124,'EV PRECIO REFERENCIA'!A124:F455,6,0)</f>
        <v>157080</v>
      </c>
      <c r="G124" s="23">
        <f>VLOOKUP(A124,'EV PRECIO REFERENCIA'!A124:G455,7,0)</f>
        <v>1</v>
      </c>
      <c r="H124" s="8">
        <f t="shared" si="29"/>
        <v>157080</v>
      </c>
      <c r="I124" s="8">
        <f t="shared" si="30"/>
        <v>125664</v>
      </c>
      <c r="J124" s="8" t="str">
        <f>+'EV PRECIO REFERENCIA'!I124</f>
        <v/>
      </c>
      <c r="K124" s="8" t="str">
        <f t="shared" si="31"/>
        <v>No Aplica</v>
      </c>
      <c r="L124" s="8" t="str">
        <f>+'EV PRECIO REFERENCIA'!L124</f>
        <v/>
      </c>
      <c r="M124" s="8" t="str">
        <f t="shared" si="32"/>
        <v>No Aplica</v>
      </c>
      <c r="N124" s="8" t="str">
        <f>+'EV PRECIO REFERENCIA'!O124</f>
        <v/>
      </c>
      <c r="O124" s="8" t="str">
        <f t="shared" si="33"/>
        <v>No Aplica</v>
      </c>
      <c r="P124" s="8" t="str">
        <f>+'EV PRECIO REFERENCIA'!R124</f>
        <v/>
      </c>
      <c r="Q124" s="8" t="str">
        <f t="shared" si="34"/>
        <v>No Aplica</v>
      </c>
      <c r="R124" s="8" t="str">
        <f>+'EV PRECIO REFERENCIA'!U124</f>
        <v/>
      </c>
      <c r="S124" s="8" t="str">
        <f t="shared" si="35"/>
        <v>No Aplica</v>
      </c>
      <c r="T124" s="8" t="str">
        <f>+'EV PRECIO REFERENCIA'!X124</f>
        <v/>
      </c>
      <c r="U124" s="8" t="str">
        <f t="shared" si="36"/>
        <v>No Aplica</v>
      </c>
      <c r="V124" s="8" t="e">
        <f>+'EV PRECIO REFERENCIA'!AA124</f>
        <v>#REF!</v>
      </c>
      <c r="W124" s="8" t="e">
        <f t="shared" si="37"/>
        <v>#REF!</v>
      </c>
      <c r="X124" s="258" t="str">
        <f>+'EV PRECIO REFERENCIA'!AD124</f>
        <v/>
      </c>
      <c r="Y124" s="8" t="str">
        <f t="shared" si="38"/>
        <v>No Aplica</v>
      </c>
      <c r="Z124" s="8" t="str">
        <f>+'EV PRECIO REFERENCIA'!AG124</f>
        <v/>
      </c>
      <c r="AA124" s="8" t="str">
        <f t="shared" si="39"/>
        <v>No Aplica</v>
      </c>
      <c r="AB124" s="8" t="str">
        <f>+'EV PRECIO REFERENCIA'!AJ124:AJ456</f>
        <v/>
      </c>
      <c r="AC124" s="8" t="str">
        <f t="shared" si="40"/>
        <v>No Aplica</v>
      </c>
      <c r="AD124" s="8" t="str">
        <f>+'EV PRECIO REFERENCIA'!AM124</f>
        <v/>
      </c>
      <c r="AE124" s="8" t="str">
        <f t="shared" si="41"/>
        <v>No Aplica</v>
      </c>
      <c r="AF124" s="342" t="str">
        <f>+'EV PRECIO REFERENCIA'!AP124</f>
        <v/>
      </c>
      <c r="AG124" s="8" t="str">
        <f t="shared" si="42"/>
        <v>No Aplica</v>
      </c>
      <c r="AH124" s="8" t="str">
        <f>+'EV PRECIO REFERENCIA'!AS124</f>
        <v/>
      </c>
      <c r="AI124" s="8" t="str">
        <f t="shared" si="43"/>
        <v>No Aplica</v>
      </c>
      <c r="AJ124" s="8" t="str">
        <f>+'EV PRECIO REFERENCIA'!AV124</f>
        <v/>
      </c>
      <c r="AK124" s="8" t="str">
        <f t="shared" si="44"/>
        <v>No Aplica</v>
      </c>
      <c r="AL124" s="342" t="str">
        <f>+'EV PRECIO REFERENCIA'!AY124</f>
        <v/>
      </c>
      <c r="AM124" s="8" t="str">
        <f t="shared" si="45"/>
        <v>No Aplica</v>
      </c>
      <c r="AN124" s="8" t="str">
        <f>+'EV PRECIO REFERENCIA'!BB124</f>
        <v/>
      </c>
      <c r="AO124" s="8" t="str">
        <f t="shared" si="46"/>
        <v>No Aplica</v>
      </c>
      <c r="AP124" s="8" t="str">
        <f>+'EV PRECIO REFERENCIA'!BE124</f>
        <v/>
      </c>
      <c r="AQ124" s="8" t="str">
        <f t="shared" si="47"/>
        <v>No Aplica</v>
      </c>
      <c r="AR124" s="8" t="str">
        <f>+'EV PRECIO REFERENCIA'!BH124</f>
        <v/>
      </c>
      <c r="AS124" s="8" t="str">
        <f t="shared" si="48"/>
        <v>No Aplica</v>
      </c>
      <c r="AT124" s="8" t="str">
        <f>+'EV PRECIO REFERENCIA'!BK124</f>
        <v/>
      </c>
      <c r="AU124" s="8" t="str">
        <f t="shared" si="49"/>
        <v>No Aplica</v>
      </c>
      <c r="AV124" s="8" t="str">
        <f>+'EV PRECIO REFERENCIA'!BQ124</f>
        <v/>
      </c>
      <c r="AW124" s="8" t="str">
        <f t="shared" si="50"/>
        <v>No Aplica</v>
      </c>
      <c r="AX124" s="8" t="str">
        <f>+'EV PRECIO REFERENCIA'!BT124</f>
        <v/>
      </c>
      <c r="AY124" s="8" t="str">
        <f t="shared" si="51"/>
        <v>No Aplica</v>
      </c>
      <c r="AZ124" s="8" t="e">
        <f>+'EV PRECIO REFERENCIA'!BW124</f>
        <v>#REF!</v>
      </c>
      <c r="BA124" s="8" t="e">
        <f t="shared" si="52"/>
        <v>#REF!</v>
      </c>
      <c r="BB124" s="44">
        <f t="shared" si="53"/>
        <v>0</v>
      </c>
    </row>
    <row r="125" spans="1:54" ht="25.5" x14ac:dyDescent="0.2">
      <c r="A125" s="85">
        <f t="shared" si="55"/>
        <v>116</v>
      </c>
      <c r="B125" s="22" t="str">
        <f>VLOOKUP(A125,'EV PRECIO REFERENCIA'!A125:B456,2,0)</f>
        <v>DM1957</v>
      </c>
      <c r="C125" s="135" t="str">
        <f>VLOOKUP(A125,'EV PRECIO REFERENCIA'!A125:C456,3,0)</f>
        <v>KIT DE JERINGAS INYECTOR STELLANT D CT P/SDSCTP-S</v>
      </c>
      <c r="D125" s="18">
        <f>VLOOKUP(A125,'EV PRECIO REFERENCIA'!A125:D456,4,0)</f>
        <v>1</v>
      </c>
      <c r="E125" s="86" t="str">
        <f>VLOOKUP(A125,'EV PRECIO REFERENCIA'!A125:E456,5,0)</f>
        <v>UN</v>
      </c>
      <c r="F125" s="23">
        <f>VLOOKUP(A125,'EV PRECIO REFERENCIA'!A125:F456,6,0)</f>
        <v>129562.44</v>
      </c>
      <c r="G125" s="23">
        <f>VLOOKUP(A125,'EV PRECIO REFERENCIA'!A125:G456,7,0)</f>
        <v>52</v>
      </c>
      <c r="H125" s="8">
        <f t="shared" si="29"/>
        <v>6737246.8799999999</v>
      </c>
      <c r="I125" s="8">
        <f t="shared" si="30"/>
        <v>103649.952</v>
      </c>
      <c r="J125" s="8" t="str">
        <f>+'EV PRECIO REFERENCIA'!I125</f>
        <v/>
      </c>
      <c r="K125" s="8" t="str">
        <f t="shared" si="31"/>
        <v>No Aplica</v>
      </c>
      <c r="L125" s="8" t="str">
        <f>+'EV PRECIO REFERENCIA'!L125</f>
        <v/>
      </c>
      <c r="M125" s="8" t="str">
        <f t="shared" si="32"/>
        <v>No Aplica</v>
      </c>
      <c r="N125" s="8">
        <f>+'EV PRECIO REFERENCIA'!O125</f>
        <v>129562</v>
      </c>
      <c r="O125" s="8" t="str">
        <f t="shared" si="33"/>
        <v>No Aplica</v>
      </c>
      <c r="P125" s="8" t="str">
        <f>+'EV PRECIO REFERENCIA'!R125</f>
        <v/>
      </c>
      <c r="Q125" s="8" t="str">
        <f t="shared" si="34"/>
        <v>No Aplica</v>
      </c>
      <c r="R125" s="8" t="str">
        <f>+'EV PRECIO REFERENCIA'!U125</f>
        <v/>
      </c>
      <c r="S125" s="8" t="str">
        <f t="shared" si="35"/>
        <v>No Aplica</v>
      </c>
      <c r="T125" s="8" t="str">
        <f>+'EV PRECIO REFERENCIA'!X125</f>
        <v/>
      </c>
      <c r="U125" s="8" t="str">
        <f t="shared" si="36"/>
        <v>No Aplica</v>
      </c>
      <c r="V125" s="8" t="e">
        <f>+'EV PRECIO REFERENCIA'!AA125</f>
        <v>#REF!</v>
      </c>
      <c r="W125" s="8" t="e">
        <f t="shared" si="37"/>
        <v>#REF!</v>
      </c>
      <c r="X125" s="258" t="str">
        <f>+'EV PRECIO REFERENCIA'!AD125</f>
        <v/>
      </c>
      <c r="Y125" s="8" t="str">
        <f t="shared" si="38"/>
        <v>No Aplica</v>
      </c>
      <c r="Z125" s="8" t="str">
        <f>+'EV PRECIO REFERENCIA'!AG125</f>
        <v/>
      </c>
      <c r="AA125" s="8" t="str">
        <f t="shared" si="39"/>
        <v>No Aplica</v>
      </c>
      <c r="AB125" s="8" t="str">
        <f>+'EV PRECIO REFERENCIA'!AJ125:AJ457</f>
        <v/>
      </c>
      <c r="AC125" s="8" t="str">
        <f t="shared" si="40"/>
        <v>No Aplica</v>
      </c>
      <c r="AD125" s="8" t="str">
        <f>+'EV PRECIO REFERENCIA'!AM125</f>
        <v/>
      </c>
      <c r="AE125" s="8" t="str">
        <f t="shared" si="41"/>
        <v>No Aplica</v>
      </c>
      <c r="AF125" s="342" t="str">
        <f>+'EV PRECIO REFERENCIA'!AP125</f>
        <v/>
      </c>
      <c r="AG125" s="8" t="str">
        <f t="shared" si="42"/>
        <v>No Aplica</v>
      </c>
      <c r="AH125" s="8" t="str">
        <f>+'EV PRECIO REFERENCIA'!AS125</f>
        <v/>
      </c>
      <c r="AI125" s="8" t="str">
        <f t="shared" si="43"/>
        <v>No Aplica</v>
      </c>
      <c r="AJ125" s="8" t="str">
        <f>+'EV PRECIO REFERENCIA'!AV125</f>
        <v/>
      </c>
      <c r="AK125" s="8" t="str">
        <f t="shared" si="44"/>
        <v>No Aplica</v>
      </c>
      <c r="AL125" s="342" t="str">
        <f>+'EV PRECIO REFERENCIA'!AY125</f>
        <v/>
      </c>
      <c r="AM125" s="8" t="str">
        <f t="shared" si="45"/>
        <v>No Aplica</v>
      </c>
      <c r="AN125" s="8" t="str">
        <f>+'EV PRECIO REFERENCIA'!BB125</f>
        <v/>
      </c>
      <c r="AO125" s="8" t="str">
        <f t="shared" si="46"/>
        <v>No Aplica</v>
      </c>
      <c r="AP125" s="8" t="str">
        <f>+'EV PRECIO REFERENCIA'!BE125</f>
        <v/>
      </c>
      <c r="AQ125" s="8" t="str">
        <f t="shared" si="47"/>
        <v>No Aplica</v>
      </c>
      <c r="AR125" s="8" t="str">
        <f>+'EV PRECIO REFERENCIA'!BH125</f>
        <v/>
      </c>
      <c r="AS125" s="8" t="str">
        <f t="shared" si="48"/>
        <v>No Aplica</v>
      </c>
      <c r="AT125" s="8" t="str">
        <f>+'EV PRECIO REFERENCIA'!BK125</f>
        <v/>
      </c>
      <c r="AU125" s="8" t="str">
        <f t="shared" si="49"/>
        <v>No Aplica</v>
      </c>
      <c r="AV125" s="8" t="str">
        <f>+'EV PRECIO REFERENCIA'!BQ125</f>
        <v/>
      </c>
      <c r="AW125" s="8" t="str">
        <f t="shared" si="50"/>
        <v>No Aplica</v>
      </c>
      <c r="AX125" s="8" t="str">
        <f>+'EV PRECIO REFERENCIA'!BT125</f>
        <v/>
      </c>
      <c r="AY125" s="8" t="str">
        <f t="shared" si="51"/>
        <v>No Aplica</v>
      </c>
      <c r="AZ125" s="8" t="e">
        <f>+'EV PRECIO REFERENCIA'!BW125</f>
        <v>#REF!</v>
      </c>
      <c r="BA125" s="8" t="e">
        <f t="shared" si="52"/>
        <v>#REF!</v>
      </c>
      <c r="BB125" s="44">
        <f t="shared" si="53"/>
        <v>129562</v>
      </c>
    </row>
    <row r="126" spans="1:54" ht="25.5" x14ac:dyDescent="0.2">
      <c r="A126" s="85">
        <f t="shared" si="55"/>
        <v>117</v>
      </c>
      <c r="B126" s="22" t="str">
        <f>VLOOKUP(A126,'EV PRECIO REFERENCIA'!A126:B457,2,0)</f>
        <v>DM632</v>
      </c>
      <c r="C126" s="135" t="str">
        <f>VLOOKUP(A126,'EV PRECIO REFERENCIA'!A126:C457,3,0)</f>
        <v>KIT GASTROSTOMIA ENDOSCOPICA N 20 FR</v>
      </c>
      <c r="D126" s="18">
        <f>VLOOKUP(A126,'EV PRECIO REFERENCIA'!A126:D457,4,0)</f>
        <v>1</v>
      </c>
      <c r="E126" s="86" t="str">
        <f>VLOOKUP(A126,'EV PRECIO REFERENCIA'!A126:E457,5,0)</f>
        <v>UN</v>
      </c>
      <c r="F126" s="23">
        <f>VLOOKUP(A126,'EV PRECIO REFERENCIA'!A126:F457,6,0)</f>
        <v>460000</v>
      </c>
      <c r="G126" s="23">
        <f>VLOOKUP(A126,'EV PRECIO REFERENCIA'!A126:G457,7,0)</f>
        <v>1</v>
      </c>
      <c r="H126" s="8">
        <f t="shared" si="29"/>
        <v>460000</v>
      </c>
      <c r="I126" s="8">
        <f t="shared" si="30"/>
        <v>368000</v>
      </c>
      <c r="J126" s="8" t="str">
        <f>+'EV PRECIO REFERENCIA'!I126</f>
        <v/>
      </c>
      <c r="K126" s="8" t="str">
        <f t="shared" si="31"/>
        <v>No Aplica</v>
      </c>
      <c r="L126" s="8" t="str">
        <f>+'EV PRECIO REFERENCIA'!L126</f>
        <v/>
      </c>
      <c r="M126" s="8" t="str">
        <f t="shared" si="32"/>
        <v>No Aplica</v>
      </c>
      <c r="N126" s="8" t="str">
        <f>+'EV PRECIO REFERENCIA'!O126</f>
        <v/>
      </c>
      <c r="O126" s="8" t="str">
        <f t="shared" si="33"/>
        <v>No Aplica</v>
      </c>
      <c r="P126" s="8" t="str">
        <f>+'EV PRECIO REFERENCIA'!R126</f>
        <v/>
      </c>
      <c r="Q126" s="8" t="str">
        <f t="shared" si="34"/>
        <v>No Aplica</v>
      </c>
      <c r="R126" s="8" t="str">
        <f>+'EV PRECIO REFERENCIA'!U126</f>
        <v/>
      </c>
      <c r="S126" s="8" t="str">
        <f t="shared" si="35"/>
        <v>No Aplica</v>
      </c>
      <c r="T126" s="8" t="str">
        <f>+'EV PRECIO REFERENCIA'!X126</f>
        <v/>
      </c>
      <c r="U126" s="8" t="str">
        <f t="shared" si="36"/>
        <v>No Aplica</v>
      </c>
      <c r="V126" s="8" t="e">
        <f>+'EV PRECIO REFERENCIA'!AA126</f>
        <v>#REF!</v>
      </c>
      <c r="W126" s="8" t="e">
        <f t="shared" si="37"/>
        <v>#REF!</v>
      </c>
      <c r="X126" s="258" t="str">
        <f>+'EV PRECIO REFERENCIA'!AD126</f>
        <v/>
      </c>
      <c r="Y126" s="8" t="str">
        <f t="shared" si="38"/>
        <v>No Aplica</v>
      </c>
      <c r="Z126" s="8" t="str">
        <f>+'EV PRECIO REFERENCIA'!AG126</f>
        <v/>
      </c>
      <c r="AA126" s="8" t="str">
        <f t="shared" si="39"/>
        <v>No Aplica</v>
      </c>
      <c r="AB126" s="8" t="str">
        <f>+'EV PRECIO REFERENCIA'!AJ126:AJ458</f>
        <v/>
      </c>
      <c r="AC126" s="8" t="str">
        <f t="shared" si="40"/>
        <v>No Aplica</v>
      </c>
      <c r="AD126" s="8" t="str">
        <f>+'EV PRECIO REFERENCIA'!AM126</f>
        <v/>
      </c>
      <c r="AE126" s="8" t="str">
        <f t="shared" si="41"/>
        <v>No Aplica</v>
      </c>
      <c r="AF126" s="342" t="str">
        <f>+'EV PRECIO REFERENCIA'!AP126</f>
        <v/>
      </c>
      <c r="AG126" s="8" t="str">
        <f t="shared" si="42"/>
        <v>No Aplica</v>
      </c>
      <c r="AH126" s="8" t="str">
        <f>+'EV PRECIO REFERENCIA'!AS126</f>
        <v/>
      </c>
      <c r="AI126" s="8" t="str">
        <f t="shared" si="43"/>
        <v>No Aplica</v>
      </c>
      <c r="AJ126" s="8" t="str">
        <f>+'EV PRECIO REFERENCIA'!AV126</f>
        <v/>
      </c>
      <c r="AK126" s="8" t="str">
        <f t="shared" si="44"/>
        <v>No Aplica</v>
      </c>
      <c r="AL126" s="342" t="str">
        <f>+'EV PRECIO REFERENCIA'!AY126</f>
        <v/>
      </c>
      <c r="AM126" s="8" t="str">
        <f t="shared" si="45"/>
        <v>No Aplica</v>
      </c>
      <c r="AN126" s="8" t="str">
        <f>+'EV PRECIO REFERENCIA'!BB126</f>
        <v/>
      </c>
      <c r="AO126" s="8" t="str">
        <f t="shared" si="46"/>
        <v>No Aplica</v>
      </c>
      <c r="AP126" s="8" t="str">
        <f>+'EV PRECIO REFERENCIA'!BE126</f>
        <v/>
      </c>
      <c r="AQ126" s="8" t="str">
        <f t="shared" si="47"/>
        <v>No Aplica</v>
      </c>
      <c r="AR126" s="8" t="str">
        <f>+'EV PRECIO REFERENCIA'!BH126</f>
        <v/>
      </c>
      <c r="AS126" s="8" t="str">
        <f t="shared" si="48"/>
        <v>No Aplica</v>
      </c>
      <c r="AT126" s="8" t="str">
        <f>+'EV PRECIO REFERENCIA'!BK126</f>
        <v/>
      </c>
      <c r="AU126" s="8" t="str">
        <f t="shared" si="49"/>
        <v>No Aplica</v>
      </c>
      <c r="AV126" s="8" t="str">
        <f>+'EV PRECIO REFERENCIA'!BQ126</f>
        <v/>
      </c>
      <c r="AW126" s="8" t="str">
        <f t="shared" si="50"/>
        <v>No Aplica</v>
      </c>
      <c r="AX126" s="8" t="str">
        <f>+'EV PRECIO REFERENCIA'!BT126</f>
        <v/>
      </c>
      <c r="AY126" s="8" t="str">
        <f t="shared" si="51"/>
        <v>No Aplica</v>
      </c>
      <c r="AZ126" s="8" t="e">
        <f>+'EV PRECIO REFERENCIA'!BW126</f>
        <v>#REF!</v>
      </c>
      <c r="BA126" s="8" t="e">
        <f t="shared" si="52"/>
        <v>#REF!</v>
      </c>
      <c r="BB126" s="44">
        <f t="shared" si="53"/>
        <v>0</v>
      </c>
    </row>
    <row r="127" spans="1:54" ht="25.5" x14ac:dyDescent="0.2">
      <c r="A127" s="85">
        <f t="shared" si="55"/>
        <v>118</v>
      </c>
      <c r="B127" s="22" t="str">
        <f>VLOOKUP(A127,'EV PRECIO REFERENCIA'!A127:B458,2,0)</f>
        <v>DM633</v>
      </c>
      <c r="C127" s="135" t="str">
        <f>VLOOKUP(A127,'EV PRECIO REFERENCIA'!A127:C458,3,0)</f>
        <v>KIT GASTROSTOMIA ENDOSCOPICA N 24 FR</v>
      </c>
      <c r="D127" s="18">
        <f>VLOOKUP(A127,'EV PRECIO REFERENCIA'!A127:D458,4,0)</f>
        <v>1</v>
      </c>
      <c r="E127" s="86" t="str">
        <f>VLOOKUP(A127,'EV PRECIO REFERENCIA'!A127:E458,5,0)</f>
        <v>UN</v>
      </c>
      <c r="F127" s="23">
        <f>VLOOKUP(A127,'EV PRECIO REFERENCIA'!A127:F458,6,0)</f>
        <v>460000</v>
      </c>
      <c r="G127" s="23">
        <f>VLOOKUP(A127,'EV PRECIO REFERENCIA'!A127:G458,7,0)</f>
        <v>3</v>
      </c>
      <c r="H127" s="8">
        <f t="shared" si="29"/>
        <v>1380000</v>
      </c>
      <c r="I127" s="8">
        <f t="shared" si="30"/>
        <v>368000</v>
      </c>
      <c r="J127" s="8" t="str">
        <f>+'EV PRECIO REFERENCIA'!I127</f>
        <v/>
      </c>
      <c r="K127" s="8" t="str">
        <f t="shared" si="31"/>
        <v>No Aplica</v>
      </c>
      <c r="L127" s="8" t="str">
        <f>+'EV PRECIO REFERENCIA'!L127</f>
        <v/>
      </c>
      <c r="M127" s="8" t="str">
        <f t="shared" si="32"/>
        <v>No Aplica</v>
      </c>
      <c r="N127" s="8" t="str">
        <f>+'EV PRECIO REFERENCIA'!O127</f>
        <v/>
      </c>
      <c r="O127" s="8" t="str">
        <f t="shared" si="33"/>
        <v>No Aplica</v>
      </c>
      <c r="P127" s="8" t="str">
        <f>+'EV PRECIO REFERENCIA'!R127</f>
        <v/>
      </c>
      <c r="Q127" s="8" t="str">
        <f t="shared" si="34"/>
        <v>No Aplica</v>
      </c>
      <c r="R127" s="8" t="str">
        <f>+'EV PRECIO REFERENCIA'!U127</f>
        <v/>
      </c>
      <c r="S127" s="8" t="str">
        <f t="shared" si="35"/>
        <v>No Aplica</v>
      </c>
      <c r="T127" s="8" t="str">
        <f>+'EV PRECIO REFERENCIA'!X127</f>
        <v/>
      </c>
      <c r="U127" s="8" t="str">
        <f t="shared" si="36"/>
        <v>No Aplica</v>
      </c>
      <c r="V127" s="8" t="e">
        <f>+'EV PRECIO REFERENCIA'!AA127</f>
        <v>#REF!</v>
      </c>
      <c r="W127" s="8" t="e">
        <f t="shared" si="37"/>
        <v>#REF!</v>
      </c>
      <c r="X127" s="258" t="str">
        <f>+'EV PRECIO REFERENCIA'!AD127</f>
        <v/>
      </c>
      <c r="Y127" s="8" t="str">
        <f t="shared" si="38"/>
        <v>No Aplica</v>
      </c>
      <c r="Z127" s="8" t="str">
        <f>+'EV PRECIO REFERENCIA'!AG127</f>
        <v/>
      </c>
      <c r="AA127" s="8" t="str">
        <f t="shared" si="39"/>
        <v>No Aplica</v>
      </c>
      <c r="AB127" s="8" t="str">
        <f>+'EV PRECIO REFERENCIA'!AJ127:AJ459</f>
        <v/>
      </c>
      <c r="AC127" s="8" t="str">
        <f t="shared" si="40"/>
        <v>No Aplica</v>
      </c>
      <c r="AD127" s="8" t="str">
        <f>+'EV PRECIO REFERENCIA'!AM127</f>
        <v/>
      </c>
      <c r="AE127" s="8" t="str">
        <f t="shared" si="41"/>
        <v>No Aplica</v>
      </c>
      <c r="AF127" s="342" t="str">
        <f>+'EV PRECIO REFERENCIA'!AP127</f>
        <v/>
      </c>
      <c r="AG127" s="8" t="str">
        <f t="shared" si="42"/>
        <v>No Aplica</v>
      </c>
      <c r="AH127" s="8" t="str">
        <f>+'EV PRECIO REFERENCIA'!AS127</f>
        <v/>
      </c>
      <c r="AI127" s="8" t="str">
        <f t="shared" si="43"/>
        <v>No Aplica</v>
      </c>
      <c r="AJ127" s="8" t="str">
        <f>+'EV PRECIO REFERENCIA'!AV127</f>
        <v/>
      </c>
      <c r="AK127" s="8" t="str">
        <f t="shared" si="44"/>
        <v>No Aplica</v>
      </c>
      <c r="AL127" s="342" t="str">
        <f>+'EV PRECIO REFERENCIA'!AY127</f>
        <v/>
      </c>
      <c r="AM127" s="8" t="str">
        <f t="shared" si="45"/>
        <v>No Aplica</v>
      </c>
      <c r="AN127" s="8" t="str">
        <f>+'EV PRECIO REFERENCIA'!BB127</f>
        <v/>
      </c>
      <c r="AO127" s="8" t="str">
        <f t="shared" si="46"/>
        <v>No Aplica</v>
      </c>
      <c r="AP127" s="8" t="str">
        <f>+'EV PRECIO REFERENCIA'!BE127</f>
        <v/>
      </c>
      <c r="AQ127" s="8" t="str">
        <f t="shared" si="47"/>
        <v>No Aplica</v>
      </c>
      <c r="AR127" s="8" t="str">
        <f>+'EV PRECIO REFERENCIA'!BH127</f>
        <v/>
      </c>
      <c r="AS127" s="8" t="str">
        <f t="shared" si="48"/>
        <v>No Aplica</v>
      </c>
      <c r="AT127" s="8" t="str">
        <f>+'EV PRECIO REFERENCIA'!BK127</f>
        <v/>
      </c>
      <c r="AU127" s="8" t="str">
        <f t="shared" si="49"/>
        <v>No Aplica</v>
      </c>
      <c r="AV127" s="8" t="str">
        <f>+'EV PRECIO REFERENCIA'!BQ127</f>
        <v/>
      </c>
      <c r="AW127" s="8" t="str">
        <f t="shared" si="50"/>
        <v>No Aplica</v>
      </c>
      <c r="AX127" s="8" t="str">
        <f>+'EV PRECIO REFERENCIA'!BT127</f>
        <v/>
      </c>
      <c r="AY127" s="8" t="str">
        <f t="shared" si="51"/>
        <v>No Aplica</v>
      </c>
      <c r="AZ127" s="8" t="e">
        <f>+'EV PRECIO REFERENCIA'!BW127</f>
        <v>#REF!</v>
      </c>
      <c r="BA127" s="8" t="e">
        <f t="shared" si="52"/>
        <v>#REF!</v>
      </c>
      <c r="BB127" s="44">
        <f t="shared" si="53"/>
        <v>0</v>
      </c>
    </row>
    <row r="128" spans="1:54" ht="25.5" x14ac:dyDescent="0.2">
      <c r="A128" s="85">
        <f t="shared" si="55"/>
        <v>119</v>
      </c>
      <c r="B128" s="22" t="str">
        <f>VLOOKUP(A128,'EV PRECIO REFERENCIA'!A128:B459,2,0)</f>
        <v>DM2091</v>
      </c>
      <c r="C128" s="135" t="str">
        <f>VLOOKUP(A128,'EV PRECIO REFERENCIA'!A128:C459,3,0)</f>
        <v>KIT STEN PANCREATICO 5 FR 5 CM</v>
      </c>
      <c r="D128" s="18">
        <f>VLOOKUP(A128,'EV PRECIO REFERENCIA'!A128:D459,4,0)</f>
        <v>1</v>
      </c>
      <c r="E128" s="86" t="str">
        <f>VLOOKUP(A128,'EV PRECIO REFERENCIA'!A128:E459,5,0)</f>
        <v>UN</v>
      </c>
      <c r="F128" s="23">
        <f>VLOOKUP(A128,'EV PRECIO REFERENCIA'!A128:F459,6,0)</f>
        <v>620000</v>
      </c>
      <c r="G128" s="23">
        <f>VLOOKUP(A128,'EV PRECIO REFERENCIA'!A128:G459,7,0)</f>
        <v>5</v>
      </c>
      <c r="H128" s="8">
        <f t="shared" si="29"/>
        <v>3100000</v>
      </c>
      <c r="I128" s="8">
        <f t="shared" si="30"/>
        <v>496000</v>
      </c>
      <c r="J128" s="8" t="str">
        <f>+'EV PRECIO REFERENCIA'!I128</f>
        <v/>
      </c>
      <c r="K128" s="8" t="str">
        <f t="shared" si="31"/>
        <v>No Aplica</v>
      </c>
      <c r="L128" s="8" t="str">
        <f>+'EV PRECIO REFERENCIA'!L128</f>
        <v/>
      </c>
      <c r="M128" s="8" t="str">
        <f t="shared" si="32"/>
        <v>No Aplica</v>
      </c>
      <c r="N128" s="8" t="str">
        <f>+'EV PRECIO REFERENCIA'!O128</f>
        <v/>
      </c>
      <c r="O128" s="8" t="str">
        <f t="shared" si="33"/>
        <v>No Aplica</v>
      </c>
      <c r="P128" s="8" t="str">
        <f>+'EV PRECIO REFERENCIA'!R128</f>
        <v/>
      </c>
      <c r="Q128" s="8" t="str">
        <f t="shared" si="34"/>
        <v>No Aplica</v>
      </c>
      <c r="R128" s="8" t="str">
        <f>+'EV PRECIO REFERENCIA'!U128</f>
        <v/>
      </c>
      <c r="S128" s="8" t="str">
        <f t="shared" si="35"/>
        <v>No Aplica</v>
      </c>
      <c r="T128" s="8" t="str">
        <f>+'EV PRECIO REFERENCIA'!X128</f>
        <v/>
      </c>
      <c r="U128" s="8" t="str">
        <f t="shared" si="36"/>
        <v>No Aplica</v>
      </c>
      <c r="V128" s="8" t="e">
        <f>+'EV PRECIO REFERENCIA'!AA128</f>
        <v>#REF!</v>
      </c>
      <c r="W128" s="8" t="e">
        <f t="shared" si="37"/>
        <v>#REF!</v>
      </c>
      <c r="X128" s="258" t="str">
        <f>+'EV PRECIO REFERENCIA'!AD128</f>
        <v/>
      </c>
      <c r="Y128" s="8" t="str">
        <f t="shared" si="38"/>
        <v>No Aplica</v>
      </c>
      <c r="Z128" s="8" t="str">
        <f>+'EV PRECIO REFERENCIA'!AG128</f>
        <v/>
      </c>
      <c r="AA128" s="8" t="str">
        <f t="shared" si="39"/>
        <v>No Aplica</v>
      </c>
      <c r="AB128" s="8" t="str">
        <f>+'EV PRECIO REFERENCIA'!AJ128:AJ460</f>
        <v/>
      </c>
      <c r="AC128" s="8" t="str">
        <f t="shared" si="40"/>
        <v>No Aplica</v>
      </c>
      <c r="AD128" s="8" t="str">
        <f>+'EV PRECIO REFERENCIA'!AM128</f>
        <v/>
      </c>
      <c r="AE128" s="8" t="str">
        <f t="shared" si="41"/>
        <v>No Aplica</v>
      </c>
      <c r="AF128" s="342" t="str">
        <f>+'EV PRECIO REFERENCIA'!AP128</f>
        <v/>
      </c>
      <c r="AG128" s="8" t="str">
        <f t="shared" si="42"/>
        <v>No Aplica</v>
      </c>
      <c r="AH128" s="8" t="str">
        <f>+'EV PRECIO REFERENCIA'!AS128</f>
        <v/>
      </c>
      <c r="AI128" s="8" t="str">
        <f t="shared" si="43"/>
        <v>No Aplica</v>
      </c>
      <c r="AJ128" s="8" t="str">
        <f>+'EV PRECIO REFERENCIA'!AV128</f>
        <v/>
      </c>
      <c r="AK128" s="8" t="str">
        <f t="shared" si="44"/>
        <v>No Aplica</v>
      </c>
      <c r="AL128" s="342" t="str">
        <f>+'EV PRECIO REFERENCIA'!AY128</f>
        <v/>
      </c>
      <c r="AM128" s="8" t="str">
        <f t="shared" si="45"/>
        <v>No Aplica</v>
      </c>
      <c r="AN128" s="8" t="str">
        <f>+'EV PRECIO REFERENCIA'!BB128</f>
        <v/>
      </c>
      <c r="AO128" s="8" t="str">
        <f t="shared" si="46"/>
        <v>No Aplica</v>
      </c>
      <c r="AP128" s="8" t="str">
        <f>+'EV PRECIO REFERENCIA'!BE128</f>
        <v/>
      </c>
      <c r="AQ128" s="8" t="str">
        <f t="shared" si="47"/>
        <v>No Aplica</v>
      </c>
      <c r="AR128" s="8" t="str">
        <f>+'EV PRECIO REFERENCIA'!BH128</f>
        <v/>
      </c>
      <c r="AS128" s="8" t="str">
        <f t="shared" si="48"/>
        <v>No Aplica</v>
      </c>
      <c r="AT128" s="8" t="str">
        <f>+'EV PRECIO REFERENCIA'!BK128</f>
        <v/>
      </c>
      <c r="AU128" s="8" t="str">
        <f t="shared" si="49"/>
        <v>No Aplica</v>
      </c>
      <c r="AV128" s="8" t="str">
        <f>+'EV PRECIO REFERENCIA'!BQ128</f>
        <v/>
      </c>
      <c r="AW128" s="8" t="str">
        <f t="shared" si="50"/>
        <v>No Aplica</v>
      </c>
      <c r="AX128" s="8" t="str">
        <f>+'EV PRECIO REFERENCIA'!BT128</f>
        <v/>
      </c>
      <c r="AY128" s="8" t="str">
        <f t="shared" si="51"/>
        <v>No Aplica</v>
      </c>
      <c r="AZ128" s="8" t="e">
        <f>+'EV PRECIO REFERENCIA'!BW128</f>
        <v>#REF!</v>
      </c>
      <c r="BA128" s="8" t="e">
        <f t="shared" si="52"/>
        <v>#REF!</v>
      </c>
      <c r="BB128" s="44">
        <f t="shared" si="53"/>
        <v>0</v>
      </c>
    </row>
    <row r="129" spans="1:54" ht="25.5" x14ac:dyDescent="0.2">
      <c r="A129" s="85">
        <f t="shared" si="55"/>
        <v>120</v>
      </c>
      <c r="B129" s="22" t="str">
        <f>VLOOKUP(A129,'EV PRECIO REFERENCIA'!A129:B460,2,0)</f>
        <v>DM652</v>
      </c>
      <c r="C129" s="135" t="str">
        <f>VLOOKUP(A129,'EV PRECIO REFERENCIA'!A129:C460,3,0)</f>
        <v>KIT TRACCION CUTANEA PEDIATRICO</v>
      </c>
      <c r="D129" s="18">
        <f>VLOOKUP(A129,'EV PRECIO REFERENCIA'!A129:D460,4,0)</f>
        <v>1</v>
      </c>
      <c r="E129" s="86" t="str">
        <f>VLOOKUP(A129,'EV PRECIO REFERENCIA'!A129:E460,5,0)</f>
        <v>UN</v>
      </c>
      <c r="F129" s="23">
        <f>VLOOKUP(A129,'EV PRECIO REFERENCIA'!A129:F460,6,0)</f>
        <v>20082</v>
      </c>
      <c r="G129" s="23">
        <f>VLOOKUP(A129,'EV PRECIO REFERENCIA'!A129:G460,7,0)</f>
        <v>2</v>
      </c>
      <c r="H129" s="8">
        <f t="shared" si="29"/>
        <v>40164</v>
      </c>
      <c r="I129" s="8">
        <f t="shared" si="30"/>
        <v>16065.6</v>
      </c>
      <c r="J129" s="8" t="str">
        <f>+'EV PRECIO REFERENCIA'!I129</f>
        <v/>
      </c>
      <c r="K129" s="8" t="str">
        <f t="shared" si="31"/>
        <v>No Aplica</v>
      </c>
      <c r="L129" s="8" t="str">
        <f>+'EV PRECIO REFERENCIA'!L129</f>
        <v/>
      </c>
      <c r="M129" s="8" t="str">
        <f t="shared" si="32"/>
        <v>No Aplica</v>
      </c>
      <c r="N129" s="8" t="str">
        <f>+'EV PRECIO REFERENCIA'!O129</f>
        <v/>
      </c>
      <c r="O129" s="8" t="str">
        <f t="shared" si="33"/>
        <v>No Aplica</v>
      </c>
      <c r="P129" s="8" t="str">
        <f>+'EV PRECIO REFERENCIA'!R129</f>
        <v/>
      </c>
      <c r="Q129" s="8" t="str">
        <f t="shared" si="34"/>
        <v>No Aplica</v>
      </c>
      <c r="R129" s="8" t="str">
        <f>+'EV PRECIO REFERENCIA'!U129</f>
        <v/>
      </c>
      <c r="S129" s="8" t="str">
        <f t="shared" si="35"/>
        <v>No Aplica</v>
      </c>
      <c r="T129" s="8" t="str">
        <f>+'EV PRECIO REFERENCIA'!X129</f>
        <v/>
      </c>
      <c r="U129" s="8" t="str">
        <f t="shared" si="36"/>
        <v>No Aplica</v>
      </c>
      <c r="V129" s="8" t="e">
        <f>+'EV PRECIO REFERENCIA'!AA129</f>
        <v>#REF!</v>
      </c>
      <c r="W129" s="8" t="e">
        <f t="shared" si="37"/>
        <v>#REF!</v>
      </c>
      <c r="X129" s="258" t="str">
        <f>+'EV PRECIO REFERENCIA'!AD129</f>
        <v/>
      </c>
      <c r="Y129" s="8" t="str">
        <f t="shared" si="38"/>
        <v>No Aplica</v>
      </c>
      <c r="Z129" s="8" t="str">
        <f>+'EV PRECIO REFERENCIA'!AG129</f>
        <v/>
      </c>
      <c r="AA129" s="8" t="str">
        <f t="shared" si="39"/>
        <v>No Aplica</v>
      </c>
      <c r="AB129" s="8" t="str">
        <f>+'EV PRECIO REFERENCIA'!AJ129:AJ461</f>
        <v/>
      </c>
      <c r="AC129" s="8" t="str">
        <f t="shared" si="40"/>
        <v>No Aplica</v>
      </c>
      <c r="AD129" s="8" t="str">
        <f>+'EV PRECIO REFERENCIA'!AM129</f>
        <v/>
      </c>
      <c r="AE129" s="8" t="str">
        <f t="shared" si="41"/>
        <v>No Aplica</v>
      </c>
      <c r="AF129" s="342" t="str">
        <f>+'EV PRECIO REFERENCIA'!AP129</f>
        <v/>
      </c>
      <c r="AG129" s="8" t="str">
        <f t="shared" si="42"/>
        <v>No Aplica</v>
      </c>
      <c r="AH129" s="8" t="str">
        <f>+'EV PRECIO REFERENCIA'!AS129</f>
        <v/>
      </c>
      <c r="AI129" s="8" t="str">
        <f t="shared" si="43"/>
        <v>No Aplica</v>
      </c>
      <c r="AJ129" s="8" t="str">
        <f>+'EV PRECIO REFERENCIA'!AV129</f>
        <v/>
      </c>
      <c r="AK129" s="8" t="str">
        <f t="shared" si="44"/>
        <v>No Aplica</v>
      </c>
      <c r="AL129" s="342" t="str">
        <f>+'EV PRECIO REFERENCIA'!AY129</f>
        <v/>
      </c>
      <c r="AM129" s="8" t="str">
        <f t="shared" si="45"/>
        <v>No Aplica</v>
      </c>
      <c r="AN129" s="8" t="str">
        <f>+'EV PRECIO REFERENCIA'!BB129</f>
        <v/>
      </c>
      <c r="AO129" s="8" t="str">
        <f t="shared" si="46"/>
        <v>No Aplica</v>
      </c>
      <c r="AP129" s="8" t="str">
        <f>+'EV PRECIO REFERENCIA'!BE129</f>
        <v/>
      </c>
      <c r="AQ129" s="8" t="str">
        <f t="shared" si="47"/>
        <v>No Aplica</v>
      </c>
      <c r="AR129" s="8" t="str">
        <f>+'EV PRECIO REFERENCIA'!BH129</f>
        <v/>
      </c>
      <c r="AS129" s="8" t="str">
        <f t="shared" si="48"/>
        <v>No Aplica</v>
      </c>
      <c r="AT129" s="8" t="str">
        <f>+'EV PRECIO REFERENCIA'!BK129</f>
        <v/>
      </c>
      <c r="AU129" s="8" t="str">
        <f t="shared" si="49"/>
        <v>No Aplica</v>
      </c>
      <c r="AV129" s="8" t="str">
        <f>+'EV PRECIO REFERENCIA'!BQ129</f>
        <v/>
      </c>
      <c r="AW129" s="8" t="str">
        <f t="shared" si="50"/>
        <v>No Aplica</v>
      </c>
      <c r="AX129" s="8" t="str">
        <f>+'EV PRECIO REFERENCIA'!BT129</f>
        <v/>
      </c>
      <c r="AY129" s="8" t="str">
        <f t="shared" si="51"/>
        <v>No Aplica</v>
      </c>
      <c r="AZ129" s="8" t="e">
        <f>+'EV PRECIO REFERENCIA'!BW129</f>
        <v>#REF!</v>
      </c>
      <c r="BA129" s="8" t="e">
        <f t="shared" si="52"/>
        <v>#REF!</v>
      </c>
      <c r="BB129" s="44">
        <f t="shared" si="53"/>
        <v>0</v>
      </c>
    </row>
    <row r="130" spans="1:54" ht="25.5" x14ac:dyDescent="0.2">
      <c r="A130" s="85">
        <f>+A129+1</f>
        <v>121</v>
      </c>
      <c r="B130" s="22" t="str">
        <f>VLOOKUP(A130,'EV PRECIO REFERENCIA'!A130:B461,2,0)</f>
        <v>DM668</v>
      </c>
      <c r="C130" s="135" t="str">
        <f>VLOOKUP(A130,'EV PRECIO REFERENCIA'!A130:C461,3,0)</f>
        <v>LIGADOR DE VARICES ESOFAGICAS 7 BOX</v>
      </c>
      <c r="D130" s="18">
        <f>VLOOKUP(A130,'EV PRECIO REFERENCIA'!A130:D461,4,0)</f>
        <v>1</v>
      </c>
      <c r="E130" s="86" t="str">
        <f>VLOOKUP(A130,'EV PRECIO REFERENCIA'!A130:E461,5,0)</f>
        <v>UN</v>
      </c>
      <c r="F130" s="23">
        <f>VLOOKUP(A130,'EV PRECIO REFERENCIA'!A130:F461,6,0)</f>
        <v>680000</v>
      </c>
      <c r="G130" s="23">
        <f>VLOOKUP(A130,'EV PRECIO REFERENCIA'!A130:G461,7,0)</f>
        <v>3</v>
      </c>
      <c r="H130" s="8">
        <f t="shared" si="29"/>
        <v>2040000</v>
      </c>
      <c r="I130" s="8">
        <f t="shared" si="30"/>
        <v>544000</v>
      </c>
      <c r="J130" s="8" t="str">
        <f>+'EV PRECIO REFERENCIA'!I130</f>
        <v/>
      </c>
      <c r="K130" s="8" t="str">
        <f t="shared" si="31"/>
        <v>No Aplica</v>
      </c>
      <c r="L130" s="8" t="str">
        <f>+'EV PRECIO REFERENCIA'!L130</f>
        <v/>
      </c>
      <c r="M130" s="8" t="str">
        <f t="shared" si="32"/>
        <v>No Aplica</v>
      </c>
      <c r="N130" s="8" t="str">
        <f>+'EV PRECIO REFERENCIA'!O130</f>
        <v/>
      </c>
      <c r="O130" s="8" t="str">
        <f t="shared" si="33"/>
        <v>No Aplica</v>
      </c>
      <c r="P130" s="8" t="str">
        <f>+'EV PRECIO REFERENCIA'!R130</f>
        <v/>
      </c>
      <c r="Q130" s="8" t="str">
        <f t="shared" si="34"/>
        <v>No Aplica</v>
      </c>
      <c r="R130" s="8" t="str">
        <f>+'EV PRECIO REFERENCIA'!U130</f>
        <v/>
      </c>
      <c r="S130" s="8" t="str">
        <f t="shared" si="35"/>
        <v>No Aplica</v>
      </c>
      <c r="T130" s="8" t="str">
        <f>+'EV PRECIO REFERENCIA'!X130</f>
        <v/>
      </c>
      <c r="U130" s="8" t="str">
        <f t="shared" si="36"/>
        <v>No Aplica</v>
      </c>
      <c r="V130" s="8" t="e">
        <f>+'EV PRECIO REFERENCIA'!AA130</f>
        <v>#REF!</v>
      </c>
      <c r="W130" s="8" t="e">
        <f t="shared" si="37"/>
        <v>#REF!</v>
      </c>
      <c r="X130" s="258">
        <f>+'EV PRECIO REFERENCIA'!AD130</f>
        <v>654500</v>
      </c>
      <c r="Y130" s="8" t="str">
        <f t="shared" si="38"/>
        <v>No Aplica</v>
      </c>
      <c r="Z130" s="8" t="str">
        <f>+'EV PRECIO REFERENCIA'!AG130</f>
        <v/>
      </c>
      <c r="AA130" s="8" t="str">
        <f t="shared" si="39"/>
        <v>No Aplica</v>
      </c>
      <c r="AB130" s="8" t="str">
        <f>+'EV PRECIO REFERENCIA'!AJ130:AJ462</f>
        <v/>
      </c>
      <c r="AC130" s="8" t="str">
        <f t="shared" si="40"/>
        <v>No Aplica</v>
      </c>
      <c r="AD130" s="8" t="str">
        <f>+'EV PRECIO REFERENCIA'!AM130</f>
        <v/>
      </c>
      <c r="AE130" s="8" t="str">
        <f t="shared" si="41"/>
        <v>No Aplica</v>
      </c>
      <c r="AF130" s="342" t="str">
        <f>+'EV PRECIO REFERENCIA'!AP130</f>
        <v/>
      </c>
      <c r="AG130" s="8" t="str">
        <f t="shared" si="42"/>
        <v>No Aplica</v>
      </c>
      <c r="AH130" s="8" t="str">
        <f>+'EV PRECIO REFERENCIA'!AS130</f>
        <v/>
      </c>
      <c r="AI130" s="8" t="str">
        <f t="shared" si="43"/>
        <v>No Aplica</v>
      </c>
      <c r="AJ130" s="8" t="str">
        <f>+'EV PRECIO REFERENCIA'!AV130</f>
        <v/>
      </c>
      <c r="AK130" s="8" t="str">
        <f t="shared" si="44"/>
        <v>No Aplica</v>
      </c>
      <c r="AL130" s="342" t="str">
        <f>+'EV PRECIO REFERENCIA'!AY130</f>
        <v/>
      </c>
      <c r="AM130" s="8" t="str">
        <f t="shared" si="45"/>
        <v>No Aplica</v>
      </c>
      <c r="AN130" s="8">
        <f>+'EV PRECIO REFERENCIA'!BB130</f>
        <v>622159</v>
      </c>
      <c r="AO130" s="8" t="str">
        <f t="shared" si="46"/>
        <v>No Aplica</v>
      </c>
      <c r="AP130" s="8" t="str">
        <f>+'EV PRECIO REFERENCIA'!BE130</f>
        <v/>
      </c>
      <c r="AQ130" s="8" t="str">
        <f t="shared" si="47"/>
        <v>No Aplica</v>
      </c>
      <c r="AR130" s="8" t="str">
        <f>+'EV PRECIO REFERENCIA'!BH130</f>
        <v/>
      </c>
      <c r="AS130" s="8" t="str">
        <f t="shared" si="48"/>
        <v>No Aplica</v>
      </c>
      <c r="AT130" s="8" t="str">
        <f>+'EV PRECIO REFERENCIA'!BK130</f>
        <v/>
      </c>
      <c r="AU130" s="8" t="str">
        <f t="shared" si="49"/>
        <v>No Aplica</v>
      </c>
      <c r="AV130" s="8" t="str">
        <f>+'EV PRECIO REFERENCIA'!BQ130</f>
        <v/>
      </c>
      <c r="AW130" s="8" t="str">
        <f t="shared" si="50"/>
        <v>No Aplica</v>
      </c>
      <c r="AX130" s="8" t="str">
        <f>+'EV PRECIO REFERENCIA'!BT130</f>
        <v/>
      </c>
      <c r="AY130" s="8" t="str">
        <f t="shared" si="51"/>
        <v>No Aplica</v>
      </c>
      <c r="AZ130" s="8" t="e">
        <f>+'EV PRECIO REFERENCIA'!BW130</f>
        <v>#REF!</v>
      </c>
      <c r="BA130" s="8" t="e">
        <f t="shared" si="52"/>
        <v>#REF!</v>
      </c>
      <c r="BB130" s="44">
        <f t="shared" si="53"/>
        <v>622159</v>
      </c>
    </row>
    <row r="131" spans="1:54" ht="89.25" x14ac:dyDescent="0.2">
      <c r="A131" s="85">
        <f t="shared" ref="A131:A149" si="56">+A130+1</f>
        <v>122</v>
      </c>
      <c r="B131" s="22" t="str">
        <f>VLOOKUP(A131,'EV PRECIO REFERENCIA'!A131:B462,2,0)</f>
        <v>DM2076</v>
      </c>
      <c r="C131" s="135" t="str">
        <f>VLOOKUP(A131,'EV PRECIO REFERENCIA'!A131:C462,3,0)</f>
        <v>MALLA DE POLIPROPILENO SUAVE DE MEDIANA DENSIDAD CON PESO DE 45 A 90G/M2. MACROPOROSA PORO DE 2.38 A 3.6 X 2.38 A 3.6 MM. NO ABSORBIBLE. 7CM A 8CM X 15CM</v>
      </c>
      <c r="D131" s="18">
        <f>VLOOKUP(A131,'EV PRECIO REFERENCIA'!A131:D462,4,0)</f>
        <v>1</v>
      </c>
      <c r="E131" s="86" t="str">
        <f>VLOOKUP(A131,'EV PRECIO REFERENCIA'!A131:E462,5,0)</f>
        <v>UN</v>
      </c>
      <c r="F131" s="23">
        <f>VLOOKUP(A131,'EV PRECIO REFERENCIA'!A131:F462,6,0)</f>
        <v>102925</v>
      </c>
      <c r="G131" s="23">
        <f>VLOOKUP(A131,'EV PRECIO REFERENCIA'!A131:G462,7,0)</f>
        <v>4</v>
      </c>
      <c r="H131" s="8">
        <f t="shared" si="29"/>
        <v>411700</v>
      </c>
      <c r="I131" s="8">
        <f t="shared" si="30"/>
        <v>82340</v>
      </c>
      <c r="J131" s="8" t="str">
        <f>+'EV PRECIO REFERENCIA'!I131</f>
        <v/>
      </c>
      <c r="K131" s="8" t="str">
        <f t="shared" si="31"/>
        <v>No Aplica</v>
      </c>
      <c r="L131" s="8" t="str">
        <f>+'EV PRECIO REFERENCIA'!L131</f>
        <v/>
      </c>
      <c r="M131" s="8" t="str">
        <f t="shared" si="32"/>
        <v>No Aplica</v>
      </c>
      <c r="N131" s="8" t="str">
        <f>+'EV PRECIO REFERENCIA'!O131</f>
        <v/>
      </c>
      <c r="O131" s="8" t="str">
        <f t="shared" si="33"/>
        <v>No Aplica</v>
      </c>
      <c r="P131" s="8" t="str">
        <f>+'EV PRECIO REFERENCIA'!R131</f>
        <v/>
      </c>
      <c r="Q131" s="8" t="str">
        <f t="shared" si="34"/>
        <v>No Aplica</v>
      </c>
      <c r="R131" s="8">
        <f>+'EV PRECIO REFERENCIA'!U131</f>
        <v>80000</v>
      </c>
      <c r="S131" s="8" t="str">
        <f t="shared" si="35"/>
        <v>Precios Bajos</v>
      </c>
      <c r="T131" s="8" t="str">
        <f>+'EV PRECIO REFERENCIA'!X131</f>
        <v/>
      </c>
      <c r="U131" s="8" t="str">
        <f t="shared" si="36"/>
        <v>No Aplica</v>
      </c>
      <c r="V131" s="8" t="e">
        <f>+'EV PRECIO REFERENCIA'!AA131</f>
        <v>#REF!</v>
      </c>
      <c r="W131" s="8" t="e">
        <f t="shared" si="37"/>
        <v>#REF!</v>
      </c>
      <c r="X131" s="258" t="str">
        <f>+'EV PRECIO REFERENCIA'!AD131</f>
        <v/>
      </c>
      <c r="Y131" s="8" t="str">
        <f t="shared" si="38"/>
        <v>No Aplica</v>
      </c>
      <c r="Z131" s="8" t="str">
        <f>+'EV PRECIO REFERENCIA'!AG131</f>
        <v/>
      </c>
      <c r="AA131" s="8" t="str">
        <f t="shared" si="39"/>
        <v>No Aplica</v>
      </c>
      <c r="AB131" s="8" t="str">
        <f>+'EV PRECIO REFERENCIA'!AJ131:AJ463</f>
        <v/>
      </c>
      <c r="AC131" s="8" t="str">
        <f t="shared" si="40"/>
        <v>No Aplica</v>
      </c>
      <c r="AD131" s="8" t="str">
        <f>+'EV PRECIO REFERENCIA'!AM131</f>
        <v/>
      </c>
      <c r="AE131" s="8" t="str">
        <f t="shared" si="41"/>
        <v>No Aplica</v>
      </c>
      <c r="AF131" s="342" t="str">
        <f>+'EV PRECIO REFERENCIA'!AP131</f>
        <v/>
      </c>
      <c r="AG131" s="8" t="str">
        <f t="shared" si="42"/>
        <v>No Aplica</v>
      </c>
      <c r="AH131" s="8" t="str">
        <f>+'EV PRECIO REFERENCIA'!AS131</f>
        <v/>
      </c>
      <c r="AI131" s="8" t="str">
        <f t="shared" si="43"/>
        <v>No Aplica</v>
      </c>
      <c r="AJ131" s="8" t="str">
        <f>+'EV PRECIO REFERENCIA'!AV131</f>
        <v/>
      </c>
      <c r="AK131" s="8" t="str">
        <f t="shared" si="44"/>
        <v>No Aplica</v>
      </c>
      <c r="AL131" s="342" t="str">
        <f>+'EV PRECIO REFERENCIA'!AY131</f>
        <v/>
      </c>
      <c r="AM131" s="8" t="str">
        <f t="shared" si="45"/>
        <v>No Aplica</v>
      </c>
      <c r="AN131" s="8" t="str">
        <f>+'EV PRECIO REFERENCIA'!BB131</f>
        <v/>
      </c>
      <c r="AO131" s="8" t="str">
        <f t="shared" si="46"/>
        <v>No Aplica</v>
      </c>
      <c r="AP131" s="8" t="str">
        <f>+'EV PRECIO REFERENCIA'!BE131</f>
        <v/>
      </c>
      <c r="AQ131" s="8" t="str">
        <f t="shared" si="47"/>
        <v>No Aplica</v>
      </c>
      <c r="AR131" s="8" t="str">
        <f>+'EV PRECIO REFERENCIA'!BH131</f>
        <v/>
      </c>
      <c r="AS131" s="8" t="str">
        <f t="shared" si="48"/>
        <v>No Aplica</v>
      </c>
      <c r="AT131" s="8" t="str">
        <f>+'EV PRECIO REFERENCIA'!BK131</f>
        <v/>
      </c>
      <c r="AU131" s="8" t="str">
        <f t="shared" si="49"/>
        <v>No Aplica</v>
      </c>
      <c r="AV131" s="8" t="str">
        <f>+'EV PRECIO REFERENCIA'!BQ131</f>
        <v/>
      </c>
      <c r="AW131" s="8" t="str">
        <f t="shared" si="50"/>
        <v>No Aplica</v>
      </c>
      <c r="AX131" s="8" t="str">
        <f>+'EV PRECIO REFERENCIA'!BT131</f>
        <v/>
      </c>
      <c r="AY131" s="8" t="str">
        <f t="shared" si="51"/>
        <v>No Aplica</v>
      </c>
      <c r="AZ131" s="8" t="e">
        <f>+'EV PRECIO REFERENCIA'!BW131</f>
        <v>#REF!</v>
      </c>
      <c r="BA131" s="8" t="e">
        <f t="shared" si="52"/>
        <v>#REF!</v>
      </c>
      <c r="BB131" s="44">
        <f t="shared" si="53"/>
        <v>80000</v>
      </c>
    </row>
    <row r="132" spans="1:54" ht="51" x14ac:dyDescent="0.2">
      <c r="A132" s="85">
        <f t="shared" si="56"/>
        <v>123</v>
      </c>
      <c r="B132" s="22" t="str">
        <f>VLOOKUP(A132,'EV PRECIO REFERENCIA'!A132:B463,2,0)</f>
        <v>DM2003</v>
      </c>
      <c r="C132" s="135" t="str">
        <f>VLOOKUP(A132,'EV PRECIO REFERENCIA'!A132:C463,3,0)</f>
        <v>MALLA MACROPOROSA MONOFILAMENTO LIGERA ULTRAFINA PARA PROLAPSO DE CUPULA VAGINAL</v>
      </c>
      <c r="D132" s="18">
        <f>VLOOKUP(A132,'EV PRECIO REFERENCIA'!A132:D463,4,0)</f>
        <v>1</v>
      </c>
      <c r="E132" s="86" t="str">
        <f>VLOOKUP(A132,'EV PRECIO REFERENCIA'!A132:E463,5,0)</f>
        <v>UN</v>
      </c>
      <c r="F132" s="23">
        <f>VLOOKUP(A132,'EV PRECIO REFERENCIA'!A132:F463,6,0)</f>
        <v>1900000</v>
      </c>
      <c r="G132" s="23">
        <f>VLOOKUP(A132,'EV PRECIO REFERENCIA'!A132:G463,7,0)</f>
        <v>1</v>
      </c>
      <c r="H132" s="8">
        <f t="shared" si="29"/>
        <v>1900000</v>
      </c>
      <c r="I132" s="8">
        <f t="shared" si="30"/>
        <v>1520000</v>
      </c>
      <c r="J132" s="8" t="str">
        <f>+'EV PRECIO REFERENCIA'!I132</f>
        <v/>
      </c>
      <c r="K132" s="8" t="str">
        <f t="shared" si="31"/>
        <v>No Aplica</v>
      </c>
      <c r="L132" s="8" t="str">
        <f>+'EV PRECIO REFERENCIA'!L132</f>
        <v/>
      </c>
      <c r="M132" s="8" t="str">
        <f t="shared" si="32"/>
        <v>No Aplica</v>
      </c>
      <c r="N132" s="8" t="str">
        <f>+'EV PRECIO REFERENCIA'!O132</f>
        <v/>
      </c>
      <c r="O132" s="8" t="str">
        <f t="shared" si="33"/>
        <v>No Aplica</v>
      </c>
      <c r="P132" s="8" t="str">
        <f>+'EV PRECIO REFERENCIA'!R132</f>
        <v/>
      </c>
      <c r="Q132" s="8" t="str">
        <f t="shared" si="34"/>
        <v>No Aplica</v>
      </c>
      <c r="R132" s="8">
        <f>+'EV PRECIO REFERENCIA'!U132</f>
        <v>1900000</v>
      </c>
      <c r="S132" s="8" t="str">
        <f t="shared" si="35"/>
        <v>No Aplica</v>
      </c>
      <c r="T132" s="8" t="str">
        <f>+'EV PRECIO REFERENCIA'!X132</f>
        <v/>
      </c>
      <c r="U132" s="8" t="str">
        <f t="shared" si="36"/>
        <v>No Aplica</v>
      </c>
      <c r="V132" s="8" t="e">
        <f>+'EV PRECIO REFERENCIA'!AA132</f>
        <v>#REF!</v>
      </c>
      <c r="W132" s="8" t="e">
        <f t="shared" si="37"/>
        <v>#REF!</v>
      </c>
      <c r="X132" s="258" t="str">
        <f>+'EV PRECIO REFERENCIA'!AD132</f>
        <v/>
      </c>
      <c r="Y132" s="8" t="str">
        <f t="shared" si="38"/>
        <v>No Aplica</v>
      </c>
      <c r="Z132" s="8" t="str">
        <f>+'EV PRECIO REFERENCIA'!AG132</f>
        <v/>
      </c>
      <c r="AA132" s="8" t="str">
        <f t="shared" si="39"/>
        <v>No Aplica</v>
      </c>
      <c r="AB132" s="8" t="str">
        <f>+'EV PRECIO REFERENCIA'!AJ132:AJ464</f>
        <v/>
      </c>
      <c r="AC132" s="8" t="str">
        <f t="shared" si="40"/>
        <v>No Aplica</v>
      </c>
      <c r="AD132" s="8" t="str">
        <f>+'EV PRECIO REFERENCIA'!AM132</f>
        <v/>
      </c>
      <c r="AE132" s="8" t="str">
        <f t="shared" si="41"/>
        <v>No Aplica</v>
      </c>
      <c r="AF132" s="342" t="str">
        <f>+'EV PRECIO REFERENCIA'!AP132</f>
        <v/>
      </c>
      <c r="AG132" s="8" t="str">
        <f t="shared" si="42"/>
        <v>No Aplica</v>
      </c>
      <c r="AH132" s="8" t="str">
        <f>+'EV PRECIO REFERENCIA'!AS132</f>
        <v/>
      </c>
      <c r="AI132" s="8" t="str">
        <f t="shared" si="43"/>
        <v>No Aplica</v>
      </c>
      <c r="AJ132" s="8" t="str">
        <f>+'EV PRECIO REFERENCIA'!AV132</f>
        <v/>
      </c>
      <c r="AK132" s="8" t="str">
        <f t="shared" si="44"/>
        <v>No Aplica</v>
      </c>
      <c r="AL132" s="342" t="str">
        <f>+'EV PRECIO REFERENCIA'!AY132</f>
        <v/>
      </c>
      <c r="AM132" s="8" t="str">
        <f t="shared" si="45"/>
        <v>No Aplica</v>
      </c>
      <c r="AN132" s="8" t="str">
        <f>+'EV PRECIO REFERENCIA'!BB132</f>
        <v/>
      </c>
      <c r="AO132" s="8" t="str">
        <f t="shared" si="46"/>
        <v>No Aplica</v>
      </c>
      <c r="AP132" s="8" t="str">
        <f>+'EV PRECIO REFERENCIA'!BE132</f>
        <v/>
      </c>
      <c r="AQ132" s="8" t="str">
        <f t="shared" si="47"/>
        <v>No Aplica</v>
      </c>
      <c r="AR132" s="8" t="str">
        <f>+'EV PRECIO REFERENCIA'!BH132</f>
        <v/>
      </c>
      <c r="AS132" s="8" t="str">
        <f t="shared" si="48"/>
        <v>No Aplica</v>
      </c>
      <c r="AT132" s="8" t="str">
        <f>+'EV PRECIO REFERENCIA'!BK132</f>
        <v/>
      </c>
      <c r="AU132" s="8" t="str">
        <f t="shared" si="49"/>
        <v>No Aplica</v>
      </c>
      <c r="AV132" s="8" t="str">
        <f>+'EV PRECIO REFERENCIA'!BQ132</f>
        <v/>
      </c>
      <c r="AW132" s="8" t="str">
        <f t="shared" si="50"/>
        <v>No Aplica</v>
      </c>
      <c r="AX132" s="8" t="str">
        <f>+'EV PRECIO REFERENCIA'!BT132</f>
        <v/>
      </c>
      <c r="AY132" s="8" t="str">
        <f t="shared" si="51"/>
        <v>No Aplica</v>
      </c>
      <c r="AZ132" s="8" t="e">
        <f>+'EV PRECIO REFERENCIA'!BW132</f>
        <v>#REF!</v>
      </c>
      <c r="BA132" s="8" t="e">
        <f t="shared" si="52"/>
        <v>#REF!</v>
      </c>
      <c r="BB132" s="44">
        <f t="shared" si="53"/>
        <v>1900000</v>
      </c>
    </row>
    <row r="133" spans="1:54" ht="25.5" x14ac:dyDescent="0.2">
      <c r="A133" s="85">
        <f t="shared" si="56"/>
        <v>124</v>
      </c>
      <c r="B133" s="22" t="str">
        <f>VLOOKUP(A133,'EV PRECIO REFERENCIA'!A133:B464,2,0)</f>
        <v>DM2724</v>
      </c>
      <c r="C133" s="135" t="str">
        <f>VLOOKUP(A133,'EV PRECIO REFERENCIA'!A133:C464,3,0)</f>
        <v>MARCADOR DE PIEL PARA CIRUGIA</v>
      </c>
      <c r="D133" s="18">
        <f>VLOOKUP(A133,'EV PRECIO REFERENCIA'!A133:D464,4,0)</f>
        <v>1</v>
      </c>
      <c r="E133" s="86" t="str">
        <f>VLOOKUP(A133,'EV PRECIO REFERENCIA'!A133:E464,5,0)</f>
        <v>UN</v>
      </c>
      <c r="F133" s="23">
        <f>VLOOKUP(A133,'EV PRECIO REFERENCIA'!A133:F464,6,0)</f>
        <v>5950</v>
      </c>
      <c r="G133" s="23">
        <f>VLOOKUP(A133,'EV PRECIO REFERENCIA'!A133:G464,7,0)</f>
        <v>2</v>
      </c>
      <c r="H133" s="8">
        <f t="shared" si="29"/>
        <v>11900</v>
      </c>
      <c r="I133" s="8">
        <f t="shared" si="30"/>
        <v>4760</v>
      </c>
      <c r="J133" s="8" t="str">
        <f>+'EV PRECIO REFERENCIA'!I133</f>
        <v/>
      </c>
      <c r="K133" s="8" t="str">
        <f t="shared" si="31"/>
        <v>No Aplica</v>
      </c>
      <c r="L133" s="8" t="str">
        <f>+'EV PRECIO REFERENCIA'!L133</f>
        <v/>
      </c>
      <c r="M133" s="8" t="str">
        <f t="shared" si="32"/>
        <v>No Aplica</v>
      </c>
      <c r="N133" s="8" t="str">
        <f>+'EV PRECIO REFERENCIA'!O133</f>
        <v/>
      </c>
      <c r="O133" s="8" t="str">
        <f t="shared" si="33"/>
        <v>No Aplica</v>
      </c>
      <c r="P133" s="8" t="str">
        <f>+'EV PRECIO REFERENCIA'!R133</f>
        <v/>
      </c>
      <c r="Q133" s="8" t="str">
        <f t="shared" si="34"/>
        <v>No Aplica</v>
      </c>
      <c r="R133" s="8" t="str">
        <f>+'EV PRECIO REFERENCIA'!U133</f>
        <v/>
      </c>
      <c r="S133" s="8" t="str">
        <f t="shared" si="35"/>
        <v>No Aplica</v>
      </c>
      <c r="T133" s="8" t="str">
        <f>+'EV PRECIO REFERENCIA'!X133</f>
        <v/>
      </c>
      <c r="U133" s="8" t="str">
        <f t="shared" si="36"/>
        <v>No Aplica</v>
      </c>
      <c r="V133" s="8" t="e">
        <f>+'EV PRECIO REFERENCIA'!AA133</f>
        <v>#REF!</v>
      </c>
      <c r="W133" s="8" t="e">
        <f t="shared" si="37"/>
        <v>#REF!</v>
      </c>
      <c r="X133" s="258" t="str">
        <f>+'EV PRECIO REFERENCIA'!AD133</f>
        <v/>
      </c>
      <c r="Y133" s="8" t="str">
        <f t="shared" si="38"/>
        <v>No Aplica</v>
      </c>
      <c r="Z133" s="8" t="str">
        <f>+'EV PRECIO REFERENCIA'!AG133</f>
        <v/>
      </c>
      <c r="AA133" s="8" t="str">
        <f t="shared" si="39"/>
        <v>No Aplica</v>
      </c>
      <c r="AB133" s="8" t="str">
        <f>+'EV PRECIO REFERENCIA'!AJ133:AJ465</f>
        <v/>
      </c>
      <c r="AC133" s="8" t="str">
        <f t="shared" si="40"/>
        <v>No Aplica</v>
      </c>
      <c r="AD133" s="8" t="str">
        <f>+'EV PRECIO REFERENCIA'!AM133</f>
        <v/>
      </c>
      <c r="AE133" s="8" t="str">
        <f t="shared" si="41"/>
        <v>No Aplica</v>
      </c>
      <c r="AF133" s="342" t="str">
        <f>+'EV PRECIO REFERENCIA'!AP133</f>
        <v/>
      </c>
      <c r="AG133" s="8" t="str">
        <f t="shared" si="42"/>
        <v>No Aplica</v>
      </c>
      <c r="AH133" s="8" t="str">
        <f>+'EV PRECIO REFERENCIA'!AS133</f>
        <v/>
      </c>
      <c r="AI133" s="8" t="str">
        <f t="shared" si="43"/>
        <v>No Aplica</v>
      </c>
      <c r="AJ133" s="8" t="str">
        <f>+'EV PRECIO REFERENCIA'!AV133</f>
        <v/>
      </c>
      <c r="AK133" s="8" t="str">
        <f t="shared" si="44"/>
        <v>No Aplica</v>
      </c>
      <c r="AL133" s="342" t="str">
        <f>+'EV PRECIO REFERENCIA'!AY133</f>
        <v/>
      </c>
      <c r="AM133" s="8" t="str">
        <f t="shared" si="45"/>
        <v>No Aplica</v>
      </c>
      <c r="AN133" s="8" t="str">
        <f>+'EV PRECIO REFERENCIA'!BB133</f>
        <v/>
      </c>
      <c r="AO133" s="8" t="str">
        <f t="shared" si="46"/>
        <v>No Aplica</v>
      </c>
      <c r="AP133" s="8" t="str">
        <f>+'EV PRECIO REFERENCIA'!BE133</f>
        <v/>
      </c>
      <c r="AQ133" s="8" t="str">
        <f t="shared" si="47"/>
        <v>No Aplica</v>
      </c>
      <c r="AR133" s="8" t="str">
        <f>+'EV PRECIO REFERENCIA'!BH133</f>
        <v/>
      </c>
      <c r="AS133" s="8" t="str">
        <f t="shared" si="48"/>
        <v>No Aplica</v>
      </c>
      <c r="AT133" s="8" t="str">
        <f>+'EV PRECIO REFERENCIA'!BK133</f>
        <v/>
      </c>
      <c r="AU133" s="8" t="str">
        <f t="shared" si="49"/>
        <v>No Aplica</v>
      </c>
      <c r="AV133" s="8" t="str">
        <f>+'EV PRECIO REFERENCIA'!BQ133</f>
        <v/>
      </c>
      <c r="AW133" s="8" t="str">
        <f t="shared" si="50"/>
        <v>No Aplica</v>
      </c>
      <c r="AX133" s="8">
        <f>+'EV PRECIO REFERENCIA'!BT133</f>
        <v>6332</v>
      </c>
      <c r="AY133" s="8" t="str">
        <f t="shared" si="51"/>
        <v>Precios Bajos</v>
      </c>
      <c r="AZ133" s="8" t="e">
        <f>+'EV PRECIO REFERENCIA'!BW133</f>
        <v>#REF!</v>
      </c>
      <c r="BA133" s="8" t="e">
        <f t="shared" si="52"/>
        <v>#REF!</v>
      </c>
      <c r="BB133" s="44">
        <f t="shared" si="53"/>
        <v>6332</v>
      </c>
    </row>
    <row r="134" spans="1:54" x14ac:dyDescent="0.2">
      <c r="A134" s="85">
        <f t="shared" si="56"/>
        <v>125</v>
      </c>
      <c r="B134" s="22" t="str">
        <f>VLOOKUP(A134,'EV PRECIO REFERENCIA'!A134:B465,2,0)</f>
        <v>DM705</v>
      </c>
      <c r="C134" s="135" t="str">
        <f>VLOOKUP(A134,'EV PRECIO REFERENCIA'!A134:C465,3,0)</f>
        <v>MASCARA ANESTESIA N 0</v>
      </c>
      <c r="D134" s="18">
        <f>VLOOKUP(A134,'EV PRECIO REFERENCIA'!A134:D465,4,0)</f>
        <v>1</v>
      </c>
      <c r="E134" s="86" t="str">
        <f>VLOOKUP(A134,'EV PRECIO REFERENCIA'!A134:E465,5,0)</f>
        <v>UN</v>
      </c>
      <c r="F134" s="23">
        <f>VLOOKUP(A134,'EV PRECIO REFERENCIA'!A134:F465,6,0)</f>
        <v>3601</v>
      </c>
      <c r="G134" s="23">
        <f>VLOOKUP(A134,'EV PRECIO REFERENCIA'!A134:G465,7,0)</f>
        <v>3</v>
      </c>
      <c r="H134" s="8">
        <f t="shared" si="29"/>
        <v>10803</v>
      </c>
      <c r="I134" s="8">
        <f t="shared" si="30"/>
        <v>2880.8</v>
      </c>
      <c r="J134" s="8" t="str">
        <f>+'EV PRECIO REFERENCIA'!I134</f>
        <v/>
      </c>
      <c r="K134" s="8" t="str">
        <f t="shared" si="31"/>
        <v>No Aplica</v>
      </c>
      <c r="L134" s="8" t="str">
        <f>+'EV PRECIO REFERENCIA'!L134</f>
        <v/>
      </c>
      <c r="M134" s="8" t="str">
        <f t="shared" si="32"/>
        <v>No Aplica</v>
      </c>
      <c r="N134" s="8" t="str">
        <f>+'EV PRECIO REFERENCIA'!O134</f>
        <v/>
      </c>
      <c r="O134" s="8" t="str">
        <f t="shared" si="33"/>
        <v>No Aplica</v>
      </c>
      <c r="P134" s="8" t="str">
        <f>+'EV PRECIO REFERENCIA'!R134</f>
        <v/>
      </c>
      <c r="Q134" s="8" t="str">
        <f t="shared" si="34"/>
        <v>No Aplica</v>
      </c>
      <c r="R134" s="8">
        <f>+'EV PRECIO REFERENCIA'!U134</f>
        <v>3987</v>
      </c>
      <c r="S134" s="8" t="str">
        <f t="shared" si="35"/>
        <v>Precios Bajos</v>
      </c>
      <c r="T134" s="8">
        <f>+'EV PRECIO REFERENCIA'!X134</f>
        <v>4285.1900000000005</v>
      </c>
      <c r="U134" s="8" t="str">
        <f t="shared" si="36"/>
        <v>Precios Bajos</v>
      </c>
      <c r="V134" s="8" t="e">
        <f>+'EV PRECIO REFERENCIA'!AA134</f>
        <v>#REF!</v>
      </c>
      <c r="W134" s="8" t="e">
        <f t="shared" si="37"/>
        <v>#REF!</v>
      </c>
      <c r="X134" s="258" t="str">
        <f>+'EV PRECIO REFERENCIA'!AD134</f>
        <v/>
      </c>
      <c r="Y134" s="8" t="str">
        <f t="shared" si="38"/>
        <v>No Aplica</v>
      </c>
      <c r="Z134" s="8" t="str">
        <f>+'EV PRECIO REFERENCIA'!AG134</f>
        <v/>
      </c>
      <c r="AA134" s="8" t="str">
        <f t="shared" si="39"/>
        <v>No Aplica</v>
      </c>
      <c r="AB134" s="8" t="str">
        <f>+'EV PRECIO REFERENCIA'!AJ134:AJ466</f>
        <v/>
      </c>
      <c r="AC134" s="8" t="str">
        <f t="shared" si="40"/>
        <v>No Aplica</v>
      </c>
      <c r="AD134" s="8" t="str">
        <f>+'EV PRECIO REFERENCIA'!AM134</f>
        <v/>
      </c>
      <c r="AE134" s="8" t="str">
        <f t="shared" si="41"/>
        <v>No Aplica</v>
      </c>
      <c r="AF134" s="342" t="str">
        <f>+'EV PRECIO REFERENCIA'!AP134</f>
        <v/>
      </c>
      <c r="AG134" s="8" t="str">
        <f t="shared" si="42"/>
        <v>No Aplica</v>
      </c>
      <c r="AH134" s="8" t="str">
        <f>+'EV PRECIO REFERENCIA'!AS134</f>
        <v/>
      </c>
      <c r="AI134" s="8" t="str">
        <f t="shared" si="43"/>
        <v>No Aplica</v>
      </c>
      <c r="AJ134" s="8" t="str">
        <f>+'EV PRECIO REFERENCIA'!AV134</f>
        <v/>
      </c>
      <c r="AK134" s="8" t="str">
        <f t="shared" si="44"/>
        <v>No Aplica</v>
      </c>
      <c r="AL134" s="342" t="str">
        <f>+'EV PRECIO REFERENCIA'!AY134</f>
        <v/>
      </c>
      <c r="AM134" s="8" t="str">
        <f t="shared" si="45"/>
        <v>No Aplica</v>
      </c>
      <c r="AN134" s="8" t="str">
        <f>+'EV PRECIO REFERENCIA'!BB134</f>
        <v/>
      </c>
      <c r="AO134" s="8" t="str">
        <f t="shared" si="46"/>
        <v>No Aplica</v>
      </c>
      <c r="AP134" s="8" t="str">
        <f>+'EV PRECIO REFERENCIA'!BE134</f>
        <v/>
      </c>
      <c r="AQ134" s="8" t="str">
        <f t="shared" si="47"/>
        <v>No Aplica</v>
      </c>
      <c r="AR134" s="8" t="str">
        <f>+'EV PRECIO REFERENCIA'!BH134</f>
        <v/>
      </c>
      <c r="AS134" s="8" t="str">
        <f t="shared" si="48"/>
        <v>No Aplica</v>
      </c>
      <c r="AT134" s="8" t="str">
        <f>+'EV PRECIO REFERENCIA'!BK134</f>
        <v/>
      </c>
      <c r="AU134" s="8" t="str">
        <f t="shared" si="49"/>
        <v>No Aplica</v>
      </c>
      <c r="AV134" s="8" t="str">
        <f>+'EV PRECIO REFERENCIA'!BQ134</f>
        <v/>
      </c>
      <c r="AW134" s="8" t="str">
        <f t="shared" si="50"/>
        <v>No Aplica</v>
      </c>
      <c r="AX134" s="8" t="str">
        <f>+'EV PRECIO REFERENCIA'!BT134</f>
        <v/>
      </c>
      <c r="AY134" s="8" t="str">
        <f t="shared" si="51"/>
        <v>No Aplica</v>
      </c>
      <c r="AZ134" s="8" t="e">
        <f>+'EV PRECIO REFERENCIA'!BW134</f>
        <v>#REF!</v>
      </c>
      <c r="BA134" s="8" t="e">
        <f t="shared" si="52"/>
        <v>#REF!</v>
      </c>
      <c r="BB134" s="44">
        <f t="shared" si="53"/>
        <v>3987</v>
      </c>
    </row>
    <row r="135" spans="1:54" x14ac:dyDescent="0.2">
      <c r="A135" s="85">
        <f t="shared" si="56"/>
        <v>126</v>
      </c>
      <c r="B135" s="22" t="str">
        <f>VLOOKUP(A135,'EV PRECIO REFERENCIA'!A135:B466,2,0)</f>
        <v>DM706</v>
      </c>
      <c r="C135" s="135" t="str">
        <f>VLOOKUP(A135,'EV PRECIO REFERENCIA'!A135:C466,3,0)</f>
        <v>MASCARA ANESTESIA N 1</v>
      </c>
      <c r="D135" s="18">
        <f>VLOOKUP(A135,'EV PRECIO REFERENCIA'!A135:D466,4,0)</f>
        <v>1</v>
      </c>
      <c r="E135" s="86" t="str">
        <f>VLOOKUP(A135,'EV PRECIO REFERENCIA'!A135:E466,5,0)</f>
        <v>UN</v>
      </c>
      <c r="F135" s="23">
        <f>VLOOKUP(A135,'EV PRECIO REFERENCIA'!A135:F466,6,0)</f>
        <v>3601</v>
      </c>
      <c r="G135" s="23">
        <f>VLOOKUP(A135,'EV PRECIO REFERENCIA'!A135:G466,7,0)</f>
        <v>11</v>
      </c>
      <c r="H135" s="8">
        <f t="shared" si="29"/>
        <v>39611</v>
      </c>
      <c r="I135" s="8">
        <f t="shared" si="30"/>
        <v>2880.8</v>
      </c>
      <c r="J135" s="8" t="str">
        <f>+'EV PRECIO REFERENCIA'!I135</f>
        <v/>
      </c>
      <c r="K135" s="8" t="str">
        <f t="shared" si="31"/>
        <v>No Aplica</v>
      </c>
      <c r="L135" s="8" t="str">
        <f>+'EV PRECIO REFERENCIA'!L135</f>
        <v/>
      </c>
      <c r="M135" s="8" t="str">
        <f t="shared" si="32"/>
        <v>No Aplica</v>
      </c>
      <c r="N135" s="8" t="str">
        <f>+'EV PRECIO REFERENCIA'!O135</f>
        <v/>
      </c>
      <c r="O135" s="8" t="str">
        <f t="shared" si="33"/>
        <v>No Aplica</v>
      </c>
      <c r="P135" s="8" t="str">
        <f>+'EV PRECIO REFERENCIA'!R135</f>
        <v/>
      </c>
      <c r="Q135" s="8" t="str">
        <f t="shared" si="34"/>
        <v>No Aplica</v>
      </c>
      <c r="R135" s="8">
        <f>+'EV PRECIO REFERENCIA'!U135</f>
        <v>3987</v>
      </c>
      <c r="S135" s="8" t="str">
        <f t="shared" si="35"/>
        <v>Precios Bajos</v>
      </c>
      <c r="T135" s="8">
        <f>+'EV PRECIO REFERENCIA'!X135</f>
        <v>4285.1900000000005</v>
      </c>
      <c r="U135" s="8" t="str">
        <f t="shared" si="36"/>
        <v>Precios Bajos</v>
      </c>
      <c r="V135" s="8" t="e">
        <f>+'EV PRECIO REFERENCIA'!AA135</f>
        <v>#REF!</v>
      </c>
      <c r="W135" s="8" t="e">
        <f t="shared" si="37"/>
        <v>#REF!</v>
      </c>
      <c r="X135" s="258" t="str">
        <f>+'EV PRECIO REFERENCIA'!AD135</f>
        <v/>
      </c>
      <c r="Y135" s="8" t="str">
        <f t="shared" si="38"/>
        <v>No Aplica</v>
      </c>
      <c r="Z135" s="8" t="str">
        <f>+'EV PRECIO REFERENCIA'!AG135</f>
        <v/>
      </c>
      <c r="AA135" s="8" t="str">
        <f t="shared" si="39"/>
        <v>No Aplica</v>
      </c>
      <c r="AB135" s="8" t="str">
        <f>+'EV PRECIO REFERENCIA'!AJ135:AJ467</f>
        <v/>
      </c>
      <c r="AC135" s="8" t="str">
        <f t="shared" si="40"/>
        <v>No Aplica</v>
      </c>
      <c r="AD135" s="8" t="str">
        <f>+'EV PRECIO REFERENCIA'!AM135</f>
        <v/>
      </c>
      <c r="AE135" s="8" t="str">
        <f t="shared" si="41"/>
        <v>No Aplica</v>
      </c>
      <c r="AF135" s="342" t="str">
        <f>+'EV PRECIO REFERENCIA'!AP135</f>
        <v/>
      </c>
      <c r="AG135" s="8" t="str">
        <f t="shared" si="42"/>
        <v>No Aplica</v>
      </c>
      <c r="AH135" s="8" t="str">
        <f>+'EV PRECIO REFERENCIA'!AS135</f>
        <v/>
      </c>
      <c r="AI135" s="8" t="str">
        <f t="shared" si="43"/>
        <v>No Aplica</v>
      </c>
      <c r="AJ135" s="8" t="str">
        <f>+'EV PRECIO REFERENCIA'!AV135</f>
        <v/>
      </c>
      <c r="AK135" s="8" t="str">
        <f t="shared" si="44"/>
        <v>No Aplica</v>
      </c>
      <c r="AL135" s="342" t="str">
        <f>+'EV PRECIO REFERENCIA'!AY135</f>
        <v/>
      </c>
      <c r="AM135" s="8" t="str">
        <f t="shared" si="45"/>
        <v>No Aplica</v>
      </c>
      <c r="AN135" s="8" t="str">
        <f>+'EV PRECIO REFERENCIA'!BB135</f>
        <v/>
      </c>
      <c r="AO135" s="8" t="str">
        <f t="shared" si="46"/>
        <v>No Aplica</v>
      </c>
      <c r="AP135" s="8" t="str">
        <f>+'EV PRECIO REFERENCIA'!BE135</f>
        <v/>
      </c>
      <c r="AQ135" s="8" t="str">
        <f t="shared" si="47"/>
        <v>No Aplica</v>
      </c>
      <c r="AR135" s="8" t="str">
        <f>+'EV PRECIO REFERENCIA'!BH135</f>
        <v/>
      </c>
      <c r="AS135" s="8" t="str">
        <f t="shared" si="48"/>
        <v>No Aplica</v>
      </c>
      <c r="AT135" s="8" t="str">
        <f>+'EV PRECIO REFERENCIA'!BK135</f>
        <v/>
      </c>
      <c r="AU135" s="8" t="str">
        <f t="shared" si="49"/>
        <v>No Aplica</v>
      </c>
      <c r="AV135" s="8" t="str">
        <f>+'EV PRECIO REFERENCIA'!BQ135</f>
        <v/>
      </c>
      <c r="AW135" s="8" t="str">
        <f t="shared" si="50"/>
        <v>No Aplica</v>
      </c>
      <c r="AX135" s="8" t="str">
        <f>+'EV PRECIO REFERENCIA'!BT135</f>
        <v/>
      </c>
      <c r="AY135" s="8" t="str">
        <f t="shared" si="51"/>
        <v>No Aplica</v>
      </c>
      <c r="AZ135" s="8" t="e">
        <f>+'EV PRECIO REFERENCIA'!BW135</f>
        <v>#REF!</v>
      </c>
      <c r="BA135" s="8" t="e">
        <f t="shared" si="52"/>
        <v>#REF!</v>
      </c>
      <c r="BB135" s="44">
        <f t="shared" si="53"/>
        <v>3987</v>
      </c>
    </row>
    <row r="136" spans="1:54" x14ac:dyDescent="0.2">
      <c r="A136" s="85">
        <f t="shared" si="56"/>
        <v>127</v>
      </c>
      <c r="B136" s="22" t="str">
        <f>VLOOKUP(A136,'EV PRECIO REFERENCIA'!A136:B467,2,0)</f>
        <v>DM707</v>
      </c>
      <c r="C136" s="135" t="str">
        <f>VLOOKUP(A136,'EV PRECIO REFERENCIA'!A136:C467,3,0)</f>
        <v>MASCARA ANESTESIA N 2</v>
      </c>
      <c r="D136" s="18">
        <f>VLOOKUP(A136,'EV PRECIO REFERENCIA'!A136:D467,4,0)</f>
        <v>1</v>
      </c>
      <c r="E136" s="86" t="str">
        <f>VLOOKUP(A136,'EV PRECIO REFERENCIA'!A136:E467,5,0)</f>
        <v>UN</v>
      </c>
      <c r="F136" s="23">
        <f>VLOOKUP(A136,'EV PRECIO REFERENCIA'!A136:F467,6,0)</f>
        <v>3601</v>
      </c>
      <c r="G136" s="23">
        <f>VLOOKUP(A136,'EV PRECIO REFERENCIA'!A136:G467,7,0)</f>
        <v>13</v>
      </c>
      <c r="H136" s="8">
        <f t="shared" si="29"/>
        <v>46813</v>
      </c>
      <c r="I136" s="8">
        <f t="shared" si="30"/>
        <v>2880.8</v>
      </c>
      <c r="J136" s="8" t="str">
        <f>+'EV PRECIO REFERENCIA'!I136</f>
        <v/>
      </c>
      <c r="K136" s="8" t="str">
        <f t="shared" si="31"/>
        <v>No Aplica</v>
      </c>
      <c r="L136" s="8" t="str">
        <f>+'EV PRECIO REFERENCIA'!L136</f>
        <v/>
      </c>
      <c r="M136" s="8" t="str">
        <f t="shared" si="32"/>
        <v>No Aplica</v>
      </c>
      <c r="N136" s="8" t="str">
        <f>+'EV PRECIO REFERENCIA'!O136</f>
        <v/>
      </c>
      <c r="O136" s="8" t="str">
        <f t="shared" si="33"/>
        <v>No Aplica</v>
      </c>
      <c r="P136" s="8" t="str">
        <f>+'EV PRECIO REFERENCIA'!R136</f>
        <v/>
      </c>
      <c r="Q136" s="8" t="str">
        <f t="shared" si="34"/>
        <v>No Aplica</v>
      </c>
      <c r="R136" s="8">
        <f>+'EV PRECIO REFERENCIA'!U136</f>
        <v>3987</v>
      </c>
      <c r="S136" s="8" t="str">
        <f t="shared" si="35"/>
        <v>Precios Bajos</v>
      </c>
      <c r="T136" s="8">
        <f>+'EV PRECIO REFERENCIA'!X136</f>
        <v>4285.1900000000005</v>
      </c>
      <c r="U136" s="8" t="str">
        <f t="shared" si="36"/>
        <v>Precios Bajos</v>
      </c>
      <c r="V136" s="8" t="e">
        <f>+'EV PRECIO REFERENCIA'!AA136</f>
        <v>#REF!</v>
      </c>
      <c r="W136" s="8" t="e">
        <f t="shared" si="37"/>
        <v>#REF!</v>
      </c>
      <c r="X136" s="258" t="str">
        <f>+'EV PRECIO REFERENCIA'!AD136</f>
        <v/>
      </c>
      <c r="Y136" s="8" t="str">
        <f t="shared" si="38"/>
        <v>No Aplica</v>
      </c>
      <c r="Z136" s="8" t="str">
        <f>+'EV PRECIO REFERENCIA'!AG136</f>
        <v/>
      </c>
      <c r="AA136" s="8" t="str">
        <f t="shared" si="39"/>
        <v>No Aplica</v>
      </c>
      <c r="AB136" s="8" t="str">
        <f>+'EV PRECIO REFERENCIA'!AJ136:AJ468</f>
        <v/>
      </c>
      <c r="AC136" s="8" t="str">
        <f t="shared" si="40"/>
        <v>No Aplica</v>
      </c>
      <c r="AD136" s="8" t="str">
        <f>+'EV PRECIO REFERENCIA'!AM136</f>
        <v/>
      </c>
      <c r="AE136" s="8" t="str">
        <f t="shared" si="41"/>
        <v>No Aplica</v>
      </c>
      <c r="AF136" s="342" t="str">
        <f>+'EV PRECIO REFERENCIA'!AP136</f>
        <v/>
      </c>
      <c r="AG136" s="8" t="str">
        <f t="shared" si="42"/>
        <v>No Aplica</v>
      </c>
      <c r="AH136" s="8" t="str">
        <f>+'EV PRECIO REFERENCIA'!AS136</f>
        <v/>
      </c>
      <c r="AI136" s="8" t="str">
        <f t="shared" si="43"/>
        <v>No Aplica</v>
      </c>
      <c r="AJ136" s="8" t="str">
        <f>+'EV PRECIO REFERENCIA'!AV136</f>
        <v/>
      </c>
      <c r="AK136" s="8" t="str">
        <f t="shared" si="44"/>
        <v>No Aplica</v>
      </c>
      <c r="AL136" s="342" t="str">
        <f>+'EV PRECIO REFERENCIA'!AY136</f>
        <v/>
      </c>
      <c r="AM136" s="8" t="str">
        <f t="shared" si="45"/>
        <v>No Aplica</v>
      </c>
      <c r="AN136" s="8" t="str">
        <f>+'EV PRECIO REFERENCIA'!BB136</f>
        <v/>
      </c>
      <c r="AO136" s="8" t="str">
        <f t="shared" si="46"/>
        <v>No Aplica</v>
      </c>
      <c r="AP136" s="8" t="str">
        <f>+'EV PRECIO REFERENCIA'!BE136</f>
        <v/>
      </c>
      <c r="AQ136" s="8" t="str">
        <f t="shared" si="47"/>
        <v>No Aplica</v>
      </c>
      <c r="AR136" s="8" t="str">
        <f>+'EV PRECIO REFERENCIA'!BH136</f>
        <v/>
      </c>
      <c r="AS136" s="8" t="str">
        <f t="shared" si="48"/>
        <v>No Aplica</v>
      </c>
      <c r="AT136" s="8" t="str">
        <f>+'EV PRECIO REFERENCIA'!BK136</f>
        <v/>
      </c>
      <c r="AU136" s="8" t="str">
        <f t="shared" si="49"/>
        <v>No Aplica</v>
      </c>
      <c r="AV136" s="8" t="str">
        <f>+'EV PRECIO REFERENCIA'!BQ136</f>
        <v/>
      </c>
      <c r="AW136" s="8" t="str">
        <f t="shared" si="50"/>
        <v>No Aplica</v>
      </c>
      <c r="AX136" s="8" t="str">
        <f>+'EV PRECIO REFERENCIA'!BT136</f>
        <v/>
      </c>
      <c r="AY136" s="8" t="str">
        <f t="shared" si="51"/>
        <v>No Aplica</v>
      </c>
      <c r="AZ136" s="8" t="e">
        <f>+'EV PRECIO REFERENCIA'!BW136</f>
        <v>#REF!</v>
      </c>
      <c r="BA136" s="8" t="e">
        <f t="shared" si="52"/>
        <v>#REF!</v>
      </c>
      <c r="BB136" s="44">
        <f t="shared" si="53"/>
        <v>3987</v>
      </c>
    </row>
    <row r="137" spans="1:54" x14ac:dyDescent="0.2">
      <c r="A137" s="85">
        <f t="shared" si="56"/>
        <v>128</v>
      </c>
      <c r="B137" s="22" t="str">
        <f>VLOOKUP(A137,'EV PRECIO REFERENCIA'!A137:B468,2,0)</f>
        <v>DM708</v>
      </c>
      <c r="C137" s="135" t="str">
        <f>VLOOKUP(A137,'EV PRECIO REFERENCIA'!A137:C468,3,0)</f>
        <v>MASCARA ANESTESIA N 3</v>
      </c>
      <c r="D137" s="18">
        <f>VLOOKUP(A137,'EV PRECIO REFERENCIA'!A137:D468,4,0)</f>
        <v>1</v>
      </c>
      <c r="E137" s="86" t="str">
        <f>VLOOKUP(A137,'EV PRECIO REFERENCIA'!A137:E468,5,0)</f>
        <v>UN</v>
      </c>
      <c r="F137" s="23">
        <f>VLOOKUP(A137,'EV PRECIO REFERENCIA'!A137:F468,6,0)</f>
        <v>3601</v>
      </c>
      <c r="G137" s="23">
        <f>VLOOKUP(A137,'EV PRECIO REFERENCIA'!A137:G468,7,0)</f>
        <v>28</v>
      </c>
      <c r="H137" s="8">
        <f t="shared" si="29"/>
        <v>100828</v>
      </c>
      <c r="I137" s="8">
        <f t="shared" si="30"/>
        <v>2880.8</v>
      </c>
      <c r="J137" s="8" t="str">
        <f>+'EV PRECIO REFERENCIA'!I137</f>
        <v/>
      </c>
      <c r="K137" s="8" t="str">
        <f t="shared" si="31"/>
        <v>No Aplica</v>
      </c>
      <c r="L137" s="8">
        <f>+'EV PRECIO REFERENCIA'!L137</f>
        <v>4046</v>
      </c>
      <c r="M137" s="8" t="str">
        <f t="shared" si="32"/>
        <v>Artificialidad Baja</v>
      </c>
      <c r="N137" s="8" t="str">
        <f>+'EV PRECIO REFERENCIA'!O137</f>
        <v/>
      </c>
      <c r="O137" s="8" t="str">
        <f t="shared" si="33"/>
        <v>No Aplica</v>
      </c>
      <c r="P137" s="8" t="str">
        <f>+'EV PRECIO REFERENCIA'!R137</f>
        <v/>
      </c>
      <c r="Q137" s="8" t="str">
        <f t="shared" si="34"/>
        <v>No Aplica</v>
      </c>
      <c r="R137" s="8">
        <f>+'EV PRECIO REFERENCIA'!U137</f>
        <v>4106</v>
      </c>
      <c r="S137" s="8" t="str">
        <f t="shared" si="35"/>
        <v>Precios Bajos</v>
      </c>
      <c r="T137" s="8">
        <f>+'EV PRECIO REFERENCIA'!X137</f>
        <v>4285.1900000000005</v>
      </c>
      <c r="U137" s="8" t="str">
        <f t="shared" si="36"/>
        <v>Precios Bajos</v>
      </c>
      <c r="V137" s="8" t="e">
        <f>+'EV PRECIO REFERENCIA'!AA137</f>
        <v>#REF!</v>
      </c>
      <c r="W137" s="8" t="e">
        <f t="shared" si="37"/>
        <v>#REF!</v>
      </c>
      <c r="X137" s="258" t="str">
        <f>+'EV PRECIO REFERENCIA'!AD137</f>
        <v/>
      </c>
      <c r="Y137" s="8" t="str">
        <f t="shared" si="38"/>
        <v>No Aplica</v>
      </c>
      <c r="Z137" s="8" t="str">
        <f>+'EV PRECIO REFERENCIA'!AG137</f>
        <v/>
      </c>
      <c r="AA137" s="8" t="str">
        <f t="shared" si="39"/>
        <v>No Aplica</v>
      </c>
      <c r="AB137" s="8" t="str">
        <f>+'EV PRECIO REFERENCIA'!AJ137:AJ469</f>
        <v/>
      </c>
      <c r="AC137" s="8" t="str">
        <f t="shared" si="40"/>
        <v>No Aplica</v>
      </c>
      <c r="AD137" s="8" t="str">
        <f>+'EV PRECIO REFERENCIA'!AM137</f>
        <v/>
      </c>
      <c r="AE137" s="8" t="str">
        <f t="shared" si="41"/>
        <v>No Aplica</v>
      </c>
      <c r="AF137" s="342" t="str">
        <f>+'EV PRECIO REFERENCIA'!AP137</f>
        <v/>
      </c>
      <c r="AG137" s="8" t="str">
        <f t="shared" si="42"/>
        <v>No Aplica</v>
      </c>
      <c r="AH137" s="8" t="str">
        <f>+'EV PRECIO REFERENCIA'!AS137</f>
        <v/>
      </c>
      <c r="AI137" s="8" t="str">
        <f t="shared" si="43"/>
        <v>No Aplica</v>
      </c>
      <c r="AJ137" s="8" t="str">
        <f>+'EV PRECIO REFERENCIA'!AV137</f>
        <v/>
      </c>
      <c r="AK137" s="8" t="str">
        <f t="shared" si="44"/>
        <v>No Aplica</v>
      </c>
      <c r="AL137" s="342" t="str">
        <f>+'EV PRECIO REFERENCIA'!AY137</f>
        <v/>
      </c>
      <c r="AM137" s="8" t="str">
        <f t="shared" si="45"/>
        <v>No Aplica</v>
      </c>
      <c r="AN137" s="8" t="str">
        <f>+'EV PRECIO REFERENCIA'!BB137</f>
        <v/>
      </c>
      <c r="AO137" s="8" t="str">
        <f t="shared" si="46"/>
        <v>No Aplica</v>
      </c>
      <c r="AP137" s="8" t="str">
        <f>+'EV PRECIO REFERENCIA'!BE137</f>
        <v/>
      </c>
      <c r="AQ137" s="8" t="str">
        <f t="shared" si="47"/>
        <v>No Aplica</v>
      </c>
      <c r="AR137" s="8" t="str">
        <f>+'EV PRECIO REFERENCIA'!BH137</f>
        <v/>
      </c>
      <c r="AS137" s="8" t="str">
        <f t="shared" si="48"/>
        <v>No Aplica</v>
      </c>
      <c r="AT137" s="8" t="str">
        <f>+'EV PRECIO REFERENCIA'!BK137</f>
        <v/>
      </c>
      <c r="AU137" s="8" t="str">
        <f t="shared" si="49"/>
        <v>No Aplica</v>
      </c>
      <c r="AV137" s="8" t="str">
        <f>+'EV PRECIO REFERENCIA'!BQ137</f>
        <v/>
      </c>
      <c r="AW137" s="8" t="str">
        <f t="shared" si="50"/>
        <v>No Aplica</v>
      </c>
      <c r="AX137" s="8" t="str">
        <f>+'EV PRECIO REFERENCIA'!BT137</f>
        <v/>
      </c>
      <c r="AY137" s="8" t="str">
        <f t="shared" si="51"/>
        <v>No Aplica</v>
      </c>
      <c r="AZ137" s="8" t="e">
        <f>+'EV PRECIO REFERENCIA'!BW137</f>
        <v>#REF!</v>
      </c>
      <c r="BA137" s="8" t="e">
        <f t="shared" si="52"/>
        <v>#REF!</v>
      </c>
      <c r="BB137" s="44">
        <f t="shared" si="53"/>
        <v>4046</v>
      </c>
    </row>
    <row r="138" spans="1:54" x14ac:dyDescent="0.2">
      <c r="A138" s="85">
        <f t="shared" si="56"/>
        <v>129</v>
      </c>
      <c r="B138" s="22" t="str">
        <f>VLOOKUP(A138,'EV PRECIO REFERENCIA'!A138:B469,2,0)</f>
        <v>DM709</v>
      </c>
      <c r="C138" s="135" t="str">
        <f>VLOOKUP(A138,'EV PRECIO REFERENCIA'!A138:C469,3,0)</f>
        <v>MASCARA ANESTESIA N 4</v>
      </c>
      <c r="D138" s="18">
        <f>VLOOKUP(A138,'EV PRECIO REFERENCIA'!A138:D469,4,0)</f>
        <v>1</v>
      </c>
      <c r="E138" s="86" t="str">
        <f>VLOOKUP(A138,'EV PRECIO REFERENCIA'!A138:E469,5,0)</f>
        <v>UN</v>
      </c>
      <c r="F138" s="23">
        <f>VLOOKUP(A138,'EV PRECIO REFERENCIA'!A138:F469,6,0)</f>
        <v>3927</v>
      </c>
      <c r="G138" s="23">
        <f>VLOOKUP(A138,'EV PRECIO REFERENCIA'!A138:G469,7,0)</f>
        <v>105</v>
      </c>
      <c r="H138" s="8">
        <f t="shared" si="29"/>
        <v>412335</v>
      </c>
      <c r="I138" s="8">
        <f t="shared" si="30"/>
        <v>3141.6</v>
      </c>
      <c r="J138" s="8" t="str">
        <f>+'EV PRECIO REFERENCIA'!I138</f>
        <v/>
      </c>
      <c r="K138" s="8" t="str">
        <f t="shared" si="31"/>
        <v>No Aplica</v>
      </c>
      <c r="L138" s="8">
        <f>+'EV PRECIO REFERENCIA'!L138</f>
        <v>4046</v>
      </c>
      <c r="M138" s="8" t="str">
        <f t="shared" si="32"/>
        <v>Artificialidad Baja</v>
      </c>
      <c r="N138" s="8" t="str">
        <f>+'EV PRECIO REFERENCIA'!O138</f>
        <v/>
      </c>
      <c r="O138" s="8" t="str">
        <f t="shared" si="33"/>
        <v>No Aplica</v>
      </c>
      <c r="P138" s="8" t="str">
        <f>+'EV PRECIO REFERENCIA'!R138</f>
        <v/>
      </c>
      <c r="Q138" s="8" t="str">
        <f t="shared" si="34"/>
        <v>No Aplica</v>
      </c>
      <c r="R138" s="8">
        <f>+'EV PRECIO REFERENCIA'!U138</f>
        <v>4106</v>
      </c>
      <c r="S138" s="8" t="str">
        <f t="shared" si="35"/>
        <v>Precios Bajos</v>
      </c>
      <c r="T138" s="8">
        <f>+'EV PRECIO REFERENCIA'!X138</f>
        <v>4285.1900000000005</v>
      </c>
      <c r="U138" s="8" t="str">
        <f t="shared" si="36"/>
        <v>Precios Bajos</v>
      </c>
      <c r="V138" s="8" t="e">
        <f>+'EV PRECIO REFERENCIA'!AA138</f>
        <v>#REF!</v>
      </c>
      <c r="W138" s="8" t="e">
        <f t="shared" si="37"/>
        <v>#REF!</v>
      </c>
      <c r="X138" s="258" t="str">
        <f>+'EV PRECIO REFERENCIA'!AD138</f>
        <v/>
      </c>
      <c r="Y138" s="8" t="str">
        <f t="shared" si="38"/>
        <v>No Aplica</v>
      </c>
      <c r="Z138" s="8" t="str">
        <f>+'EV PRECIO REFERENCIA'!AG138</f>
        <v/>
      </c>
      <c r="AA138" s="8" t="str">
        <f t="shared" si="39"/>
        <v>No Aplica</v>
      </c>
      <c r="AB138" s="8" t="str">
        <f>+'EV PRECIO REFERENCIA'!AJ138:AJ470</f>
        <v/>
      </c>
      <c r="AC138" s="8" t="str">
        <f t="shared" si="40"/>
        <v>No Aplica</v>
      </c>
      <c r="AD138" s="8" t="str">
        <f>+'EV PRECIO REFERENCIA'!AM138</f>
        <v/>
      </c>
      <c r="AE138" s="8" t="str">
        <f t="shared" si="41"/>
        <v>No Aplica</v>
      </c>
      <c r="AF138" s="342" t="str">
        <f>+'EV PRECIO REFERENCIA'!AP138</f>
        <v/>
      </c>
      <c r="AG138" s="8" t="str">
        <f t="shared" si="42"/>
        <v>No Aplica</v>
      </c>
      <c r="AH138" s="8" t="str">
        <f>+'EV PRECIO REFERENCIA'!AS138</f>
        <v/>
      </c>
      <c r="AI138" s="8" t="str">
        <f t="shared" si="43"/>
        <v>No Aplica</v>
      </c>
      <c r="AJ138" s="8" t="str">
        <f>+'EV PRECIO REFERENCIA'!AV138</f>
        <v/>
      </c>
      <c r="AK138" s="8" t="str">
        <f t="shared" si="44"/>
        <v>No Aplica</v>
      </c>
      <c r="AL138" s="342" t="str">
        <f>+'EV PRECIO REFERENCIA'!AY138</f>
        <v/>
      </c>
      <c r="AM138" s="8" t="str">
        <f t="shared" si="45"/>
        <v>No Aplica</v>
      </c>
      <c r="AN138" s="8" t="str">
        <f>+'EV PRECIO REFERENCIA'!BB138</f>
        <v/>
      </c>
      <c r="AO138" s="8" t="str">
        <f t="shared" si="46"/>
        <v>No Aplica</v>
      </c>
      <c r="AP138" s="8" t="str">
        <f>+'EV PRECIO REFERENCIA'!BE138</f>
        <v/>
      </c>
      <c r="AQ138" s="8" t="str">
        <f t="shared" si="47"/>
        <v>No Aplica</v>
      </c>
      <c r="AR138" s="8" t="str">
        <f>+'EV PRECIO REFERENCIA'!BH138</f>
        <v/>
      </c>
      <c r="AS138" s="8" t="str">
        <f t="shared" si="48"/>
        <v>No Aplica</v>
      </c>
      <c r="AT138" s="8" t="str">
        <f>+'EV PRECIO REFERENCIA'!BK138</f>
        <v/>
      </c>
      <c r="AU138" s="8" t="str">
        <f t="shared" si="49"/>
        <v>No Aplica</v>
      </c>
      <c r="AV138" s="8" t="str">
        <f>+'EV PRECIO REFERENCIA'!BQ138</f>
        <v/>
      </c>
      <c r="AW138" s="8" t="str">
        <f t="shared" si="50"/>
        <v>No Aplica</v>
      </c>
      <c r="AX138" s="8" t="str">
        <f>+'EV PRECIO REFERENCIA'!BT138</f>
        <v/>
      </c>
      <c r="AY138" s="8" t="str">
        <f t="shared" si="51"/>
        <v>No Aplica</v>
      </c>
      <c r="AZ138" s="8" t="e">
        <f>+'EV PRECIO REFERENCIA'!BW138</f>
        <v>#REF!</v>
      </c>
      <c r="BA138" s="8" t="e">
        <f t="shared" si="52"/>
        <v>#REF!</v>
      </c>
      <c r="BB138" s="44">
        <f t="shared" si="53"/>
        <v>4046</v>
      </c>
    </row>
    <row r="139" spans="1:54" x14ac:dyDescent="0.2">
      <c r="A139" s="85">
        <f t="shared" si="56"/>
        <v>130</v>
      </c>
      <c r="B139" s="22" t="str">
        <f>VLOOKUP(A139,'EV PRECIO REFERENCIA'!A139:B470,2,0)</f>
        <v>DM710</v>
      </c>
      <c r="C139" s="135" t="str">
        <f>VLOOKUP(A139,'EV PRECIO REFERENCIA'!A139:C470,3,0)</f>
        <v>MASCARA ANESTESIA N 5</v>
      </c>
      <c r="D139" s="18">
        <f>VLOOKUP(A139,'EV PRECIO REFERENCIA'!A139:D470,4,0)</f>
        <v>1</v>
      </c>
      <c r="E139" s="86" t="str">
        <f>VLOOKUP(A139,'EV PRECIO REFERENCIA'!A139:E470,5,0)</f>
        <v>UN</v>
      </c>
      <c r="F139" s="23">
        <f>VLOOKUP(A139,'EV PRECIO REFERENCIA'!A139:F470,6,0)</f>
        <v>3601</v>
      </c>
      <c r="G139" s="23">
        <f>VLOOKUP(A139,'EV PRECIO REFERENCIA'!A139:G470,7,0)</f>
        <v>298</v>
      </c>
      <c r="H139" s="8">
        <f t="shared" ref="H139:H202" si="57">+G139*F139</f>
        <v>1073098</v>
      </c>
      <c r="I139" s="8">
        <f t="shared" ref="I139:I202" si="58">(F139)-(F139*$I$8)</f>
        <v>2880.8</v>
      </c>
      <c r="J139" s="8" t="str">
        <f>+'EV PRECIO REFERENCIA'!I139</f>
        <v/>
      </c>
      <c r="K139" s="8" t="str">
        <f t="shared" ref="K139:K202" si="59">IF(J139&lt;$I$10,"Artificialidad Baja","No Aplica")</f>
        <v>No Aplica</v>
      </c>
      <c r="L139" s="8" t="str">
        <f>+'EV PRECIO REFERENCIA'!L139</f>
        <v/>
      </c>
      <c r="M139" s="8" t="str">
        <f t="shared" ref="M139:M202" si="60">IF(L139&lt;$I$10,"Artificialidad Baja","No Aplica")</f>
        <v>No Aplica</v>
      </c>
      <c r="N139" s="8" t="str">
        <f>+'EV PRECIO REFERENCIA'!O139</f>
        <v/>
      </c>
      <c r="O139" s="8" t="str">
        <f t="shared" ref="O139:O202" si="61">IF(N139&lt;$I$10,"Artificialidad Baja","No Aplica")</f>
        <v>No Aplica</v>
      </c>
      <c r="P139" s="8" t="str">
        <f>+'EV PRECIO REFERENCIA'!R139</f>
        <v/>
      </c>
      <c r="Q139" s="8" t="str">
        <f t="shared" ref="Q139:Q202" si="62">IF(P139&lt;$I$10,"Precios Bajos","No Aplica")</f>
        <v>No Aplica</v>
      </c>
      <c r="R139" s="8">
        <f>+'EV PRECIO REFERENCIA'!U139</f>
        <v>4106</v>
      </c>
      <c r="S139" s="8" t="str">
        <f t="shared" ref="S139:S202" si="63">IF(R139&lt;$I$10,"Precios Bajos","No Aplica")</f>
        <v>Precios Bajos</v>
      </c>
      <c r="T139" s="8">
        <f>+'EV PRECIO REFERENCIA'!X139</f>
        <v>4285.1900000000005</v>
      </c>
      <c r="U139" s="8" t="str">
        <f t="shared" ref="U139:U202" si="64">IF(T139&lt;$I$10,"Precios Bajos","No Aplica")</f>
        <v>Precios Bajos</v>
      </c>
      <c r="V139" s="8" t="e">
        <f>+'EV PRECIO REFERENCIA'!AA139</f>
        <v>#REF!</v>
      </c>
      <c r="W139" s="8" t="e">
        <f t="shared" ref="W139:W202" si="65">IF(V139&lt;$I$10,"Precios Bajos","No Aplica")</f>
        <v>#REF!</v>
      </c>
      <c r="X139" s="258" t="str">
        <f>+'EV PRECIO REFERENCIA'!AD139</f>
        <v/>
      </c>
      <c r="Y139" s="8" t="str">
        <f t="shared" ref="Y139:Y202" si="66">IF(X139&lt;$I$10,"Precios Bajos","No Aplica")</f>
        <v>No Aplica</v>
      </c>
      <c r="Z139" s="8" t="str">
        <f>+'EV PRECIO REFERENCIA'!AG139</f>
        <v/>
      </c>
      <c r="AA139" s="8" t="str">
        <f t="shared" ref="AA139:AA202" si="67">IF(Z139&lt;$I$10,"Precios Bajos","No Aplica")</f>
        <v>No Aplica</v>
      </c>
      <c r="AB139" s="8" t="str">
        <f>+'EV PRECIO REFERENCIA'!AJ139:AJ471</f>
        <v/>
      </c>
      <c r="AC139" s="8" t="str">
        <f t="shared" ref="AC139:AC202" si="68">IF(AB139&lt;$I$10,"Precios Bajos","No Aplica")</f>
        <v>No Aplica</v>
      </c>
      <c r="AD139" s="8" t="str">
        <f>+'EV PRECIO REFERENCIA'!AM139</f>
        <v/>
      </c>
      <c r="AE139" s="8" t="str">
        <f t="shared" ref="AE139:AE202" si="69">IF(AD139&lt;$I$10,"Precios Bajos","No Aplica")</f>
        <v>No Aplica</v>
      </c>
      <c r="AF139" s="342" t="str">
        <f>+'EV PRECIO REFERENCIA'!AP139</f>
        <v/>
      </c>
      <c r="AG139" s="8" t="str">
        <f t="shared" ref="AG139:AG202" si="70">IF(AF139&lt;$I$10,"Precios Bajos","No Aplica")</f>
        <v>No Aplica</v>
      </c>
      <c r="AH139" s="8" t="str">
        <f>+'EV PRECIO REFERENCIA'!AS139</f>
        <v/>
      </c>
      <c r="AI139" s="8" t="str">
        <f t="shared" ref="AI139:AI202" si="71">IF(AH139&lt;$I$10,"Precios Bajos","No Aplica")</f>
        <v>No Aplica</v>
      </c>
      <c r="AJ139" s="8" t="str">
        <f>+'EV PRECIO REFERENCIA'!AV139</f>
        <v/>
      </c>
      <c r="AK139" s="8" t="str">
        <f t="shared" ref="AK139:AK202" si="72">IF(AJ139&lt;$I$10,"Precios Bajos","No Aplica")</f>
        <v>No Aplica</v>
      </c>
      <c r="AL139" s="342" t="str">
        <f>+'EV PRECIO REFERENCIA'!AY139</f>
        <v/>
      </c>
      <c r="AM139" s="8" t="str">
        <f t="shared" ref="AM139:AM202" si="73">IF(AL139&lt;$I$10,"Precios Bajos","No Aplica")</f>
        <v>No Aplica</v>
      </c>
      <c r="AN139" s="8" t="str">
        <f>+'EV PRECIO REFERENCIA'!BB139</f>
        <v/>
      </c>
      <c r="AO139" s="8" t="str">
        <f t="shared" ref="AO139:AO202" si="74">IF(AN139&lt;$I$10,"Precios Bajos","No Aplica")</f>
        <v>No Aplica</v>
      </c>
      <c r="AP139" s="8" t="str">
        <f>+'EV PRECIO REFERENCIA'!BE139</f>
        <v/>
      </c>
      <c r="AQ139" s="8" t="str">
        <f t="shared" ref="AQ139:AQ202" si="75">IF(AP139&lt;$I$10,"Precios Bajos","No Aplica")</f>
        <v>No Aplica</v>
      </c>
      <c r="AR139" s="8" t="str">
        <f>+'EV PRECIO REFERENCIA'!BH139</f>
        <v/>
      </c>
      <c r="AS139" s="8" t="str">
        <f t="shared" ref="AS139:AS202" si="76">IF(AR139&lt;$I$10,"Precios Bajos","No Aplica")</f>
        <v>No Aplica</v>
      </c>
      <c r="AT139" s="8" t="str">
        <f>+'EV PRECIO REFERENCIA'!BK139</f>
        <v/>
      </c>
      <c r="AU139" s="8" t="str">
        <f t="shared" ref="AU139:AU202" si="77">IF(AT139&lt;$I$10,"Precios Bajos","No Aplica")</f>
        <v>No Aplica</v>
      </c>
      <c r="AV139" s="8" t="str">
        <f>+'EV PRECIO REFERENCIA'!BQ139</f>
        <v/>
      </c>
      <c r="AW139" s="8" t="str">
        <f t="shared" ref="AW139:AW202" si="78">IF(AV139&lt;$I$10,"Precios Bajos","No Aplica")</f>
        <v>No Aplica</v>
      </c>
      <c r="AX139" s="8" t="str">
        <f>+'EV PRECIO REFERENCIA'!BT139</f>
        <v/>
      </c>
      <c r="AY139" s="8" t="str">
        <f t="shared" ref="AY139:AY202" si="79">IF(AX139&lt;$I$10,"Precios Bajos","No Aplica")</f>
        <v>No Aplica</v>
      </c>
      <c r="AZ139" s="8" t="e">
        <f>+'EV PRECIO REFERENCIA'!BW139</f>
        <v>#REF!</v>
      </c>
      <c r="BA139" s="8" t="e">
        <f t="shared" ref="BA139:BA202" si="80">IF(AZ139&lt;$I$10,"Precios Bajos","No Aplica")</f>
        <v>#REF!</v>
      </c>
      <c r="BB139" s="44">
        <f t="shared" ref="BB139:BB202" si="81">MIN(J139,L139,N139,P139,R139,T139,X139,Z139,AB139,AD139,AF139,AJ139,AN139,AP139,AR139,AV139,AX139,AH139:AH139,AT139,AL139)</f>
        <v>4106</v>
      </c>
    </row>
    <row r="140" spans="1:54" ht="25.5" x14ac:dyDescent="0.2">
      <c r="A140" s="85">
        <f t="shared" si="56"/>
        <v>131</v>
      </c>
      <c r="B140" s="22" t="str">
        <f>VLOOKUP(A140,'EV PRECIO REFERENCIA'!A140:B471,2,0)</f>
        <v>DM723</v>
      </c>
      <c r="C140" s="135" t="str">
        <f>VLOOKUP(A140,'EV PRECIO REFERENCIA'!A140:C471,3,0)</f>
        <v>MASCARA LARINGEA N 2.5 DESECHABLE</v>
      </c>
      <c r="D140" s="18">
        <f>VLOOKUP(A140,'EV PRECIO REFERENCIA'!A140:D471,4,0)</f>
        <v>1</v>
      </c>
      <c r="E140" s="86" t="str">
        <f>VLOOKUP(A140,'EV PRECIO REFERENCIA'!A140:E471,5,0)</f>
        <v>UN</v>
      </c>
      <c r="F140" s="23">
        <f>VLOOKUP(A140,'EV PRECIO REFERENCIA'!A140:F471,6,0)</f>
        <v>18000</v>
      </c>
      <c r="G140" s="23">
        <f>VLOOKUP(A140,'EV PRECIO REFERENCIA'!A140:G471,7,0)</f>
        <v>3</v>
      </c>
      <c r="H140" s="8">
        <f t="shared" si="57"/>
        <v>54000</v>
      </c>
      <c r="I140" s="8">
        <f t="shared" si="58"/>
        <v>14400</v>
      </c>
      <c r="J140" s="8" t="str">
        <f>+'EV PRECIO REFERENCIA'!I140</f>
        <v/>
      </c>
      <c r="K140" s="8" t="str">
        <f t="shared" si="59"/>
        <v>No Aplica</v>
      </c>
      <c r="L140" s="8" t="str">
        <f>+'EV PRECIO REFERENCIA'!L140</f>
        <v/>
      </c>
      <c r="M140" s="8" t="str">
        <f t="shared" si="60"/>
        <v>No Aplica</v>
      </c>
      <c r="N140" s="8" t="str">
        <f>+'EV PRECIO REFERENCIA'!O140</f>
        <v/>
      </c>
      <c r="O140" s="8" t="str">
        <f t="shared" si="61"/>
        <v>No Aplica</v>
      </c>
      <c r="P140" s="8" t="str">
        <f>+'EV PRECIO REFERENCIA'!R140</f>
        <v/>
      </c>
      <c r="Q140" s="8" t="str">
        <f t="shared" si="62"/>
        <v>No Aplica</v>
      </c>
      <c r="R140" s="8" t="str">
        <f>+'EV PRECIO REFERENCIA'!U140</f>
        <v/>
      </c>
      <c r="S140" s="8" t="str">
        <f t="shared" si="63"/>
        <v>No Aplica</v>
      </c>
      <c r="T140" s="8">
        <f>+'EV PRECIO REFERENCIA'!X140</f>
        <v>21420</v>
      </c>
      <c r="U140" s="8" t="str">
        <f t="shared" si="64"/>
        <v>Precios Bajos</v>
      </c>
      <c r="V140" s="8" t="e">
        <f>+'EV PRECIO REFERENCIA'!AA140</f>
        <v>#REF!</v>
      </c>
      <c r="W140" s="8" t="e">
        <f t="shared" si="65"/>
        <v>#REF!</v>
      </c>
      <c r="X140" s="258" t="str">
        <f>+'EV PRECIO REFERENCIA'!AD140</f>
        <v/>
      </c>
      <c r="Y140" s="8" t="str">
        <f t="shared" si="66"/>
        <v>No Aplica</v>
      </c>
      <c r="Z140" s="8" t="str">
        <f>+'EV PRECIO REFERENCIA'!AG140</f>
        <v/>
      </c>
      <c r="AA140" s="8" t="str">
        <f t="shared" si="67"/>
        <v>No Aplica</v>
      </c>
      <c r="AB140" s="8" t="str">
        <f>+'EV PRECIO REFERENCIA'!AJ140:AJ472</f>
        <v/>
      </c>
      <c r="AC140" s="8" t="str">
        <f t="shared" si="68"/>
        <v>No Aplica</v>
      </c>
      <c r="AD140" s="8" t="str">
        <f>+'EV PRECIO REFERENCIA'!AM140</f>
        <v/>
      </c>
      <c r="AE140" s="8" t="str">
        <f t="shared" si="69"/>
        <v>No Aplica</v>
      </c>
      <c r="AF140" s="342" t="str">
        <f>+'EV PRECIO REFERENCIA'!AP140</f>
        <v/>
      </c>
      <c r="AG140" s="8" t="str">
        <f t="shared" si="70"/>
        <v>No Aplica</v>
      </c>
      <c r="AH140" s="8" t="str">
        <f>+'EV PRECIO REFERENCIA'!AS140</f>
        <v/>
      </c>
      <c r="AI140" s="8" t="str">
        <f t="shared" si="71"/>
        <v>No Aplica</v>
      </c>
      <c r="AJ140" s="8" t="str">
        <f>+'EV PRECIO REFERENCIA'!AV140</f>
        <v/>
      </c>
      <c r="AK140" s="8" t="str">
        <f t="shared" si="72"/>
        <v>No Aplica</v>
      </c>
      <c r="AL140" s="342" t="str">
        <f>+'EV PRECIO REFERENCIA'!AY140</f>
        <v/>
      </c>
      <c r="AM140" s="8" t="str">
        <f t="shared" si="73"/>
        <v>No Aplica</v>
      </c>
      <c r="AN140" s="8" t="str">
        <f>+'EV PRECIO REFERENCIA'!BB140</f>
        <v/>
      </c>
      <c r="AO140" s="8" t="str">
        <f t="shared" si="74"/>
        <v>No Aplica</v>
      </c>
      <c r="AP140" s="8" t="str">
        <f>+'EV PRECIO REFERENCIA'!BE140</f>
        <v/>
      </c>
      <c r="AQ140" s="8" t="str">
        <f t="shared" si="75"/>
        <v>No Aplica</v>
      </c>
      <c r="AR140" s="8" t="str">
        <f>+'EV PRECIO REFERENCIA'!BH140</f>
        <v/>
      </c>
      <c r="AS140" s="8" t="str">
        <f t="shared" si="76"/>
        <v>No Aplica</v>
      </c>
      <c r="AT140" s="8" t="str">
        <f>+'EV PRECIO REFERENCIA'!BK140</f>
        <v/>
      </c>
      <c r="AU140" s="8" t="str">
        <f t="shared" si="77"/>
        <v>No Aplica</v>
      </c>
      <c r="AV140" s="8" t="str">
        <f>+'EV PRECIO REFERENCIA'!BQ140</f>
        <v/>
      </c>
      <c r="AW140" s="8" t="str">
        <f t="shared" si="78"/>
        <v>No Aplica</v>
      </c>
      <c r="AX140" s="8" t="str">
        <f>+'EV PRECIO REFERENCIA'!BT140</f>
        <v/>
      </c>
      <c r="AY140" s="8" t="str">
        <f t="shared" si="79"/>
        <v>No Aplica</v>
      </c>
      <c r="AZ140" s="8" t="e">
        <f>+'EV PRECIO REFERENCIA'!BW140</f>
        <v>#REF!</v>
      </c>
      <c r="BA140" s="8" t="e">
        <f t="shared" si="80"/>
        <v>#REF!</v>
      </c>
      <c r="BB140" s="44">
        <f t="shared" si="81"/>
        <v>21420</v>
      </c>
    </row>
    <row r="141" spans="1:54" ht="25.5" x14ac:dyDescent="0.2">
      <c r="A141" s="85">
        <f t="shared" si="56"/>
        <v>132</v>
      </c>
      <c r="B141" s="22" t="str">
        <f>VLOOKUP(A141,'EV PRECIO REFERENCIA'!A141:B472,2,0)</f>
        <v>DM735</v>
      </c>
      <c r="C141" s="135" t="str">
        <f>VLOOKUP(A141,'EV PRECIO REFERENCIA'!A141:C472,3,0)</f>
        <v>MASCARA PERILARINGEA N 3.0</v>
      </c>
      <c r="D141" s="18">
        <f>VLOOKUP(A141,'EV PRECIO REFERENCIA'!A141:D472,4,0)</f>
        <v>1</v>
      </c>
      <c r="E141" s="86" t="str">
        <f>VLOOKUP(A141,'EV PRECIO REFERENCIA'!A141:E472,5,0)</f>
        <v>UN</v>
      </c>
      <c r="F141" s="23">
        <f>VLOOKUP(A141,'EV PRECIO REFERENCIA'!A141:F472,6,0)</f>
        <v>71555.89</v>
      </c>
      <c r="G141" s="23">
        <f>VLOOKUP(A141,'EV PRECIO REFERENCIA'!A141:G472,7,0)</f>
        <v>1</v>
      </c>
      <c r="H141" s="8">
        <f t="shared" si="57"/>
        <v>71555.89</v>
      </c>
      <c r="I141" s="8">
        <f t="shared" si="58"/>
        <v>57244.712</v>
      </c>
      <c r="J141" s="8" t="str">
        <f>+'EV PRECIO REFERENCIA'!I141</f>
        <v/>
      </c>
      <c r="K141" s="8" t="str">
        <f t="shared" si="59"/>
        <v>No Aplica</v>
      </c>
      <c r="L141" s="8" t="str">
        <f>+'EV PRECIO REFERENCIA'!L141</f>
        <v/>
      </c>
      <c r="M141" s="8" t="str">
        <f t="shared" si="60"/>
        <v>No Aplica</v>
      </c>
      <c r="N141" s="8">
        <f>+'EV PRECIO REFERENCIA'!O141</f>
        <v>71556</v>
      </c>
      <c r="O141" s="8" t="str">
        <f t="shared" si="61"/>
        <v>Artificialidad Baja</v>
      </c>
      <c r="P141" s="8" t="str">
        <f>+'EV PRECIO REFERENCIA'!R141</f>
        <v/>
      </c>
      <c r="Q141" s="8" t="str">
        <f t="shared" si="62"/>
        <v>No Aplica</v>
      </c>
      <c r="R141" s="8" t="str">
        <f>+'EV PRECIO REFERENCIA'!U141</f>
        <v/>
      </c>
      <c r="S141" s="8" t="str">
        <f t="shared" si="63"/>
        <v>No Aplica</v>
      </c>
      <c r="T141" s="8" t="str">
        <f>+'EV PRECIO REFERENCIA'!X141</f>
        <v/>
      </c>
      <c r="U141" s="8" t="str">
        <f t="shared" si="64"/>
        <v>No Aplica</v>
      </c>
      <c r="V141" s="8" t="e">
        <f>+'EV PRECIO REFERENCIA'!AA141</f>
        <v>#REF!</v>
      </c>
      <c r="W141" s="8" t="e">
        <f t="shared" si="65"/>
        <v>#REF!</v>
      </c>
      <c r="X141" s="258" t="str">
        <f>+'EV PRECIO REFERENCIA'!AD141</f>
        <v/>
      </c>
      <c r="Y141" s="8" t="str">
        <f t="shared" si="66"/>
        <v>No Aplica</v>
      </c>
      <c r="Z141" s="8" t="str">
        <f>+'EV PRECIO REFERENCIA'!AG141</f>
        <v/>
      </c>
      <c r="AA141" s="8" t="str">
        <f t="shared" si="67"/>
        <v>No Aplica</v>
      </c>
      <c r="AB141" s="8" t="str">
        <f>+'EV PRECIO REFERENCIA'!AJ141:AJ473</f>
        <v/>
      </c>
      <c r="AC141" s="8" t="str">
        <f t="shared" si="68"/>
        <v>No Aplica</v>
      </c>
      <c r="AD141" s="8" t="str">
        <f>+'EV PRECIO REFERENCIA'!AM141</f>
        <v/>
      </c>
      <c r="AE141" s="8" t="str">
        <f t="shared" si="69"/>
        <v>No Aplica</v>
      </c>
      <c r="AF141" s="342" t="str">
        <f>+'EV PRECIO REFERENCIA'!AP141</f>
        <v/>
      </c>
      <c r="AG141" s="8" t="str">
        <f t="shared" si="70"/>
        <v>No Aplica</v>
      </c>
      <c r="AH141" s="8" t="str">
        <f>+'EV PRECIO REFERENCIA'!AS141</f>
        <v/>
      </c>
      <c r="AI141" s="8" t="str">
        <f t="shared" si="71"/>
        <v>No Aplica</v>
      </c>
      <c r="AJ141" s="8" t="str">
        <f>+'EV PRECIO REFERENCIA'!AV141</f>
        <v/>
      </c>
      <c r="AK141" s="8" t="str">
        <f t="shared" si="72"/>
        <v>No Aplica</v>
      </c>
      <c r="AL141" s="342" t="str">
        <f>+'EV PRECIO REFERENCIA'!AY141</f>
        <v/>
      </c>
      <c r="AM141" s="8" t="str">
        <f t="shared" si="73"/>
        <v>No Aplica</v>
      </c>
      <c r="AN141" s="8" t="str">
        <f>+'EV PRECIO REFERENCIA'!BB141</f>
        <v/>
      </c>
      <c r="AO141" s="8" t="str">
        <f t="shared" si="74"/>
        <v>No Aplica</v>
      </c>
      <c r="AP141" s="8" t="str">
        <f>+'EV PRECIO REFERENCIA'!BE141</f>
        <v/>
      </c>
      <c r="AQ141" s="8" t="str">
        <f t="shared" si="75"/>
        <v>No Aplica</v>
      </c>
      <c r="AR141" s="8" t="str">
        <f>+'EV PRECIO REFERENCIA'!BH141</f>
        <v/>
      </c>
      <c r="AS141" s="8" t="str">
        <f t="shared" si="76"/>
        <v>No Aplica</v>
      </c>
      <c r="AT141" s="8" t="str">
        <f>+'EV PRECIO REFERENCIA'!BK141</f>
        <v/>
      </c>
      <c r="AU141" s="8" t="str">
        <f t="shared" si="77"/>
        <v>No Aplica</v>
      </c>
      <c r="AV141" s="8">
        <f>+'EV PRECIO REFERENCIA'!BQ141</f>
        <v>28322</v>
      </c>
      <c r="AW141" s="8" t="str">
        <f t="shared" si="78"/>
        <v>Precios Bajos</v>
      </c>
      <c r="AX141" s="8" t="str">
        <f>+'EV PRECIO REFERENCIA'!BT141</f>
        <v/>
      </c>
      <c r="AY141" s="8" t="str">
        <f t="shared" si="79"/>
        <v>No Aplica</v>
      </c>
      <c r="AZ141" s="8" t="e">
        <f>+'EV PRECIO REFERENCIA'!BW141</f>
        <v>#REF!</v>
      </c>
      <c r="BA141" s="8" t="e">
        <f t="shared" si="80"/>
        <v>#REF!</v>
      </c>
      <c r="BB141" s="44">
        <f t="shared" si="81"/>
        <v>28322</v>
      </c>
    </row>
    <row r="142" spans="1:54" ht="25.5" x14ac:dyDescent="0.2">
      <c r="A142" s="85">
        <f t="shared" si="56"/>
        <v>133</v>
      </c>
      <c r="B142" s="22" t="str">
        <f>VLOOKUP(A142,'EV PRECIO REFERENCIA'!A142:B473,2,0)</f>
        <v>DM736</v>
      </c>
      <c r="C142" s="135" t="str">
        <f>VLOOKUP(A142,'EV PRECIO REFERENCIA'!A142:C473,3,0)</f>
        <v>MASCARA PERILARINGEA N 4.0</v>
      </c>
      <c r="D142" s="18">
        <f>VLOOKUP(A142,'EV PRECIO REFERENCIA'!A142:D473,4,0)</f>
        <v>1</v>
      </c>
      <c r="E142" s="86" t="str">
        <f>VLOOKUP(A142,'EV PRECIO REFERENCIA'!A142:E473,5,0)</f>
        <v>UN</v>
      </c>
      <c r="F142" s="23">
        <f>VLOOKUP(A142,'EV PRECIO REFERENCIA'!A142:F473,6,0)</f>
        <v>71555.89</v>
      </c>
      <c r="G142" s="23">
        <f>VLOOKUP(A142,'EV PRECIO REFERENCIA'!A142:G473,7,0)</f>
        <v>1</v>
      </c>
      <c r="H142" s="8">
        <f t="shared" si="57"/>
        <v>71555.89</v>
      </c>
      <c r="I142" s="8">
        <f t="shared" si="58"/>
        <v>57244.712</v>
      </c>
      <c r="J142" s="8" t="str">
        <f>+'EV PRECIO REFERENCIA'!I142</f>
        <v/>
      </c>
      <c r="K142" s="8" t="str">
        <f t="shared" si="59"/>
        <v>No Aplica</v>
      </c>
      <c r="L142" s="8" t="str">
        <f>+'EV PRECIO REFERENCIA'!L142</f>
        <v/>
      </c>
      <c r="M142" s="8" t="str">
        <f t="shared" si="60"/>
        <v>No Aplica</v>
      </c>
      <c r="N142" s="8">
        <f>+'EV PRECIO REFERENCIA'!O142</f>
        <v>71556</v>
      </c>
      <c r="O142" s="8" t="str">
        <f t="shared" si="61"/>
        <v>Artificialidad Baja</v>
      </c>
      <c r="P142" s="8" t="str">
        <f>+'EV PRECIO REFERENCIA'!R142</f>
        <v/>
      </c>
      <c r="Q142" s="8" t="str">
        <f t="shared" si="62"/>
        <v>No Aplica</v>
      </c>
      <c r="R142" s="8" t="str">
        <f>+'EV PRECIO REFERENCIA'!U142</f>
        <v/>
      </c>
      <c r="S142" s="8" t="str">
        <f t="shared" si="63"/>
        <v>No Aplica</v>
      </c>
      <c r="T142" s="8" t="str">
        <f>+'EV PRECIO REFERENCIA'!X142</f>
        <v/>
      </c>
      <c r="U142" s="8" t="str">
        <f t="shared" si="64"/>
        <v>No Aplica</v>
      </c>
      <c r="V142" s="8" t="e">
        <f>+'EV PRECIO REFERENCIA'!AA142</f>
        <v>#REF!</v>
      </c>
      <c r="W142" s="8" t="e">
        <f t="shared" si="65"/>
        <v>#REF!</v>
      </c>
      <c r="X142" s="258" t="str">
        <f>+'EV PRECIO REFERENCIA'!AD142</f>
        <v/>
      </c>
      <c r="Y142" s="8" t="str">
        <f t="shared" si="66"/>
        <v>No Aplica</v>
      </c>
      <c r="Z142" s="8" t="str">
        <f>+'EV PRECIO REFERENCIA'!AG142</f>
        <v/>
      </c>
      <c r="AA142" s="8" t="str">
        <f t="shared" si="67"/>
        <v>No Aplica</v>
      </c>
      <c r="AB142" s="8" t="str">
        <f>+'EV PRECIO REFERENCIA'!AJ142:AJ474</f>
        <v/>
      </c>
      <c r="AC142" s="8" t="str">
        <f t="shared" si="68"/>
        <v>No Aplica</v>
      </c>
      <c r="AD142" s="8" t="str">
        <f>+'EV PRECIO REFERENCIA'!AM142</f>
        <v/>
      </c>
      <c r="AE142" s="8" t="str">
        <f t="shared" si="69"/>
        <v>No Aplica</v>
      </c>
      <c r="AF142" s="342" t="str">
        <f>+'EV PRECIO REFERENCIA'!AP142</f>
        <v/>
      </c>
      <c r="AG142" s="8" t="str">
        <f t="shared" si="70"/>
        <v>No Aplica</v>
      </c>
      <c r="AH142" s="8" t="str">
        <f>+'EV PRECIO REFERENCIA'!AS142</f>
        <v/>
      </c>
      <c r="AI142" s="8" t="str">
        <f t="shared" si="71"/>
        <v>No Aplica</v>
      </c>
      <c r="AJ142" s="8" t="str">
        <f>+'EV PRECIO REFERENCIA'!AV142</f>
        <v/>
      </c>
      <c r="AK142" s="8" t="str">
        <f t="shared" si="72"/>
        <v>No Aplica</v>
      </c>
      <c r="AL142" s="342" t="str">
        <f>+'EV PRECIO REFERENCIA'!AY142</f>
        <v/>
      </c>
      <c r="AM142" s="8" t="str">
        <f t="shared" si="73"/>
        <v>No Aplica</v>
      </c>
      <c r="AN142" s="8" t="str">
        <f>+'EV PRECIO REFERENCIA'!BB142</f>
        <v/>
      </c>
      <c r="AO142" s="8" t="str">
        <f t="shared" si="74"/>
        <v>No Aplica</v>
      </c>
      <c r="AP142" s="8" t="str">
        <f>+'EV PRECIO REFERENCIA'!BE142</f>
        <v/>
      </c>
      <c r="AQ142" s="8" t="str">
        <f t="shared" si="75"/>
        <v>No Aplica</v>
      </c>
      <c r="AR142" s="8" t="str">
        <f>+'EV PRECIO REFERENCIA'!BH142</f>
        <v/>
      </c>
      <c r="AS142" s="8" t="str">
        <f t="shared" si="76"/>
        <v>No Aplica</v>
      </c>
      <c r="AT142" s="8" t="str">
        <f>+'EV PRECIO REFERENCIA'!BK142</f>
        <v/>
      </c>
      <c r="AU142" s="8" t="str">
        <f t="shared" si="77"/>
        <v>No Aplica</v>
      </c>
      <c r="AV142" s="8">
        <f>+'EV PRECIO REFERENCIA'!BQ142</f>
        <v>28322</v>
      </c>
      <c r="AW142" s="8" t="str">
        <f t="shared" si="78"/>
        <v>Precios Bajos</v>
      </c>
      <c r="AX142" s="8" t="str">
        <f>+'EV PRECIO REFERENCIA'!BT142</f>
        <v/>
      </c>
      <c r="AY142" s="8" t="str">
        <f t="shared" si="79"/>
        <v>No Aplica</v>
      </c>
      <c r="AZ142" s="8" t="e">
        <f>+'EV PRECIO REFERENCIA'!BW142</f>
        <v>#REF!</v>
      </c>
      <c r="BA142" s="8" t="e">
        <f t="shared" si="80"/>
        <v>#REF!</v>
      </c>
      <c r="BB142" s="44">
        <f t="shared" si="81"/>
        <v>28322</v>
      </c>
    </row>
    <row r="143" spans="1:54" ht="25.5" x14ac:dyDescent="0.2">
      <c r="A143" s="85">
        <f t="shared" si="56"/>
        <v>134</v>
      </c>
      <c r="B143" s="22" t="str">
        <f>VLOOKUP(A143,'EV PRECIO REFERENCIA'!A143:B474,2,0)</f>
        <v>DM775</v>
      </c>
      <c r="C143" s="135" t="str">
        <f>VLOOKUP(A143,'EV PRECIO REFERENCIA'!A143:C474,3,0)</f>
        <v>NEBULIZADOR JET CON SISTEMA VENTURY</v>
      </c>
      <c r="D143" s="18">
        <f>VLOOKUP(A143,'EV PRECIO REFERENCIA'!A143:D474,4,0)</f>
        <v>1</v>
      </c>
      <c r="E143" s="86" t="str">
        <f>VLOOKUP(A143,'EV PRECIO REFERENCIA'!A143:E474,5,0)</f>
        <v>UN</v>
      </c>
      <c r="F143" s="23">
        <f>VLOOKUP(A143,'EV PRECIO REFERENCIA'!A143:F474,6,0)</f>
        <v>5259.8</v>
      </c>
      <c r="G143" s="23">
        <f>VLOOKUP(A143,'EV PRECIO REFERENCIA'!A143:G474,7,0)</f>
        <v>3</v>
      </c>
      <c r="H143" s="8">
        <f t="shared" si="57"/>
        <v>15779.400000000001</v>
      </c>
      <c r="I143" s="8">
        <f t="shared" si="58"/>
        <v>4207.84</v>
      </c>
      <c r="J143" s="8" t="str">
        <f>+'EV PRECIO REFERENCIA'!I143</f>
        <v/>
      </c>
      <c r="K143" s="8" t="str">
        <f t="shared" si="59"/>
        <v>No Aplica</v>
      </c>
      <c r="L143" s="8" t="str">
        <f>+'EV PRECIO REFERENCIA'!L143</f>
        <v/>
      </c>
      <c r="M143" s="8" t="str">
        <f t="shared" si="60"/>
        <v>No Aplica</v>
      </c>
      <c r="N143" s="8">
        <f>+'EV PRECIO REFERENCIA'!O143</f>
        <v>5625</v>
      </c>
      <c r="O143" s="8" t="str">
        <f t="shared" si="61"/>
        <v>Artificialidad Baja</v>
      </c>
      <c r="P143" s="8" t="str">
        <f>+'EV PRECIO REFERENCIA'!R143</f>
        <v/>
      </c>
      <c r="Q143" s="8" t="str">
        <f t="shared" si="62"/>
        <v>No Aplica</v>
      </c>
      <c r="R143" s="8" t="str">
        <f>+'EV PRECIO REFERENCIA'!U143</f>
        <v/>
      </c>
      <c r="S143" s="8" t="str">
        <f t="shared" si="63"/>
        <v>No Aplica</v>
      </c>
      <c r="T143" s="8" t="str">
        <f>+'EV PRECIO REFERENCIA'!X143</f>
        <v/>
      </c>
      <c r="U143" s="8" t="str">
        <f t="shared" si="64"/>
        <v>No Aplica</v>
      </c>
      <c r="V143" s="8" t="e">
        <f>+'EV PRECIO REFERENCIA'!AA143</f>
        <v>#REF!</v>
      </c>
      <c r="W143" s="8" t="e">
        <f t="shared" si="65"/>
        <v>#REF!</v>
      </c>
      <c r="X143" s="258" t="str">
        <f>+'EV PRECIO REFERENCIA'!AD143</f>
        <v/>
      </c>
      <c r="Y143" s="8" t="str">
        <f t="shared" si="66"/>
        <v>No Aplica</v>
      </c>
      <c r="Z143" s="8" t="str">
        <f>+'EV PRECIO REFERENCIA'!AG143</f>
        <v/>
      </c>
      <c r="AA143" s="8" t="str">
        <f t="shared" si="67"/>
        <v>No Aplica</v>
      </c>
      <c r="AB143" s="8" t="str">
        <f>+'EV PRECIO REFERENCIA'!AJ143:AJ475</f>
        <v/>
      </c>
      <c r="AC143" s="8" t="str">
        <f t="shared" si="68"/>
        <v>No Aplica</v>
      </c>
      <c r="AD143" s="8" t="str">
        <f>+'EV PRECIO REFERENCIA'!AM143</f>
        <v/>
      </c>
      <c r="AE143" s="8" t="str">
        <f t="shared" si="69"/>
        <v>No Aplica</v>
      </c>
      <c r="AF143" s="342">
        <f>+'EV PRECIO REFERENCIA'!AP143</f>
        <v>5259.8</v>
      </c>
      <c r="AG143" s="8" t="str">
        <f t="shared" si="70"/>
        <v>Precios Bajos</v>
      </c>
      <c r="AH143" s="8" t="str">
        <f>+'EV PRECIO REFERENCIA'!AS143</f>
        <v/>
      </c>
      <c r="AI143" s="8" t="str">
        <f t="shared" si="71"/>
        <v>No Aplica</v>
      </c>
      <c r="AJ143" s="8" t="str">
        <f>+'EV PRECIO REFERENCIA'!AV143</f>
        <v/>
      </c>
      <c r="AK143" s="8" t="str">
        <f t="shared" si="72"/>
        <v>No Aplica</v>
      </c>
      <c r="AL143" s="342" t="str">
        <f>+'EV PRECIO REFERENCIA'!AY143</f>
        <v/>
      </c>
      <c r="AM143" s="8" t="str">
        <f t="shared" si="73"/>
        <v>No Aplica</v>
      </c>
      <c r="AN143" s="8" t="str">
        <f>+'EV PRECIO REFERENCIA'!BB143</f>
        <v/>
      </c>
      <c r="AO143" s="8" t="str">
        <f t="shared" si="74"/>
        <v>No Aplica</v>
      </c>
      <c r="AP143" s="8" t="str">
        <f>+'EV PRECIO REFERENCIA'!BE143</f>
        <v/>
      </c>
      <c r="AQ143" s="8" t="str">
        <f t="shared" si="75"/>
        <v>No Aplica</v>
      </c>
      <c r="AR143" s="8" t="str">
        <f>+'EV PRECIO REFERENCIA'!BH143</f>
        <v/>
      </c>
      <c r="AS143" s="8" t="str">
        <f t="shared" si="76"/>
        <v>No Aplica</v>
      </c>
      <c r="AT143" s="8" t="str">
        <f>+'EV PRECIO REFERENCIA'!BK143</f>
        <v/>
      </c>
      <c r="AU143" s="8" t="str">
        <f t="shared" si="77"/>
        <v>No Aplica</v>
      </c>
      <c r="AV143" s="8" t="str">
        <f>+'EV PRECIO REFERENCIA'!BQ143</f>
        <v/>
      </c>
      <c r="AW143" s="8" t="str">
        <f t="shared" si="78"/>
        <v>No Aplica</v>
      </c>
      <c r="AX143" s="8" t="str">
        <f>+'EV PRECIO REFERENCIA'!BT143</f>
        <v/>
      </c>
      <c r="AY143" s="8" t="str">
        <f t="shared" si="79"/>
        <v>No Aplica</v>
      </c>
      <c r="AZ143" s="8" t="e">
        <f>+'EV PRECIO REFERENCIA'!BW143</f>
        <v>#REF!</v>
      </c>
      <c r="BA143" s="8" t="e">
        <f t="shared" si="80"/>
        <v>#REF!</v>
      </c>
      <c r="BB143" s="44">
        <f t="shared" si="81"/>
        <v>5259.8</v>
      </c>
    </row>
    <row r="144" spans="1:54" ht="51" x14ac:dyDescent="0.2">
      <c r="A144" s="85">
        <f t="shared" si="56"/>
        <v>135</v>
      </c>
      <c r="B144" s="22" t="str">
        <f>VLOOKUP(A144,'EV PRECIO REFERENCIA'!A144:B475,2,0)</f>
        <v>DM400</v>
      </c>
      <c r="C144" s="135" t="str">
        <f>VLOOKUP(A144,'EV PRECIO REFERENCIA'!A144:C475,3,0)</f>
        <v>PAÑO IMPREGNADO CON CLORHEXIDINA AL 2 % Y ALCOHOL ISOPROPILICO AL 70%</v>
      </c>
      <c r="D144" s="18">
        <f>VLOOKUP(A144,'EV PRECIO REFERENCIA'!A144:D475,4,0)</f>
        <v>1</v>
      </c>
      <c r="E144" s="86" t="str">
        <f>VLOOKUP(A144,'EV PRECIO REFERENCIA'!A144:E475,5,0)</f>
        <v>UN</v>
      </c>
      <c r="F144" s="23">
        <f>VLOOKUP(A144,'EV PRECIO REFERENCIA'!A144:F475,6,0)</f>
        <v>57.228915662650607</v>
      </c>
      <c r="G144" s="23">
        <f>VLOOKUP(A144,'EV PRECIO REFERENCIA'!A144:G475,7,0)</f>
        <v>85583</v>
      </c>
      <c r="H144" s="8">
        <f t="shared" si="57"/>
        <v>4897822.2891566269</v>
      </c>
      <c r="I144" s="8">
        <f t="shared" si="58"/>
        <v>45.783132530120483</v>
      </c>
      <c r="J144" s="8" t="str">
        <f>+'EV PRECIO REFERENCIA'!I144</f>
        <v/>
      </c>
      <c r="K144" s="8" t="str">
        <f t="shared" si="59"/>
        <v>No Aplica</v>
      </c>
      <c r="L144" s="8" t="str">
        <f>+'EV PRECIO REFERENCIA'!L144</f>
        <v/>
      </c>
      <c r="M144" s="8" t="str">
        <f t="shared" si="60"/>
        <v>No Aplica</v>
      </c>
      <c r="N144" s="8" t="str">
        <f>+'EV PRECIO REFERENCIA'!O144</f>
        <v/>
      </c>
      <c r="O144" s="8" t="str">
        <f t="shared" si="61"/>
        <v>No Aplica</v>
      </c>
      <c r="P144" s="8" t="str">
        <f>+'EV PRECIO REFERENCIA'!R144</f>
        <v/>
      </c>
      <c r="Q144" s="8" t="str">
        <f t="shared" si="62"/>
        <v>No Aplica</v>
      </c>
      <c r="R144" s="8" t="str">
        <f>+'EV PRECIO REFERENCIA'!U144</f>
        <v/>
      </c>
      <c r="S144" s="8" t="str">
        <f t="shared" si="63"/>
        <v>No Aplica</v>
      </c>
      <c r="T144" s="8" t="str">
        <f>+'EV PRECIO REFERENCIA'!X144</f>
        <v/>
      </c>
      <c r="U144" s="8" t="str">
        <f t="shared" si="64"/>
        <v>No Aplica</v>
      </c>
      <c r="V144" s="8" t="e">
        <f>+'EV PRECIO REFERENCIA'!AA144</f>
        <v>#REF!</v>
      </c>
      <c r="W144" s="8" t="e">
        <f t="shared" si="65"/>
        <v>#REF!</v>
      </c>
      <c r="X144" s="258" t="str">
        <f>+'EV PRECIO REFERENCIA'!AD144</f>
        <v/>
      </c>
      <c r="Y144" s="8" t="str">
        <f t="shared" si="66"/>
        <v>No Aplica</v>
      </c>
      <c r="Z144" s="8" t="str">
        <f>+'EV PRECIO REFERENCIA'!AG144</f>
        <v/>
      </c>
      <c r="AA144" s="8" t="str">
        <f t="shared" si="67"/>
        <v>No Aplica</v>
      </c>
      <c r="AB144" s="8" t="str">
        <f>+'EV PRECIO REFERENCIA'!AJ144:AJ476</f>
        <v/>
      </c>
      <c r="AC144" s="8" t="str">
        <f t="shared" si="68"/>
        <v>No Aplica</v>
      </c>
      <c r="AD144" s="8" t="str">
        <f>+'EV PRECIO REFERENCIA'!AM144</f>
        <v/>
      </c>
      <c r="AE144" s="8" t="str">
        <f t="shared" si="69"/>
        <v>No Aplica</v>
      </c>
      <c r="AF144" s="342" t="str">
        <f>+'EV PRECIO REFERENCIA'!AP144</f>
        <v/>
      </c>
      <c r="AG144" s="8" t="str">
        <f t="shared" si="70"/>
        <v>No Aplica</v>
      </c>
      <c r="AH144" s="8" t="str">
        <f>+'EV PRECIO REFERENCIA'!AS144</f>
        <v/>
      </c>
      <c r="AI144" s="8" t="str">
        <f t="shared" si="71"/>
        <v>No Aplica</v>
      </c>
      <c r="AJ144" s="8" t="str">
        <f>+'EV PRECIO REFERENCIA'!AV144</f>
        <v/>
      </c>
      <c r="AK144" s="8" t="str">
        <f t="shared" si="72"/>
        <v>No Aplica</v>
      </c>
      <c r="AL144" s="342" t="str">
        <f>+'EV PRECIO REFERENCIA'!AY144</f>
        <v/>
      </c>
      <c r="AM144" s="8" t="str">
        <f t="shared" si="73"/>
        <v>No Aplica</v>
      </c>
      <c r="AN144" s="8" t="str">
        <f>+'EV PRECIO REFERENCIA'!BB144</f>
        <v/>
      </c>
      <c r="AO144" s="8" t="str">
        <f t="shared" si="74"/>
        <v>No Aplica</v>
      </c>
      <c r="AP144" s="8" t="str">
        <f>+'EV PRECIO REFERENCIA'!BE144</f>
        <v/>
      </c>
      <c r="AQ144" s="8" t="str">
        <f t="shared" si="75"/>
        <v>No Aplica</v>
      </c>
      <c r="AR144" s="8">
        <f>+'EV PRECIO REFERENCIA'!BH144</f>
        <v>60</v>
      </c>
      <c r="AS144" s="8" t="str">
        <f t="shared" si="76"/>
        <v>Precios Bajos</v>
      </c>
      <c r="AT144" s="8">
        <f>+'EV PRECIO REFERENCIA'!BK144</f>
        <v>51</v>
      </c>
      <c r="AU144" s="8" t="str">
        <f t="shared" si="77"/>
        <v>Precios Bajos</v>
      </c>
      <c r="AV144" s="8" t="str">
        <f>+'EV PRECIO REFERENCIA'!BQ144</f>
        <v/>
      </c>
      <c r="AW144" s="8" t="str">
        <f t="shared" si="78"/>
        <v>No Aplica</v>
      </c>
      <c r="AX144" s="8" t="str">
        <f>+'EV PRECIO REFERENCIA'!BT144</f>
        <v/>
      </c>
      <c r="AY144" s="8" t="str">
        <f t="shared" si="79"/>
        <v>No Aplica</v>
      </c>
      <c r="AZ144" s="8" t="e">
        <f>+'EV PRECIO REFERENCIA'!BW144</f>
        <v>#REF!</v>
      </c>
      <c r="BA144" s="8" t="e">
        <f t="shared" si="80"/>
        <v>#REF!</v>
      </c>
      <c r="BB144" s="44">
        <f t="shared" si="81"/>
        <v>51</v>
      </c>
    </row>
    <row r="145" spans="1:54" ht="38.25" x14ac:dyDescent="0.2">
      <c r="A145" s="85">
        <f t="shared" si="56"/>
        <v>136</v>
      </c>
      <c r="B145" s="22" t="str">
        <f>VLOOKUP(A145,'EV PRECIO REFERENCIA'!A145:B476,2,0)</f>
        <v>DM787</v>
      </c>
      <c r="C145" s="135" t="str">
        <f>VLOOKUP(A145,'EV PRECIO REFERENCIA'!A145:C476,3,0)</f>
        <v>PAPEL ELECTROCARDIOGRAFO 30 X 50 ROLLO</v>
      </c>
      <c r="D145" s="18">
        <f>VLOOKUP(A145,'EV PRECIO REFERENCIA'!A145:D476,4,0)</f>
        <v>1</v>
      </c>
      <c r="E145" s="86" t="str">
        <f>VLOOKUP(A145,'EV PRECIO REFERENCIA'!A145:E476,5,0)</f>
        <v>UN</v>
      </c>
      <c r="F145" s="23">
        <f>VLOOKUP(A145,'EV PRECIO REFERENCIA'!A145:F476,6,0)</f>
        <v>3784.2</v>
      </c>
      <c r="G145" s="23">
        <f>VLOOKUP(A145,'EV PRECIO REFERENCIA'!A145:G476,7,0)</f>
        <v>5</v>
      </c>
      <c r="H145" s="8">
        <f t="shared" si="57"/>
        <v>18921</v>
      </c>
      <c r="I145" s="8">
        <f t="shared" si="58"/>
        <v>3027.3599999999997</v>
      </c>
      <c r="J145" s="8" t="str">
        <f>+'EV PRECIO REFERENCIA'!I145</f>
        <v/>
      </c>
      <c r="K145" s="8" t="str">
        <f t="shared" si="59"/>
        <v>No Aplica</v>
      </c>
      <c r="L145" s="8" t="str">
        <f>+'EV PRECIO REFERENCIA'!L145</f>
        <v/>
      </c>
      <c r="M145" s="8" t="str">
        <f t="shared" si="60"/>
        <v>No Aplica</v>
      </c>
      <c r="N145" s="8" t="str">
        <f>+'EV PRECIO REFERENCIA'!O145</f>
        <v/>
      </c>
      <c r="O145" s="8" t="str">
        <f t="shared" si="61"/>
        <v>No Aplica</v>
      </c>
      <c r="P145" s="8" t="str">
        <f>+'EV PRECIO REFERENCIA'!R145</f>
        <v/>
      </c>
      <c r="Q145" s="8" t="str">
        <f t="shared" si="62"/>
        <v>No Aplica</v>
      </c>
      <c r="R145" s="8" t="str">
        <f>+'EV PRECIO REFERENCIA'!U145</f>
        <v/>
      </c>
      <c r="S145" s="8" t="str">
        <f t="shared" si="63"/>
        <v>No Aplica</v>
      </c>
      <c r="T145" s="8" t="str">
        <f>+'EV PRECIO REFERENCIA'!X145</f>
        <v/>
      </c>
      <c r="U145" s="8" t="str">
        <f t="shared" si="64"/>
        <v>No Aplica</v>
      </c>
      <c r="V145" s="8" t="e">
        <f>+'EV PRECIO REFERENCIA'!AA145</f>
        <v>#REF!</v>
      </c>
      <c r="W145" s="8" t="e">
        <f t="shared" si="65"/>
        <v>#REF!</v>
      </c>
      <c r="X145" s="258" t="str">
        <f>+'EV PRECIO REFERENCIA'!AD145</f>
        <v/>
      </c>
      <c r="Y145" s="8" t="str">
        <f t="shared" si="66"/>
        <v>No Aplica</v>
      </c>
      <c r="Z145" s="8" t="str">
        <f>+'EV PRECIO REFERENCIA'!AG145</f>
        <v/>
      </c>
      <c r="AA145" s="8" t="str">
        <f t="shared" si="67"/>
        <v>No Aplica</v>
      </c>
      <c r="AB145" s="8" t="str">
        <f>+'EV PRECIO REFERENCIA'!AJ145:AJ477</f>
        <v/>
      </c>
      <c r="AC145" s="8" t="str">
        <f t="shared" si="68"/>
        <v>No Aplica</v>
      </c>
      <c r="AD145" s="8" t="str">
        <f>+'EV PRECIO REFERENCIA'!AM145</f>
        <v/>
      </c>
      <c r="AE145" s="8" t="str">
        <f t="shared" si="69"/>
        <v>No Aplica</v>
      </c>
      <c r="AF145" s="342">
        <f>+'EV PRECIO REFERENCIA'!AP145</f>
        <v>3808</v>
      </c>
      <c r="AG145" s="8" t="str">
        <f t="shared" si="70"/>
        <v>Precios Bajos</v>
      </c>
      <c r="AH145" s="8" t="str">
        <f>+'EV PRECIO REFERENCIA'!AS145</f>
        <v/>
      </c>
      <c r="AI145" s="8" t="str">
        <f t="shared" si="71"/>
        <v>No Aplica</v>
      </c>
      <c r="AJ145" s="8" t="str">
        <f>+'EV PRECIO REFERENCIA'!AV145</f>
        <v/>
      </c>
      <c r="AK145" s="8" t="str">
        <f t="shared" si="72"/>
        <v>No Aplica</v>
      </c>
      <c r="AL145" s="342" t="str">
        <f>+'EV PRECIO REFERENCIA'!AY145</f>
        <v/>
      </c>
      <c r="AM145" s="8" t="str">
        <f t="shared" si="73"/>
        <v>No Aplica</v>
      </c>
      <c r="AN145" s="8" t="str">
        <f>+'EV PRECIO REFERENCIA'!BB145</f>
        <v/>
      </c>
      <c r="AO145" s="8" t="str">
        <f t="shared" si="74"/>
        <v>No Aplica</v>
      </c>
      <c r="AP145" s="8" t="str">
        <f>+'EV PRECIO REFERENCIA'!BE145</f>
        <v/>
      </c>
      <c r="AQ145" s="8" t="str">
        <f t="shared" si="75"/>
        <v>No Aplica</v>
      </c>
      <c r="AR145" s="8" t="str">
        <f>+'EV PRECIO REFERENCIA'!BH145</f>
        <v/>
      </c>
      <c r="AS145" s="8" t="str">
        <f t="shared" si="76"/>
        <v>No Aplica</v>
      </c>
      <c r="AT145" s="8" t="str">
        <f>+'EV PRECIO REFERENCIA'!BK145</f>
        <v/>
      </c>
      <c r="AU145" s="8" t="str">
        <f t="shared" si="77"/>
        <v>No Aplica</v>
      </c>
      <c r="AV145" s="8" t="str">
        <f>+'EV PRECIO REFERENCIA'!BQ145</f>
        <v/>
      </c>
      <c r="AW145" s="8" t="str">
        <f t="shared" si="78"/>
        <v>No Aplica</v>
      </c>
      <c r="AX145" s="8">
        <f>+'EV PRECIO REFERENCIA'!BT145</f>
        <v>4246</v>
      </c>
      <c r="AY145" s="8" t="str">
        <f t="shared" si="79"/>
        <v>Precios Bajos</v>
      </c>
      <c r="AZ145" s="8" t="e">
        <f>+'EV PRECIO REFERENCIA'!BW145</f>
        <v>#REF!</v>
      </c>
      <c r="BA145" s="8" t="e">
        <f t="shared" si="80"/>
        <v>#REF!</v>
      </c>
      <c r="BB145" s="44">
        <f t="shared" si="81"/>
        <v>3808</v>
      </c>
    </row>
    <row r="146" spans="1:54" x14ac:dyDescent="0.2">
      <c r="A146" s="85">
        <f t="shared" si="56"/>
        <v>137</v>
      </c>
      <c r="B146" s="22" t="str">
        <f>VLOOKUP(A146,'EV PRECIO REFERENCIA'!A146:B477,2,0)</f>
        <v>DM845</v>
      </c>
      <c r="C146" s="135" t="str">
        <f>VLOOKUP(A146,'EV PRECIO REFERENCIA'!A146:C477,3,0)</f>
        <v>PAPILOTOMO TRILUMEN</v>
      </c>
      <c r="D146" s="18">
        <f>VLOOKUP(A146,'EV PRECIO REFERENCIA'!A146:D477,4,0)</f>
        <v>1</v>
      </c>
      <c r="E146" s="86" t="str">
        <f>VLOOKUP(A146,'EV PRECIO REFERENCIA'!A146:E477,5,0)</f>
        <v>UN</v>
      </c>
      <c r="F146" s="23">
        <f>VLOOKUP(A146,'EV PRECIO REFERENCIA'!A146:F477,6,0)</f>
        <v>547400</v>
      </c>
      <c r="G146" s="23">
        <f>VLOOKUP(A146,'EV PRECIO REFERENCIA'!A146:G477,7,0)</f>
        <v>19</v>
      </c>
      <c r="H146" s="8">
        <f t="shared" si="57"/>
        <v>10400600</v>
      </c>
      <c r="I146" s="8">
        <f t="shared" si="58"/>
        <v>437920</v>
      </c>
      <c r="J146" s="8" t="str">
        <f>+'EV PRECIO REFERENCIA'!I146</f>
        <v/>
      </c>
      <c r="K146" s="8" t="str">
        <f t="shared" si="59"/>
        <v>No Aplica</v>
      </c>
      <c r="L146" s="8" t="str">
        <f>+'EV PRECIO REFERENCIA'!L146</f>
        <v/>
      </c>
      <c r="M146" s="8" t="str">
        <f t="shared" si="60"/>
        <v>No Aplica</v>
      </c>
      <c r="N146" s="8" t="str">
        <f>+'EV PRECIO REFERENCIA'!O146</f>
        <v/>
      </c>
      <c r="O146" s="8" t="str">
        <f t="shared" si="61"/>
        <v>No Aplica</v>
      </c>
      <c r="P146" s="8" t="str">
        <f>+'EV PRECIO REFERENCIA'!R146</f>
        <v/>
      </c>
      <c r="Q146" s="8" t="str">
        <f t="shared" si="62"/>
        <v>No Aplica</v>
      </c>
      <c r="R146" s="8" t="str">
        <f>+'EV PRECIO REFERENCIA'!U146</f>
        <v/>
      </c>
      <c r="S146" s="8" t="str">
        <f t="shared" si="63"/>
        <v>No Aplica</v>
      </c>
      <c r="T146" s="8" t="str">
        <f>+'EV PRECIO REFERENCIA'!X146</f>
        <v/>
      </c>
      <c r="U146" s="8" t="str">
        <f t="shared" si="64"/>
        <v>No Aplica</v>
      </c>
      <c r="V146" s="8" t="e">
        <f>+'EV PRECIO REFERENCIA'!AA146</f>
        <v>#REF!</v>
      </c>
      <c r="W146" s="8" t="e">
        <f t="shared" si="65"/>
        <v>#REF!</v>
      </c>
      <c r="X146" s="258" t="str">
        <f>+'EV PRECIO REFERENCIA'!AD146</f>
        <v/>
      </c>
      <c r="Y146" s="8" t="str">
        <f t="shared" si="66"/>
        <v>No Aplica</v>
      </c>
      <c r="Z146" s="8" t="str">
        <f>+'EV PRECIO REFERENCIA'!AG146</f>
        <v/>
      </c>
      <c r="AA146" s="8" t="str">
        <f t="shared" si="67"/>
        <v>No Aplica</v>
      </c>
      <c r="AB146" s="8" t="str">
        <f>+'EV PRECIO REFERENCIA'!AJ146:AJ478</f>
        <v/>
      </c>
      <c r="AC146" s="8" t="str">
        <f t="shared" si="68"/>
        <v>No Aplica</v>
      </c>
      <c r="AD146" s="8" t="str">
        <f>+'EV PRECIO REFERENCIA'!AM146</f>
        <v/>
      </c>
      <c r="AE146" s="8" t="str">
        <f t="shared" si="69"/>
        <v>No Aplica</v>
      </c>
      <c r="AF146" s="342" t="str">
        <f>+'EV PRECIO REFERENCIA'!AP146</f>
        <v/>
      </c>
      <c r="AG146" s="8" t="str">
        <f t="shared" si="70"/>
        <v>No Aplica</v>
      </c>
      <c r="AH146" s="8" t="str">
        <f>+'EV PRECIO REFERENCIA'!AS146</f>
        <v/>
      </c>
      <c r="AI146" s="8" t="str">
        <f t="shared" si="71"/>
        <v>No Aplica</v>
      </c>
      <c r="AJ146" s="8" t="str">
        <f>+'EV PRECIO REFERENCIA'!AV146</f>
        <v/>
      </c>
      <c r="AK146" s="8" t="str">
        <f t="shared" si="72"/>
        <v>No Aplica</v>
      </c>
      <c r="AL146" s="342" t="str">
        <f>+'EV PRECIO REFERENCIA'!AY146</f>
        <v/>
      </c>
      <c r="AM146" s="8" t="str">
        <f t="shared" si="73"/>
        <v>No Aplica</v>
      </c>
      <c r="AN146" s="8" t="str">
        <f>+'EV PRECIO REFERENCIA'!BB146</f>
        <v/>
      </c>
      <c r="AO146" s="8" t="str">
        <f t="shared" si="74"/>
        <v>No Aplica</v>
      </c>
      <c r="AP146" s="8" t="str">
        <f>+'EV PRECIO REFERENCIA'!BE146</f>
        <v/>
      </c>
      <c r="AQ146" s="8" t="str">
        <f t="shared" si="75"/>
        <v>No Aplica</v>
      </c>
      <c r="AR146" s="8" t="str">
        <f>+'EV PRECIO REFERENCIA'!BH146</f>
        <v/>
      </c>
      <c r="AS146" s="8" t="str">
        <f t="shared" si="76"/>
        <v>No Aplica</v>
      </c>
      <c r="AT146" s="8" t="str">
        <f>+'EV PRECIO REFERENCIA'!BK146</f>
        <v/>
      </c>
      <c r="AU146" s="8" t="str">
        <f t="shared" si="77"/>
        <v>No Aplica</v>
      </c>
      <c r="AV146" s="8" t="str">
        <f>+'EV PRECIO REFERENCIA'!BQ146</f>
        <v/>
      </c>
      <c r="AW146" s="8" t="str">
        <f t="shared" si="78"/>
        <v>No Aplica</v>
      </c>
      <c r="AX146" s="8" t="str">
        <f>+'EV PRECIO REFERENCIA'!BT146</f>
        <v/>
      </c>
      <c r="AY146" s="8" t="str">
        <f t="shared" si="79"/>
        <v>No Aplica</v>
      </c>
      <c r="AZ146" s="8" t="e">
        <f>+'EV PRECIO REFERENCIA'!BW146</f>
        <v>#REF!</v>
      </c>
      <c r="BA146" s="8" t="e">
        <f t="shared" si="80"/>
        <v>#REF!</v>
      </c>
      <c r="BB146" s="44">
        <f t="shared" si="81"/>
        <v>0</v>
      </c>
    </row>
    <row r="147" spans="1:54" ht="25.5" x14ac:dyDescent="0.2">
      <c r="A147" s="85">
        <f t="shared" si="56"/>
        <v>138</v>
      </c>
      <c r="B147" s="22" t="str">
        <f>VLOOKUP(A147,'EV PRECIO REFERENCIA'!A147:B478,2,0)</f>
        <v>DM872</v>
      </c>
      <c r="C147" s="135" t="str">
        <f>VLOOKUP(A147,'EV PRECIO REFERENCIA'!A147:C478,3,0)</f>
        <v>PINZA BIOPSIA COLONOSCOPIA DESECHABLE</v>
      </c>
      <c r="D147" s="18">
        <f>VLOOKUP(A147,'EV PRECIO REFERENCIA'!A147:D478,4,0)</f>
        <v>1</v>
      </c>
      <c r="E147" s="86" t="str">
        <f>VLOOKUP(A147,'EV PRECIO REFERENCIA'!A147:E478,5,0)</f>
        <v>UN</v>
      </c>
      <c r="F147" s="23">
        <f>VLOOKUP(A147,'EV PRECIO REFERENCIA'!A147:F478,6,0)</f>
        <v>51170</v>
      </c>
      <c r="G147" s="23">
        <f>VLOOKUP(A147,'EV PRECIO REFERENCIA'!A147:G478,7,0)</f>
        <v>2</v>
      </c>
      <c r="H147" s="8">
        <f t="shared" si="57"/>
        <v>102340</v>
      </c>
      <c r="I147" s="8">
        <f t="shared" si="58"/>
        <v>40936</v>
      </c>
      <c r="J147" s="8" t="str">
        <f>+'EV PRECIO REFERENCIA'!I147</f>
        <v/>
      </c>
      <c r="K147" s="8" t="str">
        <f t="shared" si="59"/>
        <v>No Aplica</v>
      </c>
      <c r="L147" s="8" t="str">
        <f>+'EV PRECIO REFERENCIA'!L147</f>
        <v/>
      </c>
      <c r="M147" s="8" t="str">
        <f t="shared" si="60"/>
        <v>No Aplica</v>
      </c>
      <c r="N147" s="8" t="str">
        <f>+'EV PRECIO REFERENCIA'!O147</f>
        <v/>
      </c>
      <c r="O147" s="8" t="str">
        <f t="shared" si="61"/>
        <v>No Aplica</v>
      </c>
      <c r="P147" s="8" t="str">
        <f>+'EV PRECIO REFERENCIA'!R147</f>
        <v/>
      </c>
      <c r="Q147" s="8" t="str">
        <f t="shared" si="62"/>
        <v>No Aplica</v>
      </c>
      <c r="R147" s="8" t="str">
        <f>+'EV PRECIO REFERENCIA'!U147</f>
        <v/>
      </c>
      <c r="S147" s="8" t="str">
        <f t="shared" si="63"/>
        <v>No Aplica</v>
      </c>
      <c r="T147" s="8" t="str">
        <f>+'EV PRECIO REFERENCIA'!X147</f>
        <v/>
      </c>
      <c r="U147" s="8" t="str">
        <f t="shared" si="64"/>
        <v>No Aplica</v>
      </c>
      <c r="V147" s="8" t="e">
        <f>+'EV PRECIO REFERENCIA'!AA147</f>
        <v>#REF!</v>
      </c>
      <c r="W147" s="8" t="e">
        <f t="shared" si="65"/>
        <v>#REF!</v>
      </c>
      <c r="X147" s="258" t="str">
        <f>+'EV PRECIO REFERENCIA'!AD147</f>
        <v/>
      </c>
      <c r="Y147" s="8" t="str">
        <f t="shared" si="66"/>
        <v>No Aplica</v>
      </c>
      <c r="Z147" s="8" t="str">
        <f>+'EV PRECIO REFERENCIA'!AG147</f>
        <v/>
      </c>
      <c r="AA147" s="8" t="str">
        <f t="shared" si="67"/>
        <v>No Aplica</v>
      </c>
      <c r="AB147" s="8" t="str">
        <f>+'EV PRECIO REFERENCIA'!AJ147:AJ479</f>
        <v/>
      </c>
      <c r="AC147" s="8" t="str">
        <f t="shared" si="68"/>
        <v>No Aplica</v>
      </c>
      <c r="AD147" s="8" t="str">
        <f>+'EV PRECIO REFERENCIA'!AM147</f>
        <v/>
      </c>
      <c r="AE147" s="8" t="str">
        <f t="shared" si="69"/>
        <v>No Aplica</v>
      </c>
      <c r="AF147" s="342" t="str">
        <f>+'EV PRECIO REFERENCIA'!AP147</f>
        <v/>
      </c>
      <c r="AG147" s="8" t="str">
        <f t="shared" si="70"/>
        <v>No Aplica</v>
      </c>
      <c r="AH147" s="8" t="str">
        <f>+'EV PRECIO REFERENCIA'!AS147</f>
        <v/>
      </c>
      <c r="AI147" s="8" t="str">
        <f t="shared" si="71"/>
        <v>No Aplica</v>
      </c>
      <c r="AJ147" s="8" t="str">
        <f>+'EV PRECIO REFERENCIA'!AV147</f>
        <v/>
      </c>
      <c r="AK147" s="8" t="str">
        <f t="shared" si="72"/>
        <v>No Aplica</v>
      </c>
      <c r="AL147" s="342" t="str">
        <f>+'EV PRECIO REFERENCIA'!AY147</f>
        <v/>
      </c>
      <c r="AM147" s="8" t="str">
        <f t="shared" si="73"/>
        <v>No Aplica</v>
      </c>
      <c r="AN147" s="8" t="str">
        <f>+'EV PRECIO REFERENCIA'!BB147</f>
        <v/>
      </c>
      <c r="AO147" s="8" t="str">
        <f t="shared" si="74"/>
        <v>No Aplica</v>
      </c>
      <c r="AP147" s="8" t="str">
        <f>+'EV PRECIO REFERENCIA'!BE147</f>
        <v/>
      </c>
      <c r="AQ147" s="8" t="str">
        <f t="shared" si="75"/>
        <v>No Aplica</v>
      </c>
      <c r="AR147" s="8" t="str">
        <f>+'EV PRECIO REFERENCIA'!BH147</f>
        <v/>
      </c>
      <c r="AS147" s="8" t="str">
        <f t="shared" si="76"/>
        <v>No Aplica</v>
      </c>
      <c r="AT147" s="8" t="str">
        <f>+'EV PRECIO REFERENCIA'!BK147</f>
        <v/>
      </c>
      <c r="AU147" s="8" t="str">
        <f t="shared" si="77"/>
        <v>No Aplica</v>
      </c>
      <c r="AV147" s="8" t="str">
        <f>+'EV PRECIO REFERENCIA'!BQ147</f>
        <v/>
      </c>
      <c r="AW147" s="8" t="str">
        <f t="shared" si="78"/>
        <v>No Aplica</v>
      </c>
      <c r="AX147" s="8" t="str">
        <f>+'EV PRECIO REFERENCIA'!BT147</f>
        <v/>
      </c>
      <c r="AY147" s="8" t="str">
        <f t="shared" si="79"/>
        <v>No Aplica</v>
      </c>
      <c r="AZ147" s="8" t="e">
        <f>+'EV PRECIO REFERENCIA'!BW147</f>
        <v>#REF!</v>
      </c>
      <c r="BA147" s="8" t="e">
        <f t="shared" si="80"/>
        <v>#REF!</v>
      </c>
      <c r="BB147" s="44">
        <f t="shared" si="81"/>
        <v>0</v>
      </c>
    </row>
    <row r="148" spans="1:54" ht="25.5" x14ac:dyDescent="0.2">
      <c r="A148" s="85">
        <f t="shared" si="56"/>
        <v>139</v>
      </c>
      <c r="B148" s="22" t="str">
        <f>VLOOKUP(A148,'EV PRECIO REFERENCIA'!A148:B479,2,0)</f>
        <v>DM1598</v>
      </c>
      <c r="C148" s="135" t="str">
        <f>VLOOKUP(A148,'EV PRECIO REFERENCIA'!A148:C479,3,0)</f>
        <v>PINZA BIOSIA PARA GASTROSCOPIA DESECHABLE</v>
      </c>
      <c r="D148" s="18">
        <f>VLOOKUP(A148,'EV PRECIO REFERENCIA'!A148:D479,4,0)</f>
        <v>1</v>
      </c>
      <c r="E148" s="86" t="str">
        <f>VLOOKUP(A148,'EV PRECIO REFERENCIA'!A148:E479,5,0)</f>
        <v>UN</v>
      </c>
      <c r="F148" s="23">
        <f>VLOOKUP(A148,'EV PRECIO REFERENCIA'!A148:F479,6,0)</f>
        <v>51170</v>
      </c>
      <c r="G148" s="23">
        <f>VLOOKUP(A148,'EV PRECIO REFERENCIA'!A148:G479,7,0)</f>
        <v>1</v>
      </c>
      <c r="H148" s="8">
        <f t="shared" si="57"/>
        <v>51170</v>
      </c>
      <c r="I148" s="8">
        <f t="shared" si="58"/>
        <v>40936</v>
      </c>
      <c r="J148" s="8" t="str">
        <f>+'EV PRECIO REFERENCIA'!I148</f>
        <v/>
      </c>
      <c r="K148" s="8" t="str">
        <f t="shared" si="59"/>
        <v>No Aplica</v>
      </c>
      <c r="L148" s="8" t="str">
        <f>+'EV PRECIO REFERENCIA'!L148</f>
        <v/>
      </c>
      <c r="M148" s="8" t="str">
        <f t="shared" si="60"/>
        <v>No Aplica</v>
      </c>
      <c r="N148" s="8" t="str">
        <f>+'EV PRECIO REFERENCIA'!O148</f>
        <v/>
      </c>
      <c r="O148" s="8" t="str">
        <f t="shared" si="61"/>
        <v>No Aplica</v>
      </c>
      <c r="P148" s="8" t="str">
        <f>+'EV PRECIO REFERENCIA'!R148</f>
        <v/>
      </c>
      <c r="Q148" s="8" t="str">
        <f t="shared" si="62"/>
        <v>No Aplica</v>
      </c>
      <c r="R148" s="8" t="str">
        <f>+'EV PRECIO REFERENCIA'!U148</f>
        <v/>
      </c>
      <c r="S148" s="8" t="str">
        <f t="shared" si="63"/>
        <v>No Aplica</v>
      </c>
      <c r="T148" s="8" t="str">
        <f>+'EV PRECIO REFERENCIA'!X148</f>
        <v/>
      </c>
      <c r="U148" s="8" t="str">
        <f t="shared" si="64"/>
        <v>No Aplica</v>
      </c>
      <c r="V148" s="8" t="e">
        <f>+'EV PRECIO REFERENCIA'!AA148</f>
        <v>#REF!</v>
      </c>
      <c r="W148" s="8" t="e">
        <f t="shared" si="65"/>
        <v>#REF!</v>
      </c>
      <c r="X148" s="258" t="str">
        <f>+'EV PRECIO REFERENCIA'!AD148</f>
        <v/>
      </c>
      <c r="Y148" s="8" t="str">
        <f t="shared" si="66"/>
        <v>No Aplica</v>
      </c>
      <c r="Z148" s="8" t="str">
        <f>+'EV PRECIO REFERENCIA'!AG148</f>
        <v/>
      </c>
      <c r="AA148" s="8" t="str">
        <f t="shared" si="67"/>
        <v>No Aplica</v>
      </c>
      <c r="AB148" s="8" t="str">
        <f>+'EV PRECIO REFERENCIA'!AJ148:AJ480</f>
        <v/>
      </c>
      <c r="AC148" s="8" t="str">
        <f t="shared" si="68"/>
        <v>No Aplica</v>
      </c>
      <c r="AD148" s="8" t="str">
        <f>+'EV PRECIO REFERENCIA'!AM148</f>
        <v/>
      </c>
      <c r="AE148" s="8" t="str">
        <f t="shared" si="69"/>
        <v>No Aplica</v>
      </c>
      <c r="AF148" s="342" t="str">
        <f>+'EV PRECIO REFERENCIA'!AP148</f>
        <v/>
      </c>
      <c r="AG148" s="8" t="str">
        <f t="shared" si="70"/>
        <v>No Aplica</v>
      </c>
      <c r="AH148" s="8" t="str">
        <f>+'EV PRECIO REFERENCIA'!AS148</f>
        <v/>
      </c>
      <c r="AI148" s="8" t="str">
        <f t="shared" si="71"/>
        <v>No Aplica</v>
      </c>
      <c r="AJ148" s="8" t="str">
        <f>+'EV PRECIO REFERENCIA'!AV148</f>
        <v/>
      </c>
      <c r="AK148" s="8" t="str">
        <f t="shared" si="72"/>
        <v>No Aplica</v>
      </c>
      <c r="AL148" s="342" t="str">
        <f>+'EV PRECIO REFERENCIA'!AY148</f>
        <v/>
      </c>
      <c r="AM148" s="8" t="str">
        <f t="shared" si="73"/>
        <v>No Aplica</v>
      </c>
      <c r="AN148" s="8" t="str">
        <f>+'EV PRECIO REFERENCIA'!BB148</f>
        <v/>
      </c>
      <c r="AO148" s="8" t="str">
        <f t="shared" si="74"/>
        <v>No Aplica</v>
      </c>
      <c r="AP148" s="8" t="str">
        <f>+'EV PRECIO REFERENCIA'!BE148</f>
        <v/>
      </c>
      <c r="AQ148" s="8" t="str">
        <f t="shared" si="75"/>
        <v>No Aplica</v>
      </c>
      <c r="AR148" s="8" t="str">
        <f>+'EV PRECIO REFERENCIA'!BH148</f>
        <v/>
      </c>
      <c r="AS148" s="8" t="str">
        <f t="shared" si="76"/>
        <v>No Aplica</v>
      </c>
      <c r="AT148" s="8" t="str">
        <f>+'EV PRECIO REFERENCIA'!BK148</f>
        <v/>
      </c>
      <c r="AU148" s="8" t="str">
        <f t="shared" si="77"/>
        <v>No Aplica</v>
      </c>
      <c r="AV148" s="8" t="str">
        <f>+'EV PRECIO REFERENCIA'!BQ148</f>
        <v/>
      </c>
      <c r="AW148" s="8" t="str">
        <f t="shared" si="78"/>
        <v>No Aplica</v>
      </c>
      <c r="AX148" s="8" t="str">
        <f>+'EV PRECIO REFERENCIA'!BT148</f>
        <v/>
      </c>
      <c r="AY148" s="8" t="str">
        <f t="shared" si="79"/>
        <v>No Aplica</v>
      </c>
      <c r="AZ148" s="8" t="e">
        <f>+'EV PRECIO REFERENCIA'!BW148</f>
        <v>#REF!</v>
      </c>
      <c r="BA148" s="8" t="e">
        <f t="shared" si="80"/>
        <v>#REF!</v>
      </c>
      <c r="BB148" s="44">
        <f t="shared" si="81"/>
        <v>0</v>
      </c>
    </row>
    <row r="149" spans="1:54" ht="127.5" x14ac:dyDescent="0.2">
      <c r="A149" s="85">
        <f t="shared" si="56"/>
        <v>140</v>
      </c>
      <c r="B149" s="22" t="str">
        <f>VLOOKUP(A149,'EV PRECIO REFERENCIA'!A149:B480,2,0)</f>
        <v>DM871</v>
      </c>
      <c r="C149" s="135" t="str">
        <f>VLOOKUP(A149,'EV PRECIO REFERENCIA'!A149:C480,3,0)</f>
        <v>PINZA DE BIOPSIA GASTRICA DESECHABLE LONGITID 160CM- DIAMETRO DE 2,3CM SIN ESTILETE DE COPA OVAL DE UN SOLO USO CON LAS SIGUIENTES CARACTERISTICAS: ESPIRAL RECUBIERTA, MANDIBULAS DE ACERO INOXIDABLE, FENESTRADA.</v>
      </c>
      <c r="D149" s="18">
        <f>VLOOKUP(A149,'EV PRECIO REFERENCIA'!A149:D480,4,0)</f>
        <v>1</v>
      </c>
      <c r="E149" s="86" t="str">
        <f>VLOOKUP(A149,'EV PRECIO REFERENCIA'!A149:E480,5,0)</f>
        <v>UN</v>
      </c>
      <c r="F149" s="23">
        <f>VLOOKUP(A149,'EV PRECIO REFERENCIA'!A149:F480,6,0)</f>
        <v>51170</v>
      </c>
      <c r="G149" s="23">
        <f>VLOOKUP(A149,'EV PRECIO REFERENCIA'!A149:G480,7,0)</f>
        <v>5</v>
      </c>
      <c r="H149" s="8">
        <f t="shared" si="57"/>
        <v>255850</v>
      </c>
      <c r="I149" s="8">
        <f t="shared" si="58"/>
        <v>40936</v>
      </c>
      <c r="J149" s="8" t="str">
        <f>+'EV PRECIO REFERENCIA'!I149</f>
        <v/>
      </c>
      <c r="K149" s="8" t="str">
        <f t="shared" si="59"/>
        <v>No Aplica</v>
      </c>
      <c r="L149" s="8" t="str">
        <f>+'EV PRECIO REFERENCIA'!L149</f>
        <v/>
      </c>
      <c r="M149" s="8" t="str">
        <f t="shared" si="60"/>
        <v>No Aplica</v>
      </c>
      <c r="N149" s="8" t="str">
        <f>+'EV PRECIO REFERENCIA'!O149</f>
        <v/>
      </c>
      <c r="O149" s="8" t="str">
        <f t="shared" si="61"/>
        <v>No Aplica</v>
      </c>
      <c r="P149" s="8" t="str">
        <f>+'EV PRECIO REFERENCIA'!R149</f>
        <v/>
      </c>
      <c r="Q149" s="8" t="str">
        <f t="shared" si="62"/>
        <v>No Aplica</v>
      </c>
      <c r="R149" s="8" t="str">
        <f>+'EV PRECIO REFERENCIA'!U149</f>
        <v/>
      </c>
      <c r="S149" s="8" t="str">
        <f t="shared" si="63"/>
        <v>No Aplica</v>
      </c>
      <c r="T149" s="8" t="str">
        <f>+'EV PRECIO REFERENCIA'!X149</f>
        <v/>
      </c>
      <c r="U149" s="8" t="str">
        <f t="shared" si="64"/>
        <v>No Aplica</v>
      </c>
      <c r="V149" s="8" t="e">
        <f>+'EV PRECIO REFERENCIA'!AA149</f>
        <v>#REF!</v>
      </c>
      <c r="W149" s="8" t="e">
        <f t="shared" si="65"/>
        <v>#REF!</v>
      </c>
      <c r="X149" s="258" t="str">
        <f>+'EV PRECIO REFERENCIA'!AD149</f>
        <v/>
      </c>
      <c r="Y149" s="8" t="str">
        <f t="shared" si="66"/>
        <v>No Aplica</v>
      </c>
      <c r="Z149" s="8" t="str">
        <f>+'EV PRECIO REFERENCIA'!AG149</f>
        <v/>
      </c>
      <c r="AA149" s="8" t="str">
        <f t="shared" si="67"/>
        <v>No Aplica</v>
      </c>
      <c r="AB149" s="8" t="str">
        <f>+'EV PRECIO REFERENCIA'!AJ149:AJ481</f>
        <v/>
      </c>
      <c r="AC149" s="8" t="str">
        <f t="shared" si="68"/>
        <v>No Aplica</v>
      </c>
      <c r="AD149" s="8" t="str">
        <f>+'EV PRECIO REFERENCIA'!AM149</f>
        <v/>
      </c>
      <c r="AE149" s="8" t="str">
        <f t="shared" si="69"/>
        <v>No Aplica</v>
      </c>
      <c r="AF149" s="342" t="str">
        <f>+'EV PRECIO REFERENCIA'!AP149</f>
        <v/>
      </c>
      <c r="AG149" s="8" t="str">
        <f t="shared" si="70"/>
        <v>No Aplica</v>
      </c>
      <c r="AH149" s="8" t="str">
        <f>+'EV PRECIO REFERENCIA'!AS149</f>
        <v/>
      </c>
      <c r="AI149" s="8" t="str">
        <f t="shared" si="71"/>
        <v>No Aplica</v>
      </c>
      <c r="AJ149" s="8" t="str">
        <f>+'EV PRECIO REFERENCIA'!AV149</f>
        <v/>
      </c>
      <c r="AK149" s="8" t="str">
        <f t="shared" si="72"/>
        <v>No Aplica</v>
      </c>
      <c r="AL149" s="342" t="str">
        <f>+'EV PRECIO REFERENCIA'!AY149</f>
        <v/>
      </c>
      <c r="AM149" s="8" t="str">
        <f t="shared" si="73"/>
        <v>No Aplica</v>
      </c>
      <c r="AN149" s="8" t="str">
        <f>+'EV PRECIO REFERENCIA'!BB149</f>
        <v/>
      </c>
      <c r="AO149" s="8" t="str">
        <f t="shared" si="74"/>
        <v>No Aplica</v>
      </c>
      <c r="AP149" s="8" t="str">
        <f>+'EV PRECIO REFERENCIA'!BE149</f>
        <v/>
      </c>
      <c r="AQ149" s="8" t="str">
        <f t="shared" si="75"/>
        <v>No Aplica</v>
      </c>
      <c r="AR149" s="8" t="str">
        <f>+'EV PRECIO REFERENCIA'!BH149</f>
        <v/>
      </c>
      <c r="AS149" s="8" t="str">
        <f t="shared" si="76"/>
        <v>No Aplica</v>
      </c>
      <c r="AT149" s="8" t="str">
        <f>+'EV PRECIO REFERENCIA'!BK149</f>
        <v/>
      </c>
      <c r="AU149" s="8" t="str">
        <f t="shared" si="77"/>
        <v>No Aplica</v>
      </c>
      <c r="AV149" s="8" t="str">
        <f>+'EV PRECIO REFERENCIA'!BQ149</f>
        <v/>
      </c>
      <c r="AW149" s="8" t="str">
        <f t="shared" si="78"/>
        <v>No Aplica</v>
      </c>
      <c r="AX149" s="8" t="str">
        <f>+'EV PRECIO REFERENCIA'!BT149</f>
        <v/>
      </c>
      <c r="AY149" s="8" t="str">
        <f t="shared" si="79"/>
        <v>No Aplica</v>
      </c>
      <c r="AZ149" s="8" t="e">
        <f>+'EV PRECIO REFERENCIA'!BW149</f>
        <v>#REF!</v>
      </c>
      <c r="BA149" s="8" t="e">
        <f t="shared" si="80"/>
        <v>#REF!</v>
      </c>
      <c r="BB149" s="44">
        <f t="shared" si="81"/>
        <v>0</v>
      </c>
    </row>
    <row r="150" spans="1:54" ht="127.5" x14ac:dyDescent="0.2">
      <c r="A150" s="85">
        <f>+A149+1</f>
        <v>141</v>
      </c>
      <c r="B150" s="22" t="str">
        <f>VLOOKUP(A150,'EV PRECIO REFERENCIA'!A150:B481,2,0)</f>
        <v>DM869</v>
      </c>
      <c r="C150" s="135" t="str">
        <f>VLOOKUP(A150,'EV PRECIO REFERENCIA'!A150:C481,3,0)</f>
        <v>PINZA DE BIOPSIA PARA COLON DESECHABLE LONGITIDUD 230CM- DIAMETRO DE 2,3CM SIN ESTILETE DE COPA OVAL DE UN SOLO USO CON LAS SIGUIENTES CARACTERISTICAS: ESPIRAL RECUBIERTA, MANDIBULAS DE ACERO INOXIDABLE, FENESTRADA</v>
      </c>
      <c r="D150" s="18">
        <f>VLOOKUP(A150,'EV PRECIO REFERENCIA'!A150:D481,4,0)</f>
        <v>1</v>
      </c>
      <c r="E150" s="86" t="str">
        <f>VLOOKUP(A150,'EV PRECIO REFERENCIA'!A150:E481,5,0)</f>
        <v>UN</v>
      </c>
      <c r="F150" s="23">
        <f>VLOOKUP(A150,'EV PRECIO REFERENCIA'!A150:F481,6,0)</f>
        <v>51170</v>
      </c>
      <c r="G150" s="23">
        <f>VLOOKUP(A150,'EV PRECIO REFERENCIA'!A150:G481,7,0)</f>
        <v>1</v>
      </c>
      <c r="H150" s="8">
        <f t="shared" si="57"/>
        <v>51170</v>
      </c>
      <c r="I150" s="8">
        <f t="shared" si="58"/>
        <v>40936</v>
      </c>
      <c r="J150" s="8" t="str">
        <f>+'EV PRECIO REFERENCIA'!I150</f>
        <v/>
      </c>
      <c r="K150" s="8" t="str">
        <f t="shared" si="59"/>
        <v>No Aplica</v>
      </c>
      <c r="L150" s="8" t="str">
        <f>+'EV PRECIO REFERENCIA'!L150</f>
        <v/>
      </c>
      <c r="M150" s="8" t="str">
        <f t="shared" si="60"/>
        <v>No Aplica</v>
      </c>
      <c r="N150" s="8" t="str">
        <f>+'EV PRECIO REFERENCIA'!O150</f>
        <v/>
      </c>
      <c r="O150" s="8" t="str">
        <f t="shared" si="61"/>
        <v>No Aplica</v>
      </c>
      <c r="P150" s="8" t="str">
        <f>+'EV PRECIO REFERENCIA'!R150</f>
        <v/>
      </c>
      <c r="Q150" s="8" t="str">
        <f t="shared" si="62"/>
        <v>No Aplica</v>
      </c>
      <c r="R150" s="8" t="str">
        <f>+'EV PRECIO REFERENCIA'!U150</f>
        <v/>
      </c>
      <c r="S150" s="8" t="str">
        <f t="shared" si="63"/>
        <v>No Aplica</v>
      </c>
      <c r="T150" s="8" t="str">
        <f>+'EV PRECIO REFERENCIA'!X150</f>
        <v/>
      </c>
      <c r="U150" s="8" t="str">
        <f t="shared" si="64"/>
        <v>No Aplica</v>
      </c>
      <c r="V150" s="8" t="e">
        <f>+'EV PRECIO REFERENCIA'!AA150</f>
        <v>#REF!</v>
      </c>
      <c r="W150" s="8" t="e">
        <f t="shared" si="65"/>
        <v>#REF!</v>
      </c>
      <c r="X150" s="258" t="str">
        <f>+'EV PRECIO REFERENCIA'!AD150</f>
        <v/>
      </c>
      <c r="Y150" s="8" t="str">
        <f t="shared" si="66"/>
        <v>No Aplica</v>
      </c>
      <c r="Z150" s="8" t="str">
        <f>+'EV PRECIO REFERENCIA'!AG150</f>
        <v/>
      </c>
      <c r="AA150" s="8" t="str">
        <f t="shared" si="67"/>
        <v>No Aplica</v>
      </c>
      <c r="AB150" s="8" t="str">
        <f>+'EV PRECIO REFERENCIA'!AJ150:AJ482</f>
        <v/>
      </c>
      <c r="AC150" s="8" t="str">
        <f t="shared" si="68"/>
        <v>No Aplica</v>
      </c>
      <c r="AD150" s="8" t="str">
        <f>+'EV PRECIO REFERENCIA'!AM150</f>
        <v/>
      </c>
      <c r="AE150" s="8" t="str">
        <f t="shared" si="69"/>
        <v>No Aplica</v>
      </c>
      <c r="AF150" s="342" t="str">
        <f>+'EV PRECIO REFERENCIA'!AP150</f>
        <v/>
      </c>
      <c r="AG150" s="8" t="str">
        <f t="shared" si="70"/>
        <v>No Aplica</v>
      </c>
      <c r="AH150" s="8" t="str">
        <f>+'EV PRECIO REFERENCIA'!AS150</f>
        <v/>
      </c>
      <c r="AI150" s="8" t="str">
        <f t="shared" si="71"/>
        <v>No Aplica</v>
      </c>
      <c r="AJ150" s="8" t="str">
        <f>+'EV PRECIO REFERENCIA'!AV150</f>
        <v/>
      </c>
      <c r="AK150" s="8" t="str">
        <f t="shared" si="72"/>
        <v>No Aplica</v>
      </c>
      <c r="AL150" s="342" t="str">
        <f>+'EV PRECIO REFERENCIA'!AY150</f>
        <v/>
      </c>
      <c r="AM150" s="8" t="str">
        <f t="shared" si="73"/>
        <v>No Aplica</v>
      </c>
      <c r="AN150" s="8" t="str">
        <f>+'EV PRECIO REFERENCIA'!BB150</f>
        <v/>
      </c>
      <c r="AO150" s="8" t="str">
        <f t="shared" si="74"/>
        <v>No Aplica</v>
      </c>
      <c r="AP150" s="8" t="str">
        <f>+'EV PRECIO REFERENCIA'!BE150</f>
        <v/>
      </c>
      <c r="AQ150" s="8" t="str">
        <f t="shared" si="75"/>
        <v>No Aplica</v>
      </c>
      <c r="AR150" s="8" t="str">
        <f>+'EV PRECIO REFERENCIA'!BH150</f>
        <v/>
      </c>
      <c r="AS150" s="8" t="str">
        <f t="shared" si="76"/>
        <v>No Aplica</v>
      </c>
      <c r="AT150" s="8" t="str">
        <f>+'EV PRECIO REFERENCIA'!BK150</f>
        <v/>
      </c>
      <c r="AU150" s="8" t="str">
        <f t="shared" si="77"/>
        <v>No Aplica</v>
      </c>
      <c r="AV150" s="8" t="str">
        <f>+'EV PRECIO REFERENCIA'!BQ150</f>
        <v/>
      </c>
      <c r="AW150" s="8" t="str">
        <f t="shared" si="78"/>
        <v>No Aplica</v>
      </c>
      <c r="AX150" s="8" t="str">
        <f>+'EV PRECIO REFERENCIA'!BT150</f>
        <v/>
      </c>
      <c r="AY150" s="8" t="str">
        <f t="shared" si="79"/>
        <v>No Aplica</v>
      </c>
      <c r="AZ150" s="8" t="e">
        <f>+'EV PRECIO REFERENCIA'!BW150</f>
        <v>#REF!</v>
      </c>
      <c r="BA150" s="8" t="e">
        <f t="shared" si="80"/>
        <v>#REF!</v>
      </c>
      <c r="BB150" s="44">
        <f t="shared" si="81"/>
        <v>0</v>
      </c>
    </row>
    <row r="151" spans="1:54" ht="38.25" x14ac:dyDescent="0.2">
      <c r="A151" s="85">
        <f t="shared" ref="A151:A169" si="82">+A150+1</f>
        <v>142</v>
      </c>
      <c r="B151" s="22" t="str">
        <f>VLOOKUP(A151,'EV PRECIO REFERENCIA'!A151:B482,2,0)</f>
        <v>DM1918</v>
      </c>
      <c r="C151" s="135" t="str">
        <f>VLOOKUP(A151,'EV PRECIO REFERENCIA'!A151:C482,3,0)</f>
        <v>PLACA ELECTROBISTURI NEONATAL DESECHABLE CON CABLE</v>
      </c>
      <c r="D151" s="18">
        <f>VLOOKUP(A151,'EV PRECIO REFERENCIA'!A151:D482,4,0)</f>
        <v>1</v>
      </c>
      <c r="E151" s="86" t="str">
        <f>VLOOKUP(A151,'EV PRECIO REFERENCIA'!A151:E482,5,0)</f>
        <v>UN</v>
      </c>
      <c r="F151" s="23">
        <f>VLOOKUP(A151,'EV PRECIO REFERENCIA'!A151:F482,6,0)</f>
        <v>8437.1</v>
      </c>
      <c r="G151" s="23">
        <f>VLOOKUP(A151,'EV PRECIO REFERENCIA'!A151:G482,7,0)</f>
        <v>7</v>
      </c>
      <c r="H151" s="8">
        <f t="shared" si="57"/>
        <v>59059.700000000004</v>
      </c>
      <c r="I151" s="8">
        <f t="shared" si="58"/>
        <v>6749.68</v>
      </c>
      <c r="J151" s="8" t="str">
        <f>+'EV PRECIO REFERENCIA'!I151</f>
        <v/>
      </c>
      <c r="K151" s="8" t="str">
        <f t="shared" si="59"/>
        <v>No Aplica</v>
      </c>
      <c r="L151" s="8" t="str">
        <f>+'EV PRECIO REFERENCIA'!L151</f>
        <v/>
      </c>
      <c r="M151" s="8" t="str">
        <f t="shared" si="60"/>
        <v>No Aplica</v>
      </c>
      <c r="N151" s="8" t="str">
        <f>+'EV PRECIO REFERENCIA'!O151</f>
        <v/>
      </c>
      <c r="O151" s="8" t="str">
        <f t="shared" si="61"/>
        <v>No Aplica</v>
      </c>
      <c r="P151" s="8" t="str">
        <f>+'EV PRECIO REFERENCIA'!R151</f>
        <v/>
      </c>
      <c r="Q151" s="8" t="str">
        <f t="shared" si="62"/>
        <v>No Aplica</v>
      </c>
      <c r="R151" s="8">
        <f>+'EV PRECIO REFERENCIA'!U151</f>
        <v>8437</v>
      </c>
      <c r="S151" s="8" t="str">
        <f t="shared" si="63"/>
        <v>Precios Bajos</v>
      </c>
      <c r="T151" s="8" t="str">
        <f>+'EV PRECIO REFERENCIA'!X151</f>
        <v/>
      </c>
      <c r="U151" s="8" t="str">
        <f t="shared" si="64"/>
        <v>No Aplica</v>
      </c>
      <c r="V151" s="8" t="e">
        <f>+'EV PRECIO REFERENCIA'!AA151</f>
        <v>#REF!</v>
      </c>
      <c r="W151" s="8" t="e">
        <f t="shared" si="65"/>
        <v>#REF!</v>
      </c>
      <c r="X151" s="258" t="str">
        <f>+'EV PRECIO REFERENCIA'!AD151</f>
        <v/>
      </c>
      <c r="Y151" s="8" t="str">
        <f t="shared" si="66"/>
        <v>No Aplica</v>
      </c>
      <c r="Z151" s="8" t="str">
        <f>+'EV PRECIO REFERENCIA'!AG151</f>
        <v/>
      </c>
      <c r="AA151" s="8" t="str">
        <f t="shared" si="67"/>
        <v>No Aplica</v>
      </c>
      <c r="AB151" s="8" t="str">
        <f>+'EV PRECIO REFERENCIA'!AJ151:AJ483</f>
        <v/>
      </c>
      <c r="AC151" s="8" t="str">
        <f t="shared" si="68"/>
        <v>No Aplica</v>
      </c>
      <c r="AD151" s="8" t="str">
        <f>+'EV PRECIO REFERENCIA'!AM151</f>
        <v/>
      </c>
      <c r="AE151" s="8" t="str">
        <f t="shared" si="69"/>
        <v>No Aplica</v>
      </c>
      <c r="AF151" s="342" t="str">
        <f>+'EV PRECIO REFERENCIA'!AP151</f>
        <v/>
      </c>
      <c r="AG151" s="8" t="str">
        <f t="shared" si="70"/>
        <v>No Aplica</v>
      </c>
      <c r="AH151" s="8" t="str">
        <f>+'EV PRECIO REFERENCIA'!AS151</f>
        <v/>
      </c>
      <c r="AI151" s="8" t="str">
        <f t="shared" si="71"/>
        <v>No Aplica</v>
      </c>
      <c r="AJ151" s="8" t="str">
        <f>+'EV PRECIO REFERENCIA'!AV151</f>
        <v/>
      </c>
      <c r="AK151" s="8" t="str">
        <f t="shared" si="72"/>
        <v>No Aplica</v>
      </c>
      <c r="AL151" s="342" t="str">
        <f>+'EV PRECIO REFERENCIA'!AY151</f>
        <v/>
      </c>
      <c r="AM151" s="8" t="str">
        <f t="shared" si="73"/>
        <v>No Aplica</v>
      </c>
      <c r="AN151" s="8" t="str">
        <f>+'EV PRECIO REFERENCIA'!BB151</f>
        <v/>
      </c>
      <c r="AO151" s="8" t="str">
        <f t="shared" si="74"/>
        <v>No Aplica</v>
      </c>
      <c r="AP151" s="8" t="str">
        <f>+'EV PRECIO REFERENCIA'!BE151</f>
        <v/>
      </c>
      <c r="AQ151" s="8" t="str">
        <f t="shared" si="75"/>
        <v>No Aplica</v>
      </c>
      <c r="AR151" s="8" t="str">
        <f>+'EV PRECIO REFERENCIA'!BH151</f>
        <v/>
      </c>
      <c r="AS151" s="8" t="str">
        <f t="shared" si="76"/>
        <v>No Aplica</v>
      </c>
      <c r="AT151" s="8" t="str">
        <f>+'EV PRECIO REFERENCIA'!BK151</f>
        <v/>
      </c>
      <c r="AU151" s="8" t="str">
        <f t="shared" si="77"/>
        <v>No Aplica</v>
      </c>
      <c r="AV151" s="8">
        <f>+'EV PRECIO REFERENCIA'!BQ151</f>
        <v>9282</v>
      </c>
      <c r="AW151" s="8" t="str">
        <f t="shared" si="78"/>
        <v>Precios Bajos</v>
      </c>
      <c r="AX151" s="8" t="str">
        <f>+'EV PRECIO REFERENCIA'!BT151</f>
        <v/>
      </c>
      <c r="AY151" s="8" t="str">
        <f t="shared" si="79"/>
        <v>No Aplica</v>
      </c>
      <c r="AZ151" s="8" t="e">
        <f>+'EV PRECIO REFERENCIA'!BW151</f>
        <v>#REF!</v>
      </c>
      <c r="BA151" s="8" t="e">
        <f t="shared" si="80"/>
        <v>#REF!</v>
      </c>
      <c r="BB151" s="44">
        <f t="shared" si="81"/>
        <v>8437</v>
      </c>
    </row>
    <row r="152" spans="1:54" ht="25.5" x14ac:dyDescent="0.2">
      <c r="A152" s="85">
        <f t="shared" si="82"/>
        <v>143</v>
      </c>
      <c r="B152" s="22" t="str">
        <f>VLOOKUP(A152,'EV PRECIO REFERENCIA'!A152:B483,2,0)</f>
        <v>DM874</v>
      </c>
      <c r="C152" s="135" t="str">
        <f>VLOOKUP(A152,'EV PRECIO REFERENCIA'!A152:C483,3,0)</f>
        <v>PLACA ELECTROBISTURI ADULTO CON CABLE</v>
      </c>
      <c r="D152" s="18">
        <f>VLOOKUP(A152,'EV PRECIO REFERENCIA'!A152:D483,4,0)</f>
        <v>1</v>
      </c>
      <c r="E152" s="86" t="str">
        <f>VLOOKUP(A152,'EV PRECIO REFERENCIA'!A152:E483,5,0)</f>
        <v>UN</v>
      </c>
      <c r="F152" s="23">
        <f>VLOOKUP(A152,'EV PRECIO REFERENCIA'!A152:F483,6,0)</f>
        <v>8437.1</v>
      </c>
      <c r="G152" s="23">
        <f>VLOOKUP(A152,'EV PRECIO REFERENCIA'!A152:G483,7,0)</f>
        <v>895</v>
      </c>
      <c r="H152" s="8">
        <f t="shared" si="57"/>
        <v>7551204.5</v>
      </c>
      <c r="I152" s="8">
        <f t="shared" si="58"/>
        <v>6749.68</v>
      </c>
      <c r="J152" s="8" t="str">
        <f>+'EV PRECIO REFERENCIA'!I152</f>
        <v/>
      </c>
      <c r="K152" s="8" t="str">
        <f t="shared" si="59"/>
        <v>No Aplica</v>
      </c>
      <c r="L152" s="8" t="str">
        <f>+'EV PRECIO REFERENCIA'!L152</f>
        <v/>
      </c>
      <c r="M152" s="8" t="str">
        <f t="shared" si="60"/>
        <v>No Aplica</v>
      </c>
      <c r="N152" s="8" t="str">
        <f>+'EV PRECIO REFERENCIA'!O152</f>
        <v/>
      </c>
      <c r="O152" s="8" t="str">
        <f t="shared" si="61"/>
        <v>No Aplica</v>
      </c>
      <c r="P152" s="8" t="str">
        <f>+'EV PRECIO REFERENCIA'!R152</f>
        <v/>
      </c>
      <c r="Q152" s="8" t="str">
        <f t="shared" si="62"/>
        <v>No Aplica</v>
      </c>
      <c r="R152" s="8">
        <f>+'EV PRECIO REFERENCIA'!U152</f>
        <v>8437</v>
      </c>
      <c r="S152" s="8" t="str">
        <f t="shared" si="63"/>
        <v>Precios Bajos</v>
      </c>
      <c r="T152" s="8" t="str">
        <f>+'EV PRECIO REFERENCIA'!X152</f>
        <v/>
      </c>
      <c r="U152" s="8" t="str">
        <f t="shared" si="64"/>
        <v>No Aplica</v>
      </c>
      <c r="V152" s="8" t="e">
        <f>+'EV PRECIO REFERENCIA'!AA152</f>
        <v>#REF!</v>
      </c>
      <c r="W152" s="8" t="e">
        <f t="shared" si="65"/>
        <v>#REF!</v>
      </c>
      <c r="X152" s="258" t="str">
        <f>+'EV PRECIO REFERENCIA'!AD152</f>
        <v/>
      </c>
      <c r="Y152" s="8" t="str">
        <f t="shared" si="66"/>
        <v>No Aplica</v>
      </c>
      <c r="Z152" s="8" t="str">
        <f>+'EV PRECIO REFERENCIA'!AG152</f>
        <v/>
      </c>
      <c r="AA152" s="8" t="str">
        <f t="shared" si="67"/>
        <v>No Aplica</v>
      </c>
      <c r="AB152" s="8" t="str">
        <f>+'EV PRECIO REFERENCIA'!AJ152:AJ484</f>
        <v/>
      </c>
      <c r="AC152" s="8" t="str">
        <f t="shared" si="68"/>
        <v>No Aplica</v>
      </c>
      <c r="AD152" s="8" t="str">
        <f>+'EV PRECIO REFERENCIA'!AM152</f>
        <v/>
      </c>
      <c r="AE152" s="8" t="str">
        <f t="shared" si="69"/>
        <v>No Aplica</v>
      </c>
      <c r="AF152" s="342" t="str">
        <f>+'EV PRECIO REFERENCIA'!AP152</f>
        <v/>
      </c>
      <c r="AG152" s="8" t="str">
        <f t="shared" si="70"/>
        <v>No Aplica</v>
      </c>
      <c r="AH152" s="8" t="str">
        <f>+'EV PRECIO REFERENCIA'!AS152</f>
        <v/>
      </c>
      <c r="AI152" s="8" t="str">
        <f t="shared" si="71"/>
        <v>No Aplica</v>
      </c>
      <c r="AJ152" s="8" t="str">
        <f>+'EV PRECIO REFERENCIA'!AV152</f>
        <v/>
      </c>
      <c r="AK152" s="8" t="str">
        <f t="shared" si="72"/>
        <v>No Aplica</v>
      </c>
      <c r="AL152" s="342" t="str">
        <f>+'EV PRECIO REFERENCIA'!AY152</f>
        <v/>
      </c>
      <c r="AM152" s="8" t="str">
        <f t="shared" si="73"/>
        <v>No Aplica</v>
      </c>
      <c r="AN152" s="8" t="str">
        <f>+'EV PRECIO REFERENCIA'!BB152</f>
        <v/>
      </c>
      <c r="AO152" s="8" t="str">
        <f t="shared" si="74"/>
        <v>No Aplica</v>
      </c>
      <c r="AP152" s="8" t="str">
        <f>+'EV PRECIO REFERENCIA'!BE152</f>
        <v/>
      </c>
      <c r="AQ152" s="8" t="str">
        <f t="shared" si="75"/>
        <v>No Aplica</v>
      </c>
      <c r="AR152" s="8" t="str">
        <f>+'EV PRECIO REFERENCIA'!BH152</f>
        <v/>
      </c>
      <c r="AS152" s="8" t="str">
        <f t="shared" si="76"/>
        <v>No Aplica</v>
      </c>
      <c r="AT152" s="8" t="str">
        <f>+'EV PRECIO REFERENCIA'!BK152</f>
        <v/>
      </c>
      <c r="AU152" s="8" t="str">
        <f t="shared" si="77"/>
        <v>No Aplica</v>
      </c>
      <c r="AV152" s="8">
        <f>+'EV PRECIO REFERENCIA'!BQ152</f>
        <v>9401</v>
      </c>
      <c r="AW152" s="8" t="str">
        <f t="shared" si="78"/>
        <v>Precios Bajos</v>
      </c>
      <c r="AX152" s="8" t="str">
        <f>+'EV PRECIO REFERENCIA'!BT152</f>
        <v/>
      </c>
      <c r="AY152" s="8" t="str">
        <f t="shared" si="79"/>
        <v>No Aplica</v>
      </c>
      <c r="AZ152" s="8" t="e">
        <f>+'EV PRECIO REFERENCIA'!BW152</f>
        <v>#REF!</v>
      </c>
      <c r="BA152" s="8" t="e">
        <f t="shared" si="80"/>
        <v>#REF!</v>
      </c>
      <c r="BB152" s="44">
        <f t="shared" si="81"/>
        <v>8437</v>
      </c>
    </row>
    <row r="153" spans="1:54" ht="51" x14ac:dyDescent="0.2">
      <c r="A153" s="85">
        <f t="shared" si="82"/>
        <v>144</v>
      </c>
      <c r="B153" s="22" t="str">
        <f>VLOOKUP(A153,'EV PRECIO REFERENCIA'!A153:B484,2,0)</f>
        <v>DM2049</v>
      </c>
      <c r="C153" s="135" t="str">
        <f>VLOOKUP(A153,'EV PRECIO REFERENCIA'!A153:C484,3,0)</f>
        <v>PROTECTOR CUTANEO EMOLIENTE CON OXIDO DE ZINC CALAMINA Y ALANTOINA 30%(ULTRA)</v>
      </c>
      <c r="D153" s="18">
        <f>VLOOKUP(A153,'EV PRECIO REFERENCIA'!A153:D484,4,0)</f>
        <v>1</v>
      </c>
      <c r="E153" s="86" t="str">
        <f>VLOOKUP(A153,'EV PRECIO REFERENCIA'!A153:E484,5,0)</f>
        <v>UN</v>
      </c>
      <c r="F153" s="23">
        <f>VLOOKUP(A153,'EV PRECIO REFERENCIA'!A153:F484,6,0)</f>
        <v>48374</v>
      </c>
      <c r="G153" s="23">
        <f>VLOOKUP(A153,'EV PRECIO REFERENCIA'!A153:G484,7,0)</f>
        <v>17</v>
      </c>
      <c r="H153" s="8">
        <f t="shared" si="57"/>
        <v>822358</v>
      </c>
      <c r="I153" s="8">
        <f t="shared" si="58"/>
        <v>38699.199999999997</v>
      </c>
      <c r="J153" s="8" t="str">
        <f>+'EV PRECIO REFERENCIA'!I153</f>
        <v/>
      </c>
      <c r="K153" s="8" t="str">
        <f t="shared" si="59"/>
        <v>No Aplica</v>
      </c>
      <c r="L153" s="8" t="str">
        <f>+'EV PRECIO REFERENCIA'!L153</f>
        <v/>
      </c>
      <c r="M153" s="8" t="str">
        <f t="shared" si="60"/>
        <v>No Aplica</v>
      </c>
      <c r="N153" s="8" t="str">
        <f>+'EV PRECIO REFERENCIA'!O153</f>
        <v/>
      </c>
      <c r="O153" s="8" t="str">
        <f t="shared" si="61"/>
        <v>No Aplica</v>
      </c>
      <c r="P153" s="8" t="str">
        <f>+'EV PRECIO REFERENCIA'!R153</f>
        <v/>
      </c>
      <c r="Q153" s="8" t="str">
        <f t="shared" si="62"/>
        <v>No Aplica</v>
      </c>
      <c r="R153" s="8" t="str">
        <f>+'EV PRECIO REFERENCIA'!U153</f>
        <v/>
      </c>
      <c r="S153" s="8" t="str">
        <f t="shared" si="63"/>
        <v>No Aplica</v>
      </c>
      <c r="T153" s="8" t="str">
        <f>+'EV PRECIO REFERENCIA'!X153</f>
        <v/>
      </c>
      <c r="U153" s="8" t="str">
        <f t="shared" si="64"/>
        <v>No Aplica</v>
      </c>
      <c r="V153" s="8" t="e">
        <f>+'EV PRECIO REFERENCIA'!AA153</f>
        <v>#REF!</v>
      </c>
      <c r="W153" s="8" t="e">
        <f t="shared" si="65"/>
        <v>#REF!</v>
      </c>
      <c r="X153" s="258" t="str">
        <f>+'EV PRECIO REFERENCIA'!AD153</f>
        <v/>
      </c>
      <c r="Y153" s="8" t="str">
        <f t="shared" si="66"/>
        <v>No Aplica</v>
      </c>
      <c r="Z153" s="8" t="str">
        <f>+'EV PRECIO REFERENCIA'!AG153</f>
        <v/>
      </c>
      <c r="AA153" s="8" t="str">
        <f t="shared" si="67"/>
        <v>No Aplica</v>
      </c>
      <c r="AB153" s="8" t="str">
        <f>+'EV PRECIO REFERENCIA'!AJ153:AJ485</f>
        <v/>
      </c>
      <c r="AC153" s="8" t="str">
        <f t="shared" si="68"/>
        <v>No Aplica</v>
      </c>
      <c r="AD153" s="8" t="str">
        <f>+'EV PRECIO REFERENCIA'!AM153</f>
        <v/>
      </c>
      <c r="AE153" s="8" t="str">
        <f t="shared" si="69"/>
        <v>No Aplica</v>
      </c>
      <c r="AF153" s="342" t="str">
        <f>+'EV PRECIO REFERENCIA'!AP153</f>
        <v/>
      </c>
      <c r="AG153" s="8" t="str">
        <f t="shared" si="70"/>
        <v>No Aplica</v>
      </c>
      <c r="AH153" s="8" t="str">
        <f>+'EV PRECIO REFERENCIA'!AS153</f>
        <v/>
      </c>
      <c r="AI153" s="8" t="str">
        <f t="shared" si="71"/>
        <v>No Aplica</v>
      </c>
      <c r="AJ153" s="8" t="str">
        <f>+'EV PRECIO REFERENCIA'!AV153</f>
        <v/>
      </c>
      <c r="AK153" s="8" t="str">
        <f t="shared" si="72"/>
        <v>No Aplica</v>
      </c>
      <c r="AL153" s="342" t="str">
        <f>+'EV PRECIO REFERENCIA'!AY153</f>
        <v/>
      </c>
      <c r="AM153" s="8" t="str">
        <f t="shared" si="73"/>
        <v>No Aplica</v>
      </c>
      <c r="AN153" s="8" t="str">
        <f>+'EV PRECIO REFERENCIA'!BB153</f>
        <v/>
      </c>
      <c r="AO153" s="8" t="str">
        <f t="shared" si="74"/>
        <v>No Aplica</v>
      </c>
      <c r="AP153" s="8" t="str">
        <f>+'EV PRECIO REFERENCIA'!BE153</f>
        <v/>
      </c>
      <c r="AQ153" s="8" t="str">
        <f t="shared" si="75"/>
        <v>No Aplica</v>
      </c>
      <c r="AR153" s="8" t="str">
        <f>+'EV PRECIO REFERENCIA'!BH153</f>
        <v/>
      </c>
      <c r="AS153" s="8" t="str">
        <f t="shared" si="76"/>
        <v>No Aplica</v>
      </c>
      <c r="AT153" s="8">
        <f>+'EV PRECIO REFERENCIA'!BK153</f>
        <v>33320</v>
      </c>
      <c r="AU153" s="8" t="str">
        <f t="shared" si="77"/>
        <v>Precios Bajos</v>
      </c>
      <c r="AV153" s="8" t="str">
        <f>+'EV PRECIO REFERENCIA'!BQ153</f>
        <v/>
      </c>
      <c r="AW153" s="8" t="str">
        <f t="shared" si="78"/>
        <v>No Aplica</v>
      </c>
      <c r="AX153" s="8" t="str">
        <f>+'EV PRECIO REFERENCIA'!BT153</f>
        <v/>
      </c>
      <c r="AY153" s="8" t="str">
        <f t="shared" si="79"/>
        <v>No Aplica</v>
      </c>
      <c r="AZ153" s="8" t="e">
        <f>+'EV PRECIO REFERENCIA'!BW153</f>
        <v>#REF!</v>
      </c>
      <c r="BA153" s="8" t="e">
        <f t="shared" si="80"/>
        <v>#REF!</v>
      </c>
      <c r="BB153" s="44">
        <f t="shared" si="81"/>
        <v>33320</v>
      </c>
    </row>
    <row r="154" spans="1:54" ht="25.5" x14ac:dyDescent="0.2">
      <c r="A154" s="85">
        <f t="shared" si="82"/>
        <v>145</v>
      </c>
      <c r="B154" s="22" t="str">
        <f>VLOOKUP(A154,'EV PRECIO REFERENCIA'!A154:B485,2,0)</f>
        <v>DM2475</v>
      </c>
      <c r="C154" s="135" t="str">
        <f>VLOOKUP(A154,'EV PRECIO REFERENCIA'!A154:C485,3,0)</f>
        <v>PROTECTOR EN ESPUMA PARA CODO Y TALON</v>
      </c>
      <c r="D154" s="18">
        <f>VLOOKUP(A154,'EV PRECIO REFERENCIA'!A154:D485,4,0)</f>
        <v>1</v>
      </c>
      <c r="E154" s="86" t="str">
        <f>VLOOKUP(A154,'EV PRECIO REFERENCIA'!A154:E485,5,0)</f>
        <v>UN</v>
      </c>
      <c r="F154" s="23">
        <f>VLOOKUP(A154,'EV PRECIO REFERENCIA'!A154:F485,6,0)</f>
        <v>16899.2</v>
      </c>
      <c r="G154" s="23">
        <f>VLOOKUP(A154,'EV PRECIO REFERENCIA'!A154:G485,7,0)</f>
        <v>1</v>
      </c>
      <c r="H154" s="8">
        <f t="shared" si="57"/>
        <v>16899.2</v>
      </c>
      <c r="I154" s="8">
        <f t="shared" si="58"/>
        <v>13519.36</v>
      </c>
      <c r="J154" s="8" t="str">
        <f>+'EV PRECIO REFERENCIA'!I154</f>
        <v/>
      </c>
      <c r="K154" s="8" t="str">
        <f t="shared" si="59"/>
        <v>No Aplica</v>
      </c>
      <c r="L154" s="8" t="str">
        <f>+'EV PRECIO REFERENCIA'!L154</f>
        <v/>
      </c>
      <c r="M154" s="8" t="str">
        <f t="shared" si="60"/>
        <v>No Aplica</v>
      </c>
      <c r="N154" s="8" t="str">
        <f>+'EV PRECIO REFERENCIA'!O154</f>
        <v/>
      </c>
      <c r="O154" s="8" t="str">
        <f t="shared" si="61"/>
        <v>No Aplica</v>
      </c>
      <c r="P154" s="8" t="str">
        <f>+'EV PRECIO REFERENCIA'!R154</f>
        <v/>
      </c>
      <c r="Q154" s="8" t="str">
        <f t="shared" si="62"/>
        <v>No Aplica</v>
      </c>
      <c r="R154" s="8" t="str">
        <f>+'EV PRECIO REFERENCIA'!U154</f>
        <v/>
      </c>
      <c r="S154" s="8" t="str">
        <f t="shared" si="63"/>
        <v>No Aplica</v>
      </c>
      <c r="T154" s="8" t="str">
        <f>+'EV PRECIO REFERENCIA'!X154</f>
        <v/>
      </c>
      <c r="U154" s="8" t="str">
        <f t="shared" si="64"/>
        <v>No Aplica</v>
      </c>
      <c r="V154" s="8" t="e">
        <f>+'EV PRECIO REFERENCIA'!AA154</f>
        <v>#REF!</v>
      </c>
      <c r="W154" s="8" t="e">
        <f t="shared" si="65"/>
        <v>#REF!</v>
      </c>
      <c r="X154" s="258" t="str">
        <f>+'EV PRECIO REFERENCIA'!AD154</f>
        <v/>
      </c>
      <c r="Y154" s="8" t="str">
        <f t="shared" si="66"/>
        <v>No Aplica</v>
      </c>
      <c r="Z154" s="8" t="str">
        <f>+'EV PRECIO REFERENCIA'!AG154</f>
        <v/>
      </c>
      <c r="AA154" s="8" t="str">
        <f t="shared" si="67"/>
        <v>No Aplica</v>
      </c>
      <c r="AB154" s="8" t="str">
        <f>+'EV PRECIO REFERENCIA'!AJ154:AJ486</f>
        <v/>
      </c>
      <c r="AC154" s="8" t="str">
        <f t="shared" si="68"/>
        <v>No Aplica</v>
      </c>
      <c r="AD154" s="8" t="str">
        <f>+'EV PRECIO REFERENCIA'!AM154</f>
        <v/>
      </c>
      <c r="AE154" s="8" t="str">
        <f t="shared" si="69"/>
        <v>No Aplica</v>
      </c>
      <c r="AF154" s="342" t="str">
        <f>+'EV PRECIO REFERENCIA'!AP154</f>
        <v/>
      </c>
      <c r="AG154" s="8" t="str">
        <f t="shared" si="70"/>
        <v>No Aplica</v>
      </c>
      <c r="AH154" s="8" t="str">
        <f>+'EV PRECIO REFERENCIA'!AS154</f>
        <v/>
      </c>
      <c r="AI154" s="8" t="str">
        <f t="shared" si="71"/>
        <v>No Aplica</v>
      </c>
      <c r="AJ154" s="8" t="str">
        <f>+'EV PRECIO REFERENCIA'!AV154</f>
        <v/>
      </c>
      <c r="AK154" s="8" t="str">
        <f t="shared" si="72"/>
        <v>No Aplica</v>
      </c>
      <c r="AL154" s="342" t="str">
        <f>+'EV PRECIO REFERENCIA'!AY154</f>
        <v/>
      </c>
      <c r="AM154" s="8" t="str">
        <f t="shared" si="73"/>
        <v>No Aplica</v>
      </c>
      <c r="AN154" s="8" t="str">
        <f>+'EV PRECIO REFERENCIA'!BB154</f>
        <v/>
      </c>
      <c r="AO154" s="8" t="str">
        <f t="shared" si="74"/>
        <v>No Aplica</v>
      </c>
      <c r="AP154" s="8" t="str">
        <f>+'EV PRECIO REFERENCIA'!BE154</f>
        <v/>
      </c>
      <c r="AQ154" s="8" t="str">
        <f t="shared" si="75"/>
        <v>No Aplica</v>
      </c>
      <c r="AR154" s="8" t="str">
        <f>+'EV PRECIO REFERENCIA'!BH154</f>
        <v/>
      </c>
      <c r="AS154" s="8" t="str">
        <f t="shared" si="76"/>
        <v>No Aplica</v>
      </c>
      <c r="AT154" s="8">
        <f>+'EV PRECIO REFERENCIA'!BK154</f>
        <v>16700</v>
      </c>
      <c r="AU154" s="8" t="str">
        <f t="shared" si="77"/>
        <v>Precios Bajos</v>
      </c>
      <c r="AV154" s="8" t="str">
        <f>+'EV PRECIO REFERENCIA'!BQ154</f>
        <v/>
      </c>
      <c r="AW154" s="8" t="str">
        <f t="shared" si="78"/>
        <v>No Aplica</v>
      </c>
      <c r="AX154" s="8" t="str">
        <f>+'EV PRECIO REFERENCIA'!BT154</f>
        <v/>
      </c>
      <c r="AY154" s="8" t="str">
        <f t="shared" si="79"/>
        <v>No Aplica</v>
      </c>
      <c r="AZ154" s="8" t="e">
        <f>+'EV PRECIO REFERENCIA'!BW154</f>
        <v>#REF!</v>
      </c>
      <c r="BA154" s="8" t="e">
        <f t="shared" si="80"/>
        <v>#REF!</v>
      </c>
      <c r="BB154" s="44">
        <f t="shared" si="81"/>
        <v>16700</v>
      </c>
    </row>
    <row r="155" spans="1:54" ht="38.25" x14ac:dyDescent="0.2">
      <c r="A155" s="85">
        <f t="shared" si="82"/>
        <v>146</v>
      </c>
      <c r="B155" s="22" t="str">
        <f>VLOOKUP(A155,'EV PRECIO REFERENCIA'!A155:B486,2,0)</f>
        <v>DM948</v>
      </c>
      <c r="C155" s="135" t="str">
        <f>VLOOKUP(A155,'EV PRECIO REFERENCIA'!A155:C486,3,0)</f>
        <v>RECOLECTOR PARA CORTOPUNZANTES 2,9 A 3,0 LITROS</v>
      </c>
      <c r="D155" s="18">
        <f>VLOOKUP(A155,'EV PRECIO REFERENCIA'!A155:D486,4,0)</f>
        <v>1</v>
      </c>
      <c r="E155" s="86" t="str">
        <f>VLOOKUP(A155,'EV PRECIO REFERENCIA'!A155:E486,5,0)</f>
        <v>UN</v>
      </c>
      <c r="F155" s="23">
        <f>VLOOKUP(A155,'EV PRECIO REFERENCIA'!A155:F486,6,0)</f>
        <v>3367.7</v>
      </c>
      <c r="G155" s="23">
        <f>VLOOKUP(A155,'EV PRECIO REFERENCIA'!A155:G486,7,0)</f>
        <v>695</v>
      </c>
      <c r="H155" s="8">
        <f t="shared" si="57"/>
        <v>2340551.5</v>
      </c>
      <c r="I155" s="8">
        <f t="shared" si="58"/>
        <v>2694.16</v>
      </c>
      <c r="J155" s="8" t="str">
        <f>+'EV PRECIO REFERENCIA'!I155</f>
        <v/>
      </c>
      <c r="K155" s="8" t="str">
        <f t="shared" si="59"/>
        <v>No Aplica</v>
      </c>
      <c r="L155" s="8" t="str">
        <f>+'EV PRECIO REFERENCIA'!L155</f>
        <v/>
      </c>
      <c r="M155" s="8" t="str">
        <f t="shared" si="60"/>
        <v>No Aplica</v>
      </c>
      <c r="N155" s="8">
        <f>+'EV PRECIO REFERENCIA'!O155</f>
        <v>3732</v>
      </c>
      <c r="O155" s="8" t="str">
        <f t="shared" si="61"/>
        <v>Artificialidad Baja</v>
      </c>
      <c r="P155" s="8" t="str">
        <f>+'EV PRECIO REFERENCIA'!R155</f>
        <v/>
      </c>
      <c r="Q155" s="8" t="str">
        <f t="shared" si="62"/>
        <v>No Aplica</v>
      </c>
      <c r="R155" s="8" t="str">
        <f>+'EV PRECIO REFERENCIA'!U155</f>
        <v/>
      </c>
      <c r="S155" s="8" t="str">
        <f t="shared" si="63"/>
        <v>No Aplica</v>
      </c>
      <c r="T155" s="8" t="str">
        <f>+'EV PRECIO REFERENCIA'!X155</f>
        <v/>
      </c>
      <c r="U155" s="8" t="str">
        <f t="shared" si="64"/>
        <v>No Aplica</v>
      </c>
      <c r="V155" s="8" t="e">
        <f>+'EV PRECIO REFERENCIA'!AA155</f>
        <v>#REF!</v>
      </c>
      <c r="W155" s="8" t="e">
        <f t="shared" si="65"/>
        <v>#REF!</v>
      </c>
      <c r="X155" s="258" t="str">
        <f>+'EV PRECIO REFERENCIA'!AD155</f>
        <v/>
      </c>
      <c r="Y155" s="8" t="str">
        <f t="shared" si="66"/>
        <v>No Aplica</v>
      </c>
      <c r="Z155" s="8" t="str">
        <f>+'EV PRECIO REFERENCIA'!AG155</f>
        <v/>
      </c>
      <c r="AA155" s="8" t="str">
        <f t="shared" si="67"/>
        <v>No Aplica</v>
      </c>
      <c r="AB155" s="8" t="str">
        <f>+'EV PRECIO REFERENCIA'!AJ155:AJ487</f>
        <v/>
      </c>
      <c r="AC155" s="8" t="str">
        <f t="shared" si="68"/>
        <v>No Aplica</v>
      </c>
      <c r="AD155" s="8" t="str">
        <f>+'EV PRECIO REFERENCIA'!AM155</f>
        <v/>
      </c>
      <c r="AE155" s="8" t="str">
        <f t="shared" si="69"/>
        <v>No Aplica</v>
      </c>
      <c r="AF155" s="342">
        <f>+'EV PRECIO REFERENCIA'!AP155</f>
        <v>3367.7</v>
      </c>
      <c r="AG155" s="8" t="str">
        <f t="shared" si="70"/>
        <v>Precios Bajos</v>
      </c>
      <c r="AH155" s="8" t="str">
        <f>+'EV PRECIO REFERENCIA'!AS155</f>
        <v/>
      </c>
      <c r="AI155" s="8" t="str">
        <f t="shared" si="71"/>
        <v>No Aplica</v>
      </c>
      <c r="AJ155" s="8" t="str">
        <f>+'EV PRECIO REFERENCIA'!AV155</f>
        <v/>
      </c>
      <c r="AK155" s="8" t="str">
        <f t="shared" si="72"/>
        <v>No Aplica</v>
      </c>
      <c r="AL155" s="342" t="str">
        <f>+'EV PRECIO REFERENCIA'!AY155</f>
        <v/>
      </c>
      <c r="AM155" s="8" t="str">
        <f t="shared" si="73"/>
        <v>No Aplica</v>
      </c>
      <c r="AN155" s="8">
        <f>+'EV PRECIO REFERENCIA'!BB155</f>
        <v>3732</v>
      </c>
      <c r="AO155" s="8" t="str">
        <f t="shared" si="74"/>
        <v>Precios Bajos</v>
      </c>
      <c r="AP155" s="8" t="str">
        <f>+'EV PRECIO REFERENCIA'!BE155</f>
        <v/>
      </c>
      <c r="AQ155" s="8" t="str">
        <f t="shared" si="75"/>
        <v>No Aplica</v>
      </c>
      <c r="AR155" s="8" t="str">
        <f>+'EV PRECIO REFERENCIA'!BH155</f>
        <v/>
      </c>
      <c r="AS155" s="8" t="str">
        <f t="shared" si="76"/>
        <v>No Aplica</v>
      </c>
      <c r="AT155" s="8" t="str">
        <f>+'EV PRECIO REFERENCIA'!BK155</f>
        <v/>
      </c>
      <c r="AU155" s="8" t="str">
        <f t="shared" si="77"/>
        <v>No Aplica</v>
      </c>
      <c r="AV155" s="8" t="str">
        <f>+'EV PRECIO REFERENCIA'!BQ155</f>
        <v/>
      </c>
      <c r="AW155" s="8" t="str">
        <f t="shared" si="78"/>
        <v>No Aplica</v>
      </c>
      <c r="AX155" s="8" t="str">
        <f>+'EV PRECIO REFERENCIA'!BT155</f>
        <v/>
      </c>
      <c r="AY155" s="8" t="str">
        <f t="shared" si="79"/>
        <v>No Aplica</v>
      </c>
      <c r="AZ155" s="8" t="e">
        <f>+'EV PRECIO REFERENCIA'!BW155</f>
        <v>#REF!</v>
      </c>
      <c r="BA155" s="8" t="e">
        <f t="shared" si="80"/>
        <v>#REF!</v>
      </c>
      <c r="BB155" s="44">
        <f t="shared" si="81"/>
        <v>3367.7</v>
      </c>
    </row>
    <row r="156" spans="1:54" ht="25.5" x14ac:dyDescent="0.2">
      <c r="A156" s="85">
        <f t="shared" si="82"/>
        <v>147</v>
      </c>
      <c r="B156" s="22" t="str">
        <f>VLOOKUP(A156,'EV PRECIO REFERENCIA'!A156:B487,2,0)</f>
        <v>DM2523</v>
      </c>
      <c r="C156" s="135" t="str">
        <f>VLOOKUP(A156,'EV PRECIO REFERENCIA'!A156:C487,3,0)</f>
        <v>RESOLUTION CLIP 235 CM Y CANAL DE 2.8 MM</v>
      </c>
      <c r="D156" s="18">
        <f>VLOOKUP(A156,'EV PRECIO REFERENCIA'!A156:D487,4,0)</f>
        <v>1</v>
      </c>
      <c r="E156" s="86" t="str">
        <f>VLOOKUP(A156,'EV PRECIO REFERENCIA'!A156:E487,5,0)</f>
        <v>UN</v>
      </c>
      <c r="F156" s="23">
        <f>VLOOKUP(A156,'EV PRECIO REFERENCIA'!A156:F487,6,0)</f>
        <v>370000</v>
      </c>
      <c r="G156" s="23">
        <f>VLOOKUP(A156,'EV PRECIO REFERENCIA'!A156:G487,7,0)</f>
        <v>1</v>
      </c>
      <c r="H156" s="8">
        <f t="shared" si="57"/>
        <v>370000</v>
      </c>
      <c r="I156" s="8">
        <f t="shared" si="58"/>
        <v>296000</v>
      </c>
      <c r="J156" s="8" t="str">
        <f>+'EV PRECIO REFERENCIA'!I156</f>
        <v/>
      </c>
      <c r="K156" s="8" t="str">
        <f t="shared" si="59"/>
        <v>No Aplica</v>
      </c>
      <c r="L156" s="8" t="str">
        <f>+'EV PRECIO REFERENCIA'!L156</f>
        <v/>
      </c>
      <c r="M156" s="8" t="str">
        <f t="shared" si="60"/>
        <v>No Aplica</v>
      </c>
      <c r="N156" s="8" t="str">
        <f>+'EV PRECIO REFERENCIA'!O156</f>
        <v/>
      </c>
      <c r="O156" s="8" t="str">
        <f t="shared" si="61"/>
        <v>No Aplica</v>
      </c>
      <c r="P156" s="8" t="str">
        <f>+'EV PRECIO REFERENCIA'!R156</f>
        <v/>
      </c>
      <c r="Q156" s="8" t="str">
        <f t="shared" si="62"/>
        <v>No Aplica</v>
      </c>
      <c r="R156" s="8" t="str">
        <f>+'EV PRECIO REFERENCIA'!U156</f>
        <v/>
      </c>
      <c r="S156" s="8" t="str">
        <f t="shared" si="63"/>
        <v>No Aplica</v>
      </c>
      <c r="T156" s="8" t="str">
        <f>+'EV PRECIO REFERENCIA'!X156</f>
        <v/>
      </c>
      <c r="U156" s="8" t="str">
        <f t="shared" si="64"/>
        <v>No Aplica</v>
      </c>
      <c r="V156" s="8" t="e">
        <f>+'EV PRECIO REFERENCIA'!AA156</f>
        <v>#REF!</v>
      </c>
      <c r="W156" s="8" t="e">
        <f t="shared" si="65"/>
        <v>#REF!</v>
      </c>
      <c r="X156" s="258" t="str">
        <f>+'EV PRECIO REFERENCIA'!AD156</f>
        <v/>
      </c>
      <c r="Y156" s="8" t="str">
        <f t="shared" si="66"/>
        <v>No Aplica</v>
      </c>
      <c r="Z156" s="8" t="str">
        <f>+'EV PRECIO REFERENCIA'!AG156</f>
        <v/>
      </c>
      <c r="AA156" s="8" t="str">
        <f t="shared" si="67"/>
        <v>No Aplica</v>
      </c>
      <c r="AB156" s="8" t="str">
        <f>+'EV PRECIO REFERENCIA'!AJ156:AJ488</f>
        <v/>
      </c>
      <c r="AC156" s="8" t="str">
        <f t="shared" si="68"/>
        <v>No Aplica</v>
      </c>
      <c r="AD156" s="8" t="str">
        <f>+'EV PRECIO REFERENCIA'!AM156</f>
        <v/>
      </c>
      <c r="AE156" s="8" t="str">
        <f t="shared" si="69"/>
        <v>No Aplica</v>
      </c>
      <c r="AF156" s="342" t="str">
        <f>+'EV PRECIO REFERENCIA'!AP156</f>
        <v/>
      </c>
      <c r="AG156" s="8" t="str">
        <f t="shared" si="70"/>
        <v>No Aplica</v>
      </c>
      <c r="AH156" s="8" t="str">
        <f>+'EV PRECIO REFERENCIA'!AS156</f>
        <v/>
      </c>
      <c r="AI156" s="8" t="str">
        <f t="shared" si="71"/>
        <v>No Aplica</v>
      </c>
      <c r="AJ156" s="8" t="str">
        <f>+'EV PRECIO REFERENCIA'!AV156</f>
        <v/>
      </c>
      <c r="AK156" s="8" t="str">
        <f t="shared" si="72"/>
        <v>No Aplica</v>
      </c>
      <c r="AL156" s="342" t="str">
        <f>+'EV PRECIO REFERENCIA'!AY156</f>
        <v/>
      </c>
      <c r="AM156" s="8" t="str">
        <f t="shared" si="73"/>
        <v>No Aplica</v>
      </c>
      <c r="AN156" s="8" t="str">
        <f>+'EV PRECIO REFERENCIA'!BB156</f>
        <v/>
      </c>
      <c r="AO156" s="8" t="str">
        <f t="shared" si="74"/>
        <v>No Aplica</v>
      </c>
      <c r="AP156" s="8" t="str">
        <f>+'EV PRECIO REFERENCIA'!BE156</f>
        <v/>
      </c>
      <c r="AQ156" s="8" t="str">
        <f t="shared" si="75"/>
        <v>No Aplica</v>
      </c>
      <c r="AR156" s="8" t="str">
        <f>+'EV PRECIO REFERENCIA'!BH156</f>
        <v/>
      </c>
      <c r="AS156" s="8" t="str">
        <f t="shared" si="76"/>
        <v>No Aplica</v>
      </c>
      <c r="AT156" s="8" t="str">
        <f>+'EV PRECIO REFERENCIA'!BK156</f>
        <v/>
      </c>
      <c r="AU156" s="8" t="str">
        <f t="shared" si="77"/>
        <v>No Aplica</v>
      </c>
      <c r="AV156" s="8" t="str">
        <f>+'EV PRECIO REFERENCIA'!BQ156</f>
        <v/>
      </c>
      <c r="AW156" s="8" t="str">
        <f t="shared" si="78"/>
        <v>No Aplica</v>
      </c>
      <c r="AX156" s="8" t="str">
        <f>+'EV PRECIO REFERENCIA'!BT156</f>
        <v/>
      </c>
      <c r="AY156" s="8" t="str">
        <f t="shared" si="79"/>
        <v>No Aplica</v>
      </c>
      <c r="AZ156" s="8" t="e">
        <f>+'EV PRECIO REFERENCIA'!BW156</f>
        <v>#REF!</v>
      </c>
      <c r="BA156" s="8" t="e">
        <f t="shared" si="80"/>
        <v>#REF!</v>
      </c>
      <c r="BB156" s="44">
        <f t="shared" si="81"/>
        <v>0</v>
      </c>
    </row>
    <row r="157" spans="1:54" ht="51" x14ac:dyDescent="0.2">
      <c r="A157" s="85">
        <f t="shared" si="82"/>
        <v>148</v>
      </c>
      <c r="B157" s="22" t="str">
        <f>VLOOKUP(A157,'EV PRECIO REFERENCIA'!A157:B488,2,0)</f>
        <v>DM2526</v>
      </c>
      <c r="C157" s="135" t="str">
        <f>VLOOKUP(A157,'EV PRECIO REFERENCIA'!A157:C488,3,0)</f>
        <v>ROLLO DE GASA IMPREGNADA EN PARAFINA DE 1 METRO POR 15  CM DE ANCHO ESTERIL</v>
      </c>
      <c r="D157" s="18">
        <f>VLOOKUP(A157,'EV PRECIO REFERENCIA'!A157:D488,4,0)</f>
        <v>1</v>
      </c>
      <c r="E157" s="86" t="str">
        <f>VLOOKUP(A157,'EV PRECIO REFERENCIA'!A157:E488,5,0)</f>
        <v>UN</v>
      </c>
      <c r="F157" s="23">
        <f>VLOOKUP(A157,'EV PRECIO REFERENCIA'!A157:F488,6,0)</f>
        <v>9505.8000000000011</v>
      </c>
      <c r="G157" s="23">
        <f>VLOOKUP(A157,'EV PRECIO REFERENCIA'!A157:G488,7,0)</f>
        <v>1</v>
      </c>
      <c r="H157" s="8">
        <f t="shared" si="57"/>
        <v>9505.8000000000011</v>
      </c>
      <c r="I157" s="8">
        <f t="shared" si="58"/>
        <v>7604.6400000000012</v>
      </c>
      <c r="J157" s="8" t="str">
        <f>+'EV PRECIO REFERENCIA'!I157</f>
        <v/>
      </c>
      <c r="K157" s="8" t="str">
        <f t="shared" si="59"/>
        <v>No Aplica</v>
      </c>
      <c r="L157" s="8" t="str">
        <f>+'EV PRECIO REFERENCIA'!L157</f>
        <v/>
      </c>
      <c r="M157" s="8" t="str">
        <f t="shared" si="60"/>
        <v>No Aplica</v>
      </c>
      <c r="N157" s="8" t="str">
        <f>+'EV PRECIO REFERENCIA'!O157</f>
        <v/>
      </c>
      <c r="O157" s="8" t="str">
        <f t="shared" si="61"/>
        <v>No Aplica</v>
      </c>
      <c r="P157" s="8" t="str">
        <f>+'EV PRECIO REFERENCIA'!R157</f>
        <v/>
      </c>
      <c r="Q157" s="8" t="str">
        <f t="shared" si="62"/>
        <v>No Aplica</v>
      </c>
      <c r="R157" s="8" t="str">
        <f>+'EV PRECIO REFERENCIA'!U157</f>
        <v/>
      </c>
      <c r="S157" s="8" t="str">
        <f t="shared" si="63"/>
        <v>No Aplica</v>
      </c>
      <c r="T157" s="8" t="str">
        <f>+'EV PRECIO REFERENCIA'!X157</f>
        <v/>
      </c>
      <c r="U157" s="8" t="str">
        <f t="shared" si="64"/>
        <v>No Aplica</v>
      </c>
      <c r="V157" s="8" t="e">
        <f>+'EV PRECIO REFERENCIA'!AA157</f>
        <v>#REF!</v>
      </c>
      <c r="W157" s="8" t="e">
        <f t="shared" si="65"/>
        <v>#REF!</v>
      </c>
      <c r="X157" s="258" t="str">
        <f>+'EV PRECIO REFERENCIA'!AD157</f>
        <v/>
      </c>
      <c r="Y157" s="8" t="str">
        <f t="shared" si="66"/>
        <v>No Aplica</v>
      </c>
      <c r="Z157" s="8" t="str">
        <f>+'EV PRECIO REFERENCIA'!AG157</f>
        <v/>
      </c>
      <c r="AA157" s="8" t="str">
        <f t="shared" si="67"/>
        <v>No Aplica</v>
      </c>
      <c r="AB157" s="8" t="str">
        <f>+'EV PRECIO REFERENCIA'!AJ157:AJ489</f>
        <v/>
      </c>
      <c r="AC157" s="8" t="str">
        <f t="shared" si="68"/>
        <v>No Aplica</v>
      </c>
      <c r="AD157" s="8" t="str">
        <f>+'EV PRECIO REFERENCIA'!AM157</f>
        <v/>
      </c>
      <c r="AE157" s="8" t="str">
        <f t="shared" si="69"/>
        <v>No Aplica</v>
      </c>
      <c r="AF157" s="342" t="str">
        <f>+'EV PRECIO REFERENCIA'!AP157</f>
        <v/>
      </c>
      <c r="AG157" s="8" t="str">
        <f t="shared" si="70"/>
        <v>No Aplica</v>
      </c>
      <c r="AH157" s="8" t="str">
        <f>+'EV PRECIO REFERENCIA'!AS157</f>
        <v/>
      </c>
      <c r="AI157" s="8" t="str">
        <f t="shared" si="71"/>
        <v>No Aplica</v>
      </c>
      <c r="AJ157" s="8" t="str">
        <f>+'EV PRECIO REFERENCIA'!AV157</f>
        <v/>
      </c>
      <c r="AK157" s="8" t="str">
        <f t="shared" si="72"/>
        <v>No Aplica</v>
      </c>
      <c r="AL157" s="342" t="str">
        <f>+'EV PRECIO REFERENCIA'!AY157</f>
        <v/>
      </c>
      <c r="AM157" s="8" t="str">
        <f t="shared" si="73"/>
        <v>No Aplica</v>
      </c>
      <c r="AN157" s="8" t="str">
        <f>+'EV PRECIO REFERENCIA'!BB157</f>
        <v/>
      </c>
      <c r="AO157" s="8" t="str">
        <f t="shared" si="74"/>
        <v>No Aplica</v>
      </c>
      <c r="AP157" s="8" t="str">
        <f>+'EV PRECIO REFERENCIA'!BE157</f>
        <v/>
      </c>
      <c r="AQ157" s="8" t="str">
        <f t="shared" si="75"/>
        <v>No Aplica</v>
      </c>
      <c r="AR157" s="8" t="str">
        <f>+'EV PRECIO REFERENCIA'!BH157</f>
        <v/>
      </c>
      <c r="AS157" s="8" t="str">
        <f t="shared" si="76"/>
        <v>No Aplica</v>
      </c>
      <c r="AT157" s="8" t="str">
        <f>+'EV PRECIO REFERENCIA'!BK157</f>
        <v/>
      </c>
      <c r="AU157" s="8" t="str">
        <f t="shared" si="77"/>
        <v>No Aplica</v>
      </c>
      <c r="AV157" s="8" t="str">
        <f>+'EV PRECIO REFERENCIA'!BQ157</f>
        <v/>
      </c>
      <c r="AW157" s="8" t="str">
        <f t="shared" si="78"/>
        <v>No Aplica</v>
      </c>
      <c r="AX157" s="8" t="str">
        <f>+'EV PRECIO REFERENCIA'!BT157</f>
        <v/>
      </c>
      <c r="AY157" s="8" t="str">
        <f t="shared" si="79"/>
        <v>No Aplica</v>
      </c>
      <c r="AZ157" s="8" t="e">
        <f>+'EV PRECIO REFERENCIA'!BW157</f>
        <v>#REF!</v>
      </c>
      <c r="BA157" s="8" t="e">
        <f t="shared" si="80"/>
        <v>#REF!</v>
      </c>
      <c r="BB157" s="44">
        <f t="shared" si="81"/>
        <v>0</v>
      </c>
    </row>
    <row r="158" spans="1:54" ht="25.5" x14ac:dyDescent="0.2">
      <c r="A158" s="85">
        <f t="shared" si="82"/>
        <v>149</v>
      </c>
      <c r="B158" s="22" t="str">
        <f>VLOOKUP(A158,'EV PRECIO REFERENCIA'!A158:B489,2,0)</f>
        <v>DM2121</v>
      </c>
      <c r="C158" s="135" t="str">
        <f>VLOOKUP(A158,'EV PRECIO REFERENCIA'!A158:C489,3,0)</f>
        <v>SONDA FOLEY SILICONADA 2 VIAS 18 FR</v>
      </c>
      <c r="D158" s="18">
        <f>VLOOKUP(A158,'EV PRECIO REFERENCIA'!A158:D489,4,0)</f>
        <v>1</v>
      </c>
      <c r="E158" s="86" t="str">
        <f>VLOOKUP(A158,'EV PRECIO REFERENCIA'!A158:E489,5,0)</f>
        <v>UN</v>
      </c>
      <c r="F158" s="23">
        <f>VLOOKUP(A158,'EV PRECIO REFERENCIA'!A158:F489,6,0)</f>
        <v>2100</v>
      </c>
      <c r="G158" s="23">
        <f>VLOOKUP(A158,'EV PRECIO REFERENCIA'!A158:G489,7,0)</f>
        <v>3</v>
      </c>
      <c r="H158" s="8">
        <f t="shared" si="57"/>
        <v>6300</v>
      </c>
      <c r="I158" s="8">
        <f t="shared" si="58"/>
        <v>1680</v>
      </c>
      <c r="J158" s="8" t="str">
        <f>+'EV PRECIO REFERENCIA'!I158</f>
        <v/>
      </c>
      <c r="K158" s="8" t="str">
        <f t="shared" si="59"/>
        <v>No Aplica</v>
      </c>
      <c r="L158" s="8" t="str">
        <f>+'EV PRECIO REFERENCIA'!L158</f>
        <v/>
      </c>
      <c r="M158" s="8" t="str">
        <f t="shared" si="60"/>
        <v>No Aplica</v>
      </c>
      <c r="N158" s="8" t="str">
        <f>+'EV PRECIO REFERENCIA'!O158</f>
        <v/>
      </c>
      <c r="O158" s="8" t="str">
        <f t="shared" si="61"/>
        <v>No Aplica</v>
      </c>
      <c r="P158" s="8" t="str">
        <f>+'EV PRECIO REFERENCIA'!R158</f>
        <v/>
      </c>
      <c r="Q158" s="8" t="str">
        <f t="shared" si="62"/>
        <v>No Aplica</v>
      </c>
      <c r="R158" s="8">
        <f>+'EV PRECIO REFERENCIA'!U158</f>
        <v>2100</v>
      </c>
      <c r="S158" s="8" t="str">
        <f t="shared" si="63"/>
        <v>Precios Bajos</v>
      </c>
      <c r="T158" s="8" t="str">
        <f>+'EV PRECIO REFERENCIA'!X158</f>
        <v/>
      </c>
      <c r="U158" s="8" t="str">
        <f t="shared" si="64"/>
        <v>No Aplica</v>
      </c>
      <c r="V158" s="8" t="e">
        <f>+'EV PRECIO REFERENCIA'!AA158</f>
        <v>#REF!</v>
      </c>
      <c r="W158" s="8" t="e">
        <f t="shared" si="65"/>
        <v>#REF!</v>
      </c>
      <c r="X158" s="258" t="str">
        <f>+'EV PRECIO REFERENCIA'!AD158</f>
        <v/>
      </c>
      <c r="Y158" s="8" t="str">
        <f t="shared" si="66"/>
        <v>No Aplica</v>
      </c>
      <c r="Z158" s="8" t="str">
        <f>+'EV PRECIO REFERENCIA'!AG158</f>
        <v/>
      </c>
      <c r="AA158" s="8" t="str">
        <f t="shared" si="67"/>
        <v>No Aplica</v>
      </c>
      <c r="AB158" s="8" t="str">
        <f>+'EV PRECIO REFERENCIA'!AJ158:AJ490</f>
        <v/>
      </c>
      <c r="AC158" s="8" t="str">
        <f t="shared" si="68"/>
        <v>No Aplica</v>
      </c>
      <c r="AD158" s="8" t="str">
        <f>+'EV PRECIO REFERENCIA'!AM158</f>
        <v/>
      </c>
      <c r="AE158" s="8" t="str">
        <f t="shared" si="69"/>
        <v>No Aplica</v>
      </c>
      <c r="AF158" s="342" t="str">
        <f>+'EV PRECIO REFERENCIA'!AP158</f>
        <v/>
      </c>
      <c r="AG158" s="8" t="str">
        <f t="shared" si="70"/>
        <v>No Aplica</v>
      </c>
      <c r="AH158" s="8" t="str">
        <f>+'EV PRECIO REFERENCIA'!AS158</f>
        <v/>
      </c>
      <c r="AI158" s="8" t="str">
        <f t="shared" si="71"/>
        <v>No Aplica</v>
      </c>
      <c r="AJ158" s="8" t="str">
        <f>+'EV PRECIO REFERENCIA'!AV158</f>
        <v/>
      </c>
      <c r="AK158" s="8" t="str">
        <f t="shared" si="72"/>
        <v>No Aplica</v>
      </c>
      <c r="AL158" s="342" t="str">
        <f>+'EV PRECIO REFERENCIA'!AY158</f>
        <v/>
      </c>
      <c r="AM158" s="8" t="str">
        <f t="shared" si="73"/>
        <v>No Aplica</v>
      </c>
      <c r="AN158" s="8" t="str">
        <f>+'EV PRECIO REFERENCIA'!BB158</f>
        <v/>
      </c>
      <c r="AO158" s="8" t="str">
        <f t="shared" si="74"/>
        <v>No Aplica</v>
      </c>
      <c r="AP158" s="8" t="str">
        <f>+'EV PRECIO REFERENCIA'!BE158</f>
        <v/>
      </c>
      <c r="AQ158" s="8" t="str">
        <f t="shared" si="75"/>
        <v>No Aplica</v>
      </c>
      <c r="AR158" s="8" t="str">
        <f>+'EV PRECIO REFERENCIA'!BH158</f>
        <v/>
      </c>
      <c r="AS158" s="8" t="str">
        <f t="shared" si="76"/>
        <v>No Aplica</v>
      </c>
      <c r="AT158" s="8" t="str">
        <f>+'EV PRECIO REFERENCIA'!BK158</f>
        <v/>
      </c>
      <c r="AU158" s="8" t="str">
        <f t="shared" si="77"/>
        <v>No Aplica</v>
      </c>
      <c r="AV158" s="8" t="str">
        <f>+'EV PRECIO REFERENCIA'!BQ158</f>
        <v/>
      </c>
      <c r="AW158" s="8" t="str">
        <f t="shared" si="78"/>
        <v>No Aplica</v>
      </c>
      <c r="AX158" s="8" t="str">
        <f>+'EV PRECIO REFERENCIA'!BT158</f>
        <v/>
      </c>
      <c r="AY158" s="8" t="str">
        <f t="shared" si="79"/>
        <v>No Aplica</v>
      </c>
      <c r="AZ158" s="8" t="e">
        <f>+'EV PRECIO REFERENCIA'!BW158</f>
        <v>#REF!</v>
      </c>
      <c r="BA158" s="8" t="e">
        <f t="shared" si="80"/>
        <v>#REF!</v>
      </c>
      <c r="BB158" s="44">
        <f t="shared" si="81"/>
        <v>2100</v>
      </c>
    </row>
    <row r="159" spans="1:54" ht="25.5" x14ac:dyDescent="0.2">
      <c r="A159" s="85">
        <f t="shared" si="82"/>
        <v>150</v>
      </c>
      <c r="B159" s="22" t="str">
        <f>VLOOKUP(A159,'EV PRECIO REFERENCIA'!A159:B490,2,0)</f>
        <v>DM2184</v>
      </c>
      <c r="C159" s="135" t="str">
        <f>VLOOKUP(A159,'EV PRECIO REFERENCIA'!A159:C490,3,0)</f>
        <v>SONDA FOLEY SILICONADA 2 VIAS 20 FR</v>
      </c>
      <c r="D159" s="18">
        <f>VLOOKUP(A159,'EV PRECIO REFERENCIA'!A159:D490,4,0)</f>
        <v>1</v>
      </c>
      <c r="E159" s="86" t="str">
        <f>VLOOKUP(A159,'EV PRECIO REFERENCIA'!A159:E490,5,0)</f>
        <v>UN</v>
      </c>
      <c r="F159" s="23">
        <f>VLOOKUP(A159,'EV PRECIO REFERENCIA'!A159:F490,6,0)</f>
        <v>2100</v>
      </c>
      <c r="G159" s="23">
        <f>VLOOKUP(A159,'EV PRECIO REFERENCIA'!A159:G490,7,0)</f>
        <v>2</v>
      </c>
      <c r="H159" s="8">
        <f t="shared" si="57"/>
        <v>4200</v>
      </c>
      <c r="I159" s="8">
        <f t="shared" si="58"/>
        <v>1680</v>
      </c>
      <c r="J159" s="8" t="str">
        <f>+'EV PRECIO REFERENCIA'!I159</f>
        <v/>
      </c>
      <c r="K159" s="8" t="str">
        <f t="shared" si="59"/>
        <v>No Aplica</v>
      </c>
      <c r="L159" s="8" t="str">
        <f>+'EV PRECIO REFERENCIA'!L159</f>
        <v/>
      </c>
      <c r="M159" s="8" t="str">
        <f t="shared" si="60"/>
        <v>No Aplica</v>
      </c>
      <c r="N159" s="8" t="str">
        <f>+'EV PRECIO REFERENCIA'!O159</f>
        <v/>
      </c>
      <c r="O159" s="8" t="str">
        <f t="shared" si="61"/>
        <v>No Aplica</v>
      </c>
      <c r="P159" s="8" t="str">
        <f>+'EV PRECIO REFERENCIA'!R159</f>
        <v/>
      </c>
      <c r="Q159" s="8" t="str">
        <f t="shared" si="62"/>
        <v>No Aplica</v>
      </c>
      <c r="R159" s="8">
        <f>+'EV PRECIO REFERENCIA'!U159</f>
        <v>2100</v>
      </c>
      <c r="S159" s="8" t="str">
        <f t="shared" si="63"/>
        <v>Precios Bajos</v>
      </c>
      <c r="T159" s="8" t="str">
        <f>+'EV PRECIO REFERENCIA'!X159</f>
        <v/>
      </c>
      <c r="U159" s="8" t="str">
        <f t="shared" si="64"/>
        <v>No Aplica</v>
      </c>
      <c r="V159" s="8" t="e">
        <f>+'EV PRECIO REFERENCIA'!AA159</f>
        <v>#REF!</v>
      </c>
      <c r="W159" s="8" t="e">
        <f t="shared" si="65"/>
        <v>#REF!</v>
      </c>
      <c r="X159" s="258" t="str">
        <f>+'EV PRECIO REFERENCIA'!AD159</f>
        <v/>
      </c>
      <c r="Y159" s="8" t="str">
        <f t="shared" si="66"/>
        <v>No Aplica</v>
      </c>
      <c r="Z159" s="8" t="str">
        <f>+'EV PRECIO REFERENCIA'!AG159</f>
        <v/>
      </c>
      <c r="AA159" s="8" t="str">
        <f t="shared" si="67"/>
        <v>No Aplica</v>
      </c>
      <c r="AB159" s="8" t="str">
        <f>+'EV PRECIO REFERENCIA'!AJ159:AJ491</f>
        <v/>
      </c>
      <c r="AC159" s="8" t="str">
        <f t="shared" si="68"/>
        <v>No Aplica</v>
      </c>
      <c r="AD159" s="8" t="str">
        <f>+'EV PRECIO REFERENCIA'!AM159</f>
        <v/>
      </c>
      <c r="AE159" s="8" t="str">
        <f t="shared" si="69"/>
        <v>No Aplica</v>
      </c>
      <c r="AF159" s="342" t="str">
        <f>+'EV PRECIO REFERENCIA'!AP159</f>
        <v/>
      </c>
      <c r="AG159" s="8" t="str">
        <f t="shared" si="70"/>
        <v>No Aplica</v>
      </c>
      <c r="AH159" s="8" t="str">
        <f>+'EV PRECIO REFERENCIA'!AS159</f>
        <v/>
      </c>
      <c r="AI159" s="8" t="str">
        <f t="shared" si="71"/>
        <v>No Aplica</v>
      </c>
      <c r="AJ159" s="8" t="str">
        <f>+'EV PRECIO REFERENCIA'!AV159</f>
        <v/>
      </c>
      <c r="AK159" s="8" t="str">
        <f t="shared" si="72"/>
        <v>No Aplica</v>
      </c>
      <c r="AL159" s="342" t="str">
        <f>+'EV PRECIO REFERENCIA'!AY159</f>
        <v/>
      </c>
      <c r="AM159" s="8" t="str">
        <f t="shared" si="73"/>
        <v>No Aplica</v>
      </c>
      <c r="AN159" s="8" t="str">
        <f>+'EV PRECIO REFERENCIA'!BB159</f>
        <v/>
      </c>
      <c r="AO159" s="8" t="str">
        <f t="shared" si="74"/>
        <v>No Aplica</v>
      </c>
      <c r="AP159" s="8" t="str">
        <f>+'EV PRECIO REFERENCIA'!BE159</f>
        <v/>
      </c>
      <c r="AQ159" s="8" t="str">
        <f t="shared" si="75"/>
        <v>No Aplica</v>
      </c>
      <c r="AR159" s="8" t="str">
        <f>+'EV PRECIO REFERENCIA'!BH159</f>
        <v/>
      </c>
      <c r="AS159" s="8" t="str">
        <f t="shared" si="76"/>
        <v>No Aplica</v>
      </c>
      <c r="AT159" s="8" t="str">
        <f>+'EV PRECIO REFERENCIA'!BK159</f>
        <v/>
      </c>
      <c r="AU159" s="8" t="str">
        <f t="shared" si="77"/>
        <v>No Aplica</v>
      </c>
      <c r="AV159" s="8" t="str">
        <f>+'EV PRECIO REFERENCIA'!BQ159</f>
        <v/>
      </c>
      <c r="AW159" s="8" t="str">
        <f t="shared" si="78"/>
        <v>No Aplica</v>
      </c>
      <c r="AX159" s="8" t="str">
        <f>+'EV PRECIO REFERENCIA'!BT159</f>
        <v/>
      </c>
      <c r="AY159" s="8" t="str">
        <f t="shared" si="79"/>
        <v>No Aplica</v>
      </c>
      <c r="AZ159" s="8" t="e">
        <f>+'EV PRECIO REFERENCIA'!BW159</f>
        <v>#REF!</v>
      </c>
      <c r="BA159" s="8" t="e">
        <f t="shared" si="80"/>
        <v>#REF!</v>
      </c>
      <c r="BB159" s="44">
        <f t="shared" si="81"/>
        <v>2100</v>
      </c>
    </row>
    <row r="160" spans="1:54" ht="25.5" x14ac:dyDescent="0.2">
      <c r="A160" s="85">
        <f t="shared" si="82"/>
        <v>151</v>
      </c>
      <c r="B160" s="22" t="str">
        <f>VLOOKUP(A160,'EV PRECIO REFERENCIA'!A160:B491,2,0)</f>
        <v>DM1034</v>
      </c>
      <c r="C160" s="135" t="str">
        <f>VLOOKUP(A160,'EV PRECIO REFERENCIA'!A160:C491,3,0)</f>
        <v>SONDA LEVIN N 10 NASOGASTRICA</v>
      </c>
      <c r="D160" s="18">
        <f>VLOOKUP(A160,'EV PRECIO REFERENCIA'!A160:D491,4,0)</f>
        <v>1</v>
      </c>
      <c r="E160" s="86" t="str">
        <f>VLOOKUP(A160,'EV PRECIO REFERENCIA'!A160:E491,5,0)</f>
        <v>UN</v>
      </c>
      <c r="F160" s="23">
        <f>VLOOKUP(A160,'EV PRECIO REFERENCIA'!A160:F491,6,0)</f>
        <v>580</v>
      </c>
      <c r="G160" s="23">
        <f>VLOOKUP(A160,'EV PRECIO REFERENCIA'!A160:G491,7,0)</f>
        <v>15</v>
      </c>
      <c r="H160" s="8">
        <f t="shared" si="57"/>
        <v>8700</v>
      </c>
      <c r="I160" s="8">
        <f t="shared" si="58"/>
        <v>464</v>
      </c>
      <c r="J160" s="8" t="str">
        <f>+'EV PRECIO REFERENCIA'!I160</f>
        <v/>
      </c>
      <c r="K160" s="8" t="str">
        <f t="shared" si="59"/>
        <v>No Aplica</v>
      </c>
      <c r="L160" s="8">
        <f>+'EV PRECIO REFERENCIA'!L160</f>
        <v>600</v>
      </c>
      <c r="M160" s="8" t="str">
        <f t="shared" si="60"/>
        <v>Artificialidad Baja</v>
      </c>
      <c r="N160" s="8" t="str">
        <f>+'EV PRECIO REFERENCIA'!O160</f>
        <v/>
      </c>
      <c r="O160" s="8" t="str">
        <f t="shared" si="61"/>
        <v>No Aplica</v>
      </c>
      <c r="P160" s="8" t="str">
        <f>+'EV PRECIO REFERENCIA'!R160</f>
        <v/>
      </c>
      <c r="Q160" s="8" t="str">
        <f t="shared" si="62"/>
        <v>No Aplica</v>
      </c>
      <c r="R160" s="8" t="str">
        <f>+'EV PRECIO REFERENCIA'!U160</f>
        <v/>
      </c>
      <c r="S160" s="8" t="str">
        <f t="shared" si="63"/>
        <v>No Aplica</v>
      </c>
      <c r="T160" s="8" t="str">
        <f>+'EV PRECIO REFERENCIA'!X160</f>
        <v/>
      </c>
      <c r="U160" s="8" t="str">
        <f t="shared" si="64"/>
        <v>No Aplica</v>
      </c>
      <c r="V160" s="8" t="e">
        <f>+'EV PRECIO REFERENCIA'!AA160</f>
        <v>#REF!</v>
      </c>
      <c r="W160" s="8" t="e">
        <f t="shared" si="65"/>
        <v>#REF!</v>
      </c>
      <c r="X160" s="258" t="str">
        <f>+'EV PRECIO REFERENCIA'!AD160</f>
        <v/>
      </c>
      <c r="Y160" s="8" t="str">
        <f t="shared" si="66"/>
        <v>No Aplica</v>
      </c>
      <c r="Z160" s="8" t="str">
        <f>+'EV PRECIO REFERENCIA'!AG160</f>
        <v/>
      </c>
      <c r="AA160" s="8" t="str">
        <f t="shared" si="67"/>
        <v>No Aplica</v>
      </c>
      <c r="AB160" s="8" t="str">
        <f>+'EV PRECIO REFERENCIA'!AJ160:AJ492</f>
        <v/>
      </c>
      <c r="AC160" s="8" t="str">
        <f t="shared" si="68"/>
        <v>No Aplica</v>
      </c>
      <c r="AD160" s="8" t="str">
        <f>+'EV PRECIO REFERENCIA'!AM160</f>
        <v/>
      </c>
      <c r="AE160" s="8" t="str">
        <f t="shared" si="69"/>
        <v>No Aplica</v>
      </c>
      <c r="AF160" s="342" t="str">
        <f>+'EV PRECIO REFERENCIA'!AP160</f>
        <v/>
      </c>
      <c r="AG160" s="8" t="str">
        <f t="shared" si="70"/>
        <v>No Aplica</v>
      </c>
      <c r="AH160" s="8" t="str">
        <f>+'EV PRECIO REFERENCIA'!AS160</f>
        <v/>
      </c>
      <c r="AI160" s="8" t="str">
        <f t="shared" si="71"/>
        <v>No Aplica</v>
      </c>
      <c r="AJ160" s="8" t="str">
        <f>+'EV PRECIO REFERENCIA'!AV160</f>
        <v/>
      </c>
      <c r="AK160" s="8" t="str">
        <f t="shared" si="72"/>
        <v>No Aplica</v>
      </c>
      <c r="AL160" s="342" t="str">
        <f>+'EV PRECIO REFERENCIA'!AY160</f>
        <v/>
      </c>
      <c r="AM160" s="8" t="str">
        <f t="shared" si="73"/>
        <v>No Aplica</v>
      </c>
      <c r="AN160" s="8" t="str">
        <f>+'EV PRECIO REFERENCIA'!BB160</f>
        <v/>
      </c>
      <c r="AO160" s="8" t="str">
        <f t="shared" si="74"/>
        <v>No Aplica</v>
      </c>
      <c r="AP160" s="8" t="str">
        <f>+'EV PRECIO REFERENCIA'!BE160</f>
        <v/>
      </c>
      <c r="AQ160" s="8" t="str">
        <f t="shared" si="75"/>
        <v>No Aplica</v>
      </c>
      <c r="AR160" s="8" t="str">
        <f>+'EV PRECIO REFERENCIA'!BH160</f>
        <v/>
      </c>
      <c r="AS160" s="8" t="str">
        <f t="shared" si="76"/>
        <v>No Aplica</v>
      </c>
      <c r="AT160" s="8" t="str">
        <f>+'EV PRECIO REFERENCIA'!BK160</f>
        <v/>
      </c>
      <c r="AU160" s="8" t="str">
        <f t="shared" si="77"/>
        <v>No Aplica</v>
      </c>
      <c r="AV160" s="8" t="str">
        <f>+'EV PRECIO REFERENCIA'!BQ160</f>
        <v/>
      </c>
      <c r="AW160" s="8" t="str">
        <f t="shared" si="78"/>
        <v>No Aplica</v>
      </c>
      <c r="AX160" s="8" t="str">
        <f>+'EV PRECIO REFERENCIA'!BT160</f>
        <v/>
      </c>
      <c r="AY160" s="8" t="str">
        <f t="shared" si="79"/>
        <v>No Aplica</v>
      </c>
      <c r="AZ160" s="8" t="e">
        <f>+'EV PRECIO REFERENCIA'!BW160</f>
        <v>#REF!</v>
      </c>
      <c r="BA160" s="8" t="e">
        <f t="shared" si="80"/>
        <v>#REF!</v>
      </c>
      <c r="BB160" s="44">
        <f t="shared" si="81"/>
        <v>600</v>
      </c>
    </row>
    <row r="161" spans="1:54" ht="25.5" x14ac:dyDescent="0.2">
      <c r="A161" s="85">
        <f t="shared" si="82"/>
        <v>152</v>
      </c>
      <c r="B161" s="22" t="str">
        <f>VLOOKUP(A161,'EV PRECIO REFERENCIA'!A161:B492,2,0)</f>
        <v>DM1032</v>
      </c>
      <c r="C161" s="135" t="str">
        <f>VLOOKUP(A161,'EV PRECIO REFERENCIA'!A161:C492,3,0)</f>
        <v>SONDA VESICAL (FOLEY) 2 VIAS 6FR LATEX</v>
      </c>
      <c r="D161" s="18">
        <f>VLOOKUP(A161,'EV PRECIO REFERENCIA'!A161:D492,4,0)</f>
        <v>1</v>
      </c>
      <c r="E161" s="86" t="str">
        <f>VLOOKUP(A161,'EV PRECIO REFERENCIA'!A161:E492,5,0)</f>
        <v>UN</v>
      </c>
      <c r="F161" s="23">
        <f>VLOOKUP(A161,'EV PRECIO REFERENCIA'!A161:F492,6,0)</f>
        <v>2557</v>
      </c>
      <c r="G161" s="23">
        <f>VLOOKUP(A161,'EV PRECIO REFERENCIA'!A161:G492,7,0)</f>
        <v>8</v>
      </c>
      <c r="H161" s="8">
        <f t="shared" si="57"/>
        <v>20456</v>
      </c>
      <c r="I161" s="8">
        <f t="shared" si="58"/>
        <v>2045.6</v>
      </c>
      <c r="J161" s="8" t="str">
        <f>+'EV PRECIO REFERENCIA'!I161</f>
        <v/>
      </c>
      <c r="K161" s="8" t="str">
        <f t="shared" si="59"/>
        <v>No Aplica</v>
      </c>
      <c r="L161" s="8" t="str">
        <f>+'EV PRECIO REFERENCIA'!L161</f>
        <v/>
      </c>
      <c r="M161" s="8" t="str">
        <f t="shared" si="60"/>
        <v>No Aplica</v>
      </c>
      <c r="N161" s="8" t="str">
        <f>+'EV PRECIO REFERENCIA'!O161</f>
        <v/>
      </c>
      <c r="O161" s="8" t="str">
        <f t="shared" si="61"/>
        <v>No Aplica</v>
      </c>
      <c r="P161" s="8" t="str">
        <f>+'EV PRECIO REFERENCIA'!R161</f>
        <v/>
      </c>
      <c r="Q161" s="8" t="str">
        <f t="shared" si="62"/>
        <v>No Aplica</v>
      </c>
      <c r="R161" s="8">
        <f>+'EV PRECIO REFERENCIA'!U161</f>
        <v>2860</v>
      </c>
      <c r="S161" s="8" t="str">
        <f t="shared" si="63"/>
        <v>Precios Bajos</v>
      </c>
      <c r="T161" s="8" t="str">
        <f>+'EV PRECIO REFERENCIA'!X161</f>
        <v/>
      </c>
      <c r="U161" s="8" t="str">
        <f t="shared" si="64"/>
        <v>No Aplica</v>
      </c>
      <c r="V161" s="8" t="e">
        <f>+'EV PRECIO REFERENCIA'!AA161</f>
        <v>#REF!</v>
      </c>
      <c r="W161" s="8" t="e">
        <f t="shared" si="65"/>
        <v>#REF!</v>
      </c>
      <c r="X161" s="258" t="str">
        <f>+'EV PRECIO REFERENCIA'!AD161</f>
        <v/>
      </c>
      <c r="Y161" s="8" t="str">
        <f t="shared" si="66"/>
        <v>No Aplica</v>
      </c>
      <c r="Z161" s="8" t="str">
        <f>+'EV PRECIO REFERENCIA'!AG161</f>
        <v/>
      </c>
      <c r="AA161" s="8" t="str">
        <f t="shared" si="67"/>
        <v>No Aplica</v>
      </c>
      <c r="AB161" s="8" t="str">
        <f>+'EV PRECIO REFERENCIA'!AJ161:AJ493</f>
        <v/>
      </c>
      <c r="AC161" s="8" t="str">
        <f t="shared" si="68"/>
        <v>No Aplica</v>
      </c>
      <c r="AD161" s="8" t="str">
        <f>+'EV PRECIO REFERENCIA'!AM161</f>
        <v/>
      </c>
      <c r="AE161" s="8" t="str">
        <f t="shared" si="69"/>
        <v>No Aplica</v>
      </c>
      <c r="AF161" s="342" t="str">
        <f>+'EV PRECIO REFERENCIA'!AP161</f>
        <v/>
      </c>
      <c r="AG161" s="8" t="str">
        <f t="shared" si="70"/>
        <v>No Aplica</v>
      </c>
      <c r="AH161" s="8" t="str">
        <f>+'EV PRECIO REFERENCIA'!AS161</f>
        <v/>
      </c>
      <c r="AI161" s="8" t="str">
        <f t="shared" si="71"/>
        <v>No Aplica</v>
      </c>
      <c r="AJ161" s="8" t="str">
        <f>+'EV PRECIO REFERENCIA'!AV161</f>
        <v/>
      </c>
      <c r="AK161" s="8" t="str">
        <f t="shared" si="72"/>
        <v>No Aplica</v>
      </c>
      <c r="AL161" s="342" t="str">
        <f>+'EV PRECIO REFERENCIA'!AY161</f>
        <v/>
      </c>
      <c r="AM161" s="8" t="str">
        <f t="shared" si="73"/>
        <v>No Aplica</v>
      </c>
      <c r="AN161" s="8" t="str">
        <f>+'EV PRECIO REFERENCIA'!BB161</f>
        <v/>
      </c>
      <c r="AO161" s="8" t="str">
        <f t="shared" si="74"/>
        <v>No Aplica</v>
      </c>
      <c r="AP161" s="8" t="str">
        <f>+'EV PRECIO REFERENCIA'!BE161</f>
        <v/>
      </c>
      <c r="AQ161" s="8" t="str">
        <f t="shared" si="75"/>
        <v>No Aplica</v>
      </c>
      <c r="AR161" s="8" t="str">
        <f>+'EV PRECIO REFERENCIA'!BH161</f>
        <v/>
      </c>
      <c r="AS161" s="8" t="str">
        <f t="shared" si="76"/>
        <v>No Aplica</v>
      </c>
      <c r="AT161" s="8" t="str">
        <f>+'EV PRECIO REFERENCIA'!BK161</f>
        <v/>
      </c>
      <c r="AU161" s="8" t="str">
        <f t="shared" si="77"/>
        <v>No Aplica</v>
      </c>
      <c r="AV161" s="8" t="str">
        <f>+'EV PRECIO REFERENCIA'!BQ161</f>
        <v/>
      </c>
      <c r="AW161" s="8" t="str">
        <f t="shared" si="78"/>
        <v>No Aplica</v>
      </c>
      <c r="AX161" s="8" t="str">
        <f>+'EV PRECIO REFERENCIA'!BT161</f>
        <v/>
      </c>
      <c r="AY161" s="8" t="str">
        <f t="shared" si="79"/>
        <v>No Aplica</v>
      </c>
      <c r="AZ161" s="8" t="e">
        <f>+'EV PRECIO REFERENCIA'!BW161</f>
        <v>#REF!</v>
      </c>
      <c r="BA161" s="8" t="e">
        <f t="shared" si="80"/>
        <v>#REF!</v>
      </c>
      <c r="BB161" s="44">
        <f t="shared" si="81"/>
        <v>2860</v>
      </c>
    </row>
    <row r="162" spans="1:54" ht="38.25" x14ac:dyDescent="0.2">
      <c r="A162" s="85">
        <f t="shared" si="82"/>
        <v>153</v>
      </c>
      <c r="B162" s="22" t="str">
        <f>VLOOKUP(A162,'EV PRECIO REFERENCIA'!A162:B493,2,0)</f>
        <v>DM1074</v>
      </c>
      <c r="C162" s="135" t="str">
        <f>VLOOKUP(A162,'EV PRECIO REFERENCIA'!A162:C493,3,0)</f>
        <v>STENT BILIAR METALICO AUTOEXPANDIBLE 10 MMD X 60 ML</v>
      </c>
      <c r="D162" s="18">
        <f>VLOOKUP(A162,'EV PRECIO REFERENCIA'!A162:D493,4,0)</f>
        <v>1</v>
      </c>
      <c r="E162" s="86" t="str">
        <f>VLOOKUP(A162,'EV PRECIO REFERENCIA'!A162:E493,5,0)</f>
        <v>UN</v>
      </c>
      <c r="F162" s="23">
        <f>VLOOKUP(A162,'EV PRECIO REFERENCIA'!A162:F493,6,0)</f>
        <v>3050000</v>
      </c>
      <c r="G162" s="23">
        <f>VLOOKUP(A162,'EV PRECIO REFERENCIA'!A162:G493,7,0)</f>
        <v>1</v>
      </c>
      <c r="H162" s="8">
        <f t="shared" si="57"/>
        <v>3050000</v>
      </c>
      <c r="I162" s="8">
        <f t="shared" si="58"/>
        <v>2440000</v>
      </c>
      <c r="J162" s="8" t="str">
        <f>+'EV PRECIO REFERENCIA'!I162</f>
        <v/>
      </c>
      <c r="K162" s="8" t="str">
        <f t="shared" si="59"/>
        <v>No Aplica</v>
      </c>
      <c r="L162" s="8" t="str">
        <f>+'EV PRECIO REFERENCIA'!L162</f>
        <v/>
      </c>
      <c r="M162" s="8" t="str">
        <f t="shared" si="60"/>
        <v>No Aplica</v>
      </c>
      <c r="N162" s="8" t="str">
        <f>+'EV PRECIO REFERENCIA'!O162</f>
        <v/>
      </c>
      <c r="O162" s="8" t="str">
        <f t="shared" si="61"/>
        <v>No Aplica</v>
      </c>
      <c r="P162" s="8" t="str">
        <f>+'EV PRECIO REFERENCIA'!R162</f>
        <v/>
      </c>
      <c r="Q162" s="8" t="str">
        <f t="shared" si="62"/>
        <v>No Aplica</v>
      </c>
      <c r="R162" s="8" t="str">
        <f>+'EV PRECIO REFERENCIA'!U162</f>
        <v/>
      </c>
      <c r="S162" s="8" t="str">
        <f t="shared" si="63"/>
        <v>No Aplica</v>
      </c>
      <c r="T162" s="8" t="str">
        <f>+'EV PRECIO REFERENCIA'!X162</f>
        <v/>
      </c>
      <c r="U162" s="8" t="str">
        <f t="shared" si="64"/>
        <v>No Aplica</v>
      </c>
      <c r="V162" s="8" t="e">
        <f>+'EV PRECIO REFERENCIA'!AA162</f>
        <v>#REF!</v>
      </c>
      <c r="W162" s="8" t="e">
        <f t="shared" si="65"/>
        <v>#REF!</v>
      </c>
      <c r="X162" s="258" t="str">
        <f>+'EV PRECIO REFERENCIA'!AD162</f>
        <v/>
      </c>
      <c r="Y162" s="8" t="str">
        <f t="shared" si="66"/>
        <v>No Aplica</v>
      </c>
      <c r="Z162" s="8" t="str">
        <f>+'EV PRECIO REFERENCIA'!AG162</f>
        <v/>
      </c>
      <c r="AA162" s="8" t="str">
        <f t="shared" si="67"/>
        <v>No Aplica</v>
      </c>
      <c r="AB162" s="8" t="str">
        <f>+'EV PRECIO REFERENCIA'!AJ162:AJ494</f>
        <v/>
      </c>
      <c r="AC162" s="8" t="str">
        <f t="shared" si="68"/>
        <v>No Aplica</v>
      </c>
      <c r="AD162" s="8" t="str">
        <f>+'EV PRECIO REFERENCIA'!AM162</f>
        <v/>
      </c>
      <c r="AE162" s="8" t="str">
        <f t="shared" si="69"/>
        <v>No Aplica</v>
      </c>
      <c r="AF162" s="342" t="str">
        <f>+'EV PRECIO REFERENCIA'!AP162</f>
        <v/>
      </c>
      <c r="AG162" s="8" t="str">
        <f t="shared" si="70"/>
        <v>No Aplica</v>
      </c>
      <c r="AH162" s="8" t="str">
        <f>+'EV PRECIO REFERENCIA'!AS162</f>
        <v/>
      </c>
      <c r="AI162" s="8" t="str">
        <f t="shared" si="71"/>
        <v>No Aplica</v>
      </c>
      <c r="AJ162" s="8" t="str">
        <f>+'EV PRECIO REFERENCIA'!AV162</f>
        <v/>
      </c>
      <c r="AK162" s="8" t="str">
        <f t="shared" si="72"/>
        <v>No Aplica</v>
      </c>
      <c r="AL162" s="342" t="str">
        <f>+'EV PRECIO REFERENCIA'!AY162</f>
        <v/>
      </c>
      <c r="AM162" s="8" t="str">
        <f t="shared" si="73"/>
        <v>No Aplica</v>
      </c>
      <c r="AN162" s="8" t="str">
        <f>+'EV PRECIO REFERENCIA'!BB162</f>
        <v/>
      </c>
      <c r="AO162" s="8" t="str">
        <f t="shared" si="74"/>
        <v>No Aplica</v>
      </c>
      <c r="AP162" s="8" t="str">
        <f>+'EV PRECIO REFERENCIA'!BE162</f>
        <v/>
      </c>
      <c r="AQ162" s="8" t="str">
        <f t="shared" si="75"/>
        <v>No Aplica</v>
      </c>
      <c r="AR162" s="8" t="str">
        <f>+'EV PRECIO REFERENCIA'!BH162</f>
        <v/>
      </c>
      <c r="AS162" s="8" t="str">
        <f t="shared" si="76"/>
        <v>No Aplica</v>
      </c>
      <c r="AT162" s="8" t="str">
        <f>+'EV PRECIO REFERENCIA'!BK162</f>
        <v/>
      </c>
      <c r="AU162" s="8" t="str">
        <f t="shared" si="77"/>
        <v>No Aplica</v>
      </c>
      <c r="AV162" s="8" t="str">
        <f>+'EV PRECIO REFERENCIA'!BQ162</f>
        <v/>
      </c>
      <c r="AW162" s="8" t="str">
        <f t="shared" si="78"/>
        <v>No Aplica</v>
      </c>
      <c r="AX162" s="8" t="str">
        <f>+'EV PRECIO REFERENCIA'!BT162</f>
        <v/>
      </c>
      <c r="AY162" s="8" t="str">
        <f t="shared" si="79"/>
        <v>No Aplica</v>
      </c>
      <c r="AZ162" s="8" t="e">
        <f>+'EV PRECIO REFERENCIA'!BW162</f>
        <v>#REF!</v>
      </c>
      <c r="BA162" s="8" t="e">
        <f t="shared" si="80"/>
        <v>#REF!</v>
      </c>
      <c r="BB162" s="44">
        <f t="shared" si="81"/>
        <v>0</v>
      </c>
    </row>
    <row r="163" spans="1:54" ht="25.5" x14ac:dyDescent="0.2">
      <c r="A163" s="85">
        <f t="shared" si="82"/>
        <v>154</v>
      </c>
      <c r="B163" s="22" t="str">
        <f>VLOOKUP(A163,'EV PRECIO REFERENCIA'!A163:B494,2,0)</f>
        <v>DM2014</v>
      </c>
      <c r="C163" s="135" t="str">
        <f>VLOOKUP(A163,'EV PRECIO REFERENCIA'!A163:C494,3,0)</f>
        <v>STENT CON INTRODUCTOR 10FR X 7 CM</v>
      </c>
      <c r="D163" s="18">
        <f>VLOOKUP(A163,'EV PRECIO REFERENCIA'!A163:D494,4,0)</f>
        <v>1</v>
      </c>
      <c r="E163" s="86" t="str">
        <f>VLOOKUP(A163,'EV PRECIO REFERENCIA'!A163:E494,5,0)</f>
        <v>UN</v>
      </c>
      <c r="F163" s="23">
        <f>VLOOKUP(A163,'EV PRECIO REFERENCIA'!A163:F494,6,0)</f>
        <v>294500</v>
      </c>
      <c r="G163" s="23">
        <f>VLOOKUP(A163,'EV PRECIO REFERENCIA'!A163:G494,7,0)</f>
        <v>2</v>
      </c>
      <c r="H163" s="8">
        <f t="shared" si="57"/>
        <v>589000</v>
      </c>
      <c r="I163" s="8">
        <f t="shared" si="58"/>
        <v>235600</v>
      </c>
      <c r="J163" s="8" t="str">
        <f>+'EV PRECIO REFERENCIA'!I163</f>
        <v/>
      </c>
      <c r="K163" s="8" t="str">
        <f t="shared" si="59"/>
        <v>No Aplica</v>
      </c>
      <c r="L163" s="8" t="str">
        <f>+'EV PRECIO REFERENCIA'!L163</f>
        <v/>
      </c>
      <c r="M163" s="8" t="str">
        <f t="shared" si="60"/>
        <v>No Aplica</v>
      </c>
      <c r="N163" s="8" t="str">
        <f>+'EV PRECIO REFERENCIA'!O163</f>
        <v/>
      </c>
      <c r="O163" s="8" t="str">
        <f t="shared" si="61"/>
        <v>No Aplica</v>
      </c>
      <c r="P163" s="8" t="str">
        <f>+'EV PRECIO REFERENCIA'!R163</f>
        <v/>
      </c>
      <c r="Q163" s="8" t="str">
        <f t="shared" si="62"/>
        <v>No Aplica</v>
      </c>
      <c r="R163" s="8" t="str">
        <f>+'EV PRECIO REFERENCIA'!U163</f>
        <v/>
      </c>
      <c r="S163" s="8" t="str">
        <f t="shared" si="63"/>
        <v>No Aplica</v>
      </c>
      <c r="T163" s="8" t="str">
        <f>+'EV PRECIO REFERENCIA'!X163</f>
        <v/>
      </c>
      <c r="U163" s="8" t="str">
        <f t="shared" si="64"/>
        <v>No Aplica</v>
      </c>
      <c r="V163" s="8" t="e">
        <f>+'EV PRECIO REFERENCIA'!AA163</f>
        <v>#REF!</v>
      </c>
      <c r="W163" s="8" t="e">
        <f t="shared" si="65"/>
        <v>#REF!</v>
      </c>
      <c r="X163" s="258" t="str">
        <f>+'EV PRECIO REFERENCIA'!AD163</f>
        <v/>
      </c>
      <c r="Y163" s="8" t="str">
        <f t="shared" si="66"/>
        <v>No Aplica</v>
      </c>
      <c r="Z163" s="8" t="str">
        <f>+'EV PRECIO REFERENCIA'!AG163</f>
        <v/>
      </c>
      <c r="AA163" s="8" t="str">
        <f t="shared" si="67"/>
        <v>No Aplica</v>
      </c>
      <c r="AB163" s="8" t="str">
        <f>+'EV PRECIO REFERENCIA'!AJ163:AJ495</f>
        <v/>
      </c>
      <c r="AC163" s="8" t="str">
        <f t="shared" si="68"/>
        <v>No Aplica</v>
      </c>
      <c r="AD163" s="8" t="str">
        <f>+'EV PRECIO REFERENCIA'!AM163</f>
        <v/>
      </c>
      <c r="AE163" s="8" t="str">
        <f t="shared" si="69"/>
        <v>No Aplica</v>
      </c>
      <c r="AF163" s="342" t="str">
        <f>+'EV PRECIO REFERENCIA'!AP163</f>
        <v/>
      </c>
      <c r="AG163" s="8" t="str">
        <f t="shared" si="70"/>
        <v>No Aplica</v>
      </c>
      <c r="AH163" s="8" t="str">
        <f>+'EV PRECIO REFERENCIA'!AS163</f>
        <v/>
      </c>
      <c r="AI163" s="8" t="str">
        <f t="shared" si="71"/>
        <v>No Aplica</v>
      </c>
      <c r="AJ163" s="8" t="str">
        <f>+'EV PRECIO REFERENCIA'!AV163</f>
        <v/>
      </c>
      <c r="AK163" s="8" t="str">
        <f t="shared" si="72"/>
        <v>No Aplica</v>
      </c>
      <c r="AL163" s="342" t="str">
        <f>+'EV PRECIO REFERENCIA'!AY163</f>
        <v/>
      </c>
      <c r="AM163" s="8" t="str">
        <f t="shared" si="73"/>
        <v>No Aplica</v>
      </c>
      <c r="AN163" s="8" t="str">
        <f>+'EV PRECIO REFERENCIA'!BB163</f>
        <v/>
      </c>
      <c r="AO163" s="8" t="str">
        <f t="shared" si="74"/>
        <v>No Aplica</v>
      </c>
      <c r="AP163" s="8" t="str">
        <f>+'EV PRECIO REFERENCIA'!BE163</f>
        <v/>
      </c>
      <c r="AQ163" s="8" t="str">
        <f t="shared" si="75"/>
        <v>No Aplica</v>
      </c>
      <c r="AR163" s="8" t="str">
        <f>+'EV PRECIO REFERENCIA'!BH163</f>
        <v/>
      </c>
      <c r="AS163" s="8" t="str">
        <f t="shared" si="76"/>
        <v>No Aplica</v>
      </c>
      <c r="AT163" s="8" t="str">
        <f>+'EV PRECIO REFERENCIA'!BK163</f>
        <v/>
      </c>
      <c r="AU163" s="8" t="str">
        <f t="shared" si="77"/>
        <v>No Aplica</v>
      </c>
      <c r="AV163" s="8" t="str">
        <f>+'EV PRECIO REFERENCIA'!BQ163</f>
        <v/>
      </c>
      <c r="AW163" s="8" t="str">
        <f t="shared" si="78"/>
        <v>No Aplica</v>
      </c>
      <c r="AX163" s="8" t="str">
        <f>+'EV PRECIO REFERENCIA'!BT163</f>
        <v/>
      </c>
      <c r="AY163" s="8" t="str">
        <f t="shared" si="79"/>
        <v>No Aplica</v>
      </c>
      <c r="AZ163" s="8" t="e">
        <f>+'EV PRECIO REFERENCIA'!BW163</f>
        <v>#REF!</v>
      </c>
      <c r="BA163" s="8" t="e">
        <f t="shared" si="80"/>
        <v>#REF!</v>
      </c>
      <c r="BB163" s="44">
        <f t="shared" si="81"/>
        <v>0</v>
      </c>
    </row>
    <row r="164" spans="1:54" ht="38.25" x14ac:dyDescent="0.2">
      <c r="A164" s="85">
        <f t="shared" si="82"/>
        <v>155</v>
      </c>
      <c r="B164" s="22" t="str">
        <f>VLOOKUP(A164,'EV PRECIO REFERENCIA'!A164:B495,2,0)</f>
        <v>DM1073</v>
      </c>
      <c r="C164" s="135" t="str">
        <f>VLOOKUP(A164,'EV PRECIO REFERENCIA'!A164:C495,3,0)</f>
        <v>STENT BILIAR CON INTRODUCTOR 7FR X 7CM UNIDAD</v>
      </c>
      <c r="D164" s="18">
        <f>VLOOKUP(A164,'EV PRECIO REFERENCIA'!A164:D495,4,0)</f>
        <v>1</v>
      </c>
      <c r="E164" s="86" t="str">
        <f>VLOOKUP(A164,'EV PRECIO REFERENCIA'!A164:E495,5,0)</f>
        <v>UN</v>
      </c>
      <c r="F164" s="23">
        <f>VLOOKUP(A164,'EV PRECIO REFERENCIA'!A164:F495,6,0)</f>
        <v>294500</v>
      </c>
      <c r="G164" s="23">
        <f>VLOOKUP(A164,'EV PRECIO REFERENCIA'!A164:G495,7,0)</f>
        <v>4</v>
      </c>
      <c r="H164" s="8">
        <f t="shared" si="57"/>
        <v>1178000</v>
      </c>
      <c r="I164" s="8">
        <f t="shared" si="58"/>
        <v>235600</v>
      </c>
      <c r="J164" s="8" t="str">
        <f>+'EV PRECIO REFERENCIA'!I164</f>
        <v/>
      </c>
      <c r="K164" s="8" t="str">
        <f t="shared" si="59"/>
        <v>No Aplica</v>
      </c>
      <c r="L164" s="8" t="str">
        <f>+'EV PRECIO REFERENCIA'!L164</f>
        <v/>
      </c>
      <c r="M164" s="8" t="str">
        <f t="shared" si="60"/>
        <v>No Aplica</v>
      </c>
      <c r="N164" s="8" t="str">
        <f>+'EV PRECIO REFERENCIA'!O164</f>
        <v/>
      </c>
      <c r="O164" s="8" t="str">
        <f t="shared" si="61"/>
        <v>No Aplica</v>
      </c>
      <c r="P164" s="8" t="str">
        <f>+'EV PRECIO REFERENCIA'!R164</f>
        <v/>
      </c>
      <c r="Q164" s="8" t="str">
        <f t="shared" si="62"/>
        <v>No Aplica</v>
      </c>
      <c r="R164" s="8" t="str">
        <f>+'EV PRECIO REFERENCIA'!U164</f>
        <v/>
      </c>
      <c r="S164" s="8" t="str">
        <f t="shared" si="63"/>
        <v>No Aplica</v>
      </c>
      <c r="T164" s="8" t="str">
        <f>+'EV PRECIO REFERENCIA'!X164</f>
        <v/>
      </c>
      <c r="U164" s="8" t="str">
        <f t="shared" si="64"/>
        <v>No Aplica</v>
      </c>
      <c r="V164" s="8" t="e">
        <f>+'EV PRECIO REFERENCIA'!AA164</f>
        <v>#REF!</v>
      </c>
      <c r="W164" s="8" t="e">
        <f t="shared" si="65"/>
        <v>#REF!</v>
      </c>
      <c r="X164" s="258" t="str">
        <f>+'EV PRECIO REFERENCIA'!AD164</f>
        <v/>
      </c>
      <c r="Y164" s="8" t="str">
        <f t="shared" si="66"/>
        <v>No Aplica</v>
      </c>
      <c r="Z164" s="8" t="str">
        <f>+'EV PRECIO REFERENCIA'!AG164</f>
        <v/>
      </c>
      <c r="AA164" s="8" t="str">
        <f t="shared" si="67"/>
        <v>No Aplica</v>
      </c>
      <c r="AB164" s="8" t="str">
        <f>+'EV PRECIO REFERENCIA'!AJ164:AJ496</f>
        <v/>
      </c>
      <c r="AC164" s="8" t="str">
        <f t="shared" si="68"/>
        <v>No Aplica</v>
      </c>
      <c r="AD164" s="8" t="str">
        <f>+'EV PRECIO REFERENCIA'!AM164</f>
        <v/>
      </c>
      <c r="AE164" s="8" t="str">
        <f t="shared" si="69"/>
        <v>No Aplica</v>
      </c>
      <c r="AF164" s="342" t="str">
        <f>+'EV PRECIO REFERENCIA'!AP164</f>
        <v/>
      </c>
      <c r="AG164" s="8" t="str">
        <f t="shared" si="70"/>
        <v>No Aplica</v>
      </c>
      <c r="AH164" s="8" t="str">
        <f>+'EV PRECIO REFERENCIA'!AS164</f>
        <v/>
      </c>
      <c r="AI164" s="8" t="str">
        <f t="shared" si="71"/>
        <v>No Aplica</v>
      </c>
      <c r="AJ164" s="8" t="str">
        <f>+'EV PRECIO REFERENCIA'!AV164</f>
        <v/>
      </c>
      <c r="AK164" s="8" t="str">
        <f t="shared" si="72"/>
        <v>No Aplica</v>
      </c>
      <c r="AL164" s="342" t="str">
        <f>+'EV PRECIO REFERENCIA'!AY164</f>
        <v/>
      </c>
      <c r="AM164" s="8" t="str">
        <f t="shared" si="73"/>
        <v>No Aplica</v>
      </c>
      <c r="AN164" s="8" t="str">
        <f>+'EV PRECIO REFERENCIA'!BB164</f>
        <v/>
      </c>
      <c r="AO164" s="8" t="str">
        <f t="shared" si="74"/>
        <v>No Aplica</v>
      </c>
      <c r="AP164" s="8" t="str">
        <f>+'EV PRECIO REFERENCIA'!BE164</f>
        <v/>
      </c>
      <c r="AQ164" s="8" t="str">
        <f t="shared" si="75"/>
        <v>No Aplica</v>
      </c>
      <c r="AR164" s="8" t="str">
        <f>+'EV PRECIO REFERENCIA'!BH164</f>
        <v/>
      </c>
      <c r="AS164" s="8" t="str">
        <f t="shared" si="76"/>
        <v>No Aplica</v>
      </c>
      <c r="AT164" s="8" t="str">
        <f>+'EV PRECIO REFERENCIA'!BK164</f>
        <v/>
      </c>
      <c r="AU164" s="8" t="str">
        <f t="shared" si="77"/>
        <v>No Aplica</v>
      </c>
      <c r="AV164" s="8" t="str">
        <f>+'EV PRECIO REFERENCIA'!BQ164</f>
        <v/>
      </c>
      <c r="AW164" s="8" t="str">
        <f t="shared" si="78"/>
        <v>No Aplica</v>
      </c>
      <c r="AX164" s="8" t="str">
        <f>+'EV PRECIO REFERENCIA'!BT164</f>
        <v/>
      </c>
      <c r="AY164" s="8" t="str">
        <f t="shared" si="79"/>
        <v>No Aplica</v>
      </c>
      <c r="AZ164" s="8" t="e">
        <f>+'EV PRECIO REFERENCIA'!BW164</f>
        <v>#REF!</v>
      </c>
      <c r="BA164" s="8" t="e">
        <f t="shared" si="80"/>
        <v>#REF!</v>
      </c>
      <c r="BB164" s="44">
        <f t="shared" si="81"/>
        <v>0</v>
      </c>
    </row>
    <row r="165" spans="1:54" ht="25.5" x14ac:dyDescent="0.2">
      <c r="A165" s="85">
        <f t="shared" si="82"/>
        <v>156</v>
      </c>
      <c r="B165" s="22" t="str">
        <f>VLOOKUP(A165,'EV PRECIO REFERENCIA'!A165:B496,2,0)</f>
        <v>DM1078</v>
      </c>
      <c r="C165" s="135" t="str">
        <f>VLOOKUP(A165,'EV PRECIO REFERENCIA'!A165:C496,3,0)</f>
        <v>STENT CON INTRODUCTOR 10 CM X 10FR</v>
      </c>
      <c r="D165" s="18">
        <f>VLOOKUP(A165,'EV PRECIO REFERENCIA'!A165:D496,4,0)</f>
        <v>1</v>
      </c>
      <c r="E165" s="86" t="str">
        <f>VLOOKUP(A165,'EV PRECIO REFERENCIA'!A165:E496,5,0)</f>
        <v>UN</v>
      </c>
      <c r="F165" s="23">
        <f>VLOOKUP(A165,'EV PRECIO REFERENCIA'!A165:F496,6,0)</f>
        <v>294500</v>
      </c>
      <c r="G165" s="23">
        <f>VLOOKUP(A165,'EV PRECIO REFERENCIA'!A165:G496,7,0)</f>
        <v>2</v>
      </c>
      <c r="H165" s="8">
        <f t="shared" si="57"/>
        <v>589000</v>
      </c>
      <c r="I165" s="8">
        <f t="shared" si="58"/>
        <v>235600</v>
      </c>
      <c r="J165" s="8" t="str">
        <f>+'EV PRECIO REFERENCIA'!I165</f>
        <v/>
      </c>
      <c r="K165" s="8" t="str">
        <f t="shared" si="59"/>
        <v>No Aplica</v>
      </c>
      <c r="L165" s="8" t="str">
        <f>+'EV PRECIO REFERENCIA'!L165</f>
        <v/>
      </c>
      <c r="M165" s="8" t="str">
        <f t="shared" si="60"/>
        <v>No Aplica</v>
      </c>
      <c r="N165" s="8" t="str">
        <f>+'EV PRECIO REFERENCIA'!O165</f>
        <v/>
      </c>
      <c r="O165" s="8" t="str">
        <f t="shared" si="61"/>
        <v>No Aplica</v>
      </c>
      <c r="P165" s="8" t="str">
        <f>+'EV PRECIO REFERENCIA'!R165</f>
        <v/>
      </c>
      <c r="Q165" s="8" t="str">
        <f t="shared" si="62"/>
        <v>No Aplica</v>
      </c>
      <c r="R165" s="8" t="str">
        <f>+'EV PRECIO REFERENCIA'!U165</f>
        <v/>
      </c>
      <c r="S165" s="8" t="str">
        <f t="shared" si="63"/>
        <v>No Aplica</v>
      </c>
      <c r="T165" s="8" t="str">
        <f>+'EV PRECIO REFERENCIA'!X165</f>
        <v/>
      </c>
      <c r="U165" s="8" t="str">
        <f t="shared" si="64"/>
        <v>No Aplica</v>
      </c>
      <c r="V165" s="8" t="e">
        <f>+'EV PRECIO REFERENCIA'!AA165</f>
        <v>#REF!</v>
      </c>
      <c r="W165" s="8" t="e">
        <f t="shared" si="65"/>
        <v>#REF!</v>
      </c>
      <c r="X165" s="258" t="str">
        <f>+'EV PRECIO REFERENCIA'!AD165</f>
        <v/>
      </c>
      <c r="Y165" s="8" t="str">
        <f t="shared" si="66"/>
        <v>No Aplica</v>
      </c>
      <c r="Z165" s="8" t="str">
        <f>+'EV PRECIO REFERENCIA'!AG165</f>
        <v/>
      </c>
      <c r="AA165" s="8" t="str">
        <f t="shared" si="67"/>
        <v>No Aplica</v>
      </c>
      <c r="AB165" s="8" t="str">
        <f>+'EV PRECIO REFERENCIA'!AJ165:AJ497</f>
        <v/>
      </c>
      <c r="AC165" s="8" t="str">
        <f t="shared" si="68"/>
        <v>No Aplica</v>
      </c>
      <c r="AD165" s="8" t="str">
        <f>+'EV PRECIO REFERENCIA'!AM165</f>
        <v/>
      </c>
      <c r="AE165" s="8" t="str">
        <f t="shared" si="69"/>
        <v>No Aplica</v>
      </c>
      <c r="AF165" s="342" t="str">
        <f>+'EV PRECIO REFERENCIA'!AP165</f>
        <v/>
      </c>
      <c r="AG165" s="8" t="str">
        <f t="shared" si="70"/>
        <v>No Aplica</v>
      </c>
      <c r="AH165" s="8" t="str">
        <f>+'EV PRECIO REFERENCIA'!AS165</f>
        <v/>
      </c>
      <c r="AI165" s="8" t="str">
        <f t="shared" si="71"/>
        <v>No Aplica</v>
      </c>
      <c r="AJ165" s="8" t="str">
        <f>+'EV PRECIO REFERENCIA'!AV165</f>
        <v/>
      </c>
      <c r="AK165" s="8" t="str">
        <f t="shared" si="72"/>
        <v>No Aplica</v>
      </c>
      <c r="AL165" s="342" t="str">
        <f>+'EV PRECIO REFERENCIA'!AY165</f>
        <v/>
      </c>
      <c r="AM165" s="8" t="str">
        <f t="shared" si="73"/>
        <v>No Aplica</v>
      </c>
      <c r="AN165" s="8" t="str">
        <f>+'EV PRECIO REFERENCIA'!BB165</f>
        <v/>
      </c>
      <c r="AO165" s="8" t="str">
        <f t="shared" si="74"/>
        <v>No Aplica</v>
      </c>
      <c r="AP165" s="8" t="str">
        <f>+'EV PRECIO REFERENCIA'!BE165</f>
        <v/>
      </c>
      <c r="AQ165" s="8" t="str">
        <f t="shared" si="75"/>
        <v>No Aplica</v>
      </c>
      <c r="AR165" s="8" t="str">
        <f>+'EV PRECIO REFERENCIA'!BH165</f>
        <v/>
      </c>
      <c r="AS165" s="8" t="str">
        <f t="shared" si="76"/>
        <v>No Aplica</v>
      </c>
      <c r="AT165" s="8" t="str">
        <f>+'EV PRECIO REFERENCIA'!BK165</f>
        <v/>
      </c>
      <c r="AU165" s="8" t="str">
        <f t="shared" si="77"/>
        <v>No Aplica</v>
      </c>
      <c r="AV165" s="8" t="str">
        <f>+'EV PRECIO REFERENCIA'!BQ165</f>
        <v/>
      </c>
      <c r="AW165" s="8" t="str">
        <f t="shared" si="78"/>
        <v>No Aplica</v>
      </c>
      <c r="AX165" s="8" t="str">
        <f>+'EV PRECIO REFERENCIA'!BT165</f>
        <v/>
      </c>
      <c r="AY165" s="8" t="str">
        <f t="shared" si="79"/>
        <v>No Aplica</v>
      </c>
      <c r="AZ165" s="8" t="e">
        <f>+'EV PRECIO REFERENCIA'!BW165</f>
        <v>#REF!</v>
      </c>
      <c r="BA165" s="8" t="e">
        <f t="shared" si="80"/>
        <v>#REF!</v>
      </c>
      <c r="BB165" s="44">
        <f t="shared" si="81"/>
        <v>0</v>
      </c>
    </row>
    <row r="166" spans="1:54" ht="25.5" x14ac:dyDescent="0.2">
      <c r="A166" s="85">
        <f t="shared" si="82"/>
        <v>157</v>
      </c>
      <c r="B166" s="22" t="str">
        <f>VLOOKUP(A166,'EV PRECIO REFERENCIA'!A166:B497,2,0)</f>
        <v>DM1551</v>
      </c>
      <c r="C166" s="135" t="str">
        <f>VLOOKUP(A166,'EV PRECIO REFERENCIA'!A166:C497,3,0)</f>
        <v>STENT CON INTRODUCTOR DE 12CM X10 FR</v>
      </c>
      <c r="D166" s="18">
        <f>VLOOKUP(A166,'EV PRECIO REFERENCIA'!A166:D497,4,0)</f>
        <v>1</v>
      </c>
      <c r="E166" s="86" t="str">
        <f>VLOOKUP(A166,'EV PRECIO REFERENCIA'!A166:E497,5,0)</f>
        <v>UN</v>
      </c>
      <c r="F166" s="23">
        <f>VLOOKUP(A166,'EV PRECIO REFERENCIA'!A166:F497,6,0)</f>
        <v>294500</v>
      </c>
      <c r="G166" s="23">
        <f>VLOOKUP(A166,'EV PRECIO REFERENCIA'!A166:G497,7,0)</f>
        <v>1</v>
      </c>
      <c r="H166" s="8">
        <f t="shared" si="57"/>
        <v>294500</v>
      </c>
      <c r="I166" s="8">
        <f t="shared" si="58"/>
        <v>235600</v>
      </c>
      <c r="J166" s="8" t="str">
        <f>+'EV PRECIO REFERENCIA'!I166</f>
        <v/>
      </c>
      <c r="K166" s="8" t="str">
        <f t="shared" si="59"/>
        <v>No Aplica</v>
      </c>
      <c r="L166" s="8" t="str">
        <f>+'EV PRECIO REFERENCIA'!L166</f>
        <v/>
      </c>
      <c r="M166" s="8" t="str">
        <f t="shared" si="60"/>
        <v>No Aplica</v>
      </c>
      <c r="N166" s="8" t="str">
        <f>+'EV PRECIO REFERENCIA'!O166</f>
        <v/>
      </c>
      <c r="O166" s="8" t="str">
        <f t="shared" si="61"/>
        <v>No Aplica</v>
      </c>
      <c r="P166" s="8" t="str">
        <f>+'EV PRECIO REFERENCIA'!R166</f>
        <v/>
      </c>
      <c r="Q166" s="8" t="str">
        <f t="shared" si="62"/>
        <v>No Aplica</v>
      </c>
      <c r="R166" s="8" t="str">
        <f>+'EV PRECIO REFERENCIA'!U166</f>
        <v/>
      </c>
      <c r="S166" s="8" t="str">
        <f t="shared" si="63"/>
        <v>No Aplica</v>
      </c>
      <c r="T166" s="8" t="str">
        <f>+'EV PRECIO REFERENCIA'!X166</f>
        <v/>
      </c>
      <c r="U166" s="8" t="str">
        <f t="shared" si="64"/>
        <v>No Aplica</v>
      </c>
      <c r="V166" s="8" t="e">
        <f>+'EV PRECIO REFERENCIA'!AA166</f>
        <v>#REF!</v>
      </c>
      <c r="W166" s="8" t="e">
        <f t="shared" si="65"/>
        <v>#REF!</v>
      </c>
      <c r="X166" s="258" t="str">
        <f>+'EV PRECIO REFERENCIA'!AD166</f>
        <v/>
      </c>
      <c r="Y166" s="8" t="str">
        <f t="shared" si="66"/>
        <v>No Aplica</v>
      </c>
      <c r="Z166" s="8" t="str">
        <f>+'EV PRECIO REFERENCIA'!AG166</f>
        <v/>
      </c>
      <c r="AA166" s="8" t="str">
        <f t="shared" si="67"/>
        <v>No Aplica</v>
      </c>
      <c r="AB166" s="8" t="str">
        <f>+'EV PRECIO REFERENCIA'!AJ166:AJ498</f>
        <v/>
      </c>
      <c r="AC166" s="8" t="str">
        <f t="shared" si="68"/>
        <v>No Aplica</v>
      </c>
      <c r="AD166" s="8" t="str">
        <f>+'EV PRECIO REFERENCIA'!AM166</f>
        <v/>
      </c>
      <c r="AE166" s="8" t="str">
        <f t="shared" si="69"/>
        <v>No Aplica</v>
      </c>
      <c r="AF166" s="342" t="str">
        <f>+'EV PRECIO REFERENCIA'!AP166</f>
        <v/>
      </c>
      <c r="AG166" s="8" t="str">
        <f t="shared" si="70"/>
        <v>No Aplica</v>
      </c>
      <c r="AH166" s="8" t="str">
        <f>+'EV PRECIO REFERENCIA'!AS166</f>
        <v/>
      </c>
      <c r="AI166" s="8" t="str">
        <f t="shared" si="71"/>
        <v>No Aplica</v>
      </c>
      <c r="AJ166" s="8" t="str">
        <f>+'EV PRECIO REFERENCIA'!AV166</f>
        <v/>
      </c>
      <c r="AK166" s="8" t="str">
        <f t="shared" si="72"/>
        <v>No Aplica</v>
      </c>
      <c r="AL166" s="342" t="str">
        <f>+'EV PRECIO REFERENCIA'!AY166</f>
        <v/>
      </c>
      <c r="AM166" s="8" t="str">
        <f t="shared" si="73"/>
        <v>No Aplica</v>
      </c>
      <c r="AN166" s="8" t="str">
        <f>+'EV PRECIO REFERENCIA'!BB166</f>
        <v/>
      </c>
      <c r="AO166" s="8" t="str">
        <f t="shared" si="74"/>
        <v>No Aplica</v>
      </c>
      <c r="AP166" s="8" t="str">
        <f>+'EV PRECIO REFERENCIA'!BE166</f>
        <v/>
      </c>
      <c r="AQ166" s="8" t="str">
        <f t="shared" si="75"/>
        <v>No Aplica</v>
      </c>
      <c r="AR166" s="8" t="str">
        <f>+'EV PRECIO REFERENCIA'!BH166</f>
        <v/>
      </c>
      <c r="AS166" s="8" t="str">
        <f t="shared" si="76"/>
        <v>No Aplica</v>
      </c>
      <c r="AT166" s="8" t="str">
        <f>+'EV PRECIO REFERENCIA'!BK166</f>
        <v/>
      </c>
      <c r="AU166" s="8" t="str">
        <f t="shared" si="77"/>
        <v>No Aplica</v>
      </c>
      <c r="AV166" s="8" t="str">
        <f>+'EV PRECIO REFERENCIA'!BQ166</f>
        <v/>
      </c>
      <c r="AW166" s="8" t="str">
        <f t="shared" si="78"/>
        <v>No Aplica</v>
      </c>
      <c r="AX166" s="8" t="str">
        <f>+'EV PRECIO REFERENCIA'!BT166</f>
        <v/>
      </c>
      <c r="AY166" s="8" t="str">
        <f t="shared" si="79"/>
        <v>No Aplica</v>
      </c>
      <c r="AZ166" s="8" t="e">
        <f>+'EV PRECIO REFERENCIA'!BW166</f>
        <v>#REF!</v>
      </c>
      <c r="BA166" s="8" t="e">
        <f t="shared" si="80"/>
        <v>#REF!</v>
      </c>
      <c r="BB166" s="44">
        <f t="shared" si="81"/>
        <v>0</v>
      </c>
    </row>
    <row r="167" spans="1:54" ht="25.5" x14ac:dyDescent="0.2">
      <c r="A167" s="85">
        <f t="shared" si="82"/>
        <v>158</v>
      </c>
      <c r="B167" s="22" t="str">
        <f>VLOOKUP(A167,'EV PRECIO REFERENCIA'!A167:B498,2,0)</f>
        <v>DM1071</v>
      </c>
      <c r="C167" s="135" t="str">
        <f>VLOOKUP(A167,'EV PRECIO REFERENCIA'!A167:C498,3,0)</f>
        <v>STENT BILIAR 7 FR X 12 CON INTRODUCTOR</v>
      </c>
      <c r="D167" s="18">
        <f>VLOOKUP(A167,'EV PRECIO REFERENCIA'!A167:D498,4,0)</f>
        <v>1</v>
      </c>
      <c r="E167" s="86" t="str">
        <f>VLOOKUP(A167,'EV PRECIO REFERENCIA'!A167:E498,5,0)</f>
        <v>UN</v>
      </c>
      <c r="F167" s="23">
        <f>VLOOKUP(A167,'EV PRECIO REFERENCIA'!A167:F498,6,0)</f>
        <v>294500</v>
      </c>
      <c r="G167" s="23">
        <f>VLOOKUP(A167,'EV PRECIO REFERENCIA'!A167:G498,7,0)</f>
        <v>1</v>
      </c>
      <c r="H167" s="8">
        <f t="shared" si="57"/>
        <v>294500</v>
      </c>
      <c r="I167" s="8">
        <f t="shared" si="58"/>
        <v>235600</v>
      </c>
      <c r="J167" s="8" t="str">
        <f>+'EV PRECIO REFERENCIA'!I167</f>
        <v/>
      </c>
      <c r="K167" s="8" t="str">
        <f t="shared" si="59"/>
        <v>No Aplica</v>
      </c>
      <c r="L167" s="8" t="str">
        <f>+'EV PRECIO REFERENCIA'!L167</f>
        <v/>
      </c>
      <c r="M167" s="8" t="str">
        <f t="shared" si="60"/>
        <v>No Aplica</v>
      </c>
      <c r="N167" s="8" t="str">
        <f>+'EV PRECIO REFERENCIA'!O167</f>
        <v/>
      </c>
      <c r="O167" s="8" t="str">
        <f t="shared" si="61"/>
        <v>No Aplica</v>
      </c>
      <c r="P167" s="8" t="str">
        <f>+'EV PRECIO REFERENCIA'!R167</f>
        <v/>
      </c>
      <c r="Q167" s="8" t="str">
        <f t="shared" si="62"/>
        <v>No Aplica</v>
      </c>
      <c r="R167" s="8" t="str">
        <f>+'EV PRECIO REFERENCIA'!U167</f>
        <v/>
      </c>
      <c r="S167" s="8" t="str">
        <f t="shared" si="63"/>
        <v>No Aplica</v>
      </c>
      <c r="T167" s="8" t="str">
        <f>+'EV PRECIO REFERENCIA'!X167</f>
        <v/>
      </c>
      <c r="U167" s="8" t="str">
        <f t="shared" si="64"/>
        <v>No Aplica</v>
      </c>
      <c r="V167" s="8" t="e">
        <f>+'EV PRECIO REFERENCIA'!AA167</f>
        <v>#REF!</v>
      </c>
      <c r="W167" s="8" t="e">
        <f t="shared" si="65"/>
        <v>#REF!</v>
      </c>
      <c r="X167" s="258" t="str">
        <f>+'EV PRECIO REFERENCIA'!AD167</f>
        <v/>
      </c>
      <c r="Y167" s="8" t="str">
        <f t="shared" si="66"/>
        <v>No Aplica</v>
      </c>
      <c r="Z167" s="8" t="str">
        <f>+'EV PRECIO REFERENCIA'!AG167</f>
        <v/>
      </c>
      <c r="AA167" s="8" t="str">
        <f t="shared" si="67"/>
        <v>No Aplica</v>
      </c>
      <c r="AB167" s="8" t="str">
        <f>+'EV PRECIO REFERENCIA'!AJ167:AJ499</f>
        <v/>
      </c>
      <c r="AC167" s="8" t="str">
        <f t="shared" si="68"/>
        <v>No Aplica</v>
      </c>
      <c r="AD167" s="8" t="str">
        <f>+'EV PRECIO REFERENCIA'!AM167</f>
        <v/>
      </c>
      <c r="AE167" s="8" t="str">
        <f t="shared" si="69"/>
        <v>No Aplica</v>
      </c>
      <c r="AF167" s="342" t="str">
        <f>+'EV PRECIO REFERENCIA'!AP167</f>
        <v/>
      </c>
      <c r="AG167" s="8" t="str">
        <f t="shared" si="70"/>
        <v>No Aplica</v>
      </c>
      <c r="AH167" s="8" t="str">
        <f>+'EV PRECIO REFERENCIA'!AS167</f>
        <v/>
      </c>
      <c r="AI167" s="8" t="str">
        <f t="shared" si="71"/>
        <v>No Aplica</v>
      </c>
      <c r="AJ167" s="8" t="str">
        <f>+'EV PRECIO REFERENCIA'!AV167</f>
        <v/>
      </c>
      <c r="AK167" s="8" t="str">
        <f t="shared" si="72"/>
        <v>No Aplica</v>
      </c>
      <c r="AL167" s="342" t="str">
        <f>+'EV PRECIO REFERENCIA'!AY167</f>
        <v/>
      </c>
      <c r="AM167" s="8" t="str">
        <f t="shared" si="73"/>
        <v>No Aplica</v>
      </c>
      <c r="AN167" s="8" t="str">
        <f>+'EV PRECIO REFERENCIA'!BB167</f>
        <v/>
      </c>
      <c r="AO167" s="8" t="str">
        <f t="shared" si="74"/>
        <v>No Aplica</v>
      </c>
      <c r="AP167" s="8" t="str">
        <f>+'EV PRECIO REFERENCIA'!BE167</f>
        <v/>
      </c>
      <c r="AQ167" s="8" t="str">
        <f t="shared" si="75"/>
        <v>No Aplica</v>
      </c>
      <c r="AR167" s="8" t="str">
        <f>+'EV PRECIO REFERENCIA'!BH167</f>
        <v/>
      </c>
      <c r="AS167" s="8" t="str">
        <f t="shared" si="76"/>
        <v>No Aplica</v>
      </c>
      <c r="AT167" s="8" t="str">
        <f>+'EV PRECIO REFERENCIA'!BK167</f>
        <v/>
      </c>
      <c r="AU167" s="8" t="str">
        <f t="shared" si="77"/>
        <v>No Aplica</v>
      </c>
      <c r="AV167" s="8" t="str">
        <f>+'EV PRECIO REFERENCIA'!BQ167</f>
        <v/>
      </c>
      <c r="AW167" s="8" t="str">
        <f t="shared" si="78"/>
        <v>No Aplica</v>
      </c>
      <c r="AX167" s="8" t="str">
        <f>+'EV PRECIO REFERENCIA'!BT167</f>
        <v/>
      </c>
      <c r="AY167" s="8" t="str">
        <f t="shared" si="79"/>
        <v>No Aplica</v>
      </c>
      <c r="AZ167" s="8" t="e">
        <f>+'EV PRECIO REFERENCIA'!BW167</f>
        <v>#REF!</v>
      </c>
      <c r="BA167" s="8" t="e">
        <f t="shared" si="80"/>
        <v>#REF!</v>
      </c>
      <c r="BB167" s="44">
        <f t="shared" si="81"/>
        <v>0</v>
      </c>
    </row>
    <row r="168" spans="1:54" ht="38.25" x14ac:dyDescent="0.2">
      <c r="A168" s="85">
        <f t="shared" si="82"/>
        <v>159</v>
      </c>
      <c r="B168" s="22" t="str">
        <f>VLOOKUP(A168,'EV PRECIO REFERENCIA'!A168:B499,2,0)</f>
        <v>DM1080</v>
      </c>
      <c r="C168" s="135" t="str">
        <f>VLOOKUP(A168,'EV PRECIO REFERENCIA'!A168:C499,3,0)</f>
        <v>STENT ESOFAGICO LONGITUD DEL EXTREMO PROXIMAL 23MM STENANT DE 18X10 CM</v>
      </c>
      <c r="D168" s="18">
        <f>VLOOKUP(A168,'EV PRECIO REFERENCIA'!A168:D499,4,0)</f>
        <v>1</v>
      </c>
      <c r="E168" s="86" t="str">
        <f>VLOOKUP(A168,'EV PRECIO REFERENCIA'!A168:E499,5,0)</f>
        <v>UN</v>
      </c>
      <c r="F168" s="23">
        <f>VLOOKUP(A168,'EV PRECIO REFERENCIA'!A168:F499,6,0)</f>
        <v>3050000</v>
      </c>
      <c r="G168" s="23">
        <f>VLOOKUP(A168,'EV PRECIO REFERENCIA'!A168:G499,7,0)</f>
        <v>5</v>
      </c>
      <c r="H168" s="8">
        <f t="shared" si="57"/>
        <v>15250000</v>
      </c>
      <c r="I168" s="8">
        <f t="shared" si="58"/>
        <v>2440000</v>
      </c>
      <c r="J168" s="8" t="str">
        <f>+'EV PRECIO REFERENCIA'!I168</f>
        <v/>
      </c>
      <c r="K168" s="8" t="str">
        <f t="shared" si="59"/>
        <v>No Aplica</v>
      </c>
      <c r="L168" s="8" t="str">
        <f>+'EV PRECIO REFERENCIA'!L168</f>
        <v/>
      </c>
      <c r="M168" s="8" t="str">
        <f t="shared" si="60"/>
        <v>No Aplica</v>
      </c>
      <c r="N168" s="8" t="str">
        <f>+'EV PRECIO REFERENCIA'!O168</f>
        <v/>
      </c>
      <c r="O168" s="8" t="str">
        <f t="shared" si="61"/>
        <v>No Aplica</v>
      </c>
      <c r="P168" s="8" t="str">
        <f>+'EV PRECIO REFERENCIA'!R168</f>
        <v/>
      </c>
      <c r="Q168" s="8" t="str">
        <f t="shared" si="62"/>
        <v>No Aplica</v>
      </c>
      <c r="R168" s="8" t="str">
        <f>+'EV PRECIO REFERENCIA'!U168</f>
        <v/>
      </c>
      <c r="S168" s="8" t="str">
        <f t="shared" si="63"/>
        <v>No Aplica</v>
      </c>
      <c r="T168" s="8" t="str">
        <f>+'EV PRECIO REFERENCIA'!X168</f>
        <v/>
      </c>
      <c r="U168" s="8" t="str">
        <f t="shared" si="64"/>
        <v>No Aplica</v>
      </c>
      <c r="V168" s="8" t="e">
        <f>+'EV PRECIO REFERENCIA'!AA168</f>
        <v>#REF!</v>
      </c>
      <c r="W168" s="8" t="e">
        <f t="shared" si="65"/>
        <v>#REF!</v>
      </c>
      <c r="X168" s="258" t="str">
        <f>+'EV PRECIO REFERENCIA'!AD168</f>
        <v/>
      </c>
      <c r="Y168" s="8" t="str">
        <f t="shared" si="66"/>
        <v>No Aplica</v>
      </c>
      <c r="Z168" s="8" t="str">
        <f>+'EV PRECIO REFERENCIA'!AG168</f>
        <v/>
      </c>
      <c r="AA168" s="8" t="str">
        <f t="shared" si="67"/>
        <v>No Aplica</v>
      </c>
      <c r="AB168" s="8" t="str">
        <f>+'EV PRECIO REFERENCIA'!AJ168:AJ500</f>
        <v/>
      </c>
      <c r="AC168" s="8" t="str">
        <f t="shared" si="68"/>
        <v>No Aplica</v>
      </c>
      <c r="AD168" s="8" t="str">
        <f>+'EV PRECIO REFERENCIA'!AM168</f>
        <v/>
      </c>
      <c r="AE168" s="8" t="str">
        <f t="shared" si="69"/>
        <v>No Aplica</v>
      </c>
      <c r="AF168" s="342" t="str">
        <f>+'EV PRECIO REFERENCIA'!AP168</f>
        <v/>
      </c>
      <c r="AG168" s="8" t="str">
        <f t="shared" si="70"/>
        <v>No Aplica</v>
      </c>
      <c r="AH168" s="8" t="str">
        <f>+'EV PRECIO REFERENCIA'!AS168</f>
        <v/>
      </c>
      <c r="AI168" s="8" t="str">
        <f t="shared" si="71"/>
        <v>No Aplica</v>
      </c>
      <c r="AJ168" s="8" t="str">
        <f>+'EV PRECIO REFERENCIA'!AV168</f>
        <v/>
      </c>
      <c r="AK168" s="8" t="str">
        <f t="shared" si="72"/>
        <v>No Aplica</v>
      </c>
      <c r="AL168" s="342" t="str">
        <f>+'EV PRECIO REFERENCIA'!AY168</f>
        <v/>
      </c>
      <c r="AM168" s="8" t="str">
        <f t="shared" si="73"/>
        <v>No Aplica</v>
      </c>
      <c r="AN168" s="8" t="str">
        <f>+'EV PRECIO REFERENCIA'!BB168</f>
        <v/>
      </c>
      <c r="AO168" s="8" t="str">
        <f t="shared" si="74"/>
        <v>No Aplica</v>
      </c>
      <c r="AP168" s="8" t="str">
        <f>+'EV PRECIO REFERENCIA'!BE168</f>
        <v/>
      </c>
      <c r="AQ168" s="8" t="str">
        <f t="shared" si="75"/>
        <v>No Aplica</v>
      </c>
      <c r="AR168" s="8" t="str">
        <f>+'EV PRECIO REFERENCIA'!BH168</f>
        <v/>
      </c>
      <c r="AS168" s="8" t="str">
        <f t="shared" si="76"/>
        <v>No Aplica</v>
      </c>
      <c r="AT168" s="8" t="str">
        <f>+'EV PRECIO REFERENCIA'!BK168</f>
        <v/>
      </c>
      <c r="AU168" s="8" t="str">
        <f t="shared" si="77"/>
        <v>No Aplica</v>
      </c>
      <c r="AV168" s="8" t="str">
        <f>+'EV PRECIO REFERENCIA'!BQ168</f>
        <v/>
      </c>
      <c r="AW168" s="8" t="str">
        <f t="shared" si="78"/>
        <v>No Aplica</v>
      </c>
      <c r="AX168" s="8" t="str">
        <f>+'EV PRECIO REFERENCIA'!BT168</f>
        <v/>
      </c>
      <c r="AY168" s="8" t="str">
        <f t="shared" si="79"/>
        <v>No Aplica</v>
      </c>
      <c r="AZ168" s="8" t="e">
        <f>+'EV PRECIO REFERENCIA'!BW168</f>
        <v>#REF!</v>
      </c>
      <c r="BA168" s="8" t="e">
        <f t="shared" si="80"/>
        <v>#REF!</v>
      </c>
      <c r="BB168" s="44">
        <f t="shared" si="81"/>
        <v>0</v>
      </c>
    </row>
    <row r="169" spans="1:54" ht="38.25" x14ac:dyDescent="0.2">
      <c r="A169" s="85">
        <f t="shared" si="82"/>
        <v>160</v>
      </c>
      <c r="B169" s="22" t="str">
        <f>VLOOKUP(A169,'EV PRECIO REFERENCIA'!A169:B500,2,0)</f>
        <v>DM1081</v>
      </c>
      <c r="C169" s="135" t="str">
        <f>VLOOKUP(A169,'EV PRECIO REFERENCIA'!A169:C500,3,0)</f>
        <v>STENT ESOFAGICO LONGITUD DEL EXTREMO PROXIMAL 23MM STENANT DE 18X15 CM</v>
      </c>
      <c r="D169" s="18">
        <f>VLOOKUP(A169,'EV PRECIO REFERENCIA'!A169:D500,4,0)</f>
        <v>1</v>
      </c>
      <c r="E169" s="86" t="str">
        <f>VLOOKUP(A169,'EV PRECIO REFERENCIA'!A169:E500,5,0)</f>
        <v>UN</v>
      </c>
      <c r="F169" s="23">
        <f>VLOOKUP(A169,'EV PRECIO REFERENCIA'!A169:F500,6,0)</f>
        <v>3050000</v>
      </c>
      <c r="G169" s="23">
        <f>VLOOKUP(A169,'EV PRECIO REFERENCIA'!A169:G500,7,0)</f>
        <v>5</v>
      </c>
      <c r="H169" s="8">
        <f t="shared" si="57"/>
        <v>15250000</v>
      </c>
      <c r="I169" s="8">
        <f t="shared" si="58"/>
        <v>2440000</v>
      </c>
      <c r="J169" s="8" t="str">
        <f>+'EV PRECIO REFERENCIA'!I169</f>
        <v/>
      </c>
      <c r="K169" s="8" t="str">
        <f t="shared" si="59"/>
        <v>No Aplica</v>
      </c>
      <c r="L169" s="8" t="str">
        <f>+'EV PRECIO REFERENCIA'!L169</f>
        <v/>
      </c>
      <c r="M169" s="8" t="str">
        <f t="shared" si="60"/>
        <v>No Aplica</v>
      </c>
      <c r="N169" s="8" t="str">
        <f>+'EV PRECIO REFERENCIA'!O169</f>
        <v/>
      </c>
      <c r="O169" s="8" t="str">
        <f t="shared" si="61"/>
        <v>No Aplica</v>
      </c>
      <c r="P169" s="8" t="str">
        <f>+'EV PRECIO REFERENCIA'!R169</f>
        <v/>
      </c>
      <c r="Q169" s="8" t="str">
        <f t="shared" si="62"/>
        <v>No Aplica</v>
      </c>
      <c r="R169" s="8" t="str">
        <f>+'EV PRECIO REFERENCIA'!U169</f>
        <v/>
      </c>
      <c r="S169" s="8" t="str">
        <f t="shared" si="63"/>
        <v>No Aplica</v>
      </c>
      <c r="T169" s="8" t="str">
        <f>+'EV PRECIO REFERENCIA'!X169</f>
        <v/>
      </c>
      <c r="U169" s="8" t="str">
        <f t="shared" si="64"/>
        <v>No Aplica</v>
      </c>
      <c r="V169" s="8" t="e">
        <f>+'EV PRECIO REFERENCIA'!AA169</f>
        <v>#REF!</v>
      </c>
      <c r="W169" s="8" t="e">
        <f t="shared" si="65"/>
        <v>#REF!</v>
      </c>
      <c r="X169" s="258" t="str">
        <f>+'EV PRECIO REFERENCIA'!AD169</f>
        <v/>
      </c>
      <c r="Y169" s="8" t="str">
        <f t="shared" si="66"/>
        <v>No Aplica</v>
      </c>
      <c r="Z169" s="8" t="str">
        <f>+'EV PRECIO REFERENCIA'!AG169</f>
        <v/>
      </c>
      <c r="AA169" s="8" t="str">
        <f t="shared" si="67"/>
        <v>No Aplica</v>
      </c>
      <c r="AB169" s="8" t="str">
        <f>+'EV PRECIO REFERENCIA'!AJ169:AJ501</f>
        <v/>
      </c>
      <c r="AC169" s="8" t="str">
        <f t="shared" si="68"/>
        <v>No Aplica</v>
      </c>
      <c r="AD169" s="8" t="str">
        <f>+'EV PRECIO REFERENCIA'!AM169</f>
        <v/>
      </c>
      <c r="AE169" s="8" t="str">
        <f t="shared" si="69"/>
        <v>No Aplica</v>
      </c>
      <c r="AF169" s="342" t="str">
        <f>+'EV PRECIO REFERENCIA'!AP169</f>
        <v/>
      </c>
      <c r="AG169" s="8" t="str">
        <f t="shared" si="70"/>
        <v>No Aplica</v>
      </c>
      <c r="AH169" s="8" t="str">
        <f>+'EV PRECIO REFERENCIA'!AS169</f>
        <v/>
      </c>
      <c r="AI169" s="8" t="str">
        <f t="shared" si="71"/>
        <v>No Aplica</v>
      </c>
      <c r="AJ169" s="8" t="str">
        <f>+'EV PRECIO REFERENCIA'!AV169</f>
        <v/>
      </c>
      <c r="AK169" s="8" t="str">
        <f t="shared" si="72"/>
        <v>No Aplica</v>
      </c>
      <c r="AL169" s="342" t="str">
        <f>+'EV PRECIO REFERENCIA'!AY169</f>
        <v/>
      </c>
      <c r="AM169" s="8" t="str">
        <f t="shared" si="73"/>
        <v>No Aplica</v>
      </c>
      <c r="AN169" s="8" t="str">
        <f>+'EV PRECIO REFERENCIA'!BB169</f>
        <v/>
      </c>
      <c r="AO169" s="8" t="str">
        <f t="shared" si="74"/>
        <v>No Aplica</v>
      </c>
      <c r="AP169" s="8" t="str">
        <f>+'EV PRECIO REFERENCIA'!BE169</f>
        <v/>
      </c>
      <c r="AQ169" s="8" t="str">
        <f t="shared" si="75"/>
        <v>No Aplica</v>
      </c>
      <c r="AR169" s="8" t="str">
        <f>+'EV PRECIO REFERENCIA'!BH169</f>
        <v/>
      </c>
      <c r="AS169" s="8" t="str">
        <f t="shared" si="76"/>
        <v>No Aplica</v>
      </c>
      <c r="AT169" s="8" t="str">
        <f>+'EV PRECIO REFERENCIA'!BK169</f>
        <v/>
      </c>
      <c r="AU169" s="8" t="str">
        <f t="shared" si="77"/>
        <v>No Aplica</v>
      </c>
      <c r="AV169" s="8" t="str">
        <f>+'EV PRECIO REFERENCIA'!BQ169</f>
        <v/>
      </c>
      <c r="AW169" s="8" t="str">
        <f t="shared" si="78"/>
        <v>No Aplica</v>
      </c>
      <c r="AX169" s="8" t="str">
        <f>+'EV PRECIO REFERENCIA'!BT169</f>
        <v/>
      </c>
      <c r="AY169" s="8" t="str">
        <f t="shared" si="79"/>
        <v>No Aplica</v>
      </c>
      <c r="AZ169" s="8" t="e">
        <f>+'EV PRECIO REFERENCIA'!BW169</f>
        <v>#REF!</v>
      </c>
      <c r="BA169" s="8" t="e">
        <f t="shared" si="80"/>
        <v>#REF!</v>
      </c>
      <c r="BB169" s="44">
        <f t="shared" si="81"/>
        <v>0</v>
      </c>
    </row>
    <row r="170" spans="1:54" ht="38.25" x14ac:dyDescent="0.2">
      <c r="A170" s="85">
        <f>+A169+1</f>
        <v>161</v>
      </c>
      <c r="B170" s="22" t="str">
        <f>VLOOKUP(A170,'EV PRECIO REFERENCIA'!A170:B501,2,0)</f>
        <v>DM1084</v>
      </c>
      <c r="C170" s="135" t="str">
        <f>VLOOKUP(A170,'EV PRECIO REFERENCIA'!A170:C501,3,0)</f>
        <v>STENT ESOFAGICO PARCIALMENTE RECUBIERTO DE 15CM UNIDAD</v>
      </c>
      <c r="D170" s="18">
        <f>VLOOKUP(A170,'EV PRECIO REFERENCIA'!A170:D501,4,0)</f>
        <v>1</v>
      </c>
      <c r="E170" s="86" t="str">
        <f>VLOOKUP(A170,'EV PRECIO REFERENCIA'!A170:E501,5,0)</f>
        <v>UN</v>
      </c>
      <c r="F170" s="23">
        <f>VLOOKUP(A170,'EV PRECIO REFERENCIA'!A170:F501,6,0)</f>
        <v>3050000</v>
      </c>
      <c r="G170" s="23">
        <f>VLOOKUP(A170,'EV PRECIO REFERENCIA'!A170:G501,7,0)</f>
        <v>5</v>
      </c>
      <c r="H170" s="8">
        <f t="shared" si="57"/>
        <v>15250000</v>
      </c>
      <c r="I170" s="8">
        <f t="shared" si="58"/>
        <v>2440000</v>
      </c>
      <c r="J170" s="8" t="str">
        <f>+'EV PRECIO REFERENCIA'!I170</f>
        <v/>
      </c>
      <c r="K170" s="8" t="str">
        <f t="shared" si="59"/>
        <v>No Aplica</v>
      </c>
      <c r="L170" s="8" t="str">
        <f>+'EV PRECIO REFERENCIA'!L170</f>
        <v/>
      </c>
      <c r="M170" s="8" t="str">
        <f t="shared" si="60"/>
        <v>No Aplica</v>
      </c>
      <c r="N170" s="8" t="str">
        <f>+'EV PRECIO REFERENCIA'!O170</f>
        <v/>
      </c>
      <c r="O170" s="8" t="str">
        <f t="shared" si="61"/>
        <v>No Aplica</v>
      </c>
      <c r="P170" s="8" t="str">
        <f>+'EV PRECIO REFERENCIA'!R170</f>
        <v/>
      </c>
      <c r="Q170" s="8" t="str">
        <f t="shared" si="62"/>
        <v>No Aplica</v>
      </c>
      <c r="R170" s="8" t="str">
        <f>+'EV PRECIO REFERENCIA'!U170</f>
        <v/>
      </c>
      <c r="S170" s="8" t="str">
        <f t="shared" si="63"/>
        <v>No Aplica</v>
      </c>
      <c r="T170" s="8" t="str">
        <f>+'EV PRECIO REFERENCIA'!X170</f>
        <v/>
      </c>
      <c r="U170" s="8" t="str">
        <f t="shared" si="64"/>
        <v>No Aplica</v>
      </c>
      <c r="V170" s="8" t="e">
        <f>+'EV PRECIO REFERENCIA'!AA170</f>
        <v>#REF!</v>
      </c>
      <c r="W170" s="8" t="e">
        <f t="shared" si="65"/>
        <v>#REF!</v>
      </c>
      <c r="X170" s="258" t="str">
        <f>+'EV PRECIO REFERENCIA'!AD170</f>
        <v/>
      </c>
      <c r="Y170" s="8" t="str">
        <f t="shared" si="66"/>
        <v>No Aplica</v>
      </c>
      <c r="Z170" s="8" t="str">
        <f>+'EV PRECIO REFERENCIA'!AG170</f>
        <v/>
      </c>
      <c r="AA170" s="8" t="str">
        <f t="shared" si="67"/>
        <v>No Aplica</v>
      </c>
      <c r="AB170" s="8" t="str">
        <f>+'EV PRECIO REFERENCIA'!AJ170:AJ502</f>
        <v/>
      </c>
      <c r="AC170" s="8" t="str">
        <f t="shared" si="68"/>
        <v>No Aplica</v>
      </c>
      <c r="AD170" s="8" t="str">
        <f>+'EV PRECIO REFERENCIA'!AM170</f>
        <v/>
      </c>
      <c r="AE170" s="8" t="str">
        <f t="shared" si="69"/>
        <v>No Aplica</v>
      </c>
      <c r="AF170" s="342" t="str">
        <f>+'EV PRECIO REFERENCIA'!AP170</f>
        <v/>
      </c>
      <c r="AG170" s="8" t="str">
        <f t="shared" si="70"/>
        <v>No Aplica</v>
      </c>
      <c r="AH170" s="8" t="str">
        <f>+'EV PRECIO REFERENCIA'!AS170</f>
        <v/>
      </c>
      <c r="AI170" s="8" t="str">
        <f t="shared" si="71"/>
        <v>No Aplica</v>
      </c>
      <c r="AJ170" s="8" t="str">
        <f>+'EV PRECIO REFERENCIA'!AV170</f>
        <v/>
      </c>
      <c r="AK170" s="8" t="str">
        <f t="shared" si="72"/>
        <v>No Aplica</v>
      </c>
      <c r="AL170" s="342" t="str">
        <f>+'EV PRECIO REFERENCIA'!AY170</f>
        <v/>
      </c>
      <c r="AM170" s="8" t="str">
        <f t="shared" si="73"/>
        <v>No Aplica</v>
      </c>
      <c r="AN170" s="8" t="str">
        <f>+'EV PRECIO REFERENCIA'!BB170</f>
        <v/>
      </c>
      <c r="AO170" s="8" t="str">
        <f t="shared" si="74"/>
        <v>No Aplica</v>
      </c>
      <c r="AP170" s="8" t="str">
        <f>+'EV PRECIO REFERENCIA'!BE170</f>
        <v/>
      </c>
      <c r="AQ170" s="8" t="str">
        <f t="shared" si="75"/>
        <v>No Aplica</v>
      </c>
      <c r="AR170" s="8" t="str">
        <f>+'EV PRECIO REFERENCIA'!BH170</f>
        <v/>
      </c>
      <c r="AS170" s="8" t="str">
        <f t="shared" si="76"/>
        <v>No Aplica</v>
      </c>
      <c r="AT170" s="8" t="str">
        <f>+'EV PRECIO REFERENCIA'!BK170</f>
        <v/>
      </c>
      <c r="AU170" s="8" t="str">
        <f t="shared" si="77"/>
        <v>No Aplica</v>
      </c>
      <c r="AV170" s="8" t="str">
        <f>+'EV PRECIO REFERENCIA'!BQ170</f>
        <v/>
      </c>
      <c r="AW170" s="8" t="str">
        <f t="shared" si="78"/>
        <v>No Aplica</v>
      </c>
      <c r="AX170" s="8" t="str">
        <f>+'EV PRECIO REFERENCIA'!BT170</f>
        <v/>
      </c>
      <c r="AY170" s="8" t="str">
        <f t="shared" si="79"/>
        <v>No Aplica</v>
      </c>
      <c r="AZ170" s="8" t="e">
        <f>+'EV PRECIO REFERENCIA'!BW170</f>
        <v>#REF!</v>
      </c>
      <c r="BA170" s="8" t="e">
        <f t="shared" si="80"/>
        <v>#REF!</v>
      </c>
      <c r="BB170" s="44">
        <f t="shared" si="81"/>
        <v>0</v>
      </c>
    </row>
    <row r="171" spans="1:54" ht="51" x14ac:dyDescent="0.2">
      <c r="A171" s="85">
        <f t="shared" ref="A171:A189" si="83">+A170+1</f>
        <v>162</v>
      </c>
      <c r="B171" s="22" t="str">
        <f>VLOOKUP(A171,'EV PRECIO REFERENCIA'!A171:B502,2,0)</f>
        <v>DM2069</v>
      </c>
      <c r="C171" s="135" t="str">
        <f>VLOOKUP(A171,'EV PRECIO REFERENCIA'!A171:C502,3,0)</f>
        <v>STENT ESOFAGICO TOTALMENTE RECUBIERTO 12 CM X 18 MM X 24 MM CON INTRODUCTOR</v>
      </c>
      <c r="D171" s="18">
        <f>VLOOKUP(A171,'EV PRECIO REFERENCIA'!A171:D502,4,0)</f>
        <v>1</v>
      </c>
      <c r="E171" s="86" t="str">
        <f>VLOOKUP(A171,'EV PRECIO REFERENCIA'!A171:E502,5,0)</f>
        <v>UN</v>
      </c>
      <c r="F171" s="23">
        <f>VLOOKUP(A171,'EV PRECIO REFERENCIA'!A171:F502,6,0)</f>
        <v>3050000</v>
      </c>
      <c r="G171" s="23">
        <f>VLOOKUP(A171,'EV PRECIO REFERENCIA'!A171:G502,7,0)</f>
        <v>1</v>
      </c>
      <c r="H171" s="8">
        <f t="shared" si="57"/>
        <v>3050000</v>
      </c>
      <c r="I171" s="8">
        <f t="shared" si="58"/>
        <v>2440000</v>
      </c>
      <c r="J171" s="8" t="str">
        <f>+'EV PRECIO REFERENCIA'!I171</f>
        <v/>
      </c>
      <c r="K171" s="8" t="str">
        <f t="shared" si="59"/>
        <v>No Aplica</v>
      </c>
      <c r="L171" s="8" t="str">
        <f>+'EV PRECIO REFERENCIA'!L171</f>
        <v/>
      </c>
      <c r="M171" s="8" t="str">
        <f t="shared" si="60"/>
        <v>No Aplica</v>
      </c>
      <c r="N171" s="8" t="str">
        <f>+'EV PRECIO REFERENCIA'!O171</f>
        <v/>
      </c>
      <c r="O171" s="8" t="str">
        <f t="shared" si="61"/>
        <v>No Aplica</v>
      </c>
      <c r="P171" s="8" t="str">
        <f>+'EV PRECIO REFERENCIA'!R171</f>
        <v/>
      </c>
      <c r="Q171" s="8" t="str">
        <f t="shared" si="62"/>
        <v>No Aplica</v>
      </c>
      <c r="R171" s="8" t="str">
        <f>+'EV PRECIO REFERENCIA'!U171</f>
        <v/>
      </c>
      <c r="S171" s="8" t="str">
        <f t="shared" si="63"/>
        <v>No Aplica</v>
      </c>
      <c r="T171" s="8" t="str">
        <f>+'EV PRECIO REFERENCIA'!X171</f>
        <v/>
      </c>
      <c r="U171" s="8" t="str">
        <f t="shared" si="64"/>
        <v>No Aplica</v>
      </c>
      <c r="V171" s="8" t="e">
        <f>+'EV PRECIO REFERENCIA'!AA171</f>
        <v>#REF!</v>
      </c>
      <c r="W171" s="8" t="e">
        <f t="shared" si="65"/>
        <v>#REF!</v>
      </c>
      <c r="X171" s="258" t="str">
        <f>+'EV PRECIO REFERENCIA'!AD171</f>
        <v/>
      </c>
      <c r="Y171" s="8" t="str">
        <f t="shared" si="66"/>
        <v>No Aplica</v>
      </c>
      <c r="Z171" s="8" t="str">
        <f>+'EV PRECIO REFERENCIA'!AG171</f>
        <v/>
      </c>
      <c r="AA171" s="8" t="str">
        <f t="shared" si="67"/>
        <v>No Aplica</v>
      </c>
      <c r="AB171" s="8" t="str">
        <f>+'EV PRECIO REFERENCIA'!AJ171:AJ503</f>
        <v/>
      </c>
      <c r="AC171" s="8" t="str">
        <f t="shared" si="68"/>
        <v>No Aplica</v>
      </c>
      <c r="AD171" s="8" t="str">
        <f>+'EV PRECIO REFERENCIA'!AM171</f>
        <v/>
      </c>
      <c r="AE171" s="8" t="str">
        <f t="shared" si="69"/>
        <v>No Aplica</v>
      </c>
      <c r="AF171" s="342" t="str">
        <f>+'EV PRECIO REFERENCIA'!AP171</f>
        <v/>
      </c>
      <c r="AG171" s="8" t="str">
        <f t="shared" si="70"/>
        <v>No Aplica</v>
      </c>
      <c r="AH171" s="8" t="str">
        <f>+'EV PRECIO REFERENCIA'!AS171</f>
        <v/>
      </c>
      <c r="AI171" s="8" t="str">
        <f t="shared" si="71"/>
        <v>No Aplica</v>
      </c>
      <c r="AJ171" s="8" t="str">
        <f>+'EV PRECIO REFERENCIA'!AV171</f>
        <v/>
      </c>
      <c r="AK171" s="8" t="str">
        <f t="shared" si="72"/>
        <v>No Aplica</v>
      </c>
      <c r="AL171" s="342" t="str">
        <f>+'EV PRECIO REFERENCIA'!AY171</f>
        <v/>
      </c>
      <c r="AM171" s="8" t="str">
        <f t="shared" si="73"/>
        <v>No Aplica</v>
      </c>
      <c r="AN171" s="8" t="str">
        <f>+'EV PRECIO REFERENCIA'!BB171</f>
        <v/>
      </c>
      <c r="AO171" s="8" t="str">
        <f t="shared" si="74"/>
        <v>No Aplica</v>
      </c>
      <c r="AP171" s="8" t="str">
        <f>+'EV PRECIO REFERENCIA'!BE171</f>
        <v/>
      </c>
      <c r="AQ171" s="8" t="str">
        <f t="shared" si="75"/>
        <v>No Aplica</v>
      </c>
      <c r="AR171" s="8" t="str">
        <f>+'EV PRECIO REFERENCIA'!BH171</f>
        <v/>
      </c>
      <c r="AS171" s="8" t="str">
        <f t="shared" si="76"/>
        <v>No Aplica</v>
      </c>
      <c r="AT171" s="8" t="str">
        <f>+'EV PRECIO REFERENCIA'!BK171</f>
        <v/>
      </c>
      <c r="AU171" s="8" t="str">
        <f t="shared" si="77"/>
        <v>No Aplica</v>
      </c>
      <c r="AV171" s="8" t="str">
        <f>+'EV PRECIO REFERENCIA'!BQ171</f>
        <v/>
      </c>
      <c r="AW171" s="8" t="str">
        <f t="shared" si="78"/>
        <v>No Aplica</v>
      </c>
      <c r="AX171" s="8" t="str">
        <f>+'EV PRECIO REFERENCIA'!BT171</f>
        <v/>
      </c>
      <c r="AY171" s="8" t="str">
        <f t="shared" si="79"/>
        <v>No Aplica</v>
      </c>
      <c r="AZ171" s="8" t="e">
        <f>+'EV PRECIO REFERENCIA'!BW171</f>
        <v>#REF!</v>
      </c>
      <c r="BA171" s="8" t="e">
        <f t="shared" si="80"/>
        <v>#REF!</v>
      </c>
      <c r="BB171" s="44">
        <f t="shared" si="81"/>
        <v>0</v>
      </c>
    </row>
    <row r="172" spans="1:54" ht="38.25" x14ac:dyDescent="0.2">
      <c r="A172" s="85">
        <f t="shared" si="83"/>
        <v>163</v>
      </c>
      <c r="B172" s="22" t="str">
        <f>VLOOKUP(A172,'EV PRECIO REFERENCIA'!A172:B503,2,0)</f>
        <v>DM2562</v>
      </c>
      <c r="C172" s="135" t="str">
        <f>VLOOKUP(A172,'EV PRECIO REFERENCIA'!A172:C503,3,0)</f>
        <v>STENT ESOFAGICO TOTALMENTE RECUBIERTO DE 10 CM</v>
      </c>
      <c r="D172" s="18">
        <f>VLOOKUP(A172,'EV PRECIO REFERENCIA'!A172:D503,4,0)</f>
        <v>1</v>
      </c>
      <c r="E172" s="86" t="str">
        <f>VLOOKUP(A172,'EV PRECIO REFERENCIA'!A172:E503,5,0)</f>
        <v>UN</v>
      </c>
      <c r="F172" s="23">
        <f>VLOOKUP(A172,'EV PRECIO REFERENCIA'!A172:F503,6,0)</f>
        <v>3050000</v>
      </c>
      <c r="G172" s="23">
        <f>VLOOKUP(A172,'EV PRECIO REFERENCIA'!A172:G503,7,0)</f>
        <v>5</v>
      </c>
      <c r="H172" s="8">
        <f t="shared" si="57"/>
        <v>15250000</v>
      </c>
      <c r="I172" s="8">
        <f t="shared" si="58"/>
        <v>2440000</v>
      </c>
      <c r="J172" s="8" t="str">
        <f>+'EV PRECIO REFERENCIA'!I172</f>
        <v/>
      </c>
      <c r="K172" s="8" t="str">
        <f t="shared" si="59"/>
        <v>No Aplica</v>
      </c>
      <c r="L172" s="8" t="str">
        <f>+'EV PRECIO REFERENCIA'!L172</f>
        <v/>
      </c>
      <c r="M172" s="8" t="str">
        <f t="shared" si="60"/>
        <v>No Aplica</v>
      </c>
      <c r="N172" s="8" t="str">
        <f>+'EV PRECIO REFERENCIA'!O172</f>
        <v/>
      </c>
      <c r="O172" s="8" t="str">
        <f t="shared" si="61"/>
        <v>No Aplica</v>
      </c>
      <c r="P172" s="8" t="str">
        <f>+'EV PRECIO REFERENCIA'!R172</f>
        <v/>
      </c>
      <c r="Q172" s="8" t="str">
        <f t="shared" si="62"/>
        <v>No Aplica</v>
      </c>
      <c r="R172" s="8" t="str">
        <f>+'EV PRECIO REFERENCIA'!U172</f>
        <v/>
      </c>
      <c r="S172" s="8" t="str">
        <f t="shared" si="63"/>
        <v>No Aplica</v>
      </c>
      <c r="T172" s="8" t="str">
        <f>+'EV PRECIO REFERENCIA'!X172</f>
        <v/>
      </c>
      <c r="U172" s="8" t="str">
        <f t="shared" si="64"/>
        <v>No Aplica</v>
      </c>
      <c r="V172" s="8" t="e">
        <f>+'EV PRECIO REFERENCIA'!AA172</f>
        <v>#REF!</v>
      </c>
      <c r="W172" s="8" t="e">
        <f t="shared" si="65"/>
        <v>#REF!</v>
      </c>
      <c r="X172" s="258" t="str">
        <f>+'EV PRECIO REFERENCIA'!AD172</f>
        <v/>
      </c>
      <c r="Y172" s="8" t="str">
        <f t="shared" si="66"/>
        <v>No Aplica</v>
      </c>
      <c r="Z172" s="8" t="str">
        <f>+'EV PRECIO REFERENCIA'!AG172</f>
        <v/>
      </c>
      <c r="AA172" s="8" t="str">
        <f t="shared" si="67"/>
        <v>No Aplica</v>
      </c>
      <c r="AB172" s="8" t="str">
        <f>+'EV PRECIO REFERENCIA'!AJ172:AJ504</f>
        <v/>
      </c>
      <c r="AC172" s="8" t="str">
        <f t="shared" si="68"/>
        <v>No Aplica</v>
      </c>
      <c r="AD172" s="8" t="str">
        <f>+'EV PRECIO REFERENCIA'!AM172</f>
        <v/>
      </c>
      <c r="AE172" s="8" t="str">
        <f t="shared" si="69"/>
        <v>No Aplica</v>
      </c>
      <c r="AF172" s="342" t="str">
        <f>+'EV PRECIO REFERENCIA'!AP172</f>
        <v/>
      </c>
      <c r="AG172" s="8" t="str">
        <f t="shared" si="70"/>
        <v>No Aplica</v>
      </c>
      <c r="AH172" s="8" t="str">
        <f>+'EV PRECIO REFERENCIA'!AS172</f>
        <v/>
      </c>
      <c r="AI172" s="8" t="str">
        <f t="shared" si="71"/>
        <v>No Aplica</v>
      </c>
      <c r="AJ172" s="8" t="str">
        <f>+'EV PRECIO REFERENCIA'!AV172</f>
        <v/>
      </c>
      <c r="AK172" s="8" t="str">
        <f t="shared" si="72"/>
        <v>No Aplica</v>
      </c>
      <c r="AL172" s="342" t="str">
        <f>+'EV PRECIO REFERENCIA'!AY172</f>
        <v/>
      </c>
      <c r="AM172" s="8" t="str">
        <f t="shared" si="73"/>
        <v>No Aplica</v>
      </c>
      <c r="AN172" s="8" t="str">
        <f>+'EV PRECIO REFERENCIA'!BB172</f>
        <v/>
      </c>
      <c r="AO172" s="8" t="str">
        <f t="shared" si="74"/>
        <v>No Aplica</v>
      </c>
      <c r="AP172" s="8" t="str">
        <f>+'EV PRECIO REFERENCIA'!BE172</f>
        <v/>
      </c>
      <c r="AQ172" s="8" t="str">
        <f t="shared" si="75"/>
        <v>No Aplica</v>
      </c>
      <c r="AR172" s="8" t="str">
        <f>+'EV PRECIO REFERENCIA'!BH172</f>
        <v/>
      </c>
      <c r="AS172" s="8" t="str">
        <f t="shared" si="76"/>
        <v>No Aplica</v>
      </c>
      <c r="AT172" s="8" t="str">
        <f>+'EV PRECIO REFERENCIA'!BK172</f>
        <v/>
      </c>
      <c r="AU172" s="8" t="str">
        <f t="shared" si="77"/>
        <v>No Aplica</v>
      </c>
      <c r="AV172" s="8" t="str">
        <f>+'EV PRECIO REFERENCIA'!BQ172</f>
        <v/>
      </c>
      <c r="AW172" s="8" t="str">
        <f t="shared" si="78"/>
        <v>No Aplica</v>
      </c>
      <c r="AX172" s="8" t="str">
        <f>+'EV PRECIO REFERENCIA'!BT172</f>
        <v/>
      </c>
      <c r="AY172" s="8" t="str">
        <f t="shared" si="79"/>
        <v>No Aplica</v>
      </c>
      <c r="AZ172" s="8" t="e">
        <f>+'EV PRECIO REFERENCIA'!BW172</f>
        <v>#REF!</v>
      </c>
      <c r="BA172" s="8" t="e">
        <f t="shared" si="80"/>
        <v>#REF!</v>
      </c>
      <c r="BB172" s="44">
        <f t="shared" si="81"/>
        <v>0</v>
      </c>
    </row>
    <row r="173" spans="1:54" ht="38.25" x14ac:dyDescent="0.2">
      <c r="A173" s="85">
        <f t="shared" si="83"/>
        <v>164</v>
      </c>
      <c r="B173" s="22" t="str">
        <f>VLOOKUP(A173,'EV PRECIO REFERENCIA'!A173:B504,2,0)</f>
        <v>DM2563</v>
      </c>
      <c r="C173" s="135" t="str">
        <f>VLOOKUP(A173,'EV PRECIO REFERENCIA'!A173:C504,3,0)</f>
        <v>STENT ESOFAGICO TOTALMENTE RECUBIERTO DE 15 CM</v>
      </c>
      <c r="D173" s="18">
        <f>VLOOKUP(A173,'EV PRECIO REFERENCIA'!A173:D504,4,0)</f>
        <v>1</v>
      </c>
      <c r="E173" s="86" t="str">
        <f>VLOOKUP(A173,'EV PRECIO REFERENCIA'!A173:E504,5,0)</f>
        <v>UN</v>
      </c>
      <c r="F173" s="23">
        <f>VLOOKUP(A173,'EV PRECIO REFERENCIA'!A173:F504,6,0)</f>
        <v>3050000</v>
      </c>
      <c r="G173" s="23">
        <f>VLOOKUP(A173,'EV PRECIO REFERENCIA'!A173:G504,7,0)</f>
        <v>5</v>
      </c>
      <c r="H173" s="8">
        <f t="shared" si="57"/>
        <v>15250000</v>
      </c>
      <c r="I173" s="8">
        <f t="shared" si="58"/>
        <v>2440000</v>
      </c>
      <c r="J173" s="8" t="str">
        <f>+'EV PRECIO REFERENCIA'!I173</f>
        <v/>
      </c>
      <c r="K173" s="8" t="str">
        <f t="shared" si="59"/>
        <v>No Aplica</v>
      </c>
      <c r="L173" s="8" t="str">
        <f>+'EV PRECIO REFERENCIA'!L173</f>
        <v/>
      </c>
      <c r="M173" s="8" t="str">
        <f t="shared" si="60"/>
        <v>No Aplica</v>
      </c>
      <c r="N173" s="8" t="str">
        <f>+'EV PRECIO REFERENCIA'!O173</f>
        <v/>
      </c>
      <c r="O173" s="8" t="str">
        <f t="shared" si="61"/>
        <v>No Aplica</v>
      </c>
      <c r="P173" s="8" t="str">
        <f>+'EV PRECIO REFERENCIA'!R173</f>
        <v/>
      </c>
      <c r="Q173" s="8" t="str">
        <f t="shared" si="62"/>
        <v>No Aplica</v>
      </c>
      <c r="R173" s="8" t="str">
        <f>+'EV PRECIO REFERENCIA'!U173</f>
        <v/>
      </c>
      <c r="S173" s="8" t="str">
        <f t="shared" si="63"/>
        <v>No Aplica</v>
      </c>
      <c r="T173" s="8" t="str">
        <f>+'EV PRECIO REFERENCIA'!X173</f>
        <v/>
      </c>
      <c r="U173" s="8" t="str">
        <f t="shared" si="64"/>
        <v>No Aplica</v>
      </c>
      <c r="V173" s="8" t="e">
        <f>+'EV PRECIO REFERENCIA'!AA173</f>
        <v>#REF!</v>
      </c>
      <c r="W173" s="8" t="e">
        <f t="shared" si="65"/>
        <v>#REF!</v>
      </c>
      <c r="X173" s="258" t="str">
        <f>+'EV PRECIO REFERENCIA'!AD173</f>
        <v/>
      </c>
      <c r="Y173" s="8" t="str">
        <f t="shared" si="66"/>
        <v>No Aplica</v>
      </c>
      <c r="Z173" s="8" t="str">
        <f>+'EV PRECIO REFERENCIA'!AG173</f>
        <v/>
      </c>
      <c r="AA173" s="8" t="str">
        <f t="shared" si="67"/>
        <v>No Aplica</v>
      </c>
      <c r="AB173" s="8" t="str">
        <f>+'EV PRECIO REFERENCIA'!AJ173:AJ505</f>
        <v/>
      </c>
      <c r="AC173" s="8" t="str">
        <f t="shared" si="68"/>
        <v>No Aplica</v>
      </c>
      <c r="AD173" s="8" t="str">
        <f>+'EV PRECIO REFERENCIA'!AM173</f>
        <v/>
      </c>
      <c r="AE173" s="8" t="str">
        <f t="shared" si="69"/>
        <v>No Aplica</v>
      </c>
      <c r="AF173" s="342" t="str">
        <f>+'EV PRECIO REFERENCIA'!AP173</f>
        <v/>
      </c>
      <c r="AG173" s="8" t="str">
        <f t="shared" si="70"/>
        <v>No Aplica</v>
      </c>
      <c r="AH173" s="8" t="str">
        <f>+'EV PRECIO REFERENCIA'!AS173</f>
        <v/>
      </c>
      <c r="AI173" s="8" t="str">
        <f t="shared" si="71"/>
        <v>No Aplica</v>
      </c>
      <c r="AJ173" s="8" t="str">
        <f>+'EV PRECIO REFERENCIA'!AV173</f>
        <v/>
      </c>
      <c r="AK173" s="8" t="str">
        <f t="shared" si="72"/>
        <v>No Aplica</v>
      </c>
      <c r="AL173" s="342" t="str">
        <f>+'EV PRECIO REFERENCIA'!AY173</f>
        <v/>
      </c>
      <c r="AM173" s="8" t="str">
        <f t="shared" si="73"/>
        <v>No Aplica</v>
      </c>
      <c r="AN173" s="8" t="str">
        <f>+'EV PRECIO REFERENCIA'!BB173</f>
        <v/>
      </c>
      <c r="AO173" s="8" t="str">
        <f t="shared" si="74"/>
        <v>No Aplica</v>
      </c>
      <c r="AP173" s="8" t="str">
        <f>+'EV PRECIO REFERENCIA'!BE173</f>
        <v/>
      </c>
      <c r="AQ173" s="8" t="str">
        <f t="shared" si="75"/>
        <v>No Aplica</v>
      </c>
      <c r="AR173" s="8" t="str">
        <f>+'EV PRECIO REFERENCIA'!BH173</f>
        <v/>
      </c>
      <c r="AS173" s="8" t="str">
        <f t="shared" si="76"/>
        <v>No Aplica</v>
      </c>
      <c r="AT173" s="8" t="str">
        <f>+'EV PRECIO REFERENCIA'!BK173</f>
        <v/>
      </c>
      <c r="AU173" s="8" t="str">
        <f t="shared" si="77"/>
        <v>No Aplica</v>
      </c>
      <c r="AV173" s="8" t="str">
        <f>+'EV PRECIO REFERENCIA'!BQ173</f>
        <v/>
      </c>
      <c r="AW173" s="8" t="str">
        <f t="shared" si="78"/>
        <v>No Aplica</v>
      </c>
      <c r="AX173" s="8" t="str">
        <f>+'EV PRECIO REFERENCIA'!BT173</f>
        <v/>
      </c>
      <c r="AY173" s="8" t="str">
        <f t="shared" si="79"/>
        <v>No Aplica</v>
      </c>
      <c r="AZ173" s="8" t="e">
        <f>+'EV PRECIO REFERENCIA'!BW173</f>
        <v>#REF!</v>
      </c>
      <c r="BA173" s="8" t="e">
        <f t="shared" si="80"/>
        <v>#REF!</v>
      </c>
      <c r="BB173" s="44">
        <f t="shared" si="81"/>
        <v>0</v>
      </c>
    </row>
    <row r="174" spans="1:54" x14ac:dyDescent="0.2">
      <c r="A174" s="85">
        <f t="shared" si="83"/>
        <v>165</v>
      </c>
      <c r="B174" s="22" t="str">
        <f>VLOOKUP(A174,'EV PRECIO REFERENCIA'!A174:B505,2,0)</f>
        <v>DM2564</v>
      </c>
      <c r="C174" s="135" t="str">
        <f>VLOOKUP(A174,'EV PRECIO REFERENCIA'!A174:C505,3,0)</f>
        <v>STENT PILORICO</v>
      </c>
      <c r="D174" s="18">
        <f>VLOOKUP(A174,'EV PRECIO REFERENCIA'!A174:D505,4,0)</f>
        <v>1</v>
      </c>
      <c r="E174" s="86" t="str">
        <f>VLOOKUP(A174,'EV PRECIO REFERENCIA'!A174:E505,5,0)</f>
        <v>UN</v>
      </c>
      <c r="F174" s="23">
        <f>VLOOKUP(A174,'EV PRECIO REFERENCIA'!A174:F505,6,0)</f>
        <v>3050000</v>
      </c>
      <c r="G174" s="23">
        <f>VLOOKUP(A174,'EV PRECIO REFERENCIA'!A174:G505,7,0)</f>
        <v>5</v>
      </c>
      <c r="H174" s="8">
        <f t="shared" si="57"/>
        <v>15250000</v>
      </c>
      <c r="I174" s="8">
        <f t="shared" si="58"/>
        <v>2440000</v>
      </c>
      <c r="J174" s="8" t="str">
        <f>+'EV PRECIO REFERENCIA'!I174</f>
        <v/>
      </c>
      <c r="K174" s="8" t="str">
        <f t="shared" si="59"/>
        <v>No Aplica</v>
      </c>
      <c r="L174" s="8" t="str">
        <f>+'EV PRECIO REFERENCIA'!L174</f>
        <v/>
      </c>
      <c r="M174" s="8" t="str">
        <f t="shared" si="60"/>
        <v>No Aplica</v>
      </c>
      <c r="N174" s="8" t="str">
        <f>+'EV PRECIO REFERENCIA'!O174</f>
        <v/>
      </c>
      <c r="O174" s="8" t="str">
        <f t="shared" si="61"/>
        <v>No Aplica</v>
      </c>
      <c r="P174" s="8" t="str">
        <f>+'EV PRECIO REFERENCIA'!R174</f>
        <v/>
      </c>
      <c r="Q174" s="8" t="str">
        <f t="shared" si="62"/>
        <v>No Aplica</v>
      </c>
      <c r="R174" s="8" t="str">
        <f>+'EV PRECIO REFERENCIA'!U174</f>
        <v/>
      </c>
      <c r="S174" s="8" t="str">
        <f t="shared" si="63"/>
        <v>No Aplica</v>
      </c>
      <c r="T174" s="8" t="str">
        <f>+'EV PRECIO REFERENCIA'!X174</f>
        <v/>
      </c>
      <c r="U174" s="8" t="str">
        <f t="shared" si="64"/>
        <v>No Aplica</v>
      </c>
      <c r="V174" s="8" t="e">
        <f>+'EV PRECIO REFERENCIA'!AA174</f>
        <v>#REF!</v>
      </c>
      <c r="W174" s="8" t="e">
        <f t="shared" si="65"/>
        <v>#REF!</v>
      </c>
      <c r="X174" s="258" t="str">
        <f>+'EV PRECIO REFERENCIA'!AD174</f>
        <v/>
      </c>
      <c r="Y174" s="8" t="str">
        <f t="shared" si="66"/>
        <v>No Aplica</v>
      </c>
      <c r="Z174" s="8" t="str">
        <f>+'EV PRECIO REFERENCIA'!AG174</f>
        <v/>
      </c>
      <c r="AA174" s="8" t="str">
        <f t="shared" si="67"/>
        <v>No Aplica</v>
      </c>
      <c r="AB174" s="8" t="str">
        <f>+'EV PRECIO REFERENCIA'!AJ174:AJ506</f>
        <v/>
      </c>
      <c r="AC174" s="8" t="str">
        <f t="shared" si="68"/>
        <v>No Aplica</v>
      </c>
      <c r="AD174" s="8" t="str">
        <f>+'EV PRECIO REFERENCIA'!AM174</f>
        <v/>
      </c>
      <c r="AE174" s="8" t="str">
        <f t="shared" si="69"/>
        <v>No Aplica</v>
      </c>
      <c r="AF174" s="342" t="str">
        <f>+'EV PRECIO REFERENCIA'!AP174</f>
        <v/>
      </c>
      <c r="AG174" s="8" t="str">
        <f t="shared" si="70"/>
        <v>No Aplica</v>
      </c>
      <c r="AH174" s="8" t="str">
        <f>+'EV PRECIO REFERENCIA'!AS174</f>
        <v/>
      </c>
      <c r="AI174" s="8" t="str">
        <f t="shared" si="71"/>
        <v>No Aplica</v>
      </c>
      <c r="AJ174" s="8" t="str">
        <f>+'EV PRECIO REFERENCIA'!AV174</f>
        <v/>
      </c>
      <c r="AK174" s="8" t="str">
        <f t="shared" si="72"/>
        <v>No Aplica</v>
      </c>
      <c r="AL174" s="342" t="str">
        <f>+'EV PRECIO REFERENCIA'!AY174</f>
        <v/>
      </c>
      <c r="AM174" s="8" t="str">
        <f t="shared" si="73"/>
        <v>No Aplica</v>
      </c>
      <c r="AN174" s="8" t="str">
        <f>+'EV PRECIO REFERENCIA'!BB174</f>
        <v/>
      </c>
      <c r="AO174" s="8" t="str">
        <f t="shared" si="74"/>
        <v>No Aplica</v>
      </c>
      <c r="AP174" s="8" t="str">
        <f>+'EV PRECIO REFERENCIA'!BE174</f>
        <v/>
      </c>
      <c r="AQ174" s="8" t="str">
        <f t="shared" si="75"/>
        <v>No Aplica</v>
      </c>
      <c r="AR174" s="8" t="str">
        <f>+'EV PRECIO REFERENCIA'!BH174</f>
        <v/>
      </c>
      <c r="AS174" s="8" t="str">
        <f t="shared" si="76"/>
        <v>No Aplica</v>
      </c>
      <c r="AT174" s="8" t="str">
        <f>+'EV PRECIO REFERENCIA'!BK174</f>
        <v/>
      </c>
      <c r="AU174" s="8" t="str">
        <f t="shared" si="77"/>
        <v>No Aplica</v>
      </c>
      <c r="AV174" s="8" t="str">
        <f>+'EV PRECIO REFERENCIA'!BQ174</f>
        <v/>
      </c>
      <c r="AW174" s="8" t="str">
        <f t="shared" si="78"/>
        <v>No Aplica</v>
      </c>
      <c r="AX174" s="8" t="str">
        <f>+'EV PRECIO REFERENCIA'!BT174</f>
        <v/>
      </c>
      <c r="AY174" s="8" t="str">
        <f t="shared" si="79"/>
        <v>No Aplica</v>
      </c>
      <c r="AZ174" s="8" t="e">
        <f>+'EV PRECIO REFERENCIA'!BW174</f>
        <v>#REF!</v>
      </c>
      <c r="BA174" s="8" t="e">
        <f t="shared" si="80"/>
        <v>#REF!</v>
      </c>
      <c r="BB174" s="44">
        <f t="shared" si="81"/>
        <v>0</v>
      </c>
    </row>
    <row r="175" spans="1:54" ht="38.25" x14ac:dyDescent="0.2">
      <c r="A175" s="85">
        <f t="shared" si="83"/>
        <v>166</v>
      </c>
      <c r="B175" s="22" t="str">
        <f>VLOOKUP(A175,'EV PRECIO REFERENCIA'!A175:B506,2,0)</f>
        <v>DM1959</v>
      </c>
      <c r="C175" s="135" t="str">
        <f>VLOOKUP(A175,'EV PRECIO REFERENCIA'!A175:C506,3,0)</f>
        <v>TEST DE BOWIE DICK PARA PROCESO A VAPOR PREENSAMBLADO</v>
      </c>
      <c r="D175" s="18">
        <f>VLOOKUP(A175,'EV PRECIO REFERENCIA'!A175:D506,4,0)</f>
        <v>1</v>
      </c>
      <c r="E175" s="86" t="str">
        <f>VLOOKUP(A175,'EV PRECIO REFERENCIA'!A175:E506,5,0)</f>
        <v>UN</v>
      </c>
      <c r="F175" s="23">
        <f>VLOOKUP(A175,'EV PRECIO REFERENCIA'!A175:F506,6,0)</f>
        <v>8859.5499999999993</v>
      </c>
      <c r="G175" s="23">
        <f>VLOOKUP(A175,'EV PRECIO REFERENCIA'!A175:G506,7,0)</f>
        <v>104</v>
      </c>
      <c r="H175" s="8">
        <f t="shared" si="57"/>
        <v>921393.2</v>
      </c>
      <c r="I175" s="8">
        <f t="shared" si="58"/>
        <v>7087.6399999999994</v>
      </c>
      <c r="J175" s="8" t="str">
        <f>+'EV PRECIO REFERENCIA'!I175</f>
        <v/>
      </c>
      <c r="K175" s="8" t="str">
        <f t="shared" si="59"/>
        <v>No Aplica</v>
      </c>
      <c r="L175" s="8" t="str">
        <f>+'EV PRECIO REFERENCIA'!L175</f>
        <v/>
      </c>
      <c r="M175" s="8" t="str">
        <f t="shared" si="60"/>
        <v>No Aplica</v>
      </c>
      <c r="N175" s="8">
        <f>+'EV PRECIO REFERENCIA'!O175</f>
        <v>9764</v>
      </c>
      <c r="O175" s="8" t="str">
        <f t="shared" si="61"/>
        <v>Artificialidad Baja</v>
      </c>
      <c r="P175" s="8" t="str">
        <f>+'EV PRECIO REFERENCIA'!R175</f>
        <v/>
      </c>
      <c r="Q175" s="8" t="str">
        <f t="shared" si="62"/>
        <v>No Aplica</v>
      </c>
      <c r="R175" s="8" t="str">
        <f>+'EV PRECIO REFERENCIA'!U175</f>
        <v/>
      </c>
      <c r="S175" s="8" t="str">
        <f t="shared" si="63"/>
        <v>No Aplica</v>
      </c>
      <c r="T175" s="8" t="str">
        <f>+'EV PRECIO REFERENCIA'!X175</f>
        <v/>
      </c>
      <c r="U175" s="8" t="str">
        <f t="shared" si="64"/>
        <v>No Aplica</v>
      </c>
      <c r="V175" s="8" t="e">
        <f>+'EV PRECIO REFERENCIA'!AA175</f>
        <v>#REF!</v>
      </c>
      <c r="W175" s="8" t="e">
        <f t="shared" si="65"/>
        <v>#REF!</v>
      </c>
      <c r="X175" s="258" t="str">
        <f>+'EV PRECIO REFERENCIA'!AD175</f>
        <v/>
      </c>
      <c r="Y175" s="8" t="str">
        <f t="shared" si="66"/>
        <v>No Aplica</v>
      </c>
      <c r="Z175" s="8" t="str">
        <f>+'EV PRECIO REFERENCIA'!AG175</f>
        <v/>
      </c>
      <c r="AA175" s="8" t="str">
        <f t="shared" si="67"/>
        <v>No Aplica</v>
      </c>
      <c r="AB175" s="8" t="str">
        <f>+'EV PRECIO REFERENCIA'!AJ175:AJ507</f>
        <v/>
      </c>
      <c r="AC175" s="8" t="str">
        <f t="shared" si="68"/>
        <v>No Aplica</v>
      </c>
      <c r="AD175" s="8" t="str">
        <f>+'EV PRECIO REFERENCIA'!AM175</f>
        <v/>
      </c>
      <c r="AE175" s="8" t="str">
        <f t="shared" si="69"/>
        <v>No Aplica</v>
      </c>
      <c r="AF175" s="342">
        <f>+'EV PRECIO REFERENCIA'!AP175</f>
        <v>9216.5499999999993</v>
      </c>
      <c r="AG175" s="8" t="str">
        <f t="shared" si="70"/>
        <v>Precios Bajos</v>
      </c>
      <c r="AH175" s="8" t="str">
        <f>+'EV PRECIO REFERENCIA'!AS175</f>
        <v/>
      </c>
      <c r="AI175" s="8" t="str">
        <f t="shared" si="71"/>
        <v>No Aplica</v>
      </c>
      <c r="AJ175" s="8" t="str">
        <f>+'EV PRECIO REFERENCIA'!AV175</f>
        <v/>
      </c>
      <c r="AK175" s="8" t="str">
        <f t="shared" si="72"/>
        <v>No Aplica</v>
      </c>
      <c r="AL175" s="342" t="str">
        <f>+'EV PRECIO REFERENCIA'!AY175</f>
        <v/>
      </c>
      <c r="AM175" s="8" t="str">
        <f t="shared" si="73"/>
        <v>No Aplica</v>
      </c>
      <c r="AN175" s="8" t="str">
        <f>+'EV PRECIO REFERENCIA'!BB175</f>
        <v/>
      </c>
      <c r="AO175" s="8" t="str">
        <f t="shared" si="74"/>
        <v>No Aplica</v>
      </c>
      <c r="AP175" s="8" t="str">
        <f>+'EV PRECIO REFERENCIA'!BE175</f>
        <v/>
      </c>
      <c r="AQ175" s="8" t="str">
        <f t="shared" si="75"/>
        <v>No Aplica</v>
      </c>
      <c r="AR175" s="8" t="str">
        <f>+'EV PRECIO REFERENCIA'!BH175</f>
        <v/>
      </c>
      <c r="AS175" s="8" t="str">
        <f t="shared" si="76"/>
        <v>No Aplica</v>
      </c>
      <c r="AT175" s="8" t="str">
        <f>+'EV PRECIO REFERENCIA'!BK175</f>
        <v/>
      </c>
      <c r="AU175" s="8" t="str">
        <f t="shared" si="77"/>
        <v>No Aplica</v>
      </c>
      <c r="AV175" s="8" t="str">
        <f>+'EV PRECIO REFERENCIA'!BQ175</f>
        <v/>
      </c>
      <c r="AW175" s="8" t="str">
        <f t="shared" si="78"/>
        <v>No Aplica</v>
      </c>
      <c r="AX175" s="8" t="str">
        <f>+'EV PRECIO REFERENCIA'!BT175</f>
        <v/>
      </c>
      <c r="AY175" s="8" t="str">
        <f t="shared" si="79"/>
        <v>No Aplica</v>
      </c>
      <c r="AZ175" s="8" t="e">
        <f>+'EV PRECIO REFERENCIA'!BW175</f>
        <v>#REF!</v>
      </c>
      <c r="BA175" s="8" t="e">
        <f t="shared" si="80"/>
        <v>#REF!</v>
      </c>
      <c r="BB175" s="44">
        <f t="shared" si="81"/>
        <v>9216.5499999999993</v>
      </c>
    </row>
    <row r="176" spans="1:54" ht="38.25" x14ac:dyDescent="0.2">
      <c r="A176" s="85">
        <f t="shared" si="83"/>
        <v>167</v>
      </c>
      <c r="B176" s="22" t="str">
        <f>VLOOKUP(A176,'EV PRECIO REFERENCIA'!A176:B507,2,0)</f>
        <v>DM2602</v>
      </c>
      <c r="C176" s="135" t="str">
        <f>VLOOKUP(A176,'EV PRECIO REFERENCIA'!A176:C507,3,0)</f>
        <v>TUBO ENDOTRAQUEAL N. 6.5 SIN BALON, APIROGENO, RADIOPACO Y ESTERIL</v>
      </c>
      <c r="D176" s="18">
        <f>VLOOKUP(A176,'EV PRECIO REFERENCIA'!A176:D507,4,0)</f>
        <v>1</v>
      </c>
      <c r="E176" s="86" t="str">
        <f>VLOOKUP(A176,'EV PRECIO REFERENCIA'!A176:E507,5,0)</f>
        <v>UN</v>
      </c>
      <c r="F176" s="23">
        <f>VLOOKUP(A176,'EV PRECIO REFERENCIA'!A176:F507,6,0)</f>
        <v>2299.08</v>
      </c>
      <c r="G176" s="23">
        <f>VLOOKUP(A176,'EV PRECIO REFERENCIA'!A176:G507,7,0)</f>
        <v>3</v>
      </c>
      <c r="H176" s="8">
        <f t="shared" si="57"/>
        <v>6897.24</v>
      </c>
      <c r="I176" s="8">
        <f t="shared" si="58"/>
        <v>1839.2639999999999</v>
      </c>
      <c r="J176" s="8" t="str">
        <f>+'EV PRECIO REFERENCIA'!I176</f>
        <v/>
      </c>
      <c r="K176" s="8" t="str">
        <f t="shared" si="59"/>
        <v>No Aplica</v>
      </c>
      <c r="L176" s="8" t="str">
        <f>+'EV PRECIO REFERENCIA'!L176</f>
        <v/>
      </c>
      <c r="M176" s="8" t="str">
        <f t="shared" si="60"/>
        <v>No Aplica</v>
      </c>
      <c r="N176" s="8">
        <f>+'EV PRECIO REFERENCIA'!O176</f>
        <v>2299</v>
      </c>
      <c r="O176" s="8" t="str">
        <f t="shared" si="61"/>
        <v>Artificialidad Baja</v>
      </c>
      <c r="P176" s="8" t="str">
        <f>+'EV PRECIO REFERENCIA'!R176</f>
        <v/>
      </c>
      <c r="Q176" s="8" t="str">
        <f t="shared" si="62"/>
        <v>No Aplica</v>
      </c>
      <c r="R176" s="8" t="str">
        <f>+'EV PRECIO REFERENCIA'!U176</f>
        <v/>
      </c>
      <c r="S176" s="8" t="str">
        <f t="shared" si="63"/>
        <v>No Aplica</v>
      </c>
      <c r="T176" s="8" t="str">
        <f>+'EV PRECIO REFERENCIA'!X176</f>
        <v/>
      </c>
      <c r="U176" s="8" t="str">
        <f t="shared" si="64"/>
        <v>No Aplica</v>
      </c>
      <c r="V176" s="8" t="e">
        <f>+'EV PRECIO REFERENCIA'!AA176</f>
        <v>#REF!</v>
      </c>
      <c r="W176" s="8" t="e">
        <f t="shared" si="65"/>
        <v>#REF!</v>
      </c>
      <c r="X176" s="258" t="str">
        <f>+'EV PRECIO REFERENCIA'!AD176</f>
        <v/>
      </c>
      <c r="Y176" s="8" t="str">
        <f t="shared" si="66"/>
        <v>No Aplica</v>
      </c>
      <c r="Z176" s="8" t="str">
        <f>+'EV PRECIO REFERENCIA'!AG176</f>
        <v/>
      </c>
      <c r="AA176" s="8" t="str">
        <f t="shared" si="67"/>
        <v>No Aplica</v>
      </c>
      <c r="AB176" s="8" t="str">
        <f>+'EV PRECIO REFERENCIA'!AJ176:AJ508</f>
        <v/>
      </c>
      <c r="AC176" s="8" t="str">
        <f t="shared" si="68"/>
        <v>No Aplica</v>
      </c>
      <c r="AD176" s="8" t="str">
        <f>+'EV PRECIO REFERENCIA'!AM176</f>
        <v/>
      </c>
      <c r="AE176" s="8" t="str">
        <f t="shared" si="69"/>
        <v>No Aplica</v>
      </c>
      <c r="AF176" s="342" t="str">
        <f>+'EV PRECIO REFERENCIA'!AP176</f>
        <v/>
      </c>
      <c r="AG176" s="8" t="str">
        <f t="shared" si="70"/>
        <v>No Aplica</v>
      </c>
      <c r="AH176" s="8" t="str">
        <f>+'EV PRECIO REFERENCIA'!AS176</f>
        <v/>
      </c>
      <c r="AI176" s="8" t="str">
        <f t="shared" si="71"/>
        <v>No Aplica</v>
      </c>
      <c r="AJ176" s="8" t="str">
        <f>+'EV PRECIO REFERENCIA'!AV176</f>
        <v/>
      </c>
      <c r="AK176" s="8" t="str">
        <f t="shared" si="72"/>
        <v>No Aplica</v>
      </c>
      <c r="AL176" s="342" t="str">
        <f>+'EV PRECIO REFERENCIA'!AY176</f>
        <v/>
      </c>
      <c r="AM176" s="8" t="str">
        <f t="shared" si="73"/>
        <v>No Aplica</v>
      </c>
      <c r="AN176" s="8" t="str">
        <f>+'EV PRECIO REFERENCIA'!BB176</f>
        <v/>
      </c>
      <c r="AO176" s="8" t="str">
        <f t="shared" si="74"/>
        <v>No Aplica</v>
      </c>
      <c r="AP176" s="8" t="str">
        <f>+'EV PRECIO REFERENCIA'!BE176</f>
        <v/>
      </c>
      <c r="AQ176" s="8" t="str">
        <f t="shared" si="75"/>
        <v>No Aplica</v>
      </c>
      <c r="AR176" s="8" t="str">
        <f>+'EV PRECIO REFERENCIA'!BH176</f>
        <v/>
      </c>
      <c r="AS176" s="8" t="str">
        <f t="shared" si="76"/>
        <v>No Aplica</v>
      </c>
      <c r="AT176" s="8" t="str">
        <f>+'EV PRECIO REFERENCIA'!BK176</f>
        <v/>
      </c>
      <c r="AU176" s="8" t="str">
        <f t="shared" si="77"/>
        <v>No Aplica</v>
      </c>
      <c r="AV176" s="8" t="str">
        <f>+'EV PRECIO REFERENCIA'!BQ176</f>
        <v/>
      </c>
      <c r="AW176" s="8" t="str">
        <f t="shared" si="78"/>
        <v>No Aplica</v>
      </c>
      <c r="AX176" s="8" t="str">
        <f>+'EV PRECIO REFERENCIA'!BT176</f>
        <v/>
      </c>
      <c r="AY176" s="8" t="str">
        <f t="shared" si="79"/>
        <v>No Aplica</v>
      </c>
      <c r="AZ176" s="8" t="e">
        <f>+'EV PRECIO REFERENCIA'!BW176</f>
        <v>#REF!</v>
      </c>
      <c r="BA176" s="8" t="e">
        <f t="shared" si="80"/>
        <v>#REF!</v>
      </c>
      <c r="BB176" s="44">
        <f t="shared" si="81"/>
        <v>2299</v>
      </c>
    </row>
    <row r="177" spans="1:54" ht="25.5" x14ac:dyDescent="0.2">
      <c r="A177" s="85">
        <f t="shared" si="83"/>
        <v>168</v>
      </c>
      <c r="B177" s="22" t="str">
        <f>VLOOKUP(A177,'EV PRECIO REFERENCIA'!A177:B508,2,0)</f>
        <v>DM1170</v>
      </c>
      <c r="C177" s="135" t="str">
        <f>VLOOKUP(A177,'EV PRECIO REFERENCIA'!A177:C508,3,0)</f>
        <v>TUBO ENDOTRAQUEAL REFORZADO 6/5 C/B</v>
      </c>
      <c r="D177" s="18">
        <f>VLOOKUP(A177,'EV PRECIO REFERENCIA'!A177:D508,4,0)</f>
        <v>1</v>
      </c>
      <c r="E177" s="86" t="str">
        <f>VLOOKUP(A177,'EV PRECIO REFERENCIA'!A177:E508,5,0)</f>
        <v>UN</v>
      </c>
      <c r="F177" s="23">
        <f>VLOOKUP(A177,'EV PRECIO REFERENCIA'!A177:F508,6,0)</f>
        <v>19028.099999999999</v>
      </c>
      <c r="G177" s="23">
        <f>VLOOKUP(A177,'EV PRECIO REFERENCIA'!A177:G508,7,0)</f>
        <v>2</v>
      </c>
      <c r="H177" s="8">
        <f t="shared" si="57"/>
        <v>38056.199999999997</v>
      </c>
      <c r="I177" s="8">
        <f t="shared" si="58"/>
        <v>15222.48</v>
      </c>
      <c r="J177" s="8" t="str">
        <f>+'EV PRECIO REFERENCIA'!I177</f>
        <v/>
      </c>
      <c r="K177" s="8" t="str">
        <f t="shared" si="59"/>
        <v>No Aplica</v>
      </c>
      <c r="L177" s="8" t="str">
        <f>+'EV PRECIO REFERENCIA'!L177</f>
        <v/>
      </c>
      <c r="M177" s="8" t="str">
        <f t="shared" si="60"/>
        <v>No Aplica</v>
      </c>
      <c r="N177" s="8" t="str">
        <f>+'EV PRECIO REFERENCIA'!O177</f>
        <v/>
      </c>
      <c r="O177" s="8" t="str">
        <f t="shared" si="61"/>
        <v>No Aplica</v>
      </c>
      <c r="P177" s="8" t="str">
        <f>+'EV PRECIO REFERENCIA'!R177</f>
        <v/>
      </c>
      <c r="Q177" s="8" t="str">
        <f t="shared" si="62"/>
        <v>No Aplica</v>
      </c>
      <c r="R177" s="8">
        <f>+'EV PRECIO REFERENCIA'!U177</f>
        <v>19028</v>
      </c>
      <c r="S177" s="8" t="str">
        <f t="shared" si="63"/>
        <v>Precios Bajos</v>
      </c>
      <c r="T177" s="8" t="str">
        <f>+'EV PRECIO REFERENCIA'!X177</f>
        <v/>
      </c>
      <c r="U177" s="8" t="str">
        <f t="shared" si="64"/>
        <v>No Aplica</v>
      </c>
      <c r="V177" s="8" t="e">
        <f>+'EV PRECIO REFERENCIA'!AA177</f>
        <v>#REF!</v>
      </c>
      <c r="W177" s="8" t="e">
        <f t="shared" si="65"/>
        <v>#REF!</v>
      </c>
      <c r="X177" s="258" t="str">
        <f>+'EV PRECIO REFERENCIA'!AD177</f>
        <v/>
      </c>
      <c r="Y177" s="8" t="str">
        <f t="shared" si="66"/>
        <v>No Aplica</v>
      </c>
      <c r="Z177" s="8" t="str">
        <f>+'EV PRECIO REFERENCIA'!AG177</f>
        <v/>
      </c>
      <c r="AA177" s="8" t="str">
        <f t="shared" si="67"/>
        <v>No Aplica</v>
      </c>
      <c r="AB177" s="8" t="str">
        <f>+'EV PRECIO REFERENCIA'!AJ177:AJ509</f>
        <v/>
      </c>
      <c r="AC177" s="8" t="str">
        <f t="shared" si="68"/>
        <v>No Aplica</v>
      </c>
      <c r="AD177" s="8" t="str">
        <f>+'EV PRECIO REFERENCIA'!AM177</f>
        <v/>
      </c>
      <c r="AE177" s="8" t="str">
        <f t="shared" si="69"/>
        <v>No Aplica</v>
      </c>
      <c r="AF177" s="342" t="str">
        <f>+'EV PRECIO REFERENCIA'!AP177</f>
        <v/>
      </c>
      <c r="AG177" s="8" t="str">
        <f t="shared" si="70"/>
        <v>No Aplica</v>
      </c>
      <c r="AH177" s="8" t="str">
        <f>+'EV PRECIO REFERENCIA'!AS177</f>
        <v/>
      </c>
      <c r="AI177" s="8" t="str">
        <f t="shared" si="71"/>
        <v>No Aplica</v>
      </c>
      <c r="AJ177" s="8" t="str">
        <f>+'EV PRECIO REFERENCIA'!AV177</f>
        <v/>
      </c>
      <c r="AK177" s="8" t="str">
        <f t="shared" si="72"/>
        <v>No Aplica</v>
      </c>
      <c r="AL177" s="342" t="str">
        <f>+'EV PRECIO REFERENCIA'!AY177</f>
        <v/>
      </c>
      <c r="AM177" s="8" t="str">
        <f t="shared" si="73"/>
        <v>No Aplica</v>
      </c>
      <c r="AN177" s="8" t="str">
        <f>+'EV PRECIO REFERENCIA'!BB177</f>
        <v/>
      </c>
      <c r="AO177" s="8" t="str">
        <f t="shared" si="74"/>
        <v>No Aplica</v>
      </c>
      <c r="AP177" s="8" t="str">
        <f>+'EV PRECIO REFERENCIA'!BE177</f>
        <v/>
      </c>
      <c r="AQ177" s="8" t="str">
        <f t="shared" si="75"/>
        <v>No Aplica</v>
      </c>
      <c r="AR177" s="8" t="str">
        <f>+'EV PRECIO REFERENCIA'!BH177</f>
        <v/>
      </c>
      <c r="AS177" s="8" t="str">
        <f t="shared" si="76"/>
        <v>No Aplica</v>
      </c>
      <c r="AT177" s="8" t="str">
        <f>+'EV PRECIO REFERENCIA'!BK177</f>
        <v/>
      </c>
      <c r="AU177" s="8" t="str">
        <f t="shared" si="77"/>
        <v>No Aplica</v>
      </c>
      <c r="AV177" s="8" t="str">
        <f>+'EV PRECIO REFERENCIA'!BQ177</f>
        <v/>
      </c>
      <c r="AW177" s="8" t="str">
        <f t="shared" si="78"/>
        <v>No Aplica</v>
      </c>
      <c r="AX177" s="8" t="str">
        <f>+'EV PRECIO REFERENCIA'!BT177</f>
        <v/>
      </c>
      <c r="AY177" s="8" t="str">
        <f t="shared" si="79"/>
        <v>No Aplica</v>
      </c>
      <c r="AZ177" s="8" t="e">
        <f>+'EV PRECIO REFERENCIA'!BW177</f>
        <v>#REF!</v>
      </c>
      <c r="BA177" s="8" t="e">
        <f t="shared" si="80"/>
        <v>#REF!</v>
      </c>
      <c r="BB177" s="44">
        <f t="shared" si="81"/>
        <v>19028</v>
      </c>
    </row>
    <row r="178" spans="1:54" ht="25.5" x14ac:dyDescent="0.2">
      <c r="A178" s="85">
        <f t="shared" si="83"/>
        <v>169</v>
      </c>
      <c r="B178" s="22" t="str">
        <f>VLOOKUP(A178,'EV PRECIO REFERENCIA'!A178:B509,2,0)</f>
        <v>DM1173</v>
      </c>
      <c r="C178" s="135" t="str">
        <f>VLOOKUP(A178,'EV PRECIO REFERENCIA'!A178:C509,3,0)</f>
        <v>TUBO ENDOTRAQUEAL REFORZADO 8/0 C/B</v>
      </c>
      <c r="D178" s="18">
        <f>VLOOKUP(A178,'EV PRECIO REFERENCIA'!A178:D509,4,0)</f>
        <v>1</v>
      </c>
      <c r="E178" s="86" t="str">
        <f>VLOOKUP(A178,'EV PRECIO REFERENCIA'!A178:E509,5,0)</f>
        <v>UN</v>
      </c>
      <c r="F178" s="23">
        <f>VLOOKUP(A178,'EV PRECIO REFERENCIA'!A178:F509,6,0)</f>
        <v>19028.099999999999</v>
      </c>
      <c r="G178" s="23">
        <f>VLOOKUP(A178,'EV PRECIO REFERENCIA'!A178:G509,7,0)</f>
        <v>7</v>
      </c>
      <c r="H178" s="8">
        <f t="shared" si="57"/>
        <v>133196.69999999998</v>
      </c>
      <c r="I178" s="8">
        <f t="shared" si="58"/>
        <v>15222.48</v>
      </c>
      <c r="J178" s="8" t="str">
        <f>+'EV PRECIO REFERENCIA'!I178</f>
        <v/>
      </c>
      <c r="K178" s="8" t="str">
        <f t="shared" si="59"/>
        <v>No Aplica</v>
      </c>
      <c r="L178" s="8" t="str">
        <f>+'EV PRECIO REFERENCIA'!L178</f>
        <v/>
      </c>
      <c r="M178" s="8" t="str">
        <f t="shared" si="60"/>
        <v>No Aplica</v>
      </c>
      <c r="N178" s="8" t="str">
        <f>+'EV PRECIO REFERENCIA'!O178</f>
        <v/>
      </c>
      <c r="O178" s="8" t="str">
        <f t="shared" si="61"/>
        <v>No Aplica</v>
      </c>
      <c r="P178" s="8" t="str">
        <f>+'EV PRECIO REFERENCIA'!R178</f>
        <v/>
      </c>
      <c r="Q178" s="8" t="str">
        <f t="shared" si="62"/>
        <v>No Aplica</v>
      </c>
      <c r="R178" s="8">
        <f>+'EV PRECIO REFERENCIA'!U178</f>
        <v>19028</v>
      </c>
      <c r="S178" s="8" t="str">
        <f t="shared" si="63"/>
        <v>Precios Bajos</v>
      </c>
      <c r="T178" s="8" t="str">
        <f>+'EV PRECIO REFERENCIA'!X178</f>
        <v/>
      </c>
      <c r="U178" s="8" t="str">
        <f t="shared" si="64"/>
        <v>No Aplica</v>
      </c>
      <c r="V178" s="8" t="e">
        <f>+'EV PRECIO REFERENCIA'!AA178</f>
        <v>#REF!</v>
      </c>
      <c r="W178" s="8" t="e">
        <f t="shared" si="65"/>
        <v>#REF!</v>
      </c>
      <c r="X178" s="258" t="str">
        <f>+'EV PRECIO REFERENCIA'!AD178</f>
        <v/>
      </c>
      <c r="Y178" s="8" t="str">
        <f t="shared" si="66"/>
        <v>No Aplica</v>
      </c>
      <c r="Z178" s="8" t="str">
        <f>+'EV PRECIO REFERENCIA'!AG178</f>
        <v/>
      </c>
      <c r="AA178" s="8" t="str">
        <f t="shared" si="67"/>
        <v>No Aplica</v>
      </c>
      <c r="AB178" s="8" t="str">
        <f>+'EV PRECIO REFERENCIA'!AJ178:AJ510</f>
        <v/>
      </c>
      <c r="AC178" s="8" t="str">
        <f t="shared" si="68"/>
        <v>No Aplica</v>
      </c>
      <c r="AD178" s="8" t="str">
        <f>+'EV PRECIO REFERENCIA'!AM178</f>
        <v/>
      </c>
      <c r="AE178" s="8" t="str">
        <f t="shared" si="69"/>
        <v>No Aplica</v>
      </c>
      <c r="AF178" s="342" t="str">
        <f>+'EV PRECIO REFERENCIA'!AP178</f>
        <v/>
      </c>
      <c r="AG178" s="8" t="str">
        <f t="shared" si="70"/>
        <v>No Aplica</v>
      </c>
      <c r="AH178" s="8" t="str">
        <f>+'EV PRECIO REFERENCIA'!AS178</f>
        <v/>
      </c>
      <c r="AI178" s="8" t="str">
        <f t="shared" si="71"/>
        <v>No Aplica</v>
      </c>
      <c r="AJ178" s="8" t="str">
        <f>+'EV PRECIO REFERENCIA'!AV178</f>
        <v/>
      </c>
      <c r="AK178" s="8" t="str">
        <f t="shared" si="72"/>
        <v>No Aplica</v>
      </c>
      <c r="AL178" s="342" t="str">
        <f>+'EV PRECIO REFERENCIA'!AY178</f>
        <v/>
      </c>
      <c r="AM178" s="8" t="str">
        <f t="shared" si="73"/>
        <v>No Aplica</v>
      </c>
      <c r="AN178" s="8" t="str">
        <f>+'EV PRECIO REFERENCIA'!BB178</f>
        <v/>
      </c>
      <c r="AO178" s="8" t="str">
        <f t="shared" si="74"/>
        <v>No Aplica</v>
      </c>
      <c r="AP178" s="8" t="str">
        <f>+'EV PRECIO REFERENCIA'!BE178</f>
        <v/>
      </c>
      <c r="AQ178" s="8" t="str">
        <f t="shared" si="75"/>
        <v>No Aplica</v>
      </c>
      <c r="AR178" s="8" t="str">
        <f>+'EV PRECIO REFERENCIA'!BH178</f>
        <v/>
      </c>
      <c r="AS178" s="8" t="str">
        <f t="shared" si="76"/>
        <v>No Aplica</v>
      </c>
      <c r="AT178" s="8" t="str">
        <f>+'EV PRECIO REFERENCIA'!BK178</f>
        <v/>
      </c>
      <c r="AU178" s="8" t="str">
        <f t="shared" si="77"/>
        <v>No Aplica</v>
      </c>
      <c r="AV178" s="8" t="str">
        <f>+'EV PRECIO REFERENCIA'!BQ178</f>
        <v/>
      </c>
      <c r="AW178" s="8" t="str">
        <f t="shared" si="78"/>
        <v>No Aplica</v>
      </c>
      <c r="AX178" s="8" t="str">
        <f>+'EV PRECIO REFERENCIA'!BT178</f>
        <v/>
      </c>
      <c r="AY178" s="8" t="str">
        <f t="shared" si="79"/>
        <v>No Aplica</v>
      </c>
      <c r="AZ178" s="8" t="e">
        <f>+'EV PRECIO REFERENCIA'!BW178</f>
        <v>#REF!</v>
      </c>
      <c r="BA178" s="8" t="e">
        <f t="shared" si="80"/>
        <v>#REF!</v>
      </c>
      <c r="BB178" s="44">
        <f t="shared" si="81"/>
        <v>19028</v>
      </c>
    </row>
    <row r="179" spans="1:54" ht="25.5" x14ac:dyDescent="0.2">
      <c r="A179" s="85">
        <f t="shared" si="83"/>
        <v>170</v>
      </c>
      <c r="B179" s="22" t="str">
        <f>VLOOKUP(A179,'EV PRECIO REFERENCIA'!A179:B510,2,0)</f>
        <v>DM1333</v>
      </c>
      <c r="C179" s="135" t="str">
        <f>VLOOKUP(A179,'EV PRECIO REFERENCIA'!A179:C510,3,0)</f>
        <v>TUBO ENDOTRAQUEAL REFORZADO CON BALON N 8.5</v>
      </c>
      <c r="D179" s="18">
        <f>VLOOKUP(A179,'EV PRECIO REFERENCIA'!A179:D510,4,0)</f>
        <v>1</v>
      </c>
      <c r="E179" s="86" t="str">
        <f>VLOOKUP(A179,'EV PRECIO REFERENCIA'!A179:E510,5,0)</f>
        <v>UN</v>
      </c>
      <c r="F179" s="23">
        <f>VLOOKUP(A179,'EV PRECIO REFERENCIA'!A179:F510,6,0)</f>
        <v>19028.099999999999</v>
      </c>
      <c r="G179" s="23">
        <f>VLOOKUP(A179,'EV PRECIO REFERENCIA'!A179:G510,7,0)</f>
        <v>1</v>
      </c>
      <c r="H179" s="8">
        <f t="shared" si="57"/>
        <v>19028.099999999999</v>
      </c>
      <c r="I179" s="8">
        <f t="shared" si="58"/>
        <v>15222.48</v>
      </c>
      <c r="J179" s="8" t="str">
        <f>+'EV PRECIO REFERENCIA'!I179</f>
        <v/>
      </c>
      <c r="K179" s="8" t="str">
        <f t="shared" si="59"/>
        <v>No Aplica</v>
      </c>
      <c r="L179" s="8" t="str">
        <f>+'EV PRECIO REFERENCIA'!L179</f>
        <v/>
      </c>
      <c r="M179" s="8" t="str">
        <f t="shared" si="60"/>
        <v>No Aplica</v>
      </c>
      <c r="N179" s="8" t="str">
        <f>+'EV PRECIO REFERENCIA'!O179</f>
        <v/>
      </c>
      <c r="O179" s="8" t="str">
        <f t="shared" si="61"/>
        <v>No Aplica</v>
      </c>
      <c r="P179" s="8" t="str">
        <f>+'EV PRECIO REFERENCIA'!R179</f>
        <v/>
      </c>
      <c r="Q179" s="8" t="str">
        <f t="shared" si="62"/>
        <v>No Aplica</v>
      </c>
      <c r="R179" s="8">
        <f>+'EV PRECIO REFERENCIA'!U179</f>
        <v>19028</v>
      </c>
      <c r="S179" s="8" t="str">
        <f t="shared" si="63"/>
        <v>Precios Bajos</v>
      </c>
      <c r="T179" s="8" t="str">
        <f>+'EV PRECIO REFERENCIA'!X179</f>
        <v/>
      </c>
      <c r="U179" s="8" t="str">
        <f t="shared" si="64"/>
        <v>No Aplica</v>
      </c>
      <c r="V179" s="8" t="e">
        <f>+'EV PRECIO REFERENCIA'!AA179</f>
        <v>#REF!</v>
      </c>
      <c r="W179" s="8" t="e">
        <f t="shared" si="65"/>
        <v>#REF!</v>
      </c>
      <c r="X179" s="258" t="str">
        <f>+'EV PRECIO REFERENCIA'!AD179</f>
        <v/>
      </c>
      <c r="Y179" s="8" t="str">
        <f t="shared" si="66"/>
        <v>No Aplica</v>
      </c>
      <c r="Z179" s="8" t="str">
        <f>+'EV PRECIO REFERENCIA'!AG179</f>
        <v/>
      </c>
      <c r="AA179" s="8" t="str">
        <f t="shared" si="67"/>
        <v>No Aplica</v>
      </c>
      <c r="AB179" s="8" t="str">
        <f>+'EV PRECIO REFERENCIA'!AJ179:AJ511</f>
        <v/>
      </c>
      <c r="AC179" s="8" t="str">
        <f t="shared" si="68"/>
        <v>No Aplica</v>
      </c>
      <c r="AD179" s="8" t="str">
        <f>+'EV PRECIO REFERENCIA'!AM179</f>
        <v/>
      </c>
      <c r="AE179" s="8" t="str">
        <f t="shared" si="69"/>
        <v>No Aplica</v>
      </c>
      <c r="AF179" s="342" t="str">
        <f>+'EV PRECIO REFERENCIA'!AP179</f>
        <v/>
      </c>
      <c r="AG179" s="8" t="str">
        <f t="shared" si="70"/>
        <v>No Aplica</v>
      </c>
      <c r="AH179" s="8" t="str">
        <f>+'EV PRECIO REFERENCIA'!AS179</f>
        <v/>
      </c>
      <c r="AI179" s="8" t="str">
        <f t="shared" si="71"/>
        <v>No Aplica</v>
      </c>
      <c r="AJ179" s="8" t="str">
        <f>+'EV PRECIO REFERENCIA'!AV179</f>
        <v/>
      </c>
      <c r="AK179" s="8" t="str">
        <f t="shared" si="72"/>
        <v>No Aplica</v>
      </c>
      <c r="AL179" s="342" t="str">
        <f>+'EV PRECIO REFERENCIA'!AY179</f>
        <v/>
      </c>
      <c r="AM179" s="8" t="str">
        <f t="shared" si="73"/>
        <v>No Aplica</v>
      </c>
      <c r="AN179" s="8" t="str">
        <f>+'EV PRECIO REFERENCIA'!BB179</f>
        <v/>
      </c>
      <c r="AO179" s="8" t="str">
        <f t="shared" si="74"/>
        <v>No Aplica</v>
      </c>
      <c r="AP179" s="8" t="str">
        <f>+'EV PRECIO REFERENCIA'!BE179</f>
        <v/>
      </c>
      <c r="AQ179" s="8" t="str">
        <f t="shared" si="75"/>
        <v>No Aplica</v>
      </c>
      <c r="AR179" s="8" t="str">
        <f>+'EV PRECIO REFERENCIA'!BH179</f>
        <v/>
      </c>
      <c r="AS179" s="8" t="str">
        <f t="shared" si="76"/>
        <v>No Aplica</v>
      </c>
      <c r="AT179" s="8" t="str">
        <f>+'EV PRECIO REFERENCIA'!BK179</f>
        <v/>
      </c>
      <c r="AU179" s="8" t="str">
        <f t="shared" si="77"/>
        <v>No Aplica</v>
      </c>
      <c r="AV179" s="8" t="str">
        <f>+'EV PRECIO REFERENCIA'!BQ179</f>
        <v/>
      </c>
      <c r="AW179" s="8" t="str">
        <f t="shared" si="78"/>
        <v>No Aplica</v>
      </c>
      <c r="AX179" s="8" t="str">
        <f>+'EV PRECIO REFERENCIA'!BT179</f>
        <v/>
      </c>
      <c r="AY179" s="8" t="str">
        <f t="shared" si="79"/>
        <v>No Aplica</v>
      </c>
      <c r="AZ179" s="8" t="e">
        <f>+'EV PRECIO REFERENCIA'!BW179</f>
        <v>#REF!</v>
      </c>
      <c r="BA179" s="8" t="e">
        <f t="shared" si="80"/>
        <v>#REF!</v>
      </c>
      <c r="BB179" s="44">
        <f t="shared" si="81"/>
        <v>19028</v>
      </c>
    </row>
    <row r="180" spans="1:54" ht="25.5" x14ac:dyDescent="0.2">
      <c r="A180" s="85">
        <f t="shared" si="83"/>
        <v>171</v>
      </c>
      <c r="B180" s="22" t="str">
        <f>VLOOKUP(A180,'EV PRECIO REFERENCIA'!A180:B511,2,0)</f>
        <v>DM1172</v>
      </c>
      <c r="C180" s="135" t="str">
        <f>VLOOKUP(A180,'EV PRECIO REFERENCIA'!A180:C511,3,0)</f>
        <v>TUBO ENDOTRAQUEAL REFORZADO 7/5 C/B</v>
      </c>
      <c r="D180" s="18">
        <f>VLOOKUP(A180,'EV PRECIO REFERENCIA'!A180:D511,4,0)</f>
        <v>1</v>
      </c>
      <c r="E180" s="86" t="str">
        <f>VLOOKUP(A180,'EV PRECIO REFERENCIA'!A180:E511,5,0)</f>
        <v>UN</v>
      </c>
      <c r="F180" s="23">
        <f>VLOOKUP(A180,'EV PRECIO REFERENCIA'!A180:F511,6,0)</f>
        <v>19028.099999999999</v>
      </c>
      <c r="G180" s="23">
        <f>VLOOKUP(A180,'EV PRECIO REFERENCIA'!A180:G511,7,0)</f>
        <v>10</v>
      </c>
      <c r="H180" s="8">
        <f t="shared" si="57"/>
        <v>190281</v>
      </c>
      <c r="I180" s="8">
        <f t="shared" si="58"/>
        <v>15222.48</v>
      </c>
      <c r="J180" s="8" t="str">
        <f>+'EV PRECIO REFERENCIA'!I180</f>
        <v/>
      </c>
      <c r="K180" s="8" t="str">
        <f t="shared" si="59"/>
        <v>No Aplica</v>
      </c>
      <c r="L180" s="8" t="str">
        <f>+'EV PRECIO REFERENCIA'!L180</f>
        <v/>
      </c>
      <c r="M180" s="8" t="str">
        <f t="shared" si="60"/>
        <v>No Aplica</v>
      </c>
      <c r="N180" s="8" t="str">
        <f>+'EV PRECIO REFERENCIA'!O180</f>
        <v/>
      </c>
      <c r="O180" s="8" t="str">
        <f t="shared" si="61"/>
        <v>No Aplica</v>
      </c>
      <c r="P180" s="8" t="str">
        <f>+'EV PRECIO REFERENCIA'!R180</f>
        <v/>
      </c>
      <c r="Q180" s="8" t="str">
        <f t="shared" si="62"/>
        <v>No Aplica</v>
      </c>
      <c r="R180" s="8">
        <f>+'EV PRECIO REFERENCIA'!U180</f>
        <v>19028</v>
      </c>
      <c r="S180" s="8" t="str">
        <f t="shared" si="63"/>
        <v>Precios Bajos</v>
      </c>
      <c r="T180" s="8" t="str">
        <f>+'EV PRECIO REFERENCIA'!X180</f>
        <v/>
      </c>
      <c r="U180" s="8" t="str">
        <f t="shared" si="64"/>
        <v>No Aplica</v>
      </c>
      <c r="V180" s="8" t="e">
        <f>+'EV PRECIO REFERENCIA'!AA180</f>
        <v>#REF!</v>
      </c>
      <c r="W180" s="8" t="e">
        <f t="shared" si="65"/>
        <v>#REF!</v>
      </c>
      <c r="X180" s="258" t="str">
        <f>+'EV PRECIO REFERENCIA'!AD180</f>
        <v/>
      </c>
      <c r="Y180" s="8" t="str">
        <f t="shared" si="66"/>
        <v>No Aplica</v>
      </c>
      <c r="Z180" s="8" t="str">
        <f>+'EV PRECIO REFERENCIA'!AG180</f>
        <v/>
      </c>
      <c r="AA180" s="8" t="str">
        <f t="shared" si="67"/>
        <v>No Aplica</v>
      </c>
      <c r="AB180" s="8" t="str">
        <f>+'EV PRECIO REFERENCIA'!AJ180:AJ512</f>
        <v/>
      </c>
      <c r="AC180" s="8" t="str">
        <f t="shared" si="68"/>
        <v>No Aplica</v>
      </c>
      <c r="AD180" s="8" t="str">
        <f>+'EV PRECIO REFERENCIA'!AM180</f>
        <v/>
      </c>
      <c r="AE180" s="8" t="str">
        <f t="shared" si="69"/>
        <v>No Aplica</v>
      </c>
      <c r="AF180" s="342" t="str">
        <f>+'EV PRECIO REFERENCIA'!AP180</f>
        <v/>
      </c>
      <c r="AG180" s="8" t="str">
        <f t="shared" si="70"/>
        <v>No Aplica</v>
      </c>
      <c r="AH180" s="8" t="str">
        <f>+'EV PRECIO REFERENCIA'!AS180</f>
        <v/>
      </c>
      <c r="AI180" s="8" t="str">
        <f t="shared" si="71"/>
        <v>No Aplica</v>
      </c>
      <c r="AJ180" s="8" t="str">
        <f>+'EV PRECIO REFERENCIA'!AV180</f>
        <v/>
      </c>
      <c r="AK180" s="8" t="str">
        <f t="shared" si="72"/>
        <v>No Aplica</v>
      </c>
      <c r="AL180" s="342" t="str">
        <f>+'EV PRECIO REFERENCIA'!AY180</f>
        <v/>
      </c>
      <c r="AM180" s="8" t="str">
        <f t="shared" si="73"/>
        <v>No Aplica</v>
      </c>
      <c r="AN180" s="8" t="str">
        <f>+'EV PRECIO REFERENCIA'!BB180</f>
        <v/>
      </c>
      <c r="AO180" s="8" t="str">
        <f t="shared" si="74"/>
        <v>No Aplica</v>
      </c>
      <c r="AP180" s="8" t="str">
        <f>+'EV PRECIO REFERENCIA'!BE180</f>
        <v/>
      </c>
      <c r="AQ180" s="8" t="str">
        <f t="shared" si="75"/>
        <v>No Aplica</v>
      </c>
      <c r="AR180" s="8" t="str">
        <f>+'EV PRECIO REFERENCIA'!BH180</f>
        <v/>
      </c>
      <c r="AS180" s="8" t="str">
        <f t="shared" si="76"/>
        <v>No Aplica</v>
      </c>
      <c r="AT180" s="8" t="str">
        <f>+'EV PRECIO REFERENCIA'!BK180</f>
        <v/>
      </c>
      <c r="AU180" s="8" t="str">
        <f t="shared" si="77"/>
        <v>No Aplica</v>
      </c>
      <c r="AV180" s="8" t="str">
        <f>+'EV PRECIO REFERENCIA'!BQ180</f>
        <v/>
      </c>
      <c r="AW180" s="8" t="str">
        <f t="shared" si="78"/>
        <v>No Aplica</v>
      </c>
      <c r="AX180" s="8" t="str">
        <f>+'EV PRECIO REFERENCIA'!BT180</f>
        <v/>
      </c>
      <c r="AY180" s="8" t="str">
        <f t="shared" si="79"/>
        <v>No Aplica</v>
      </c>
      <c r="AZ180" s="8" t="e">
        <f>+'EV PRECIO REFERENCIA'!BW180</f>
        <v>#REF!</v>
      </c>
      <c r="BA180" s="8" t="e">
        <f t="shared" si="80"/>
        <v>#REF!</v>
      </c>
      <c r="BB180" s="44">
        <f t="shared" si="81"/>
        <v>19028</v>
      </c>
    </row>
    <row r="181" spans="1:54" ht="25.5" x14ac:dyDescent="0.2">
      <c r="A181" s="85">
        <f t="shared" si="83"/>
        <v>172</v>
      </c>
      <c r="B181" s="22" t="str">
        <f>VLOOKUP(A181,'EV PRECIO REFERENCIA'!A181:B512,2,0)</f>
        <v>DM1169</v>
      </c>
      <c r="C181" s="135" t="str">
        <f>VLOOKUP(A181,'EV PRECIO REFERENCIA'!A181:C512,3,0)</f>
        <v>TUBO ENDOTRAQUEAL REFORZADO 6/0 C/B</v>
      </c>
      <c r="D181" s="18">
        <f>VLOOKUP(A181,'EV PRECIO REFERENCIA'!A181:D512,4,0)</f>
        <v>1</v>
      </c>
      <c r="E181" s="86" t="str">
        <f>VLOOKUP(A181,'EV PRECIO REFERENCIA'!A181:E512,5,0)</f>
        <v>UN</v>
      </c>
      <c r="F181" s="23">
        <f>VLOOKUP(A181,'EV PRECIO REFERENCIA'!A181:F512,6,0)</f>
        <v>19028.099999999999</v>
      </c>
      <c r="G181" s="23">
        <f>VLOOKUP(A181,'EV PRECIO REFERENCIA'!A181:G512,7,0)</f>
        <v>7</v>
      </c>
      <c r="H181" s="8">
        <f t="shared" si="57"/>
        <v>133196.69999999998</v>
      </c>
      <c r="I181" s="8">
        <f t="shared" si="58"/>
        <v>15222.48</v>
      </c>
      <c r="J181" s="8" t="str">
        <f>+'EV PRECIO REFERENCIA'!I181</f>
        <v/>
      </c>
      <c r="K181" s="8" t="str">
        <f t="shared" si="59"/>
        <v>No Aplica</v>
      </c>
      <c r="L181" s="8" t="str">
        <f>+'EV PRECIO REFERENCIA'!L181</f>
        <v/>
      </c>
      <c r="M181" s="8" t="str">
        <f t="shared" si="60"/>
        <v>No Aplica</v>
      </c>
      <c r="N181" s="8" t="str">
        <f>+'EV PRECIO REFERENCIA'!O181</f>
        <v/>
      </c>
      <c r="O181" s="8" t="str">
        <f t="shared" si="61"/>
        <v>No Aplica</v>
      </c>
      <c r="P181" s="8" t="str">
        <f>+'EV PRECIO REFERENCIA'!R181</f>
        <v/>
      </c>
      <c r="Q181" s="8" t="str">
        <f t="shared" si="62"/>
        <v>No Aplica</v>
      </c>
      <c r="R181" s="8">
        <f>+'EV PRECIO REFERENCIA'!U181</f>
        <v>19028</v>
      </c>
      <c r="S181" s="8" t="str">
        <f t="shared" si="63"/>
        <v>Precios Bajos</v>
      </c>
      <c r="T181" s="8" t="str">
        <f>+'EV PRECIO REFERENCIA'!X181</f>
        <v/>
      </c>
      <c r="U181" s="8" t="str">
        <f t="shared" si="64"/>
        <v>No Aplica</v>
      </c>
      <c r="V181" s="8" t="e">
        <f>+'EV PRECIO REFERENCIA'!AA181</f>
        <v>#REF!</v>
      </c>
      <c r="W181" s="8" t="e">
        <f t="shared" si="65"/>
        <v>#REF!</v>
      </c>
      <c r="X181" s="258" t="str">
        <f>+'EV PRECIO REFERENCIA'!AD181</f>
        <v/>
      </c>
      <c r="Y181" s="8" t="str">
        <f t="shared" si="66"/>
        <v>No Aplica</v>
      </c>
      <c r="Z181" s="8" t="str">
        <f>+'EV PRECIO REFERENCIA'!AG181</f>
        <v/>
      </c>
      <c r="AA181" s="8" t="str">
        <f t="shared" si="67"/>
        <v>No Aplica</v>
      </c>
      <c r="AB181" s="8" t="str">
        <f>+'EV PRECIO REFERENCIA'!AJ181:AJ513</f>
        <v/>
      </c>
      <c r="AC181" s="8" t="str">
        <f t="shared" si="68"/>
        <v>No Aplica</v>
      </c>
      <c r="AD181" s="8" t="str">
        <f>+'EV PRECIO REFERENCIA'!AM181</f>
        <v/>
      </c>
      <c r="AE181" s="8" t="str">
        <f t="shared" si="69"/>
        <v>No Aplica</v>
      </c>
      <c r="AF181" s="342" t="str">
        <f>+'EV PRECIO REFERENCIA'!AP181</f>
        <v/>
      </c>
      <c r="AG181" s="8" t="str">
        <f t="shared" si="70"/>
        <v>No Aplica</v>
      </c>
      <c r="AH181" s="8" t="str">
        <f>+'EV PRECIO REFERENCIA'!AS181</f>
        <v/>
      </c>
      <c r="AI181" s="8" t="str">
        <f t="shared" si="71"/>
        <v>No Aplica</v>
      </c>
      <c r="AJ181" s="8" t="str">
        <f>+'EV PRECIO REFERENCIA'!AV181</f>
        <v/>
      </c>
      <c r="AK181" s="8" t="str">
        <f t="shared" si="72"/>
        <v>No Aplica</v>
      </c>
      <c r="AL181" s="342" t="str">
        <f>+'EV PRECIO REFERENCIA'!AY181</f>
        <v/>
      </c>
      <c r="AM181" s="8" t="str">
        <f t="shared" si="73"/>
        <v>No Aplica</v>
      </c>
      <c r="AN181" s="8" t="str">
        <f>+'EV PRECIO REFERENCIA'!BB181</f>
        <v/>
      </c>
      <c r="AO181" s="8" t="str">
        <f t="shared" si="74"/>
        <v>No Aplica</v>
      </c>
      <c r="AP181" s="8" t="str">
        <f>+'EV PRECIO REFERENCIA'!BE181</f>
        <v/>
      </c>
      <c r="AQ181" s="8" t="str">
        <f t="shared" si="75"/>
        <v>No Aplica</v>
      </c>
      <c r="AR181" s="8" t="str">
        <f>+'EV PRECIO REFERENCIA'!BH181</f>
        <v/>
      </c>
      <c r="AS181" s="8" t="str">
        <f t="shared" si="76"/>
        <v>No Aplica</v>
      </c>
      <c r="AT181" s="8" t="str">
        <f>+'EV PRECIO REFERENCIA'!BK181</f>
        <v/>
      </c>
      <c r="AU181" s="8" t="str">
        <f t="shared" si="77"/>
        <v>No Aplica</v>
      </c>
      <c r="AV181" s="8" t="str">
        <f>+'EV PRECIO REFERENCIA'!BQ181</f>
        <v/>
      </c>
      <c r="AW181" s="8" t="str">
        <f t="shared" si="78"/>
        <v>No Aplica</v>
      </c>
      <c r="AX181" s="8" t="str">
        <f>+'EV PRECIO REFERENCIA'!BT181</f>
        <v/>
      </c>
      <c r="AY181" s="8" t="str">
        <f t="shared" si="79"/>
        <v>No Aplica</v>
      </c>
      <c r="AZ181" s="8" t="e">
        <f>+'EV PRECIO REFERENCIA'!BW181</f>
        <v>#REF!</v>
      </c>
      <c r="BA181" s="8" t="e">
        <f t="shared" si="80"/>
        <v>#REF!</v>
      </c>
      <c r="BB181" s="44">
        <f t="shared" si="81"/>
        <v>19028</v>
      </c>
    </row>
    <row r="182" spans="1:54" ht="25.5" x14ac:dyDescent="0.2">
      <c r="A182" s="85">
        <f t="shared" si="83"/>
        <v>173</v>
      </c>
      <c r="B182" s="22" t="str">
        <f>VLOOKUP(A182,'EV PRECIO REFERENCIA'!A182:B513,2,0)</f>
        <v>DM1171</v>
      </c>
      <c r="C182" s="135" t="str">
        <f>VLOOKUP(A182,'EV PRECIO REFERENCIA'!A182:C513,3,0)</f>
        <v>TUBO ENDOTRAQUEAL REFORZADO 7/0 C/B</v>
      </c>
      <c r="D182" s="18">
        <f>VLOOKUP(A182,'EV PRECIO REFERENCIA'!A182:D513,4,0)</f>
        <v>1</v>
      </c>
      <c r="E182" s="86" t="str">
        <f>VLOOKUP(A182,'EV PRECIO REFERENCIA'!A182:E513,5,0)</f>
        <v>UN</v>
      </c>
      <c r="F182" s="23">
        <f>VLOOKUP(A182,'EV PRECIO REFERENCIA'!A182:F513,6,0)</f>
        <v>19028.099999999999</v>
      </c>
      <c r="G182" s="23">
        <f>VLOOKUP(A182,'EV PRECIO REFERENCIA'!A182:G513,7,0)</f>
        <v>5</v>
      </c>
      <c r="H182" s="8">
        <f t="shared" si="57"/>
        <v>95140.5</v>
      </c>
      <c r="I182" s="8">
        <f t="shared" si="58"/>
        <v>15222.48</v>
      </c>
      <c r="J182" s="8" t="str">
        <f>+'EV PRECIO REFERENCIA'!I182</f>
        <v/>
      </c>
      <c r="K182" s="8" t="str">
        <f t="shared" si="59"/>
        <v>No Aplica</v>
      </c>
      <c r="L182" s="8" t="str">
        <f>+'EV PRECIO REFERENCIA'!L182</f>
        <v/>
      </c>
      <c r="M182" s="8" t="str">
        <f t="shared" si="60"/>
        <v>No Aplica</v>
      </c>
      <c r="N182" s="8" t="str">
        <f>+'EV PRECIO REFERENCIA'!O182</f>
        <v/>
      </c>
      <c r="O182" s="8" t="str">
        <f t="shared" si="61"/>
        <v>No Aplica</v>
      </c>
      <c r="P182" s="8" t="str">
        <f>+'EV PRECIO REFERENCIA'!R182</f>
        <v/>
      </c>
      <c r="Q182" s="8" t="str">
        <f t="shared" si="62"/>
        <v>No Aplica</v>
      </c>
      <c r="R182" s="8">
        <f>+'EV PRECIO REFERENCIA'!U182</f>
        <v>19028</v>
      </c>
      <c r="S182" s="8" t="str">
        <f t="shared" si="63"/>
        <v>Precios Bajos</v>
      </c>
      <c r="T182" s="8" t="str">
        <f>+'EV PRECIO REFERENCIA'!X182</f>
        <v/>
      </c>
      <c r="U182" s="8" t="str">
        <f t="shared" si="64"/>
        <v>No Aplica</v>
      </c>
      <c r="V182" s="8" t="e">
        <f>+'EV PRECIO REFERENCIA'!AA182</f>
        <v>#REF!</v>
      </c>
      <c r="W182" s="8" t="e">
        <f t="shared" si="65"/>
        <v>#REF!</v>
      </c>
      <c r="X182" s="258" t="str">
        <f>+'EV PRECIO REFERENCIA'!AD182</f>
        <v/>
      </c>
      <c r="Y182" s="8" t="str">
        <f t="shared" si="66"/>
        <v>No Aplica</v>
      </c>
      <c r="Z182" s="8" t="str">
        <f>+'EV PRECIO REFERENCIA'!AG182</f>
        <v/>
      </c>
      <c r="AA182" s="8" t="str">
        <f t="shared" si="67"/>
        <v>No Aplica</v>
      </c>
      <c r="AB182" s="8" t="str">
        <f>+'EV PRECIO REFERENCIA'!AJ182:AJ514</f>
        <v/>
      </c>
      <c r="AC182" s="8" t="str">
        <f t="shared" si="68"/>
        <v>No Aplica</v>
      </c>
      <c r="AD182" s="8" t="str">
        <f>+'EV PRECIO REFERENCIA'!AM182</f>
        <v/>
      </c>
      <c r="AE182" s="8" t="str">
        <f t="shared" si="69"/>
        <v>No Aplica</v>
      </c>
      <c r="AF182" s="342" t="str">
        <f>+'EV PRECIO REFERENCIA'!AP182</f>
        <v/>
      </c>
      <c r="AG182" s="8" t="str">
        <f t="shared" si="70"/>
        <v>No Aplica</v>
      </c>
      <c r="AH182" s="8" t="str">
        <f>+'EV PRECIO REFERENCIA'!AS182</f>
        <v/>
      </c>
      <c r="AI182" s="8" t="str">
        <f t="shared" si="71"/>
        <v>No Aplica</v>
      </c>
      <c r="AJ182" s="8" t="str">
        <f>+'EV PRECIO REFERENCIA'!AV182</f>
        <v/>
      </c>
      <c r="AK182" s="8" t="str">
        <f t="shared" si="72"/>
        <v>No Aplica</v>
      </c>
      <c r="AL182" s="342" t="str">
        <f>+'EV PRECIO REFERENCIA'!AY182</f>
        <v/>
      </c>
      <c r="AM182" s="8" t="str">
        <f t="shared" si="73"/>
        <v>No Aplica</v>
      </c>
      <c r="AN182" s="8" t="str">
        <f>+'EV PRECIO REFERENCIA'!BB182</f>
        <v/>
      </c>
      <c r="AO182" s="8" t="str">
        <f t="shared" si="74"/>
        <v>No Aplica</v>
      </c>
      <c r="AP182" s="8" t="str">
        <f>+'EV PRECIO REFERENCIA'!BE182</f>
        <v/>
      </c>
      <c r="AQ182" s="8" t="str">
        <f t="shared" si="75"/>
        <v>No Aplica</v>
      </c>
      <c r="AR182" s="8" t="str">
        <f>+'EV PRECIO REFERENCIA'!BH182</f>
        <v/>
      </c>
      <c r="AS182" s="8" t="str">
        <f t="shared" si="76"/>
        <v>No Aplica</v>
      </c>
      <c r="AT182" s="8" t="str">
        <f>+'EV PRECIO REFERENCIA'!BK182</f>
        <v/>
      </c>
      <c r="AU182" s="8" t="str">
        <f t="shared" si="77"/>
        <v>No Aplica</v>
      </c>
      <c r="AV182" s="8" t="str">
        <f>+'EV PRECIO REFERENCIA'!BQ182</f>
        <v/>
      </c>
      <c r="AW182" s="8" t="str">
        <f t="shared" si="78"/>
        <v>No Aplica</v>
      </c>
      <c r="AX182" s="8" t="str">
        <f>+'EV PRECIO REFERENCIA'!BT182</f>
        <v/>
      </c>
      <c r="AY182" s="8" t="str">
        <f t="shared" si="79"/>
        <v>No Aplica</v>
      </c>
      <c r="AZ182" s="8" t="e">
        <f>+'EV PRECIO REFERENCIA'!BW182</f>
        <v>#REF!</v>
      </c>
      <c r="BA182" s="8" t="e">
        <f t="shared" si="80"/>
        <v>#REF!</v>
      </c>
      <c r="BB182" s="44">
        <f t="shared" si="81"/>
        <v>19028</v>
      </c>
    </row>
    <row r="183" spans="1:54" ht="51" x14ac:dyDescent="0.2">
      <c r="A183" s="85">
        <f t="shared" si="83"/>
        <v>174</v>
      </c>
      <c r="B183" s="22" t="str">
        <f>VLOOKUP(A183,'EV PRECIO REFERENCIA'!A183:B514,2,0)</f>
        <v>DM1188</v>
      </c>
      <c r="C183" s="135" t="str">
        <f>VLOOKUP(A183,'EV PRECIO REFERENCIA'!A183:C514,3,0)</f>
        <v>TUBO TRAMPA PARA SPECIMEN CON ADAPTADOR DESECHABLE  (TRAMPA DE LUKENS)</v>
      </c>
      <c r="D183" s="18">
        <f>VLOOKUP(A183,'EV PRECIO REFERENCIA'!A183:D514,4,0)</f>
        <v>1</v>
      </c>
      <c r="E183" s="86" t="str">
        <f>VLOOKUP(A183,'EV PRECIO REFERENCIA'!A183:E514,5,0)</f>
        <v>UN</v>
      </c>
      <c r="F183" s="23">
        <f>VLOOKUP(A183,'EV PRECIO REFERENCIA'!A183:F514,6,0)</f>
        <v>7091.21</v>
      </c>
      <c r="G183" s="23">
        <f>VLOOKUP(A183,'EV PRECIO REFERENCIA'!A183:G514,7,0)</f>
        <v>76</v>
      </c>
      <c r="H183" s="8">
        <f t="shared" si="57"/>
        <v>538931.96</v>
      </c>
      <c r="I183" s="8">
        <f t="shared" si="58"/>
        <v>5672.9679999999998</v>
      </c>
      <c r="J183" s="8" t="str">
        <f>+'EV PRECIO REFERENCIA'!I183</f>
        <v/>
      </c>
      <c r="K183" s="8" t="str">
        <f t="shared" si="59"/>
        <v>No Aplica</v>
      </c>
      <c r="L183" s="8" t="str">
        <f>+'EV PRECIO REFERENCIA'!L183</f>
        <v/>
      </c>
      <c r="M183" s="8" t="str">
        <f t="shared" si="60"/>
        <v>No Aplica</v>
      </c>
      <c r="N183" s="8">
        <f>+'EV PRECIO REFERENCIA'!O183</f>
        <v>7091</v>
      </c>
      <c r="O183" s="8" t="str">
        <f t="shared" si="61"/>
        <v>Artificialidad Baja</v>
      </c>
      <c r="P183" s="8" t="str">
        <f>+'EV PRECIO REFERENCIA'!R183</f>
        <v/>
      </c>
      <c r="Q183" s="8" t="str">
        <f t="shared" si="62"/>
        <v>No Aplica</v>
      </c>
      <c r="R183" s="8" t="str">
        <f>+'EV PRECIO REFERENCIA'!U183</f>
        <v/>
      </c>
      <c r="S183" s="8" t="str">
        <f t="shared" si="63"/>
        <v>No Aplica</v>
      </c>
      <c r="T183" s="8" t="str">
        <f>+'EV PRECIO REFERENCIA'!X183</f>
        <v/>
      </c>
      <c r="U183" s="8" t="str">
        <f t="shared" si="64"/>
        <v>No Aplica</v>
      </c>
      <c r="V183" s="8" t="e">
        <f>+'EV PRECIO REFERENCIA'!AA183</f>
        <v>#REF!</v>
      </c>
      <c r="W183" s="8" t="e">
        <f t="shared" si="65"/>
        <v>#REF!</v>
      </c>
      <c r="X183" s="258" t="str">
        <f>+'EV PRECIO REFERENCIA'!AD183</f>
        <v/>
      </c>
      <c r="Y183" s="8" t="str">
        <f t="shared" si="66"/>
        <v>No Aplica</v>
      </c>
      <c r="Z183" s="8" t="str">
        <f>+'EV PRECIO REFERENCIA'!AG183</f>
        <v/>
      </c>
      <c r="AA183" s="8" t="str">
        <f t="shared" si="67"/>
        <v>No Aplica</v>
      </c>
      <c r="AB183" s="8" t="str">
        <f>+'EV PRECIO REFERENCIA'!AJ183:AJ515</f>
        <v/>
      </c>
      <c r="AC183" s="8" t="str">
        <f t="shared" si="68"/>
        <v>No Aplica</v>
      </c>
      <c r="AD183" s="8" t="str">
        <f>+'EV PRECIO REFERENCIA'!AM183</f>
        <v/>
      </c>
      <c r="AE183" s="8" t="str">
        <f t="shared" si="69"/>
        <v>No Aplica</v>
      </c>
      <c r="AF183" s="342" t="str">
        <f>+'EV PRECIO REFERENCIA'!AP183</f>
        <v/>
      </c>
      <c r="AG183" s="8" t="str">
        <f t="shared" si="70"/>
        <v>No Aplica</v>
      </c>
      <c r="AH183" s="8" t="str">
        <f>+'EV PRECIO REFERENCIA'!AS183</f>
        <v/>
      </c>
      <c r="AI183" s="8" t="str">
        <f t="shared" si="71"/>
        <v>No Aplica</v>
      </c>
      <c r="AJ183" s="8" t="str">
        <f>+'EV PRECIO REFERENCIA'!AV183</f>
        <v/>
      </c>
      <c r="AK183" s="8" t="str">
        <f t="shared" si="72"/>
        <v>No Aplica</v>
      </c>
      <c r="AL183" s="342" t="str">
        <f>+'EV PRECIO REFERENCIA'!AY183</f>
        <v/>
      </c>
      <c r="AM183" s="8" t="str">
        <f t="shared" si="73"/>
        <v>No Aplica</v>
      </c>
      <c r="AN183" s="8" t="str">
        <f>+'EV PRECIO REFERENCIA'!BB183</f>
        <v/>
      </c>
      <c r="AO183" s="8" t="str">
        <f t="shared" si="74"/>
        <v>No Aplica</v>
      </c>
      <c r="AP183" s="8">
        <f>+'EV PRECIO REFERENCIA'!BE183</f>
        <v>7029</v>
      </c>
      <c r="AQ183" s="8" t="str">
        <f t="shared" si="75"/>
        <v>Precios Bajos</v>
      </c>
      <c r="AR183" s="8" t="str">
        <f>+'EV PRECIO REFERENCIA'!BH183</f>
        <v/>
      </c>
      <c r="AS183" s="8" t="str">
        <f t="shared" si="76"/>
        <v>No Aplica</v>
      </c>
      <c r="AT183" s="8" t="str">
        <f>+'EV PRECIO REFERENCIA'!BK183</f>
        <v/>
      </c>
      <c r="AU183" s="8" t="str">
        <f t="shared" si="77"/>
        <v>No Aplica</v>
      </c>
      <c r="AV183" s="8" t="str">
        <f>+'EV PRECIO REFERENCIA'!BQ183</f>
        <v/>
      </c>
      <c r="AW183" s="8" t="str">
        <f t="shared" si="78"/>
        <v>No Aplica</v>
      </c>
      <c r="AX183" s="8" t="str">
        <f>+'EV PRECIO REFERENCIA'!BT183</f>
        <v/>
      </c>
      <c r="AY183" s="8" t="str">
        <f t="shared" si="79"/>
        <v>No Aplica</v>
      </c>
      <c r="AZ183" s="8" t="e">
        <f>+'EV PRECIO REFERENCIA'!BW183</f>
        <v>#REF!</v>
      </c>
      <c r="BA183" s="8" t="e">
        <f t="shared" si="80"/>
        <v>#REF!</v>
      </c>
      <c r="BB183" s="44">
        <f t="shared" si="81"/>
        <v>7029</v>
      </c>
    </row>
    <row r="184" spans="1:54" ht="25.5" x14ac:dyDescent="0.2">
      <c r="A184" s="85">
        <f t="shared" si="83"/>
        <v>175</v>
      </c>
      <c r="B184" s="22" t="str">
        <f>VLOOKUP(A184,'EV PRECIO REFERENCIA'!A184:B515,2,0)</f>
        <v>DM1872</v>
      </c>
      <c r="C184" s="135" t="str">
        <f>VLOOKUP(A184,'EV PRECIO REFERENCIA'!A184:C515,3,0)</f>
        <v>CAMPO QUIRURGICO FENESTRADO 225X280</v>
      </c>
      <c r="D184" s="18">
        <f>VLOOKUP(A184,'EV PRECIO REFERENCIA'!A184:D515,4,0)</f>
        <v>1</v>
      </c>
      <c r="E184" s="86" t="str">
        <f>VLOOKUP(A184,'EV PRECIO REFERENCIA'!A184:E515,5,0)</f>
        <v>UN</v>
      </c>
      <c r="F184" s="23">
        <f>VLOOKUP(A184,'EV PRECIO REFERENCIA'!A184:F515,6,0)</f>
        <v>6572.37</v>
      </c>
      <c r="G184" s="23">
        <f>VLOOKUP(A184,'EV PRECIO REFERENCIA'!A184:G515,7,0)</f>
        <v>17</v>
      </c>
      <c r="H184" s="8">
        <f t="shared" si="57"/>
        <v>111730.29</v>
      </c>
      <c r="I184" s="8">
        <f t="shared" si="58"/>
        <v>5257.8959999999997</v>
      </c>
      <c r="J184" s="8" t="str">
        <f>+'EV PRECIO REFERENCIA'!I184</f>
        <v/>
      </c>
      <c r="K184" s="8" t="str">
        <f t="shared" si="59"/>
        <v>No Aplica</v>
      </c>
      <c r="L184" s="8" t="str">
        <f>+'EV PRECIO REFERENCIA'!L184</f>
        <v/>
      </c>
      <c r="M184" s="8" t="str">
        <f t="shared" si="60"/>
        <v>No Aplica</v>
      </c>
      <c r="N184" s="8" t="str">
        <f>+'EV PRECIO REFERENCIA'!O184</f>
        <v/>
      </c>
      <c r="O184" s="8" t="str">
        <f t="shared" si="61"/>
        <v>No Aplica</v>
      </c>
      <c r="P184" s="8" t="str">
        <f>+'EV PRECIO REFERENCIA'!R184</f>
        <v/>
      </c>
      <c r="Q184" s="8" t="str">
        <f t="shared" si="62"/>
        <v>No Aplica</v>
      </c>
      <c r="R184" s="8" t="str">
        <f>+'EV PRECIO REFERENCIA'!U184</f>
        <v/>
      </c>
      <c r="S184" s="8" t="str">
        <f t="shared" si="63"/>
        <v>No Aplica</v>
      </c>
      <c r="T184" s="8" t="str">
        <f>+'EV PRECIO REFERENCIA'!X184</f>
        <v/>
      </c>
      <c r="U184" s="8" t="str">
        <f t="shared" si="64"/>
        <v>No Aplica</v>
      </c>
      <c r="V184" s="8" t="e">
        <f>+'EV PRECIO REFERENCIA'!AA184</f>
        <v>#REF!</v>
      </c>
      <c r="W184" s="8" t="e">
        <f t="shared" si="65"/>
        <v>#REF!</v>
      </c>
      <c r="X184" s="258" t="str">
        <f>+'EV PRECIO REFERENCIA'!AD184</f>
        <v/>
      </c>
      <c r="Y184" s="8" t="str">
        <f t="shared" si="66"/>
        <v>No Aplica</v>
      </c>
      <c r="Z184" s="8" t="str">
        <f>+'EV PRECIO REFERENCIA'!AG184</f>
        <v/>
      </c>
      <c r="AA184" s="8" t="str">
        <f t="shared" si="67"/>
        <v>No Aplica</v>
      </c>
      <c r="AB184" s="8" t="str">
        <f>+'EV PRECIO REFERENCIA'!AJ184:AJ516</f>
        <v/>
      </c>
      <c r="AC184" s="8" t="str">
        <f t="shared" si="68"/>
        <v>No Aplica</v>
      </c>
      <c r="AD184" s="8" t="str">
        <f>+'EV PRECIO REFERENCIA'!AM184</f>
        <v/>
      </c>
      <c r="AE184" s="8" t="str">
        <f t="shared" si="69"/>
        <v>No Aplica</v>
      </c>
      <c r="AF184" s="342" t="str">
        <f>+'EV PRECIO REFERENCIA'!AP184</f>
        <v/>
      </c>
      <c r="AG184" s="8" t="str">
        <f t="shared" si="70"/>
        <v>No Aplica</v>
      </c>
      <c r="AH184" s="8" t="str">
        <f>+'EV PRECIO REFERENCIA'!AS184</f>
        <v/>
      </c>
      <c r="AI184" s="8" t="str">
        <f t="shared" si="71"/>
        <v>No Aplica</v>
      </c>
      <c r="AJ184" s="8" t="str">
        <f>+'EV PRECIO REFERENCIA'!AV184</f>
        <v/>
      </c>
      <c r="AK184" s="8" t="str">
        <f t="shared" si="72"/>
        <v>No Aplica</v>
      </c>
      <c r="AL184" s="342" t="str">
        <f>+'EV PRECIO REFERENCIA'!AY184</f>
        <v/>
      </c>
      <c r="AM184" s="8" t="str">
        <f t="shared" si="73"/>
        <v>No Aplica</v>
      </c>
      <c r="AN184" s="8" t="str">
        <f>+'EV PRECIO REFERENCIA'!BB184</f>
        <v/>
      </c>
      <c r="AO184" s="8" t="str">
        <f t="shared" si="74"/>
        <v>No Aplica</v>
      </c>
      <c r="AP184" s="8" t="str">
        <f>+'EV PRECIO REFERENCIA'!BE184</f>
        <v/>
      </c>
      <c r="AQ184" s="8" t="str">
        <f t="shared" si="75"/>
        <v>No Aplica</v>
      </c>
      <c r="AR184" s="8" t="str">
        <f>+'EV PRECIO REFERENCIA'!BH184</f>
        <v/>
      </c>
      <c r="AS184" s="8" t="str">
        <f t="shared" si="76"/>
        <v>No Aplica</v>
      </c>
      <c r="AT184" s="8" t="str">
        <f>+'EV PRECIO REFERENCIA'!BK184</f>
        <v/>
      </c>
      <c r="AU184" s="8" t="str">
        <f t="shared" si="77"/>
        <v>No Aplica</v>
      </c>
      <c r="AV184" s="8" t="str">
        <f>+'EV PRECIO REFERENCIA'!BQ184</f>
        <v/>
      </c>
      <c r="AW184" s="8" t="str">
        <f t="shared" si="78"/>
        <v>No Aplica</v>
      </c>
      <c r="AX184" s="8" t="str">
        <f>+'EV PRECIO REFERENCIA'!BT184</f>
        <v/>
      </c>
      <c r="AY184" s="8" t="str">
        <f t="shared" si="79"/>
        <v>No Aplica</v>
      </c>
      <c r="AZ184" s="8" t="e">
        <f>+'EV PRECIO REFERENCIA'!BW184</f>
        <v>#REF!</v>
      </c>
      <c r="BA184" s="8" t="e">
        <f t="shared" si="80"/>
        <v>#REF!</v>
      </c>
      <c r="BB184" s="44">
        <f t="shared" si="81"/>
        <v>0</v>
      </c>
    </row>
    <row r="185" spans="1:54" ht="25.5" x14ac:dyDescent="0.2">
      <c r="A185" s="85">
        <f t="shared" si="83"/>
        <v>176</v>
      </c>
      <c r="B185" s="22" t="str">
        <f>VLOOKUP(A185,'EV PRECIO REFERENCIA'!A185:B516,2,0)</f>
        <v>DM1232</v>
      </c>
      <c r="C185" s="135" t="str">
        <f>VLOOKUP(A185,'EV PRECIO REFERENCIA'!A185:C516,3,0)</f>
        <v>ACIDO TRICLOROACETICO 70% X 30 ML</v>
      </c>
      <c r="D185" s="18">
        <f>VLOOKUP(A185,'EV PRECIO REFERENCIA'!A185:D516,4,0)</f>
        <v>1</v>
      </c>
      <c r="E185" s="86" t="str">
        <f>VLOOKUP(A185,'EV PRECIO REFERENCIA'!A185:E516,5,0)</f>
        <v>UN</v>
      </c>
      <c r="F185" s="23">
        <f>VLOOKUP(A185,'EV PRECIO REFERENCIA'!A185:F516,6,0)</f>
        <v>145121.69</v>
      </c>
      <c r="G185" s="23">
        <f>VLOOKUP(A185,'EV PRECIO REFERENCIA'!A185:G516,7,0)</f>
        <v>1</v>
      </c>
      <c r="H185" s="8">
        <f t="shared" si="57"/>
        <v>145121.69</v>
      </c>
      <c r="I185" s="8">
        <f t="shared" si="58"/>
        <v>116097.352</v>
      </c>
      <c r="J185" s="8" t="str">
        <f>+'EV PRECIO REFERENCIA'!I185</f>
        <v/>
      </c>
      <c r="K185" s="8" t="str">
        <f t="shared" si="59"/>
        <v>No Aplica</v>
      </c>
      <c r="L185" s="8" t="str">
        <f>+'EV PRECIO REFERENCIA'!L185</f>
        <v/>
      </c>
      <c r="M185" s="8" t="str">
        <f t="shared" si="60"/>
        <v>No Aplica</v>
      </c>
      <c r="N185" s="8" t="str">
        <f>+'EV PRECIO REFERENCIA'!O185</f>
        <v/>
      </c>
      <c r="O185" s="8" t="str">
        <f t="shared" si="61"/>
        <v>No Aplica</v>
      </c>
      <c r="P185" s="8" t="str">
        <f>+'EV PRECIO REFERENCIA'!R185</f>
        <v/>
      </c>
      <c r="Q185" s="8" t="str">
        <f t="shared" si="62"/>
        <v>No Aplica</v>
      </c>
      <c r="R185" s="8" t="str">
        <f>+'EV PRECIO REFERENCIA'!U185</f>
        <v/>
      </c>
      <c r="S185" s="8" t="str">
        <f t="shared" si="63"/>
        <v>No Aplica</v>
      </c>
      <c r="T185" s="8" t="str">
        <f>+'EV PRECIO REFERENCIA'!X185</f>
        <v/>
      </c>
      <c r="U185" s="8" t="str">
        <f t="shared" si="64"/>
        <v>No Aplica</v>
      </c>
      <c r="V185" s="8" t="e">
        <f>+'EV PRECIO REFERENCIA'!AA185</f>
        <v>#REF!</v>
      </c>
      <c r="W185" s="8" t="e">
        <f t="shared" si="65"/>
        <v>#REF!</v>
      </c>
      <c r="X185" s="258" t="str">
        <f>+'EV PRECIO REFERENCIA'!AD185</f>
        <v/>
      </c>
      <c r="Y185" s="8" t="str">
        <f t="shared" si="66"/>
        <v>No Aplica</v>
      </c>
      <c r="Z185" s="8" t="str">
        <f>+'EV PRECIO REFERENCIA'!AG185</f>
        <v/>
      </c>
      <c r="AA185" s="8" t="str">
        <f t="shared" si="67"/>
        <v>No Aplica</v>
      </c>
      <c r="AB185" s="8" t="str">
        <f>+'EV PRECIO REFERENCIA'!AJ185:AJ517</f>
        <v/>
      </c>
      <c r="AC185" s="8" t="str">
        <f t="shared" si="68"/>
        <v>No Aplica</v>
      </c>
      <c r="AD185" s="8" t="str">
        <f>+'EV PRECIO REFERENCIA'!AM185</f>
        <v/>
      </c>
      <c r="AE185" s="8" t="str">
        <f t="shared" si="69"/>
        <v>No Aplica</v>
      </c>
      <c r="AF185" s="342" t="str">
        <f>+'EV PRECIO REFERENCIA'!AP185</f>
        <v/>
      </c>
      <c r="AG185" s="8" t="str">
        <f t="shared" si="70"/>
        <v>No Aplica</v>
      </c>
      <c r="AH185" s="8" t="str">
        <f>+'EV PRECIO REFERENCIA'!AS185</f>
        <v/>
      </c>
      <c r="AI185" s="8" t="str">
        <f t="shared" si="71"/>
        <v>No Aplica</v>
      </c>
      <c r="AJ185" s="8" t="str">
        <f>+'EV PRECIO REFERENCIA'!AV185</f>
        <v/>
      </c>
      <c r="AK185" s="8" t="str">
        <f t="shared" si="72"/>
        <v>No Aplica</v>
      </c>
      <c r="AL185" s="342" t="str">
        <f>+'EV PRECIO REFERENCIA'!AY185</f>
        <v/>
      </c>
      <c r="AM185" s="8" t="str">
        <f t="shared" si="73"/>
        <v>No Aplica</v>
      </c>
      <c r="AN185" s="8" t="str">
        <f>+'EV PRECIO REFERENCIA'!BB185</f>
        <v/>
      </c>
      <c r="AO185" s="8" t="str">
        <f t="shared" si="74"/>
        <v>No Aplica</v>
      </c>
      <c r="AP185" s="8" t="str">
        <f>+'EV PRECIO REFERENCIA'!BE185</f>
        <v/>
      </c>
      <c r="AQ185" s="8" t="str">
        <f t="shared" si="75"/>
        <v>No Aplica</v>
      </c>
      <c r="AR185" s="8" t="str">
        <f>+'EV PRECIO REFERENCIA'!BH185</f>
        <v/>
      </c>
      <c r="AS185" s="8" t="str">
        <f t="shared" si="76"/>
        <v>No Aplica</v>
      </c>
      <c r="AT185" s="8" t="str">
        <f>+'EV PRECIO REFERENCIA'!BK185</f>
        <v/>
      </c>
      <c r="AU185" s="8" t="str">
        <f t="shared" si="77"/>
        <v>No Aplica</v>
      </c>
      <c r="AV185" s="8" t="str">
        <f>+'EV PRECIO REFERENCIA'!BQ185</f>
        <v/>
      </c>
      <c r="AW185" s="8" t="str">
        <f t="shared" si="78"/>
        <v>No Aplica</v>
      </c>
      <c r="AX185" s="8" t="str">
        <f>+'EV PRECIO REFERENCIA'!BT185</f>
        <v/>
      </c>
      <c r="AY185" s="8" t="str">
        <f t="shared" si="79"/>
        <v>No Aplica</v>
      </c>
      <c r="AZ185" s="8" t="e">
        <f>+'EV PRECIO REFERENCIA'!BW185</f>
        <v>#REF!</v>
      </c>
      <c r="BA185" s="8" t="e">
        <f t="shared" si="80"/>
        <v>#REF!</v>
      </c>
      <c r="BB185" s="44">
        <f t="shared" si="81"/>
        <v>0</v>
      </c>
    </row>
    <row r="186" spans="1:54" ht="25.5" x14ac:dyDescent="0.2">
      <c r="A186" s="85">
        <f t="shared" si="83"/>
        <v>177</v>
      </c>
      <c r="B186" s="22" t="str">
        <f>VLOOKUP(A186,'EV PRECIO REFERENCIA'!A186:B517,2,0)</f>
        <v>DM2036</v>
      </c>
      <c r="C186" s="135" t="str">
        <f>VLOOKUP(A186,'EV PRECIO REFERENCIA'!A186:C517,3,0)</f>
        <v>ACIDO TRICLOROACETICO AL 85% X 50CC</v>
      </c>
      <c r="D186" s="18">
        <f>VLOOKUP(A186,'EV PRECIO REFERENCIA'!A186:D517,4,0)</f>
        <v>1</v>
      </c>
      <c r="E186" s="86" t="str">
        <f>VLOOKUP(A186,'EV PRECIO REFERENCIA'!A186:E517,5,0)</f>
        <v>UN</v>
      </c>
      <c r="F186" s="23">
        <f>VLOOKUP(A186,'EV PRECIO REFERENCIA'!A186:F517,6,0)</f>
        <v>150825.35999999999</v>
      </c>
      <c r="G186" s="23">
        <f>VLOOKUP(A186,'EV PRECIO REFERENCIA'!A186:G517,7,0)</f>
        <v>1</v>
      </c>
      <c r="H186" s="8">
        <f t="shared" si="57"/>
        <v>150825.35999999999</v>
      </c>
      <c r="I186" s="8">
        <f t="shared" si="58"/>
        <v>120660.28799999999</v>
      </c>
      <c r="J186" s="8" t="str">
        <f>+'EV PRECIO REFERENCIA'!I186</f>
        <v/>
      </c>
      <c r="K186" s="8" t="str">
        <f t="shared" si="59"/>
        <v>No Aplica</v>
      </c>
      <c r="L186" s="8" t="str">
        <f>+'EV PRECIO REFERENCIA'!L186</f>
        <v/>
      </c>
      <c r="M186" s="8" t="str">
        <f t="shared" si="60"/>
        <v>No Aplica</v>
      </c>
      <c r="N186" s="8" t="str">
        <f>+'EV PRECIO REFERENCIA'!O186</f>
        <v/>
      </c>
      <c r="O186" s="8" t="str">
        <f t="shared" si="61"/>
        <v>No Aplica</v>
      </c>
      <c r="P186" s="8" t="str">
        <f>+'EV PRECIO REFERENCIA'!R186</f>
        <v/>
      </c>
      <c r="Q186" s="8" t="str">
        <f t="shared" si="62"/>
        <v>No Aplica</v>
      </c>
      <c r="R186" s="8" t="str">
        <f>+'EV PRECIO REFERENCIA'!U186</f>
        <v/>
      </c>
      <c r="S186" s="8" t="str">
        <f t="shared" si="63"/>
        <v>No Aplica</v>
      </c>
      <c r="T186" s="8" t="str">
        <f>+'EV PRECIO REFERENCIA'!X186</f>
        <v/>
      </c>
      <c r="U186" s="8" t="str">
        <f t="shared" si="64"/>
        <v>No Aplica</v>
      </c>
      <c r="V186" s="8" t="e">
        <f>+'EV PRECIO REFERENCIA'!AA186</f>
        <v>#REF!</v>
      </c>
      <c r="W186" s="8" t="e">
        <f t="shared" si="65"/>
        <v>#REF!</v>
      </c>
      <c r="X186" s="258" t="str">
        <f>+'EV PRECIO REFERENCIA'!AD186</f>
        <v/>
      </c>
      <c r="Y186" s="8" t="str">
        <f t="shared" si="66"/>
        <v>No Aplica</v>
      </c>
      <c r="Z186" s="8" t="str">
        <f>+'EV PRECIO REFERENCIA'!AG186</f>
        <v/>
      </c>
      <c r="AA186" s="8" t="str">
        <f t="shared" si="67"/>
        <v>No Aplica</v>
      </c>
      <c r="AB186" s="8" t="str">
        <f>+'EV PRECIO REFERENCIA'!AJ186:AJ518</f>
        <v/>
      </c>
      <c r="AC186" s="8" t="str">
        <f t="shared" si="68"/>
        <v>No Aplica</v>
      </c>
      <c r="AD186" s="8" t="str">
        <f>+'EV PRECIO REFERENCIA'!AM186</f>
        <v/>
      </c>
      <c r="AE186" s="8" t="str">
        <f t="shared" si="69"/>
        <v>No Aplica</v>
      </c>
      <c r="AF186" s="342" t="str">
        <f>+'EV PRECIO REFERENCIA'!AP186</f>
        <v/>
      </c>
      <c r="AG186" s="8" t="str">
        <f t="shared" si="70"/>
        <v>No Aplica</v>
      </c>
      <c r="AH186" s="8" t="str">
        <f>+'EV PRECIO REFERENCIA'!AS186</f>
        <v/>
      </c>
      <c r="AI186" s="8" t="str">
        <f t="shared" si="71"/>
        <v>No Aplica</v>
      </c>
      <c r="AJ186" s="8" t="str">
        <f>+'EV PRECIO REFERENCIA'!AV186</f>
        <v/>
      </c>
      <c r="AK186" s="8" t="str">
        <f t="shared" si="72"/>
        <v>No Aplica</v>
      </c>
      <c r="AL186" s="342" t="str">
        <f>+'EV PRECIO REFERENCIA'!AY186</f>
        <v/>
      </c>
      <c r="AM186" s="8" t="str">
        <f t="shared" si="73"/>
        <v>No Aplica</v>
      </c>
      <c r="AN186" s="8" t="str">
        <f>+'EV PRECIO REFERENCIA'!BB186</f>
        <v/>
      </c>
      <c r="AO186" s="8" t="str">
        <f t="shared" si="74"/>
        <v>No Aplica</v>
      </c>
      <c r="AP186" s="8" t="str">
        <f>+'EV PRECIO REFERENCIA'!BE186</f>
        <v/>
      </c>
      <c r="AQ186" s="8" t="str">
        <f t="shared" si="75"/>
        <v>No Aplica</v>
      </c>
      <c r="AR186" s="8" t="str">
        <f>+'EV PRECIO REFERENCIA'!BH186</f>
        <v/>
      </c>
      <c r="AS186" s="8" t="str">
        <f t="shared" si="76"/>
        <v>No Aplica</v>
      </c>
      <c r="AT186" s="8" t="str">
        <f>+'EV PRECIO REFERENCIA'!BK186</f>
        <v/>
      </c>
      <c r="AU186" s="8" t="str">
        <f t="shared" si="77"/>
        <v>No Aplica</v>
      </c>
      <c r="AV186" s="8" t="str">
        <f>+'EV PRECIO REFERENCIA'!BQ186</f>
        <v/>
      </c>
      <c r="AW186" s="8" t="str">
        <f t="shared" si="78"/>
        <v>No Aplica</v>
      </c>
      <c r="AX186" s="8" t="str">
        <f>+'EV PRECIO REFERENCIA'!BT186</f>
        <v/>
      </c>
      <c r="AY186" s="8" t="str">
        <f t="shared" si="79"/>
        <v>No Aplica</v>
      </c>
      <c r="AZ186" s="8" t="e">
        <f>+'EV PRECIO REFERENCIA'!BW186</f>
        <v>#REF!</v>
      </c>
      <c r="BA186" s="8" t="e">
        <f t="shared" si="80"/>
        <v>#REF!</v>
      </c>
      <c r="BB186" s="44">
        <f t="shared" si="81"/>
        <v>0</v>
      </c>
    </row>
    <row r="187" spans="1:54" x14ac:dyDescent="0.2">
      <c r="A187" s="85">
        <f t="shared" si="83"/>
        <v>178</v>
      </c>
      <c r="B187" s="22" t="str">
        <f>VLOOKUP(A187,'EV PRECIO REFERENCIA'!A187:B518,2,0)</f>
        <v>DM2363</v>
      </c>
      <c r="C187" s="135" t="str">
        <f>VLOOKUP(A187,'EV PRECIO REFERENCIA'!A187:C518,3,0)</f>
        <v>CANASTILLA LITOTRIPCIA</v>
      </c>
      <c r="D187" s="18">
        <f>VLOOKUP(A187,'EV PRECIO REFERENCIA'!A187:D518,4,0)</f>
        <v>1</v>
      </c>
      <c r="E187" s="86" t="str">
        <f>VLOOKUP(A187,'EV PRECIO REFERENCIA'!A187:E518,5,0)</f>
        <v>UN</v>
      </c>
      <c r="F187" s="23">
        <f>VLOOKUP(A187,'EV PRECIO REFERENCIA'!A187:F518,6,0)</f>
        <v>1547000</v>
      </c>
      <c r="G187" s="23">
        <f>VLOOKUP(A187,'EV PRECIO REFERENCIA'!A187:G518,7,0)</f>
        <v>1</v>
      </c>
      <c r="H187" s="8">
        <f t="shared" si="57"/>
        <v>1547000</v>
      </c>
      <c r="I187" s="8">
        <f t="shared" si="58"/>
        <v>1237600</v>
      </c>
      <c r="J187" s="8" t="str">
        <f>+'EV PRECIO REFERENCIA'!I187</f>
        <v/>
      </c>
      <c r="K187" s="8" t="str">
        <f t="shared" si="59"/>
        <v>No Aplica</v>
      </c>
      <c r="L187" s="8" t="str">
        <f>+'EV PRECIO REFERENCIA'!L187</f>
        <v/>
      </c>
      <c r="M187" s="8" t="str">
        <f t="shared" si="60"/>
        <v>No Aplica</v>
      </c>
      <c r="N187" s="8" t="str">
        <f>+'EV PRECIO REFERENCIA'!O187</f>
        <v/>
      </c>
      <c r="O187" s="8" t="str">
        <f t="shared" si="61"/>
        <v>No Aplica</v>
      </c>
      <c r="P187" s="8" t="str">
        <f>+'EV PRECIO REFERENCIA'!R187</f>
        <v/>
      </c>
      <c r="Q187" s="8" t="str">
        <f t="shared" si="62"/>
        <v>No Aplica</v>
      </c>
      <c r="R187" s="8" t="str">
        <f>+'EV PRECIO REFERENCIA'!U187</f>
        <v/>
      </c>
      <c r="S187" s="8" t="str">
        <f t="shared" si="63"/>
        <v>No Aplica</v>
      </c>
      <c r="T187" s="8" t="str">
        <f>+'EV PRECIO REFERENCIA'!X187</f>
        <v/>
      </c>
      <c r="U187" s="8" t="str">
        <f t="shared" si="64"/>
        <v>No Aplica</v>
      </c>
      <c r="V187" s="8" t="e">
        <f>+'EV PRECIO REFERENCIA'!AA187</f>
        <v>#REF!</v>
      </c>
      <c r="W187" s="8" t="e">
        <f t="shared" si="65"/>
        <v>#REF!</v>
      </c>
      <c r="X187" s="258" t="str">
        <f>+'EV PRECIO REFERENCIA'!AD187</f>
        <v/>
      </c>
      <c r="Y187" s="8" t="str">
        <f t="shared" si="66"/>
        <v>No Aplica</v>
      </c>
      <c r="Z187" s="8" t="str">
        <f>+'EV PRECIO REFERENCIA'!AG187</f>
        <v/>
      </c>
      <c r="AA187" s="8" t="str">
        <f t="shared" si="67"/>
        <v>No Aplica</v>
      </c>
      <c r="AB187" s="8" t="str">
        <f>+'EV PRECIO REFERENCIA'!AJ187:AJ519</f>
        <v/>
      </c>
      <c r="AC187" s="8" t="str">
        <f t="shared" si="68"/>
        <v>No Aplica</v>
      </c>
      <c r="AD187" s="8" t="str">
        <f>+'EV PRECIO REFERENCIA'!AM187</f>
        <v/>
      </c>
      <c r="AE187" s="8" t="str">
        <f t="shared" si="69"/>
        <v>No Aplica</v>
      </c>
      <c r="AF187" s="342" t="str">
        <f>+'EV PRECIO REFERENCIA'!AP187</f>
        <v/>
      </c>
      <c r="AG187" s="8" t="str">
        <f t="shared" si="70"/>
        <v>No Aplica</v>
      </c>
      <c r="AH187" s="8" t="str">
        <f>+'EV PRECIO REFERENCIA'!AS187</f>
        <v/>
      </c>
      <c r="AI187" s="8" t="str">
        <f t="shared" si="71"/>
        <v>No Aplica</v>
      </c>
      <c r="AJ187" s="8" t="str">
        <f>+'EV PRECIO REFERENCIA'!AV187</f>
        <v/>
      </c>
      <c r="AK187" s="8" t="str">
        <f t="shared" si="72"/>
        <v>No Aplica</v>
      </c>
      <c r="AL187" s="342" t="str">
        <f>+'EV PRECIO REFERENCIA'!AY187</f>
        <v/>
      </c>
      <c r="AM187" s="8" t="str">
        <f t="shared" si="73"/>
        <v>No Aplica</v>
      </c>
      <c r="AN187" s="8" t="str">
        <f>+'EV PRECIO REFERENCIA'!BB187</f>
        <v/>
      </c>
      <c r="AO187" s="8" t="str">
        <f t="shared" si="74"/>
        <v>No Aplica</v>
      </c>
      <c r="AP187" s="8" t="str">
        <f>+'EV PRECIO REFERENCIA'!BE187</f>
        <v/>
      </c>
      <c r="AQ187" s="8" t="str">
        <f t="shared" si="75"/>
        <v>No Aplica</v>
      </c>
      <c r="AR187" s="8" t="str">
        <f>+'EV PRECIO REFERENCIA'!BH187</f>
        <v/>
      </c>
      <c r="AS187" s="8" t="str">
        <f t="shared" si="76"/>
        <v>No Aplica</v>
      </c>
      <c r="AT187" s="8" t="str">
        <f>+'EV PRECIO REFERENCIA'!BK187</f>
        <v/>
      </c>
      <c r="AU187" s="8" t="str">
        <f t="shared" si="77"/>
        <v>No Aplica</v>
      </c>
      <c r="AV187" s="8" t="str">
        <f>+'EV PRECIO REFERENCIA'!BQ187</f>
        <v/>
      </c>
      <c r="AW187" s="8" t="str">
        <f t="shared" si="78"/>
        <v>No Aplica</v>
      </c>
      <c r="AX187" s="8" t="str">
        <f>+'EV PRECIO REFERENCIA'!BT187</f>
        <v/>
      </c>
      <c r="AY187" s="8" t="str">
        <f t="shared" si="79"/>
        <v>No Aplica</v>
      </c>
      <c r="AZ187" s="8" t="e">
        <f>+'EV PRECIO REFERENCIA'!BW187</f>
        <v>#REF!</v>
      </c>
      <c r="BA187" s="8" t="e">
        <f t="shared" si="80"/>
        <v>#REF!</v>
      </c>
      <c r="BB187" s="44">
        <f t="shared" si="81"/>
        <v>0</v>
      </c>
    </row>
    <row r="188" spans="1:54" ht="25.5" x14ac:dyDescent="0.2">
      <c r="A188" s="85">
        <f t="shared" si="83"/>
        <v>179</v>
      </c>
      <c r="B188" s="22" t="str">
        <f>VLOOKUP(A188,'EV PRECIO REFERENCIA'!A188:B519,2,0)</f>
        <v>DM1240</v>
      </c>
      <c r="C188" s="135" t="str">
        <f>VLOOKUP(A188,'EV PRECIO REFERENCIA'!A188:C519,3,0)</f>
        <v>CEPILLO PLASTICO PARA LAVADO DE INSTRUMENTAL</v>
      </c>
      <c r="D188" s="18">
        <f>VLOOKUP(A188,'EV PRECIO REFERENCIA'!A188:D519,4,0)</f>
        <v>1</v>
      </c>
      <c r="E188" s="86" t="str">
        <f>VLOOKUP(A188,'EV PRECIO REFERENCIA'!A188:E519,5,0)</f>
        <v>UN</v>
      </c>
      <c r="F188" s="23">
        <f>VLOOKUP(A188,'EV PRECIO REFERENCIA'!A188:F519,6,0)</f>
        <v>13574.2824</v>
      </c>
      <c r="G188" s="23">
        <f>VLOOKUP(A188,'EV PRECIO REFERENCIA'!A188:G519,7,0)</f>
        <v>1</v>
      </c>
      <c r="H188" s="8">
        <f t="shared" si="57"/>
        <v>13574.2824</v>
      </c>
      <c r="I188" s="8">
        <f t="shared" si="58"/>
        <v>10859.42592</v>
      </c>
      <c r="J188" s="8" t="str">
        <f>+'EV PRECIO REFERENCIA'!I188</f>
        <v/>
      </c>
      <c r="K188" s="8" t="str">
        <f t="shared" si="59"/>
        <v>No Aplica</v>
      </c>
      <c r="L188" s="8" t="str">
        <f>+'EV PRECIO REFERENCIA'!L188</f>
        <v/>
      </c>
      <c r="M188" s="8" t="str">
        <f t="shared" si="60"/>
        <v>No Aplica</v>
      </c>
      <c r="N188" s="8" t="str">
        <f>+'EV PRECIO REFERENCIA'!O188</f>
        <v/>
      </c>
      <c r="O188" s="8" t="str">
        <f t="shared" si="61"/>
        <v>No Aplica</v>
      </c>
      <c r="P188" s="8" t="str">
        <f>+'EV PRECIO REFERENCIA'!R188</f>
        <v/>
      </c>
      <c r="Q188" s="8" t="str">
        <f t="shared" si="62"/>
        <v>No Aplica</v>
      </c>
      <c r="R188" s="8" t="str">
        <f>+'EV PRECIO REFERENCIA'!U188</f>
        <v/>
      </c>
      <c r="S188" s="8" t="str">
        <f t="shared" si="63"/>
        <v>No Aplica</v>
      </c>
      <c r="T188" s="8" t="str">
        <f>+'EV PRECIO REFERENCIA'!X188</f>
        <v/>
      </c>
      <c r="U188" s="8" t="str">
        <f t="shared" si="64"/>
        <v>No Aplica</v>
      </c>
      <c r="V188" s="8" t="e">
        <f>+'EV PRECIO REFERENCIA'!AA188</f>
        <v>#REF!</v>
      </c>
      <c r="W188" s="8" t="e">
        <f t="shared" si="65"/>
        <v>#REF!</v>
      </c>
      <c r="X188" s="258" t="str">
        <f>+'EV PRECIO REFERENCIA'!AD188</f>
        <v/>
      </c>
      <c r="Y188" s="8" t="str">
        <f t="shared" si="66"/>
        <v>No Aplica</v>
      </c>
      <c r="Z188" s="8" t="str">
        <f>+'EV PRECIO REFERENCIA'!AG188</f>
        <v/>
      </c>
      <c r="AA188" s="8" t="str">
        <f t="shared" si="67"/>
        <v>No Aplica</v>
      </c>
      <c r="AB188" s="8" t="str">
        <f>+'EV PRECIO REFERENCIA'!AJ188:AJ520</f>
        <v/>
      </c>
      <c r="AC188" s="8" t="str">
        <f t="shared" si="68"/>
        <v>No Aplica</v>
      </c>
      <c r="AD188" s="8" t="str">
        <f>+'EV PRECIO REFERENCIA'!AM188</f>
        <v/>
      </c>
      <c r="AE188" s="8" t="str">
        <f t="shared" si="69"/>
        <v>No Aplica</v>
      </c>
      <c r="AF188" s="342" t="str">
        <f>+'EV PRECIO REFERENCIA'!AP188</f>
        <v/>
      </c>
      <c r="AG188" s="8" t="str">
        <f t="shared" si="70"/>
        <v>No Aplica</v>
      </c>
      <c r="AH188" s="8" t="str">
        <f>+'EV PRECIO REFERENCIA'!AS188</f>
        <v/>
      </c>
      <c r="AI188" s="8" t="str">
        <f t="shared" si="71"/>
        <v>No Aplica</v>
      </c>
      <c r="AJ188" s="8" t="str">
        <f>+'EV PRECIO REFERENCIA'!AV188</f>
        <v/>
      </c>
      <c r="AK188" s="8" t="str">
        <f t="shared" si="72"/>
        <v>No Aplica</v>
      </c>
      <c r="AL188" s="342" t="str">
        <f>+'EV PRECIO REFERENCIA'!AY188</f>
        <v/>
      </c>
      <c r="AM188" s="8" t="str">
        <f t="shared" si="73"/>
        <v>No Aplica</v>
      </c>
      <c r="AN188" s="8" t="str">
        <f>+'EV PRECIO REFERENCIA'!BB188</f>
        <v/>
      </c>
      <c r="AO188" s="8" t="str">
        <f t="shared" si="74"/>
        <v>No Aplica</v>
      </c>
      <c r="AP188" s="8">
        <f>+'EV PRECIO REFERENCIA'!BE188</f>
        <v>10710</v>
      </c>
      <c r="AQ188" s="8" t="str">
        <f t="shared" si="75"/>
        <v>Precios Bajos</v>
      </c>
      <c r="AR188" s="8" t="str">
        <f>+'EV PRECIO REFERENCIA'!BH188</f>
        <v/>
      </c>
      <c r="AS188" s="8" t="str">
        <f t="shared" si="76"/>
        <v>No Aplica</v>
      </c>
      <c r="AT188" s="8" t="str">
        <f>+'EV PRECIO REFERENCIA'!BK188</f>
        <v/>
      </c>
      <c r="AU188" s="8" t="str">
        <f t="shared" si="77"/>
        <v>No Aplica</v>
      </c>
      <c r="AV188" s="8" t="str">
        <f>+'EV PRECIO REFERENCIA'!BQ188</f>
        <v/>
      </c>
      <c r="AW188" s="8" t="str">
        <f t="shared" si="78"/>
        <v>No Aplica</v>
      </c>
      <c r="AX188" s="8" t="str">
        <f>+'EV PRECIO REFERENCIA'!BT188</f>
        <v/>
      </c>
      <c r="AY188" s="8" t="str">
        <f t="shared" si="79"/>
        <v>No Aplica</v>
      </c>
      <c r="AZ188" s="8" t="e">
        <f>+'EV PRECIO REFERENCIA'!BW188</f>
        <v>#REF!</v>
      </c>
      <c r="BA188" s="8" t="e">
        <f t="shared" si="80"/>
        <v>#REF!</v>
      </c>
      <c r="BB188" s="44">
        <f t="shared" si="81"/>
        <v>10710</v>
      </c>
    </row>
    <row r="189" spans="1:54" ht="25.5" x14ac:dyDescent="0.2">
      <c r="A189" s="85">
        <f t="shared" si="83"/>
        <v>180</v>
      </c>
      <c r="B189" s="22" t="str">
        <f>VLOOKUP(A189,'EV PRECIO REFERENCIA'!A189:B520,2,0)</f>
        <v>DM797</v>
      </c>
      <c r="C189" s="135" t="str">
        <f>VLOOKUP(A189,'EV PRECIO REFERENCIA'!A189:C520,3,0)</f>
        <v>PAPEL MF MODELO F9 MONITOREO FETAL 9 X 11 CM</v>
      </c>
      <c r="D189" s="18">
        <f>VLOOKUP(A189,'EV PRECIO REFERENCIA'!A189:D520,4,0)</f>
        <v>1</v>
      </c>
      <c r="E189" s="86" t="str">
        <f>VLOOKUP(A189,'EV PRECIO REFERENCIA'!A189:E520,5,0)</f>
        <v>UN</v>
      </c>
      <c r="F189" s="23">
        <f>VLOOKUP(A189,'EV PRECIO REFERENCIA'!A189:F520,6,0)</f>
        <v>8292.8810439999997</v>
      </c>
      <c r="G189" s="23">
        <f>VLOOKUP(A189,'EV PRECIO REFERENCIA'!A189:G520,7,0)</f>
        <v>3</v>
      </c>
      <c r="H189" s="8">
        <f t="shared" si="57"/>
        <v>24878.643131999997</v>
      </c>
      <c r="I189" s="8">
        <f t="shared" si="58"/>
        <v>6634.3048351999996</v>
      </c>
      <c r="J189" s="8" t="str">
        <f>+'EV PRECIO REFERENCIA'!I189</f>
        <v/>
      </c>
      <c r="K189" s="8" t="str">
        <f t="shared" si="59"/>
        <v>No Aplica</v>
      </c>
      <c r="L189" s="8" t="str">
        <f>+'EV PRECIO REFERENCIA'!L189</f>
        <v/>
      </c>
      <c r="M189" s="8" t="str">
        <f t="shared" si="60"/>
        <v>No Aplica</v>
      </c>
      <c r="N189" s="8" t="str">
        <f>+'EV PRECIO REFERENCIA'!O189</f>
        <v/>
      </c>
      <c r="O189" s="8" t="str">
        <f t="shared" si="61"/>
        <v>No Aplica</v>
      </c>
      <c r="P189" s="8" t="str">
        <f>+'EV PRECIO REFERENCIA'!R189</f>
        <v/>
      </c>
      <c r="Q189" s="8" t="str">
        <f t="shared" si="62"/>
        <v>No Aplica</v>
      </c>
      <c r="R189" s="8" t="str">
        <f>+'EV PRECIO REFERENCIA'!U189</f>
        <v/>
      </c>
      <c r="S189" s="8" t="str">
        <f t="shared" si="63"/>
        <v>No Aplica</v>
      </c>
      <c r="T189" s="8" t="str">
        <f>+'EV PRECIO REFERENCIA'!X189</f>
        <v/>
      </c>
      <c r="U189" s="8" t="str">
        <f t="shared" si="64"/>
        <v>No Aplica</v>
      </c>
      <c r="V189" s="8" t="e">
        <f>+'EV PRECIO REFERENCIA'!AA189</f>
        <v>#REF!</v>
      </c>
      <c r="W189" s="8" t="e">
        <f t="shared" si="65"/>
        <v>#REF!</v>
      </c>
      <c r="X189" s="258" t="str">
        <f>+'EV PRECIO REFERENCIA'!AD189</f>
        <v/>
      </c>
      <c r="Y189" s="8" t="str">
        <f t="shared" si="66"/>
        <v>No Aplica</v>
      </c>
      <c r="Z189" s="8" t="str">
        <f>+'EV PRECIO REFERENCIA'!AG189</f>
        <v/>
      </c>
      <c r="AA189" s="8" t="str">
        <f t="shared" si="67"/>
        <v>No Aplica</v>
      </c>
      <c r="AB189" s="8" t="str">
        <f>+'EV PRECIO REFERENCIA'!AJ189:AJ521</f>
        <v/>
      </c>
      <c r="AC189" s="8" t="str">
        <f t="shared" si="68"/>
        <v>No Aplica</v>
      </c>
      <c r="AD189" s="8" t="str">
        <f>+'EV PRECIO REFERENCIA'!AM189</f>
        <v/>
      </c>
      <c r="AE189" s="8" t="str">
        <f t="shared" si="69"/>
        <v>No Aplica</v>
      </c>
      <c r="AF189" s="342" t="str">
        <f>+'EV PRECIO REFERENCIA'!AP189</f>
        <v/>
      </c>
      <c r="AG189" s="8" t="str">
        <f t="shared" si="70"/>
        <v>No Aplica</v>
      </c>
      <c r="AH189" s="8" t="str">
        <f>+'EV PRECIO REFERENCIA'!AS189</f>
        <v/>
      </c>
      <c r="AI189" s="8" t="str">
        <f t="shared" si="71"/>
        <v>No Aplica</v>
      </c>
      <c r="AJ189" s="8" t="str">
        <f>+'EV PRECIO REFERENCIA'!AV189</f>
        <v/>
      </c>
      <c r="AK189" s="8" t="str">
        <f t="shared" si="72"/>
        <v>No Aplica</v>
      </c>
      <c r="AL189" s="342" t="str">
        <f>+'EV PRECIO REFERENCIA'!AY189</f>
        <v/>
      </c>
      <c r="AM189" s="8" t="str">
        <f t="shared" si="73"/>
        <v>No Aplica</v>
      </c>
      <c r="AN189" s="8" t="str">
        <f>+'EV PRECIO REFERENCIA'!BB189</f>
        <v/>
      </c>
      <c r="AO189" s="8" t="str">
        <f t="shared" si="74"/>
        <v>No Aplica</v>
      </c>
      <c r="AP189" s="8" t="str">
        <f>+'EV PRECIO REFERENCIA'!BE189</f>
        <v/>
      </c>
      <c r="AQ189" s="8" t="str">
        <f t="shared" si="75"/>
        <v>No Aplica</v>
      </c>
      <c r="AR189" s="8" t="str">
        <f>+'EV PRECIO REFERENCIA'!BH189</f>
        <v/>
      </c>
      <c r="AS189" s="8" t="str">
        <f t="shared" si="76"/>
        <v>No Aplica</v>
      </c>
      <c r="AT189" s="8" t="str">
        <f>+'EV PRECIO REFERENCIA'!BK189</f>
        <v/>
      </c>
      <c r="AU189" s="8" t="str">
        <f t="shared" si="77"/>
        <v>No Aplica</v>
      </c>
      <c r="AV189" s="8">
        <f>+'EV PRECIO REFERENCIA'!BQ189</f>
        <v>9401</v>
      </c>
      <c r="AW189" s="8" t="str">
        <f t="shared" si="78"/>
        <v>Precios Bajos</v>
      </c>
      <c r="AX189" s="8" t="str">
        <f>+'EV PRECIO REFERENCIA'!BT189</f>
        <v/>
      </c>
      <c r="AY189" s="8" t="str">
        <f t="shared" si="79"/>
        <v>No Aplica</v>
      </c>
      <c r="AZ189" s="8" t="e">
        <f>+'EV PRECIO REFERENCIA'!BW189</f>
        <v>#REF!</v>
      </c>
      <c r="BA189" s="8" t="e">
        <f t="shared" si="80"/>
        <v>#REF!</v>
      </c>
      <c r="BB189" s="44">
        <f t="shared" si="81"/>
        <v>9401</v>
      </c>
    </row>
    <row r="190" spans="1:54" ht="25.5" x14ac:dyDescent="0.2">
      <c r="A190" s="85">
        <f>+A189+1</f>
        <v>181</v>
      </c>
      <c r="B190" s="22" t="str">
        <f>VLOOKUP(A190,'EV PRECIO REFERENCIA'!A190:B521,2,0)</f>
        <v>DM1418</v>
      </c>
      <c r="C190" s="135" t="str">
        <f>VLOOKUP(A190,'EV PRECIO REFERENCIA'!A190:C521,3,0)</f>
        <v>BRAZALETE TENSIOMETRO ADULTO 1 VIA - REUSABLE</v>
      </c>
      <c r="D190" s="18">
        <f>VLOOKUP(A190,'EV PRECIO REFERENCIA'!A190:D521,4,0)</f>
        <v>1</v>
      </c>
      <c r="E190" s="86" t="str">
        <f>VLOOKUP(A190,'EV PRECIO REFERENCIA'!A190:E521,5,0)</f>
        <v>UN</v>
      </c>
      <c r="F190" s="23">
        <f>VLOOKUP(A190,'EV PRECIO REFERENCIA'!A190:F521,6,0)</f>
        <v>115311</v>
      </c>
      <c r="G190" s="23">
        <f>VLOOKUP(A190,'EV PRECIO REFERENCIA'!A190:G521,7,0)</f>
        <v>13</v>
      </c>
      <c r="H190" s="8">
        <f t="shared" si="57"/>
        <v>1499043</v>
      </c>
      <c r="I190" s="8">
        <f t="shared" si="58"/>
        <v>92248.8</v>
      </c>
      <c r="J190" s="8" t="str">
        <f>+'EV PRECIO REFERENCIA'!I190</f>
        <v/>
      </c>
      <c r="K190" s="8" t="str">
        <f t="shared" si="59"/>
        <v>No Aplica</v>
      </c>
      <c r="L190" s="8" t="str">
        <f>+'EV PRECIO REFERENCIA'!L190</f>
        <v/>
      </c>
      <c r="M190" s="8" t="str">
        <f t="shared" si="60"/>
        <v>No Aplica</v>
      </c>
      <c r="N190" s="8" t="str">
        <f>+'EV PRECIO REFERENCIA'!O190</f>
        <v/>
      </c>
      <c r="O190" s="8" t="str">
        <f t="shared" si="61"/>
        <v>No Aplica</v>
      </c>
      <c r="P190" s="8" t="str">
        <f>+'EV PRECIO REFERENCIA'!R190</f>
        <v/>
      </c>
      <c r="Q190" s="8" t="str">
        <f t="shared" si="62"/>
        <v>No Aplica</v>
      </c>
      <c r="R190" s="8" t="str">
        <f>+'EV PRECIO REFERENCIA'!U190</f>
        <v/>
      </c>
      <c r="S190" s="8" t="str">
        <f t="shared" si="63"/>
        <v>No Aplica</v>
      </c>
      <c r="T190" s="8" t="str">
        <f>+'EV PRECIO REFERENCIA'!X190</f>
        <v/>
      </c>
      <c r="U190" s="8" t="str">
        <f t="shared" si="64"/>
        <v>No Aplica</v>
      </c>
      <c r="V190" s="8" t="e">
        <f>+'EV PRECIO REFERENCIA'!AA190</f>
        <v>#REF!</v>
      </c>
      <c r="W190" s="8" t="e">
        <f t="shared" si="65"/>
        <v>#REF!</v>
      </c>
      <c r="X190" s="258" t="str">
        <f>+'EV PRECIO REFERENCIA'!AD190</f>
        <v/>
      </c>
      <c r="Y190" s="8" t="str">
        <f t="shared" si="66"/>
        <v>No Aplica</v>
      </c>
      <c r="Z190" s="8" t="str">
        <f>+'EV PRECIO REFERENCIA'!AG190</f>
        <v/>
      </c>
      <c r="AA190" s="8" t="str">
        <f t="shared" si="67"/>
        <v>No Aplica</v>
      </c>
      <c r="AB190" s="8" t="str">
        <f>+'EV PRECIO REFERENCIA'!AJ190:AJ522</f>
        <v/>
      </c>
      <c r="AC190" s="8" t="str">
        <f t="shared" si="68"/>
        <v>No Aplica</v>
      </c>
      <c r="AD190" s="8" t="str">
        <f>+'EV PRECIO REFERENCIA'!AM190</f>
        <v/>
      </c>
      <c r="AE190" s="8" t="str">
        <f t="shared" si="69"/>
        <v>No Aplica</v>
      </c>
      <c r="AF190" s="342" t="str">
        <f>+'EV PRECIO REFERENCIA'!AP190</f>
        <v/>
      </c>
      <c r="AG190" s="8" t="str">
        <f t="shared" si="70"/>
        <v>No Aplica</v>
      </c>
      <c r="AH190" s="8" t="str">
        <f>+'EV PRECIO REFERENCIA'!AS190</f>
        <v/>
      </c>
      <c r="AI190" s="8" t="str">
        <f t="shared" si="71"/>
        <v>No Aplica</v>
      </c>
      <c r="AJ190" s="8">
        <f>+'EV PRECIO REFERENCIA'!AV190</f>
        <v>115073</v>
      </c>
      <c r="AK190" s="8" t="str">
        <f t="shared" si="72"/>
        <v>No Aplica</v>
      </c>
      <c r="AL190" s="342" t="str">
        <f>+'EV PRECIO REFERENCIA'!AY190</f>
        <v/>
      </c>
      <c r="AM190" s="8" t="str">
        <f t="shared" si="73"/>
        <v>No Aplica</v>
      </c>
      <c r="AN190" s="8" t="str">
        <f>+'EV PRECIO REFERENCIA'!BB190</f>
        <v/>
      </c>
      <c r="AO190" s="8" t="str">
        <f t="shared" si="74"/>
        <v>No Aplica</v>
      </c>
      <c r="AP190" s="8" t="str">
        <f>+'EV PRECIO REFERENCIA'!BE190</f>
        <v/>
      </c>
      <c r="AQ190" s="8" t="str">
        <f t="shared" si="75"/>
        <v>No Aplica</v>
      </c>
      <c r="AR190" s="8" t="str">
        <f>+'EV PRECIO REFERENCIA'!BH190</f>
        <v/>
      </c>
      <c r="AS190" s="8" t="str">
        <f t="shared" si="76"/>
        <v>No Aplica</v>
      </c>
      <c r="AT190" s="8" t="str">
        <f>+'EV PRECIO REFERENCIA'!BK190</f>
        <v/>
      </c>
      <c r="AU190" s="8" t="str">
        <f t="shared" si="77"/>
        <v>No Aplica</v>
      </c>
      <c r="AV190" s="8" t="str">
        <f>+'EV PRECIO REFERENCIA'!BQ190</f>
        <v/>
      </c>
      <c r="AW190" s="8" t="str">
        <f t="shared" si="78"/>
        <v>No Aplica</v>
      </c>
      <c r="AX190" s="8" t="str">
        <f>+'EV PRECIO REFERENCIA'!BT190</f>
        <v/>
      </c>
      <c r="AY190" s="8" t="str">
        <f t="shared" si="79"/>
        <v>No Aplica</v>
      </c>
      <c r="AZ190" s="8" t="e">
        <f>+'EV PRECIO REFERENCIA'!BW190</f>
        <v>#REF!</v>
      </c>
      <c r="BA190" s="8" t="e">
        <f t="shared" si="80"/>
        <v>#REF!</v>
      </c>
      <c r="BB190" s="44">
        <f t="shared" si="81"/>
        <v>115073</v>
      </c>
    </row>
    <row r="191" spans="1:54" ht="25.5" x14ac:dyDescent="0.2">
      <c r="A191" s="85">
        <f t="shared" ref="A191:A254" si="84">+A190+1</f>
        <v>182</v>
      </c>
      <c r="B191" s="22" t="str">
        <f>VLOOKUP(A191,'EV PRECIO REFERENCIA'!A191:B522,2,0)</f>
        <v>REP03354</v>
      </c>
      <c r="C191" s="135" t="str">
        <f>VLOOKUP(A191,'EV PRECIO REFERENCIA'!A191:C522,3,0)</f>
        <v>BRAZALETE 1 VIA PEDIATRICO ENTRE 7 Y 15  CM REUSABLE</v>
      </c>
      <c r="D191" s="18">
        <f>VLOOKUP(A191,'EV PRECIO REFERENCIA'!A191:D522,4,0)</f>
        <v>1</v>
      </c>
      <c r="E191" s="86" t="str">
        <f>VLOOKUP(A191,'EV PRECIO REFERENCIA'!A191:E522,5,0)</f>
        <v>UN</v>
      </c>
      <c r="F191" s="23">
        <f>VLOOKUP(A191,'EV PRECIO REFERENCIA'!A191:F522,6,0)</f>
        <v>103530</v>
      </c>
      <c r="G191" s="23">
        <f>VLOOKUP(A191,'EV PRECIO REFERENCIA'!A191:G522,7,0)</f>
        <v>2</v>
      </c>
      <c r="H191" s="8">
        <f t="shared" si="57"/>
        <v>207060</v>
      </c>
      <c r="I191" s="8">
        <f t="shared" si="58"/>
        <v>82824</v>
      </c>
      <c r="J191" s="8" t="str">
        <f>+'EV PRECIO REFERENCIA'!I191</f>
        <v/>
      </c>
      <c r="K191" s="8" t="str">
        <f t="shared" si="59"/>
        <v>No Aplica</v>
      </c>
      <c r="L191" s="8" t="str">
        <f>+'EV PRECIO REFERENCIA'!L191</f>
        <v/>
      </c>
      <c r="M191" s="8" t="str">
        <f t="shared" si="60"/>
        <v>No Aplica</v>
      </c>
      <c r="N191" s="8" t="str">
        <f>+'EV PRECIO REFERENCIA'!O191</f>
        <v/>
      </c>
      <c r="O191" s="8" t="str">
        <f t="shared" si="61"/>
        <v>No Aplica</v>
      </c>
      <c r="P191" s="8" t="str">
        <f>+'EV PRECIO REFERENCIA'!R191</f>
        <v/>
      </c>
      <c r="Q191" s="8" t="str">
        <f t="shared" si="62"/>
        <v>No Aplica</v>
      </c>
      <c r="R191" s="8" t="str">
        <f>+'EV PRECIO REFERENCIA'!U191</f>
        <v/>
      </c>
      <c r="S191" s="8" t="str">
        <f t="shared" si="63"/>
        <v>No Aplica</v>
      </c>
      <c r="T191" s="8" t="str">
        <f>+'EV PRECIO REFERENCIA'!X191</f>
        <v/>
      </c>
      <c r="U191" s="8" t="str">
        <f t="shared" si="64"/>
        <v>No Aplica</v>
      </c>
      <c r="V191" s="8" t="e">
        <f>+'EV PRECIO REFERENCIA'!AA191</f>
        <v>#REF!</v>
      </c>
      <c r="W191" s="8" t="e">
        <f t="shared" si="65"/>
        <v>#REF!</v>
      </c>
      <c r="X191" s="258" t="str">
        <f>+'EV PRECIO REFERENCIA'!AD191</f>
        <v/>
      </c>
      <c r="Y191" s="8" t="str">
        <f t="shared" si="66"/>
        <v>No Aplica</v>
      </c>
      <c r="Z191" s="8" t="str">
        <f>+'EV PRECIO REFERENCIA'!AG191</f>
        <v/>
      </c>
      <c r="AA191" s="8" t="str">
        <f t="shared" si="67"/>
        <v>No Aplica</v>
      </c>
      <c r="AB191" s="8" t="str">
        <f>+'EV PRECIO REFERENCIA'!AJ191:AJ523</f>
        <v/>
      </c>
      <c r="AC191" s="8" t="str">
        <f t="shared" si="68"/>
        <v>No Aplica</v>
      </c>
      <c r="AD191" s="8" t="str">
        <f>+'EV PRECIO REFERENCIA'!AM191</f>
        <v/>
      </c>
      <c r="AE191" s="8" t="str">
        <f t="shared" si="69"/>
        <v>No Aplica</v>
      </c>
      <c r="AF191" s="342" t="str">
        <f>+'EV PRECIO REFERENCIA'!AP191</f>
        <v/>
      </c>
      <c r="AG191" s="8" t="str">
        <f t="shared" si="70"/>
        <v>No Aplica</v>
      </c>
      <c r="AH191" s="8" t="str">
        <f>+'EV PRECIO REFERENCIA'!AS191</f>
        <v/>
      </c>
      <c r="AI191" s="8" t="str">
        <f t="shared" si="71"/>
        <v>No Aplica</v>
      </c>
      <c r="AJ191" s="8">
        <f>+'EV PRECIO REFERENCIA'!AV191</f>
        <v>99365</v>
      </c>
      <c r="AK191" s="8" t="str">
        <f t="shared" si="72"/>
        <v>Precios Bajos</v>
      </c>
      <c r="AL191" s="342" t="str">
        <f>+'EV PRECIO REFERENCIA'!AY191</f>
        <v/>
      </c>
      <c r="AM191" s="8" t="str">
        <f t="shared" si="73"/>
        <v>No Aplica</v>
      </c>
      <c r="AN191" s="8" t="str">
        <f>+'EV PRECIO REFERENCIA'!BB191</f>
        <v/>
      </c>
      <c r="AO191" s="8" t="str">
        <f t="shared" si="74"/>
        <v>No Aplica</v>
      </c>
      <c r="AP191" s="8" t="str">
        <f>+'EV PRECIO REFERENCIA'!BE191</f>
        <v/>
      </c>
      <c r="AQ191" s="8" t="str">
        <f t="shared" si="75"/>
        <v>No Aplica</v>
      </c>
      <c r="AR191" s="8" t="str">
        <f>+'EV PRECIO REFERENCIA'!BH191</f>
        <v/>
      </c>
      <c r="AS191" s="8" t="str">
        <f t="shared" si="76"/>
        <v>No Aplica</v>
      </c>
      <c r="AT191" s="8" t="str">
        <f>+'EV PRECIO REFERENCIA'!BK191</f>
        <v/>
      </c>
      <c r="AU191" s="8" t="str">
        <f t="shared" si="77"/>
        <v>No Aplica</v>
      </c>
      <c r="AV191" s="8" t="str">
        <f>+'EV PRECIO REFERENCIA'!BQ191</f>
        <v/>
      </c>
      <c r="AW191" s="8" t="str">
        <f t="shared" si="78"/>
        <v>No Aplica</v>
      </c>
      <c r="AX191" s="8" t="str">
        <f>+'EV PRECIO REFERENCIA'!BT191</f>
        <v/>
      </c>
      <c r="AY191" s="8" t="str">
        <f t="shared" si="79"/>
        <v>No Aplica</v>
      </c>
      <c r="AZ191" s="8" t="e">
        <f>+'EV PRECIO REFERENCIA'!BW191</f>
        <v>#REF!</v>
      </c>
      <c r="BA191" s="8" t="e">
        <f t="shared" si="80"/>
        <v>#REF!</v>
      </c>
      <c r="BB191" s="44">
        <f t="shared" si="81"/>
        <v>99365</v>
      </c>
    </row>
    <row r="192" spans="1:54" ht="25.5" x14ac:dyDescent="0.2">
      <c r="A192" s="85">
        <f t="shared" si="84"/>
        <v>183</v>
      </c>
      <c r="B192" s="22" t="str">
        <f>VLOOKUP(A192,'EV PRECIO REFERENCIA'!A192:B523,2,0)</f>
        <v>REP02077</v>
      </c>
      <c r="C192" s="135" t="str">
        <f>VLOOKUP(A192,'EV PRECIO REFERENCIA'!A192:C523,3,0)</f>
        <v>BRAZALETE 1 VIA PEDIATRICO NO. 9 REUSABLE</v>
      </c>
      <c r="D192" s="18">
        <f>VLOOKUP(A192,'EV PRECIO REFERENCIA'!A192:D523,4,0)</f>
        <v>1</v>
      </c>
      <c r="E192" s="86" t="str">
        <f>VLOOKUP(A192,'EV PRECIO REFERENCIA'!A192:E523,5,0)</f>
        <v>UN</v>
      </c>
      <c r="F192" s="23">
        <f>VLOOKUP(A192,'EV PRECIO REFERENCIA'!A192:F523,6,0)</f>
        <v>107992.5</v>
      </c>
      <c r="G192" s="23">
        <f>VLOOKUP(A192,'EV PRECIO REFERENCIA'!A192:G523,7,0)</f>
        <v>4</v>
      </c>
      <c r="H192" s="8">
        <f t="shared" si="57"/>
        <v>431970</v>
      </c>
      <c r="I192" s="8">
        <f t="shared" si="58"/>
        <v>86394</v>
      </c>
      <c r="J192" s="8" t="str">
        <f>+'EV PRECIO REFERENCIA'!I192</f>
        <v/>
      </c>
      <c r="K192" s="8" t="str">
        <f t="shared" si="59"/>
        <v>No Aplica</v>
      </c>
      <c r="L192" s="8" t="str">
        <f>+'EV PRECIO REFERENCIA'!L192</f>
        <v/>
      </c>
      <c r="M192" s="8" t="str">
        <f t="shared" si="60"/>
        <v>No Aplica</v>
      </c>
      <c r="N192" s="8" t="str">
        <f>+'EV PRECIO REFERENCIA'!O192</f>
        <v/>
      </c>
      <c r="O192" s="8" t="str">
        <f t="shared" si="61"/>
        <v>No Aplica</v>
      </c>
      <c r="P192" s="8" t="str">
        <f>+'EV PRECIO REFERENCIA'!R192</f>
        <v/>
      </c>
      <c r="Q192" s="8" t="str">
        <f t="shared" si="62"/>
        <v>No Aplica</v>
      </c>
      <c r="R192" s="8" t="str">
        <f>+'EV PRECIO REFERENCIA'!U192</f>
        <v/>
      </c>
      <c r="S192" s="8" t="str">
        <f t="shared" si="63"/>
        <v>No Aplica</v>
      </c>
      <c r="T192" s="8" t="str">
        <f>+'EV PRECIO REFERENCIA'!X192</f>
        <v/>
      </c>
      <c r="U192" s="8" t="str">
        <f t="shared" si="64"/>
        <v>No Aplica</v>
      </c>
      <c r="V192" s="8" t="e">
        <f>+'EV PRECIO REFERENCIA'!AA192</f>
        <v>#REF!</v>
      </c>
      <c r="W192" s="8" t="e">
        <f t="shared" si="65"/>
        <v>#REF!</v>
      </c>
      <c r="X192" s="258" t="str">
        <f>+'EV PRECIO REFERENCIA'!AD192</f>
        <v/>
      </c>
      <c r="Y192" s="8" t="str">
        <f t="shared" si="66"/>
        <v>No Aplica</v>
      </c>
      <c r="Z192" s="8" t="str">
        <f>+'EV PRECIO REFERENCIA'!AG192</f>
        <v/>
      </c>
      <c r="AA192" s="8" t="str">
        <f t="shared" si="67"/>
        <v>No Aplica</v>
      </c>
      <c r="AB192" s="8" t="str">
        <f>+'EV PRECIO REFERENCIA'!AJ192:AJ524</f>
        <v/>
      </c>
      <c r="AC192" s="8" t="str">
        <f t="shared" si="68"/>
        <v>No Aplica</v>
      </c>
      <c r="AD192" s="8" t="str">
        <f>+'EV PRECIO REFERENCIA'!AM192</f>
        <v/>
      </c>
      <c r="AE192" s="8" t="str">
        <f t="shared" si="69"/>
        <v>No Aplica</v>
      </c>
      <c r="AF192" s="342" t="str">
        <f>+'EV PRECIO REFERENCIA'!AP192</f>
        <v/>
      </c>
      <c r="AG192" s="8" t="str">
        <f t="shared" si="70"/>
        <v>No Aplica</v>
      </c>
      <c r="AH192" s="8" t="str">
        <f>+'EV PRECIO REFERENCIA'!AS192</f>
        <v/>
      </c>
      <c r="AI192" s="8" t="str">
        <f t="shared" si="71"/>
        <v>No Aplica</v>
      </c>
      <c r="AJ192" s="8">
        <f>+'EV PRECIO REFERENCIA'!AV192</f>
        <v>107933</v>
      </c>
      <c r="AK192" s="8" t="str">
        <f t="shared" si="72"/>
        <v>Precios Bajos</v>
      </c>
      <c r="AL192" s="342" t="str">
        <f>+'EV PRECIO REFERENCIA'!AY192</f>
        <v/>
      </c>
      <c r="AM192" s="8" t="str">
        <f t="shared" si="73"/>
        <v>No Aplica</v>
      </c>
      <c r="AN192" s="8" t="str">
        <f>+'EV PRECIO REFERENCIA'!BB192</f>
        <v/>
      </c>
      <c r="AO192" s="8" t="str">
        <f t="shared" si="74"/>
        <v>No Aplica</v>
      </c>
      <c r="AP192" s="8" t="str">
        <f>+'EV PRECIO REFERENCIA'!BE192</f>
        <v/>
      </c>
      <c r="AQ192" s="8" t="str">
        <f t="shared" si="75"/>
        <v>No Aplica</v>
      </c>
      <c r="AR192" s="8" t="str">
        <f>+'EV PRECIO REFERENCIA'!BH192</f>
        <v/>
      </c>
      <c r="AS192" s="8" t="str">
        <f t="shared" si="76"/>
        <v>No Aplica</v>
      </c>
      <c r="AT192" s="8" t="str">
        <f>+'EV PRECIO REFERENCIA'!BK192</f>
        <v/>
      </c>
      <c r="AU192" s="8" t="str">
        <f t="shared" si="77"/>
        <v>No Aplica</v>
      </c>
      <c r="AV192" s="8" t="str">
        <f>+'EV PRECIO REFERENCIA'!BQ192</f>
        <v/>
      </c>
      <c r="AW192" s="8" t="str">
        <f t="shared" si="78"/>
        <v>No Aplica</v>
      </c>
      <c r="AX192" s="8" t="str">
        <f>+'EV PRECIO REFERENCIA'!BT192</f>
        <v/>
      </c>
      <c r="AY192" s="8" t="str">
        <f t="shared" si="79"/>
        <v>No Aplica</v>
      </c>
      <c r="AZ192" s="8" t="e">
        <f>+'EV PRECIO REFERENCIA'!BW192</f>
        <v>#REF!</v>
      </c>
      <c r="BA192" s="8" t="e">
        <f t="shared" si="80"/>
        <v>#REF!</v>
      </c>
      <c r="BB192" s="44">
        <f t="shared" si="81"/>
        <v>107933</v>
      </c>
    </row>
    <row r="193" spans="1:54" ht="38.25" x14ac:dyDescent="0.2">
      <c r="A193" s="85">
        <f t="shared" si="84"/>
        <v>184</v>
      </c>
      <c r="B193" s="22" t="str">
        <f>VLOOKUP(A193,'EV PRECIO REFERENCIA'!A193:B524,2,0)</f>
        <v>REP03353</v>
      </c>
      <c r="C193" s="135" t="str">
        <f>VLOOKUP(A193,'EV PRECIO REFERENCIA'!A193:C524,3,0)</f>
        <v>BRAZALETE 1 VIA PEDIATRICO NO. ENTRE 16 Y 19 CM REUSABLE</v>
      </c>
      <c r="D193" s="18">
        <f>VLOOKUP(A193,'EV PRECIO REFERENCIA'!A193:D524,4,0)</f>
        <v>1</v>
      </c>
      <c r="E193" s="86" t="str">
        <f>VLOOKUP(A193,'EV PRECIO REFERENCIA'!A193:E524,5,0)</f>
        <v>UN</v>
      </c>
      <c r="F193" s="23">
        <f>VLOOKUP(A193,'EV PRECIO REFERENCIA'!A193:F524,6,0)</f>
        <v>107992.5</v>
      </c>
      <c r="G193" s="23">
        <f>VLOOKUP(A193,'EV PRECIO REFERENCIA'!A193:G524,7,0)</f>
        <v>4</v>
      </c>
      <c r="H193" s="8">
        <f t="shared" si="57"/>
        <v>431970</v>
      </c>
      <c r="I193" s="8">
        <f t="shared" si="58"/>
        <v>86394</v>
      </c>
      <c r="J193" s="8" t="str">
        <f>+'EV PRECIO REFERENCIA'!I193</f>
        <v/>
      </c>
      <c r="K193" s="8" t="str">
        <f t="shared" si="59"/>
        <v>No Aplica</v>
      </c>
      <c r="L193" s="8" t="str">
        <f>+'EV PRECIO REFERENCIA'!L193</f>
        <v/>
      </c>
      <c r="M193" s="8" t="str">
        <f t="shared" si="60"/>
        <v>No Aplica</v>
      </c>
      <c r="N193" s="8" t="str">
        <f>+'EV PRECIO REFERENCIA'!O193</f>
        <v/>
      </c>
      <c r="O193" s="8" t="str">
        <f t="shared" si="61"/>
        <v>No Aplica</v>
      </c>
      <c r="P193" s="8" t="str">
        <f>+'EV PRECIO REFERENCIA'!R193</f>
        <v/>
      </c>
      <c r="Q193" s="8" t="str">
        <f t="shared" si="62"/>
        <v>No Aplica</v>
      </c>
      <c r="R193" s="8" t="str">
        <f>+'EV PRECIO REFERENCIA'!U193</f>
        <v/>
      </c>
      <c r="S193" s="8" t="str">
        <f t="shared" si="63"/>
        <v>No Aplica</v>
      </c>
      <c r="T193" s="8" t="str">
        <f>+'EV PRECIO REFERENCIA'!X193</f>
        <v/>
      </c>
      <c r="U193" s="8" t="str">
        <f t="shared" si="64"/>
        <v>No Aplica</v>
      </c>
      <c r="V193" s="8" t="e">
        <f>+'EV PRECIO REFERENCIA'!AA193</f>
        <v>#REF!</v>
      </c>
      <c r="W193" s="8" t="e">
        <f t="shared" si="65"/>
        <v>#REF!</v>
      </c>
      <c r="X193" s="258" t="str">
        <f>+'EV PRECIO REFERENCIA'!AD193</f>
        <v/>
      </c>
      <c r="Y193" s="8" t="str">
        <f t="shared" si="66"/>
        <v>No Aplica</v>
      </c>
      <c r="Z193" s="8" t="str">
        <f>+'EV PRECIO REFERENCIA'!AG193</f>
        <v/>
      </c>
      <c r="AA193" s="8" t="str">
        <f t="shared" si="67"/>
        <v>No Aplica</v>
      </c>
      <c r="AB193" s="8" t="str">
        <f>+'EV PRECIO REFERENCIA'!AJ193:AJ525</f>
        <v/>
      </c>
      <c r="AC193" s="8" t="str">
        <f t="shared" si="68"/>
        <v>No Aplica</v>
      </c>
      <c r="AD193" s="8" t="str">
        <f>+'EV PRECIO REFERENCIA'!AM193</f>
        <v/>
      </c>
      <c r="AE193" s="8" t="str">
        <f t="shared" si="69"/>
        <v>No Aplica</v>
      </c>
      <c r="AF193" s="342" t="str">
        <f>+'EV PRECIO REFERENCIA'!AP193</f>
        <v/>
      </c>
      <c r="AG193" s="8" t="str">
        <f t="shared" si="70"/>
        <v>No Aplica</v>
      </c>
      <c r="AH193" s="8" t="str">
        <f>+'EV PRECIO REFERENCIA'!AS193</f>
        <v/>
      </c>
      <c r="AI193" s="8" t="str">
        <f t="shared" si="71"/>
        <v>No Aplica</v>
      </c>
      <c r="AJ193" s="8">
        <f>+'EV PRECIO REFERENCIA'!AV193</f>
        <v>110432</v>
      </c>
      <c r="AK193" s="8" t="str">
        <f t="shared" si="72"/>
        <v>No Aplica</v>
      </c>
      <c r="AL193" s="342" t="str">
        <f>+'EV PRECIO REFERENCIA'!AY193</f>
        <v/>
      </c>
      <c r="AM193" s="8" t="str">
        <f t="shared" si="73"/>
        <v>No Aplica</v>
      </c>
      <c r="AN193" s="8" t="str">
        <f>+'EV PRECIO REFERENCIA'!BB193</f>
        <v/>
      </c>
      <c r="AO193" s="8" t="str">
        <f t="shared" si="74"/>
        <v>No Aplica</v>
      </c>
      <c r="AP193" s="8" t="str">
        <f>+'EV PRECIO REFERENCIA'!BE193</f>
        <v/>
      </c>
      <c r="AQ193" s="8" t="str">
        <f t="shared" si="75"/>
        <v>No Aplica</v>
      </c>
      <c r="AR193" s="8" t="str">
        <f>+'EV PRECIO REFERENCIA'!BH193</f>
        <v/>
      </c>
      <c r="AS193" s="8" t="str">
        <f t="shared" si="76"/>
        <v>No Aplica</v>
      </c>
      <c r="AT193" s="8" t="str">
        <f>+'EV PRECIO REFERENCIA'!BK193</f>
        <v/>
      </c>
      <c r="AU193" s="8" t="str">
        <f t="shared" si="77"/>
        <v>No Aplica</v>
      </c>
      <c r="AV193" s="8" t="str">
        <f>+'EV PRECIO REFERENCIA'!BQ193</f>
        <v/>
      </c>
      <c r="AW193" s="8" t="str">
        <f t="shared" si="78"/>
        <v>No Aplica</v>
      </c>
      <c r="AX193" s="8" t="str">
        <f>+'EV PRECIO REFERENCIA'!BT193</f>
        <v/>
      </c>
      <c r="AY193" s="8" t="str">
        <f t="shared" si="79"/>
        <v>No Aplica</v>
      </c>
      <c r="AZ193" s="8" t="e">
        <f>+'EV PRECIO REFERENCIA'!BW193</f>
        <v>#REF!</v>
      </c>
      <c r="BA193" s="8" t="e">
        <f t="shared" si="80"/>
        <v>#REF!</v>
      </c>
      <c r="BB193" s="44">
        <f t="shared" si="81"/>
        <v>110432</v>
      </c>
    </row>
    <row r="194" spans="1:54" ht="25.5" x14ac:dyDescent="0.2">
      <c r="A194" s="85">
        <f t="shared" si="84"/>
        <v>185</v>
      </c>
      <c r="B194" s="22" t="str">
        <f>VLOOKUP(A194,'EV PRECIO REFERENCIA'!A194:B525,2,0)</f>
        <v>REP02453</v>
      </c>
      <c r="C194" s="135" t="str">
        <f>VLOOKUP(A194,'EV PRECIO REFERENCIA'!A194:C525,3,0)</f>
        <v>BRAZALETE TENSIOMETRO ADULTO 2 VIAS - REUSABLE</v>
      </c>
      <c r="D194" s="18">
        <f>VLOOKUP(A194,'EV PRECIO REFERENCIA'!A194:D525,4,0)</f>
        <v>1</v>
      </c>
      <c r="E194" s="86" t="str">
        <f>VLOOKUP(A194,'EV PRECIO REFERENCIA'!A194:E525,5,0)</f>
        <v>UN</v>
      </c>
      <c r="F194" s="23">
        <f>VLOOKUP(A194,'EV PRECIO REFERENCIA'!A194:F525,6,0)</f>
        <v>115311</v>
      </c>
      <c r="G194" s="23">
        <f>VLOOKUP(A194,'EV PRECIO REFERENCIA'!A194:G525,7,0)</f>
        <v>15</v>
      </c>
      <c r="H194" s="8">
        <f t="shared" si="57"/>
        <v>1729665</v>
      </c>
      <c r="I194" s="8">
        <f t="shared" si="58"/>
        <v>92248.8</v>
      </c>
      <c r="J194" s="8" t="str">
        <f>+'EV PRECIO REFERENCIA'!I194</f>
        <v/>
      </c>
      <c r="K194" s="8" t="str">
        <f t="shared" si="59"/>
        <v>No Aplica</v>
      </c>
      <c r="L194" s="8" t="str">
        <f>+'EV PRECIO REFERENCIA'!L194</f>
        <v/>
      </c>
      <c r="M194" s="8" t="str">
        <f t="shared" si="60"/>
        <v>No Aplica</v>
      </c>
      <c r="N194" s="8" t="str">
        <f>+'EV PRECIO REFERENCIA'!O194</f>
        <v/>
      </c>
      <c r="O194" s="8" t="str">
        <f t="shared" si="61"/>
        <v>No Aplica</v>
      </c>
      <c r="P194" s="8" t="str">
        <f>+'EV PRECIO REFERENCIA'!R194</f>
        <v/>
      </c>
      <c r="Q194" s="8" t="str">
        <f t="shared" si="62"/>
        <v>No Aplica</v>
      </c>
      <c r="R194" s="8" t="str">
        <f>+'EV PRECIO REFERENCIA'!U194</f>
        <v/>
      </c>
      <c r="S194" s="8" t="str">
        <f t="shared" si="63"/>
        <v>No Aplica</v>
      </c>
      <c r="T194" s="8" t="str">
        <f>+'EV PRECIO REFERENCIA'!X194</f>
        <v/>
      </c>
      <c r="U194" s="8" t="str">
        <f t="shared" si="64"/>
        <v>No Aplica</v>
      </c>
      <c r="V194" s="8" t="e">
        <f>+'EV PRECIO REFERENCIA'!AA194</f>
        <v>#REF!</v>
      </c>
      <c r="W194" s="8" t="e">
        <f t="shared" si="65"/>
        <v>#REF!</v>
      </c>
      <c r="X194" s="258" t="str">
        <f>+'EV PRECIO REFERENCIA'!AD194</f>
        <v/>
      </c>
      <c r="Y194" s="8" t="str">
        <f t="shared" si="66"/>
        <v>No Aplica</v>
      </c>
      <c r="Z194" s="8" t="str">
        <f>+'EV PRECIO REFERENCIA'!AG194</f>
        <v/>
      </c>
      <c r="AA194" s="8" t="str">
        <f t="shared" si="67"/>
        <v>No Aplica</v>
      </c>
      <c r="AB194" s="8" t="str">
        <f>+'EV PRECIO REFERENCIA'!AJ194:AJ526</f>
        <v/>
      </c>
      <c r="AC194" s="8" t="str">
        <f t="shared" si="68"/>
        <v>No Aplica</v>
      </c>
      <c r="AD194" s="8" t="str">
        <f>+'EV PRECIO REFERENCIA'!AM194</f>
        <v/>
      </c>
      <c r="AE194" s="8" t="str">
        <f t="shared" si="69"/>
        <v>No Aplica</v>
      </c>
      <c r="AF194" s="342" t="str">
        <f>+'EV PRECIO REFERENCIA'!AP194</f>
        <v/>
      </c>
      <c r="AG194" s="8" t="str">
        <f t="shared" si="70"/>
        <v>No Aplica</v>
      </c>
      <c r="AH194" s="8" t="str">
        <f>+'EV PRECIO REFERENCIA'!AS194</f>
        <v/>
      </c>
      <c r="AI194" s="8" t="str">
        <f t="shared" si="71"/>
        <v>No Aplica</v>
      </c>
      <c r="AJ194" s="8">
        <f>+'EV PRECIO REFERENCIA'!AV194</f>
        <v>107933</v>
      </c>
      <c r="AK194" s="8" t="str">
        <f t="shared" si="72"/>
        <v>Precios Bajos</v>
      </c>
      <c r="AL194" s="342" t="str">
        <f>+'EV PRECIO REFERENCIA'!AY194</f>
        <v/>
      </c>
      <c r="AM194" s="8" t="str">
        <f t="shared" si="73"/>
        <v>No Aplica</v>
      </c>
      <c r="AN194" s="8" t="str">
        <f>+'EV PRECIO REFERENCIA'!BB194</f>
        <v/>
      </c>
      <c r="AO194" s="8" t="str">
        <f t="shared" si="74"/>
        <v>No Aplica</v>
      </c>
      <c r="AP194" s="8" t="str">
        <f>+'EV PRECIO REFERENCIA'!BE194</f>
        <v/>
      </c>
      <c r="AQ194" s="8" t="str">
        <f t="shared" si="75"/>
        <v>No Aplica</v>
      </c>
      <c r="AR194" s="8" t="str">
        <f>+'EV PRECIO REFERENCIA'!BH194</f>
        <v/>
      </c>
      <c r="AS194" s="8" t="str">
        <f t="shared" si="76"/>
        <v>No Aplica</v>
      </c>
      <c r="AT194" s="8" t="str">
        <f>+'EV PRECIO REFERENCIA'!BK194</f>
        <v/>
      </c>
      <c r="AU194" s="8" t="str">
        <f t="shared" si="77"/>
        <v>No Aplica</v>
      </c>
      <c r="AV194" s="8" t="str">
        <f>+'EV PRECIO REFERENCIA'!BQ194</f>
        <v/>
      </c>
      <c r="AW194" s="8" t="str">
        <f t="shared" si="78"/>
        <v>No Aplica</v>
      </c>
      <c r="AX194" s="8" t="str">
        <f>+'EV PRECIO REFERENCIA'!BT194</f>
        <v/>
      </c>
      <c r="AY194" s="8" t="str">
        <f t="shared" si="79"/>
        <v>No Aplica</v>
      </c>
      <c r="AZ194" s="8" t="e">
        <f>+'EV PRECIO REFERENCIA'!BW194</f>
        <v>#REF!</v>
      </c>
      <c r="BA194" s="8" t="e">
        <f t="shared" si="80"/>
        <v>#REF!</v>
      </c>
      <c r="BB194" s="44">
        <f t="shared" si="81"/>
        <v>107933</v>
      </c>
    </row>
    <row r="195" spans="1:54" ht="25.5" x14ac:dyDescent="0.2">
      <c r="A195" s="85">
        <f t="shared" si="84"/>
        <v>186</v>
      </c>
      <c r="B195" s="22" t="str">
        <f>VLOOKUP(A195,'EV PRECIO REFERENCIA'!A195:B526,2,0)</f>
        <v>REP02093</v>
      </c>
      <c r="C195" s="135" t="str">
        <f>VLOOKUP(A195,'EV PRECIO REFERENCIA'!A195:C526,3,0)</f>
        <v>BRAZALETE 2 VIAS PEDIATRICO REUSABLE</v>
      </c>
      <c r="D195" s="18">
        <f>VLOOKUP(A195,'EV PRECIO REFERENCIA'!A195:D526,4,0)</f>
        <v>1</v>
      </c>
      <c r="E195" s="86" t="str">
        <f>VLOOKUP(A195,'EV PRECIO REFERENCIA'!A195:E526,5,0)</f>
        <v>UN</v>
      </c>
      <c r="F195" s="23">
        <f>VLOOKUP(A195,'EV PRECIO REFERENCIA'!A195:F526,6,0)</f>
        <v>107992.5</v>
      </c>
      <c r="G195" s="23">
        <f>VLOOKUP(A195,'EV PRECIO REFERENCIA'!A195:G526,7,0)</f>
        <v>1</v>
      </c>
      <c r="H195" s="8">
        <f t="shared" si="57"/>
        <v>107992.5</v>
      </c>
      <c r="I195" s="8">
        <f t="shared" si="58"/>
        <v>86394</v>
      </c>
      <c r="J195" s="8" t="str">
        <f>+'EV PRECIO REFERENCIA'!I195</f>
        <v/>
      </c>
      <c r="K195" s="8" t="str">
        <f t="shared" si="59"/>
        <v>No Aplica</v>
      </c>
      <c r="L195" s="8" t="str">
        <f>+'EV PRECIO REFERENCIA'!L195</f>
        <v/>
      </c>
      <c r="M195" s="8" t="str">
        <f t="shared" si="60"/>
        <v>No Aplica</v>
      </c>
      <c r="N195" s="8" t="str">
        <f>+'EV PRECIO REFERENCIA'!O195</f>
        <v/>
      </c>
      <c r="O195" s="8" t="str">
        <f t="shared" si="61"/>
        <v>No Aplica</v>
      </c>
      <c r="P195" s="8" t="str">
        <f>+'EV PRECIO REFERENCIA'!R195</f>
        <v/>
      </c>
      <c r="Q195" s="8" t="str">
        <f t="shared" si="62"/>
        <v>No Aplica</v>
      </c>
      <c r="R195" s="8" t="str">
        <f>+'EV PRECIO REFERENCIA'!U195</f>
        <v/>
      </c>
      <c r="S195" s="8" t="str">
        <f t="shared" si="63"/>
        <v>No Aplica</v>
      </c>
      <c r="T195" s="8" t="str">
        <f>+'EV PRECIO REFERENCIA'!X195</f>
        <v/>
      </c>
      <c r="U195" s="8" t="str">
        <f t="shared" si="64"/>
        <v>No Aplica</v>
      </c>
      <c r="V195" s="8" t="e">
        <f>+'EV PRECIO REFERENCIA'!AA195</f>
        <v>#REF!</v>
      </c>
      <c r="W195" s="8" t="e">
        <f t="shared" si="65"/>
        <v>#REF!</v>
      </c>
      <c r="X195" s="258" t="str">
        <f>+'EV PRECIO REFERENCIA'!AD195</f>
        <v/>
      </c>
      <c r="Y195" s="8" t="str">
        <f t="shared" si="66"/>
        <v>No Aplica</v>
      </c>
      <c r="Z195" s="8" t="str">
        <f>+'EV PRECIO REFERENCIA'!AG195</f>
        <v/>
      </c>
      <c r="AA195" s="8" t="str">
        <f t="shared" si="67"/>
        <v>No Aplica</v>
      </c>
      <c r="AB195" s="8" t="str">
        <f>+'EV PRECIO REFERENCIA'!AJ195:AJ527</f>
        <v/>
      </c>
      <c r="AC195" s="8" t="str">
        <f t="shared" si="68"/>
        <v>No Aplica</v>
      </c>
      <c r="AD195" s="8" t="str">
        <f>+'EV PRECIO REFERENCIA'!AM195</f>
        <v/>
      </c>
      <c r="AE195" s="8" t="str">
        <f t="shared" si="69"/>
        <v>No Aplica</v>
      </c>
      <c r="AF195" s="342" t="str">
        <f>+'EV PRECIO REFERENCIA'!AP195</f>
        <v/>
      </c>
      <c r="AG195" s="8" t="str">
        <f t="shared" si="70"/>
        <v>No Aplica</v>
      </c>
      <c r="AH195" s="8" t="str">
        <f>+'EV PRECIO REFERENCIA'!AS195</f>
        <v/>
      </c>
      <c r="AI195" s="8" t="str">
        <f t="shared" si="71"/>
        <v>No Aplica</v>
      </c>
      <c r="AJ195" s="8">
        <f>+'EV PRECIO REFERENCIA'!AV195</f>
        <v>103292</v>
      </c>
      <c r="AK195" s="8" t="str">
        <f t="shared" si="72"/>
        <v>Precios Bajos</v>
      </c>
      <c r="AL195" s="342" t="str">
        <f>+'EV PRECIO REFERENCIA'!AY195</f>
        <v/>
      </c>
      <c r="AM195" s="8" t="str">
        <f t="shared" si="73"/>
        <v>No Aplica</v>
      </c>
      <c r="AN195" s="8" t="str">
        <f>+'EV PRECIO REFERENCIA'!BB195</f>
        <v/>
      </c>
      <c r="AO195" s="8" t="str">
        <f t="shared" si="74"/>
        <v>No Aplica</v>
      </c>
      <c r="AP195" s="8" t="str">
        <f>+'EV PRECIO REFERENCIA'!BE195</f>
        <v/>
      </c>
      <c r="AQ195" s="8" t="str">
        <f t="shared" si="75"/>
        <v>No Aplica</v>
      </c>
      <c r="AR195" s="8" t="str">
        <f>+'EV PRECIO REFERENCIA'!BH195</f>
        <v/>
      </c>
      <c r="AS195" s="8" t="str">
        <f t="shared" si="76"/>
        <v>No Aplica</v>
      </c>
      <c r="AT195" s="8" t="str">
        <f>+'EV PRECIO REFERENCIA'!BK195</f>
        <v/>
      </c>
      <c r="AU195" s="8" t="str">
        <f t="shared" si="77"/>
        <v>No Aplica</v>
      </c>
      <c r="AV195" s="8" t="str">
        <f>+'EV PRECIO REFERENCIA'!BQ195</f>
        <v/>
      </c>
      <c r="AW195" s="8" t="str">
        <f t="shared" si="78"/>
        <v>No Aplica</v>
      </c>
      <c r="AX195" s="8" t="str">
        <f>+'EV PRECIO REFERENCIA'!BT195</f>
        <v/>
      </c>
      <c r="AY195" s="8" t="str">
        <f t="shared" si="79"/>
        <v>No Aplica</v>
      </c>
      <c r="AZ195" s="8" t="e">
        <f>+'EV PRECIO REFERENCIA'!BW195</f>
        <v>#REF!</v>
      </c>
      <c r="BA195" s="8" t="e">
        <f t="shared" si="80"/>
        <v>#REF!</v>
      </c>
      <c r="BB195" s="44">
        <f t="shared" si="81"/>
        <v>103292</v>
      </c>
    </row>
    <row r="196" spans="1:54" ht="89.25" x14ac:dyDescent="0.2">
      <c r="A196" s="85">
        <f t="shared" si="84"/>
        <v>187</v>
      </c>
      <c r="B196" s="22" t="str">
        <f>VLOOKUP(A196,'EV PRECIO REFERENCIA'!A196:B527,2,0)</f>
        <v>DM439</v>
      </c>
      <c r="C196" s="135" t="str">
        <f>VLOOKUP(A196,'EV PRECIO REFERENCIA'!A196:C527,3,0)</f>
        <v>ELECTRODO DESECHABLE PARA DEA ADULTOS Y UNA BATERIA DESECHABLE PARA DESFRIBILADOR EXTERNO AUTOMATICO MARCA SCHILLER ( FRED EASY REF 0-21-0013 )</v>
      </c>
      <c r="D196" s="18">
        <f>VLOOKUP(A196,'EV PRECIO REFERENCIA'!A196:D527,4,0)</f>
        <v>1</v>
      </c>
      <c r="E196" s="86" t="str">
        <f>VLOOKUP(A196,'EV PRECIO REFERENCIA'!A196:E527,5,0)</f>
        <v>UN</v>
      </c>
      <c r="F196" s="23">
        <f>VLOOKUP(A196,'EV PRECIO REFERENCIA'!A196:F527,6,0)</f>
        <v>211155.50399999999</v>
      </c>
      <c r="G196" s="23">
        <f>VLOOKUP(A196,'EV PRECIO REFERENCIA'!A196:G527,7,0)</f>
        <v>1</v>
      </c>
      <c r="H196" s="8">
        <f t="shared" si="57"/>
        <v>211155.50399999999</v>
      </c>
      <c r="I196" s="8">
        <f t="shared" si="58"/>
        <v>168924.4032</v>
      </c>
      <c r="J196" s="8" t="str">
        <f>+'EV PRECIO REFERENCIA'!I196</f>
        <v/>
      </c>
      <c r="K196" s="8" t="str">
        <f t="shared" si="59"/>
        <v>No Aplica</v>
      </c>
      <c r="L196" s="8" t="str">
        <f>+'EV PRECIO REFERENCIA'!L196</f>
        <v/>
      </c>
      <c r="M196" s="8" t="str">
        <f t="shared" si="60"/>
        <v>No Aplica</v>
      </c>
      <c r="N196" s="8" t="str">
        <f>+'EV PRECIO REFERENCIA'!O196</f>
        <v/>
      </c>
      <c r="O196" s="8" t="str">
        <f t="shared" si="61"/>
        <v>No Aplica</v>
      </c>
      <c r="P196" s="8" t="str">
        <f>+'EV PRECIO REFERENCIA'!R196</f>
        <v/>
      </c>
      <c r="Q196" s="8" t="str">
        <f t="shared" si="62"/>
        <v>No Aplica</v>
      </c>
      <c r="R196" s="8" t="str">
        <f>+'EV PRECIO REFERENCIA'!U196</f>
        <v/>
      </c>
      <c r="S196" s="8" t="str">
        <f t="shared" si="63"/>
        <v>No Aplica</v>
      </c>
      <c r="T196" s="8" t="str">
        <f>+'EV PRECIO REFERENCIA'!X196</f>
        <v/>
      </c>
      <c r="U196" s="8" t="str">
        <f t="shared" si="64"/>
        <v>No Aplica</v>
      </c>
      <c r="V196" s="8" t="e">
        <f>+'EV PRECIO REFERENCIA'!AA196</f>
        <v>#REF!</v>
      </c>
      <c r="W196" s="8" t="e">
        <f t="shared" si="65"/>
        <v>#REF!</v>
      </c>
      <c r="X196" s="258" t="str">
        <f>+'EV PRECIO REFERENCIA'!AD196</f>
        <v/>
      </c>
      <c r="Y196" s="8" t="str">
        <f t="shared" si="66"/>
        <v>No Aplica</v>
      </c>
      <c r="Z196" s="8" t="str">
        <f>+'EV PRECIO REFERENCIA'!AG196</f>
        <v/>
      </c>
      <c r="AA196" s="8" t="str">
        <f t="shared" si="67"/>
        <v>No Aplica</v>
      </c>
      <c r="AB196" s="8" t="str">
        <f>+'EV PRECIO REFERENCIA'!AJ196:AJ528</f>
        <v/>
      </c>
      <c r="AC196" s="8" t="str">
        <f t="shared" si="68"/>
        <v>No Aplica</v>
      </c>
      <c r="AD196" s="8" t="str">
        <f>+'EV PRECIO REFERENCIA'!AM196</f>
        <v/>
      </c>
      <c r="AE196" s="8" t="str">
        <f t="shared" si="69"/>
        <v>No Aplica</v>
      </c>
      <c r="AF196" s="342" t="str">
        <f>+'EV PRECIO REFERENCIA'!AP196</f>
        <v/>
      </c>
      <c r="AG196" s="8" t="str">
        <f t="shared" si="70"/>
        <v>No Aplica</v>
      </c>
      <c r="AH196" s="8" t="str">
        <f>+'EV PRECIO REFERENCIA'!AS196</f>
        <v/>
      </c>
      <c r="AI196" s="8" t="str">
        <f t="shared" si="71"/>
        <v>No Aplica</v>
      </c>
      <c r="AJ196" s="8" t="str">
        <f>+'EV PRECIO REFERENCIA'!AV196</f>
        <v/>
      </c>
      <c r="AK196" s="8" t="str">
        <f t="shared" si="72"/>
        <v>No Aplica</v>
      </c>
      <c r="AL196" s="342" t="str">
        <f>+'EV PRECIO REFERENCIA'!AY196</f>
        <v/>
      </c>
      <c r="AM196" s="8" t="str">
        <f t="shared" si="73"/>
        <v>No Aplica</v>
      </c>
      <c r="AN196" s="8" t="str">
        <f>+'EV PRECIO REFERENCIA'!BB196</f>
        <v/>
      </c>
      <c r="AO196" s="8" t="str">
        <f t="shared" si="74"/>
        <v>No Aplica</v>
      </c>
      <c r="AP196" s="8" t="str">
        <f>+'EV PRECIO REFERENCIA'!BE196</f>
        <v/>
      </c>
      <c r="AQ196" s="8" t="str">
        <f t="shared" si="75"/>
        <v>No Aplica</v>
      </c>
      <c r="AR196" s="8" t="str">
        <f>+'EV PRECIO REFERENCIA'!BH196</f>
        <v/>
      </c>
      <c r="AS196" s="8" t="str">
        <f t="shared" si="76"/>
        <v>No Aplica</v>
      </c>
      <c r="AT196" s="8" t="str">
        <f>+'EV PRECIO REFERENCIA'!BK196</f>
        <v/>
      </c>
      <c r="AU196" s="8" t="str">
        <f t="shared" si="77"/>
        <v>No Aplica</v>
      </c>
      <c r="AV196" s="8" t="str">
        <f>+'EV PRECIO REFERENCIA'!BQ196</f>
        <v/>
      </c>
      <c r="AW196" s="8" t="str">
        <f t="shared" si="78"/>
        <v>No Aplica</v>
      </c>
      <c r="AX196" s="8" t="str">
        <f>+'EV PRECIO REFERENCIA'!BT196</f>
        <v/>
      </c>
      <c r="AY196" s="8" t="str">
        <f t="shared" si="79"/>
        <v>No Aplica</v>
      </c>
      <c r="AZ196" s="8" t="e">
        <f>+'EV PRECIO REFERENCIA'!BW196</f>
        <v>#REF!</v>
      </c>
      <c r="BA196" s="8" t="e">
        <f t="shared" si="80"/>
        <v>#REF!</v>
      </c>
      <c r="BB196" s="44">
        <f t="shared" si="81"/>
        <v>0</v>
      </c>
    </row>
    <row r="197" spans="1:54" ht="89.25" x14ac:dyDescent="0.2">
      <c r="A197" s="85">
        <f t="shared" si="84"/>
        <v>188</v>
      </c>
      <c r="B197" s="22" t="str">
        <f>VLOOKUP(A197,'EV PRECIO REFERENCIA'!A197:B528,2,0)</f>
        <v>DM440</v>
      </c>
      <c r="C197" s="135" t="str">
        <f>VLOOKUP(A197,'EV PRECIO REFERENCIA'!A197:C528,3,0)</f>
        <v>ELECTRODO DESECHABLE PARA DEA PEDIATRICO Y UNA BATERIA DESECHABLE PARA DESFRIBILADOR EXTERNO AUTOMATICO MARCA SCHILLER ( FRED EASY REF 0-21-0013 )</v>
      </c>
      <c r="D197" s="18">
        <f>VLOOKUP(A197,'EV PRECIO REFERENCIA'!A197:D528,4,0)</f>
        <v>1</v>
      </c>
      <c r="E197" s="86" t="str">
        <f>VLOOKUP(A197,'EV PRECIO REFERENCIA'!A197:E528,5,0)</f>
        <v>UN</v>
      </c>
      <c r="F197" s="23">
        <f>VLOOKUP(A197,'EV PRECIO REFERENCIA'!A197:F528,6,0)</f>
        <v>320503.89</v>
      </c>
      <c r="G197" s="23">
        <f>VLOOKUP(A197,'EV PRECIO REFERENCIA'!A197:G528,7,0)</f>
        <v>1</v>
      </c>
      <c r="H197" s="8">
        <f t="shared" si="57"/>
        <v>320503.89</v>
      </c>
      <c r="I197" s="8">
        <f t="shared" si="58"/>
        <v>256403.11200000002</v>
      </c>
      <c r="J197" s="8" t="str">
        <f>+'EV PRECIO REFERENCIA'!I197</f>
        <v/>
      </c>
      <c r="K197" s="8" t="str">
        <f t="shared" si="59"/>
        <v>No Aplica</v>
      </c>
      <c r="L197" s="8" t="str">
        <f>+'EV PRECIO REFERENCIA'!L197</f>
        <v/>
      </c>
      <c r="M197" s="8" t="str">
        <f t="shared" si="60"/>
        <v>No Aplica</v>
      </c>
      <c r="N197" s="8" t="str">
        <f>+'EV PRECIO REFERENCIA'!O197</f>
        <v/>
      </c>
      <c r="O197" s="8" t="str">
        <f t="shared" si="61"/>
        <v>No Aplica</v>
      </c>
      <c r="P197" s="8" t="str">
        <f>+'EV PRECIO REFERENCIA'!R197</f>
        <v/>
      </c>
      <c r="Q197" s="8" t="str">
        <f t="shared" si="62"/>
        <v>No Aplica</v>
      </c>
      <c r="R197" s="8" t="str">
        <f>+'EV PRECIO REFERENCIA'!U197</f>
        <v/>
      </c>
      <c r="S197" s="8" t="str">
        <f t="shared" si="63"/>
        <v>No Aplica</v>
      </c>
      <c r="T197" s="8" t="str">
        <f>+'EV PRECIO REFERENCIA'!X197</f>
        <v/>
      </c>
      <c r="U197" s="8" t="str">
        <f t="shared" si="64"/>
        <v>No Aplica</v>
      </c>
      <c r="V197" s="8" t="e">
        <f>+'EV PRECIO REFERENCIA'!AA197</f>
        <v>#REF!</v>
      </c>
      <c r="W197" s="8" t="e">
        <f t="shared" si="65"/>
        <v>#REF!</v>
      </c>
      <c r="X197" s="258" t="str">
        <f>+'EV PRECIO REFERENCIA'!AD197</f>
        <v/>
      </c>
      <c r="Y197" s="8" t="str">
        <f t="shared" si="66"/>
        <v>No Aplica</v>
      </c>
      <c r="Z197" s="8" t="str">
        <f>+'EV PRECIO REFERENCIA'!AG197</f>
        <v/>
      </c>
      <c r="AA197" s="8" t="str">
        <f t="shared" si="67"/>
        <v>No Aplica</v>
      </c>
      <c r="AB197" s="8" t="str">
        <f>+'EV PRECIO REFERENCIA'!AJ197:AJ529</f>
        <v/>
      </c>
      <c r="AC197" s="8" t="str">
        <f t="shared" si="68"/>
        <v>No Aplica</v>
      </c>
      <c r="AD197" s="8" t="str">
        <f>+'EV PRECIO REFERENCIA'!AM197</f>
        <v/>
      </c>
      <c r="AE197" s="8" t="str">
        <f t="shared" si="69"/>
        <v>No Aplica</v>
      </c>
      <c r="AF197" s="342" t="str">
        <f>+'EV PRECIO REFERENCIA'!AP197</f>
        <v/>
      </c>
      <c r="AG197" s="8" t="str">
        <f t="shared" si="70"/>
        <v>No Aplica</v>
      </c>
      <c r="AH197" s="8" t="str">
        <f>+'EV PRECIO REFERENCIA'!AS197</f>
        <v/>
      </c>
      <c r="AI197" s="8" t="str">
        <f t="shared" si="71"/>
        <v>No Aplica</v>
      </c>
      <c r="AJ197" s="8" t="str">
        <f>+'EV PRECIO REFERENCIA'!AV197</f>
        <v/>
      </c>
      <c r="AK197" s="8" t="str">
        <f t="shared" si="72"/>
        <v>No Aplica</v>
      </c>
      <c r="AL197" s="342" t="str">
        <f>+'EV PRECIO REFERENCIA'!AY197</f>
        <v/>
      </c>
      <c r="AM197" s="8" t="str">
        <f t="shared" si="73"/>
        <v>No Aplica</v>
      </c>
      <c r="AN197" s="8" t="str">
        <f>+'EV PRECIO REFERENCIA'!BB197</f>
        <v/>
      </c>
      <c r="AO197" s="8" t="str">
        <f t="shared" si="74"/>
        <v>No Aplica</v>
      </c>
      <c r="AP197" s="8" t="str">
        <f>+'EV PRECIO REFERENCIA'!BE197</f>
        <v/>
      </c>
      <c r="AQ197" s="8" t="str">
        <f t="shared" si="75"/>
        <v>No Aplica</v>
      </c>
      <c r="AR197" s="8" t="str">
        <f>+'EV PRECIO REFERENCIA'!BH197</f>
        <v/>
      </c>
      <c r="AS197" s="8" t="str">
        <f t="shared" si="76"/>
        <v>No Aplica</v>
      </c>
      <c r="AT197" s="8" t="str">
        <f>+'EV PRECIO REFERENCIA'!BK197</f>
        <v/>
      </c>
      <c r="AU197" s="8" t="str">
        <f t="shared" si="77"/>
        <v>No Aplica</v>
      </c>
      <c r="AV197" s="8" t="str">
        <f>+'EV PRECIO REFERENCIA'!BQ197</f>
        <v/>
      </c>
      <c r="AW197" s="8" t="str">
        <f t="shared" si="78"/>
        <v>No Aplica</v>
      </c>
      <c r="AX197" s="8" t="str">
        <f>+'EV PRECIO REFERENCIA'!BT197</f>
        <v/>
      </c>
      <c r="AY197" s="8" t="str">
        <f t="shared" si="79"/>
        <v>No Aplica</v>
      </c>
      <c r="AZ197" s="8" t="e">
        <f>+'EV PRECIO REFERENCIA'!BW197</f>
        <v>#REF!</v>
      </c>
      <c r="BA197" s="8" t="e">
        <f t="shared" si="80"/>
        <v>#REF!</v>
      </c>
      <c r="BB197" s="44">
        <f t="shared" si="81"/>
        <v>0</v>
      </c>
    </row>
    <row r="198" spans="1:54" ht="38.25" x14ac:dyDescent="0.2">
      <c r="A198" s="85">
        <f t="shared" si="84"/>
        <v>189</v>
      </c>
      <c r="B198" s="22" t="str">
        <f>VLOOKUP(A198,'EV PRECIO REFERENCIA'!A198:B529,2,0)</f>
        <v>DM2627</v>
      </c>
      <c r="C198" s="135" t="str">
        <f>VLOOKUP(A198,'EV PRECIO REFERENCIA'!A198:C529,3,0)</f>
        <v>ELECTRODO PARA DESFIBRILADOR PARCHE ADULTO PRIMEDIC XD110XE</v>
      </c>
      <c r="D198" s="18">
        <f>VLOOKUP(A198,'EV PRECIO REFERENCIA'!A198:D529,4,0)</f>
        <v>1</v>
      </c>
      <c r="E198" s="86" t="str">
        <f>VLOOKUP(A198,'EV PRECIO REFERENCIA'!A198:E529,5,0)</f>
        <v>UN</v>
      </c>
      <c r="F198" s="23">
        <f>VLOOKUP(A198,'EV PRECIO REFERENCIA'!A198:F529,6,0)</f>
        <v>314160</v>
      </c>
      <c r="G198" s="23">
        <f>VLOOKUP(A198,'EV PRECIO REFERENCIA'!A198:G529,7,0)</f>
        <v>1</v>
      </c>
      <c r="H198" s="8">
        <f t="shared" si="57"/>
        <v>314160</v>
      </c>
      <c r="I198" s="8">
        <f t="shared" si="58"/>
        <v>251328</v>
      </c>
      <c r="J198" s="8" t="str">
        <f>+'EV PRECIO REFERENCIA'!I198</f>
        <v/>
      </c>
      <c r="K198" s="8" t="str">
        <f t="shared" si="59"/>
        <v>No Aplica</v>
      </c>
      <c r="L198" s="8" t="str">
        <f>+'EV PRECIO REFERENCIA'!L198</f>
        <v/>
      </c>
      <c r="M198" s="8" t="str">
        <f t="shared" si="60"/>
        <v>No Aplica</v>
      </c>
      <c r="N198" s="8" t="str">
        <f>+'EV PRECIO REFERENCIA'!O198</f>
        <v/>
      </c>
      <c r="O198" s="8" t="str">
        <f t="shared" si="61"/>
        <v>No Aplica</v>
      </c>
      <c r="P198" s="8" t="str">
        <f>+'EV PRECIO REFERENCIA'!R198</f>
        <v/>
      </c>
      <c r="Q198" s="8" t="str">
        <f t="shared" si="62"/>
        <v>No Aplica</v>
      </c>
      <c r="R198" s="8" t="str">
        <f>+'EV PRECIO REFERENCIA'!U198</f>
        <v/>
      </c>
      <c r="S198" s="8" t="str">
        <f t="shared" si="63"/>
        <v>No Aplica</v>
      </c>
      <c r="T198" s="8" t="str">
        <f>+'EV PRECIO REFERENCIA'!X198</f>
        <v/>
      </c>
      <c r="U198" s="8" t="str">
        <f t="shared" si="64"/>
        <v>No Aplica</v>
      </c>
      <c r="V198" s="8" t="e">
        <f>+'EV PRECIO REFERENCIA'!AA198</f>
        <v>#REF!</v>
      </c>
      <c r="W198" s="8" t="e">
        <f t="shared" si="65"/>
        <v>#REF!</v>
      </c>
      <c r="X198" s="258" t="str">
        <f>+'EV PRECIO REFERENCIA'!AD198</f>
        <v/>
      </c>
      <c r="Y198" s="8" t="str">
        <f t="shared" si="66"/>
        <v>No Aplica</v>
      </c>
      <c r="Z198" s="8" t="str">
        <f>+'EV PRECIO REFERENCIA'!AG198</f>
        <v/>
      </c>
      <c r="AA198" s="8" t="str">
        <f t="shared" si="67"/>
        <v>No Aplica</v>
      </c>
      <c r="AB198" s="8" t="str">
        <f>+'EV PRECIO REFERENCIA'!AJ198:AJ530</f>
        <v/>
      </c>
      <c r="AC198" s="8" t="str">
        <f t="shared" si="68"/>
        <v>No Aplica</v>
      </c>
      <c r="AD198" s="8" t="str">
        <f>+'EV PRECIO REFERENCIA'!AM198</f>
        <v/>
      </c>
      <c r="AE198" s="8" t="str">
        <f t="shared" si="69"/>
        <v>No Aplica</v>
      </c>
      <c r="AF198" s="342" t="str">
        <f>+'EV PRECIO REFERENCIA'!AP198</f>
        <v/>
      </c>
      <c r="AG198" s="8" t="str">
        <f t="shared" si="70"/>
        <v>No Aplica</v>
      </c>
      <c r="AH198" s="8" t="str">
        <f>+'EV PRECIO REFERENCIA'!AS198</f>
        <v/>
      </c>
      <c r="AI198" s="8" t="str">
        <f t="shared" si="71"/>
        <v>No Aplica</v>
      </c>
      <c r="AJ198" s="8" t="str">
        <f>+'EV PRECIO REFERENCIA'!AV198</f>
        <v/>
      </c>
      <c r="AK198" s="8" t="str">
        <f t="shared" si="72"/>
        <v>No Aplica</v>
      </c>
      <c r="AL198" s="342" t="str">
        <f>+'EV PRECIO REFERENCIA'!AY198</f>
        <v/>
      </c>
      <c r="AM198" s="8" t="str">
        <f t="shared" si="73"/>
        <v>No Aplica</v>
      </c>
      <c r="AN198" s="8" t="str">
        <f>+'EV PRECIO REFERENCIA'!BB198</f>
        <v/>
      </c>
      <c r="AO198" s="8" t="str">
        <f t="shared" si="74"/>
        <v>No Aplica</v>
      </c>
      <c r="AP198" s="8" t="str">
        <f>+'EV PRECIO REFERENCIA'!BE198</f>
        <v/>
      </c>
      <c r="AQ198" s="8" t="str">
        <f t="shared" si="75"/>
        <v>No Aplica</v>
      </c>
      <c r="AR198" s="8" t="str">
        <f>+'EV PRECIO REFERENCIA'!BH198</f>
        <v/>
      </c>
      <c r="AS198" s="8" t="str">
        <f t="shared" si="76"/>
        <v>No Aplica</v>
      </c>
      <c r="AT198" s="8" t="str">
        <f>+'EV PRECIO REFERENCIA'!BK198</f>
        <v/>
      </c>
      <c r="AU198" s="8" t="str">
        <f t="shared" si="77"/>
        <v>No Aplica</v>
      </c>
      <c r="AV198" s="8" t="str">
        <f>+'EV PRECIO REFERENCIA'!BQ198</f>
        <v/>
      </c>
      <c r="AW198" s="8" t="str">
        <f t="shared" si="78"/>
        <v>No Aplica</v>
      </c>
      <c r="AX198" s="8" t="str">
        <f>+'EV PRECIO REFERENCIA'!BT198</f>
        <v/>
      </c>
      <c r="AY198" s="8" t="str">
        <f t="shared" si="79"/>
        <v>No Aplica</v>
      </c>
      <c r="AZ198" s="8" t="e">
        <f>+'EV PRECIO REFERENCIA'!BW198</f>
        <v>#REF!</v>
      </c>
      <c r="BA198" s="8" t="e">
        <f t="shared" si="80"/>
        <v>#REF!</v>
      </c>
      <c r="BB198" s="44">
        <f t="shared" si="81"/>
        <v>0</v>
      </c>
    </row>
    <row r="199" spans="1:54" ht="51" x14ac:dyDescent="0.2">
      <c r="A199" s="85">
        <f t="shared" si="84"/>
        <v>190</v>
      </c>
      <c r="B199" s="22" t="str">
        <f>VLOOKUP(A199,'EV PRECIO REFERENCIA'!A199:B530,2,0)</f>
        <v>DM2628</v>
      </c>
      <c r="C199" s="135" t="str">
        <f>VLOOKUP(A199,'EV PRECIO REFERENCIA'!A199:C530,3,0)</f>
        <v>ELECTRODO PARA DESFIBRILADOR PARCHE ADULTO INNOMED CARDIO-AID200B</v>
      </c>
      <c r="D199" s="18">
        <f>VLOOKUP(A199,'EV PRECIO REFERENCIA'!A199:D530,4,0)</f>
        <v>1</v>
      </c>
      <c r="E199" s="86" t="str">
        <f>VLOOKUP(A199,'EV PRECIO REFERENCIA'!A199:E530,5,0)</f>
        <v>UN</v>
      </c>
      <c r="F199" s="23">
        <f>VLOOKUP(A199,'EV PRECIO REFERENCIA'!A199:F530,6,0)</f>
        <v>182247.31</v>
      </c>
      <c r="G199" s="23">
        <f>VLOOKUP(A199,'EV PRECIO REFERENCIA'!A199:G530,7,0)</f>
        <v>1</v>
      </c>
      <c r="H199" s="8">
        <f t="shared" si="57"/>
        <v>182247.31</v>
      </c>
      <c r="I199" s="8">
        <f t="shared" si="58"/>
        <v>145797.848</v>
      </c>
      <c r="J199" s="8" t="str">
        <f>+'EV PRECIO REFERENCIA'!I199</f>
        <v/>
      </c>
      <c r="K199" s="8" t="str">
        <f t="shared" si="59"/>
        <v>No Aplica</v>
      </c>
      <c r="L199" s="8" t="str">
        <f>+'EV PRECIO REFERENCIA'!L199</f>
        <v/>
      </c>
      <c r="M199" s="8" t="str">
        <f t="shared" si="60"/>
        <v>No Aplica</v>
      </c>
      <c r="N199" s="8" t="str">
        <f>+'EV PRECIO REFERENCIA'!O199</f>
        <v/>
      </c>
      <c r="O199" s="8" t="str">
        <f t="shared" si="61"/>
        <v>No Aplica</v>
      </c>
      <c r="P199" s="8" t="str">
        <f>+'EV PRECIO REFERENCIA'!R199</f>
        <v/>
      </c>
      <c r="Q199" s="8" t="str">
        <f t="shared" si="62"/>
        <v>No Aplica</v>
      </c>
      <c r="R199" s="8" t="str">
        <f>+'EV PRECIO REFERENCIA'!U199</f>
        <v/>
      </c>
      <c r="S199" s="8" t="str">
        <f t="shared" si="63"/>
        <v>No Aplica</v>
      </c>
      <c r="T199" s="8" t="str">
        <f>+'EV PRECIO REFERENCIA'!X199</f>
        <v/>
      </c>
      <c r="U199" s="8" t="str">
        <f t="shared" si="64"/>
        <v>No Aplica</v>
      </c>
      <c r="V199" s="8" t="e">
        <f>+'EV PRECIO REFERENCIA'!AA199</f>
        <v>#REF!</v>
      </c>
      <c r="W199" s="8" t="e">
        <f t="shared" si="65"/>
        <v>#REF!</v>
      </c>
      <c r="X199" s="258" t="str">
        <f>+'EV PRECIO REFERENCIA'!AD199</f>
        <v/>
      </c>
      <c r="Y199" s="8" t="str">
        <f t="shared" si="66"/>
        <v>No Aplica</v>
      </c>
      <c r="Z199" s="8" t="str">
        <f>+'EV PRECIO REFERENCIA'!AG199</f>
        <v/>
      </c>
      <c r="AA199" s="8" t="str">
        <f t="shared" si="67"/>
        <v>No Aplica</v>
      </c>
      <c r="AB199" s="8" t="str">
        <f>+'EV PRECIO REFERENCIA'!AJ199:AJ531</f>
        <v/>
      </c>
      <c r="AC199" s="8" t="str">
        <f t="shared" si="68"/>
        <v>No Aplica</v>
      </c>
      <c r="AD199" s="8" t="str">
        <f>+'EV PRECIO REFERENCIA'!AM199</f>
        <v/>
      </c>
      <c r="AE199" s="8" t="str">
        <f t="shared" si="69"/>
        <v>No Aplica</v>
      </c>
      <c r="AF199" s="342" t="str">
        <f>+'EV PRECIO REFERENCIA'!AP199</f>
        <v/>
      </c>
      <c r="AG199" s="8" t="str">
        <f t="shared" si="70"/>
        <v>No Aplica</v>
      </c>
      <c r="AH199" s="8" t="str">
        <f>+'EV PRECIO REFERENCIA'!AS199</f>
        <v/>
      </c>
      <c r="AI199" s="8" t="str">
        <f t="shared" si="71"/>
        <v>No Aplica</v>
      </c>
      <c r="AJ199" s="8" t="str">
        <f>+'EV PRECIO REFERENCIA'!AV199</f>
        <v/>
      </c>
      <c r="AK199" s="8" t="str">
        <f t="shared" si="72"/>
        <v>No Aplica</v>
      </c>
      <c r="AL199" s="342" t="str">
        <f>+'EV PRECIO REFERENCIA'!AY199</f>
        <v/>
      </c>
      <c r="AM199" s="8" t="str">
        <f t="shared" si="73"/>
        <v>No Aplica</v>
      </c>
      <c r="AN199" s="8" t="str">
        <f>+'EV PRECIO REFERENCIA'!BB199</f>
        <v/>
      </c>
      <c r="AO199" s="8" t="str">
        <f t="shared" si="74"/>
        <v>No Aplica</v>
      </c>
      <c r="AP199" s="8" t="str">
        <f>+'EV PRECIO REFERENCIA'!BE199</f>
        <v/>
      </c>
      <c r="AQ199" s="8" t="str">
        <f t="shared" si="75"/>
        <v>No Aplica</v>
      </c>
      <c r="AR199" s="8" t="str">
        <f>+'EV PRECIO REFERENCIA'!BH199</f>
        <v/>
      </c>
      <c r="AS199" s="8" t="str">
        <f t="shared" si="76"/>
        <v>No Aplica</v>
      </c>
      <c r="AT199" s="8" t="str">
        <f>+'EV PRECIO REFERENCIA'!BK199</f>
        <v/>
      </c>
      <c r="AU199" s="8" t="str">
        <f t="shared" si="77"/>
        <v>No Aplica</v>
      </c>
      <c r="AV199" s="8" t="str">
        <f>+'EV PRECIO REFERENCIA'!BQ199</f>
        <v/>
      </c>
      <c r="AW199" s="8" t="str">
        <f t="shared" si="78"/>
        <v>No Aplica</v>
      </c>
      <c r="AX199" s="8" t="str">
        <f>+'EV PRECIO REFERENCIA'!BT199</f>
        <v/>
      </c>
      <c r="AY199" s="8" t="str">
        <f t="shared" si="79"/>
        <v>No Aplica</v>
      </c>
      <c r="AZ199" s="8" t="e">
        <f>+'EV PRECIO REFERENCIA'!BW199</f>
        <v>#REF!</v>
      </c>
      <c r="BA199" s="8" t="e">
        <f t="shared" si="80"/>
        <v>#REF!</v>
      </c>
      <c r="BB199" s="44">
        <f t="shared" si="81"/>
        <v>0</v>
      </c>
    </row>
    <row r="200" spans="1:54" ht="76.5" x14ac:dyDescent="0.2">
      <c r="A200" s="85">
        <f t="shared" si="84"/>
        <v>191</v>
      </c>
      <c r="B200" s="22" t="str">
        <f>VLOOKUP(A200,'EV PRECIO REFERENCIA'!A200:B531,2,0)</f>
        <v>DM2304</v>
      </c>
      <c r="C200" s="135" t="str">
        <f>VLOOKUP(A200,'EV PRECIO REFERENCIA'!A200:C531,3,0)</f>
        <v>ELECTRODO PARCHE DESECHABLE EXTERNO PARA MARCAPASOS ADULTO PARA DESFIBRILADOR MARCA EQUIPO NIHON KODHEN MODELO TEC 5531 E</v>
      </c>
      <c r="D200" s="18">
        <f>VLOOKUP(A200,'EV PRECIO REFERENCIA'!A200:D531,4,0)</f>
        <v>1</v>
      </c>
      <c r="E200" s="86" t="str">
        <f>VLOOKUP(A200,'EV PRECIO REFERENCIA'!A200:E531,5,0)</f>
        <v>UN</v>
      </c>
      <c r="F200" s="23">
        <f>VLOOKUP(A200,'EV PRECIO REFERENCIA'!A200:F531,6,0)</f>
        <v>173449.16399999999</v>
      </c>
      <c r="G200" s="23">
        <f>VLOOKUP(A200,'EV PRECIO REFERENCIA'!A200:G531,7,0)</f>
        <v>1</v>
      </c>
      <c r="H200" s="8">
        <f t="shared" si="57"/>
        <v>173449.16399999999</v>
      </c>
      <c r="I200" s="8">
        <f t="shared" si="58"/>
        <v>138759.33119999999</v>
      </c>
      <c r="J200" s="8" t="str">
        <f>+'EV PRECIO REFERENCIA'!I200</f>
        <v/>
      </c>
      <c r="K200" s="8" t="str">
        <f t="shared" si="59"/>
        <v>No Aplica</v>
      </c>
      <c r="L200" s="8" t="str">
        <f>+'EV PRECIO REFERENCIA'!L200</f>
        <v/>
      </c>
      <c r="M200" s="8" t="str">
        <f t="shared" si="60"/>
        <v>No Aplica</v>
      </c>
      <c r="N200" s="8" t="str">
        <f>+'EV PRECIO REFERENCIA'!O200</f>
        <v/>
      </c>
      <c r="O200" s="8" t="str">
        <f t="shared" si="61"/>
        <v>No Aplica</v>
      </c>
      <c r="P200" s="8" t="str">
        <f>+'EV PRECIO REFERENCIA'!R200</f>
        <v/>
      </c>
      <c r="Q200" s="8" t="str">
        <f t="shared" si="62"/>
        <v>No Aplica</v>
      </c>
      <c r="R200" s="8" t="str">
        <f>+'EV PRECIO REFERENCIA'!U200</f>
        <v/>
      </c>
      <c r="S200" s="8" t="str">
        <f t="shared" si="63"/>
        <v>No Aplica</v>
      </c>
      <c r="T200" s="8" t="str">
        <f>+'EV PRECIO REFERENCIA'!X200</f>
        <v/>
      </c>
      <c r="U200" s="8" t="str">
        <f t="shared" si="64"/>
        <v>No Aplica</v>
      </c>
      <c r="V200" s="8" t="e">
        <f>+'EV PRECIO REFERENCIA'!AA200</f>
        <v>#REF!</v>
      </c>
      <c r="W200" s="8" t="e">
        <f t="shared" si="65"/>
        <v>#REF!</v>
      </c>
      <c r="X200" s="258" t="str">
        <f>+'EV PRECIO REFERENCIA'!AD200</f>
        <v/>
      </c>
      <c r="Y200" s="8" t="str">
        <f t="shared" si="66"/>
        <v>No Aplica</v>
      </c>
      <c r="Z200" s="8" t="str">
        <f>+'EV PRECIO REFERENCIA'!AG200</f>
        <v/>
      </c>
      <c r="AA200" s="8" t="str">
        <f t="shared" si="67"/>
        <v>No Aplica</v>
      </c>
      <c r="AB200" s="8" t="str">
        <f>+'EV PRECIO REFERENCIA'!AJ200:AJ532</f>
        <v/>
      </c>
      <c r="AC200" s="8" t="str">
        <f t="shared" si="68"/>
        <v>No Aplica</v>
      </c>
      <c r="AD200" s="8" t="str">
        <f>+'EV PRECIO REFERENCIA'!AM200</f>
        <v/>
      </c>
      <c r="AE200" s="8" t="str">
        <f t="shared" si="69"/>
        <v>No Aplica</v>
      </c>
      <c r="AF200" s="342" t="str">
        <f>+'EV PRECIO REFERENCIA'!AP200</f>
        <v/>
      </c>
      <c r="AG200" s="8" t="str">
        <f t="shared" si="70"/>
        <v>No Aplica</v>
      </c>
      <c r="AH200" s="8" t="str">
        <f>+'EV PRECIO REFERENCIA'!AS200</f>
        <v/>
      </c>
      <c r="AI200" s="8" t="str">
        <f t="shared" si="71"/>
        <v>No Aplica</v>
      </c>
      <c r="AJ200" s="8" t="str">
        <f>+'EV PRECIO REFERENCIA'!AV200</f>
        <v/>
      </c>
      <c r="AK200" s="8" t="str">
        <f t="shared" si="72"/>
        <v>No Aplica</v>
      </c>
      <c r="AL200" s="342" t="str">
        <f>+'EV PRECIO REFERENCIA'!AY200</f>
        <v/>
      </c>
      <c r="AM200" s="8" t="str">
        <f t="shared" si="73"/>
        <v>No Aplica</v>
      </c>
      <c r="AN200" s="8" t="str">
        <f>+'EV PRECIO REFERENCIA'!BB200</f>
        <v/>
      </c>
      <c r="AO200" s="8" t="str">
        <f t="shared" si="74"/>
        <v>No Aplica</v>
      </c>
      <c r="AP200" s="8" t="str">
        <f>+'EV PRECIO REFERENCIA'!BE200</f>
        <v/>
      </c>
      <c r="AQ200" s="8" t="str">
        <f t="shared" si="75"/>
        <v>No Aplica</v>
      </c>
      <c r="AR200" s="8" t="str">
        <f>+'EV PRECIO REFERENCIA'!BH200</f>
        <v/>
      </c>
      <c r="AS200" s="8" t="str">
        <f t="shared" si="76"/>
        <v>No Aplica</v>
      </c>
      <c r="AT200" s="8" t="str">
        <f>+'EV PRECIO REFERENCIA'!BK200</f>
        <v/>
      </c>
      <c r="AU200" s="8" t="str">
        <f t="shared" si="77"/>
        <v>No Aplica</v>
      </c>
      <c r="AV200" s="8" t="str">
        <f>+'EV PRECIO REFERENCIA'!BQ200</f>
        <v/>
      </c>
      <c r="AW200" s="8" t="str">
        <f t="shared" si="78"/>
        <v>No Aplica</v>
      </c>
      <c r="AX200" s="8" t="str">
        <f>+'EV PRECIO REFERENCIA'!BT200</f>
        <v/>
      </c>
      <c r="AY200" s="8" t="str">
        <f t="shared" si="79"/>
        <v>No Aplica</v>
      </c>
      <c r="AZ200" s="8" t="e">
        <f>+'EV PRECIO REFERENCIA'!BW200</f>
        <v>#REF!</v>
      </c>
      <c r="BA200" s="8" t="e">
        <f t="shared" si="80"/>
        <v>#REF!</v>
      </c>
      <c r="BB200" s="44">
        <f t="shared" si="81"/>
        <v>0</v>
      </c>
    </row>
    <row r="201" spans="1:54" ht="51" x14ac:dyDescent="0.2">
      <c r="A201" s="85">
        <f t="shared" si="84"/>
        <v>192</v>
      </c>
      <c r="B201" s="22" t="str">
        <f>VLOOKUP(A201,'EV PRECIO REFERENCIA'!A201:B532,2,0)</f>
        <v>DM2633</v>
      </c>
      <c r="C201" s="135" t="str">
        <f>VLOOKUP(A201,'EV PRECIO REFERENCIA'!A201:C532,3,0)</f>
        <v>ELECTRODOS PARA DESFIBRILACION ADULTO MINDAY BENEHEART D1-D2-D3-D5-D6</v>
      </c>
      <c r="D201" s="18">
        <f>VLOOKUP(A201,'EV PRECIO REFERENCIA'!A201:D532,4,0)</f>
        <v>1</v>
      </c>
      <c r="E201" s="86" t="str">
        <f>VLOOKUP(A201,'EV PRECIO REFERENCIA'!A201:E532,5,0)</f>
        <v>UN</v>
      </c>
      <c r="F201" s="23">
        <f>VLOOKUP(A201,'EV PRECIO REFERENCIA'!A201:F532,6,0)</f>
        <v>364140</v>
      </c>
      <c r="G201" s="23">
        <f>VLOOKUP(A201,'EV PRECIO REFERENCIA'!A201:G532,7,0)</f>
        <v>1</v>
      </c>
      <c r="H201" s="8">
        <f t="shared" si="57"/>
        <v>364140</v>
      </c>
      <c r="I201" s="8">
        <f t="shared" si="58"/>
        <v>291312</v>
      </c>
      <c r="J201" s="8" t="str">
        <f>+'EV PRECIO REFERENCIA'!I201</f>
        <v/>
      </c>
      <c r="K201" s="8" t="str">
        <f t="shared" si="59"/>
        <v>No Aplica</v>
      </c>
      <c r="L201" s="8" t="str">
        <f>+'EV PRECIO REFERENCIA'!L201</f>
        <v/>
      </c>
      <c r="M201" s="8" t="str">
        <f t="shared" si="60"/>
        <v>No Aplica</v>
      </c>
      <c r="N201" s="8" t="str">
        <f>+'EV PRECIO REFERENCIA'!O201</f>
        <v/>
      </c>
      <c r="O201" s="8" t="str">
        <f t="shared" si="61"/>
        <v>No Aplica</v>
      </c>
      <c r="P201" s="8" t="str">
        <f>+'EV PRECIO REFERENCIA'!R201</f>
        <v/>
      </c>
      <c r="Q201" s="8" t="str">
        <f t="shared" si="62"/>
        <v>No Aplica</v>
      </c>
      <c r="R201" s="8" t="str">
        <f>+'EV PRECIO REFERENCIA'!U201</f>
        <v/>
      </c>
      <c r="S201" s="8" t="str">
        <f t="shared" si="63"/>
        <v>No Aplica</v>
      </c>
      <c r="T201" s="8" t="str">
        <f>+'EV PRECIO REFERENCIA'!X201</f>
        <v/>
      </c>
      <c r="U201" s="8" t="str">
        <f t="shared" si="64"/>
        <v>No Aplica</v>
      </c>
      <c r="V201" s="8" t="e">
        <f>+'EV PRECIO REFERENCIA'!AA201</f>
        <v>#REF!</v>
      </c>
      <c r="W201" s="8" t="e">
        <f t="shared" si="65"/>
        <v>#REF!</v>
      </c>
      <c r="X201" s="258" t="str">
        <f>+'EV PRECIO REFERENCIA'!AD201</f>
        <v/>
      </c>
      <c r="Y201" s="8" t="str">
        <f t="shared" si="66"/>
        <v>No Aplica</v>
      </c>
      <c r="Z201" s="8" t="str">
        <f>+'EV PRECIO REFERENCIA'!AG201</f>
        <v/>
      </c>
      <c r="AA201" s="8" t="str">
        <f t="shared" si="67"/>
        <v>No Aplica</v>
      </c>
      <c r="AB201" s="8" t="str">
        <f>+'EV PRECIO REFERENCIA'!AJ201:AJ533</f>
        <v/>
      </c>
      <c r="AC201" s="8" t="str">
        <f t="shared" si="68"/>
        <v>No Aplica</v>
      </c>
      <c r="AD201" s="8" t="str">
        <f>+'EV PRECIO REFERENCIA'!AM201</f>
        <v/>
      </c>
      <c r="AE201" s="8" t="str">
        <f t="shared" si="69"/>
        <v>No Aplica</v>
      </c>
      <c r="AF201" s="342" t="str">
        <f>+'EV PRECIO REFERENCIA'!AP201</f>
        <v/>
      </c>
      <c r="AG201" s="8" t="str">
        <f t="shared" si="70"/>
        <v>No Aplica</v>
      </c>
      <c r="AH201" s="8" t="str">
        <f>+'EV PRECIO REFERENCIA'!AS201</f>
        <v/>
      </c>
      <c r="AI201" s="8" t="str">
        <f t="shared" si="71"/>
        <v>No Aplica</v>
      </c>
      <c r="AJ201" s="8">
        <f>+'EV PRECIO REFERENCIA'!AV201</f>
        <v>332486</v>
      </c>
      <c r="AK201" s="8" t="str">
        <f t="shared" si="72"/>
        <v>No Aplica</v>
      </c>
      <c r="AL201" s="342" t="str">
        <f>+'EV PRECIO REFERENCIA'!AY201</f>
        <v/>
      </c>
      <c r="AM201" s="8" t="str">
        <f t="shared" si="73"/>
        <v>No Aplica</v>
      </c>
      <c r="AN201" s="8">
        <f>+'EV PRECIO REFERENCIA'!BB201</f>
        <v>322596.00000000006</v>
      </c>
      <c r="AO201" s="8" t="str">
        <f t="shared" si="74"/>
        <v>No Aplica</v>
      </c>
      <c r="AP201" s="8" t="str">
        <f>+'EV PRECIO REFERENCIA'!BE201</f>
        <v/>
      </c>
      <c r="AQ201" s="8" t="str">
        <f t="shared" si="75"/>
        <v>No Aplica</v>
      </c>
      <c r="AR201" s="8" t="str">
        <f>+'EV PRECIO REFERENCIA'!BH201</f>
        <v/>
      </c>
      <c r="AS201" s="8" t="str">
        <f t="shared" si="76"/>
        <v>No Aplica</v>
      </c>
      <c r="AT201" s="8" t="str">
        <f>+'EV PRECIO REFERENCIA'!BK201</f>
        <v/>
      </c>
      <c r="AU201" s="8" t="str">
        <f t="shared" si="77"/>
        <v>No Aplica</v>
      </c>
      <c r="AV201" s="8" t="str">
        <f>+'EV PRECIO REFERENCIA'!BQ201</f>
        <v/>
      </c>
      <c r="AW201" s="8" t="str">
        <f t="shared" si="78"/>
        <v>No Aplica</v>
      </c>
      <c r="AX201" s="8" t="str">
        <f>+'EV PRECIO REFERENCIA'!BT201</f>
        <v/>
      </c>
      <c r="AY201" s="8" t="str">
        <f t="shared" si="79"/>
        <v>No Aplica</v>
      </c>
      <c r="AZ201" s="8" t="e">
        <f>+'EV PRECIO REFERENCIA'!BW201</f>
        <v>#REF!</v>
      </c>
      <c r="BA201" s="8" t="e">
        <f t="shared" si="80"/>
        <v>#REF!</v>
      </c>
      <c r="BB201" s="44">
        <f t="shared" si="81"/>
        <v>322596.00000000006</v>
      </c>
    </row>
    <row r="202" spans="1:54" x14ac:dyDescent="0.2">
      <c r="A202" s="85">
        <f t="shared" si="84"/>
        <v>193</v>
      </c>
      <c r="B202" s="22" t="str">
        <f>VLOOKUP(A202,'EV PRECIO REFERENCIA'!A202:B533,2,0)</f>
        <v>DM1691</v>
      </c>
      <c r="C202" s="135" t="str">
        <f>VLOOKUP(A202,'EV PRECIO REFERENCIA'!A202:C533,3,0)</f>
        <v>FILTRO INCUBADORA</v>
      </c>
      <c r="D202" s="18">
        <f>VLOOKUP(A202,'EV PRECIO REFERENCIA'!A202:D533,4,0)</f>
        <v>1</v>
      </c>
      <c r="E202" s="86" t="str">
        <f>VLOOKUP(A202,'EV PRECIO REFERENCIA'!A202:E533,5,0)</f>
        <v>UN</v>
      </c>
      <c r="F202" s="23">
        <f>VLOOKUP(A202,'EV PRECIO REFERENCIA'!A202:F533,6,0)</f>
        <v>35192.584000000003</v>
      </c>
      <c r="G202" s="23">
        <f>VLOOKUP(A202,'EV PRECIO REFERENCIA'!A202:G533,7,0)</f>
        <v>1</v>
      </c>
      <c r="H202" s="8">
        <f t="shared" si="57"/>
        <v>35192.584000000003</v>
      </c>
      <c r="I202" s="8">
        <f t="shared" si="58"/>
        <v>28154.067200000001</v>
      </c>
      <c r="J202" s="8" t="str">
        <f>+'EV PRECIO REFERENCIA'!I202</f>
        <v/>
      </c>
      <c r="K202" s="8" t="str">
        <f t="shared" si="59"/>
        <v>No Aplica</v>
      </c>
      <c r="L202" s="8" t="str">
        <f>+'EV PRECIO REFERENCIA'!L202</f>
        <v/>
      </c>
      <c r="M202" s="8" t="str">
        <f t="shared" si="60"/>
        <v>No Aplica</v>
      </c>
      <c r="N202" s="8" t="str">
        <f>+'EV PRECIO REFERENCIA'!O202</f>
        <v/>
      </c>
      <c r="O202" s="8" t="str">
        <f t="shared" si="61"/>
        <v>No Aplica</v>
      </c>
      <c r="P202" s="8" t="str">
        <f>+'EV PRECIO REFERENCIA'!R202</f>
        <v/>
      </c>
      <c r="Q202" s="8" t="str">
        <f t="shared" si="62"/>
        <v>No Aplica</v>
      </c>
      <c r="R202" s="8" t="str">
        <f>+'EV PRECIO REFERENCIA'!U202</f>
        <v/>
      </c>
      <c r="S202" s="8" t="str">
        <f t="shared" si="63"/>
        <v>No Aplica</v>
      </c>
      <c r="T202" s="8" t="str">
        <f>+'EV PRECIO REFERENCIA'!X202</f>
        <v/>
      </c>
      <c r="U202" s="8" t="str">
        <f t="shared" si="64"/>
        <v>No Aplica</v>
      </c>
      <c r="V202" s="8" t="e">
        <f>+'EV PRECIO REFERENCIA'!AA202</f>
        <v>#REF!</v>
      </c>
      <c r="W202" s="8" t="e">
        <f t="shared" si="65"/>
        <v>#REF!</v>
      </c>
      <c r="X202" s="258" t="str">
        <f>+'EV PRECIO REFERENCIA'!AD202</f>
        <v/>
      </c>
      <c r="Y202" s="8" t="str">
        <f t="shared" si="66"/>
        <v>No Aplica</v>
      </c>
      <c r="Z202" s="8" t="str">
        <f>+'EV PRECIO REFERENCIA'!AG202</f>
        <v/>
      </c>
      <c r="AA202" s="8" t="str">
        <f t="shared" si="67"/>
        <v>No Aplica</v>
      </c>
      <c r="AB202" s="8" t="str">
        <f>+'EV PRECIO REFERENCIA'!AJ202:AJ534</f>
        <v/>
      </c>
      <c r="AC202" s="8" t="str">
        <f t="shared" si="68"/>
        <v>No Aplica</v>
      </c>
      <c r="AD202" s="8" t="str">
        <f>+'EV PRECIO REFERENCIA'!AM202</f>
        <v/>
      </c>
      <c r="AE202" s="8" t="str">
        <f t="shared" si="69"/>
        <v>No Aplica</v>
      </c>
      <c r="AF202" s="342" t="str">
        <f>+'EV PRECIO REFERENCIA'!AP202</f>
        <v/>
      </c>
      <c r="AG202" s="8" t="str">
        <f t="shared" si="70"/>
        <v>No Aplica</v>
      </c>
      <c r="AH202" s="8" t="str">
        <f>+'EV PRECIO REFERENCIA'!AS202</f>
        <v/>
      </c>
      <c r="AI202" s="8" t="str">
        <f t="shared" si="71"/>
        <v>No Aplica</v>
      </c>
      <c r="AJ202" s="8" t="str">
        <f>+'EV PRECIO REFERENCIA'!AV202</f>
        <v/>
      </c>
      <c r="AK202" s="8" t="str">
        <f t="shared" si="72"/>
        <v>No Aplica</v>
      </c>
      <c r="AL202" s="342" t="str">
        <f>+'EV PRECIO REFERENCIA'!AY202</f>
        <v/>
      </c>
      <c r="AM202" s="8" t="str">
        <f t="shared" si="73"/>
        <v>No Aplica</v>
      </c>
      <c r="AN202" s="8" t="str">
        <f>+'EV PRECIO REFERENCIA'!BB202</f>
        <v/>
      </c>
      <c r="AO202" s="8" t="str">
        <f t="shared" si="74"/>
        <v>No Aplica</v>
      </c>
      <c r="AP202" s="8" t="str">
        <f>+'EV PRECIO REFERENCIA'!BE202</f>
        <v/>
      </c>
      <c r="AQ202" s="8" t="str">
        <f t="shared" si="75"/>
        <v>No Aplica</v>
      </c>
      <c r="AR202" s="8" t="str">
        <f>+'EV PRECIO REFERENCIA'!BH202</f>
        <v/>
      </c>
      <c r="AS202" s="8" t="str">
        <f t="shared" si="76"/>
        <v>No Aplica</v>
      </c>
      <c r="AT202" s="8" t="str">
        <f>+'EV PRECIO REFERENCIA'!BK202</f>
        <v/>
      </c>
      <c r="AU202" s="8" t="str">
        <f t="shared" si="77"/>
        <v>No Aplica</v>
      </c>
      <c r="AV202" s="8" t="str">
        <f>+'EV PRECIO REFERENCIA'!BQ202</f>
        <v/>
      </c>
      <c r="AW202" s="8" t="str">
        <f t="shared" si="78"/>
        <v>No Aplica</v>
      </c>
      <c r="AX202" s="8" t="str">
        <f>+'EV PRECIO REFERENCIA'!BT202</f>
        <v/>
      </c>
      <c r="AY202" s="8" t="str">
        <f t="shared" si="79"/>
        <v>No Aplica</v>
      </c>
      <c r="AZ202" s="8" t="e">
        <f>+'EV PRECIO REFERENCIA'!BW202</f>
        <v>#REF!</v>
      </c>
      <c r="BA202" s="8" t="e">
        <f t="shared" si="80"/>
        <v>#REF!</v>
      </c>
      <c r="BB202" s="44">
        <f t="shared" si="81"/>
        <v>0</v>
      </c>
    </row>
    <row r="203" spans="1:54" ht="51" x14ac:dyDescent="0.2">
      <c r="A203" s="85">
        <f t="shared" si="84"/>
        <v>194</v>
      </c>
      <c r="B203" s="22" t="str">
        <f>VLOOKUP(A203,'EV PRECIO REFERENCIA'!A203:B534,2,0)</f>
        <v>DM2646</v>
      </c>
      <c r="C203" s="135" t="str">
        <f>VLOOKUP(A203,'EV PRECIO REFERENCIA'!A203:C534,3,0)</f>
        <v>FILTROS HIDROFOBICOS MANGUERA -MANGUERA PARA ASPIRADOR DE SECRECIONES</v>
      </c>
      <c r="D203" s="18">
        <f>VLOOKUP(A203,'EV PRECIO REFERENCIA'!A203:D534,4,0)</f>
        <v>1</v>
      </c>
      <c r="E203" s="86" t="str">
        <f>VLOOKUP(A203,'EV PRECIO REFERENCIA'!A203:E534,5,0)</f>
        <v>UN</v>
      </c>
      <c r="F203" s="23">
        <f>VLOOKUP(A203,'EV PRECIO REFERENCIA'!A203:F534,6,0)</f>
        <v>15836.6628</v>
      </c>
      <c r="G203" s="23">
        <f>VLOOKUP(A203,'EV PRECIO REFERENCIA'!A203:G534,7,0)</f>
        <v>1</v>
      </c>
      <c r="H203" s="8">
        <f t="shared" ref="H203:H266" si="85">+G203*F203</f>
        <v>15836.6628</v>
      </c>
      <c r="I203" s="8">
        <f t="shared" ref="I203:I266" si="86">(F203)-(F203*$I$8)</f>
        <v>12669.330239999999</v>
      </c>
      <c r="J203" s="8" t="str">
        <f>+'EV PRECIO REFERENCIA'!I203</f>
        <v/>
      </c>
      <c r="K203" s="8" t="str">
        <f t="shared" ref="K203:K266" si="87">IF(J203&lt;$I$10,"Artificialidad Baja","No Aplica")</f>
        <v>No Aplica</v>
      </c>
      <c r="L203" s="8" t="str">
        <f>+'EV PRECIO REFERENCIA'!L203</f>
        <v/>
      </c>
      <c r="M203" s="8" t="str">
        <f t="shared" ref="M203:M266" si="88">IF(L203&lt;$I$10,"Artificialidad Baja","No Aplica")</f>
        <v>No Aplica</v>
      </c>
      <c r="N203" s="8" t="str">
        <f>+'EV PRECIO REFERENCIA'!O203</f>
        <v/>
      </c>
      <c r="O203" s="8" t="str">
        <f t="shared" ref="O203:O266" si="89">IF(N203&lt;$I$10,"Artificialidad Baja","No Aplica")</f>
        <v>No Aplica</v>
      </c>
      <c r="P203" s="8" t="str">
        <f>+'EV PRECIO REFERENCIA'!R203</f>
        <v/>
      </c>
      <c r="Q203" s="8" t="str">
        <f t="shared" ref="Q203:Q266" si="90">IF(P203&lt;$I$10,"Precios Bajos","No Aplica")</f>
        <v>No Aplica</v>
      </c>
      <c r="R203" s="8" t="str">
        <f>+'EV PRECIO REFERENCIA'!U203</f>
        <v/>
      </c>
      <c r="S203" s="8" t="str">
        <f t="shared" ref="S203:S266" si="91">IF(R203&lt;$I$10,"Precios Bajos","No Aplica")</f>
        <v>No Aplica</v>
      </c>
      <c r="T203" s="8" t="str">
        <f>+'EV PRECIO REFERENCIA'!X203</f>
        <v/>
      </c>
      <c r="U203" s="8" t="str">
        <f t="shared" ref="U203:U266" si="92">IF(T203&lt;$I$10,"Precios Bajos","No Aplica")</f>
        <v>No Aplica</v>
      </c>
      <c r="V203" s="8" t="e">
        <f>+'EV PRECIO REFERENCIA'!AA203</f>
        <v>#REF!</v>
      </c>
      <c r="W203" s="8" t="e">
        <f t="shared" ref="W203:W266" si="93">IF(V203&lt;$I$10,"Precios Bajos","No Aplica")</f>
        <v>#REF!</v>
      </c>
      <c r="X203" s="258" t="str">
        <f>+'EV PRECIO REFERENCIA'!AD203</f>
        <v/>
      </c>
      <c r="Y203" s="8" t="str">
        <f t="shared" ref="Y203:Y266" si="94">IF(X203&lt;$I$10,"Precios Bajos","No Aplica")</f>
        <v>No Aplica</v>
      </c>
      <c r="Z203" s="8" t="str">
        <f>+'EV PRECIO REFERENCIA'!AG203</f>
        <v/>
      </c>
      <c r="AA203" s="8" t="str">
        <f t="shared" ref="AA203:AA266" si="95">IF(Z203&lt;$I$10,"Precios Bajos","No Aplica")</f>
        <v>No Aplica</v>
      </c>
      <c r="AB203" s="8" t="str">
        <f>+'EV PRECIO REFERENCIA'!AJ203:AJ535</f>
        <v/>
      </c>
      <c r="AC203" s="8" t="str">
        <f t="shared" ref="AC203:AC266" si="96">IF(AB203&lt;$I$10,"Precios Bajos","No Aplica")</f>
        <v>No Aplica</v>
      </c>
      <c r="AD203" s="8" t="str">
        <f>+'EV PRECIO REFERENCIA'!AM203</f>
        <v/>
      </c>
      <c r="AE203" s="8" t="str">
        <f t="shared" ref="AE203:AE266" si="97">IF(AD203&lt;$I$10,"Precios Bajos","No Aplica")</f>
        <v>No Aplica</v>
      </c>
      <c r="AF203" s="342" t="str">
        <f>+'EV PRECIO REFERENCIA'!AP203</f>
        <v/>
      </c>
      <c r="AG203" s="8" t="str">
        <f t="shared" ref="AG203:AG266" si="98">IF(AF203&lt;$I$10,"Precios Bajos","No Aplica")</f>
        <v>No Aplica</v>
      </c>
      <c r="AH203" s="8" t="str">
        <f>+'EV PRECIO REFERENCIA'!AS203</f>
        <v/>
      </c>
      <c r="AI203" s="8" t="str">
        <f t="shared" ref="AI203:AI266" si="99">IF(AH203&lt;$I$10,"Precios Bajos","No Aplica")</f>
        <v>No Aplica</v>
      </c>
      <c r="AJ203" s="8" t="str">
        <f>+'EV PRECIO REFERENCIA'!AV203</f>
        <v/>
      </c>
      <c r="AK203" s="8" t="str">
        <f t="shared" ref="AK203:AK266" si="100">IF(AJ203&lt;$I$10,"Precios Bajos","No Aplica")</f>
        <v>No Aplica</v>
      </c>
      <c r="AL203" s="342" t="str">
        <f>+'EV PRECIO REFERENCIA'!AY203</f>
        <v/>
      </c>
      <c r="AM203" s="8" t="str">
        <f t="shared" ref="AM203:AM266" si="101">IF(AL203&lt;$I$10,"Precios Bajos","No Aplica")</f>
        <v>No Aplica</v>
      </c>
      <c r="AN203" s="8" t="str">
        <f>+'EV PRECIO REFERENCIA'!BB203</f>
        <v/>
      </c>
      <c r="AO203" s="8" t="str">
        <f t="shared" ref="AO203:AO266" si="102">IF(AN203&lt;$I$10,"Precios Bajos","No Aplica")</f>
        <v>No Aplica</v>
      </c>
      <c r="AP203" s="8" t="str">
        <f>+'EV PRECIO REFERENCIA'!BE203</f>
        <v/>
      </c>
      <c r="AQ203" s="8" t="str">
        <f t="shared" ref="AQ203:AQ266" si="103">IF(AP203&lt;$I$10,"Precios Bajos","No Aplica")</f>
        <v>No Aplica</v>
      </c>
      <c r="AR203" s="8" t="str">
        <f>+'EV PRECIO REFERENCIA'!BH203</f>
        <v/>
      </c>
      <c r="AS203" s="8" t="str">
        <f t="shared" ref="AS203:AS266" si="104">IF(AR203&lt;$I$10,"Precios Bajos","No Aplica")</f>
        <v>No Aplica</v>
      </c>
      <c r="AT203" s="8" t="str">
        <f>+'EV PRECIO REFERENCIA'!BK203</f>
        <v/>
      </c>
      <c r="AU203" s="8" t="str">
        <f t="shared" ref="AU203:AU266" si="105">IF(AT203&lt;$I$10,"Precios Bajos","No Aplica")</f>
        <v>No Aplica</v>
      </c>
      <c r="AV203" s="8" t="str">
        <f>+'EV PRECIO REFERENCIA'!BQ203</f>
        <v/>
      </c>
      <c r="AW203" s="8" t="str">
        <f t="shared" ref="AW203:AW266" si="106">IF(AV203&lt;$I$10,"Precios Bajos","No Aplica")</f>
        <v>No Aplica</v>
      </c>
      <c r="AX203" s="8" t="str">
        <f>+'EV PRECIO REFERENCIA'!BT203</f>
        <v/>
      </c>
      <c r="AY203" s="8" t="str">
        <f t="shared" ref="AY203:AY266" si="107">IF(AX203&lt;$I$10,"Precios Bajos","No Aplica")</f>
        <v>No Aplica</v>
      </c>
      <c r="AZ203" s="8" t="e">
        <f>+'EV PRECIO REFERENCIA'!BW203</f>
        <v>#REF!</v>
      </c>
      <c r="BA203" s="8" t="e">
        <f t="shared" ref="BA203:BA266" si="108">IF(AZ203&lt;$I$10,"Precios Bajos","No Aplica")</f>
        <v>#REF!</v>
      </c>
      <c r="BB203" s="44">
        <f t="shared" ref="BB203:BB266" si="109">MIN(J203,L203,N203,P203,R203,T203,X203,Z203,AB203,AD203,AF203,AJ203,AN203,AP203,AR203,AV203,AX203,AH203:AH203,AT203,AL203)</f>
        <v>0</v>
      </c>
    </row>
    <row r="204" spans="1:54" ht="25.5" x14ac:dyDescent="0.2">
      <c r="A204" s="85">
        <f t="shared" si="84"/>
        <v>195</v>
      </c>
      <c r="B204" s="22" t="str">
        <f>VLOOKUP(A204,'EV PRECIO REFERENCIA'!A204:B535,2,0)</f>
        <v>DM2439</v>
      </c>
      <c r="C204" s="135" t="str">
        <f>VLOOKUP(A204,'EV PRECIO REFERENCIA'!A204:C535,3,0)</f>
        <v>PAPEL PARA DESFIBRILADOR 80 MM X 30 EN Z</v>
      </c>
      <c r="D204" s="18">
        <f>VLOOKUP(A204,'EV PRECIO REFERENCIA'!A204:D535,4,0)</f>
        <v>1</v>
      </c>
      <c r="E204" s="86" t="str">
        <f>VLOOKUP(A204,'EV PRECIO REFERENCIA'!A204:E535,5,0)</f>
        <v>UN</v>
      </c>
      <c r="F204" s="23">
        <f>VLOOKUP(A204,'EV PRECIO REFERENCIA'!A204:F535,6,0)</f>
        <v>7415.5801999999994</v>
      </c>
      <c r="G204" s="23">
        <f>VLOOKUP(A204,'EV PRECIO REFERENCIA'!A204:G535,7,0)</f>
        <v>10</v>
      </c>
      <c r="H204" s="8">
        <f t="shared" si="85"/>
        <v>74155.801999999996</v>
      </c>
      <c r="I204" s="8">
        <f t="shared" si="86"/>
        <v>5932.4641599999995</v>
      </c>
      <c r="J204" s="8" t="str">
        <f>+'EV PRECIO REFERENCIA'!I204</f>
        <v/>
      </c>
      <c r="K204" s="8" t="str">
        <f t="shared" si="87"/>
        <v>No Aplica</v>
      </c>
      <c r="L204" s="8" t="str">
        <f>+'EV PRECIO REFERENCIA'!L204</f>
        <v/>
      </c>
      <c r="M204" s="8" t="str">
        <f t="shared" si="88"/>
        <v>No Aplica</v>
      </c>
      <c r="N204" s="8" t="str">
        <f>+'EV PRECIO REFERENCIA'!O204</f>
        <v/>
      </c>
      <c r="O204" s="8" t="str">
        <f t="shared" si="89"/>
        <v>No Aplica</v>
      </c>
      <c r="P204" s="8" t="str">
        <f>+'EV PRECIO REFERENCIA'!R204</f>
        <v/>
      </c>
      <c r="Q204" s="8" t="str">
        <f t="shared" si="90"/>
        <v>No Aplica</v>
      </c>
      <c r="R204" s="8" t="str">
        <f>+'EV PRECIO REFERENCIA'!U204</f>
        <v/>
      </c>
      <c r="S204" s="8" t="str">
        <f t="shared" si="91"/>
        <v>No Aplica</v>
      </c>
      <c r="T204" s="8" t="str">
        <f>+'EV PRECIO REFERENCIA'!X204</f>
        <v/>
      </c>
      <c r="U204" s="8" t="str">
        <f t="shared" si="92"/>
        <v>No Aplica</v>
      </c>
      <c r="V204" s="8" t="e">
        <f>+'EV PRECIO REFERENCIA'!AA204</f>
        <v>#REF!</v>
      </c>
      <c r="W204" s="8" t="e">
        <f t="shared" si="93"/>
        <v>#REF!</v>
      </c>
      <c r="X204" s="258" t="str">
        <f>+'EV PRECIO REFERENCIA'!AD204</f>
        <v/>
      </c>
      <c r="Y204" s="8" t="str">
        <f t="shared" si="94"/>
        <v>No Aplica</v>
      </c>
      <c r="Z204" s="8" t="str">
        <f>+'EV PRECIO REFERENCIA'!AG204</f>
        <v/>
      </c>
      <c r="AA204" s="8" t="str">
        <f t="shared" si="95"/>
        <v>No Aplica</v>
      </c>
      <c r="AB204" s="8" t="str">
        <f>+'EV PRECIO REFERENCIA'!AJ204:AJ536</f>
        <v/>
      </c>
      <c r="AC204" s="8" t="str">
        <f t="shared" si="96"/>
        <v>No Aplica</v>
      </c>
      <c r="AD204" s="8" t="str">
        <f>+'EV PRECIO REFERENCIA'!AM204</f>
        <v/>
      </c>
      <c r="AE204" s="8" t="str">
        <f t="shared" si="97"/>
        <v>No Aplica</v>
      </c>
      <c r="AF204" s="342" t="str">
        <f>+'EV PRECIO REFERENCIA'!AP204</f>
        <v/>
      </c>
      <c r="AG204" s="8" t="str">
        <f t="shared" si="98"/>
        <v>No Aplica</v>
      </c>
      <c r="AH204" s="8" t="str">
        <f>+'EV PRECIO REFERENCIA'!AS204</f>
        <v/>
      </c>
      <c r="AI204" s="8" t="str">
        <f t="shared" si="99"/>
        <v>No Aplica</v>
      </c>
      <c r="AJ204" s="8" t="str">
        <f>+'EV PRECIO REFERENCIA'!AV204</f>
        <v/>
      </c>
      <c r="AK204" s="8" t="str">
        <f t="shared" si="100"/>
        <v>No Aplica</v>
      </c>
      <c r="AL204" s="342" t="str">
        <f>+'EV PRECIO REFERENCIA'!AY204</f>
        <v/>
      </c>
      <c r="AM204" s="8" t="str">
        <f t="shared" si="101"/>
        <v>No Aplica</v>
      </c>
      <c r="AN204" s="8" t="str">
        <f>+'EV PRECIO REFERENCIA'!BB204</f>
        <v/>
      </c>
      <c r="AO204" s="8" t="str">
        <f t="shared" si="102"/>
        <v>No Aplica</v>
      </c>
      <c r="AP204" s="8" t="str">
        <f>+'EV PRECIO REFERENCIA'!BE204</f>
        <v/>
      </c>
      <c r="AQ204" s="8" t="str">
        <f t="shared" si="103"/>
        <v>No Aplica</v>
      </c>
      <c r="AR204" s="8" t="str">
        <f>+'EV PRECIO REFERENCIA'!BH204</f>
        <v/>
      </c>
      <c r="AS204" s="8" t="str">
        <f t="shared" si="104"/>
        <v>No Aplica</v>
      </c>
      <c r="AT204" s="8" t="str">
        <f>+'EV PRECIO REFERENCIA'!BK204</f>
        <v/>
      </c>
      <c r="AU204" s="8" t="str">
        <f t="shared" si="105"/>
        <v>No Aplica</v>
      </c>
      <c r="AV204" s="8" t="str">
        <f>+'EV PRECIO REFERENCIA'!BQ204</f>
        <v/>
      </c>
      <c r="AW204" s="8" t="str">
        <f t="shared" si="106"/>
        <v>No Aplica</v>
      </c>
      <c r="AX204" s="8" t="str">
        <f>+'EV PRECIO REFERENCIA'!BT204</f>
        <v/>
      </c>
      <c r="AY204" s="8" t="str">
        <f t="shared" si="107"/>
        <v>No Aplica</v>
      </c>
      <c r="AZ204" s="8" t="e">
        <f>+'EV PRECIO REFERENCIA'!BW204</f>
        <v>#REF!</v>
      </c>
      <c r="BA204" s="8" t="e">
        <f t="shared" si="108"/>
        <v>#REF!</v>
      </c>
      <c r="BB204" s="44">
        <f t="shared" si="109"/>
        <v>0</v>
      </c>
    </row>
    <row r="205" spans="1:54" ht="38.25" x14ac:dyDescent="0.2">
      <c r="A205" s="85">
        <f t="shared" si="84"/>
        <v>196</v>
      </c>
      <c r="B205" s="22" t="str">
        <f>VLOOKUP(A205,'EV PRECIO REFERENCIA'!A205:B536,2,0)</f>
        <v>DM2441</v>
      </c>
      <c r="C205" s="135" t="str">
        <f>VLOOKUP(A205,'EV PRECIO REFERENCIA'!A205:C536,3,0)</f>
        <v>PAPEL PARA DESFIBRILADOR 80 MMX 70 MM X 315 HOJAS PLEGADO EN Z</v>
      </c>
      <c r="D205" s="18">
        <f>VLOOKUP(A205,'EV PRECIO REFERENCIA'!A205:D536,4,0)</f>
        <v>1</v>
      </c>
      <c r="E205" s="86" t="str">
        <f>VLOOKUP(A205,'EV PRECIO REFERENCIA'!A205:E536,5,0)</f>
        <v>UN</v>
      </c>
      <c r="F205" s="23">
        <f>VLOOKUP(A205,'EV PRECIO REFERENCIA'!A205:F536,6,0)</f>
        <v>14579.784799999999</v>
      </c>
      <c r="G205" s="23">
        <f>VLOOKUP(A205,'EV PRECIO REFERENCIA'!A205:G536,7,0)</f>
        <v>10</v>
      </c>
      <c r="H205" s="8">
        <f t="shared" si="85"/>
        <v>145797.848</v>
      </c>
      <c r="I205" s="8">
        <f t="shared" si="86"/>
        <v>11663.82784</v>
      </c>
      <c r="J205" s="8" t="str">
        <f>+'EV PRECIO REFERENCIA'!I205</f>
        <v/>
      </c>
      <c r="K205" s="8" t="str">
        <f t="shared" si="87"/>
        <v>No Aplica</v>
      </c>
      <c r="L205" s="8" t="str">
        <f>+'EV PRECIO REFERENCIA'!L205</f>
        <v/>
      </c>
      <c r="M205" s="8" t="str">
        <f t="shared" si="88"/>
        <v>No Aplica</v>
      </c>
      <c r="N205" s="8" t="str">
        <f>+'EV PRECIO REFERENCIA'!O205</f>
        <v/>
      </c>
      <c r="O205" s="8" t="str">
        <f t="shared" si="89"/>
        <v>No Aplica</v>
      </c>
      <c r="P205" s="8" t="str">
        <f>+'EV PRECIO REFERENCIA'!R205</f>
        <v/>
      </c>
      <c r="Q205" s="8" t="str">
        <f t="shared" si="90"/>
        <v>No Aplica</v>
      </c>
      <c r="R205" s="8" t="str">
        <f>+'EV PRECIO REFERENCIA'!U205</f>
        <v/>
      </c>
      <c r="S205" s="8" t="str">
        <f t="shared" si="91"/>
        <v>No Aplica</v>
      </c>
      <c r="T205" s="8" t="str">
        <f>+'EV PRECIO REFERENCIA'!X205</f>
        <v/>
      </c>
      <c r="U205" s="8" t="str">
        <f t="shared" si="92"/>
        <v>No Aplica</v>
      </c>
      <c r="V205" s="8" t="e">
        <f>+'EV PRECIO REFERENCIA'!AA205</f>
        <v>#REF!</v>
      </c>
      <c r="W205" s="8" t="e">
        <f t="shared" si="93"/>
        <v>#REF!</v>
      </c>
      <c r="X205" s="258" t="str">
        <f>+'EV PRECIO REFERENCIA'!AD205</f>
        <v/>
      </c>
      <c r="Y205" s="8" t="str">
        <f t="shared" si="94"/>
        <v>No Aplica</v>
      </c>
      <c r="Z205" s="8" t="str">
        <f>+'EV PRECIO REFERENCIA'!AG205</f>
        <v/>
      </c>
      <c r="AA205" s="8" t="str">
        <f t="shared" si="95"/>
        <v>No Aplica</v>
      </c>
      <c r="AB205" s="8" t="str">
        <f>+'EV PRECIO REFERENCIA'!AJ205:AJ537</f>
        <v/>
      </c>
      <c r="AC205" s="8" t="str">
        <f t="shared" si="96"/>
        <v>No Aplica</v>
      </c>
      <c r="AD205" s="8" t="str">
        <f>+'EV PRECIO REFERENCIA'!AM205</f>
        <v/>
      </c>
      <c r="AE205" s="8" t="str">
        <f t="shared" si="97"/>
        <v>No Aplica</v>
      </c>
      <c r="AF205" s="342" t="str">
        <f>+'EV PRECIO REFERENCIA'!AP205</f>
        <v/>
      </c>
      <c r="AG205" s="8" t="str">
        <f t="shared" si="98"/>
        <v>No Aplica</v>
      </c>
      <c r="AH205" s="8" t="str">
        <f>+'EV PRECIO REFERENCIA'!AS205</f>
        <v/>
      </c>
      <c r="AI205" s="8" t="str">
        <f t="shared" si="99"/>
        <v>No Aplica</v>
      </c>
      <c r="AJ205" s="8" t="str">
        <f>+'EV PRECIO REFERENCIA'!AV205</f>
        <v/>
      </c>
      <c r="AK205" s="8" t="str">
        <f t="shared" si="100"/>
        <v>No Aplica</v>
      </c>
      <c r="AL205" s="342" t="str">
        <f>+'EV PRECIO REFERENCIA'!AY205</f>
        <v/>
      </c>
      <c r="AM205" s="8" t="str">
        <f t="shared" si="101"/>
        <v>No Aplica</v>
      </c>
      <c r="AN205" s="8" t="str">
        <f>+'EV PRECIO REFERENCIA'!BB205</f>
        <v/>
      </c>
      <c r="AO205" s="8" t="str">
        <f t="shared" si="102"/>
        <v>No Aplica</v>
      </c>
      <c r="AP205" s="8" t="str">
        <f>+'EV PRECIO REFERENCIA'!BE205</f>
        <v/>
      </c>
      <c r="AQ205" s="8" t="str">
        <f t="shared" si="103"/>
        <v>No Aplica</v>
      </c>
      <c r="AR205" s="8" t="str">
        <f>+'EV PRECIO REFERENCIA'!BH205</f>
        <v/>
      </c>
      <c r="AS205" s="8" t="str">
        <f t="shared" si="104"/>
        <v>No Aplica</v>
      </c>
      <c r="AT205" s="8" t="str">
        <f>+'EV PRECIO REFERENCIA'!BK205</f>
        <v/>
      </c>
      <c r="AU205" s="8" t="str">
        <f t="shared" si="105"/>
        <v>No Aplica</v>
      </c>
      <c r="AV205" s="8" t="str">
        <f>+'EV PRECIO REFERENCIA'!BQ205</f>
        <v/>
      </c>
      <c r="AW205" s="8" t="str">
        <f t="shared" si="106"/>
        <v>No Aplica</v>
      </c>
      <c r="AX205" s="8" t="str">
        <f>+'EV PRECIO REFERENCIA'!BT205</f>
        <v/>
      </c>
      <c r="AY205" s="8" t="str">
        <f t="shared" si="107"/>
        <v>No Aplica</v>
      </c>
      <c r="AZ205" s="8" t="e">
        <f>+'EV PRECIO REFERENCIA'!BW205</f>
        <v>#REF!</v>
      </c>
      <c r="BA205" s="8" t="e">
        <f t="shared" si="108"/>
        <v>#REF!</v>
      </c>
      <c r="BB205" s="44">
        <f t="shared" si="109"/>
        <v>0</v>
      </c>
    </row>
    <row r="206" spans="1:54" ht="38.25" x14ac:dyDescent="0.2">
      <c r="A206" s="85">
        <f t="shared" si="84"/>
        <v>197</v>
      </c>
      <c r="B206" s="22" t="str">
        <f>VLOOKUP(A206,'EV PRECIO REFERENCIA'!A206:B537,2,0)</f>
        <v>IMG00006</v>
      </c>
      <c r="C206" s="135" t="str">
        <f>VLOOKUP(A206,'EV PRECIO REFERENCIA'!A206:C537,3,0)</f>
        <v>PAPEL ELECTROCARDIAGROFO SCHILLER 80X70</v>
      </c>
      <c r="D206" s="18">
        <f>VLOOKUP(A206,'EV PRECIO REFERENCIA'!A206:D537,4,0)</f>
        <v>1</v>
      </c>
      <c r="E206" s="86" t="str">
        <f>VLOOKUP(A206,'EV PRECIO REFERENCIA'!A206:E537,5,0)</f>
        <v>UN</v>
      </c>
      <c r="F206" s="23">
        <f>VLOOKUP(A206,'EV PRECIO REFERENCIA'!A206:F537,6,0)</f>
        <v>10585.908197725075</v>
      </c>
      <c r="G206" s="23">
        <f>VLOOKUP(A206,'EV PRECIO REFERENCIA'!A206:G537,7,0)</f>
        <v>10</v>
      </c>
      <c r="H206" s="8">
        <f t="shared" si="85"/>
        <v>105859.08197725075</v>
      </c>
      <c r="I206" s="8">
        <f t="shared" si="86"/>
        <v>8468.7265581800602</v>
      </c>
      <c r="J206" s="8" t="str">
        <f>+'EV PRECIO REFERENCIA'!I206</f>
        <v/>
      </c>
      <c r="K206" s="8" t="str">
        <f t="shared" si="87"/>
        <v>No Aplica</v>
      </c>
      <c r="L206" s="8" t="str">
        <f>+'EV PRECIO REFERENCIA'!L206</f>
        <v/>
      </c>
      <c r="M206" s="8" t="str">
        <f t="shared" si="88"/>
        <v>No Aplica</v>
      </c>
      <c r="N206" s="8" t="str">
        <f>+'EV PRECIO REFERENCIA'!O206</f>
        <v/>
      </c>
      <c r="O206" s="8" t="str">
        <f t="shared" si="89"/>
        <v>No Aplica</v>
      </c>
      <c r="P206" s="8" t="str">
        <f>+'EV PRECIO REFERENCIA'!R206</f>
        <v/>
      </c>
      <c r="Q206" s="8" t="str">
        <f t="shared" si="90"/>
        <v>No Aplica</v>
      </c>
      <c r="R206" s="8" t="str">
        <f>+'EV PRECIO REFERENCIA'!U206</f>
        <v/>
      </c>
      <c r="S206" s="8" t="str">
        <f t="shared" si="91"/>
        <v>No Aplica</v>
      </c>
      <c r="T206" s="8" t="str">
        <f>+'EV PRECIO REFERENCIA'!X206</f>
        <v/>
      </c>
      <c r="U206" s="8" t="str">
        <f t="shared" si="92"/>
        <v>No Aplica</v>
      </c>
      <c r="V206" s="8" t="e">
        <f>+'EV PRECIO REFERENCIA'!AA206</f>
        <v>#REF!</v>
      </c>
      <c r="W206" s="8" t="e">
        <f t="shared" si="93"/>
        <v>#REF!</v>
      </c>
      <c r="X206" s="258" t="str">
        <f>+'EV PRECIO REFERENCIA'!AD206</f>
        <v/>
      </c>
      <c r="Y206" s="8" t="str">
        <f t="shared" si="94"/>
        <v>No Aplica</v>
      </c>
      <c r="Z206" s="8" t="str">
        <f>+'EV PRECIO REFERENCIA'!AG206</f>
        <v/>
      </c>
      <c r="AA206" s="8" t="str">
        <f t="shared" si="95"/>
        <v>No Aplica</v>
      </c>
      <c r="AB206" s="8" t="str">
        <f>+'EV PRECIO REFERENCIA'!AJ206:AJ538</f>
        <v/>
      </c>
      <c r="AC206" s="8" t="str">
        <f t="shared" si="96"/>
        <v>No Aplica</v>
      </c>
      <c r="AD206" s="8" t="str">
        <f>+'EV PRECIO REFERENCIA'!AM206</f>
        <v/>
      </c>
      <c r="AE206" s="8" t="str">
        <f t="shared" si="97"/>
        <v>No Aplica</v>
      </c>
      <c r="AF206" s="342" t="str">
        <f>+'EV PRECIO REFERENCIA'!AP206</f>
        <v/>
      </c>
      <c r="AG206" s="8" t="str">
        <f t="shared" si="98"/>
        <v>No Aplica</v>
      </c>
      <c r="AH206" s="8" t="str">
        <f>+'EV PRECIO REFERENCIA'!AS206</f>
        <v/>
      </c>
      <c r="AI206" s="8" t="str">
        <f t="shared" si="99"/>
        <v>No Aplica</v>
      </c>
      <c r="AJ206" s="8" t="str">
        <f>+'EV PRECIO REFERENCIA'!AV206</f>
        <v/>
      </c>
      <c r="AK206" s="8" t="str">
        <f t="shared" si="100"/>
        <v>No Aplica</v>
      </c>
      <c r="AL206" s="342" t="str">
        <f>+'EV PRECIO REFERENCIA'!AY206</f>
        <v/>
      </c>
      <c r="AM206" s="8" t="str">
        <f t="shared" si="101"/>
        <v>No Aplica</v>
      </c>
      <c r="AN206" s="8" t="str">
        <f>+'EV PRECIO REFERENCIA'!BB206</f>
        <v/>
      </c>
      <c r="AO206" s="8" t="str">
        <f t="shared" si="102"/>
        <v>No Aplica</v>
      </c>
      <c r="AP206" s="8" t="str">
        <f>+'EV PRECIO REFERENCIA'!BE206</f>
        <v/>
      </c>
      <c r="AQ206" s="8" t="str">
        <f t="shared" si="103"/>
        <v>No Aplica</v>
      </c>
      <c r="AR206" s="8" t="str">
        <f>+'EV PRECIO REFERENCIA'!BH206</f>
        <v/>
      </c>
      <c r="AS206" s="8" t="str">
        <f t="shared" si="104"/>
        <v>No Aplica</v>
      </c>
      <c r="AT206" s="8" t="str">
        <f>+'EV PRECIO REFERENCIA'!BK206</f>
        <v/>
      </c>
      <c r="AU206" s="8" t="str">
        <f t="shared" si="105"/>
        <v>No Aplica</v>
      </c>
      <c r="AV206" s="8" t="str">
        <f>+'EV PRECIO REFERENCIA'!BQ206</f>
        <v/>
      </c>
      <c r="AW206" s="8" t="str">
        <f t="shared" si="106"/>
        <v>No Aplica</v>
      </c>
      <c r="AX206" s="8">
        <f>+'EV PRECIO REFERENCIA'!BT206</f>
        <v>11562</v>
      </c>
      <c r="AY206" s="8" t="str">
        <f t="shared" si="107"/>
        <v>Precios Bajos</v>
      </c>
      <c r="AZ206" s="8" t="e">
        <f>+'EV PRECIO REFERENCIA'!BW206</f>
        <v>#REF!</v>
      </c>
      <c r="BA206" s="8" t="e">
        <f t="shared" si="108"/>
        <v>#REF!</v>
      </c>
      <c r="BB206" s="44">
        <f t="shared" si="109"/>
        <v>11562</v>
      </c>
    </row>
    <row r="207" spans="1:54" ht="25.5" x14ac:dyDescent="0.2">
      <c r="A207" s="85">
        <f t="shared" si="84"/>
        <v>198</v>
      </c>
      <c r="B207" s="22" t="str">
        <f>VLOOKUP(A207,'EV PRECIO REFERENCIA'!A207:B538,2,0)</f>
        <v>DM822</v>
      </c>
      <c r="C207" s="135" t="str">
        <f>VLOOKUP(A207,'EV PRECIO REFERENCIA'!A207:C538,3,0)</f>
        <v>PAPEL PARA MONITOR FETAL CADENCE MFM II 110 X 90 MM</v>
      </c>
      <c r="D207" s="18">
        <f>VLOOKUP(A207,'EV PRECIO REFERENCIA'!A207:D538,4,0)</f>
        <v>1</v>
      </c>
      <c r="E207" s="86" t="str">
        <f>VLOOKUP(A207,'EV PRECIO REFERENCIA'!A207:E538,5,0)</f>
        <v>UN</v>
      </c>
      <c r="F207" s="23">
        <f>VLOOKUP(A207,'EV PRECIO REFERENCIA'!A207:F538,6,0)</f>
        <v>16967.852999999999</v>
      </c>
      <c r="G207" s="23">
        <f>VLOOKUP(A207,'EV PRECIO REFERENCIA'!A207:G538,7,0)</f>
        <v>8</v>
      </c>
      <c r="H207" s="8">
        <f t="shared" si="85"/>
        <v>135742.82399999999</v>
      </c>
      <c r="I207" s="8">
        <f t="shared" si="86"/>
        <v>13574.2824</v>
      </c>
      <c r="J207" s="8" t="str">
        <f>+'EV PRECIO REFERENCIA'!I207</f>
        <v/>
      </c>
      <c r="K207" s="8" t="str">
        <f t="shared" si="87"/>
        <v>No Aplica</v>
      </c>
      <c r="L207" s="8" t="str">
        <f>+'EV PRECIO REFERENCIA'!L207</f>
        <v/>
      </c>
      <c r="M207" s="8" t="str">
        <f t="shared" si="88"/>
        <v>No Aplica</v>
      </c>
      <c r="N207" s="8" t="str">
        <f>+'EV PRECIO REFERENCIA'!O207</f>
        <v/>
      </c>
      <c r="O207" s="8" t="str">
        <f t="shared" si="89"/>
        <v>No Aplica</v>
      </c>
      <c r="P207" s="8" t="str">
        <f>+'EV PRECIO REFERENCIA'!R207</f>
        <v/>
      </c>
      <c r="Q207" s="8" t="str">
        <f t="shared" si="90"/>
        <v>No Aplica</v>
      </c>
      <c r="R207" s="8" t="str">
        <f>+'EV PRECIO REFERENCIA'!U207</f>
        <v/>
      </c>
      <c r="S207" s="8" t="str">
        <f t="shared" si="91"/>
        <v>No Aplica</v>
      </c>
      <c r="T207" s="8" t="str">
        <f>+'EV PRECIO REFERENCIA'!X207</f>
        <v/>
      </c>
      <c r="U207" s="8" t="str">
        <f t="shared" si="92"/>
        <v>No Aplica</v>
      </c>
      <c r="V207" s="8" t="e">
        <f>+'EV PRECIO REFERENCIA'!AA207</f>
        <v>#REF!</v>
      </c>
      <c r="W207" s="8" t="e">
        <f t="shared" si="93"/>
        <v>#REF!</v>
      </c>
      <c r="X207" s="258" t="str">
        <f>+'EV PRECIO REFERENCIA'!AD207</f>
        <v/>
      </c>
      <c r="Y207" s="8" t="str">
        <f t="shared" si="94"/>
        <v>No Aplica</v>
      </c>
      <c r="Z207" s="8" t="str">
        <f>+'EV PRECIO REFERENCIA'!AG207</f>
        <v/>
      </c>
      <c r="AA207" s="8" t="str">
        <f t="shared" si="95"/>
        <v>No Aplica</v>
      </c>
      <c r="AB207" s="8" t="str">
        <f>+'EV PRECIO REFERENCIA'!AJ207:AJ539</f>
        <v/>
      </c>
      <c r="AC207" s="8" t="str">
        <f t="shared" si="96"/>
        <v>No Aplica</v>
      </c>
      <c r="AD207" s="8" t="str">
        <f>+'EV PRECIO REFERENCIA'!AM207</f>
        <v/>
      </c>
      <c r="AE207" s="8" t="str">
        <f t="shared" si="97"/>
        <v>No Aplica</v>
      </c>
      <c r="AF207" s="342" t="str">
        <f>+'EV PRECIO REFERENCIA'!AP207</f>
        <v/>
      </c>
      <c r="AG207" s="8" t="str">
        <f t="shared" si="98"/>
        <v>No Aplica</v>
      </c>
      <c r="AH207" s="8" t="str">
        <f>+'EV PRECIO REFERENCIA'!AS207</f>
        <v/>
      </c>
      <c r="AI207" s="8" t="str">
        <f t="shared" si="99"/>
        <v>No Aplica</v>
      </c>
      <c r="AJ207" s="8" t="str">
        <f>+'EV PRECIO REFERENCIA'!AV207</f>
        <v/>
      </c>
      <c r="AK207" s="8" t="str">
        <f t="shared" si="100"/>
        <v>No Aplica</v>
      </c>
      <c r="AL207" s="342" t="str">
        <f>+'EV PRECIO REFERENCIA'!AY207</f>
        <v/>
      </c>
      <c r="AM207" s="8" t="str">
        <f t="shared" si="101"/>
        <v>No Aplica</v>
      </c>
      <c r="AN207" s="8" t="str">
        <f>+'EV PRECIO REFERENCIA'!BB207</f>
        <v/>
      </c>
      <c r="AO207" s="8" t="str">
        <f t="shared" si="102"/>
        <v>No Aplica</v>
      </c>
      <c r="AP207" s="8" t="str">
        <f>+'EV PRECIO REFERENCIA'!BE207</f>
        <v/>
      </c>
      <c r="AQ207" s="8" t="str">
        <f t="shared" si="103"/>
        <v>No Aplica</v>
      </c>
      <c r="AR207" s="8" t="str">
        <f>+'EV PRECIO REFERENCIA'!BH207</f>
        <v/>
      </c>
      <c r="AS207" s="8" t="str">
        <f t="shared" si="104"/>
        <v>No Aplica</v>
      </c>
      <c r="AT207" s="8" t="str">
        <f>+'EV PRECIO REFERENCIA'!BK207</f>
        <v/>
      </c>
      <c r="AU207" s="8" t="str">
        <f t="shared" si="105"/>
        <v>No Aplica</v>
      </c>
      <c r="AV207" s="8">
        <f>+'EV PRECIO REFERENCIA'!BQ207</f>
        <v>7021</v>
      </c>
      <c r="AW207" s="8" t="str">
        <f t="shared" si="106"/>
        <v>Precios Bajos</v>
      </c>
      <c r="AX207" s="8" t="str">
        <f>+'EV PRECIO REFERENCIA'!BT207</f>
        <v/>
      </c>
      <c r="AY207" s="8" t="str">
        <f t="shared" si="107"/>
        <v>No Aplica</v>
      </c>
      <c r="AZ207" s="8" t="e">
        <f>+'EV PRECIO REFERENCIA'!BW207</f>
        <v>#REF!</v>
      </c>
      <c r="BA207" s="8" t="e">
        <f t="shared" si="108"/>
        <v>#REF!</v>
      </c>
      <c r="BB207" s="44">
        <f t="shared" si="109"/>
        <v>7021</v>
      </c>
    </row>
    <row r="208" spans="1:54" ht="38.25" x14ac:dyDescent="0.2">
      <c r="A208" s="85">
        <f t="shared" si="84"/>
        <v>199</v>
      </c>
      <c r="B208" s="22" t="str">
        <f>VLOOKUP(A208,'EV PRECIO REFERENCIA'!A208:B539,2,0)</f>
        <v>DM2104</v>
      </c>
      <c r="C208" s="135" t="str">
        <f>VLOOKUP(A208,'EV PRECIO REFERENCIA'!A208:C539,3,0)</f>
        <v>PAPEL PARA MONITOR FETAL 112 MM X 100 MM X 160 HOJAS PLEGADO EN Z</v>
      </c>
      <c r="D208" s="18">
        <f>VLOOKUP(A208,'EV PRECIO REFERENCIA'!A208:D539,4,0)</f>
        <v>1</v>
      </c>
      <c r="E208" s="86" t="str">
        <f>VLOOKUP(A208,'EV PRECIO REFERENCIA'!A208:E539,5,0)</f>
        <v>UN</v>
      </c>
      <c r="F208" s="23">
        <f>VLOOKUP(A208,'EV PRECIO REFERENCIA'!A208:F539,6,0)</f>
        <v>18224.731</v>
      </c>
      <c r="G208" s="23">
        <f>VLOOKUP(A208,'EV PRECIO REFERENCIA'!A208:G539,7,0)</f>
        <v>2</v>
      </c>
      <c r="H208" s="8">
        <f t="shared" si="85"/>
        <v>36449.462</v>
      </c>
      <c r="I208" s="8">
        <f t="shared" si="86"/>
        <v>14579.784799999999</v>
      </c>
      <c r="J208" s="8" t="str">
        <f>+'EV PRECIO REFERENCIA'!I208</f>
        <v/>
      </c>
      <c r="K208" s="8" t="str">
        <f t="shared" si="87"/>
        <v>No Aplica</v>
      </c>
      <c r="L208" s="8" t="str">
        <f>+'EV PRECIO REFERENCIA'!L208</f>
        <v/>
      </c>
      <c r="M208" s="8" t="str">
        <f t="shared" si="88"/>
        <v>No Aplica</v>
      </c>
      <c r="N208" s="8" t="str">
        <f>+'EV PRECIO REFERENCIA'!O208</f>
        <v/>
      </c>
      <c r="O208" s="8" t="str">
        <f t="shared" si="89"/>
        <v>No Aplica</v>
      </c>
      <c r="P208" s="8" t="str">
        <f>+'EV PRECIO REFERENCIA'!R208</f>
        <v/>
      </c>
      <c r="Q208" s="8" t="str">
        <f t="shared" si="90"/>
        <v>No Aplica</v>
      </c>
      <c r="R208" s="8" t="str">
        <f>+'EV PRECIO REFERENCIA'!U208</f>
        <v/>
      </c>
      <c r="S208" s="8" t="str">
        <f t="shared" si="91"/>
        <v>No Aplica</v>
      </c>
      <c r="T208" s="8" t="str">
        <f>+'EV PRECIO REFERENCIA'!X208</f>
        <v/>
      </c>
      <c r="U208" s="8" t="str">
        <f t="shared" si="92"/>
        <v>No Aplica</v>
      </c>
      <c r="V208" s="8" t="e">
        <f>+'EV PRECIO REFERENCIA'!AA208</f>
        <v>#REF!</v>
      </c>
      <c r="W208" s="8" t="e">
        <f t="shared" si="93"/>
        <v>#REF!</v>
      </c>
      <c r="X208" s="258" t="str">
        <f>+'EV PRECIO REFERENCIA'!AD208</f>
        <v/>
      </c>
      <c r="Y208" s="8" t="str">
        <f t="shared" si="94"/>
        <v>No Aplica</v>
      </c>
      <c r="Z208" s="8" t="str">
        <f>+'EV PRECIO REFERENCIA'!AG208</f>
        <v/>
      </c>
      <c r="AA208" s="8" t="str">
        <f t="shared" si="95"/>
        <v>No Aplica</v>
      </c>
      <c r="AB208" s="8" t="str">
        <f>+'EV PRECIO REFERENCIA'!AJ208:AJ540</f>
        <v/>
      </c>
      <c r="AC208" s="8" t="str">
        <f t="shared" si="96"/>
        <v>No Aplica</v>
      </c>
      <c r="AD208" s="8" t="str">
        <f>+'EV PRECIO REFERENCIA'!AM208</f>
        <v/>
      </c>
      <c r="AE208" s="8" t="str">
        <f t="shared" si="97"/>
        <v>No Aplica</v>
      </c>
      <c r="AF208" s="342" t="str">
        <f>+'EV PRECIO REFERENCIA'!AP208</f>
        <v/>
      </c>
      <c r="AG208" s="8" t="str">
        <f t="shared" si="98"/>
        <v>No Aplica</v>
      </c>
      <c r="AH208" s="8" t="str">
        <f>+'EV PRECIO REFERENCIA'!AS208</f>
        <v/>
      </c>
      <c r="AI208" s="8" t="str">
        <f t="shared" si="99"/>
        <v>No Aplica</v>
      </c>
      <c r="AJ208" s="8" t="str">
        <f>+'EV PRECIO REFERENCIA'!AV208</f>
        <v/>
      </c>
      <c r="AK208" s="8" t="str">
        <f t="shared" si="100"/>
        <v>No Aplica</v>
      </c>
      <c r="AL208" s="342" t="str">
        <f>+'EV PRECIO REFERENCIA'!AY208</f>
        <v/>
      </c>
      <c r="AM208" s="8" t="str">
        <f t="shared" si="101"/>
        <v>No Aplica</v>
      </c>
      <c r="AN208" s="8" t="str">
        <f>+'EV PRECIO REFERENCIA'!BB208</f>
        <v/>
      </c>
      <c r="AO208" s="8" t="str">
        <f t="shared" si="102"/>
        <v>No Aplica</v>
      </c>
      <c r="AP208" s="8" t="str">
        <f>+'EV PRECIO REFERENCIA'!BE208</f>
        <v/>
      </c>
      <c r="AQ208" s="8" t="str">
        <f t="shared" si="103"/>
        <v>No Aplica</v>
      </c>
      <c r="AR208" s="8" t="str">
        <f>+'EV PRECIO REFERENCIA'!BH208</f>
        <v/>
      </c>
      <c r="AS208" s="8" t="str">
        <f t="shared" si="104"/>
        <v>No Aplica</v>
      </c>
      <c r="AT208" s="8" t="str">
        <f>+'EV PRECIO REFERENCIA'!BK208</f>
        <v/>
      </c>
      <c r="AU208" s="8" t="str">
        <f t="shared" si="105"/>
        <v>No Aplica</v>
      </c>
      <c r="AV208" s="8">
        <f>+'EV PRECIO REFERENCIA'!BQ208</f>
        <v>17850</v>
      </c>
      <c r="AW208" s="8" t="str">
        <f t="shared" si="106"/>
        <v>Precios Bajos</v>
      </c>
      <c r="AX208" s="8" t="str">
        <f>+'EV PRECIO REFERENCIA'!BT208</f>
        <v/>
      </c>
      <c r="AY208" s="8" t="str">
        <f t="shared" si="107"/>
        <v>No Aplica</v>
      </c>
      <c r="AZ208" s="8" t="e">
        <f>+'EV PRECIO REFERENCIA'!BW208</f>
        <v>#REF!</v>
      </c>
      <c r="BA208" s="8" t="e">
        <f t="shared" si="108"/>
        <v>#REF!</v>
      </c>
      <c r="BB208" s="44">
        <f t="shared" si="109"/>
        <v>17850</v>
      </c>
    </row>
    <row r="209" spans="1:54" ht="25.5" x14ac:dyDescent="0.2">
      <c r="A209" s="85">
        <f t="shared" si="84"/>
        <v>200</v>
      </c>
      <c r="B209" s="22" t="str">
        <f>VLOOKUP(A209,'EV PRECIO REFERENCIA'!A209:B540,2,0)</f>
        <v>DM1600</v>
      </c>
      <c r="C209" s="135" t="str">
        <f>VLOOKUP(A209,'EV PRECIO REFERENCIA'!A209:C540,3,0)</f>
        <v>PAPEL MONITOR FETAL 90 MM X 150</v>
      </c>
      <c r="D209" s="18">
        <f>VLOOKUP(A209,'EV PRECIO REFERENCIA'!A209:D540,4,0)</f>
        <v>1</v>
      </c>
      <c r="E209" s="86" t="str">
        <f>VLOOKUP(A209,'EV PRECIO REFERENCIA'!A209:E540,5,0)</f>
        <v>UN</v>
      </c>
      <c r="F209" s="23">
        <f>VLOOKUP(A209,'EV PRECIO REFERENCIA'!A209:F540,6,0)</f>
        <v>8546.7703999999994</v>
      </c>
      <c r="G209" s="23">
        <f>VLOOKUP(A209,'EV PRECIO REFERENCIA'!A209:G540,7,0)</f>
        <v>2</v>
      </c>
      <c r="H209" s="8">
        <f t="shared" si="85"/>
        <v>17093.540799999999</v>
      </c>
      <c r="I209" s="8">
        <f t="shared" si="86"/>
        <v>6837.4163199999994</v>
      </c>
      <c r="J209" s="8" t="str">
        <f>+'EV PRECIO REFERENCIA'!I209</f>
        <v/>
      </c>
      <c r="K209" s="8" t="str">
        <f t="shared" si="87"/>
        <v>No Aplica</v>
      </c>
      <c r="L209" s="8" t="str">
        <f>+'EV PRECIO REFERENCIA'!L209</f>
        <v/>
      </c>
      <c r="M209" s="8" t="str">
        <f t="shared" si="88"/>
        <v>No Aplica</v>
      </c>
      <c r="N209" s="8" t="str">
        <f>+'EV PRECIO REFERENCIA'!O209</f>
        <v/>
      </c>
      <c r="O209" s="8" t="str">
        <f t="shared" si="89"/>
        <v>No Aplica</v>
      </c>
      <c r="P209" s="8" t="str">
        <f>+'EV PRECIO REFERENCIA'!R209</f>
        <v/>
      </c>
      <c r="Q209" s="8" t="str">
        <f t="shared" si="90"/>
        <v>No Aplica</v>
      </c>
      <c r="R209" s="8" t="str">
        <f>+'EV PRECIO REFERENCIA'!U209</f>
        <v/>
      </c>
      <c r="S209" s="8" t="str">
        <f t="shared" si="91"/>
        <v>No Aplica</v>
      </c>
      <c r="T209" s="8" t="str">
        <f>+'EV PRECIO REFERENCIA'!X209</f>
        <v/>
      </c>
      <c r="U209" s="8" t="str">
        <f t="shared" si="92"/>
        <v>No Aplica</v>
      </c>
      <c r="V209" s="8" t="e">
        <f>+'EV PRECIO REFERENCIA'!AA209</f>
        <v>#REF!</v>
      </c>
      <c r="W209" s="8" t="e">
        <f t="shared" si="93"/>
        <v>#REF!</v>
      </c>
      <c r="X209" s="258" t="str">
        <f>+'EV PRECIO REFERENCIA'!AD209</f>
        <v/>
      </c>
      <c r="Y209" s="8" t="str">
        <f t="shared" si="94"/>
        <v>No Aplica</v>
      </c>
      <c r="Z209" s="8" t="str">
        <f>+'EV PRECIO REFERENCIA'!AG209</f>
        <v/>
      </c>
      <c r="AA209" s="8" t="str">
        <f t="shared" si="95"/>
        <v>No Aplica</v>
      </c>
      <c r="AB209" s="8" t="str">
        <f>+'EV PRECIO REFERENCIA'!AJ209:AJ541</f>
        <v/>
      </c>
      <c r="AC209" s="8" t="str">
        <f t="shared" si="96"/>
        <v>No Aplica</v>
      </c>
      <c r="AD209" s="8" t="str">
        <f>+'EV PRECIO REFERENCIA'!AM209</f>
        <v/>
      </c>
      <c r="AE209" s="8" t="str">
        <f t="shared" si="97"/>
        <v>No Aplica</v>
      </c>
      <c r="AF209" s="342">
        <f>+'EV PRECIO REFERENCIA'!AP209</f>
        <v>7259</v>
      </c>
      <c r="AG209" s="8" t="str">
        <f t="shared" si="98"/>
        <v>Precios Bajos</v>
      </c>
      <c r="AH209" s="8" t="str">
        <f>+'EV PRECIO REFERENCIA'!AS209</f>
        <v/>
      </c>
      <c r="AI209" s="8" t="str">
        <f t="shared" si="99"/>
        <v>No Aplica</v>
      </c>
      <c r="AJ209" s="8" t="str">
        <f>+'EV PRECIO REFERENCIA'!AV209</f>
        <v/>
      </c>
      <c r="AK209" s="8" t="str">
        <f t="shared" si="100"/>
        <v>No Aplica</v>
      </c>
      <c r="AL209" s="342" t="str">
        <f>+'EV PRECIO REFERENCIA'!AY209</f>
        <v/>
      </c>
      <c r="AM209" s="8" t="str">
        <f t="shared" si="101"/>
        <v>No Aplica</v>
      </c>
      <c r="AN209" s="8">
        <f>+'EV PRECIO REFERENCIA'!BB209</f>
        <v>8693</v>
      </c>
      <c r="AO209" s="8" t="str">
        <f t="shared" si="102"/>
        <v>Precios Bajos</v>
      </c>
      <c r="AP209" s="8" t="str">
        <f>+'EV PRECIO REFERENCIA'!BE209</f>
        <v/>
      </c>
      <c r="AQ209" s="8" t="str">
        <f t="shared" si="103"/>
        <v>No Aplica</v>
      </c>
      <c r="AR209" s="8" t="str">
        <f>+'EV PRECIO REFERENCIA'!BH209</f>
        <v/>
      </c>
      <c r="AS209" s="8" t="str">
        <f t="shared" si="104"/>
        <v>No Aplica</v>
      </c>
      <c r="AT209" s="8" t="str">
        <f>+'EV PRECIO REFERENCIA'!BK209</f>
        <v/>
      </c>
      <c r="AU209" s="8" t="str">
        <f t="shared" si="105"/>
        <v>No Aplica</v>
      </c>
      <c r="AV209" s="8" t="str">
        <f>+'EV PRECIO REFERENCIA'!BQ209</f>
        <v/>
      </c>
      <c r="AW209" s="8" t="str">
        <f t="shared" si="106"/>
        <v>No Aplica</v>
      </c>
      <c r="AX209" s="8" t="str">
        <f>+'EV PRECIO REFERENCIA'!BT209</f>
        <v/>
      </c>
      <c r="AY209" s="8" t="str">
        <f t="shared" si="107"/>
        <v>No Aplica</v>
      </c>
      <c r="AZ209" s="8" t="e">
        <f>+'EV PRECIO REFERENCIA'!BW209</f>
        <v>#REF!</v>
      </c>
      <c r="BA209" s="8" t="e">
        <f t="shared" si="108"/>
        <v>#REF!</v>
      </c>
      <c r="BB209" s="44">
        <f t="shared" si="109"/>
        <v>7259</v>
      </c>
    </row>
    <row r="210" spans="1:54" ht="25.5" x14ac:dyDescent="0.2">
      <c r="A210" s="85">
        <f t="shared" si="84"/>
        <v>201</v>
      </c>
      <c r="B210" s="22" t="str">
        <f>VLOOKUP(A210,'EV PRECIO REFERENCIA'!A210:B541,2,0)</f>
        <v>DM2060</v>
      </c>
      <c r="C210" s="135" t="str">
        <f>VLOOKUP(A210,'EV PRECIO REFERENCIA'!A210:C541,3,0)</f>
        <v>PAPEL OTOEMISOR EN ROLLO 112 X 27</v>
      </c>
      <c r="D210" s="18">
        <f>VLOOKUP(A210,'EV PRECIO REFERENCIA'!A210:D541,4,0)</f>
        <v>1</v>
      </c>
      <c r="E210" s="86" t="str">
        <f>VLOOKUP(A210,'EV PRECIO REFERENCIA'!A210:E541,5,0)</f>
        <v>UN</v>
      </c>
      <c r="F210" s="23">
        <f>VLOOKUP(A210,'EV PRECIO REFERENCIA'!A210:F541,6,0)</f>
        <v>8821.7710843373497</v>
      </c>
      <c r="G210" s="23">
        <f>VLOOKUP(A210,'EV PRECIO REFERENCIA'!A210:G541,7,0)</f>
        <v>11</v>
      </c>
      <c r="H210" s="8">
        <f t="shared" si="85"/>
        <v>97039.481927710847</v>
      </c>
      <c r="I210" s="8">
        <f t="shared" si="86"/>
        <v>7057.4168674698794</v>
      </c>
      <c r="J210" s="8" t="str">
        <f>+'EV PRECIO REFERENCIA'!I210</f>
        <v/>
      </c>
      <c r="K210" s="8" t="str">
        <f t="shared" si="87"/>
        <v>No Aplica</v>
      </c>
      <c r="L210" s="8" t="str">
        <f>+'EV PRECIO REFERENCIA'!L210</f>
        <v/>
      </c>
      <c r="M210" s="8" t="str">
        <f t="shared" si="88"/>
        <v>No Aplica</v>
      </c>
      <c r="N210" s="8" t="str">
        <f>+'EV PRECIO REFERENCIA'!O210</f>
        <v/>
      </c>
      <c r="O210" s="8" t="str">
        <f t="shared" si="89"/>
        <v>No Aplica</v>
      </c>
      <c r="P210" s="8" t="str">
        <f>+'EV PRECIO REFERENCIA'!R210</f>
        <v/>
      </c>
      <c r="Q210" s="8" t="str">
        <f t="shared" si="90"/>
        <v>No Aplica</v>
      </c>
      <c r="R210" s="8" t="str">
        <f>+'EV PRECIO REFERENCIA'!U210</f>
        <v/>
      </c>
      <c r="S210" s="8" t="str">
        <f t="shared" si="91"/>
        <v>No Aplica</v>
      </c>
      <c r="T210" s="8" t="str">
        <f>+'EV PRECIO REFERENCIA'!X210</f>
        <v/>
      </c>
      <c r="U210" s="8" t="str">
        <f t="shared" si="92"/>
        <v>No Aplica</v>
      </c>
      <c r="V210" s="8" t="e">
        <f>+'EV PRECIO REFERENCIA'!AA210</f>
        <v>#REF!</v>
      </c>
      <c r="W210" s="8" t="e">
        <f t="shared" si="93"/>
        <v>#REF!</v>
      </c>
      <c r="X210" s="258" t="str">
        <f>+'EV PRECIO REFERENCIA'!AD210</f>
        <v/>
      </c>
      <c r="Y210" s="8" t="str">
        <f t="shared" si="94"/>
        <v>No Aplica</v>
      </c>
      <c r="Z210" s="8" t="str">
        <f>+'EV PRECIO REFERENCIA'!AG210</f>
        <v/>
      </c>
      <c r="AA210" s="8" t="str">
        <f t="shared" si="95"/>
        <v>No Aplica</v>
      </c>
      <c r="AB210" s="8" t="str">
        <f>+'EV PRECIO REFERENCIA'!AJ210:AJ542</f>
        <v/>
      </c>
      <c r="AC210" s="8" t="str">
        <f t="shared" si="96"/>
        <v>No Aplica</v>
      </c>
      <c r="AD210" s="8" t="str">
        <f>+'EV PRECIO REFERENCIA'!AM210</f>
        <v/>
      </c>
      <c r="AE210" s="8" t="str">
        <f t="shared" si="97"/>
        <v>No Aplica</v>
      </c>
      <c r="AF210" s="342" t="str">
        <f>+'EV PRECIO REFERENCIA'!AP210</f>
        <v/>
      </c>
      <c r="AG210" s="8" t="str">
        <f t="shared" si="98"/>
        <v>No Aplica</v>
      </c>
      <c r="AH210" s="8" t="str">
        <f>+'EV PRECIO REFERENCIA'!AS210</f>
        <v/>
      </c>
      <c r="AI210" s="8" t="str">
        <f t="shared" si="99"/>
        <v>No Aplica</v>
      </c>
      <c r="AJ210" s="8" t="str">
        <f>+'EV PRECIO REFERENCIA'!AV210</f>
        <v/>
      </c>
      <c r="AK210" s="8" t="str">
        <f t="shared" si="100"/>
        <v>No Aplica</v>
      </c>
      <c r="AL210" s="342" t="str">
        <f>+'EV PRECIO REFERENCIA'!AY210</f>
        <v/>
      </c>
      <c r="AM210" s="8" t="str">
        <f t="shared" si="101"/>
        <v>No Aplica</v>
      </c>
      <c r="AN210" s="8" t="str">
        <f>+'EV PRECIO REFERENCIA'!BB210</f>
        <v/>
      </c>
      <c r="AO210" s="8" t="str">
        <f t="shared" si="102"/>
        <v>No Aplica</v>
      </c>
      <c r="AP210" s="8" t="str">
        <f>+'EV PRECIO REFERENCIA'!BE210</f>
        <v/>
      </c>
      <c r="AQ210" s="8" t="str">
        <f t="shared" si="103"/>
        <v>No Aplica</v>
      </c>
      <c r="AR210" s="8" t="str">
        <f>+'EV PRECIO REFERENCIA'!BH210</f>
        <v/>
      </c>
      <c r="AS210" s="8" t="str">
        <f t="shared" si="104"/>
        <v>No Aplica</v>
      </c>
      <c r="AT210" s="8" t="str">
        <f>+'EV PRECIO REFERENCIA'!BK210</f>
        <v/>
      </c>
      <c r="AU210" s="8" t="str">
        <f t="shared" si="105"/>
        <v>No Aplica</v>
      </c>
      <c r="AV210" s="8" t="str">
        <f>+'EV PRECIO REFERENCIA'!BQ210</f>
        <v/>
      </c>
      <c r="AW210" s="8" t="str">
        <f t="shared" si="106"/>
        <v>No Aplica</v>
      </c>
      <c r="AX210" s="8">
        <f>+'EV PRECIO REFERENCIA'!BT210</f>
        <v>9636</v>
      </c>
      <c r="AY210" s="8" t="str">
        <f t="shared" si="107"/>
        <v>Precios Bajos</v>
      </c>
      <c r="AZ210" s="8" t="e">
        <f>+'EV PRECIO REFERENCIA'!BW210</f>
        <v>#REF!</v>
      </c>
      <c r="BA210" s="8" t="e">
        <f t="shared" si="108"/>
        <v>#REF!</v>
      </c>
      <c r="BB210" s="44">
        <f t="shared" si="109"/>
        <v>9636</v>
      </c>
    </row>
    <row r="211" spans="1:54" ht="38.25" x14ac:dyDescent="0.2">
      <c r="A211" s="85">
        <f t="shared" si="84"/>
        <v>202</v>
      </c>
      <c r="B211" s="22" t="str">
        <f>VLOOKUP(A211,'EV PRECIO REFERENCIA'!A211:B542,2,0)</f>
        <v>DM2449</v>
      </c>
      <c r="C211" s="135" t="str">
        <f>VLOOKUP(A211,'EV PRECIO REFERENCIA'!A211:C542,3,0)</f>
        <v>PARCHE-ELECTRODO PARA DESFIBRILADOR ZOLL M SERIES ADULTO</v>
      </c>
      <c r="D211" s="18">
        <f>VLOOKUP(A211,'EV PRECIO REFERENCIA'!A211:D542,4,0)</f>
        <v>1</v>
      </c>
      <c r="E211" s="86" t="str">
        <f>VLOOKUP(A211,'EV PRECIO REFERENCIA'!A211:E542,5,0)</f>
        <v>UN</v>
      </c>
      <c r="F211" s="23">
        <f>VLOOKUP(A211,'EV PRECIO REFERENCIA'!A211:F542,6,0)</f>
        <v>173449.16399999999</v>
      </c>
      <c r="G211" s="23">
        <f>VLOOKUP(A211,'EV PRECIO REFERENCIA'!A211:G542,7,0)</f>
        <v>1</v>
      </c>
      <c r="H211" s="8">
        <f t="shared" si="85"/>
        <v>173449.16399999999</v>
      </c>
      <c r="I211" s="8">
        <f t="shared" si="86"/>
        <v>138759.33119999999</v>
      </c>
      <c r="J211" s="8" t="str">
        <f>+'EV PRECIO REFERENCIA'!I211</f>
        <v/>
      </c>
      <c r="K211" s="8" t="str">
        <f t="shared" si="87"/>
        <v>No Aplica</v>
      </c>
      <c r="L211" s="8" t="str">
        <f>+'EV PRECIO REFERENCIA'!L211</f>
        <v/>
      </c>
      <c r="M211" s="8" t="str">
        <f t="shared" si="88"/>
        <v>No Aplica</v>
      </c>
      <c r="N211" s="8" t="str">
        <f>+'EV PRECIO REFERENCIA'!O211</f>
        <v/>
      </c>
      <c r="O211" s="8" t="str">
        <f t="shared" si="89"/>
        <v>No Aplica</v>
      </c>
      <c r="P211" s="8" t="str">
        <f>+'EV PRECIO REFERENCIA'!R211</f>
        <v/>
      </c>
      <c r="Q211" s="8" t="str">
        <f t="shared" si="90"/>
        <v>No Aplica</v>
      </c>
      <c r="R211" s="8" t="str">
        <f>+'EV PRECIO REFERENCIA'!U211</f>
        <v/>
      </c>
      <c r="S211" s="8" t="str">
        <f t="shared" si="91"/>
        <v>No Aplica</v>
      </c>
      <c r="T211" s="8" t="str">
        <f>+'EV PRECIO REFERENCIA'!X211</f>
        <v/>
      </c>
      <c r="U211" s="8" t="str">
        <f t="shared" si="92"/>
        <v>No Aplica</v>
      </c>
      <c r="V211" s="8" t="e">
        <f>+'EV PRECIO REFERENCIA'!AA211</f>
        <v>#REF!</v>
      </c>
      <c r="W211" s="8" t="e">
        <f t="shared" si="93"/>
        <v>#REF!</v>
      </c>
      <c r="X211" s="258" t="str">
        <f>+'EV PRECIO REFERENCIA'!AD211</f>
        <v/>
      </c>
      <c r="Y211" s="8" t="str">
        <f t="shared" si="94"/>
        <v>No Aplica</v>
      </c>
      <c r="Z211" s="8" t="str">
        <f>+'EV PRECIO REFERENCIA'!AG211</f>
        <v/>
      </c>
      <c r="AA211" s="8" t="str">
        <f t="shared" si="95"/>
        <v>No Aplica</v>
      </c>
      <c r="AB211" s="8" t="str">
        <f>+'EV PRECIO REFERENCIA'!AJ211:AJ543</f>
        <v/>
      </c>
      <c r="AC211" s="8" t="str">
        <f t="shared" si="96"/>
        <v>No Aplica</v>
      </c>
      <c r="AD211" s="8" t="str">
        <f>+'EV PRECIO REFERENCIA'!AM211</f>
        <v/>
      </c>
      <c r="AE211" s="8" t="str">
        <f t="shared" si="97"/>
        <v>No Aplica</v>
      </c>
      <c r="AF211" s="342" t="str">
        <f>+'EV PRECIO REFERENCIA'!AP211</f>
        <v/>
      </c>
      <c r="AG211" s="8" t="str">
        <f t="shared" si="98"/>
        <v>No Aplica</v>
      </c>
      <c r="AH211" s="8" t="str">
        <f>+'EV PRECIO REFERENCIA'!AS211</f>
        <v/>
      </c>
      <c r="AI211" s="8" t="str">
        <f t="shared" si="99"/>
        <v>No Aplica</v>
      </c>
      <c r="AJ211" s="8" t="str">
        <f>+'EV PRECIO REFERENCIA'!AV211</f>
        <v/>
      </c>
      <c r="AK211" s="8" t="str">
        <f t="shared" si="100"/>
        <v>No Aplica</v>
      </c>
      <c r="AL211" s="342" t="str">
        <f>+'EV PRECIO REFERENCIA'!AY211</f>
        <v/>
      </c>
      <c r="AM211" s="8" t="str">
        <f t="shared" si="101"/>
        <v>No Aplica</v>
      </c>
      <c r="AN211" s="8" t="str">
        <f>+'EV PRECIO REFERENCIA'!BB211</f>
        <v/>
      </c>
      <c r="AO211" s="8" t="str">
        <f t="shared" si="102"/>
        <v>No Aplica</v>
      </c>
      <c r="AP211" s="8" t="str">
        <f>+'EV PRECIO REFERENCIA'!BE211</f>
        <v/>
      </c>
      <c r="AQ211" s="8" t="str">
        <f t="shared" si="103"/>
        <v>No Aplica</v>
      </c>
      <c r="AR211" s="8" t="str">
        <f>+'EV PRECIO REFERENCIA'!BH211</f>
        <v/>
      </c>
      <c r="AS211" s="8" t="str">
        <f t="shared" si="104"/>
        <v>No Aplica</v>
      </c>
      <c r="AT211" s="8" t="str">
        <f>+'EV PRECIO REFERENCIA'!BK211</f>
        <v/>
      </c>
      <c r="AU211" s="8" t="str">
        <f t="shared" si="105"/>
        <v>No Aplica</v>
      </c>
      <c r="AV211" s="8">
        <f>+'EV PRECIO REFERENCIA'!BQ211</f>
        <v>164220</v>
      </c>
      <c r="AW211" s="8" t="str">
        <f t="shared" si="106"/>
        <v>No Aplica</v>
      </c>
      <c r="AX211" s="8" t="str">
        <f>+'EV PRECIO REFERENCIA'!BT211</f>
        <v/>
      </c>
      <c r="AY211" s="8" t="str">
        <f t="shared" si="107"/>
        <v>No Aplica</v>
      </c>
      <c r="AZ211" s="8" t="e">
        <f>+'EV PRECIO REFERENCIA'!BW211</f>
        <v>#REF!</v>
      </c>
      <c r="BA211" s="8" t="e">
        <f t="shared" si="108"/>
        <v>#REF!</v>
      </c>
      <c r="BB211" s="44">
        <f t="shared" si="109"/>
        <v>164220</v>
      </c>
    </row>
    <row r="212" spans="1:54" ht="51" x14ac:dyDescent="0.2">
      <c r="A212" s="85">
        <f t="shared" si="84"/>
        <v>203</v>
      </c>
      <c r="B212" s="22" t="str">
        <f>VLOOKUP(A212,'EV PRECIO REFERENCIA'!A212:B543,2,0)</f>
        <v>DM849</v>
      </c>
      <c r="C212" s="135" t="str">
        <f>VLOOKUP(A212,'EV PRECIO REFERENCIA'!A212:C543,3,0)</f>
        <v>PARCHE-ELECTRODO DESECHABLE PARA DESFIBRILADOR ADULTO MARCA ZOLL R UNIDAD</v>
      </c>
      <c r="D212" s="18">
        <f>VLOOKUP(A212,'EV PRECIO REFERENCIA'!A212:D543,4,0)</f>
        <v>1</v>
      </c>
      <c r="E212" s="86" t="str">
        <f>VLOOKUP(A212,'EV PRECIO REFERENCIA'!A212:E543,5,0)</f>
        <v>UN</v>
      </c>
      <c r="F212" s="23">
        <f>VLOOKUP(A212,'EV PRECIO REFERENCIA'!A212:F543,6,0)</f>
        <v>320503.89</v>
      </c>
      <c r="G212" s="23">
        <f>VLOOKUP(A212,'EV PRECIO REFERENCIA'!A212:G543,7,0)</f>
        <v>1</v>
      </c>
      <c r="H212" s="8">
        <f t="shared" si="85"/>
        <v>320503.89</v>
      </c>
      <c r="I212" s="8">
        <f t="shared" si="86"/>
        <v>256403.11200000002</v>
      </c>
      <c r="J212" s="8" t="str">
        <f>+'EV PRECIO REFERENCIA'!I212</f>
        <v/>
      </c>
      <c r="K212" s="8" t="str">
        <f t="shared" si="87"/>
        <v>No Aplica</v>
      </c>
      <c r="L212" s="8" t="str">
        <f>+'EV PRECIO REFERENCIA'!L212</f>
        <v/>
      </c>
      <c r="M212" s="8" t="str">
        <f t="shared" si="88"/>
        <v>No Aplica</v>
      </c>
      <c r="N212" s="8" t="str">
        <f>+'EV PRECIO REFERENCIA'!O212</f>
        <v/>
      </c>
      <c r="O212" s="8" t="str">
        <f t="shared" si="89"/>
        <v>No Aplica</v>
      </c>
      <c r="P212" s="8" t="str">
        <f>+'EV PRECIO REFERENCIA'!R212</f>
        <v/>
      </c>
      <c r="Q212" s="8" t="str">
        <f t="shared" si="90"/>
        <v>No Aplica</v>
      </c>
      <c r="R212" s="8" t="str">
        <f>+'EV PRECIO REFERENCIA'!U212</f>
        <v/>
      </c>
      <c r="S212" s="8" t="str">
        <f t="shared" si="91"/>
        <v>No Aplica</v>
      </c>
      <c r="T212" s="8" t="str">
        <f>+'EV PRECIO REFERENCIA'!X212</f>
        <v/>
      </c>
      <c r="U212" s="8" t="str">
        <f t="shared" si="92"/>
        <v>No Aplica</v>
      </c>
      <c r="V212" s="8" t="e">
        <f>+'EV PRECIO REFERENCIA'!AA212</f>
        <v>#REF!</v>
      </c>
      <c r="W212" s="8" t="e">
        <f t="shared" si="93"/>
        <v>#REF!</v>
      </c>
      <c r="X212" s="258" t="str">
        <f>+'EV PRECIO REFERENCIA'!AD212</f>
        <v/>
      </c>
      <c r="Y212" s="8" t="str">
        <f t="shared" si="94"/>
        <v>No Aplica</v>
      </c>
      <c r="Z212" s="8" t="str">
        <f>+'EV PRECIO REFERENCIA'!AG212</f>
        <v/>
      </c>
      <c r="AA212" s="8" t="str">
        <f t="shared" si="95"/>
        <v>No Aplica</v>
      </c>
      <c r="AB212" s="8" t="str">
        <f>+'EV PRECIO REFERENCIA'!AJ212:AJ544</f>
        <v/>
      </c>
      <c r="AC212" s="8" t="str">
        <f t="shared" si="96"/>
        <v>No Aplica</v>
      </c>
      <c r="AD212" s="8" t="str">
        <f>+'EV PRECIO REFERENCIA'!AM212</f>
        <v/>
      </c>
      <c r="AE212" s="8" t="str">
        <f t="shared" si="97"/>
        <v>No Aplica</v>
      </c>
      <c r="AF212" s="342" t="str">
        <f>+'EV PRECIO REFERENCIA'!AP212</f>
        <v/>
      </c>
      <c r="AG212" s="8" t="str">
        <f t="shared" si="98"/>
        <v>No Aplica</v>
      </c>
      <c r="AH212" s="8" t="str">
        <f>+'EV PRECIO REFERENCIA'!AS212</f>
        <v/>
      </c>
      <c r="AI212" s="8" t="str">
        <f t="shared" si="99"/>
        <v>No Aplica</v>
      </c>
      <c r="AJ212" s="8" t="str">
        <f>+'EV PRECIO REFERENCIA'!AV212</f>
        <v/>
      </c>
      <c r="AK212" s="8" t="str">
        <f t="shared" si="100"/>
        <v>No Aplica</v>
      </c>
      <c r="AL212" s="342" t="str">
        <f>+'EV PRECIO REFERENCIA'!AY212</f>
        <v/>
      </c>
      <c r="AM212" s="8" t="str">
        <f t="shared" si="101"/>
        <v>No Aplica</v>
      </c>
      <c r="AN212" s="8" t="str">
        <f>+'EV PRECIO REFERENCIA'!BB212</f>
        <v/>
      </c>
      <c r="AO212" s="8" t="str">
        <f t="shared" si="102"/>
        <v>No Aplica</v>
      </c>
      <c r="AP212" s="8" t="str">
        <f>+'EV PRECIO REFERENCIA'!BE212</f>
        <v/>
      </c>
      <c r="AQ212" s="8" t="str">
        <f t="shared" si="103"/>
        <v>No Aplica</v>
      </c>
      <c r="AR212" s="8" t="str">
        <f>+'EV PRECIO REFERENCIA'!BH212</f>
        <v/>
      </c>
      <c r="AS212" s="8" t="str">
        <f t="shared" si="104"/>
        <v>No Aplica</v>
      </c>
      <c r="AT212" s="8" t="str">
        <f>+'EV PRECIO REFERENCIA'!BK212</f>
        <v/>
      </c>
      <c r="AU212" s="8" t="str">
        <f t="shared" si="105"/>
        <v>No Aplica</v>
      </c>
      <c r="AV212" s="8">
        <f>+'EV PRECIO REFERENCIA'!BQ212</f>
        <v>164220</v>
      </c>
      <c r="AW212" s="8" t="str">
        <f t="shared" si="106"/>
        <v>No Aplica</v>
      </c>
      <c r="AX212" s="8" t="str">
        <f>+'EV PRECIO REFERENCIA'!BT212</f>
        <v/>
      </c>
      <c r="AY212" s="8" t="str">
        <f t="shared" si="107"/>
        <v>No Aplica</v>
      </c>
      <c r="AZ212" s="8" t="e">
        <f>+'EV PRECIO REFERENCIA'!BW212</f>
        <v>#REF!</v>
      </c>
      <c r="BA212" s="8" t="e">
        <f t="shared" si="108"/>
        <v>#REF!</v>
      </c>
      <c r="BB212" s="44">
        <f t="shared" si="109"/>
        <v>164220</v>
      </c>
    </row>
    <row r="213" spans="1:54" ht="38.25" x14ac:dyDescent="0.2">
      <c r="A213" s="85">
        <f t="shared" si="84"/>
        <v>204</v>
      </c>
      <c r="B213" s="22" t="str">
        <f>VLOOKUP(A213,'EV PRECIO REFERENCIA'!A213:B544,2,0)</f>
        <v>DM1861</v>
      </c>
      <c r="C213" s="135" t="str">
        <f>VLOOKUP(A213,'EV PRECIO REFERENCIA'!A213:C544,3,0)</f>
        <v>PARCHE PARA DESFIBRILADOR ZOLL PEDIATRIC</v>
      </c>
      <c r="D213" s="18">
        <f>VLOOKUP(A213,'EV PRECIO REFERENCIA'!A213:D544,4,0)</f>
        <v>1</v>
      </c>
      <c r="E213" s="86" t="str">
        <f>VLOOKUP(A213,'EV PRECIO REFERENCIA'!A213:E544,5,0)</f>
        <v>UN</v>
      </c>
      <c r="F213" s="23">
        <f>VLOOKUP(A213,'EV PRECIO REFERENCIA'!A213:F544,6,0)</f>
        <v>173449.16399999999</v>
      </c>
      <c r="G213" s="23">
        <f>VLOOKUP(A213,'EV PRECIO REFERENCIA'!A213:G544,7,0)</f>
        <v>1</v>
      </c>
      <c r="H213" s="8">
        <f t="shared" si="85"/>
        <v>173449.16399999999</v>
      </c>
      <c r="I213" s="8">
        <f t="shared" si="86"/>
        <v>138759.33119999999</v>
      </c>
      <c r="J213" s="8" t="str">
        <f>+'EV PRECIO REFERENCIA'!I213</f>
        <v/>
      </c>
      <c r="K213" s="8" t="str">
        <f t="shared" si="87"/>
        <v>No Aplica</v>
      </c>
      <c r="L213" s="8" t="str">
        <f>+'EV PRECIO REFERENCIA'!L213</f>
        <v/>
      </c>
      <c r="M213" s="8" t="str">
        <f t="shared" si="88"/>
        <v>No Aplica</v>
      </c>
      <c r="N213" s="8" t="str">
        <f>+'EV PRECIO REFERENCIA'!O213</f>
        <v/>
      </c>
      <c r="O213" s="8" t="str">
        <f t="shared" si="89"/>
        <v>No Aplica</v>
      </c>
      <c r="P213" s="8" t="str">
        <f>+'EV PRECIO REFERENCIA'!R213</f>
        <v/>
      </c>
      <c r="Q213" s="8" t="str">
        <f t="shared" si="90"/>
        <v>No Aplica</v>
      </c>
      <c r="R213" s="8" t="str">
        <f>+'EV PRECIO REFERENCIA'!U213</f>
        <v/>
      </c>
      <c r="S213" s="8" t="str">
        <f t="shared" si="91"/>
        <v>No Aplica</v>
      </c>
      <c r="T213" s="8" t="str">
        <f>+'EV PRECIO REFERENCIA'!X213</f>
        <v/>
      </c>
      <c r="U213" s="8" t="str">
        <f t="shared" si="92"/>
        <v>No Aplica</v>
      </c>
      <c r="V213" s="8" t="e">
        <f>+'EV PRECIO REFERENCIA'!AA213</f>
        <v>#REF!</v>
      </c>
      <c r="W213" s="8" t="e">
        <f t="shared" si="93"/>
        <v>#REF!</v>
      </c>
      <c r="X213" s="258" t="str">
        <f>+'EV PRECIO REFERENCIA'!AD213</f>
        <v/>
      </c>
      <c r="Y213" s="8" t="str">
        <f t="shared" si="94"/>
        <v>No Aplica</v>
      </c>
      <c r="Z213" s="8" t="str">
        <f>+'EV PRECIO REFERENCIA'!AG213</f>
        <v/>
      </c>
      <c r="AA213" s="8" t="str">
        <f t="shared" si="95"/>
        <v>No Aplica</v>
      </c>
      <c r="AB213" s="8" t="str">
        <f>+'EV PRECIO REFERENCIA'!AJ213:AJ545</f>
        <v/>
      </c>
      <c r="AC213" s="8" t="str">
        <f t="shared" si="96"/>
        <v>No Aplica</v>
      </c>
      <c r="AD213" s="8" t="str">
        <f>+'EV PRECIO REFERENCIA'!AM213</f>
        <v/>
      </c>
      <c r="AE213" s="8" t="str">
        <f t="shared" si="97"/>
        <v>No Aplica</v>
      </c>
      <c r="AF213" s="342" t="str">
        <f>+'EV PRECIO REFERENCIA'!AP213</f>
        <v/>
      </c>
      <c r="AG213" s="8" t="str">
        <f t="shared" si="98"/>
        <v>No Aplica</v>
      </c>
      <c r="AH213" s="8" t="str">
        <f>+'EV PRECIO REFERENCIA'!AS213</f>
        <v/>
      </c>
      <c r="AI213" s="8" t="str">
        <f t="shared" si="99"/>
        <v>No Aplica</v>
      </c>
      <c r="AJ213" s="8" t="str">
        <f>+'EV PRECIO REFERENCIA'!AV213</f>
        <v/>
      </c>
      <c r="AK213" s="8" t="str">
        <f t="shared" si="100"/>
        <v>No Aplica</v>
      </c>
      <c r="AL213" s="342" t="str">
        <f>+'EV PRECIO REFERENCIA'!AY213</f>
        <v/>
      </c>
      <c r="AM213" s="8" t="str">
        <f t="shared" si="101"/>
        <v>No Aplica</v>
      </c>
      <c r="AN213" s="8" t="str">
        <f>+'EV PRECIO REFERENCIA'!BB213</f>
        <v/>
      </c>
      <c r="AO213" s="8" t="str">
        <f t="shared" si="102"/>
        <v>No Aplica</v>
      </c>
      <c r="AP213" s="8" t="str">
        <f>+'EV PRECIO REFERENCIA'!BE213</f>
        <v/>
      </c>
      <c r="AQ213" s="8" t="str">
        <f t="shared" si="103"/>
        <v>No Aplica</v>
      </c>
      <c r="AR213" s="8" t="str">
        <f>+'EV PRECIO REFERENCIA'!BH213</f>
        <v/>
      </c>
      <c r="AS213" s="8" t="str">
        <f t="shared" si="104"/>
        <v>No Aplica</v>
      </c>
      <c r="AT213" s="8" t="str">
        <f>+'EV PRECIO REFERENCIA'!BK213</f>
        <v/>
      </c>
      <c r="AU213" s="8" t="str">
        <f t="shared" si="105"/>
        <v>No Aplica</v>
      </c>
      <c r="AV213" s="8" t="str">
        <f>+'EV PRECIO REFERENCIA'!BQ213</f>
        <v/>
      </c>
      <c r="AW213" s="8" t="str">
        <f t="shared" si="106"/>
        <v>No Aplica</v>
      </c>
      <c r="AX213" s="8" t="str">
        <f>+'EV PRECIO REFERENCIA'!BT213</f>
        <v/>
      </c>
      <c r="AY213" s="8" t="str">
        <f t="shared" si="107"/>
        <v>No Aplica</v>
      </c>
      <c r="AZ213" s="8" t="e">
        <f>+'EV PRECIO REFERENCIA'!BW213</f>
        <v>#REF!</v>
      </c>
      <c r="BA213" s="8" t="e">
        <f t="shared" si="108"/>
        <v>#REF!</v>
      </c>
      <c r="BB213" s="44">
        <f t="shared" si="109"/>
        <v>0</v>
      </c>
    </row>
    <row r="214" spans="1:54" ht="38.25" x14ac:dyDescent="0.2">
      <c r="A214" s="85">
        <f t="shared" si="84"/>
        <v>205</v>
      </c>
      <c r="B214" s="22" t="str">
        <f>VLOOKUP(A214,'EV PRECIO REFERENCIA'!A214:B545,2,0)</f>
        <v>DM1427</v>
      </c>
      <c r="C214" s="135" t="str">
        <f>VLOOKUP(A214,'EV PRECIO REFERENCIA'!A214:C545,3,0)</f>
        <v>SENSOR PARA SATURACION NEONATAL TIPO NELLCOR - DESECHABLE</v>
      </c>
      <c r="D214" s="18">
        <f>VLOOKUP(A214,'EV PRECIO REFERENCIA'!A214:D545,4,0)</f>
        <v>1</v>
      </c>
      <c r="E214" s="86" t="str">
        <f>VLOOKUP(A214,'EV PRECIO REFERENCIA'!A214:E545,5,0)</f>
        <v>UN</v>
      </c>
      <c r="F214" s="23">
        <f>VLOOKUP(A214,'EV PRECIO REFERENCIA'!A214:F545,6,0)</f>
        <v>30793.510999999999</v>
      </c>
      <c r="G214" s="23">
        <f>VLOOKUP(A214,'EV PRECIO REFERENCIA'!A214:G545,7,0)</f>
        <v>5</v>
      </c>
      <c r="H214" s="8">
        <f t="shared" si="85"/>
        <v>153967.55499999999</v>
      </c>
      <c r="I214" s="8">
        <f t="shared" si="86"/>
        <v>24634.808799999999</v>
      </c>
      <c r="J214" s="8" t="str">
        <f>+'EV PRECIO REFERENCIA'!I214</f>
        <v/>
      </c>
      <c r="K214" s="8" t="str">
        <f t="shared" si="87"/>
        <v>No Aplica</v>
      </c>
      <c r="L214" s="8" t="str">
        <f>+'EV PRECIO REFERENCIA'!L214</f>
        <v/>
      </c>
      <c r="M214" s="8" t="str">
        <f t="shared" si="88"/>
        <v>No Aplica</v>
      </c>
      <c r="N214" s="8" t="str">
        <f>+'EV PRECIO REFERENCIA'!O214</f>
        <v/>
      </c>
      <c r="O214" s="8" t="str">
        <f t="shared" si="89"/>
        <v>No Aplica</v>
      </c>
      <c r="P214" s="8" t="str">
        <f>+'EV PRECIO REFERENCIA'!R214</f>
        <v/>
      </c>
      <c r="Q214" s="8" t="str">
        <f t="shared" si="90"/>
        <v>No Aplica</v>
      </c>
      <c r="R214" s="8" t="str">
        <f>+'EV PRECIO REFERENCIA'!U214</f>
        <v/>
      </c>
      <c r="S214" s="8" t="str">
        <f t="shared" si="91"/>
        <v>No Aplica</v>
      </c>
      <c r="T214" s="8" t="str">
        <f>+'EV PRECIO REFERENCIA'!X214</f>
        <v/>
      </c>
      <c r="U214" s="8" t="str">
        <f t="shared" si="92"/>
        <v>No Aplica</v>
      </c>
      <c r="V214" s="8" t="e">
        <f>+'EV PRECIO REFERENCIA'!AA214</f>
        <v>#REF!</v>
      </c>
      <c r="W214" s="8" t="e">
        <f t="shared" si="93"/>
        <v>#REF!</v>
      </c>
      <c r="X214" s="258" t="str">
        <f>+'EV PRECIO REFERENCIA'!AD214</f>
        <v/>
      </c>
      <c r="Y214" s="8" t="str">
        <f t="shared" si="94"/>
        <v>No Aplica</v>
      </c>
      <c r="Z214" s="8" t="str">
        <f>+'EV PRECIO REFERENCIA'!AG214</f>
        <v/>
      </c>
      <c r="AA214" s="8" t="str">
        <f t="shared" si="95"/>
        <v>No Aplica</v>
      </c>
      <c r="AB214" s="8" t="str">
        <f>+'EV PRECIO REFERENCIA'!AJ214:AJ546</f>
        <v/>
      </c>
      <c r="AC214" s="8" t="str">
        <f t="shared" si="96"/>
        <v>No Aplica</v>
      </c>
      <c r="AD214" s="8" t="str">
        <f>+'EV PRECIO REFERENCIA'!AM214</f>
        <v/>
      </c>
      <c r="AE214" s="8" t="str">
        <f t="shared" si="97"/>
        <v>No Aplica</v>
      </c>
      <c r="AF214" s="342" t="str">
        <f>+'EV PRECIO REFERENCIA'!AP214</f>
        <v/>
      </c>
      <c r="AG214" s="8" t="str">
        <f t="shared" si="98"/>
        <v>No Aplica</v>
      </c>
      <c r="AH214" s="8" t="str">
        <f>+'EV PRECIO REFERENCIA'!AS214</f>
        <v/>
      </c>
      <c r="AI214" s="8" t="str">
        <f t="shared" si="99"/>
        <v>No Aplica</v>
      </c>
      <c r="AJ214" s="8" t="str">
        <f>+'EV PRECIO REFERENCIA'!AV214</f>
        <v/>
      </c>
      <c r="AK214" s="8" t="str">
        <f t="shared" si="100"/>
        <v>No Aplica</v>
      </c>
      <c r="AL214" s="342" t="str">
        <f>+'EV PRECIO REFERENCIA'!AY214</f>
        <v/>
      </c>
      <c r="AM214" s="8" t="str">
        <f t="shared" si="101"/>
        <v>No Aplica</v>
      </c>
      <c r="AN214" s="8" t="str">
        <f>+'EV PRECIO REFERENCIA'!BB214</f>
        <v/>
      </c>
      <c r="AO214" s="8" t="str">
        <f t="shared" si="102"/>
        <v>No Aplica</v>
      </c>
      <c r="AP214" s="8" t="str">
        <f>+'EV PRECIO REFERENCIA'!BE214</f>
        <v/>
      </c>
      <c r="AQ214" s="8" t="str">
        <f t="shared" si="103"/>
        <v>No Aplica</v>
      </c>
      <c r="AR214" s="8" t="str">
        <f>+'EV PRECIO REFERENCIA'!BH214</f>
        <v/>
      </c>
      <c r="AS214" s="8" t="str">
        <f t="shared" si="104"/>
        <v>No Aplica</v>
      </c>
      <c r="AT214" s="8" t="str">
        <f>+'EV PRECIO REFERENCIA'!BK214</f>
        <v/>
      </c>
      <c r="AU214" s="8" t="str">
        <f t="shared" si="105"/>
        <v>No Aplica</v>
      </c>
      <c r="AV214" s="8">
        <f>+'EV PRECIO REFERENCIA'!BQ214</f>
        <v>32011</v>
      </c>
      <c r="AW214" s="8" t="str">
        <f t="shared" si="106"/>
        <v>Precios Bajos</v>
      </c>
      <c r="AX214" s="8" t="str">
        <f>+'EV PRECIO REFERENCIA'!BT214</f>
        <v/>
      </c>
      <c r="AY214" s="8" t="str">
        <f t="shared" si="107"/>
        <v>No Aplica</v>
      </c>
      <c r="AZ214" s="8" t="e">
        <f>+'EV PRECIO REFERENCIA'!BW214</f>
        <v>#REF!</v>
      </c>
      <c r="BA214" s="8" t="e">
        <f t="shared" si="108"/>
        <v>#REF!</v>
      </c>
      <c r="BB214" s="44">
        <f t="shared" si="109"/>
        <v>32011</v>
      </c>
    </row>
    <row r="215" spans="1:54" ht="38.25" x14ac:dyDescent="0.2">
      <c r="A215" s="85">
        <f t="shared" si="84"/>
        <v>206</v>
      </c>
      <c r="B215" s="22" t="str">
        <f>VLOOKUP(A215,'EV PRECIO REFERENCIA'!A215:B546,2,0)</f>
        <v>DM1724</v>
      </c>
      <c r="C215" s="135" t="str">
        <f>VLOOKUP(A215,'EV PRECIO REFERENCIA'!A215:C546,3,0)</f>
        <v>TRAMPA DE CAPNOGRAFIA PARA MONITOR MULTIPAROMETRO(MINDRAY)</v>
      </c>
      <c r="D215" s="18">
        <f>VLOOKUP(A215,'EV PRECIO REFERENCIA'!A215:D546,4,0)</f>
        <v>1</v>
      </c>
      <c r="E215" s="86" t="str">
        <f>VLOOKUP(A215,'EV PRECIO REFERENCIA'!A215:E546,5,0)</f>
        <v>UN</v>
      </c>
      <c r="F215" s="23">
        <f>VLOOKUP(A215,'EV PRECIO REFERENCIA'!A215:F546,6,0)</f>
        <v>154700</v>
      </c>
      <c r="G215" s="23">
        <f>VLOOKUP(A215,'EV PRECIO REFERENCIA'!A215:G546,7,0)</f>
        <v>5</v>
      </c>
      <c r="H215" s="8">
        <f t="shared" si="85"/>
        <v>773500</v>
      </c>
      <c r="I215" s="8">
        <f t="shared" si="86"/>
        <v>123760</v>
      </c>
      <c r="J215" s="8" t="str">
        <f>+'EV PRECIO REFERENCIA'!I215</f>
        <v/>
      </c>
      <c r="K215" s="8" t="str">
        <f t="shared" si="87"/>
        <v>No Aplica</v>
      </c>
      <c r="L215" s="8" t="str">
        <f>+'EV PRECIO REFERENCIA'!L215</f>
        <v/>
      </c>
      <c r="M215" s="8" t="str">
        <f t="shared" si="88"/>
        <v>No Aplica</v>
      </c>
      <c r="N215" s="8" t="str">
        <f>+'EV PRECIO REFERENCIA'!O215</f>
        <v/>
      </c>
      <c r="O215" s="8" t="str">
        <f t="shared" si="89"/>
        <v>No Aplica</v>
      </c>
      <c r="P215" s="8" t="str">
        <f>+'EV PRECIO REFERENCIA'!R215</f>
        <v/>
      </c>
      <c r="Q215" s="8" t="str">
        <f t="shared" si="90"/>
        <v>No Aplica</v>
      </c>
      <c r="R215" s="8" t="str">
        <f>+'EV PRECIO REFERENCIA'!U215</f>
        <v/>
      </c>
      <c r="S215" s="8" t="str">
        <f t="shared" si="91"/>
        <v>No Aplica</v>
      </c>
      <c r="T215" s="8" t="str">
        <f>+'EV PRECIO REFERENCIA'!X215</f>
        <v/>
      </c>
      <c r="U215" s="8" t="str">
        <f t="shared" si="92"/>
        <v>No Aplica</v>
      </c>
      <c r="V215" s="8" t="e">
        <f>+'EV PRECIO REFERENCIA'!AA215</f>
        <v>#REF!</v>
      </c>
      <c r="W215" s="8" t="e">
        <f t="shared" si="93"/>
        <v>#REF!</v>
      </c>
      <c r="X215" s="258" t="str">
        <f>+'EV PRECIO REFERENCIA'!AD215</f>
        <v/>
      </c>
      <c r="Y215" s="8" t="str">
        <f t="shared" si="94"/>
        <v>No Aplica</v>
      </c>
      <c r="Z215" s="8" t="str">
        <f>+'EV PRECIO REFERENCIA'!AG215</f>
        <v/>
      </c>
      <c r="AA215" s="8" t="str">
        <f t="shared" si="95"/>
        <v>No Aplica</v>
      </c>
      <c r="AB215" s="8" t="str">
        <f>+'EV PRECIO REFERENCIA'!AJ215:AJ547</f>
        <v/>
      </c>
      <c r="AC215" s="8" t="str">
        <f t="shared" si="96"/>
        <v>No Aplica</v>
      </c>
      <c r="AD215" s="8" t="str">
        <f>+'EV PRECIO REFERENCIA'!AM215</f>
        <v/>
      </c>
      <c r="AE215" s="8" t="str">
        <f t="shared" si="97"/>
        <v>No Aplica</v>
      </c>
      <c r="AF215" s="342" t="str">
        <f>+'EV PRECIO REFERENCIA'!AP215</f>
        <v/>
      </c>
      <c r="AG215" s="8" t="str">
        <f t="shared" si="98"/>
        <v>No Aplica</v>
      </c>
      <c r="AH215" s="8" t="str">
        <f>+'EV PRECIO REFERENCIA'!AS215</f>
        <v/>
      </c>
      <c r="AI215" s="8" t="str">
        <f t="shared" si="99"/>
        <v>No Aplica</v>
      </c>
      <c r="AJ215" s="8">
        <f>+'EV PRECIO REFERENCIA'!AV215</f>
        <v>146608</v>
      </c>
      <c r="AK215" s="8" t="str">
        <f t="shared" si="100"/>
        <v>No Aplica</v>
      </c>
      <c r="AL215" s="342" t="str">
        <f>+'EV PRECIO REFERENCIA'!AY215</f>
        <v/>
      </c>
      <c r="AM215" s="8" t="str">
        <f t="shared" si="101"/>
        <v>No Aplica</v>
      </c>
      <c r="AN215" s="8" t="str">
        <f>+'EV PRECIO REFERENCIA'!BB215</f>
        <v/>
      </c>
      <c r="AO215" s="8" t="str">
        <f t="shared" si="102"/>
        <v>No Aplica</v>
      </c>
      <c r="AP215" s="8" t="str">
        <f>+'EV PRECIO REFERENCIA'!BE215</f>
        <v/>
      </c>
      <c r="AQ215" s="8" t="str">
        <f t="shared" si="103"/>
        <v>No Aplica</v>
      </c>
      <c r="AR215" s="8" t="str">
        <f>+'EV PRECIO REFERENCIA'!BH215</f>
        <v/>
      </c>
      <c r="AS215" s="8" t="str">
        <f t="shared" si="104"/>
        <v>No Aplica</v>
      </c>
      <c r="AT215" s="8" t="str">
        <f>+'EV PRECIO REFERENCIA'!BK215</f>
        <v/>
      </c>
      <c r="AU215" s="8" t="str">
        <f t="shared" si="105"/>
        <v>No Aplica</v>
      </c>
      <c r="AV215" s="8">
        <f>+'EV PRECIO REFERENCIA'!BQ215</f>
        <v>73780</v>
      </c>
      <c r="AW215" s="8" t="str">
        <f t="shared" si="106"/>
        <v>Precios Bajos</v>
      </c>
      <c r="AX215" s="8" t="str">
        <f>+'EV PRECIO REFERENCIA'!BT215</f>
        <v/>
      </c>
      <c r="AY215" s="8" t="str">
        <f t="shared" si="107"/>
        <v>No Aplica</v>
      </c>
      <c r="AZ215" s="8" t="e">
        <f>+'EV PRECIO REFERENCIA'!BW215</f>
        <v>#REF!</v>
      </c>
      <c r="BA215" s="8" t="e">
        <f t="shared" si="108"/>
        <v>#REF!</v>
      </c>
      <c r="BB215" s="44">
        <f t="shared" si="109"/>
        <v>73780</v>
      </c>
    </row>
    <row r="216" spans="1:54" ht="51" x14ac:dyDescent="0.2">
      <c r="A216" s="85">
        <f t="shared" si="84"/>
        <v>207</v>
      </c>
      <c r="B216" s="22" t="str">
        <f>VLOOKUP(A216,'EV PRECIO REFERENCIA'!A216:B547,2,0)</f>
        <v>DM2586</v>
      </c>
      <c r="C216" s="135" t="str">
        <f>VLOOKUP(A216,'EV PRECIO REFERENCIA'!A216:C547,3,0)</f>
        <v>TRAMPA DE CAPNOGRAFIA PARA MONITOR MULTIPAROMETRO(MINDRAY) MODELO EPM</v>
      </c>
      <c r="D216" s="18">
        <f>VLOOKUP(A216,'EV PRECIO REFERENCIA'!A216:D547,4,0)</f>
        <v>1</v>
      </c>
      <c r="E216" s="86" t="str">
        <f>VLOOKUP(A216,'EV PRECIO REFERENCIA'!A216:E547,5,0)</f>
        <v>UN</v>
      </c>
      <c r="F216" s="23">
        <f>VLOOKUP(A216,'EV PRECIO REFERENCIA'!A216:F547,6,0)</f>
        <v>154700</v>
      </c>
      <c r="G216" s="23">
        <f>VLOOKUP(A216,'EV PRECIO REFERENCIA'!A216:G547,7,0)</f>
        <v>1</v>
      </c>
      <c r="H216" s="8">
        <f t="shared" si="85"/>
        <v>154700</v>
      </c>
      <c r="I216" s="8">
        <f t="shared" si="86"/>
        <v>123760</v>
      </c>
      <c r="J216" s="8" t="str">
        <f>+'EV PRECIO REFERENCIA'!I216</f>
        <v/>
      </c>
      <c r="K216" s="8" t="str">
        <f t="shared" si="87"/>
        <v>No Aplica</v>
      </c>
      <c r="L216" s="8" t="str">
        <f>+'EV PRECIO REFERENCIA'!L216</f>
        <v/>
      </c>
      <c r="M216" s="8" t="str">
        <f t="shared" si="88"/>
        <v>No Aplica</v>
      </c>
      <c r="N216" s="8" t="str">
        <f>+'EV PRECIO REFERENCIA'!O216</f>
        <v/>
      </c>
      <c r="O216" s="8" t="str">
        <f t="shared" si="89"/>
        <v>No Aplica</v>
      </c>
      <c r="P216" s="8" t="str">
        <f>+'EV PRECIO REFERENCIA'!R216</f>
        <v/>
      </c>
      <c r="Q216" s="8" t="str">
        <f t="shared" si="90"/>
        <v>No Aplica</v>
      </c>
      <c r="R216" s="8" t="str">
        <f>+'EV PRECIO REFERENCIA'!U216</f>
        <v/>
      </c>
      <c r="S216" s="8" t="str">
        <f t="shared" si="91"/>
        <v>No Aplica</v>
      </c>
      <c r="T216" s="8" t="str">
        <f>+'EV PRECIO REFERENCIA'!X216</f>
        <v/>
      </c>
      <c r="U216" s="8" t="str">
        <f t="shared" si="92"/>
        <v>No Aplica</v>
      </c>
      <c r="V216" s="8" t="e">
        <f>+'EV PRECIO REFERENCIA'!AA216</f>
        <v>#REF!</v>
      </c>
      <c r="W216" s="8" t="e">
        <f t="shared" si="93"/>
        <v>#REF!</v>
      </c>
      <c r="X216" s="258" t="str">
        <f>+'EV PRECIO REFERENCIA'!AD216</f>
        <v/>
      </c>
      <c r="Y216" s="8" t="str">
        <f t="shared" si="94"/>
        <v>No Aplica</v>
      </c>
      <c r="Z216" s="8" t="str">
        <f>+'EV PRECIO REFERENCIA'!AG216</f>
        <v/>
      </c>
      <c r="AA216" s="8" t="str">
        <f t="shared" si="95"/>
        <v>No Aplica</v>
      </c>
      <c r="AB216" s="8" t="str">
        <f>+'EV PRECIO REFERENCIA'!AJ216:AJ548</f>
        <v/>
      </c>
      <c r="AC216" s="8" t="str">
        <f t="shared" si="96"/>
        <v>No Aplica</v>
      </c>
      <c r="AD216" s="8" t="str">
        <f>+'EV PRECIO REFERENCIA'!AM216</f>
        <v/>
      </c>
      <c r="AE216" s="8" t="str">
        <f t="shared" si="97"/>
        <v>No Aplica</v>
      </c>
      <c r="AF216" s="342" t="str">
        <f>+'EV PRECIO REFERENCIA'!AP216</f>
        <v/>
      </c>
      <c r="AG216" s="8" t="str">
        <f t="shared" si="98"/>
        <v>No Aplica</v>
      </c>
      <c r="AH216" s="8" t="str">
        <f>+'EV PRECIO REFERENCIA'!AS216</f>
        <v/>
      </c>
      <c r="AI216" s="8" t="str">
        <f t="shared" si="99"/>
        <v>No Aplica</v>
      </c>
      <c r="AJ216" s="8">
        <f>+'EV PRECIO REFERENCIA'!AV216</f>
        <v>146608</v>
      </c>
      <c r="AK216" s="8" t="str">
        <f t="shared" si="100"/>
        <v>No Aplica</v>
      </c>
      <c r="AL216" s="342" t="str">
        <f>+'EV PRECIO REFERENCIA'!AY216</f>
        <v/>
      </c>
      <c r="AM216" s="8" t="str">
        <f t="shared" si="101"/>
        <v>No Aplica</v>
      </c>
      <c r="AN216" s="8" t="str">
        <f>+'EV PRECIO REFERENCIA'!BB216</f>
        <v/>
      </c>
      <c r="AO216" s="8" t="str">
        <f t="shared" si="102"/>
        <v>No Aplica</v>
      </c>
      <c r="AP216" s="8" t="str">
        <f>+'EV PRECIO REFERENCIA'!BE216</f>
        <v/>
      </c>
      <c r="AQ216" s="8" t="str">
        <f t="shared" si="103"/>
        <v>No Aplica</v>
      </c>
      <c r="AR216" s="8" t="str">
        <f>+'EV PRECIO REFERENCIA'!BH216</f>
        <v/>
      </c>
      <c r="AS216" s="8" t="str">
        <f t="shared" si="104"/>
        <v>No Aplica</v>
      </c>
      <c r="AT216" s="8" t="str">
        <f>+'EV PRECIO REFERENCIA'!BK216</f>
        <v/>
      </c>
      <c r="AU216" s="8" t="str">
        <f t="shared" si="105"/>
        <v>No Aplica</v>
      </c>
      <c r="AV216" s="8">
        <f>+'EV PRECIO REFERENCIA'!BQ216</f>
        <v>101150</v>
      </c>
      <c r="AW216" s="8" t="str">
        <f t="shared" si="106"/>
        <v>Precios Bajos</v>
      </c>
      <c r="AX216" s="8" t="str">
        <f>+'EV PRECIO REFERENCIA'!BT216</f>
        <v/>
      </c>
      <c r="AY216" s="8" t="str">
        <f t="shared" si="107"/>
        <v>No Aplica</v>
      </c>
      <c r="AZ216" s="8" t="e">
        <f>+'EV PRECIO REFERENCIA'!BW216</f>
        <v>#REF!</v>
      </c>
      <c r="BA216" s="8" t="e">
        <f t="shared" si="108"/>
        <v>#REF!</v>
      </c>
      <c r="BB216" s="44">
        <f t="shared" si="109"/>
        <v>101150</v>
      </c>
    </row>
    <row r="217" spans="1:54" ht="89.25" x14ac:dyDescent="0.2">
      <c r="A217" s="85">
        <f t="shared" si="84"/>
        <v>208</v>
      </c>
      <c r="B217" s="22" t="str">
        <f>VLOOKUP(A217,'EV PRECIO REFERENCIA'!A217:B548,2,0)</f>
        <v>DM2176</v>
      </c>
      <c r="C217" s="135" t="str">
        <f>VLOOKUP(A217,'EV PRECIO REFERENCIA'!A217:C548,3,0)</f>
        <v>APOSITO ADHESIVO SUPER ABSORBENTE DE SILICONA CON ESPUMA DE POLIURETANO CON GRANOS ABSORBENTE CON EL PARAMETRO DE 15X15 CM MAS 5 CM</v>
      </c>
      <c r="D217" s="18">
        <f>VLOOKUP(A217,'EV PRECIO REFERENCIA'!A217:D548,4,0)</f>
        <v>1</v>
      </c>
      <c r="E217" s="86" t="str">
        <f>VLOOKUP(A217,'EV PRECIO REFERENCIA'!A217:E548,5,0)</f>
        <v>UN</v>
      </c>
      <c r="F217" s="23">
        <f>VLOOKUP(A217,'EV PRECIO REFERENCIA'!A217:F548,6,0)</f>
        <v>27899</v>
      </c>
      <c r="G217" s="23">
        <f>VLOOKUP(A217,'EV PRECIO REFERENCIA'!A217:G548,7,0)</f>
        <v>2</v>
      </c>
      <c r="H217" s="8">
        <f t="shared" si="85"/>
        <v>55798</v>
      </c>
      <c r="I217" s="8">
        <f t="shared" si="86"/>
        <v>22319.200000000001</v>
      </c>
      <c r="J217" s="8" t="str">
        <f>+'EV PRECIO REFERENCIA'!I217</f>
        <v/>
      </c>
      <c r="K217" s="8" t="str">
        <f t="shared" si="87"/>
        <v>No Aplica</v>
      </c>
      <c r="L217" s="8" t="str">
        <f>+'EV PRECIO REFERENCIA'!L217</f>
        <v/>
      </c>
      <c r="M217" s="8" t="str">
        <f t="shared" si="88"/>
        <v>No Aplica</v>
      </c>
      <c r="N217" s="8" t="str">
        <f>+'EV PRECIO REFERENCIA'!O217</f>
        <v/>
      </c>
      <c r="O217" s="8" t="str">
        <f t="shared" si="89"/>
        <v>No Aplica</v>
      </c>
      <c r="P217" s="8" t="str">
        <f>+'EV PRECIO REFERENCIA'!R217</f>
        <v/>
      </c>
      <c r="Q217" s="8" t="str">
        <f t="shared" si="90"/>
        <v>No Aplica</v>
      </c>
      <c r="R217" s="8" t="str">
        <f>+'EV PRECIO REFERENCIA'!U217</f>
        <v/>
      </c>
      <c r="S217" s="8" t="str">
        <f t="shared" si="91"/>
        <v>No Aplica</v>
      </c>
      <c r="T217" s="8" t="str">
        <f>+'EV PRECIO REFERENCIA'!X217</f>
        <v/>
      </c>
      <c r="U217" s="8" t="str">
        <f t="shared" si="92"/>
        <v>No Aplica</v>
      </c>
      <c r="V217" s="8" t="e">
        <f>+'EV PRECIO REFERENCIA'!AA217</f>
        <v>#REF!</v>
      </c>
      <c r="W217" s="8" t="e">
        <f t="shared" si="93"/>
        <v>#REF!</v>
      </c>
      <c r="X217" s="258" t="str">
        <f>+'EV PRECIO REFERENCIA'!AD217</f>
        <v/>
      </c>
      <c r="Y217" s="8" t="str">
        <f t="shared" si="94"/>
        <v>No Aplica</v>
      </c>
      <c r="Z217" s="8" t="str">
        <f>+'EV PRECIO REFERENCIA'!AG217</f>
        <v/>
      </c>
      <c r="AA217" s="8" t="str">
        <f t="shared" si="95"/>
        <v>No Aplica</v>
      </c>
      <c r="AB217" s="8" t="str">
        <f>+'EV PRECIO REFERENCIA'!AJ217:AJ549</f>
        <v/>
      </c>
      <c r="AC217" s="8" t="str">
        <f t="shared" si="96"/>
        <v>No Aplica</v>
      </c>
      <c r="AD217" s="8" t="str">
        <f>+'EV PRECIO REFERENCIA'!AM217</f>
        <v/>
      </c>
      <c r="AE217" s="8" t="str">
        <f t="shared" si="97"/>
        <v>No Aplica</v>
      </c>
      <c r="AF217" s="342" t="str">
        <f>+'EV PRECIO REFERENCIA'!AP217</f>
        <v/>
      </c>
      <c r="AG217" s="8" t="str">
        <f t="shared" si="98"/>
        <v>No Aplica</v>
      </c>
      <c r="AH217" s="8">
        <f>+'EV PRECIO REFERENCIA'!AS217</f>
        <v>24122</v>
      </c>
      <c r="AI217" s="8" t="str">
        <f t="shared" si="99"/>
        <v>Precios Bajos</v>
      </c>
      <c r="AJ217" s="8" t="str">
        <f>+'EV PRECIO REFERENCIA'!AV217</f>
        <v/>
      </c>
      <c r="AK217" s="8" t="str">
        <f t="shared" si="100"/>
        <v>No Aplica</v>
      </c>
      <c r="AL217" s="342" t="str">
        <f>+'EV PRECIO REFERENCIA'!AY217</f>
        <v/>
      </c>
      <c r="AM217" s="8" t="str">
        <f t="shared" si="101"/>
        <v>No Aplica</v>
      </c>
      <c r="AN217" s="8" t="str">
        <f>+'EV PRECIO REFERENCIA'!BB217</f>
        <v/>
      </c>
      <c r="AO217" s="8" t="str">
        <f t="shared" si="102"/>
        <v>No Aplica</v>
      </c>
      <c r="AP217" s="8" t="str">
        <f>+'EV PRECIO REFERENCIA'!BE217</f>
        <v/>
      </c>
      <c r="AQ217" s="8" t="str">
        <f t="shared" si="103"/>
        <v>No Aplica</v>
      </c>
      <c r="AR217" s="8" t="str">
        <f>+'EV PRECIO REFERENCIA'!BH217</f>
        <v/>
      </c>
      <c r="AS217" s="8" t="str">
        <f t="shared" si="104"/>
        <v>No Aplica</v>
      </c>
      <c r="AT217" s="8" t="str">
        <f>+'EV PRECIO REFERENCIA'!BK217</f>
        <v/>
      </c>
      <c r="AU217" s="8" t="str">
        <f t="shared" si="105"/>
        <v>No Aplica</v>
      </c>
      <c r="AV217" s="8" t="str">
        <f>+'EV PRECIO REFERENCIA'!BQ217</f>
        <v/>
      </c>
      <c r="AW217" s="8" t="str">
        <f t="shared" si="106"/>
        <v>No Aplica</v>
      </c>
      <c r="AX217" s="8" t="str">
        <f>+'EV PRECIO REFERENCIA'!BT217</f>
        <v/>
      </c>
      <c r="AY217" s="8" t="str">
        <f t="shared" si="107"/>
        <v>No Aplica</v>
      </c>
      <c r="AZ217" s="8" t="e">
        <f>+'EV PRECIO REFERENCIA'!BW217</f>
        <v>#REF!</v>
      </c>
      <c r="BA217" s="8" t="e">
        <f t="shared" si="108"/>
        <v>#REF!</v>
      </c>
      <c r="BB217" s="44">
        <f t="shared" si="109"/>
        <v>24122</v>
      </c>
    </row>
    <row r="218" spans="1:54" ht="25.5" x14ac:dyDescent="0.2">
      <c r="A218" s="85">
        <f t="shared" si="84"/>
        <v>209</v>
      </c>
      <c r="B218" s="22" t="str">
        <f>VLOOKUP(A218,'EV PRECIO REFERENCIA'!A218:B549,2,0)</f>
        <v>DM115</v>
      </c>
      <c r="C218" s="135" t="str">
        <f>VLOOKUP(A218,'EV PRECIO REFERENCIA'!A218:C549,3,0)</f>
        <v>APOSITO HIDROFIBRA 15 X 20 CM</v>
      </c>
      <c r="D218" s="18">
        <f>VLOOKUP(A218,'EV PRECIO REFERENCIA'!A218:D549,4,0)</f>
        <v>1</v>
      </c>
      <c r="E218" s="86" t="str">
        <f>VLOOKUP(A218,'EV PRECIO REFERENCIA'!A218:E549,5,0)</f>
        <v>UN</v>
      </c>
      <c r="F218" s="23">
        <f>VLOOKUP(A218,'EV PRECIO REFERENCIA'!A218:F549,6,0)</f>
        <v>10817</v>
      </c>
      <c r="G218" s="23">
        <f>VLOOKUP(A218,'EV PRECIO REFERENCIA'!A218:G549,7,0)</f>
        <v>2</v>
      </c>
      <c r="H218" s="8">
        <f t="shared" si="85"/>
        <v>21634</v>
      </c>
      <c r="I218" s="8">
        <f t="shared" si="86"/>
        <v>8653.6</v>
      </c>
      <c r="J218" s="8" t="str">
        <f>+'EV PRECIO REFERENCIA'!I218</f>
        <v/>
      </c>
      <c r="K218" s="8" t="str">
        <f t="shared" si="87"/>
        <v>No Aplica</v>
      </c>
      <c r="L218" s="8" t="str">
        <f>+'EV PRECIO REFERENCIA'!L218</f>
        <v/>
      </c>
      <c r="M218" s="8" t="str">
        <f t="shared" si="88"/>
        <v>No Aplica</v>
      </c>
      <c r="N218" s="8" t="str">
        <f>+'EV PRECIO REFERENCIA'!O218</f>
        <v/>
      </c>
      <c r="O218" s="8" t="str">
        <f t="shared" si="89"/>
        <v>No Aplica</v>
      </c>
      <c r="P218" s="8" t="str">
        <f>+'EV PRECIO REFERENCIA'!R218</f>
        <v/>
      </c>
      <c r="Q218" s="8" t="str">
        <f t="shared" si="90"/>
        <v>No Aplica</v>
      </c>
      <c r="R218" s="8" t="str">
        <f>+'EV PRECIO REFERENCIA'!U218</f>
        <v/>
      </c>
      <c r="S218" s="8" t="str">
        <f t="shared" si="91"/>
        <v>No Aplica</v>
      </c>
      <c r="T218" s="8" t="str">
        <f>+'EV PRECIO REFERENCIA'!X218</f>
        <v/>
      </c>
      <c r="U218" s="8" t="str">
        <f t="shared" si="92"/>
        <v>No Aplica</v>
      </c>
      <c r="V218" s="8" t="e">
        <f>+'EV PRECIO REFERENCIA'!AA218</f>
        <v>#REF!</v>
      </c>
      <c r="W218" s="8" t="e">
        <f t="shared" si="93"/>
        <v>#REF!</v>
      </c>
      <c r="X218" s="258" t="str">
        <f>+'EV PRECIO REFERENCIA'!AD218</f>
        <v/>
      </c>
      <c r="Y218" s="8" t="str">
        <f t="shared" si="94"/>
        <v>No Aplica</v>
      </c>
      <c r="Z218" s="8" t="str">
        <f>+'EV PRECIO REFERENCIA'!AG218</f>
        <v/>
      </c>
      <c r="AA218" s="8" t="str">
        <f t="shared" si="95"/>
        <v>No Aplica</v>
      </c>
      <c r="AB218" s="8" t="str">
        <f>+'EV PRECIO REFERENCIA'!AJ218:AJ550</f>
        <v/>
      </c>
      <c r="AC218" s="8" t="str">
        <f t="shared" si="96"/>
        <v>No Aplica</v>
      </c>
      <c r="AD218" s="8" t="str">
        <f>+'EV PRECIO REFERENCIA'!AM218</f>
        <v/>
      </c>
      <c r="AE218" s="8" t="str">
        <f t="shared" si="97"/>
        <v>No Aplica</v>
      </c>
      <c r="AF218" s="342" t="str">
        <f>+'EV PRECIO REFERENCIA'!AP218</f>
        <v/>
      </c>
      <c r="AG218" s="8" t="str">
        <f t="shared" si="98"/>
        <v>No Aplica</v>
      </c>
      <c r="AH218" s="8" t="str">
        <f>+'EV PRECIO REFERENCIA'!AS218</f>
        <v/>
      </c>
      <c r="AI218" s="8" t="str">
        <f t="shared" si="99"/>
        <v>No Aplica</v>
      </c>
      <c r="AJ218" s="8" t="str">
        <f>+'EV PRECIO REFERENCIA'!AV218</f>
        <v/>
      </c>
      <c r="AK218" s="8" t="str">
        <f t="shared" si="100"/>
        <v>No Aplica</v>
      </c>
      <c r="AL218" s="342" t="str">
        <f>+'EV PRECIO REFERENCIA'!AY218</f>
        <v/>
      </c>
      <c r="AM218" s="8" t="str">
        <f t="shared" si="101"/>
        <v>No Aplica</v>
      </c>
      <c r="AN218" s="8" t="str">
        <f>+'EV PRECIO REFERENCIA'!BB218</f>
        <v/>
      </c>
      <c r="AO218" s="8" t="str">
        <f t="shared" si="102"/>
        <v>No Aplica</v>
      </c>
      <c r="AP218" s="8" t="str">
        <f>+'EV PRECIO REFERENCIA'!BE218</f>
        <v/>
      </c>
      <c r="AQ218" s="8" t="str">
        <f t="shared" si="103"/>
        <v>No Aplica</v>
      </c>
      <c r="AR218" s="8" t="str">
        <f>+'EV PRECIO REFERENCIA'!BH218</f>
        <v/>
      </c>
      <c r="AS218" s="8" t="str">
        <f t="shared" si="104"/>
        <v>No Aplica</v>
      </c>
      <c r="AT218" s="8" t="str">
        <f>+'EV PRECIO REFERENCIA'!BK218</f>
        <v/>
      </c>
      <c r="AU218" s="8" t="str">
        <f t="shared" si="105"/>
        <v>No Aplica</v>
      </c>
      <c r="AV218" s="8" t="str">
        <f>+'EV PRECIO REFERENCIA'!BQ218</f>
        <v/>
      </c>
      <c r="AW218" s="8" t="str">
        <f t="shared" si="106"/>
        <v>No Aplica</v>
      </c>
      <c r="AX218" s="8" t="str">
        <f>+'EV PRECIO REFERENCIA'!BT218</f>
        <v/>
      </c>
      <c r="AY218" s="8" t="str">
        <f t="shared" si="107"/>
        <v>No Aplica</v>
      </c>
      <c r="AZ218" s="8" t="e">
        <f>+'EV PRECIO REFERENCIA'!BW218</f>
        <v>#REF!</v>
      </c>
      <c r="BA218" s="8" t="e">
        <f t="shared" si="108"/>
        <v>#REF!</v>
      </c>
      <c r="BB218" s="44">
        <f t="shared" si="109"/>
        <v>0</v>
      </c>
    </row>
    <row r="219" spans="1:54" ht="51" x14ac:dyDescent="0.2">
      <c r="A219" s="85">
        <f t="shared" si="84"/>
        <v>210</v>
      </c>
      <c r="B219" s="22" t="str">
        <f>VLOOKUP(A219,'EV PRECIO REFERENCIA'!A219:B550,2,0)</f>
        <v>DM116</v>
      </c>
      <c r="C219" s="135" t="str">
        <f>VLOOKUP(A219,'EV PRECIO REFERENCIA'!A219:C550,3,0)</f>
        <v>APOSITO HIDROFIBRA 10 X 10 CON PLATA REFORZADO CON NYLON ANTIMICROBIANO ABSORBENTE</v>
      </c>
      <c r="D219" s="18">
        <f>VLOOKUP(A219,'EV PRECIO REFERENCIA'!A219:D550,4,0)</f>
        <v>1</v>
      </c>
      <c r="E219" s="86" t="str">
        <f>VLOOKUP(A219,'EV PRECIO REFERENCIA'!A219:E550,5,0)</f>
        <v>UN</v>
      </c>
      <c r="F219" s="23">
        <f>VLOOKUP(A219,'EV PRECIO REFERENCIA'!A219:F550,6,0)</f>
        <v>33000</v>
      </c>
      <c r="G219" s="23">
        <f>VLOOKUP(A219,'EV PRECIO REFERENCIA'!A219:G550,7,0)</f>
        <v>6</v>
      </c>
      <c r="H219" s="8">
        <f t="shared" si="85"/>
        <v>198000</v>
      </c>
      <c r="I219" s="8">
        <f t="shared" si="86"/>
        <v>26400</v>
      </c>
      <c r="J219" s="8" t="str">
        <f>+'EV PRECIO REFERENCIA'!I219</f>
        <v/>
      </c>
      <c r="K219" s="8" t="str">
        <f t="shared" si="87"/>
        <v>No Aplica</v>
      </c>
      <c r="L219" s="8" t="str">
        <f>+'EV PRECIO REFERENCIA'!L219</f>
        <v/>
      </c>
      <c r="M219" s="8" t="str">
        <f t="shared" si="88"/>
        <v>No Aplica</v>
      </c>
      <c r="N219" s="8" t="str">
        <f>+'EV PRECIO REFERENCIA'!O219</f>
        <v/>
      </c>
      <c r="O219" s="8" t="str">
        <f t="shared" si="89"/>
        <v>No Aplica</v>
      </c>
      <c r="P219" s="8" t="str">
        <f>+'EV PRECIO REFERENCIA'!R219</f>
        <v/>
      </c>
      <c r="Q219" s="8" t="str">
        <f t="shared" si="90"/>
        <v>No Aplica</v>
      </c>
      <c r="R219" s="8" t="str">
        <f>+'EV PRECIO REFERENCIA'!U219</f>
        <v/>
      </c>
      <c r="S219" s="8" t="str">
        <f t="shared" si="91"/>
        <v>No Aplica</v>
      </c>
      <c r="T219" s="8" t="str">
        <f>+'EV PRECIO REFERENCIA'!X219</f>
        <v/>
      </c>
      <c r="U219" s="8" t="str">
        <f t="shared" si="92"/>
        <v>No Aplica</v>
      </c>
      <c r="V219" s="8" t="e">
        <f>+'EV PRECIO REFERENCIA'!AA219</f>
        <v>#REF!</v>
      </c>
      <c r="W219" s="8" t="e">
        <f t="shared" si="93"/>
        <v>#REF!</v>
      </c>
      <c r="X219" s="258" t="str">
        <f>+'EV PRECIO REFERENCIA'!AD219</f>
        <v/>
      </c>
      <c r="Y219" s="8" t="str">
        <f t="shared" si="94"/>
        <v>No Aplica</v>
      </c>
      <c r="Z219" s="8" t="str">
        <f>+'EV PRECIO REFERENCIA'!AG219</f>
        <v/>
      </c>
      <c r="AA219" s="8" t="str">
        <f t="shared" si="95"/>
        <v>No Aplica</v>
      </c>
      <c r="AB219" s="8" t="str">
        <f>+'EV PRECIO REFERENCIA'!AJ219:AJ551</f>
        <v/>
      </c>
      <c r="AC219" s="8" t="str">
        <f t="shared" si="96"/>
        <v>No Aplica</v>
      </c>
      <c r="AD219" s="8" t="str">
        <f>+'EV PRECIO REFERENCIA'!AM219</f>
        <v/>
      </c>
      <c r="AE219" s="8" t="str">
        <f t="shared" si="97"/>
        <v>No Aplica</v>
      </c>
      <c r="AF219" s="342" t="str">
        <f>+'EV PRECIO REFERENCIA'!AP219</f>
        <v/>
      </c>
      <c r="AG219" s="8" t="str">
        <f t="shared" si="98"/>
        <v>No Aplica</v>
      </c>
      <c r="AH219" s="8" t="str">
        <f>+'EV PRECIO REFERENCIA'!AS219</f>
        <v/>
      </c>
      <c r="AI219" s="8" t="str">
        <f t="shared" si="99"/>
        <v>No Aplica</v>
      </c>
      <c r="AJ219" s="8" t="str">
        <f>+'EV PRECIO REFERENCIA'!AV219</f>
        <v/>
      </c>
      <c r="AK219" s="8" t="str">
        <f t="shared" si="100"/>
        <v>No Aplica</v>
      </c>
      <c r="AL219" s="342" t="str">
        <f>+'EV PRECIO REFERENCIA'!AY219</f>
        <v/>
      </c>
      <c r="AM219" s="8" t="str">
        <f t="shared" si="101"/>
        <v>No Aplica</v>
      </c>
      <c r="AN219" s="8" t="str">
        <f>+'EV PRECIO REFERENCIA'!BB219</f>
        <v/>
      </c>
      <c r="AO219" s="8" t="str">
        <f t="shared" si="102"/>
        <v>No Aplica</v>
      </c>
      <c r="AP219" s="8" t="str">
        <f>+'EV PRECIO REFERENCIA'!BE219</f>
        <v/>
      </c>
      <c r="AQ219" s="8" t="str">
        <f t="shared" si="103"/>
        <v>No Aplica</v>
      </c>
      <c r="AR219" s="8" t="str">
        <f>+'EV PRECIO REFERENCIA'!BH219</f>
        <v/>
      </c>
      <c r="AS219" s="8" t="str">
        <f t="shared" si="104"/>
        <v>No Aplica</v>
      </c>
      <c r="AT219" s="8" t="str">
        <f>+'EV PRECIO REFERENCIA'!BK219</f>
        <v/>
      </c>
      <c r="AU219" s="8" t="str">
        <f t="shared" si="105"/>
        <v>No Aplica</v>
      </c>
      <c r="AV219" s="8" t="str">
        <f>+'EV PRECIO REFERENCIA'!BQ219</f>
        <v/>
      </c>
      <c r="AW219" s="8" t="str">
        <f t="shared" si="106"/>
        <v>No Aplica</v>
      </c>
      <c r="AX219" s="8" t="str">
        <f>+'EV PRECIO REFERENCIA'!BT219</f>
        <v/>
      </c>
      <c r="AY219" s="8" t="str">
        <f t="shared" si="107"/>
        <v>No Aplica</v>
      </c>
      <c r="AZ219" s="8" t="e">
        <f>+'EV PRECIO REFERENCIA'!BW219</f>
        <v>#REF!</v>
      </c>
      <c r="BA219" s="8" t="e">
        <f t="shared" si="108"/>
        <v>#REF!</v>
      </c>
      <c r="BB219" s="44">
        <f t="shared" si="109"/>
        <v>0</v>
      </c>
    </row>
    <row r="220" spans="1:54" ht="63.75" x14ac:dyDescent="0.2">
      <c r="A220" s="85">
        <f t="shared" si="84"/>
        <v>211</v>
      </c>
      <c r="B220" s="22" t="str">
        <f>VLOOKUP(A220,'EV PRECIO REFERENCIA'!A220:B551,2,0)</f>
        <v>DM2213</v>
      </c>
      <c r="C220" s="135" t="str">
        <f>VLOOKUP(A220,'EV PRECIO REFERENCIA'!A220:C551,3,0)</f>
        <v>APOSITO HIDROFIBRA CON PLATA REFORZADO CON NYLON ANTIMICROBIANO ABSORBENTE 23X30CM PARA QUEMADURAS</v>
      </c>
      <c r="D220" s="18">
        <f>VLOOKUP(A220,'EV PRECIO REFERENCIA'!A220:D551,4,0)</f>
        <v>1</v>
      </c>
      <c r="E220" s="86" t="str">
        <f>VLOOKUP(A220,'EV PRECIO REFERENCIA'!A220:E551,5,0)</f>
        <v>UN</v>
      </c>
      <c r="F220" s="23">
        <f>VLOOKUP(A220,'EV PRECIO REFERENCIA'!A220:F551,6,0)</f>
        <v>186000</v>
      </c>
      <c r="G220" s="23">
        <f>VLOOKUP(A220,'EV PRECIO REFERENCIA'!A220:G551,7,0)</f>
        <v>1</v>
      </c>
      <c r="H220" s="8">
        <f t="shared" si="85"/>
        <v>186000</v>
      </c>
      <c r="I220" s="8">
        <f t="shared" si="86"/>
        <v>148800</v>
      </c>
      <c r="J220" s="8" t="str">
        <f>+'EV PRECIO REFERENCIA'!I220</f>
        <v/>
      </c>
      <c r="K220" s="8" t="str">
        <f t="shared" si="87"/>
        <v>No Aplica</v>
      </c>
      <c r="L220" s="8" t="str">
        <f>+'EV PRECIO REFERENCIA'!L220</f>
        <v/>
      </c>
      <c r="M220" s="8" t="str">
        <f t="shared" si="88"/>
        <v>No Aplica</v>
      </c>
      <c r="N220" s="8">
        <f>+'EV PRECIO REFERENCIA'!O220</f>
        <v>216113</v>
      </c>
      <c r="O220" s="8" t="str">
        <f t="shared" si="89"/>
        <v>No Aplica</v>
      </c>
      <c r="P220" s="8" t="str">
        <f>+'EV PRECIO REFERENCIA'!R220</f>
        <v/>
      </c>
      <c r="Q220" s="8" t="str">
        <f t="shared" si="90"/>
        <v>No Aplica</v>
      </c>
      <c r="R220" s="8" t="str">
        <f>+'EV PRECIO REFERENCIA'!U220</f>
        <v/>
      </c>
      <c r="S220" s="8" t="str">
        <f t="shared" si="91"/>
        <v>No Aplica</v>
      </c>
      <c r="T220" s="8" t="str">
        <f>+'EV PRECIO REFERENCIA'!X220</f>
        <v/>
      </c>
      <c r="U220" s="8" t="str">
        <f t="shared" si="92"/>
        <v>No Aplica</v>
      </c>
      <c r="V220" s="8" t="e">
        <f>+'EV PRECIO REFERENCIA'!AA220</f>
        <v>#REF!</v>
      </c>
      <c r="W220" s="8" t="e">
        <f t="shared" si="93"/>
        <v>#REF!</v>
      </c>
      <c r="X220" s="258" t="str">
        <f>+'EV PRECIO REFERENCIA'!AD220</f>
        <v/>
      </c>
      <c r="Y220" s="8" t="str">
        <f t="shared" si="94"/>
        <v>No Aplica</v>
      </c>
      <c r="Z220" s="8" t="str">
        <f>+'EV PRECIO REFERENCIA'!AG220</f>
        <v/>
      </c>
      <c r="AA220" s="8" t="str">
        <f t="shared" si="95"/>
        <v>No Aplica</v>
      </c>
      <c r="AB220" s="8" t="str">
        <f>+'EV PRECIO REFERENCIA'!AJ220:AJ552</f>
        <v/>
      </c>
      <c r="AC220" s="8" t="str">
        <f t="shared" si="96"/>
        <v>No Aplica</v>
      </c>
      <c r="AD220" s="8" t="str">
        <f>+'EV PRECIO REFERENCIA'!AM220</f>
        <v/>
      </c>
      <c r="AE220" s="8" t="str">
        <f t="shared" si="97"/>
        <v>No Aplica</v>
      </c>
      <c r="AF220" s="342" t="str">
        <f>+'EV PRECIO REFERENCIA'!AP220</f>
        <v/>
      </c>
      <c r="AG220" s="8" t="str">
        <f t="shared" si="98"/>
        <v>No Aplica</v>
      </c>
      <c r="AH220" s="8" t="str">
        <f>+'EV PRECIO REFERENCIA'!AS220</f>
        <v/>
      </c>
      <c r="AI220" s="8" t="str">
        <f t="shared" si="99"/>
        <v>No Aplica</v>
      </c>
      <c r="AJ220" s="8" t="str">
        <f>+'EV PRECIO REFERENCIA'!AV220</f>
        <v/>
      </c>
      <c r="AK220" s="8" t="str">
        <f t="shared" si="100"/>
        <v>No Aplica</v>
      </c>
      <c r="AL220" s="342" t="str">
        <f>+'EV PRECIO REFERENCIA'!AY220</f>
        <v/>
      </c>
      <c r="AM220" s="8" t="str">
        <f t="shared" si="101"/>
        <v>No Aplica</v>
      </c>
      <c r="AN220" s="8" t="str">
        <f>+'EV PRECIO REFERENCIA'!BB220</f>
        <v/>
      </c>
      <c r="AO220" s="8" t="str">
        <f t="shared" si="102"/>
        <v>No Aplica</v>
      </c>
      <c r="AP220" s="8" t="str">
        <f>+'EV PRECIO REFERENCIA'!BE220</f>
        <v/>
      </c>
      <c r="AQ220" s="8" t="str">
        <f t="shared" si="103"/>
        <v>No Aplica</v>
      </c>
      <c r="AR220" s="8" t="str">
        <f>+'EV PRECIO REFERENCIA'!BH220</f>
        <v/>
      </c>
      <c r="AS220" s="8" t="str">
        <f t="shared" si="104"/>
        <v>No Aplica</v>
      </c>
      <c r="AT220" s="8" t="str">
        <f>+'EV PRECIO REFERENCIA'!BK220</f>
        <v/>
      </c>
      <c r="AU220" s="8" t="str">
        <f t="shared" si="105"/>
        <v>No Aplica</v>
      </c>
      <c r="AV220" s="8" t="str">
        <f>+'EV PRECIO REFERENCIA'!BQ220</f>
        <v/>
      </c>
      <c r="AW220" s="8" t="str">
        <f t="shared" si="106"/>
        <v>No Aplica</v>
      </c>
      <c r="AX220" s="8" t="str">
        <f>+'EV PRECIO REFERENCIA'!BT220</f>
        <v/>
      </c>
      <c r="AY220" s="8" t="str">
        <f t="shared" si="107"/>
        <v>No Aplica</v>
      </c>
      <c r="AZ220" s="8" t="e">
        <f>+'EV PRECIO REFERENCIA'!BW220</f>
        <v>#REF!</v>
      </c>
      <c r="BA220" s="8" t="e">
        <f t="shared" si="108"/>
        <v>#REF!</v>
      </c>
      <c r="BB220" s="44">
        <f t="shared" si="109"/>
        <v>216113</v>
      </c>
    </row>
    <row r="221" spans="1:54" ht="25.5" x14ac:dyDescent="0.2">
      <c r="A221" s="85">
        <f t="shared" si="84"/>
        <v>212</v>
      </c>
      <c r="B221" s="22" t="str">
        <f>VLOOKUP(A221,'EV PRECIO REFERENCIA'!A221:B552,2,0)</f>
        <v>DM2396</v>
      </c>
      <c r="C221" s="135" t="str">
        <f>VLOOKUP(A221,'EV PRECIO REFERENCIA'!A221:C552,3,0)</f>
        <v>CEPILLO PARA LIMPIEZA DE CAMISAS LAPAROSCOPIA</v>
      </c>
      <c r="D221" s="18">
        <f>VLOOKUP(A221,'EV PRECIO REFERENCIA'!A221:D552,4,0)</f>
        <v>1</v>
      </c>
      <c r="E221" s="86" t="str">
        <f>VLOOKUP(A221,'EV PRECIO REFERENCIA'!A221:E552,5,0)</f>
        <v>UN</v>
      </c>
      <c r="F221" s="23">
        <f>VLOOKUP(A221,'EV PRECIO REFERENCIA'!A221:F552,6,0)</f>
        <v>168992.27461199998</v>
      </c>
      <c r="G221" s="23">
        <f>VLOOKUP(A221,'EV PRECIO REFERENCIA'!A221:G552,7,0)</f>
        <v>1</v>
      </c>
      <c r="H221" s="8">
        <f t="shared" si="85"/>
        <v>168992.27461199998</v>
      </c>
      <c r="I221" s="8">
        <f t="shared" si="86"/>
        <v>135193.81968959997</v>
      </c>
      <c r="J221" s="8" t="str">
        <f>+'EV PRECIO REFERENCIA'!I221</f>
        <v/>
      </c>
      <c r="K221" s="8" t="str">
        <f t="shared" si="87"/>
        <v>No Aplica</v>
      </c>
      <c r="L221" s="8" t="str">
        <f>+'EV PRECIO REFERENCIA'!L221</f>
        <v/>
      </c>
      <c r="M221" s="8" t="str">
        <f t="shared" si="88"/>
        <v>No Aplica</v>
      </c>
      <c r="N221" s="8" t="str">
        <f>+'EV PRECIO REFERENCIA'!O221</f>
        <v/>
      </c>
      <c r="O221" s="8" t="str">
        <f t="shared" si="89"/>
        <v>No Aplica</v>
      </c>
      <c r="P221" s="8" t="str">
        <f>+'EV PRECIO REFERENCIA'!R221</f>
        <v/>
      </c>
      <c r="Q221" s="8" t="str">
        <f t="shared" si="90"/>
        <v>No Aplica</v>
      </c>
      <c r="R221" s="8" t="str">
        <f>+'EV PRECIO REFERENCIA'!U221</f>
        <v/>
      </c>
      <c r="S221" s="8" t="str">
        <f t="shared" si="91"/>
        <v>No Aplica</v>
      </c>
      <c r="T221" s="8" t="str">
        <f>+'EV PRECIO REFERENCIA'!X221</f>
        <v/>
      </c>
      <c r="U221" s="8" t="str">
        <f t="shared" si="92"/>
        <v>No Aplica</v>
      </c>
      <c r="V221" s="8" t="e">
        <f>+'EV PRECIO REFERENCIA'!AA221</f>
        <v>#REF!</v>
      </c>
      <c r="W221" s="8" t="e">
        <f t="shared" si="93"/>
        <v>#REF!</v>
      </c>
      <c r="X221" s="258" t="str">
        <f>+'EV PRECIO REFERENCIA'!AD221</f>
        <v/>
      </c>
      <c r="Y221" s="8" t="str">
        <f t="shared" si="94"/>
        <v>No Aplica</v>
      </c>
      <c r="Z221" s="8" t="str">
        <f>+'EV PRECIO REFERENCIA'!AG221</f>
        <v/>
      </c>
      <c r="AA221" s="8" t="str">
        <f t="shared" si="95"/>
        <v>No Aplica</v>
      </c>
      <c r="AB221" s="8" t="str">
        <f>+'EV PRECIO REFERENCIA'!AJ221:AJ553</f>
        <v/>
      </c>
      <c r="AC221" s="8" t="str">
        <f t="shared" si="96"/>
        <v>No Aplica</v>
      </c>
      <c r="AD221" s="8" t="str">
        <f>+'EV PRECIO REFERENCIA'!AM221</f>
        <v/>
      </c>
      <c r="AE221" s="8" t="str">
        <f t="shared" si="97"/>
        <v>No Aplica</v>
      </c>
      <c r="AF221" s="342" t="str">
        <f>+'EV PRECIO REFERENCIA'!AP221</f>
        <v/>
      </c>
      <c r="AG221" s="8" t="str">
        <f t="shared" si="98"/>
        <v>No Aplica</v>
      </c>
      <c r="AH221" s="8" t="str">
        <f>+'EV PRECIO REFERENCIA'!AS221</f>
        <v/>
      </c>
      <c r="AI221" s="8" t="str">
        <f t="shared" si="99"/>
        <v>No Aplica</v>
      </c>
      <c r="AJ221" s="8" t="str">
        <f>+'EV PRECIO REFERENCIA'!AV221</f>
        <v/>
      </c>
      <c r="AK221" s="8" t="str">
        <f t="shared" si="100"/>
        <v>No Aplica</v>
      </c>
      <c r="AL221" s="342" t="str">
        <f>+'EV PRECIO REFERENCIA'!AY221</f>
        <v/>
      </c>
      <c r="AM221" s="8" t="str">
        <f t="shared" si="101"/>
        <v>No Aplica</v>
      </c>
      <c r="AN221" s="8" t="str">
        <f>+'EV PRECIO REFERENCIA'!BB221</f>
        <v/>
      </c>
      <c r="AO221" s="8" t="str">
        <f t="shared" si="102"/>
        <v>No Aplica</v>
      </c>
      <c r="AP221" s="8" t="str">
        <f>+'EV PRECIO REFERENCIA'!BE221</f>
        <v/>
      </c>
      <c r="AQ221" s="8" t="str">
        <f t="shared" si="103"/>
        <v>No Aplica</v>
      </c>
      <c r="AR221" s="8" t="str">
        <f>+'EV PRECIO REFERENCIA'!BH221</f>
        <v/>
      </c>
      <c r="AS221" s="8" t="str">
        <f t="shared" si="104"/>
        <v>No Aplica</v>
      </c>
      <c r="AT221" s="8" t="str">
        <f>+'EV PRECIO REFERENCIA'!BK221</f>
        <v/>
      </c>
      <c r="AU221" s="8" t="str">
        <f t="shared" si="105"/>
        <v>No Aplica</v>
      </c>
      <c r="AV221" s="8" t="str">
        <f>+'EV PRECIO REFERENCIA'!BQ221</f>
        <v/>
      </c>
      <c r="AW221" s="8" t="str">
        <f t="shared" si="106"/>
        <v>No Aplica</v>
      </c>
      <c r="AX221" s="8" t="str">
        <f>+'EV PRECIO REFERENCIA'!BT221</f>
        <v/>
      </c>
      <c r="AY221" s="8" t="str">
        <f t="shared" si="107"/>
        <v>No Aplica</v>
      </c>
      <c r="AZ221" s="8" t="e">
        <f>+'EV PRECIO REFERENCIA'!BW221</f>
        <v>#REF!</v>
      </c>
      <c r="BA221" s="8" t="e">
        <f t="shared" si="108"/>
        <v>#REF!</v>
      </c>
      <c r="BB221" s="44">
        <f t="shared" si="109"/>
        <v>0</v>
      </c>
    </row>
    <row r="222" spans="1:54" ht="63.75" x14ac:dyDescent="0.2">
      <c r="A222" s="85">
        <f t="shared" si="84"/>
        <v>213</v>
      </c>
      <c r="B222" s="22" t="str">
        <f>VLOOKUP(A222,'EV PRECIO REFERENCIA'!A222:B553,2,0)</f>
        <v>DM2701</v>
      </c>
      <c r="C222" s="135" t="str">
        <f>VLOOKUP(A222,'EV PRECIO REFERENCIA'!A222:C553,3,0)</f>
        <v>KIT DE CEPILLOS DE LIMPIEZA DE AUTOCLAVE (2 CEPILLOS 8 DE LARGO 1 MANGO PARA CEPILLO) CON CERDAS DE NYLON ANTIMICROBIANAS</v>
      </c>
      <c r="D222" s="18">
        <f>VLOOKUP(A222,'EV PRECIO REFERENCIA'!A222:D553,4,0)</f>
        <v>1</v>
      </c>
      <c r="E222" s="86" t="str">
        <f>VLOOKUP(A222,'EV PRECIO REFERENCIA'!A222:E553,5,0)</f>
        <v>UN</v>
      </c>
      <c r="F222" s="23">
        <f>VLOOKUP(A222,'EV PRECIO REFERENCIA'!A222:F553,6,0)</f>
        <v>807992.82044599997</v>
      </c>
      <c r="G222" s="23">
        <f>VLOOKUP(A222,'EV PRECIO REFERENCIA'!A222:G553,7,0)</f>
        <v>1</v>
      </c>
      <c r="H222" s="8">
        <f t="shared" si="85"/>
        <v>807992.82044599997</v>
      </c>
      <c r="I222" s="8">
        <f t="shared" si="86"/>
        <v>646394.25635679998</v>
      </c>
      <c r="J222" s="8" t="str">
        <f>+'EV PRECIO REFERENCIA'!I222</f>
        <v/>
      </c>
      <c r="K222" s="8" t="str">
        <f t="shared" si="87"/>
        <v>No Aplica</v>
      </c>
      <c r="L222" s="8" t="str">
        <f>+'EV PRECIO REFERENCIA'!L222</f>
        <v/>
      </c>
      <c r="M222" s="8" t="str">
        <f t="shared" si="88"/>
        <v>No Aplica</v>
      </c>
      <c r="N222" s="8" t="str">
        <f>+'EV PRECIO REFERENCIA'!O222</f>
        <v/>
      </c>
      <c r="O222" s="8" t="str">
        <f t="shared" si="89"/>
        <v>No Aplica</v>
      </c>
      <c r="P222" s="8" t="str">
        <f>+'EV PRECIO REFERENCIA'!R222</f>
        <v/>
      </c>
      <c r="Q222" s="8" t="str">
        <f t="shared" si="90"/>
        <v>No Aplica</v>
      </c>
      <c r="R222" s="8" t="str">
        <f>+'EV PRECIO REFERENCIA'!U222</f>
        <v/>
      </c>
      <c r="S222" s="8" t="str">
        <f t="shared" si="91"/>
        <v>No Aplica</v>
      </c>
      <c r="T222" s="8" t="str">
        <f>+'EV PRECIO REFERENCIA'!X222</f>
        <v/>
      </c>
      <c r="U222" s="8" t="str">
        <f t="shared" si="92"/>
        <v>No Aplica</v>
      </c>
      <c r="V222" s="8" t="e">
        <f>+'EV PRECIO REFERENCIA'!AA222</f>
        <v>#REF!</v>
      </c>
      <c r="W222" s="8" t="e">
        <f t="shared" si="93"/>
        <v>#REF!</v>
      </c>
      <c r="X222" s="258" t="str">
        <f>+'EV PRECIO REFERENCIA'!AD222</f>
        <v/>
      </c>
      <c r="Y222" s="8" t="str">
        <f t="shared" si="94"/>
        <v>No Aplica</v>
      </c>
      <c r="Z222" s="8" t="str">
        <f>+'EV PRECIO REFERENCIA'!AG222</f>
        <v/>
      </c>
      <c r="AA222" s="8" t="str">
        <f t="shared" si="95"/>
        <v>No Aplica</v>
      </c>
      <c r="AB222" s="8" t="str">
        <f>+'EV PRECIO REFERENCIA'!AJ222:AJ554</f>
        <v/>
      </c>
      <c r="AC222" s="8" t="str">
        <f t="shared" si="96"/>
        <v>No Aplica</v>
      </c>
      <c r="AD222" s="8" t="str">
        <f>+'EV PRECIO REFERENCIA'!AM222</f>
        <v/>
      </c>
      <c r="AE222" s="8" t="str">
        <f t="shared" si="97"/>
        <v>No Aplica</v>
      </c>
      <c r="AF222" s="342" t="str">
        <f>+'EV PRECIO REFERENCIA'!AP222</f>
        <v/>
      </c>
      <c r="AG222" s="8" t="str">
        <f t="shared" si="98"/>
        <v>No Aplica</v>
      </c>
      <c r="AH222" s="8" t="str">
        <f>+'EV PRECIO REFERENCIA'!AS222</f>
        <v/>
      </c>
      <c r="AI222" s="8" t="str">
        <f t="shared" si="99"/>
        <v>No Aplica</v>
      </c>
      <c r="AJ222" s="8" t="str">
        <f>+'EV PRECIO REFERENCIA'!AV222</f>
        <v/>
      </c>
      <c r="AK222" s="8" t="str">
        <f t="shared" si="100"/>
        <v>No Aplica</v>
      </c>
      <c r="AL222" s="342" t="str">
        <f>+'EV PRECIO REFERENCIA'!AY222</f>
        <v/>
      </c>
      <c r="AM222" s="8" t="str">
        <f t="shared" si="101"/>
        <v>No Aplica</v>
      </c>
      <c r="AN222" s="8" t="str">
        <f>+'EV PRECIO REFERENCIA'!BB222</f>
        <v/>
      </c>
      <c r="AO222" s="8" t="str">
        <f t="shared" si="102"/>
        <v>No Aplica</v>
      </c>
      <c r="AP222" s="8" t="str">
        <f>+'EV PRECIO REFERENCIA'!BE222</f>
        <v/>
      </c>
      <c r="AQ222" s="8" t="str">
        <f t="shared" si="103"/>
        <v>No Aplica</v>
      </c>
      <c r="AR222" s="8" t="str">
        <f>+'EV PRECIO REFERENCIA'!BH222</f>
        <v/>
      </c>
      <c r="AS222" s="8" t="str">
        <f t="shared" si="104"/>
        <v>No Aplica</v>
      </c>
      <c r="AT222" s="8" t="str">
        <f>+'EV PRECIO REFERENCIA'!BK222</f>
        <v/>
      </c>
      <c r="AU222" s="8" t="str">
        <f t="shared" si="105"/>
        <v>No Aplica</v>
      </c>
      <c r="AV222" s="8" t="str">
        <f>+'EV PRECIO REFERENCIA'!BQ222</f>
        <v/>
      </c>
      <c r="AW222" s="8" t="str">
        <f t="shared" si="106"/>
        <v>No Aplica</v>
      </c>
      <c r="AX222" s="8" t="str">
        <f>+'EV PRECIO REFERENCIA'!BT222</f>
        <v/>
      </c>
      <c r="AY222" s="8" t="str">
        <f t="shared" si="107"/>
        <v>No Aplica</v>
      </c>
      <c r="AZ222" s="8" t="e">
        <f>+'EV PRECIO REFERENCIA'!BW222</f>
        <v>#REF!</v>
      </c>
      <c r="BA222" s="8" t="e">
        <f t="shared" si="108"/>
        <v>#REF!</v>
      </c>
      <c r="BB222" s="44">
        <f t="shared" si="109"/>
        <v>0</v>
      </c>
    </row>
    <row r="223" spans="1:54" ht="25.5" x14ac:dyDescent="0.2">
      <c r="A223" s="85">
        <f t="shared" si="84"/>
        <v>214</v>
      </c>
      <c r="B223" s="22" t="str">
        <f>VLOOKUP(A223,'EV PRECIO REFERENCIA'!A223:B554,2,0)</f>
        <v>DM114</v>
      </c>
      <c r="C223" s="135" t="str">
        <f>VLOOKUP(A223,'EV PRECIO REFERENCIA'!A223:C554,3,0)</f>
        <v>APOSITO HIDROCOLOIDE 20 X 20 CMS</v>
      </c>
      <c r="D223" s="18">
        <f>VLOOKUP(A223,'EV PRECIO REFERENCIA'!A223:D554,4,0)</f>
        <v>1</v>
      </c>
      <c r="E223" s="86" t="str">
        <f>VLOOKUP(A223,'EV PRECIO REFERENCIA'!A223:E554,5,0)</f>
        <v>UN</v>
      </c>
      <c r="F223" s="23">
        <f>VLOOKUP(A223,'EV PRECIO REFERENCIA'!A223:F554,6,0)</f>
        <v>34000</v>
      </c>
      <c r="G223" s="23">
        <f>VLOOKUP(A223,'EV PRECIO REFERENCIA'!A223:G554,7,0)</f>
        <v>60</v>
      </c>
      <c r="H223" s="8">
        <f t="shared" si="85"/>
        <v>2040000</v>
      </c>
      <c r="I223" s="8">
        <f t="shared" si="86"/>
        <v>27200</v>
      </c>
      <c r="J223" s="8" t="str">
        <f>+'EV PRECIO REFERENCIA'!I223</f>
        <v/>
      </c>
      <c r="K223" s="8" t="str">
        <f t="shared" si="87"/>
        <v>No Aplica</v>
      </c>
      <c r="L223" s="8" t="str">
        <f>+'EV PRECIO REFERENCIA'!L223</f>
        <v/>
      </c>
      <c r="M223" s="8" t="str">
        <f t="shared" si="88"/>
        <v>No Aplica</v>
      </c>
      <c r="N223" s="8" t="str">
        <f>+'EV PRECIO REFERENCIA'!O223</f>
        <v/>
      </c>
      <c r="O223" s="8" t="str">
        <f t="shared" si="89"/>
        <v>No Aplica</v>
      </c>
      <c r="P223" s="8" t="str">
        <f>+'EV PRECIO REFERENCIA'!R223</f>
        <v/>
      </c>
      <c r="Q223" s="8" t="str">
        <f t="shared" si="90"/>
        <v>No Aplica</v>
      </c>
      <c r="R223" s="8" t="str">
        <f>+'EV PRECIO REFERENCIA'!U223</f>
        <v/>
      </c>
      <c r="S223" s="8" t="str">
        <f t="shared" si="91"/>
        <v>No Aplica</v>
      </c>
      <c r="T223" s="8" t="str">
        <f>+'EV PRECIO REFERENCIA'!X223</f>
        <v/>
      </c>
      <c r="U223" s="8" t="str">
        <f t="shared" si="92"/>
        <v>No Aplica</v>
      </c>
      <c r="V223" s="8" t="e">
        <f>+'EV PRECIO REFERENCIA'!AA223</f>
        <v>#REF!</v>
      </c>
      <c r="W223" s="8" t="e">
        <f t="shared" si="93"/>
        <v>#REF!</v>
      </c>
      <c r="X223" s="258" t="str">
        <f>+'EV PRECIO REFERENCIA'!AD223</f>
        <v/>
      </c>
      <c r="Y223" s="8" t="str">
        <f t="shared" si="94"/>
        <v>No Aplica</v>
      </c>
      <c r="Z223" s="8" t="str">
        <f>+'EV PRECIO REFERENCIA'!AG223</f>
        <v/>
      </c>
      <c r="AA223" s="8" t="str">
        <f t="shared" si="95"/>
        <v>No Aplica</v>
      </c>
      <c r="AB223" s="8" t="str">
        <f>+'EV PRECIO REFERENCIA'!AJ223:AJ555</f>
        <v/>
      </c>
      <c r="AC223" s="8" t="str">
        <f t="shared" si="96"/>
        <v>No Aplica</v>
      </c>
      <c r="AD223" s="8" t="str">
        <f>+'EV PRECIO REFERENCIA'!AM223</f>
        <v/>
      </c>
      <c r="AE223" s="8" t="str">
        <f t="shared" si="97"/>
        <v>No Aplica</v>
      </c>
      <c r="AF223" s="342" t="str">
        <f>+'EV PRECIO REFERENCIA'!AP223</f>
        <v/>
      </c>
      <c r="AG223" s="8" t="str">
        <f t="shared" si="98"/>
        <v>No Aplica</v>
      </c>
      <c r="AH223" s="8">
        <f>+'EV PRECIO REFERENCIA'!AS223</f>
        <v>33501</v>
      </c>
      <c r="AI223" s="8" t="str">
        <f t="shared" si="99"/>
        <v>Precios Bajos</v>
      </c>
      <c r="AJ223" s="8" t="str">
        <f>+'EV PRECIO REFERENCIA'!AV223</f>
        <v/>
      </c>
      <c r="AK223" s="8" t="str">
        <f t="shared" si="100"/>
        <v>No Aplica</v>
      </c>
      <c r="AL223" s="342" t="str">
        <f>+'EV PRECIO REFERENCIA'!AY223</f>
        <v/>
      </c>
      <c r="AM223" s="8" t="str">
        <f t="shared" si="101"/>
        <v>No Aplica</v>
      </c>
      <c r="AN223" s="8" t="str">
        <f>+'EV PRECIO REFERENCIA'!BB223</f>
        <v/>
      </c>
      <c r="AO223" s="8" t="str">
        <f t="shared" si="102"/>
        <v>No Aplica</v>
      </c>
      <c r="AP223" s="8" t="str">
        <f>+'EV PRECIO REFERENCIA'!BE223</f>
        <v/>
      </c>
      <c r="AQ223" s="8" t="str">
        <f t="shared" si="103"/>
        <v>No Aplica</v>
      </c>
      <c r="AR223" s="8" t="str">
        <f>+'EV PRECIO REFERENCIA'!BH223</f>
        <v/>
      </c>
      <c r="AS223" s="8" t="str">
        <f t="shared" si="104"/>
        <v>No Aplica</v>
      </c>
      <c r="AT223" s="8" t="str">
        <f>+'EV PRECIO REFERENCIA'!BK223</f>
        <v/>
      </c>
      <c r="AU223" s="8" t="str">
        <f t="shared" si="105"/>
        <v>No Aplica</v>
      </c>
      <c r="AV223" s="8" t="str">
        <f>+'EV PRECIO REFERENCIA'!BQ223</f>
        <v/>
      </c>
      <c r="AW223" s="8" t="str">
        <f t="shared" si="106"/>
        <v>No Aplica</v>
      </c>
      <c r="AX223" s="8" t="str">
        <f>+'EV PRECIO REFERENCIA'!BT223</f>
        <v/>
      </c>
      <c r="AY223" s="8" t="str">
        <f t="shared" si="107"/>
        <v>No Aplica</v>
      </c>
      <c r="AZ223" s="8" t="e">
        <f>+'EV PRECIO REFERENCIA'!BW223</f>
        <v>#REF!</v>
      </c>
      <c r="BA223" s="8" t="e">
        <f t="shared" si="108"/>
        <v>#REF!</v>
      </c>
      <c r="BB223" s="44">
        <f t="shared" si="109"/>
        <v>33501</v>
      </c>
    </row>
    <row r="224" spans="1:54" x14ac:dyDescent="0.2">
      <c r="A224" s="85">
        <f t="shared" si="84"/>
        <v>215</v>
      </c>
      <c r="B224" s="22" t="str">
        <f>VLOOKUP(A224,'EV PRECIO REFERENCIA'!A224:B555,2,0)</f>
        <v>DM171</v>
      </c>
      <c r="C224" s="135" t="str">
        <f>VLOOKUP(A224,'EV PRECIO REFERENCIA'!A224:C555,3,0)</f>
        <v>BOLSA COLOSTOMIA N 70</v>
      </c>
      <c r="D224" s="18">
        <f>VLOOKUP(A224,'EV PRECIO REFERENCIA'!A224:D555,4,0)</f>
        <v>1</v>
      </c>
      <c r="E224" s="86" t="str">
        <f>VLOOKUP(A224,'EV PRECIO REFERENCIA'!A224:E555,5,0)</f>
        <v>UN</v>
      </c>
      <c r="F224" s="23">
        <f>VLOOKUP(A224,'EV PRECIO REFERENCIA'!A224:F555,6,0)</f>
        <v>7749</v>
      </c>
      <c r="G224" s="23">
        <f>VLOOKUP(A224,'EV PRECIO REFERENCIA'!A224:G555,7,0)</f>
        <v>18</v>
      </c>
      <c r="H224" s="8">
        <f t="shared" si="85"/>
        <v>139482</v>
      </c>
      <c r="I224" s="8">
        <f t="shared" si="86"/>
        <v>6199.2</v>
      </c>
      <c r="J224" s="8" t="str">
        <f>+'EV PRECIO REFERENCIA'!I224</f>
        <v/>
      </c>
      <c r="K224" s="8" t="str">
        <f t="shared" si="87"/>
        <v>No Aplica</v>
      </c>
      <c r="L224" s="8" t="str">
        <f>+'EV PRECIO REFERENCIA'!L224</f>
        <v/>
      </c>
      <c r="M224" s="8" t="str">
        <f t="shared" si="88"/>
        <v>No Aplica</v>
      </c>
      <c r="N224" s="8" t="str">
        <f>+'EV PRECIO REFERENCIA'!O224</f>
        <v/>
      </c>
      <c r="O224" s="8" t="str">
        <f t="shared" si="89"/>
        <v>No Aplica</v>
      </c>
      <c r="P224" s="8" t="str">
        <f>+'EV PRECIO REFERENCIA'!R224</f>
        <v/>
      </c>
      <c r="Q224" s="8" t="str">
        <f t="shared" si="90"/>
        <v>No Aplica</v>
      </c>
      <c r="R224" s="8" t="str">
        <f>+'EV PRECIO REFERENCIA'!U224</f>
        <v/>
      </c>
      <c r="S224" s="8" t="str">
        <f t="shared" si="91"/>
        <v>No Aplica</v>
      </c>
      <c r="T224" s="8" t="str">
        <f>+'EV PRECIO REFERENCIA'!X224</f>
        <v/>
      </c>
      <c r="U224" s="8" t="str">
        <f t="shared" si="92"/>
        <v>No Aplica</v>
      </c>
      <c r="V224" s="8" t="e">
        <f>+'EV PRECIO REFERENCIA'!AA224</f>
        <v>#REF!</v>
      </c>
      <c r="W224" s="8" t="e">
        <f t="shared" si="93"/>
        <v>#REF!</v>
      </c>
      <c r="X224" s="258" t="str">
        <f>+'EV PRECIO REFERENCIA'!AD224</f>
        <v/>
      </c>
      <c r="Y224" s="8" t="str">
        <f t="shared" si="94"/>
        <v>No Aplica</v>
      </c>
      <c r="Z224" s="8" t="str">
        <f>+'EV PRECIO REFERENCIA'!AG224</f>
        <v/>
      </c>
      <c r="AA224" s="8" t="str">
        <f t="shared" si="95"/>
        <v>No Aplica</v>
      </c>
      <c r="AB224" s="8" t="str">
        <f>+'EV PRECIO REFERENCIA'!AJ224:AJ556</f>
        <v/>
      </c>
      <c r="AC224" s="8" t="str">
        <f t="shared" si="96"/>
        <v>No Aplica</v>
      </c>
      <c r="AD224" s="8" t="str">
        <f>+'EV PRECIO REFERENCIA'!AM224</f>
        <v/>
      </c>
      <c r="AE224" s="8" t="str">
        <f t="shared" si="97"/>
        <v>No Aplica</v>
      </c>
      <c r="AF224" s="342">
        <f>+'EV PRECIO REFERENCIA'!AP224</f>
        <v>7740</v>
      </c>
      <c r="AG224" s="8" t="str">
        <f t="shared" si="98"/>
        <v>Precios Bajos</v>
      </c>
      <c r="AH224" s="8" t="str">
        <f>+'EV PRECIO REFERENCIA'!AS224</f>
        <v/>
      </c>
      <c r="AI224" s="8" t="str">
        <f t="shared" si="99"/>
        <v>No Aplica</v>
      </c>
      <c r="AJ224" s="8" t="str">
        <f>+'EV PRECIO REFERENCIA'!AV224</f>
        <v/>
      </c>
      <c r="AK224" s="8" t="str">
        <f t="shared" si="100"/>
        <v>No Aplica</v>
      </c>
      <c r="AL224" s="342" t="str">
        <f>+'EV PRECIO REFERENCIA'!AY224</f>
        <v/>
      </c>
      <c r="AM224" s="8" t="str">
        <f t="shared" si="101"/>
        <v>No Aplica</v>
      </c>
      <c r="AN224" s="8" t="str">
        <f>+'EV PRECIO REFERENCIA'!BB224</f>
        <v/>
      </c>
      <c r="AO224" s="8" t="str">
        <f t="shared" si="102"/>
        <v>No Aplica</v>
      </c>
      <c r="AP224" s="8" t="str">
        <f>+'EV PRECIO REFERENCIA'!BE224</f>
        <v/>
      </c>
      <c r="AQ224" s="8" t="str">
        <f t="shared" si="103"/>
        <v>No Aplica</v>
      </c>
      <c r="AR224" s="8" t="str">
        <f>+'EV PRECIO REFERENCIA'!BH224</f>
        <v/>
      </c>
      <c r="AS224" s="8" t="str">
        <f t="shared" si="104"/>
        <v>No Aplica</v>
      </c>
      <c r="AT224" s="8" t="str">
        <f>+'EV PRECIO REFERENCIA'!BK224</f>
        <v/>
      </c>
      <c r="AU224" s="8" t="str">
        <f t="shared" si="105"/>
        <v>No Aplica</v>
      </c>
      <c r="AV224" s="8" t="str">
        <f>+'EV PRECIO REFERENCIA'!BQ224</f>
        <v/>
      </c>
      <c r="AW224" s="8" t="str">
        <f t="shared" si="106"/>
        <v>No Aplica</v>
      </c>
      <c r="AX224" s="8">
        <f>+'EV PRECIO REFERENCIA'!BT224</f>
        <v>8654</v>
      </c>
      <c r="AY224" s="8" t="str">
        <f t="shared" si="107"/>
        <v>Precios Bajos</v>
      </c>
      <c r="AZ224" s="8" t="e">
        <f>+'EV PRECIO REFERENCIA'!BW224</f>
        <v>#REF!</v>
      </c>
      <c r="BA224" s="8" t="e">
        <f t="shared" si="108"/>
        <v>#REF!</v>
      </c>
      <c r="BB224" s="44">
        <f t="shared" si="109"/>
        <v>7740</v>
      </c>
    </row>
    <row r="225" spans="1:55" ht="25.5" x14ac:dyDescent="0.2">
      <c r="A225" s="85">
        <f t="shared" si="84"/>
        <v>216</v>
      </c>
      <c r="B225" s="22" t="str">
        <f>VLOOKUP(A225,'EV PRECIO REFERENCIA'!A225:B556,2,0)</f>
        <v>DM1196</v>
      </c>
      <c r="C225" s="135" t="str">
        <f>VLOOKUP(A225,'EV PRECIO REFERENCIA'!A225:C556,3,0)</f>
        <v>VALVULOTOMO EXPANDIBLE 1.5 MM</v>
      </c>
      <c r="D225" s="18">
        <f>VLOOKUP(A225,'EV PRECIO REFERENCIA'!A225:D556,4,0)</f>
        <v>1</v>
      </c>
      <c r="E225" s="86" t="str">
        <f>VLOOKUP(A225,'EV PRECIO REFERENCIA'!A225:E556,5,0)</f>
        <v>UN</v>
      </c>
      <c r="F225" s="23">
        <f>VLOOKUP(A225,'EV PRECIO REFERENCIA'!A225:F556,6,0)</f>
        <v>3062980</v>
      </c>
      <c r="G225" s="23">
        <f>VLOOKUP(A225,'EV PRECIO REFERENCIA'!A225:G556,7,0)</f>
        <v>1</v>
      </c>
      <c r="H225" s="8">
        <f t="shared" si="85"/>
        <v>3062980</v>
      </c>
      <c r="I225" s="8">
        <f t="shared" si="86"/>
        <v>2450384</v>
      </c>
      <c r="J225" s="8" t="str">
        <f>+'EV PRECIO REFERENCIA'!I225</f>
        <v/>
      </c>
      <c r="K225" s="8" t="str">
        <f t="shared" si="87"/>
        <v>No Aplica</v>
      </c>
      <c r="L225" s="8" t="str">
        <f>+'EV PRECIO REFERENCIA'!L225</f>
        <v/>
      </c>
      <c r="M225" s="8" t="str">
        <f t="shared" si="88"/>
        <v>No Aplica</v>
      </c>
      <c r="N225" s="8" t="str">
        <f>+'EV PRECIO REFERENCIA'!O225</f>
        <v/>
      </c>
      <c r="O225" s="8" t="str">
        <f t="shared" si="89"/>
        <v>No Aplica</v>
      </c>
      <c r="P225" s="8" t="str">
        <f>+'EV PRECIO REFERENCIA'!R225</f>
        <v/>
      </c>
      <c r="Q225" s="8" t="str">
        <f t="shared" si="90"/>
        <v>No Aplica</v>
      </c>
      <c r="R225" s="8" t="str">
        <f>+'EV PRECIO REFERENCIA'!U225</f>
        <v/>
      </c>
      <c r="S225" s="8" t="str">
        <f t="shared" si="91"/>
        <v>No Aplica</v>
      </c>
      <c r="T225" s="8" t="str">
        <f>+'EV PRECIO REFERENCIA'!X225</f>
        <v/>
      </c>
      <c r="U225" s="8" t="str">
        <f t="shared" si="92"/>
        <v>No Aplica</v>
      </c>
      <c r="V225" s="8" t="e">
        <f>+'EV PRECIO REFERENCIA'!AA225</f>
        <v>#REF!</v>
      </c>
      <c r="W225" s="8" t="e">
        <f t="shared" si="93"/>
        <v>#REF!</v>
      </c>
      <c r="X225" s="258" t="str">
        <f>+'EV PRECIO REFERENCIA'!AD225</f>
        <v/>
      </c>
      <c r="Y225" s="8" t="str">
        <f t="shared" si="94"/>
        <v>No Aplica</v>
      </c>
      <c r="Z225" s="8" t="str">
        <f>+'EV PRECIO REFERENCIA'!AG225</f>
        <v/>
      </c>
      <c r="AA225" s="8" t="str">
        <f t="shared" si="95"/>
        <v>No Aplica</v>
      </c>
      <c r="AB225" s="8" t="str">
        <f>+'EV PRECIO REFERENCIA'!AJ225:AJ557</f>
        <v/>
      </c>
      <c r="AC225" s="8" t="str">
        <f t="shared" si="96"/>
        <v>No Aplica</v>
      </c>
      <c r="AD225" s="8" t="str">
        <f>+'EV PRECIO REFERENCIA'!AM225</f>
        <v/>
      </c>
      <c r="AE225" s="8" t="str">
        <f t="shared" si="97"/>
        <v>No Aplica</v>
      </c>
      <c r="AF225" s="342" t="str">
        <f>+'EV PRECIO REFERENCIA'!AP225</f>
        <v/>
      </c>
      <c r="AG225" s="8" t="str">
        <f t="shared" si="98"/>
        <v>No Aplica</v>
      </c>
      <c r="AH225" s="8" t="str">
        <f>+'EV PRECIO REFERENCIA'!AS225</f>
        <v/>
      </c>
      <c r="AI225" s="8" t="str">
        <f t="shared" si="99"/>
        <v>No Aplica</v>
      </c>
      <c r="AJ225" s="8" t="str">
        <f>+'EV PRECIO REFERENCIA'!AV225</f>
        <v/>
      </c>
      <c r="AK225" s="8" t="str">
        <f t="shared" si="100"/>
        <v>No Aplica</v>
      </c>
      <c r="AL225" s="342" t="str">
        <f>+'EV PRECIO REFERENCIA'!AY225</f>
        <v/>
      </c>
      <c r="AM225" s="8" t="str">
        <f t="shared" si="101"/>
        <v>No Aplica</v>
      </c>
      <c r="AN225" s="8" t="str">
        <f>+'EV PRECIO REFERENCIA'!BB225</f>
        <v/>
      </c>
      <c r="AO225" s="8" t="str">
        <f t="shared" si="102"/>
        <v>No Aplica</v>
      </c>
      <c r="AP225" s="8" t="str">
        <f>+'EV PRECIO REFERENCIA'!BE225</f>
        <v/>
      </c>
      <c r="AQ225" s="8" t="str">
        <f t="shared" si="103"/>
        <v>No Aplica</v>
      </c>
      <c r="AR225" s="8" t="str">
        <f>+'EV PRECIO REFERENCIA'!BH225</f>
        <v/>
      </c>
      <c r="AS225" s="8" t="str">
        <f t="shared" si="104"/>
        <v>No Aplica</v>
      </c>
      <c r="AT225" s="8" t="str">
        <f>+'EV PRECIO REFERENCIA'!BK225</f>
        <v/>
      </c>
      <c r="AU225" s="8" t="str">
        <f t="shared" si="105"/>
        <v>No Aplica</v>
      </c>
      <c r="AV225" s="8" t="str">
        <f>+'EV PRECIO REFERENCIA'!BQ225</f>
        <v/>
      </c>
      <c r="AW225" s="8" t="str">
        <f t="shared" si="106"/>
        <v>No Aplica</v>
      </c>
      <c r="AX225" s="8" t="str">
        <f>+'EV PRECIO REFERENCIA'!BT225</f>
        <v/>
      </c>
      <c r="AY225" s="8" t="str">
        <f t="shared" si="107"/>
        <v>No Aplica</v>
      </c>
      <c r="AZ225" s="8" t="e">
        <f>+'EV PRECIO REFERENCIA'!BW225</f>
        <v>#REF!</v>
      </c>
      <c r="BA225" s="8" t="e">
        <f t="shared" si="108"/>
        <v>#REF!</v>
      </c>
      <c r="BB225" s="44">
        <f t="shared" si="109"/>
        <v>0</v>
      </c>
    </row>
    <row r="226" spans="1:55" x14ac:dyDescent="0.2">
      <c r="A226" s="85">
        <f t="shared" si="84"/>
        <v>217</v>
      </c>
      <c r="B226" s="22" t="str">
        <f>VLOOKUP(A226,'EV PRECIO REFERENCIA'!A226:B557,2,0)</f>
        <v>DM219</v>
      </c>
      <c r="C226" s="135" t="str">
        <f>VLOOKUP(A226,'EV PRECIO REFERENCIA'!A226:C557,3,0)</f>
        <v>CANULA DE GUEDEL N 6</v>
      </c>
      <c r="D226" s="18">
        <f>VLOOKUP(A226,'EV PRECIO REFERENCIA'!A226:D557,4,0)</f>
        <v>1</v>
      </c>
      <c r="E226" s="86" t="str">
        <f>VLOOKUP(A226,'EV PRECIO REFERENCIA'!A226:E557,5,0)</f>
        <v>UN</v>
      </c>
      <c r="F226" s="23">
        <f>VLOOKUP(A226,'EV PRECIO REFERENCIA'!A226:F557,6,0)</f>
        <v>2901.2200000000003</v>
      </c>
      <c r="G226" s="23">
        <f>VLOOKUP(A226,'EV PRECIO REFERENCIA'!A226:G557,7,0)</f>
        <v>3</v>
      </c>
      <c r="H226" s="8">
        <f t="shared" si="85"/>
        <v>8703.66</v>
      </c>
      <c r="I226" s="8">
        <f t="shared" si="86"/>
        <v>2320.9760000000001</v>
      </c>
      <c r="J226" s="8" t="str">
        <f>+'EV PRECIO REFERENCIA'!I226</f>
        <v/>
      </c>
      <c r="K226" s="8" t="str">
        <f t="shared" si="87"/>
        <v>No Aplica</v>
      </c>
      <c r="L226" s="8" t="str">
        <f>+'EV PRECIO REFERENCIA'!L226</f>
        <v/>
      </c>
      <c r="M226" s="8" t="str">
        <f t="shared" si="88"/>
        <v>No Aplica</v>
      </c>
      <c r="N226" s="8" t="str">
        <f>+'EV PRECIO REFERENCIA'!O226</f>
        <v/>
      </c>
      <c r="O226" s="8" t="str">
        <f t="shared" si="89"/>
        <v>No Aplica</v>
      </c>
      <c r="P226" s="8" t="str">
        <f>+'EV PRECIO REFERENCIA'!R226</f>
        <v/>
      </c>
      <c r="Q226" s="8" t="str">
        <f t="shared" si="90"/>
        <v>No Aplica</v>
      </c>
      <c r="R226" s="8" t="str">
        <f>+'EV PRECIO REFERENCIA'!U226</f>
        <v/>
      </c>
      <c r="S226" s="8" t="str">
        <f t="shared" si="91"/>
        <v>No Aplica</v>
      </c>
      <c r="T226" s="8" t="str">
        <f>+'EV PRECIO REFERENCIA'!X226</f>
        <v/>
      </c>
      <c r="U226" s="8" t="str">
        <f t="shared" si="92"/>
        <v>No Aplica</v>
      </c>
      <c r="V226" s="8" t="e">
        <f>+'EV PRECIO REFERENCIA'!AA226</f>
        <v>#REF!</v>
      </c>
      <c r="W226" s="8" t="e">
        <f t="shared" si="93"/>
        <v>#REF!</v>
      </c>
      <c r="X226" s="258" t="str">
        <f>+'EV PRECIO REFERENCIA'!AD226</f>
        <v/>
      </c>
      <c r="Y226" s="8" t="str">
        <f t="shared" si="94"/>
        <v>No Aplica</v>
      </c>
      <c r="Z226" s="8" t="str">
        <f>+'EV PRECIO REFERENCIA'!AG226</f>
        <v/>
      </c>
      <c r="AA226" s="8" t="str">
        <f t="shared" si="95"/>
        <v>No Aplica</v>
      </c>
      <c r="AB226" s="8" t="str">
        <f>+'EV PRECIO REFERENCIA'!AJ226:AJ558</f>
        <v/>
      </c>
      <c r="AC226" s="8" t="str">
        <f t="shared" si="96"/>
        <v>No Aplica</v>
      </c>
      <c r="AD226" s="8" t="str">
        <f>+'EV PRECIO REFERENCIA'!AM226</f>
        <v/>
      </c>
      <c r="AE226" s="8" t="str">
        <f t="shared" si="97"/>
        <v>No Aplica</v>
      </c>
      <c r="AF226" s="342" t="str">
        <f>+'EV PRECIO REFERENCIA'!AP226</f>
        <v/>
      </c>
      <c r="AG226" s="8" t="str">
        <f t="shared" si="98"/>
        <v>No Aplica</v>
      </c>
      <c r="AH226" s="8" t="str">
        <f>+'EV PRECIO REFERENCIA'!AS226</f>
        <v/>
      </c>
      <c r="AI226" s="8" t="str">
        <f t="shared" si="99"/>
        <v>No Aplica</v>
      </c>
      <c r="AJ226" s="8" t="str">
        <f>+'EV PRECIO REFERENCIA'!AV226</f>
        <v/>
      </c>
      <c r="AK226" s="8" t="str">
        <f t="shared" si="100"/>
        <v>No Aplica</v>
      </c>
      <c r="AL226" s="342" t="str">
        <f>+'EV PRECIO REFERENCIA'!AY226</f>
        <v/>
      </c>
      <c r="AM226" s="8" t="str">
        <f t="shared" si="101"/>
        <v>No Aplica</v>
      </c>
      <c r="AN226" s="8" t="str">
        <f>+'EV PRECIO REFERENCIA'!BB226</f>
        <v/>
      </c>
      <c r="AO226" s="8" t="str">
        <f t="shared" si="102"/>
        <v>No Aplica</v>
      </c>
      <c r="AP226" s="8" t="str">
        <f>+'EV PRECIO REFERENCIA'!BE226</f>
        <v/>
      </c>
      <c r="AQ226" s="8" t="str">
        <f t="shared" si="103"/>
        <v>No Aplica</v>
      </c>
      <c r="AR226" s="8" t="str">
        <f>+'EV PRECIO REFERENCIA'!BH226</f>
        <v/>
      </c>
      <c r="AS226" s="8" t="str">
        <f t="shared" si="104"/>
        <v>No Aplica</v>
      </c>
      <c r="AT226" s="8" t="str">
        <f>+'EV PRECIO REFERENCIA'!BK226</f>
        <v/>
      </c>
      <c r="AU226" s="8" t="str">
        <f t="shared" si="105"/>
        <v>No Aplica</v>
      </c>
      <c r="AV226" s="8" t="str">
        <f>+'EV PRECIO REFERENCIA'!BQ226</f>
        <v/>
      </c>
      <c r="AW226" s="8" t="str">
        <f t="shared" si="106"/>
        <v>No Aplica</v>
      </c>
      <c r="AX226" s="8" t="str">
        <f>+'EV PRECIO REFERENCIA'!BT226</f>
        <v/>
      </c>
      <c r="AY226" s="8" t="str">
        <f t="shared" si="107"/>
        <v>No Aplica</v>
      </c>
      <c r="AZ226" s="8" t="e">
        <f>+'EV PRECIO REFERENCIA'!BW226</f>
        <v>#REF!</v>
      </c>
      <c r="BA226" s="8" t="e">
        <f t="shared" si="108"/>
        <v>#REF!</v>
      </c>
      <c r="BB226" s="44">
        <f t="shared" si="109"/>
        <v>0</v>
      </c>
    </row>
    <row r="227" spans="1:55" x14ac:dyDescent="0.2">
      <c r="A227" s="85">
        <f t="shared" si="84"/>
        <v>218</v>
      </c>
      <c r="B227" s="22" t="str">
        <f>VLOOKUP(A227,'EV PRECIO REFERENCIA'!A227:B558,2,0)</f>
        <v>DM370</v>
      </c>
      <c r="C227" s="135" t="str">
        <f>VLOOKUP(A227,'EV PRECIO REFERENCIA'!A227:C558,3,0)</f>
        <v>CERA PARA HUESO 2.5 G</v>
      </c>
      <c r="D227" s="18">
        <f>VLOOKUP(A227,'EV PRECIO REFERENCIA'!A227:D558,4,0)</f>
        <v>1</v>
      </c>
      <c r="E227" s="86" t="str">
        <f>VLOOKUP(A227,'EV PRECIO REFERENCIA'!A227:E558,5,0)</f>
        <v>UN</v>
      </c>
      <c r="F227" s="23">
        <f>VLOOKUP(A227,'EV PRECIO REFERENCIA'!A227:F558,6,0)</f>
        <v>6222.8915662650606</v>
      </c>
      <c r="G227" s="23">
        <f>VLOOKUP(A227,'EV PRECIO REFERENCIA'!A227:G558,7,0)</f>
        <v>24</v>
      </c>
      <c r="H227" s="8">
        <f t="shared" si="85"/>
        <v>149349.39759036145</v>
      </c>
      <c r="I227" s="8">
        <f t="shared" si="86"/>
        <v>4978.3132530120483</v>
      </c>
      <c r="J227" s="8" t="str">
        <f>+'EV PRECIO REFERENCIA'!I227</f>
        <v/>
      </c>
      <c r="K227" s="8" t="str">
        <f t="shared" si="87"/>
        <v>No Aplica</v>
      </c>
      <c r="L227" s="8" t="str">
        <f>+'EV PRECIO REFERENCIA'!L227</f>
        <v/>
      </c>
      <c r="M227" s="8" t="str">
        <f t="shared" si="88"/>
        <v>No Aplica</v>
      </c>
      <c r="N227" s="8" t="str">
        <f>+'EV PRECIO REFERENCIA'!O227</f>
        <v/>
      </c>
      <c r="O227" s="8" t="str">
        <f t="shared" si="89"/>
        <v>No Aplica</v>
      </c>
      <c r="P227" s="8" t="str">
        <f>+'EV PRECIO REFERENCIA'!R227</f>
        <v/>
      </c>
      <c r="Q227" s="8" t="str">
        <f t="shared" si="90"/>
        <v>No Aplica</v>
      </c>
      <c r="R227" s="8" t="str">
        <f>+'EV PRECIO REFERENCIA'!U227</f>
        <v/>
      </c>
      <c r="S227" s="8" t="str">
        <f t="shared" si="91"/>
        <v>No Aplica</v>
      </c>
      <c r="T227" s="8" t="str">
        <f>+'EV PRECIO REFERENCIA'!X227</f>
        <v/>
      </c>
      <c r="U227" s="8" t="str">
        <f t="shared" si="92"/>
        <v>No Aplica</v>
      </c>
      <c r="V227" s="8" t="e">
        <f>+'EV PRECIO REFERENCIA'!AA227</f>
        <v>#REF!</v>
      </c>
      <c r="W227" s="8" t="e">
        <f t="shared" si="93"/>
        <v>#REF!</v>
      </c>
      <c r="X227" s="258" t="str">
        <f>+'EV PRECIO REFERENCIA'!AD227</f>
        <v/>
      </c>
      <c r="Y227" s="8" t="str">
        <f t="shared" si="94"/>
        <v>No Aplica</v>
      </c>
      <c r="Z227" s="8" t="str">
        <f>+'EV PRECIO REFERENCIA'!AG227</f>
        <v/>
      </c>
      <c r="AA227" s="8" t="str">
        <f t="shared" si="95"/>
        <v>No Aplica</v>
      </c>
      <c r="AB227" s="8">
        <f>+'EV PRECIO REFERENCIA'!AJ227:AJ559</f>
        <v>7000</v>
      </c>
      <c r="AC227" s="8" t="str">
        <f t="shared" si="96"/>
        <v>Precios Bajos</v>
      </c>
      <c r="AD227" s="8" t="str">
        <f>+'EV PRECIO REFERENCIA'!AM227</f>
        <v/>
      </c>
      <c r="AE227" s="8" t="str">
        <f t="shared" si="97"/>
        <v>No Aplica</v>
      </c>
      <c r="AF227" s="342" t="str">
        <f>+'EV PRECIO REFERENCIA'!AP227</f>
        <v/>
      </c>
      <c r="AG227" s="8" t="str">
        <f t="shared" si="98"/>
        <v>No Aplica</v>
      </c>
      <c r="AH227" s="8" t="str">
        <f>+'EV PRECIO REFERENCIA'!AS227</f>
        <v/>
      </c>
      <c r="AI227" s="8" t="str">
        <f t="shared" si="99"/>
        <v>No Aplica</v>
      </c>
      <c r="AJ227" s="8" t="str">
        <f>+'EV PRECIO REFERENCIA'!AV227</f>
        <v/>
      </c>
      <c r="AK227" s="8" t="str">
        <f t="shared" si="100"/>
        <v>No Aplica</v>
      </c>
      <c r="AL227" s="342" t="str">
        <f>+'EV PRECIO REFERENCIA'!AY227</f>
        <v/>
      </c>
      <c r="AM227" s="8" t="str">
        <f t="shared" si="101"/>
        <v>No Aplica</v>
      </c>
      <c r="AN227" s="8">
        <f>+'EV PRECIO REFERENCIA'!BB227</f>
        <v>6378</v>
      </c>
      <c r="AO227" s="8" t="str">
        <f t="shared" si="102"/>
        <v>Precios Bajos</v>
      </c>
      <c r="AP227" s="8" t="str">
        <f>+'EV PRECIO REFERENCIA'!BE227</f>
        <v/>
      </c>
      <c r="AQ227" s="8" t="str">
        <f t="shared" si="103"/>
        <v>No Aplica</v>
      </c>
      <c r="AR227" s="8" t="str">
        <f>+'EV PRECIO REFERENCIA'!BH227</f>
        <v/>
      </c>
      <c r="AS227" s="8" t="str">
        <f t="shared" si="104"/>
        <v>No Aplica</v>
      </c>
      <c r="AT227" s="8" t="str">
        <f>+'EV PRECIO REFERENCIA'!BK227</f>
        <v/>
      </c>
      <c r="AU227" s="8" t="str">
        <f t="shared" si="105"/>
        <v>No Aplica</v>
      </c>
      <c r="AV227" s="8" t="str">
        <f>+'EV PRECIO REFERENCIA'!BQ227</f>
        <v/>
      </c>
      <c r="AW227" s="8" t="str">
        <f t="shared" si="106"/>
        <v>No Aplica</v>
      </c>
      <c r="AX227" s="8">
        <f>+'EV PRECIO REFERENCIA'!BT227</f>
        <v>6622</v>
      </c>
      <c r="AY227" s="8" t="str">
        <f t="shared" si="107"/>
        <v>Precios Bajos</v>
      </c>
      <c r="AZ227" s="8" t="e">
        <f>+'EV PRECIO REFERENCIA'!BW227</f>
        <v>#REF!</v>
      </c>
      <c r="BA227" s="8" t="e">
        <f t="shared" si="108"/>
        <v>#REF!</v>
      </c>
      <c r="BB227" s="44">
        <f t="shared" si="109"/>
        <v>6378</v>
      </c>
    </row>
    <row r="228" spans="1:55" ht="38.25" x14ac:dyDescent="0.2">
      <c r="A228" s="85">
        <f t="shared" si="84"/>
        <v>219</v>
      </c>
      <c r="B228" s="22" t="str">
        <f>VLOOKUP(A228,'EV PRECIO REFERENCIA'!A228:B559,2,0)</f>
        <v>DM1717</v>
      </c>
      <c r="C228" s="135" t="str">
        <f>VLOOKUP(A228,'EV PRECIO REFERENCIA'!A228:C559,3,0)</f>
        <v>CINTA METRICA PARA OBSTETRICIA (ALTURA UTERINA)</v>
      </c>
      <c r="D228" s="18">
        <f>VLOOKUP(A228,'EV PRECIO REFERENCIA'!A228:D559,4,0)</f>
        <v>1</v>
      </c>
      <c r="E228" s="86" t="str">
        <f>VLOOKUP(A228,'EV PRECIO REFERENCIA'!A228:E559,5,0)</f>
        <v>UN</v>
      </c>
      <c r="F228" s="23">
        <f>VLOOKUP(A228,'EV PRECIO REFERENCIA'!A228:F559,6,0)</f>
        <v>3820.9091199999998</v>
      </c>
      <c r="G228" s="23">
        <f>VLOOKUP(A228,'EV PRECIO REFERENCIA'!A228:G559,7,0)</f>
        <v>1</v>
      </c>
      <c r="H228" s="8">
        <f t="shared" si="85"/>
        <v>3820.9091199999998</v>
      </c>
      <c r="I228" s="8">
        <f t="shared" si="86"/>
        <v>3056.727296</v>
      </c>
      <c r="J228" s="8" t="str">
        <f>+'EV PRECIO REFERENCIA'!I228</f>
        <v/>
      </c>
      <c r="K228" s="8" t="str">
        <f t="shared" si="87"/>
        <v>No Aplica</v>
      </c>
      <c r="L228" s="8" t="str">
        <f>+'EV PRECIO REFERENCIA'!L228</f>
        <v/>
      </c>
      <c r="M228" s="8" t="str">
        <f t="shared" si="88"/>
        <v>No Aplica</v>
      </c>
      <c r="N228" s="8" t="str">
        <f>+'EV PRECIO REFERENCIA'!O228</f>
        <v/>
      </c>
      <c r="O228" s="8" t="str">
        <f t="shared" si="89"/>
        <v>No Aplica</v>
      </c>
      <c r="P228" s="8" t="str">
        <f>+'EV PRECIO REFERENCIA'!R228</f>
        <v/>
      </c>
      <c r="Q228" s="8" t="str">
        <f t="shared" si="90"/>
        <v>No Aplica</v>
      </c>
      <c r="R228" s="8" t="str">
        <f>+'EV PRECIO REFERENCIA'!U228</f>
        <v/>
      </c>
      <c r="S228" s="8" t="str">
        <f t="shared" si="91"/>
        <v>No Aplica</v>
      </c>
      <c r="T228" s="8" t="str">
        <f>+'EV PRECIO REFERENCIA'!X228</f>
        <v/>
      </c>
      <c r="U228" s="8" t="str">
        <f t="shared" si="92"/>
        <v>No Aplica</v>
      </c>
      <c r="V228" s="8" t="e">
        <f>+'EV PRECIO REFERENCIA'!AA228</f>
        <v>#REF!</v>
      </c>
      <c r="W228" s="8" t="e">
        <f t="shared" si="93"/>
        <v>#REF!</v>
      </c>
      <c r="X228" s="258" t="str">
        <f>+'EV PRECIO REFERENCIA'!AD228</f>
        <v/>
      </c>
      <c r="Y228" s="8" t="str">
        <f t="shared" si="94"/>
        <v>No Aplica</v>
      </c>
      <c r="Z228" s="8" t="str">
        <f>+'EV PRECIO REFERENCIA'!AG228</f>
        <v/>
      </c>
      <c r="AA228" s="8" t="str">
        <f t="shared" si="95"/>
        <v>No Aplica</v>
      </c>
      <c r="AB228" s="8" t="str">
        <f>+'EV PRECIO REFERENCIA'!AJ228:AJ560</f>
        <v/>
      </c>
      <c r="AC228" s="8" t="str">
        <f t="shared" si="96"/>
        <v>No Aplica</v>
      </c>
      <c r="AD228" s="8" t="str">
        <f>+'EV PRECIO REFERENCIA'!AM228</f>
        <v/>
      </c>
      <c r="AE228" s="8" t="str">
        <f t="shared" si="97"/>
        <v>No Aplica</v>
      </c>
      <c r="AF228" s="342" t="str">
        <f>+'EV PRECIO REFERENCIA'!AP228</f>
        <v/>
      </c>
      <c r="AG228" s="8" t="str">
        <f t="shared" si="98"/>
        <v>No Aplica</v>
      </c>
      <c r="AH228" s="8" t="str">
        <f>+'EV PRECIO REFERENCIA'!AS228</f>
        <v/>
      </c>
      <c r="AI228" s="8" t="str">
        <f t="shared" si="99"/>
        <v>No Aplica</v>
      </c>
      <c r="AJ228" s="8" t="str">
        <f>+'EV PRECIO REFERENCIA'!AV228</f>
        <v/>
      </c>
      <c r="AK228" s="8" t="str">
        <f t="shared" si="100"/>
        <v>No Aplica</v>
      </c>
      <c r="AL228" s="342" t="str">
        <f>+'EV PRECIO REFERENCIA'!AY228</f>
        <v/>
      </c>
      <c r="AM228" s="8" t="str">
        <f t="shared" si="101"/>
        <v>No Aplica</v>
      </c>
      <c r="AN228" s="8" t="str">
        <f>+'EV PRECIO REFERENCIA'!BB228</f>
        <v/>
      </c>
      <c r="AO228" s="8" t="str">
        <f t="shared" si="102"/>
        <v>No Aplica</v>
      </c>
      <c r="AP228" s="8" t="str">
        <f>+'EV PRECIO REFERENCIA'!BE228</f>
        <v/>
      </c>
      <c r="AQ228" s="8" t="str">
        <f t="shared" si="103"/>
        <v>No Aplica</v>
      </c>
      <c r="AR228" s="8" t="str">
        <f>+'EV PRECIO REFERENCIA'!BH228</f>
        <v/>
      </c>
      <c r="AS228" s="8" t="str">
        <f t="shared" si="104"/>
        <v>No Aplica</v>
      </c>
      <c r="AT228" s="8" t="str">
        <f>+'EV PRECIO REFERENCIA'!BK228</f>
        <v/>
      </c>
      <c r="AU228" s="8" t="str">
        <f t="shared" si="105"/>
        <v>No Aplica</v>
      </c>
      <c r="AV228" s="8" t="str">
        <f>+'EV PRECIO REFERENCIA'!BQ228</f>
        <v/>
      </c>
      <c r="AW228" s="8" t="str">
        <f t="shared" si="106"/>
        <v>No Aplica</v>
      </c>
      <c r="AX228" s="8" t="str">
        <f>+'EV PRECIO REFERENCIA'!BT228</f>
        <v/>
      </c>
      <c r="AY228" s="8" t="str">
        <f t="shared" si="107"/>
        <v>No Aplica</v>
      </c>
      <c r="AZ228" s="8" t="e">
        <f>+'EV PRECIO REFERENCIA'!BW228</f>
        <v>#REF!</v>
      </c>
      <c r="BA228" s="8" t="e">
        <f t="shared" si="108"/>
        <v>#REF!</v>
      </c>
      <c r="BB228" s="44">
        <f t="shared" si="109"/>
        <v>0</v>
      </c>
    </row>
    <row r="229" spans="1:55" ht="38.25" x14ac:dyDescent="0.2">
      <c r="A229" s="85">
        <f t="shared" si="84"/>
        <v>220</v>
      </c>
      <c r="B229" s="22" t="str">
        <f>VLOOKUP(A229,'EV PRECIO REFERENCIA'!A229:B560,2,0)</f>
        <v>DM375</v>
      </c>
      <c r="C229" s="135" t="str">
        <f>VLOOKUP(A229,'EV PRECIO REFERENCIA'!A229:C560,3,0)</f>
        <v>CINTA UMBILICAL DE ALGODON DOS TIRAS 0.30 X 45CM</v>
      </c>
      <c r="D229" s="18">
        <f>VLOOKUP(A229,'EV PRECIO REFERENCIA'!A229:D560,4,0)</f>
        <v>1</v>
      </c>
      <c r="E229" s="86" t="str">
        <f>VLOOKUP(A229,'EV PRECIO REFERENCIA'!A229:E560,5,0)</f>
        <v>UN</v>
      </c>
      <c r="F229" s="23">
        <f>VLOOKUP(A229,'EV PRECIO REFERENCIA'!A229:F560,6,0)</f>
        <v>12711</v>
      </c>
      <c r="G229" s="23">
        <f>VLOOKUP(A229,'EV PRECIO REFERENCIA'!A229:G560,7,0)</f>
        <v>9</v>
      </c>
      <c r="H229" s="8">
        <f t="shared" si="85"/>
        <v>114399</v>
      </c>
      <c r="I229" s="8">
        <f t="shared" si="86"/>
        <v>10168.799999999999</v>
      </c>
      <c r="J229" s="8" t="str">
        <f>+'EV PRECIO REFERENCIA'!I229</f>
        <v/>
      </c>
      <c r="K229" s="8" t="str">
        <f t="shared" si="87"/>
        <v>No Aplica</v>
      </c>
      <c r="L229" s="8" t="str">
        <f>+'EV PRECIO REFERENCIA'!L229</f>
        <v/>
      </c>
      <c r="M229" s="8" t="str">
        <f t="shared" si="88"/>
        <v>No Aplica</v>
      </c>
      <c r="N229" s="8" t="str">
        <f>+'EV PRECIO REFERENCIA'!O229</f>
        <v/>
      </c>
      <c r="O229" s="8" t="str">
        <f t="shared" si="89"/>
        <v>No Aplica</v>
      </c>
      <c r="P229" s="8" t="str">
        <f>+'EV PRECIO REFERENCIA'!R229</f>
        <v/>
      </c>
      <c r="Q229" s="8" t="str">
        <f t="shared" si="90"/>
        <v>No Aplica</v>
      </c>
      <c r="R229" s="8" t="str">
        <f>+'EV PRECIO REFERENCIA'!U229</f>
        <v/>
      </c>
      <c r="S229" s="8" t="str">
        <f t="shared" si="91"/>
        <v>No Aplica</v>
      </c>
      <c r="T229" s="8" t="str">
        <f>+'EV PRECIO REFERENCIA'!X229</f>
        <v/>
      </c>
      <c r="U229" s="8" t="str">
        <f t="shared" si="92"/>
        <v>No Aplica</v>
      </c>
      <c r="V229" s="8" t="e">
        <f>+'EV PRECIO REFERENCIA'!AA229</f>
        <v>#REF!</v>
      </c>
      <c r="W229" s="8" t="e">
        <f t="shared" si="93"/>
        <v>#REF!</v>
      </c>
      <c r="X229" s="258" t="str">
        <f>+'EV PRECIO REFERENCIA'!AD229</f>
        <v/>
      </c>
      <c r="Y229" s="8" t="str">
        <f t="shared" si="94"/>
        <v>No Aplica</v>
      </c>
      <c r="Z229" s="8" t="str">
        <f>+'EV PRECIO REFERENCIA'!AG229</f>
        <v/>
      </c>
      <c r="AA229" s="8" t="str">
        <f t="shared" si="95"/>
        <v>No Aplica</v>
      </c>
      <c r="AB229" s="8" t="str">
        <f>+'EV PRECIO REFERENCIA'!AJ229:AJ561</f>
        <v/>
      </c>
      <c r="AC229" s="8" t="str">
        <f t="shared" si="96"/>
        <v>No Aplica</v>
      </c>
      <c r="AD229" s="8" t="str">
        <f>+'EV PRECIO REFERENCIA'!AM229</f>
        <v/>
      </c>
      <c r="AE229" s="8" t="str">
        <f t="shared" si="97"/>
        <v>No Aplica</v>
      </c>
      <c r="AF229" s="342" t="str">
        <f>+'EV PRECIO REFERENCIA'!AP229</f>
        <v/>
      </c>
      <c r="AG229" s="8" t="str">
        <f t="shared" si="98"/>
        <v>No Aplica</v>
      </c>
      <c r="AH229" s="8" t="str">
        <f>+'EV PRECIO REFERENCIA'!AS229</f>
        <v/>
      </c>
      <c r="AI229" s="8" t="str">
        <f t="shared" si="99"/>
        <v>No Aplica</v>
      </c>
      <c r="AJ229" s="8" t="str">
        <f>+'EV PRECIO REFERENCIA'!AV229</f>
        <v/>
      </c>
      <c r="AK229" s="8" t="str">
        <f t="shared" si="100"/>
        <v>No Aplica</v>
      </c>
      <c r="AL229" s="342" t="str">
        <f>+'EV PRECIO REFERENCIA'!AY229</f>
        <v/>
      </c>
      <c r="AM229" s="8" t="str">
        <f t="shared" si="101"/>
        <v>No Aplica</v>
      </c>
      <c r="AN229" s="8" t="str">
        <f>+'EV PRECIO REFERENCIA'!BB229</f>
        <v/>
      </c>
      <c r="AO229" s="8" t="str">
        <f t="shared" si="102"/>
        <v>No Aplica</v>
      </c>
      <c r="AP229" s="8">
        <f>+'EV PRECIO REFERENCIA'!BE229</f>
        <v>12262</v>
      </c>
      <c r="AQ229" s="8" t="str">
        <f t="shared" si="103"/>
        <v>Precios Bajos</v>
      </c>
      <c r="AR229" s="8" t="str">
        <f>+'EV PRECIO REFERENCIA'!BH229</f>
        <v/>
      </c>
      <c r="AS229" s="8" t="str">
        <f t="shared" si="104"/>
        <v>No Aplica</v>
      </c>
      <c r="AT229" s="8" t="str">
        <f>+'EV PRECIO REFERENCIA'!BK229</f>
        <v/>
      </c>
      <c r="AU229" s="8" t="str">
        <f t="shared" si="105"/>
        <v>No Aplica</v>
      </c>
      <c r="AV229" s="8" t="str">
        <f>+'EV PRECIO REFERENCIA'!BQ229</f>
        <v/>
      </c>
      <c r="AW229" s="8" t="str">
        <f t="shared" si="106"/>
        <v>No Aplica</v>
      </c>
      <c r="AX229" s="8" t="str">
        <f>+'EV PRECIO REFERENCIA'!BT229</f>
        <v/>
      </c>
      <c r="AY229" s="8" t="str">
        <f t="shared" si="107"/>
        <v>No Aplica</v>
      </c>
      <c r="AZ229" s="8" t="e">
        <f>+'EV PRECIO REFERENCIA'!BW229</f>
        <v>#REF!</v>
      </c>
      <c r="BA229" s="8" t="e">
        <f t="shared" si="108"/>
        <v>#REF!</v>
      </c>
      <c r="BB229" s="44">
        <f t="shared" si="109"/>
        <v>12262</v>
      </c>
    </row>
    <row r="230" spans="1:55" ht="38.25" x14ac:dyDescent="0.2">
      <c r="A230" s="85">
        <f t="shared" si="84"/>
        <v>221</v>
      </c>
      <c r="B230" s="22" t="str">
        <f>VLOOKUP(A230,'EV PRECIO REFERENCIA'!A230:B561,2,0)</f>
        <v>DM2410</v>
      </c>
      <c r="C230" s="135" t="str">
        <f>VLOOKUP(A230,'EV PRECIO REFERENCIA'!A230:C561,3,0)</f>
        <v>COTONOIDE 1X3 PULGADAS (25X76MM) SOBRE X10 MAS O MENOS 3 MM POR CADA LADO</v>
      </c>
      <c r="D230" s="18">
        <f>VLOOKUP(A230,'EV PRECIO REFERENCIA'!A230:D561,4,0)</f>
        <v>1</v>
      </c>
      <c r="E230" s="86" t="str">
        <f>VLOOKUP(A230,'EV PRECIO REFERENCIA'!A230:E561,5,0)</f>
        <v>UN</v>
      </c>
      <c r="F230" s="23">
        <f>VLOOKUP(A230,'EV PRECIO REFERENCIA'!A230:F561,6,0)</f>
        <v>1848.3500000000001</v>
      </c>
      <c r="G230" s="23">
        <f>VLOOKUP(A230,'EV PRECIO REFERENCIA'!A230:G561,7,0)</f>
        <v>1</v>
      </c>
      <c r="H230" s="8">
        <f t="shared" si="85"/>
        <v>1848.3500000000001</v>
      </c>
      <c r="I230" s="8">
        <f t="shared" si="86"/>
        <v>1478.68</v>
      </c>
      <c r="J230" s="8" t="str">
        <f>+'EV PRECIO REFERENCIA'!I230</f>
        <v/>
      </c>
      <c r="K230" s="8" t="str">
        <f t="shared" si="87"/>
        <v>No Aplica</v>
      </c>
      <c r="L230" s="8" t="str">
        <f>+'EV PRECIO REFERENCIA'!L230</f>
        <v/>
      </c>
      <c r="M230" s="8" t="str">
        <f t="shared" si="88"/>
        <v>No Aplica</v>
      </c>
      <c r="N230" s="8" t="str">
        <f>+'EV PRECIO REFERENCIA'!O230</f>
        <v/>
      </c>
      <c r="O230" s="8" t="str">
        <f t="shared" si="89"/>
        <v>No Aplica</v>
      </c>
      <c r="P230" s="8" t="str">
        <f>+'EV PRECIO REFERENCIA'!R230</f>
        <v/>
      </c>
      <c r="Q230" s="8" t="str">
        <f t="shared" si="90"/>
        <v>No Aplica</v>
      </c>
      <c r="R230" s="8" t="str">
        <f>+'EV PRECIO REFERENCIA'!U230</f>
        <v/>
      </c>
      <c r="S230" s="8" t="str">
        <f t="shared" si="91"/>
        <v>No Aplica</v>
      </c>
      <c r="T230" s="8" t="str">
        <f>+'EV PRECIO REFERENCIA'!X230</f>
        <v/>
      </c>
      <c r="U230" s="8" t="str">
        <f t="shared" si="92"/>
        <v>No Aplica</v>
      </c>
      <c r="V230" s="8" t="e">
        <f>+'EV PRECIO REFERENCIA'!AA230</f>
        <v>#REF!</v>
      </c>
      <c r="W230" s="8" t="e">
        <f t="shared" si="93"/>
        <v>#REF!</v>
      </c>
      <c r="X230" s="258" t="str">
        <f>+'EV PRECIO REFERENCIA'!AD230</f>
        <v/>
      </c>
      <c r="Y230" s="8" t="str">
        <f t="shared" si="94"/>
        <v>No Aplica</v>
      </c>
      <c r="Z230" s="8" t="str">
        <f>+'EV PRECIO REFERENCIA'!AG230</f>
        <v/>
      </c>
      <c r="AA230" s="8" t="str">
        <f t="shared" si="95"/>
        <v>No Aplica</v>
      </c>
      <c r="AB230" s="8" t="str">
        <f>+'EV PRECIO REFERENCIA'!AJ230:AJ562</f>
        <v/>
      </c>
      <c r="AC230" s="8" t="str">
        <f t="shared" si="96"/>
        <v>No Aplica</v>
      </c>
      <c r="AD230" s="8" t="str">
        <f>+'EV PRECIO REFERENCIA'!AM230</f>
        <v/>
      </c>
      <c r="AE230" s="8" t="str">
        <f t="shared" si="97"/>
        <v>No Aplica</v>
      </c>
      <c r="AF230" s="342" t="str">
        <f>+'EV PRECIO REFERENCIA'!AP230</f>
        <v/>
      </c>
      <c r="AG230" s="8" t="str">
        <f t="shared" si="98"/>
        <v>No Aplica</v>
      </c>
      <c r="AH230" s="8" t="str">
        <f>+'EV PRECIO REFERENCIA'!AS230</f>
        <v/>
      </c>
      <c r="AI230" s="8" t="str">
        <f t="shared" si="99"/>
        <v>No Aplica</v>
      </c>
      <c r="AJ230" s="8" t="str">
        <f>+'EV PRECIO REFERENCIA'!AV230</f>
        <v/>
      </c>
      <c r="AK230" s="8" t="str">
        <f t="shared" si="100"/>
        <v>No Aplica</v>
      </c>
      <c r="AL230" s="342" t="str">
        <f>+'EV PRECIO REFERENCIA'!AY230</f>
        <v/>
      </c>
      <c r="AM230" s="8" t="str">
        <f t="shared" si="101"/>
        <v>No Aplica</v>
      </c>
      <c r="AN230" s="8" t="str">
        <f>+'EV PRECIO REFERENCIA'!BB230</f>
        <v/>
      </c>
      <c r="AO230" s="8" t="str">
        <f t="shared" si="102"/>
        <v>No Aplica</v>
      </c>
      <c r="AP230" s="8" t="str">
        <f>+'EV PRECIO REFERENCIA'!BE230</f>
        <v/>
      </c>
      <c r="AQ230" s="8" t="str">
        <f t="shared" si="103"/>
        <v>No Aplica</v>
      </c>
      <c r="AR230" s="8" t="str">
        <f>+'EV PRECIO REFERENCIA'!BH230</f>
        <v/>
      </c>
      <c r="AS230" s="8" t="str">
        <f t="shared" si="104"/>
        <v>No Aplica</v>
      </c>
      <c r="AT230" s="8" t="str">
        <f>+'EV PRECIO REFERENCIA'!BK230</f>
        <v/>
      </c>
      <c r="AU230" s="8" t="str">
        <f t="shared" si="105"/>
        <v>No Aplica</v>
      </c>
      <c r="AV230" s="8" t="str">
        <f>+'EV PRECIO REFERENCIA'!BQ230</f>
        <v/>
      </c>
      <c r="AW230" s="8" t="str">
        <f t="shared" si="106"/>
        <v>No Aplica</v>
      </c>
      <c r="AX230" s="8" t="str">
        <f>+'EV PRECIO REFERENCIA'!BT230</f>
        <v/>
      </c>
      <c r="AY230" s="8" t="str">
        <f t="shared" si="107"/>
        <v>No Aplica</v>
      </c>
      <c r="AZ230" s="8" t="e">
        <f>+'EV PRECIO REFERENCIA'!BW230</f>
        <v>#REF!</v>
      </c>
      <c r="BA230" s="8" t="e">
        <f t="shared" si="108"/>
        <v>#REF!</v>
      </c>
      <c r="BB230" s="44">
        <f t="shared" si="109"/>
        <v>0</v>
      </c>
    </row>
    <row r="231" spans="1:55" ht="25.5" x14ac:dyDescent="0.2">
      <c r="A231" s="85">
        <f t="shared" si="84"/>
        <v>222</v>
      </c>
      <c r="B231" s="22" t="str">
        <f>VLOOKUP(A231,'EV PRECIO REFERENCIA'!A231:B562,2,0)</f>
        <v>DM426</v>
      </c>
      <c r="C231" s="135" t="str">
        <f>VLOOKUP(A231,'EV PRECIO REFERENCIA'!A231:C562,3,0)</f>
        <v>DISPOSITIVO INTRAOSEO AUTOMATICO ADULTO</v>
      </c>
      <c r="D231" s="18">
        <f>VLOOKUP(A231,'EV PRECIO REFERENCIA'!A231:D562,4,0)</f>
        <v>1</v>
      </c>
      <c r="E231" s="86" t="str">
        <f>VLOOKUP(A231,'EV PRECIO REFERENCIA'!A231:E562,5,0)</f>
        <v>UN</v>
      </c>
      <c r="F231" s="23">
        <f>VLOOKUP(A231,'EV PRECIO REFERENCIA'!A231:F562,6,0)</f>
        <v>2677500</v>
      </c>
      <c r="G231" s="23">
        <f>VLOOKUP(A231,'EV PRECIO REFERENCIA'!A231:G562,7,0)</f>
        <v>2</v>
      </c>
      <c r="H231" s="8">
        <f t="shared" si="85"/>
        <v>5355000</v>
      </c>
      <c r="I231" s="8">
        <f t="shared" si="86"/>
        <v>2142000</v>
      </c>
      <c r="J231" s="8" t="str">
        <f>+'EV PRECIO REFERENCIA'!I231</f>
        <v/>
      </c>
      <c r="K231" s="8" t="str">
        <f t="shared" si="87"/>
        <v>No Aplica</v>
      </c>
      <c r="L231" s="8" t="str">
        <f>+'EV PRECIO REFERENCIA'!L231</f>
        <v/>
      </c>
      <c r="M231" s="8" t="str">
        <f t="shared" si="88"/>
        <v>No Aplica</v>
      </c>
      <c r="N231" s="8" t="str">
        <f>+'EV PRECIO REFERENCIA'!O231</f>
        <v/>
      </c>
      <c r="O231" s="8" t="str">
        <f t="shared" si="89"/>
        <v>No Aplica</v>
      </c>
      <c r="P231" s="8" t="str">
        <f>+'EV PRECIO REFERENCIA'!R231</f>
        <v/>
      </c>
      <c r="Q231" s="8" t="str">
        <f t="shared" si="90"/>
        <v>No Aplica</v>
      </c>
      <c r="R231" s="8" t="str">
        <f>+'EV PRECIO REFERENCIA'!U231</f>
        <v/>
      </c>
      <c r="S231" s="8" t="str">
        <f t="shared" si="91"/>
        <v>No Aplica</v>
      </c>
      <c r="T231" s="8" t="str">
        <f>+'EV PRECIO REFERENCIA'!X231</f>
        <v/>
      </c>
      <c r="U231" s="8" t="str">
        <f t="shared" si="92"/>
        <v>No Aplica</v>
      </c>
      <c r="V231" s="8" t="e">
        <f>+'EV PRECIO REFERENCIA'!AA231</f>
        <v>#REF!</v>
      </c>
      <c r="W231" s="8" t="e">
        <f t="shared" si="93"/>
        <v>#REF!</v>
      </c>
      <c r="X231" s="258" t="str">
        <f>+'EV PRECIO REFERENCIA'!AD231</f>
        <v/>
      </c>
      <c r="Y231" s="8" t="str">
        <f t="shared" si="94"/>
        <v>No Aplica</v>
      </c>
      <c r="Z231" s="8" t="str">
        <f>+'EV PRECIO REFERENCIA'!AG231</f>
        <v/>
      </c>
      <c r="AA231" s="8" t="str">
        <f t="shared" si="95"/>
        <v>No Aplica</v>
      </c>
      <c r="AB231" s="8" t="str">
        <f>+'EV PRECIO REFERENCIA'!AJ231:AJ563</f>
        <v/>
      </c>
      <c r="AC231" s="8" t="str">
        <f t="shared" si="96"/>
        <v>No Aplica</v>
      </c>
      <c r="AD231" s="8" t="str">
        <f>+'EV PRECIO REFERENCIA'!AM231</f>
        <v/>
      </c>
      <c r="AE231" s="8" t="str">
        <f t="shared" si="97"/>
        <v>No Aplica</v>
      </c>
      <c r="AF231" s="342" t="str">
        <f>+'EV PRECIO REFERENCIA'!AP231</f>
        <v/>
      </c>
      <c r="AG231" s="8" t="str">
        <f t="shared" si="98"/>
        <v>No Aplica</v>
      </c>
      <c r="AH231" s="8" t="str">
        <f>+'EV PRECIO REFERENCIA'!AS231</f>
        <v/>
      </c>
      <c r="AI231" s="8" t="str">
        <f t="shared" si="99"/>
        <v>No Aplica</v>
      </c>
      <c r="AJ231" s="8" t="str">
        <f>+'EV PRECIO REFERENCIA'!AV231</f>
        <v/>
      </c>
      <c r="AK231" s="8" t="str">
        <f t="shared" si="100"/>
        <v>No Aplica</v>
      </c>
      <c r="AL231" s="342" t="str">
        <f>+'EV PRECIO REFERENCIA'!AY231</f>
        <v/>
      </c>
      <c r="AM231" s="8" t="str">
        <f t="shared" si="101"/>
        <v>No Aplica</v>
      </c>
      <c r="AN231" s="8" t="str">
        <f>+'EV PRECIO REFERENCIA'!BB231</f>
        <v/>
      </c>
      <c r="AO231" s="8" t="str">
        <f t="shared" si="102"/>
        <v>No Aplica</v>
      </c>
      <c r="AP231" s="8" t="str">
        <f>+'EV PRECIO REFERENCIA'!BE231</f>
        <v/>
      </c>
      <c r="AQ231" s="8" t="str">
        <f t="shared" si="103"/>
        <v>No Aplica</v>
      </c>
      <c r="AR231" s="8" t="str">
        <f>+'EV PRECIO REFERENCIA'!BH231</f>
        <v/>
      </c>
      <c r="AS231" s="8" t="str">
        <f t="shared" si="104"/>
        <v>No Aplica</v>
      </c>
      <c r="AT231" s="8" t="str">
        <f>+'EV PRECIO REFERENCIA'!BK231</f>
        <v/>
      </c>
      <c r="AU231" s="8" t="str">
        <f t="shared" si="105"/>
        <v>No Aplica</v>
      </c>
      <c r="AV231" s="8" t="str">
        <f>+'EV PRECIO REFERENCIA'!BQ231</f>
        <v/>
      </c>
      <c r="AW231" s="8" t="str">
        <f t="shared" si="106"/>
        <v>No Aplica</v>
      </c>
      <c r="AX231" s="8" t="str">
        <f>+'EV PRECIO REFERENCIA'!BT231</f>
        <v/>
      </c>
      <c r="AY231" s="8" t="str">
        <f t="shared" si="107"/>
        <v>No Aplica</v>
      </c>
      <c r="AZ231" s="8" t="e">
        <f>+'EV PRECIO REFERENCIA'!BW231</f>
        <v>#REF!</v>
      </c>
      <c r="BA231" s="8" t="e">
        <f t="shared" si="108"/>
        <v>#REF!</v>
      </c>
      <c r="BB231" s="44">
        <f t="shared" si="109"/>
        <v>0</v>
      </c>
    </row>
    <row r="232" spans="1:55" ht="25.5" x14ac:dyDescent="0.2">
      <c r="A232" s="85">
        <f t="shared" si="84"/>
        <v>223</v>
      </c>
      <c r="B232" s="22" t="str">
        <f>VLOOKUP(A232,'EV PRECIO REFERENCIA'!A232:B563,2,0)</f>
        <v>DM466</v>
      </c>
      <c r="C232" s="135" t="str">
        <f>VLOOKUP(A232,'EV PRECIO REFERENCIA'!A232:C563,3,0)</f>
        <v>EQUIPO PRESION VENOSA CENTRAL -PVC-</v>
      </c>
      <c r="D232" s="18">
        <f>VLOOKUP(A232,'EV PRECIO REFERENCIA'!A232:D563,4,0)</f>
        <v>1</v>
      </c>
      <c r="E232" s="86" t="str">
        <f>VLOOKUP(A232,'EV PRECIO REFERENCIA'!A232:E563,5,0)</f>
        <v>UN</v>
      </c>
      <c r="F232" s="23">
        <f>VLOOKUP(A232,'EV PRECIO REFERENCIA'!A232:F563,6,0)</f>
        <v>19436.1924</v>
      </c>
      <c r="G232" s="23">
        <f>VLOOKUP(A232,'EV PRECIO REFERENCIA'!A232:G563,7,0)</f>
        <v>60</v>
      </c>
      <c r="H232" s="8">
        <f t="shared" si="85"/>
        <v>1166171.544</v>
      </c>
      <c r="I232" s="8">
        <f t="shared" si="86"/>
        <v>15548.95392</v>
      </c>
      <c r="J232" s="8" t="str">
        <f>+'EV PRECIO REFERENCIA'!I232</f>
        <v/>
      </c>
      <c r="K232" s="8" t="str">
        <f t="shared" si="87"/>
        <v>No Aplica</v>
      </c>
      <c r="L232" s="8" t="str">
        <f>+'EV PRECIO REFERENCIA'!L232</f>
        <v/>
      </c>
      <c r="M232" s="8" t="str">
        <f t="shared" si="88"/>
        <v>No Aplica</v>
      </c>
      <c r="N232" s="8" t="str">
        <f>+'EV PRECIO REFERENCIA'!O232</f>
        <v/>
      </c>
      <c r="O232" s="8" t="str">
        <f t="shared" si="89"/>
        <v>No Aplica</v>
      </c>
      <c r="P232" s="8" t="str">
        <f>+'EV PRECIO REFERENCIA'!R232</f>
        <v/>
      </c>
      <c r="Q232" s="8" t="str">
        <f t="shared" si="90"/>
        <v>No Aplica</v>
      </c>
      <c r="R232" s="8" t="str">
        <f>+'EV PRECIO REFERENCIA'!U232</f>
        <v/>
      </c>
      <c r="S232" s="8" t="str">
        <f t="shared" si="91"/>
        <v>No Aplica</v>
      </c>
      <c r="T232" s="8" t="str">
        <f>+'EV PRECIO REFERENCIA'!X232</f>
        <v/>
      </c>
      <c r="U232" s="8" t="str">
        <f t="shared" si="92"/>
        <v>No Aplica</v>
      </c>
      <c r="V232" s="8" t="e">
        <f>+'EV PRECIO REFERENCIA'!AA232</f>
        <v>#REF!</v>
      </c>
      <c r="W232" s="8" t="e">
        <f t="shared" si="93"/>
        <v>#REF!</v>
      </c>
      <c r="X232" s="258" t="str">
        <f>+'EV PRECIO REFERENCIA'!AD232</f>
        <v/>
      </c>
      <c r="Y232" s="8" t="str">
        <f t="shared" si="94"/>
        <v>No Aplica</v>
      </c>
      <c r="Z232" s="8" t="str">
        <f>+'EV PRECIO REFERENCIA'!AG232</f>
        <v/>
      </c>
      <c r="AA232" s="8" t="str">
        <f t="shared" si="95"/>
        <v>No Aplica</v>
      </c>
      <c r="AB232" s="8" t="str">
        <f>+'EV PRECIO REFERENCIA'!AJ232:AJ564</f>
        <v/>
      </c>
      <c r="AC232" s="8" t="str">
        <f t="shared" si="96"/>
        <v>No Aplica</v>
      </c>
      <c r="AD232" s="8" t="str">
        <f>+'EV PRECIO REFERENCIA'!AM232</f>
        <v/>
      </c>
      <c r="AE232" s="8" t="str">
        <f t="shared" si="97"/>
        <v>No Aplica</v>
      </c>
      <c r="AF232" s="342" t="str">
        <f>+'EV PRECIO REFERENCIA'!AP232</f>
        <v/>
      </c>
      <c r="AG232" s="8" t="str">
        <f t="shared" si="98"/>
        <v>No Aplica</v>
      </c>
      <c r="AH232" s="8" t="str">
        <f>+'EV PRECIO REFERENCIA'!AS232</f>
        <v/>
      </c>
      <c r="AI232" s="8" t="str">
        <f t="shared" si="99"/>
        <v>No Aplica</v>
      </c>
      <c r="AJ232" s="8" t="str">
        <f>+'EV PRECIO REFERENCIA'!AV232</f>
        <v/>
      </c>
      <c r="AK232" s="8" t="str">
        <f t="shared" si="100"/>
        <v>No Aplica</v>
      </c>
      <c r="AL232" s="342" t="str">
        <f>+'EV PRECIO REFERENCIA'!AY232</f>
        <v/>
      </c>
      <c r="AM232" s="8" t="str">
        <f t="shared" si="101"/>
        <v>No Aplica</v>
      </c>
      <c r="AN232" s="8" t="str">
        <f>+'EV PRECIO REFERENCIA'!BB232</f>
        <v/>
      </c>
      <c r="AO232" s="8" t="str">
        <f t="shared" si="102"/>
        <v>No Aplica</v>
      </c>
      <c r="AP232" s="8" t="str">
        <f>+'EV PRECIO REFERENCIA'!BE232</f>
        <v/>
      </c>
      <c r="AQ232" s="8" t="str">
        <f t="shared" si="103"/>
        <v>No Aplica</v>
      </c>
      <c r="AR232" s="8" t="str">
        <f>+'EV PRECIO REFERENCIA'!BH232</f>
        <v/>
      </c>
      <c r="AS232" s="8" t="str">
        <f t="shared" si="104"/>
        <v>No Aplica</v>
      </c>
      <c r="AT232" s="8" t="str">
        <f>+'EV PRECIO REFERENCIA'!BK232</f>
        <v/>
      </c>
      <c r="AU232" s="8" t="str">
        <f t="shared" si="105"/>
        <v>No Aplica</v>
      </c>
      <c r="AV232" s="8" t="str">
        <f>+'EV PRECIO REFERENCIA'!BQ232</f>
        <v/>
      </c>
      <c r="AW232" s="8" t="str">
        <f t="shared" si="106"/>
        <v>No Aplica</v>
      </c>
      <c r="AX232" s="8" t="str">
        <f>+'EV PRECIO REFERENCIA'!BT232</f>
        <v/>
      </c>
      <c r="AY232" s="8" t="str">
        <f t="shared" si="107"/>
        <v>No Aplica</v>
      </c>
      <c r="AZ232" s="8" t="e">
        <f>+'EV PRECIO REFERENCIA'!BW232</f>
        <v>#REF!</v>
      </c>
      <c r="BA232" s="8" t="e">
        <f t="shared" si="108"/>
        <v>#REF!</v>
      </c>
      <c r="BB232" s="44">
        <f t="shared" si="109"/>
        <v>0</v>
      </c>
    </row>
    <row r="233" spans="1:55" ht="51" x14ac:dyDescent="0.2">
      <c r="A233" s="85">
        <f t="shared" si="84"/>
        <v>224</v>
      </c>
      <c r="B233" s="22" t="str">
        <f>VLOOKUP(A233,'EV PRECIO REFERENCIA'!A233:B564,2,0)</f>
        <v>DM2736</v>
      </c>
      <c r="C233" s="135" t="str">
        <f>VLOOKUP(A233,'EV PRECIO REFERENCIA'!A233:C564,3,0)</f>
        <v>EQUIPO PARA ADMINISTRACION DE SOLUCIONES PARA BOMBA DE INFUSION MEDCAPTAIN</v>
      </c>
      <c r="D233" s="18">
        <f>VLOOKUP(A233,'EV PRECIO REFERENCIA'!A233:D564,4,0)</f>
        <v>1</v>
      </c>
      <c r="E233" s="86" t="str">
        <f>VLOOKUP(A233,'EV PRECIO REFERENCIA'!A233:E564,5,0)</f>
        <v>UN</v>
      </c>
      <c r="F233" s="23">
        <f>VLOOKUP(A233,'EV PRECIO REFERENCIA'!A233:F564,6,0)</f>
        <v>11185.157999999999</v>
      </c>
      <c r="G233" s="23">
        <f>VLOOKUP(A233,'EV PRECIO REFERENCIA'!A233:G564,7,0)</f>
        <v>50</v>
      </c>
      <c r="H233" s="8">
        <f t="shared" si="85"/>
        <v>559257.9</v>
      </c>
      <c r="I233" s="8">
        <f t="shared" si="86"/>
        <v>8948.1263999999992</v>
      </c>
      <c r="J233" s="8" t="str">
        <f>+'EV PRECIO REFERENCIA'!I233</f>
        <v/>
      </c>
      <c r="K233" s="8" t="str">
        <f t="shared" si="87"/>
        <v>No Aplica</v>
      </c>
      <c r="L233" s="8" t="str">
        <f>+'EV PRECIO REFERENCIA'!L233</f>
        <v/>
      </c>
      <c r="M233" s="8" t="str">
        <f t="shared" si="88"/>
        <v>No Aplica</v>
      </c>
      <c r="N233" s="8" t="str">
        <f>+'EV PRECIO REFERENCIA'!O233</f>
        <v/>
      </c>
      <c r="O233" s="8" t="str">
        <f t="shared" si="89"/>
        <v>No Aplica</v>
      </c>
      <c r="P233" s="8" t="str">
        <f>+'EV PRECIO REFERENCIA'!R233</f>
        <v/>
      </c>
      <c r="Q233" s="8" t="str">
        <f t="shared" si="90"/>
        <v>No Aplica</v>
      </c>
      <c r="R233" s="8" t="str">
        <f>+'EV PRECIO REFERENCIA'!U233</f>
        <v/>
      </c>
      <c r="S233" s="8" t="str">
        <f t="shared" si="91"/>
        <v>No Aplica</v>
      </c>
      <c r="T233" s="8" t="str">
        <f>+'EV PRECIO REFERENCIA'!X233</f>
        <v/>
      </c>
      <c r="U233" s="8" t="str">
        <f t="shared" si="92"/>
        <v>No Aplica</v>
      </c>
      <c r="V233" s="8" t="e">
        <f>+'EV PRECIO REFERENCIA'!AA233</f>
        <v>#REF!</v>
      </c>
      <c r="W233" s="8" t="e">
        <f t="shared" si="93"/>
        <v>#REF!</v>
      </c>
      <c r="X233" s="258" t="str">
        <f>+'EV PRECIO REFERENCIA'!AD233</f>
        <v/>
      </c>
      <c r="Y233" s="8" t="str">
        <f t="shared" si="94"/>
        <v>No Aplica</v>
      </c>
      <c r="Z233" s="8" t="str">
        <f>+'EV PRECIO REFERENCIA'!AG233</f>
        <v/>
      </c>
      <c r="AA233" s="8" t="str">
        <f t="shared" si="95"/>
        <v>No Aplica</v>
      </c>
      <c r="AB233" s="8" t="str">
        <f>+'EV PRECIO REFERENCIA'!AJ233:AJ565</f>
        <v/>
      </c>
      <c r="AC233" s="8" t="str">
        <f t="shared" si="96"/>
        <v>No Aplica</v>
      </c>
      <c r="AD233" s="8" t="str">
        <f>+'EV PRECIO REFERENCIA'!AM233</f>
        <v/>
      </c>
      <c r="AE233" s="8" t="str">
        <f t="shared" si="97"/>
        <v>No Aplica</v>
      </c>
      <c r="AF233" s="342" t="str">
        <f>+'EV PRECIO REFERENCIA'!AP233</f>
        <v/>
      </c>
      <c r="AG233" s="8" t="str">
        <f t="shared" si="98"/>
        <v>No Aplica</v>
      </c>
      <c r="AH233" s="8" t="str">
        <f>+'EV PRECIO REFERENCIA'!AS233</f>
        <v/>
      </c>
      <c r="AI233" s="8" t="str">
        <f t="shared" si="99"/>
        <v>No Aplica</v>
      </c>
      <c r="AJ233" s="8" t="str">
        <f>+'EV PRECIO REFERENCIA'!AV233</f>
        <v/>
      </c>
      <c r="AK233" s="8" t="str">
        <f t="shared" si="100"/>
        <v>No Aplica</v>
      </c>
      <c r="AL233" s="342" t="str">
        <f>+'EV PRECIO REFERENCIA'!AY233</f>
        <v/>
      </c>
      <c r="AM233" s="8" t="str">
        <f t="shared" si="101"/>
        <v>No Aplica</v>
      </c>
      <c r="AN233" s="8" t="str">
        <f>+'EV PRECIO REFERENCIA'!BB233</f>
        <v/>
      </c>
      <c r="AO233" s="8" t="str">
        <f t="shared" si="102"/>
        <v>No Aplica</v>
      </c>
      <c r="AP233" s="8" t="str">
        <f>+'EV PRECIO REFERENCIA'!BE233</f>
        <v/>
      </c>
      <c r="AQ233" s="8" t="str">
        <f t="shared" si="103"/>
        <v>No Aplica</v>
      </c>
      <c r="AR233" s="8" t="str">
        <f>+'EV PRECIO REFERENCIA'!BH233</f>
        <v/>
      </c>
      <c r="AS233" s="8" t="str">
        <f t="shared" si="104"/>
        <v>No Aplica</v>
      </c>
      <c r="AT233" s="8" t="str">
        <f>+'EV PRECIO REFERENCIA'!BK233</f>
        <v/>
      </c>
      <c r="AU233" s="8" t="str">
        <f t="shared" si="105"/>
        <v>No Aplica</v>
      </c>
      <c r="AV233" s="8" t="str">
        <f>+'EV PRECIO REFERENCIA'!BQ233</f>
        <v/>
      </c>
      <c r="AW233" s="8" t="str">
        <f t="shared" si="106"/>
        <v>No Aplica</v>
      </c>
      <c r="AX233" s="8" t="str">
        <f>+'EV PRECIO REFERENCIA'!BT233</f>
        <v/>
      </c>
      <c r="AY233" s="8" t="str">
        <f t="shared" si="107"/>
        <v>No Aplica</v>
      </c>
      <c r="AZ233" s="8" t="e">
        <f>+'EV PRECIO REFERENCIA'!BW233</f>
        <v>#REF!</v>
      </c>
      <c r="BA233" s="8" t="e">
        <f t="shared" si="108"/>
        <v>#REF!</v>
      </c>
      <c r="BB233" s="44">
        <f t="shared" si="109"/>
        <v>0</v>
      </c>
    </row>
    <row r="234" spans="1:55" ht="38.25" x14ac:dyDescent="0.2">
      <c r="A234" s="85">
        <f t="shared" si="84"/>
        <v>225</v>
      </c>
      <c r="B234" s="22" t="str">
        <f>VLOOKUP(A234,'EV PRECIO REFERENCIA'!A234:B565,2,0)</f>
        <v>DM2644</v>
      </c>
      <c r="C234" s="135" t="str">
        <f>VLOOKUP(A234,'EV PRECIO REFERENCIA'!A234:C565,3,0)</f>
        <v>FILTRO PARA NEUMOINSUFLADOR DE UN SOLO USO</v>
      </c>
      <c r="D234" s="18">
        <f>VLOOKUP(A234,'EV PRECIO REFERENCIA'!A234:D565,4,0)</f>
        <v>1</v>
      </c>
      <c r="E234" s="86" t="str">
        <f>VLOOKUP(A234,'EV PRECIO REFERENCIA'!A234:E565,5,0)</f>
        <v>UN</v>
      </c>
      <c r="F234" s="23">
        <f>VLOOKUP(A234,'EV PRECIO REFERENCIA'!A234:F565,6,0)</f>
        <v>25765.999</v>
      </c>
      <c r="G234" s="23">
        <f>VLOOKUP(A234,'EV PRECIO REFERENCIA'!A234:G565,7,0)</f>
        <v>1</v>
      </c>
      <c r="H234" s="8">
        <f t="shared" si="85"/>
        <v>25765.999</v>
      </c>
      <c r="I234" s="8">
        <f t="shared" si="86"/>
        <v>20612.799200000001</v>
      </c>
      <c r="J234" s="8" t="str">
        <f>+'EV PRECIO REFERENCIA'!I234</f>
        <v/>
      </c>
      <c r="K234" s="8" t="str">
        <f t="shared" si="87"/>
        <v>No Aplica</v>
      </c>
      <c r="L234" s="8" t="str">
        <f>+'EV PRECIO REFERENCIA'!L234</f>
        <v/>
      </c>
      <c r="M234" s="8" t="str">
        <f t="shared" si="88"/>
        <v>No Aplica</v>
      </c>
      <c r="N234" s="8" t="str">
        <f>+'EV PRECIO REFERENCIA'!O234</f>
        <v/>
      </c>
      <c r="O234" s="8" t="str">
        <f t="shared" si="89"/>
        <v>No Aplica</v>
      </c>
      <c r="P234" s="8" t="str">
        <f>+'EV PRECIO REFERENCIA'!R234</f>
        <v/>
      </c>
      <c r="Q234" s="8" t="str">
        <f t="shared" si="90"/>
        <v>No Aplica</v>
      </c>
      <c r="R234" s="8" t="str">
        <f>+'EV PRECIO REFERENCIA'!U234</f>
        <v/>
      </c>
      <c r="S234" s="8" t="str">
        <f t="shared" si="91"/>
        <v>No Aplica</v>
      </c>
      <c r="T234" s="8" t="str">
        <f>+'EV PRECIO REFERENCIA'!X234</f>
        <v/>
      </c>
      <c r="U234" s="8" t="str">
        <f t="shared" si="92"/>
        <v>No Aplica</v>
      </c>
      <c r="V234" s="8" t="e">
        <f>+'EV PRECIO REFERENCIA'!AA234</f>
        <v>#REF!</v>
      </c>
      <c r="W234" s="8" t="e">
        <f t="shared" si="93"/>
        <v>#REF!</v>
      </c>
      <c r="X234" s="258" t="str">
        <f>+'EV PRECIO REFERENCIA'!AD234</f>
        <v/>
      </c>
      <c r="Y234" s="8" t="str">
        <f t="shared" si="94"/>
        <v>No Aplica</v>
      </c>
      <c r="Z234" s="8" t="str">
        <f>+'EV PRECIO REFERENCIA'!AG234</f>
        <v/>
      </c>
      <c r="AA234" s="8" t="str">
        <f t="shared" si="95"/>
        <v>No Aplica</v>
      </c>
      <c r="AB234" s="8" t="str">
        <f>+'EV PRECIO REFERENCIA'!AJ234:AJ566</f>
        <v/>
      </c>
      <c r="AC234" s="8" t="str">
        <f t="shared" si="96"/>
        <v>No Aplica</v>
      </c>
      <c r="AD234" s="8" t="str">
        <f>+'EV PRECIO REFERENCIA'!AM234</f>
        <v/>
      </c>
      <c r="AE234" s="8" t="str">
        <f t="shared" si="97"/>
        <v>No Aplica</v>
      </c>
      <c r="AF234" s="342" t="str">
        <f>+'EV PRECIO REFERENCIA'!AP234</f>
        <v/>
      </c>
      <c r="AG234" s="8" t="str">
        <f t="shared" si="98"/>
        <v>No Aplica</v>
      </c>
      <c r="AH234" s="8" t="str">
        <f>+'EV PRECIO REFERENCIA'!AS234</f>
        <v/>
      </c>
      <c r="AI234" s="8" t="str">
        <f t="shared" si="99"/>
        <v>No Aplica</v>
      </c>
      <c r="AJ234" s="8" t="str">
        <f>+'EV PRECIO REFERENCIA'!AV234</f>
        <v/>
      </c>
      <c r="AK234" s="8" t="str">
        <f t="shared" si="100"/>
        <v>No Aplica</v>
      </c>
      <c r="AL234" s="342" t="str">
        <f>+'EV PRECIO REFERENCIA'!AY234</f>
        <v/>
      </c>
      <c r="AM234" s="8" t="str">
        <f t="shared" si="101"/>
        <v>No Aplica</v>
      </c>
      <c r="AN234" s="8" t="str">
        <f>+'EV PRECIO REFERENCIA'!BB234</f>
        <v/>
      </c>
      <c r="AO234" s="8" t="str">
        <f t="shared" si="102"/>
        <v>No Aplica</v>
      </c>
      <c r="AP234" s="8" t="str">
        <f>+'EV PRECIO REFERENCIA'!BE234</f>
        <v/>
      </c>
      <c r="AQ234" s="8" t="str">
        <f t="shared" si="103"/>
        <v>No Aplica</v>
      </c>
      <c r="AR234" s="8" t="str">
        <f>+'EV PRECIO REFERENCIA'!BH234</f>
        <v/>
      </c>
      <c r="AS234" s="8" t="str">
        <f t="shared" si="104"/>
        <v>No Aplica</v>
      </c>
      <c r="AT234" s="8" t="str">
        <f>+'EV PRECIO REFERENCIA'!BK234</f>
        <v/>
      </c>
      <c r="AU234" s="8" t="str">
        <f t="shared" si="105"/>
        <v>No Aplica</v>
      </c>
      <c r="AV234" s="8" t="str">
        <f>+'EV PRECIO REFERENCIA'!BQ234</f>
        <v/>
      </c>
      <c r="AW234" s="8" t="str">
        <f t="shared" si="106"/>
        <v>No Aplica</v>
      </c>
      <c r="AX234" s="8" t="str">
        <f>+'EV PRECIO REFERENCIA'!BT234</f>
        <v/>
      </c>
      <c r="AY234" s="8" t="str">
        <f t="shared" si="107"/>
        <v>No Aplica</v>
      </c>
      <c r="AZ234" s="8" t="e">
        <f>+'EV PRECIO REFERENCIA'!BW234</f>
        <v>#REF!</v>
      </c>
      <c r="BA234" s="8" t="e">
        <f t="shared" si="108"/>
        <v>#REF!</v>
      </c>
      <c r="BB234" s="44">
        <f t="shared" si="109"/>
        <v>0</v>
      </c>
    </row>
    <row r="235" spans="1:55" ht="38.25" x14ac:dyDescent="0.2">
      <c r="A235" s="85">
        <f t="shared" si="84"/>
        <v>226</v>
      </c>
      <c r="B235" s="22" t="str">
        <f>VLOOKUP(A235,'EV PRECIO REFERENCIA'!A235:B566,2,0)</f>
        <v>DM2813</v>
      </c>
      <c r="C235" s="135" t="str">
        <f>VLOOKUP(A235,'EV PRECIO REFERENCIA'!A235:C566,3,0)</f>
        <v>GASA PRECORTADA NO ESTERIL NO TEJIDA 4 PLIEGUES 7.5 X 7.5CM</v>
      </c>
      <c r="D235" s="18">
        <f>VLOOKUP(A235,'EV PRECIO REFERENCIA'!A235:D566,4,0)</f>
        <v>1</v>
      </c>
      <c r="E235" s="86" t="str">
        <f>VLOOKUP(A235,'EV PRECIO REFERENCIA'!A235:E566,5,0)</f>
        <v>UN</v>
      </c>
      <c r="F235" s="23">
        <f>VLOOKUP(A235,'EV PRECIO REFERENCIA'!A235:F566,6,0)</f>
        <v>390</v>
      </c>
      <c r="G235" s="23">
        <f>VLOOKUP(A235,'EV PRECIO REFERENCIA'!A235:G566,7,0)</f>
        <v>50</v>
      </c>
      <c r="H235" s="8">
        <f t="shared" si="85"/>
        <v>19500</v>
      </c>
      <c r="I235" s="8">
        <f t="shared" si="86"/>
        <v>312</v>
      </c>
      <c r="J235" s="8" t="str">
        <f>+'EV PRECIO REFERENCIA'!I235</f>
        <v/>
      </c>
      <c r="K235" s="8" t="str">
        <f t="shared" si="87"/>
        <v>No Aplica</v>
      </c>
      <c r="L235" s="8">
        <f>+'EV PRECIO REFERENCIA'!L235</f>
        <v>330</v>
      </c>
      <c r="M235" s="8" t="str">
        <f t="shared" si="88"/>
        <v>Artificialidad Baja</v>
      </c>
      <c r="N235" s="8" t="str">
        <f>+'EV PRECIO REFERENCIA'!O235</f>
        <v/>
      </c>
      <c r="O235" s="8" t="str">
        <f t="shared" si="89"/>
        <v>No Aplica</v>
      </c>
      <c r="P235" s="8" t="str">
        <f>+'EV PRECIO REFERENCIA'!R235</f>
        <v/>
      </c>
      <c r="Q235" s="8" t="str">
        <f t="shared" si="90"/>
        <v>No Aplica</v>
      </c>
      <c r="R235" s="8" t="str">
        <f>+'EV PRECIO REFERENCIA'!U235</f>
        <v/>
      </c>
      <c r="S235" s="8" t="str">
        <f t="shared" si="91"/>
        <v>No Aplica</v>
      </c>
      <c r="T235" s="8" t="str">
        <f>+'EV PRECIO REFERENCIA'!X235</f>
        <v/>
      </c>
      <c r="U235" s="8" t="str">
        <f t="shared" si="92"/>
        <v>No Aplica</v>
      </c>
      <c r="V235" s="8" t="e">
        <f>+'EV PRECIO REFERENCIA'!AA235</f>
        <v>#REF!</v>
      </c>
      <c r="W235" s="8" t="e">
        <f t="shared" si="93"/>
        <v>#REF!</v>
      </c>
      <c r="X235" s="258" t="str">
        <f>+'EV PRECIO REFERENCIA'!AD235</f>
        <v/>
      </c>
      <c r="Y235" s="8" t="str">
        <f t="shared" si="94"/>
        <v>No Aplica</v>
      </c>
      <c r="Z235" s="8" t="str">
        <f>+'EV PRECIO REFERENCIA'!AG235</f>
        <v/>
      </c>
      <c r="AA235" s="8" t="str">
        <f t="shared" si="95"/>
        <v>No Aplica</v>
      </c>
      <c r="AB235" s="8" t="str">
        <f>+'EV PRECIO REFERENCIA'!AJ235:AJ567</f>
        <v/>
      </c>
      <c r="AC235" s="8" t="str">
        <f t="shared" si="96"/>
        <v>No Aplica</v>
      </c>
      <c r="AD235" s="8" t="str">
        <f>+'EV PRECIO REFERENCIA'!AM235</f>
        <v/>
      </c>
      <c r="AE235" s="8" t="str">
        <f t="shared" si="97"/>
        <v>No Aplica</v>
      </c>
      <c r="AF235" s="342">
        <f>+'EV PRECIO REFERENCIA'!AP235</f>
        <v>78</v>
      </c>
      <c r="AG235" s="8" t="str">
        <f t="shared" si="98"/>
        <v>Precios Bajos</v>
      </c>
      <c r="AH235" s="8" t="str">
        <f>+'EV PRECIO REFERENCIA'!AS235</f>
        <v/>
      </c>
      <c r="AI235" s="8" t="str">
        <f t="shared" si="99"/>
        <v>No Aplica</v>
      </c>
      <c r="AJ235" s="8" t="str">
        <f>+'EV PRECIO REFERENCIA'!AV235</f>
        <v/>
      </c>
      <c r="AK235" s="8" t="str">
        <f t="shared" si="100"/>
        <v>No Aplica</v>
      </c>
      <c r="AL235" s="342" t="str">
        <f>+'EV PRECIO REFERENCIA'!AY235</f>
        <v/>
      </c>
      <c r="AM235" s="8" t="str">
        <f t="shared" si="101"/>
        <v>No Aplica</v>
      </c>
      <c r="AN235" s="8">
        <f>+'EV PRECIO REFERENCIA'!BB235</f>
        <v>378</v>
      </c>
      <c r="AO235" s="8" t="str">
        <f t="shared" si="102"/>
        <v>Precios Bajos</v>
      </c>
      <c r="AP235" s="8">
        <f>+'EV PRECIO REFERENCIA'!BE235</f>
        <v>366</v>
      </c>
      <c r="AQ235" s="8" t="str">
        <f t="shared" si="103"/>
        <v>Precios Bajos</v>
      </c>
      <c r="AR235" s="8">
        <f>+'EV PRECIO REFERENCIA'!BH235</f>
        <v>38</v>
      </c>
      <c r="AS235" s="8" t="str">
        <f t="shared" si="104"/>
        <v>Precios Bajos</v>
      </c>
      <c r="AT235" s="8" t="str">
        <f>+'EV PRECIO REFERENCIA'!BK235</f>
        <v/>
      </c>
      <c r="AU235" s="8" t="str">
        <f t="shared" si="105"/>
        <v>No Aplica</v>
      </c>
      <c r="AV235" s="8" t="str">
        <f>+'EV PRECIO REFERENCIA'!BQ235</f>
        <v/>
      </c>
      <c r="AW235" s="8" t="str">
        <f t="shared" si="106"/>
        <v>No Aplica</v>
      </c>
      <c r="AX235" s="8" t="str">
        <f>+'EV PRECIO REFERENCIA'!BT235</f>
        <v/>
      </c>
      <c r="AY235" s="8" t="str">
        <f t="shared" si="107"/>
        <v>No Aplica</v>
      </c>
      <c r="AZ235" s="8" t="e">
        <f>+'EV PRECIO REFERENCIA'!BW235</f>
        <v>#REF!</v>
      </c>
      <c r="BA235" s="8" t="e">
        <f t="shared" si="108"/>
        <v>#REF!</v>
      </c>
      <c r="BB235" s="44">
        <f t="shared" si="109"/>
        <v>38</v>
      </c>
      <c r="BC235" s="1">
        <f>500*(BB235/AP235)</f>
        <v>51.912568306010932</v>
      </c>
    </row>
    <row r="236" spans="1:55" ht="25.5" x14ac:dyDescent="0.2">
      <c r="A236" s="85">
        <f t="shared" si="84"/>
        <v>227</v>
      </c>
      <c r="B236" s="22" t="str">
        <f>VLOOKUP(A236,'EV PRECIO REFERENCIA'!A236:B567,2,0)</f>
        <v>DM704</v>
      </c>
      <c r="C236" s="135" t="str">
        <f>VLOOKUP(A236,'EV PRECIO REFERENCIA'!A236:C567,3,0)</f>
        <v>MANTA TERMICA DESECHABLE</v>
      </c>
      <c r="D236" s="18">
        <f>VLOOKUP(A236,'EV PRECIO REFERENCIA'!A236:D567,4,0)</f>
        <v>1</v>
      </c>
      <c r="E236" s="86" t="str">
        <f>VLOOKUP(A236,'EV PRECIO REFERENCIA'!A236:E567,5,0)</f>
        <v>UN</v>
      </c>
      <c r="F236" s="23">
        <f>VLOOKUP(A236,'EV PRECIO REFERENCIA'!A236:F567,6,0)</f>
        <v>14047.95</v>
      </c>
      <c r="G236" s="23">
        <f>VLOOKUP(A236,'EV PRECIO REFERENCIA'!A236:G567,7,0)</f>
        <v>17</v>
      </c>
      <c r="H236" s="8">
        <f t="shared" si="85"/>
        <v>238815.15000000002</v>
      </c>
      <c r="I236" s="8">
        <f t="shared" si="86"/>
        <v>11238.36</v>
      </c>
      <c r="J236" s="8" t="str">
        <f>+'EV PRECIO REFERENCIA'!I236</f>
        <v/>
      </c>
      <c r="K236" s="8" t="str">
        <f t="shared" si="87"/>
        <v>No Aplica</v>
      </c>
      <c r="L236" s="8" t="str">
        <f>+'EV PRECIO REFERENCIA'!L236</f>
        <v/>
      </c>
      <c r="M236" s="8" t="str">
        <f t="shared" si="88"/>
        <v>No Aplica</v>
      </c>
      <c r="N236" s="8" t="str">
        <f>+'EV PRECIO REFERENCIA'!O236</f>
        <v/>
      </c>
      <c r="O236" s="8" t="str">
        <f t="shared" si="89"/>
        <v>No Aplica</v>
      </c>
      <c r="P236" s="8" t="str">
        <f>+'EV PRECIO REFERENCIA'!R236</f>
        <v/>
      </c>
      <c r="Q236" s="8" t="str">
        <f t="shared" si="90"/>
        <v>No Aplica</v>
      </c>
      <c r="R236" s="8" t="str">
        <f>+'EV PRECIO REFERENCIA'!U236</f>
        <v/>
      </c>
      <c r="S236" s="8" t="str">
        <f t="shared" si="91"/>
        <v>No Aplica</v>
      </c>
      <c r="T236" s="8" t="str">
        <f>+'EV PRECIO REFERENCIA'!X236</f>
        <v/>
      </c>
      <c r="U236" s="8" t="str">
        <f t="shared" si="92"/>
        <v>No Aplica</v>
      </c>
      <c r="V236" s="8" t="e">
        <f>+'EV PRECIO REFERENCIA'!AA236</f>
        <v>#REF!</v>
      </c>
      <c r="W236" s="8" t="e">
        <f t="shared" si="93"/>
        <v>#REF!</v>
      </c>
      <c r="X236" s="258" t="str">
        <f>+'EV PRECIO REFERENCIA'!AD236</f>
        <v/>
      </c>
      <c r="Y236" s="8" t="str">
        <f t="shared" si="94"/>
        <v>No Aplica</v>
      </c>
      <c r="Z236" s="8" t="str">
        <f>+'EV PRECIO REFERENCIA'!AG236</f>
        <v/>
      </c>
      <c r="AA236" s="8" t="str">
        <f t="shared" si="95"/>
        <v>No Aplica</v>
      </c>
      <c r="AB236" s="8" t="str">
        <f>+'EV PRECIO REFERENCIA'!AJ236:AJ568</f>
        <v/>
      </c>
      <c r="AC236" s="8" t="str">
        <f t="shared" si="96"/>
        <v>No Aplica</v>
      </c>
      <c r="AD236" s="8" t="str">
        <f>+'EV PRECIO REFERENCIA'!AM236</f>
        <v/>
      </c>
      <c r="AE236" s="8" t="str">
        <f t="shared" si="97"/>
        <v>No Aplica</v>
      </c>
      <c r="AF236" s="342" t="str">
        <f>+'EV PRECIO REFERENCIA'!AP236</f>
        <v/>
      </c>
      <c r="AG236" s="8" t="str">
        <f t="shared" si="98"/>
        <v>No Aplica</v>
      </c>
      <c r="AH236" s="8" t="str">
        <f>+'EV PRECIO REFERENCIA'!AS236</f>
        <v/>
      </c>
      <c r="AI236" s="8" t="str">
        <f t="shared" si="99"/>
        <v>No Aplica</v>
      </c>
      <c r="AJ236" s="8" t="str">
        <f>+'EV PRECIO REFERENCIA'!AV236</f>
        <v/>
      </c>
      <c r="AK236" s="8" t="str">
        <f t="shared" si="100"/>
        <v>No Aplica</v>
      </c>
      <c r="AL236" s="342" t="str">
        <f>+'EV PRECIO REFERENCIA'!AY236</f>
        <v/>
      </c>
      <c r="AM236" s="8" t="str">
        <f t="shared" si="101"/>
        <v>No Aplica</v>
      </c>
      <c r="AN236" s="8" t="str">
        <f>+'EV PRECIO REFERENCIA'!BB236</f>
        <v/>
      </c>
      <c r="AO236" s="8" t="str">
        <f t="shared" si="102"/>
        <v>No Aplica</v>
      </c>
      <c r="AP236" s="8" t="str">
        <f>+'EV PRECIO REFERENCIA'!BE236</f>
        <v/>
      </c>
      <c r="AQ236" s="8" t="str">
        <f t="shared" si="103"/>
        <v>No Aplica</v>
      </c>
      <c r="AR236" s="8" t="str">
        <f>+'EV PRECIO REFERENCIA'!BH236</f>
        <v/>
      </c>
      <c r="AS236" s="8" t="str">
        <f t="shared" si="104"/>
        <v>No Aplica</v>
      </c>
      <c r="AT236" s="8" t="str">
        <f>+'EV PRECIO REFERENCIA'!BK236</f>
        <v/>
      </c>
      <c r="AU236" s="8" t="str">
        <f t="shared" si="105"/>
        <v>No Aplica</v>
      </c>
      <c r="AV236" s="8" t="str">
        <f>+'EV PRECIO REFERENCIA'!BQ236</f>
        <v/>
      </c>
      <c r="AW236" s="8" t="str">
        <f t="shared" si="106"/>
        <v>No Aplica</v>
      </c>
      <c r="AX236" s="8" t="str">
        <f>+'EV PRECIO REFERENCIA'!BT236</f>
        <v/>
      </c>
      <c r="AY236" s="8" t="str">
        <f t="shared" si="107"/>
        <v>No Aplica</v>
      </c>
      <c r="AZ236" s="8" t="e">
        <f>+'EV PRECIO REFERENCIA'!BW236</f>
        <v>#REF!</v>
      </c>
      <c r="BA236" s="8" t="e">
        <f t="shared" si="108"/>
        <v>#REF!</v>
      </c>
      <c r="BB236" s="44">
        <f t="shared" si="109"/>
        <v>0</v>
      </c>
    </row>
    <row r="237" spans="1:55" ht="38.25" x14ac:dyDescent="0.2">
      <c r="A237" s="85">
        <f t="shared" si="84"/>
        <v>228</v>
      </c>
      <c r="B237" s="22" t="str">
        <f>VLOOKUP(A237,'EV PRECIO REFERENCIA'!A237:B568,2,0)</f>
        <v>DM739</v>
      </c>
      <c r="C237" s="135" t="str">
        <f>VLOOKUP(A237,'EV PRECIO REFERENCIA'!A237:C568,3,0)</f>
        <v>MECHA NASAL ESTERIL EN GASA 100% ALGODON, PRECORTADA</v>
      </c>
      <c r="D237" s="18">
        <f>VLOOKUP(A237,'EV PRECIO REFERENCIA'!A237:D568,4,0)</f>
        <v>1</v>
      </c>
      <c r="E237" s="86" t="str">
        <f>VLOOKUP(A237,'EV PRECIO REFERENCIA'!A237:E568,5,0)</f>
        <v>UN</v>
      </c>
      <c r="F237" s="23">
        <f>VLOOKUP(A237,'EV PRECIO REFERENCIA'!A237:F568,6,0)</f>
        <v>4396</v>
      </c>
      <c r="G237" s="23">
        <f>VLOOKUP(A237,'EV PRECIO REFERENCIA'!A237:G568,7,0)</f>
        <v>36</v>
      </c>
      <c r="H237" s="8">
        <f t="shared" si="85"/>
        <v>158256</v>
      </c>
      <c r="I237" s="8">
        <f t="shared" si="86"/>
        <v>3516.8</v>
      </c>
      <c r="J237" s="8" t="str">
        <f>+'EV PRECIO REFERENCIA'!I237</f>
        <v/>
      </c>
      <c r="K237" s="8" t="str">
        <f t="shared" si="87"/>
        <v>No Aplica</v>
      </c>
      <c r="L237" s="8" t="str">
        <f>+'EV PRECIO REFERENCIA'!L237</f>
        <v/>
      </c>
      <c r="M237" s="8" t="str">
        <f t="shared" si="88"/>
        <v>No Aplica</v>
      </c>
      <c r="N237" s="8" t="str">
        <f>+'EV PRECIO REFERENCIA'!O237</f>
        <v/>
      </c>
      <c r="O237" s="8" t="str">
        <f t="shared" si="89"/>
        <v>No Aplica</v>
      </c>
      <c r="P237" s="8" t="str">
        <f>+'EV PRECIO REFERENCIA'!R237</f>
        <v/>
      </c>
      <c r="Q237" s="8" t="str">
        <f t="shared" si="90"/>
        <v>No Aplica</v>
      </c>
      <c r="R237" s="8" t="str">
        <f>+'EV PRECIO REFERENCIA'!U237</f>
        <v/>
      </c>
      <c r="S237" s="8" t="str">
        <f t="shared" si="91"/>
        <v>No Aplica</v>
      </c>
      <c r="T237" s="8" t="str">
        <f>+'EV PRECIO REFERENCIA'!X237</f>
        <v/>
      </c>
      <c r="U237" s="8" t="str">
        <f t="shared" si="92"/>
        <v>No Aplica</v>
      </c>
      <c r="V237" s="8" t="e">
        <f>+'EV PRECIO REFERENCIA'!AA237</f>
        <v>#REF!</v>
      </c>
      <c r="W237" s="8" t="e">
        <f t="shared" si="93"/>
        <v>#REF!</v>
      </c>
      <c r="X237" s="258" t="str">
        <f>+'EV PRECIO REFERENCIA'!AD237</f>
        <v/>
      </c>
      <c r="Y237" s="8" t="str">
        <f t="shared" si="94"/>
        <v>No Aplica</v>
      </c>
      <c r="Z237" s="8" t="str">
        <f>+'EV PRECIO REFERENCIA'!AG237</f>
        <v/>
      </c>
      <c r="AA237" s="8" t="str">
        <f t="shared" si="95"/>
        <v>No Aplica</v>
      </c>
      <c r="AB237" s="8" t="str">
        <f>+'EV PRECIO REFERENCIA'!AJ237:AJ569</f>
        <v/>
      </c>
      <c r="AC237" s="8" t="str">
        <f t="shared" si="96"/>
        <v>No Aplica</v>
      </c>
      <c r="AD237" s="8" t="str">
        <f>+'EV PRECIO REFERENCIA'!AM237</f>
        <v/>
      </c>
      <c r="AE237" s="8" t="str">
        <f t="shared" si="97"/>
        <v>No Aplica</v>
      </c>
      <c r="AF237" s="342" t="str">
        <f>+'EV PRECIO REFERENCIA'!AP237</f>
        <v/>
      </c>
      <c r="AG237" s="8" t="str">
        <f t="shared" si="98"/>
        <v>No Aplica</v>
      </c>
      <c r="AH237" s="8" t="str">
        <f>+'EV PRECIO REFERENCIA'!AS237</f>
        <v/>
      </c>
      <c r="AI237" s="8" t="str">
        <f t="shared" si="99"/>
        <v>No Aplica</v>
      </c>
      <c r="AJ237" s="8" t="str">
        <f>+'EV PRECIO REFERENCIA'!AV237</f>
        <v/>
      </c>
      <c r="AK237" s="8" t="str">
        <f t="shared" si="100"/>
        <v>No Aplica</v>
      </c>
      <c r="AL237" s="342" t="str">
        <f>+'EV PRECIO REFERENCIA'!AY237</f>
        <v/>
      </c>
      <c r="AM237" s="8" t="str">
        <f t="shared" si="101"/>
        <v>No Aplica</v>
      </c>
      <c r="AN237" s="8" t="str">
        <f>+'EV PRECIO REFERENCIA'!BB237</f>
        <v/>
      </c>
      <c r="AO237" s="8" t="str">
        <f t="shared" si="102"/>
        <v>No Aplica</v>
      </c>
      <c r="AP237" s="8">
        <f>+'EV PRECIO REFERENCIA'!BE237</f>
        <v>4241</v>
      </c>
      <c r="AQ237" s="8" t="str">
        <f t="shared" si="103"/>
        <v>Precios Bajos</v>
      </c>
      <c r="AR237" s="8" t="str">
        <f>+'EV PRECIO REFERENCIA'!BH237</f>
        <v/>
      </c>
      <c r="AS237" s="8" t="str">
        <f t="shared" si="104"/>
        <v>No Aplica</v>
      </c>
      <c r="AT237" s="8" t="str">
        <f>+'EV PRECIO REFERENCIA'!BK237</f>
        <v/>
      </c>
      <c r="AU237" s="8" t="str">
        <f t="shared" si="105"/>
        <v>No Aplica</v>
      </c>
      <c r="AV237" s="8" t="str">
        <f>+'EV PRECIO REFERENCIA'!BQ237</f>
        <v/>
      </c>
      <c r="AW237" s="8" t="str">
        <f t="shared" si="106"/>
        <v>No Aplica</v>
      </c>
      <c r="AX237" s="8" t="str">
        <f>+'EV PRECIO REFERENCIA'!BT237</f>
        <v/>
      </c>
      <c r="AY237" s="8" t="str">
        <f t="shared" si="107"/>
        <v>No Aplica</v>
      </c>
      <c r="AZ237" s="8" t="e">
        <f>+'EV PRECIO REFERENCIA'!BW237</f>
        <v>#REF!</v>
      </c>
      <c r="BA237" s="8" t="e">
        <f t="shared" si="108"/>
        <v>#REF!</v>
      </c>
      <c r="BB237" s="44">
        <f t="shared" si="109"/>
        <v>4241</v>
      </c>
    </row>
    <row r="238" spans="1:55" ht="25.5" x14ac:dyDescent="0.2">
      <c r="A238" s="85">
        <f t="shared" si="84"/>
        <v>229</v>
      </c>
      <c r="B238" s="22" t="str">
        <f>VLOOKUP(A238,'EV PRECIO REFERENCIA'!A238:B569,2,0)</f>
        <v>DM2197</v>
      </c>
      <c r="C238" s="135" t="str">
        <f>VLOOKUP(A238,'EV PRECIO REFERENCIA'!A238:C569,3,0)</f>
        <v>PARCHE DE DURAMADRE SUTURABLE 10 X 12.5CMS</v>
      </c>
      <c r="D238" s="18">
        <f>VLOOKUP(A238,'EV PRECIO REFERENCIA'!A238:D569,4,0)</f>
        <v>1</v>
      </c>
      <c r="E238" s="86" t="str">
        <f>VLOOKUP(A238,'EV PRECIO REFERENCIA'!A238:E569,5,0)</f>
        <v>UN</v>
      </c>
      <c r="F238" s="23">
        <f>VLOOKUP(A238,'EV PRECIO REFERENCIA'!A238:F569,6,0)</f>
        <v>3518125</v>
      </c>
      <c r="G238" s="23">
        <f>VLOOKUP(A238,'EV PRECIO REFERENCIA'!A238:G569,7,0)</f>
        <v>10</v>
      </c>
      <c r="H238" s="8">
        <f t="shared" si="85"/>
        <v>35181250</v>
      </c>
      <c r="I238" s="8">
        <f t="shared" si="86"/>
        <v>2814500</v>
      </c>
      <c r="J238" s="8" t="str">
        <f>+'EV PRECIO REFERENCIA'!I238</f>
        <v/>
      </c>
      <c r="K238" s="8" t="str">
        <f t="shared" si="87"/>
        <v>No Aplica</v>
      </c>
      <c r="L238" s="8" t="str">
        <f>+'EV PRECIO REFERENCIA'!L238</f>
        <v/>
      </c>
      <c r="M238" s="8" t="str">
        <f t="shared" si="88"/>
        <v>No Aplica</v>
      </c>
      <c r="N238" s="8" t="str">
        <f>+'EV PRECIO REFERENCIA'!O238</f>
        <v/>
      </c>
      <c r="O238" s="8" t="str">
        <f t="shared" si="89"/>
        <v>No Aplica</v>
      </c>
      <c r="P238" s="8" t="str">
        <f>+'EV PRECIO REFERENCIA'!R238</f>
        <v/>
      </c>
      <c r="Q238" s="8" t="str">
        <f t="shared" si="90"/>
        <v>No Aplica</v>
      </c>
      <c r="R238" s="8" t="str">
        <f>+'EV PRECIO REFERENCIA'!U238</f>
        <v/>
      </c>
      <c r="S238" s="8" t="str">
        <f t="shared" si="91"/>
        <v>No Aplica</v>
      </c>
      <c r="T238" s="8" t="str">
        <f>+'EV PRECIO REFERENCIA'!X238</f>
        <v/>
      </c>
      <c r="U238" s="8" t="str">
        <f t="shared" si="92"/>
        <v>No Aplica</v>
      </c>
      <c r="V238" s="8" t="e">
        <f>+'EV PRECIO REFERENCIA'!AA238</f>
        <v>#REF!</v>
      </c>
      <c r="W238" s="8" t="e">
        <f t="shared" si="93"/>
        <v>#REF!</v>
      </c>
      <c r="X238" s="258" t="str">
        <f>+'EV PRECIO REFERENCIA'!AD238</f>
        <v/>
      </c>
      <c r="Y238" s="8" t="str">
        <f t="shared" si="94"/>
        <v>No Aplica</v>
      </c>
      <c r="Z238" s="8" t="str">
        <f>+'EV PRECIO REFERENCIA'!AG238</f>
        <v/>
      </c>
      <c r="AA238" s="8" t="str">
        <f t="shared" si="95"/>
        <v>No Aplica</v>
      </c>
      <c r="AB238" s="8" t="str">
        <f>+'EV PRECIO REFERENCIA'!AJ238:AJ570</f>
        <v/>
      </c>
      <c r="AC238" s="8" t="str">
        <f t="shared" si="96"/>
        <v>No Aplica</v>
      </c>
      <c r="AD238" s="8">
        <f>+'EV PRECIO REFERENCIA'!AM238</f>
        <v>2045000</v>
      </c>
      <c r="AE238" s="8" t="str">
        <f t="shared" si="97"/>
        <v>No Aplica</v>
      </c>
      <c r="AF238" s="342" t="str">
        <f>+'EV PRECIO REFERENCIA'!AP238</f>
        <v/>
      </c>
      <c r="AG238" s="8" t="str">
        <f t="shared" si="98"/>
        <v>No Aplica</v>
      </c>
      <c r="AH238" s="8" t="str">
        <f>+'EV PRECIO REFERENCIA'!AS238</f>
        <v/>
      </c>
      <c r="AI238" s="8" t="str">
        <f t="shared" si="99"/>
        <v>No Aplica</v>
      </c>
      <c r="AJ238" s="8" t="str">
        <f>+'EV PRECIO REFERENCIA'!AV238</f>
        <v/>
      </c>
      <c r="AK238" s="8" t="str">
        <f t="shared" si="100"/>
        <v>No Aplica</v>
      </c>
      <c r="AL238" s="342" t="str">
        <f>+'EV PRECIO REFERENCIA'!AY238</f>
        <v/>
      </c>
      <c r="AM238" s="8" t="str">
        <f t="shared" si="101"/>
        <v>No Aplica</v>
      </c>
      <c r="AN238" s="8" t="str">
        <f>+'EV PRECIO REFERENCIA'!BB238</f>
        <v/>
      </c>
      <c r="AO238" s="8" t="str">
        <f t="shared" si="102"/>
        <v>No Aplica</v>
      </c>
      <c r="AP238" s="8" t="str">
        <f>+'EV PRECIO REFERENCIA'!BE238</f>
        <v/>
      </c>
      <c r="AQ238" s="8" t="str">
        <f t="shared" si="103"/>
        <v>No Aplica</v>
      </c>
      <c r="AR238" s="8" t="str">
        <f>+'EV PRECIO REFERENCIA'!BH238</f>
        <v/>
      </c>
      <c r="AS238" s="8" t="str">
        <f t="shared" si="104"/>
        <v>No Aplica</v>
      </c>
      <c r="AT238" s="8" t="str">
        <f>+'EV PRECIO REFERENCIA'!BK238</f>
        <v/>
      </c>
      <c r="AU238" s="8" t="str">
        <f t="shared" si="105"/>
        <v>No Aplica</v>
      </c>
      <c r="AV238" s="8" t="str">
        <f>+'EV PRECIO REFERENCIA'!BQ238</f>
        <v/>
      </c>
      <c r="AW238" s="8" t="str">
        <f t="shared" si="106"/>
        <v>No Aplica</v>
      </c>
      <c r="AX238" s="8" t="str">
        <f>+'EV PRECIO REFERENCIA'!BT238</f>
        <v/>
      </c>
      <c r="AY238" s="8" t="str">
        <f t="shared" si="107"/>
        <v>No Aplica</v>
      </c>
      <c r="AZ238" s="8" t="e">
        <f>+'EV PRECIO REFERENCIA'!BW238</f>
        <v>#REF!</v>
      </c>
      <c r="BA238" s="8" t="e">
        <f t="shared" si="108"/>
        <v>#REF!</v>
      </c>
      <c r="BB238" s="44">
        <f t="shared" si="109"/>
        <v>2045000</v>
      </c>
    </row>
    <row r="239" spans="1:55" ht="76.5" x14ac:dyDescent="0.2">
      <c r="A239" s="85">
        <f t="shared" si="84"/>
        <v>230</v>
      </c>
      <c r="B239" s="22" t="str">
        <f>VLOOKUP(A239,'EV PRECIO REFERENCIA'!A239:B570,2,0)</f>
        <v>DM1839</v>
      </c>
      <c r="C239" s="135" t="str">
        <f>VLOOKUP(A239,'EV PRECIO REFERENCIA'!A239:C570,3,0)</f>
        <v>PINZA BIPOLAR AVANZADO PUNTA RECTA DIAMETRO 5MM LONGITUD 14CM PARA CIRUGIA ABIERTA CON ARTICULACION DE 110 GRADOS</v>
      </c>
      <c r="D239" s="18">
        <f>VLOOKUP(A239,'EV PRECIO REFERENCIA'!A239:D570,4,0)</f>
        <v>1</v>
      </c>
      <c r="E239" s="86" t="str">
        <f>VLOOKUP(A239,'EV PRECIO REFERENCIA'!A239:E570,5,0)</f>
        <v>UN</v>
      </c>
      <c r="F239" s="23">
        <f>VLOOKUP(A239,'EV PRECIO REFERENCIA'!A239:F570,6,0)</f>
        <v>1319721.8999999999</v>
      </c>
      <c r="G239" s="23">
        <f>VLOOKUP(A239,'EV PRECIO REFERENCIA'!A239:G570,7,0)</f>
        <v>1</v>
      </c>
      <c r="H239" s="8">
        <f t="shared" si="85"/>
        <v>1319721.8999999999</v>
      </c>
      <c r="I239" s="8">
        <f t="shared" si="86"/>
        <v>1055777.52</v>
      </c>
      <c r="J239" s="8" t="str">
        <f>+'EV PRECIO REFERENCIA'!I239</f>
        <v/>
      </c>
      <c r="K239" s="8" t="str">
        <f t="shared" si="87"/>
        <v>No Aplica</v>
      </c>
      <c r="L239" s="8" t="str">
        <f>+'EV PRECIO REFERENCIA'!L239</f>
        <v/>
      </c>
      <c r="M239" s="8" t="str">
        <f t="shared" si="88"/>
        <v>No Aplica</v>
      </c>
      <c r="N239" s="8" t="str">
        <f>+'EV PRECIO REFERENCIA'!O239</f>
        <v/>
      </c>
      <c r="O239" s="8" t="str">
        <f t="shared" si="89"/>
        <v>No Aplica</v>
      </c>
      <c r="P239" s="8" t="str">
        <f>+'EV PRECIO REFERENCIA'!R239</f>
        <v/>
      </c>
      <c r="Q239" s="8" t="str">
        <f t="shared" si="90"/>
        <v>No Aplica</v>
      </c>
      <c r="R239" s="8" t="str">
        <f>+'EV PRECIO REFERENCIA'!U239</f>
        <v/>
      </c>
      <c r="S239" s="8" t="str">
        <f t="shared" si="91"/>
        <v>No Aplica</v>
      </c>
      <c r="T239" s="8" t="str">
        <f>+'EV PRECIO REFERENCIA'!X239</f>
        <v/>
      </c>
      <c r="U239" s="8" t="str">
        <f t="shared" si="92"/>
        <v>No Aplica</v>
      </c>
      <c r="V239" s="8" t="e">
        <f>+'EV PRECIO REFERENCIA'!AA239</f>
        <v>#REF!</v>
      </c>
      <c r="W239" s="8" t="e">
        <f t="shared" si="93"/>
        <v>#REF!</v>
      </c>
      <c r="X239" s="258" t="str">
        <f>+'EV PRECIO REFERENCIA'!AD239</f>
        <v/>
      </c>
      <c r="Y239" s="8" t="str">
        <f t="shared" si="94"/>
        <v>No Aplica</v>
      </c>
      <c r="Z239" s="8" t="str">
        <f>+'EV PRECIO REFERENCIA'!AG239</f>
        <v/>
      </c>
      <c r="AA239" s="8" t="str">
        <f t="shared" si="95"/>
        <v>No Aplica</v>
      </c>
      <c r="AB239" s="8" t="str">
        <f>+'EV PRECIO REFERENCIA'!AJ239:AJ571</f>
        <v/>
      </c>
      <c r="AC239" s="8" t="str">
        <f t="shared" si="96"/>
        <v>No Aplica</v>
      </c>
      <c r="AD239" s="8" t="str">
        <f>+'EV PRECIO REFERENCIA'!AM239</f>
        <v/>
      </c>
      <c r="AE239" s="8" t="str">
        <f t="shared" si="97"/>
        <v>No Aplica</v>
      </c>
      <c r="AF239" s="342" t="str">
        <f>+'EV PRECIO REFERENCIA'!AP239</f>
        <v/>
      </c>
      <c r="AG239" s="8" t="str">
        <f t="shared" si="98"/>
        <v>No Aplica</v>
      </c>
      <c r="AH239" s="8" t="str">
        <f>+'EV PRECIO REFERENCIA'!AS239</f>
        <v/>
      </c>
      <c r="AI239" s="8" t="str">
        <f t="shared" si="99"/>
        <v>No Aplica</v>
      </c>
      <c r="AJ239" s="8" t="str">
        <f>+'EV PRECIO REFERENCIA'!AV239</f>
        <v/>
      </c>
      <c r="AK239" s="8" t="str">
        <f t="shared" si="100"/>
        <v>No Aplica</v>
      </c>
      <c r="AL239" s="342" t="str">
        <f>+'EV PRECIO REFERENCIA'!AY239</f>
        <v/>
      </c>
      <c r="AM239" s="8" t="str">
        <f t="shared" si="101"/>
        <v>No Aplica</v>
      </c>
      <c r="AN239" s="8" t="str">
        <f>+'EV PRECIO REFERENCIA'!BB239</f>
        <v/>
      </c>
      <c r="AO239" s="8" t="str">
        <f t="shared" si="102"/>
        <v>No Aplica</v>
      </c>
      <c r="AP239" s="8" t="str">
        <f>+'EV PRECIO REFERENCIA'!BE239</f>
        <v/>
      </c>
      <c r="AQ239" s="8" t="str">
        <f t="shared" si="103"/>
        <v>No Aplica</v>
      </c>
      <c r="AR239" s="8" t="str">
        <f>+'EV PRECIO REFERENCIA'!BH239</f>
        <v/>
      </c>
      <c r="AS239" s="8" t="str">
        <f t="shared" si="104"/>
        <v>No Aplica</v>
      </c>
      <c r="AT239" s="8" t="str">
        <f>+'EV PRECIO REFERENCIA'!BK239</f>
        <v/>
      </c>
      <c r="AU239" s="8" t="str">
        <f t="shared" si="105"/>
        <v>No Aplica</v>
      </c>
      <c r="AV239" s="8" t="str">
        <f>+'EV PRECIO REFERENCIA'!BQ239</f>
        <v/>
      </c>
      <c r="AW239" s="8" t="str">
        <f t="shared" si="106"/>
        <v>No Aplica</v>
      </c>
      <c r="AX239" s="8" t="str">
        <f>+'EV PRECIO REFERENCIA'!BT239</f>
        <v/>
      </c>
      <c r="AY239" s="8" t="str">
        <f t="shared" si="107"/>
        <v>No Aplica</v>
      </c>
      <c r="AZ239" s="8" t="e">
        <f>+'EV PRECIO REFERENCIA'!BW239</f>
        <v>#REF!</v>
      </c>
      <c r="BA239" s="8" t="e">
        <f t="shared" si="108"/>
        <v>#REF!</v>
      </c>
      <c r="BB239" s="44">
        <f t="shared" si="109"/>
        <v>0</v>
      </c>
    </row>
    <row r="240" spans="1:55" ht="51" x14ac:dyDescent="0.2">
      <c r="A240" s="85">
        <f t="shared" si="84"/>
        <v>231</v>
      </c>
      <c r="B240" s="22" t="str">
        <f>VLOOKUP(A240,'EV PRECIO REFERENCIA'!A240:B571,2,0)</f>
        <v>DM2507</v>
      </c>
      <c r="C240" s="135" t="str">
        <f>VLOOKUP(A240,'EV PRECIO REFERENCIA'!A240:C571,3,0)</f>
        <v>RECARGA DE 60 MM LINEAL PARA TEJIDO GRUESO CON ALTURA AJUSTABLE DE GRAPA CIRUGIA ABIERTA</v>
      </c>
      <c r="D240" s="18">
        <f>VLOOKUP(A240,'EV PRECIO REFERENCIA'!A240:D571,4,0)</f>
        <v>1</v>
      </c>
      <c r="E240" s="86" t="str">
        <f>VLOOKUP(A240,'EV PRECIO REFERENCIA'!A240:E571,5,0)</f>
        <v>UN</v>
      </c>
      <c r="F240" s="23">
        <f>VLOOKUP(A240,'EV PRECIO REFERENCIA'!A240:F571,6,0)</f>
        <v>345847.32</v>
      </c>
      <c r="G240" s="23">
        <f>VLOOKUP(A240,'EV PRECIO REFERENCIA'!A240:G571,7,0)</f>
        <v>1</v>
      </c>
      <c r="H240" s="8">
        <f t="shared" si="85"/>
        <v>345847.32</v>
      </c>
      <c r="I240" s="8">
        <f t="shared" si="86"/>
        <v>276677.85600000003</v>
      </c>
      <c r="J240" s="8" t="str">
        <f>+'EV PRECIO REFERENCIA'!I240</f>
        <v/>
      </c>
      <c r="K240" s="8" t="str">
        <f t="shared" si="87"/>
        <v>No Aplica</v>
      </c>
      <c r="L240" s="8" t="str">
        <f>+'EV PRECIO REFERENCIA'!L240</f>
        <v/>
      </c>
      <c r="M240" s="8" t="str">
        <f t="shared" si="88"/>
        <v>No Aplica</v>
      </c>
      <c r="N240" s="8" t="str">
        <f>+'EV PRECIO REFERENCIA'!O240</f>
        <v/>
      </c>
      <c r="O240" s="8" t="str">
        <f t="shared" si="89"/>
        <v>No Aplica</v>
      </c>
      <c r="P240" s="8" t="str">
        <f>+'EV PRECIO REFERENCIA'!R240</f>
        <v/>
      </c>
      <c r="Q240" s="8" t="str">
        <f t="shared" si="90"/>
        <v>No Aplica</v>
      </c>
      <c r="R240" s="8" t="str">
        <f>+'EV PRECIO REFERENCIA'!U240</f>
        <v/>
      </c>
      <c r="S240" s="8" t="str">
        <f t="shared" si="91"/>
        <v>No Aplica</v>
      </c>
      <c r="T240" s="8" t="str">
        <f>+'EV PRECIO REFERENCIA'!X240</f>
        <v/>
      </c>
      <c r="U240" s="8" t="str">
        <f t="shared" si="92"/>
        <v>No Aplica</v>
      </c>
      <c r="V240" s="8" t="e">
        <f>+'EV PRECIO REFERENCIA'!AA240</f>
        <v>#REF!</v>
      </c>
      <c r="W240" s="8" t="e">
        <f t="shared" si="93"/>
        <v>#REF!</v>
      </c>
      <c r="X240" s="258" t="str">
        <f>+'EV PRECIO REFERENCIA'!AD240</f>
        <v/>
      </c>
      <c r="Y240" s="8" t="str">
        <f t="shared" si="94"/>
        <v>No Aplica</v>
      </c>
      <c r="Z240" s="8" t="str">
        <f>+'EV PRECIO REFERENCIA'!AG240</f>
        <v/>
      </c>
      <c r="AA240" s="8" t="str">
        <f t="shared" si="95"/>
        <v>No Aplica</v>
      </c>
      <c r="AB240" s="8">
        <f>+'EV PRECIO REFERENCIA'!AJ240:AJ572</f>
        <v>163030</v>
      </c>
      <c r="AC240" s="8" t="str">
        <f t="shared" si="96"/>
        <v>No Aplica</v>
      </c>
      <c r="AD240" s="8" t="str">
        <f>+'EV PRECIO REFERENCIA'!AM240</f>
        <v/>
      </c>
      <c r="AE240" s="8" t="str">
        <f t="shared" si="97"/>
        <v>No Aplica</v>
      </c>
      <c r="AF240" s="342" t="str">
        <f>+'EV PRECIO REFERENCIA'!AP240</f>
        <v/>
      </c>
      <c r="AG240" s="8" t="str">
        <f t="shared" si="98"/>
        <v>No Aplica</v>
      </c>
      <c r="AH240" s="8" t="str">
        <f>+'EV PRECIO REFERENCIA'!AS240</f>
        <v/>
      </c>
      <c r="AI240" s="8" t="str">
        <f t="shared" si="99"/>
        <v>No Aplica</v>
      </c>
      <c r="AJ240" s="8" t="str">
        <f>+'EV PRECIO REFERENCIA'!AV240</f>
        <v/>
      </c>
      <c r="AK240" s="8" t="str">
        <f t="shared" si="100"/>
        <v>No Aplica</v>
      </c>
      <c r="AL240" s="342" t="str">
        <f>+'EV PRECIO REFERENCIA'!AY240</f>
        <v/>
      </c>
      <c r="AM240" s="8" t="str">
        <f t="shared" si="101"/>
        <v>No Aplica</v>
      </c>
      <c r="AN240" s="8" t="str">
        <f>+'EV PRECIO REFERENCIA'!BB240</f>
        <v/>
      </c>
      <c r="AO240" s="8" t="str">
        <f t="shared" si="102"/>
        <v>No Aplica</v>
      </c>
      <c r="AP240" s="8" t="str">
        <f>+'EV PRECIO REFERENCIA'!BE240</f>
        <v/>
      </c>
      <c r="AQ240" s="8" t="str">
        <f t="shared" si="103"/>
        <v>No Aplica</v>
      </c>
      <c r="AR240" s="8" t="str">
        <f>+'EV PRECIO REFERENCIA'!BH240</f>
        <v/>
      </c>
      <c r="AS240" s="8" t="str">
        <f t="shared" si="104"/>
        <v>No Aplica</v>
      </c>
      <c r="AT240" s="8" t="str">
        <f>+'EV PRECIO REFERENCIA'!BK240</f>
        <v/>
      </c>
      <c r="AU240" s="8" t="str">
        <f t="shared" si="105"/>
        <v>No Aplica</v>
      </c>
      <c r="AV240" s="8" t="str">
        <f>+'EV PRECIO REFERENCIA'!BQ240</f>
        <v/>
      </c>
      <c r="AW240" s="8" t="str">
        <f t="shared" si="106"/>
        <v>No Aplica</v>
      </c>
      <c r="AX240" s="8" t="str">
        <f>+'EV PRECIO REFERENCIA'!BT240</f>
        <v/>
      </c>
      <c r="AY240" s="8" t="str">
        <f t="shared" si="107"/>
        <v>No Aplica</v>
      </c>
      <c r="AZ240" s="8" t="e">
        <f>+'EV PRECIO REFERENCIA'!BW240</f>
        <v>#REF!</v>
      </c>
      <c r="BA240" s="8" t="e">
        <f t="shared" si="108"/>
        <v>#REF!</v>
      </c>
      <c r="BB240" s="44">
        <f t="shared" si="109"/>
        <v>163030</v>
      </c>
    </row>
    <row r="241" spans="1:54" ht="76.5" x14ac:dyDescent="0.2">
      <c r="A241" s="85">
        <f t="shared" si="84"/>
        <v>232</v>
      </c>
      <c r="B241" s="22" t="str">
        <f>VLOOKUP(A241,'EV PRECIO REFERENCIA'!A241:B572,2,0)</f>
        <v>DM955</v>
      </c>
      <c r="C241" s="135" t="str">
        <f>VLOOKUP(A241,'EV PRECIO REFERENCIA'!A241:C572,3,0)</f>
        <v>RESUCITADOR MANUAL DESECHABLE NEONATAL QUE INCLUYA VALVULA DE PEEP, LINEA DE OXIGENO, RESERVORIO Y MASCARA # 0 EN EMPAQUE SELLADO</v>
      </c>
      <c r="D241" s="18">
        <f>VLOOKUP(A241,'EV PRECIO REFERENCIA'!A241:D572,4,0)</f>
        <v>1</v>
      </c>
      <c r="E241" s="86" t="str">
        <f>VLOOKUP(A241,'EV PRECIO REFERENCIA'!A241:E572,5,0)</f>
        <v>UN</v>
      </c>
      <c r="F241" s="23">
        <f>VLOOKUP(A241,'EV PRECIO REFERENCIA'!A241:F572,6,0)</f>
        <v>58486.12</v>
      </c>
      <c r="G241" s="23">
        <f>VLOOKUP(A241,'EV PRECIO REFERENCIA'!A241:G572,7,0)</f>
        <v>27</v>
      </c>
      <c r="H241" s="8">
        <f t="shared" si="85"/>
        <v>1579125.24</v>
      </c>
      <c r="I241" s="8">
        <f t="shared" si="86"/>
        <v>46788.896000000001</v>
      </c>
      <c r="J241" s="8" t="str">
        <f>+'EV PRECIO REFERENCIA'!I241</f>
        <v/>
      </c>
      <c r="K241" s="8" t="str">
        <f t="shared" si="87"/>
        <v>No Aplica</v>
      </c>
      <c r="L241" s="8" t="str">
        <f>+'EV PRECIO REFERENCIA'!L241</f>
        <v/>
      </c>
      <c r="M241" s="8" t="str">
        <f t="shared" si="88"/>
        <v>No Aplica</v>
      </c>
      <c r="N241" s="8">
        <f>+'EV PRECIO REFERENCIA'!O241</f>
        <v>58486</v>
      </c>
      <c r="O241" s="8" t="str">
        <f t="shared" si="89"/>
        <v>Artificialidad Baja</v>
      </c>
      <c r="P241" s="8" t="str">
        <f>+'EV PRECIO REFERENCIA'!R241</f>
        <v/>
      </c>
      <c r="Q241" s="8" t="str">
        <f t="shared" si="90"/>
        <v>No Aplica</v>
      </c>
      <c r="R241" s="8" t="str">
        <f>+'EV PRECIO REFERENCIA'!U241</f>
        <v/>
      </c>
      <c r="S241" s="8" t="str">
        <f t="shared" si="91"/>
        <v>No Aplica</v>
      </c>
      <c r="T241" s="8" t="str">
        <f>+'EV PRECIO REFERENCIA'!X241</f>
        <v/>
      </c>
      <c r="U241" s="8" t="str">
        <f t="shared" si="92"/>
        <v>No Aplica</v>
      </c>
      <c r="V241" s="8" t="e">
        <f>+'EV PRECIO REFERENCIA'!AA241</f>
        <v>#REF!</v>
      </c>
      <c r="W241" s="8" t="e">
        <f t="shared" si="93"/>
        <v>#REF!</v>
      </c>
      <c r="X241" s="258" t="str">
        <f>+'EV PRECIO REFERENCIA'!AD241</f>
        <v/>
      </c>
      <c r="Y241" s="8" t="str">
        <f t="shared" si="94"/>
        <v>No Aplica</v>
      </c>
      <c r="Z241" s="8" t="str">
        <f>+'EV PRECIO REFERENCIA'!AG241</f>
        <v/>
      </c>
      <c r="AA241" s="8" t="str">
        <f t="shared" si="95"/>
        <v>No Aplica</v>
      </c>
      <c r="AB241" s="8" t="str">
        <f>+'EV PRECIO REFERENCIA'!AJ241:AJ573</f>
        <v/>
      </c>
      <c r="AC241" s="8" t="str">
        <f t="shared" si="96"/>
        <v>No Aplica</v>
      </c>
      <c r="AD241" s="8" t="str">
        <f>+'EV PRECIO REFERENCIA'!AM241</f>
        <v/>
      </c>
      <c r="AE241" s="8" t="str">
        <f t="shared" si="97"/>
        <v>No Aplica</v>
      </c>
      <c r="AF241" s="342" t="str">
        <f>+'EV PRECIO REFERENCIA'!AP241</f>
        <v/>
      </c>
      <c r="AG241" s="8" t="str">
        <f t="shared" si="98"/>
        <v>No Aplica</v>
      </c>
      <c r="AH241" s="8" t="str">
        <f>+'EV PRECIO REFERENCIA'!AS241</f>
        <v/>
      </c>
      <c r="AI241" s="8" t="str">
        <f t="shared" si="99"/>
        <v>No Aplica</v>
      </c>
      <c r="AJ241" s="8" t="str">
        <f>+'EV PRECIO REFERENCIA'!AV241</f>
        <v/>
      </c>
      <c r="AK241" s="8" t="str">
        <f t="shared" si="100"/>
        <v>No Aplica</v>
      </c>
      <c r="AL241" s="342" t="str">
        <f>+'EV PRECIO REFERENCIA'!AY241</f>
        <v/>
      </c>
      <c r="AM241" s="8" t="str">
        <f t="shared" si="101"/>
        <v>No Aplica</v>
      </c>
      <c r="AN241" s="8" t="str">
        <f>+'EV PRECIO REFERENCIA'!BB241</f>
        <v/>
      </c>
      <c r="AO241" s="8" t="str">
        <f t="shared" si="102"/>
        <v>No Aplica</v>
      </c>
      <c r="AP241" s="8" t="str">
        <f>+'EV PRECIO REFERENCIA'!BE241</f>
        <v/>
      </c>
      <c r="AQ241" s="8" t="str">
        <f t="shared" si="103"/>
        <v>No Aplica</v>
      </c>
      <c r="AR241" s="8" t="str">
        <f>+'EV PRECIO REFERENCIA'!BH241</f>
        <v/>
      </c>
      <c r="AS241" s="8" t="str">
        <f t="shared" si="104"/>
        <v>No Aplica</v>
      </c>
      <c r="AT241" s="8" t="str">
        <f>+'EV PRECIO REFERENCIA'!BK241</f>
        <v/>
      </c>
      <c r="AU241" s="8" t="str">
        <f t="shared" si="105"/>
        <v>No Aplica</v>
      </c>
      <c r="AV241" s="8" t="str">
        <f>+'EV PRECIO REFERENCIA'!BQ241</f>
        <v/>
      </c>
      <c r="AW241" s="8" t="str">
        <f t="shared" si="106"/>
        <v>No Aplica</v>
      </c>
      <c r="AX241" s="8" t="str">
        <f>+'EV PRECIO REFERENCIA'!BT241</f>
        <v/>
      </c>
      <c r="AY241" s="8" t="str">
        <f t="shared" si="107"/>
        <v>No Aplica</v>
      </c>
      <c r="AZ241" s="8" t="e">
        <f>+'EV PRECIO REFERENCIA'!BW241</f>
        <v>#REF!</v>
      </c>
      <c r="BA241" s="8" t="e">
        <f t="shared" si="108"/>
        <v>#REF!</v>
      </c>
      <c r="BB241" s="44">
        <f t="shared" si="109"/>
        <v>58486</v>
      </c>
    </row>
    <row r="242" spans="1:54" ht="38.25" x14ac:dyDescent="0.2">
      <c r="A242" s="85">
        <f t="shared" si="84"/>
        <v>233</v>
      </c>
      <c r="B242" s="22" t="str">
        <f>VLOOKUP(A242,'EV PRECIO REFERENCIA'!A242:B573,2,0)</f>
        <v>DM2194</v>
      </c>
      <c r="C242" s="135" t="str">
        <f>VLOOKUP(A242,'EV PRECIO REFERENCIA'!A242:C573,3,0)</f>
        <v>SABANAS ACCESORIAS DESECHABLES ESTERILES CON ADHESIVO</v>
      </c>
      <c r="D242" s="18">
        <f>VLOOKUP(A242,'EV PRECIO REFERENCIA'!A242:D573,4,0)</f>
        <v>1</v>
      </c>
      <c r="E242" s="86" t="str">
        <f>VLOOKUP(A242,'EV PRECIO REFERENCIA'!A242:E573,5,0)</f>
        <v>UN</v>
      </c>
      <c r="F242" s="23">
        <f>VLOOKUP(A242,'EV PRECIO REFERENCIA'!A242:F573,6,0)</f>
        <v>7259</v>
      </c>
      <c r="G242" s="23">
        <f>VLOOKUP(A242,'EV PRECIO REFERENCIA'!A242:G573,7,0)</f>
        <v>171</v>
      </c>
      <c r="H242" s="8">
        <f t="shared" si="85"/>
        <v>1241289</v>
      </c>
      <c r="I242" s="8">
        <f t="shared" si="86"/>
        <v>5807.2</v>
      </c>
      <c r="J242" s="8" t="str">
        <f>+'EV PRECIO REFERENCIA'!I242</f>
        <v/>
      </c>
      <c r="K242" s="8" t="str">
        <f t="shared" si="87"/>
        <v>No Aplica</v>
      </c>
      <c r="L242" s="8" t="str">
        <f>+'EV PRECIO REFERENCIA'!L242</f>
        <v/>
      </c>
      <c r="M242" s="8" t="str">
        <f t="shared" si="88"/>
        <v>No Aplica</v>
      </c>
      <c r="N242" s="8" t="str">
        <f>+'EV PRECIO REFERENCIA'!O242</f>
        <v/>
      </c>
      <c r="O242" s="8" t="str">
        <f t="shared" si="89"/>
        <v>No Aplica</v>
      </c>
      <c r="P242" s="8" t="str">
        <f>+'EV PRECIO REFERENCIA'!R242</f>
        <v/>
      </c>
      <c r="Q242" s="8" t="str">
        <f t="shared" si="90"/>
        <v>No Aplica</v>
      </c>
      <c r="R242" s="8" t="str">
        <f>+'EV PRECIO REFERENCIA'!U242</f>
        <v/>
      </c>
      <c r="S242" s="8" t="str">
        <f t="shared" si="91"/>
        <v>No Aplica</v>
      </c>
      <c r="T242" s="8" t="str">
        <f>+'EV PRECIO REFERENCIA'!X242</f>
        <v/>
      </c>
      <c r="U242" s="8" t="str">
        <f t="shared" si="92"/>
        <v>No Aplica</v>
      </c>
      <c r="V242" s="8" t="e">
        <f>+'EV PRECIO REFERENCIA'!AA242</f>
        <v>#REF!</v>
      </c>
      <c r="W242" s="8" t="e">
        <f t="shared" si="93"/>
        <v>#REF!</v>
      </c>
      <c r="X242" s="258" t="str">
        <f>+'EV PRECIO REFERENCIA'!AD242</f>
        <v/>
      </c>
      <c r="Y242" s="8" t="str">
        <f t="shared" si="94"/>
        <v>No Aplica</v>
      </c>
      <c r="Z242" s="8" t="str">
        <f>+'EV PRECIO REFERENCIA'!AG242</f>
        <v/>
      </c>
      <c r="AA242" s="8" t="str">
        <f t="shared" si="95"/>
        <v>No Aplica</v>
      </c>
      <c r="AB242" s="8" t="str">
        <f>+'EV PRECIO REFERENCIA'!AJ242:AJ574</f>
        <v/>
      </c>
      <c r="AC242" s="8" t="str">
        <f t="shared" si="96"/>
        <v>No Aplica</v>
      </c>
      <c r="AD242" s="8" t="str">
        <f>+'EV PRECIO REFERENCIA'!AM242</f>
        <v/>
      </c>
      <c r="AE242" s="8" t="str">
        <f t="shared" si="97"/>
        <v>No Aplica</v>
      </c>
      <c r="AF242" s="342" t="str">
        <f>+'EV PRECIO REFERENCIA'!AP242</f>
        <v/>
      </c>
      <c r="AG242" s="8" t="str">
        <f t="shared" si="98"/>
        <v>No Aplica</v>
      </c>
      <c r="AH242" s="8" t="str">
        <f>+'EV PRECIO REFERENCIA'!AS242</f>
        <v/>
      </c>
      <c r="AI242" s="8" t="str">
        <f t="shared" si="99"/>
        <v>No Aplica</v>
      </c>
      <c r="AJ242" s="8" t="str">
        <f>+'EV PRECIO REFERENCIA'!AV242</f>
        <v/>
      </c>
      <c r="AK242" s="8" t="str">
        <f t="shared" si="100"/>
        <v>No Aplica</v>
      </c>
      <c r="AL242" s="342" t="str">
        <f>+'EV PRECIO REFERENCIA'!AY242</f>
        <v/>
      </c>
      <c r="AM242" s="8" t="str">
        <f t="shared" si="101"/>
        <v>No Aplica</v>
      </c>
      <c r="AN242" s="8" t="str">
        <f>+'EV PRECIO REFERENCIA'!BB242</f>
        <v/>
      </c>
      <c r="AO242" s="8" t="str">
        <f t="shared" si="102"/>
        <v>No Aplica</v>
      </c>
      <c r="AP242" s="8" t="str">
        <f>+'EV PRECIO REFERENCIA'!BE242</f>
        <v/>
      </c>
      <c r="AQ242" s="8" t="str">
        <f t="shared" si="103"/>
        <v>No Aplica</v>
      </c>
      <c r="AR242" s="8" t="str">
        <f>+'EV PRECIO REFERENCIA'!BH242</f>
        <v/>
      </c>
      <c r="AS242" s="8" t="str">
        <f t="shared" si="104"/>
        <v>No Aplica</v>
      </c>
      <c r="AT242" s="8" t="str">
        <f>+'EV PRECIO REFERENCIA'!BK242</f>
        <v/>
      </c>
      <c r="AU242" s="8" t="str">
        <f t="shared" si="105"/>
        <v>No Aplica</v>
      </c>
      <c r="AV242" s="8" t="str">
        <f>+'EV PRECIO REFERENCIA'!BQ242</f>
        <v/>
      </c>
      <c r="AW242" s="8" t="str">
        <f t="shared" si="106"/>
        <v>No Aplica</v>
      </c>
      <c r="AX242" s="8" t="str">
        <f>+'EV PRECIO REFERENCIA'!BT242</f>
        <v/>
      </c>
      <c r="AY242" s="8" t="str">
        <f t="shared" si="107"/>
        <v>No Aplica</v>
      </c>
      <c r="AZ242" s="8" t="e">
        <f>+'EV PRECIO REFERENCIA'!BW242</f>
        <v>#REF!</v>
      </c>
      <c r="BA242" s="8" t="e">
        <f t="shared" si="108"/>
        <v>#REF!</v>
      </c>
      <c r="BB242" s="44">
        <f t="shared" si="109"/>
        <v>0</v>
      </c>
    </row>
    <row r="243" spans="1:54" ht="38.25" x14ac:dyDescent="0.2">
      <c r="A243" s="85">
        <f t="shared" si="84"/>
        <v>234</v>
      </c>
      <c r="B243" s="22" t="str">
        <f>VLOOKUP(A243,'EV PRECIO REFERENCIA'!A243:B574,2,0)</f>
        <v>DM1174</v>
      </c>
      <c r="C243" s="135" t="str">
        <f>VLOOKUP(A243,'EV PRECIO REFERENCIA'!A243:C574,3,0)</f>
        <v>SONDA DE GASTROSTOMIA DE RECAMBIO O QUIRURGICA CON BALON 12 F</v>
      </c>
      <c r="D243" s="18">
        <f>VLOOKUP(A243,'EV PRECIO REFERENCIA'!A243:D574,4,0)</f>
        <v>1</v>
      </c>
      <c r="E243" s="86" t="str">
        <f>VLOOKUP(A243,'EV PRECIO REFERENCIA'!A243:E574,5,0)</f>
        <v>UN</v>
      </c>
      <c r="F243" s="23">
        <f>VLOOKUP(A243,'EV PRECIO REFERENCIA'!A243:F574,6,0)</f>
        <v>125903.61445783133</v>
      </c>
      <c r="G243" s="23">
        <f>VLOOKUP(A243,'EV PRECIO REFERENCIA'!A243:G574,7,0)</f>
        <v>1</v>
      </c>
      <c r="H243" s="8">
        <f t="shared" si="85"/>
        <v>125903.61445783133</v>
      </c>
      <c r="I243" s="8">
        <f t="shared" si="86"/>
        <v>100722.89156626505</v>
      </c>
      <c r="J243" s="8" t="str">
        <f>+'EV PRECIO REFERENCIA'!I243</f>
        <v/>
      </c>
      <c r="K243" s="8" t="str">
        <f t="shared" si="87"/>
        <v>No Aplica</v>
      </c>
      <c r="L243" s="8" t="str">
        <f>+'EV PRECIO REFERENCIA'!L243</f>
        <v/>
      </c>
      <c r="M243" s="8" t="str">
        <f t="shared" si="88"/>
        <v>No Aplica</v>
      </c>
      <c r="N243" s="8" t="str">
        <f>+'EV PRECIO REFERENCIA'!O243</f>
        <v/>
      </c>
      <c r="O243" s="8" t="str">
        <f t="shared" si="89"/>
        <v>No Aplica</v>
      </c>
      <c r="P243" s="8" t="str">
        <f>+'EV PRECIO REFERENCIA'!R243</f>
        <v/>
      </c>
      <c r="Q243" s="8" t="str">
        <f t="shared" si="90"/>
        <v>No Aplica</v>
      </c>
      <c r="R243" s="8" t="str">
        <f>+'EV PRECIO REFERENCIA'!U243</f>
        <v/>
      </c>
      <c r="S243" s="8" t="str">
        <f t="shared" si="91"/>
        <v>No Aplica</v>
      </c>
      <c r="T243" s="8" t="str">
        <f>+'EV PRECIO REFERENCIA'!X243</f>
        <v/>
      </c>
      <c r="U243" s="8" t="str">
        <f t="shared" si="92"/>
        <v>No Aplica</v>
      </c>
      <c r="V243" s="8" t="e">
        <f>+'EV PRECIO REFERENCIA'!AA243</f>
        <v>#REF!</v>
      </c>
      <c r="W243" s="8" t="e">
        <f t="shared" si="93"/>
        <v>#REF!</v>
      </c>
      <c r="X243" s="258" t="str">
        <f>+'EV PRECIO REFERENCIA'!AD243</f>
        <v/>
      </c>
      <c r="Y243" s="8" t="str">
        <f t="shared" si="94"/>
        <v>No Aplica</v>
      </c>
      <c r="Z243" s="8" t="str">
        <f>+'EV PRECIO REFERENCIA'!AG243</f>
        <v/>
      </c>
      <c r="AA243" s="8" t="str">
        <f t="shared" si="95"/>
        <v>No Aplica</v>
      </c>
      <c r="AB243" s="8" t="str">
        <f>+'EV PRECIO REFERENCIA'!AJ243:AJ575</f>
        <v/>
      </c>
      <c r="AC243" s="8" t="str">
        <f t="shared" si="96"/>
        <v>No Aplica</v>
      </c>
      <c r="AD243" s="8" t="str">
        <f>+'EV PRECIO REFERENCIA'!AM243</f>
        <v/>
      </c>
      <c r="AE243" s="8" t="str">
        <f t="shared" si="97"/>
        <v>No Aplica</v>
      </c>
      <c r="AF243" s="342" t="str">
        <f>+'EV PRECIO REFERENCIA'!AP243</f>
        <v/>
      </c>
      <c r="AG243" s="8" t="str">
        <f t="shared" si="98"/>
        <v>No Aplica</v>
      </c>
      <c r="AH243" s="8" t="str">
        <f>+'EV PRECIO REFERENCIA'!AS243</f>
        <v/>
      </c>
      <c r="AI243" s="8" t="str">
        <f t="shared" si="99"/>
        <v>No Aplica</v>
      </c>
      <c r="AJ243" s="8" t="str">
        <f>+'EV PRECIO REFERENCIA'!AV243</f>
        <v/>
      </c>
      <c r="AK243" s="8" t="str">
        <f t="shared" si="100"/>
        <v>No Aplica</v>
      </c>
      <c r="AL243" s="342" t="str">
        <f>+'EV PRECIO REFERENCIA'!AY243</f>
        <v/>
      </c>
      <c r="AM243" s="8" t="str">
        <f t="shared" si="101"/>
        <v>No Aplica</v>
      </c>
      <c r="AN243" s="8" t="str">
        <f>+'EV PRECIO REFERENCIA'!BB243</f>
        <v/>
      </c>
      <c r="AO243" s="8" t="str">
        <f t="shared" si="102"/>
        <v>No Aplica</v>
      </c>
      <c r="AP243" s="8" t="str">
        <f>+'EV PRECIO REFERENCIA'!BE243</f>
        <v/>
      </c>
      <c r="AQ243" s="8" t="str">
        <f t="shared" si="103"/>
        <v>No Aplica</v>
      </c>
      <c r="AR243" s="8" t="str">
        <f>+'EV PRECIO REFERENCIA'!BH243</f>
        <v/>
      </c>
      <c r="AS243" s="8" t="str">
        <f t="shared" si="104"/>
        <v>No Aplica</v>
      </c>
      <c r="AT243" s="8" t="str">
        <f>+'EV PRECIO REFERENCIA'!BK243</f>
        <v/>
      </c>
      <c r="AU243" s="8" t="str">
        <f t="shared" si="105"/>
        <v>No Aplica</v>
      </c>
      <c r="AV243" s="8" t="str">
        <f>+'EV PRECIO REFERENCIA'!BQ243</f>
        <v/>
      </c>
      <c r="AW243" s="8" t="str">
        <f t="shared" si="106"/>
        <v>No Aplica</v>
      </c>
      <c r="AX243" s="8">
        <f>+'EV PRECIO REFERENCIA'!BT243</f>
        <v>132439</v>
      </c>
      <c r="AY243" s="8" t="str">
        <f t="shared" si="107"/>
        <v>No Aplica</v>
      </c>
      <c r="AZ243" s="8" t="e">
        <f>+'EV PRECIO REFERENCIA'!BW243</f>
        <v>#REF!</v>
      </c>
      <c r="BA243" s="8" t="e">
        <f t="shared" si="108"/>
        <v>#REF!</v>
      </c>
      <c r="BB243" s="44">
        <f t="shared" si="109"/>
        <v>132439</v>
      </c>
    </row>
    <row r="244" spans="1:54" ht="76.5" x14ac:dyDescent="0.2">
      <c r="A244" s="85">
        <f t="shared" si="84"/>
        <v>235</v>
      </c>
      <c r="B244" s="22" t="str">
        <f>VLOOKUP(A244,'EV PRECIO REFERENCIA'!A244:B575,2,0)</f>
        <v>DM2572</v>
      </c>
      <c r="C244" s="135" t="str">
        <f>VLOOKUP(A244,'EV PRECIO REFERENCIA'!A244:C575,3,0)</f>
        <v>MULTIFILAMENTO NO ABSORBIBLE DE POLIESTER TRENZADO CALIBRE 2/0 CON AGUJA DE 17 A 20 MM CURVA CORTANTE DE 1/2 CIRCULO, HEBRA DE 90 CM O MAS</v>
      </c>
      <c r="D244" s="18">
        <f>VLOOKUP(A244,'EV PRECIO REFERENCIA'!A244:D575,4,0)</f>
        <v>1</v>
      </c>
      <c r="E244" s="86" t="str">
        <f>VLOOKUP(A244,'EV PRECIO REFERENCIA'!A244:E575,5,0)</f>
        <v>UN</v>
      </c>
      <c r="F244" s="23">
        <f>VLOOKUP(A244,'EV PRECIO REFERENCIA'!A244:F575,6,0)</f>
        <v>21652.100000000002</v>
      </c>
      <c r="G244" s="23">
        <f>VLOOKUP(A244,'EV PRECIO REFERENCIA'!A244:G575,7,0)</f>
        <v>1</v>
      </c>
      <c r="H244" s="8">
        <f t="shared" si="85"/>
        <v>21652.100000000002</v>
      </c>
      <c r="I244" s="8">
        <f t="shared" si="86"/>
        <v>17321.68</v>
      </c>
      <c r="J244" s="8" t="str">
        <f>+'EV PRECIO REFERENCIA'!I244</f>
        <v/>
      </c>
      <c r="K244" s="8" t="str">
        <f t="shared" si="87"/>
        <v>No Aplica</v>
      </c>
      <c r="L244" s="8" t="str">
        <f>+'EV PRECIO REFERENCIA'!L244</f>
        <v/>
      </c>
      <c r="M244" s="8" t="str">
        <f t="shared" si="88"/>
        <v>No Aplica</v>
      </c>
      <c r="N244" s="8" t="str">
        <f>+'EV PRECIO REFERENCIA'!O244</f>
        <v/>
      </c>
      <c r="O244" s="8" t="str">
        <f t="shared" si="89"/>
        <v>No Aplica</v>
      </c>
      <c r="P244" s="8" t="str">
        <f>+'EV PRECIO REFERENCIA'!R244</f>
        <v/>
      </c>
      <c r="Q244" s="8" t="str">
        <f t="shared" si="90"/>
        <v>No Aplica</v>
      </c>
      <c r="R244" s="8" t="str">
        <f>+'EV PRECIO REFERENCIA'!U244</f>
        <v/>
      </c>
      <c r="S244" s="8" t="str">
        <f t="shared" si="91"/>
        <v>No Aplica</v>
      </c>
      <c r="T244" s="8" t="str">
        <f>+'EV PRECIO REFERENCIA'!X244</f>
        <v/>
      </c>
      <c r="U244" s="8" t="str">
        <f t="shared" si="92"/>
        <v>No Aplica</v>
      </c>
      <c r="V244" s="8" t="e">
        <f>+'EV PRECIO REFERENCIA'!AA244</f>
        <v>#REF!</v>
      </c>
      <c r="W244" s="8" t="e">
        <f t="shared" si="93"/>
        <v>#REF!</v>
      </c>
      <c r="X244" s="258" t="str">
        <f>+'EV PRECIO REFERENCIA'!AD244</f>
        <v/>
      </c>
      <c r="Y244" s="8" t="str">
        <f t="shared" si="94"/>
        <v>No Aplica</v>
      </c>
      <c r="Z244" s="8" t="str">
        <f>+'EV PRECIO REFERENCIA'!AG244</f>
        <v/>
      </c>
      <c r="AA244" s="8" t="str">
        <f t="shared" si="95"/>
        <v>No Aplica</v>
      </c>
      <c r="AB244" s="8" t="str">
        <f>+'EV PRECIO REFERENCIA'!AJ244:AJ576</f>
        <v/>
      </c>
      <c r="AC244" s="8" t="str">
        <f t="shared" si="96"/>
        <v>No Aplica</v>
      </c>
      <c r="AD244" s="8" t="str">
        <f>+'EV PRECIO REFERENCIA'!AM244</f>
        <v/>
      </c>
      <c r="AE244" s="8" t="str">
        <f t="shared" si="97"/>
        <v>No Aplica</v>
      </c>
      <c r="AF244" s="342" t="str">
        <f>+'EV PRECIO REFERENCIA'!AP244</f>
        <v/>
      </c>
      <c r="AG244" s="8" t="str">
        <f t="shared" si="98"/>
        <v>No Aplica</v>
      </c>
      <c r="AH244" s="8" t="str">
        <f>+'EV PRECIO REFERENCIA'!AS244</f>
        <v/>
      </c>
      <c r="AI244" s="8" t="str">
        <f t="shared" si="99"/>
        <v>No Aplica</v>
      </c>
      <c r="AJ244" s="8" t="str">
        <f>+'EV PRECIO REFERENCIA'!AV244</f>
        <v/>
      </c>
      <c r="AK244" s="8" t="str">
        <f t="shared" si="100"/>
        <v>No Aplica</v>
      </c>
      <c r="AL244" s="342" t="str">
        <f>+'EV PRECIO REFERENCIA'!AY244</f>
        <v/>
      </c>
      <c r="AM244" s="8" t="str">
        <f t="shared" si="101"/>
        <v>No Aplica</v>
      </c>
      <c r="AN244" s="8" t="str">
        <f>+'EV PRECIO REFERENCIA'!BB244</f>
        <v/>
      </c>
      <c r="AO244" s="8" t="str">
        <f t="shared" si="102"/>
        <v>No Aplica</v>
      </c>
      <c r="AP244" s="8" t="str">
        <f>+'EV PRECIO REFERENCIA'!BE244</f>
        <v/>
      </c>
      <c r="AQ244" s="8" t="str">
        <f t="shared" si="103"/>
        <v>No Aplica</v>
      </c>
      <c r="AR244" s="8" t="str">
        <f>+'EV PRECIO REFERENCIA'!BH244</f>
        <v/>
      </c>
      <c r="AS244" s="8" t="str">
        <f t="shared" si="104"/>
        <v>No Aplica</v>
      </c>
      <c r="AT244" s="8" t="str">
        <f>+'EV PRECIO REFERENCIA'!BK244</f>
        <v/>
      </c>
      <c r="AU244" s="8" t="str">
        <f t="shared" si="105"/>
        <v>No Aplica</v>
      </c>
      <c r="AV244" s="8" t="str">
        <f>+'EV PRECIO REFERENCIA'!BQ244</f>
        <v/>
      </c>
      <c r="AW244" s="8" t="str">
        <f t="shared" si="106"/>
        <v>No Aplica</v>
      </c>
      <c r="AX244" s="8" t="str">
        <f>+'EV PRECIO REFERENCIA'!BT244</f>
        <v/>
      </c>
      <c r="AY244" s="8" t="str">
        <f t="shared" si="107"/>
        <v>No Aplica</v>
      </c>
      <c r="AZ244" s="8" t="e">
        <f>+'EV PRECIO REFERENCIA'!BW244</f>
        <v>#REF!</v>
      </c>
      <c r="BA244" s="8" t="e">
        <f t="shared" si="108"/>
        <v>#REF!</v>
      </c>
      <c r="BB244" s="44">
        <f t="shared" si="109"/>
        <v>0</v>
      </c>
    </row>
    <row r="245" spans="1:54" ht="38.25" x14ac:dyDescent="0.2">
      <c r="A245" s="85">
        <f t="shared" si="84"/>
        <v>236</v>
      </c>
      <c r="B245" s="22" t="str">
        <f>VLOOKUP(A245,'EV PRECIO REFERENCIA'!A245:B576,2,0)</f>
        <v>DM2618</v>
      </c>
      <c r="C245" s="135" t="str">
        <f>VLOOKUP(A245,'EV PRECIO REFERENCIA'!A245:C576,3,0)</f>
        <v>VENDAJE ELASTICO COMPRESIVO AUTOADHESIVO 3 X 5</v>
      </c>
      <c r="D245" s="18">
        <f>VLOOKUP(A245,'EV PRECIO REFERENCIA'!A245:D576,4,0)</f>
        <v>1</v>
      </c>
      <c r="E245" s="86" t="str">
        <f>VLOOKUP(A245,'EV PRECIO REFERENCIA'!A245:E576,5,0)</f>
        <v>UN</v>
      </c>
      <c r="F245" s="23">
        <f>VLOOKUP(A245,'EV PRECIO REFERENCIA'!A245:F576,6,0)</f>
        <v>1427</v>
      </c>
      <c r="G245" s="23">
        <f>VLOOKUP(A245,'EV PRECIO REFERENCIA'!A245:G576,7,0)</f>
        <v>50</v>
      </c>
      <c r="H245" s="8">
        <f t="shared" si="85"/>
        <v>71350</v>
      </c>
      <c r="I245" s="8">
        <f t="shared" si="86"/>
        <v>1141.5999999999999</v>
      </c>
      <c r="J245" s="8" t="str">
        <f>+'EV PRECIO REFERENCIA'!I245</f>
        <v/>
      </c>
      <c r="K245" s="8" t="str">
        <f t="shared" si="87"/>
        <v>No Aplica</v>
      </c>
      <c r="L245" s="8" t="str">
        <f>+'EV PRECIO REFERENCIA'!L245</f>
        <v/>
      </c>
      <c r="M245" s="8" t="str">
        <f t="shared" si="88"/>
        <v>No Aplica</v>
      </c>
      <c r="N245" s="8" t="str">
        <f>+'EV PRECIO REFERENCIA'!O245</f>
        <v/>
      </c>
      <c r="O245" s="8" t="str">
        <f t="shared" si="89"/>
        <v>No Aplica</v>
      </c>
      <c r="P245" s="8" t="str">
        <f>+'EV PRECIO REFERENCIA'!R245</f>
        <v/>
      </c>
      <c r="Q245" s="8" t="str">
        <f t="shared" si="90"/>
        <v>No Aplica</v>
      </c>
      <c r="R245" s="8" t="str">
        <f>+'EV PRECIO REFERENCIA'!U245</f>
        <v/>
      </c>
      <c r="S245" s="8" t="str">
        <f t="shared" si="91"/>
        <v>No Aplica</v>
      </c>
      <c r="T245" s="8" t="str">
        <f>+'EV PRECIO REFERENCIA'!X245</f>
        <v/>
      </c>
      <c r="U245" s="8" t="str">
        <f t="shared" si="92"/>
        <v>No Aplica</v>
      </c>
      <c r="V245" s="8" t="e">
        <f>+'EV PRECIO REFERENCIA'!AA245</f>
        <v>#REF!</v>
      </c>
      <c r="W245" s="8" t="e">
        <f t="shared" si="93"/>
        <v>#REF!</v>
      </c>
      <c r="X245" s="258" t="str">
        <f>+'EV PRECIO REFERENCIA'!AD245</f>
        <v/>
      </c>
      <c r="Y245" s="8" t="str">
        <f t="shared" si="94"/>
        <v>No Aplica</v>
      </c>
      <c r="Z245" s="8" t="str">
        <f>+'EV PRECIO REFERENCIA'!AG245</f>
        <v/>
      </c>
      <c r="AA245" s="8" t="str">
        <f t="shared" si="95"/>
        <v>No Aplica</v>
      </c>
      <c r="AB245" s="8" t="str">
        <f>+'EV PRECIO REFERENCIA'!AJ245:AJ577</f>
        <v/>
      </c>
      <c r="AC245" s="8" t="str">
        <f t="shared" si="96"/>
        <v>No Aplica</v>
      </c>
      <c r="AD245" s="8" t="str">
        <f>+'EV PRECIO REFERENCIA'!AM245</f>
        <v/>
      </c>
      <c r="AE245" s="8" t="str">
        <f t="shared" si="97"/>
        <v>No Aplica</v>
      </c>
      <c r="AF245" s="342" t="str">
        <f>+'EV PRECIO REFERENCIA'!AP245</f>
        <v/>
      </c>
      <c r="AG245" s="8" t="str">
        <f t="shared" si="98"/>
        <v>No Aplica</v>
      </c>
      <c r="AH245" s="8" t="str">
        <f>+'EV PRECIO REFERENCIA'!AS245</f>
        <v/>
      </c>
      <c r="AI245" s="8" t="str">
        <f t="shared" si="99"/>
        <v>No Aplica</v>
      </c>
      <c r="AJ245" s="8" t="str">
        <f>+'EV PRECIO REFERENCIA'!AV245</f>
        <v/>
      </c>
      <c r="AK245" s="8" t="str">
        <f t="shared" si="100"/>
        <v>No Aplica</v>
      </c>
      <c r="AL245" s="342" t="str">
        <f>+'EV PRECIO REFERENCIA'!AY245</f>
        <v/>
      </c>
      <c r="AM245" s="8" t="str">
        <f t="shared" si="101"/>
        <v>No Aplica</v>
      </c>
      <c r="AN245" s="8" t="str">
        <f>+'EV PRECIO REFERENCIA'!BB245</f>
        <v/>
      </c>
      <c r="AO245" s="8" t="str">
        <f t="shared" si="102"/>
        <v>No Aplica</v>
      </c>
      <c r="AP245" s="8" t="str">
        <f>+'EV PRECIO REFERENCIA'!BE245</f>
        <v/>
      </c>
      <c r="AQ245" s="8" t="str">
        <f t="shared" si="103"/>
        <v>No Aplica</v>
      </c>
      <c r="AR245" s="8" t="str">
        <f>+'EV PRECIO REFERENCIA'!BH245</f>
        <v/>
      </c>
      <c r="AS245" s="8" t="str">
        <f t="shared" si="104"/>
        <v>No Aplica</v>
      </c>
      <c r="AT245" s="8" t="str">
        <f>+'EV PRECIO REFERENCIA'!BK245</f>
        <v/>
      </c>
      <c r="AU245" s="8" t="str">
        <f t="shared" si="105"/>
        <v>No Aplica</v>
      </c>
      <c r="AV245" s="8" t="str">
        <f>+'EV PRECIO REFERENCIA'!BQ245</f>
        <v/>
      </c>
      <c r="AW245" s="8" t="str">
        <f t="shared" si="106"/>
        <v>No Aplica</v>
      </c>
      <c r="AX245" s="8" t="str">
        <f>+'EV PRECIO REFERENCIA'!BT245</f>
        <v/>
      </c>
      <c r="AY245" s="8" t="str">
        <f t="shared" si="107"/>
        <v>No Aplica</v>
      </c>
      <c r="AZ245" s="8" t="e">
        <f>+'EV PRECIO REFERENCIA'!BW245</f>
        <v>#REF!</v>
      </c>
      <c r="BA245" s="8" t="e">
        <f t="shared" si="108"/>
        <v>#REF!</v>
      </c>
      <c r="BB245" s="44">
        <f t="shared" si="109"/>
        <v>0</v>
      </c>
    </row>
    <row r="246" spans="1:54" ht="38.25" x14ac:dyDescent="0.2">
      <c r="A246" s="85">
        <f t="shared" si="84"/>
        <v>237</v>
      </c>
      <c r="B246" s="22" t="str">
        <f>VLOOKUP(A246,'EV PRECIO REFERENCIA'!A246:B577,2,0)</f>
        <v>DM2619</v>
      </c>
      <c r="C246" s="135" t="str">
        <f>VLOOKUP(A246,'EV PRECIO REFERENCIA'!A246:C577,3,0)</f>
        <v>VENDAJE ELASTICO COMPRESIVO AUTOADHESIVO 4 X 5</v>
      </c>
      <c r="D246" s="18">
        <f>VLOOKUP(A246,'EV PRECIO REFERENCIA'!A246:D577,4,0)</f>
        <v>1</v>
      </c>
      <c r="E246" s="86" t="str">
        <f>VLOOKUP(A246,'EV PRECIO REFERENCIA'!A246:E577,5,0)</f>
        <v>UN</v>
      </c>
      <c r="F246" s="23">
        <f>VLOOKUP(A246,'EV PRECIO REFERENCIA'!A246:F577,6,0)</f>
        <v>1807</v>
      </c>
      <c r="G246" s="23">
        <f>VLOOKUP(A246,'EV PRECIO REFERENCIA'!A246:G577,7,0)</f>
        <v>50</v>
      </c>
      <c r="H246" s="8">
        <f t="shared" si="85"/>
        <v>90350</v>
      </c>
      <c r="I246" s="8">
        <f t="shared" si="86"/>
        <v>1445.6</v>
      </c>
      <c r="J246" s="8" t="str">
        <f>+'EV PRECIO REFERENCIA'!I246</f>
        <v/>
      </c>
      <c r="K246" s="8" t="str">
        <f t="shared" si="87"/>
        <v>No Aplica</v>
      </c>
      <c r="L246" s="8" t="str">
        <f>+'EV PRECIO REFERENCIA'!L246</f>
        <v/>
      </c>
      <c r="M246" s="8" t="str">
        <f t="shared" si="88"/>
        <v>No Aplica</v>
      </c>
      <c r="N246" s="8" t="str">
        <f>+'EV PRECIO REFERENCIA'!O246</f>
        <v/>
      </c>
      <c r="O246" s="8" t="str">
        <f t="shared" si="89"/>
        <v>No Aplica</v>
      </c>
      <c r="P246" s="8" t="str">
        <f>+'EV PRECIO REFERENCIA'!R246</f>
        <v/>
      </c>
      <c r="Q246" s="8" t="str">
        <f t="shared" si="90"/>
        <v>No Aplica</v>
      </c>
      <c r="R246" s="8" t="str">
        <f>+'EV PRECIO REFERENCIA'!U246</f>
        <v/>
      </c>
      <c r="S246" s="8" t="str">
        <f t="shared" si="91"/>
        <v>No Aplica</v>
      </c>
      <c r="T246" s="8" t="str">
        <f>+'EV PRECIO REFERENCIA'!X246</f>
        <v/>
      </c>
      <c r="U246" s="8" t="str">
        <f t="shared" si="92"/>
        <v>No Aplica</v>
      </c>
      <c r="V246" s="8" t="e">
        <f>+'EV PRECIO REFERENCIA'!AA246</f>
        <v>#REF!</v>
      </c>
      <c r="W246" s="8" t="e">
        <f t="shared" si="93"/>
        <v>#REF!</v>
      </c>
      <c r="X246" s="258" t="str">
        <f>+'EV PRECIO REFERENCIA'!AD246</f>
        <v/>
      </c>
      <c r="Y246" s="8" t="str">
        <f t="shared" si="94"/>
        <v>No Aplica</v>
      </c>
      <c r="Z246" s="8" t="str">
        <f>+'EV PRECIO REFERENCIA'!AG246</f>
        <v/>
      </c>
      <c r="AA246" s="8" t="str">
        <f t="shared" si="95"/>
        <v>No Aplica</v>
      </c>
      <c r="AB246" s="8" t="str">
        <f>+'EV PRECIO REFERENCIA'!AJ246:AJ578</f>
        <v/>
      </c>
      <c r="AC246" s="8" t="str">
        <f t="shared" si="96"/>
        <v>No Aplica</v>
      </c>
      <c r="AD246" s="8" t="str">
        <f>+'EV PRECIO REFERENCIA'!AM246</f>
        <v/>
      </c>
      <c r="AE246" s="8" t="str">
        <f t="shared" si="97"/>
        <v>No Aplica</v>
      </c>
      <c r="AF246" s="342" t="str">
        <f>+'EV PRECIO REFERENCIA'!AP246</f>
        <v/>
      </c>
      <c r="AG246" s="8" t="str">
        <f t="shared" si="98"/>
        <v>No Aplica</v>
      </c>
      <c r="AH246" s="8" t="str">
        <f>+'EV PRECIO REFERENCIA'!AS246</f>
        <v/>
      </c>
      <c r="AI246" s="8" t="str">
        <f t="shared" si="99"/>
        <v>No Aplica</v>
      </c>
      <c r="AJ246" s="8" t="str">
        <f>+'EV PRECIO REFERENCIA'!AV246</f>
        <v/>
      </c>
      <c r="AK246" s="8" t="str">
        <f t="shared" si="100"/>
        <v>No Aplica</v>
      </c>
      <c r="AL246" s="342" t="str">
        <f>+'EV PRECIO REFERENCIA'!AY246</f>
        <v/>
      </c>
      <c r="AM246" s="8" t="str">
        <f t="shared" si="101"/>
        <v>No Aplica</v>
      </c>
      <c r="AN246" s="8" t="str">
        <f>+'EV PRECIO REFERENCIA'!BB246</f>
        <v/>
      </c>
      <c r="AO246" s="8" t="str">
        <f t="shared" si="102"/>
        <v>No Aplica</v>
      </c>
      <c r="AP246" s="8" t="str">
        <f>+'EV PRECIO REFERENCIA'!BE246</f>
        <v/>
      </c>
      <c r="AQ246" s="8" t="str">
        <f t="shared" si="103"/>
        <v>No Aplica</v>
      </c>
      <c r="AR246" s="8" t="str">
        <f>+'EV PRECIO REFERENCIA'!BH246</f>
        <v/>
      </c>
      <c r="AS246" s="8" t="str">
        <f t="shared" si="104"/>
        <v>No Aplica</v>
      </c>
      <c r="AT246" s="8" t="str">
        <f>+'EV PRECIO REFERENCIA'!BK246</f>
        <v/>
      </c>
      <c r="AU246" s="8" t="str">
        <f t="shared" si="105"/>
        <v>No Aplica</v>
      </c>
      <c r="AV246" s="8" t="str">
        <f>+'EV PRECIO REFERENCIA'!BQ246</f>
        <v/>
      </c>
      <c r="AW246" s="8" t="str">
        <f t="shared" si="106"/>
        <v>No Aplica</v>
      </c>
      <c r="AX246" s="8" t="str">
        <f>+'EV PRECIO REFERENCIA'!BT246</f>
        <v/>
      </c>
      <c r="AY246" s="8" t="str">
        <f t="shared" si="107"/>
        <v>No Aplica</v>
      </c>
      <c r="AZ246" s="8" t="e">
        <f>+'EV PRECIO REFERENCIA'!BW246</f>
        <v>#REF!</v>
      </c>
      <c r="BA246" s="8" t="e">
        <f t="shared" si="108"/>
        <v>#REF!</v>
      </c>
      <c r="BB246" s="44">
        <f t="shared" si="109"/>
        <v>0</v>
      </c>
    </row>
    <row r="247" spans="1:54" ht="25.5" x14ac:dyDescent="0.2">
      <c r="A247" s="85">
        <f t="shared" si="84"/>
        <v>238</v>
      </c>
      <c r="B247" s="22" t="str">
        <f>VLOOKUP(A247,'EV PRECIO REFERENCIA'!A247:B578,2,0)</f>
        <v>DM032</v>
      </c>
      <c r="C247" s="135" t="str">
        <f>VLOOKUP(A247,'EV PRECIO REFERENCIA'!A247:C578,3,0)</f>
        <v>AGUJA ACUPUNTURA 0.25 X 30 MM</v>
      </c>
      <c r="D247" s="18">
        <f>VLOOKUP(A247,'EV PRECIO REFERENCIA'!A247:D578,4,0)</f>
        <v>1</v>
      </c>
      <c r="E247" s="86" t="str">
        <f>VLOOKUP(A247,'EV PRECIO REFERENCIA'!A247:E578,5,0)</f>
        <v>UN</v>
      </c>
      <c r="F247" s="23">
        <f>VLOOKUP(A247,'EV PRECIO REFERENCIA'!A247:F578,6,0)</f>
        <v>298.90460000000002</v>
      </c>
      <c r="G247" s="23">
        <f>VLOOKUP(A247,'EV PRECIO REFERENCIA'!A247:G578,7,0)</f>
        <v>3000</v>
      </c>
      <c r="H247" s="8">
        <f t="shared" si="85"/>
        <v>896713.8</v>
      </c>
      <c r="I247" s="8">
        <f t="shared" si="86"/>
        <v>239.12368000000001</v>
      </c>
      <c r="J247" s="8" t="str">
        <f>+'EV PRECIO REFERENCIA'!I247</f>
        <v/>
      </c>
      <c r="K247" s="8" t="str">
        <f t="shared" si="87"/>
        <v>No Aplica</v>
      </c>
      <c r="L247" s="8" t="str">
        <f>+'EV PRECIO REFERENCIA'!L247</f>
        <v/>
      </c>
      <c r="M247" s="8" t="str">
        <f t="shared" si="88"/>
        <v>No Aplica</v>
      </c>
      <c r="N247" s="8" t="str">
        <f>+'EV PRECIO REFERENCIA'!O247</f>
        <v/>
      </c>
      <c r="O247" s="8" t="str">
        <f t="shared" si="89"/>
        <v>No Aplica</v>
      </c>
      <c r="P247" s="8" t="str">
        <f>+'EV PRECIO REFERENCIA'!R247</f>
        <v/>
      </c>
      <c r="Q247" s="8" t="str">
        <f t="shared" si="90"/>
        <v>No Aplica</v>
      </c>
      <c r="R247" s="8" t="str">
        <f>+'EV PRECIO REFERENCIA'!U247</f>
        <v/>
      </c>
      <c r="S247" s="8" t="str">
        <f t="shared" si="91"/>
        <v>No Aplica</v>
      </c>
      <c r="T247" s="8" t="str">
        <f>+'EV PRECIO REFERENCIA'!X247</f>
        <v/>
      </c>
      <c r="U247" s="8" t="str">
        <f t="shared" si="92"/>
        <v>No Aplica</v>
      </c>
      <c r="V247" s="8" t="e">
        <f>+'EV PRECIO REFERENCIA'!AA247</f>
        <v>#REF!</v>
      </c>
      <c r="W247" s="8" t="e">
        <f t="shared" si="93"/>
        <v>#REF!</v>
      </c>
      <c r="X247" s="258" t="str">
        <f>+'EV PRECIO REFERENCIA'!AD247</f>
        <v/>
      </c>
      <c r="Y247" s="8" t="str">
        <f t="shared" si="94"/>
        <v>No Aplica</v>
      </c>
      <c r="Z247" s="8" t="str">
        <f>+'EV PRECIO REFERENCIA'!AG247</f>
        <v/>
      </c>
      <c r="AA247" s="8" t="str">
        <f t="shared" si="95"/>
        <v>No Aplica</v>
      </c>
      <c r="AB247" s="8" t="str">
        <f>+'EV PRECIO REFERENCIA'!AJ247:AJ579</f>
        <v/>
      </c>
      <c r="AC247" s="8" t="str">
        <f t="shared" si="96"/>
        <v>No Aplica</v>
      </c>
      <c r="AD247" s="8" t="str">
        <f>+'EV PRECIO REFERENCIA'!AM247</f>
        <v/>
      </c>
      <c r="AE247" s="8" t="str">
        <f t="shared" si="97"/>
        <v>No Aplica</v>
      </c>
      <c r="AF247" s="342" t="str">
        <f>+'EV PRECIO REFERENCIA'!AP247</f>
        <v/>
      </c>
      <c r="AG247" s="8" t="str">
        <f t="shared" si="98"/>
        <v>No Aplica</v>
      </c>
      <c r="AH247" s="8" t="str">
        <f>+'EV PRECIO REFERENCIA'!AS247</f>
        <v/>
      </c>
      <c r="AI247" s="8" t="str">
        <f t="shared" si="99"/>
        <v>No Aplica</v>
      </c>
      <c r="AJ247" s="8" t="str">
        <f>+'EV PRECIO REFERENCIA'!AV247</f>
        <v/>
      </c>
      <c r="AK247" s="8" t="str">
        <f t="shared" si="100"/>
        <v>No Aplica</v>
      </c>
      <c r="AL247" s="342" t="str">
        <f>+'EV PRECIO REFERENCIA'!AY247</f>
        <v/>
      </c>
      <c r="AM247" s="8" t="str">
        <f t="shared" si="101"/>
        <v>No Aplica</v>
      </c>
      <c r="AN247" s="8" t="str">
        <f>+'EV PRECIO REFERENCIA'!BB247</f>
        <v/>
      </c>
      <c r="AO247" s="8" t="str">
        <f t="shared" si="102"/>
        <v>No Aplica</v>
      </c>
      <c r="AP247" s="8" t="str">
        <f>+'EV PRECIO REFERENCIA'!BE247</f>
        <v/>
      </c>
      <c r="AQ247" s="8" t="str">
        <f t="shared" si="103"/>
        <v>No Aplica</v>
      </c>
      <c r="AR247" s="8" t="str">
        <f>+'EV PRECIO REFERENCIA'!BH247</f>
        <v/>
      </c>
      <c r="AS247" s="8" t="str">
        <f t="shared" si="104"/>
        <v>No Aplica</v>
      </c>
      <c r="AT247" s="8" t="str">
        <f>+'EV PRECIO REFERENCIA'!BK247</f>
        <v/>
      </c>
      <c r="AU247" s="8" t="str">
        <f t="shared" si="105"/>
        <v>No Aplica</v>
      </c>
      <c r="AV247" s="8" t="str">
        <f>+'EV PRECIO REFERENCIA'!BQ247</f>
        <v/>
      </c>
      <c r="AW247" s="8" t="str">
        <f t="shared" si="106"/>
        <v>No Aplica</v>
      </c>
      <c r="AX247" s="8" t="str">
        <f>+'EV PRECIO REFERENCIA'!BT247</f>
        <v/>
      </c>
      <c r="AY247" s="8" t="str">
        <f t="shared" si="107"/>
        <v>No Aplica</v>
      </c>
      <c r="AZ247" s="8" t="e">
        <f>+'EV PRECIO REFERENCIA'!BW247</f>
        <v>#REF!</v>
      </c>
      <c r="BA247" s="8" t="e">
        <f t="shared" si="108"/>
        <v>#REF!</v>
      </c>
      <c r="BB247" s="44">
        <f t="shared" si="109"/>
        <v>0</v>
      </c>
    </row>
    <row r="248" spans="1:54" x14ac:dyDescent="0.2">
      <c r="A248" s="85">
        <f t="shared" si="84"/>
        <v>239</v>
      </c>
      <c r="B248" s="22" t="str">
        <f>VLOOKUP(A248,'EV PRECIO REFERENCIA'!A248:B579,2,0)</f>
        <v>DM059</v>
      </c>
      <c r="C248" s="135" t="str">
        <f>VLOOKUP(A248,'EV PRECIO REFERENCIA'!A248:C579,3,0)</f>
        <v>NUPREP GEL ABRASIVO</v>
      </c>
      <c r="D248" s="18">
        <f>VLOOKUP(A248,'EV PRECIO REFERENCIA'!A248:D579,4,0)</f>
        <v>1</v>
      </c>
      <c r="E248" s="86" t="str">
        <f>VLOOKUP(A248,'EV PRECIO REFERENCIA'!A248:E579,5,0)</f>
        <v>UN</v>
      </c>
      <c r="F248" s="23">
        <f>VLOOKUP(A248,'EV PRECIO REFERENCIA'!A248:F579,6,0)</f>
        <v>98585.707999999999</v>
      </c>
      <c r="G248" s="23">
        <f>VLOOKUP(A248,'EV PRECIO REFERENCIA'!A248:G579,7,0)</f>
        <v>1</v>
      </c>
      <c r="H248" s="8">
        <f t="shared" si="85"/>
        <v>98585.707999999999</v>
      </c>
      <c r="I248" s="8">
        <f t="shared" si="86"/>
        <v>78868.566399999996</v>
      </c>
      <c r="J248" s="8" t="str">
        <f>+'EV PRECIO REFERENCIA'!I248</f>
        <v/>
      </c>
      <c r="K248" s="8" t="str">
        <f t="shared" si="87"/>
        <v>No Aplica</v>
      </c>
      <c r="L248" s="8" t="str">
        <f>+'EV PRECIO REFERENCIA'!L248</f>
        <v/>
      </c>
      <c r="M248" s="8" t="str">
        <f t="shared" si="88"/>
        <v>No Aplica</v>
      </c>
      <c r="N248" s="8" t="str">
        <f>+'EV PRECIO REFERENCIA'!O248</f>
        <v/>
      </c>
      <c r="O248" s="8" t="str">
        <f t="shared" si="89"/>
        <v>No Aplica</v>
      </c>
      <c r="P248" s="8" t="str">
        <f>+'EV PRECIO REFERENCIA'!R248</f>
        <v/>
      </c>
      <c r="Q248" s="8" t="str">
        <f t="shared" si="90"/>
        <v>No Aplica</v>
      </c>
      <c r="R248" s="8" t="str">
        <f>+'EV PRECIO REFERENCIA'!U248</f>
        <v/>
      </c>
      <c r="S248" s="8" t="str">
        <f t="shared" si="91"/>
        <v>No Aplica</v>
      </c>
      <c r="T248" s="8" t="str">
        <f>+'EV PRECIO REFERENCIA'!X248</f>
        <v/>
      </c>
      <c r="U248" s="8" t="str">
        <f t="shared" si="92"/>
        <v>No Aplica</v>
      </c>
      <c r="V248" s="8" t="e">
        <f>+'EV PRECIO REFERENCIA'!AA248</f>
        <v>#REF!</v>
      </c>
      <c r="W248" s="8" t="e">
        <f t="shared" si="93"/>
        <v>#REF!</v>
      </c>
      <c r="X248" s="258" t="str">
        <f>+'EV PRECIO REFERENCIA'!AD248</f>
        <v/>
      </c>
      <c r="Y248" s="8" t="str">
        <f t="shared" si="94"/>
        <v>No Aplica</v>
      </c>
      <c r="Z248" s="8" t="str">
        <f>+'EV PRECIO REFERENCIA'!AG248</f>
        <v/>
      </c>
      <c r="AA248" s="8" t="str">
        <f t="shared" si="95"/>
        <v>No Aplica</v>
      </c>
      <c r="AB248" s="8" t="str">
        <f>+'EV PRECIO REFERENCIA'!AJ248:AJ580</f>
        <v/>
      </c>
      <c r="AC248" s="8" t="str">
        <f t="shared" si="96"/>
        <v>No Aplica</v>
      </c>
      <c r="AD248" s="8" t="str">
        <f>+'EV PRECIO REFERENCIA'!AM248</f>
        <v/>
      </c>
      <c r="AE248" s="8" t="str">
        <f t="shared" si="97"/>
        <v>No Aplica</v>
      </c>
      <c r="AF248" s="342" t="str">
        <f>+'EV PRECIO REFERENCIA'!AP248</f>
        <v/>
      </c>
      <c r="AG248" s="8" t="str">
        <f t="shared" si="98"/>
        <v>No Aplica</v>
      </c>
      <c r="AH248" s="8" t="str">
        <f>+'EV PRECIO REFERENCIA'!AS248</f>
        <v/>
      </c>
      <c r="AI248" s="8" t="str">
        <f t="shared" si="99"/>
        <v>No Aplica</v>
      </c>
      <c r="AJ248" s="8" t="str">
        <f>+'EV PRECIO REFERENCIA'!AV248</f>
        <v/>
      </c>
      <c r="AK248" s="8" t="str">
        <f t="shared" si="100"/>
        <v>No Aplica</v>
      </c>
      <c r="AL248" s="342" t="str">
        <f>+'EV PRECIO REFERENCIA'!AY248</f>
        <v/>
      </c>
      <c r="AM248" s="8" t="str">
        <f t="shared" si="101"/>
        <v>No Aplica</v>
      </c>
      <c r="AN248" s="8" t="str">
        <f>+'EV PRECIO REFERENCIA'!BB248</f>
        <v/>
      </c>
      <c r="AO248" s="8" t="str">
        <f t="shared" si="102"/>
        <v>No Aplica</v>
      </c>
      <c r="AP248" s="8" t="str">
        <f>+'EV PRECIO REFERENCIA'!BE248</f>
        <v/>
      </c>
      <c r="AQ248" s="8" t="str">
        <f t="shared" si="103"/>
        <v>No Aplica</v>
      </c>
      <c r="AR248" s="8" t="str">
        <f>+'EV PRECIO REFERENCIA'!BH248</f>
        <v/>
      </c>
      <c r="AS248" s="8" t="str">
        <f t="shared" si="104"/>
        <v>No Aplica</v>
      </c>
      <c r="AT248" s="8" t="str">
        <f>+'EV PRECIO REFERENCIA'!BK248</f>
        <v/>
      </c>
      <c r="AU248" s="8" t="str">
        <f t="shared" si="105"/>
        <v>No Aplica</v>
      </c>
      <c r="AV248" s="8" t="str">
        <f>+'EV PRECIO REFERENCIA'!BQ248</f>
        <v/>
      </c>
      <c r="AW248" s="8" t="str">
        <f t="shared" si="106"/>
        <v>No Aplica</v>
      </c>
      <c r="AX248" s="8" t="str">
        <f>+'EV PRECIO REFERENCIA'!BT248</f>
        <v/>
      </c>
      <c r="AY248" s="8" t="str">
        <f t="shared" si="107"/>
        <v>No Aplica</v>
      </c>
      <c r="AZ248" s="8" t="e">
        <f>+'EV PRECIO REFERENCIA'!BW248</f>
        <v>#REF!</v>
      </c>
      <c r="BA248" s="8" t="e">
        <f t="shared" si="108"/>
        <v>#REF!</v>
      </c>
      <c r="BB248" s="44">
        <f t="shared" si="109"/>
        <v>0</v>
      </c>
    </row>
    <row r="249" spans="1:54" ht="25.5" x14ac:dyDescent="0.2">
      <c r="A249" s="85">
        <f t="shared" si="84"/>
        <v>240</v>
      </c>
      <c r="B249" s="22" t="str">
        <f>VLOOKUP(A249,'EV PRECIO REFERENCIA'!A249:B580,2,0)</f>
        <v>DM1019</v>
      </c>
      <c r="C249" s="135" t="str">
        <f>VLOOKUP(A249,'EV PRECIO REFERENCIA'!A249:C580,3,0)</f>
        <v>SOLUCION DE MONSELL X 250 CC</v>
      </c>
      <c r="D249" s="18">
        <f>VLOOKUP(A249,'EV PRECIO REFERENCIA'!A249:D580,4,0)</f>
        <v>1</v>
      </c>
      <c r="E249" s="86" t="str">
        <f>VLOOKUP(A249,'EV PRECIO REFERENCIA'!A249:E580,5,0)</f>
        <v>UN</v>
      </c>
      <c r="F249" s="23">
        <f>VLOOKUP(A249,'EV PRECIO REFERENCIA'!A249:F580,6,0)</f>
        <v>157796.28</v>
      </c>
      <c r="G249" s="23">
        <f>VLOOKUP(A249,'EV PRECIO REFERENCIA'!A249:G580,7,0)</f>
        <v>1</v>
      </c>
      <c r="H249" s="8">
        <f t="shared" si="85"/>
        <v>157796.28</v>
      </c>
      <c r="I249" s="8">
        <f t="shared" si="86"/>
        <v>126237.024</v>
      </c>
      <c r="J249" s="8" t="str">
        <f>+'EV PRECIO REFERENCIA'!I249</f>
        <v/>
      </c>
      <c r="K249" s="8" t="str">
        <f t="shared" si="87"/>
        <v>No Aplica</v>
      </c>
      <c r="L249" s="8" t="str">
        <f>+'EV PRECIO REFERENCIA'!L249</f>
        <v/>
      </c>
      <c r="M249" s="8" t="str">
        <f t="shared" si="88"/>
        <v>No Aplica</v>
      </c>
      <c r="N249" s="8" t="str">
        <f>+'EV PRECIO REFERENCIA'!O249</f>
        <v/>
      </c>
      <c r="O249" s="8" t="str">
        <f t="shared" si="89"/>
        <v>No Aplica</v>
      </c>
      <c r="P249" s="8" t="str">
        <f>+'EV PRECIO REFERENCIA'!R249</f>
        <v/>
      </c>
      <c r="Q249" s="8" t="str">
        <f t="shared" si="90"/>
        <v>No Aplica</v>
      </c>
      <c r="R249" s="8" t="str">
        <f>+'EV PRECIO REFERENCIA'!U249</f>
        <v/>
      </c>
      <c r="S249" s="8" t="str">
        <f t="shared" si="91"/>
        <v>No Aplica</v>
      </c>
      <c r="T249" s="8" t="str">
        <f>+'EV PRECIO REFERENCIA'!X249</f>
        <v/>
      </c>
      <c r="U249" s="8" t="str">
        <f t="shared" si="92"/>
        <v>No Aplica</v>
      </c>
      <c r="V249" s="8" t="e">
        <f>+'EV PRECIO REFERENCIA'!AA249</f>
        <v>#REF!</v>
      </c>
      <c r="W249" s="8" t="e">
        <f t="shared" si="93"/>
        <v>#REF!</v>
      </c>
      <c r="X249" s="258" t="str">
        <f>+'EV PRECIO REFERENCIA'!AD249</f>
        <v/>
      </c>
      <c r="Y249" s="8" t="str">
        <f t="shared" si="94"/>
        <v>No Aplica</v>
      </c>
      <c r="Z249" s="8" t="str">
        <f>+'EV PRECIO REFERENCIA'!AG249</f>
        <v/>
      </c>
      <c r="AA249" s="8" t="str">
        <f t="shared" si="95"/>
        <v>No Aplica</v>
      </c>
      <c r="AB249" s="8" t="str">
        <f>+'EV PRECIO REFERENCIA'!AJ249:AJ581</f>
        <v/>
      </c>
      <c r="AC249" s="8" t="str">
        <f t="shared" si="96"/>
        <v>No Aplica</v>
      </c>
      <c r="AD249" s="8" t="str">
        <f>+'EV PRECIO REFERENCIA'!AM249</f>
        <v/>
      </c>
      <c r="AE249" s="8" t="str">
        <f t="shared" si="97"/>
        <v>No Aplica</v>
      </c>
      <c r="AF249" s="342" t="str">
        <f>+'EV PRECIO REFERENCIA'!AP249</f>
        <v/>
      </c>
      <c r="AG249" s="8" t="str">
        <f t="shared" si="98"/>
        <v>No Aplica</v>
      </c>
      <c r="AH249" s="8" t="str">
        <f>+'EV PRECIO REFERENCIA'!AS249</f>
        <v/>
      </c>
      <c r="AI249" s="8" t="str">
        <f t="shared" si="99"/>
        <v>No Aplica</v>
      </c>
      <c r="AJ249" s="8" t="str">
        <f>+'EV PRECIO REFERENCIA'!AV249</f>
        <v/>
      </c>
      <c r="AK249" s="8" t="str">
        <f t="shared" si="100"/>
        <v>No Aplica</v>
      </c>
      <c r="AL249" s="342" t="str">
        <f>+'EV PRECIO REFERENCIA'!AY249</f>
        <v/>
      </c>
      <c r="AM249" s="8" t="str">
        <f t="shared" si="101"/>
        <v>No Aplica</v>
      </c>
      <c r="AN249" s="8" t="str">
        <f>+'EV PRECIO REFERENCIA'!BB249</f>
        <v/>
      </c>
      <c r="AO249" s="8" t="str">
        <f t="shared" si="102"/>
        <v>No Aplica</v>
      </c>
      <c r="AP249" s="8" t="str">
        <f>+'EV PRECIO REFERENCIA'!BE249</f>
        <v/>
      </c>
      <c r="AQ249" s="8" t="str">
        <f t="shared" si="103"/>
        <v>No Aplica</v>
      </c>
      <c r="AR249" s="8" t="str">
        <f>+'EV PRECIO REFERENCIA'!BH249</f>
        <v/>
      </c>
      <c r="AS249" s="8" t="str">
        <f t="shared" si="104"/>
        <v>No Aplica</v>
      </c>
      <c r="AT249" s="8" t="str">
        <f>+'EV PRECIO REFERENCIA'!BK249</f>
        <v/>
      </c>
      <c r="AU249" s="8" t="str">
        <f t="shared" si="105"/>
        <v>No Aplica</v>
      </c>
      <c r="AV249" s="8" t="str">
        <f>+'EV PRECIO REFERENCIA'!BQ249</f>
        <v/>
      </c>
      <c r="AW249" s="8" t="str">
        <f t="shared" si="106"/>
        <v>No Aplica</v>
      </c>
      <c r="AX249" s="8" t="str">
        <f>+'EV PRECIO REFERENCIA'!BT249</f>
        <v/>
      </c>
      <c r="AY249" s="8" t="str">
        <f t="shared" si="107"/>
        <v>No Aplica</v>
      </c>
      <c r="AZ249" s="8" t="e">
        <f>+'EV PRECIO REFERENCIA'!BW249</f>
        <v>#REF!</v>
      </c>
      <c r="BA249" s="8" t="e">
        <f t="shared" si="108"/>
        <v>#REF!</v>
      </c>
      <c r="BB249" s="44">
        <f t="shared" si="109"/>
        <v>0</v>
      </c>
    </row>
    <row r="250" spans="1:54" ht="25.5" x14ac:dyDescent="0.2">
      <c r="A250" s="85">
        <f t="shared" si="84"/>
        <v>241</v>
      </c>
      <c r="B250" s="22" t="str">
        <f>VLOOKUP(A250,'EV PRECIO REFERENCIA'!A250:B581,2,0)</f>
        <v>DM118</v>
      </c>
      <c r="C250" s="135" t="str">
        <f>VLOOKUP(A250,'EV PRECIO REFERENCIA'!A250:C581,3,0)</f>
        <v>CANULA DE TRAQUEOSTOMIA FLEXOANILLADA 7.0 C/B</v>
      </c>
      <c r="D250" s="18">
        <f>VLOOKUP(A250,'EV PRECIO REFERENCIA'!A250:D581,4,0)</f>
        <v>1</v>
      </c>
      <c r="E250" s="86" t="str">
        <f>VLOOKUP(A250,'EV PRECIO REFERENCIA'!A250:E581,5,0)</f>
        <v>UN</v>
      </c>
      <c r="F250" s="23">
        <f>VLOOKUP(A250,'EV PRECIO REFERENCIA'!A250:F581,6,0)</f>
        <v>818217.01600000006</v>
      </c>
      <c r="G250" s="23">
        <f>VLOOKUP(A250,'EV PRECIO REFERENCIA'!A250:G581,7,0)</f>
        <v>1</v>
      </c>
      <c r="H250" s="8">
        <f t="shared" si="85"/>
        <v>818217.01600000006</v>
      </c>
      <c r="I250" s="8">
        <f t="shared" si="86"/>
        <v>654573.6128</v>
      </c>
      <c r="J250" s="8" t="str">
        <f>+'EV PRECIO REFERENCIA'!I250</f>
        <v/>
      </c>
      <c r="K250" s="8" t="str">
        <f t="shared" si="87"/>
        <v>No Aplica</v>
      </c>
      <c r="L250" s="8" t="str">
        <f>+'EV PRECIO REFERENCIA'!L250</f>
        <v/>
      </c>
      <c r="M250" s="8" t="str">
        <f t="shared" si="88"/>
        <v>No Aplica</v>
      </c>
      <c r="N250" s="8" t="str">
        <f>+'EV PRECIO REFERENCIA'!O250</f>
        <v/>
      </c>
      <c r="O250" s="8" t="str">
        <f t="shared" si="89"/>
        <v>No Aplica</v>
      </c>
      <c r="P250" s="8" t="str">
        <f>+'EV PRECIO REFERENCIA'!R250</f>
        <v/>
      </c>
      <c r="Q250" s="8" t="str">
        <f t="shared" si="90"/>
        <v>No Aplica</v>
      </c>
      <c r="R250" s="8" t="str">
        <f>+'EV PRECIO REFERENCIA'!U250</f>
        <v/>
      </c>
      <c r="S250" s="8" t="str">
        <f t="shared" si="91"/>
        <v>No Aplica</v>
      </c>
      <c r="T250" s="8" t="str">
        <f>+'EV PRECIO REFERENCIA'!X250</f>
        <v/>
      </c>
      <c r="U250" s="8" t="str">
        <f t="shared" si="92"/>
        <v>No Aplica</v>
      </c>
      <c r="V250" s="8" t="e">
        <f>+'EV PRECIO REFERENCIA'!AA250</f>
        <v>#REF!</v>
      </c>
      <c r="W250" s="8" t="e">
        <f t="shared" si="93"/>
        <v>#REF!</v>
      </c>
      <c r="X250" s="258" t="str">
        <f>+'EV PRECIO REFERENCIA'!AD250</f>
        <v/>
      </c>
      <c r="Y250" s="8" t="str">
        <f t="shared" si="94"/>
        <v>No Aplica</v>
      </c>
      <c r="Z250" s="8" t="str">
        <f>+'EV PRECIO REFERENCIA'!AG250</f>
        <v/>
      </c>
      <c r="AA250" s="8" t="str">
        <f t="shared" si="95"/>
        <v>No Aplica</v>
      </c>
      <c r="AB250" s="8" t="str">
        <f>+'EV PRECIO REFERENCIA'!AJ250:AJ582</f>
        <v/>
      </c>
      <c r="AC250" s="8" t="str">
        <f t="shared" si="96"/>
        <v>No Aplica</v>
      </c>
      <c r="AD250" s="8" t="str">
        <f>+'EV PRECIO REFERENCIA'!AM250</f>
        <v/>
      </c>
      <c r="AE250" s="8" t="str">
        <f t="shared" si="97"/>
        <v>No Aplica</v>
      </c>
      <c r="AF250" s="342" t="str">
        <f>+'EV PRECIO REFERENCIA'!AP250</f>
        <v/>
      </c>
      <c r="AG250" s="8" t="str">
        <f t="shared" si="98"/>
        <v>No Aplica</v>
      </c>
      <c r="AH250" s="8" t="str">
        <f>+'EV PRECIO REFERENCIA'!AS250</f>
        <v/>
      </c>
      <c r="AI250" s="8" t="str">
        <f t="shared" si="99"/>
        <v>No Aplica</v>
      </c>
      <c r="AJ250" s="8" t="str">
        <f>+'EV PRECIO REFERENCIA'!AV250</f>
        <v/>
      </c>
      <c r="AK250" s="8" t="str">
        <f t="shared" si="100"/>
        <v>No Aplica</v>
      </c>
      <c r="AL250" s="342" t="str">
        <f>+'EV PRECIO REFERENCIA'!AY250</f>
        <v/>
      </c>
      <c r="AM250" s="8" t="str">
        <f t="shared" si="101"/>
        <v>No Aplica</v>
      </c>
      <c r="AN250" s="8" t="str">
        <f>+'EV PRECIO REFERENCIA'!BB250</f>
        <v/>
      </c>
      <c r="AO250" s="8" t="str">
        <f t="shared" si="102"/>
        <v>No Aplica</v>
      </c>
      <c r="AP250" s="8" t="str">
        <f>+'EV PRECIO REFERENCIA'!BE250</f>
        <v/>
      </c>
      <c r="AQ250" s="8" t="str">
        <f t="shared" si="103"/>
        <v>No Aplica</v>
      </c>
      <c r="AR250" s="8" t="str">
        <f>+'EV PRECIO REFERENCIA'!BH250</f>
        <v/>
      </c>
      <c r="AS250" s="8" t="str">
        <f t="shared" si="104"/>
        <v>No Aplica</v>
      </c>
      <c r="AT250" s="8" t="str">
        <f>+'EV PRECIO REFERENCIA'!BK250</f>
        <v/>
      </c>
      <c r="AU250" s="8" t="str">
        <f t="shared" si="105"/>
        <v>No Aplica</v>
      </c>
      <c r="AV250" s="8" t="str">
        <f>+'EV PRECIO REFERENCIA'!BQ250</f>
        <v/>
      </c>
      <c r="AW250" s="8" t="str">
        <f t="shared" si="106"/>
        <v>No Aplica</v>
      </c>
      <c r="AX250" s="8" t="str">
        <f>+'EV PRECIO REFERENCIA'!BT250</f>
        <v/>
      </c>
      <c r="AY250" s="8" t="str">
        <f t="shared" si="107"/>
        <v>No Aplica</v>
      </c>
      <c r="AZ250" s="8" t="e">
        <f>+'EV PRECIO REFERENCIA'!BW250</f>
        <v>#REF!</v>
      </c>
      <c r="BA250" s="8" t="e">
        <f t="shared" si="108"/>
        <v>#REF!</v>
      </c>
      <c r="BB250" s="44">
        <f t="shared" si="109"/>
        <v>0</v>
      </c>
    </row>
    <row r="251" spans="1:54" x14ac:dyDescent="0.2">
      <c r="A251" s="85">
        <f t="shared" si="84"/>
        <v>242</v>
      </c>
      <c r="B251" s="22" t="str">
        <f>VLOOKUP(A251,'EV PRECIO REFERENCIA'!A251:B582,2,0)</f>
        <v>DM1193</v>
      </c>
      <c r="C251" s="135" t="str">
        <f>VLOOKUP(A251,'EV PRECIO REFERENCIA'!A251:C582,3,0)</f>
        <v>VALVULA DE BIOPSIA</v>
      </c>
      <c r="D251" s="18">
        <f>VLOOKUP(A251,'EV PRECIO REFERENCIA'!A251:D582,4,0)</f>
        <v>1</v>
      </c>
      <c r="E251" s="86" t="str">
        <f>VLOOKUP(A251,'EV PRECIO REFERENCIA'!A251:E582,5,0)</f>
        <v>UN</v>
      </c>
      <c r="F251" s="23">
        <f>VLOOKUP(A251,'EV PRECIO REFERENCIA'!A251:F582,6,0)</f>
        <v>21670.055400000001</v>
      </c>
      <c r="G251" s="23">
        <f>VLOOKUP(A251,'EV PRECIO REFERENCIA'!A251:G582,7,0)</f>
        <v>4</v>
      </c>
      <c r="H251" s="8">
        <f t="shared" si="85"/>
        <v>86680.221600000004</v>
      </c>
      <c r="I251" s="8">
        <f t="shared" si="86"/>
        <v>17336.044320000001</v>
      </c>
      <c r="J251" s="8" t="str">
        <f>+'EV PRECIO REFERENCIA'!I251</f>
        <v/>
      </c>
      <c r="K251" s="8" t="str">
        <f t="shared" si="87"/>
        <v>No Aplica</v>
      </c>
      <c r="L251" s="8" t="str">
        <f>+'EV PRECIO REFERENCIA'!L251</f>
        <v/>
      </c>
      <c r="M251" s="8" t="str">
        <f t="shared" si="88"/>
        <v>No Aplica</v>
      </c>
      <c r="N251" s="8" t="str">
        <f>+'EV PRECIO REFERENCIA'!O251</f>
        <v/>
      </c>
      <c r="O251" s="8" t="str">
        <f t="shared" si="89"/>
        <v>No Aplica</v>
      </c>
      <c r="P251" s="8" t="str">
        <f>+'EV PRECIO REFERENCIA'!R251</f>
        <v/>
      </c>
      <c r="Q251" s="8" t="str">
        <f t="shared" si="90"/>
        <v>No Aplica</v>
      </c>
      <c r="R251" s="8" t="str">
        <f>+'EV PRECIO REFERENCIA'!U251</f>
        <v/>
      </c>
      <c r="S251" s="8" t="str">
        <f t="shared" si="91"/>
        <v>No Aplica</v>
      </c>
      <c r="T251" s="8" t="str">
        <f>+'EV PRECIO REFERENCIA'!X251</f>
        <v/>
      </c>
      <c r="U251" s="8" t="str">
        <f t="shared" si="92"/>
        <v>No Aplica</v>
      </c>
      <c r="V251" s="8" t="e">
        <f>+'EV PRECIO REFERENCIA'!AA251</f>
        <v>#REF!</v>
      </c>
      <c r="W251" s="8" t="e">
        <f t="shared" si="93"/>
        <v>#REF!</v>
      </c>
      <c r="X251" s="258" t="str">
        <f>+'EV PRECIO REFERENCIA'!AD251</f>
        <v/>
      </c>
      <c r="Y251" s="8" t="str">
        <f t="shared" si="94"/>
        <v>No Aplica</v>
      </c>
      <c r="Z251" s="8" t="str">
        <f>+'EV PRECIO REFERENCIA'!AG251</f>
        <v/>
      </c>
      <c r="AA251" s="8" t="str">
        <f t="shared" si="95"/>
        <v>No Aplica</v>
      </c>
      <c r="AB251" s="8" t="str">
        <f>+'EV PRECIO REFERENCIA'!AJ251:AJ583</f>
        <v/>
      </c>
      <c r="AC251" s="8" t="str">
        <f t="shared" si="96"/>
        <v>No Aplica</v>
      </c>
      <c r="AD251" s="8" t="str">
        <f>+'EV PRECIO REFERENCIA'!AM251</f>
        <v/>
      </c>
      <c r="AE251" s="8" t="str">
        <f t="shared" si="97"/>
        <v>No Aplica</v>
      </c>
      <c r="AF251" s="342" t="str">
        <f>+'EV PRECIO REFERENCIA'!AP251</f>
        <v/>
      </c>
      <c r="AG251" s="8" t="str">
        <f t="shared" si="98"/>
        <v>No Aplica</v>
      </c>
      <c r="AH251" s="8" t="str">
        <f>+'EV PRECIO REFERENCIA'!AS251</f>
        <v/>
      </c>
      <c r="AI251" s="8" t="str">
        <f t="shared" si="99"/>
        <v>No Aplica</v>
      </c>
      <c r="AJ251" s="8" t="str">
        <f>+'EV PRECIO REFERENCIA'!AV251</f>
        <v/>
      </c>
      <c r="AK251" s="8" t="str">
        <f t="shared" si="100"/>
        <v>No Aplica</v>
      </c>
      <c r="AL251" s="342" t="str">
        <f>+'EV PRECIO REFERENCIA'!AY251</f>
        <v/>
      </c>
      <c r="AM251" s="8" t="str">
        <f t="shared" si="101"/>
        <v>No Aplica</v>
      </c>
      <c r="AN251" s="8" t="str">
        <f>+'EV PRECIO REFERENCIA'!BB251</f>
        <v/>
      </c>
      <c r="AO251" s="8" t="str">
        <f t="shared" si="102"/>
        <v>No Aplica</v>
      </c>
      <c r="AP251" s="8" t="str">
        <f>+'EV PRECIO REFERENCIA'!BE251</f>
        <v/>
      </c>
      <c r="AQ251" s="8" t="str">
        <f t="shared" si="103"/>
        <v>No Aplica</v>
      </c>
      <c r="AR251" s="8" t="str">
        <f>+'EV PRECIO REFERENCIA'!BH251</f>
        <v/>
      </c>
      <c r="AS251" s="8" t="str">
        <f t="shared" si="104"/>
        <v>No Aplica</v>
      </c>
      <c r="AT251" s="8" t="str">
        <f>+'EV PRECIO REFERENCIA'!BK251</f>
        <v/>
      </c>
      <c r="AU251" s="8" t="str">
        <f t="shared" si="105"/>
        <v>No Aplica</v>
      </c>
      <c r="AV251" s="8" t="str">
        <f>+'EV PRECIO REFERENCIA'!BQ251</f>
        <v/>
      </c>
      <c r="AW251" s="8" t="str">
        <f t="shared" si="106"/>
        <v>No Aplica</v>
      </c>
      <c r="AX251" s="8" t="str">
        <f>+'EV PRECIO REFERENCIA'!BT251</f>
        <v/>
      </c>
      <c r="AY251" s="8" t="str">
        <f t="shared" si="107"/>
        <v>No Aplica</v>
      </c>
      <c r="AZ251" s="8" t="e">
        <f>+'EV PRECIO REFERENCIA'!BW251</f>
        <v>#REF!</v>
      </c>
      <c r="BA251" s="8" t="e">
        <f t="shared" si="108"/>
        <v>#REF!</v>
      </c>
      <c r="BB251" s="44">
        <f t="shared" si="109"/>
        <v>0</v>
      </c>
    </row>
    <row r="252" spans="1:54" x14ac:dyDescent="0.2">
      <c r="A252" s="85">
        <f t="shared" si="84"/>
        <v>243</v>
      </c>
      <c r="B252" s="22" t="str">
        <f>VLOOKUP(A252,'EV PRECIO REFERENCIA'!A252:B583,2,0)</f>
        <v>DM1216</v>
      </c>
      <c r="C252" s="135" t="str">
        <f>VLOOKUP(A252,'EV PRECIO REFERENCIA'!A252:C583,3,0)</f>
        <v>VENDA YESO 6 X 5 YARDAS</v>
      </c>
      <c r="D252" s="18">
        <f>VLOOKUP(A252,'EV PRECIO REFERENCIA'!A252:D583,4,0)</f>
        <v>1</v>
      </c>
      <c r="E252" s="86" t="str">
        <f>VLOOKUP(A252,'EV PRECIO REFERENCIA'!A252:E583,5,0)</f>
        <v>UN</v>
      </c>
      <c r="F252" s="23">
        <f>VLOOKUP(A252,'EV PRECIO REFERENCIA'!A252:F583,6,0)</f>
        <v>5302</v>
      </c>
      <c r="G252" s="23">
        <f>VLOOKUP(A252,'EV PRECIO REFERENCIA'!A252:G583,7,0)</f>
        <v>24</v>
      </c>
      <c r="H252" s="8">
        <f t="shared" si="85"/>
        <v>127248</v>
      </c>
      <c r="I252" s="8">
        <f t="shared" si="86"/>
        <v>4241.6000000000004</v>
      </c>
      <c r="J252" s="8" t="str">
        <f>+'EV PRECIO REFERENCIA'!I252</f>
        <v/>
      </c>
      <c r="K252" s="8" t="str">
        <f t="shared" si="87"/>
        <v>No Aplica</v>
      </c>
      <c r="L252" s="8" t="str">
        <f>+'EV PRECIO REFERENCIA'!L252</f>
        <v/>
      </c>
      <c r="M252" s="8" t="str">
        <f t="shared" si="88"/>
        <v>No Aplica</v>
      </c>
      <c r="N252" s="8" t="str">
        <f>+'EV PRECIO REFERENCIA'!O252</f>
        <v/>
      </c>
      <c r="O252" s="8" t="str">
        <f t="shared" si="89"/>
        <v>No Aplica</v>
      </c>
      <c r="P252" s="8" t="str">
        <f>+'EV PRECIO REFERENCIA'!R252</f>
        <v/>
      </c>
      <c r="Q252" s="8" t="str">
        <f t="shared" si="90"/>
        <v>No Aplica</v>
      </c>
      <c r="R252" s="8" t="str">
        <f>+'EV PRECIO REFERENCIA'!U252</f>
        <v/>
      </c>
      <c r="S252" s="8" t="str">
        <f t="shared" si="91"/>
        <v>No Aplica</v>
      </c>
      <c r="T252" s="8" t="str">
        <f>+'EV PRECIO REFERENCIA'!X252</f>
        <v/>
      </c>
      <c r="U252" s="8" t="str">
        <f t="shared" si="92"/>
        <v>No Aplica</v>
      </c>
      <c r="V252" s="8" t="e">
        <f>+'EV PRECIO REFERENCIA'!AA252</f>
        <v>#REF!</v>
      </c>
      <c r="W252" s="8" t="e">
        <f t="shared" si="93"/>
        <v>#REF!</v>
      </c>
      <c r="X252" s="258" t="str">
        <f>+'EV PRECIO REFERENCIA'!AD252</f>
        <v/>
      </c>
      <c r="Y252" s="8" t="str">
        <f t="shared" si="94"/>
        <v>No Aplica</v>
      </c>
      <c r="Z252" s="8" t="str">
        <f>+'EV PRECIO REFERENCIA'!AG252</f>
        <v/>
      </c>
      <c r="AA252" s="8" t="str">
        <f t="shared" si="95"/>
        <v>No Aplica</v>
      </c>
      <c r="AB252" s="8" t="str">
        <f>+'EV PRECIO REFERENCIA'!AJ252:AJ584</f>
        <v/>
      </c>
      <c r="AC252" s="8" t="str">
        <f t="shared" si="96"/>
        <v>No Aplica</v>
      </c>
      <c r="AD252" s="8" t="str">
        <f>+'EV PRECIO REFERENCIA'!AM252</f>
        <v/>
      </c>
      <c r="AE252" s="8" t="str">
        <f t="shared" si="97"/>
        <v>No Aplica</v>
      </c>
      <c r="AF252" s="342">
        <f>+'EV PRECIO REFERENCIA'!AP252</f>
        <v>5145</v>
      </c>
      <c r="AG252" s="8" t="str">
        <f t="shared" si="98"/>
        <v>Precios Bajos</v>
      </c>
      <c r="AH252" s="8" t="str">
        <f>+'EV PRECIO REFERENCIA'!AS252</f>
        <v/>
      </c>
      <c r="AI252" s="8" t="str">
        <f t="shared" si="99"/>
        <v>No Aplica</v>
      </c>
      <c r="AJ252" s="8" t="str">
        <f>+'EV PRECIO REFERENCIA'!AV252</f>
        <v/>
      </c>
      <c r="AK252" s="8" t="str">
        <f t="shared" si="100"/>
        <v>No Aplica</v>
      </c>
      <c r="AL252" s="342" t="str">
        <f>+'EV PRECIO REFERENCIA'!AY252</f>
        <v/>
      </c>
      <c r="AM252" s="8" t="str">
        <f t="shared" si="101"/>
        <v>No Aplica</v>
      </c>
      <c r="AN252" s="8">
        <f>+'EV PRECIO REFERENCIA'!BB252</f>
        <v>5368</v>
      </c>
      <c r="AO252" s="8" t="str">
        <f t="shared" si="102"/>
        <v>Precios Bajos</v>
      </c>
      <c r="AP252" s="8">
        <f>+'EV PRECIO REFERENCIA'!BE252</f>
        <v>5115</v>
      </c>
      <c r="AQ252" s="8" t="str">
        <f t="shared" si="103"/>
        <v>Precios Bajos</v>
      </c>
      <c r="AR252" s="8">
        <f>+'EV PRECIO REFERENCIA'!BH252</f>
        <v>5445</v>
      </c>
      <c r="AS252" s="8" t="str">
        <f t="shared" si="104"/>
        <v>Precios Bajos</v>
      </c>
      <c r="AT252" s="8" t="str">
        <f>+'EV PRECIO REFERENCIA'!BK252</f>
        <v/>
      </c>
      <c r="AU252" s="8" t="str">
        <f t="shared" si="105"/>
        <v>No Aplica</v>
      </c>
      <c r="AV252" s="8" t="str">
        <f>+'EV PRECIO REFERENCIA'!BQ252</f>
        <v/>
      </c>
      <c r="AW252" s="8" t="str">
        <f t="shared" si="106"/>
        <v>No Aplica</v>
      </c>
      <c r="AX252" s="8" t="str">
        <f>+'EV PRECIO REFERENCIA'!BT252</f>
        <v/>
      </c>
      <c r="AY252" s="8" t="str">
        <f t="shared" si="107"/>
        <v>No Aplica</v>
      </c>
      <c r="AZ252" s="8" t="e">
        <f>+'EV PRECIO REFERENCIA'!BW252</f>
        <v>#REF!</v>
      </c>
      <c r="BA252" s="8" t="e">
        <f t="shared" si="108"/>
        <v>#REF!</v>
      </c>
      <c r="BB252" s="44">
        <f t="shared" si="109"/>
        <v>5115</v>
      </c>
    </row>
    <row r="253" spans="1:54" ht="25.5" x14ac:dyDescent="0.2">
      <c r="A253" s="85">
        <f t="shared" si="84"/>
        <v>244</v>
      </c>
      <c r="B253" s="22" t="str">
        <f>VLOOKUP(A253,'EV PRECIO REFERENCIA'!A253:B584,2,0)</f>
        <v>DM1259</v>
      </c>
      <c r="C253" s="135" t="str">
        <f>VLOOKUP(A253,'EV PRECIO REFERENCIA'!A253:C584,3,0)</f>
        <v>SOLUCION DE MONSELL X 50 CC</v>
      </c>
      <c r="D253" s="18">
        <f>VLOOKUP(A253,'EV PRECIO REFERENCIA'!A253:D584,4,0)</f>
        <v>1</v>
      </c>
      <c r="E253" s="86" t="str">
        <f>VLOOKUP(A253,'EV PRECIO REFERENCIA'!A253:E584,5,0)</f>
        <v>UN</v>
      </c>
      <c r="F253" s="23">
        <f>VLOOKUP(A253,'EV PRECIO REFERENCIA'!A253:F584,6,0)</f>
        <v>109756</v>
      </c>
      <c r="G253" s="23">
        <f>VLOOKUP(A253,'EV PRECIO REFERENCIA'!A253:G584,7,0)</f>
        <v>1</v>
      </c>
      <c r="H253" s="8">
        <f t="shared" si="85"/>
        <v>109756</v>
      </c>
      <c r="I253" s="8">
        <f t="shared" si="86"/>
        <v>87804.800000000003</v>
      </c>
      <c r="J253" s="8" t="str">
        <f>+'EV PRECIO REFERENCIA'!I253</f>
        <v/>
      </c>
      <c r="K253" s="8" t="str">
        <f t="shared" si="87"/>
        <v>No Aplica</v>
      </c>
      <c r="L253" s="8" t="str">
        <f>+'EV PRECIO REFERENCIA'!L253</f>
        <v/>
      </c>
      <c r="M253" s="8" t="str">
        <f t="shared" si="88"/>
        <v>No Aplica</v>
      </c>
      <c r="N253" s="8" t="str">
        <f>+'EV PRECIO REFERENCIA'!O253</f>
        <v/>
      </c>
      <c r="O253" s="8" t="str">
        <f t="shared" si="89"/>
        <v>No Aplica</v>
      </c>
      <c r="P253" s="8" t="str">
        <f>+'EV PRECIO REFERENCIA'!R253</f>
        <v/>
      </c>
      <c r="Q253" s="8" t="str">
        <f t="shared" si="90"/>
        <v>No Aplica</v>
      </c>
      <c r="R253" s="8" t="str">
        <f>+'EV PRECIO REFERENCIA'!U253</f>
        <v/>
      </c>
      <c r="S253" s="8" t="str">
        <f t="shared" si="91"/>
        <v>No Aplica</v>
      </c>
      <c r="T253" s="8" t="str">
        <f>+'EV PRECIO REFERENCIA'!X253</f>
        <v/>
      </c>
      <c r="U253" s="8" t="str">
        <f t="shared" si="92"/>
        <v>No Aplica</v>
      </c>
      <c r="V253" s="8" t="e">
        <f>+'EV PRECIO REFERENCIA'!AA253</f>
        <v>#REF!</v>
      </c>
      <c r="W253" s="8" t="e">
        <f t="shared" si="93"/>
        <v>#REF!</v>
      </c>
      <c r="X253" s="258" t="str">
        <f>+'EV PRECIO REFERENCIA'!AD253</f>
        <v/>
      </c>
      <c r="Y253" s="8" t="str">
        <f t="shared" si="94"/>
        <v>No Aplica</v>
      </c>
      <c r="Z253" s="8" t="str">
        <f>+'EV PRECIO REFERENCIA'!AG253</f>
        <v/>
      </c>
      <c r="AA253" s="8" t="str">
        <f t="shared" si="95"/>
        <v>No Aplica</v>
      </c>
      <c r="AB253" s="8" t="str">
        <f>+'EV PRECIO REFERENCIA'!AJ253:AJ585</f>
        <v/>
      </c>
      <c r="AC253" s="8" t="str">
        <f t="shared" si="96"/>
        <v>No Aplica</v>
      </c>
      <c r="AD253" s="8" t="str">
        <f>+'EV PRECIO REFERENCIA'!AM253</f>
        <v/>
      </c>
      <c r="AE253" s="8" t="str">
        <f t="shared" si="97"/>
        <v>No Aplica</v>
      </c>
      <c r="AF253" s="342" t="str">
        <f>+'EV PRECIO REFERENCIA'!AP253</f>
        <v/>
      </c>
      <c r="AG253" s="8" t="str">
        <f t="shared" si="98"/>
        <v>No Aplica</v>
      </c>
      <c r="AH253" s="8" t="str">
        <f>+'EV PRECIO REFERENCIA'!AS253</f>
        <v/>
      </c>
      <c r="AI253" s="8" t="str">
        <f t="shared" si="99"/>
        <v>No Aplica</v>
      </c>
      <c r="AJ253" s="8" t="str">
        <f>+'EV PRECIO REFERENCIA'!AV253</f>
        <v/>
      </c>
      <c r="AK253" s="8" t="str">
        <f t="shared" si="100"/>
        <v>No Aplica</v>
      </c>
      <c r="AL253" s="342" t="str">
        <f>+'EV PRECIO REFERENCIA'!AY253</f>
        <v/>
      </c>
      <c r="AM253" s="8" t="str">
        <f t="shared" si="101"/>
        <v>No Aplica</v>
      </c>
      <c r="AN253" s="8" t="str">
        <f>+'EV PRECIO REFERENCIA'!BB253</f>
        <v/>
      </c>
      <c r="AO253" s="8" t="str">
        <f t="shared" si="102"/>
        <v>No Aplica</v>
      </c>
      <c r="AP253" s="8">
        <f>+'EV PRECIO REFERENCIA'!BE253</f>
        <v>107143</v>
      </c>
      <c r="AQ253" s="8" t="str">
        <f t="shared" si="103"/>
        <v>Precios Bajos</v>
      </c>
      <c r="AR253" s="8" t="str">
        <f>+'EV PRECIO REFERENCIA'!BH253</f>
        <v/>
      </c>
      <c r="AS253" s="8" t="str">
        <f t="shared" si="104"/>
        <v>No Aplica</v>
      </c>
      <c r="AT253" s="8" t="str">
        <f>+'EV PRECIO REFERENCIA'!BK253</f>
        <v/>
      </c>
      <c r="AU253" s="8" t="str">
        <f t="shared" si="105"/>
        <v>No Aplica</v>
      </c>
      <c r="AV253" s="8" t="str">
        <f>+'EV PRECIO REFERENCIA'!BQ253</f>
        <v/>
      </c>
      <c r="AW253" s="8" t="str">
        <f t="shared" si="106"/>
        <v>No Aplica</v>
      </c>
      <c r="AX253" s="8" t="str">
        <f>+'EV PRECIO REFERENCIA'!BT253</f>
        <v/>
      </c>
      <c r="AY253" s="8" t="str">
        <f t="shared" si="107"/>
        <v>No Aplica</v>
      </c>
      <c r="AZ253" s="8" t="e">
        <f>+'EV PRECIO REFERENCIA'!BW253</f>
        <v>#REF!</v>
      </c>
      <c r="BA253" s="8" t="e">
        <f t="shared" si="108"/>
        <v>#REF!</v>
      </c>
      <c r="BB253" s="44">
        <f t="shared" si="109"/>
        <v>107143</v>
      </c>
    </row>
    <row r="254" spans="1:54" x14ac:dyDescent="0.2">
      <c r="A254" s="85">
        <f t="shared" si="84"/>
        <v>245</v>
      </c>
      <c r="B254" s="22" t="str">
        <f>VLOOKUP(A254,'EV PRECIO REFERENCIA'!A254:B585,2,0)</f>
        <v>DM1343</v>
      </c>
      <c r="C254" s="135" t="str">
        <f>VLOOKUP(A254,'EV PRECIO REFERENCIA'!A254:C585,3,0)</f>
        <v>AGUJA ACUPUNTURA 0.30 X 40</v>
      </c>
      <c r="D254" s="18">
        <f>VLOOKUP(A254,'EV PRECIO REFERENCIA'!A254:D585,4,0)</f>
        <v>1</v>
      </c>
      <c r="E254" s="86" t="str">
        <f>VLOOKUP(A254,'EV PRECIO REFERENCIA'!A254:E585,5,0)</f>
        <v>UN</v>
      </c>
      <c r="F254" s="23">
        <f>VLOOKUP(A254,'EV PRECIO REFERENCIA'!A254:F585,6,0)</f>
        <v>190.11600000000001</v>
      </c>
      <c r="G254" s="23">
        <f>VLOOKUP(A254,'EV PRECIO REFERENCIA'!A254:G585,7,0)</f>
        <v>333</v>
      </c>
      <c r="H254" s="8">
        <f t="shared" si="85"/>
        <v>63308.628000000004</v>
      </c>
      <c r="I254" s="8">
        <f t="shared" si="86"/>
        <v>152.09280000000001</v>
      </c>
      <c r="J254" s="8" t="str">
        <f>+'EV PRECIO REFERENCIA'!I254</f>
        <v/>
      </c>
      <c r="K254" s="8" t="str">
        <f t="shared" si="87"/>
        <v>No Aplica</v>
      </c>
      <c r="L254" s="8" t="str">
        <f>+'EV PRECIO REFERENCIA'!L254</f>
        <v/>
      </c>
      <c r="M254" s="8" t="str">
        <f t="shared" si="88"/>
        <v>No Aplica</v>
      </c>
      <c r="N254" s="8" t="str">
        <f>+'EV PRECIO REFERENCIA'!O254</f>
        <v/>
      </c>
      <c r="O254" s="8" t="str">
        <f t="shared" si="89"/>
        <v>No Aplica</v>
      </c>
      <c r="P254" s="8" t="str">
        <f>+'EV PRECIO REFERENCIA'!R254</f>
        <v/>
      </c>
      <c r="Q254" s="8" t="str">
        <f t="shared" si="90"/>
        <v>No Aplica</v>
      </c>
      <c r="R254" s="8" t="str">
        <f>+'EV PRECIO REFERENCIA'!U254</f>
        <v/>
      </c>
      <c r="S254" s="8" t="str">
        <f t="shared" si="91"/>
        <v>No Aplica</v>
      </c>
      <c r="T254" s="8" t="str">
        <f>+'EV PRECIO REFERENCIA'!X254</f>
        <v/>
      </c>
      <c r="U254" s="8" t="str">
        <f t="shared" si="92"/>
        <v>No Aplica</v>
      </c>
      <c r="V254" s="8" t="e">
        <f>+'EV PRECIO REFERENCIA'!AA254</f>
        <v>#REF!</v>
      </c>
      <c r="W254" s="8" t="e">
        <f t="shared" si="93"/>
        <v>#REF!</v>
      </c>
      <c r="X254" s="258" t="str">
        <f>+'EV PRECIO REFERENCIA'!AD254</f>
        <v/>
      </c>
      <c r="Y254" s="8" t="str">
        <f t="shared" si="94"/>
        <v>No Aplica</v>
      </c>
      <c r="Z254" s="8" t="str">
        <f>+'EV PRECIO REFERENCIA'!AG254</f>
        <v/>
      </c>
      <c r="AA254" s="8" t="str">
        <f t="shared" si="95"/>
        <v>No Aplica</v>
      </c>
      <c r="AB254" s="8" t="str">
        <f>+'EV PRECIO REFERENCIA'!AJ254:AJ586</f>
        <v/>
      </c>
      <c r="AC254" s="8" t="str">
        <f t="shared" si="96"/>
        <v>No Aplica</v>
      </c>
      <c r="AD254" s="8" t="str">
        <f>+'EV PRECIO REFERENCIA'!AM254</f>
        <v/>
      </c>
      <c r="AE254" s="8" t="str">
        <f t="shared" si="97"/>
        <v>No Aplica</v>
      </c>
      <c r="AF254" s="342" t="str">
        <f>+'EV PRECIO REFERENCIA'!AP254</f>
        <v/>
      </c>
      <c r="AG254" s="8" t="str">
        <f t="shared" si="98"/>
        <v>No Aplica</v>
      </c>
      <c r="AH254" s="8" t="str">
        <f>+'EV PRECIO REFERENCIA'!AS254</f>
        <v/>
      </c>
      <c r="AI254" s="8" t="str">
        <f t="shared" si="99"/>
        <v>No Aplica</v>
      </c>
      <c r="AJ254" s="8" t="str">
        <f>+'EV PRECIO REFERENCIA'!AV254</f>
        <v/>
      </c>
      <c r="AK254" s="8" t="str">
        <f t="shared" si="100"/>
        <v>No Aplica</v>
      </c>
      <c r="AL254" s="342" t="str">
        <f>+'EV PRECIO REFERENCIA'!AY254</f>
        <v/>
      </c>
      <c r="AM254" s="8" t="str">
        <f t="shared" si="101"/>
        <v>No Aplica</v>
      </c>
      <c r="AN254" s="8" t="str">
        <f>+'EV PRECIO REFERENCIA'!BB254</f>
        <v/>
      </c>
      <c r="AO254" s="8" t="str">
        <f t="shared" si="102"/>
        <v>No Aplica</v>
      </c>
      <c r="AP254" s="8" t="str">
        <f>+'EV PRECIO REFERENCIA'!BE254</f>
        <v/>
      </c>
      <c r="AQ254" s="8" t="str">
        <f t="shared" si="103"/>
        <v>No Aplica</v>
      </c>
      <c r="AR254" s="8" t="str">
        <f>+'EV PRECIO REFERENCIA'!BH254</f>
        <v/>
      </c>
      <c r="AS254" s="8" t="str">
        <f t="shared" si="104"/>
        <v>No Aplica</v>
      </c>
      <c r="AT254" s="8" t="str">
        <f>+'EV PRECIO REFERENCIA'!BK254</f>
        <v/>
      </c>
      <c r="AU254" s="8" t="str">
        <f t="shared" si="105"/>
        <v>No Aplica</v>
      </c>
      <c r="AV254" s="8" t="str">
        <f>+'EV PRECIO REFERENCIA'!BQ254</f>
        <v/>
      </c>
      <c r="AW254" s="8" t="str">
        <f t="shared" si="106"/>
        <v>No Aplica</v>
      </c>
      <c r="AX254" s="8" t="str">
        <f>+'EV PRECIO REFERENCIA'!BT254</f>
        <v/>
      </c>
      <c r="AY254" s="8" t="str">
        <f t="shared" si="107"/>
        <v>No Aplica</v>
      </c>
      <c r="AZ254" s="8" t="e">
        <f>+'EV PRECIO REFERENCIA'!BW254</f>
        <v>#REF!</v>
      </c>
      <c r="BA254" s="8" t="e">
        <f t="shared" si="108"/>
        <v>#REF!</v>
      </c>
      <c r="BB254" s="44">
        <f t="shared" si="109"/>
        <v>0</v>
      </c>
    </row>
    <row r="255" spans="1:54" ht="51" x14ac:dyDescent="0.2">
      <c r="A255" s="85">
        <f t="shared" ref="A255:A318" si="110">+A254+1</f>
        <v>246</v>
      </c>
      <c r="B255" s="22" t="str">
        <f>VLOOKUP(A255,'EV PRECIO REFERENCIA'!A255:B586,2,0)</f>
        <v>DM138</v>
      </c>
      <c r="C255" s="135" t="str">
        <f>VLOOKUP(A255,'EV PRECIO REFERENCIA'!A255:C586,3,0)</f>
        <v>ASA DE SILICONA PARA REPARACION DE ESTRUCTURAS VASCULARES AZUL 3MM MAXI</v>
      </c>
      <c r="D255" s="18">
        <f>VLOOKUP(A255,'EV PRECIO REFERENCIA'!A255:D586,4,0)</f>
        <v>1</v>
      </c>
      <c r="E255" s="86" t="str">
        <f>VLOOKUP(A255,'EV PRECIO REFERENCIA'!A255:E586,5,0)</f>
        <v>UN</v>
      </c>
      <c r="F255" s="23">
        <f>VLOOKUP(A255,'EV PRECIO REFERENCIA'!A255:F586,6,0)</f>
        <v>39295.033792000002</v>
      </c>
      <c r="G255" s="23">
        <f>VLOOKUP(A255,'EV PRECIO REFERENCIA'!A255:G586,7,0)</f>
        <v>5</v>
      </c>
      <c r="H255" s="8">
        <f t="shared" si="85"/>
        <v>196475.16896000001</v>
      </c>
      <c r="I255" s="8">
        <f t="shared" si="86"/>
        <v>31436.027033600003</v>
      </c>
      <c r="J255" s="8" t="str">
        <f>+'EV PRECIO REFERENCIA'!I255</f>
        <v/>
      </c>
      <c r="K255" s="8" t="str">
        <f t="shared" si="87"/>
        <v>No Aplica</v>
      </c>
      <c r="L255" s="8" t="str">
        <f>+'EV PRECIO REFERENCIA'!L255</f>
        <v/>
      </c>
      <c r="M255" s="8" t="str">
        <f t="shared" si="88"/>
        <v>No Aplica</v>
      </c>
      <c r="N255" s="8" t="str">
        <f>+'EV PRECIO REFERENCIA'!O255</f>
        <v/>
      </c>
      <c r="O255" s="8" t="str">
        <f t="shared" si="89"/>
        <v>No Aplica</v>
      </c>
      <c r="P255" s="8" t="str">
        <f>+'EV PRECIO REFERENCIA'!R255</f>
        <v/>
      </c>
      <c r="Q255" s="8" t="str">
        <f t="shared" si="90"/>
        <v>No Aplica</v>
      </c>
      <c r="R255" s="8" t="str">
        <f>+'EV PRECIO REFERENCIA'!U255</f>
        <v/>
      </c>
      <c r="S255" s="8" t="str">
        <f t="shared" si="91"/>
        <v>No Aplica</v>
      </c>
      <c r="T255" s="8" t="str">
        <f>+'EV PRECIO REFERENCIA'!X255</f>
        <v/>
      </c>
      <c r="U255" s="8" t="str">
        <f t="shared" si="92"/>
        <v>No Aplica</v>
      </c>
      <c r="V255" s="8" t="e">
        <f>+'EV PRECIO REFERENCIA'!AA255</f>
        <v>#REF!</v>
      </c>
      <c r="W255" s="8" t="e">
        <f t="shared" si="93"/>
        <v>#REF!</v>
      </c>
      <c r="X255" s="258" t="str">
        <f>+'EV PRECIO REFERENCIA'!AD255</f>
        <v/>
      </c>
      <c r="Y255" s="8" t="str">
        <f t="shared" si="94"/>
        <v>No Aplica</v>
      </c>
      <c r="Z255" s="8" t="str">
        <f>+'EV PRECIO REFERENCIA'!AG255</f>
        <v/>
      </c>
      <c r="AA255" s="8" t="str">
        <f t="shared" si="95"/>
        <v>No Aplica</v>
      </c>
      <c r="AB255" s="8" t="str">
        <f>+'EV PRECIO REFERENCIA'!AJ255:AJ587</f>
        <v/>
      </c>
      <c r="AC255" s="8" t="str">
        <f t="shared" si="96"/>
        <v>No Aplica</v>
      </c>
      <c r="AD255" s="8" t="str">
        <f>+'EV PRECIO REFERENCIA'!AM255</f>
        <v/>
      </c>
      <c r="AE255" s="8" t="str">
        <f t="shared" si="97"/>
        <v>No Aplica</v>
      </c>
      <c r="AF255" s="342" t="str">
        <f>+'EV PRECIO REFERENCIA'!AP255</f>
        <v/>
      </c>
      <c r="AG255" s="8" t="str">
        <f t="shared" si="98"/>
        <v>No Aplica</v>
      </c>
      <c r="AH255" s="8" t="str">
        <f>+'EV PRECIO REFERENCIA'!AS255</f>
        <v/>
      </c>
      <c r="AI255" s="8" t="str">
        <f t="shared" si="99"/>
        <v>No Aplica</v>
      </c>
      <c r="AJ255" s="8" t="str">
        <f>+'EV PRECIO REFERENCIA'!AV255</f>
        <v/>
      </c>
      <c r="AK255" s="8" t="str">
        <f t="shared" si="100"/>
        <v>No Aplica</v>
      </c>
      <c r="AL255" s="342" t="str">
        <f>+'EV PRECIO REFERENCIA'!AY255</f>
        <v/>
      </c>
      <c r="AM255" s="8" t="str">
        <f t="shared" si="101"/>
        <v>No Aplica</v>
      </c>
      <c r="AN255" s="8" t="str">
        <f>+'EV PRECIO REFERENCIA'!BB255</f>
        <v/>
      </c>
      <c r="AO255" s="8" t="str">
        <f t="shared" si="102"/>
        <v>No Aplica</v>
      </c>
      <c r="AP255" s="8" t="str">
        <f>+'EV PRECIO REFERENCIA'!BE255</f>
        <v/>
      </c>
      <c r="AQ255" s="8" t="str">
        <f t="shared" si="103"/>
        <v>No Aplica</v>
      </c>
      <c r="AR255" s="8" t="str">
        <f>+'EV PRECIO REFERENCIA'!BH255</f>
        <v/>
      </c>
      <c r="AS255" s="8" t="str">
        <f t="shared" si="104"/>
        <v>No Aplica</v>
      </c>
      <c r="AT255" s="8" t="str">
        <f>+'EV PRECIO REFERENCIA'!BK255</f>
        <v/>
      </c>
      <c r="AU255" s="8" t="str">
        <f t="shared" si="105"/>
        <v>No Aplica</v>
      </c>
      <c r="AV255" s="8" t="str">
        <f>+'EV PRECIO REFERENCIA'!BQ255</f>
        <v/>
      </c>
      <c r="AW255" s="8" t="str">
        <f t="shared" si="106"/>
        <v>No Aplica</v>
      </c>
      <c r="AX255" s="8" t="str">
        <f>+'EV PRECIO REFERENCIA'!BT255</f>
        <v/>
      </c>
      <c r="AY255" s="8" t="str">
        <f t="shared" si="107"/>
        <v>No Aplica</v>
      </c>
      <c r="AZ255" s="8" t="e">
        <f>+'EV PRECIO REFERENCIA'!BW255</f>
        <v>#REF!</v>
      </c>
      <c r="BA255" s="8" t="e">
        <f t="shared" si="108"/>
        <v>#REF!</v>
      </c>
      <c r="BB255" s="44">
        <f t="shared" si="109"/>
        <v>0</v>
      </c>
    </row>
    <row r="256" spans="1:54" ht="51" x14ac:dyDescent="0.2">
      <c r="A256" s="85">
        <f t="shared" si="110"/>
        <v>247</v>
      </c>
      <c r="B256" s="22" t="str">
        <f>VLOOKUP(A256,'EV PRECIO REFERENCIA'!A256:B587,2,0)</f>
        <v>DM139</v>
      </c>
      <c r="C256" s="135" t="str">
        <f>VLOOKUP(A256,'EV PRECIO REFERENCIA'!A256:C587,3,0)</f>
        <v>ASA DE SILICONA PARA REPARACION DE ESTRUCTURAS VASCULARES ROJA 3MM MAXI</v>
      </c>
      <c r="D256" s="18">
        <f>VLOOKUP(A256,'EV PRECIO REFERENCIA'!A256:D587,4,0)</f>
        <v>1</v>
      </c>
      <c r="E256" s="86" t="str">
        <f>VLOOKUP(A256,'EV PRECIO REFERENCIA'!A256:E587,5,0)</f>
        <v>UN</v>
      </c>
      <c r="F256" s="23">
        <f>VLOOKUP(A256,'EV PRECIO REFERENCIA'!A256:F587,6,0)</f>
        <v>39295.033792000002</v>
      </c>
      <c r="G256" s="23">
        <f>VLOOKUP(A256,'EV PRECIO REFERENCIA'!A256:G587,7,0)</f>
        <v>5</v>
      </c>
      <c r="H256" s="8">
        <f t="shared" si="85"/>
        <v>196475.16896000001</v>
      </c>
      <c r="I256" s="8">
        <f t="shared" si="86"/>
        <v>31436.027033600003</v>
      </c>
      <c r="J256" s="8" t="str">
        <f>+'EV PRECIO REFERENCIA'!I256</f>
        <v/>
      </c>
      <c r="K256" s="8" t="str">
        <f t="shared" si="87"/>
        <v>No Aplica</v>
      </c>
      <c r="L256" s="8" t="str">
        <f>+'EV PRECIO REFERENCIA'!L256</f>
        <v/>
      </c>
      <c r="M256" s="8" t="str">
        <f t="shared" si="88"/>
        <v>No Aplica</v>
      </c>
      <c r="N256" s="8" t="str">
        <f>+'EV PRECIO REFERENCIA'!O256</f>
        <v/>
      </c>
      <c r="O256" s="8" t="str">
        <f t="shared" si="89"/>
        <v>No Aplica</v>
      </c>
      <c r="P256" s="8" t="str">
        <f>+'EV PRECIO REFERENCIA'!R256</f>
        <v/>
      </c>
      <c r="Q256" s="8" t="str">
        <f t="shared" si="90"/>
        <v>No Aplica</v>
      </c>
      <c r="R256" s="8" t="str">
        <f>+'EV PRECIO REFERENCIA'!U256</f>
        <v/>
      </c>
      <c r="S256" s="8" t="str">
        <f t="shared" si="91"/>
        <v>No Aplica</v>
      </c>
      <c r="T256" s="8" t="str">
        <f>+'EV PRECIO REFERENCIA'!X256</f>
        <v/>
      </c>
      <c r="U256" s="8" t="str">
        <f t="shared" si="92"/>
        <v>No Aplica</v>
      </c>
      <c r="V256" s="8" t="e">
        <f>+'EV PRECIO REFERENCIA'!AA256</f>
        <v>#REF!</v>
      </c>
      <c r="W256" s="8" t="e">
        <f t="shared" si="93"/>
        <v>#REF!</v>
      </c>
      <c r="X256" s="258" t="str">
        <f>+'EV PRECIO REFERENCIA'!AD256</f>
        <v/>
      </c>
      <c r="Y256" s="8" t="str">
        <f t="shared" si="94"/>
        <v>No Aplica</v>
      </c>
      <c r="Z256" s="8" t="str">
        <f>+'EV PRECIO REFERENCIA'!AG256</f>
        <v/>
      </c>
      <c r="AA256" s="8" t="str">
        <f t="shared" si="95"/>
        <v>No Aplica</v>
      </c>
      <c r="AB256" s="8" t="str">
        <f>+'EV PRECIO REFERENCIA'!AJ256:AJ588</f>
        <v/>
      </c>
      <c r="AC256" s="8" t="str">
        <f t="shared" si="96"/>
        <v>No Aplica</v>
      </c>
      <c r="AD256" s="8" t="str">
        <f>+'EV PRECIO REFERENCIA'!AM256</f>
        <v/>
      </c>
      <c r="AE256" s="8" t="str">
        <f t="shared" si="97"/>
        <v>No Aplica</v>
      </c>
      <c r="AF256" s="342" t="str">
        <f>+'EV PRECIO REFERENCIA'!AP256</f>
        <v/>
      </c>
      <c r="AG256" s="8" t="str">
        <f t="shared" si="98"/>
        <v>No Aplica</v>
      </c>
      <c r="AH256" s="8" t="str">
        <f>+'EV PRECIO REFERENCIA'!AS256</f>
        <v/>
      </c>
      <c r="AI256" s="8" t="str">
        <f t="shared" si="99"/>
        <v>No Aplica</v>
      </c>
      <c r="AJ256" s="8" t="str">
        <f>+'EV PRECIO REFERENCIA'!AV256</f>
        <v/>
      </c>
      <c r="AK256" s="8" t="str">
        <f t="shared" si="100"/>
        <v>No Aplica</v>
      </c>
      <c r="AL256" s="342" t="str">
        <f>+'EV PRECIO REFERENCIA'!AY256</f>
        <v/>
      </c>
      <c r="AM256" s="8" t="str">
        <f t="shared" si="101"/>
        <v>No Aplica</v>
      </c>
      <c r="AN256" s="8" t="str">
        <f>+'EV PRECIO REFERENCIA'!BB256</f>
        <v/>
      </c>
      <c r="AO256" s="8" t="str">
        <f t="shared" si="102"/>
        <v>No Aplica</v>
      </c>
      <c r="AP256" s="8" t="str">
        <f>+'EV PRECIO REFERENCIA'!BE256</f>
        <v/>
      </c>
      <c r="AQ256" s="8" t="str">
        <f t="shared" si="103"/>
        <v>No Aplica</v>
      </c>
      <c r="AR256" s="8" t="str">
        <f>+'EV PRECIO REFERENCIA'!BH256</f>
        <v/>
      </c>
      <c r="AS256" s="8" t="str">
        <f t="shared" si="104"/>
        <v>No Aplica</v>
      </c>
      <c r="AT256" s="8" t="str">
        <f>+'EV PRECIO REFERENCIA'!BK256</f>
        <v/>
      </c>
      <c r="AU256" s="8" t="str">
        <f t="shared" si="105"/>
        <v>No Aplica</v>
      </c>
      <c r="AV256" s="8" t="str">
        <f>+'EV PRECIO REFERENCIA'!BQ256</f>
        <v/>
      </c>
      <c r="AW256" s="8" t="str">
        <f t="shared" si="106"/>
        <v>No Aplica</v>
      </c>
      <c r="AX256" s="8" t="str">
        <f>+'EV PRECIO REFERENCIA'!BT256</f>
        <v/>
      </c>
      <c r="AY256" s="8" t="str">
        <f t="shared" si="107"/>
        <v>No Aplica</v>
      </c>
      <c r="AZ256" s="8" t="e">
        <f>+'EV PRECIO REFERENCIA'!BW256</f>
        <v>#REF!</v>
      </c>
      <c r="BA256" s="8" t="e">
        <f t="shared" si="108"/>
        <v>#REF!</v>
      </c>
      <c r="BB256" s="44">
        <f t="shared" si="109"/>
        <v>0</v>
      </c>
    </row>
    <row r="257" spans="1:54" ht="38.25" x14ac:dyDescent="0.2">
      <c r="A257" s="85">
        <f t="shared" si="110"/>
        <v>248</v>
      </c>
      <c r="B257" s="22" t="str">
        <f>VLOOKUP(A257,'EV PRECIO REFERENCIA'!A257:B588,2,0)</f>
        <v>DM140</v>
      </c>
      <c r="C257" s="135" t="str">
        <f>VLOOKUP(A257,'EV PRECIO REFERENCIA'!A257:C588,3,0)</f>
        <v>ASA EN SILICONA AZUL PARA REPARCION DE ESTRUCTURAS VASCULARES MINI</v>
      </c>
      <c r="D257" s="18">
        <f>VLOOKUP(A257,'EV PRECIO REFERENCIA'!A257:D588,4,0)</f>
        <v>1</v>
      </c>
      <c r="E257" s="86" t="str">
        <f>VLOOKUP(A257,'EV PRECIO REFERENCIA'!A257:E588,5,0)</f>
        <v>UN</v>
      </c>
      <c r="F257" s="23">
        <f>VLOOKUP(A257,'EV PRECIO REFERENCIA'!A257:F588,6,0)</f>
        <v>39295.033792000002</v>
      </c>
      <c r="G257" s="23">
        <f>VLOOKUP(A257,'EV PRECIO REFERENCIA'!A257:G588,7,0)</f>
        <v>5</v>
      </c>
      <c r="H257" s="8">
        <f t="shared" si="85"/>
        <v>196475.16896000001</v>
      </c>
      <c r="I257" s="8">
        <f t="shared" si="86"/>
        <v>31436.027033600003</v>
      </c>
      <c r="J257" s="8" t="str">
        <f>+'EV PRECIO REFERENCIA'!I257</f>
        <v/>
      </c>
      <c r="K257" s="8" t="str">
        <f t="shared" si="87"/>
        <v>No Aplica</v>
      </c>
      <c r="L257" s="8" t="str">
        <f>+'EV PRECIO REFERENCIA'!L257</f>
        <v/>
      </c>
      <c r="M257" s="8" t="str">
        <f t="shared" si="88"/>
        <v>No Aplica</v>
      </c>
      <c r="N257" s="8" t="str">
        <f>+'EV PRECIO REFERENCIA'!O257</f>
        <v/>
      </c>
      <c r="O257" s="8" t="str">
        <f t="shared" si="89"/>
        <v>No Aplica</v>
      </c>
      <c r="P257" s="8" t="str">
        <f>+'EV PRECIO REFERENCIA'!R257</f>
        <v/>
      </c>
      <c r="Q257" s="8" t="str">
        <f t="shared" si="90"/>
        <v>No Aplica</v>
      </c>
      <c r="R257" s="8" t="str">
        <f>+'EV PRECIO REFERENCIA'!U257</f>
        <v/>
      </c>
      <c r="S257" s="8" t="str">
        <f t="shared" si="91"/>
        <v>No Aplica</v>
      </c>
      <c r="T257" s="8" t="str">
        <f>+'EV PRECIO REFERENCIA'!X257</f>
        <v/>
      </c>
      <c r="U257" s="8" t="str">
        <f t="shared" si="92"/>
        <v>No Aplica</v>
      </c>
      <c r="V257" s="8" t="e">
        <f>+'EV PRECIO REFERENCIA'!AA257</f>
        <v>#REF!</v>
      </c>
      <c r="W257" s="8" t="e">
        <f t="shared" si="93"/>
        <v>#REF!</v>
      </c>
      <c r="X257" s="258" t="str">
        <f>+'EV PRECIO REFERENCIA'!AD257</f>
        <v/>
      </c>
      <c r="Y257" s="8" t="str">
        <f t="shared" si="94"/>
        <v>No Aplica</v>
      </c>
      <c r="Z257" s="8" t="str">
        <f>+'EV PRECIO REFERENCIA'!AG257</f>
        <v/>
      </c>
      <c r="AA257" s="8" t="str">
        <f t="shared" si="95"/>
        <v>No Aplica</v>
      </c>
      <c r="AB257" s="8" t="str">
        <f>+'EV PRECIO REFERENCIA'!AJ257:AJ589</f>
        <v/>
      </c>
      <c r="AC257" s="8" t="str">
        <f t="shared" si="96"/>
        <v>No Aplica</v>
      </c>
      <c r="AD257" s="8" t="str">
        <f>+'EV PRECIO REFERENCIA'!AM257</f>
        <v/>
      </c>
      <c r="AE257" s="8" t="str">
        <f t="shared" si="97"/>
        <v>No Aplica</v>
      </c>
      <c r="AF257" s="342" t="str">
        <f>+'EV PRECIO REFERENCIA'!AP257</f>
        <v/>
      </c>
      <c r="AG257" s="8" t="str">
        <f t="shared" si="98"/>
        <v>No Aplica</v>
      </c>
      <c r="AH257" s="8" t="str">
        <f>+'EV PRECIO REFERENCIA'!AS257</f>
        <v/>
      </c>
      <c r="AI257" s="8" t="str">
        <f t="shared" si="99"/>
        <v>No Aplica</v>
      </c>
      <c r="AJ257" s="8" t="str">
        <f>+'EV PRECIO REFERENCIA'!AV257</f>
        <v/>
      </c>
      <c r="AK257" s="8" t="str">
        <f t="shared" si="100"/>
        <v>No Aplica</v>
      </c>
      <c r="AL257" s="342" t="str">
        <f>+'EV PRECIO REFERENCIA'!AY257</f>
        <v/>
      </c>
      <c r="AM257" s="8" t="str">
        <f t="shared" si="101"/>
        <v>No Aplica</v>
      </c>
      <c r="AN257" s="8" t="str">
        <f>+'EV PRECIO REFERENCIA'!BB257</f>
        <v/>
      </c>
      <c r="AO257" s="8" t="str">
        <f t="shared" si="102"/>
        <v>No Aplica</v>
      </c>
      <c r="AP257" s="8" t="str">
        <f>+'EV PRECIO REFERENCIA'!BE257</f>
        <v/>
      </c>
      <c r="AQ257" s="8" t="str">
        <f t="shared" si="103"/>
        <v>No Aplica</v>
      </c>
      <c r="AR257" s="8" t="str">
        <f>+'EV PRECIO REFERENCIA'!BH257</f>
        <v/>
      </c>
      <c r="AS257" s="8" t="str">
        <f t="shared" si="104"/>
        <v>No Aplica</v>
      </c>
      <c r="AT257" s="8" t="str">
        <f>+'EV PRECIO REFERENCIA'!BK257</f>
        <v/>
      </c>
      <c r="AU257" s="8" t="str">
        <f t="shared" si="105"/>
        <v>No Aplica</v>
      </c>
      <c r="AV257" s="8" t="str">
        <f>+'EV PRECIO REFERENCIA'!BQ257</f>
        <v/>
      </c>
      <c r="AW257" s="8" t="str">
        <f t="shared" si="106"/>
        <v>No Aplica</v>
      </c>
      <c r="AX257" s="8" t="str">
        <f>+'EV PRECIO REFERENCIA'!BT257</f>
        <v/>
      </c>
      <c r="AY257" s="8" t="str">
        <f t="shared" si="107"/>
        <v>No Aplica</v>
      </c>
      <c r="AZ257" s="8" t="e">
        <f>+'EV PRECIO REFERENCIA'!BW257</f>
        <v>#REF!</v>
      </c>
      <c r="BA257" s="8" t="e">
        <f t="shared" si="108"/>
        <v>#REF!</v>
      </c>
      <c r="BB257" s="44">
        <f t="shared" si="109"/>
        <v>0</v>
      </c>
    </row>
    <row r="258" spans="1:54" ht="38.25" x14ac:dyDescent="0.2">
      <c r="A258" s="85">
        <f t="shared" si="110"/>
        <v>249</v>
      </c>
      <c r="B258" s="22" t="str">
        <f>VLOOKUP(A258,'EV PRECIO REFERENCIA'!A258:B589,2,0)</f>
        <v>DM141</v>
      </c>
      <c r="C258" s="135" t="str">
        <f>VLOOKUP(A258,'EV PRECIO REFERENCIA'!A258:C589,3,0)</f>
        <v>ASA EN SILICONA ROJA PARA REPARCION DE ESTRUCTURAS VASCULARES MINI</v>
      </c>
      <c r="D258" s="18">
        <f>VLOOKUP(A258,'EV PRECIO REFERENCIA'!A258:D589,4,0)</f>
        <v>1</v>
      </c>
      <c r="E258" s="86" t="str">
        <f>VLOOKUP(A258,'EV PRECIO REFERENCIA'!A258:E589,5,0)</f>
        <v>UN</v>
      </c>
      <c r="F258" s="23">
        <f>VLOOKUP(A258,'EV PRECIO REFERENCIA'!A258:F589,6,0)</f>
        <v>39295.033792000002</v>
      </c>
      <c r="G258" s="23">
        <f>VLOOKUP(A258,'EV PRECIO REFERENCIA'!A258:G589,7,0)</f>
        <v>5</v>
      </c>
      <c r="H258" s="8">
        <f t="shared" si="85"/>
        <v>196475.16896000001</v>
      </c>
      <c r="I258" s="8">
        <f t="shared" si="86"/>
        <v>31436.027033600003</v>
      </c>
      <c r="J258" s="8" t="str">
        <f>+'EV PRECIO REFERENCIA'!I258</f>
        <v/>
      </c>
      <c r="K258" s="8" t="str">
        <f t="shared" si="87"/>
        <v>No Aplica</v>
      </c>
      <c r="L258" s="8" t="str">
        <f>+'EV PRECIO REFERENCIA'!L258</f>
        <v/>
      </c>
      <c r="M258" s="8" t="str">
        <f t="shared" si="88"/>
        <v>No Aplica</v>
      </c>
      <c r="N258" s="8" t="str">
        <f>+'EV PRECIO REFERENCIA'!O258</f>
        <v/>
      </c>
      <c r="O258" s="8" t="str">
        <f t="shared" si="89"/>
        <v>No Aplica</v>
      </c>
      <c r="P258" s="8" t="str">
        <f>+'EV PRECIO REFERENCIA'!R258</f>
        <v/>
      </c>
      <c r="Q258" s="8" t="str">
        <f t="shared" si="90"/>
        <v>No Aplica</v>
      </c>
      <c r="R258" s="8" t="str">
        <f>+'EV PRECIO REFERENCIA'!U258</f>
        <v/>
      </c>
      <c r="S258" s="8" t="str">
        <f t="shared" si="91"/>
        <v>No Aplica</v>
      </c>
      <c r="T258" s="8" t="str">
        <f>+'EV PRECIO REFERENCIA'!X258</f>
        <v/>
      </c>
      <c r="U258" s="8" t="str">
        <f t="shared" si="92"/>
        <v>No Aplica</v>
      </c>
      <c r="V258" s="8" t="e">
        <f>+'EV PRECIO REFERENCIA'!AA258</f>
        <v>#REF!</v>
      </c>
      <c r="W258" s="8" t="e">
        <f t="shared" si="93"/>
        <v>#REF!</v>
      </c>
      <c r="X258" s="258" t="str">
        <f>+'EV PRECIO REFERENCIA'!AD258</f>
        <v/>
      </c>
      <c r="Y258" s="8" t="str">
        <f t="shared" si="94"/>
        <v>No Aplica</v>
      </c>
      <c r="Z258" s="8" t="str">
        <f>+'EV PRECIO REFERENCIA'!AG258</f>
        <v/>
      </c>
      <c r="AA258" s="8" t="str">
        <f t="shared" si="95"/>
        <v>No Aplica</v>
      </c>
      <c r="AB258" s="8" t="str">
        <f>+'EV PRECIO REFERENCIA'!AJ258:AJ590</f>
        <v/>
      </c>
      <c r="AC258" s="8" t="str">
        <f t="shared" si="96"/>
        <v>No Aplica</v>
      </c>
      <c r="AD258" s="8" t="str">
        <f>+'EV PRECIO REFERENCIA'!AM258</f>
        <v/>
      </c>
      <c r="AE258" s="8" t="str">
        <f t="shared" si="97"/>
        <v>No Aplica</v>
      </c>
      <c r="AF258" s="342" t="str">
        <f>+'EV PRECIO REFERENCIA'!AP258</f>
        <v/>
      </c>
      <c r="AG258" s="8" t="str">
        <f t="shared" si="98"/>
        <v>No Aplica</v>
      </c>
      <c r="AH258" s="8" t="str">
        <f>+'EV PRECIO REFERENCIA'!AS258</f>
        <v/>
      </c>
      <c r="AI258" s="8" t="str">
        <f t="shared" si="99"/>
        <v>No Aplica</v>
      </c>
      <c r="AJ258" s="8" t="str">
        <f>+'EV PRECIO REFERENCIA'!AV258</f>
        <v/>
      </c>
      <c r="AK258" s="8" t="str">
        <f t="shared" si="100"/>
        <v>No Aplica</v>
      </c>
      <c r="AL258" s="342" t="str">
        <f>+'EV PRECIO REFERENCIA'!AY258</f>
        <v/>
      </c>
      <c r="AM258" s="8" t="str">
        <f t="shared" si="101"/>
        <v>No Aplica</v>
      </c>
      <c r="AN258" s="8" t="str">
        <f>+'EV PRECIO REFERENCIA'!BB258</f>
        <v/>
      </c>
      <c r="AO258" s="8" t="str">
        <f t="shared" si="102"/>
        <v>No Aplica</v>
      </c>
      <c r="AP258" s="8" t="str">
        <f>+'EV PRECIO REFERENCIA'!BE258</f>
        <v/>
      </c>
      <c r="AQ258" s="8" t="str">
        <f t="shared" si="103"/>
        <v>No Aplica</v>
      </c>
      <c r="AR258" s="8" t="str">
        <f>+'EV PRECIO REFERENCIA'!BH258</f>
        <v/>
      </c>
      <c r="AS258" s="8" t="str">
        <f t="shared" si="104"/>
        <v>No Aplica</v>
      </c>
      <c r="AT258" s="8" t="str">
        <f>+'EV PRECIO REFERENCIA'!BK258</f>
        <v/>
      </c>
      <c r="AU258" s="8" t="str">
        <f t="shared" si="105"/>
        <v>No Aplica</v>
      </c>
      <c r="AV258" s="8" t="str">
        <f>+'EV PRECIO REFERENCIA'!BQ258</f>
        <v/>
      </c>
      <c r="AW258" s="8" t="str">
        <f t="shared" si="106"/>
        <v>No Aplica</v>
      </c>
      <c r="AX258" s="8" t="str">
        <f>+'EV PRECIO REFERENCIA'!BT258</f>
        <v/>
      </c>
      <c r="AY258" s="8" t="str">
        <f t="shared" si="107"/>
        <v>No Aplica</v>
      </c>
      <c r="AZ258" s="8" t="e">
        <f>+'EV PRECIO REFERENCIA'!BW258</f>
        <v>#REF!</v>
      </c>
      <c r="BA258" s="8" t="e">
        <f t="shared" si="108"/>
        <v>#REF!</v>
      </c>
      <c r="BB258" s="44">
        <f t="shared" si="109"/>
        <v>0</v>
      </c>
    </row>
    <row r="259" spans="1:54" ht="25.5" x14ac:dyDescent="0.2">
      <c r="A259" s="85">
        <f t="shared" si="110"/>
        <v>250</v>
      </c>
      <c r="B259" s="22" t="str">
        <f>VLOOKUP(A259,'EV PRECIO REFERENCIA'!A259:B590,2,0)</f>
        <v>DM1469</v>
      </c>
      <c r="C259" s="135" t="str">
        <f>VLOOKUP(A259,'EV PRECIO REFERENCIA'!A259:C590,3,0)</f>
        <v>AGUJA PARA ACUPUNTURA 0.25 X 40</v>
      </c>
      <c r="D259" s="18">
        <f>VLOOKUP(A259,'EV PRECIO REFERENCIA'!A259:D590,4,0)</f>
        <v>1</v>
      </c>
      <c r="E259" s="86" t="str">
        <f>VLOOKUP(A259,'EV PRECIO REFERENCIA'!A259:E590,5,0)</f>
        <v>UN</v>
      </c>
      <c r="F259" s="23">
        <f>VLOOKUP(A259,'EV PRECIO REFERENCIA'!A259:F590,6,0)</f>
        <v>251.37560000000002</v>
      </c>
      <c r="G259" s="23">
        <f>VLOOKUP(A259,'EV PRECIO REFERENCIA'!A259:G590,7,0)</f>
        <v>1333</v>
      </c>
      <c r="H259" s="8">
        <f t="shared" si="85"/>
        <v>335083.67480000004</v>
      </c>
      <c r="I259" s="8">
        <f t="shared" si="86"/>
        <v>201.10048</v>
      </c>
      <c r="J259" s="8" t="str">
        <f>+'EV PRECIO REFERENCIA'!I259</f>
        <v/>
      </c>
      <c r="K259" s="8" t="str">
        <f t="shared" si="87"/>
        <v>No Aplica</v>
      </c>
      <c r="L259" s="8" t="str">
        <f>+'EV PRECIO REFERENCIA'!L259</f>
        <v/>
      </c>
      <c r="M259" s="8" t="str">
        <f t="shared" si="88"/>
        <v>No Aplica</v>
      </c>
      <c r="N259" s="8" t="str">
        <f>+'EV PRECIO REFERENCIA'!O259</f>
        <v/>
      </c>
      <c r="O259" s="8" t="str">
        <f t="shared" si="89"/>
        <v>No Aplica</v>
      </c>
      <c r="P259" s="8" t="str">
        <f>+'EV PRECIO REFERENCIA'!R259</f>
        <v/>
      </c>
      <c r="Q259" s="8" t="str">
        <f t="shared" si="90"/>
        <v>No Aplica</v>
      </c>
      <c r="R259" s="8" t="str">
        <f>+'EV PRECIO REFERENCIA'!U259</f>
        <v/>
      </c>
      <c r="S259" s="8" t="str">
        <f t="shared" si="91"/>
        <v>No Aplica</v>
      </c>
      <c r="T259" s="8" t="str">
        <f>+'EV PRECIO REFERENCIA'!X259</f>
        <v/>
      </c>
      <c r="U259" s="8" t="str">
        <f t="shared" si="92"/>
        <v>No Aplica</v>
      </c>
      <c r="V259" s="8" t="e">
        <f>+'EV PRECIO REFERENCIA'!AA259</f>
        <v>#REF!</v>
      </c>
      <c r="W259" s="8" t="e">
        <f t="shared" si="93"/>
        <v>#REF!</v>
      </c>
      <c r="X259" s="258" t="str">
        <f>+'EV PRECIO REFERENCIA'!AD259</f>
        <v/>
      </c>
      <c r="Y259" s="8" t="str">
        <f t="shared" si="94"/>
        <v>No Aplica</v>
      </c>
      <c r="Z259" s="8" t="str">
        <f>+'EV PRECIO REFERENCIA'!AG259</f>
        <v/>
      </c>
      <c r="AA259" s="8" t="str">
        <f t="shared" si="95"/>
        <v>No Aplica</v>
      </c>
      <c r="AB259" s="8" t="str">
        <f>+'EV PRECIO REFERENCIA'!AJ259:AJ591</f>
        <v/>
      </c>
      <c r="AC259" s="8" t="str">
        <f t="shared" si="96"/>
        <v>No Aplica</v>
      </c>
      <c r="AD259" s="8" t="str">
        <f>+'EV PRECIO REFERENCIA'!AM259</f>
        <v/>
      </c>
      <c r="AE259" s="8" t="str">
        <f t="shared" si="97"/>
        <v>No Aplica</v>
      </c>
      <c r="AF259" s="342" t="str">
        <f>+'EV PRECIO REFERENCIA'!AP259</f>
        <v/>
      </c>
      <c r="AG259" s="8" t="str">
        <f t="shared" si="98"/>
        <v>No Aplica</v>
      </c>
      <c r="AH259" s="8" t="str">
        <f>+'EV PRECIO REFERENCIA'!AS259</f>
        <v/>
      </c>
      <c r="AI259" s="8" t="str">
        <f t="shared" si="99"/>
        <v>No Aplica</v>
      </c>
      <c r="AJ259" s="8" t="str">
        <f>+'EV PRECIO REFERENCIA'!AV259</f>
        <v/>
      </c>
      <c r="AK259" s="8" t="str">
        <f t="shared" si="100"/>
        <v>No Aplica</v>
      </c>
      <c r="AL259" s="342" t="str">
        <f>+'EV PRECIO REFERENCIA'!AY259</f>
        <v/>
      </c>
      <c r="AM259" s="8" t="str">
        <f t="shared" si="101"/>
        <v>No Aplica</v>
      </c>
      <c r="AN259" s="8" t="str">
        <f>+'EV PRECIO REFERENCIA'!BB259</f>
        <v/>
      </c>
      <c r="AO259" s="8" t="str">
        <f t="shared" si="102"/>
        <v>No Aplica</v>
      </c>
      <c r="AP259" s="8" t="str">
        <f>+'EV PRECIO REFERENCIA'!BE259</f>
        <v/>
      </c>
      <c r="AQ259" s="8" t="str">
        <f t="shared" si="103"/>
        <v>No Aplica</v>
      </c>
      <c r="AR259" s="8" t="str">
        <f>+'EV PRECIO REFERENCIA'!BH259</f>
        <v/>
      </c>
      <c r="AS259" s="8" t="str">
        <f t="shared" si="104"/>
        <v>No Aplica</v>
      </c>
      <c r="AT259" s="8" t="str">
        <f>+'EV PRECIO REFERENCIA'!BK259</f>
        <v/>
      </c>
      <c r="AU259" s="8" t="str">
        <f t="shared" si="105"/>
        <v>No Aplica</v>
      </c>
      <c r="AV259" s="8" t="str">
        <f>+'EV PRECIO REFERENCIA'!BQ259</f>
        <v/>
      </c>
      <c r="AW259" s="8" t="str">
        <f t="shared" si="106"/>
        <v>No Aplica</v>
      </c>
      <c r="AX259" s="8" t="str">
        <f>+'EV PRECIO REFERENCIA'!BT259</f>
        <v/>
      </c>
      <c r="AY259" s="8" t="str">
        <f t="shared" si="107"/>
        <v>No Aplica</v>
      </c>
      <c r="AZ259" s="8" t="e">
        <f>+'EV PRECIO REFERENCIA'!BW259</f>
        <v>#REF!</v>
      </c>
      <c r="BA259" s="8" t="e">
        <f t="shared" si="108"/>
        <v>#REF!</v>
      </c>
      <c r="BB259" s="44">
        <f t="shared" si="109"/>
        <v>0</v>
      </c>
    </row>
    <row r="260" spans="1:54" ht="25.5" x14ac:dyDescent="0.2">
      <c r="A260" s="85">
        <f t="shared" si="110"/>
        <v>251</v>
      </c>
      <c r="B260" s="22" t="str">
        <f>VLOOKUP(A260,'EV PRECIO REFERENCIA'!A260:B591,2,0)</f>
        <v>DM1481</v>
      </c>
      <c r="C260" s="135" t="str">
        <f>VLOOKUP(A260,'EV PRECIO REFERENCIA'!A260:C591,3,0)</f>
        <v>CONTENEDOR CORTOPUNZANTES 50 LT ROJO</v>
      </c>
      <c r="D260" s="18">
        <f>VLOOKUP(A260,'EV PRECIO REFERENCIA'!A260:D591,4,0)</f>
        <v>1</v>
      </c>
      <c r="E260" s="86" t="str">
        <f>VLOOKUP(A260,'EV PRECIO REFERENCIA'!A260:E591,5,0)</f>
        <v>UN</v>
      </c>
      <c r="F260" s="23">
        <f>VLOOKUP(A260,'EV PRECIO REFERENCIA'!A260:F591,6,0)</f>
        <v>81068.631000000008</v>
      </c>
      <c r="G260" s="23">
        <f>VLOOKUP(A260,'EV PRECIO REFERENCIA'!A260:G591,7,0)</f>
        <v>2</v>
      </c>
      <c r="H260" s="8">
        <f t="shared" si="85"/>
        <v>162137.26200000002</v>
      </c>
      <c r="I260" s="8">
        <f t="shared" si="86"/>
        <v>64854.904800000004</v>
      </c>
      <c r="J260" s="8" t="str">
        <f>+'EV PRECIO REFERENCIA'!I260</f>
        <v/>
      </c>
      <c r="K260" s="8" t="str">
        <f t="shared" si="87"/>
        <v>No Aplica</v>
      </c>
      <c r="L260" s="8" t="str">
        <f>+'EV PRECIO REFERENCIA'!L260</f>
        <v/>
      </c>
      <c r="M260" s="8" t="str">
        <f t="shared" si="88"/>
        <v>No Aplica</v>
      </c>
      <c r="N260" s="8" t="str">
        <f>+'EV PRECIO REFERENCIA'!O260</f>
        <v/>
      </c>
      <c r="O260" s="8" t="str">
        <f t="shared" si="89"/>
        <v>No Aplica</v>
      </c>
      <c r="P260" s="8" t="str">
        <f>+'EV PRECIO REFERENCIA'!R260</f>
        <v/>
      </c>
      <c r="Q260" s="8" t="str">
        <f t="shared" si="90"/>
        <v>No Aplica</v>
      </c>
      <c r="R260" s="8" t="str">
        <f>+'EV PRECIO REFERENCIA'!U260</f>
        <v/>
      </c>
      <c r="S260" s="8" t="str">
        <f t="shared" si="91"/>
        <v>No Aplica</v>
      </c>
      <c r="T260" s="8" t="str">
        <f>+'EV PRECIO REFERENCIA'!X260</f>
        <v/>
      </c>
      <c r="U260" s="8" t="str">
        <f t="shared" si="92"/>
        <v>No Aplica</v>
      </c>
      <c r="V260" s="8" t="e">
        <f>+'EV PRECIO REFERENCIA'!AA260</f>
        <v>#REF!</v>
      </c>
      <c r="W260" s="8" t="e">
        <f t="shared" si="93"/>
        <v>#REF!</v>
      </c>
      <c r="X260" s="258" t="str">
        <f>+'EV PRECIO REFERENCIA'!AD260</f>
        <v/>
      </c>
      <c r="Y260" s="8" t="str">
        <f t="shared" si="94"/>
        <v>No Aplica</v>
      </c>
      <c r="Z260" s="8" t="str">
        <f>+'EV PRECIO REFERENCIA'!AG260</f>
        <v/>
      </c>
      <c r="AA260" s="8" t="str">
        <f t="shared" si="95"/>
        <v>No Aplica</v>
      </c>
      <c r="AB260" s="8" t="str">
        <f>+'EV PRECIO REFERENCIA'!AJ260:AJ592</f>
        <v/>
      </c>
      <c r="AC260" s="8" t="str">
        <f t="shared" si="96"/>
        <v>No Aplica</v>
      </c>
      <c r="AD260" s="8" t="str">
        <f>+'EV PRECIO REFERENCIA'!AM260</f>
        <v/>
      </c>
      <c r="AE260" s="8" t="str">
        <f t="shared" si="97"/>
        <v>No Aplica</v>
      </c>
      <c r="AF260" s="342" t="str">
        <f>+'EV PRECIO REFERENCIA'!AP260</f>
        <v/>
      </c>
      <c r="AG260" s="8" t="str">
        <f t="shared" si="98"/>
        <v>No Aplica</v>
      </c>
      <c r="AH260" s="8" t="str">
        <f>+'EV PRECIO REFERENCIA'!AS260</f>
        <v/>
      </c>
      <c r="AI260" s="8" t="str">
        <f t="shared" si="99"/>
        <v>No Aplica</v>
      </c>
      <c r="AJ260" s="8" t="str">
        <f>+'EV PRECIO REFERENCIA'!AV260</f>
        <v/>
      </c>
      <c r="AK260" s="8" t="str">
        <f t="shared" si="100"/>
        <v>No Aplica</v>
      </c>
      <c r="AL260" s="342" t="str">
        <f>+'EV PRECIO REFERENCIA'!AY260</f>
        <v/>
      </c>
      <c r="AM260" s="8" t="str">
        <f t="shared" si="101"/>
        <v>No Aplica</v>
      </c>
      <c r="AN260" s="8" t="str">
        <f>+'EV PRECIO REFERENCIA'!BB260</f>
        <v/>
      </c>
      <c r="AO260" s="8" t="str">
        <f t="shared" si="102"/>
        <v>No Aplica</v>
      </c>
      <c r="AP260" s="8" t="str">
        <f>+'EV PRECIO REFERENCIA'!BE260</f>
        <v/>
      </c>
      <c r="AQ260" s="8" t="str">
        <f t="shared" si="103"/>
        <v>No Aplica</v>
      </c>
      <c r="AR260" s="8" t="str">
        <f>+'EV PRECIO REFERENCIA'!BH260</f>
        <v/>
      </c>
      <c r="AS260" s="8" t="str">
        <f t="shared" si="104"/>
        <v>No Aplica</v>
      </c>
      <c r="AT260" s="8" t="str">
        <f>+'EV PRECIO REFERENCIA'!BK260</f>
        <v/>
      </c>
      <c r="AU260" s="8" t="str">
        <f t="shared" si="105"/>
        <v>No Aplica</v>
      </c>
      <c r="AV260" s="8" t="str">
        <f>+'EV PRECIO REFERENCIA'!BQ260</f>
        <v/>
      </c>
      <c r="AW260" s="8" t="str">
        <f t="shared" si="106"/>
        <v>No Aplica</v>
      </c>
      <c r="AX260" s="8" t="str">
        <f>+'EV PRECIO REFERENCIA'!BT260</f>
        <v/>
      </c>
      <c r="AY260" s="8" t="str">
        <f t="shared" si="107"/>
        <v>No Aplica</v>
      </c>
      <c r="AZ260" s="8" t="e">
        <f>+'EV PRECIO REFERENCIA'!BW260</f>
        <v>#REF!</v>
      </c>
      <c r="BA260" s="8" t="e">
        <f t="shared" si="108"/>
        <v>#REF!</v>
      </c>
      <c r="BB260" s="44">
        <f t="shared" si="109"/>
        <v>0</v>
      </c>
    </row>
    <row r="261" spans="1:54" ht="25.5" x14ac:dyDescent="0.2">
      <c r="A261" s="85">
        <f t="shared" si="110"/>
        <v>252</v>
      </c>
      <c r="B261" s="22" t="str">
        <f>VLOOKUP(A261,'EV PRECIO REFERENCIA'!A261:B592,2,0)</f>
        <v>DM1813</v>
      </c>
      <c r="C261" s="135" t="str">
        <f>VLOOKUP(A261,'EV PRECIO REFERENCIA'!A261:C592,3,0)</f>
        <v>CABLE PARA PINZA BIPOLAR PATA REDONDA</v>
      </c>
      <c r="D261" s="18">
        <f>VLOOKUP(A261,'EV PRECIO REFERENCIA'!A261:D592,4,0)</f>
        <v>1</v>
      </c>
      <c r="E261" s="86" t="str">
        <f>VLOOKUP(A261,'EV PRECIO REFERENCIA'!A261:E592,5,0)</f>
        <v>UN</v>
      </c>
      <c r="F261" s="23">
        <f>VLOOKUP(A261,'EV PRECIO REFERENCIA'!A261:F592,6,0)</f>
        <v>268217.76520000002</v>
      </c>
      <c r="G261" s="23">
        <f>VLOOKUP(A261,'EV PRECIO REFERENCIA'!A261:G592,7,0)</f>
        <v>1</v>
      </c>
      <c r="H261" s="8">
        <f t="shared" si="85"/>
        <v>268217.76520000002</v>
      </c>
      <c r="I261" s="8">
        <f t="shared" si="86"/>
        <v>214574.21216000002</v>
      </c>
      <c r="J261" s="8" t="str">
        <f>+'EV PRECIO REFERENCIA'!I261</f>
        <v/>
      </c>
      <c r="K261" s="8" t="str">
        <f t="shared" si="87"/>
        <v>No Aplica</v>
      </c>
      <c r="L261" s="8" t="str">
        <f>+'EV PRECIO REFERENCIA'!L261</f>
        <v/>
      </c>
      <c r="M261" s="8" t="str">
        <f t="shared" si="88"/>
        <v>No Aplica</v>
      </c>
      <c r="N261" s="8" t="str">
        <f>+'EV PRECIO REFERENCIA'!O261</f>
        <v/>
      </c>
      <c r="O261" s="8" t="str">
        <f t="shared" si="89"/>
        <v>No Aplica</v>
      </c>
      <c r="P261" s="8" t="str">
        <f>+'EV PRECIO REFERENCIA'!R261</f>
        <v/>
      </c>
      <c r="Q261" s="8" t="str">
        <f t="shared" si="90"/>
        <v>No Aplica</v>
      </c>
      <c r="R261" s="8" t="str">
        <f>+'EV PRECIO REFERENCIA'!U261</f>
        <v/>
      </c>
      <c r="S261" s="8" t="str">
        <f t="shared" si="91"/>
        <v>No Aplica</v>
      </c>
      <c r="T261" s="8" t="str">
        <f>+'EV PRECIO REFERENCIA'!X261</f>
        <v/>
      </c>
      <c r="U261" s="8" t="str">
        <f t="shared" si="92"/>
        <v>No Aplica</v>
      </c>
      <c r="V261" s="8" t="e">
        <f>+'EV PRECIO REFERENCIA'!AA261</f>
        <v>#REF!</v>
      </c>
      <c r="W261" s="8" t="e">
        <f t="shared" si="93"/>
        <v>#REF!</v>
      </c>
      <c r="X261" s="258" t="str">
        <f>+'EV PRECIO REFERENCIA'!AD261</f>
        <v/>
      </c>
      <c r="Y261" s="8" t="str">
        <f t="shared" si="94"/>
        <v>No Aplica</v>
      </c>
      <c r="Z261" s="8" t="str">
        <f>+'EV PRECIO REFERENCIA'!AG261</f>
        <v/>
      </c>
      <c r="AA261" s="8" t="str">
        <f t="shared" si="95"/>
        <v>No Aplica</v>
      </c>
      <c r="AB261" s="8" t="str">
        <f>+'EV PRECIO REFERENCIA'!AJ261:AJ593</f>
        <v/>
      </c>
      <c r="AC261" s="8" t="str">
        <f t="shared" si="96"/>
        <v>No Aplica</v>
      </c>
      <c r="AD261" s="8" t="str">
        <f>+'EV PRECIO REFERENCIA'!AM261</f>
        <v/>
      </c>
      <c r="AE261" s="8" t="str">
        <f t="shared" si="97"/>
        <v>No Aplica</v>
      </c>
      <c r="AF261" s="342" t="str">
        <f>+'EV PRECIO REFERENCIA'!AP261</f>
        <v/>
      </c>
      <c r="AG261" s="8" t="str">
        <f t="shared" si="98"/>
        <v>No Aplica</v>
      </c>
      <c r="AH261" s="8" t="str">
        <f>+'EV PRECIO REFERENCIA'!AS261</f>
        <v/>
      </c>
      <c r="AI261" s="8" t="str">
        <f t="shared" si="99"/>
        <v>No Aplica</v>
      </c>
      <c r="AJ261" s="8" t="str">
        <f>+'EV PRECIO REFERENCIA'!AV261</f>
        <v/>
      </c>
      <c r="AK261" s="8" t="str">
        <f t="shared" si="100"/>
        <v>No Aplica</v>
      </c>
      <c r="AL261" s="342" t="str">
        <f>+'EV PRECIO REFERENCIA'!AY261</f>
        <v/>
      </c>
      <c r="AM261" s="8" t="str">
        <f t="shared" si="101"/>
        <v>No Aplica</v>
      </c>
      <c r="AN261" s="8" t="str">
        <f>+'EV PRECIO REFERENCIA'!BB261</f>
        <v/>
      </c>
      <c r="AO261" s="8" t="str">
        <f t="shared" si="102"/>
        <v>No Aplica</v>
      </c>
      <c r="AP261" s="8" t="str">
        <f>+'EV PRECIO REFERENCIA'!BE261</f>
        <v/>
      </c>
      <c r="AQ261" s="8" t="str">
        <f t="shared" si="103"/>
        <v>No Aplica</v>
      </c>
      <c r="AR261" s="8" t="str">
        <f>+'EV PRECIO REFERENCIA'!BH261</f>
        <v/>
      </c>
      <c r="AS261" s="8" t="str">
        <f t="shared" si="104"/>
        <v>No Aplica</v>
      </c>
      <c r="AT261" s="8" t="str">
        <f>+'EV PRECIO REFERENCIA'!BK261</f>
        <v/>
      </c>
      <c r="AU261" s="8" t="str">
        <f t="shared" si="105"/>
        <v>No Aplica</v>
      </c>
      <c r="AV261" s="8">
        <f>+'EV PRECIO REFERENCIA'!BQ261</f>
        <v>152320</v>
      </c>
      <c r="AW261" s="8" t="str">
        <f t="shared" si="106"/>
        <v>No Aplica</v>
      </c>
      <c r="AX261" s="8" t="str">
        <f>+'EV PRECIO REFERENCIA'!BT261</f>
        <v/>
      </c>
      <c r="AY261" s="8" t="str">
        <f t="shared" si="107"/>
        <v>No Aplica</v>
      </c>
      <c r="AZ261" s="8" t="e">
        <f>+'EV PRECIO REFERENCIA'!BW261</f>
        <v>#REF!</v>
      </c>
      <c r="BA261" s="8" t="e">
        <f t="shared" si="108"/>
        <v>#REF!</v>
      </c>
      <c r="BB261" s="44">
        <f t="shared" si="109"/>
        <v>152320</v>
      </c>
    </row>
    <row r="262" spans="1:54" ht="63.75" x14ac:dyDescent="0.2">
      <c r="A262" s="85">
        <f t="shared" si="110"/>
        <v>253</v>
      </c>
      <c r="B262" s="22" t="str">
        <f>VLOOKUP(A262,'EV PRECIO REFERENCIA'!A262:B593,2,0)</f>
        <v>DM1840</v>
      </c>
      <c r="C262" s="135" t="str">
        <f>VLOOKUP(A262,'EV PRECIO REFERENCIA'!A262:C593,3,0)</f>
        <v>CIRCUITO DESECHABLE PARA VENTILADOR DE ALTA FRECUENCIA SLE 5000 RT268COMPATIBLE CON SLE 5000</v>
      </c>
      <c r="D262" s="18">
        <f>VLOOKUP(A262,'EV PRECIO REFERENCIA'!A262:D593,4,0)</f>
        <v>1</v>
      </c>
      <c r="E262" s="86" t="str">
        <f>VLOOKUP(A262,'EV PRECIO REFERENCIA'!A262:E593,5,0)</f>
        <v>UN</v>
      </c>
      <c r="F262" s="23">
        <f>VLOOKUP(A262,'EV PRECIO REFERENCIA'!A262:F593,6,0)</f>
        <v>265329.53999999998</v>
      </c>
      <c r="G262" s="23">
        <f>VLOOKUP(A262,'EV PRECIO REFERENCIA'!A262:G593,7,0)</f>
        <v>2</v>
      </c>
      <c r="H262" s="8">
        <f t="shared" si="85"/>
        <v>530659.07999999996</v>
      </c>
      <c r="I262" s="8">
        <f t="shared" si="86"/>
        <v>212263.63199999998</v>
      </c>
      <c r="J262" s="8" t="str">
        <f>+'EV PRECIO REFERENCIA'!I262</f>
        <v/>
      </c>
      <c r="K262" s="8" t="str">
        <f t="shared" si="87"/>
        <v>No Aplica</v>
      </c>
      <c r="L262" s="8" t="str">
        <f>+'EV PRECIO REFERENCIA'!L262</f>
        <v/>
      </c>
      <c r="M262" s="8" t="str">
        <f t="shared" si="88"/>
        <v>No Aplica</v>
      </c>
      <c r="N262" s="8">
        <f>+'EV PRECIO REFERENCIA'!O262</f>
        <v>265330</v>
      </c>
      <c r="O262" s="8" t="str">
        <f t="shared" si="89"/>
        <v>No Aplica</v>
      </c>
      <c r="P262" s="8" t="str">
        <f>+'EV PRECIO REFERENCIA'!R262</f>
        <v/>
      </c>
      <c r="Q262" s="8" t="str">
        <f t="shared" si="90"/>
        <v>No Aplica</v>
      </c>
      <c r="R262" s="8" t="str">
        <f>+'EV PRECIO REFERENCIA'!U262</f>
        <v/>
      </c>
      <c r="S262" s="8" t="str">
        <f t="shared" si="91"/>
        <v>No Aplica</v>
      </c>
      <c r="T262" s="8" t="str">
        <f>+'EV PRECIO REFERENCIA'!X262</f>
        <v/>
      </c>
      <c r="U262" s="8" t="str">
        <f t="shared" si="92"/>
        <v>No Aplica</v>
      </c>
      <c r="V262" s="8" t="e">
        <f>+'EV PRECIO REFERENCIA'!AA262</f>
        <v>#REF!</v>
      </c>
      <c r="W262" s="8" t="e">
        <f t="shared" si="93"/>
        <v>#REF!</v>
      </c>
      <c r="X262" s="258" t="str">
        <f>+'EV PRECIO REFERENCIA'!AD262</f>
        <v/>
      </c>
      <c r="Y262" s="8" t="str">
        <f t="shared" si="94"/>
        <v>No Aplica</v>
      </c>
      <c r="Z262" s="8" t="str">
        <f>+'EV PRECIO REFERENCIA'!AG262</f>
        <v/>
      </c>
      <c r="AA262" s="8" t="str">
        <f t="shared" si="95"/>
        <v>No Aplica</v>
      </c>
      <c r="AB262" s="8" t="str">
        <f>+'EV PRECIO REFERENCIA'!AJ262:AJ594</f>
        <v/>
      </c>
      <c r="AC262" s="8" t="str">
        <f t="shared" si="96"/>
        <v>No Aplica</v>
      </c>
      <c r="AD262" s="8" t="str">
        <f>+'EV PRECIO REFERENCIA'!AM262</f>
        <v/>
      </c>
      <c r="AE262" s="8" t="str">
        <f t="shared" si="97"/>
        <v>No Aplica</v>
      </c>
      <c r="AF262" s="342" t="str">
        <f>+'EV PRECIO REFERENCIA'!AP262</f>
        <v/>
      </c>
      <c r="AG262" s="8" t="str">
        <f t="shared" si="98"/>
        <v>No Aplica</v>
      </c>
      <c r="AH262" s="8" t="str">
        <f>+'EV PRECIO REFERENCIA'!AS262</f>
        <v/>
      </c>
      <c r="AI262" s="8" t="str">
        <f t="shared" si="99"/>
        <v>No Aplica</v>
      </c>
      <c r="AJ262" s="8" t="str">
        <f>+'EV PRECIO REFERENCIA'!AV262</f>
        <v/>
      </c>
      <c r="AK262" s="8" t="str">
        <f t="shared" si="100"/>
        <v>No Aplica</v>
      </c>
      <c r="AL262" s="342" t="str">
        <f>+'EV PRECIO REFERENCIA'!AY262</f>
        <v/>
      </c>
      <c r="AM262" s="8" t="str">
        <f t="shared" si="101"/>
        <v>No Aplica</v>
      </c>
      <c r="AN262" s="8" t="str">
        <f>+'EV PRECIO REFERENCIA'!BB262</f>
        <v/>
      </c>
      <c r="AO262" s="8" t="str">
        <f t="shared" si="102"/>
        <v>No Aplica</v>
      </c>
      <c r="AP262" s="8">
        <f>+'EV PRECIO REFERENCIA'!BE262</f>
        <v>259587</v>
      </c>
      <c r="AQ262" s="8" t="str">
        <f t="shared" si="103"/>
        <v>No Aplica</v>
      </c>
      <c r="AR262" s="8" t="str">
        <f>+'EV PRECIO REFERENCIA'!BH262</f>
        <v/>
      </c>
      <c r="AS262" s="8" t="str">
        <f t="shared" si="104"/>
        <v>No Aplica</v>
      </c>
      <c r="AT262" s="8" t="str">
        <f>+'EV PRECIO REFERENCIA'!BK262</f>
        <v/>
      </c>
      <c r="AU262" s="8" t="str">
        <f t="shared" si="105"/>
        <v>No Aplica</v>
      </c>
      <c r="AV262" s="8" t="str">
        <f>+'EV PRECIO REFERENCIA'!BQ262</f>
        <v/>
      </c>
      <c r="AW262" s="8" t="str">
        <f t="shared" si="106"/>
        <v>No Aplica</v>
      </c>
      <c r="AX262" s="8" t="str">
        <f>+'EV PRECIO REFERENCIA'!BT262</f>
        <v/>
      </c>
      <c r="AY262" s="8" t="str">
        <f t="shared" si="107"/>
        <v>No Aplica</v>
      </c>
      <c r="AZ262" s="8" t="e">
        <f>+'EV PRECIO REFERENCIA'!BW262</f>
        <v>#REF!</v>
      </c>
      <c r="BA262" s="8" t="e">
        <f t="shared" si="108"/>
        <v>#REF!</v>
      </c>
      <c r="BB262" s="44">
        <f t="shared" si="109"/>
        <v>259587</v>
      </c>
    </row>
    <row r="263" spans="1:54" ht="51" x14ac:dyDescent="0.2">
      <c r="A263" s="85">
        <f t="shared" si="110"/>
        <v>254</v>
      </c>
      <c r="B263" s="22" t="str">
        <f>VLOOKUP(A263,'EV PRECIO REFERENCIA'!A263:B594,2,0)</f>
        <v>DM2092</v>
      </c>
      <c r="C263" s="135" t="str">
        <f>VLOOKUP(A263,'EV PRECIO REFERENCIA'!A263:C594,3,0)</f>
        <v>BRAZALETE IDENTIFICACION PARA PACIENTE NEONATO - NIÑA EN MATERIAL HIPOALERGENICO (PAPEL)</v>
      </c>
      <c r="D263" s="18">
        <f>VLOOKUP(A263,'EV PRECIO REFERENCIA'!A263:D594,4,0)</f>
        <v>1</v>
      </c>
      <c r="E263" s="86" t="str">
        <f>VLOOKUP(A263,'EV PRECIO REFERENCIA'!A263:E594,5,0)</f>
        <v>UN</v>
      </c>
      <c r="F263" s="23">
        <f>VLOOKUP(A263,'EV PRECIO REFERENCIA'!A263:F594,6,0)</f>
        <v>367.55760000000004</v>
      </c>
      <c r="G263" s="23">
        <f>VLOOKUP(A263,'EV PRECIO REFERENCIA'!A263:G594,7,0)</f>
        <v>9300</v>
      </c>
      <c r="H263" s="8">
        <f t="shared" si="85"/>
        <v>3418285.68</v>
      </c>
      <c r="I263" s="8">
        <f t="shared" si="86"/>
        <v>294.04608000000002</v>
      </c>
      <c r="J263" s="8" t="str">
        <f>+'EV PRECIO REFERENCIA'!I263</f>
        <v/>
      </c>
      <c r="K263" s="8" t="str">
        <f t="shared" si="87"/>
        <v>No Aplica</v>
      </c>
      <c r="L263" s="8" t="str">
        <f>+'EV PRECIO REFERENCIA'!L263</f>
        <v/>
      </c>
      <c r="M263" s="8" t="str">
        <f t="shared" si="88"/>
        <v>No Aplica</v>
      </c>
      <c r="N263" s="8" t="str">
        <f>+'EV PRECIO REFERENCIA'!O263</f>
        <v/>
      </c>
      <c r="O263" s="8" t="str">
        <f t="shared" si="89"/>
        <v>No Aplica</v>
      </c>
      <c r="P263" s="8" t="str">
        <f>+'EV PRECIO REFERENCIA'!R263</f>
        <v/>
      </c>
      <c r="Q263" s="8" t="str">
        <f t="shared" si="90"/>
        <v>No Aplica</v>
      </c>
      <c r="R263" s="8" t="str">
        <f>+'EV PRECIO REFERENCIA'!U263</f>
        <v/>
      </c>
      <c r="S263" s="8" t="str">
        <f t="shared" si="91"/>
        <v>No Aplica</v>
      </c>
      <c r="T263" s="8" t="str">
        <f>+'EV PRECIO REFERENCIA'!X263</f>
        <v/>
      </c>
      <c r="U263" s="8" t="str">
        <f t="shared" si="92"/>
        <v>No Aplica</v>
      </c>
      <c r="V263" s="8" t="e">
        <f>+'EV PRECIO REFERENCIA'!AA263</f>
        <v>#REF!</v>
      </c>
      <c r="W263" s="8" t="e">
        <f t="shared" si="93"/>
        <v>#REF!</v>
      </c>
      <c r="X263" s="258" t="str">
        <f>+'EV PRECIO REFERENCIA'!AD263</f>
        <v/>
      </c>
      <c r="Y263" s="8" t="str">
        <f t="shared" si="94"/>
        <v>No Aplica</v>
      </c>
      <c r="Z263" s="8" t="str">
        <f>+'EV PRECIO REFERENCIA'!AG263</f>
        <v/>
      </c>
      <c r="AA263" s="8" t="str">
        <f t="shared" si="95"/>
        <v>No Aplica</v>
      </c>
      <c r="AB263" s="8" t="str">
        <f>+'EV PRECIO REFERENCIA'!AJ263:AJ595</f>
        <v/>
      </c>
      <c r="AC263" s="8" t="str">
        <f t="shared" si="96"/>
        <v>No Aplica</v>
      </c>
      <c r="AD263" s="8" t="str">
        <f>+'EV PRECIO REFERENCIA'!AM263</f>
        <v/>
      </c>
      <c r="AE263" s="8" t="str">
        <f t="shared" si="97"/>
        <v>No Aplica</v>
      </c>
      <c r="AF263" s="342">
        <f>+'EV PRECIO REFERENCIA'!AP263</f>
        <v>345.1</v>
      </c>
      <c r="AG263" s="8" t="str">
        <f t="shared" si="98"/>
        <v>Precios Bajos</v>
      </c>
      <c r="AH263" s="8" t="str">
        <f>+'EV PRECIO REFERENCIA'!AS263</f>
        <v/>
      </c>
      <c r="AI263" s="8" t="str">
        <f t="shared" si="99"/>
        <v>No Aplica</v>
      </c>
      <c r="AJ263" s="8" t="str">
        <f>+'EV PRECIO REFERENCIA'!AV263</f>
        <v/>
      </c>
      <c r="AK263" s="8" t="str">
        <f t="shared" si="100"/>
        <v>No Aplica</v>
      </c>
      <c r="AL263" s="342" t="str">
        <f>+'EV PRECIO REFERENCIA'!AY263</f>
        <v/>
      </c>
      <c r="AM263" s="8" t="str">
        <f t="shared" si="101"/>
        <v>No Aplica</v>
      </c>
      <c r="AN263" s="8" t="str">
        <f>+'EV PRECIO REFERENCIA'!BB263</f>
        <v/>
      </c>
      <c r="AO263" s="8" t="str">
        <f t="shared" si="102"/>
        <v>No Aplica</v>
      </c>
      <c r="AP263" s="8" t="str">
        <f>+'EV PRECIO REFERENCIA'!BE263</f>
        <v/>
      </c>
      <c r="AQ263" s="8" t="str">
        <f t="shared" si="103"/>
        <v>No Aplica</v>
      </c>
      <c r="AR263" s="8" t="str">
        <f>+'EV PRECIO REFERENCIA'!BH263</f>
        <v/>
      </c>
      <c r="AS263" s="8" t="str">
        <f t="shared" si="104"/>
        <v>No Aplica</v>
      </c>
      <c r="AT263" s="8" t="str">
        <f>+'EV PRECIO REFERENCIA'!BK263</f>
        <v/>
      </c>
      <c r="AU263" s="8" t="str">
        <f t="shared" si="105"/>
        <v>No Aplica</v>
      </c>
      <c r="AV263" s="8" t="str">
        <f>+'EV PRECIO REFERENCIA'!BQ263</f>
        <v/>
      </c>
      <c r="AW263" s="8" t="str">
        <f t="shared" si="106"/>
        <v>No Aplica</v>
      </c>
      <c r="AX263" s="8" t="str">
        <f>+'EV PRECIO REFERENCIA'!BT263</f>
        <v/>
      </c>
      <c r="AY263" s="8" t="str">
        <f t="shared" si="107"/>
        <v>No Aplica</v>
      </c>
      <c r="AZ263" s="8" t="e">
        <f>+'EV PRECIO REFERENCIA'!BW263</f>
        <v>#REF!</v>
      </c>
      <c r="BA263" s="8" t="e">
        <f t="shared" si="108"/>
        <v>#REF!</v>
      </c>
      <c r="BB263" s="44">
        <f t="shared" si="109"/>
        <v>345.1</v>
      </c>
    </row>
    <row r="264" spans="1:54" ht="51" x14ac:dyDescent="0.2">
      <c r="A264" s="85">
        <f t="shared" si="110"/>
        <v>255</v>
      </c>
      <c r="B264" s="22" t="str">
        <f>VLOOKUP(A264,'EV PRECIO REFERENCIA'!A264:B595,2,0)</f>
        <v>DM2093</v>
      </c>
      <c r="C264" s="135" t="str">
        <f>VLOOKUP(A264,'EV PRECIO REFERENCIA'!A264:C595,3,0)</f>
        <v>BRAZALETE IDENTIFICACION PARA PACIENTE NEONATO -NIÑO EN MATERIAL HIPOALERGENICO (PAPEL)</v>
      </c>
      <c r="D264" s="18">
        <f>VLOOKUP(A264,'EV PRECIO REFERENCIA'!A264:D595,4,0)</f>
        <v>1</v>
      </c>
      <c r="E264" s="86" t="str">
        <f>VLOOKUP(A264,'EV PRECIO REFERENCIA'!A264:E595,5,0)</f>
        <v>UN</v>
      </c>
      <c r="F264" s="23">
        <f>VLOOKUP(A264,'EV PRECIO REFERENCIA'!A264:F595,6,0)</f>
        <v>367.55760000000004</v>
      </c>
      <c r="G264" s="23">
        <f>VLOOKUP(A264,'EV PRECIO REFERENCIA'!A264:G595,7,0)</f>
        <v>3317</v>
      </c>
      <c r="H264" s="8">
        <f t="shared" si="85"/>
        <v>1219188.5592</v>
      </c>
      <c r="I264" s="8">
        <f t="shared" si="86"/>
        <v>294.04608000000002</v>
      </c>
      <c r="J264" s="8" t="str">
        <f>+'EV PRECIO REFERENCIA'!I264</f>
        <v/>
      </c>
      <c r="K264" s="8" t="str">
        <f t="shared" si="87"/>
        <v>No Aplica</v>
      </c>
      <c r="L264" s="8" t="str">
        <f>+'EV PRECIO REFERENCIA'!L264</f>
        <v/>
      </c>
      <c r="M264" s="8" t="str">
        <f t="shared" si="88"/>
        <v>No Aplica</v>
      </c>
      <c r="N264" s="8" t="str">
        <f>+'EV PRECIO REFERENCIA'!O264</f>
        <v/>
      </c>
      <c r="O264" s="8" t="str">
        <f t="shared" si="89"/>
        <v>No Aplica</v>
      </c>
      <c r="P264" s="8" t="str">
        <f>+'EV PRECIO REFERENCIA'!R264</f>
        <v/>
      </c>
      <c r="Q264" s="8" t="str">
        <f t="shared" si="90"/>
        <v>No Aplica</v>
      </c>
      <c r="R264" s="8" t="str">
        <f>+'EV PRECIO REFERENCIA'!U264</f>
        <v/>
      </c>
      <c r="S264" s="8" t="str">
        <f t="shared" si="91"/>
        <v>No Aplica</v>
      </c>
      <c r="T264" s="8" t="str">
        <f>+'EV PRECIO REFERENCIA'!X264</f>
        <v/>
      </c>
      <c r="U264" s="8" t="str">
        <f t="shared" si="92"/>
        <v>No Aplica</v>
      </c>
      <c r="V264" s="8" t="e">
        <f>+'EV PRECIO REFERENCIA'!AA264</f>
        <v>#REF!</v>
      </c>
      <c r="W264" s="8" t="e">
        <f t="shared" si="93"/>
        <v>#REF!</v>
      </c>
      <c r="X264" s="258" t="str">
        <f>+'EV PRECIO REFERENCIA'!AD264</f>
        <v/>
      </c>
      <c r="Y264" s="8" t="str">
        <f t="shared" si="94"/>
        <v>No Aplica</v>
      </c>
      <c r="Z264" s="8" t="str">
        <f>+'EV PRECIO REFERENCIA'!AG264</f>
        <v/>
      </c>
      <c r="AA264" s="8" t="str">
        <f t="shared" si="95"/>
        <v>No Aplica</v>
      </c>
      <c r="AB264" s="8" t="str">
        <f>+'EV PRECIO REFERENCIA'!AJ264:AJ596</f>
        <v/>
      </c>
      <c r="AC264" s="8" t="str">
        <f t="shared" si="96"/>
        <v>No Aplica</v>
      </c>
      <c r="AD264" s="8" t="str">
        <f>+'EV PRECIO REFERENCIA'!AM264</f>
        <v/>
      </c>
      <c r="AE264" s="8" t="str">
        <f t="shared" si="97"/>
        <v>No Aplica</v>
      </c>
      <c r="AF264" s="342">
        <f>+'EV PRECIO REFERENCIA'!AP264</f>
        <v>345.1</v>
      </c>
      <c r="AG264" s="8" t="str">
        <f t="shared" si="98"/>
        <v>Precios Bajos</v>
      </c>
      <c r="AH264" s="8" t="str">
        <f>+'EV PRECIO REFERENCIA'!AS264</f>
        <v/>
      </c>
      <c r="AI264" s="8" t="str">
        <f t="shared" si="99"/>
        <v>No Aplica</v>
      </c>
      <c r="AJ264" s="8" t="str">
        <f>+'EV PRECIO REFERENCIA'!AV264</f>
        <v/>
      </c>
      <c r="AK264" s="8" t="str">
        <f t="shared" si="100"/>
        <v>No Aplica</v>
      </c>
      <c r="AL264" s="342" t="str">
        <f>+'EV PRECIO REFERENCIA'!AY264</f>
        <v/>
      </c>
      <c r="AM264" s="8" t="str">
        <f t="shared" si="101"/>
        <v>No Aplica</v>
      </c>
      <c r="AN264" s="8" t="str">
        <f>+'EV PRECIO REFERENCIA'!BB264</f>
        <v/>
      </c>
      <c r="AO264" s="8" t="str">
        <f t="shared" si="102"/>
        <v>No Aplica</v>
      </c>
      <c r="AP264" s="8" t="str">
        <f>+'EV PRECIO REFERENCIA'!BE264</f>
        <v/>
      </c>
      <c r="AQ264" s="8" t="str">
        <f t="shared" si="103"/>
        <v>No Aplica</v>
      </c>
      <c r="AR264" s="8" t="str">
        <f>+'EV PRECIO REFERENCIA'!BH264</f>
        <v/>
      </c>
      <c r="AS264" s="8" t="str">
        <f t="shared" si="104"/>
        <v>No Aplica</v>
      </c>
      <c r="AT264" s="8" t="str">
        <f>+'EV PRECIO REFERENCIA'!BK264</f>
        <v/>
      </c>
      <c r="AU264" s="8" t="str">
        <f t="shared" si="105"/>
        <v>No Aplica</v>
      </c>
      <c r="AV264" s="8" t="str">
        <f>+'EV PRECIO REFERENCIA'!BQ264</f>
        <v/>
      </c>
      <c r="AW264" s="8" t="str">
        <f t="shared" si="106"/>
        <v>No Aplica</v>
      </c>
      <c r="AX264" s="8" t="str">
        <f>+'EV PRECIO REFERENCIA'!BT264</f>
        <v/>
      </c>
      <c r="AY264" s="8" t="str">
        <f t="shared" si="107"/>
        <v>No Aplica</v>
      </c>
      <c r="AZ264" s="8" t="e">
        <f>+'EV PRECIO REFERENCIA'!BW264</f>
        <v>#REF!</v>
      </c>
      <c r="BA264" s="8" t="e">
        <f t="shared" si="108"/>
        <v>#REF!</v>
      </c>
      <c r="BB264" s="44">
        <f t="shared" si="109"/>
        <v>345.1</v>
      </c>
    </row>
    <row r="265" spans="1:54" ht="25.5" x14ac:dyDescent="0.2">
      <c r="A265" s="85">
        <f t="shared" si="110"/>
        <v>256</v>
      </c>
      <c r="B265" s="22" t="str">
        <f>VLOOKUP(A265,'EV PRECIO REFERENCIA'!A265:B596,2,0)</f>
        <v>DM2770</v>
      </c>
      <c r="C265" s="135" t="str">
        <f>VLOOKUP(A265,'EV PRECIO REFERENCIA'!A265:C596,3,0)</f>
        <v>PERCLORURO FERRICO 88% X100ML</v>
      </c>
      <c r="D265" s="18">
        <f>VLOOKUP(A265,'EV PRECIO REFERENCIA'!A265:D596,4,0)</f>
        <v>1</v>
      </c>
      <c r="E265" s="86" t="str">
        <f>VLOOKUP(A265,'EV PRECIO REFERENCIA'!A265:E596,5,0)</f>
        <v>UN</v>
      </c>
      <c r="F265" s="23">
        <f>VLOOKUP(A265,'EV PRECIO REFERENCIA'!A265:F596,6,0)</f>
        <v>122519.2</v>
      </c>
      <c r="G265" s="23">
        <f>VLOOKUP(A265,'EV PRECIO REFERENCIA'!A265:G596,7,0)</f>
        <v>1</v>
      </c>
      <c r="H265" s="8">
        <f t="shared" si="85"/>
        <v>122519.2</v>
      </c>
      <c r="I265" s="8">
        <f t="shared" si="86"/>
        <v>98015.360000000001</v>
      </c>
      <c r="J265" s="8" t="str">
        <f>+'EV PRECIO REFERENCIA'!I265</f>
        <v/>
      </c>
      <c r="K265" s="8" t="str">
        <f t="shared" si="87"/>
        <v>No Aplica</v>
      </c>
      <c r="L265" s="8" t="str">
        <f>+'EV PRECIO REFERENCIA'!L265</f>
        <v/>
      </c>
      <c r="M265" s="8" t="str">
        <f t="shared" si="88"/>
        <v>No Aplica</v>
      </c>
      <c r="N265" s="8" t="str">
        <f>+'EV PRECIO REFERENCIA'!O265</f>
        <v/>
      </c>
      <c r="O265" s="8" t="str">
        <f t="shared" si="89"/>
        <v>No Aplica</v>
      </c>
      <c r="P265" s="8" t="str">
        <f>+'EV PRECIO REFERENCIA'!R265</f>
        <v/>
      </c>
      <c r="Q265" s="8" t="str">
        <f t="shared" si="90"/>
        <v>No Aplica</v>
      </c>
      <c r="R265" s="8" t="str">
        <f>+'EV PRECIO REFERENCIA'!U265</f>
        <v/>
      </c>
      <c r="S265" s="8" t="str">
        <f t="shared" si="91"/>
        <v>No Aplica</v>
      </c>
      <c r="T265" s="8" t="str">
        <f>+'EV PRECIO REFERENCIA'!X265</f>
        <v/>
      </c>
      <c r="U265" s="8" t="str">
        <f t="shared" si="92"/>
        <v>No Aplica</v>
      </c>
      <c r="V265" s="8" t="e">
        <f>+'EV PRECIO REFERENCIA'!AA265</f>
        <v>#REF!</v>
      </c>
      <c r="W265" s="8" t="e">
        <f t="shared" si="93"/>
        <v>#REF!</v>
      </c>
      <c r="X265" s="258" t="str">
        <f>+'EV PRECIO REFERENCIA'!AD265</f>
        <v/>
      </c>
      <c r="Y265" s="8" t="str">
        <f t="shared" si="94"/>
        <v>No Aplica</v>
      </c>
      <c r="Z265" s="8" t="str">
        <f>+'EV PRECIO REFERENCIA'!AG265</f>
        <v/>
      </c>
      <c r="AA265" s="8" t="str">
        <f t="shared" si="95"/>
        <v>No Aplica</v>
      </c>
      <c r="AB265" s="8" t="str">
        <f>+'EV PRECIO REFERENCIA'!AJ265:AJ597</f>
        <v/>
      </c>
      <c r="AC265" s="8" t="str">
        <f t="shared" si="96"/>
        <v>No Aplica</v>
      </c>
      <c r="AD265" s="8" t="str">
        <f>+'EV PRECIO REFERENCIA'!AM265</f>
        <v/>
      </c>
      <c r="AE265" s="8" t="str">
        <f t="shared" si="97"/>
        <v>No Aplica</v>
      </c>
      <c r="AF265" s="342" t="str">
        <f>+'EV PRECIO REFERENCIA'!AP265</f>
        <v/>
      </c>
      <c r="AG265" s="8" t="str">
        <f t="shared" si="98"/>
        <v>No Aplica</v>
      </c>
      <c r="AH265" s="8" t="str">
        <f>+'EV PRECIO REFERENCIA'!AS265</f>
        <v/>
      </c>
      <c r="AI265" s="8" t="str">
        <f t="shared" si="99"/>
        <v>No Aplica</v>
      </c>
      <c r="AJ265" s="8" t="str">
        <f>+'EV PRECIO REFERENCIA'!AV265</f>
        <v/>
      </c>
      <c r="AK265" s="8" t="str">
        <f t="shared" si="100"/>
        <v>No Aplica</v>
      </c>
      <c r="AL265" s="342" t="str">
        <f>+'EV PRECIO REFERENCIA'!AY265</f>
        <v/>
      </c>
      <c r="AM265" s="8" t="str">
        <f t="shared" si="101"/>
        <v>No Aplica</v>
      </c>
      <c r="AN265" s="8" t="str">
        <f>+'EV PRECIO REFERENCIA'!BB265</f>
        <v/>
      </c>
      <c r="AO265" s="8" t="str">
        <f t="shared" si="102"/>
        <v>No Aplica</v>
      </c>
      <c r="AP265" s="8" t="str">
        <f>+'EV PRECIO REFERENCIA'!BE265</f>
        <v/>
      </c>
      <c r="AQ265" s="8" t="str">
        <f t="shared" si="103"/>
        <v>No Aplica</v>
      </c>
      <c r="AR265" s="8" t="str">
        <f>+'EV PRECIO REFERENCIA'!BH265</f>
        <v/>
      </c>
      <c r="AS265" s="8" t="str">
        <f t="shared" si="104"/>
        <v>No Aplica</v>
      </c>
      <c r="AT265" s="8" t="str">
        <f>+'EV PRECIO REFERENCIA'!BK265</f>
        <v/>
      </c>
      <c r="AU265" s="8" t="str">
        <f t="shared" si="105"/>
        <v>No Aplica</v>
      </c>
      <c r="AV265" s="8" t="str">
        <f>+'EV PRECIO REFERENCIA'!BQ265</f>
        <v/>
      </c>
      <c r="AW265" s="8" t="str">
        <f t="shared" si="106"/>
        <v>No Aplica</v>
      </c>
      <c r="AX265" s="8" t="str">
        <f>+'EV PRECIO REFERENCIA'!BT265</f>
        <v/>
      </c>
      <c r="AY265" s="8" t="str">
        <f t="shared" si="107"/>
        <v>No Aplica</v>
      </c>
      <c r="AZ265" s="8" t="e">
        <f>+'EV PRECIO REFERENCIA'!BW265</f>
        <v>#REF!</v>
      </c>
      <c r="BA265" s="8" t="e">
        <f t="shared" si="108"/>
        <v>#REF!</v>
      </c>
      <c r="BB265" s="44">
        <f t="shared" si="109"/>
        <v>0</v>
      </c>
    </row>
    <row r="266" spans="1:54" ht="25.5" x14ac:dyDescent="0.2">
      <c r="A266" s="85">
        <f t="shared" si="110"/>
        <v>257</v>
      </c>
      <c r="B266" s="22" t="str">
        <f>VLOOKUP(A266,'EV PRECIO REFERENCIA'!A266:B597,2,0)</f>
        <v>DM412</v>
      </c>
      <c r="C266" s="135" t="str">
        <f>VLOOKUP(A266,'EV PRECIO REFERENCIA'!A266:C597,3,0)</f>
        <v>CONO DESECHABLE PARA OTOSCOPIO</v>
      </c>
      <c r="D266" s="18">
        <f>VLOOKUP(A266,'EV PRECIO REFERENCIA'!A266:D597,4,0)</f>
        <v>1</v>
      </c>
      <c r="E266" s="86" t="str">
        <f>VLOOKUP(A266,'EV PRECIO REFERENCIA'!A266:E597,5,0)</f>
        <v>UN</v>
      </c>
      <c r="F266" s="23">
        <f>VLOOKUP(A266,'EV PRECIO REFERENCIA'!A266:F597,6,0)</f>
        <v>126.14</v>
      </c>
      <c r="G266" s="23">
        <f>VLOOKUP(A266,'EV PRECIO REFERENCIA'!A266:G597,7,0)</f>
        <v>1459</v>
      </c>
      <c r="H266" s="8">
        <f t="shared" si="85"/>
        <v>184038.26</v>
      </c>
      <c r="I266" s="8">
        <f t="shared" si="86"/>
        <v>100.91200000000001</v>
      </c>
      <c r="J266" s="8" t="str">
        <f>+'EV PRECIO REFERENCIA'!I266</f>
        <v/>
      </c>
      <c r="K266" s="8" t="str">
        <f t="shared" si="87"/>
        <v>No Aplica</v>
      </c>
      <c r="L266" s="8" t="str">
        <f>+'EV PRECIO REFERENCIA'!L266</f>
        <v/>
      </c>
      <c r="M266" s="8" t="str">
        <f t="shared" si="88"/>
        <v>No Aplica</v>
      </c>
      <c r="N266" s="8">
        <f>+'EV PRECIO REFERENCIA'!O266</f>
        <v>126</v>
      </c>
      <c r="O266" s="8" t="str">
        <f t="shared" si="89"/>
        <v>Artificialidad Baja</v>
      </c>
      <c r="P266" s="8" t="str">
        <f>+'EV PRECIO REFERENCIA'!R266</f>
        <v/>
      </c>
      <c r="Q266" s="8" t="str">
        <f t="shared" si="90"/>
        <v>No Aplica</v>
      </c>
      <c r="R266" s="8" t="str">
        <f>+'EV PRECIO REFERENCIA'!U266</f>
        <v/>
      </c>
      <c r="S266" s="8" t="str">
        <f t="shared" si="91"/>
        <v>No Aplica</v>
      </c>
      <c r="T266" s="8" t="str">
        <f>+'EV PRECIO REFERENCIA'!X266</f>
        <v/>
      </c>
      <c r="U266" s="8" t="str">
        <f t="shared" si="92"/>
        <v>No Aplica</v>
      </c>
      <c r="V266" s="8" t="e">
        <f>+'EV PRECIO REFERENCIA'!AA266</f>
        <v>#REF!</v>
      </c>
      <c r="W266" s="8" t="e">
        <f t="shared" si="93"/>
        <v>#REF!</v>
      </c>
      <c r="X266" s="258" t="str">
        <f>+'EV PRECIO REFERENCIA'!AD266</f>
        <v/>
      </c>
      <c r="Y266" s="8" t="str">
        <f t="shared" si="94"/>
        <v>No Aplica</v>
      </c>
      <c r="Z266" s="8" t="str">
        <f>+'EV PRECIO REFERENCIA'!AG266</f>
        <v/>
      </c>
      <c r="AA266" s="8" t="str">
        <f t="shared" si="95"/>
        <v>No Aplica</v>
      </c>
      <c r="AB266" s="8" t="str">
        <f>+'EV PRECIO REFERENCIA'!AJ266:AJ598</f>
        <v/>
      </c>
      <c r="AC266" s="8" t="str">
        <f t="shared" si="96"/>
        <v>No Aplica</v>
      </c>
      <c r="AD266" s="8" t="str">
        <f>+'EV PRECIO REFERENCIA'!AM266</f>
        <v/>
      </c>
      <c r="AE266" s="8" t="str">
        <f t="shared" si="97"/>
        <v>No Aplica</v>
      </c>
      <c r="AF266" s="342">
        <f>+'EV PRECIO REFERENCIA'!AP266</f>
        <v>123.76</v>
      </c>
      <c r="AG266" s="8" t="str">
        <f t="shared" si="98"/>
        <v>Precios Bajos</v>
      </c>
      <c r="AH266" s="8" t="str">
        <f>+'EV PRECIO REFERENCIA'!AS266</f>
        <v/>
      </c>
      <c r="AI266" s="8" t="str">
        <f t="shared" si="99"/>
        <v>No Aplica</v>
      </c>
      <c r="AJ266" s="8" t="str">
        <f>+'EV PRECIO REFERENCIA'!AV266</f>
        <v/>
      </c>
      <c r="AK266" s="8" t="str">
        <f t="shared" si="100"/>
        <v>No Aplica</v>
      </c>
      <c r="AL266" s="342" t="str">
        <f>+'EV PRECIO REFERENCIA'!AY266</f>
        <v/>
      </c>
      <c r="AM266" s="8" t="str">
        <f t="shared" si="101"/>
        <v>No Aplica</v>
      </c>
      <c r="AN266" s="8" t="str">
        <f>+'EV PRECIO REFERENCIA'!BB266</f>
        <v/>
      </c>
      <c r="AO266" s="8" t="str">
        <f t="shared" si="102"/>
        <v>No Aplica</v>
      </c>
      <c r="AP266" s="8" t="str">
        <f>+'EV PRECIO REFERENCIA'!BE266</f>
        <v/>
      </c>
      <c r="AQ266" s="8" t="str">
        <f t="shared" si="103"/>
        <v>No Aplica</v>
      </c>
      <c r="AR266" s="8" t="str">
        <f>+'EV PRECIO REFERENCIA'!BH266</f>
        <v/>
      </c>
      <c r="AS266" s="8" t="str">
        <f t="shared" si="104"/>
        <v>No Aplica</v>
      </c>
      <c r="AT266" s="8" t="str">
        <f>+'EV PRECIO REFERENCIA'!BK266</f>
        <v/>
      </c>
      <c r="AU266" s="8" t="str">
        <f t="shared" si="105"/>
        <v>No Aplica</v>
      </c>
      <c r="AV266" s="8" t="str">
        <f>+'EV PRECIO REFERENCIA'!BQ266</f>
        <v/>
      </c>
      <c r="AW266" s="8" t="str">
        <f t="shared" si="106"/>
        <v>No Aplica</v>
      </c>
      <c r="AX266" s="8" t="str">
        <f>+'EV PRECIO REFERENCIA'!BT266</f>
        <v/>
      </c>
      <c r="AY266" s="8" t="str">
        <f t="shared" si="107"/>
        <v>No Aplica</v>
      </c>
      <c r="AZ266" s="8" t="e">
        <f>+'EV PRECIO REFERENCIA'!BW266</f>
        <v>#REF!</v>
      </c>
      <c r="BA266" s="8" t="e">
        <f t="shared" si="108"/>
        <v>#REF!</v>
      </c>
      <c r="BB266" s="44">
        <f t="shared" si="109"/>
        <v>123.76</v>
      </c>
    </row>
    <row r="267" spans="1:54" ht="25.5" x14ac:dyDescent="0.2">
      <c r="A267" s="85">
        <f t="shared" si="110"/>
        <v>258</v>
      </c>
      <c r="B267" s="22" t="str">
        <f>VLOOKUP(A267,'EV PRECIO REFERENCIA'!A267:B598,2,0)</f>
        <v>DM762</v>
      </c>
      <c r="C267" s="135" t="str">
        <f>VLOOKUP(A267,'EV PRECIO REFERENCIA'!A267:C598,3,0)</f>
        <v>MONOFILAMENTO 6/0 C/A DOBLE CARDIOVASCULAR</v>
      </c>
      <c r="D267" s="18">
        <f>VLOOKUP(A267,'EV PRECIO REFERENCIA'!A267:D598,4,0)</f>
        <v>1</v>
      </c>
      <c r="E267" s="86" t="str">
        <f>VLOOKUP(A267,'EV PRECIO REFERENCIA'!A267:E598,5,0)</f>
        <v>UN</v>
      </c>
      <c r="F267" s="23">
        <f>VLOOKUP(A267,'EV PRECIO REFERENCIA'!A267:F598,6,0)</f>
        <v>37030</v>
      </c>
      <c r="G267" s="23">
        <f>VLOOKUP(A267,'EV PRECIO REFERENCIA'!A267:G598,7,0)</f>
        <v>7</v>
      </c>
      <c r="H267" s="8">
        <f t="shared" ref="H267:H330" si="111">+G267*F267</f>
        <v>259210</v>
      </c>
      <c r="I267" s="8">
        <f t="shared" ref="I267:I330" si="112">(F267)-(F267*$I$8)</f>
        <v>29624</v>
      </c>
      <c r="J267" s="8" t="str">
        <f>+'EV PRECIO REFERENCIA'!I267</f>
        <v/>
      </c>
      <c r="K267" s="8" t="str">
        <f t="shared" ref="K267:K330" si="113">IF(J267&lt;$I$10,"Artificialidad Baja","No Aplica")</f>
        <v>No Aplica</v>
      </c>
      <c r="L267" s="8" t="str">
        <f>+'EV PRECIO REFERENCIA'!L267</f>
        <v/>
      </c>
      <c r="M267" s="8" t="str">
        <f t="shared" ref="M267:M330" si="114">IF(L267&lt;$I$10,"Artificialidad Baja","No Aplica")</f>
        <v>No Aplica</v>
      </c>
      <c r="N267" s="8" t="str">
        <f>+'EV PRECIO REFERENCIA'!O267</f>
        <v/>
      </c>
      <c r="O267" s="8" t="str">
        <f t="shared" ref="O267:O330" si="115">IF(N267&lt;$I$10,"Artificialidad Baja","No Aplica")</f>
        <v>No Aplica</v>
      </c>
      <c r="P267" s="8" t="str">
        <f>+'EV PRECIO REFERENCIA'!R267</f>
        <v/>
      </c>
      <c r="Q267" s="8" t="str">
        <f t="shared" ref="Q267:Q330" si="116">IF(P267&lt;$I$10,"Precios Bajos","No Aplica")</f>
        <v>No Aplica</v>
      </c>
      <c r="R267" s="8" t="str">
        <f>+'EV PRECIO REFERENCIA'!U267</f>
        <v/>
      </c>
      <c r="S267" s="8" t="str">
        <f t="shared" ref="S267:S330" si="117">IF(R267&lt;$I$10,"Precios Bajos","No Aplica")</f>
        <v>No Aplica</v>
      </c>
      <c r="T267" s="8" t="str">
        <f>+'EV PRECIO REFERENCIA'!X267</f>
        <v/>
      </c>
      <c r="U267" s="8" t="str">
        <f t="shared" ref="U267:U330" si="118">IF(T267&lt;$I$10,"Precios Bajos","No Aplica")</f>
        <v>No Aplica</v>
      </c>
      <c r="V267" s="8" t="e">
        <f>+'EV PRECIO REFERENCIA'!AA267</f>
        <v>#REF!</v>
      </c>
      <c r="W267" s="8" t="e">
        <f t="shared" ref="W267:W330" si="119">IF(V267&lt;$I$10,"Precios Bajos","No Aplica")</f>
        <v>#REF!</v>
      </c>
      <c r="X267" s="258" t="str">
        <f>+'EV PRECIO REFERENCIA'!AD267</f>
        <v/>
      </c>
      <c r="Y267" s="8" t="str">
        <f t="shared" ref="Y267:Y330" si="120">IF(X267&lt;$I$10,"Precios Bajos","No Aplica")</f>
        <v>No Aplica</v>
      </c>
      <c r="Z267" s="8" t="str">
        <f>+'EV PRECIO REFERENCIA'!AG267</f>
        <v/>
      </c>
      <c r="AA267" s="8" t="str">
        <f t="shared" ref="AA267:AA330" si="121">IF(Z267&lt;$I$10,"Precios Bajos","No Aplica")</f>
        <v>No Aplica</v>
      </c>
      <c r="AB267" s="8">
        <f>+'EV PRECIO REFERENCIA'!AJ267:AJ599</f>
        <v>31395</v>
      </c>
      <c r="AC267" s="8" t="str">
        <f t="shared" ref="AC267:AC330" si="122">IF(AB267&lt;$I$10,"Precios Bajos","No Aplica")</f>
        <v>Precios Bajos</v>
      </c>
      <c r="AD267" s="8" t="str">
        <f>+'EV PRECIO REFERENCIA'!AM267</f>
        <v/>
      </c>
      <c r="AE267" s="8" t="str">
        <f t="shared" ref="AE267:AE330" si="123">IF(AD267&lt;$I$10,"Precios Bajos","No Aplica")</f>
        <v>No Aplica</v>
      </c>
      <c r="AF267" s="342" t="str">
        <f>+'EV PRECIO REFERENCIA'!AP267</f>
        <v/>
      </c>
      <c r="AG267" s="8" t="str">
        <f t="shared" ref="AG267:AG330" si="124">IF(AF267&lt;$I$10,"Precios Bajos","No Aplica")</f>
        <v>No Aplica</v>
      </c>
      <c r="AH267" s="8" t="str">
        <f>+'EV PRECIO REFERENCIA'!AS267</f>
        <v/>
      </c>
      <c r="AI267" s="8" t="str">
        <f t="shared" ref="AI267:AI330" si="125">IF(AH267&lt;$I$10,"Precios Bajos","No Aplica")</f>
        <v>No Aplica</v>
      </c>
      <c r="AJ267" s="8" t="str">
        <f>+'EV PRECIO REFERENCIA'!AV267</f>
        <v/>
      </c>
      <c r="AK267" s="8" t="str">
        <f t="shared" ref="AK267:AK330" si="126">IF(AJ267&lt;$I$10,"Precios Bajos","No Aplica")</f>
        <v>No Aplica</v>
      </c>
      <c r="AL267" s="342" t="str">
        <f>+'EV PRECIO REFERENCIA'!AY267</f>
        <v/>
      </c>
      <c r="AM267" s="8" t="str">
        <f t="shared" ref="AM267:AM330" si="127">IF(AL267&lt;$I$10,"Precios Bajos","No Aplica")</f>
        <v>No Aplica</v>
      </c>
      <c r="AN267" s="8" t="str">
        <f>+'EV PRECIO REFERENCIA'!BB267</f>
        <v/>
      </c>
      <c r="AO267" s="8" t="str">
        <f t="shared" ref="AO267:AO330" si="128">IF(AN267&lt;$I$10,"Precios Bajos","No Aplica")</f>
        <v>No Aplica</v>
      </c>
      <c r="AP267" s="8" t="str">
        <f>+'EV PRECIO REFERENCIA'!BE267</f>
        <v/>
      </c>
      <c r="AQ267" s="8" t="str">
        <f t="shared" ref="AQ267:AQ330" si="129">IF(AP267&lt;$I$10,"Precios Bajos","No Aplica")</f>
        <v>No Aplica</v>
      </c>
      <c r="AR267" s="8" t="str">
        <f>+'EV PRECIO REFERENCIA'!BH267</f>
        <v/>
      </c>
      <c r="AS267" s="8" t="str">
        <f t="shared" ref="AS267:AS330" si="130">IF(AR267&lt;$I$10,"Precios Bajos","No Aplica")</f>
        <v>No Aplica</v>
      </c>
      <c r="AT267" s="8" t="str">
        <f>+'EV PRECIO REFERENCIA'!BK267</f>
        <v/>
      </c>
      <c r="AU267" s="8" t="str">
        <f t="shared" ref="AU267:AU330" si="131">IF(AT267&lt;$I$10,"Precios Bajos","No Aplica")</f>
        <v>No Aplica</v>
      </c>
      <c r="AV267" s="8" t="str">
        <f>+'EV PRECIO REFERENCIA'!BQ267</f>
        <v/>
      </c>
      <c r="AW267" s="8" t="str">
        <f t="shared" ref="AW267:AW330" si="132">IF(AV267&lt;$I$10,"Precios Bajos","No Aplica")</f>
        <v>No Aplica</v>
      </c>
      <c r="AX267" s="8" t="str">
        <f>+'EV PRECIO REFERENCIA'!BT267</f>
        <v/>
      </c>
      <c r="AY267" s="8" t="str">
        <f t="shared" ref="AY267:AY330" si="133">IF(AX267&lt;$I$10,"Precios Bajos","No Aplica")</f>
        <v>No Aplica</v>
      </c>
      <c r="AZ267" s="8" t="e">
        <f>+'EV PRECIO REFERENCIA'!BW267</f>
        <v>#REF!</v>
      </c>
      <c r="BA267" s="8" t="e">
        <f t="shared" ref="BA267:BA330" si="134">IF(AZ267&lt;$I$10,"Precios Bajos","No Aplica")</f>
        <v>#REF!</v>
      </c>
      <c r="BB267" s="44">
        <f t="shared" ref="BB267:BB330" si="135">MIN(J267,L267,N267,P267,R267,T267,X267,Z267,AB267,AD267,AF267,AJ267,AN267,AP267,AR267,AV267,AX267,AH267:AH267,AT267,AL267)</f>
        <v>31395</v>
      </c>
    </row>
    <row r="268" spans="1:54" ht="25.5" x14ac:dyDescent="0.2">
      <c r="A268" s="85">
        <f t="shared" si="110"/>
        <v>259</v>
      </c>
      <c r="B268" s="22" t="str">
        <f>VLOOKUP(A268,'EV PRECIO REFERENCIA'!A268:B599,2,0)</f>
        <v>DM777</v>
      </c>
      <c r="C268" s="135" t="str">
        <f>VLOOKUP(A268,'EV PRECIO REFERENCIA'!A268:C599,3,0)</f>
        <v>PAÑAL DESECHABLE ADULTO TALLA L</v>
      </c>
      <c r="D268" s="18">
        <f>VLOOKUP(A268,'EV PRECIO REFERENCIA'!A268:D599,4,0)</f>
        <v>1</v>
      </c>
      <c r="E268" s="86" t="str">
        <f>VLOOKUP(A268,'EV PRECIO REFERENCIA'!A268:E599,5,0)</f>
        <v>UN</v>
      </c>
      <c r="F268" s="23">
        <f>VLOOKUP(A268,'EV PRECIO REFERENCIA'!A268:F599,6,0)</f>
        <v>2351.44</v>
      </c>
      <c r="G268" s="23">
        <f>VLOOKUP(A268,'EV PRECIO REFERENCIA'!A268:G599,7,0)</f>
        <v>71</v>
      </c>
      <c r="H268" s="8">
        <f t="shared" si="111"/>
        <v>166952.24</v>
      </c>
      <c r="I268" s="8">
        <f t="shared" si="112"/>
        <v>1881.152</v>
      </c>
      <c r="J268" s="8" t="str">
        <f>+'EV PRECIO REFERENCIA'!I268</f>
        <v/>
      </c>
      <c r="K268" s="8" t="str">
        <f t="shared" si="113"/>
        <v>No Aplica</v>
      </c>
      <c r="L268" s="8">
        <f>+'EV PRECIO REFERENCIA'!L268</f>
        <v>2733.43</v>
      </c>
      <c r="M268" s="8" t="str">
        <f t="shared" si="114"/>
        <v>Artificialidad Baja</v>
      </c>
      <c r="N268" s="8" t="str">
        <f>+'EV PRECIO REFERENCIA'!O268</f>
        <v/>
      </c>
      <c r="O268" s="8" t="str">
        <f t="shared" si="115"/>
        <v>No Aplica</v>
      </c>
      <c r="P268" s="8" t="str">
        <f>+'EV PRECIO REFERENCIA'!R268</f>
        <v/>
      </c>
      <c r="Q268" s="8" t="str">
        <f t="shared" si="116"/>
        <v>No Aplica</v>
      </c>
      <c r="R268" s="8" t="str">
        <f>+'EV PRECIO REFERENCIA'!U268</f>
        <v/>
      </c>
      <c r="S268" s="8" t="str">
        <f t="shared" si="117"/>
        <v>No Aplica</v>
      </c>
      <c r="T268" s="8" t="str">
        <f>+'EV PRECIO REFERENCIA'!X268</f>
        <v/>
      </c>
      <c r="U268" s="8" t="str">
        <f t="shared" si="118"/>
        <v>No Aplica</v>
      </c>
      <c r="V268" s="8" t="e">
        <f>+'EV PRECIO REFERENCIA'!AA268</f>
        <v>#REF!</v>
      </c>
      <c r="W268" s="8" t="e">
        <f t="shared" si="119"/>
        <v>#REF!</v>
      </c>
      <c r="X268" s="258" t="str">
        <f>+'EV PRECIO REFERENCIA'!AD268</f>
        <v/>
      </c>
      <c r="Y268" s="8" t="str">
        <f t="shared" si="120"/>
        <v>No Aplica</v>
      </c>
      <c r="Z268" s="8" t="str">
        <f>+'EV PRECIO REFERENCIA'!AG268</f>
        <v/>
      </c>
      <c r="AA268" s="8" t="str">
        <f t="shared" si="121"/>
        <v>No Aplica</v>
      </c>
      <c r="AB268" s="8" t="str">
        <f>+'EV PRECIO REFERENCIA'!AJ268:AJ600</f>
        <v/>
      </c>
      <c r="AC268" s="8" t="str">
        <f t="shared" si="122"/>
        <v>No Aplica</v>
      </c>
      <c r="AD268" s="8" t="str">
        <f>+'EV PRECIO REFERENCIA'!AM268</f>
        <v/>
      </c>
      <c r="AE268" s="8" t="str">
        <f t="shared" si="123"/>
        <v>No Aplica</v>
      </c>
      <c r="AF268" s="342">
        <f>+'EV PRECIO REFERENCIA'!AP268</f>
        <v>2469.25</v>
      </c>
      <c r="AG268" s="8" t="str">
        <f t="shared" si="124"/>
        <v>Precios Bajos</v>
      </c>
      <c r="AH268" s="8" t="str">
        <f>+'EV PRECIO REFERENCIA'!AS268</f>
        <v/>
      </c>
      <c r="AI268" s="8" t="str">
        <f t="shared" si="125"/>
        <v>No Aplica</v>
      </c>
      <c r="AJ268" s="8" t="str">
        <f>+'EV PRECIO REFERENCIA'!AV268</f>
        <v/>
      </c>
      <c r="AK268" s="8" t="str">
        <f t="shared" si="126"/>
        <v>No Aplica</v>
      </c>
      <c r="AL268" s="342" t="str">
        <f>+'EV PRECIO REFERENCIA'!AY268</f>
        <v/>
      </c>
      <c r="AM268" s="8" t="str">
        <f t="shared" si="127"/>
        <v>No Aplica</v>
      </c>
      <c r="AN268" s="8" t="str">
        <f>+'EV PRECIO REFERENCIA'!BB268</f>
        <v/>
      </c>
      <c r="AO268" s="8" t="str">
        <f t="shared" si="128"/>
        <v>No Aplica</v>
      </c>
      <c r="AP268" s="8" t="str">
        <f>+'EV PRECIO REFERENCIA'!BE268</f>
        <v/>
      </c>
      <c r="AQ268" s="8" t="str">
        <f t="shared" si="129"/>
        <v>No Aplica</v>
      </c>
      <c r="AR268" s="8" t="str">
        <f>+'EV PRECIO REFERENCIA'!BH268</f>
        <v/>
      </c>
      <c r="AS268" s="8" t="str">
        <f t="shared" si="130"/>
        <v>No Aplica</v>
      </c>
      <c r="AT268" s="8" t="str">
        <f>+'EV PRECIO REFERENCIA'!BK268</f>
        <v/>
      </c>
      <c r="AU268" s="8" t="str">
        <f t="shared" si="131"/>
        <v>No Aplica</v>
      </c>
      <c r="AV268" s="8" t="str">
        <f>+'EV PRECIO REFERENCIA'!BQ268</f>
        <v/>
      </c>
      <c r="AW268" s="8" t="str">
        <f t="shared" si="132"/>
        <v>No Aplica</v>
      </c>
      <c r="AX268" s="8" t="str">
        <f>+'EV PRECIO REFERENCIA'!BT268</f>
        <v/>
      </c>
      <c r="AY268" s="8" t="str">
        <f t="shared" si="133"/>
        <v>No Aplica</v>
      </c>
      <c r="AZ268" s="8" t="e">
        <f>+'EV PRECIO REFERENCIA'!BW268</f>
        <v>#REF!</v>
      </c>
      <c r="BA268" s="8" t="e">
        <f t="shared" si="134"/>
        <v>#REF!</v>
      </c>
      <c r="BB268" s="44">
        <f t="shared" si="135"/>
        <v>2469.25</v>
      </c>
    </row>
    <row r="269" spans="1:54" x14ac:dyDescent="0.2">
      <c r="A269" s="85">
        <f t="shared" si="110"/>
        <v>260</v>
      </c>
      <c r="B269" s="22" t="str">
        <f>VLOOKUP(A269,'EV PRECIO REFERENCIA'!A269:B600,2,0)</f>
        <v>DM926</v>
      </c>
      <c r="C269" s="135" t="str">
        <f>VLOOKUP(A269,'EV PRECIO REFERENCIA'!A269:C600,3,0)</f>
        <v>PULSOXIMETRO UNIDAD</v>
      </c>
      <c r="D269" s="18">
        <f>VLOOKUP(A269,'EV PRECIO REFERENCIA'!A269:D600,4,0)</f>
        <v>1</v>
      </c>
      <c r="E269" s="86" t="str">
        <f>VLOOKUP(A269,'EV PRECIO REFERENCIA'!A269:E600,5,0)</f>
        <v>UN</v>
      </c>
      <c r="F269" s="23">
        <f>VLOOKUP(A269,'EV PRECIO REFERENCIA'!A269:F600,6,0)</f>
        <v>118345.09760000001</v>
      </c>
      <c r="G269" s="23">
        <f>VLOOKUP(A269,'EV PRECIO REFERENCIA'!A269:G600,7,0)</f>
        <v>22</v>
      </c>
      <c r="H269" s="8">
        <f t="shared" si="111"/>
        <v>2603592.1472</v>
      </c>
      <c r="I269" s="8">
        <f t="shared" si="112"/>
        <v>94676.078080000007</v>
      </c>
      <c r="J269" s="8" t="str">
        <f>+'EV PRECIO REFERENCIA'!I269</f>
        <v/>
      </c>
      <c r="K269" s="8" t="str">
        <f t="shared" si="113"/>
        <v>No Aplica</v>
      </c>
      <c r="L269" s="8" t="str">
        <f>+'EV PRECIO REFERENCIA'!L269</f>
        <v/>
      </c>
      <c r="M269" s="8" t="str">
        <f t="shared" si="114"/>
        <v>No Aplica</v>
      </c>
      <c r="N269" s="8" t="str">
        <f>+'EV PRECIO REFERENCIA'!O269</f>
        <v/>
      </c>
      <c r="O269" s="8" t="str">
        <f t="shared" si="115"/>
        <v>No Aplica</v>
      </c>
      <c r="P269" s="8" t="str">
        <f>+'EV PRECIO REFERENCIA'!R269</f>
        <v/>
      </c>
      <c r="Q269" s="8" t="str">
        <f t="shared" si="116"/>
        <v>No Aplica</v>
      </c>
      <c r="R269" s="8" t="str">
        <f>+'EV PRECIO REFERENCIA'!U269</f>
        <v/>
      </c>
      <c r="S269" s="8" t="str">
        <f t="shared" si="117"/>
        <v>No Aplica</v>
      </c>
      <c r="T269" s="8" t="str">
        <f>+'EV PRECIO REFERENCIA'!X269</f>
        <v/>
      </c>
      <c r="U269" s="8" t="str">
        <f t="shared" si="118"/>
        <v>No Aplica</v>
      </c>
      <c r="V269" s="8" t="e">
        <f>+'EV PRECIO REFERENCIA'!AA269</f>
        <v>#REF!</v>
      </c>
      <c r="W269" s="8" t="e">
        <f t="shared" si="119"/>
        <v>#REF!</v>
      </c>
      <c r="X269" s="258" t="str">
        <f>+'EV PRECIO REFERENCIA'!AD269</f>
        <v/>
      </c>
      <c r="Y269" s="8" t="str">
        <f t="shared" si="120"/>
        <v>No Aplica</v>
      </c>
      <c r="Z269" s="8" t="str">
        <f>+'EV PRECIO REFERENCIA'!AG269</f>
        <v/>
      </c>
      <c r="AA269" s="8" t="str">
        <f t="shared" si="121"/>
        <v>No Aplica</v>
      </c>
      <c r="AB269" s="8" t="str">
        <f>+'EV PRECIO REFERENCIA'!AJ269:AJ601</f>
        <v/>
      </c>
      <c r="AC269" s="8" t="str">
        <f t="shared" si="122"/>
        <v>No Aplica</v>
      </c>
      <c r="AD269" s="8" t="str">
        <f>+'EV PRECIO REFERENCIA'!AM269</f>
        <v/>
      </c>
      <c r="AE269" s="8" t="str">
        <f t="shared" si="123"/>
        <v>No Aplica</v>
      </c>
      <c r="AF269" s="342" t="str">
        <f>+'EV PRECIO REFERENCIA'!AP269</f>
        <v/>
      </c>
      <c r="AG269" s="8" t="str">
        <f t="shared" si="124"/>
        <v>No Aplica</v>
      </c>
      <c r="AH269" s="8" t="str">
        <f>+'EV PRECIO REFERENCIA'!AS269</f>
        <v/>
      </c>
      <c r="AI269" s="8" t="str">
        <f t="shared" si="125"/>
        <v>No Aplica</v>
      </c>
      <c r="AJ269" s="8" t="str">
        <f>+'EV PRECIO REFERENCIA'!AV269</f>
        <v/>
      </c>
      <c r="AK269" s="8" t="str">
        <f t="shared" si="126"/>
        <v>No Aplica</v>
      </c>
      <c r="AL269" s="342" t="str">
        <f>+'EV PRECIO REFERENCIA'!AY269</f>
        <v/>
      </c>
      <c r="AM269" s="8" t="str">
        <f t="shared" si="127"/>
        <v>No Aplica</v>
      </c>
      <c r="AN269" s="8">
        <f>+'EV PRECIO REFERENCIA'!BB269</f>
        <v>130201.00000000001</v>
      </c>
      <c r="AO269" s="8" t="str">
        <f t="shared" si="128"/>
        <v>No Aplica</v>
      </c>
      <c r="AP269" s="8" t="str">
        <f>+'EV PRECIO REFERENCIA'!BE269</f>
        <v/>
      </c>
      <c r="AQ269" s="8" t="str">
        <f t="shared" si="129"/>
        <v>No Aplica</v>
      </c>
      <c r="AR269" s="8" t="str">
        <f>+'EV PRECIO REFERENCIA'!BH269</f>
        <v/>
      </c>
      <c r="AS269" s="8" t="str">
        <f t="shared" si="130"/>
        <v>No Aplica</v>
      </c>
      <c r="AT269" s="8" t="str">
        <f>+'EV PRECIO REFERENCIA'!BK269</f>
        <v/>
      </c>
      <c r="AU269" s="8" t="str">
        <f t="shared" si="131"/>
        <v>No Aplica</v>
      </c>
      <c r="AV269" s="8" t="str">
        <f>+'EV PRECIO REFERENCIA'!BQ269</f>
        <v/>
      </c>
      <c r="AW269" s="8" t="str">
        <f t="shared" si="132"/>
        <v>No Aplica</v>
      </c>
      <c r="AX269" s="8" t="str">
        <f>+'EV PRECIO REFERENCIA'!BT269</f>
        <v/>
      </c>
      <c r="AY269" s="8" t="str">
        <f t="shared" si="133"/>
        <v>No Aplica</v>
      </c>
      <c r="AZ269" s="8" t="e">
        <f>+'EV PRECIO REFERENCIA'!BW269</f>
        <v>#REF!</v>
      </c>
      <c r="BA269" s="8" t="e">
        <f t="shared" si="134"/>
        <v>#REF!</v>
      </c>
      <c r="BB269" s="44">
        <f t="shared" si="135"/>
        <v>130201.00000000001</v>
      </c>
    </row>
    <row r="270" spans="1:54" ht="25.5" x14ac:dyDescent="0.2">
      <c r="A270" s="85">
        <f t="shared" si="110"/>
        <v>261</v>
      </c>
      <c r="B270" s="22" t="str">
        <f>VLOOKUP(A270,'EV PRECIO REFERENCIA'!A270:B601,2,0)</f>
        <v>DM1846</v>
      </c>
      <c r="C270" s="135" t="str">
        <f>VLOOKUP(A270,'EV PRECIO REFERENCIA'!A270:C601,3,0)</f>
        <v>CONOS DESECHABLE PARA OTOSCOPIO PEDIATRICO</v>
      </c>
      <c r="D270" s="18">
        <f>VLOOKUP(A270,'EV PRECIO REFERENCIA'!A270:D601,4,0)</f>
        <v>1</v>
      </c>
      <c r="E270" s="86" t="str">
        <f>VLOOKUP(A270,'EV PRECIO REFERENCIA'!A270:E601,5,0)</f>
        <v>UN</v>
      </c>
      <c r="F270" s="23">
        <f>VLOOKUP(A270,'EV PRECIO REFERENCIA'!A270:F601,6,0)</f>
        <v>126.14</v>
      </c>
      <c r="G270" s="23">
        <f>VLOOKUP(A270,'EV PRECIO REFERENCIA'!A270:G601,7,0)</f>
        <v>929</v>
      </c>
      <c r="H270" s="8">
        <f t="shared" si="111"/>
        <v>117184.06</v>
      </c>
      <c r="I270" s="8">
        <f t="shared" si="112"/>
        <v>100.91200000000001</v>
      </c>
      <c r="J270" s="8" t="str">
        <f>+'EV PRECIO REFERENCIA'!I270</f>
        <v/>
      </c>
      <c r="K270" s="8" t="str">
        <f t="shared" si="113"/>
        <v>No Aplica</v>
      </c>
      <c r="L270" s="8" t="str">
        <f>+'EV PRECIO REFERENCIA'!L270</f>
        <v/>
      </c>
      <c r="M270" s="8" t="str">
        <f t="shared" si="114"/>
        <v>No Aplica</v>
      </c>
      <c r="N270" s="8">
        <f>+'EV PRECIO REFERENCIA'!O270</f>
        <v>126</v>
      </c>
      <c r="O270" s="8" t="str">
        <f t="shared" si="115"/>
        <v>Artificialidad Baja</v>
      </c>
      <c r="P270" s="8" t="str">
        <f>+'EV PRECIO REFERENCIA'!R270</f>
        <v/>
      </c>
      <c r="Q270" s="8" t="str">
        <f t="shared" si="116"/>
        <v>No Aplica</v>
      </c>
      <c r="R270" s="8" t="str">
        <f>+'EV PRECIO REFERENCIA'!U270</f>
        <v/>
      </c>
      <c r="S270" s="8" t="str">
        <f t="shared" si="117"/>
        <v>No Aplica</v>
      </c>
      <c r="T270" s="8" t="str">
        <f>+'EV PRECIO REFERENCIA'!X270</f>
        <v/>
      </c>
      <c r="U270" s="8" t="str">
        <f t="shared" si="118"/>
        <v>No Aplica</v>
      </c>
      <c r="V270" s="8" t="e">
        <f>+'EV PRECIO REFERENCIA'!AA270</f>
        <v>#REF!</v>
      </c>
      <c r="W270" s="8" t="e">
        <f t="shared" si="119"/>
        <v>#REF!</v>
      </c>
      <c r="X270" s="258" t="str">
        <f>+'EV PRECIO REFERENCIA'!AD270</f>
        <v/>
      </c>
      <c r="Y270" s="8" t="str">
        <f t="shared" si="120"/>
        <v>No Aplica</v>
      </c>
      <c r="Z270" s="8" t="str">
        <f>+'EV PRECIO REFERENCIA'!AG270</f>
        <v/>
      </c>
      <c r="AA270" s="8" t="str">
        <f t="shared" si="121"/>
        <v>No Aplica</v>
      </c>
      <c r="AB270" s="8" t="str">
        <f>+'EV PRECIO REFERENCIA'!AJ270:AJ602</f>
        <v/>
      </c>
      <c r="AC270" s="8" t="str">
        <f t="shared" si="122"/>
        <v>No Aplica</v>
      </c>
      <c r="AD270" s="8" t="str">
        <f>+'EV PRECIO REFERENCIA'!AM270</f>
        <v/>
      </c>
      <c r="AE270" s="8" t="str">
        <f t="shared" si="123"/>
        <v>No Aplica</v>
      </c>
      <c r="AF270" s="342">
        <f>+'EV PRECIO REFERENCIA'!AP270</f>
        <v>123.76</v>
      </c>
      <c r="AG270" s="8" t="str">
        <f t="shared" si="124"/>
        <v>Precios Bajos</v>
      </c>
      <c r="AH270" s="8" t="str">
        <f>+'EV PRECIO REFERENCIA'!AS270</f>
        <v/>
      </c>
      <c r="AI270" s="8" t="str">
        <f t="shared" si="125"/>
        <v>No Aplica</v>
      </c>
      <c r="AJ270" s="8" t="str">
        <f>+'EV PRECIO REFERENCIA'!AV270</f>
        <v/>
      </c>
      <c r="AK270" s="8" t="str">
        <f t="shared" si="126"/>
        <v>No Aplica</v>
      </c>
      <c r="AL270" s="342" t="str">
        <f>+'EV PRECIO REFERENCIA'!AY270</f>
        <v/>
      </c>
      <c r="AM270" s="8" t="str">
        <f t="shared" si="127"/>
        <v>No Aplica</v>
      </c>
      <c r="AN270" s="8" t="str">
        <f>+'EV PRECIO REFERENCIA'!BB270</f>
        <v/>
      </c>
      <c r="AO270" s="8" t="str">
        <f t="shared" si="128"/>
        <v>No Aplica</v>
      </c>
      <c r="AP270" s="8" t="str">
        <f>+'EV PRECIO REFERENCIA'!BE270</f>
        <v/>
      </c>
      <c r="AQ270" s="8" t="str">
        <f t="shared" si="129"/>
        <v>No Aplica</v>
      </c>
      <c r="AR270" s="8" t="str">
        <f>+'EV PRECIO REFERENCIA'!BH270</f>
        <v/>
      </c>
      <c r="AS270" s="8" t="str">
        <f t="shared" si="130"/>
        <v>No Aplica</v>
      </c>
      <c r="AT270" s="8" t="str">
        <f>+'EV PRECIO REFERENCIA'!BK270</f>
        <v/>
      </c>
      <c r="AU270" s="8" t="str">
        <f t="shared" si="131"/>
        <v>No Aplica</v>
      </c>
      <c r="AV270" s="8" t="str">
        <f>+'EV PRECIO REFERENCIA'!BQ270</f>
        <v/>
      </c>
      <c r="AW270" s="8" t="str">
        <f t="shared" si="132"/>
        <v>No Aplica</v>
      </c>
      <c r="AX270" s="8" t="str">
        <f>+'EV PRECIO REFERENCIA'!BT270</f>
        <v/>
      </c>
      <c r="AY270" s="8" t="str">
        <f t="shared" si="133"/>
        <v>No Aplica</v>
      </c>
      <c r="AZ270" s="8" t="e">
        <f>+'EV PRECIO REFERENCIA'!BW270</f>
        <v>#REF!</v>
      </c>
      <c r="BA270" s="8" t="e">
        <f t="shared" si="134"/>
        <v>#REF!</v>
      </c>
      <c r="BB270" s="44">
        <f t="shared" si="135"/>
        <v>123.76</v>
      </c>
    </row>
    <row r="271" spans="1:54" ht="51" x14ac:dyDescent="0.2">
      <c r="A271" s="85">
        <f t="shared" si="110"/>
        <v>262</v>
      </c>
      <c r="B271" s="22" t="str">
        <f>VLOOKUP(A271,'EV PRECIO REFERENCIA'!A271:B602,2,0)</f>
        <v>DM316</v>
      </c>
      <c r="C271" s="135" t="str">
        <f>VLOOKUP(A271,'EV PRECIO REFERENCIA'!A271:C602,3,0)</f>
        <v>CATETER PERITONEAL RECTO SERIE PEDIATRICO UN RETEN DE 15 FR. X 31 CM REF. MSC31S</v>
      </c>
      <c r="D271" s="18">
        <f>VLOOKUP(A271,'EV PRECIO REFERENCIA'!A271:D602,4,0)</f>
        <v>1</v>
      </c>
      <c r="E271" s="86" t="str">
        <f>VLOOKUP(A271,'EV PRECIO REFERENCIA'!A271:E602,5,0)</f>
        <v>UN</v>
      </c>
      <c r="F271" s="23">
        <f>VLOOKUP(A271,'EV PRECIO REFERENCIA'!A271:F602,6,0)</f>
        <v>81560.070297999991</v>
      </c>
      <c r="G271" s="23">
        <f>VLOOKUP(A271,'EV PRECIO REFERENCIA'!A271:G602,7,0)</f>
        <v>1</v>
      </c>
      <c r="H271" s="8">
        <f t="shared" si="111"/>
        <v>81560.070297999991</v>
      </c>
      <c r="I271" s="8">
        <f t="shared" si="112"/>
        <v>65248.056238399993</v>
      </c>
      <c r="J271" s="8" t="str">
        <f>+'EV PRECIO REFERENCIA'!I271</f>
        <v/>
      </c>
      <c r="K271" s="8" t="str">
        <f t="shared" si="113"/>
        <v>No Aplica</v>
      </c>
      <c r="L271" s="8" t="str">
        <f>+'EV PRECIO REFERENCIA'!L271</f>
        <v/>
      </c>
      <c r="M271" s="8" t="str">
        <f t="shared" si="114"/>
        <v>No Aplica</v>
      </c>
      <c r="N271" s="8" t="str">
        <f>+'EV PRECIO REFERENCIA'!O271</f>
        <v/>
      </c>
      <c r="O271" s="8" t="str">
        <f t="shared" si="115"/>
        <v>No Aplica</v>
      </c>
      <c r="P271" s="8" t="str">
        <f>+'EV PRECIO REFERENCIA'!R271</f>
        <v/>
      </c>
      <c r="Q271" s="8" t="str">
        <f t="shared" si="116"/>
        <v>No Aplica</v>
      </c>
      <c r="R271" s="8" t="str">
        <f>+'EV PRECIO REFERENCIA'!U271</f>
        <v/>
      </c>
      <c r="S271" s="8" t="str">
        <f t="shared" si="117"/>
        <v>No Aplica</v>
      </c>
      <c r="T271" s="8" t="str">
        <f>+'EV PRECIO REFERENCIA'!X271</f>
        <v/>
      </c>
      <c r="U271" s="8" t="str">
        <f t="shared" si="118"/>
        <v>No Aplica</v>
      </c>
      <c r="V271" s="8" t="e">
        <f>+'EV PRECIO REFERENCIA'!AA271</f>
        <v>#REF!</v>
      </c>
      <c r="W271" s="8" t="e">
        <f t="shared" si="119"/>
        <v>#REF!</v>
      </c>
      <c r="X271" s="258" t="str">
        <f>+'EV PRECIO REFERENCIA'!AD271</f>
        <v/>
      </c>
      <c r="Y271" s="8" t="str">
        <f t="shared" si="120"/>
        <v>No Aplica</v>
      </c>
      <c r="Z271" s="8" t="str">
        <f>+'EV PRECIO REFERENCIA'!AG271</f>
        <v/>
      </c>
      <c r="AA271" s="8" t="str">
        <f t="shared" si="121"/>
        <v>No Aplica</v>
      </c>
      <c r="AB271" s="8" t="str">
        <f>+'EV PRECIO REFERENCIA'!AJ271:AJ603</f>
        <v/>
      </c>
      <c r="AC271" s="8" t="str">
        <f t="shared" si="122"/>
        <v>No Aplica</v>
      </c>
      <c r="AD271" s="8" t="str">
        <f>+'EV PRECIO REFERENCIA'!AM271</f>
        <v/>
      </c>
      <c r="AE271" s="8" t="str">
        <f t="shared" si="123"/>
        <v>No Aplica</v>
      </c>
      <c r="AF271" s="342" t="str">
        <f>+'EV PRECIO REFERENCIA'!AP271</f>
        <v/>
      </c>
      <c r="AG271" s="8" t="str">
        <f t="shared" si="124"/>
        <v>No Aplica</v>
      </c>
      <c r="AH271" s="8" t="str">
        <f>+'EV PRECIO REFERENCIA'!AS271</f>
        <v/>
      </c>
      <c r="AI271" s="8" t="str">
        <f t="shared" si="125"/>
        <v>No Aplica</v>
      </c>
      <c r="AJ271" s="8" t="str">
        <f>+'EV PRECIO REFERENCIA'!AV271</f>
        <v/>
      </c>
      <c r="AK271" s="8" t="str">
        <f t="shared" si="126"/>
        <v>No Aplica</v>
      </c>
      <c r="AL271" s="342" t="str">
        <f>+'EV PRECIO REFERENCIA'!AY271</f>
        <v/>
      </c>
      <c r="AM271" s="8" t="str">
        <f t="shared" si="127"/>
        <v>No Aplica</v>
      </c>
      <c r="AN271" s="8" t="str">
        <f>+'EV PRECIO REFERENCIA'!BB271</f>
        <v/>
      </c>
      <c r="AO271" s="8" t="str">
        <f t="shared" si="128"/>
        <v>No Aplica</v>
      </c>
      <c r="AP271" s="8" t="str">
        <f>+'EV PRECIO REFERENCIA'!BE271</f>
        <v/>
      </c>
      <c r="AQ271" s="8" t="str">
        <f t="shared" si="129"/>
        <v>No Aplica</v>
      </c>
      <c r="AR271" s="8" t="str">
        <f>+'EV PRECIO REFERENCIA'!BH271</f>
        <v/>
      </c>
      <c r="AS271" s="8" t="str">
        <f t="shared" si="130"/>
        <v>No Aplica</v>
      </c>
      <c r="AT271" s="8" t="str">
        <f>+'EV PRECIO REFERENCIA'!BK271</f>
        <v/>
      </c>
      <c r="AU271" s="8" t="str">
        <f t="shared" si="131"/>
        <v>No Aplica</v>
      </c>
      <c r="AV271" s="8" t="str">
        <f>+'EV PRECIO REFERENCIA'!BQ271</f>
        <v/>
      </c>
      <c r="AW271" s="8" t="str">
        <f t="shared" si="132"/>
        <v>No Aplica</v>
      </c>
      <c r="AX271" s="8" t="str">
        <f>+'EV PRECIO REFERENCIA'!BT271</f>
        <v/>
      </c>
      <c r="AY271" s="8" t="str">
        <f t="shared" si="133"/>
        <v>No Aplica</v>
      </c>
      <c r="AZ271" s="8" t="e">
        <f>+'EV PRECIO REFERENCIA'!BW271</f>
        <v>#REF!</v>
      </c>
      <c r="BA271" s="8" t="e">
        <f t="shared" si="134"/>
        <v>#REF!</v>
      </c>
      <c r="BB271" s="44">
        <f t="shared" si="135"/>
        <v>0</v>
      </c>
    </row>
    <row r="272" spans="1:54" ht="25.5" x14ac:dyDescent="0.2">
      <c r="A272" s="85">
        <f t="shared" si="110"/>
        <v>263</v>
      </c>
      <c r="B272" s="22" t="str">
        <f>VLOOKUP(A272,'EV PRECIO REFERENCIA'!A272:B603,2,0)</f>
        <v>DM2325</v>
      </c>
      <c r="C272" s="135" t="str">
        <f>VLOOKUP(A272,'EV PRECIO REFERENCIA'!A272:C603,3,0)</f>
        <v>BARRERA Y BOLSA DE COLOSTOMIA 100</v>
      </c>
      <c r="D272" s="18">
        <f>VLOOKUP(A272,'EV PRECIO REFERENCIA'!A272:D603,4,0)</f>
        <v>1</v>
      </c>
      <c r="E272" s="86" t="str">
        <f>VLOOKUP(A272,'EV PRECIO REFERENCIA'!A272:E603,5,0)</f>
        <v>UN</v>
      </c>
      <c r="F272" s="23">
        <f>VLOOKUP(A272,'EV PRECIO REFERENCIA'!A272:F603,6,0)</f>
        <v>39750</v>
      </c>
      <c r="G272" s="23">
        <f>VLOOKUP(A272,'EV PRECIO REFERENCIA'!A272:G603,7,0)</f>
        <v>1</v>
      </c>
      <c r="H272" s="8">
        <f t="shared" si="111"/>
        <v>39750</v>
      </c>
      <c r="I272" s="8">
        <f t="shared" si="112"/>
        <v>31800</v>
      </c>
      <c r="J272" s="8" t="str">
        <f>+'EV PRECIO REFERENCIA'!I272</f>
        <v/>
      </c>
      <c r="K272" s="8" t="str">
        <f t="shared" si="113"/>
        <v>No Aplica</v>
      </c>
      <c r="L272" s="8" t="str">
        <f>+'EV PRECIO REFERENCIA'!L272</f>
        <v/>
      </c>
      <c r="M272" s="8" t="str">
        <f t="shared" si="114"/>
        <v>No Aplica</v>
      </c>
      <c r="N272" s="8">
        <f>+'EV PRECIO REFERENCIA'!O272</f>
        <v>39750</v>
      </c>
      <c r="O272" s="8" t="str">
        <f t="shared" si="115"/>
        <v>Artificialidad Baja</v>
      </c>
      <c r="P272" s="8" t="str">
        <f>+'EV PRECIO REFERENCIA'!R272</f>
        <v/>
      </c>
      <c r="Q272" s="8" t="str">
        <f t="shared" si="116"/>
        <v>No Aplica</v>
      </c>
      <c r="R272" s="8" t="str">
        <f>+'EV PRECIO REFERENCIA'!U272</f>
        <v/>
      </c>
      <c r="S272" s="8" t="str">
        <f t="shared" si="117"/>
        <v>No Aplica</v>
      </c>
      <c r="T272" s="8" t="str">
        <f>+'EV PRECIO REFERENCIA'!X272</f>
        <v/>
      </c>
      <c r="U272" s="8" t="str">
        <f t="shared" si="118"/>
        <v>No Aplica</v>
      </c>
      <c r="V272" s="8" t="e">
        <f>+'EV PRECIO REFERENCIA'!AA272</f>
        <v>#REF!</v>
      </c>
      <c r="W272" s="8" t="e">
        <f t="shared" si="119"/>
        <v>#REF!</v>
      </c>
      <c r="X272" s="258" t="str">
        <f>+'EV PRECIO REFERENCIA'!AD272</f>
        <v/>
      </c>
      <c r="Y272" s="8" t="str">
        <f t="shared" si="120"/>
        <v>No Aplica</v>
      </c>
      <c r="Z272" s="8" t="str">
        <f>+'EV PRECIO REFERENCIA'!AG272</f>
        <v/>
      </c>
      <c r="AA272" s="8" t="str">
        <f t="shared" si="121"/>
        <v>No Aplica</v>
      </c>
      <c r="AB272" s="8" t="str">
        <f>+'EV PRECIO REFERENCIA'!AJ272:AJ604</f>
        <v/>
      </c>
      <c r="AC272" s="8" t="str">
        <f t="shared" si="122"/>
        <v>No Aplica</v>
      </c>
      <c r="AD272" s="8" t="str">
        <f>+'EV PRECIO REFERENCIA'!AM272</f>
        <v/>
      </c>
      <c r="AE272" s="8" t="str">
        <f t="shared" si="123"/>
        <v>No Aplica</v>
      </c>
      <c r="AF272" s="342">
        <f>+'EV PRECIO REFERENCIA'!AP272</f>
        <v>29450</v>
      </c>
      <c r="AG272" s="8" t="str">
        <f t="shared" si="124"/>
        <v>Precios Bajos</v>
      </c>
      <c r="AH272" s="8" t="str">
        <f>+'EV PRECIO REFERENCIA'!AS272</f>
        <v/>
      </c>
      <c r="AI272" s="8" t="str">
        <f t="shared" si="125"/>
        <v>No Aplica</v>
      </c>
      <c r="AJ272" s="8" t="str">
        <f>+'EV PRECIO REFERENCIA'!AV272</f>
        <v/>
      </c>
      <c r="AK272" s="8" t="str">
        <f t="shared" si="126"/>
        <v>No Aplica</v>
      </c>
      <c r="AL272" s="342" t="str">
        <f>+'EV PRECIO REFERENCIA'!AY272</f>
        <v/>
      </c>
      <c r="AM272" s="8" t="str">
        <f t="shared" si="127"/>
        <v>No Aplica</v>
      </c>
      <c r="AN272" s="8" t="str">
        <f>+'EV PRECIO REFERENCIA'!BB272</f>
        <v/>
      </c>
      <c r="AO272" s="8" t="str">
        <f t="shared" si="128"/>
        <v>No Aplica</v>
      </c>
      <c r="AP272" s="8" t="str">
        <f>+'EV PRECIO REFERENCIA'!BE272</f>
        <v/>
      </c>
      <c r="AQ272" s="8" t="str">
        <f t="shared" si="129"/>
        <v>No Aplica</v>
      </c>
      <c r="AR272" s="8" t="str">
        <f>+'EV PRECIO REFERENCIA'!BH272</f>
        <v/>
      </c>
      <c r="AS272" s="8" t="str">
        <f t="shared" si="130"/>
        <v>No Aplica</v>
      </c>
      <c r="AT272" s="8" t="str">
        <f>+'EV PRECIO REFERENCIA'!BK272</f>
        <v/>
      </c>
      <c r="AU272" s="8" t="str">
        <f t="shared" si="131"/>
        <v>No Aplica</v>
      </c>
      <c r="AV272" s="8" t="str">
        <f>+'EV PRECIO REFERENCIA'!BQ272</f>
        <v/>
      </c>
      <c r="AW272" s="8" t="str">
        <f t="shared" si="132"/>
        <v>No Aplica</v>
      </c>
      <c r="AX272" s="8" t="str">
        <f>+'EV PRECIO REFERENCIA'!BT272</f>
        <v/>
      </c>
      <c r="AY272" s="8" t="str">
        <f t="shared" si="133"/>
        <v>No Aplica</v>
      </c>
      <c r="AZ272" s="8" t="e">
        <f>+'EV PRECIO REFERENCIA'!BW272</f>
        <v>#REF!</v>
      </c>
      <c r="BA272" s="8" t="e">
        <f t="shared" si="134"/>
        <v>#REF!</v>
      </c>
      <c r="BB272" s="44">
        <f t="shared" si="135"/>
        <v>29450</v>
      </c>
    </row>
    <row r="273" spans="1:54" x14ac:dyDescent="0.2">
      <c r="A273" s="85">
        <f t="shared" si="110"/>
        <v>264</v>
      </c>
      <c r="B273" s="22" t="str">
        <f>VLOOKUP(A273,'EV PRECIO REFERENCIA'!A273:B604,2,0)</f>
        <v>DM1139</v>
      </c>
      <c r="C273" s="135" t="str">
        <f>VLOOKUP(A273,'EV PRECIO REFERENCIA'!A273:C604,3,0)</f>
        <v>TUBO EN T LATEX N 8</v>
      </c>
      <c r="D273" s="18">
        <f>VLOOKUP(A273,'EV PRECIO REFERENCIA'!A273:D604,4,0)</f>
        <v>1</v>
      </c>
      <c r="E273" s="86" t="str">
        <f>VLOOKUP(A273,'EV PRECIO REFERENCIA'!A273:E604,5,0)</f>
        <v>UN</v>
      </c>
      <c r="F273" s="23">
        <f>VLOOKUP(A273,'EV PRECIO REFERENCIA'!A273:F604,6,0)</f>
        <v>6163.6265060240976</v>
      </c>
      <c r="G273" s="23">
        <f>VLOOKUP(A273,'EV PRECIO REFERENCIA'!A273:G604,7,0)</f>
        <v>1</v>
      </c>
      <c r="H273" s="8">
        <f t="shared" si="111"/>
        <v>6163.6265060240976</v>
      </c>
      <c r="I273" s="8">
        <f t="shared" si="112"/>
        <v>4930.9012048192781</v>
      </c>
      <c r="J273" s="8" t="str">
        <f>+'EV PRECIO REFERENCIA'!I273</f>
        <v/>
      </c>
      <c r="K273" s="8" t="str">
        <f t="shared" si="113"/>
        <v>No Aplica</v>
      </c>
      <c r="L273" s="8" t="str">
        <f>+'EV PRECIO REFERENCIA'!L273</f>
        <v/>
      </c>
      <c r="M273" s="8" t="str">
        <f t="shared" si="114"/>
        <v>No Aplica</v>
      </c>
      <c r="N273" s="8" t="str">
        <f>+'EV PRECIO REFERENCIA'!O273</f>
        <v/>
      </c>
      <c r="O273" s="8" t="str">
        <f t="shared" si="115"/>
        <v>No Aplica</v>
      </c>
      <c r="P273" s="8" t="str">
        <f>+'EV PRECIO REFERENCIA'!R273</f>
        <v/>
      </c>
      <c r="Q273" s="8" t="str">
        <f t="shared" si="116"/>
        <v>No Aplica</v>
      </c>
      <c r="R273" s="8" t="str">
        <f>+'EV PRECIO REFERENCIA'!U273</f>
        <v/>
      </c>
      <c r="S273" s="8" t="str">
        <f t="shared" si="117"/>
        <v>No Aplica</v>
      </c>
      <c r="T273" s="8" t="str">
        <f>+'EV PRECIO REFERENCIA'!X273</f>
        <v/>
      </c>
      <c r="U273" s="8" t="str">
        <f t="shared" si="118"/>
        <v>No Aplica</v>
      </c>
      <c r="V273" s="8" t="e">
        <f>+'EV PRECIO REFERENCIA'!AA273</f>
        <v>#REF!</v>
      </c>
      <c r="W273" s="8" t="e">
        <f t="shared" si="119"/>
        <v>#REF!</v>
      </c>
      <c r="X273" s="258" t="str">
        <f>+'EV PRECIO REFERENCIA'!AD273</f>
        <v/>
      </c>
      <c r="Y273" s="8" t="str">
        <f t="shared" si="120"/>
        <v>No Aplica</v>
      </c>
      <c r="Z273" s="8" t="str">
        <f>+'EV PRECIO REFERENCIA'!AG273</f>
        <v/>
      </c>
      <c r="AA273" s="8" t="str">
        <f t="shared" si="121"/>
        <v>No Aplica</v>
      </c>
      <c r="AB273" s="8" t="str">
        <f>+'EV PRECIO REFERENCIA'!AJ273:AJ605</f>
        <v/>
      </c>
      <c r="AC273" s="8" t="str">
        <f t="shared" si="122"/>
        <v>No Aplica</v>
      </c>
      <c r="AD273" s="8" t="str">
        <f>+'EV PRECIO REFERENCIA'!AM273</f>
        <v/>
      </c>
      <c r="AE273" s="8" t="str">
        <f t="shared" si="123"/>
        <v>No Aplica</v>
      </c>
      <c r="AF273" s="342" t="str">
        <f>+'EV PRECIO REFERENCIA'!AP273</f>
        <v/>
      </c>
      <c r="AG273" s="8" t="str">
        <f t="shared" si="124"/>
        <v>No Aplica</v>
      </c>
      <c r="AH273" s="8" t="str">
        <f>+'EV PRECIO REFERENCIA'!AS273</f>
        <v/>
      </c>
      <c r="AI273" s="8" t="str">
        <f t="shared" si="125"/>
        <v>No Aplica</v>
      </c>
      <c r="AJ273" s="8" t="str">
        <f>+'EV PRECIO REFERENCIA'!AV273</f>
        <v/>
      </c>
      <c r="AK273" s="8" t="str">
        <f t="shared" si="126"/>
        <v>No Aplica</v>
      </c>
      <c r="AL273" s="342" t="str">
        <f>+'EV PRECIO REFERENCIA'!AY273</f>
        <v/>
      </c>
      <c r="AM273" s="8" t="str">
        <f t="shared" si="127"/>
        <v>No Aplica</v>
      </c>
      <c r="AN273" s="8" t="str">
        <f>+'EV PRECIO REFERENCIA'!BB273</f>
        <v/>
      </c>
      <c r="AO273" s="8" t="str">
        <f t="shared" si="128"/>
        <v>No Aplica</v>
      </c>
      <c r="AP273" s="8" t="str">
        <f>+'EV PRECIO REFERENCIA'!BE273</f>
        <v/>
      </c>
      <c r="AQ273" s="8" t="str">
        <f t="shared" si="129"/>
        <v>No Aplica</v>
      </c>
      <c r="AR273" s="8" t="str">
        <f>+'EV PRECIO REFERENCIA'!BH273</f>
        <v/>
      </c>
      <c r="AS273" s="8" t="str">
        <f t="shared" si="130"/>
        <v>No Aplica</v>
      </c>
      <c r="AT273" s="8" t="str">
        <f>+'EV PRECIO REFERENCIA'!BK273</f>
        <v/>
      </c>
      <c r="AU273" s="8" t="str">
        <f t="shared" si="131"/>
        <v>No Aplica</v>
      </c>
      <c r="AV273" s="8" t="str">
        <f>+'EV PRECIO REFERENCIA'!BQ273</f>
        <v/>
      </c>
      <c r="AW273" s="8" t="str">
        <f t="shared" si="132"/>
        <v>No Aplica</v>
      </c>
      <c r="AX273" s="8">
        <f>+'EV PRECIO REFERENCIA'!BT273</f>
        <v>6560</v>
      </c>
      <c r="AY273" s="8" t="str">
        <f t="shared" si="133"/>
        <v>Precios Bajos</v>
      </c>
      <c r="AZ273" s="8" t="e">
        <f>+'EV PRECIO REFERENCIA'!BW273</f>
        <v>#REF!</v>
      </c>
      <c r="BA273" s="8" t="e">
        <f t="shared" si="134"/>
        <v>#REF!</v>
      </c>
      <c r="BB273" s="44">
        <f t="shared" si="135"/>
        <v>6560</v>
      </c>
    </row>
    <row r="274" spans="1:54" x14ac:dyDescent="0.2">
      <c r="A274" s="85">
        <f t="shared" si="110"/>
        <v>265</v>
      </c>
      <c r="B274" s="22" t="str">
        <f>VLOOKUP(A274,'EV PRECIO REFERENCIA'!A274:B605,2,0)</f>
        <v>DM1140</v>
      </c>
      <c r="C274" s="135" t="str">
        <f>VLOOKUP(A274,'EV PRECIO REFERENCIA'!A274:C605,3,0)</f>
        <v>TUBO EN T LATEX N 10</v>
      </c>
      <c r="D274" s="18">
        <f>VLOOKUP(A274,'EV PRECIO REFERENCIA'!A274:D605,4,0)</f>
        <v>1</v>
      </c>
      <c r="E274" s="86" t="str">
        <f>VLOOKUP(A274,'EV PRECIO REFERENCIA'!A274:E605,5,0)</f>
        <v>UN</v>
      </c>
      <c r="F274" s="23">
        <f>VLOOKUP(A274,'EV PRECIO REFERENCIA'!A274:F605,6,0)</f>
        <v>6163.6265060240976</v>
      </c>
      <c r="G274" s="23">
        <f>VLOOKUP(A274,'EV PRECIO REFERENCIA'!A274:G605,7,0)</f>
        <v>1</v>
      </c>
      <c r="H274" s="8">
        <f t="shared" si="111"/>
        <v>6163.6265060240976</v>
      </c>
      <c r="I274" s="8">
        <f t="shared" si="112"/>
        <v>4930.9012048192781</v>
      </c>
      <c r="J274" s="8" t="str">
        <f>+'EV PRECIO REFERENCIA'!I274</f>
        <v/>
      </c>
      <c r="K274" s="8" t="str">
        <f t="shared" si="113"/>
        <v>No Aplica</v>
      </c>
      <c r="L274" s="8" t="str">
        <f>+'EV PRECIO REFERENCIA'!L274</f>
        <v/>
      </c>
      <c r="M274" s="8" t="str">
        <f t="shared" si="114"/>
        <v>No Aplica</v>
      </c>
      <c r="N274" s="8" t="str">
        <f>+'EV PRECIO REFERENCIA'!O274</f>
        <v/>
      </c>
      <c r="O274" s="8" t="str">
        <f t="shared" si="115"/>
        <v>No Aplica</v>
      </c>
      <c r="P274" s="8" t="str">
        <f>+'EV PRECIO REFERENCIA'!R274</f>
        <v/>
      </c>
      <c r="Q274" s="8" t="str">
        <f t="shared" si="116"/>
        <v>No Aplica</v>
      </c>
      <c r="R274" s="8" t="str">
        <f>+'EV PRECIO REFERENCIA'!U274</f>
        <v/>
      </c>
      <c r="S274" s="8" t="str">
        <f t="shared" si="117"/>
        <v>No Aplica</v>
      </c>
      <c r="T274" s="8" t="str">
        <f>+'EV PRECIO REFERENCIA'!X274</f>
        <v/>
      </c>
      <c r="U274" s="8" t="str">
        <f t="shared" si="118"/>
        <v>No Aplica</v>
      </c>
      <c r="V274" s="8" t="e">
        <f>+'EV PRECIO REFERENCIA'!AA274</f>
        <v>#REF!</v>
      </c>
      <c r="W274" s="8" t="e">
        <f t="shared" si="119"/>
        <v>#REF!</v>
      </c>
      <c r="X274" s="258" t="str">
        <f>+'EV PRECIO REFERENCIA'!AD274</f>
        <v/>
      </c>
      <c r="Y274" s="8" t="str">
        <f t="shared" si="120"/>
        <v>No Aplica</v>
      </c>
      <c r="Z274" s="8" t="str">
        <f>+'EV PRECIO REFERENCIA'!AG274</f>
        <v/>
      </c>
      <c r="AA274" s="8" t="str">
        <f t="shared" si="121"/>
        <v>No Aplica</v>
      </c>
      <c r="AB274" s="8" t="str">
        <f>+'EV PRECIO REFERENCIA'!AJ274:AJ606</f>
        <v/>
      </c>
      <c r="AC274" s="8" t="str">
        <f t="shared" si="122"/>
        <v>No Aplica</v>
      </c>
      <c r="AD274" s="8" t="str">
        <f>+'EV PRECIO REFERENCIA'!AM274</f>
        <v/>
      </c>
      <c r="AE274" s="8" t="str">
        <f t="shared" si="123"/>
        <v>No Aplica</v>
      </c>
      <c r="AF274" s="342" t="str">
        <f>+'EV PRECIO REFERENCIA'!AP274</f>
        <v/>
      </c>
      <c r="AG274" s="8" t="str">
        <f t="shared" si="124"/>
        <v>No Aplica</v>
      </c>
      <c r="AH274" s="8" t="str">
        <f>+'EV PRECIO REFERENCIA'!AS274</f>
        <v/>
      </c>
      <c r="AI274" s="8" t="str">
        <f t="shared" si="125"/>
        <v>No Aplica</v>
      </c>
      <c r="AJ274" s="8" t="str">
        <f>+'EV PRECIO REFERENCIA'!AV274</f>
        <v/>
      </c>
      <c r="AK274" s="8" t="str">
        <f t="shared" si="126"/>
        <v>No Aplica</v>
      </c>
      <c r="AL274" s="342" t="str">
        <f>+'EV PRECIO REFERENCIA'!AY274</f>
        <v/>
      </c>
      <c r="AM274" s="8" t="str">
        <f t="shared" si="127"/>
        <v>No Aplica</v>
      </c>
      <c r="AN274" s="8" t="str">
        <f>+'EV PRECIO REFERENCIA'!BB274</f>
        <v/>
      </c>
      <c r="AO274" s="8" t="str">
        <f t="shared" si="128"/>
        <v>No Aplica</v>
      </c>
      <c r="AP274" s="8" t="str">
        <f>+'EV PRECIO REFERENCIA'!BE274</f>
        <v/>
      </c>
      <c r="AQ274" s="8" t="str">
        <f t="shared" si="129"/>
        <v>No Aplica</v>
      </c>
      <c r="AR274" s="8" t="str">
        <f>+'EV PRECIO REFERENCIA'!BH274</f>
        <v/>
      </c>
      <c r="AS274" s="8" t="str">
        <f t="shared" si="130"/>
        <v>No Aplica</v>
      </c>
      <c r="AT274" s="8" t="str">
        <f>+'EV PRECIO REFERENCIA'!BK274</f>
        <v/>
      </c>
      <c r="AU274" s="8" t="str">
        <f t="shared" si="131"/>
        <v>No Aplica</v>
      </c>
      <c r="AV274" s="8" t="str">
        <f>+'EV PRECIO REFERENCIA'!BQ274</f>
        <v/>
      </c>
      <c r="AW274" s="8" t="str">
        <f t="shared" si="132"/>
        <v>No Aplica</v>
      </c>
      <c r="AX274" s="8">
        <f>+'EV PRECIO REFERENCIA'!BT274</f>
        <v>6560</v>
      </c>
      <c r="AY274" s="8" t="str">
        <f t="shared" si="133"/>
        <v>Precios Bajos</v>
      </c>
      <c r="AZ274" s="8" t="e">
        <f>+'EV PRECIO REFERENCIA'!BW274</f>
        <v>#REF!</v>
      </c>
      <c r="BA274" s="8" t="e">
        <f t="shared" si="134"/>
        <v>#REF!</v>
      </c>
      <c r="BB274" s="44">
        <f t="shared" si="135"/>
        <v>6560</v>
      </c>
    </row>
    <row r="275" spans="1:54" x14ac:dyDescent="0.2">
      <c r="A275" s="85">
        <f t="shared" si="110"/>
        <v>266</v>
      </c>
      <c r="B275" s="22" t="str">
        <f>VLOOKUP(A275,'EV PRECIO REFERENCIA'!A275:B606,2,0)</f>
        <v>DM1141</v>
      </c>
      <c r="C275" s="135" t="str">
        <f>VLOOKUP(A275,'EV PRECIO REFERENCIA'!A275:C606,3,0)</f>
        <v>TUBO EN T LATEX N 12</v>
      </c>
      <c r="D275" s="18">
        <f>VLOOKUP(A275,'EV PRECIO REFERENCIA'!A275:D606,4,0)</f>
        <v>1</v>
      </c>
      <c r="E275" s="86" t="str">
        <f>VLOOKUP(A275,'EV PRECIO REFERENCIA'!A275:E606,5,0)</f>
        <v>UN</v>
      </c>
      <c r="F275" s="23">
        <f>VLOOKUP(A275,'EV PRECIO REFERENCIA'!A275:F606,6,0)</f>
        <v>6163.6265060240976</v>
      </c>
      <c r="G275" s="23">
        <f>VLOOKUP(A275,'EV PRECIO REFERENCIA'!A275:G606,7,0)</f>
        <v>1</v>
      </c>
      <c r="H275" s="8">
        <f t="shared" si="111"/>
        <v>6163.6265060240976</v>
      </c>
      <c r="I275" s="8">
        <f t="shared" si="112"/>
        <v>4930.9012048192781</v>
      </c>
      <c r="J275" s="8" t="str">
        <f>+'EV PRECIO REFERENCIA'!I275</f>
        <v/>
      </c>
      <c r="K275" s="8" t="str">
        <f t="shared" si="113"/>
        <v>No Aplica</v>
      </c>
      <c r="L275" s="8" t="str">
        <f>+'EV PRECIO REFERENCIA'!L275</f>
        <v/>
      </c>
      <c r="M275" s="8" t="str">
        <f t="shared" si="114"/>
        <v>No Aplica</v>
      </c>
      <c r="N275" s="8" t="str">
        <f>+'EV PRECIO REFERENCIA'!O275</f>
        <v/>
      </c>
      <c r="O275" s="8" t="str">
        <f t="shared" si="115"/>
        <v>No Aplica</v>
      </c>
      <c r="P275" s="8" t="str">
        <f>+'EV PRECIO REFERENCIA'!R275</f>
        <v/>
      </c>
      <c r="Q275" s="8" t="str">
        <f t="shared" si="116"/>
        <v>No Aplica</v>
      </c>
      <c r="R275" s="8" t="str">
        <f>+'EV PRECIO REFERENCIA'!U275</f>
        <v/>
      </c>
      <c r="S275" s="8" t="str">
        <f t="shared" si="117"/>
        <v>No Aplica</v>
      </c>
      <c r="T275" s="8" t="str">
        <f>+'EV PRECIO REFERENCIA'!X275</f>
        <v/>
      </c>
      <c r="U275" s="8" t="str">
        <f t="shared" si="118"/>
        <v>No Aplica</v>
      </c>
      <c r="V275" s="8" t="e">
        <f>+'EV PRECIO REFERENCIA'!AA275</f>
        <v>#REF!</v>
      </c>
      <c r="W275" s="8" t="e">
        <f t="shared" si="119"/>
        <v>#REF!</v>
      </c>
      <c r="X275" s="258" t="str">
        <f>+'EV PRECIO REFERENCIA'!AD275</f>
        <v/>
      </c>
      <c r="Y275" s="8" t="str">
        <f t="shared" si="120"/>
        <v>No Aplica</v>
      </c>
      <c r="Z275" s="8" t="str">
        <f>+'EV PRECIO REFERENCIA'!AG275</f>
        <v/>
      </c>
      <c r="AA275" s="8" t="str">
        <f t="shared" si="121"/>
        <v>No Aplica</v>
      </c>
      <c r="AB275" s="8" t="str">
        <f>+'EV PRECIO REFERENCIA'!AJ275:AJ607</f>
        <v/>
      </c>
      <c r="AC275" s="8" t="str">
        <f t="shared" si="122"/>
        <v>No Aplica</v>
      </c>
      <c r="AD275" s="8" t="str">
        <f>+'EV PRECIO REFERENCIA'!AM275</f>
        <v/>
      </c>
      <c r="AE275" s="8" t="str">
        <f t="shared" si="123"/>
        <v>No Aplica</v>
      </c>
      <c r="AF275" s="342" t="str">
        <f>+'EV PRECIO REFERENCIA'!AP275</f>
        <v/>
      </c>
      <c r="AG275" s="8" t="str">
        <f t="shared" si="124"/>
        <v>No Aplica</v>
      </c>
      <c r="AH275" s="8" t="str">
        <f>+'EV PRECIO REFERENCIA'!AS275</f>
        <v/>
      </c>
      <c r="AI275" s="8" t="str">
        <f t="shared" si="125"/>
        <v>No Aplica</v>
      </c>
      <c r="AJ275" s="8" t="str">
        <f>+'EV PRECIO REFERENCIA'!AV275</f>
        <v/>
      </c>
      <c r="AK275" s="8" t="str">
        <f t="shared" si="126"/>
        <v>No Aplica</v>
      </c>
      <c r="AL275" s="342">
        <f>+'EV PRECIO REFERENCIA'!AY275</f>
        <v>7091.21</v>
      </c>
      <c r="AM275" s="8" t="str">
        <f t="shared" si="127"/>
        <v>Precios Bajos</v>
      </c>
      <c r="AN275" s="8" t="str">
        <f>+'EV PRECIO REFERENCIA'!BB275</f>
        <v/>
      </c>
      <c r="AO275" s="8" t="str">
        <f t="shared" si="128"/>
        <v>No Aplica</v>
      </c>
      <c r="AP275" s="8" t="str">
        <f>+'EV PRECIO REFERENCIA'!BE275</f>
        <v/>
      </c>
      <c r="AQ275" s="8" t="str">
        <f t="shared" si="129"/>
        <v>No Aplica</v>
      </c>
      <c r="AR275" s="8" t="str">
        <f>+'EV PRECIO REFERENCIA'!BH275</f>
        <v/>
      </c>
      <c r="AS275" s="8" t="str">
        <f t="shared" si="130"/>
        <v>No Aplica</v>
      </c>
      <c r="AT275" s="8" t="str">
        <f>+'EV PRECIO REFERENCIA'!BK275</f>
        <v/>
      </c>
      <c r="AU275" s="8" t="str">
        <f t="shared" si="131"/>
        <v>No Aplica</v>
      </c>
      <c r="AV275" s="8" t="str">
        <f>+'EV PRECIO REFERENCIA'!BQ275</f>
        <v/>
      </c>
      <c r="AW275" s="8" t="str">
        <f t="shared" si="132"/>
        <v>No Aplica</v>
      </c>
      <c r="AX275" s="8">
        <f>+'EV PRECIO REFERENCIA'!BT275</f>
        <v>6560</v>
      </c>
      <c r="AY275" s="8" t="str">
        <f t="shared" si="133"/>
        <v>Precios Bajos</v>
      </c>
      <c r="AZ275" s="8" t="e">
        <f>+'EV PRECIO REFERENCIA'!BW275</f>
        <v>#REF!</v>
      </c>
      <c r="BA275" s="8" t="e">
        <f t="shared" si="134"/>
        <v>#REF!</v>
      </c>
      <c r="BB275" s="44">
        <f t="shared" si="135"/>
        <v>6560</v>
      </c>
    </row>
    <row r="276" spans="1:54" x14ac:dyDescent="0.2">
      <c r="A276" s="85">
        <f t="shared" si="110"/>
        <v>267</v>
      </c>
      <c r="B276" s="22" t="str">
        <f>VLOOKUP(A276,'EV PRECIO REFERENCIA'!A276:B607,2,0)</f>
        <v>DM1142</v>
      </c>
      <c r="C276" s="135" t="str">
        <f>VLOOKUP(A276,'EV PRECIO REFERENCIA'!A276:C607,3,0)</f>
        <v>TUBO EN T LATEX N 14</v>
      </c>
      <c r="D276" s="18">
        <f>VLOOKUP(A276,'EV PRECIO REFERENCIA'!A276:D607,4,0)</f>
        <v>1</v>
      </c>
      <c r="E276" s="86" t="str">
        <f>VLOOKUP(A276,'EV PRECIO REFERENCIA'!A276:E607,5,0)</f>
        <v>UN</v>
      </c>
      <c r="F276" s="23">
        <f>VLOOKUP(A276,'EV PRECIO REFERENCIA'!A276:F607,6,0)</f>
        <v>6163.6265060240976</v>
      </c>
      <c r="G276" s="23">
        <f>VLOOKUP(A276,'EV PRECIO REFERENCIA'!A276:G607,7,0)</f>
        <v>1</v>
      </c>
      <c r="H276" s="8">
        <f t="shared" si="111"/>
        <v>6163.6265060240976</v>
      </c>
      <c r="I276" s="8">
        <f t="shared" si="112"/>
        <v>4930.9012048192781</v>
      </c>
      <c r="J276" s="8" t="str">
        <f>+'EV PRECIO REFERENCIA'!I276</f>
        <v/>
      </c>
      <c r="K276" s="8" t="str">
        <f t="shared" si="113"/>
        <v>No Aplica</v>
      </c>
      <c r="L276" s="8" t="str">
        <f>+'EV PRECIO REFERENCIA'!L276</f>
        <v/>
      </c>
      <c r="M276" s="8" t="str">
        <f t="shared" si="114"/>
        <v>No Aplica</v>
      </c>
      <c r="N276" s="8" t="str">
        <f>+'EV PRECIO REFERENCIA'!O276</f>
        <v/>
      </c>
      <c r="O276" s="8" t="str">
        <f t="shared" si="115"/>
        <v>No Aplica</v>
      </c>
      <c r="P276" s="8" t="str">
        <f>+'EV PRECIO REFERENCIA'!R276</f>
        <v/>
      </c>
      <c r="Q276" s="8" t="str">
        <f t="shared" si="116"/>
        <v>No Aplica</v>
      </c>
      <c r="R276" s="8" t="str">
        <f>+'EV PRECIO REFERENCIA'!U276</f>
        <v/>
      </c>
      <c r="S276" s="8" t="str">
        <f t="shared" si="117"/>
        <v>No Aplica</v>
      </c>
      <c r="T276" s="8" t="str">
        <f>+'EV PRECIO REFERENCIA'!X276</f>
        <v/>
      </c>
      <c r="U276" s="8" t="str">
        <f t="shared" si="118"/>
        <v>No Aplica</v>
      </c>
      <c r="V276" s="8" t="e">
        <f>+'EV PRECIO REFERENCIA'!AA276</f>
        <v>#REF!</v>
      </c>
      <c r="W276" s="8" t="e">
        <f t="shared" si="119"/>
        <v>#REF!</v>
      </c>
      <c r="X276" s="258" t="str">
        <f>+'EV PRECIO REFERENCIA'!AD276</f>
        <v/>
      </c>
      <c r="Y276" s="8" t="str">
        <f t="shared" si="120"/>
        <v>No Aplica</v>
      </c>
      <c r="Z276" s="8" t="str">
        <f>+'EV PRECIO REFERENCIA'!AG276</f>
        <v/>
      </c>
      <c r="AA276" s="8" t="str">
        <f t="shared" si="121"/>
        <v>No Aplica</v>
      </c>
      <c r="AB276" s="8" t="str">
        <f>+'EV PRECIO REFERENCIA'!AJ276:AJ608</f>
        <v/>
      </c>
      <c r="AC276" s="8" t="str">
        <f t="shared" si="122"/>
        <v>No Aplica</v>
      </c>
      <c r="AD276" s="8" t="str">
        <f>+'EV PRECIO REFERENCIA'!AM276</f>
        <v/>
      </c>
      <c r="AE276" s="8" t="str">
        <f t="shared" si="123"/>
        <v>No Aplica</v>
      </c>
      <c r="AF276" s="342" t="str">
        <f>+'EV PRECIO REFERENCIA'!AP276</f>
        <v/>
      </c>
      <c r="AG276" s="8" t="str">
        <f t="shared" si="124"/>
        <v>No Aplica</v>
      </c>
      <c r="AH276" s="8" t="str">
        <f>+'EV PRECIO REFERENCIA'!AS276</f>
        <v/>
      </c>
      <c r="AI276" s="8" t="str">
        <f t="shared" si="125"/>
        <v>No Aplica</v>
      </c>
      <c r="AJ276" s="8" t="str">
        <f>+'EV PRECIO REFERENCIA'!AV276</f>
        <v/>
      </c>
      <c r="AK276" s="8" t="str">
        <f t="shared" si="126"/>
        <v>No Aplica</v>
      </c>
      <c r="AL276" s="342">
        <f>+'EV PRECIO REFERENCIA'!AY276</f>
        <v>7091.21</v>
      </c>
      <c r="AM276" s="8" t="str">
        <f t="shared" si="127"/>
        <v>Precios Bajos</v>
      </c>
      <c r="AN276" s="8" t="str">
        <f>+'EV PRECIO REFERENCIA'!BB276</f>
        <v/>
      </c>
      <c r="AO276" s="8" t="str">
        <f t="shared" si="128"/>
        <v>No Aplica</v>
      </c>
      <c r="AP276" s="8" t="str">
        <f>+'EV PRECIO REFERENCIA'!BE276</f>
        <v/>
      </c>
      <c r="AQ276" s="8" t="str">
        <f t="shared" si="129"/>
        <v>No Aplica</v>
      </c>
      <c r="AR276" s="8" t="str">
        <f>+'EV PRECIO REFERENCIA'!BH276</f>
        <v/>
      </c>
      <c r="AS276" s="8" t="str">
        <f t="shared" si="130"/>
        <v>No Aplica</v>
      </c>
      <c r="AT276" s="8" t="str">
        <f>+'EV PRECIO REFERENCIA'!BK276</f>
        <v/>
      </c>
      <c r="AU276" s="8" t="str">
        <f t="shared" si="131"/>
        <v>No Aplica</v>
      </c>
      <c r="AV276" s="8" t="str">
        <f>+'EV PRECIO REFERENCIA'!BQ276</f>
        <v/>
      </c>
      <c r="AW276" s="8" t="str">
        <f t="shared" si="132"/>
        <v>No Aplica</v>
      </c>
      <c r="AX276" s="8">
        <f>+'EV PRECIO REFERENCIA'!BT276</f>
        <v>6560</v>
      </c>
      <c r="AY276" s="8" t="str">
        <f t="shared" si="133"/>
        <v>Precios Bajos</v>
      </c>
      <c r="AZ276" s="8" t="e">
        <f>+'EV PRECIO REFERENCIA'!BW276</f>
        <v>#REF!</v>
      </c>
      <c r="BA276" s="8" t="e">
        <f t="shared" si="134"/>
        <v>#REF!</v>
      </c>
      <c r="BB276" s="44">
        <f t="shared" si="135"/>
        <v>6560</v>
      </c>
    </row>
    <row r="277" spans="1:54" x14ac:dyDescent="0.2">
      <c r="A277" s="85">
        <f t="shared" si="110"/>
        <v>268</v>
      </c>
      <c r="B277" s="22" t="str">
        <f>VLOOKUP(A277,'EV PRECIO REFERENCIA'!A277:B608,2,0)</f>
        <v>DM1143</v>
      </c>
      <c r="C277" s="135" t="str">
        <f>VLOOKUP(A277,'EV PRECIO REFERENCIA'!A277:C608,3,0)</f>
        <v>TUBO EN T LATEX N 16</v>
      </c>
      <c r="D277" s="18">
        <f>VLOOKUP(A277,'EV PRECIO REFERENCIA'!A277:D608,4,0)</f>
        <v>1</v>
      </c>
      <c r="E277" s="86" t="str">
        <f>VLOOKUP(A277,'EV PRECIO REFERENCIA'!A277:E608,5,0)</f>
        <v>UN</v>
      </c>
      <c r="F277" s="23">
        <f>VLOOKUP(A277,'EV PRECIO REFERENCIA'!A277:F608,6,0)</f>
        <v>6163.6265060240976</v>
      </c>
      <c r="G277" s="23">
        <f>VLOOKUP(A277,'EV PRECIO REFERENCIA'!A277:G608,7,0)</f>
        <v>1</v>
      </c>
      <c r="H277" s="8">
        <f t="shared" si="111"/>
        <v>6163.6265060240976</v>
      </c>
      <c r="I277" s="8">
        <f t="shared" si="112"/>
        <v>4930.9012048192781</v>
      </c>
      <c r="J277" s="8" t="str">
        <f>+'EV PRECIO REFERENCIA'!I277</f>
        <v/>
      </c>
      <c r="K277" s="8" t="str">
        <f t="shared" si="113"/>
        <v>No Aplica</v>
      </c>
      <c r="L277" s="8" t="str">
        <f>+'EV PRECIO REFERENCIA'!L277</f>
        <v/>
      </c>
      <c r="M277" s="8" t="str">
        <f t="shared" si="114"/>
        <v>No Aplica</v>
      </c>
      <c r="N277" s="8" t="str">
        <f>+'EV PRECIO REFERENCIA'!O277</f>
        <v/>
      </c>
      <c r="O277" s="8" t="str">
        <f t="shared" si="115"/>
        <v>No Aplica</v>
      </c>
      <c r="P277" s="8" t="str">
        <f>+'EV PRECIO REFERENCIA'!R277</f>
        <v/>
      </c>
      <c r="Q277" s="8" t="str">
        <f t="shared" si="116"/>
        <v>No Aplica</v>
      </c>
      <c r="R277" s="8" t="str">
        <f>+'EV PRECIO REFERENCIA'!U277</f>
        <v/>
      </c>
      <c r="S277" s="8" t="str">
        <f t="shared" si="117"/>
        <v>No Aplica</v>
      </c>
      <c r="T277" s="8" t="str">
        <f>+'EV PRECIO REFERENCIA'!X277</f>
        <v/>
      </c>
      <c r="U277" s="8" t="str">
        <f t="shared" si="118"/>
        <v>No Aplica</v>
      </c>
      <c r="V277" s="8" t="e">
        <f>+'EV PRECIO REFERENCIA'!AA277</f>
        <v>#REF!</v>
      </c>
      <c r="W277" s="8" t="e">
        <f t="shared" si="119"/>
        <v>#REF!</v>
      </c>
      <c r="X277" s="258" t="str">
        <f>+'EV PRECIO REFERENCIA'!AD277</f>
        <v/>
      </c>
      <c r="Y277" s="8" t="str">
        <f t="shared" si="120"/>
        <v>No Aplica</v>
      </c>
      <c r="Z277" s="8" t="str">
        <f>+'EV PRECIO REFERENCIA'!AG277</f>
        <v/>
      </c>
      <c r="AA277" s="8" t="str">
        <f t="shared" si="121"/>
        <v>No Aplica</v>
      </c>
      <c r="AB277" s="8" t="str">
        <f>+'EV PRECIO REFERENCIA'!AJ277:AJ609</f>
        <v/>
      </c>
      <c r="AC277" s="8" t="str">
        <f t="shared" si="122"/>
        <v>No Aplica</v>
      </c>
      <c r="AD277" s="8" t="str">
        <f>+'EV PRECIO REFERENCIA'!AM277</f>
        <v/>
      </c>
      <c r="AE277" s="8" t="str">
        <f t="shared" si="123"/>
        <v>No Aplica</v>
      </c>
      <c r="AF277" s="342" t="str">
        <f>+'EV PRECIO REFERENCIA'!AP277</f>
        <v/>
      </c>
      <c r="AG277" s="8" t="str">
        <f t="shared" si="124"/>
        <v>No Aplica</v>
      </c>
      <c r="AH277" s="8" t="str">
        <f>+'EV PRECIO REFERENCIA'!AS277</f>
        <v/>
      </c>
      <c r="AI277" s="8" t="str">
        <f t="shared" si="125"/>
        <v>No Aplica</v>
      </c>
      <c r="AJ277" s="8" t="str">
        <f>+'EV PRECIO REFERENCIA'!AV277</f>
        <v/>
      </c>
      <c r="AK277" s="8" t="str">
        <f t="shared" si="126"/>
        <v>No Aplica</v>
      </c>
      <c r="AL277" s="342">
        <f>+'EV PRECIO REFERENCIA'!AY277</f>
        <v>7091.21</v>
      </c>
      <c r="AM277" s="8" t="str">
        <f t="shared" si="127"/>
        <v>Precios Bajos</v>
      </c>
      <c r="AN277" s="8" t="str">
        <f>+'EV PRECIO REFERENCIA'!BB277</f>
        <v/>
      </c>
      <c r="AO277" s="8" t="str">
        <f t="shared" si="128"/>
        <v>No Aplica</v>
      </c>
      <c r="AP277" s="8" t="str">
        <f>+'EV PRECIO REFERENCIA'!BE277</f>
        <v/>
      </c>
      <c r="AQ277" s="8" t="str">
        <f t="shared" si="129"/>
        <v>No Aplica</v>
      </c>
      <c r="AR277" s="8" t="str">
        <f>+'EV PRECIO REFERENCIA'!BH277</f>
        <v/>
      </c>
      <c r="AS277" s="8" t="str">
        <f t="shared" si="130"/>
        <v>No Aplica</v>
      </c>
      <c r="AT277" s="8" t="str">
        <f>+'EV PRECIO REFERENCIA'!BK277</f>
        <v/>
      </c>
      <c r="AU277" s="8" t="str">
        <f t="shared" si="131"/>
        <v>No Aplica</v>
      </c>
      <c r="AV277" s="8" t="str">
        <f>+'EV PRECIO REFERENCIA'!BQ277</f>
        <v/>
      </c>
      <c r="AW277" s="8" t="str">
        <f t="shared" si="132"/>
        <v>No Aplica</v>
      </c>
      <c r="AX277" s="8">
        <f>+'EV PRECIO REFERENCIA'!BT277</f>
        <v>6560</v>
      </c>
      <c r="AY277" s="8" t="str">
        <f t="shared" si="133"/>
        <v>Precios Bajos</v>
      </c>
      <c r="AZ277" s="8" t="e">
        <f>+'EV PRECIO REFERENCIA'!BW277</f>
        <v>#REF!</v>
      </c>
      <c r="BA277" s="8" t="e">
        <f t="shared" si="134"/>
        <v>#REF!</v>
      </c>
      <c r="BB277" s="44">
        <f t="shared" si="135"/>
        <v>6560</v>
      </c>
    </row>
    <row r="278" spans="1:54" ht="25.5" x14ac:dyDescent="0.2">
      <c r="A278" s="85">
        <f t="shared" si="110"/>
        <v>269</v>
      </c>
      <c r="B278" s="22" t="str">
        <f>VLOOKUP(A278,'EV PRECIO REFERENCIA'!A278:B609,2,0)</f>
        <v>DM2803</v>
      </c>
      <c r="C278" s="135" t="str">
        <f>VLOOKUP(A278,'EV PRECIO REFERENCIA'!A278:C609,3,0)</f>
        <v>PARCHE PARA DESFIBRILADOR INSTRAMED</v>
      </c>
      <c r="D278" s="18">
        <f>VLOOKUP(A278,'EV PRECIO REFERENCIA'!A278:D609,4,0)</f>
        <v>1</v>
      </c>
      <c r="E278" s="86" t="str">
        <f>VLOOKUP(A278,'EV PRECIO REFERENCIA'!A278:E609,5,0)</f>
        <v>UN</v>
      </c>
      <c r="F278" s="23">
        <f>VLOOKUP(A278,'EV PRECIO REFERENCIA'!A278:F609,6,0)</f>
        <v>377063.4</v>
      </c>
      <c r="G278" s="23">
        <f>VLOOKUP(A278,'EV PRECIO REFERENCIA'!A278:G609,7,0)</f>
        <v>1</v>
      </c>
      <c r="H278" s="8">
        <f t="shared" si="111"/>
        <v>377063.4</v>
      </c>
      <c r="I278" s="8">
        <f t="shared" si="112"/>
        <v>301650.72000000003</v>
      </c>
      <c r="J278" s="8" t="str">
        <f>+'EV PRECIO REFERENCIA'!I278</f>
        <v/>
      </c>
      <c r="K278" s="8" t="str">
        <f t="shared" si="113"/>
        <v>No Aplica</v>
      </c>
      <c r="L278" s="8" t="str">
        <f>+'EV PRECIO REFERENCIA'!L278</f>
        <v/>
      </c>
      <c r="M278" s="8" t="str">
        <f t="shared" si="114"/>
        <v>No Aplica</v>
      </c>
      <c r="N278" s="8" t="str">
        <f>+'EV PRECIO REFERENCIA'!O278</f>
        <v/>
      </c>
      <c r="O278" s="8" t="str">
        <f t="shared" si="115"/>
        <v>No Aplica</v>
      </c>
      <c r="P278" s="8" t="str">
        <f>+'EV PRECIO REFERENCIA'!R278</f>
        <v/>
      </c>
      <c r="Q278" s="8" t="str">
        <f t="shared" si="116"/>
        <v>No Aplica</v>
      </c>
      <c r="R278" s="8" t="str">
        <f>+'EV PRECIO REFERENCIA'!U278</f>
        <v/>
      </c>
      <c r="S278" s="8" t="str">
        <f t="shared" si="117"/>
        <v>No Aplica</v>
      </c>
      <c r="T278" s="8" t="str">
        <f>+'EV PRECIO REFERENCIA'!X278</f>
        <v/>
      </c>
      <c r="U278" s="8" t="str">
        <f t="shared" si="118"/>
        <v>No Aplica</v>
      </c>
      <c r="V278" s="8" t="e">
        <f>+'EV PRECIO REFERENCIA'!AA278</f>
        <v>#REF!</v>
      </c>
      <c r="W278" s="8" t="e">
        <f t="shared" si="119"/>
        <v>#REF!</v>
      </c>
      <c r="X278" s="258" t="str">
        <f>+'EV PRECIO REFERENCIA'!AD278</f>
        <v/>
      </c>
      <c r="Y278" s="8" t="str">
        <f t="shared" si="120"/>
        <v>No Aplica</v>
      </c>
      <c r="Z278" s="8" t="str">
        <f>+'EV PRECIO REFERENCIA'!AG278</f>
        <v/>
      </c>
      <c r="AA278" s="8" t="str">
        <f t="shared" si="121"/>
        <v>No Aplica</v>
      </c>
      <c r="AB278" s="8" t="str">
        <f>+'EV PRECIO REFERENCIA'!AJ278:AJ610</f>
        <v/>
      </c>
      <c r="AC278" s="8" t="str">
        <f t="shared" si="122"/>
        <v>No Aplica</v>
      </c>
      <c r="AD278" s="8" t="str">
        <f>+'EV PRECIO REFERENCIA'!AM278</f>
        <v/>
      </c>
      <c r="AE278" s="8" t="str">
        <f t="shared" si="123"/>
        <v>No Aplica</v>
      </c>
      <c r="AF278" s="342" t="str">
        <f>+'EV PRECIO REFERENCIA'!AP278</f>
        <v/>
      </c>
      <c r="AG278" s="8" t="str">
        <f t="shared" si="124"/>
        <v>No Aplica</v>
      </c>
      <c r="AH278" s="8" t="str">
        <f>+'EV PRECIO REFERENCIA'!AS278</f>
        <v/>
      </c>
      <c r="AI278" s="8" t="str">
        <f t="shared" si="125"/>
        <v>No Aplica</v>
      </c>
      <c r="AJ278" s="8" t="str">
        <f>+'EV PRECIO REFERENCIA'!AV278</f>
        <v/>
      </c>
      <c r="AK278" s="8" t="str">
        <f t="shared" si="126"/>
        <v>No Aplica</v>
      </c>
      <c r="AL278" s="342" t="str">
        <f>+'EV PRECIO REFERENCIA'!AY278</f>
        <v/>
      </c>
      <c r="AM278" s="8" t="str">
        <f t="shared" si="127"/>
        <v>No Aplica</v>
      </c>
      <c r="AN278" s="8" t="str">
        <f>+'EV PRECIO REFERENCIA'!BB278</f>
        <v/>
      </c>
      <c r="AO278" s="8" t="str">
        <f t="shared" si="128"/>
        <v>No Aplica</v>
      </c>
      <c r="AP278" s="8" t="str">
        <f>+'EV PRECIO REFERENCIA'!BE278</f>
        <v/>
      </c>
      <c r="AQ278" s="8" t="str">
        <f t="shared" si="129"/>
        <v>No Aplica</v>
      </c>
      <c r="AR278" s="8" t="str">
        <f>+'EV PRECIO REFERENCIA'!BH278</f>
        <v/>
      </c>
      <c r="AS278" s="8" t="str">
        <f t="shared" si="130"/>
        <v>No Aplica</v>
      </c>
      <c r="AT278" s="8" t="str">
        <f>+'EV PRECIO REFERENCIA'!BK278</f>
        <v/>
      </c>
      <c r="AU278" s="8" t="str">
        <f t="shared" si="131"/>
        <v>No Aplica</v>
      </c>
      <c r="AV278" s="8" t="str">
        <f>+'EV PRECIO REFERENCIA'!BQ278</f>
        <v/>
      </c>
      <c r="AW278" s="8" t="str">
        <f t="shared" si="132"/>
        <v>No Aplica</v>
      </c>
      <c r="AX278" s="8" t="str">
        <f>+'EV PRECIO REFERENCIA'!BT278</f>
        <v/>
      </c>
      <c r="AY278" s="8" t="str">
        <f t="shared" si="133"/>
        <v>No Aplica</v>
      </c>
      <c r="AZ278" s="8" t="e">
        <f>+'EV PRECIO REFERENCIA'!BW278</f>
        <v>#REF!</v>
      </c>
      <c r="BA278" s="8" t="e">
        <f t="shared" si="134"/>
        <v>#REF!</v>
      </c>
      <c r="BB278" s="44">
        <f t="shared" si="135"/>
        <v>0</v>
      </c>
    </row>
    <row r="279" spans="1:54" ht="25.5" x14ac:dyDescent="0.2">
      <c r="A279" s="85">
        <f t="shared" si="110"/>
        <v>270</v>
      </c>
      <c r="B279" s="22" t="str">
        <f>VLOOKUP(A279,'EV PRECIO REFERENCIA'!A279:B610,2,0)</f>
        <v>DM2804</v>
      </c>
      <c r="C279" s="135" t="str">
        <f>VLOOKUP(A279,'EV PRECIO REFERENCIA'!A279:C610,3,0)</f>
        <v>PARCHES PARA DESFIBRILADOR SCHILLER</v>
      </c>
      <c r="D279" s="18">
        <f>VLOOKUP(A279,'EV PRECIO REFERENCIA'!A279:D610,4,0)</f>
        <v>1</v>
      </c>
      <c r="E279" s="86" t="str">
        <f>VLOOKUP(A279,'EV PRECIO REFERENCIA'!A279:E610,5,0)</f>
        <v>UN</v>
      </c>
      <c r="F279" s="23">
        <f>VLOOKUP(A279,'EV PRECIO REFERENCIA'!A279:F610,6,0)</f>
        <v>439907.3</v>
      </c>
      <c r="G279" s="23">
        <f>VLOOKUP(A279,'EV PRECIO REFERENCIA'!A279:G610,7,0)</f>
        <v>1</v>
      </c>
      <c r="H279" s="8">
        <f t="shared" si="111"/>
        <v>439907.3</v>
      </c>
      <c r="I279" s="8">
        <f t="shared" si="112"/>
        <v>351925.83999999997</v>
      </c>
      <c r="J279" s="8" t="str">
        <f>+'EV PRECIO REFERENCIA'!I279</f>
        <v/>
      </c>
      <c r="K279" s="8" t="str">
        <f t="shared" si="113"/>
        <v>No Aplica</v>
      </c>
      <c r="L279" s="8" t="str">
        <f>+'EV PRECIO REFERENCIA'!L279</f>
        <v/>
      </c>
      <c r="M279" s="8" t="str">
        <f t="shared" si="114"/>
        <v>No Aplica</v>
      </c>
      <c r="N279" s="8" t="str">
        <f>+'EV PRECIO REFERENCIA'!O279</f>
        <v/>
      </c>
      <c r="O279" s="8" t="str">
        <f t="shared" si="115"/>
        <v>No Aplica</v>
      </c>
      <c r="P279" s="8" t="str">
        <f>+'EV PRECIO REFERENCIA'!R279</f>
        <v/>
      </c>
      <c r="Q279" s="8" t="str">
        <f t="shared" si="116"/>
        <v>No Aplica</v>
      </c>
      <c r="R279" s="8" t="str">
        <f>+'EV PRECIO REFERENCIA'!U279</f>
        <v/>
      </c>
      <c r="S279" s="8" t="str">
        <f t="shared" si="117"/>
        <v>No Aplica</v>
      </c>
      <c r="T279" s="8" t="str">
        <f>+'EV PRECIO REFERENCIA'!X279</f>
        <v/>
      </c>
      <c r="U279" s="8" t="str">
        <f t="shared" si="118"/>
        <v>No Aplica</v>
      </c>
      <c r="V279" s="8" t="e">
        <f>+'EV PRECIO REFERENCIA'!AA279</f>
        <v>#REF!</v>
      </c>
      <c r="W279" s="8" t="e">
        <f t="shared" si="119"/>
        <v>#REF!</v>
      </c>
      <c r="X279" s="258" t="str">
        <f>+'EV PRECIO REFERENCIA'!AD279</f>
        <v/>
      </c>
      <c r="Y279" s="8" t="str">
        <f t="shared" si="120"/>
        <v>No Aplica</v>
      </c>
      <c r="Z279" s="8" t="str">
        <f>+'EV PRECIO REFERENCIA'!AG279</f>
        <v/>
      </c>
      <c r="AA279" s="8" t="str">
        <f t="shared" si="121"/>
        <v>No Aplica</v>
      </c>
      <c r="AB279" s="8" t="str">
        <f>+'EV PRECIO REFERENCIA'!AJ279:AJ611</f>
        <v/>
      </c>
      <c r="AC279" s="8" t="str">
        <f t="shared" si="122"/>
        <v>No Aplica</v>
      </c>
      <c r="AD279" s="8" t="str">
        <f>+'EV PRECIO REFERENCIA'!AM279</f>
        <v/>
      </c>
      <c r="AE279" s="8" t="str">
        <f t="shared" si="123"/>
        <v>No Aplica</v>
      </c>
      <c r="AF279" s="342" t="str">
        <f>+'EV PRECIO REFERENCIA'!AP279</f>
        <v/>
      </c>
      <c r="AG279" s="8" t="str">
        <f t="shared" si="124"/>
        <v>No Aplica</v>
      </c>
      <c r="AH279" s="8" t="str">
        <f>+'EV PRECIO REFERENCIA'!AS279</f>
        <v/>
      </c>
      <c r="AI279" s="8" t="str">
        <f t="shared" si="125"/>
        <v>No Aplica</v>
      </c>
      <c r="AJ279" s="8" t="str">
        <f>+'EV PRECIO REFERENCIA'!AV279</f>
        <v/>
      </c>
      <c r="AK279" s="8" t="str">
        <f t="shared" si="126"/>
        <v>No Aplica</v>
      </c>
      <c r="AL279" s="342" t="str">
        <f>+'EV PRECIO REFERENCIA'!AY279</f>
        <v/>
      </c>
      <c r="AM279" s="8" t="str">
        <f t="shared" si="127"/>
        <v>No Aplica</v>
      </c>
      <c r="AN279" s="8" t="str">
        <f>+'EV PRECIO REFERENCIA'!BB279</f>
        <v/>
      </c>
      <c r="AO279" s="8" t="str">
        <f t="shared" si="128"/>
        <v>No Aplica</v>
      </c>
      <c r="AP279" s="8" t="str">
        <f>+'EV PRECIO REFERENCIA'!BE279</f>
        <v/>
      </c>
      <c r="AQ279" s="8" t="str">
        <f t="shared" si="129"/>
        <v>No Aplica</v>
      </c>
      <c r="AR279" s="8" t="str">
        <f>+'EV PRECIO REFERENCIA'!BH279</f>
        <v/>
      </c>
      <c r="AS279" s="8" t="str">
        <f t="shared" si="130"/>
        <v>No Aplica</v>
      </c>
      <c r="AT279" s="8" t="str">
        <f>+'EV PRECIO REFERENCIA'!BK279</f>
        <v/>
      </c>
      <c r="AU279" s="8" t="str">
        <f t="shared" si="131"/>
        <v>No Aplica</v>
      </c>
      <c r="AV279" s="8" t="str">
        <f>+'EV PRECIO REFERENCIA'!BQ279</f>
        <v/>
      </c>
      <c r="AW279" s="8" t="str">
        <f t="shared" si="132"/>
        <v>No Aplica</v>
      </c>
      <c r="AX279" s="8" t="str">
        <f>+'EV PRECIO REFERENCIA'!BT279</f>
        <v/>
      </c>
      <c r="AY279" s="8" t="str">
        <f t="shared" si="133"/>
        <v>No Aplica</v>
      </c>
      <c r="AZ279" s="8" t="e">
        <f>+'EV PRECIO REFERENCIA'!BW279</f>
        <v>#REF!</v>
      </c>
      <c r="BA279" s="8" t="e">
        <f t="shared" si="134"/>
        <v>#REF!</v>
      </c>
      <c r="BB279" s="44">
        <f t="shared" si="135"/>
        <v>0</v>
      </c>
    </row>
    <row r="280" spans="1:54" ht="38.25" x14ac:dyDescent="0.2">
      <c r="A280" s="85">
        <f t="shared" si="110"/>
        <v>271</v>
      </c>
      <c r="B280" s="22" t="str">
        <f>VLOOKUP(A280,'EV PRECIO REFERENCIA'!A280:B611,2,0)</f>
        <v>DM2425</v>
      </c>
      <c r="C280" s="135" t="str">
        <f>VLOOKUP(A280,'EV PRECIO REFERENCIA'!A280:C611,3,0)</f>
        <v>PARCHE PARA DESFIBRILADOR ADULTO INSTRAMED MODELO SIS</v>
      </c>
      <c r="D280" s="18">
        <f>VLOOKUP(A280,'EV PRECIO REFERENCIA'!A280:D611,4,0)</f>
        <v>1</v>
      </c>
      <c r="E280" s="86" t="str">
        <f>VLOOKUP(A280,'EV PRECIO REFERENCIA'!A280:E611,5,0)</f>
        <v>UN</v>
      </c>
      <c r="F280" s="23">
        <f>VLOOKUP(A280,'EV PRECIO REFERENCIA'!A280:F611,6,0)</f>
        <v>316860</v>
      </c>
      <c r="G280" s="23">
        <f>VLOOKUP(A280,'EV PRECIO REFERENCIA'!A280:G611,7,0)</f>
        <v>30</v>
      </c>
      <c r="H280" s="8">
        <f t="shared" si="111"/>
        <v>9505800</v>
      </c>
      <c r="I280" s="8">
        <f t="shared" si="112"/>
        <v>253488</v>
      </c>
      <c r="J280" s="8" t="str">
        <f>+'EV PRECIO REFERENCIA'!I280</f>
        <v/>
      </c>
      <c r="K280" s="8" t="str">
        <f t="shared" si="113"/>
        <v>No Aplica</v>
      </c>
      <c r="L280" s="8" t="str">
        <f>+'EV PRECIO REFERENCIA'!L280</f>
        <v/>
      </c>
      <c r="M280" s="8" t="str">
        <f t="shared" si="114"/>
        <v>No Aplica</v>
      </c>
      <c r="N280" s="8" t="str">
        <f>+'EV PRECIO REFERENCIA'!O280</f>
        <v/>
      </c>
      <c r="O280" s="8" t="str">
        <f t="shared" si="115"/>
        <v>No Aplica</v>
      </c>
      <c r="P280" s="8" t="str">
        <f>+'EV PRECIO REFERENCIA'!R280</f>
        <v/>
      </c>
      <c r="Q280" s="8" t="str">
        <f t="shared" si="116"/>
        <v>No Aplica</v>
      </c>
      <c r="R280" s="8" t="str">
        <f>+'EV PRECIO REFERENCIA'!U280</f>
        <v/>
      </c>
      <c r="S280" s="8" t="str">
        <f t="shared" si="117"/>
        <v>No Aplica</v>
      </c>
      <c r="T280" s="8" t="str">
        <f>+'EV PRECIO REFERENCIA'!X280</f>
        <v/>
      </c>
      <c r="U280" s="8" t="str">
        <f t="shared" si="118"/>
        <v>No Aplica</v>
      </c>
      <c r="V280" s="8" t="e">
        <f>+'EV PRECIO REFERENCIA'!AA280</f>
        <v>#REF!</v>
      </c>
      <c r="W280" s="8" t="e">
        <f t="shared" si="119"/>
        <v>#REF!</v>
      </c>
      <c r="X280" s="258" t="str">
        <f>+'EV PRECIO REFERENCIA'!AD280</f>
        <v/>
      </c>
      <c r="Y280" s="8" t="str">
        <f t="shared" si="120"/>
        <v>No Aplica</v>
      </c>
      <c r="Z280" s="8" t="str">
        <f>+'EV PRECIO REFERENCIA'!AG280</f>
        <v/>
      </c>
      <c r="AA280" s="8" t="str">
        <f t="shared" si="121"/>
        <v>No Aplica</v>
      </c>
      <c r="AB280" s="8" t="str">
        <f>+'EV PRECIO REFERENCIA'!AJ280:AJ612</f>
        <v/>
      </c>
      <c r="AC280" s="8" t="str">
        <f t="shared" si="122"/>
        <v>No Aplica</v>
      </c>
      <c r="AD280" s="8" t="str">
        <f>+'EV PRECIO REFERENCIA'!AM280</f>
        <v/>
      </c>
      <c r="AE280" s="8" t="str">
        <f t="shared" si="123"/>
        <v>No Aplica</v>
      </c>
      <c r="AF280" s="342" t="str">
        <f>+'EV PRECIO REFERENCIA'!AP280</f>
        <v/>
      </c>
      <c r="AG280" s="8" t="str">
        <f t="shared" si="124"/>
        <v>No Aplica</v>
      </c>
      <c r="AH280" s="8" t="str">
        <f>+'EV PRECIO REFERENCIA'!AS280</f>
        <v/>
      </c>
      <c r="AI280" s="8" t="str">
        <f t="shared" si="125"/>
        <v>No Aplica</v>
      </c>
      <c r="AJ280" s="8" t="str">
        <f>+'EV PRECIO REFERENCIA'!AV280</f>
        <v/>
      </c>
      <c r="AK280" s="8" t="str">
        <f t="shared" si="126"/>
        <v>No Aplica</v>
      </c>
      <c r="AL280" s="342" t="str">
        <f>+'EV PRECIO REFERENCIA'!AY280</f>
        <v/>
      </c>
      <c r="AM280" s="8" t="str">
        <f t="shared" si="127"/>
        <v>No Aplica</v>
      </c>
      <c r="AN280" s="8" t="str">
        <f>+'EV PRECIO REFERENCIA'!BB280</f>
        <v/>
      </c>
      <c r="AO280" s="8" t="str">
        <f t="shared" si="128"/>
        <v>No Aplica</v>
      </c>
      <c r="AP280" s="8" t="str">
        <f>+'EV PRECIO REFERENCIA'!BE280</f>
        <v/>
      </c>
      <c r="AQ280" s="8" t="str">
        <f t="shared" si="129"/>
        <v>No Aplica</v>
      </c>
      <c r="AR280" s="8" t="str">
        <f>+'EV PRECIO REFERENCIA'!BH280</f>
        <v/>
      </c>
      <c r="AS280" s="8" t="str">
        <f t="shared" si="130"/>
        <v>No Aplica</v>
      </c>
      <c r="AT280" s="8" t="str">
        <f>+'EV PRECIO REFERENCIA'!BK280</f>
        <v/>
      </c>
      <c r="AU280" s="8" t="str">
        <f t="shared" si="131"/>
        <v>No Aplica</v>
      </c>
      <c r="AV280" s="8" t="str">
        <f>+'EV PRECIO REFERENCIA'!BQ280</f>
        <v/>
      </c>
      <c r="AW280" s="8" t="str">
        <f t="shared" si="132"/>
        <v>No Aplica</v>
      </c>
      <c r="AX280" s="8" t="str">
        <f>+'EV PRECIO REFERENCIA'!BT280</f>
        <v/>
      </c>
      <c r="AY280" s="8" t="str">
        <f t="shared" si="133"/>
        <v>No Aplica</v>
      </c>
      <c r="AZ280" s="8" t="e">
        <f>+'EV PRECIO REFERENCIA'!BW280</f>
        <v>#REF!</v>
      </c>
      <c r="BA280" s="8" t="e">
        <f t="shared" si="134"/>
        <v>#REF!</v>
      </c>
      <c r="BB280" s="44">
        <f t="shared" si="135"/>
        <v>0</v>
      </c>
    </row>
    <row r="281" spans="1:54" ht="38.25" x14ac:dyDescent="0.2">
      <c r="A281" s="85">
        <f t="shared" si="110"/>
        <v>272</v>
      </c>
      <c r="B281" s="22" t="str">
        <f>VLOOKUP(A281,'EV PRECIO REFERENCIA'!A281:B612,2,0)</f>
        <v>DM2450</v>
      </c>
      <c r="C281" s="135" t="str">
        <f>VLOOKUP(A281,'EV PRECIO REFERENCIA'!A281:C612,3,0)</f>
        <v>PARCHE PARA DESFIBRILADOR PEDIATRICO INSTRAMED MODELO ISIS</v>
      </c>
      <c r="D281" s="18">
        <f>VLOOKUP(A281,'EV PRECIO REFERENCIA'!A281:D612,4,0)</f>
        <v>1</v>
      </c>
      <c r="E281" s="86" t="str">
        <f>VLOOKUP(A281,'EV PRECIO REFERENCIA'!A281:E612,5,0)</f>
        <v>UN</v>
      </c>
      <c r="F281" s="23">
        <f>VLOOKUP(A281,'EV PRECIO REFERENCIA'!A281:F612,6,0)</f>
        <v>346961.7</v>
      </c>
      <c r="G281" s="23">
        <f>VLOOKUP(A281,'EV PRECIO REFERENCIA'!A281:G612,7,0)</f>
        <v>20</v>
      </c>
      <c r="H281" s="8">
        <f t="shared" si="111"/>
        <v>6939234</v>
      </c>
      <c r="I281" s="8">
        <f t="shared" si="112"/>
        <v>277569.36</v>
      </c>
      <c r="J281" s="8" t="str">
        <f>+'EV PRECIO REFERENCIA'!I281</f>
        <v/>
      </c>
      <c r="K281" s="8" t="str">
        <f t="shared" si="113"/>
        <v>No Aplica</v>
      </c>
      <c r="L281" s="8" t="str">
        <f>+'EV PRECIO REFERENCIA'!L281</f>
        <v/>
      </c>
      <c r="M281" s="8" t="str">
        <f t="shared" si="114"/>
        <v>No Aplica</v>
      </c>
      <c r="N281" s="8" t="str">
        <f>+'EV PRECIO REFERENCIA'!O281</f>
        <v/>
      </c>
      <c r="O281" s="8" t="str">
        <f t="shared" si="115"/>
        <v>No Aplica</v>
      </c>
      <c r="P281" s="8" t="str">
        <f>+'EV PRECIO REFERENCIA'!R281</f>
        <v/>
      </c>
      <c r="Q281" s="8" t="str">
        <f t="shared" si="116"/>
        <v>No Aplica</v>
      </c>
      <c r="R281" s="8" t="str">
        <f>+'EV PRECIO REFERENCIA'!U281</f>
        <v/>
      </c>
      <c r="S281" s="8" t="str">
        <f t="shared" si="117"/>
        <v>No Aplica</v>
      </c>
      <c r="T281" s="8" t="str">
        <f>+'EV PRECIO REFERENCIA'!X281</f>
        <v/>
      </c>
      <c r="U281" s="8" t="str">
        <f t="shared" si="118"/>
        <v>No Aplica</v>
      </c>
      <c r="V281" s="8" t="e">
        <f>+'EV PRECIO REFERENCIA'!AA281</f>
        <v>#REF!</v>
      </c>
      <c r="W281" s="8" t="e">
        <f t="shared" si="119"/>
        <v>#REF!</v>
      </c>
      <c r="X281" s="258" t="str">
        <f>+'EV PRECIO REFERENCIA'!AD281</f>
        <v/>
      </c>
      <c r="Y281" s="8" t="str">
        <f t="shared" si="120"/>
        <v>No Aplica</v>
      </c>
      <c r="Z281" s="8" t="str">
        <f>+'EV PRECIO REFERENCIA'!AG281</f>
        <v/>
      </c>
      <c r="AA281" s="8" t="str">
        <f t="shared" si="121"/>
        <v>No Aplica</v>
      </c>
      <c r="AB281" s="8" t="str">
        <f>+'EV PRECIO REFERENCIA'!AJ281:AJ613</f>
        <v/>
      </c>
      <c r="AC281" s="8" t="str">
        <f t="shared" si="122"/>
        <v>No Aplica</v>
      </c>
      <c r="AD281" s="8" t="str">
        <f>+'EV PRECIO REFERENCIA'!AM281</f>
        <v/>
      </c>
      <c r="AE281" s="8" t="str">
        <f t="shared" si="123"/>
        <v>No Aplica</v>
      </c>
      <c r="AF281" s="342" t="str">
        <f>+'EV PRECIO REFERENCIA'!AP281</f>
        <v/>
      </c>
      <c r="AG281" s="8" t="str">
        <f t="shared" si="124"/>
        <v>No Aplica</v>
      </c>
      <c r="AH281" s="8" t="str">
        <f>+'EV PRECIO REFERENCIA'!AS281</f>
        <v/>
      </c>
      <c r="AI281" s="8" t="str">
        <f t="shared" si="125"/>
        <v>No Aplica</v>
      </c>
      <c r="AJ281" s="8" t="str">
        <f>+'EV PRECIO REFERENCIA'!AV281</f>
        <v/>
      </c>
      <c r="AK281" s="8" t="str">
        <f t="shared" si="126"/>
        <v>No Aplica</v>
      </c>
      <c r="AL281" s="342" t="str">
        <f>+'EV PRECIO REFERENCIA'!AY281</f>
        <v/>
      </c>
      <c r="AM281" s="8" t="str">
        <f t="shared" si="127"/>
        <v>No Aplica</v>
      </c>
      <c r="AN281" s="8" t="str">
        <f>+'EV PRECIO REFERENCIA'!BB281</f>
        <v/>
      </c>
      <c r="AO281" s="8" t="str">
        <f t="shared" si="128"/>
        <v>No Aplica</v>
      </c>
      <c r="AP281" s="8" t="str">
        <f>+'EV PRECIO REFERENCIA'!BE281</f>
        <v/>
      </c>
      <c r="AQ281" s="8" t="str">
        <f t="shared" si="129"/>
        <v>No Aplica</v>
      </c>
      <c r="AR281" s="8" t="str">
        <f>+'EV PRECIO REFERENCIA'!BH281</f>
        <v/>
      </c>
      <c r="AS281" s="8" t="str">
        <f t="shared" si="130"/>
        <v>No Aplica</v>
      </c>
      <c r="AT281" s="8" t="str">
        <f>+'EV PRECIO REFERENCIA'!BK281</f>
        <v/>
      </c>
      <c r="AU281" s="8" t="str">
        <f t="shared" si="131"/>
        <v>No Aplica</v>
      </c>
      <c r="AV281" s="8" t="str">
        <f>+'EV PRECIO REFERENCIA'!BQ281</f>
        <v/>
      </c>
      <c r="AW281" s="8" t="str">
        <f t="shared" si="132"/>
        <v>No Aplica</v>
      </c>
      <c r="AX281" s="8" t="str">
        <f>+'EV PRECIO REFERENCIA'!BT281</f>
        <v/>
      </c>
      <c r="AY281" s="8" t="str">
        <f t="shared" si="133"/>
        <v>No Aplica</v>
      </c>
      <c r="AZ281" s="8" t="e">
        <f>+'EV PRECIO REFERENCIA'!BW281</f>
        <v>#REF!</v>
      </c>
      <c r="BA281" s="8" t="e">
        <f t="shared" si="134"/>
        <v>#REF!</v>
      </c>
      <c r="BB281" s="44">
        <f t="shared" si="135"/>
        <v>0</v>
      </c>
    </row>
    <row r="282" spans="1:54" ht="25.5" x14ac:dyDescent="0.2">
      <c r="A282" s="85">
        <f t="shared" si="110"/>
        <v>273</v>
      </c>
      <c r="B282" s="22" t="str">
        <f>VLOOKUP(A282,'EV PRECIO REFERENCIA'!A282:B613,2,0)</f>
        <v>DM1116</v>
      </c>
      <c r="C282" s="135" t="str">
        <f>VLOOKUP(A282,'EV PRECIO REFERENCIA'!A282:C613,3,0)</f>
        <v>TORNIQUETE DE HEMORRAGIAS</v>
      </c>
      <c r="D282" s="18">
        <f>VLOOKUP(A282,'EV PRECIO REFERENCIA'!A282:D613,4,0)</f>
        <v>1</v>
      </c>
      <c r="E282" s="86" t="str">
        <f>VLOOKUP(A282,'EV PRECIO REFERENCIA'!A282:E613,5,0)</f>
        <v>UN</v>
      </c>
      <c r="F282" s="23">
        <f>VLOOKUP(A282,'EV PRECIO REFERENCIA'!A282:F613,6,0)</f>
        <v>59949.82</v>
      </c>
      <c r="G282" s="23">
        <f>VLOOKUP(A282,'EV PRECIO REFERENCIA'!A282:G613,7,0)</f>
        <v>3</v>
      </c>
      <c r="H282" s="8">
        <f t="shared" si="111"/>
        <v>179849.46</v>
      </c>
      <c r="I282" s="8">
        <f t="shared" si="112"/>
        <v>47959.856</v>
      </c>
      <c r="J282" s="8" t="str">
        <f>+'EV PRECIO REFERENCIA'!I282</f>
        <v/>
      </c>
      <c r="K282" s="8" t="str">
        <f t="shared" si="113"/>
        <v>No Aplica</v>
      </c>
      <c r="L282" s="8" t="str">
        <f>+'EV PRECIO REFERENCIA'!L282</f>
        <v/>
      </c>
      <c r="M282" s="8" t="str">
        <f t="shared" si="114"/>
        <v>No Aplica</v>
      </c>
      <c r="N282" s="8" t="str">
        <f>+'EV PRECIO REFERENCIA'!O282</f>
        <v/>
      </c>
      <c r="O282" s="8" t="str">
        <f t="shared" si="115"/>
        <v>No Aplica</v>
      </c>
      <c r="P282" s="8" t="str">
        <f>+'EV PRECIO REFERENCIA'!R282</f>
        <v/>
      </c>
      <c r="Q282" s="8" t="str">
        <f t="shared" si="116"/>
        <v>No Aplica</v>
      </c>
      <c r="R282" s="8" t="str">
        <f>+'EV PRECIO REFERENCIA'!U282</f>
        <v/>
      </c>
      <c r="S282" s="8" t="str">
        <f t="shared" si="117"/>
        <v>No Aplica</v>
      </c>
      <c r="T282" s="8" t="str">
        <f>+'EV PRECIO REFERENCIA'!X282</f>
        <v/>
      </c>
      <c r="U282" s="8" t="str">
        <f t="shared" si="118"/>
        <v>No Aplica</v>
      </c>
      <c r="V282" s="8" t="e">
        <f>+'EV PRECIO REFERENCIA'!AA282</f>
        <v>#REF!</v>
      </c>
      <c r="W282" s="8" t="e">
        <f t="shared" si="119"/>
        <v>#REF!</v>
      </c>
      <c r="X282" s="258" t="str">
        <f>+'EV PRECIO REFERENCIA'!AD282</f>
        <v/>
      </c>
      <c r="Y282" s="8" t="str">
        <f t="shared" si="120"/>
        <v>No Aplica</v>
      </c>
      <c r="Z282" s="8" t="str">
        <f>+'EV PRECIO REFERENCIA'!AG282</f>
        <v/>
      </c>
      <c r="AA282" s="8" t="str">
        <f t="shared" si="121"/>
        <v>No Aplica</v>
      </c>
      <c r="AB282" s="8" t="str">
        <f>+'EV PRECIO REFERENCIA'!AJ282:AJ614</f>
        <v/>
      </c>
      <c r="AC282" s="8" t="str">
        <f t="shared" si="122"/>
        <v>No Aplica</v>
      </c>
      <c r="AD282" s="8" t="str">
        <f>+'EV PRECIO REFERENCIA'!AM282</f>
        <v/>
      </c>
      <c r="AE282" s="8" t="str">
        <f t="shared" si="123"/>
        <v>No Aplica</v>
      </c>
      <c r="AF282" s="342" t="str">
        <f>+'EV PRECIO REFERENCIA'!AP282</f>
        <v/>
      </c>
      <c r="AG282" s="8" t="str">
        <f t="shared" si="124"/>
        <v>No Aplica</v>
      </c>
      <c r="AH282" s="8" t="str">
        <f>+'EV PRECIO REFERENCIA'!AS282</f>
        <v/>
      </c>
      <c r="AI282" s="8" t="str">
        <f t="shared" si="125"/>
        <v>No Aplica</v>
      </c>
      <c r="AJ282" s="8" t="str">
        <f>+'EV PRECIO REFERENCIA'!AV282</f>
        <v/>
      </c>
      <c r="AK282" s="8" t="str">
        <f t="shared" si="126"/>
        <v>No Aplica</v>
      </c>
      <c r="AL282" s="342" t="str">
        <f>+'EV PRECIO REFERENCIA'!AY282</f>
        <v/>
      </c>
      <c r="AM282" s="8" t="str">
        <f t="shared" si="127"/>
        <v>No Aplica</v>
      </c>
      <c r="AN282" s="8" t="str">
        <f>+'EV PRECIO REFERENCIA'!BB282</f>
        <v/>
      </c>
      <c r="AO282" s="8" t="str">
        <f t="shared" si="128"/>
        <v>No Aplica</v>
      </c>
      <c r="AP282" s="8" t="str">
        <f>+'EV PRECIO REFERENCIA'!BE282</f>
        <v/>
      </c>
      <c r="AQ282" s="8" t="str">
        <f t="shared" si="129"/>
        <v>No Aplica</v>
      </c>
      <c r="AR282" s="8" t="str">
        <f>+'EV PRECIO REFERENCIA'!BH282</f>
        <v/>
      </c>
      <c r="AS282" s="8" t="str">
        <f t="shared" si="130"/>
        <v>No Aplica</v>
      </c>
      <c r="AT282" s="8" t="str">
        <f>+'EV PRECIO REFERENCIA'!BK282</f>
        <v/>
      </c>
      <c r="AU282" s="8" t="str">
        <f t="shared" si="131"/>
        <v>No Aplica</v>
      </c>
      <c r="AV282" s="8" t="str">
        <f>+'EV PRECIO REFERENCIA'!BQ282</f>
        <v/>
      </c>
      <c r="AW282" s="8" t="str">
        <f t="shared" si="132"/>
        <v>No Aplica</v>
      </c>
      <c r="AX282" s="8" t="str">
        <f>+'EV PRECIO REFERENCIA'!BT282</f>
        <v/>
      </c>
      <c r="AY282" s="8" t="str">
        <f t="shared" si="133"/>
        <v>No Aplica</v>
      </c>
      <c r="AZ282" s="8" t="e">
        <f>+'EV PRECIO REFERENCIA'!BW282</f>
        <v>#REF!</v>
      </c>
      <c r="BA282" s="8" t="e">
        <f t="shared" si="134"/>
        <v>#REF!</v>
      </c>
      <c r="BB282" s="44">
        <f t="shared" si="135"/>
        <v>0</v>
      </c>
    </row>
    <row r="283" spans="1:54" ht="25.5" x14ac:dyDescent="0.2">
      <c r="A283" s="85">
        <f t="shared" si="110"/>
        <v>274</v>
      </c>
      <c r="B283" s="22" t="str">
        <f>VLOOKUP(A283,'EV PRECIO REFERENCIA'!A283:B614,2,0)</f>
        <v>DM2805</v>
      </c>
      <c r="C283" s="135" t="str">
        <f>VLOOKUP(A283,'EV PRECIO REFERENCIA'!A283:C614,3,0)</f>
        <v>BAJALENGUA PLASTICO PEDIATRICO BOLSA POR 20</v>
      </c>
      <c r="D283" s="18">
        <f>VLOOKUP(A283,'EV PRECIO REFERENCIA'!A283:D614,4,0)</f>
        <v>1</v>
      </c>
      <c r="E283" s="86" t="str">
        <f>VLOOKUP(A283,'EV PRECIO REFERENCIA'!A283:E614,5,0)</f>
        <v>UN</v>
      </c>
      <c r="F283" s="23">
        <f>VLOOKUP(A283,'EV PRECIO REFERENCIA'!A283:F614,6,0)</f>
        <v>2112.4</v>
      </c>
      <c r="G283" s="23">
        <f>VLOOKUP(A283,'EV PRECIO REFERENCIA'!A283:G614,7,0)</f>
        <v>500</v>
      </c>
      <c r="H283" s="8">
        <f t="shared" si="111"/>
        <v>1056200</v>
      </c>
      <c r="I283" s="8">
        <f t="shared" si="112"/>
        <v>1689.92</v>
      </c>
      <c r="J283" s="8" t="str">
        <f>+'EV PRECIO REFERENCIA'!I283</f>
        <v/>
      </c>
      <c r="K283" s="8" t="str">
        <f t="shared" si="113"/>
        <v>No Aplica</v>
      </c>
      <c r="L283" s="8" t="str">
        <f>+'EV PRECIO REFERENCIA'!L283</f>
        <v/>
      </c>
      <c r="M283" s="8" t="str">
        <f t="shared" si="114"/>
        <v>No Aplica</v>
      </c>
      <c r="N283" s="8" t="str">
        <f>+'EV PRECIO REFERENCIA'!O283</f>
        <v/>
      </c>
      <c r="O283" s="8" t="str">
        <f t="shared" si="115"/>
        <v>No Aplica</v>
      </c>
      <c r="P283" s="8" t="str">
        <f>+'EV PRECIO REFERENCIA'!R283</f>
        <v/>
      </c>
      <c r="Q283" s="8" t="str">
        <f t="shared" si="116"/>
        <v>No Aplica</v>
      </c>
      <c r="R283" s="8" t="str">
        <f>+'EV PRECIO REFERENCIA'!U283</f>
        <v/>
      </c>
      <c r="S283" s="8" t="str">
        <f t="shared" si="117"/>
        <v>No Aplica</v>
      </c>
      <c r="T283" s="8" t="str">
        <f>+'EV PRECIO REFERENCIA'!X283</f>
        <v/>
      </c>
      <c r="U283" s="8" t="str">
        <f t="shared" si="118"/>
        <v>No Aplica</v>
      </c>
      <c r="V283" s="8" t="e">
        <f>+'EV PRECIO REFERENCIA'!AA283</f>
        <v>#REF!</v>
      </c>
      <c r="W283" s="8" t="e">
        <f t="shared" si="119"/>
        <v>#REF!</v>
      </c>
      <c r="X283" s="258" t="str">
        <f>+'EV PRECIO REFERENCIA'!AD283</f>
        <v/>
      </c>
      <c r="Y283" s="8" t="str">
        <f t="shared" si="120"/>
        <v>No Aplica</v>
      </c>
      <c r="Z283" s="8" t="str">
        <f>+'EV PRECIO REFERENCIA'!AG283</f>
        <v/>
      </c>
      <c r="AA283" s="8" t="str">
        <f t="shared" si="121"/>
        <v>No Aplica</v>
      </c>
      <c r="AB283" s="8" t="str">
        <f>+'EV PRECIO REFERENCIA'!AJ283:AJ615</f>
        <v/>
      </c>
      <c r="AC283" s="8" t="str">
        <f t="shared" si="122"/>
        <v>No Aplica</v>
      </c>
      <c r="AD283" s="8" t="str">
        <f>+'EV PRECIO REFERENCIA'!AM283</f>
        <v/>
      </c>
      <c r="AE283" s="8" t="str">
        <f t="shared" si="123"/>
        <v>No Aplica</v>
      </c>
      <c r="AF283" s="342">
        <f>+'EV PRECIO REFERENCIA'!AP283</f>
        <v>1380.4</v>
      </c>
      <c r="AG283" s="8" t="str">
        <f t="shared" si="124"/>
        <v>Precios Bajos</v>
      </c>
      <c r="AH283" s="8" t="str">
        <f>+'EV PRECIO REFERENCIA'!AS283</f>
        <v/>
      </c>
      <c r="AI283" s="8" t="str">
        <f t="shared" si="125"/>
        <v>No Aplica</v>
      </c>
      <c r="AJ283" s="8" t="str">
        <f>+'EV PRECIO REFERENCIA'!AV283</f>
        <v/>
      </c>
      <c r="AK283" s="8" t="str">
        <f t="shared" si="126"/>
        <v>No Aplica</v>
      </c>
      <c r="AL283" s="342" t="str">
        <f>+'EV PRECIO REFERENCIA'!AY283</f>
        <v/>
      </c>
      <c r="AM283" s="8" t="str">
        <f t="shared" si="127"/>
        <v>No Aplica</v>
      </c>
      <c r="AN283" s="8" t="str">
        <f>+'EV PRECIO REFERENCIA'!BB283</f>
        <v/>
      </c>
      <c r="AO283" s="8" t="str">
        <f t="shared" si="128"/>
        <v>No Aplica</v>
      </c>
      <c r="AP283" s="8" t="str">
        <f>+'EV PRECIO REFERENCIA'!BE283</f>
        <v/>
      </c>
      <c r="AQ283" s="8" t="str">
        <f t="shared" si="129"/>
        <v>No Aplica</v>
      </c>
      <c r="AR283" s="8" t="str">
        <f>+'EV PRECIO REFERENCIA'!BH283</f>
        <v/>
      </c>
      <c r="AS283" s="8" t="str">
        <f t="shared" si="130"/>
        <v>No Aplica</v>
      </c>
      <c r="AT283" s="8" t="str">
        <f>+'EV PRECIO REFERENCIA'!BK283</f>
        <v/>
      </c>
      <c r="AU283" s="8" t="str">
        <f t="shared" si="131"/>
        <v>No Aplica</v>
      </c>
      <c r="AV283" s="8" t="str">
        <f>+'EV PRECIO REFERENCIA'!BQ283</f>
        <v/>
      </c>
      <c r="AW283" s="8" t="str">
        <f t="shared" si="132"/>
        <v>No Aplica</v>
      </c>
      <c r="AX283" s="8" t="str">
        <f>+'EV PRECIO REFERENCIA'!BT283</f>
        <v/>
      </c>
      <c r="AY283" s="8" t="str">
        <f t="shared" si="133"/>
        <v>No Aplica</v>
      </c>
      <c r="AZ283" s="8" t="e">
        <f>+'EV PRECIO REFERENCIA'!BW283</f>
        <v>#REF!</v>
      </c>
      <c r="BA283" s="8" t="e">
        <f t="shared" si="134"/>
        <v>#REF!</v>
      </c>
      <c r="BB283" s="44">
        <f t="shared" si="135"/>
        <v>1380.4</v>
      </c>
    </row>
    <row r="284" spans="1:54" x14ac:dyDescent="0.2">
      <c r="A284" s="85">
        <f t="shared" si="110"/>
        <v>275</v>
      </c>
      <c r="B284" s="22" t="str">
        <f>VLOOKUP(A284,'EV PRECIO REFERENCIA'!A284:B615,2,0)</f>
        <v>DM2801</v>
      </c>
      <c r="C284" s="135" t="str">
        <f>VLOOKUP(A284,'EV PRECIO REFERENCIA'!A284:C615,3,0)</f>
        <v>TUBO TORAX N 12</v>
      </c>
      <c r="D284" s="18">
        <f>VLOOKUP(A284,'EV PRECIO REFERENCIA'!A284:D615,4,0)</f>
        <v>1</v>
      </c>
      <c r="E284" s="86" t="str">
        <f>VLOOKUP(A284,'EV PRECIO REFERENCIA'!A284:E615,5,0)</f>
        <v>UN</v>
      </c>
      <c r="F284" s="23">
        <f>VLOOKUP(A284,'EV PRECIO REFERENCIA'!A284:F615,6,0)</f>
        <v>2098.7951807228915</v>
      </c>
      <c r="G284" s="23">
        <f>VLOOKUP(A284,'EV PRECIO REFERENCIA'!A284:G615,7,0)</f>
        <v>10</v>
      </c>
      <c r="H284" s="8">
        <f t="shared" si="111"/>
        <v>20987.951807228914</v>
      </c>
      <c r="I284" s="8">
        <f t="shared" si="112"/>
        <v>1679.0361445783133</v>
      </c>
      <c r="J284" s="8" t="str">
        <f>+'EV PRECIO REFERENCIA'!I284</f>
        <v/>
      </c>
      <c r="K284" s="8" t="str">
        <f t="shared" si="113"/>
        <v>No Aplica</v>
      </c>
      <c r="L284" s="8" t="str">
        <f>+'EV PRECIO REFERENCIA'!L284</f>
        <v/>
      </c>
      <c r="M284" s="8" t="str">
        <f t="shared" si="114"/>
        <v>No Aplica</v>
      </c>
      <c r="N284" s="8" t="str">
        <f>+'EV PRECIO REFERENCIA'!O284</f>
        <v/>
      </c>
      <c r="O284" s="8" t="str">
        <f t="shared" si="115"/>
        <v>No Aplica</v>
      </c>
      <c r="P284" s="8" t="str">
        <f>+'EV PRECIO REFERENCIA'!R284</f>
        <v/>
      </c>
      <c r="Q284" s="8" t="str">
        <f t="shared" si="116"/>
        <v>No Aplica</v>
      </c>
      <c r="R284" s="8" t="str">
        <f>+'EV PRECIO REFERENCIA'!U284</f>
        <v/>
      </c>
      <c r="S284" s="8" t="str">
        <f t="shared" si="117"/>
        <v>No Aplica</v>
      </c>
      <c r="T284" s="8" t="str">
        <f>+'EV PRECIO REFERENCIA'!X284</f>
        <v/>
      </c>
      <c r="U284" s="8" t="str">
        <f t="shared" si="118"/>
        <v>No Aplica</v>
      </c>
      <c r="V284" s="8" t="e">
        <f>+'EV PRECIO REFERENCIA'!AA284</f>
        <v>#REF!</v>
      </c>
      <c r="W284" s="8" t="e">
        <f t="shared" si="119"/>
        <v>#REF!</v>
      </c>
      <c r="X284" s="258" t="str">
        <f>+'EV PRECIO REFERENCIA'!AD284</f>
        <v/>
      </c>
      <c r="Y284" s="8" t="str">
        <f t="shared" si="120"/>
        <v>No Aplica</v>
      </c>
      <c r="Z284" s="8" t="str">
        <f>+'EV PRECIO REFERENCIA'!AG284</f>
        <v/>
      </c>
      <c r="AA284" s="8" t="str">
        <f t="shared" si="121"/>
        <v>No Aplica</v>
      </c>
      <c r="AB284" s="8" t="str">
        <f>+'EV PRECIO REFERENCIA'!AJ284:AJ616</f>
        <v/>
      </c>
      <c r="AC284" s="8" t="str">
        <f t="shared" si="122"/>
        <v>No Aplica</v>
      </c>
      <c r="AD284" s="8" t="str">
        <f>+'EV PRECIO REFERENCIA'!AM284</f>
        <v/>
      </c>
      <c r="AE284" s="8" t="str">
        <f t="shared" si="123"/>
        <v>No Aplica</v>
      </c>
      <c r="AF284" s="342" t="str">
        <f>+'EV PRECIO REFERENCIA'!AP284</f>
        <v/>
      </c>
      <c r="AG284" s="8" t="str">
        <f t="shared" si="124"/>
        <v>No Aplica</v>
      </c>
      <c r="AH284" s="8" t="str">
        <f>+'EV PRECIO REFERENCIA'!AS284</f>
        <v/>
      </c>
      <c r="AI284" s="8" t="str">
        <f t="shared" si="125"/>
        <v>No Aplica</v>
      </c>
      <c r="AJ284" s="8" t="str">
        <f>+'EV PRECIO REFERENCIA'!AV284</f>
        <v/>
      </c>
      <c r="AK284" s="8" t="str">
        <f t="shared" si="126"/>
        <v>No Aplica</v>
      </c>
      <c r="AL284" s="342" t="str">
        <f>+'EV PRECIO REFERENCIA'!AY284</f>
        <v/>
      </c>
      <c r="AM284" s="8" t="str">
        <f t="shared" si="127"/>
        <v>No Aplica</v>
      </c>
      <c r="AN284" s="8" t="str">
        <f>+'EV PRECIO REFERENCIA'!BB284</f>
        <v/>
      </c>
      <c r="AO284" s="8" t="str">
        <f t="shared" si="128"/>
        <v>No Aplica</v>
      </c>
      <c r="AP284" s="8" t="str">
        <f>+'EV PRECIO REFERENCIA'!BE284</f>
        <v/>
      </c>
      <c r="AQ284" s="8" t="str">
        <f t="shared" si="129"/>
        <v>No Aplica</v>
      </c>
      <c r="AR284" s="8" t="str">
        <f>+'EV PRECIO REFERENCIA'!BH284</f>
        <v/>
      </c>
      <c r="AS284" s="8" t="str">
        <f t="shared" si="130"/>
        <v>No Aplica</v>
      </c>
      <c r="AT284" s="8" t="str">
        <f>+'EV PRECIO REFERENCIA'!BK284</f>
        <v/>
      </c>
      <c r="AU284" s="8" t="str">
        <f t="shared" si="131"/>
        <v>No Aplica</v>
      </c>
      <c r="AV284" s="8" t="str">
        <f>+'EV PRECIO REFERENCIA'!BQ284</f>
        <v/>
      </c>
      <c r="AW284" s="8" t="str">
        <f t="shared" si="132"/>
        <v>No Aplica</v>
      </c>
      <c r="AX284" s="8">
        <f>+'EV PRECIO REFERENCIA'!BT284</f>
        <v>2234</v>
      </c>
      <c r="AY284" s="8" t="str">
        <f t="shared" si="133"/>
        <v>Precios Bajos</v>
      </c>
      <c r="AZ284" s="8" t="e">
        <f>+'EV PRECIO REFERENCIA'!BW284</f>
        <v>#REF!</v>
      </c>
      <c r="BA284" s="8" t="e">
        <f t="shared" si="134"/>
        <v>#REF!</v>
      </c>
      <c r="BB284" s="44">
        <f t="shared" si="135"/>
        <v>2234</v>
      </c>
    </row>
    <row r="285" spans="1:54" ht="25.5" x14ac:dyDescent="0.2">
      <c r="A285" s="85">
        <f t="shared" si="110"/>
        <v>276</v>
      </c>
      <c r="B285" s="22" t="str">
        <f>VLOOKUP(A285,'EV PRECIO REFERENCIA'!A285:B616,2,0)</f>
        <v>DM195</v>
      </c>
      <c r="C285" s="135" t="str">
        <f>VLOOKUP(A285,'EV PRECIO REFERENCIA'!A285:C616,3,0)</f>
        <v>BRAZALETE IDENTIFICACION ADULTOS</v>
      </c>
      <c r="D285" s="18">
        <f>VLOOKUP(A285,'EV PRECIO REFERENCIA'!A285:D616,4,0)</f>
        <v>1</v>
      </c>
      <c r="E285" s="86" t="str">
        <f>VLOOKUP(A285,'EV PRECIO REFERENCIA'!A285:E616,5,0)</f>
        <v>UN</v>
      </c>
      <c r="F285" s="23">
        <f>VLOOKUP(A285,'EV PRECIO REFERENCIA'!A285:F616,6,0)</f>
        <v>279.64999999999998</v>
      </c>
      <c r="G285" s="23">
        <f>VLOOKUP(A285,'EV PRECIO REFERENCIA'!A285:G616,7,0)</f>
        <v>2833</v>
      </c>
      <c r="H285" s="8">
        <f t="shared" si="111"/>
        <v>792248.45</v>
      </c>
      <c r="I285" s="8">
        <f t="shared" si="112"/>
        <v>223.71999999999997</v>
      </c>
      <c r="J285" s="8" t="str">
        <f>+'EV PRECIO REFERENCIA'!I285</f>
        <v/>
      </c>
      <c r="K285" s="8" t="str">
        <f t="shared" si="113"/>
        <v>No Aplica</v>
      </c>
      <c r="L285" s="8" t="str">
        <f>+'EV PRECIO REFERENCIA'!L285</f>
        <v/>
      </c>
      <c r="M285" s="8" t="str">
        <f t="shared" si="114"/>
        <v>No Aplica</v>
      </c>
      <c r="N285" s="8">
        <f>+'EV PRECIO REFERENCIA'!O285</f>
        <v>280</v>
      </c>
      <c r="O285" s="8" t="str">
        <f t="shared" si="115"/>
        <v>Artificialidad Baja</v>
      </c>
      <c r="P285" s="8" t="str">
        <f>+'EV PRECIO REFERENCIA'!R285</f>
        <v/>
      </c>
      <c r="Q285" s="8" t="str">
        <f t="shared" si="116"/>
        <v>No Aplica</v>
      </c>
      <c r="R285" s="8" t="str">
        <f>+'EV PRECIO REFERENCIA'!U285</f>
        <v/>
      </c>
      <c r="S285" s="8" t="str">
        <f t="shared" si="117"/>
        <v>No Aplica</v>
      </c>
      <c r="T285" s="8" t="str">
        <f>+'EV PRECIO REFERENCIA'!X285</f>
        <v/>
      </c>
      <c r="U285" s="8" t="str">
        <f t="shared" si="118"/>
        <v>No Aplica</v>
      </c>
      <c r="V285" s="8" t="e">
        <f>+'EV PRECIO REFERENCIA'!AA285</f>
        <v>#REF!</v>
      </c>
      <c r="W285" s="8" t="e">
        <f t="shared" si="119"/>
        <v>#REF!</v>
      </c>
      <c r="X285" s="258" t="str">
        <f>+'EV PRECIO REFERENCIA'!AD285</f>
        <v/>
      </c>
      <c r="Y285" s="8" t="str">
        <f t="shared" si="120"/>
        <v>No Aplica</v>
      </c>
      <c r="Z285" s="8" t="str">
        <f>+'EV PRECIO REFERENCIA'!AG285</f>
        <v/>
      </c>
      <c r="AA285" s="8" t="str">
        <f t="shared" si="121"/>
        <v>No Aplica</v>
      </c>
      <c r="AB285" s="8" t="str">
        <f>+'EV PRECIO REFERENCIA'!AJ285:AJ617</f>
        <v/>
      </c>
      <c r="AC285" s="8" t="str">
        <f t="shared" si="122"/>
        <v>No Aplica</v>
      </c>
      <c r="AD285" s="8" t="str">
        <f>+'EV PRECIO REFERENCIA'!AM285</f>
        <v/>
      </c>
      <c r="AE285" s="8" t="str">
        <f t="shared" si="123"/>
        <v>No Aplica</v>
      </c>
      <c r="AF285" s="342">
        <f>+'EV PRECIO REFERENCIA'!AP285</f>
        <v>266.56</v>
      </c>
      <c r="AG285" s="8" t="str">
        <f t="shared" si="124"/>
        <v>Precios Bajos</v>
      </c>
      <c r="AH285" s="8" t="str">
        <f>+'EV PRECIO REFERENCIA'!AS285</f>
        <v/>
      </c>
      <c r="AI285" s="8" t="str">
        <f t="shared" si="125"/>
        <v>No Aplica</v>
      </c>
      <c r="AJ285" s="8" t="str">
        <f>+'EV PRECIO REFERENCIA'!AV285</f>
        <v/>
      </c>
      <c r="AK285" s="8" t="str">
        <f t="shared" si="126"/>
        <v>No Aplica</v>
      </c>
      <c r="AL285" s="342" t="str">
        <f>+'EV PRECIO REFERENCIA'!AY285</f>
        <v/>
      </c>
      <c r="AM285" s="8" t="str">
        <f t="shared" si="127"/>
        <v>No Aplica</v>
      </c>
      <c r="AN285" s="8" t="str">
        <f>+'EV PRECIO REFERENCIA'!BB285</f>
        <v/>
      </c>
      <c r="AO285" s="8" t="str">
        <f t="shared" si="128"/>
        <v>No Aplica</v>
      </c>
      <c r="AP285" s="8" t="str">
        <f>+'EV PRECIO REFERENCIA'!BE285</f>
        <v/>
      </c>
      <c r="AQ285" s="8" t="str">
        <f t="shared" si="129"/>
        <v>No Aplica</v>
      </c>
      <c r="AR285" s="8" t="str">
        <f>+'EV PRECIO REFERENCIA'!BH285</f>
        <v/>
      </c>
      <c r="AS285" s="8" t="str">
        <f t="shared" si="130"/>
        <v>No Aplica</v>
      </c>
      <c r="AT285" s="8" t="str">
        <f>+'EV PRECIO REFERENCIA'!BK285</f>
        <v/>
      </c>
      <c r="AU285" s="8" t="str">
        <f t="shared" si="131"/>
        <v>No Aplica</v>
      </c>
      <c r="AV285" s="8" t="str">
        <f>+'EV PRECIO REFERENCIA'!BQ285</f>
        <v/>
      </c>
      <c r="AW285" s="8" t="str">
        <f t="shared" si="132"/>
        <v>No Aplica</v>
      </c>
      <c r="AX285" s="8" t="str">
        <f>+'EV PRECIO REFERENCIA'!BT285</f>
        <v/>
      </c>
      <c r="AY285" s="8" t="str">
        <f t="shared" si="133"/>
        <v>No Aplica</v>
      </c>
      <c r="AZ285" s="8" t="e">
        <f>+'EV PRECIO REFERENCIA'!BW285</f>
        <v>#REF!</v>
      </c>
      <c r="BA285" s="8" t="e">
        <f t="shared" si="134"/>
        <v>#REF!</v>
      </c>
      <c r="BB285" s="44">
        <f t="shared" si="135"/>
        <v>266.56</v>
      </c>
    </row>
    <row r="286" spans="1:54" ht="51" x14ac:dyDescent="0.2">
      <c r="A286" s="85">
        <f t="shared" si="110"/>
        <v>277</v>
      </c>
      <c r="B286" s="22" t="str">
        <f>VLOOKUP(A286,'EV PRECIO REFERENCIA'!A286:B617,2,0)</f>
        <v>DM1722</v>
      </c>
      <c r="C286" s="135" t="str">
        <f>VLOOKUP(A286,'EV PRECIO REFERENCIA'!A286:C617,3,0)</f>
        <v>LIMPIADOR Y DESINFECTANTE RAPIDO DE DEPOSITOS MEDICOS Y SUPERFICIES LITRO</v>
      </c>
      <c r="D286" s="18">
        <f>VLOOKUP(A286,'EV PRECIO REFERENCIA'!A286:D617,4,0)</f>
        <v>1</v>
      </c>
      <c r="E286" s="86" t="str">
        <f>VLOOKUP(A286,'EV PRECIO REFERENCIA'!A286:E617,5,0)</f>
        <v>UN</v>
      </c>
      <c r="F286" s="23">
        <f>VLOOKUP(A286,'EV PRECIO REFERENCIA'!A286:F617,6,0)</f>
        <v>16632</v>
      </c>
      <c r="G286" s="23">
        <f>VLOOKUP(A286,'EV PRECIO REFERENCIA'!A286:G617,7,0)</f>
        <v>5</v>
      </c>
      <c r="H286" s="8">
        <f t="shared" si="111"/>
        <v>83160</v>
      </c>
      <c r="I286" s="8">
        <f t="shared" si="112"/>
        <v>13305.6</v>
      </c>
      <c r="J286" s="8" t="str">
        <f>+'EV PRECIO REFERENCIA'!I286</f>
        <v/>
      </c>
      <c r="K286" s="8" t="str">
        <f t="shared" si="113"/>
        <v>No Aplica</v>
      </c>
      <c r="L286" s="8" t="str">
        <f>+'EV PRECIO REFERENCIA'!L286</f>
        <v/>
      </c>
      <c r="M286" s="8" t="str">
        <f t="shared" si="114"/>
        <v>No Aplica</v>
      </c>
      <c r="N286" s="8" t="str">
        <f>+'EV PRECIO REFERENCIA'!O286</f>
        <v/>
      </c>
      <c r="O286" s="8" t="str">
        <f t="shared" si="115"/>
        <v>No Aplica</v>
      </c>
      <c r="P286" s="8" t="str">
        <f>+'EV PRECIO REFERENCIA'!R286</f>
        <v/>
      </c>
      <c r="Q286" s="8" t="str">
        <f t="shared" si="116"/>
        <v>No Aplica</v>
      </c>
      <c r="R286" s="8" t="str">
        <f>+'EV PRECIO REFERENCIA'!U286</f>
        <v/>
      </c>
      <c r="S286" s="8" t="str">
        <f t="shared" si="117"/>
        <v>No Aplica</v>
      </c>
      <c r="T286" s="8">
        <f>+'EV PRECIO REFERENCIA'!X286</f>
        <v>15900</v>
      </c>
      <c r="U286" s="8" t="str">
        <f t="shared" si="118"/>
        <v>Precios Bajos</v>
      </c>
      <c r="V286" s="8" t="e">
        <f>+'EV PRECIO REFERENCIA'!AA286</f>
        <v>#REF!</v>
      </c>
      <c r="W286" s="8" t="e">
        <f t="shared" si="119"/>
        <v>#REF!</v>
      </c>
      <c r="X286" s="258" t="str">
        <f>+'EV PRECIO REFERENCIA'!AD286</f>
        <v/>
      </c>
      <c r="Y286" s="8" t="str">
        <f t="shared" si="120"/>
        <v>No Aplica</v>
      </c>
      <c r="Z286" s="8" t="str">
        <f>+'EV PRECIO REFERENCIA'!AG286</f>
        <v/>
      </c>
      <c r="AA286" s="8" t="str">
        <f t="shared" si="121"/>
        <v>No Aplica</v>
      </c>
      <c r="AB286" s="8" t="str">
        <f>+'EV PRECIO REFERENCIA'!AJ286:AJ618</f>
        <v/>
      </c>
      <c r="AC286" s="8" t="str">
        <f t="shared" si="122"/>
        <v>No Aplica</v>
      </c>
      <c r="AD286" s="8" t="str">
        <f>+'EV PRECIO REFERENCIA'!AM286</f>
        <v/>
      </c>
      <c r="AE286" s="8" t="str">
        <f t="shared" si="123"/>
        <v>No Aplica</v>
      </c>
      <c r="AF286" s="342" t="str">
        <f>+'EV PRECIO REFERENCIA'!AP286</f>
        <v/>
      </c>
      <c r="AG286" s="8" t="str">
        <f t="shared" si="124"/>
        <v>No Aplica</v>
      </c>
      <c r="AH286" s="8" t="str">
        <f>+'EV PRECIO REFERENCIA'!AS286</f>
        <v/>
      </c>
      <c r="AI286" s="8" t="str">
        <f t="shared" si="125"/>
        <v>No Aplica</v>
      </c>
      <c r="AJ286" s="8" t="str">
        <f>+'EV PRECIO REFERENCIA'!AV286</f>
        <v/>
      </c>
      <c r="AK286" s="8" t="str">
        <f t="shared" si="126"/>
        <v>No Aplica</v>
      </c>
      <c r="AL286" s="342" t="str">
        <f>+'EV PRECIO REFERENCIA'!AY286</f>
        <v/>
      </c>
      <c r="AM286" s="8" t="str">
        <f t="shared" si="127"/>
        <v>No Aplica</v>
      </c>
      <c r="AN286" s="8" t="str">
        <f>+'EV PRECIO REFERENCIA'!BB286</f>
        <v/>
      </c>
      <c r="AO286" s="8" t="str">
        <f t="shared" si="128"/>
        <v>No Aplica</v>
      </c>
      <c r="AP286" s="8" t="str">
        <f>+'EV PRECIO REFERENCIA'!BE286</f>
        <v/>
      </c>
      <c r="AQ286" s="8" t="str">
        <f t="shared" si="129"/>
        <v>No Aplica</v>
      </c>
      <c r="AR286" s="8" t="str">
        <f>+'EV PRECIO REFERENCIA'!BH286</f>
        <v/>
      </c>
      <c r="AS286" s="8" t="str">
        <f t="shared" si="130"/>
        <v>No Aplica</v>
      </c>
      <c r="AT286" s="8" t="str">
        <f>+'EV PRECIO REFERENCIA'!BK286</f>
        <v/>
      </c>
      <c r="AU286" s="8" t="str">
        <f t="shared" si="131"/>
        <v>No Aplica</v>
      </c>
      <c r="AV286" s="8" t="str">
        <f>+'EV PRECIO REFERENCIA'!BQ286</f>
        <v/>
      </c>
      <c r="AW286" s="8" t="str">
        <f t="shared" si="132"/>
        <v>No Aplica</v>
      </c>
      <c r="AX286" s="8" t="str">
        <f>+'EV PRECIO REFERENCIA'!BT286</f>
        <v/>
      </c>
      <c r="AY286" s="8" t="str">
        <f t="shared" si="133"/>
        <v>No Aplica</v>
      </c>
      <c r="AZ286" s="8" t="e">
        <f>+'EV PRECIO REFERENCIA'!BW286</f>
        <v>#REF!</v>
      </c>
      <c r="BA286" s="8" t="e">
        <f t="shared" si="134"/>
        <v>#REF!</v>
      </c>
      <c r="BB286" s="44">
        <f t="shared" si="135"/>
        <v>15900</v>
      </c>
    </row>
    <row r="287" spans="1:54" x14ac:dyDescent="0.2">
      <c r="A287" s="85">
        <f t="shared" si="110"/>
        <v>278</v>
      </c>
      <c r="B287" s="22" t="str">
        <f>VLOOKUP(A287,'EV PRECIO REFERENCIA'!A287:B618,2,0)</f>
        <v>DM1213</v>
      </c>
      <c r="C287" s="135" t="str">
        <f>VLOOKUP(A287,'EV PRECIO REFERENCIA'!A287:C618,3,0)</f>
        <v>VENDA YESO 3 X 5 YARDAS</v>
      </c>
      <c r="D287" s="18">
        <f>VLOOKUP(A287,'EV PRECIO REFERENCIA'!A287:D618,4,0)</f>
        <v>1</v>
      </c>
      <c r="E287" s="86" t="str">
        <f>VLOOKUP(A287,'EV PRECIO REFERENCIA'!A287:E618,5,0)</f>
        <v>UN</v>
      </c>
      <c r="F287" s="23">
        <f>VLOOKUP(A287,'EV PRECIO REFERENCIA'!A287:F618,6,0)</f>
        <v>3802</v>
      </c>
      <c r="G287" s="23">
        <f>VLOOKUP(A287,'EV PRECIO REFERENCIA'!A287:G618,7,0)</f>
        <v>10</v>
      </c>
      <c r="H287" s="8">
        <f t="shared" si="111"/>
        <v>38020</v>
      </c>
      <c r="I287" s="8">
        <f t="shared" si="112"/>
        <v>3041.6</v>
      </c>
      <c r="J287" s="8" t="str">
        <f>+'EV PRECIO REFERENCIA'!I287</f>
        <v/>
      </c>
      <c r="K287" s="8" t="str">
        <f t="shared" si="113"/>
        <v>No Aplica</v>
      </c>
      <c r="L287" s="8" t="str">
        <f>+'EV PRECIO REFERENCIA'!L287</f>
        <v/>
      </c>
      <c r="M287" s="8" t="str">
        <f t="shared" si="114"/>
        <v>No Aplica</v>
      </c>
      <c r="N287" s="8">
        <f>+'EV PRECIO REFERENCIA'!O287</f>
        <v>4367</v>
      </c>
      <c r="O287" s="8" t="str">
        <f t="shared" si="115"/>
        <v>Artificialidad Baja</v>
      </c>
      <c r="P287" s="8" t="str">
        <f>+'EV PRECIO REFERENCIA'!R287</f>
        <v/>
      </c>
      <c r="Q287" s="8" t="str">
        <f t="shared" si="116"/>
        <v>No Aplica</v>
      </c>
      <c r="R287" s="8" t="str">
        <f>+'EV PRECIO REFERENCIA'!U287</f>
        <v/>
      </c>
      <c r="S287" s="8" t="str">
        <f t="shared" si="117"/>
        <v>No Aplica</v>
      </c>
      <c r="T287" s="8" t="str">
        <f>+'EV PRECIO REFERENCIA'!X287</f>
        <v/>
      </c>
      <c r="U287" s="8" t="str">
        <f t="shared" si="118"/>
        <v>No Aplica</v>
      </c>
      <c r="V287" s="8" t="e">
        <f>+'EV PRECIO REFERENCIA'!AA287</f>
        <v>#REF!</v>
      </c>
      <c r="W287" s="8" t="e">
        <f t="shared" si="119"/>
        <v>#REF!</v>
      </c>
      <c r="X287" s="258" t="str">
        <f>+'EV PRECIO REFERENCIA'!AD287</f>
        <v/>
      </c>
      <c r="Y287" s="8" t="str">
        <f t="shared" si="120"/>
        <v>No Aplica</v>
      </c>
      <c r="Z287" s="8">
        <f>+'EV PRECIO REFERENCIA'!AG287</f>
        <v>4472.415</v>
      </c>
      <c r="AA287" s="8" t="str">
        <f t="shared" si="121"/>
        <v>Precios Bajos</v>
      </c>
      <c r="AB287" s="8" t="str">
        <f>+'EV PRECIO REFERENCIA'!AJ287:AJ619</f>
        <v/>
      </c>
      <c r="AC287" s="8" t="str">
        <f t="shared" si="122"/>
        <v>No Aplica</v>
      </c>
      <c r="AD287" s="8" t="str">
        <f>+'EV PRECIO REFERENCIA'!AM287</f>
        <v/>
      </c>
      <c r="AE287" s="8" t="str">
        <f t="shared" si="123"/>
        <v>No Aplica</v>
      </c>
      <c r="AF287" s="342">
        <f>+'EV PRECIO REFERENCIA'!AP287</f>
        <v>3175</v>
      </c>
      <c r="AG287" s="8" t="str">
        <f t="shared" si="124"/>
        <v>Precios Bajos</v>
      </c>
      <c r="AH287" s="8" t="str">
        <f>+'EV PRECIO REFERENCIA'!AS287</f>
        <v/>
      </c>
      <c r="AI287" s="8" t="str">
        <f t="shared" si="125"/>
        <v>No Aplica</v>
      </c>
      <c r="AJ287" s="8" t="str">
        <f>+'EV PRECIO REFERENCIA'!AV287</f>
        <v/>
      </c>
      <c r="AK287" s="8" t="str">
        <f t="shared" si="126"/>
        <v>No Aplica</v>
      </c>
      <c r="AL287" s="342" t="str">
        <f>+'EV PRECIO REFERENCIA'!AY287</f>
        <v/>
      </c>
      <c r="AM287" s="8" t="str">
        <f t="shared" si="127"/>
        <v>No Aplica</v>
      </c>
      <c r="AN287" s="8" t="str">
        <f>+'EV PRECIO REFERENCIA'!BB287</f>
        <v/>
      </c>
      <c r="AO287" s="8" t="str">
        <f t="shared" si="128"/>
        <v>No Aplica</v>
      </c>
      <c r="AP287" s="8">
        <f>+'EV PRECIO REFERENCIA'!BE287</f>
        <v>2900</v>
      </c>
      <c r="AQ287" s="8" t="str">
        <f t="shared" si="129"/>
        <v>Precios Bajos</v>
      </c>
      <c r="AR287" s="8">
        <f>+'EV PRECIO REFERENCIA'!BH287</f>
        <v>3025</v>
      </c>
      <c r="AS287" s="8" t="str">
        <f t="shared" si="130"/>
        <v>Precios Bajos</v>
      </c>
      <c r="AT287" s="8" t="str">
        <f>+'EV PRECIO REFERENCIA'!BK287</f>
        <v/>
      </c>
      <c r="AU287" s="8" t="str">
        <f t="shared" si="131"/>
        <v>No Aplica</v>
      </c>
      <c r="AV287" s="8" t="str">
        <f>+'EV PRECIO REFERENCIA'!BQ287</f>
        <v/>
      </c>
      <c r="AW287" s="8" t="str">
        <f t="shared" si="132"/>
        <v>No Aplica</v>
      </c>
      <c r="AX287" s="8">
        <f>+'EV PRECIO REFERENCIA'!BT287</f>
        <v>4290</v>
      </c>
      <c r="AY287" s="8" t="str">
        <f t="shared" si="133"/>
        <v>Precios Bajos</v>
      </c>
      <c r="AZ287" s="8" t="e">
        <f>+'EV PRECIO REFERENCIA'!BW287</f>
        <v>#REF!</v>
      </c>
      <c r="BA287" s="8" t="e">
        <f t="shared" si="134"/>
        <v>#REF!</v>
      </c>
      <c r="BB287" s="44">
        <f t="shared" si="135"/>
        <v>2900</v>
      </c>
    </row>
    <row r="288" spans="1:54" ht="51" x14ac:dyDescent="0.2">
      <c r="A288" s="85">
        <f t="shared" si="110"/>
        <v>279</v>
      </c>
      <c r="B288" s="22" t="str">
        <f>VLOOKUP(A288,'EV PRECIO REFERENCIA'!A288:B619,2,0)</f>
        <v>DM2453</v>
      </c>
      <c r="C288" s="135" t="str">
        <f>VLOOKUP(A288,'EV PRECIO REFERENCIA'!A288:C619,3,0)</f>
        <v>PINZA BABCOCK ATRAUMATICA ROTACION 360, LONGITUD 350MM, MANGO ERGONOMICO 5MM</v>
      </c>
      <c r="D288" s="18">
        <f>VLOOKUP(A288,'EV PRECIO REFERENCIA'!A288:D619,4,0)</f>
        <v>1</v>
      </c>
      <c r="E288" s="86" t="str">
        <f>VLOOKUP(A288,'EV PRECIO REFERENCIA'!A288:E619,5,0)</f>
        <v>UN</v>
      </c>
      <c r="F288" s="23">
        <f>VLOOKUP(A288,'EV PRECIO REFERENCIA'!A288:F619,6,0)</f>
        <v>497176.05</v>
      </c>
      <c r="G288" s="23">
        <f>VLOOKUP(A288,'EV PRECIO REFERENCIA'!A288:G619,7,0)</f>
        <v>1</v>
      </c>
      <c r="H288" s="8">
        <f t="shared" si="111"/>
        <v>497176.05</v>
      </c>
      <c r="I288" s="8">
        <f t="shared" si="112"/>
        <v>397740.83999999997</v>
      </c>
      <c r="J288" s="8" t="str">
        <f>+'EV PRECIO REFERENCIA'!I288</f>
        <v/>
      </c>
      <c r="K288" s="8" t="str">
        <f t="shared" si="113"/>
        <v>No Aplica</v>
      </c>
      <c r="L288" s="8" t="str">
        <f>+'EV PRECIO REFERENCIA'!L288</f>
        <v/>
      </c>
      <c r="M288" s="8" t="str">
        <f t="shared" si="114"/>
        <v>No Aplica</v>
      </c>
      <c r="N288" s="8" t="str">
        <f>+'EV PRECIO REFERENCIA'!O288</f>
        <v/>
      </c>
      <c r="O288" s="8" t="str">
        <f t="shared" si="115"/>
        <v>No Aplica</v>
      </c>
      <c r="P288" s="8" t="str">
        <f>+'EV PRECIO REFERENCIA'!R288</f>
        <v/>
      </c>
      <c r="Q288" s="8" t="str">
        <f t="shared" si="116"/>
        <v>No Aplica</v>
      </c>
      <c r="R288" s="8" t="str">
        <f>+'EV PRECIO REFERENCIA'!U288</f>
        <v/>
      </c>
      <c r="S288" s="8" t="str">
        <f t="shared" si="117"/>
        <v>No Aplica</v>
      </c>
      <c r="T288" s="8" t="str">
        <f>+'EV PRECIO REFERENCIA'!X288</f>
        <v/>
      </c>
      <c r="U288" s="8" t="str">
        <f t="shared" si="118"/>
        <v>No Aplica</v>
      </c>
      <c r="V288" s="8" t="e">
        <f>+'EV PRECIO REFERENCIA'!AA288</f>
        <v>#REF!</v>
      </c>
      <c r="W288" s="8" t="e">
        <f t="shared" si="119"/>
        <v>#REF!</v>
      </c>
      <c r="X288" s="258" t="str">
        <f>+'EV PRECIO REFERENCIA'!AD288</f>
        <v/>
      </c>
      <c r="Y288" s="8" t="str">
        <f t="shared" si="120"/>
        <v>No Aplica</v>
      </c>
      <c r="Z288" s="8" t="str">
        <f>+'EV PRECIO REFERENCIA'!AG288</f>
        <v/>
      </c>
      <c r="AA288" s="8" t="str">
        <f t="shared" si="121"/>
        <v>No Aplica</v>
      </c>
      <c r="AB288" s="8">
        <f>+'EV PRECIO REFERENCIA'!AJ288:AJ620</f>
        <v>387226</v>
      </c>
      <c r="AC288" s="8" t="str">
        <f t="shared" si="122"/>
        <v>No Aplica</v>
      </c>
      <c r="AD288" s="8" t="str">
        <f>+'EV PRECIO REFERENCIA'!AM288</f>
        <v/>
      </c>
      <c r="AE288" s="8" t="str">
        <f t="shared" si="123"/>
        <v>No Aplica</v>
      </c>
      <c r="AF288" s="342" t="str">
        <f>+'EV PRECIO REFERENCIA'!AP288</f>
        <v/>
      </c>
      <c r="AG288" s="8" t="str">
        <f t="shared" si="124"/>
        <v>No Aplica</v>
      </c>
      <c r="AH288" s="8" t="str">
        <f>+'EV PRECIO REFERENCIA'!AS288</f>
        <v/>
      </c>
      <c r="AI288" s="8" t="str">
        <f t="shared" si="125"/>
        <v>No Aplica</v>
      </c>
      <c r="AJ288" s="8" t="str">
        <f>+'EV PRECIO REFERENCIA'!AV288</f>
        <v/>
      </c>
      <c r="AK288" s="8" t="str">
        <f t="shared" si="126"/>
        <v>No Aplica</v>
      </c>
      <c r="AL288" s="342" t="str">
        <f>+'EV PRECIO REFERENCIA'!AY288</f>
        <v/>
      </c>
      <c r="AM288" s="8" t="str">
        <f t="shared" si="127"/>
        <v>No Aplica</v>
      </c>
      <c r="AN288" s="8" t="str">
        <f>+'EV PRECIO REFERENCIA'!BB288</f>
        <v/>
      </c>
      <c r="AO288" s="8" t="str">
        <f t="shared" si="128"/>
        <v>No Aplica</v>
      </c>
      <c r="AP288" s="8" t="str">
        <f>+'EV PRECIO REFERENCIA'!BE288</f>
        <v/>
      </c>
      <c r="AQ288" s="8" t="str">
        <f t="shared" si="129"/>
        <v>No Aplica</v>
      </c>
      <c r="AR288" s="8" t="str">
        <f>+'EV PRECIO REFERENCIA'!BH288</f>
        <v/>
      </c>
      <c r="AS288" s="8" t="str">
        <f t="shared" si="130"/>
        <v>No Aplica</v>
      </c>
      <c r="AT288" s="8" t="str">
        <f>+'EV PRECIO REFERENCIA'!BK288</f>
        <v/>
      </c>
      <c r="AU288" s="8" t="str">
        <f t="shared" si="131"/>
        <v>No Aplica</v>
      </c>
      <c r="AV288" s="8" t="str">
        <f>+'EV PRECIO REFERENCIA'!BQ288</f>
        <v/>
      </c>
      <c r="AW288" s="8" t="str">
        <f t="shared" si="132"/>
        <v>No Aplica</v>
      </c>
      <c r="AX288" s="8" t="str">
        <f>+'EV PRECIO REFERENCIA'!BT288</f>
        <v/>
      </c>
      <c r="AY288" s="8" t="str">
        <f t="shared" si="133"/>
        <v>No Aplica</v>
      </c>
      <c r="AZ288" s="8" t="e">
        <f>+'EV PRECIO REFERENCIA'!BW288</f>
        <v>#REF!</v>
      </c>
      <c r="BA288" s="8" t="e">
        <f t="shared" si="134"/>
        <v>#REF!</v>
      </c>
      <c r="BB288" s="44">
        <f t="shared" si="135"/>
        <v>387226</v>
      </c>
    </row>
    <row r="289" spans="1:54" ht="38.25" x14ac:dyDescent="0.2">
      <c r="A289" s="85">
        <f t="shared" si="110"/>
        <v>280</v>
      </c>
      <c r="B289" s="22" t="str">
        <f>VLOOKUP(A289,'EV PRECIO REFERENCIA'!A289:B620,2,0)</f>
        <v>DM1838</v>
      </c>
      <c r="C289" s="135" t="str">
        <f>VLOOKUP(A289,'EV PRECIO REFERENCIA'!A289:C620,3,0)</f>
        <v>PINZA DE LAPAROSCOPIA DE ARMONICO ACE DE 36 CMS ACTIVACION MANUAL</v>
      </c>
      <c r="D289" s="18">
        <f>VLOOKUP(A289,'EV PRECIO REFERENCIA'!A289:D620,4,0)</f>
        <v>1</v>
      </c>
      <c r="E289" s="86" t="str">
        <f>VLOOKUP(A289,'EV PRECIO REFERENCIA'!A289:E620,5,0)</f>
        <v>UN</v>
      </c>
      <c r="F289" s="23">
        <f>VLOOKUP(A289,'EV PRECIO REFERENCIA'!A289:F620,6,0)</f>
        <v>1663428.3147999998</v>
      </c>
      <c r="G289" s="23">
        <f>VLOOKUP(A289,'EV PRECIO REFERENCIA'!A289:G620,7,0)</f>
        <v>2</v>
      </c>
      <c r="H289" s="8">
        <f t="shared" si="111"/>
        <v>3326856.6295999996</v>
      </c>
      <c r="I289" s="8">
        <f t="shared" si="112"/>
        <v>1330742.6518399999</v>
      </c>
      <c r="J289" s="8" t="str">
        <f>+'EV PRECIO REFERENCIA'!I289</f>
        <v/>
      </c>
      <c r="K289" s="8" t="str">
        <f t="shared" si="113"/>
        <v>No Aplica</v>
      </c>
      <c r="L289" s="8" t="str">
        <f>+'EV PRECIO REFERENCIA'!L289</f>
        <v/>
      </c>
      <c r="M289" s="8" t="str">
        <f t="shared" si="114"/>
        <v>No Aplica</v>
      </c>
      <c r="N289" s="8" t="str">
        <f>+'EV PRECIO REFERENCIA'!O289</f>
        <v/>
      </c>
      <c r="O289" s="8" t="str">
        <f t="shared" si="115"/>
        <v>No Aplica</v>
      </c>
      <c r="P289" s="8" t="str">
        <f>+'EV PRECIO REFERENCIA'!R289</f>
        <v/>
      </c>
      <c r="Q289" s="8" t="str">
        <f t="shared" si="116"/>
        <v>No Aplica</v>
      </c>
      <c r="R289" s="8" t="str">
        <f>+'EV PRECIO REFERENCIA'!U289</f>
        <v/>
      </c>
      <c r="S289" s="8" t="str">
        <f t="shared" si="117"/>
        <v>No Aplica</v>
      </c>
      <c r="T289" s="8" t="str">
        <f>+'EV PRECIO REFERENCIA'!X289</f>
        <v/>
      </c>
      <c r="U289" s="8" t="str">
        <f t="shared" si="118"/>
        <v>No Aplica</v>
      </c>
      <c r="V289" s="8" t="e">
        <f>+'EV PRECIO REFERENCIA'!AA289</f>
        <v>#REF!</v>
      </c>
      <c r="W289" s="8" t="e">
        <f t="shared" si="119"/>
        <v>#REF!</v>
      </c>
      <c r="X289" s="258" t="str">
        <f>+'EV PRECIO REFERENCIA'!AD289</f>
        <v/>
      </c>
      <c r="Y289" s="8" t="str">
        <f t="shared" si="120"/>
        <v>No Aplica</v>
      </c>
      <c r="Z289" s="8" t="str">
        <f>+'EV PRECIO REFERENCIA'!AG289</f>
        <v/>
      </c>
      <c r="AA289" s="8" t="str">
        <f t="shared" si="121"/>
        <v>No Aplica</v>
      </c>
      <c r="AB289" s="8">
        <f>+'EV PRECIO REFERENCIA'!AJ289:AJ621</f>
        <v>1374450</v>
      </c>
      <c r="AC289" s="8" t="str">
        <f t="shared" si="122"/>
        <v>No Aplica</v>
      </c>
      <c r="AD289" s="8" t="str">
        <f>+'EV PRECIO REFERENCIA'!AM289</f>
        <v/>
      </c>
      <c r="AE289" s="8" t="str">
        <f t="shared" si="123"/>
        <v>No Aplica</v>
      </c>
      <c r="AF289" s="342" t="str">
        <f>+'EV PRECIO REFERENCIA'!AP289</f>
        <v/>
      </c>
      <c r="AG289" s="8" t="str">
        <f t="shared" si="124"/>
        <v>No Aplica</v>
      </c>
      <c r="AH289" s="8" t="str">
        <f>+'EV PRECIO REFERENCIA'!AS289</f>
        <v/>
      </c>
      <c r="AI289" s="8" t="str">
        <f t="shared" si="125"/>
        <v>No Aplica</v>
      </c>
      <c r="AJ289" s="8" t="str">
        <f>+'EV PRECIO REFERENCIA'!AV289</f>
        <v/>
      </c>
      <c r="AK289" s="8" t="str">
        <f t="shared" si="126"/>
        <v>No Aplica</v>
      </c>
      <c r="AL289" s="342" t="str">
        <f>+'EV PRECIO REFERENCIA'!AY289</f>
        <v/>
      </c>
      <c r="AM289" s="8" t="str">
        <f t="shared" si="127"/>
        <v>No Aplica</v>
      </c>
      <c r="AN289" s="8" t="str">
        <f>+'EV PRECIO REFERENCIA'!BB289</f>
        <v/>
      </c>
      <c r="AO289" s="8" t="str">
        <f t="shared" si="128"/>
        <v>No Aplica</v>
      </c>
      <c r="AP289" s="8" t="str">
        <f>+'EV PRECIO REFERENCIA'!BE289</f>
        <v/>
      </c>
      <c r="AQ289" s="8" t="str">
        <f t="shared" si="129"/>
        <v>No Aplica</v>
      </c>
      <c r="AR289" s="8" t="str">
        <f>+'EV PRECIO REFERENCIA'!BH289</f>
        <v/>
      </c>
      <c r="AS289" s="8" t="str">
        <f t="shared" si="130"/>
        <v>No Aplica</v>
      </c>
      <c r="AT289" s="8" t="str">
        <f>+'EV PRECIO REFERENCIA'!BK289</f>
        <v/>
      </c>
      <c r="AU289" s="8" t="str">
        <f t="shared" si="131"/>
        <v>No Aplica</v>
      </c>
      <c r="AV289" s="8" t="str">
        <f>+'EV PRECIO REFERENCIA'!BQ289</f>
        <v/>
      </c>
      <c r="AW289" s="8" t="str">
        <f t="shared" si="132"/>
        <v>No Aplica</v>
      </c>
      <c r="AX289" s="8" t="str">
        <f>+'EV PRECIO REFERENCIA'!BT289</f>
        <v/>
      </c>
      <c r="AY289" s="8" t="str">
        <f t="shared" si="133"/>
        <v>No Aplica</v>
      </c>
      <c r="AZ289" s="8" t="e">
        <f>+'EV PRECIO REFERENCIA'!BW289</f>
        <v>#REF!</v>
      </c>
      <c r="BA289" s="8" t="e">
        <f t="shared" si="134"/>
        <v>#REF!</v>
      </c>
      <c r="BB289" s="44">
        <f t="shared" si="135"/>
        <v>1374450</v>
      </c>
    </row>
    <row r="290" spans="1:54" ht="38.25" x14ac:dyDescent="0.2">
      <c r="A290" s="85">
        <f t="shared" si="110"/>
        <v>281</v>
      </c>
      <c r="B290" s="22" t="str">
        <f>VLOOKUP(A290,'EV PRECIO REFERENCIA'!A290:B621,2,0)</f>
        <v>DM1395</v>
      </c>
      <c r="C290" s="135" t="str">
        <f>VLOOKUP(A290,'EV PRECIO REFERENCIA'!A290:C621,3,0)</f>
        <v>SENSOR DE FLUJO DESECHABLE N5302 PARA VENTILADOR SLE 5000</v>
      </c>
      <c r="D290" s="18">
        <f>VLOOKUP(A290,'EV PRECIO REFERENCIA'!A290:D621,4,0)</f>
        <v>1</v>
      </c>
      <c r="E290" s="86" t="str">
        <f>VLOOKUP(A290,'EV PRECIO REFERENCIA'!A290:E621,5,0)</f>
        <v>UN</v>
      </c>
      <c r="F290" s="23">
        <f>VLOOKUP(A290,'EV PRECIO REFERENCIA'!A290:F621,6,0)</f>
        <v>302421.84000000003</v>
      </c>
      <c r="G290" s="23">
        <f>VLOOKUP(A290,'EV PRECIO REFERENCIA'!A290:G621,7,0)</f>
        <v>1</v>
      </c>
      <c r="H290" s="8">
        <f t="shared" si="111"/>
        <v>302421.84000000003</v>
      </c>
      <c r="I290" s="8">
        <f t="shared" si="112"/>
        <v>241937.47200000001</v>
      </c>
      <c r="J290" s="8" t="str">
        <f>+'EV PRECIO REFERENCIA'!I290</f>
        <v/>
      </c>
      <c r="K290" s="8" t="str">
        <f t="shared" si="113"/>
        <v>No Aplica</v>
      </c>
      <c r="L290" s="8" t="str">
        <f>+'EV PRECIO REFERENCIA'!L290</f>
        <v/>
      </c>
      <c r="M290" s="8" t="str">
        <f t="shared" si="114"/>
        <v>No Aplica</v>
      </c>
      <c r="N290" s="8">
        <f>+'EV PRECIO REFERENCIA'!O290</f>
        <v>302422</v>
      </c>
      <c r="O290" s="8" t="str">
        <f t="shared" si="115"/>
        <v>No Aplica</v>
      </c>
      <c r="P290" s="8" t="str">
        <f>+'EV PRECIO REFERENCIA'!R290</f>
        <v/>
      </c>
      <c r="Q290" s="8" t="str">
        <f t="shared" si="116"/>
        <v>No Aplica</v>
      </c>
      <c r="R290" s="8" t="str">
        <f>+'EV PRECIO REFERENCIA'!U290</f>
        <v/>
      </c>
      <c r="S290" s="8" t="str">
        <f t="shared" si="117"/>
        <v>No Aplica</v>
      </c>
      <c r="T290" s="8" t="str">
        <f>+'EV PRECIO REFERENCIA'!X290</f>
        <v/>
      </c>
      <c r="U290" s="8" t="str">
        <f t="shared" si="118"/>
        <v>No Aplica</v>
      </c>
      <c r="V290" s="8" t="e">
        <f>+'EV PRECIO REFERENCIA'!AA290</f>
        <v>#REF!</v>
      </c>
      <c r="W290" s="8" t="e">
        <f t="shared" si="119"/>
        <v>#REF!</v>
      </c>
      <c r="X290" s="258" t="str">
        <f>+'EV PRECIO REFERENCIA'!AD290</f>
        <v/>
      </c>
      <c r="Y290" s="8" t="str">
        <f t="shared" si="120"/>
        <v>No Aplica</v>
      </c>
      <c r="Z290" s="8" t="str">
        <f>+'EV PRECIO REFERENCIA'!AG290</f>
        <v/>
      </c>
      <c r="AA290" s="8" t="str">
        <f t="shared" si="121"/>
        <v>No Aplica</v>
      </c>
      <c r="AB290" s="8" t="str">
        <f>+'EV PRECIO REFERENCIA'!AJ290:AJ622</f>
        <v/>
      </c>
      <c r="AC290" s="8" t="str">
        <f t="shared" si="122"/>
        <v>No Aplica</v>
      </c>
      <c r="AD290" s="8" t="str">
        <f>+'EV PRECIO REFERENCIA'!AM290</f>
        <v/>
      </c>
      <c r="AE290" s="8" t="str">
        <f t="shared" si="123"/>
        <v>No Aplica</v>
      </c>
      <c r="AF290" s="342" t="str">
        <f>+'EV PRECIO REFERENCIA'!AP290</f>
        <v/>
      </c>
      <c r="AG290" s="8" t="str">
        <f t="shared" si="124"/>
        <v>No Aplica</v>
      </c>
      <c r="AH290" s="8" t="str">
        <f>+'EV PRECIO REFERENCIA'!AS290</f>
        <v/>
      </c>
      <c r="AI290" s="8" t="str">
        <f t="shared" si="125"/>
        <v>No Aplica</v>
      </c>
      <c r="AJ290" s="8" t="str">
        <f>+'EV PRECIO REFERENCIA'!AV290</f>
        <v/>
      </c>
      <c r="AK290" s="8" t="str">
        <f t="shared" si="126"/>
        <v>No Aplica</v>
      </c>
      <c r="AL290" s="342" t="str">
        <f>+'EV PRECIO REFERENCIA'!AY290</f>
        <v/>
      </c>
      <c r="AM290" s="8" t="str">
        <f t="shared" si="127"/>
        <v>No Aplica</v>
      </c>
      <c r="AN290" s="8" t="str">
        <f>+'EV PRECIO REFERENCIA'!BB290</f>
        <v/>
      </c>
      <c r="AO290" s="8" t="str">
        <f t="shared" si="128"/>
        <v>No Aplica</v>
      </c>
      <c r="AP290" s="8" t="str">
        <f>+'EV PRECIO REFERENCIA'!BE290</f>
        <v/>
      </c>
      <c r="AQ290" s="8" t="str">
        <f t="shared" si="129"/>
        <v>No Aplica</v>
      </c>
      <c r="AR290" s="8" t="str">
        <f>+'EV PRECIO REFERENCIA'!BH290</f>
        <v/>
      </c>
      <c r="AS290" s="8" t="str">
        <f t="shared" si="130"/>
        <v>No Aplica</v>
      </c>
      <c r="AT290" s="8" t="str">
        <f>+'EV PRECIO REFERENCIA'!BK290</f>
        <v/>
      </c>
      <c r="AU290" s="8" t="str">
        <f t="shared" si="131"/>
        <v>No Aplica</v>
      </c>
      <c r="AV290" s="8" t="str">
        <f>+'EV PRECIO REFERENCIA'!BQ290</f>
        <v/>
      </c>
      <c r="AW290" s="8" t="str">
        <f t="shared" si="132"/>
        <v>No Aplica</v>
      </c>
      <c r="AX290" s="8" t="str">
        <f>+'EV PRECIO REFERENCIA'!BT290</f>
        <v/>
      </c>
      <c r="AY290" s="8" t="str">
        <f t="shared" si="133"/>
        <v>No Aplica</v>
      </c>
      <c r="AZ290" s="8" t="e">
        <f>+'EV PRECIO REFERENCIA'!BW290</f>
        <v>#REF!</v>
      </c>
      <c r="BA290" s="8" t="e">
        <f t="shared" si="134"/>
        <v>#REF!</v>
      </c>
      <c r="BB290" s="44">
        <f t="shared" si="135"/>
        <v>302422</v>
      </c>
    </row>
    <row r="291" spans="1:54" ht="25.5" x14ac:dyDescent="0.2">
      <c r="A291" s="85">
        <f t="shared" si="110"/>
        <v>282</v>
      </c>
      <c r="B291" s="22" t="str">
        <f>VLOOKUP(A291,'EV PRECIO REFERENCIA'!A291:B622,2,0)</f>
        <v>DM1231</v>
      </c>
      <c r="C291" s="135" t="str">
        <f>VLOOKUP(A291,'EV PRECIO REFERENCIA'!A291:C622,3,0)</f>
        <v>ACIDO TRICLOROACETICO 35% X 30ML</v>
      </c>
      <c r="D291" s="18">
        <f>VLOOKUP(A291,'EV PRECIO REFERENCIA'!A291:D622,4,0)</f>
        <v>1</v>
      </c>
      <c r="E291" s="86" t="str">
        <f>VLOOKUP(A291,'EV PRECIO REFERENCIA'!A291:E622,5,0)</f>
        <v>UN</v>
      </c>
      <c r="F291" s="23">
        <f>VLOOKUP(A291,'EV PRECIO REFERENCIA'!A291:F622,6,0)</f>
        <v>77807.032590000003</v>
      </c>
      <c r="G291" s="23">
        <f>VLOOKUP(A291,'EV PRECIO REFERENCIA'!A291:G622,7,0)</f>
        <v>1</v>
      </c>
      <c r="H291" s="8">
        <f t="shared" si="111"/>
        <v>77807.032590000003</v>
      </c>
      <c r="I291" s="8">
        <f t="shared" si="112"/>
        <v>62245.626071999999</v>
      </c>
      <c r="J291" s="8" t="str">
        <f>+'EV PRECIO REFERENCIA'!I291</f>
        <v/>
      </c>
      <c r="K291" s="8" t="str">
        <f t="shared" si="113"/>
        <v>No Aplica</v>
      </c>
      <c r="L291" s="8" t="str">
        <f>+'EV PRECIO REFERENCIA'!L291</f>
        <v/>
      </c>
      <c r="M291" s="8" t="str">
        <f t="shared" si="114"/>
        <v>No Aplica</v>
      </c>
      <c r="N291" s="8" t="str">
        <f>+'EV PRECIO REFERENCIA'!O291</f>
        <v/>
      </c>
      <c r="O291" s="8" t="str">
        <f t="shared" si="115"/>
        <v>No Aplica</v>
      </c>
      <c r="P291" s="8" t="str">
        <f>+'EV PRECIO REFERENCIA'!R291</f>
        <v/>
      </c>
      <c r="Q291" s="8" t="str">
        <f t="shared" si="116"/>
        <v>No Aplica</v>
      </c>
      <c r="R291" s="8" t="str">
        <f>+'EV PRECIO REFERENCIA'!U291</f>
        <v/>
      </c>
      <c r="S291" s="8" t="str">
        <f t="shared" si="117"/>
        <v>No Aplica</v>
      </c>
      <c r="T291" s="8" t="str">
        <f>+'EV PRECIO REFERENCIA'!X291</f>
        <v/>
      </c>
      <c r="U291" s="8" t="str">
        <f t="shared" si="118"/>
        <v>No Aplica</v>
      </c>
      <c r="V291" s="8" t="e">
        <f>+'EV PRECIO REFERENCIA'!AA291</f>
        <v>#REF!</v>
      </c>
      <c r="W291" s="8" t="e">
        <f t="shared" si="119"/>
        <v>#REF!</v>
      </c>
      <c r="X291" s="258" t="str">
        <f>+'EV PRECIO REFERENCIA'!AD291</f>
        <v/>
      </c>
      <c r="Y291" s="8" t="str">
        <f t="shared" si="120"/>
        <v>No Aplica</v>
      </c>
      <c r="Z291" s="8" t="str">
        <f>+'EV PRECIO REFERENCIA'!AG291</f>
        <v/>
      </c>
      <c r="AA291" s="8" t="str">
        <f t="shared" si="121"/>
        <v>No Aplica</v>
      </c>
      <c r="AB291" s="8" t="str">
        <f>+'EV PRECIO REFERENCIA'!AJ291:AJ623</f>
        <v/>
      </c>
      <c r="AC291" s="8" t="str">
        <f t="shared" si="122"/>
        <v>No Aplica</v>
      </c>
      <c r="AD291" s="8" t="str">
        <f>+'EV PRECIO REFERENCIA'!AM291</f>
        <v/>
      </c>
      <c r="AE291" s="8" t="str">
        <f t="shared" si="123"/>
        <v>No Aplica</v>
      </c>
      <c r="AF291" s="342" t="str">
        <f>+'EV PRECIO REFERENCIA'!AP291</f>
        <v/>
      </c>
      <c r="AG291" s="8" t="str">
        <f t="shared" si="124"/>
        <v>No Aplica</v>
      </c>
      <c r="AH291" s="8" t="str">
        <f>+'EV PRECIO REFERENCIA'!AS291</f>
        <v/>
      </c>
      <c r="AI291" s="8" t="str">
        <f t="shared" si="125"/>
        <v>No Aplica</v>
      </c>
      <c r="AJ291" s="8" t="str">
        <f>+'EV PRECIO REFERENCIA'!AV291</f>
        <v/>
      </c>
      <c r="AK291" s="8" t="str">
        <f t="shared" si="126"/>
        <v>No Aplica</v>
      </c>
      <c r="AL291" s="342" t="str">
        <f>+'EV PRECIO REFERENCIA'!AY291</f>
        <v/>
      </c>
      <c r="AM291" s="8" t="str">
        <f t="shared" si="127"/>
        <v>No Aplica</v>
      </c>
      <c r="AN291" s="8" t="str">
        <f>+'EV PRECIO REFERENCIA'!BB291</f>
        <v/>
      </c>
      <c r="AO291" s="8" t="str">
        <f t="shared" si="128"/>
        <v>No Aplica</v>
      </c>
      <c r="AP291" s="8" t="str">
        <f>+'EV PRECIO REFERENCIA'!BE291</f>
        <v/>
      </c>
      <c r="AQ291" s="8" t="str">
        <f t="shared" si="129"/>
        <v>No Aplica</v>
      </c>
      <c r="AR291" s="8" t="str">
        <f>+'EV PRECIO REFERENCIA'!BH291</f>
        <v/>
      </c>
      <c r="AS291" s="8" t="str">
        <f t="shared" si="130"/>
        <v>No Aplica</v>
      </c>
      <c r="AT291" s="8" t="str">
        <f>+'EV PRECIO REFERENCIA'!BK291</f>
        <v/>
      </c>
      <c r="AU291" s="8" t="str">
        <f t="shared" si="131"/>
        <v>No Aplica</v>
      </c>
      <c r="AV291" s="8" t="str">
        <f>+'EV PRECIO REFERENCIA'!BQ291</f>
        <v/>
      </c>
      <c r="AW291" s="8" t="str">
        <f t="shared" si="132"/>
        <v>No Aplica</v>
      </c>
      <c r="AX291" s="8" t="str">
        <f>+'EV PRECIO REFERENCIA'!BT291</f>
        <v/>
      </c>
      <c r="AY291" s="8" t="str">
        <f t="shared" si="133"/>
        <v>No Aplica</v>
      </c>
      <c r="AZ291" s="8" t="e">
        <f>+'EV PRECIO REFERENCIA'!BW291</f>
        <v>#REF!</v>
      </c>
      <c r="BA291" s="8" t="e">
        <f t="shared" si="134"/>
        <v>#REF!</v>
      </c>
      <c r="BB291" s="44">
        <f t="shared" si="135"/>
        <v>0</v>
      </c>
    </row>
    <row r="292" spans="1:54" ht="38.25" x14ac:dyDescent="0.2">
      <c r="A292" s="85">
        <f t="shared" si="110"/>
        <v>283</v>
      </c>
      <c r="B292" s="22" t="str">
        <f>VLOOKUP(A292,'EV PRECIO REFERENCIA'!A292:B623,2,0)</f>
        <v>DM448</v>
      </c>
      <c r="C292" s="135" t="str">
        <f>VLOOKUP(A292,'EV PRECIO REFERENCIA'!A292:C623,3,0)</f>
        <v>ENVOLVEDERA EN TELA NO TEJIDA DE POLIPROPILENO 100 CM X 100 CM</v>
      </c>
      <c r="D292" s="18">
        <f>VLOOKUP(A292,'EV PRECIO REFERENCIA'!A292:D623,4,0)</f>
        <v>1</v>
      </c>
      <c r="E292" s="86" t="str">
        <f>VLOOKUP(A292,'EV PRECIO REFERENCIA'!A292:E623,5,0)</f>
        <v>UN</v>
      </c>
      <c r="F292" s="23">
        <f>VLOOKUP(A292,'EV PRECIO REFERENCIA'!A292:F623,6,0)</f>
        <v>1043.6300000000001</v>
      </c>
      <c r="G292" s="23">
        <f>VLOOKUP(A292,'EV PRECIO REFERENCIA'!A292:G623,7,0)</f>
        <v>867</v>
      </c>
      <c r="H292" s="8">
        <f t="shared" si="111"/>
        <v>904827.21000000008</v>
      </c>
      <c r="I292" s="8">
        <f t="shared" si="112"/>
        <v>834.90400000000011</v>
      </c>
      <c r="J292" s="8" t="str">
        <f>+'EV PRECIO REFERENCIA'!I292</f>
        <v/>
      </c>
      <c r="K292" s="8" t="str">
        <f t="shared" si="113"/>
        <v>No Aplica</v>
      </c>
      <c r="L292" s="8" t="str">
        <f>+'EV PRECIO REFERENCIA'!L292</f>
        <v/>
      </c>
      <c r="M292" s="8" t="str">
        <f t="shared" si="114"/>
        <v>No Aplica</v>
      </c>
      <c r="N292" s="8" t="str">
        <f>+'EV PRECIO REFERENCIA'!O292</f>
        <v/>
      </c>
      <c r="O292" s="8" t="str">
        <f t="shared" si="115"/>
        <v>No Aplica</v>
      </c>
      <c r="P292" s="8" t="str">
        <f>+'EV PRECIO REFERENCIA'!R292</f>
        <v/>
      </c>
      <c r="Q292" s="8" t="str">
        <f t="shared" si="116"/>
        <v>No Aplica</v>
      </c>
      <c r="R292" s="8" t="str">
        <f>+'EV PRECIO REFERENCIA'!U292</f>
        <v/>
      </c>
      <c r="S292" s="8" t="str">
        <f t="shared" si="117"/>
        <v>No Aplica</v>
      </c>
      <c r="T292" s="8" t="str">
        <f>+'EV PRECIO REFERENCIA'!X292</f>
        <v/>
      </c>
      <c r="U292" s="8" t="str">
        <f t="shared" si="118"/>
        <v>No Aplica</v>
      </c>
      <c r="V292" s="8" t="e">
        <f>+'EV PRECIO REFERENCIA'!AA292</f>
        <v>#REF!</v>
      </c>
      <c r="W292" s="8" t="e">
        <f t="shared" si="119"/>
        <v>#REF!</v>
      </c>
      <c r="X292" s="258" t="str">
        <f>+'EV PRECIO REFERENCIA'!AD292</f>
        <v/>
      </c>
      <c r="Y292" s="8" t="str">
        <f t="shared" si="120"/>
        <v>No Aplica</v>
      </c>
      <c r="Z292" s="8" t="str">
        <f>+'EV PRECIO REFERENCIA'!AG292</f>
        <v/>
      </c>
      <c r="AA292" s="8" t="str">
        <f t="shared" si="121"/>
        <v>No Aplica</v>
      </c>
      <c r="AB292" s="8" t="str">
        <f>+'EV PRECIO REFERENCIA'!AJ292:AJ624</f>
        <v/>
      </c>
      <c r="AC292" s="8" t="str">
        <f t="shared" si="122"/>
        <v>No Aplica</v>
      </c>
      <c r="AD292" s="8" t="str">
        <f>+'EV PRECIO REFERENCIA'!AM292</f>
        <v/>
      </c>
      <c r="AE292" s="8" t="str">
        <f t="shared" si="123"/>
        <v>No Aplica</v>
      </c>
      <c r="AF292" s="342" t="str">
        <f>+'EV PRECIO REFERENCIA'!AP292</f>
        <v/>
      </c>
      <c r="AG292" s="8" t="str">
        <f t="shared" si="124"/>
        <v>No Aplica</v>
      </c>
      <c r="AH292" s="8" t="str">
        <f>+'EV PRECIO REFERENCIA'!AS292</f>
        <v/>
      </c>
      <c r="AI292" s="8" t="str">
        <f t="shared" si="125"/>
        <v>No Aplica</v>
      </c>
      <c r="AJ292" s="8" t="str">
        <f>+'EV PRECIO REFERENCIA'!AV292</f>
        <v/>
      </c>
      <c r="AK292" s="8" t="str">
        <f t="shared" si="126"/>
        <v>No Aplica</v>
      </c>
      <c r="AL292" s="342" t="str">
        <f>+'EV PRECIO REFERENCIA'!AY292</f>
        <v/>
      </c>
      <c r="AM292" s="8" t="str">
        <f t="shared" si="127"/>
        <v>No Aplica</v>
      </c>
      <c r="AN292" s="8" t="str">
        <f>+'EV PRECIO REFERENCIA'!BB292</f>
        <v/>
      </c>
      <c r="AO292" s="8" t="str">
        <f t="shared" si="128"/>
        <v>No Aplica</v>
      </c>
      <c r="AP292" s="8" t="str">
        <f>+'EV PRECIO REFERENCIA'!BE292</f>
        <v/>
      </c>
      <c r="AQ292" s="8" t="str">
        <f t="shared" si="129"/>
        <v>No Aplica</v>
      </c>
      <c r="AR292" s="8" t="str">
        <f>+'EV PRECIO REFERENCIA'!BH292</f>
        <v/>
      </c>
      <c r="AS292" s="8" t="str">
        <f t="shared" si="130"/>
        <v>No Aplica</v>
      </c>
      <c r="AT292" s="8" t="str">
        <f>+'EV PRECIO REFERENCIA'!BK292</f>
        <v/>
      </c>
      <c r="AU292" s="8" t="str">
        <f t="shared" si="131"/>
        <v>No Aplica</v>
      </c>
      <c r="AV292" s="8" t="str">
        <f>+'EV PRECIO REFERENCIA'!BQ292</f>
        <v/>
      </c>
      <c r="AW292" s="8" t="str">
        <f t="shared" si="132"/>
        <v>No Aplica</v>
      </c>
      <c r="AX292" s="8" t="str">
        <f>+'EV PRECIO REFERENCIA'!BT292</f>
        <v/>
      </c>
      <c r="AY292" s="8" t="str">
        <f t="shared" si="133"/>
        <v>No Aplica</v>
      </c>
      <c r="AZ292" s="8" t="e">
        <f>+'EV PRECIO REFERENCIA'!BW292</f>
        <v>#REF!</v>
      </c>
      <c r="BA292" s="8" t="e">
        <f t="shared" si="134"/>
        <v>#REF!</v>
      </c>
      <c r="BB292" s="44">
        <f t="shared" si="135"/>
        <v>0</v>
      </c>
    </row>
    <row r="293" spans="1:54" ht="25.5" x14ac:dyDescent="0.2">
      <c r="A293" s="85">
        <f t="shared" si="110"/>
        <v>284</v>
      </c>
      <c r="B293" s="22" t="str">
        <f>VLOOKUP(A293,'EV PRECIO REFERENCIA'!A293:B624,2,0)</f>
        <v>DM1913</v>
      </c>
      <c r="C293" s="135" t="str">
        <f>VLOOKUP(A293,'EV PRECIO REFERENCIA'!A293:C624,3,0)</f>
        <v>ENVOLVEDERA TELA NO TEJIDA 120 X 120</v>
      </c>
      <c r="D293" s="18">
        <f>VLOOKUP(A293,'EV PRECIO REFERENCIA'!A293:D624,4,0)</f>
        <v>1</v>
      </c>
      <c r="E293" s="86" t="str">
        <f>VLOOKUP(A293,'EV PRECIO REFERENCIA'!A293:E624,5,0)</f>
        <v>UN</v>
      </c>
      <c r="F293" s="23">
        <f>VLOOKUP(A293,'EV PRECIO REFERENCIA'!A293:F624,6,0)</f>
        <v>1501.78</v>
      </c>
      <c r="G293" s="23">
        <f>VLOOKUP(A293,'EV PRECIO REFERENCIA'!A293:G624,7,0)</f>
        <v>400</v>
      </c>
      <c r="H293" s="8">
        <f t="shared" si="111"/>
        <v>600712</v>
      </c>
      <c r="I293" s="8">
        <f t="shared" si="112"/>
        <v>1201.424</v>
      </c>
      <c r="J293" s="8" t="str">
        <f>+'EV PRECIO REFERENCIA'!I293</f>
        <v/>
      </c>
      <c r="K293" s="8" t="str">
        <f t="shared" si="113"/>
        <v>No Aplica</v>
      </c>
      <c r="L293" s="8" t="str">
        <f>+'EV PRECIO REFERENCIA'!L293</f>
        <v/>
      </c>
      <c r="M293" s="8" t="str">
        <f t="shared" si="114"/>
        <v>No Aplica</v>
      </c>
      <c r="N293" s="8" t="str">
        <f>+'EV PRECIO REFERENCIA'!O293</f>
        <v/>
      </c>
      <c r="O293" s="8" t="str">
        <f t="shared" si="115"/>
        <v>No Aplica</v>
      </c>
      <c r="P293" s="8" t="str">
        <f>+'EV PRECIO REFERENCIA'!R293</f>
        <v/>
      </c>
      <c r="Q293" s="8" t="str">
        <f t="shared" si="116"/>
        <v>No Aplica</v>
      </c>
      <c r="R293" s="8" t="str">
        <f>+'EV PRECIO REFERENCIA'!U293</f>
        <v/>
      </c>
      <c r="S293" s="8" t="str">
        <f t="shared" si="117"/>
        <v>No Aplica</v>
      </c>
      <c r="T293" s="8" t="str">
        <f>+'EV PRECIO REFERENCIA'!X293</f>
        <v/>
      </c>
      <c r="U293" s="8" t="str">
        <f t="shared" si="118"/>
        <v>No Aplica</v>
      </c>
      <c r="V293" s="8" t="e">
        <f>+'EV PRECIO REFERENCIA'!AA293</f>
        <v>#REF!</v>
      </c>
      <c r="W293" s="8" t="e">
        <f t="shared" si="119"/>
        <v>#REF!</v>
      </c>
      <c r="X293" s="258" t="str">
        <f>+'EV PRECIO REFERENCIA'!AD293</f>
        <v/>
      </c>
      <c r="Y293" s="8" t="str">
        <f t="shared" si="120"/>
        <v>No Aplica</v>
      </c>
      <c r="Z293" s="8" t="str">
        <f>+'EV PRECIO REFERENCIA'!AG293</f>
        <v/>
      </c>
      <c r="AA293" s="8" t="str">
        <f t="shared" si="121"/>
        <v>No Aplica</v>
      </c>
      <c r="AB293" s="8" t="str">
        <f>+'EV PRECIO REFERENCIA'!AJ293:AJ625</f>
        <v/>
      </c>
      <c r="AC293" s="8" t="str">
        <f t="shared" si="122"/>
        <v>No Aplica</v>
      </c>
      <c r="AD293" s="8" t="str">
        <f>+'EV PRECIO REFERENCIA'!AM293</f>
        <v/>
      </c>
      <c r="AE293" s="8" t="str">
        <f t="shared" si="123"/>
        <v>No Aplica</v>
      </c>
      <c r="AF293" s="342" t="str">
        <f>+'EV PRECIO REFERENCIA'!AP293</f>
        <v/>
      </c>
      <c r="AG293" s="8" t="str">
        <f t="shared" si="124"/>
        <v>No Aplica</v>
      </c>
      <c r="AH293" s="8" t="str">
        <f>+'EV PRECIO REFERENCIA'!AS293</f>
        <v/>
      </c>
      <c r="AI293" s="8" t="str">
        <f t="shared" si="125"/>
        <v>No Aplica</v>
      </c>
      <c r="AJ293" s="8" t="str">
        <f>+'EV PRECIO REFERENCIA'!AV293</f>
        <v/>
      </c>
      <c r="AK293" s="8" t="str">
        <f t="shared" si="126"/>
        <v>No Aplica</v>
      </c>
      <c r="AL293" s="342" t="str">
        <f>+'EV PRECIO REFERENCIA'!AY293</f>
        <v/>
      </c>
      <c r="AM293" s="8" t="str">
        <f t="shared" si="127"/>
        <v>No Aplica</v>
      </c>
      <c r="AN293" s="8" t="str">
        <f>+'EV PRECIO REFERENCIA'!BB293</f>
        <v/>
      </c>
      <c r="AO293" s="8" t="str">
        <f t="shared" si="128"/>
        <v>No Aplica</v>
      </c>
      <c r="AP293" s="8" t="str">
        <f>+'EV PRECIO REFERENCIA'!BE293</f>
        <v/>
      </c>
      <c r="AQ293" s="8" t="str">
        <f t="shared" si="129"/>
        <v>No Aplica</v>
      </c>
      <c r="AR293" s="8" t="str">
        <f>+'EV PRECIO REFERENCIA'!BH293</f>
        <v/>
      </c>
      <c r="AS293" s="8" t="str">
        <f t="shared" si="130"/>
        <v>No Aplica</v>
      </c>
      <c r="AT293" s="8" t="str">
        <f>+'EV PRECIO REFERENCIA'!BK293</f>
        <v/>
      </c>
      <c r="AU293" s="8" t="str">
        <f t="shared" si="131"/>
        <v>No Aplica</v>
      </c>
      <c r="AV293" s="8" t="str">
        <f>+'EV PRECIO REFERENCIA'!BQ293</f>
        <v/>
      </c>
      <c r="AW293" s="8" t="str">
        <f t="shared" si="132"/>
        <v>No Aplica</v>
      </c>
      <c r="AX293" s="8" t="str">
        <f>+'EV PRECIO REFERENCIA'!BT293</f>
        <v/>
      </c>
      <c r="AY293" s="8" t="str">
        <f t="shared" si="133"/>
        <v>No Aplica</v>
      </c>
      <c r="AZ293" s="8" t="e">
        <f>+'EV PRECIO REFERENCIA'!BW293</f>
        <v>#REF!</v>
      </c>
      <c r="BA293" s="8" t="e">
        <f t="shared" si="134"/>
        <v>#REF!</v>
      </c>
      <c r="BB293" s="44">
        <f t="shared" si="135"/>
        <v>0</v>
      </c>
    </row>
    <row r="294" spans="1:54" ht="51" x14ac:dyDescent="0.2">
      <c r="A294" s="85">
        <f t="shared" si="110"/>
        <v>285</v>
      </c>
      <c r="B294" s="22" t="str">
        <f>VLOOKUP(A294,'EV PRECIO REFERENCIA'!A294:B625,2,0)</f>
        <v>DM1742</v>
      </c>
      <c r="C294" s="135" t="str">
        <f>VLOOKUP(A294,'EV PRECIO REFERENCIA'!A294:C625,3,0)</f>
        <v>ENVOLVEDERA DE TELA NO TEJIDA DE POLIPROPILENO TRES CAPAS 48 A 60 GR 50 CM X 50 CM</v>
      </c>
      <c r="D294" s="18">
        <f>VLOOKUP(A294,'EV PRECIO REFERENCIA'!A294:D625,4,0)</f>
        <v>1</v>
      </c>
      <c r="E294" s="86" t="str">
        <f>VLOOKUP(A294,'EV PRECIO REFERENCIA'!A294:E625,5,0)</f>
        <v>UN</v>
      </c>
      <c r="F294" s="23">
        <f>VLOOKUP(A294,'EV PRECIO REFERENCIA'!A294:F625,6,0)</f>
        <v>549.78</v>
      </c>
      <c r="G294" s="23">
        <f>VLOOKUP(A294,'EV PRECIO REFERENCIA'!A294:G625,7,0)</f>
        <v>250</v>
      </c>
      <c r="H294" s="8">
        <f t="shared" si="111"/>
        <v>137445</v>
      </c>
      <c r="I294" s="8">
        <f t="shared" si="112"/>
        <v>439.82399999999996</v>
      </c>
      <c r="J294" s="8" t="str">
        <f>+'EV PRECIO REFERENCIA'!I294</f>
        <v/>
      </c>
      <c r="K294" s="8" t="str">
        <f t="shared" si="113"/>
        <v>No Aplica</v>
      </c>
      <c r="L294" s="8" t="str">
        <f>+'EV PRECIO REFERENCIA'!L294</f>
        <v/>
      </c>
      <c r="M294" s="8" t="str">
        <f t="shared" si="114"/>
        <v>No Aplica</v>
      </c>
      <c r="N294" s="8" t="str">
        <f>+'EV PRECIO REFERENCIA'!O294</f>
        <v/>
      </c>
      <c r="O294" s="8" t="str">
        <f t="shared" si="115"/>
        <v>No Aplica</v>
      </c>
      <c r="P294" s="8" t="str">
        <f>+'EV PRECIO REFERENCIA'!R294</f>
        <v/>
      </c>
      <c r="Q294" s="8" t="str">
        <f t="shared" si="116"/>
        <v>No Aplica</v>
      </c>
      <c r="R294" s="8" t="str">
        <f>+'EV PRECIO REFERENCIA'!U294</f>
        <v/>
      </c>
      <c r="S294" s="8" t="str">
        <f t="shared" si="117"/>
        <v>No Aplica</v>
      </c>
      <c r="T294" s="8">
        <f>+'EV PRECIO REFERENCIA'!X294</f>
        <v>549.78</v>
      </c>
      <c r="U294" s="8" t="str">
        <f t="shared" si="118"/>
        <v>Precios Bajos</v>
      </c>
      <c r="V294" s="8" t="e">
        <f>+'EV PRECIO REFERENCIA'!AA294</f>
        <v>#REF!</v>
      </c>
      <c r="W294" s="8" t="e">
        <f t="shared" si="119"/>
        <v>#REF!</v>
      </c>
      <c r="X294" s="258" t="str">
        <f>+'EV PRECIO REFERENCIA'!AD294</f>
        <v/>
      </c>
      <c r="Y294" s="8" t="str">
        <f t="shared" si="120"/>
        <v>No Aplica</v>
      </c>
      <c r="Z294" s="8" t="str">
        <f>+'EV PRECIO REFERENCIA'!AG294</f>
        <v/>
      </c>
      <c r="AA294" s="8" t="str">
        <f t="shared" si="121"/>
        <v>No Aplica</v>
      </c>
      <c r="AB294" s="8" t="str">
        <f>+'EV PRECIO REFERENCIA'!AJ294:AJ626</f>
        <v/>
      </c>
      <c r="AC294" s="8" t="str">
        <f t="shared" si="122"/>
        <v>No Aplica</v>
      </c>
      <c r="AD294" s="8" t="str">
        <f>+'EV PRECIO REFERENCIA'!AM294</f>
        <v/>
      </c>
      <c r="AE294" s="8" t="str">
        <f t="shared" si="123"/>
        <v>No Aplica</v>
      </c>
      <c r="AF294" s="342" t="str">
        <f>+'EV PRECIO REFERENCIA'!AP294</f>
        <v/>
      </c>
      <c r="AG294" s="8" t="str">
        <f t="shared" si="124"/>
        <v>No Aplica</v>
      </c>
      <c r="AH294" s="8" t="str">
        <f>+'EV PRECIO REFERENCIA'!AS294</f>
        <v/>
      </c>
      <c r="AI294" s="8" t="str">
        <f t="shared" si="125"/>
        <v>No Aplica</v>
      </c>
      <c r="AJ294" s="8" t="str">
        <f>+'EV PRECIO REFERENCIA'!AV294</f>
        <v/>
      </c>
      <c r="AK294" s="8" t="str">
        <f t="shared" si="126"/>
        <v>No Aplica</v>
      </c>
      <c r="AL294" s="342" t="str">
        <f>+'EV PRECIO REFERENCIA'!AY294</f>
        <v/>
      </c>
      <c r="AM294" s="8" t="str">
        <f t="shared" si="127"/>
        <v>No Aplica</v>
      </c>
      <c r="AN294" s="8" t="str">
        <f>+'EV PRECIO REFERENCIA'!BB294</f>
        <v/>
      </c>
      <c r="AO294" s="8" t="str">
        <f t="shared" si="128"/>
        <v>No Aplica</v>
      </c>
      <c r="AP294" s="8" t="str">
        <f>+'EV PRECIO REFERENCIA'!BE294</f>
        <v/>
      </c>
      <c r="AQ294" s="8" t="str">
        <f t="shared" si="129"/>
        <v>No Aplica</v>
      </c>
      <c r="AR294" s="8" t="str">
        <f>+'EV PRECIO REFERENCIA'!BH294</f>
        <v/>
      </c>
      <c r="AS294" s="8" t="str">
        <f t="shared" si="130"/>
        <v>No Aplica</v>
      </c>
      <c r="AT294" s="8" t="str">
        <f>+'EV PRECIO REFERENCIA'!BK294</f>
        <v/>
      </c>
      <c r="AU294" s="8" t="str">
        <f t="shared" si="131"/>
        <v>No Aplica</v>
      </c>
      <c r="AV294" s="8" t="str">
        <f>+'EV PRECIO REFERENCIA'!BQ294</f>
        <v/>
      </c>
      <c r="AW294" s="8" t="str">
        <f t="shared" si="132"/>
        <v>No Aplica</v>
      </c>
      <c r="AX294" s="8" t="str">
        <f>+'EV PRECIO REFERENCIA'!BT294</f>
        <v/>
      </c>
      <c r="AY294" s="8" t="str">
        <f t="shared" si="133"/>
        <v>No Aplica</v>
      </c>
      <c r="AZ294" s="8" t="e">
        <f>+'EV PRECIO REFERENCIA'!BW294</f>
        <v>#REF!</v>
      </c>
      <c r="BA294" s="8" t="e">
        <f t="shared" si="134"/>
        <v>#REF!</v>
      </c>
      <c r="BB294" s="44">
        <f t="shared" si="135"/>
        <v>549.78</v>
      </c>
    </row>
    <row r="295" spans="1:54" ht="38.25" x14ac:dyDescent="0.2">
      <c r="A295" s="85">
        <f t="shared" si="110"/>
        <v>286</v>
      </c>
      <c r="B295" s="22" t="str">
        <f>VLOOKUP(A295,'EV PRECIO REFERENCIA'!A295:B626,2,0)</f>
        <v>DM449</v>
      </c>
      <c r="C295" s="135" t="str">
        <f>VLOOKUP(A295,'EV PRECIO REFERENCIA'!A295:C626,3,0)</f>
        <v>ENVOLVEDERA EN TELA NO TEJIDA DE POLIPROPILENO 75 CM X 75 CM</v>
      </c>
      <c r="D295" s="18">
        <f>VLOOKUP(A295,'EV PRECIO REFERENCIA'!A295:D626,4,0)</f>
        <v>1</v>
      </c>
      <c r="E295" s="86" t="str">
        <f>VLOOKUP(A295,'EV PRECIO REFERENCIA'!A295:E626,5,0)</f>
        <v>UN</v>
      </c>
      <c r="F295" s="23">
        <f>VLOOKUP(A295,'EV PRECIO REFERENCIA'!A295:F626,6,0)</f>
        <v>586.66999999999996</v>
      </c>
      <c r="G295" s="23">
        <f>VLOOKUP(A295,'EV PRECIO REFERENCIA'!A295:G626,7,0)</f>
        <v>317</v>
      </c>
      <c r="H295" s="8">
        <f t="shared" si="111"/>
        <v>185974.38999999998</v>
      </c>
      <c r="I295" s="8">
        <f t="shared" si="112"/>
        <v>469.33599999999996</v>
      </c>
      <c r="J295" s="8" t="str">
        <f>+'EV PRECIO REFERENCIA'!I295</f>
        <v/>
      </c>
      <c r="K295" s="8" t="str">
        <f t="shared" si="113"/>
        <v>No Aplica</v>
      </c>
      <c r="L295" s="8" t="str">
        <f>+'EV PRECIO REFERENCIA'!L295</f>
        <v/>
      </c>
      <c r="M295" s="8" t="str">
        <f t="shared" si="114"/>
        <v>No Aplica</v>
      </c>
      <c r="N295" s="8" t="str">
        <f>+'EV PRECIO REFERENCIA'!O295</f>
        <v/>
      </c>
      <c r="O295" s="8" t="str">
        <f t="shared" si="115"/>
        <v>No Aplica</v>
      </c>
      <c r="P295" s="8" t="str">
        <f>+'EV PRECIO REFERENCIA'!R295</f>
        <v/>
      </c>
      <c r="Q295" s="8" t="str">
        <f t="shared" si="116"/>
        <v>No Aplica</v>
      </c>
      <c r="R295" s="8" t="str">
        <f>+'EV PRECIO REFERENCIA'!U295</f>
        <v/>
      </c>
      <c r="S295" s="8" t="str">
        <f t="shared" si="117"/>
        <v>No Aplica</v>
      </c>
      <c r="T295" s="8" t="str">
        <f>+'EV PRECIO REFERENCIA'!X295</f>
        <v/>
      </c>
      <c r="U295" s="8" t="str">
        <f t="shared" si="118"/>
        <v>No Aplica</v>
      </c>
      <c r="V295" s="8" t="e">
        <f>+'EV PRECIO REFERENCIA'!AA295</f>
        <v>#REF!</v>
      </c>
      <c r="W295" s="8" t="e">
        <f t="shared" si="119"/>
        <v>#REF!</v>
      </c>
      <c r="X295" s="258" t="str">
        <f>+'EV PRECIO REFERENCIA'!AD295</f>
        <v/>
      </c>
      <c r="Y295" s="8" t="str">
        <f t="shared" si="120"/>
        <v>No Aplica</v>
      </c>
      <c r="Z295" s="8" t="str">
        <f>+'EV PRECIO REFERENCIA'!AG295</f>
        <v/>
      </c>
      <c r="AA295" s="8" t="str">
        <f t="shared" si="121"/>
        <v>No Aplica</v>
      </c>
      <c r="AB295" s="8" t="str">
        <f>+'EV PRECIO REFERENCIA'!AJ295:AJ627</f>
        <v/>
      </c>
      <c r="AC295" s="8" t="str">
        <f t="shared" si="122"/>
        <v>No Aplica</v>
      </c>
      <c r="AD295" s="8" t="str">
        <f>+'EV PRECIO REFERENCIA'!AM295</f>
        <v/>
      </c>
      <c r="AE295" s="8" t="str">
        <f t="shared" si="123"/>
        <v>No Aplica</v>
      </c>
      <c r="AF295" s="342" t="str">
        <f>+'EV PRECIO REFERENCIA'!AP295</f>
        <v/>
      </c>
      <c r="AG295" s="8" t="str">
        <f t="shared" si="124"/>
        <v>No Aplica</v>
      </c>
      <c r="AH295" s="8" t="str">
        <f>+'EV PRECIO REFERENCIA'!AS295</f>
        <v/>
      </c>
      <c r="AI295" s="8" t="str">
        <f t="shared" si="125"/>
        <v>No Aplica</v>
      </c>
      <c r="AJ295" s="8" t="str">
        <f>+'EV PRECIO REFERENCIA'!AV295</f>
        <v/>
      </c>
      <c r="AK295" s="8" t="str">
        <f t="shared" si="126"/>
        <v>No Aplica</v>
      </c>
      <c r="AL295" s="342" t="str">
        <f>+'EV PRECIO REFERENCIA'!AY295</f>
        <v/>
      </c>
      <c r="AM295" s="8" t="str">
        <f t="shared" si="127"/>
        <v>No Aplica</v>
      </c>
      <c r="AN295" s="8" t="str">
        <f>+'EV PRECIO REFERENCIA'!BB295</f>
        <v/>
      </c>
      <c r="AO295" s="8" t="str">
        <f t="shared" si="128"/>
        <v>No Aplica</v>
      </c>
      <c r="AP295" s="8" t="str">
        <f>+'EV PRECIO REFERENCIA'!BE295</f>
        <v/>
      </c>
      <c r="AQ295" s="8" t="str">
        <f t="shared" si="129"/>
        <v>No Aplica</v>
      </c>
      <c r="AR295" s="8" t="str">
        <f>+'EV PRECIO REFERENCIA'!BH295</f>
        <v/>
      </c>
      <c r="AS295" s="8" t="str">
        <f t="shared" si="130"/>
        <v>No Aplica</v>
      </c>
      <c r="AT295" s="8" t="str">
        <f>+'EV PRECIO REFERENCIA'!BK295</f>
        <v/>
      </c>
      <c r="AU295" s="8" t="str">
        <f t="shared" si="131"/>
        <v>No Aplica</v>
      </c>
      <c r="AV295" s="8" t="str">
        <f>+'EV PRECIO REFERENCIA'!BQ295</f>
        <v/>
      </c>
      <c r="AW295" s="8" t="str">
        <f t="shared" si="132"/>
        <v>No Aplica</v>
      </c>
      <c r="AX295" s="8" t="str">
        <f>+'EV PRECIO REFERENCIA'!BT295</f>
        <v/>
      </c>
      <c r="AY295" s="8" t="str">
        <f t="shared" si="133"/>
        <v>No Aplica</v>
      </c>
      <c r="AZ295" s="8" t="e">
        <f>+'EV PRECIO REFERENCIA'!BW295</f>
        <v>#REF!</v>
      </c>
      <c r="BA295" s="8" t="e">
        <f t="shared" si="134"/>
        <v>#REF!</v>
      </c>
      <c r="BB295" s="44">
        <f t="shared" si="135"/>
        <v>0</v>
      </c>
    </row>
    <row r="296" spans="1:54" ht="25.5" x14ac:dyDescent="0.2">
      <c r="A296" s="85">
        <f t="shared" si="110"/>
        <v>287</v>
      </c>
      <c r="B296" s="22" t="str">
        <f>VLOOKUP(A296,'EV PRECIO REFERENCIA'!A296:B627,2,0)</f>
        <v>DM2741</v>
      </c>
      <c r="C296" s="135" t="str">
        <f>VLOOKUP(A296,'EV PRECIO REFERENCIA'!A296:C627,3,0)</f>
        <v>PARCHE DURAMADRE  SUTURABLE 7.5 X 7.5 CM</v>
      </c>
      <c r="D296" s="18">
        <f>VLOOKUP(A296,'EV PRECIO REFERENCIA'!A296:D627,4,0)</f>
        <v>1</v>
      </c>
      <c r="E296" s="86" t="str">
        <f>VLOOKUP(A296,'EV PRECIO REFERENCIA'!A296:E627,5,0)</f>
        <v>UN</v>
      </c>
      <c r="F296" s="23">
        <f>VLOOKUP(A296,'EV PRECIO REFERENCIA'!A296:F627,6,0)</f>
        <v>1587625</v>
      </c>
      <c r="G296" s="23">
        <f>VLOOKUP(A296,'EV PRECIO REFERENCIA'!A296:G627,7,0)</f>
        <v>1</v>
      </c>
      <c r="H296" s="8">
        <f t="shared" si="111"/>
        <v>1587625</v>
      </c>
      <c r="I296" s="8">
        <f t="shared" si="112"/>
        <v>1270100</v>
      </c>
      <c r="J296" s="8" t="str">
        <f>+'EV PRECIO REFERENCIA'!I296</f>
        <v/>
      </c>
      <c r="K296" s="8" t="str">
        <f t="shared" si="113"/>
        <v>No Aplica</v>
      </c>
      <c r="L296" s="8" t="str">
        <f>+'EV PRECIO REFERENCIA'!L296</f>
        <v/>
      </c>
      <c r="M296" s="8" t="str">
        <f t="shared" si="114"/>
        <v>No Aplica</v>
      </c>
      <c r="N296" s="8" t="str">
        <f>+'EV PRECIO REFERENCIA'!O296</f>
        <v/>
      </c>
      <c r="O296" s="8" t="str">
        <f t="shared" si="115"/>
        <v>No Aplica</v>
      </c>
      <c r="P296" s="8" t="str">
        <f>+'EV PRECIO REFERENCIA'!R296</f>
        <v/>
      </c>
      <c r="Q296" s="8" t="str">
        <f t="shared" si="116"/>
        <v>No Aplica</v>
      </c>
      <c r="R296" s="8" t="str">
        <f>+'EV PRECIO REFERENCIA'!U296</f>
        <v/>
      </c>
      <c r="S296" s="8" t="str">
        <f t="shared" si="117"/>
        <v>No Aplica</v>
      </c>
      <c r="T296" s="8" t="str">
        <f>+'EV PRECIO REFERENCIA'!X296</f>
        <v/>
      </c>
      <c r="U296" s="8" t="str">
        <f t="shared" si="118"/>
        <v>No Aplica</v>
      </c>
      <c r="V296" s="8" t="e">
        <f>+'EV PRECIO REFERENCIA'!AA296</f>
        <v>#REF!</v>
      </c>
      <c r="W296" s="8" t="e">
        <f t="shared" si="119"/>
        <v>#REF!</v>
      </c>
      <c r="X296" s="258" t="str">
        <f>+'EV PRECIO REFERENCIA'!AD296</f>
        <v/>
      </c>
      <c r="Y296" s="8" t="str">
        <f t="shared" si="120"/>
        <v>No Aplica</v>
      </c>
      <c r="Z296" s="8" t="str">
        <f>+'EV PRECIO REFERENCIA'!AG296</f>
        <v/>
      </c>
      <c r="AA296" s="8" t="str">
        <f t="shared" si="121"/>
        <v>No Aplica</v>
      </c>
      <c r="AB296" s="8" t="str">
        <f>+'EV PRECIO REFERENCIA'!AJ296:AJ628</f>
        <v/>
      </c>
      <c r="AC296" s="8" t="str">
        <f t="shared" si="122"/>
        <v>No Aplica</v>
      </c>
      <c r="AD296" s="8">
        <f>+'EV PRECIO REFERENCIA'!AM296</f>
        <v>1476000</v>
      </c>
      <c r="AE296" s="8" t="str">
        <f t="shared" si="123"/>
        <v>No Aplica</v>
      </c>
      <c r="AF296" s="342" t="str">
        <f>+'EV PRECIO REFERENCIA'!AP296</f>
        <v/>
      </c>
      <c r="AG296" s="8" t="str">
        <f t="shared" si="124"/>
        <v>No Aplica</v>
      </c>
      <c r="AH296" s="8" t="str">
        <f>+'EV PRECIO REFERENCIA'!AS296</f>
        <v/>
      </c>
      <c r="AI296" s="8" t="str">
        <f t="shared" si="125"/>
        <v>No Aplica</v>
      </c>
      <c r="AJ296" s="8" t="str">
        <f>+'EV PRECIO REFERENCIA'!AV296</f>
        <v/>
      </c>
      <c r="AK296" s="8" t="str">
        <f t="shared" si="126"/>
        <v>No Aplica</v>
      </c>
      <c r="AL296" s="342" t="str">
        <f>+'EV PRECIO REFERENCIA'!AY296</f>
        <v/>
      </c>
      <c r="AM296" s="8" t="str">
        <f t="shared" si="127"/>
        <v>No Aplica</v>
      </c>
      <c r="AN296" s="8" t="str">
        <f>+'EV PRECIO REFERENCIA'!BB296</f>
        <v/>
      </c>
      <c r="AO296" s="8" t="str">
        <f t="shared" si="128"/>
        <v>No Aplica</v>
      </c>
      <c r="AP296" s="8" t="str">
        <f>+'EV PRECIO REFERENCIA'!BE296</f>
        <v/>
      </c>
      <c r="AQ296" s="8" t="str">
        <f t="shared" si="129"/>
        <v>No Aplica</v>
      </c>
      <c r="AR296" s="8" t="str">
        <f>+'EV PRECIO REFERENCIA'!BH296</f>
        <v/>
      </c>
      <c r="AS296" s="8" t="str">
        <f t="shared" si="130"/>
        <v>No Aplica</v>
      </c>
      <c r="AT296" s="8" t="str">
        <f>+'EV PRECIO REFERENCIA'!BK296</f>
        <v/>
      </c>
      <c r="AU296" s="8" t="str">
        <f t="shared" si="131"/>
        <v>No Aplica</v>
      </c>
      <c r="AV296" s="8" t="str">
        <f>+'EV PRECIO REFERENCIA'!BQ296</f>
        <v/>
      </c>
      <c r="AW296" s="8" t="str">
        <f t="shared" si="132"/>
        <v>No Aplica</v>
      </c>
      <c r="AX296" s="8" t="str">
        <f>+'EV PRECIO REFERENCIA'!BT296</f>
        <v/>
      </c>
      <c r="AY296" s="8" t="str">
        <f t="shared" si="133"/>
        <v>No Aplica</v>
      </c>
      <c r="AZ296" s="8" t="e">
        <f>+'EV PRECIO REFERENCIA'!BW296</f>
        <v>#REF!</v>
      </c>
      <c r="BA296" s="8" t="e">
        <f t="shared" si="134"/>
        <v>#REF!</v>
      </c>
      <c r="BB296" s="44">
        <f t="shared" si="135"/>
        <v>1476000</v>
      </c>
    </row>
    <row r="297" spans="1:54" ht="25.5" x14ac:dyDescent="0.2">
      <c r="A297" s="85">
        <f t="shared" si="110"/>
        <v>288</v>
      </c>
      <c r="B297" s="22" t="str">
        <f>VLOOKUP(A297,'EV PRECIO REFERENCIA'!A297:B628,2,0)</f>
        <v>DM801</v>
      </c>
      <c r="C297" s="135" t="str">
        <f>VLOOKUP(A297,'EV PRECIO REFERENCIA'!A297:C628,3,0)</f>
        <v>PAPEL PARA ECOGRAFIA 110 MM X 20 MTS ROLLO UPP</v>
      </c>
      <c r="D297" s="18">
        <f>VLOOKUP(A297,'EV PRECIO REFERENCIA'!A297:D628,4,0)</f>
        <v>1</v>
      </c>
      <c r="E297" s="86" t="str">
        <f>VLOOKUP(A297,'EV PRECIO REFERENCIA'!A297:E628,5,0)</f>
        <v>UN</v>
      </c>
      <c r="F297" s="23">
        <f>VLOOKUP(A297,'EV PRECIO REFERENCIA'!A297:F628,6,0)</f>
        <v>47511.108433734938</v>
      </c>
      <c r="G297" s="23">
        <f>VLOOKUP(A297,'EV PRECIO REFERENCIA'!A297:G628,7,0)</f>
        <v>60</v>
      </c>
      <c r="H297" s="8">
        <f t="shared" si="111"/>
        <v>2850666.5060240962</v>
      </c>
      <c r="I297" s="8">
        <f t="shared" si="112"/>
        <v>38008.886746987948</v>
      </c>
      <c r="J297" s="8" t="str">
        <f>+'EV PRECIO REFERENCIA'!I297</f>
        <v/>
      </c>
      <c r="K297" s="8" t="str">
        <f t="shared" si="113"/>
        <v>No Aplica</v>
      </c>
      <c r="L297" s="8" t="str">
        <f>+'EV PRECIO REFERENCIA'!L297</f>
        <v/>
      </c>
      <c r="M297" s="8" t="str">
        <f t="shared" si="114"/>
        <v>No Aplica</v>
      </c>
      <c r="N297" s="8" t="str">
        <f>+'EV PRECIO REFERENCIA'!O297</f>
        <v/>
      </c>
      <c r="O297" s="8" t="str">
        <f t="shared" si="115"/>
        <v>No Aplica</v>
      </c>
      <c r="P297" s="8" t="str">
        <f>+'EV PRECIO REFERENCIA'!R297</f>
        <v/>
      </c>
      <c r="Q297" s="8" t="str">
        <f t="shared" si="116"/>
        <v>No Aplica</v>
      </c>
      <c r="R297" s="8" t="str">
        <f>+'EV PRECIO REFERENCIA'!U297</f>
        <v/>
      </c>
      <c r="S297" s="8" t="str">
        <f t="shared" si="117"/>
        <v>No Aplica</v>
      </c>
      <c r="T297" s="8" t="str">
        <f>+'EV PRECIO REFERENCIA'!X297</f>
        <v/>
      </c>
      <c r="U297" s="8" t="str">
        <f t="shared" si="118"/>
        <v>No Aplica</v>
      </c>
      <c r="V297" s="8" t="e">
        <f>+'EV PRECIO REFERENCIA'!AA297</f>
        <v>#REF!</v>
      </c>
      <c r="W297" s="8" t="e">
        <f t="shared" si="119"/>
        <v>#REF!</v>
      </c>
      <c r="X297" s="258" t="str">
        <f>+'EV PRECIO REFERENCIA'!AD297</f>
        <v/>
      </c>
      <c r="Y297" s="8" t="str">
        <f t="shared" si="120"/>
        <v>No Aplica</v>
      </c>
      <c r="Z297" s="8" t="str">
        <f>+'EV PRECIO REFERENCIA'!AG297</f>
        <v/>
      </c>
      <c r="AA297" s="8" t="str">
        <f t="shared" si="121"/>
        <v>No Aplica</v>
      </c>
      <c r="AB297" s="8" t="str">
        <f>+'EV PRECIO REFERENCIA'!AJ297:AJ629</f>
        <v/>
      </c>
      <c r="AC297" s="8" t="str">
        <f t="shared" si="122"/>
        <v>No Aplica</v>
      </c>
      <c r="AD297" s="8" t="str">
        <f>+'EV PRECIO REFERENCIA'!AM297</f>
        <v/>
      </c>
      <c r="AE297" s="8" t="str">
        <f t="shared" si="123"/>
        <v>No Aplica</v>
      </c>
      <c r="AF297" s="342">
        <f>+'EV PRECIO REFERENCIA'!AP297</f>
        <v>29095.5</v>
      </c>
      <c r="AG297" s="8" t="str">
        <f t="shared" si="124"/>
        <v>Precios Bajos</v>
      </c>
      <c r="AH297" s="8" t="str">
        <f>+'EV PRECIO REFERENCIA'!AS297</f>
        <v/>
      </c>
      <c r="AI297" s="8" t="str">
        <f t="shared" si="125"/>
        <v>No Aplica</v>
      </c>
      <c r="AJ297" s="8" t="str">
        <f>+'EV PRECIO REFERENCIA'!AV297</f>
        <v/>
      </c>
      <c r="AK297" s="8" t="str">
        <f t="shared" si="126"/>
        <v>No Aplica</v>
      </c>
      <c r="AL297" s="342" t="str">
        <f>+'EV PRECIO REFERENCIA'!AY297</f>
        <v/>
      </c>
      <c r="AM297" s="8" t="str">
        <f t="shared" si="127"/>
        <v>No Aplica</v>
      </c>
      <c r="AN297" s="8" t="str">
        <f>+'EV PRECIO REFERENCIA'!BB297</f>
        <v/>
      </c>
      <c r="AO297" s="8" t="str">
        <f t="shared" si="128"/>
        <v>No Aplica</v>
      </c>
      <c r="AP297" s="8">
        <f>+'EV PRECIO REFERENCIA'!BE297</f>
        <v>46393</v>
      </c>
      <c r="AQ297" s="8" t="str">
        <f t="shared" si="129"/>
        <v>Precios Bajos</v>
      </c>
      <c r="AR297" s="8" t="str">
        <f>+'EV PRECIO REFERENCIA'!BH297</f>
        <v/>
      </c>
      <c r="AS297" s="8" t="str">
        <f t="shared" si="130"/>
        <v>No Aplica</v>
      </c>
      <c r="AT297" s="8" t="str">
        <f>+'EV PRECIO REFERENCIA'!BK297</f>
        <v/>
      </c>
      <c r="AU297" s="8" t="str">
        <f t="shared" si="131"/>
        <v>No Aplica</v>
      </c>
      <c r="AV297" s="8">
        <f>+'EV PRECIO REFERENCIA'!BQ297</f>
        <v>30464</v>
      </c>
      <c r="AW297" s="8" t="str">
        <f t="shared" si="132"/>
        <v>Precios Bajos</v>
      </c>
      <c r="AX297" s="8" t="str">
        <f>+'EV PRECIO REFERENCIA'!BT297</f>
        <v/>
      </c>
      <c r="AY297" s="8" t="str">
        <f t="shared" si="133"/>
        <v>No Aplica</v>
      </c>
      <c r="AZ297" s="8" t="e">
        <f>+'EV PRECIO REFERENCIA'!BW297</f>
        <v>#REF!</v>
      </c>
      <c r="BA297" s="8" t="e">
        <f t="shared" si="134"/>
        <v>#REF!</v>
      </c>
      <c r="BB297" s="44">
        <f t="shared" si="135"/>
        <v>29095.5</v>
      </c>
    </row>
    <row r="298" spans="1:54" ht="25.5" x14ac:dyDescent="0.2">
      <c r="A298" s="85">
        <f t="shared" si="110"/>
        <v>289</v>
      </c>
      <c r="B298" s="22" t="str">
        <f>VLOOKUP(A298,'EV PRECIO REFERENCIA'!A298:B629,2,0)</f>
        <v>DM105</v>
      </c>
      <c r="C298" s="135" t="str">
        <f>VLOOKUP(A298,'EV PRECIO REFERENCIA'!A298:C629,3,0)</f>
        <v>APOSITO DE HIDROFIBRA CON PLATA DE 20X30 CM</v>
      </c>
      <c r="D298" s="18">
        <f>VLOOKUP(A298,'EV PRECIO REFERENCIA'!A298:D629,4,0)</f>
        <v>1</v>
      </c>
      <c r="E298" s="86" t="str">
        <f>VLOOKUP(A298,'EV PRECIO REFERENCIA'!A298:E629,5,0)</f>
        <v>UN</v>
      </c>
      <c r="F298" s="23">
        <f>VLOOKUP(A298,'EV PRECIO REFERENCIA'!A298:F629,6,0)</f>
        <v>130000</v>
      </c>
      <c r="G298" s="23">
        <f>VLOOKUP(A298,'EV PRECIO REFERENCIA'!A298:G629,7,0)</f>
        <v>6</v>
      </c>
      <c r="H298" s="8">
        <f t="shared" si="111"/>
        <v>780000</v>
      </c>
      <c r="I298" s="8">
        <f t="shared" si="112"/>
        <v>104000</v>
      </c>
      <c r="J298" s="8" t="str">
        <f>+'EV PRECIO REFERENCIA'!I298</f>
        <v/>
      </c>
      <c r="K298" s="8" t="str">
        <f t="shared" si="113"/>
        <v>No Aplica</v>
      </c>
      <c r="L298" s="8" t="str">
        <f>+'EV PRECIO REFERENCIA'!L298</f>
        <v/>
      </c>
      <c r="M298" s="8" t="str">
        <f t="shared" si="114"/>
        <v>No Aplica</v>
      </c>
      <c r="N298" s="8" t="str">
        <f>+'EV PRECIO REFERENCIA'!O298</f>
        <v/>
      </c>
      <c r="O298" s="8" t="str">
        <f t="shared" si="115"/>
        <v>No Aplica</v>
      </c>
      <c r="P298" s="8" t="str">
        <f>+'EV PRECIO REFERENCIA'!R298</f>
        <v/>
      </c>
      <c r="Q298" s="8" t="str">
        <f t="shared" si="116"/>
        <v>No Aplica</v>
      </c>
      <c r="R298" s="8" t="str">
        <f>+'EV PRECIO REFERENCIA'!U298</f>
        <v/>
      </c>
      <c r="S298" s="8" t="str">
        <f t="shared" si="117"/>
        <v>No Aplica</v>
      </c>
      <c r="T298" s="8" t="str">
        <f>+'EV PRECIO REFERENCIA'!X298</f>
        <v/>
      </c>
      <c r="U298" s="8" t="str">
        <f t="shared" si="118"/>
        <v>No Aplica</v>
      </c>
      <c r="V298" s="8" t="e">
        <f>+'EV PRECIO REFERENCIA'!AA298</f>
        <v>#REF!</v>
      </c>
      <c r="W298" s="8" t="e">
        <f t="shared" si="119"/>
        <v>#REF!</v>
      </c>
      <c r="X298" s="258" t="str">
        <f>+'EV PRECIO REFERENCIA'!AD298</f>
        <v/>
      </c>
      <c r="Y298" s="8" t="str">
        <f t="shared" si="120"/>
        <v>No Aplica</v>
      </c>
      <c r="Z298" s="8" t="str">
        <f>+'EV PRECIO REFERENCIA'!AG298</f>
        <v/>
      </c>
      <c r="AA298" s="8" t="str">
        <f t="shared" si="121"/>
        <v>No Aplica</v>
      </c>
      <c r="AB298" s="8" t="str">
        <f>+'EV PRECIO REFERENCIA'!AJ298:AJ630</f>
        <v/>
      </c>
      <c r="AC298" s="8" t="str">
        <f t="shared" si="122"/>
        <v>No Aplica</v>
      </c>
      <c r="AD298" s="8" t="str">
        <f>+'EV PRECIO REFERENCIA'!AM298</f>
        <v/>
      </c>
      <c r="AE298" s="8" t="str">
        <f t="shared" si="123"/>
        <v>No Aplica</v>
      </c>
      <c r="AF298" s="342" t="str">
        <f>+'EV PRECIO REFERENCIA'!AP298</f>
        <v/>
      </c>
      <c r="AG298" s="8" t="str">
        <f t="shared" si="124"/>
        <v>No Aplica</v>
      </c>
      <c r="AH298" s="8">
        <f>+'EV PRECIO REFERENCIA'!AS298</f>
        <v>127436</v>
      </c>
      <c r="AI298" s="8" t="str">
        <f t="shared" si="125"/>
        <v>No Aplica</v>
      </c>
      <c r="AJ298" s="8" t="str">
        <f>+'EV PRECIO REFERENCIA'!AV298</f>
        <v/>
      </c>
      <c r="AK298" s="8" t="str">
        <f t="shared" si="126"/>
        <v>No Aplica</v>
      </c>
      <c r="AL298" s="342" t="str">
        <f>+'EV PRECIO REFERENCIA'!AY298</f>
        <v/>
      </c>
      <c r="AM298" s="8" t="str">
        <f t="shared" si="127"/>
        <v>No Aplica</v>
      </c>
      <c r="AN298" s="8" t="str">
        <f>+'EV PRECIO REFERENCIA'!BB298</f>
        <v/>
      </c>
      <c r="AO298" s="8" t="str">
        <f t="shared" si="128"/>
        <v>No Aplica</v>
      </c>
      <c r="AP298" s="8" t="str">
        <f>+'EV PRECIO REFERENCIA'!BE298</f>
        <v/>
      </c>
      <c r="AQ298" s="8" t="str">
        <f t="shared" si="129"/>
        <v>No Aplica</v>
      </c>
      <c r="AR298" s="8" t="str">
        <f>+'EV PRECIO REFERENCIA'!BH298</f>
        <v/>
      </c>
      <c r="AS298" s="8" t="str">
        <f t="shared" si="130"/>
        <v>No Aplica</v>
      </c>
      <c r="AT298" s="8" t="str">
        <f>+'EV PRECIO REFERENCIA'!BK298</f>
        <v/>
      </c>
      <c r="AU298" s="8" t="str">
        <f t="shared" si="131"/>
        <v>No Aplica</v>
      </c>
      <c r="AV298" s="8" t="str">
        <f>+'EV PRECIO REFERENCIA'!BQ298</f>
        <v/>
      </c>
      <c r="AW298" s="8" t="str">
        <f t="shared" si="132"/>
        <v>No Aplica</v>
      </c>
      <c r="AX298" s="8" t="str">
        <f>+'EV PRECIO REFERENCIA'!BT298</f>
        <v/>
      </c>
      <c r="AY298" s="8" t="str">
        <f t="shared" si="133"/>
        <v>No Aplica</v>
      </c>
      <c r="AZ298" s="8" t="e">
        <f>+'EV PRECIO REFERENCIA'!BW298</f>
        <v>#REF!</v>
      </c>
      <c r="BA298" s="8" t="e">
        <f t="shared" si="134"/>
        <v>#REF!</v>
      </c>
      <c r="BB298" s="44">
        <f t="shared" si="135"/>
        <v>127436</v>
      </c>
    </row>
    <row r="299" spans="1:54" ht="63.75" x14ac:dyDescent="0.2">
      <c r="A299" s="85">
        <f t="shared" si="110"/>
        <v>290</v>
      </c>
      <c r="B299" s="22" t="str">
        <f>VLOOKUP(A299,'EV PRECIO REFERENCIA'!A299:B630,2,0)</f>
        <v>DM1245</v>
      </c>
      <c r="C299" s="135" t="str">
        <f>VLOOKUP(A299,'EV PRECIO REFERENCIA'!A299:C630,3,0)</f>
        <v>MALLA DE POLIPROPILENO DE ALTA DENSIDAD PESO DE 95 GR. MICROPOROSA PORO DE 0.75 X 0.75 A 0.8 MM NO ABSORBIBLE 15 X 15CM</v>
      </c>
      <c r="D299" s="18">
        <f>VLOOKUP(A299,'EV PRECIO REFERENCIA'!A299:D630,4,0)</f>
        <v>1</v>
      </c>
      <c r="E299" s="86" t="str">
        <f>VLOOKUP(A299,'EV PRECIO REFERENCIA'!A299:E630,5,0)</f>
        <v>UN</v>
      </c>
      <c r="F299" s="23">
        <f>VLOOKUP(A299,'EV PRECIO REFERENCIA'!A299:F630,6,0)</f>
        <v>153525</v>
      </c>
      <c r="G299" s="23">
        <f>VLOOKUP(A299,'EV PRECIO REFERENCIA'!A299:G630,7,0)</f>
        <v>9</v>
      </c>
      <c r="H299" s="8">
        <f t="shared" si="111"/>
        <v>1381725</v>
      </c>
      <c r="I299" s="8">
        <f t="shared" si="112"/>
        <v>122820</v>
      </c>
      <c r="J299" s="8" t="str">
        <f>+'EV PRECIO REFERENCIA'!I299</f>
        <v/>
      </c>
      <c r="K299" s="8" t="str">
        <f t="shared" si="113"/>
        <v>No Aplica</v>
      </c>
      <c r="L299" s="8" t="str">
        <f>+'EV PRECIO REFERENCIA'!L299</f>
        <v/>
      </c>
      <c r="M299" s="8" t="str">
        <f t="shared" si="114"/>
        <v>No Aplica</v>
      </c>
      <c r="N299" s="8" t="str">
        <f>+'EV PRECIO REFERENCIA'!O299</f>
        <v/>
      </c>
      <c r="O299" s="8" t="str">
        <f t="shared" si="115"/>
        <v>No Aplica</v>
      </c>
      <c r="P299" s="8" t="str">
        <f>+'EV PRECIO REFERENCIA'!R299</f>
        <v/>
      </c>
      <c r="Q299" s="8" t="str">
        <f t="shared" si="116"/>
        <v>No Aplica</v>
      </c>
      <c r="R299" s="8" t="str">
        <f>+'EV PRECIO REFERENCIA'!U299</f>
        <v/>
      </c>
      <c r="S299" s="8" t="str">
        <f t="shared" si="117"/>
        <v>No Aplica</v>
      </c>
      <c r="T299" s="8" t="str">
        <f>+'EV PRECIO REFERENCIA'!X299</f>
        <v/>
      </c>
      <c r="U299" s="8" t="str">
        <f t="shared" si="118"/>
        <v>No Aplica</v>
      </c>
      <c r="V299" s="8" t="e">
        <f>+'EV PRECIO REFERENCIA'!AA299</f>
        <v>#REF!</v>
      </c>
      <c r="W299" s="8" t="e">
        <f t="shared" si="119"/>
        <v>#REF!</v>
      </c>
      <c r="X299" s="258" t="str">
        <f>+'EV PRECIO REFERENCIA'!AD299</f>
        <v/>
      </c>
      <c r="Y299" s="8" t="str">
        <f t="shared" si="120"/>
        <v>No Aplica</v>
      </c>
      <c r="Z299" s="8" t="str">
        <f>+'EV PRECIO REFERENCIA'!AG299</f>
        <v/>
      </c>
      <c r="AA299" s="8" t="str">
        <f t="shared" si="121"/>
        <v>No Aplica</v>
      </c>
      <c r="AB299" s="8">
        <f>+'EV PRECIO REFERENCIA'!AJ299:AJ631</f>
        <v>133500</v>
      </c>
      <c r="AC299" s="8" t="str">
        <f t="shared" si="122"/>
        <v>No Aplica</v>
      </c>
      <c r="AD299" s="8">
        <f>+'EV PRECIO REFERENCIA'!AM299</f>
        <v>100300</v>
      </c>
      <c r="AE299" s="8" t="str">
        <f t="shared" si="123"/>
        <v>Precios Bajos</v>
      </c>
      <c r="AF299" s="342" t="str">
        <f>+'EV PRECIO REFERENCIA'!AP299</f>
        <v/>
      </c>
      <c r="AG299" s="8" t="str">
        <f t="shared" si="124"/>
        <v>No Aplica</v>
      </c>
      <c r="AH299" s="8" t="str">
        <f>+'EV PRECIO REFERENCIA'!AS299</f>
        <v/>
      </c>
      <c r="AI299" s="8" t="str">
        <f t="shared" si="125"/>
        <v>No Aplica</v>
      </c>
      <c r="AJ299" s="8" t="str">
        <f>+'EV PRECIO REFERENCIA'!AV299</f>
        <v/>
      </c>
      <c r="AK299" s="8" t="str">
        <f t="shared" si="126"/>
        <v>No Aplica</v>
      </c>
      <c r="AL299" s="342" t="str">
        <f>+'EV PRECIO REFERENCIA'!AY299</f>
        <v/>
      </c>
      <c r="AM299" s="8" t="str">
        <f t="shared" si="127"/>
        <v>No Aplica</v>
      </c>
      <c r="AN299" s="8" t="str">
        <f>+'EV PRECIO REFERENCIA'!BB299</f>
        <v/>
      </c>
      <c r="AO299" s="8" t="str">
        <f t="shared" si="128"/>
        <v>No Aplica</v>
      </c>
      <c r="AP299" s="8" t="str">
        <f>+'EV PRECIO REFERENCIA'!BE299</f>
        <v/>
      </c>
      <c r="AQ299" s="8" t="str">
        <f t="shared" si="129"/>
        <v>No Aplica</v>
      </c>
      <c r="AR299" s="8" t="str">
        <f>+'EV PRECIO REFERENCIA'!BH299</f>
        <v/>
      </c>
      <c r="AS299" s="8" t="str">
        <f t="shared" si="130"/>
        <v>No Aplica</v>
      </c>
      <c r="AT299" s="8" t="str">
        <f>+'EV PRECIO REFERENCIA'!BK299</f>
        <v/>
      </c>
      <c r="AU299" s="8" t="str">
        <f t="shared" si="131"/>
        <v>No Aplica</v>
      </c>
      <c r="AV299" s="8" t="str">
        <f>+'EV PRECIO REFERENCIA'!BQ299</f>
        <v/>
      </c>
      <c r="AW299" s="8" t="str">
        <f t="shared" si="132"/>
        <v>No Aplica</v>
      </c>
      <c r="AX299" s="8" t="str">
        <f>+'EV PRECIO REFERENCIA'!BT299</f>
        <v/>
      </c>
      <c r="AY299" s="8" t="str">
        <f t="shared" si="133"/>
        <v>No Aplica</v>
      </c>
      <c r="AZ299" s="8" t="e">
        <f>+'EV PRECIO REFERENCIA'!BW299</f>
        <v>#REF!</v>
      </c>
      <c r="BA299" s="8" t="e">
        <f t="shared" si="134"/>
        <v>#REF!</v>
      </c>
      <c r="BB299" s="44">
        <f t="shared" si="135"/>
        <v>100300</v>
      </c>
    </row>
    <row r="300" spans="1:54" ht="25.5" x14ac:dyDescent="0.2">
      <c r="A300" s="85">
        <f t="shared" si="110"/>
        <v>291</v>
      </c>
      <c r="B300" s="22" t="str">
        <f>VLOOKUP(A300,'EV PRECIO REFERENCIA'!A300:B631,2,0)</f>
        <v>DM493</v>
      </c>
      <c r="C300" s="135" t="str">
        <f>VLOOKUP(A300,'EV PRECIO REFERENCIA'!A300:C631,3,0)</f>
        <v>FILTRO BACTERIANO VIRICO PEDIATRICO</v>
      </c>
      <c r="D300" s="18">
        <f>VLOOKUP(A300,'EV PRECIO REFERENCIA'!A300:D631,4,0)</f>
        <v>1</v>
      </c>
      <c r="E300" s="86" t="str">
        <f>VLOOKUP(A300,'EV PRECIO REFERENCIA'!A300:E631,5,0)</f>
        <v>UN</v>
      </c>
      <c r="F300" s="23">
        <f>VLOOKUP(A300,'EV PRECIO REFERENCIA'!A300:F631,6,0)</f>
        <v>7437.5</v>
      </c>
      <c r="G300" s="23">
        <f>VLOOKUP(A300,'EV PRECIO REFERENCIA'!A300:G631,7,0)</f>
        <v>1</v>
      </c>
      <c r="H300" s="8">
        <f t="shared" si="111"/>
        <v>7437.5</v>
      </c>
      <c r="I300" s="8">
        <f t="shared" si="112"/>
        <v>5950</v>
      </c>
      <c r="J300" s="8" t="str">
        <f>+'EV PRECIO REFERENCIA'!I300</f>
        <v/>
      </c>
      <c r="K300" s="8" t="str">
        <f t="shared" si="113"/>
        <v>No Aplica</v>
      </c>
      <c r="L300" s="8" t="str">
        <f>+'EV PRECIO REFERENCIA'!L300</f>
        <v/>
      </c>
      <c r="M300" s="8" t="str">
        <f t="shared" si="114"/>
        <v>No Aplica</v>
      </c>
      <c r="N300" s="8">
        <f>+'EV PRECIO REFERENCIA'!O300</f>
        <v>7438</v>
      </c>
      <c r="O300" s="8" t="str">
        <f t="shared" si="115"/>
        <v>Artificialidad Baja</v>
      </c>
      <c r="P300" s="8" t="str">
        <f>+'EV PRECIO REFERENCIA'!R300</f>
        <v/>
      </c>
      <c r="Q300" s="8" t="str">
        <f t="shared" si="116"/>
        <v>No Aplica</v>
      </c>
      <c r="R300" s="8" t="str">
        <f>+'EV PRECIO REFERENCIA'!U300</f>
        <v/>
      </c>
      <c r="S300" s="8" t="str">
        <f t="shared" si="117"/>
        <v>No Aplica</v>
      </c>
      <c r="T300" s="8" t="str">
        <f>+'EV PRECIO REFERENCIA'!X300</f>
        <v/>
      </c>
      <c r="U300" s="8" t="str">
        <f t="shared" si="118"/>
        <v>No Aplica</v>
      </c>
      <c r="V300" s="8" t="e">
        <f>+'EV PRECIO REFERENCIA'!AA300</f>
        <v>#REF!</v>
      </c>
      <c r="W300" s="8" t="e">
        <f t="shared" si="119"/>
        <v>#REF!</v>
      </c>
      <c r="X300" s="258" t="str">
        <f>+'EV PRECIO REFERENCIA'!AD300</f>
        <v/>
      </c>
      <c r="Y300" s="8" t="str">
        <f t="shared" si="120"/>
        <v>No Aplica</v>
      </c>
      <c r="Z300" s="8" t="str">
        <f>+'EV PRECIO REFERENCIA'!AG300</f>
        <v/>
      </c>
      <c r="AA300" s="8" t="str">
        <f t="shared" si="121"/>
        <v>No Aplica</v>
      </c>
      <c r="AB300" s="8" t="str">
        <f>+'EV PRECIO REFERENCIA'!AJ300:AJ632</f>
        <v/>
      </c>
      <c r="AC300" s="8" t="str">
        <f t="shared" si="122"/>
        <v>No Aplica</v>
      </c>
      <c r="AD300" s="8" t="str">
        <f>+'EV PRECIO REFERENCIA'!AM300</f>
        <v/>
      </c>
      <c r="AE300" s="8" t="str">
        <f t="shared" si="123"/>
        <v>No Aplica</v>
      </c>
      <c r="AF300" s="342" t="str">
        <f>+'EV PRECIO REFERENCIA'!AP300</f>
        <v/>
      </c>
      <c r="AG300" s="8" t="str">
        <f t="shared" si="124"/>
        <v>No Aplica</v>
      </c>
      <c r="AH300" s="8" t="str">
        <f>+'EV PRECIO REFERENCIA'!AS300</f>
        <v/>
      </c>
      <c r="AI300" s="8" t="str">
        <f t="shared" si="125"/>
        <v>No Aplica</v>
      </c>
      <c r="AJ300" s="8" t="str">
        <f>+'EV PRECIO REFERENCIA'!AV300</f>
        <v/>
      </c>
      <c r="AK300" s="8" t="str">
        <f t="shared" si="126"/>
        <v>No Aplica</v>
      </c>
      <c r="AL300" s="342" t="str">
        <f>+'EV PRECIO REFERENCIA'!AY300</f>
        <v/>
      </c>
      <c r="AM300" s="8" t="str">
        <f t="shared" si="127"/>
        <v>No Aplica</v>
      </c>
      <c r="AN300" s="8" t="str">
        <f>+'EV PRECIO REFERENCIA'!BB300</f>
        <v/>
      </c>
      <c r="AO300" s="8" t="str">
        <f t="shared" si="128"/>
        <v>No Aplica</v>
      </c>
      <c r="AP300" s="8">
        <f>+'EV PRECIO REFERENCIA'!BE300</f>
        <v>5341</v>
      </c>
      <c r="AQ300" s="8" t="str">
        <f t="shared" si="129"/>
        <v>Precios Bajos</v>
      </c>
      <c r="AR300" s="8" t="str">
        <f>+'EV PRECIO REFERENCIA'!BH300</f>
        <v/>
      </c>
      <c r="AS300" s="8" t="str">
        <f t="shared" si="130"/>
        <v>No Aplica</v>
      </c>
      <c r="AT300" s="8" t="str">
        <f>+'EV PRECIO REFERENCIA'!BK300</f>
        <v/>
      </c>
      <c r="AU300" s="8" t="str">
        <f t="shared" si="131"/>
        <v>No Aplica</v>
      </c>
      <c r="AV300" s="8" t="str">
        <f>+'EV PRECIO REFERENCIA'!BQ300</f>
        <v/>
      </c>
      <c r="AW300" s="8" t="str">
        <f t="shared" si="132"/>
        <v>No Aplica</v>
      </c>
      <c r="AX300" s="8" t="str">
        <f>+'EV PRECIO REFERENCIA'!BT300</f>
        <v/>
      </c>
      <c r="AY300" s="8" t="str">
        <f t="shared" si="133"/>
        <v>No Aplica</v>
      </c>
      <c r="AZ300" s="8" t="e">
        <f>+'EV PRECIO REFERENCIA'!BW300</f>
        <v>#REF!</v>
      </c>
      <c r="BA300" s="8" t="e">
        <f t="shared" si="134"/>
        <v>#REF!</v>
      </c>
      <c r="BB300" s="44">
        <f t="shared" si="135"/>
        <v>5341</v>
      </c>
    </row>
    <row r="301" spans="1:54" ht="38.25" x14ac:dyDescent="0.2">
      <c r="A301" s="85">
        <f t="shared" si="110"/>
        <v>292</v>
      </c>
      <c r="B301" s="22" t="str">
        <f>VLOOKUP(A301,'EV PRECIO REFERENCIA'!A301:B632,2,0)</f>
        <v>DM1863</v>
      </c>
      <c r="C301" s="135" t="str">
        <f>VLOOKUP(A301,'EV PRECIO REFERENCIA'!A301:C632,3,0)</f>
        <v>CATETER VENOSO CENTRAL BILUMEN No 4 FR X 13 CM PEDIATRICO</v>
      </c>
      <c r="D301" s="18">
        <f>VLOOKUP(A301,'EV PRECIO REFERENCIA'!A301:D632,4,0)</f>
        <v>1</v>
      </c>
      <c r="E301" s="86" t="str">
        <f>VLOOKUP(A301,'EV PRECIO REFERENCIA'!A301:E632,5,0)</f>
        <v>UN</v>
      </c>
      <c r="F301" s="23">
        <f>VLOOKUP(A301,'EV PRECIO REFERENCIA'!A301:F632,6,0)</f>
        <v>178965</v>
      </c>
      <c r="G301" s="23">
        <f>VLOOKUP(A301,'EV PRECIO REFERENCIA'!A301:G632,7,0)</f>
        <v>3</v>
      </c>
      <c r="H301" s="8">
        <f t="shared" si="111"/>
        <v>536895</v>
      </c>
      <c r="I301" s="8">
        <f t="shared" si="112"/>
        <v>143172</v>
      </c>
      <c r="J301" s="8" t="str">
        <f>+'EV PRECIO REFERENCIA'!I301</f>
        <v/>
      </c>
      <c r="K301" s="8" t="str">
        <f t="shared" si="113"/>
        <v>No Aplica</v>
      </c>
      <c r="L301" s="8" t="str">
        <f>+'EV PRECIO REFERENCIA'!L301</f>
        <v/>
      </c>
      <c r="M301" s="8" t="str">
        <f t="shared" si="114"/>
        <v>No Aplica</v>
      </c>
      <c r="N301" s="8">
        <f>+'EV PRECIO REFERENCIA'!O301</f>
        <v>181511</v>
      </c>
      <c r="O301" s="8" t="str">
        <f t="shared" si="115"/>
        <v>No Aplica</v>
      </c>
      <c r="P301" s="8" t="str">
        <f>+'EV PRECIO REFERENCIA'!R301</f>
        <v/>
      </c>
      <c r="Q301" s="8" t="str">
        <f t="shared" si="116"/>
        <v>No Aplica</v>
      </c>
      <c r="R301" s="8" t="str">
        <f>+'EV PRECIO REFERENCIA'!U301</f>
        <v/>
      </c>
      <c r="S301" s="8" t="str">
        <f t="shared" si="117"/>
        <v>No Aplica</v>
      </c>
      <c r="T301" s="8" t="str">
        <f>+'EV PRECIO REFERENCIA'!X301</f>
        <v/>
      </c>
      <c r="U301" s="8" t="str">
        <f t="shared" si="118"/>
        <v>No Aplica</v>
      </c>
      <c r="V301" s="8" t="e">
        <f>+'EV PRECIO REFERENCIA'!AA301</f>
        <v>#REF!</v>
      </c>
      <c r="W301" s="8" t="e">
        <f t="shared" si="119"/>
        <v>#REF!</v>
      </c>
      <c r="X301" s="258" t="str">
        <f>+'EV PRECIO REFERENCIA'!AD301</f>
        <v/>
      </c>
      <c r="Y301" s="8" t="str">
        <f t="shared" si="120"/>
        <v>No Aplica</v>
      </c>
      <c r="Z301" s="8" t="str">
        <f>+'EV PRECIO REFERENCIA'!AG301</f>
        <v/>
      </c>
      <c r="AA301" s="8" t="str">
        <f t="shared" si="121"/>
        <v>No Aplica</v>
      </c>
      <c r="AB301" s="8" t="str">
        <f>+'EV PRECIO REFERENCIA'!AJ301:AJ633</f>
        <v/>
      </c>
      <c r="AC301" s="8" t="str">
        <f t="shared" si="122"/>
        <v>No Aplica</v>
      </c>
      <c r="AD301" s="8" t="str">
        <f>+'EV PRECIO REFERENCIA'!AM301</f>
        <v/>
      </c>
      <c r="AE301" s="8" t="str">
        <f t="shared" si="123"/>
        <v>No Aplica</v>
      </c>
      <c r="AF301" s="342" t="str">
        <f>+'EV PRECIO REFERENCIA'!AP301</f>
        <v/>
      </c>
      <c r="AG301" s="8" t="str">
        <f t="shared" si="124"/>
        <v>No Aplica</v>
      </c>
      <c r="AH301" s="8" t="str">
        <f>+'EV PRECIO REFERENCIA'!AS301</f>
        <v/>
      </c>
      <c r="AI301" s="8" t="str">
        <f t="shared" si="125"/>
        <v>No Aplica</v>
      </c>
      <c r="AJ301" s="8" t="str">
        <f>+'EV PRECIO REFERENCIA'!AV301</f>
        <v/>
      </c>
      <c r="AK301" s="8" t="str">
        <f t="shared" si="126"/>
        <v>No Aplica</v>
      </c>
      <c r="AL301" s="342" t="str">
        <f>+'EV PRECIO REFERENCIA'!AY301</f>
        <v/>
      </c>
      <c r="AM301" s="8" t="str">
        <f t="shared" si="127"/>
        <v>No Aplica</v>
      </c>
      <c r="AN301" s="8" t="str">
        <f>+'EV PRECIO REFERENCIA'!BB301</f>
        <v/>
      </c>
      <c r="AO301" s="8" t="str">
        <f t="shared" si="128"/>
        <v>No Aplica</v>
      </c>
      <c r="AP301" s="8" t="str">
        <f>+'EV PRECIO REFERENCIA'!BE301</f>
        <v/>
      </c>
      <c r="AQ301" s="8" t="str">
        <f t="shared" si="129"/>
        <v>No Aplica</v>
      </c>
      <c r="AR301" s="8" t="str">
        <f>+'EV PRECIO REFERENCIA'!BH301</f>
        <v/>
      </c>
      <c r="AS301" s="8" t="str">
        <f t="shared" si="130"/>
        <v>No Aplica</v>
      </c>
      <c r="AT301" s="8" t="str">
        <f>+'EV PRECIO REFERENCIA'!BK301</f>
        <v/>
      </c>
      <c r="AU301" s="8" t="str">
        <f t="shared" si="131"/>
        <v>No Aplica</v>
      </c>
      <c r="AV301" s="8" t="str">
        <f>+'EV PRECIO REFERENCIA'!BQ301</f>
        <v/>
      </c>
      <c r="AW301" s="8" t="str">
        <f t="shared" si="132"/>
        <v>No Aplica</v>
      </c>
      <c r="AX301" s="8" t="str">
        <f>+'EV PRECIO REFERENCIA'!BT301</f>
        <v/>
      </c>
      <c r="AY301" s="8" t="str">
        <f t="shared" si="133"/>
        <v>No Aplica</v>
      </c>
      <c r="AZ301" s="8" t="e">
        <f>+'EV PRECIO REFERENCIA'!BW301</f>
        <v>#REF!</v>
      </c>
      <c r="BA301" s="8" t="e">
        <f t="shared" si="134"/>
        <v>#REF!</v>
      </c>
      <c r="BB301" s="44">
        <f t="shared" si="135"/>
        <v>181511</v>
      </c>
    </row>
    <row r="302" spans="1:54" ht="25.5" x14ac:dyDescent="0.2">
      <c r="A302" s="85">
        <f t="shared" si="110"/>
        <v>293</v>
      </c>
      <c r="B302" s="22" t="str">
        <f>VLOOKUP(A302,'EV PRECIO REFERENCIA'!A302:B633,2,0)</f>
        <v>DM2541</v>
      </c>
      <c r="C302" s="135" t="str">
        <f>VLOOKUP(A302,'EV PRECIO REFERENCIA'!A302:C633,3,0)</f>
        <v>SET DE CATETER EPIDURAL CON AGUJA N 16</v>
      </c>
      <c r="D302" s="18">
        <f>VLOOKUP(A302,'EV PRECIO REFERENCIA'!A302:D633,4,0)</f>
        <v>1</v>
      </c>
      <c r="E302" s="86" t="str">
        <f>VLOOKUP(A302,'EV PRECIO REFERENCIA'!A302:E633,5,0)</f>
        <v>UN</v>
      </c>
      <c r="F302" s="23">
        <f>VLOOKUP(A302,'EV PRECIO REFERENCIA'!A302:F633,6,0)</f>
        <v>36174.85</v>
      </c>
      <c r="G302" s="23">
        <f>VLOOKUP(A302,'EV PRECIO REFERENCIA'!A302:G633,7,0)</f>
        <v>1</v>
      </c>
      <c r="H302" s="8">
        <f t="shared" si="111"/>
        <v>36174.85</v>
      </c>
      <c r="I302" s="8">
        <f t="shared" si="112"/>
        <v>28939.879999999997</v>
      </c>
      <c r="J302" s="8" t="str">
        <f>+'EV PRECIO REFERENCIA'!I302</f>
        <v/>
      </c>
      <c r="K302" s="8" t="str">
        <f t="shared" si="113"/>
        <v>No Aplica</v>
      </c>
      <c r="L302" s="8" t="str">
        <f>+'EV PRECIO REFERENCIA'!L302</f>
        <v/>
      </c>
      <c r="M302" s="8" t="str">
        <f t="shared" si="114"/>
        <v>No Aplica</v>
      </c>
      <c r="N302" s="8" t="str">
        <f>+'EV PRECIO REFERENCIA'!O302</f>
        <v/>
      </c>
      <c r="O302" s="8" t="str">
        <f t="shared" si="115"/>
        <v>No Aplica</v>
      </c>
      <c r="P302" s="8" t="str">
        <f>+'EV PRECIO REFERENCIA'!R302</f>
        <v/>
      </c>
      <c r="Q302" s="8" t="str">
        <f t="shared" si="116"/>
        <v>No Aplica</v>
      </c>
      <c r="R302" s="8" t="str">
        <f>+'EV PRECIO REFERENCIA'!U302</f>
        <v/>
      </c>
      <c r="S302" s="8" t="str">
        <f t="shared" si="117"/>
        <v>No Aplica</v>
      </c>
      <c r="T302" s="8" t="str">
        <f>+'EV PRECIO REFERENCIA'!X302</f>
        <v/>
      </c>
      <c r="U302" s="8" t="str">
        <f t="shared" si="118"/>
        <v>No Aplica</v>
      </c>
      <c r="V302" s="8" t="e">
        <f>+'EV PRECIO REFERENCIA'!AA302</f>
        <v>#REF!</v>
      </c>
      <c r="W302" s="8" t="e">
        <f t="shared" si="119"/>
        <v>#REF!</v>
      </c>
      <c r="X302" s="258" t="str">
        <f>+'EV PRECIO REFERENCIA'!AD302</f>
        <v/>
      </c>
      <c r="Y302" s="8" t="str">
        <f t="shared" si="120"/>
        <v>No Aplica</v>
      </c>
      <c r="Z302" s="8" t="str">
        <f>+'EV PRECIO REFERENCIA'!AG302</f>
        <v/>
      </c>
      <c r="AA302" s="8" t="str">
        <f t="shared" si="121"/>
        <v>No Aplica</v>
      </c>
      <c r="AB302" s="8" t="str">
        <f>+'EV PRECIO REFERENCIA'!AJ302:AJ634</f>
        <v/>
      </c>
      <c r="AC302" s="8" t="str">
        <f t="shared" si="122"/>
        <v>No Aplica</v>
      </c>
      <c r="AD302" s="8" t="str">
        <f>+'EV PRECIO REFERENCIA'!AM302</f>
        <v/>
      </c>
      <c r="AE302" s="8" t="str">
        <f t="shared" si="123"/>
        <v>No Aplica</v>
      </c>
      <c r="AF302" s="342" t="str">
        <f>+'EV PRECIO REFERENCIA'!AP302</f>
        <v/>
      </c>
      <c r="AG302" s="8" t="str">
        <f t="shared" si="124"/>
        <v>No Aplica</v>
      </c>
      <c r="AH302" s="8" t="str">
        <f>+'EV PRECIO REFERENCIA'!AS302</f>
        <v/>
      </c>
      <c r="AI302" s="8" t="str">
        <f t="shared" si="125"/>
        <v>No Aplica</v>
      </c>
      <c r="AJ302" s="8" t="str">
        <f>+'EV PRECIO REFERENCIA'!AV302</f>
        <v/>
      </c>
      <c r="AK302" s="8" t="str">
        <f t="shared" si="126"/>
        <v>No Aplica</v>
      </c>
      <c r="AL302" s="342" t="str">
        <f>+'EV PRECIO REFERENCIA'!AY302</f>
        <v/>
      </c>
      <c r="AM302" s="8" t="str">
        <f t="shared" si="127"/>
        <v>No Aplica</v>
      </c>
      <c r="AN302" s="8" t="str">
        <f>+'EV PRECIO REFERENCIA'!BB302</f>
        <v/>
      </c>
      <c r="AO302" s="8" t="str">
        <f t="shared" si="128"/>
        <v>No Aplica</v>
      </c>
      <c r="AP302" s="8" t="str">
        <f>+'EV PRECIO REFERENCIA'!BE302</f>
        <v/>
      </c>
      <c r="AQ302" s="8" t="str">
        <f t="shared" si="129"/>
        <v>No Aplica</v>
      </c>
      <c r="AR302" s="8" t="str">
        <f>+'EV PRECIO REFERENCIA'!BH302</f>
        <v/>
      </c>
      <c r="AS302" s="8" t="str">
        <f t="shared" si="130"/>
        <v>No Aplica</v>
      </c>
      <c r="AT302" s="8" t="str">
        <f>+'EV PRECIO REFERENCIA'!BK302</f>
        <v/>
      </c>
      <c r="AU302" s="8" t="str">
        <f t="shared" si="131"/>
        <v>No Aplica</v>
      </c>
      <c r="AV302" s="8" t="str">
        <f>+'EV PRECIO REFERENCIA'!BQ302</f>
        <v/>
      </c>
      <c r="AW302" s="8" t="str">
        <f t="shared" si="132"/>
        <v>No Aplica</v>
      </c>
      <c r="AX302" s="8" t="str">
        <f>+'EV PRECIO REFERENCIA'!BT302</f>
        <v/>
      </c>
      <c r="AY302" s="8" t="str">
        <f t="shared" si="133"/>
        <v>No Aplica</v>
      </c>
      <c r="AZ302" s="8" t="e">
        <f>+'EV PRECIO REFERENCIA'!BW302</f>
        <v>#REF!</v>
      </c>
      <c r="BA302" s="8" t="e">
        <f t="shared" si="134"/>
        <v>#REF!</v>
      </c>
      <c r="BB302" s="44">
        <f t="shared" si="135"/>
        <v>0</v>
      </c>
    </row>
    <row r="303" spans="1:54" ht="38.25" x14ac:dyDescent="0.2">
      <c r="A303" s="85">
        <f t="shared" si="110"/>
        <v>294</v>
      </c>
      <c r="B303" s="22" t="str">
        <f>VLOOKUP(A303,'EV PRECIO REFERENCIA'!A303:B634,2,0)</f>
        <v>DM153</v>
      </c>
      <c r="C303" s="135" t="str">
        <f>VLOOKUP(A303,'EV PRECIO REFERENCIA'!A303:C634,3,0)</f>
        <v>BARRERA LISA PROTECTORA PARA FISTULAS OSTOMIAS 20X20</v>
      </c>
      <c r="D303" s="18">
        <f>VLOOKUP(A303,'EV PRECIO REFERENCIA'!A303:D634,4,0)</f>
        <v>1</v>
      </c>
      <c r="E303" s="86" t="str">
        <f>VLOOKUP(A303,'EV PRECIO REFERENCIA'!A303:E634,5,0)</f>
        <v>UN</v>
      </c>
      <c r="F303" s="23">
        <f>VLOOKUP(A303,'EV PRECIO REFERENCIA'!A303:F634,6,0)</f>
        <v>45255</v>
      </c>
      <c r="G303" s="23">
        <f>VLOOKUP(A303,'EV PRECIO REFERENCIA'!A303:G634,7,0)</f>
        <v>1</v>
      </c>
      <c r="H303" s="8">
        <f t="shared" si="111"/>
        <v>45255</v>
      </c>
      <c r="I303" s="8">
        <f t="shared" si="112"/>
        <v>36204</v>
      </c>
      <c r="J303" s="8" t="str">
        <f>+'EV PRECIO REFERENCIA'!I303</f>
        <v/>
      </c>
      <c r="K303" s="8" t="str">
        <f t="shared" si="113"/>
        <v>No Aplica</v>
      </c>
      <c r="L303" s="8" t="str">
        <f>+'EV PRECIO REFERENCIA'!L303</f>
        <v/>
      </c>
      <c r="M303" s="8" t="str">
        <f t="shared" si="114"/>
        <v>No Aplica</v>
      </c>
      <c r="N303" s="8">
        <f>+'EV PRECIO REFERENCIA'!O303</f>
        <v>45255</v>
      </c>
      <c r="O303" s="8" t="str">
        <f t="shared" si="115"/>
        <v>Artificialidad Baja</v>
      </c>
      <c r="P303" s="8" t="str">
        <f>+'EV PRECIO REFERENCIA'!R303</f>
        <v/>
      </c>
      <c r="Q303" s="8" t="str">
        <f t="shared" si="116"/>
        <v>No Aplica</v>
      </c>
      <c r="R303" s="8" t="str">
        <f>+'EV PRECIO REFERENCIA'!U303</f>
        <v/>
      </c>
      <c r="S303" s="8" t="str">
        <f t="shared" si="117"/>
        <v>No Aplica</v>
      </c>
      <c r="T303" s="8" t="str">
        <f>+'EV PRECIO REFERENCIA'!X303</f>
        <v/>
      </c>
      <c r="U303" s="8" t="str">
        <f t="shared" si="118"/>
        <v>No Aplica</v>
      </c>
      <c r="V303" s="8" t="e">
        <f>+'EV PRECIO REFERENCIA'!AA303</f>
        <v>#REF!</v>
      </c>
      <c r="W303" s="8" t="e">
        <f t="shared" si="119"/>
        <v>#REF!</v>
      </c>
      <c r="X303" s="258" t="str">
        <f>+'EV PRECIO REFERENCIA'!AD303</f>
        <v/>
      </c>
      <c r="Y303" s="8" t="str">
        <f t="shared" si="120"/>
        <v>No Aplica</v>
      </c>
      <c r="Z303" s="8" t="str">
        <f>+'EV PRECIO REFERENCIA'!AG303</f>
        <v/>
      </c>
      <c r="AA303" s="8" t="str">
        <f t="shared" si="121"/>
        <v>No Aplica</v>
      </c>
      <c r="AB303" s="8" t="str">
        <f>+'EV PRECIO REFERENCIA'!AJ303:AJ635</f>
        <v/>
      </c>
      <c r="AC303" s="8" t="str">
        <f t="shared" si="122"/>
        <v>No Aplica</v>
      </c>
      <c r="AD303" s="8" t="str">
        <f>+'EV PRECIO REFERENCIA'!AM303</f>
        <v/>
      </c>
      <c r="AE303" s="8" t="str">
        <f t="shared" si="123"/>
        <v>No Aplica</v>
      </c>
      <c r="AF303" s="342">
        <f>+'EV PRECIO REFERENCIA'!AP303</f>
        <v>28390</v>
      </c>
      <c r="AG303" s="8" t="str">
        <f t="shared" si="124"/>
        <v>Precios Bajos</v>
      </c>
      <c r="AH303" s="8" t="str">
        <f>+'EV PRECIO REFERENCIA'!AS303</f>
        <v/>
      </c>
      <c r="AI303" s="8" t="str">
        <f t="shared" si="125"/>
        <v>No Aplica</v>
      </c>
      <c r="AJ303" s="8" t="str">
        <f>+'EV PRECIO REFERENCIA'!AV303</f>
        <v/>
      </c>
      <c r="AK303" s="8" t="str">
        <f t="shared" si="126"/>
        <v>No Aplica</v>
      </c>
      <c r="AL303" s="342" t="str">
        <f>+'EV PRECIO REFERENCIA'!AY303</f>
        <v/>
      </c>
      <c r="AM303" s="8" t="str">
        <f t="shared" si="127"/>
        <v>No Aplica</v>
      </c>
      <c r="AN303" s="8" t="str">
        <f>+'EV PRECIO REFERENCIA'!BB303</f>
        <v/>
      </c>
      <c r="AO303" s="8" t="str">
        <f t="shared" si="128"/>
        <v>No Aplica</v>
      </c>
      <c r="AP303" s="8" t="str">
        <f>+'EV PRECIO REFERENCIA'!BE303</f>
        <v/>
      </c>
      <c r="AQ303" s="8" t="str">
        <f t="shared" si="129"/>
        <v>No Aplica</v>
      </c>
      <c r="AR303" s="8" t="str">
        <f>+'EV PRECIO REFERENCIA'!BH303</f>
        <v/>
      </c>
      <c r="AS303" s="8" t="str">
        <f t="shared" si="130"/>
        <v>No Aplica</v>
      </c>
      <c r="AT303" s="8" t="str">
        <f>+'EV PRECIO REFERENCIA'!BK303</f>
        <v/>
      </c>
      <c r="AU303" s="8" t="str">
        <f t="shared" si="131"/>
        <v>No Aplica</v>
      </c>
      <c r="AV303" s="8" t="str">
        <f>+'EV PRECIO REFERENCIA'!BQ303</f>
        <v/>
      </c>
      <c r="AW303" s="8" t="str">
        <f t="shared" si="132"/>
        <v>No Aplica</v>
      </c>
      <c r="AX303" s="8" t="str">
        <f>+'EV PRECIO REFERENCIA'!BT303</f>
        <v/>
      </c>
      <c r="AY303" s="8" t="str">
        <f t="shared" si="133"/>
        <v>No Aplica</v>
      </c>
      <c r="AZ303" s="8" t="e">
        <f>+'EV PRECIO REFERENCIA'!BW303</f>
        <v>#REF!</v>
      </c>
      <c r="BA303" s="8" t="e">
        <f t="shared" si="134"/>
        <v>#REF!</v>
      </c>
      <c r="BB303" s="44">
        <f t="shared" si="135"/>
        <v>28390</v>
      </c>
    </row>
    <row r="304" spans="1:54" ht="76.5" x14ac:dyDescent="0.2">
      <c r="A304" s="85">
        <f t="shared" si="110"/>
        <v>295</v>
      </c>
      <c r="B304" s="22" t="str">
        <f>VLOOKUP(A304,'EV PRECIO REFERENCIA'!A304:B635,2,0)</f>
        <v>DM172</v>
      </c>
      <c r="C304" s="135" t="str">
        <f>VLOOKUP(A304,'EV PRECIO REFERENCIA'!A304:C635,3,0)</f>
        <v>BOLSA DE DRENAJE URINARIO ADULTO CON SISTEMA CERRRADO. SIN PUERTO PARA TOMA DE MUESTRA Y SIN  VALVULA ANTIREFLUJO Y CONECTOR UNIVERSAL</v>
      </c>
      <c r="D304" s="18">
        <f>VLOOKUP(A304,'EV PRECIO REFERENCIA'!A304:D635,4,0)</f>
        <v>1</v>
      </c>
      <c r="E304" s="86" t="str">
        <f>VLOOKUP(A304,'EV PRECIO REFERENCIA'!A304:E635,5,0)</f>
        <v>UN</v>
      </c>
      <c r="F304" s="23">
        <f>VLOOKUP(A304,'EV PRECIO REFERENCIA'!A304:F635,6,0)</f>
        <v>4165</v>
      </c>
      <c r="G304" s="23">
        <f>VLOOKUP(A304,'EV PRECIO REFERENCIA'!A304:G635,7,0)</f>
        <v>1223</v>
      </c>
      <c r="H304" s="8">
        <f t="shared" si="111"/>
        <v>5093795</v>
      </c>
      <c r="I304" s="8">
        <f t="shared" si="112"/>
        <v>3332</v>
      </c>
      <c r="J304" s="8" t="str">
        <f>+'EV PRECIO REFERENCIA'!I304</f>
        <v/>
      </c>
      <c r="K304" s="8" t="str">
        <f t="shared" si="113"/>
        <v>No Aplica</v>
      </c>
      <c r="L304" s="8" t="str">
        <f>+'EV PRECIO REFERENCIA'!L304</f>
        <v/>
      </c>
      <c r="M304" s="8" t="str">
        <f t="shared" si="114"/>
        <v>No Aplica</v>
      </c>
      <c r="N304" s="8" t="str">
        <f>+'EV PRECIO REFERENCIA'!O304</f>
        <v/>
      </c>
      <c r="O304" s="8" t="str">
        <f t="shared" si="115"/>
        <v>No Aplica</v>
      </c>
      <c r="P304" s="8" t="str">
        <f>+'EV PRECIO REFERENCIA'!R304</f>
        <v/>
      </c>
      <c r="Q304" s="8" t="str">
        <f t="shared" si="116"/>
        <v>No Aplica</v>
      </c>
      <c r="R304" s="8" t="str">
        <f>+'EV PRECIO REFERENCIA'!U304</f>
        <v/>
      </c>
      <c r="S304" s="8" t="str">
        <f t="shared" si="117"/>
        <v>No Aplica</v>
      </c>
      <c r="T304" s="8" t="str">
        <f>+'EV PRECIO REFERENCIA'!X304</f>
        <v/>
      </c>
      <c r="U304" s="8" t="str">
        <f t="shared" si="118"/>
        <v>No Aplica</v>
      </c>
      <c r="V304" s="8" t="e">
        <f>+'EV PRECIO REFERENCIA'!AA304</f>
        <v>#REF!</v>
      </c>
      <c r="W304" s="8" t="e">
        <f t="shared" si="119"/>
        <v>#REF!</v>
      </c>
      <c r="X304" s="258" t="str">
        <f>+'EV PRECIO REFERENCIA'!AD304</f>
        <v/>
      </c>
      <c r="Y304" s="8" t="str">
        <f t="shared" si="120"/>
        <v>No Aplica</v>
      </c>
      <c r="Z304" s="8" t="str">
        <f>+'EV PRECIO REFERENCIA'!AG304</f>
        <v/>
      </c>
      <c r="AA304" s="8" t="str">
        <f t="shared" si="121"/>
        <v>No Aplica</v>
      </c>
      <c r="AB304" s="8" t="str">
        <f>+'EV PRECIO REFERENCIA'!AJ304:AJ636</f>
        <v/>
      </c>
      <c r="AC304" s="8" t="str">
        <f t="shared" si="122"/>
        <v>No Aplica</v>
      </c>
      <c r="AD304" s="8" t="str">
        <f>+'EV PRECIO REFERENCIA'!AM304</f>
        <v/>
      </c>
      <c r="AE304" s="8" t="str">
        <f t="shared" si="123"/>
        <v>No Aplica</v>
      </c>
      <c r="AF304" s="342">
        <f>+'EV PRECIO REFERENCIA'!AP304</f>
        <v>4212.6000000000004</v>
      </c>
      <c r="AG304" s="8" t="str">
        <f t="shared" si="124"/>
        <v>Precios Bajos</v>
      </c>
      <c r="AH304" s="8" t="str">
        <f>+'EV PRECIO REFERENCIA'!AS304</f>
        <v/>
      </c>
      <c r="AI304" s="8" t="str">
        <f t="shared" si="125"/>
        <v>No Aplica</v>
      </c>
      <c r="AJ304" s="8" t="str">
        <f>+'EV PRECIO REFERENCIA'!AV304</f>
        <v/>
      </c>
      <c r="AK304" s="8" t="str">
        <f t="shared" si="126"/>
        <v>No Aplica</v>
      </c>
      <c r="AL304" s="342" t="str">
        <f>+'EV PRECIO REFERENCIA'!AY304</f>
        <v/>
      </c>
      <c r="AM304" s="8" t="str">
        <f t="shared" si="127"/>
        <v>No Aplica</v>
      </c>
      <c r="AN304" s="8" t="str">
        <f>+'EV PRECIO REFERENCIA'!BB304</f>
        <v/>
      </c>
      <c r="AO304" s="8" t="str">
        <f t="shared" si="128"/>
        <v>No Aplica</v>
      </c>
      <c r="AP304" s="8" t="str">
        <f>+'EV PRECIO REFERENCIA'!BE304</f>
        <v/>
      </c>
      <c r="AQ304" s="8" t="str">
        <f t="shared" si="129"/>
        <v>No Aplica</v>
      </c>
      <c r="AR304" s="8" t="str">
        <f>+'EV PRECIO REFERENCIA'!BH304</f>
        <v/>
      </c>
      <c r="AS304" s="8" t="str">
        <f t="shared" si="130"/>
        <v>No Aplica</v>
      </c>
      <c r="AT304" s="8" t="str">
        <f>+'EV PRECIO REFERENCIA'!BK304</f>
        <v/>
      </c>
      <c r="AU304" s="8" t="str">
        <f t="shared" si="131"/>
        <v>No Aplica</v>
      </c>
      <c r="AV304" s="8" t="str">
        <f>+'EV PRECIO REFERENCIA'!BQ304</f>
        <v/>
      </c>
      <c r="AW304" s="8" t="str">
        <f t="shared" si="132"/>
        <v>No Aplica</v>
      </c>
      <c r="AX304" s="8" t="str">
        <f>+'EV PRECIO REFERENCIA'!BT304</f>
        <v/>
      </c>
      <c r="AY304" s="8" t="str">
        <f t="shared" si="133"/>
        <v>No Aplica</v>
      </c>
      <c r="AZ304" s="8" t="e">
        <f>+'EV PRECIO REFERENCIA'!BW304</f>
        <v>#REF!</v>
      </c>
      <c r="BA304" s="8" t="e">
        <f t="shared" si="134"/>
        <v>#REF!</v>
      </c>
      <c r="BB304" s="44">
        <f t="shared" si="135"/>
        <v>4212.6000000000004</v>
      </c>
    </row>
    <row r="305" spans="1:54" ht="76.5" x14ac:dyDescent="0.2">
      <c r="A305" s="85">
        <f t="shared" si="110"/>
        <v>296</v>
      </c>
      <c r="B305" s="22" t="str">
        <f>VLOOKUP(A305,'EV PRECIO REFERENCIA'!A305:B636,2,0)</f>
        <v>DM173</v>
      </c>
      <c r="C305" s="135" t="str">
        <f>VLOOKUP(A305,'EV PRECIO REFERENCIA'!A305:C636,3,0)</f>
        <v>BOLSA DE DRENAJE URINARIO PEDIATRICO CON SISTEMA CERRRADO. SIN PUERTO PARA TOMA DE MUESTRA Y SIN  VALVULA ANTIREFLUJOY CONECTOR UNIVERSAL</v>
      </c>
      <c r="D305" s="18">
        <f>VLOOKUP(A305,'EV PRECIO REFERENCIA'!A305:D636,4,0)</f>
        <v>1</v>
      </c>
      <c r="E305" s="86" t="str">
        <f>VLOOKUP(A305,'EV PRECIO REFERENCIA'!A305:E636,5,0)</f>
        <v>UN</v>
      </c>
      <c r="F305" s="23">
        <f>VLOOKUP(A305,'EV PRECIO REFERENCIA'!A305:F636,6,0)</f>
        <v>4929</v>
      </c>
      <c r="G305" s="23">
        <f>VLOOKUP(A305,'EV PRECIO REFERENCIA'!A305:G636,7,0)</f>
        <v>23</v>
      </c>
      <c r="H305" s="8">
        <f t="shared" si="111"/>
        <v>113367</v>
      </c>
      <c r="I305" s="8">
        <f t="shared" si="112"/>
        <v>3943.2</v>
      </c>
      <c r="J305" s="8" t="str">
        <f>+'EV PRECIO REFERENCIA'!I305</f>
        <v/>
      </c>
      <c r="K305" s="8" t="str">
        <f t="shared" si="113"/>
        <v>No Aplica</v>
      </c>
      <c r="L305" s="8" t="str">
        <f>+'EV PRECIO REFERENCIA'!L305</f>
        <v/>
      </c>
      <c r="M305" s="8" t="str">
        <f t="shared" si="114"/>
        <v>No Aplica</v>
      </c>
      <c r="N305" s="8" t="str">
        <f>+'EV PRECIO REFERENCIA'!O305</f>
        <v/>
      </c>
      <c r="O305" s="8" t="str">
        <f t="shared" si="115"/>
        <v>No Aplica</v>
      </c>
      <c r="P305" s="8" t="str">
        <f>+'EV PRECIO REFERENCIA'!R305</f>
        <v/>
      </c>
      <c r="Q305" s="8" t="str">
        <f t="shared" si="116"/>
        <v>No Aplica</v>
      </c>
      <c r="R305" s="8" t="str">
        <f>+'EV PRECIO REFERENCIA'!U305</f>
        <v/>
      </c>
      <c r="S305" s="8" t="str">
        <f t="shared" si="117"/>
        <v>No Aplica</v>
      </c>
      <c r="T305" s="8" t="str">
        <f>+'EV PRECIO REFERENCIA'!X305</f>
        <v/>
      </c>
      <c r="U305" s="8" t="str">
        <f t="shared" si="118"/>
        <v>No Aplica</v>
      </c>
      <c r="V305" s="8" t="e">
        <f>+'EV PRECIO REFERENCIA'!AA305</f>
        <v>#REF!</v>
      </c>
      <c r="W305" s="8" t="e">
        <f t="shared" si="119"/>
        <v>#REF!</v>
      </c>
      <c r="X305" s="258" t="str">
        <f>+'EV PRECIO REFERENCIA'!AD305</f>
        <v/>
      </c>
      <c r="Y305" s="8" t="str">
        <f t="shared" si="120"/>
        <v>No Aplica</v>
      </c>
      <c r="Z305" s="8" t="str">
        <f>+'EV PRECIO REFERENCIA'!AG305</f>
        <v/>
      </c>
      <c r="AA305" s="8" t="str">
        <f t="shared" si="121"/>
        <v>No Aplica</v>
      </c>
      <c r="AB305" s="8" t="str">
        <f>+'EV PRECIO REFERENCIA'!AJ305:AJ637</f>
        <v/>
      </c>
      <c r="AC305" s="8" t="str">
        <f t="shared" si="122"/>
        <v>No Aplica</v>
      </c>
      <c r="AD305" s="8" t="str">
        <f>+'EV PRECIO REFERENCIA'!AM305</f>
        <v/>
      </c>
      <c r="AE305" s="8" t="str">
        <f t="shared" si="123"/>
        <v>No Aplica</v>
      </c>
      <c r="AF305" s="342">
        <f>+'EV PRECIO REFERENCIA'!AP305</f>
        <v>4748.1000000000004</v>
      </c>
      <c r="AG305" s="8" t="str">
        <f t="shared" si="124"/>
        <v>Precios Bajos</v>
      </c>
      <c r="AH305" s="8" t="str">
        <f>+'EV PRECIO REFERENCIA'!AS305</f>
        <v/>
      </c>
      <c r="AI305" s="8" t="str">
        <f t="shared" si="125"/>
        <v>No Aplica</v>
      </c>
      <c r="AJ305" s="8" t="str">
        <f>+'EV PRECIO REFERENCIA'!AV305</f>
        <v/>
      </c>
      <c r="AK305" s="8" t="str">
        <f t="shared" si="126"/>
        <v>No Aplica</v>
      </c>
      <c r="AL305" s="342" t="str">
        <f>+'EV PRECIO REFERENCIA'!AY305</f>
        <v/>
      </c>
      <c r="AM305" s="8" t="str">
        <f t="shared" si="127"/>
        <v>No Aplica</v>
      </c>
      <c r="AN305" s="8" t="str">
        <f>+'EV PRECIO REFERENCIA'!BB305</f>
        <v/>
      </c>
      <c r="AO305" s="8" t="str">
        <f t="shared" si="128"/>
        <v>No Aplica</v>
      </c>
      <c r="AP305" s="8" t="str">
        <f>+'EV PRECIO REFERENCIA'!BE305</f>
        <v/>
      </c>
      <c r="AQ305" s="8" t="str">
        <f t="shared" si="129"/>
        <v>No Aplica</v>
      </c>
      <c r="AR305" s="8" t="str">
        <f>+'EV PRECIO REFERENCIA'!BH305</f>
        <v/>
      </c>
      <c r="AS305" s="8" t="str">
        <f t="shared" si="130"/>
        <v>No Aplica</v>
      </c>
      <c r="AT305" s="8" t="str">
        <f>+'EV PRECIO REFERENCIA'!BK305</f>
        <v/>
      </c>
      <c r="AU305" s="8" t="str">
        <f t="shared" si="131"/>
        <v>No Aplica</v>
      </c>
      <c r="AV305" s="8" t="str">
        <f>+'EV PRECIO REFERENCIA'!BQ305</f>
        <v/>
      </c>
      <c r="AW305" s="8" t="str">
        <f t="shared" si="132"/>
        <v>No Aplica</v>
      </c>
      <c r="AX305" s="8" t="str">
        <f>+'EV PRECIO REFERENCIA'!BT305</f>
        <v/>
      </c>
      <c r="AY305" s="8" t="str">
        <f t="shared" si="133"/>
        <v>No Aplica</v>
      </c>
      <c r="AZ305" s="8" t="e">
        <f>+'EV PRECIO REFERENCIA'!BW305</f>
        <v>#REF!</v>
      </c>
      <c r="BA305" s="8" t="e">
        <f t="shared" si="134"/>
        <v>#REF!</v>
      </c>
      <c r="BB305" s="44">
        <f t="shared" si="135"/>
        <v>4748.1000000000004</v>
      </c>
    </row>
    <row r="306" spans="1:54" ht="25.5" x14ac:dyDescent="0.2">
      <c r="A306" s="85">
        <f t="shared" si="110"/>
        <v>297</v>
      </c>
      <c r="B306" s="22" t="str">
        <f>VLOOKUP(A306,'EV PRECIO REFERENCIA'!A306:B637,2,0)</f>
        <v>DM198</v>
      </c>
      <c r="C306" s="135" t="str">
        <f>VLOOKUP(A306,'EV PRECIO REFERENCIA'!A306:C637,3,0)</f>
        <v>CABESTRILLO BOLSA PEDIATRICO</v>
      </c>
      <c r="D306" s="18">
        <f>VLOOKUP(A306,'EV PRECIO REFERENCIA'!A306:D637,4,0)</f>
        <v>1</v>
      </c>
      <c r="E306" s="86" t="str">
        <f>VLOOKUP(A306,'EV PRECIO REFERENCIA'!A306:E637,5,0)</f>
        <v>UN</v>
      </c>
      <c r="F306" s="23">
        <f>VLOOKUP(A306,'EV PRECIO REFERENCIA'!A306:F637,6,0)</f>
        <v>11750</v>
      </c>
      <c r="G306" s="23">
        <f>VLOOKUP(A306,'EV PRECIO REFERENCIA'!A306:G637,7,0)</f>
        <v>5</v>
      </c>
      <c r="H306" s="8">
        <f t="shared" si="111"/>
        <v>58750</v>
      </c>
      <c r="I306" s="8">
        <f t="shared" si="112"/>
        <v>9400</v>
      </c>
      <c r="J306" s="8" t="str">
        <f>+'EV PRECIO REFERENCIA'!I306</f>
        <v/>
      </c>
      <c r="K306" s="8" t="str">
        <f t="shared" si="113"/>
        <v>No Aplica</v>
      </c>
      <c r="L306" s="8" t="str">
        <f>+'EV PRECIO REFERENCIA'!L306</f>
        <v/>
      </c>
      <c r="M306" s="8" t="str">
        <f t="shared" si="114"/>
        <v>No Aplica</v>
      </c>
      <c r="N306" s="8" t="str">
        <f>+'EV PRECIO REFERENCIA'!O306</f>
        <v/>
      </c>
      <c r="O306" s="8" t="str">
        <f t="shared" si="115"/>
        <v>No Aplica</v>
      </c>
      <c r="P306" s="8" t="str">
        <f>+'EV PRECIO REFERENCIA'!R306</f>
        <v/>
      </c>
      <c r="Q306" s="8" t="str">
        <f t="shared" si="116"/>
        <v>No Aplica</v>
      </c>
      <c r="R306" s="8" t="str">
        <f>+'EV PRECIO REFERENCIA'!U306</f>
        <v/>
      </c>
      <c r="S306" s="8" t="str">
        <f t="shared" si="117"/>
        <v>No Aplica</v>
      </c>
      <c r="T306" s="8" t="str">
        <f>+'EV PRECIO REFERENCIA'!X306</f>
        <v/>
      </c>
      <c r="U306" s="8" t="str">
        <f t="shared" si="118"/>
        <v>No Aplica</v>
      </c>
      <c r="V306" s="8" t="e">
        <f>+'EV PRECIO REFERENCIA'!AA306</f>
        <v>#REF!</v>
      </c>
      <c r="W306" s="8" t="e">
        <f t="shared" si="119"/>
        <v>#REF!</v>
      </c>
      <c r="X306" s="258" t="str">
        <f>+'EV PRECIO REFERENCIA'!AD306</f>
        <v/>
      </c>
      <c r="Y306" s="8" t="str">
        <f t="shared" si="120"/>
        <v>No Aplica</v>
      </c>
      <c r="Z306" s="8" t="str">
        <f>+'EV PRECIO REFERENCIA'!AG306</f>
        <v/>
      </c>
      <c r="AA306" s="8" t="str">
        <f t="shared" si="121"/>
        <v>No Aplica</v>
      </c>
      <c r="AB306" s="8" t="str">
        <f>+'EV PRECIO REFERENCIA'!AJ306:AJ638</f>
        <v/>
      </c>
      <c r="AC306" s="8" t="str">
        <f t="shared" si="122"/>
        <v>No Aplica</v>
      </c>
      <c r="AD306" s="8" t="str">
        <f>+'EV PRECIO REFERENCIA'!AM306</f>
        <v/>
      </c>
      <c r="AE306" s="8" t="str">
        <f t="shared" si="123"/>
        <v>No Aplica</v>
      </c>
      <c r="AF306" s="342" t="str">
        <f>+'EV PRECIO REFERENCIA'!AP306</f>
        <v/>
      </c>
      <c r="AG306" s="8" t="str">
        <f t="shared" si="124"/>
        <v>No Aplica</v>
      </c>
      <c r="AH306" s="8" t="str">
        <f>+'EV PRECIO REFERENCIA'!AS306</f>
        <v/>
      </c>
      <c r="AI306" s="8" t="str">
        <f t="shared" si="125"/>
        <v>No Aplica</v>
      </c>
      <c r="AJ306" s="8" t="str">
        <f>+'EV PRECIO REFERENCIA'!AV306</f>
        <v/>
      </c>
      <c r="AK306" s="8" t="str">
        <f t="shared" si="126"/>
        <v>No Aplica</v>
      </c>
      <c r="AL306" s="342" t="str">
        <f>+'EV PRECIO REFERENCIA'!AY306</f>
        <v/>
      </c>
      <c r="AM306" s="8" t="str">
        <f t="shared" si="127"/>
        <v>No Aplica</v>
      </c>
      <c r="AN306" s="8" t="str">
        <f>+'EV PRECIO REFERENCIA'!BB306</f>
        <v/>
      </c>
      <c r="AO306" s="8" t="str">
        <f t="shared" si="128"/>
        <v>No Aplica</v>
      </c>
      <c r="AP306" s="8" t="str">
        <f>+'EV PRECIO REFERENCIA'!BE306</f>
        <v/>
      </c>
      <c r="AQ306" s="8" t="str">
        <f t="shared" si="129"/>
        <v>No Aplica</v>
      </c>
      <c r="AR306" s="8" t="str">
        <f>+'EV PRECIO REFERENCIA'!BH306</f>
        <v/>
      </c>
      <c r="AS306" s="8" t="str">
        <f t="shared" si="130"/>
        <v>No Aplica</v>
      </c>
      <c r="AT306" s="8" t="str">
        <f>+'EV PRECIO REFERENCIA'!BK306</f>
        <v/>
      </c>
      <c r="AU306" s="8" t="str">
        <f t="shared" si="131"/>
        <v>No Aplica</v>
      </c>
      <c r="AV306" s="8" t="str">
        <f>+'EV PRECIO REFERENCIA'!BQ306</f>
        <v/>
      </c>
      <c r="AW306" s="8" t="str">
        <f t="shared" si="132"/>
        <v>No Aplica</v>
      </c>
      <c r="AX306" s="8" t="str">
        <f>+'EV PRECIO REFERENCIA'!BT306</f>
        <v/>
      </c>
      <c r="AY306" s="8" t="str">
        <f t="shared" si="133"/>
        <v>No Aplica</v>
      </c>
      <c r="AZ306" s="8" t="e">
        <f>+'EV PRECIO REFERENCIA'!BW306</f>
        <v>#REF!</v>
      </c>
      <c r="BA306" s="8" t="e">
        <f t="shared" si="134"/>
        <v>#REF!</v>
      </c>
      <c r="BB306" s="44">
        <f t="shared" si="135"/>
        <v>0</v>
      </c>
    </row>
    <row r="307" spans="1:54" ht="25.5" x14ac:dyDescent="0.2">
      <c r="A307" s="85">
        <f t="shared" si="110"/>
        <v>298</v>
      </c>
      <c r="B307" s="22" t="str">
        <f>VLOOKUP(A307,'EV PRECIO REFERENCIA'!A307:B638,2,0)</f>
        <v>DM197</v>
      </c>
      <c r="C307" s="135" t="str">
        <f>VLOOKUP(A307,'EV PRECIO REFERENCIA'!A307:C638,3,0)</f>
        <v>CABESTRILLO BOLSA USO ADULTO</v>
      </c>
      <c r="D307" s="18">
        <f>VLOOKUP(A307,'EV PRECIO REFERENCIA'!A307:D638,4,0)</f>
        <v>1</v>
      </c>
      <c r="E307" s="86" t="str">
        <f>VLOOKUP(A307,'EV PRECIO REFERENCIA'!A307:E638,5,0)</f>
        <v>UN</v>
      </c>
      <c r="F307" s="23">
        <f>VLOOKUP(A307,'EV PRECIO REFERENCIA'!A307:F638,6,0)</f>
        <v>8182</v>
      </c>
      <c r="G307" s="23">
        <f>VLOOKUP(A307,'EV PRECIO REFERENCIA'!A307:G638,7,0)</f>
        <v>4</v>
      </c>
      <c r="H307" s="8">
        <f t="shared" si="111"/>
        <v>32728</v>
      </c>
      <c r="I307" s="8">
        <f t="shared" si="112"/>
        <v>6545.6</v>
      </c>
      <c r="J307" s="8" t="str">
        <f>+'EV PRECIO REFERENCIA'!I307</f>
        <v/>
      </c>
      <c r="K307" s="8" t="str">
        <f t="shared" si="113"/>
        <v>No Aplica</v>
      </c>
      <c r="L307" s="8" t="str">
        <f>+'EV PRECIO REFERENCIA'!L307</f>
        <v/>
      </c>
      <c r="M307" s="8" t="str">
        <f t="shared" si="114"/>
        <v>No Aplica</v>
      </c>
      <c r="N307" s="8">
        <f>+'EV PRECIO REFERENCIA'!O307</f>
        <v>8182</v>
      </c>
      <c r="O307" s="8" t="str">
        <f t="shared" si="115"/>
        <v>Artificialidad Baja</v>
      </c>
      <c r="P307" s="8" t="str">
        <f>+'EV PRECIO REFERENCIA'!R307</f>
        <v/>
      </c>
      <c r="Q307" s="8" t="str">
        <f t="shared" si="116"/>
        <v>No Aplica</v>
      </c>
      <c r="R307" s="8" t="str">
        <f>+'EV PRECIO REFERENCIA'!U307</f>
        <v/>
      </c>
      <c r="S307" s="8" t="str">
        <f t="shared" si="117"/>
        <v>No Aplica</v>
      </c>
      <c r="T307" s="8" t="str">
        <f>+'EV PRECIO REFERENCIA'!X307</f>
        <v/>
      </c>
      <c r="U307" s="8" t="str">
        <f t="shared" si="118"/>
        <v>No Aplica</v>
      </c>
      <c r="V307" s="8" t="e">
        <f>+'EV PRECIO REFERENCIA'!AA307</f>
        <v>#REF!</v>
      </c>
      <c r="W307" s="8" t="e">
        <f t="shared" si="119"/>
        <v>#REF!</v>
      </c>
      <c r="X307" s="258" t="str">
        <f>+'EV PRECIO REFERENCIA'!AD307</f>
        <v/>
      </c>
      <c r="Y307" s="8" t="str">
        <f t="shared" si="120"/>
        <v>No Aplica</v>
      </c>
      <c r="Z307" s="8" t="str">
        <f>+'EV PRECIO REFERENCIA'!AG307</f>
        <v/>
      </c>
      <c r="AA307" s="8" t="str">
        <f t="shared" si="121"/>
        <v>No Aplica</v>
      </c>
      <c r="AB307" s="8" t="str">
        <f>+'EV PRECIO REFERENCIA'!AJ307:AJ639</f>
        <v/>
      </c>
      <c r="AC307" s="8" t="str">
        <f t="shared" si="122"/>
        <v>No Aplica</v>
      </c>
      <c r="AD307" s="8" t="str">
        <f>+'EV PRECIO REFERENCIA'!AM307</f>
        <v/>
      </c>
      <c r="AE307" s="8" t="str">
        <f t="shared" si="123"/>
        <v>No Aplica</v>
      </c>
      <c r="AF307" s="342">
        <f>+'EV PRECIO REFERENCIA'!AP307</f>
        <v>5845</v>
      </c>
      <c r="AG307" s="8" t="str">
        <f t="shared" si="124"/>
        <v>Precios Bajos</v>
      </c>
      <c r="AH307" s="8" t="str">
        <f>+'EV PRECIO REFERENCIA'!AS307</f>
        <v/>
      </c>
      <c r="AI307" s="8" t="str">
        <f t="shared" si="125"/>
        <v>No Aplica</v>
      </c>
      <c r="AJ307" s="8" t="str">
        <f>+'EV PRECIO REFERENCIA'!AV307</f>
        <v/>
      </c>
      <c r="AK307" s="8" t="str">
        <f t="shared" si="126"/>
        <v>No Aplica</v>
      </c>
      <c r="AL307" s="342" t="str">
        <f>+'EV PRECIO REFERENCIA'!AY307</f>
        <v/>
      </c>
      <c r="AM307" s="8" t="str">
        <f t="shared" si="127"/>
        <v>No Aplica</v>
      </c>
      <c r="AN307" s="8">
        <f>+'EV PRECIO REFERENCIA'!BB307</f>
        <v>6557</v>
      </c>
      <c r="AO307" s="8" t="str">
        <f t="shared" si="128"/>
        <v>Precios Bajos</v>
      </c>
      <c r="AP307" s="8" t="str">
        <f>+'EV PRECIO REFERENCIA'!BE307</f>
        <v/>
      </c>
      <c r="AQ307" s="8" t="str">
        <f t="shared" si="129"/>
        <v>No Aplica</v>
      </c>
      <c r="AR307" s="8" t="str">
        <f>+'EV PRECIO REFERENCIA'!BH307</f>
        <v/>
      </c>
      <c r="AS307" s="8" t="str">
        <f t="shared" si="130"/>
        <v>No Aplica</v>
      </c>
      <c r="AT307" s="8" t="str">
        <f>+'EV PRECIO REFERENCIA'!BK307</f>
        <v/>
      </c>
      <c r="AU307" s="8" t="str">
        <f t="shared" si="131"/>
        <v>No Aplica</v>
      </c>
      <c r="AV307" s="8" t="str">
        <f>+'EV PRECIO REFERENCIA'!BQ307</f>
        <v/>
      </c>
      <c r="AW307" s="8" t="str">
        <f t="shared" si="132"/>
        <v>No Aplica</v>
      </c>
      <c r="AX307" s="8">
        <f>+'EV PRECIO REFERENCIA'!BT307</f>
        <v>9231</v>
      </c>
      <c r="AY307" s="8" t="str">
        <f t="shared" si="133"/>
        <v>Precios Bajos</v>
      </c>
      <c r="AZ307" s="8" t="e">
        <f>+'EV PRECIO REFERENCIA'!BW307</f>
        <v>#REF!</v>
      </c>
      <c r="BA307" s="8" t="e">
        <f t="shared" si="134"/>
        <v>#REF!</v>
      </c>
      <c r="BB307" s="44">
        <f t="shared" si="135"/>
        <v>5845</v>
      </c>
    </row>
    <row r="308" spans="1:54" ht="25.5" x14ac:dyDescent="0.2">
      <c r="A308" s="85">
        <f t="shared" si="110"/>
        <v>299</v>
      </c>
      <c r="B308" s="22" t="str">
        <f>VLOOKUP(A308,'EV PRECIO REFERENCIA'!A308:B639,2,0)</f>
        <v>DM2107</v>
      </c>
      <c r="C308" s="135" t="str">
        <f>VLOOKUP(A308,'EV PRECIO REFERENCIA'!A308:C639,3,0)</f>
        <v>CANULA NASAL PARA OXIGENO ADULTO 3-5 MTS</v>
      </c>
      <c r="D308" s="18">
        <f>VLOOKUP(A308,'EV PRECIO REFERENCIA'!A308:D639,4,0)</f>
        <v>1</v>
      </c>
      <c r="E308" s="86" t="str">
        <f>VLOOKUP(A308,'EV PRECIO REFERENCIA'!A308:E639,5,0)</f>
        <v>UN</v>
      </c>
      <c r="F308" s="23">
        <f>VLOOKUP(A308,'EV PRECIO REFERENCIA'!A308:F639,6,0)</f>
        <v>1306</v>
      </c>
      <c r="G308" s="23">
        <f>VLOOKUP(A308,'EV PRECIO REFERENCIA'!A308:G639,7,0)</f>
        <v>64</v>
      </c>
      <c r="H308" s="8">
        <f t="shared" si="111"/>
        <v>83584</v>
      </c>
      <c r="I308" s="8">
        <f t="shared" si="112"/>
        <v>1044.8</v>
      </c>
      <c r="J308" s="8" t="str">
        <f>+'EV PRECIO REFERENCIA'!I308</f>
        <v/>
      </c>
      <c r="K308" s="8" t="str">
        <f t="shared" si="113"/>
        <v>No Aplica</v>
      </c>
      <c r="L308" s="8" t="str">
        <f>+'EV PRECIO REFERENCIA'!L308</f>
        <v/>
      </c>
      <c r="M308" s="8" t="str">
        <f t="shared" si="114"/>
        <v>No Aplica</v>
      </c>
      <c r="N308" s="8" t="str">
        <f>+'EV PRECIO REFERENCIA'!O308</f>
        <v/>
      </c>
      <c r="O308" s="8" t="str">
        <f t="shared" si="115"/>
        <v>No Aplica</v>
      </c>
      <c r="P308" s="8" t="str">
        <f>+'EV PRECIO REFERENCIA'!R308</f>
        <v/>
      </c>
      <c r="Q308" s="8" t="str">
        <f t="shared" si="116"/>
        <v>No Aplica</v>
      </c>
      <c r="R308" s="8" t="str">
        <f>+'EV PRECIO REFERENCIA'!U308</f>
        <v/>
      </c>
      <c r="S308" s="8" t="str">
        <f t="shared" si="117"/>
        <v>No Aplica</v>
      </c>
      <c r="T308" s="8" t="str">
        <f>+'EV PRECIO REFERENCIA'!X308</f>
        <v/>
      </c>
      <c r="U308" s="8" t="str">
        <f t="shared" si="118"/>
        <v>No Aplica</v>
      </c>
      <c r="V308" s="8" t="e">
        <f>+'EV PRECIO REFERENCIA'!AA308</f>
        <v>#REF!</v>
      </c>
      <c r="W308" s="8" t="e">
        <f t="shared" si="119"/>
        <v>#REF!</v>
      </c>
      <c r="X308" s="258" t="str">
        <f>+'EV PRECIO REFERENCIA'!AD308</f>
        <v/>
      </c>
      <c r="Y308" s="8" t="str">
        <f t="shared" si="120"/>
        <v>No Aplica</v>
      </c>
      <c r="Z308" s="8" t="str">
        <f>+'EV PRECIO REFERENCIA'!AG308</f>
        <v/>
      </c>
      <c r="AA308" s="8" t="str">
        <f t="shared" si="121"/>
        <v>No Aplica</v>
      </c>
      <c r="AB308" s="8" t="str">
        <f>+'EV PRECIO REFERENCIA'!AJ308:AJ640</f>
        <v/>
      </c>
      <c r="AC308" s="8" t="str">
        <f t="shared" si="122"/>
        <v>No Aplica</v>
      </c>
      <c r="AD308" s="8" t="str">
        <f>+'EV PRECIO REFERENCIA'!AM308</f>
        <v/>
      </c>
      <c r="AE308" s="8" t="str">
        <f t="shared" si="123"/>
        <v>No Aplica</v>
      </c>
      <c r="AF308" s="342" t="str">
        <f>+'EV PRECIO REFERENCIA'!AP308</f>
        <v/>
      </c>
      <c r="AG308" s="8" t="str">
        <f t="shared" si="124"/>
        <v>No Aplica</v>
      </c>
      <c r="AH308" s="8" t="str">
        <f>+'EV PRECIO REFERENCIA'!AS308</f>
        <v/>
      </c>
      <c r="AI308" s="8" t="str">
        <f t="shared" si="125"/>
        <v>No Aplica</v>
      </c>
      <c r="AJ308" s="8" t="str">
        <f>+'EV PRECIO REFERENCIA'!AV308</f>
        <v/>
      </c>
      <c r="AK308" s="8" t="str">
        <f t="shared" si="126"/>
        <v>No Aplica</v>
      </c>
      <c r="AL308" s="342" t="str">
        <f>+'EV PRECIO REFERENCIA'!AY308</f>
        <v/>
      </c>
      <c r="AM308" s="8" t="str">
        <f t="shared" si="127"/>
        <v>No Aplica</v>
      </c>
      <c r="AN308" s="8" t="str">
        <f>+'EV PRECIO REFERENCIA'!BB308</f>
        <v/>
      </c>
      <c r="AO308" s="8" t="str">
        <f t="shared" si="128"/>
        <v>No Aplica</v>
      </c>
      <c r="AP308" s="8" t="str">
        <f>+'EV PRECIO REFERENCIA'!BE308</f>
        <v/>
      </c>
      <c r="AQ308" s="8" t="str">
        <f t="shared" si="129"/>
        <v>No Aplica</v>
      </c>
      <c r="AR308" s="8" t="str">
        <f>+'EV PRECIO REFERENCIA'!BH308</f>
        <v/>
      </c>
      <c r="AS308" s="8" t="str">
        <f t="shared" si="130"/>
        <v>No Aplica</v>
      </c>
      <c r="AT308" s="8" t="str">
        <f>+'EV PRECIO REFERENCIA'!BK308</f>
        <v/>
      </c>
      <c r="AU308" s="8" t="str">
        <f t="shared" si="131"/>
        <v>No Aplica</v>
      </c>
      <c r="AV308" s="8" t="str">
        <f>+'EV PRECIO REFERENCIA'!BQ308</f>
        <v/>
      </c>
      <c r="AW308" s="8" t="str">
        <f t="shared" si="132"/>
        <v>No Aplica</v>
      </c>
      <c r="AX308" s="8" t="str">
        <f>+'EV PRECIO REFERENCIA'!BT308</f>
        <v/>
      </c>
      <c r="AY308" s="8" t="str">
        <f t="shared" si="133"/>
        <v>No Aplica</v>
      </c>
      <c r="AZ308" s="8" t="e">
        <f>+'EV PRECIO REFERENCIA'!BW308</f>
        <v>#REF!</v>
      </c>
      <c r="BA308" s="8" t="e">
        <f t="shared" si="134"/>
        <v>#REF!</v>
      </c>
      <c r="BB308" s="44">
        <f t="shared" si="135"/>
        <v>0</v>
      </c>
    </row>
    <row r="309" spans="1:54" ht="63.75" x14ac:dyDescent="0.2">
      <c r="A309" s="85">
        <f t="shared" si="110"/>
        <v>300</v>
      </c>
      <c r="B309" s="22" t="str">
        <f>VLOOKUP(A309,'EV PRECIO REFERENCIA'!A309:B640,2,0)</f>
        <v>DM296</v>
      </c>
      <c r="C309" s="135" t="str">
        <f>VLOOKUP(A309,'EV PRECIO REFERENCIA'!A309:C640,3,0)</f>
        <v>CATETER INTRAVENOSO N 14 EN POLIURETANO CON DISPOSITIVO DE SEGURIDAD PARA ACCIONAR MANUALMENTE CORTO</v>
      </c>
      <c r="D309" s="18">
        <f>VLOOKUP(A309,'EV PRECIO REFERENCIA'!A309:D640,4,0)</f>
        <v>1</v>
      </c>
      <c r="E309" s="86" t="str">
        <f>VLOOKUP(A309,'EV PRECIO REFERENCIA'!A309:E640,5,0)</f>
        <v>UN</v>
      </c>
      <c r="F309" s="23">
        <f>VLOOKUP(A309,'EV PRECIO REFERENCIA'!A309:F640,6,0)</f>
        <v>2590</v>
      </c>
      <c r="G309" s="23">
        <f>VLOOKUP(A309,'EV PRECIO REFERENCIA'!A309:G640,7,0)</f>
        <v>132</v>
      </c>
      <c r="H309" s="8">
        <f t="shared" si="111"/>
        <v>341880</v>
      </c>
      <c r="I309" s="8">
        <f t="shared" si="112"/>
        <v>2072</v>
      </c>
      <c r="J309" s="8" t="str">
        <f>+'EV PRECIO REFERENCIA'!I309</f>
        <v/>
      </c>
      <c r="K309" s="8" t="str">
        <f t="shared" si="113"/>
        <v>No Aplica</v>
      </c>
      <c r="L309" s="8" t="str">
        <f>+'EV PRECIO REFERENCIA'!L309</f>
        <v/>
      </c>
      <c r="M309" s="8" t="str">
        <f t="shared" si="114"/>
        <v>No Aplica</v>
      </c>
      <c r="N309" s="8" t="str">
        <f>+'EV PRECIO REFERENCIA'!O309</f>
        <v/>
      </c>
      <c r="O309" s="8" t="str">
        <f t="shared" si="115"/>
        <v>No Aplica</v>
      </c>
      <c r="P309" s="8" t="str">
        <f>+'EV PRECIO REFERENCIA'!R309</f>
        <v/>
      </c>
      <c r="Q309" s="8" t="str">
        <f t="shared" si="116"/>
        <v>No Aplica</v>
      </c>
      <c r="R309" s="8" t="str">
        <f>+'EV PRECIO REFERENCIA'!U309</f>
        <v/>
      </c>
      <c r="S309" s="8" t="str">
        <f t="shared" si="117"/>
        <v>No Aplica</v>
      </c>
      <c r="T309" s="8" t="str">
        <f>+'EV PRECIO REFERENCIA'!X309</f>
        <v/>
      </c>
      <c r="U309" s="8" t="str">
        <f t="shared" si="118"/>
        <v>No Aplica</v>
      </c>
      <c r="V309" s="8" t="e">
        <f>+'EV PRECIO REFERENCIA'!AA309</f>
        <v>#REF!</v>
      </c>
      <c r="W309" s="8" t="e">
        <f t="shared" si="119"/>
        <v>#REF!</v>
      </c>
      <c r="X309" s="258" t="str">
        <f>+'EV PRECIO REFERENCIA'!AD309</f>
        <v/>
      </c>
      <c r="Y309" s="8" t="str">
        <f t="shared" si="120"/>
        <v>No Aplica</v>
      </c>
      <c r="Z309" s="8" t="str">
        <f>+'EV PRECIO REFERENCIA'!AG309</f>
        <v/>
      </c>
      <c r="AA309" s="8" t="str">
        <f t="shared" si="121"/>
        <v>No Aplica</v>
      </c>
      <c r="AB309" s="8" t="str">
        <f>+'EV PRECIO REFERENCIA'!AJ309:AJ641</f>
        <v/>
      </c>
      <c r="AC309" s="8" t="str">
        <f t="shared" si="122"/>
        <v>No Aplica</v>
      </c>
      <c r="AD309" s="8" t="str">
        <f>+'EV PRECIO REFERENCIA'!AM309</f>
        <v/>
      </c>
      <c r="AE309" s="8" t="str">
        <f t="shared" si="123"/>
        <v>No Aplica</v>
      </c>
      <c r="AF309" s="342">
        <f>+'EV PRECIO REFERENCIA'!AP309</f>
        <v>2440</v>
      </c>
      <c r="AG309" s="8" t="str">
        <f t="shared" si="124"/>
        <v>Precios Bajos</v>
      </c>
      <c r="AH309" s="8" t="str">
        <f>+'EV PRECIO REFERENCIA'!AS309</f>
        <v/>
      </c>
      <c r="AI309" s="8" t="str">
        <f t="shared" si="125"/>
        <v>No Aplica</v>
      </c>
      <c r="AJ309" s="8" t="str">
        <f>+'EV PRECIO REFERENCIA'!AV309</f>
        <v/>
      </c>
      <c r="AK309" s="8" t="str">
        <f t="shared" si="126"/>
        <v>No Aplica</v>
      </c>
      <c r="AL309" s="342" t="str">
        <f>+'EV PRECIO REFERENCIA'!AY309</f>
        <v/>
      </c>
      <c r="AM309" s="8" t="str">
        <f t="shared" si="127"/>
        <v>No Aplica</v>
      </c>
      <c r="AN309" s="8">
        <f>+'EV PRECIO REFERENCIA'!BB309</f>
        <v>2466</v>
      </c>
      <c r="AO309" s="8" t="str">
        <f t="shared" si="128"/>
        <v>Precios Bajos</v>
      </c>
      <c r="AP309" s="8">
        <f>+'EV PRECIO REFERENCIA'!BE309</f>
        <v>2463</v>
      </c>
      <c r="AQ309" s="8" t="str">
        <f t="shared" si="129"/>
        <v>Precios Bajos</v>
      </c>
      <c r="AR309" s="8" t="str">
        <f>+'EV PRECIO REFERENCIA'!BH309</f>
        <v/>
      </c>
      <c r="AS309" s="8" t="str">
        <f t="shared" si="130"/>
        <v>No Aplica</v>
      </c>
      <c r="AT309" s="8" t="str">
        <f>+'EV PRECIO REFERENCIA'!BK309</f>
        <v/>
      </c>
      <c r="AU309" s="8" t="str">
        <f t="shared" si="131"/>
        <v>No Aplica</v>
      </c>
      <c r="AV309" s="8" t="str">
        <f>+'EV PRECIO REFERENCIA'!BQ309</f>
        <v/>
      </c>
      <c r="AW309" s="8" t="str">
        <f t="shared" si="132"/>
        <v>No Aplica</v>
      </c>
      <c r="AX309" s="8" t="str">
        <f>+'EV PRECIO REFERENCIA'!BT309</f>
        <v/>
      </c>
      <c r="AY309" s="8" t="str">
        <f t="shared" si="133"/>
        <v>No Aplica</v>
      </c>
      <c r="AZ309" s="8" t="e">
        <f>+'EV PRECIO REFERENCIA'!BW309</f>
        <v>#REF!</v>
      </c>
      <c r="BA309" s="8" t="e">
        <f t="shared" si="134"/>
        <v>#REF!</v>
      </c>
      <c r="BB309" s="44">
        <f t="shared" si="135"/>
        <v>2440</v>
      </c>
    </row>
    <row r="310" spans="1:54" ht="63.75" x14ac:dyDescent="0.2">
      <c r="A310" s="85">
        <f t="shared" si="110"/>
        <v>301</v>
      </c>
      <c r="B310" s="22" t="str">
        <f>VLOOKUP(A310,'EV PRECIO REFERENCIA'!A310:B641,2,0)</f>
        <v>DM297</v>
      </c>
      <c r="C310" s="135" t="str">
        <f>VLOOKUP(A310,'EV PRECIO REFERENCIA'!A310:C641,3,0)</f>
        <v>CATETER INTRAVENOSO N 16 EN POLIURETANO CON DISPOSITIVO DE SEGURIDAD PARA ACCIONAR MANUALMENTE CORTO</v>
      </c>
      <c r="D310" s="18">
        <f>VLOOKUP(A310,'EV PRECIO REFERENCIA'!A310:D641,4,0)</f>
        <v>1</v>
      </c>
      <c r="E310" s="86" t="str">
        <f>VLOOKUP(A310,'EV PRECIO REFERENCIA'!A310:E641,5,0)</f>
        <v>UN</v>
      </c>
      <c r="F310" s="23">
        <f>VLOOKUP(A310,'EV PRECIO REFERENCIA'!A310:F641,6,0)</f>
        <v>1950</v>
      </c>
      <c r="G310" s="23">
        <f>VLOOKUP(A310,'EV PRECIO REFERENCIA'!A310:G641,7,0)</f>
        <v>275</v>
      </c>
      <c r="H310" s="8">
        <f t="shared" si="111"/>
        <v>536250</v>
      </c>
      <c r="I310" s="8">
        <f t="shared" si="112"/>
        <v>1560</v>
      </c>
      <c r="J310" s="8" t="str">
        <f>+'EV PRECIO REFERENCIA'!I310</f>
        <v/>
      </c>
      <c r="K310" s="8" t="str">
        <f t="shared" si="113"/>
        <v>No Aplica</v>
      </c>
      <c r="L310" s="8" t="str">
        <f>+'EV PRECIO REFERENCIA'!L310</f>
        <v/>
      </c>
      <c r="M310" s="8" t="str">
        <f t="shared" si="114"/>
        <v>No Aplica</v>
      </c>
      <c r="N310" s="8" t="str">
        <f>+'EV PRECIO REFERENCIA'!O310</f>
        <v/>
      </c>
      <c r="O310" s="8" t="str">
        <f t="shared" si="115"/>
        <v>No Aplica</v>
      </c>
      <c r="P310" s="8" t="str">
        <f>+'EV PRECIO REFERENCIA'!R310</f>
        <v/>
      </c>
      <c r="Q310" s="8" t="str">
        <f t="shared" si="116"/>
        <v>No Aplica</v>
      </c>
      <c r="R310" s="8" t="str">
        <f>+'EV PRECIO REFERENCIA'!U310</f>
        <v/>
      </c>
      <c r="S310" s="8" t="str">
        <f t="shared" si="117"/>
        <v>No Aplica</v>
      </c>
      <c r="T310" s="8" t="str">
        <f>+'EV PRECIO REFERENCIA'!X310</f>
        <v/>
      </c>
      <c r="U310" s="8" t="str">
        <f t="shared" si="118"/>
        <v>No Aplica</v>
      </c>
      <c r="V310" s="8" t="e">
        <f>+'EV PRECIO REFERENCIA'!AA310</f>
        <v>#REF!</v>
      </c>
      <c r="W310" s="8" t="e">
        <f t="shared" si="119"/>
        <v>#REF!</v>
      </c>
      <c r="X310" s="258" t="str">
        <f>+'EV PRECIO REFERENCIA'!AD310</f>
        <v/>
      </c>
      <c r="Y310" s="8" t="str">
        <f t="shared" si="120"/>
        <v>No Aplica</v>
      </c>
      <c r="Z310" s="8" t="str">
        <f>+'EV PRECIO REFERENCIA'!AG310</f>
        <v/>
      </c>
      <c r="AA310" s="8" t="str">
        <f t="shared" si="121"/>
        <v>No Aplica</v>
      </c>
      <c r="AB310" s="8" t="str">
        <f>+'EV PRECIO REFERENCIA'!AJ310:AJ642</f>
        <v/>
      </c>
      <c r="AC310" s="8" t="str">
        <f t="shared" si="122"/>
        <v>No Aplica</v>
      </c>
      <c r="AD310" s="8" t="str">
        <f>+'EV PRECIO REFERENCIA'!AM310</f>
        <v/>
      </c>
      <c r="AE310" s="8" t="str">
        <f t="shared" si="123"/>
        <v>No Aplica</v>
      </c>
      <c r="AF310" s="342">
        <f>+'EV PRECIO REFERENCIA'!AP310</f>
        <v>2275</v>
      </c>
      <c r="AG310" s="8" t="str">
        <f t="shared" si="124"/>
        <v>Precios Bajos</v>
      </c>
      <c r="AH310" s="8" t="str">
        <f>+'EV PRECIO REFERENCIA'!AS310</f>
        <v/>
      </c>
      <c r="AI310" s="8" t="str">
        <f t="shared" si="125"/>
        <v>No Aplica</v>
      </c>
      <c r="AJ310" s="8" t="str">
        <f>+'EV PRECIO REFERENCIA'!AV310</f>
        <v/>
      </c>
      <c r="AK310" s="8" t="str">
        <f t="shared" si="126"/>
        <v>No Aplica</v>
      </c>
      <c r="AL310" s="342" t="str">
        <f>+'EV PRECIO REFERENCIA'!AY310</f>
        <v/>
      </c>
      <c r="AM310" s="8" t="str">
        <f t="shared" si="127"/>
        <v>No Aplica</v>
      </c>
      <c r="AN310" s="8" t="str">
        <f>+'EV PRECIO REFERENCIA'!BB310</f>
        <v/>
      </c>
      <c r="AO310" s="8" t="str">
        <f t="shared" si="128"/>
        <v>No Aplica</v>
      </c>
      <c r="AP310" s="8" t="str">
        <f>+'EV PRECIO REFERENCIA'!BE310</f>
        <v/>
      </c>
      <c r="AQ310" s="8" t="str">
        <f t="shared" si="129"/>
        <v>No Aplica</v>
      </c>
      <c r="AR310" s="8" t="str">
        <f>+'EV PRECIO REFERENCIA'!BH310</f>
        <v/>
      </c>
      <c r="AS310" s="8" t="str">
        <f t="shared" si="130"/>
        <v>No Aplica</v>
      </c>
      <c r="AT310" s="8" t="str">
        <f>+'EV PRECIO REFERENCIA'!BK310</f>
        <v/>
      </c>
      <c r="AU310" s="8" t="str">
        <f t="shared" si="131"/>
        <v>No Aplica</v>
      </c>
      <c r="AV310" s="8" t="str">
        <f>+'EV PRECIO REFERENCIA'!BQ310</f>
        <v/>
      </c>
      <c r="AW310" s="8" t="str">
        <f t="shared" si="132"/>
        <v>No Aplica</v>
      </c>
      <c r="AX310" s="8" t="str">
        <f>+'EV PRECIO REFERENCIA'!BT310</f>
        <v/>
      </c>
      <c r="AY310" s="8" t="str">
        <f t="shared" si="133"/>
        <v>No Aplica</v>
      </c>
      <c r="AZ310" s="8" t="e">
        <f>+'EV PRECIO REFERENCIA'!BW310</f>
        <v>#REF!</v>
      </c>
      <c r="BA310" s="8" t="e">
        <f t="shared" si="134"/>
        <v>#REF!</v>
      </c>
      <c r="BB310" s="44">
        <f t="shared" si="135"/>
        <v>2275</v>
      </c>
    </row>
    <row r="311" spans="1:54" ht="25.5" x14ac:dyDescent="0.2">
      <c r="A311" s="85">
        <f t="shared" si="110"/>
        <v>302</v>
      </c>
      <c r="B311" s="22" t="str">
        <f>VLOOKUP(A311,'EV PRECIO REFERENCIA'!A311:B642,2,0)</f>
        <v>DM2417</v>
      </c>
      <c r="C311" s="135" t="str">
        <f>VLOOKUP(A311,'EV PRECIO REFERENCIA'!A311:C642,3,0)</f>
        <v>CUELLO ORTOPEDICO DE THOMAS TALLA L</v>
      </c>
      <c r="D311" s="18">
        <f>VLOOKUP(A311,'EV PRECIO REFERENCIA'!A311:D642,4,0)</f>
        <v>1</v>
      </c>
      <c r="E311" s="86" t="str">
        <f>VLOOKUP(A311,'EV PRECIO REFERENCIA'!A311:E642,5,0)</f>
        <v>UN</v>
      </c>
      <c r="F311" s="23">
        <f>VLOOKUP(A311,'EV PRECIO REFERENCIA'!A311:F642,6,0)</f>
        <v>14566</v>
      </c>
      <c r="G311" s="23">
        <f>VLOOKUP(A311,'EV PRECIO REFERENCIA'!A311:G642,7,0)</f>
        <v>1</v>
      </c>
      <c r="H311" s="8">
        <f t="shared" si="111"/>
        <v>14566</v>
      </c>
      <c r="I311" s="8">
        <f t="shared" si="112"/>
        <v>11652.8</v>
      </c>
      <c r="J311" s="8" t="str">
        <f>+'EV PRECIO REFERENCIA'!I311</f>
        <v/>
      </c>
      <c r="K311" s="8" t="str">
        <f t="shared" si="113"/>
        <v>No Aplica</v>
      </c>
      <c r="L311" s="8" t="str">
        <f>+'EV PRECIO REFERENCIA'!L311</f>
        <v/>
      </c>
      <c r="M311" s="8" t="str">
        <f t="shared" si="114"/>
        <v>No Aplica</v>
      </c>
      <c r="N311" s="8">
        <f>+'EV PRECIO REFERENCIA'!O311</f>
        <v>14773</v>
      </c>
      <c r="O311" s="8" t="str">
        <f t="shared" si="115"/>
        <v>Artificialidad Baja</v>
      </c>
      <c r="P311" s="8" t="str">
        <f>+'EV PRECIO REFERENCIA'!R311</f>
        <v/>
      </c>
      <c r="Q311" s="8" t="str">
        <f t="shared" si="116"/>
        <v>No Aplica</v>
      </c>
      <c r="R311" s="8" t="str">
        <f>+'EV PRECIO REFERENCIA'!U311</f>
        <v/>
      </c>
      <c r="S311" s="8" t="str">
        <f t="shared" si="117"/>
        <v>No Aplica</v>
      </c>
      <c r="T311" s="8" t="str">
        <f>+'EV PRECIO REFERENCIA'!X311</f>
        <v/>
      </c>
      <c r="U311" s="8" t="str">
        <f t="shared" si="118"/>
        <v>No Aplica</v>
      </c>
      <c r="V311" s="8" t="e">
        <f>+'EV PRECIO REFERENCIA'!AA311</f>
        <v>#REF!</v>
      </c>
      <c r="W311" s="8" t="e">
        <f t="shared" si="119"/>
        <v>#REF!</v>
      </c>
      <c r="X311" s="258" t="str">
        <f>+'EV PRECIO REFERENCIA'!AD311</f>
        <v/>
      </c>
      <c r="Y311" s="8" t="str">
        <f t="shared" si="120"/>
        <v>No Aplica</v>
      </c>
      <c r="Z311" s="8" t="str">
        <f>+'EV PRECIO REFERENCIA'!AG311</f>
        <v/>
      </c>
      <c r="AA311" s="8" t="str">
        <f t="shared" si="121"/>
        <v>No Aplica</v>
      </c>
      <c r="AB311" s="8" t="str">
        <f>+'EV PRECIO REFERENCIA'!AJ311:AJ643</f>
        <v/>
      </c>
      <c r="AC311" s="8" t="str">
        <f t="shared" si="122"/>
        <v>No Aplica</v>
      </c>
      <c r="AD311" s="8" t="str">
        <f>+'EV PRECIO REFERENCIA'!AM311</f>
        <v/>
      </c>
      <c r="AE311" s="8" t="str">
        <f t="shared" si="123"/>
        <v>No Aplica</v>
      </c>
      <c r="AF311" s="342">
        <f>+'EV PRECIO REFERENCIA'!AP311</f>
        <v>12850</v>
      </c>
      <c r="AG311" s="8" t="str">
        <f t="shared" si="124"/>
        <v>Precios Bajos</v>
      </c>
      <c r="AH311" s="8" t="str">
        <f>+'EV PRECIO REFERENCIA'!AS311</f>
        <v/>
      </c>
      <c r="AI311" s="8" t="str">
        <f t="shared" si="125"/>
        <v>No Aplica</v>
      </c>
      <c r="AJ311" s="8" t="str">
        <f>+'EV PRECIO REFERENCIA'!AV311</f>
        <v/>
      </c>
      <c r="AK311" s="8" t="str">
        <f t="shared" si="126"/>
        <v>No Aplica</v>
      </c>
      <c r="AL311" s="342" t="str">
        <f>+'EV PRECIO REFERENCIA'!AY311</f>
        <v/>
      </c>
      <c r="AM311" s="8" t="str">
        <f t="shared" si="127"/>
        <v>No Aplica</v>
      </c>
      <c r="AN311" s="8" t="str">
        <f>+'EV PRECIO REFERENCIA'!BB311</f>
        <v/>
      </c>
      <c r="AO311" s="8" t="str">
        <f t="shared" si="128"/>
        <v>No Aplica</v>
      </c>
      <c r="AP311" s="8">
        <f>+'EV PRECIO REFERENCIA'!BE311</f>
        <v>14444</v>
      </c>
      <c r="AQ311" s="8" t="str">
        <f t="shared" si="129"/>
        <v>Precios Bajos</v>
      </c>
      <c r="AR311" s="8" t="str">
        <f>+'EV PRECIO REFERENCIA'!BH311</f>
        <v/>
      </c>
      <c r="AS311" s="8" t="str">
        <f t="shared" si="130"/>
        <v>No Aplica</v>
      </c>
      <c r="AT311" s="8" t="str">
        <f>+'EV PRECIO REFERENCIA'!BK311</f>
        <v/>
      </c>
      <c r="AU311" s="8" t="str">
        <f t="shared" si="131"/>
        <v>No Aplica</v>
      </c>
      <c r="AV311" s="8" t="str">
        <f>+'EV PRECIO REFERENCIA'!BQ311</f>
        <v/>
      </c>
      <c r="AW311" s="8" t="str">
        <f t="shared" si="132"/>
        <v>No Aplica</v>
      </c>
      <c r="AX311" s="8">
        <f>+'EV PRECIO REFERENCIA'!BT311</f>
        <v>16924</v>
      </c>
      <c r="AY311" s="8" t="str">
        <f t="shared" si="133"/>
        <v>Precios Bajos</v>
      </c>
      <c r="AZ311" s="8" t="e">
        <f>+'EV PRECIO REFERENCIA'!BW311</f>
        <v>#REF!</v>
      </c>
      <c r="BA311" s="8" t="e">
        <f t="shared" si="134"/>
        <v>#REF!</v>
      </c>
      <c r="BB311" s="44">
        <f t="shared" si="135"/>
        <v>12850</v>
      </c>
    </row>
    <row r="312" spans="1:54" ht="25.5" x14ac:dyDescent="0.2">
      <c r="A312" s="85">
        <f t="shared" si="110"/>
        <v>303</v>
      </c>
      <c r="B312" s="22" t="str">
        <f>VLOOKUP(A312,'EV PRECIO REFERENCIA'!A312:B643,2,0)</f>
        <v>DM476</v>
      </c>
      <c r="C312" s="135" t="str">
        <f>VLOOKUP(A312,'EV PRECIO REFERENCIA'!A312:C643,3,0)</f>
        <v>ESPECULO VAGINAL DESECHABLE</v>
      </c>
      <c r="D312" s="18">
        <f>VLOOKUP(A312,'EV PRECIO REFERENCIA'!A312:D643,4,0)</f>
        <v>1</v>
      </c>
      <c r="E312" s="86" t="str">
        <f>VLOOKUP(A312,'EV PRECIO REFERENCIA'!A312:E643,5,0)</f>
        <v>UN</v>
      </c>
      <c r="F312" s="23">
        <f>VLOOKUP(A312,'EV PRECIO REFERENCIA'!A312:F643,6,0)</f>
        <v>898</v>
      </c>
      <c r="G312" s="23">
        <f>VLOOKUP(A312,'EV PRECIO REFERENCIA'!A312:G643,7,0)</f>
        <v>357</v>
      </c>
      <c r="H312" s="8">
        <f t="shared" si="111"/>
        <v>320586</v>
      </c>
      <c r="I312" s="8">
        <f t="shared" si="112"/>
        <v>718.4</v>
      </c>
      <c r="J312" s="8" t="str">
        <f>+'EV PRECIO REFERENCIA'!I312</f>
        <v/>
      </c>
      <c r="K312" s="8" t="str">
        <f t="shared" si="113"/>
        <v>No Aplica</v>
      </c>
      <c r="L312" s="8" t="str">
        <f>+'EV PRECIO REFERENCIA'!L312</f>
        <v/>
      </c>
      <c r="M312" s="8" t="str">
        <f t="shared" si="114"/>
        <v>No Aplica</v>
      </c>
      <c r="N312" s="8">
        <f>+'EV PRECIO REFERENCIA'!O312</f>
        <v>898</v>
      </c>
      <c r="O312" s="8" t="str">
        <f t="shared" si="115"/>
        <v>Artificialidad Baja</v>
      </c>
      <c r="P312" s="8" t="str">
        <f>+'EV PRECIO REFERENCIA'!R312</f>
        <v/>
      </c>
      <c r="Q312" s="8" t="str">
        <f t="shared" si="116"/>
        <v>No Aplica</v>
      </c>
      <c r="R312" s="8" t="str">
        <f>+'EV PRECIO REFERENCIA'!U312</f>
        <v/>
      </c>
      <c r="S312" s="8" t="str">
        <f t="shared" si="117"/>
        <v>No Aplica</v>
      </c>
      <c r="T312" s="8" t="str">
        <f>+'EV PRECIO REFERENCIA'!X312</f>
        <v/>
      </c>
      <c r="U312" s="8" t="str">
        <f t="shared" si="118"/>
        <v>No Aplica</v>
      </c>
      <c r="V312" s="8" t="e">
        <f>+'EV PRECIO REFERENCIA'!AA312</f>
        <v>#REF!</v>
      </c>
      <c r="W312" s="8" t="e">
        <f t="shared" si="119"/>
        <v>#REF!</v>
      </c>
      <c r="X312" s="258" t="str">
        <f>+'EV PRECIO REFERENCIA'!AD312</f>
        <v/>
      </c>
      <c r="Y312" s="8" t="str">
        <f t="shared" si="120"/>
        <v>No Aplica</v>
      </c>
      <c r="Z312" s="8" t="str">
        <f>+'EV PRECIO REFERENCIA'!AG312</f>
        <v/>
      </c>
      <c r="AA312" s="8" t="str">
        <f t="shared" si="121"/>
        <v>No Aplica</v>
      </c>
      <c r="AB312" s="8" t="str">
        <f>+'EV PRECIO REFERENCIA'!AJ312:AJ644</f>
        <v/>
      </c>
      <c r="AC312" s="8" t="str">
        <f t="shared" si="122"/>
        <v>No Aplica</v>
      </c>
      <c r="AD312" s="8" t="str">
        <f>+'EV PRECIO REFERENCIA'!AM312</f>
        <v/>
      </c>
      <c r="AE312" s="8" t="str">
        <f t="shared" si="123"/>
        <v>No Aplica</v>
      </c>
      <c r="AF312" s="342">
        <f>+'EV PRECIO REFERENCIA'!AP312</f>
        <v>825.86</v>
      </c>
      <c r="AG312" s="8" t="str">
        <f t="shared" si="124"/>
        <v>Precios Bajos</v>
      </c>
      <c r="AH312" s="8" t="str">
        <f>+'EV PRECIO REFERENCIA'!AS312</f>
        <v/>
      </c>
      <c r="AI312" s="8" t="str">
        <f t="shared" si="125"/>
        <v>No Aplica</v>
      </c>
      <c r="AJ312" s="8" t="str">
        <f>+'EV PRECIO REFERENCIA'!AV312</f>
        <v/>
      </c>
      <c r="AK312" s="8" t="str">
        <f t="shared" si="126"/>
        <v>No Aplica</v>
      </c>
      <c r="AL312" s="342" t="str">
        <f>+'EV PRECIO REFERENCIA'!AY312</f>
        <v/>
      </c>
      <c r="AM312" s="8" t="str">
        <f t="shared" si="127"/>
        <v>No Aplica</v>
      </c>
      <c r="AN312" s="8" t="str">
        <f>+'EV PRECIO REFERENCIA'!BB312</f>
        <v/>
      </c>
      <c r="AO312" s="8" t="str">
        <f t="shared" si="128"/>
        <v>No Aplica</v>
      </c>
      <c r="AP312" s="8" t="str">
        <f>+'EV PRECIO REFERENCIA'!BE312</f>
        <v/>
      </c>
      <c r="AQ312" s="8" t="str">
        <f t="shared" si="129"/>
        <v>No Aplica</v>
      </c>
      <c r="AR312" s="8" t="str">
        <f>+'EV PRECIO REFERENCIA'!BH312</f>
        <v/>
      </c>
      <c r="AS312" s="8" t="str">
        <f t="shared" si="130"/>
        <v>No Aplica</v>
      </c>
      <c r="AT312" s="8" t="str">
        <f>+'EV PRECIO REFERENCIA'!BK312</f>
        <v/>
      </c>
      <c r="AU312" s="8" t="str">
        <f t="shared" si="131"/>
        <v>No Aplica</v>
      </c>
      <c r="AV312" s="8" t="str">
        <f>+'EV PRECIO REFERENCIA'!BQ312</f>
        <v/>
      </c>
      <c r="AW312" s="8" t="str">
        <f t="shared" si="132"/>
        <v>No Aplica</v>
      </c>
      <c r="AX312" s="8" t="str">
        <f>+'EV PRECIO REFERENCIA'!BT312</f>
        <v/>
      </c>
      <c r="AY312" s="8" t="str">
        <f t="shared" si="133"/>
        <v>No Aplica</v>
      </c>
      <c r="AZ312" s="8" t="e">
        <f>+'EV PRECIO REFERENCIA'!BW312</f>
        <v>#REF!</v>
      </c>
      <c r="BA312" s="8" t="e">
        <f t="shared" si="134"/>
        <v>#REF!</v>
      </c>
      <c r="BB312" s="44">
        <f t="shared" si="135"/>
        <v>825.86</v>
      </c>
    </row>
    <row r="313" spans="1:54" ht="25.5" x14ac:dyDescent="0.2">
      <c r="A313" s="85">
        <f t="shared" si="110"/>
        <v>304</v>
      </c>
      <c r="B313" s="22" t="str">
        <f>VLOOKUP(A313,'EV PRECIO REFERENCIA'!A313:B644,2,0)</f>
        <v>DM482</v>
      </c>
      <c r="C313" s="135" t="str">
        <f>VLOOKUP(A313,'EV PRECIO REFERENCIA'!A313:C644,3,0)</f>
        <v>EXTENSION ANESTESIA PEDIATRICO</v>
      </c>
      <c r="D313" s="18">
        <f>VLOOKUP(A313,'EV PRECIO REFERENCIA'!A313:D644,4,0)</f>
        <v>1</v>
      </c>
      <c r="E313" s="86" t="str">
        <f>VLOOKUP(A313,'EV PRECIO REFERENCIA'!A313:E644,5,0)</f>
        <v>UN</v>
      </c>
      <c r="F313" s="23">
        <f>VLOOKUP(A313,'EV PRECIO REFERENCIA'!A313:F644,6,0)</f>
        <v>839</v>
      </c>
      <c r="G313" s="23">
        <f>VLOOKUP(A313,'EV PRECIO REFERENCIA'!A313:G644,7,0)</f>
        <v>1547</v>
      </c>
      <c r="H313" s="8">
        <f t="shared" si="111"/>
        <v>1297933</v>
      </c>
      <c r="I313" s="8">
        <f t="shared" si="112"/>
        <v>671.2</v>
      </c>
      <c r="J313" s="8" t="str">
        <f>+'EV PRECIO REFERENCIA'!I313</f>
        <v/>
      </c>
      <c r="K313" s="8" t="str">
        <f t="shared" si="113"/>
        <v>No Aplica</v>
      </c>
      <c r="L313" s="8" t="str">
        <f>+'EV PRECIO REFERENCIA'!L313</f>
        <v/>
      </c>
      <c r="M313" s="8" t="str">
        <f t="shared" si="114"/>
        <v>No Aplica</v>
      </c>
      <c r="N313" s="8">
        <f>+'EV PRECIO REFERENCIA'!O313</f>
        <v>839</v>
      </c>
      <c r="O313" s="8" t="str">
        <f t="shared" si="115"/>
        <v>Artificialidad Baja</v>
      </c>
      <c r="P313" s="8" t="str">
        <f>+'EV PRECIO REFERENCIA'!R313</f>
        <v/>
      </c>
      <c r="Q313" s="8" t="str">
        <f t="shared" si="116"/>
        <v>No Aplica</v>
      </c>
      <c r="R313" s="8" t="str">
        <f>+'EV PRECIO REFERENCIA'!U313</f>
        <v/>
      </c>
      <c r="S313" s="8" t="str">
        <f t="shared" si="117"/>
        <v>No Aplica</v>
      </c>
      <c r="T313" s="8" t="str">
        <f>+'EV PRECIO REFERENCIA'!X313</f>
        <v/>
      </c>
      <c r="U313" s="8" t="str">
        <f t="shared" si="118"/>
        <v>No Aplica</v>
      </c>
      <c r="V313" s="8" t="e">
        <f>+'EV PRECIO REFERENCIA'!AA313</f>
        <v>#REF!</v>
      </c>
      <c r="W313" s="8" t="e">
        <f t="shared" si="119"/>
        <v>#REF!</v>
      </c>
      <c r="X313" s="258" t="str">
        <f>+'EV PRECIO REFERENCIA'!AD313</f>
        <v/>
      </c>
      <c r="Y313" s="8" t="str">
        <f t="shared" si="120"/>
        <v>No Aplica</v>
      </c>
      <c r="Z313" s="8" t="str">
        <f>+'EV PRECIO REFERENCIA'!AG313</f>
        <v/>
      </c>
      <c r="AA313" s="8" t="str">
        <f t="shared" si="121"/>
        <v>No Aplica</v>
      </c>
      <c r="AB313" s="8" t="str">
        <f>+'EV PRECIO REFERENCIA'!AJ313:AJ645</f>
        <v/>
      </c>
      <c r="AC313" s="8" t="str">
        <f t="shared" si="122"/>
        <v>No Aplica</v>
      </c>
      <c r="AD313" s="8" t="str">
        <f>+'EV PRECIO REFERENCIA'!AM313</f>
        <v/>
      </c>
      <c r="AE313" s="8" t="str">
        <f t="shared" si="123"/>
        <v>No Aplica</v>
      </c>
      <c r="AF313" s="342">
        <f>+'EV PRECIO REFERENCIA'!AP313</f>
        <v>775</v>
      </c>
      <c r="AG313" s="8" t="str">
        <f t="shared" si="124"/>
        <v>Precios Bajos</v>
      </c>
      <c r="AH313" s="8" t="str">
        <f>+'EV PRECIO REFERENCIA'!AS313</f>
        <v/>
      </c>
      <c r="AI313" s="8" t="str">
        <f t="shared" si="125"/>
        <v>No Aplica</v>
      </c>
      <c r="AJ313" s="8" t="str">
        <f>+'EV PRECIO REFERENCIA'!AV313</f>
        <v/>
      </c>
      <c r="AK313" s="8" t="str">
        <f t="shared" si="126"/>
        <v>No Aplica</v>
      </c>
      <c r="AL313" s="342" t="str">
        <f>+'EV PRECIO REFERENCIA'!AY313</f>
        <v/>
      </c>
      <c r="AM313" s="8" t="str">
        <f t="shared" si="127"/>
        <v>No Aplica</v>
      </c>
      <c r="AN313" s="8">
        <f>+'EV PRECIO REFERENCIA'!BB313</f>
        <v>875</v>
      </c>
      <c r="AO313" s="8" t="str">
        <f t="shared" si="128"/>
        <v>Precios Bajos</v>
      </c>
      <c r="AP313" s="8">
        <f>+'EV PRECIO REFERENCIA'!BE313</f>
        <v>829</v>
      </c>
      <c r="AQ313" s="8" t="str">
        <f t="shared" si="129"/>
        <v>Precios Bajos</v>
      </c>
      <c r="AR313" s="8" t="str">
        <f>+'EV PRECIO REFERENCIA'!BH313</f>
        <v/>
      </c>
      <c r="AS313" s="8" t="str">
        <f t="shared" si="130"/>
        <v>No Aplica</v>
      </c>
      <c r="AT313" s="8" t="str">
        <f>+'EV PRECIO REFERENCIA'!BK313</f>
        <v/>
      </c>
      <c r="AU313" s="8" t="str">
        <f t="shared" si="131"/>
        <v>No Aplica</v>
      </c>
      <c r="AV313" s="8" t="str">
        <f>+'EV PRECIO REFERENCIA'!BQ313</f>
        <v/>
      </c>
      <c r="AW313" s="8" t="str">
        <f t="shared" si="132"/>
        <v>No Aplica</v>
      </c>
      <c r="AX313" s="8" t="str">
        <f>+'EV PRECIO REFERENCIA'!BT313</f>
        <v/>
      </c>
      <c r="AY313" s="8" t="str">
        <f t="shared" si="133"/>
        <v>No Aplica</v>
      </c>
      <c r="AZ313" s="8" t="e">
        <f>+'EV PRECIO REFERENCIA'!BW313</f>
        <v>#REF!</v>
      </c>
      <c r="BA313" s="8" t="e">
        <f t="shared" si="134"/>
        <v>#REF!</v>
      </c>
      <c r="BB313" s="44">
        <f t="shared" si="135"/>
        <v>775</v>
      </c>
    </row>
    <row r="314" spans="1:54" ht="38.25" x14ac:dyDescent="0.2">
      <c r="A314" s="85">
        <f t="shared" si="110"/>
        <v>305</v>
      </c>
      <c r="B314" s="22" t="str">
        <f>VLOOKUP(A314,'EV PRECIO REFERENCIA'!A314:B645,2,0)</f>
        <v>DM2191</v>
      </c>
      <c r="C314" s="135" t="str">
        <f>VLOOKUP(A314,'EV PRECIO REFERENCIA'!A314:C645,3,0)</f>
        <v>EXTENSION PARA OXIGENO (MANGUERA LISA PARA OXIGENO DE 213 CM)</v>
      </c>
      <c r="D314" s="18">
        <f>VLOOKUP(A314,'EV PRECIO REFERENCIA'!A314:D645,4,0)</f>
        <v>1</v>
      </c>
      <c r="E314" s="86" t="str">
        <f>VLOOKUP(A314,'EV PRECIO REFERENCIA'!A314:E645,5,0)</f>
        <v>UN</v>
      </c>
      <c r="F314" s="23">
        <f>VLOOKUP(A314,'EV PRECIO REFERENCIA'!A314:F645,6,0)</f>
        <v>1071</v>
      </c>
      <c r="G314" s="23">
        <f>VLOOKUP(A314,'EV PRECIO REFERENCIA'!A314:G645,7,0)</f>
        <v>12</v>
      </c>
      <c r="H314" s="8">
        <f t="shared" si="111"/>
        <v>12852</v>
      </c>
      <c r="I314" s="8">
        <f t="shared" si="112"/>
        <v>856.8</v>
      </c>
      <c r="J314" s="8" t="str">
        <f>+'EV PRECIO REFERENCIA'!I314</f>
        <v/>
      </c>
      <c r="K314" s="8" t="str">
        <f t="shared" si="113"/>
        <v>No Aplica</v>
      </c>
      <c r="L314" s="8" t="str">
        <f>+'EV PRECIO REFERENCIA'!L314</f>
        <v/>
      </c>
      <c r="M314" s="8" t="str">
        <f t="shared" si="114"/>
        <v>No Aplica</v>
      </c>
      <c r="N314" s="8" t="str">
        <f>+'EV PRECIO REFERENCIA'!O314</f>
        <v/>
      </c>
      <c r="O314" s="8" t="str">
        <f t="shared" si="115"/>
        <v>No Aplica</v>
      </c>
      <c r="P314" s="8" t="str">
        <f>+'EV PRECIO REFERENCIA'!R314</f>
        <v/>
      </c>
      <c r="Q314" s="8" t="str">
        <f t="shared" si="116"/>
        <v>No Aplica</v>
      </c>
      <c r="R314" s="8" t="str">
        <f>+'EV PRECIO REFERENCIA'!U314</f>
        <v/>
      </c>
      <c r="S314" s="8" t="str">
        <f t="shared" si="117"/>
        <v>No Aplica</v>
      </c>
      <c r="T314" s="8">
        <f>+'EV PRECIO REFERENCIA'!X314</f>
        <v>1149.54</v>
      </c>
      <c r="U314" s="8" t="str">
        <f t="shared" si="118"/>
        <v>Precios Bajos</v>
      </c>
      <c r="V314" s="8" t="e">
        <f>+'EV PRECIO REFERENCIA'!AA314</f>
        <v>#REF!</v>
      </c>
      <c r="W314" s="8" t="e">
        <f t="shared" si="119"/>
        <v>#REF!</v>
      </c>
      <c r="X314" s="258" t="str">
        <f>+'EV PRECIO REFERENCIA'!AD314</f>
        <v/>
      </c>
      <c r="Y314" s="8" t="str">
        <f t="shared" si="120"/>
        <v>No Aplica</v>
      </c>
      <c r="Z314" s="8" t="str">
        <f>+'EV PRECIO REFERENCIA'!AG314</f>
        <v/>
      </c>
      <c r="AA314" s="8" t="str">
        <f t="shared" si="121"/>
        <v>No Aplica</v>
      </c>
      <c r="AB314" s="8" t="str">
        <f>+'EV PRECIO REFERENCIA'!AJ314:AJ646</f>
        <v/>
      </c>
      <c r="AC314" s="8" t="str">
        <f t="shared" si="122"/>
        <v>No Aplica</v>
      </c>
      <c r="AD314" s="8" t="str">
        <f>+'EV PRECIO REFERENCIA'!AM314</f>
        <v/>
      </c>
      <c r="AE314" s="8" t="str">
        <f t="shared" si="123"/>
        <v>No Aplica</v>
      </c>
      <c r="AF314" s="342">
        <f>+'EV PRECIO REFERENCIA'!AP314</f>
        <v>1088.8499999999999</v>
      </c>
      <c r="AG314" s="8" t="str">
        <f t="shared" si="124"/>
        <v>Precios Bajos</v>
      </c>
      <c r="AH314" s="8" t="str">
        <f>+'EV PRECIO REFERENCIA'!AS314</f>
        <v/>
      </c>
      <c r="AI314" s="8" t="str">
        <f t="shared" si="125"/>
        <v>No Aplica</v>
      </c>
      <c r="AJ314" s="8" t="str">
        <f>+'EV PRECIO REFERENCIA'!AV314</f>
        <v/>
      </c>
      <c r="AK314" s="8" t="str">
        <f t="shared" si="126"/>
        <v>No Aplica</v>
      </c>
      <c r="AL314" s="342" t="str">
        <f>+'EV PRECIO REFERENCIA'!AY314</f>
        <v/>
      </c>
      <c r="AM314" s="8" t="str">
        <f t="shared" si="127"/>
        <v>No Aplica</v>
      </c>
      <c r="AN314" s="8" t="str">
        <f>+'EV PRECIO REFERENCIA'!BB314</f>
        <v/>
      </c>
      <c r="AO314" s="8" t="str">
        <f t="shared" si="128"/>
        <v>No Aplica</v>
      </c>
      <c r="AP314" s="8" t="str">
        <f>+'EV PRECIO REFERENCIA'!BE314</f>
        <v/>
      </c>
      <c r="AQ314" s="8" t="str">
        <f t="shared" si="129"/>
        <v>No Aplica</v>
      </c>
      <c r="AR314" s="8" t="str">
        <f>+'EV PRECIO REFERENCIA'!BH314</f>
        <v/>
      </c>
      <c r="AS314" s="8" t="str">
        <f t="shared" si="130"/>
        <v>No Aplica</v>
      </c>
      <c r="AT314" s="8" t="str">
        <f>+'EV PRECIO REFERENCIA'!BK314</f>
        <v/>
      </c>
      <c r="AU314" s="8" t="str">
        <f t="shared" si="131"/>
        <v>No Aplica</v>
      </c>
      <c r="AV314" s="8" t="str">
        <f>+'EV PRECIO REFERENCIA'!BQ314</f>
        <v/>
      </c>
      <c r="AW314" s="8" t="str">
        <f t="shared" si="132"/>
        <v>No Aplica</v>
      </c>
      <c r="AX314" s="8" t="str">
        <f>+'EV PRECIO REFERENCIA'!BT314</f>
        <v/>
      </c>
      <c r="AY314" s="8" t="str">
        <f t="shared" si="133"/>
        <v>No Aplica</v>
      </c>
      <c r="AZ314" s="8" t="e">
        <f>+'EV PRECIO REFERENCIA'!BW314</f>
        <v>#REF!</v>
      </c>
      <c r="BA314" s="8" t="e">
        <f t="shared" si="134"/>
        <v>#REF!</v>
      </c>
      <c r="BB314" s="44">
        <f t="shared" si="135"/>
        <v>1088.8499999999999</v>
      </c>
    </row>
    <row r="315" spans="1:54" ht="25.5" x14ac:dyDescent="0.2">
      <c r="A315" s="85">
        <f t="shared" si="110"/>
        <v>306</v>
      </c>
      <c r="B315" s="22" t="str">
        <f>VLOOKUP(A315,'EV PRECIO REFERENCIA'!A315:B646,2,0)</f>
        <v>DM506</v>
      </c>
      <c r="C315" s="135" t="str">
        <f>VLOOKUP(A315,'EV PRECIO REFERENCIA'!A315:C646,3,0)</f>
        <v>FRASCO PARA RECOLECCION MUESTRA DE ORINA</v>
      </c>
      <c r="D315" s="18">
        <f>VLOOKUP(A315,'EV PRECIO REFERENCIA'!A315:D646,4,0)</f>
        <v>1</v>
      </c>
      <c r="E315" s="86" t="str">
        <f>VLOOKUP(A315,'EV PRECIO REFERENCIA'!A315:E646,5,0)</f>
        <v>UN</v>
      </c>
      <c r="F315" s="23">
        <f>VLOOKUP(A315,'EV PRECIO REFERENCIA'!A315:F646,6,0)</f>
        <v>203</v>
      </c>
      <c r="G315" s="23">
        <f>VLOOKUP(A315,'EV PRECIO REFERENCIA'!A315:G646,7,0)</f>
        <v>4981</v>
      </c>
      <c r="H315" s="8">
        <f t="shared" si="111"/>
        <v>1011143</v>
      </c>
      <c r="I315" s="8">
        <f t="shared" si="112"/>
        <v>162.4</v>
      </c>
      <c r="J315" s="8" t="str">
        <f>+'EV PRECIO REFERENCIA'!I315</f>
        <v/>
      </c>
      <c r="K315" s="8" t="str">
        <f t="shared" si="113"/>
        <v>No Aplica</v>
      </c>
      <c r="L315" s="8" t="str">
        <f>+'EV PRECIO REFERENCIA'!L315</f>
        <v/>
      </c>
      <c r="M315" s="8" t="str">
        <f t="shared" si="114"/>
        <v>No Aplica</v>
      </c>
      <c r="N315" s="8">
        <f>+'EV PRECIO REFERENCIA'!O315</f>
        <v>215</v>
      </c>
      <c r="O315" s="8" t="str">
        <f t="shared" si="115"/>
        <v>Artificialidad Baja</v>
      </c>
      <c r="P315" s="8" t="str">
        <f>+'EV PRECIO REFERENCIA'!R315</f>
        <v/>
      </c>
      <c r="Q315" s="8" t="str">
        <f t="shared" si="116"/>
        <v>No Aplica</v>
      </c>
      <c r="R315" s="8" t="str">
        <f>+'EV PRECIO REFERENCIA'!U315</f>
        <v/>
      </c>
      <c r="S315" s="8" t="str">
        <f t="shared" si="117"/>
        <v>No Aplica</v>
      </c>
      <c r="T315" s="8" t="str">
        <f>+'EV PRECIO REFERENCIA'!X315</f>
        <v/>
      </c>
      <c r="U315" s="8" t="str">
        <f t="shared" si="118"/>
        <v>No Aplica</v>
      </c>
      <c r="V315" s="8" t="e">
        <f>+'EV PRECIO REFERENCIA'!AA315</f>
        <v>#REF!</v>
      </c>
      <c r="W315" s="8" t="e">
        <f t="shared" si="119"/>
        <v>#REF!</v>
      </c>
      <c r="X315" s="258" t="str">
        <f>+'EV PRECIO REFERENCIA'!AD315</f>
        <v/>
      </c>
      <c r="Y315" s="8" t="str">
        <f t="shared" si="120"/>
        <v>No Aplica</v>
      </c>
      <c r="Z315" s="8">
        <f>+'EV PRECIO REFERENCIA'!AG315</f>
        <v>241.45695000000001</v>
      </c>
      <c r="AA315" s="8" t="str">
        <f t="shared" si="121"/>
        <v>Precios Bajos</v>
      </c>
      <c r="AB315" s="8" t="str">
        <f>+'EV PRECIO REFERENCIA'!AJ315:AJ647</f>
        <v/>
      </c>
      <c r="AC315" s="8" t="str">
        <f t="shared" si="122"/>
        <v>No Aplica</v>
      </c>
      <c r="AD315" s="8" t="str">
        <f>+'EV PRECIO REFERENCIA'!AM315</f>
        <v/>
      </c>
      <c r="AE315" s="8" t="str">
        <f t="shared" si="123"/>
        <v>No Aplica</v>
      </c>
      <c r="AF315" s="342">
        <f>+'EV PRECIO REFERENCIA'!AP315</f>
        <v>207.06</v>
      </c>
      <c r="AG315" s="8" t="str">
        <f t="shared" si="124"/>
        <v>Precios Bajos</v>
      </c>
      <c r="AH315" s="8" t="str">
        <f>+'EV PRECIO REFERENCIA'!AS315</f>
        <v/>
      </c>
      <c r="AI315" s="8" t="str">
        <f t="shared" si="125"/>
        <v>No Aplica</v>
      </c>
      <c r="AJ315" s="8" t="str">
        <f>+'EV PRECIO REFERENCIA'!AV315</f>
        <v/>
      </c>
      <c r="AK315" s="8" t="str">
        <f t="shared" si="126"/>
        <v>No Aplica</v>
      </c>
      <c r="AL315" s="342" t="str">
        <f>+'EV PRECIO REFERENCIA'!AY315</f>
        <v/>
      </c>
      <c r="AM315" s="8" t="str">
        <f t="shared" si="127"/>
        <v>No Aplica</v>
      </c>
      <c r="AN315" s="8">
        <f>+'EV PRECIO REFERENCIA'!BB315</f>
        <v>228</v>
      </c>
      <c r="AO315" s="8" t="str">
        <f t="shared" si="128"/>
        <v>Precios Bajos</v>
      </c>
      <c r="AP315" s="8" t="str">
        <f>+'EV PRECIO REFERENCIA'!BE315</f>
        <v/>
      </c>
      <c r="AQ315" s="8" t="str">
        <f t="shared" si="129"/>
        <v>No Aplica</v>
      </c>
      <c r="AR315" s="8" t="str">
        <f>+'EV PRECIO REFERENCIA'!BH315</f>
        <v/>
      </c>
      <c r="AS315" s="8" t="str">
        <f t="shared" si="130"/>
        <v>No Aplica</v>
      </c>
      <c r="AT315" s="8" t="str">
        <f>+'EV PRECIO REFERENCIA'!BK315</f>
        <v/>
      </c>
      <c r="AU315" s="8" t="str">
        <f t="shared" si="131"/>
        <v>No Aplica</v>
      </c>
      <c r="AV315" s="8" t="str">
        <f>+'EV PRECIO REFERENCIA'!BQ315</f>
        <v/>
      </c>
      <c r="AW315" s="8" t="str">
        <f t="shared" si="132"/>
        <v>No Aplica</v>
      </c>
      <c r="AX315" s="8" t="str">
        <f>+'EV PRECIO REFERENCIA'!BT315</f>
        <v/>
      </c>
      <c r="AY315" s="8" t="str">
        <f t="shared" si="133"/>
        <v>No Aplica</v>
      </c>
      <c r="AZ315" s="8" t="e">
        <f>+'EV PRECIO REFERENCIA'!BW315</f>
        <v>#REF!</v>
      </c>
      <c r="BA315" s="8" t="e">
        <f t="shared" si="134"/>
        <v>#REF!</v>
      </c>
      <c r="BB315" s="44">
        <f t="shared" si="135"/>
        <v>207.06</v>
      </c>
    </row>
    <row r="316" spans="1:54" ht="25.5" x14ac:dyDescent="0.2">
      <c r="A316" s="85">
        <f t="shared" si="110"/>
        <v>307</v>
      </c>
      <c r="B316" s="22" t="str">
        <f>VLOOKUP(A316,'EV PRECIO REFERENCIA'!A316:B647,2,0)</f>
        <v>DM563</v>
      </c>
      <c r="C316" s="135" t="str">
        <f>VLOOKUP(A316,'EV PRECIO REFERENCIA'!A316:C647,3,0)</f>
        <v>INCENTIVO RESPIRATORIO DE VOLUMEN ADULTO</v>
      </c>
      <c r="D316" s="18">
        <f>VLOOKUP(A316,'EV PRECIO REFERENCIA'!A316:D647,4,0)</f>
        <v>1</v>
      </c>
      <c r="E316" s="86" t="str">
        <f>VLOOKUP(A316,'EV PRECIO REFERENCIA'!A316:E647,5,0)</f>
        <v>UN</v>
      </c>
      <c r="F316" s="23">
        <f>VLOOKUP(A316,'EV PRECIO REFERENCIA'!A316:F647,6,0)</f>
        <v>8941</v>
      </c>
      <c r="G316" s="23">
        <f>VLOOKUP(A316,'EV PRECIO REFERENCIA'!A316:G647,7,0)</f>
        <v>89</v>
      </c>
      <c r="H316" s="8">
        <f t="shared" si="111"/>
        <v>795749</v>
      </c>
      <c r="I316" s="8">
        <f t="shared" si="112"/>
        <v>7152.8</v>
      </c>
      <c r="J316" s="8" t="str">
        <f>+'EV PRECIO REFERENCIA'!I316</f>
        <v/>
      </c>
      <c r="K316" s="8" t="str">
        <f t="shared" si="113"/>
        <v>No Aplica</v>
      </c>
      <c r="L316" s="8" t="str">
        <f>+'EV PRECIO REFERENCIA'!L316</f>
        <v/>
      </c>
      <c r="M316" s="8" t="str">
        <f t="shared" si="114"/>
        <v>No Aplica</v>
      </c>
      <c r="N316" s="8" t="str">
        <f>+'EV PRECIO REFERENCIA'!O316</f>
        <v/>
      </c>
      <c r="O316" s="8" t="str">
        <f t="shared" si="115"/>
        <v>No Aplica</v>
      </c>
      <c r="P316" s="8" t="str">
        <f>+'EV PRECIO REFERENCIA'!R316</f>
        <v/>
      </c>
      <c r="Q316" s="8" t="str">
        <f t="shared" si="116"/>
        <v>No Aplica</v>
      </c>
      <c r="R316" s="8" t="str">
        <f>+'EV PRECIO REFERENCIA'!U316</f>
        <v/>
      </c>
      <c r="S316" s="8" t="str">
        <f t="shared" si="117"/>
        <v>No Aplica</v>
      </c>
      <c r="T316" s="8" t="str">
        <f>+'EV PRECIO REFERENCIA'!X316</f>
        <v/>
      </c>
      <c r="U316" s="8" t="str">
        <f t="shared" si="118"/>
        <v>No Aplica</v>
      </c>
      <c r="V316" s="8" t="e">
        <f>+'EV PRECIO REFERENCIA'!AA316</f>
        <v>#REF!</v>
      </c>
      <c r="W316" s="8" t="e">
        <f t="shared" si="119"/>
        <v>#REF!</v>
      </c>
      <c r="X316" s="258" t="str">
        <f>+'EV PRECIO REFERENCIA'!AD316</f>
        <v/>
      </c>
      <c r="Y316" s="8" t="str">
        <f t="shared" si="120"/>
        <v>No Aplica</v>
      </c>
      <c r="Z316" s="8" t="str">
        <f>+'EV PRECIO REFERENCIA'!AG316</f>
        <v/>
      </c>
      <c r="AA316" s="8" t="str">
        <f t="shared" si="121"/>
        <v>No Aplica</v>
      </c>
      <c r="AB316" s="8" t="str">
        <f>+'EV PRECIO REFERENCIA'!AJ316:AJ648</f>
        <v/>
      </c>
      <c r="AC316" s="8" t="str">
        <f t="shared" si="122"/>
        <v>No Aplica</v>
      </c>
      <c r="AD316" s="8" t="str">
        <f>+'EV PRECIO REFERENCIA'!AM316</f>
        <v/>
      </c>
      <c r="AE316" s="8" t="str">
        <f t="shared" si="123"/>
        <v>No Aplica</v>
      </c>
      <c r="AF316" s="342">
        <f>+'EV PRECIO REFERENCIA'!AP316</f>
        <v>7705.25</v>
      </c>
      <c r="AG316" s="8" t="str">
        <f t="shared" si="124"/>
        <v>Precios Bajos</v>
      </c>
      <c r="AH316" s="8" t="str">
        <f>+'EV PRECIO REFERENCIA'!AS316</f>
        <v/>
      </c>
      <c r="AI316" s="8" t="str">
        <f t="shared" si="125"/>
        <v>No Aplica</v>
      </c>
      <c r="AJ316" s="8" t="str">
        <f>+'EV PRECIO REFERENCIA'!AV316</f>
        <v/>
      </c>
      <c r="AK316" s="8" t="str">
        <f t="shared" si="126"/>
        <v>No Aplica</v>
      </c>
      <c r="AL316" s="342" t="str">
        <f>+'EV PRECIO REFERENCIA'!AY316</f>
        <v/>
      </c>
      <c r="AM316" s="8" t="str">
        <f t="shared" si="127"/>
        <v>No Aplica</v>
      </c>
      <c r="AN316" s="8">
        <f>+'EV PRECIO REFERENCIA'!BB316</f>
        <v>8365</v>
      </c>
      <c r="AO316" s="8" t="str">
        <f t="shared" si="128"/>
        <v>Precios Bajos</v>
      </c>
      <c r="AP316" s="8">
        <f>+'EV PRECIO REFERENCIA'!BE316</f>
        <v>8512</v>
      </c>
      <c r="AQ316" s="8" t="str">
        <f t="shared" si="129"/>
        <v>Precios Bajos</v>
      </c>
      <c r="AR316" s="8" t="str">
        <f>+'EV PRECIO REFERENCIA'!BH316</f>
        <v/>
      </c>
      <c r="AS316" s="8" t="str">
        <f t="shared" si="130"/>
        <v>No Aplica</v>
      </c>
      <c r="AT316" s="8" t="str">
        <f>+'EV PRECIO REFERENCIA'!BK316</f>
        <v/>
      </c>
      <c r="AU316" s="8" t="str">
        <f t="shared" si="131"/>
        <v>No Aplica</v>
      </c>
      <c r="AV316" s="8" t="str">
        <f>+'EV PRECIO REFERENCIA'!BQ316</f>
        <v/>
      </c>
      <c r="AW316" s="8" t="str">
        <f t="shared" si="132"/>
        <v>No Aplica</v>
      </c>
      <c r="AX316" s="8" t="str">
        <f>+'EV PRECIO REFERENCIA'!BT316</f>
        <v/>
      </c>
      <c r="AY316" s="8" t="str">
        <f t="shared" si="133"/>
        <v>No Aplica</v>
      </c>
      <c r="AZ316" s="8" t="e">
        <f>+'EV PRECIO REFERENCIA'!BW316</f>
        <v>#REF!</v>
      </c>
      <c r="BA316" s="8" t="e">
        <f t="shared" si="134"/>
        <v>#REF!</v>
      </c>
      <c r="BB316" s="44">
        <f t="shared" si="135"/>
        <v>7705.25</v>
      </c>
    </row>
    <row r="317" spans="1:54" x14ac:dyDescent="0.2">
      <c r="A317" s="85">
        <f t="shared" si="110"/>
        <v>308</v>
      </c>
      <c r="B317" s="22" t="str">
        <f>VLOOKUP(A317,'EV PRECIO REFERENCIA'!A317:B648,2,0)</f>
        <v>DM2692</v>
      </c>
      <c r="C317" s="135" t="str">
        <f>VLOOKUP(A317,'EV PRECIO REFERENCIA'!A317:C648,3,0)</f>
        <v>INMOVILIZADOR DE HOMBRO</v>
      </c>
      <c r="D317" s="18">
        <f>VLOOKUP(A317,'EV PRECIO REFERENCIA'!A317:D648,4,0)</f>
        <v>1</v>
      </c>
      <c r="E317" s="86" t="str">
        <f>VLOOKUP(A317,'EV PRECIO REFERENCIA'!A317:E648,5,0)</f>
        <v>UN</v>
      </c>
      <c r="F317" s="23">
        <f>VLOOKUP(A317,'EV PRECIO REFERENCIA'!A317:F648,6,0)</f>
        <v>7402</v>
      </c>
      <c r="G317" s="23">
        <f>VLOOKUP(A317,'EV PRECIO REFERENCIA'!A317:G648,7,0)</f>
        <v>1</v>
      </c>
      <c r="H317" s="8">
        <f t="shared" si="111"/>
        <v>7402</v>
      </c>
      <c r="I317" s="8">
        <f t="shared" si="112"/>
        <v>5921.6</v>
      </c>
      <c r="J317" s="8" t="str">
        <f>+'EV PRECIO REFERENCIA'!I317</f>
        <v/>
      </c>
      <c r="K317" s="8" t="str">
        <f t="shared" si="113"/>
        <v>No Aplica</v>
      </c>
      <c r="L317" s="8" t="str">
        <f>+'EV PRECIO REFERENCIA'!L317</f>
        <v/>
      </c>
      <c r="M317" s="8" t="str">
        <f t="shared" si="114"/>
        <v>No Aplica</v>
      </c>
      <c r="N317" s="8" t="str">
        <f>+'EV PRECIO REFERENCIA'!O317</f>
        <v/>
      </c>
      <c r="O317" s="8" t="str">
        <f t="shared" si="115"/>
        <v>No Aplica</v>
      </c>
      <c r="P317" s="8" t="str">
        <f>+'EV PRECIO REFERENCIA'!R317</f>
        <v/>
      </c>
      <c r="Q317" s="8" t="str">
        <f t="shared" si="116"/>
        <v>No Aplica</v>
      </c>
      <c r="R317" s="8" t="str">
        <f>+'EV PRECIO REFERENCIA'!U317</f>
        <v/>
      </c>
      <c r="S317" s="8" t="str">
        <f t="shared" si="117"/>
        <v>No Aplica</v>
      </c>
      <c r="T317" s="8" t="str">
        <f>+'EV PRECIO REFERENCIA'!X317</f>
        <v/>
      </c>
      <c r="U317" s="8" t="str">
        <f t="shared" si="118"/>
        <v>No Aplica</v>
      </c>
      <c r="V317" s="8" t="e">
        <f>+'EV PRECIO REFERENCIA'!AA317</f>
        <v>#REF!</v>
      </c>
      <c r="W317" s="8" t="e">
        <f t="shared" si="119"/>
        <v>#REF!</v>
      </c>
      <c r="X317" s="258" t="str">
        <f>+'EV PRECIO REFERENCIA'!AD317</f>
        <v/>
      </c>
      <c r="Y317" s="8" t="str">
        <f t="shared" si="120"/>
        <v>No Aplica</v>
      </c>
      <c r="Z317" s="8" t="str">
        <f>+'EV PRECIO REFERENCIA'!AG317</f>
        <v/>
      </c>
      <c r="AA317" s="8" t="str">
        <f t="shared" si="121"/>
        <v>No Aplica</v>
      </c>
      <c r="AB317" s="8" t="str">
        <f>+'EV PRECIO REFERENCIA'!AJ317:AJ649</f>
        <v/>
      </c>
      <c r="AC317" s="8" t="str">
        <f t="shared" si="122"/>
        <v>No Aplica</v>
      </c>
      <c r="AD317" s="8" t="str">
        <f>+'EV PRECIO REFERENCIA'!AM317</f>
        <v/>
      </c>
      <c r="AE317" s="8" t="str">
        <f t="shared" si="123"/>
        <v>No Aplica</v>
      </c>
      <c r="AF317" s="342" t="str">
        <f>+'EV PRECIO REFERENCIA'!AP317</f>
        <v/>
      </c>
      <c r="AG317" s="8" t="str">
        <f t="shared" si="124"/>
        <v>No Aplica</v>
      </c>
      <c r="AH317" s="8" t="str">
        <f>+'EV PRECIO REFERENCIA'!AS317</f>
        <v/>
      </c>
      <c r="AI317" s="8" t="str">
        <f t="shared" si="125"/>
        <v>No Aplica</v>
      </c>
      <c r="AJ317" s="8" t="str">
        <f>+'EV PRECIO REFERENCIA'!AV317</f>
        <v/>
      </c>
      <c r="AK317" s="8" t="str">
        <f t="shared" si="126"/>
        <v>No Aplica</v>
      </c>
      <c r="AL317" s="342" t="str">
        <f>+'EV PRECIO REFERENCIA'!AY317</f>
        <v/>
      </c>
      <c r="AM317" s="8" t="str">
        <f t="shared" si="127"/>
        <v>No Aplica</v>
      </c>
      <c r="AN317" s="8" t="str">
        <f>+'EV PRECIO REFERENCIA'!BB317</f>
        <v/>
      </c>
      <c r="AO317" s="8" t="str">
        <f t="shared" si="128"/>
        <v>No Aplica</v>
      </c>
      <c r="AP317" s="8" t="str">
        <f>+'EV PRECIO REFERENCIA'!BE317</f>
        <v/>
      </c>
      <c r="AQ317" s="8" t="str">
        <f t="shared" si="129"/>
        <v>No Aplica</v>
      </c>
      <c r="AR317" s="8" t="str">
        <f>+'EV PRECIO REFERENCIA'!BH317</f>
        <v/>
      </c>
      <c r="AS317" s="8" t="str">
        <f t="shared" si="130"/>
        <v>No Aplica</v>
      </c>
      <c r="AT317" s="8" t="str">
        <f>+'EV PRECIO REFERENCIA'!BK317</f>
        <v/>
      </c>
      <c r="AU317" s="8" t="str">
        <f t="shared" si="131"/>
        <v>No Aplica</v>
      </c>
      <c r="AV317" s="8" t="str">
        <f>+'EV PRECIO REFERENCIA'!BQ317</f>
        <v/>
      </c>
      <c r="AW317" s="8" t="str">
        <f t="shared" si="132"/>
        <v>No Aplica</v>
      </c>
      <c r="AX317" s="8" t="str">
        <f>+'EV PRECIO REFERENCIA'!BT317</f>
        <v/>
      </c>
      <c r="AY317" s="8" t="str">
        <f t="shared" si="133"/>
        <v>No Aplica</v>
      </c>
      <c r="AZ317" s="8" t="e">
        <f>+'EV PRECIO REFERENCIA'!BW317</f>
        <v>#REF!</v>
      </c>
      <c r="BA317" s="8" t="e">
        <f t="shared" si="134"/>
        <v>#REF!</v>
      </c>
      <c r="BB317" s="44">
        <f t="shared" si="135"/>
        <v>0</v>
      </c>
    </row>
    <row r="318" spans="1:54" ht="63.75" x14ac:dyDescent="0.2">
      <c r="A318" s="85">
        <f t="shared" si="110"/>
        <v>309</v>
      </c>
      <c r="B318" s="22" t="str">
        <f>VLOOKUP(A318,'EV PRECIO REFERENCIA'!A318:B649,2,0)</f>
        <v>DM717</v>
      </c>
      <c r="C318" s="135" t="str">
        <f>VLOOKUP(A318,'EV PRECIO REFERENCIA'!A318:C649,3,0)</f>
        <v>MASCARA DE NO REHINALACION CON RESERVORIO PEDIATRICA INCLUYE EXTENSION DE OXIGENO</v>
      </c>
      <c r="D318" s="18">
        <f>VLOOKUP(A318,'EV PRECIO REFERENCIA'!A318:D649,4,0)</f>
        <v>1</v>
      </c>
      <c r="E318" s="86" t="str">
        <f>VLOOKUP(A318,'EV PRECIO REFERENCIA'!A318:E649,5,0)</f>
        <v>UN</v>
      </c>
      <c r="F318" s="23">
        <f>VLOOKUP(A318,'EV PRECIO REFERENCIA'!A318:F649,6,0)</f>
        <v>4132</v>
      </c>
      <c r="G318" s="23">
        <f>VLOOKUP(A318,'EV PRECIO REFERENCIA'!A318:G649,7,0)</f>
        <v>21</v>
      </c>
      <c r="H318" s="8">
        <f t="shared" si="111"/>
        <v>86772</v>
      </c>
      <c r="I318" s="8">
        <f t="shared" si="112"/>
        <v>3305.6</v>
      </c>
      <c r="J318" s="8" t="str">
        <f>+'EV PRECIO REFERENCIA'!I318</f>
        <v/>
      </c>
      <c r="K318" s="8" t="str">
        <f t="shared" si="113"/>
        <v>No Aplica</v>
      </c>
      <c r="L318" s="8" t="str">
        <f>+'EV PRECIO REFERENCIA'!L318</f>
        <v/>
      </c>
      <c r="M318" s="8" t="str">
        <f t="shared" si="114"/>
        <v>No Aplica</v>
      </c>
      <c r="N318" s="8">
        <f>+'EV PRECIO REFERENCIA'!O318</f>
        <v>4132</v>
      </c>
      <c r="O318" s="8" t="str">
        <f t="shared" si="115"/>
        <v>Artificialidad Baja</v>
      </c>
      <c r="P318" s="8" t="str">
        <f>+'EV PRECIO REFERENCIA'!R318</f>
        <v/>
      </c>
      <c r="Q318" s="8" t="str">
        <f t="shared" si="116"/>
        <v>No Aplica</v>
      </c>
      <c r="R318" s="8" t="str">
        <f>+'EV PRECIO REFERENCIA'!U318</f>
        <v/>
      </c>
      <c r="S318" s="8" t="str">
        <f t="shared" si="117"/>
        <v>No Aplica</v>
      </c>
      <c r="T318" s="8" t="str">
        <f>+'EV PRECIO REFERENCIA'!X318</f>
        <v/>
      </c>
      <c r="U318" s="8" t="str">
        <f t="shared" si="118"/>
        <v>No Aplica</v>
      </c>
      <c r="V318" s="8" t="e">
        <f>+'EV PRECIO REFERENCIA'!AA318</f>
        <v>#REF!</v>
      </c>
      <c r="W318" s="8" t="e">
        <f t="shared" si="119"/>
        <v>#REF!</v>
      </c>
      <c r="X318" s="258" t="str">
        <f>+'EV PRECIO REFERENCIA'!AD318</f>
        <v/>
      </c>
      <c r="Y318" s="8" t="str">
        <f t="shared" si="120"/>
        <v>No Aplica</v>
      </c>
      <c r="Z318" s="8" t="str">
        <f>+'EV PRECIO REFERENCIA'!AG318</f>
        <v/>
      </c>
      <c r="AA318" s="8" t="str">
        <f t="shared" si="121"/>
        <v>No Aplica</v>
      </c>
      <c r="AB318" s="8" t="str">
        <f>+'EV PRECIO REFERENCIA'!AJ318:AJ650</f>
        <v/>
      </c>
      <c r="AC318" s="8" t="str">
        <f t="shared" si="122"/>
        <v>No Aplica</v>
      </c>
      <c r="AD318" s="8" t="str">
        <f>+'EV PRECIO REFERENCIA'!AM318</f>
        <v/>
      </c>
      <c r="AE318" s="8" t="str">
        <f t="shared" si="123"/>
        <v>No Aplica</v>
      </c>
      <c r="AF318" s="342">
        <f>+'EV PRECIO REFERENCIA'!AP318</f>
        <v>3683.05</v>
      </c>
      <c r="AG318" s="8" t="str">
        <f t="shared" si="124"/>
        <v>Precios Bajos</v>
      </c>
      <c r="AH318" s="8" t="str">
        <f>+'EV PRECIO REFERENCIA'!AS318</f>
        <v/>
      </c>
      <c r="AI318" s="8" t="str">
        <f t="shared" si="125"/>
        <v>No Aplica</v>
      </c>
      <c r="AJ318" s="8" t="str">
        <f>+'EV PRECIO REFERENCIA'!AV318</f>
        <v/>
      </c>
      <c r="AK318" s="8" t="str">
        <f t="shared" si="126"/>
        <v>No Aplica</v>
      </c>
      <c r="AL318" s="342" t="str">
        <f>+'EV PRECIO REFERENCIA'!AY318</f>
        <v/>
      </c>
      <c r="AM318" s="8" t="str">
        <f t="shared" si="127"/>
        <v>No Aplica</v>
      </c>
      <c r="AN318" s="8">
        <f>+'EV PRECIO REFERENCIA'!BB318</f>
        <v>4186</v>
      </c>
      <c r="AO318" s="8" t="str">
        <f t="shared" si="128"/>
        <v>Precios Bajos</v>
      </c>
      <c r="AP318" s="8">
        <f>+'EV PRECIO REFERENCIA'!BE318</f>
        <v>4085</v>
      </c>
      <c r="AQ318" s="8" t="str">
        <f t="shared" si="129"/>
        <v>Precios Bajos</v>
      </c>
      <c r="AR318" s="8" t="str">
        <f>+'EV PRECIO REFERENCIA'!BH318</f>
        <v/>
      </c>
      <c r="AS318" s="8" t="str">
        <f t="shared" si="130"/>
        <v>No Aplica</v>
      </c>
      <c r="AT318" s="8" t="str">
        <f>+'EV PRECIO REFERENCIA'!BK318</f>
        <v/>
      </c>
      <c r="AU318" s="8" t="str">
        <f t="shared" si="131"/>
        <v>No Aplica</v>
      </c>
      <c r="AV318" s="8" t="str">
        <f>+'EV PRECIO REFERENCIA'!BQ318</f>
        <v/>
      </c>
      <c r="AW318" s="8" t="str">
        <f t="shared" si="132"/>
        <v>No Aplica</v>
      </c>
      <c r="AX318" s="8" t="str">
        <f>+'EV PRECIO REFERENCIA'!BT318</f>
        <v/>
      </c>
      <c r="AY318" s="8" t="str">
        <f t="shared" si="133"/>
        <v>No Aplica</v>
      </c>
      <c r="AZ318" s="8" t="e">
        <f>+'EV PRECIO REFERENCIA'!BW318</f>
        <v>#REF!</v>
      </c>
      <c r="BA318" s="8" t="e">
        <f t="shared" si="134"/>
        <v>#REF!</v>
      </c>
      <c r="BB318" s="44">
        <f t="shared" si="135"/>
        <v>3683.05</v>
      </c>
    </row>
    <row r="319" spans="1:54" ht="51" x14ac:dyDescent="0.2">
      <c r="A319" s="85">
        <f t="shared" ref="A319:A341" si="136">+A318+1</f>
        <v>310</v>
      </c>
      <c r="B319" s="22" t="str">
        <f>VLOOKUP(A319,'EV PRECIO REFERENCIA'!A319:B650,2,0)</f>
        <v>DM716</v>
      </c>
      <c r="C319" s="135" t="str">
        <f>VLOOKUP(A319,'EV PRECIO REFERENCIA'!A319:C650,3,0)</f>
        <v>MASCARA DE NO REHINLACION CON RESEVORIO ADULTO INCLUYE EXTENSION DE OXIGENO</v>
      </c>
      <c r="D319" s="18">
        <f>VLOOKUP(A319,'EV PRECIO REFERENCIA'!A319:D650,4,0)</f>
        <v>1</v>
      </c>
      <c r="E319" s="86" t="str">
        <f>VLOOKUP(A319,'EV PRECIO REFERENCIA'!A319:E650,5,0)</f>
        <v>UN</v>
      </c>
      <c r="F319" s="23">
        <f>VLOOKUP(A319,'EV PRECIO REFERENCIA'!A319:F650,6,0)</f>
        <v>2682</v>
      </c>
      <c r="G319" s="23">
        <f>VLOOKUP(A319,'EV PRECIO REFERENCIA'!A319:G650,7,0)</f>
        <v>126</v>
      </c>
      <c r="H319" s="8">
        <f t="shared" si="111"/>
        <v>337932</v>
      </c>
      <c r="I319" s="8">
        <f t="shared" si="112"/>
        <v>2145.6</v>
      </c>
      <c r="J319" s="8" t="str">
        <f>+'EV PRECIO REFERENCIA'!I319</f>
        <v/>
      </c>
      <c r="K319" s="8" t="str">
        <f t="shared" si="113"/>
        <v>No Aplica</v>
      </c>
      <c r="L319" s="8" t="str">
        <f>+'EV PRECIO REFERENCIA'!L319</f>
        <v/>
      </c>
      <c r="M319" s="8" t="str">
        <f t="shared" si="114"/>
        <v>No Aplica</v>
      </c>
      <c r="N319" s="8" t="str">
        <f>+'EV PRECIO REFERENCIA'!O319</f>
        <v/>
      </c>
      <c r="O319" s="8" t="str">
        <f t="shared" si="115"/>
        <v>No Aplica</v>
      </c>
      <c r="P319" s="8" t="str">
        <f>+'EV PRECIO REFERENCIA'!R319</f>
        <v/>
      </c>
      <c r="Q319" s="8" t="str">
        <f t="shared" si="116"/>
        <v>No Aplica</v>
      </c>
      <c r="R319" s="8" t="str">
        <f>+'EV PRECIO REFERENCIA'!U319</f>
        <v/>
      </c>
      <c r="S319" s="8" t="str">
        <f t="shared" si="117"/>
        <v>No Aplica</v>
      </c>
      <c r="T319" s="8" t="str">
        <f>+'EV PRECIO REFERENCIA'!X319</f>
        <v/>
      </c>
      <c r="U319" s="8" t="str">
        <f t="shared" si="118"/>
        <v>No Aplica</v>
      </c>
      <c r="V319" s="8" t="e">
        <f>+'EV PRECIO REFERENCIA'!AA319</f>
        <v>#REF!</v>
      </c>
      <c r="W319" s="8" t="e">
        <f t="shared" si="119"/>
        <v>#REF!</v>
      </c>
      <c r="X319" s="258" t="str">
        <f>+'EV PRECIO REFERENCIA'!AD319</f>
        <v/>
      </c>
      <c r="Y319" s="8" t="str">
        <f t="shared" si="120"/>
        <v>No Aplica</v>
      </c>
      <c r="Z319" s="8" t="str">
        <f>+'EV PRECIO REFERENCIA'!AG319</f>
        <v/>
      </c>
      <c r="AA319" s="8" t="str">
        <f t="shared" si="121"/>
        <v>No Aplica</v>
      </c>
      <c r="AB319" s="8" t="str">
        <f>+'EV PRECIO REFERENCIA'!AJ319:AJ651</f>
        <v/>
      </c>
      <c r="AC319" s="8" t="str">
        <f t="shared" si="122"/>
        <v>No Aplica</v>
      </c>
      <c r="AD319" s="8" t="str">
        <f>+'EV PRECIO REFERENCIA'!AM319</f>
        <v/>
      </c>
      <c r="AE319" s="8" t="str">
        <f t="shared" si="123"/>
        <v>No Aplica</v>
      </c>
      <c r="AF319" s="342" t="str">
        <f>+'EV PRECIO REFERENCIA'!AP319</f>
        <v/>
      </c>
      <c r="AG319" s="8" t="str">
        <f t="shared" si="124"/>
        <v>No Aplica</v>
      </c>
      <c r="AH319" s="8" t="str">
        <f>+'EV PRECIO REFERENCIA'!AS319</f>
        <v/>
      </c>
      <c r="AI319" s="8" t="str">
        <f t="shared" si="125"/>
        <v>No Aplica</v>
      </c>
      <c r="AJ319" s="8" t="str">
        <f>+'EV PRECIO REFERENCIA'!AV319</f>
        <v/>
      </c>
      <c r="AK319" s="8" t="str">
        <f t="shared" si="126"/>
        <v>No Aplica</v>
      </c>
      <c r="AL319" s="342" t="str">
        <f>+'EV PRECIO REFERENCIA'!AY319</f>
        <v/>
      </c>
      <c r="AM319" s="8" t="str">
        <f t="shared" si="127"/>
        <v>No Aplica</v>
      </c>
      <c r="AN319" s="8" t="str">
        <f>+'EV PRECIO REFERENCIA'!BB319</f>
        <v/>
      </c>
      <c r="AO319" s="8" t="str">
        <f t="shared" si="128"/>
        <v>No Aplica</v>
      </c>
      <c r="AP319" s="8" t="str">
        <f>+'EV PRECIO REFERENCIA'!BE319</f>
        <v/>
      </c>
      <c r="AQ319" s="8" t="str">
        <f t="shared" si="129"/>
        <v>No Aplica</v>
      </c>
      <c r="AR319" s="8" t="str">
        <f>+'EV PRECIO REFERENCIA'!BH319</f>
        <v/>
      </c>
      <c r="AS319" s="8" t="str">
        <f t="shared" si="130"/>
        <v>No Aplica</v>
      </c>
      <c r="AT319" s="8" t="str">
        <f>+'EV PRECIO REFERENCIA'!BK319</f>
        <v/>
      </c>
      <c r="AU319" s="8" t="str">
        <f t="shared" si="131"/>
        <v>No Aplica</v>
      </c>
      <c r="AV319" s="8" t="str">
        <f>+'EV PRECIO REFERENCIA'!BQ319</f>
        <v/>
      </c>
      <c r="AW319" s="8" t="str">
        <f t="shared" si="132"/>
        <v>No Aplica</v>
      </c>
      <c r="AX319" s="8" t="str">
        <f>+'EV PRECIO REFERENCIA'!BT319</f>
        <v/>
      </c>
      <c r="AY319" s="8" t="str">
        <f t="shared" si="133"/>
        <v>No Aplica</v>
      </c>
      <c r="AZ319" s="8" t="e">
        <f>+'EV PRECIO REFERENCIA'!BW319</f>
        <v>#REF!</v>
      </c>
      <c r="BA319" s="8" t="e">
        <f t="shared" si="134"/>
        <v>#REF!</v>
      </c>
      <c r="BB319" s="44">
        <f t="shared" si="135"/>
        <v>0</v>
      </c>
    </row>
    <row r="320" spans="1:54" ht="51" x14ac:dyDescent="0.2">
      <c r="A320" s="85">
        <f t="shared" si="136"/>
        <v>311</v>
      </c>
      <c r="B320" s="22" t="str">
        <f>VLOOKUP(A320,'EV PRECIO REFERENCIA'!A320:B651,2,0)</f>
        <v>DM718</v>
      </c>
      <c r="C320" s="135" t="str">
        <f>VLOOKUP(A320,'EV PRECIO REFERENCIA'!A320:C651,3,0)</f>
        <v>MASCARA DE OXIGENO SIMPLE PARA PACIENTE PEDIATRICO CON EXTENSION DE 2- 3 MTS</v>
      </c>
      <c r="D320" s="18">
        <f>VLOOKUP(A320,'EV PRECIO REFERENCIA'!A320:D651,4,0)</f>
        <v>1</v>
      </c>
      <c r="E320" s="86" t="str">
        <f>VLOOKUP(A320,'EV PRECIO REFERENCIA'!A320:E651,5,0)</f>
        <v>UN</v>
      </c>
      <c r="F320" s="23">
        <f>VLOOKUP(A320,'EV PRECIO REFERENCIA'!A320:F651,6,0)</f>
        <v>1967</v>
      </c>
      <c r="G320" s="23">
        <f>VLOOKUP(A320,'EV PRECIO REFERENCIA'!A320:G651,7,0)</f>
        <v>4</v>
      </c>
      <c r="H320" s="8">
        <f t="shared" si="111"/>
        <v>7868</v>
      </c>
      <c r="I320" s="8">
        <f t="shared" si="112"/>
        <v>1573.6</v>
      </c>
      <c r="J320" s="8" t="str">
        <f>+'EV PRECIO REFERENCIA'!I320</f>
        <v/>
      </c>
      <c r="K320" s="8" t="str">
        <f t="shared" si="113"/>
        <v>No Aplica</v>
      </c>
      <c r="L320" s="8" t="str">
        <f>+'EV PRECIO REFERENCIA'!L320</f>
        <v/>
      </c>
      <c r="M320" s="8" t="str">
        <f t="shared" si="114"/>
        <v>No Aplica</v>
      </c>
      <c r="N320" s="8">
        <f>+'EV PRECIO REFERENCIA'!O320</f>
        <v>1967</v>
      </c>
      <c r="O320" s="8" t="str">
        <f t="shared" si="115"/>
        <v>Artificialidad Baja</v>
      </c>
      <c r="P320" s="8" t="str">
        <f>+'EV PRECIO REFERENCIA'!R320</f>
        <v/>
      </c>
      <c r="Q320" s="8" t="str">
        <f t="shared" si="116"/>
        <v>No Aplica</v>
      </c>
      <c r="R320" s="8" t="str">
        <f>+'EV PRECIO REFERENCIA'!U320</f>
        <v/>
      </c>
      <c r="S320" s="8" t="str">
        <f t="shared" si="117"/>
        <v>No Aplica</v>
      </c>
      <c r="T320" s="8" t="str">
        <f>+'EV PRECIO REFERENCIA'!X320</f>
        <v/>
      </c>
      <c r="U320" s="8" t="str">
        <f t="shared" si="118"/>
        <v>No Aplica</v>
      </c>
      <c r="V320" s="8" t="e">
        <f>+'EV PRECIO REFERENCIA'!AA320</f>
        <v>#REF!</v>
      </c>
      <c r="W320" s="8" t="e">
        <f t="shared" si="119"/>
        <v>#REF!</v>
      </c>
      <c r="X320" s="258" t="str">
        <f>+'EV PRECIO REFERENCIA'!AD320</f>
        <v/>
      </c>
      <c r="Y320" s="8" t="str">
        <f t="shared" si="120"/>
        <v>No Aplica</v>
      </c>
      <c r="Z320" s="8" t="str">
        <f>+'EV PRECIO REFERENCIA'!AG320</f>
        <v/>
      </c>
      <c r="AA320" s="8" t="str">
        <f t="shared" si="121"/>
        <v>No Aplica</v>
      </c>
      <c r="AB320" s="8" t="str">
        <f>+'EV PRECIO REFERENCIA'!AJ320:AJ652</f>
        <v/>
      </c>
      <c r="AC320" s="8" t="str">
        <f t="shared" si="122"/>
        <v>No Aplica</v>
      </c>
      <c r="AD320" s="8" t="str">
        <f>+'EV PRECIO REFERENCIA'!AM320</f>
        <v/>
      </c>
      <c r="AE320" s="8" t="str">
        <f t="shared" si="123"/>
        <v>No Aplica</v>
      </c>
      <c r="AF320" s="342">
        <f>+'EV PRECIO REFERENCIA'!AP320</f>
        <v>1814.75</v>
      </c>
      <c r="AG320" s="8" t="str">
        <f t="shared" si="124"/>
        <v>Precios Bajos</v>
      </c>
      <c r="AH320" s="8" t="str">
        <f>+'EV PRECIO REFERENCIA'!AS320</f>
        <v/>
      </c>
      <c r="AI320" s="8" t="str">
        <f t="shared" si="125"/>
        <v>No Aplica</v>
      </c>
      <c r="AJ320" s="8" t="str">
        <f>+'EV PRECIO REFERENCIA'!AV320</f>
        <v/>
      </c>
      <c r="AK320" s="8" t="str">
        <f t="shared" si="126"/>
        <v>No Aplica</v>
      </c>
      <c r="AL320" s="342" t="str">
        <f>+'EV PRECIO REFERENCIA'!AY320</f>
        <v/>
      </c>
      <c r="AM320" s="8" t="str">
        <f t="shared" si="127"/>
        <v>No Aplica</v>
      </c>
      <c r="AN320" s="8">
        <f>+'EV PRECIO REFERENCIA'!BB320</f>
        <v>2204</v>
      </c>
      <c r="AO320" s="8" t="str">
        <f t="shared" si="128"/>
        <v>Precios Bajos</v>
      </c>
      <c r="AP320" s="8">
        <f>+'EV PRECIO REFERENCIA'!BE320</f>
        <v>1890</v>
      </c>
      <c r="AQ320" s="8" t="str">
        <f t="shared" si="129"/>
        <v>Precios Bajos</v>
      </c>
      <c r="AR320" s="8" t="str">
        <f>+'EV PRECIO REFERENCIA'!BH320</f>
        <v/>
      </c>
      <c r="AS320" s="8" t="str">
        <f t="shared" si="130"/>
        <v>No Aplica</v>
      </c>
      <c r="AT320" s="8" t="str">
        <f>+'EV PRECIO REFERENCIA'!BK320</f>
        <v/>
      </c>
      <c r="AU320" s="8" t="str">
        <f t="shared" si="131"/>
        <v>No Aplica</v>
      </c>
      <c r="AV320" s="8" t="str">
        <f>+'EV PRECIO REFERENCIA'!BQ320</f>
        <v/>
      </c>
      <c r="AW320" s="8" t="str">
        <f t="shared" si="132"/>
        <v>No Aplica</v>
      </c>
      <c r="AX320" s="8" t="str">
        <f>+'EV PRECIO REFERENCIA'!BT320</f>
        <v/>
      </c>
      <c r="AY320" s="8" t="str">
        <f t="shared" si="133"/>
        <v>No Aplica</v>
      </c>
      <c r="AZ320" s="8" t="e">
        <f>+'EV PRECIO REFERENCIA'!BW320</f>
        <v>#REF!</v>
      </c>
      <c r="BA320" s="8" t="e">
        <f t="shared" si="134"/>
        <v>#REF!</v>
      </c>
      <c r="BB320" s="44">
        <f t="shared" si="135"/>
        <v>1814.75</v>
      </c>
    </row>
    <row r="321" spans="1:54" ht="63.75" x14ac:dyDescent="0.2">
      <c r="A321" s="85">
        <f t="shared" si="136"/>
        <v>312</v>
      </c>
      <c r="B321" s="22" t="str">
        <f>VLOOKUP(A321,'EV PRECIO REFERENCIA'!A321:B652,2,0)</f>
        <v>DM627</v>
      </c>
      <c r="C321" s="135" t="str">
        <f>VLOOKUP(A321,'EV PRECIO REFERENCIA'!A321:C652,3,0)</f>
        <v>SUPER KIT CITOLOGIA   (ESPECULO VAGINAL  CEPILLO  LAMINILLA ESMERILADA  ESPATULA  CAJILLA DE TRANSP.) TALLA M</v>
      </c>
      <c r="D321" s="18">
        <f>VLOOKUP(A321,'EV PRECIO REFERENCIA'!A321:D652,4,0)</f>
        <v>1</v>
      </c>
      <c r="E321" s="86" t="str">
        <f>VLOOKUP(A321,'EV PRECIO REFERENCIA'!A321:E652,5,0)</f>
        <v>UN</v>
      </c>
      <c r="F321" s="23">
        <f>VLOOKUP(A321,'EV PRECIO REFERENCIA'!A321:F652,6,0)</f>
        <v>1467</v>
      </c>
      <c r="G321" s="23">
        <f>VLOOKUP(A321,'EV PRECIO REFERENCIA'!A321:G652,7,0)</f>
        <v>2093</v>
      </c>
      <c r="H321" s="8">
        <f t="shared" si="111"/>
        <v>3070431</v>
      </c>
      <c r="I321" s="8">
        <f t="shared" si="112"/>
        <v>1173.5999999999999</v>
      </c>
      <c r="J321" s="8" t="str">
        <f>+'EV PRECIO REFERENCIA'!I321</f>
        <v/>
      </c>
      <c r="K321" s="8" t="str">
        <f t="shared" si="113"/>
        <v>No Aplica</v>
      </c>
      <c r="L321" s="8" t="str">
        <f>+'EV PRECIO REFERENCIA'!L321</f>
        <v/>
      </c>
      <c r="M321" s="8" t="str">
        <f t="shared" si="114"/>
        <v>No Aplica</v>
      </c>
      <c r="N321" s="8">
        <f>+'EV PRECIO REFERENCIA'!O321</f>
        <v>1467</v>
      </c>
      <c r="O321" s="8" t="str">
        <f t="shared" si="115"/>
        <v>Artificialidad Baja</v>
      </c>
      <c r="P321" s="8" t="str">
        <f>+'EV PRECIO REFERENCIA'!R321</f>
        <v/>
      </c>
      <c r="Q321" s="8" t="str">
        <f t="shared" si="116"/>
        <v>No Aplica</v>
      </c>
      <c r="R321" s="8" t="str">
        <f>+'EV PRECIO REFERENCIA'!U321</f>
        <v/>
      </c>
      <c r="S321" s="8" t="str">
        <f t="shared" si="117"/>
        <v>No Aplica</v>
      </c>
      <c r="T321" s="8" t="str">
        <f>+'EV PRECIO REFERENCIA'!X321</f>
        <v/>
      </c>
      <c r="U321" s="8" t="str">
        <f t="shared" si="118"/>
        <v>No Aplica</v>
      </c>
      <c r="V321" s="8" t="e">
        <f>+'EV PRECIO REFERENCIA'!AA321</f>
        <v>#REF!</v>
      </c>
      <c r="W321" s="8" t="e">
        <f t="shared" si="119"/>
        <v>#REF!</v>
      </c>
      <c r="X321" s="258" t="str">
        <f>+'EV PRECIO REFERENCIA'!AD321</f>
        <v/>
      </c>
      <c r="Y321" s="8" t="str">
        <f t="shared" si="120"/>
        <v>No Aplica</v>
      </c>
      <c r="Z321" s="8" t="str">
        <f>+'EV PRECIO REFERENCIA'!AG321</f>
        <v/>
      </c>
      <c r="AA321" s="8" t="str">
        <f t="shared" si="121"/>
        <v>No Aplica</v>
      </c>
      <c r="AB321" s="8" t="str">
        <f>+'EV PRECIO REFERENCIA'!AJ321:AJ653</f>
        <v/>
      </c>
      <c r="AC321" s="8" t="str">
        <f t="shared" si="122"/>
        <v>No Aplica</v>
      </c>
      <c r="AD321" s="8" t="str">
        <f>+'EV PRECIO REFERENCIA'!AM321</f>
        <v/>
      </c>
      <c r="AE321" s="8" t="str">
        <f t="shared" si="123"/>
        <v>No Aplica</v>
      </c>
      <c r="AF321" s="342">
        <f>+'EV PRECIO REFERENCIA'!AP321</f>
        <v>1463.7</v>
      </c>
      <c r="AG321" s="8" t="str">
        <f t="shared" si="124"/>
        <v>Precios Bajos</v>
      </c>
      <c r="AH321" s="8" t="str">
        <f>+'EV PRECIO REFERENCIA'!AS321</f>
        <v/>
      </c>
      <c r="AI321" s="8" t="str">
        <f t="shared" si="125"/>
        <v>No Aplica</v>
      </c>
      <c r="AJ321" s="8" t="str">
        <f>+'EV PRECIO REFERENCIA'!AV321</f>
        <v/>
      </c>
      <c r="AK321" s="8" t="str">
        <f t="shared" si="126"/>
        <v>No Aplica</v>
      </c>
      <c r="AL321" s="342" t="str">
        <f>+'EV PRECIO REFERENCIA'!AY321</f>
        <v/>
      </c>
      <c r="AM321" s="8" t="str">
        <f t="shared" si="127"/>
        <v>No Aplica</v>
      </c>
      <c r="AN321" s="8">
        <f>+'EV PRECIO REFERENCIA'!BB321</f>
        <v>1488</v>
      </c>
      <c r="AO321" s="8" t="str">
        <f t="shared" si="128"/>
        <v>Precios Bajos</v>
      </c>
      <c r="AP321" s="8" t="str">
        <f>+'EV PRECIO REFERENCIA'!BE321</f>
        <v/>
      </c>
      <c r="AQ321" s="8" t="str">
        <f t="shared" si="129"/>
        <v>No Aplica</v>
      </c>
      <c r="AR321" s="8" t="str">
        <f>+'EV PRECIO REFERENCIA'!BH321</f>
        <v/>
      </c>
      <c r="AS321" s="8" t="str">
        <f t="shared" si="130"/>
        <v>No Aplica</v>
      </c>
      <c r="AT321" s="8" t="str">
        <f>+'EV PRECIO REFERENCIA'!BK321</f>
        <v/>
      </c>
      <c r="AU321" s="8" t="str">
        <f t="shared" si="131"/>
        <v>No Aplica</v>
      </c>
      <c r="AV321" s="8" t="str">
        <f>+'EV PRECIO REFERENCIA'!BQ321</f>
        <v/>
      </c>
      <c r="AW321" s="8" t="str">
        <f t="shared" si="132"/>
        <v>No Aplica</v>
      </c>
      <c r="AX321" s="8" t="str">
        <f>+'EV PRECIO REFERENCIA'!BT321</f>
        <v/>
      </c>
      <c r="AY321" s="8" t="str">
        <f t="shared" si="133"/>
        <v>No Aplica</v>
      </c>
      <c r="AZ321" s="8" t="e">
        <f>+'EV PRECIO REFERENCIA'!BW321</f>
        <v>#REF!</v>
      </c>
      <c r="BA321" s="8" t="e">
        <f t="shared" si="134"/>
        <v>#REF!</v>
      </c>
      <c r="BB321" s="44">
        <f t="shared" si="135"/>
        <v>1463.7</v>
      </c>
    </row>
    <row r="322" spans="1:54" ht="51" x14ac:dyDescent="0.2">
      <c r="A322" s="85">
        <f t="shared" si="136"/>
        <v>313</v>
      </c>
      <c r="B322" s="22" t="str">
        <f>VLOOKUP(A322,'EV PRECIO REFERENCIA'!A322:B653,2,0)</f>
        <v>DM365</v>
      </c>
      <c r="C322" s="135" t="str">
        <f>VLOOKUP(A322,'EV PRECIO REFERENCIA'!A322:C653,3,0)</f>
        <v>TUBO DE SUCCION SILICONADO TRANSPARENTE DIAMETRO 1.8 CM X 3 METROS ESTERIL CON EMPATES</v>
      </c>
      <c r="D322" s="18">
        <f>VLOOKUP(A322,'EV PRECIO REFERENCIA'!A322:D653,4,0)</f>
        <v>1</v>
      </c>
      <c r="E322" s="86" t="str">
        <f>VLOOKUP(A322,'EV PRECIO REFERENCIA'!A322:E653,5,0)</f>
        <v>UN</v>
      </c>
      <c r="F322" s="23">
        <f>VLOOKUP(A322,'EV PRECIO REFERENCIA'!A322:F653,6,0)</f>
        <v>3665.2</v>
      </c>
      <c r="G322" s="23">
        <f>VLOOKUP(A322,'EV PRECIO REFERENCIA'!A322:G653,7,0)</f>
        <v>1659</v>
      </c>
      <c r="H322" s="8">
        <f t="shared" si="111"/>
        <v>6080566.7999999998</v>
      </c>
      <c r="I322" s="8">
        <f t="shared" si="112"/>
        <v>2932.16</v>
      </c>
      <c r="J322" s="8" t="str">
        <f>+'EV PRECIO REFERENCIA'!I322</f>
        <v/>
      </c>
      <c r="K322" s="8" t="str">
        <f t="shared" si="113"/>
        <v>No Aplica</v>
      </c>
      <c r="L322" s="8" t="str">
        <f>+'EV PRECIO REFERENCIA'!L322</f>
        <v/>
      </c>
      <c r="M322" s="8" t="str">
        <f t="shared" si="114"/>
        <v>No Aplica</v>
      </c>
      <c r="N322" s="8" t="str">
        <f>+'EV PRECIO REFERENCIA'!O322</f>
        <v/>
      </c>
      <c r="O322" s="8" t="str">
        <f t="shared" si="115"/>
        <v>No Aplica</v>
      </c>
      <c r="P322" s="8" t="str">
        <f>+'EV PRECIO REFERENCIA'!R322</f>
        <v/>
      </c>
      <c r="Q322" s="8" t="str">
        <f t="shared" si="116"/>
        <v>No Aplica</v>
      </c>
      <c r="R322" s="8" t="str">
        <f>+'EV PRECIO REFERENCIA'!U322</f>
        <v/>
      </c>
      <c r="S322" s="8" t="str">
        <f t="shared" si="117"/>
        <v>No Aplica</v>
      </c>
      <c r="T322" s="8" t="str">
        <f>+'EV PRECIO REFERENCIA'!X322</f>
        <v/>
      </c>
      <c r="U322" s="8" t="str">
        <f t="shared" si="118"/>
        <v>No Aplica</v>
      </c>
      <c r="V322" s="8" t="e">
        <f>+'EV PRECIO REFERENCIA'!AA322</f>
        <v>#REF!</v>
      </c>
      <c r="W322" s="8" t="e">
        <f t="shared" si="119"/>
        <v>#REF!</v>
      </c>
      <c r="X322" s="258" t="str">
        <f>+'EV PRECIO REFERENCIA'!AD322</f>
        <v/>
      </c>
      <c r="Y322" s="8" t="str">
        <f t="shared" si="120"/>
        <v>No Aplica</v>
      </c>
      <c r="Z322" s="8" t="str">
        <f>+'EV PRECIO REFERENCIA'!AG322</f>
        <v/>
      </c>
      <c r="AA322" s="8" t="str">
        <f t="shared" si="121"/>
        <v>No Aplica</v>
      </c>
      <c r="AB322" s="8" t="str">
        <f>+'EV PRECIO REFERENCIA'!AJ322:AJ654</f>
        <v/>
      </c>
      <c r="AC322" s="8" t="str">
        <f t="shared" si="122"/>
        <v>No Aplica</v>
      </c>
      <c r="AD322" s="8" t="str">
        <f>+'EV PRECIO REFERENCIA'!AM322</f>
        <v/>
      </c>
      <c r="AE322" s="8" t="str">
        <f t="shared" si="123"/>
        <v>No Aplica</v>
      </c>
      <c r="AF322" s="342">
        <f>+'EV PRECIO REFERENCIA'!AP322</f>
        <v>3742.55</v>
      </c>
      <c r="AG322" s="8" t="str">
        <f t="shared" si="124"/>
        <v>Precios Bajos</v>
      </c>
      <c r="AH322" s="8" t="str">
        <f>+'EV PRECIO REFERENCIA'!AS322</f>
        <v/>
      </c>
      <c r="AI322" s="8" t="str">
        <f t="shared" si="125"/>
        <v>No Aplica</v>
      </c>
      <c r="AJ322" s="8" t="str">
        <f>+'EV PRECIO REFERENCIA'!AV322</f>
        <v/>
      </c>
      <c r="AK322" s="8" t="str">
        <f t="shared" si="126"/>
        <v>No Aplica</v>
      </c>
      <c r="AL322" s="342" t="str">
        <f>+'EV PRECIO REFERENCIA'!AY322</f>
        <v/>
      </c>
      <c r="AM322" s="8" t="str">
        <f t="shared" si="127"/>
        <v>No Aplica</v>
      </c>
      <c r="AN322" s="8" t="str">
        <f>+'EV PRECIO REFERENCIA'!BB322</f>
        <v/>
      </c>
      <c r="AO322" s="8" t="str">
        <f t="shared" si="128"/>
        <v>No Aplica</v>
      </c>
      <c r="AP322" s="8" t="str">
        <f>+'EV PRECIO REFERENCIA'!BE322</f>
        <v/>
      </c>
      <c r="AQ322" s="8" t="str">
        <f t="shared" si="129"/>
        <v>No Aplica</v>
      </c>
      <c r="AR322" s="8" t="str">
        <f>+'EV PRECIO REFERENCIA'!BH322</f>
        <v/>
      </c>
      <c r="AS322" s="8" t="str">
        <f t="shared" si="130"/>
        <v>No Aplica</v>
      </c>
      <c r="AT322" s="8" t="str">
        <f>+'EV PRECIO REFERENCIA'!BK322</f>
        <v/>
      </c>
      <c r="AU322" s="8" t="str">
        <f t="shared" si="131"/>
        <v>No Aplica</v>
      </c>
      <c r="AV322" s="8" t="str">
        <f>+'EV PRECIO REFERENCIA'!BQ322</f>
        <v/>
      </c>
      <c r="AW322" s="8" t="str">
        <f t="shared" si="132"/>
        <v>No Aplica</v>
      </c>
      <c r="AX322" s="8" t="str">
        <f>+'EV PRECIO REFERENCIA'!BT322</f>
        <v/>
      </c>
      <c r="AY322" s="8" t="str">
        <f t="shared" si="133"/>
        <v>No Aplica</v>
      </c>
      <c r="AZ322" s="8" t="e">
        <f>+'EV PRECIO REFERENCIA'!BW322</f>
        <v>#REF!</v>
      </c>
      <c r="BA322" s="8" t="e">
        <f t="shared" si="134"/>
        <v>#REF!</v>
      </c>
      <c r="BB322" s="44">
        <f t="shared" si="135"/>
        <v>3742.55</v>
      </c>
    </row>
    <row r="323" spans="1:54" ht="25.5" x14ac:dyDescent="0.2">
      <c r="A323" s="85">
        <f t="shared" si="136"/>
        <v>314</v>
      </c>
      <c r="B323" s="22" t="str">
        <f>VLOOKUP(A323,'EV PRECIO REFERENCIA'!A323:B654,2,0)</f>
        <v>DM1201</v>
      </c>
      <c r="C323" s="135" t="str">
        <f>VLOOKUP(A323,'EV PRECIO REFERENCIA'!A323:C654,3,0)</f>
        <v>VENDA ALGODON LAMINADO 5 X 5 YARDAS</v>
      </c>
      <c r="D323" s="18">
        <f>VLOOKUP(A323,'EV PRECIO REFERENCIA'!A323:D654,4,0)</f>
        <v>1</v>
      </c>
      <c r="E323" s="86" t="str">
        <f>VLOOKUP(A323,'EV PRECIO REFERENCIA'!A323:E654,5,0)</f>
        <v>UN</v>
      </c>
      <c r="F323" s="23">
        <f>VLOOKUP(A323,'EV PRECIO REFERENCIA'!A323:F654,6,0)</f>
        <v>1477</v>
      </c>
      <c r="G323" s="23">
        <f>VLOOKUP(A323,'EV PRECIO REFERENCIA'!A323:G654,7,0)</f>
        <v>686</v>
      </c>
      <c r="H323" s="8">
        <f t="shared" si="111"/>
        <v>1013222</v>
      </c>
      <c r="I323" s="8">
        <f t="shared" si="112"/>
        <v>1181.5999999999999</v>
      </c>
      <c r="J323" s="8" t="str">
        <f>+'EV PRECIO REFERENCIA'!I323</f>
        <v/>
      </c>
      <c r="K323" s="8" t="str">
        <f t="shared" si="113"/>
        <v>No Aplica</v>
      </c>
      <c r="L323" s="8">
        <f>+'EV PRECIO REFERENCIA'!L323</f>
        <v>1733</v>
      </c>
      <c r="M323" s="8" t="str">
        <f t="shared" si="114"/>
        <v>Artificialidad Baja</v>
      </c>
      <c r="N323" s="8">
        <f>+'EV PRECIO REFERENCIA'!O323</f>
        <v>1477</v>
      </c>
      <c r="O323" s="8" t="str">
        <f t="shared" si="115"/>
        <v>Artificialidad Baja</v>
      </c>
      <c r="P323" s="8" t="str">
        <f>+'EV PRECIO REFERENCIA'!R323</f>
        <v/>
      </c>
      <c r="Q323" s="8" t="str">
        <f t="shared" si="116"/>
        <v>No Aplica</v>
      </c>
      <c r="R323" s="8" t="str">
        <f>+'EV PRECIO REFERENCIA'!U323</f>
        <v/>
      </c>
      <c r="S323" s="8" t="str">
        <f t="shared" si="117"/>
        <v>No Aplica</v>
      </c>
      <c r="T323" s="8" t="str">
        <f>+'EV PRECIO REFERENCIA'!X323</f>
        <v/>
      </c>
      <c r="U323" s="8" t="str">
        <f t="shared" si="118"/>
        <v>No Aplica</v>
      </c>
      <c r="V323" s="8" t="e">
        <f>+'EV PRECIO REFERENCIA'!AA323</f>
        <v>#REF!</v>
      </c>
      <c r="W323" s="8" t="e">
        <f t="shared" si="119"/>
        <v>#REF!</v>
      </c>
      <c r="X323" s="258" t="str">
        <f>+'EV PRECIO REFERENCIA'!AD323</f>
        <v/>
      </c>
      <c r="Y323" s="8" t="str">
        <f t="shared" si="120"/>
        <v>No Aplica</v>
      </c>
      <c r="Z323" s="8">
        <f>+'EV PRECIO REFERENCIA'!AG323</f>
        <v>1543.0500000000002</v>
      </c>
      <c r="AA323" s="8" t="str">
        <f t="shared" si="121"/>
        <v>Precios Bajos</v>
      </c>
      <c r="AB323" s="8" t="str">
        <f>+'EV PRECIO REFERENCIA'!AJ323:AJ655</f>
        <v/>
      </c>
      <c r="AC323" s="8" t="str">
        <f t="shared" si="122"/>
        <v>No Aplica</v>
      </c>
      <c r="AD323" s="8" t="str">
        <f>+'EV PRECIO REFERENCIA'!AM323</f>
        <v/>
      </c>
      <c r="AE323" s="8" t="str">
        <f t="shared" si="123"/>
        <v>No Aplica</v>
      </c>
      <c r="AF323" s="342">
        <f>+'EV PRECIO REFERENCIA'!AP323</f>
        <v>1240</v>
      </c>
      <c r="AG323" s="8" t="str">
        <f t="shared" si="124"/>
        <v>Precios Bajos</v>
      </c>
      <c r="AH323" s="8" t="str">
        <f>+'EV PRECIO REFERENCIA'!AS323</f>
        <v/>
      </c>
      <c r="AI323" s="8" t="str">
        <f t="shared" si="125"/>
        <v>No Aplica</v>
      </c>
      <c r="AJ323" s="8" t="str">
        <f>+'EV PRECIO REFERENCIA'!AV323</f>
        <v/>
      </c>
      <c r="AK323" s="8" t="str">
        <f t="shared" si="126"/>
        <v>No Aplica</v>
      </c>
      <c r="AL323" s="342">
        <f>+'EV PRECIO REFERENCIA'!AY323</f>
        <v>1640</v>
      </c>
      <c r="AM323" s="8" t="str">
        <f t="shared" si="127"/>
        <v>Precios Bajos</v>
      </c>
      <c r="AN323" s="8">
        <f>+'EV PRECIO REFERENCIA'!BB323</f>
        <v>1591</v>
      </c>
      <c r="AO323" s="8" t="str">
        <f t="shared" si="128"/>
        <v>Precios Bajos</v>
      </c>
      <c r="AP323" s="8" t="str">
        <f>+'EV PRECIO REFERENCIA'!BE323</f>
        <v/>
      </c>
      <c r="AQ323" s="8" t="str">
        <f t="shared" si="129"/>
        <v>No Aplica</v>
      </c>
      <c r="AR323" s="8" t="str">
        <f>+'EV PRECIO REFERENCIA'!BH323</f>
        <v/>
      </c>
      <c r="AS323" s="8" t="str">
        <f t="shared" si="130"/>
        <v>No Aplica</v>
      </c>
      <c r="AT323" s="8" t="str">
        <f>+'EV PRECIO REFERENCIA'!BK323</f>
        <v/>
      </c>
      <c r="AU323" s="8" t="str">
        <f t="shared" si="131"/>
        <v>No Aplica</v>
      </c>
      <c r="AV323" s="8" t="str">
        <f>+'EV PRECIO REFERENCIA'!BQ323</f>
        <v/>
      </c>
      <c r="AW323" s="8" t="str">
        <f t="shared" si="132"/>
        <v>No Aplica</v>
      </c>
      <c r="AX323" s="8" t="str">
        <f>+'EV PRECIO REFERENCIA'!BT323</f>
        <v/>
      </c>
      <c r="AY323" s="8" t="str">
        <f t="shared" si="133"/>
        <v>No Aplica</v>
      </c>
      <c r="AZ323" s="8" t="e">
        <f>+'EV PRECIO REFERENCIA'!BW323</f>
        <v>#REF!</v>
      </c>
      <c r="BA323" s="8" t="e">
        <f t="shared" si="134"/>
        <v>#REF!</v>
      </c>
      <c r="BB323" s="44">
        <f t="shared" si="135"/>
        <v>1240</v>
      </c>
    </row>
    <row r="324" spans="1:54" x14ac:dyDescent="0.2">
      <c r="A324" s="85">
        <f t="shared" si="136"/>
        <v>315</v>
      </c>
      <c r="B324" s="22" t="str">
        <f>VLOOKUP(A324,'EV PRECIO REFERENCIA'!A324:B655,2,0)</f>
        <v>DM201</v>
      </c>
      <c r="C324" s="135" t="str">
        <f>VLOOKUP(A324,'EV PRECIO REFERENCIA'!A324:C655,3,0)</f>
        <v>CAJA COPROLOGICA</v>
      </c>
      <c r="D324" s="18">
        <f>VLOOKUP(A324,'EV PRECIO REFERENCIA'!A324:D655,4,0)</f>
        <v>1</v>
      </c>
      <c r="E324" s="86" t="str">
        <f>VLOOKUP(A324,'EV PRECIO REFERENCIA'!A324:E655,5,0)</f>
        <v>UN</v>
      </c>
      <c r="F324" s="23">
        <f>VLOOKUP(A324,'EV PRECIO REFERENCIA'!A324:F655,6,0)</f>
        <v>162</v>
      </c>
      <c r="G324" s="23">
        <f>VLOOKUP(A324,'EV PRECIO REFERENCIA'!A324:G655,7,0)</f>
        <v>340</v>
      </c>
      <c r="H324" s="8">
        <f t="shared" si="111"/>
        <v>55080</v>
      </c>
      <c r="I324" s="8">
        <f t="shared" si="112"/>
        <v>129.6</v>
      </c>
      <c r="J324" s="8" t="str">
        <f>+'EV PRECIO REFERENCIA'!I324</f>
        <v/>
      </c>
      <c r="K324" s="8" t="str">
        <f t="shared" si="113"/>
        <v>No Aplica</v>
      </c>
      <c r="L324" s="8" t="str">
        <f>+'EV PRECIO REFERENCIA'!L324</f>
        <v/>
      </c>
      <c r="M324" s="8" t="str">
        <f t="shared" si="114"/>
        <v>No Aplica</v>
      </c>
      <c r="N324" s="8">
        <f>+'EV PRECIO REFERENCIA'!O324</f>
        <v>162</v>
      </c>
      <c r="O324" s="8" t="str">
        <f t="shared" si="115"/>
        <v>Artificialidad Baja</v>
      </c>
      <c r="P324" s="8" t="str">
        <f>+'EV PRECIO REFERENCIA'!R324</f>
        <v/>
      </c>
      <c r="Q324" s="8" t="str">
        <f t="shared" si="116"/>
        <v>No Aplica</v>
      </c>
      <c r="R324" s="8" t="str">
        <f>+'EV PRECIO REFERENCIA'!U324</f>
        <v/>
      </c>
      <c r="S324" s="8" t="str">
        <f t="shared" si="117"/>
        <v>No Aplica</v>
      </c>
      <c r="T324" s="8" t="str">
        <f>+'EV PRECIO REFERENCIA'!X324</f>
        <v/>
      </c>
      <c r="U324" s="8" t="str">
        <f t="shared" si="118"/>
        <v>No Aplica</v>
      </c>
      <c r="V324" s="8" t="e">
        <f>+'EV PRECIO REFERENCIA'!AA324</f>
        <v>#REF!</v>
      </c>
      <c r="W324" s="8" t="e">
        <f t="shared" si="119"/>
        <v>#REF!</v>
      </c>
      <c r="X324" s="258" t="str">
        <f>+'EV PRECIO REFERENCIA'!AD324</f>
        <v/>
      </c>
      <c r="Y324" s="8" t="str">
        <f t="shared" si="120"/>
        <v>No Aplica</v>
      </c>
      <c r="Z324" s="8" t="str">
        <f>+'EV PRECIO REFERENCIA'!AG324</f>
        <v/>
      </c>
      <c r="AA324" s="8" t="str">
        <f t="shared" si="121"/>
        <v>No Aplica</v>
      </c>
      <c r="AB324" s="8" t="str">
        <f>+'EV PRECIO REFERENCIA'!AJ324:AJ656</f>
        <v/>
      </c>
      <c r="AC324" s="8" t="str">
        <f t="shared" si="122"/>
        <v>No Aplica</v>
      </c>
      <c r="AD324" s="8" t="str">
        <f>+'EV PRECIO REFERENCIA'!AM324</f>
        <v/>
      </c>
      <c r="AE324" s="8" t="str">
        <f t="shared" si="123"/>
        <v>No Aplica</v>
      </c>
      <c r="AF324" s="342">
        <f>+'EV PRECIO REFERENCIA'!AP324</f>
        <v>165.41</v>
      </c>
      <c r="AG324" s="8" t="str">
        <f t="shared" si="124"/>
        <v>Precios Bajos</v>
      </c>
      <c r="AH324" s="8" t="str">
        <f>+'EV PRECIO REFERENCIA'!AS324</f>
        <v/>
      </c>
      <c r="AI324" s="8" t="str">
        <f t="shared" si="125"/>
        <v>No Aplica</v>
      </c>
      <c r="AJ324" s="8" t="str">
        <f>+'EV PRECIO REFERENCIA'!AV324</f>
        <v/>
      </c>
      <c r="AK324" s="8" t="str">
        <f t="shared" si="126"/>
        <v>No Aplica</v>
      </c>
      <c r="AL324" s="342" t="str">
        <f>+'EV PRECIO REFERENCIA'!AY324</f>
        <v/>
      </c>
      <c r="AM324" s="8" t="str">
        <f t="shared" si="127"/>
        <v>No Aplica</v>
      </c>
      <c r="AN324" s="8">
        <f>+'EV PRECIO REFERENCIA'!BB324</f>
        <v>172</v>
      </c>
      <c r="AO324" s="8" t="str">
        <f t="shared" si="128"/>
        <v>Precios Bajos</v>
      </c>
      <c r="AP324" s="8" t="str">
        <f>+'EV PRECIO REFERENCIA'!BE324</f>
        <v/>
      </c>
      <c r="AQ324" s="8" t="str">
        <f t="shared" si="129"/>
        <v>No Aplica</v>
      </c>
      <c r="AR324" s="8" t="str">
        <f>+'EV PRECIO REFERENCIA'!BH324</f>
        <v/>
      </c>
      <c r="AS324" s="8" t="str">
        <f t="shared" si="130"/>
        <v>No Aplica</v>
      </c>
      <c r="AT324" s="8" t="str">
        <f>+'EV PRECIO REFERENCIA'!BK324</f>
        <v/>
      </c>
      <c r="AU324" s="8" t="str">
        <f t="shared" si="131"/>
        <v>No Aplica</v>
      </c>
      <c r="AV324" s="8" t="str">
        <f>+'EV PRECIO REFERENCIA'!BQ324</f>
        <v/>
      </c>
      <c r="AW324" s="8" t="str">
        <f t="shared" si="132"/>
        <v>No Aplica</v>
      </c>
      <c r="AX324" s="8" t="str">
        <f>+'EV PRECIO REFERENCIA'!BT324</f>
        <v/>
      </c>
      <c r="AY324" s="8" t="str">
        <f t="shared" si="133"/>
        <v>No Aplica</v>
      </c>
      <c r="AZ324" s="8" t="e">
        <f>+'EV PRECIO REFERENCIA'!BW324</f>
        <v>#REF!</v>
      </c>
      <c r="BA324" s="8" t="e">
        <f t="shared" si="134"/>
        <v>#REF!</v>
      </c>
      <c r="BB324" s="44">
        <f t="shared" si="135"/>
        <v>162</v>
      </c>
    </row>
    <row r="325" spans="1:54" x14ac:dyDescent="0.2">
      <c r="A325" s="85">
        <f t="shared" si="136"/>
        <v>316</v>
      </c>
      <c r="B325" s="22" t="str">
        <f>VLOOKUP(A325,'EV PRECIO REFERENCIA'!A325:B656,2,0)</f>
        <v>DM221</v>
      </c>
      <c r="C325" s="135" t="str">
        <f>VLOOKUP(A325,'EV PRECIO REFERENCIA'!A325:C656,3,0)</f>
        <v>CANULA NASAL NEONATAL</v>
      </c>
      <c r="D325" s="18">
        <f>VLOOKUP(A325,'EV PRECIO REFERENCIA'!A325:D656,4,0)</f>
        <v>1</v>
      </c>
      <c r="E325" s="86" t="str">
        <f>VLOOKUP(A325,'EV PRECIO REFERENCIA'!A325:E656,5,0)</f>
        <v>UN</v>
      </c>
      <c r="F325" s="23">
        <f>VLOOKUP(A325,'EV PRECIO REFERENCIA'!A325:F656,6,0)</f>
        <v>1217</v>
      </c>
      <c r="G325" s="23">
        <f>VLOOKUP(A325,'EV PRECIO REFERENCIA'!A325:G656,7,0)</f>
        <v>160</v>
      </c>
      <c r="H325" s="8">
        <f t="shared" si="111"/>
        <v>194720</v>
      </c>
      <c r="I325" s="8">
        <f t="shared" si="112"/>
        <v>973.6</v>
      </c>
      <c r="J325" s="8" t="str">
        <f>+'EV PRECIO REFERENCIA'!I325</f>
        <v/>
      </c>
      <c r="K325" s="8" t="str">
        <f t="shared" si="113"/>
        <v>No Aplica</v>
      </c>
      <c r="L325" s="8" t="str">
        <f>+'EV PRECIO REFERENCIA'!L325</f>
        <v/>
      </c>
      <c r="M325" s="8" t="str">
        <f t="shared" si="114"/>
        <v>No Aplica</v>
      </c>
      <c r="N325" s="8">
        <f>+'EV PRECIO REFERENCIA'!O325</f>
        <v>1217</v>
      </c>
      <c r="O325" s="8" t="str">
        <f t="shared" si="115"/>
        <v>Artificialidad Baja</v>
      </c>
      <c r="P325" s="8" t="str">
        <f>+'EV PRECIO REFERENCIA'!R325</f>
        <v/>
      </c>
      <c r="Q325" s="8" t="str">
        <f t="shared" si="116"/>
        <v>No Aplica</v>
      </c>
      <c r="R325" s="8" t="str">
        <f>+'EV PRECIO REFERENCIA'!U325</f>
        <v/>
      </c>
      <c r="S325" s="8" t="str">
        <f t="shared" si="117"/>
        <v>No Aplica</v>
      </c>
      <c r="T325" s="8" t="str">
        <f>+'EV PRECIO REFERENCIA'!X325</f>
        <v/>
      </c>
      <c r="U325" s="8" t="str">
        <f t="shared" si="118"/>
        <v>No Aplica</v>
      </c>
      <c r="V325" s="8" t="e">
        <f>+'EV PRECIO REFERENCIA'!AA325</f>
        <v>#REF!</v>
      </c>
      <c r="W325" s="8" t="e">
        <f t="shared" si="119"/>
        <v>#REF!</v>
      </c>
      <c r="X325" s="258" t="str">
        <f>+'EV PRECIO REFERENCIA'!AD325</f>
        <v/>
      </c>
      <c r="Y325" s="8" t="str">
        <f t="shared" si="120"/>
        <v>No Aplica</v>
      </c>
      <c r="Z325" s="8" t="str">
        <f>+'EV PRECIO REFERENCIA'!AG325</f>
        <v/>
      </c>
      <c r="AA325" s="8" t="str">
        <f t="shared" si="121"/>
        <v>No Aplica</v>
      </c>
      <c r="AB325" s="8" t="str">
        <f>+'EV PRECIO REFERENCIA'!AJ325:AJ657</f>
        <v/>
      </c>
      <c r="AC325" s="8" t="str">
        <f t="shared" si="122"/>
        <v>No Aplica</v>
      </c>
      <c r="AD325" s="8" t="str">
        <f>+'EV PRECIO REFERENCIA'!AM325</f>
        <v/>
      </c>
      <c r="AE325" s="8" t="str">
        <f t="shared" si="123"/>
        <v>No Aplica</v>
      </c>
      <c r="AF325" s="342">
        <f>+'EV PRECIO REFERENCIA'!AP325</f>
        <v>1175.72</v>
      </c>
      <c r="AG325" s="8" t="str">
        <f t="shared" si="124"/>
        <v>Precios Bajos</v>
      </c>
      <c r="AH325" s="8" t="str">
        <f>+'EV PRECIO REFERENCIA'!AS325</f>
        <v/>
      </c>
      <c r="AI325" s="8" t="str">
        <f t="shared" si="125"/>
        <v>No Aplica</v>
      </c>
      <c r="AJ325" s="8" t="str">
        <f>+'EV PRECIO REFERENCIA'!AV325</f>
        <v/>
      </c>
      <c r="AK325" s="8" t="str">
        <f t="shared" si="126"/>
        <v>No Aplica</v>
      </c>
      <c r="AL325" s="342" t="str">
        <f>+'EV PRECIO REFERENCIA'!AY325</f>
        <v/>
      </c>
      <c r="AM325" s="8" t="str">
        <f t="shared" si="127"/>
        <v>No Aplica</v>
      </c>
      <c r="AN325" s="8">
        <f>+'EV PRECIO REFERENCIA'!BB325</f>
        <v>1237</v>
      </c>
      <c r="AO325" s="8" t="str">
        <f t="shared" si="128"/>
        <v>Precios Bajos</v>
      </c>
      <c r="AP325" s="8" t="str">
        <f>+'EV PRECIO REFERENCIA'!BE325</f>
        <v/>
      </c>
      <c r="AQ325" s="8" t="str">
        <f t="shared" si="129"/>
        <v>No Aplica</v>
      </c>
      <c r="AR325" s="8" t="str">
        <f>+'EV PRECIO REFERENCIA'!BH325</f>
        <v/>
      </c>
      <c r="AS325" s="8" t="str">
        <f t="shared" si="130"/>
        <v>No Aplica</v>
      </c>
      <c r="AT325" s="8" t="str">
        <f>+'EV PRECIO REFERENCIA'!BK325</f>
        <v/>
      </c>
      <c r="AU325" s="8" t="str">
        <f t="shared" si="131"/>
        <v>No Aplica</v>
      </c>
      <c r="AV325" s="8" t="str">
        <f>+'EV PRECIO REFERENCIA'!BQ325</f>
        <v/>
      </c>
      <c r="AW325" s="8" t="str">
        <f t="shared" si="132"/>
        <v>No Aplica</v>
      </c>
      <c r="AX325" s="8" t="str">
        <f>+'EV PRECIO REFERENCIA'!BT325</f>
        <v/>
      </c>
      <c r="AY325" s="8" t="str">
        <f t="shared" si="133"/>
        <v>No Aplica</v>
      </c>
      <c r="AZ325" s="8" t="e">
        <f>+'EV PRECIO REFERENCIA'!BW325</f>
        <v>#REF!</v>
      </c>
      <c r="BA325" s="8" t="e">
        <f t="shared" si="134"/>
        <v>#REF!</v>
      </c>
      <c r="BB325" s="44">
        <f t="shared" si="135"/>
        <v>1175.72</v>
      </c>
    </row>
    <row r="326" spans="1:54" ht="38.25" x14ac:dyDescent="0.2">
      <c r="A326" s="85">
        <f t="shared" si="136"/>
        <v>317</v>
      </c>
      <c r="B326" s="22" t="str">
        <f>VLOOKUP(A326,'EV PRECIO REFERENCIA'!A326:B657,2,0)</f>
        <v>DM379</v>
      </c>
      <c r="C326" s="135" t="str">
        <f>VLOOKUP(A326,'EV PRECIO REFERENCIA'!A326:C657,3,0)</f>
        <v>CIRCUITO DE ANESTESIA PEDIATRICO CON BALON 1 LITRO</v>
      </c>
      <c r="D326" s="18">
        <f>VLOOKUP(A326,'EV PRECIO REFERENCIA'!A326:D657,4,0)</f>
        <v>1</v>
      </c>
      <c r="E326" s="86" t="str">
        <f>VLOOKUP(A326,'EV PRECIO REFERENCIA'!A326:E657,5,0)</f>
        <v>UN</v>
      </c>
      <c r="F326" s="23">
        <f>VLOOKUP(A326,'EV PRECIO REFERENCIA'!A326:F657,6,0)</f>
        <v>17977.330000000002</v>
      </c>
      <c r="G326" s="23">
        <f>VLOOKUP(A326,'EV PRECIO REFERENCIA'!A326:G657,7,0)</f>
        <v>39</v>
      </c>
      <c r="H326" s="8">
        <f t="shared" si="111"/>
        <v>701115.87000000011</v>
      </c>
      <c r="I326" s="8">
        <f t="shared" si="112"/>
        <v>14381.864000000001</v>
      </c>
      <c r="J326" s="8" t="str">
        <f>+'EV PRECIO REFERENCIA'!I326</f>
        <v/>
      </c>
      <c r="K326" s="8" t="str">
        <f t="shared" si="113"/>
        <v>No Aplica</v>
      </c>
      <c r="L326" s="8" t="str">
        <f>+'EV PRECIO REFERENCIA'!L326</f>
        <v/>
      </c>
      <c r="M326" s="8" t="str">
        <f t="shared" si="114"/>
        <v>No Aplica</v>
      </c>
      <c r="N326" s="8">
        <f>+'EV PRECIO REFERENCIA'!O326</f>
        <v>15944</v>
      </c>
      <c r="O326" s="8" t="str">
        <f t="shared" si="115"/>
        <v>Artificialidad Baja</v>
      </c>
      <c r="P326" s="8" t="str">
        <f>+'EV PRECIO REFERENCIA'!R326</f>
        <v/>
      </c>
      <c r="Q326" s="8" t="str">
        <f t="shared" si="116"/>
        <v>No Aplica</v>
      </c>
      <c r="R326" s="8" t="str">
        <f>+'EV PRECIO REFERENCIA'!U326</f>
        <v/>
      </c>
      <c r="S326" s="8" t="str">
        <f t="shared" si="117"/>
        <v>No Aplica</v>
      </c>
      <c r="T326" s="8">
        <f>+'EV PRECIO REFERENCIA'!X326</f>
        <v>18499.740000000002</v>
      </c>
      <c r="U326" s="8" t="str">
        <f t="shared" si="118"/>
        <v>Precios Bajos</v>
      </c>
      <c r="V326" s="8" t="e">
        <f>+'EV PRECIO REFERENCIA'!AA326</f>
        <v>#REF!</v>
      </c>
      <c r="W326" s="8" t="e">
        <f t="shared" si="119"/>
        <v>#REF!</v>
      </c>
      <c r="X326" s="258" t="str">
        <f>+'EV PRECIO REFERENCIA'!AD326</f>
        <v/>
      </c>
      <c r="Y326" s="8" t="str">
        <f t="shared" si="120"/>
        <v>No Aplica</v>
      </c>
      <c r="Z326" s="8" t="str">
        <f>+'EV PRECIO REFERENCIA'!AG326</f>
        <v/>
      </c>
      <c r="AA326" s="8" t="str">
        <f t="shared" si="121"/>
        <v>No Aplica</v>
      </c>
      <c r="AB326" s="8" t="str">
        <f>+'EV PRECIO REFERENCIA'!AJ326:AJ658</f>
        <v/>
      </c>
      <c r="AC326" s="8" t="str">
        <f t="shared" si="122"/>
        <v>No Aplica</v>
      </c>
      <c r="AD326" s="8" t="str">
        <f>+'EV PRECIO REFERENCIA'!AM326</f>
        <v/>
      </c>
      <c r="AE326" s="8" t="str">
        <f t="shared" si="123"/>
        <v>No Aplica</v>
      </c>
      <c r="AF326" s="342">
        <f>+'EV PRECIO REFERENCIA'!AP326</f>
        <v>16160.2</v>
      </c>
      <c r="AG326" s="8" t="str">
        <f t="shared" si="124"/>
        <v>Precios Bajos</v>
      </c>
      <c r="AH326" s="8" t="str">
        <f>+'EV PRECIO REFERENCIA'!AS326</f>
        <v/>
      </c>
      <c r="AI326" s="8" t="str">
        <f t="shared" si="125"/>
        <v>No Aplica</v>
      </c>
      <c r="AJ326" s="8" t="str">
        <f>+'EV PRECIO REFERENCIA'!AV326</f>
        <v/>
      </c>
      <c r="AK326" s="8" t="str">
        <f t="shared" si="126"/>
        <v>No Aplica</v>
      </c>
      <c r="AL326" s="342" t="str">
        <f>+'EV PRECIO REFERENCIA'!AY326</f>
        <v/>
      </c>
      <c r="AM326" s="8" t="str">
        <f t="shared" si="127"/>
        <v>No Aplica</v>
      </c>
      <c r="AN326" s="8" t="str">
        <f>+'EV PRECIO REFERENCIA'!BB326</f>
        <v/>
      </c>
      <c r="AO326" s="8" t="str">
        <f t="shared" si="128"/>
        <v>No Aplica</v>
      </c>
      <c r="AP326" s="8" t="str">
        <f>+'EV PRECIO REFERENCIA'!BE326</f>
        <v/>
      </c>
      <c r="AQ326" s="8" t="str">
        <f t="shared" si="129"/>
        <v>No Aplica</v>
      </c>
      <c r="AR326" s="8" t="str">
        <f>+'EV PRECIO REFERENCIA'!BH326</f>
        <v/>
      </c>
      <c r="AS326" s="8" t="str">
        <f t="shared" si="130"/>
        <v>No Aplica</v>
      </c>
      <c r="AT326" s="8" t="str">
        <f>+'EV PRECIO REFERENCIA'!BK326</f>
        <v/>
      </c>
      <c r="AU326" s="8" t="str">
        <f t="shared" si="131"/>
        <v>No Aplica</v>
      </c>
      <c r="AV326" s="8" t="str">
        <f>+'EV PRECIO REFERENCIA'!BQ326</f>
        <v/>
      </c>
      <c r="AW326" s="8" t="str">
        <f t="shared" si="132"/>
        <v>No Aplica</v>
      </c>
      <c r="AX326" s="8" t="str">
        <f>+'EV PRECIO REFERENCIA'!BT326</f>
        <v/>
      </c>
      <c r="AY326" s="8" t="str">
        <f t="shared" si="133"/>
        <v>No Aplica</v>
      </c>
      <c r="AZ326" s="8" t="e">
        <f>+'EV PRECIO REFERENCIA'!BW326</f>
        <v>#REF!</v>
      </c>
      <c r="BA326" s="8" t="e">
        <f t="shared" si="134"/>
        <v>#REF!</v>
      </c>
      <c r="BB326" s="44">
        <f t="shared" si="135"/>
        <v>15944</v>
      </c>
    </row>
    <row r="327" spans="1:54" ht="25.5" x14ac:dyDescent="0.2">
      <c r="A327" s="85">
        <f t="shared" si="136"/>
        <v>318</v>
      </c>
      <c r="B327" s="22" t="str">
        <f>VLOOKUP(A327,'EV PRECIO REFERENCIA'!A327:B658,2,0)</f>
        <v>DM1334</v>
      </c>
      <c r="C327" s="135" t="str">
        <f>VLOOKUP(A327,'EV PRECIO REFERENCIA'!A327:C658,3,0)</f>
        <v>FRASCO RECOLECTOR DE BACILOSCOPIA</v>
      </c>
      <c r="D327" s="18">
        <f>VLOOKUP(A327,'EV PRECIO REFERENCIA'!A327:D658,4,0)</f>
        <v>1</v>
      </c>
      <c r="E327" s="86" t="str">
        <f>VLOOKUP(A327,'EV PRECIO REFERENCIA'!A327:E658,5,0)</f>
        <v>UN</v>
      </c>
      <c r="F327" s="23">
        <f>VLOOKUP(A327,'EV PRECIO REFERENCIA'!A327:F658,6,0)</f>
        <v>438</v>
      </c>
      <c r="G327" s="23">
        <f>VLOOKUP(A327,'EV PRECIO REFERENCIA'!A327:G658,7,0)</f>
        <v>276</v>
      </c>
      <c r="H327" s="8">
        <f t="shared" si="111"/>
        <v>120888</v>
      </c>
      <c r="I327" s="8">
        <f t="shared" si="112"/>
        <v>350.4</v>
      </c>
      <c r="J327" s="8" t="str">
        <f>+'EV PRECIO REFERENCIA'!I327</f>
        <v/>
      </c>
      <c r="K327" s="8" t="str">
        <f t="shared" si="113"/>
        <v>No Aplica</v>
      </c>
      <c r="L327" s="8" t="str">
        <f>+'EV PRECIO REFERENCIA'!L327</f>
        <v/>
      </c>
      <c r="M327" s="8" t="str">
        <f t="shared" si="114"/>
        <v>No Aplica</v>
      </c>
      <c r="N327" s="8">
        <f>+'EV PRECIO REFERENCIA'!O327</f>
        <v>438</v>
      </c>
      <c r="O327" s="8" t="str">
        <f t="shared" si="115"/>
        <v>Artificialidad Baja</v>
      </c>
      <c r="P327" s="8" t="str">
        <f>+'EV PRECIO REFERENCIA'!R327</f>
        <v/>
      </c>
      <c r="Q327" s="8" t="str">
        <f t="shared" si="116"/>
        <v>No Aplica</v>
      </c>
      <c r="R327" s="8" t="str">
        <f>+'EV PRECIO REFERENCIA'!U327</f>
        <v/>
      </c>
      <c r="S327" s="8" t="str">
        <f t="shared" si="117"/>
        <v>No Aplica</v>
      </c>
      <c r="T327" s="8" t="str">
        <f>+'EV PRECIO REFERENCIA'!X327</f>
        <v/>
      </c>
      <c r="U327" s="8" t="str">
        <f t="shared" si="118"/>
        <v>No Aplica</v>
      </c>
      <c r="V327" s="8" t="e">
        <f>+'EV PRECIO REFERENCIA'!AA327</f>
        <v>#REF!</v>
      </c>
      <c r="W327" s="8" t="e">
        <f t="shared" si="119"/>
        <v>#REF!</v>
      </c>
      <c r="X327" s="258" t="str">
        <f>+'EV PRECIO REFERENCIA'!AD327</f>
        <v/>
      </c>
      <c r="Y327" s="8" t="str">
        <f t="shared" si="120"/>
        <v>No Aplica</v>
      </c>
      <c r="Z327" s="8" t="str">
        <f>+'EV PRECIO REFERENCIA'!AG327</f>
        <v/>
      </c>
      <c r="AA327" s="8" t="str">
        <f t="shared" si="121"/>
        <v>No Aplica</v>
      </c>
      <c r="AB327" s="8" t="str">
        <f>+'EV PRECIO REFERENCIA'!AJ327:AJ659</f>
        <v/>
      </c>
      <c r="AC327" s="8" t="str">
        <f t="shared" si="122"/>
        <v>No Aplica</v>
      </c>
      <c r="AD327" s="8" t="str">
        <f>+'EV PRECIO REFERENCIA'!AM327</f>
        <v/>
      </c>
      <c r="AE327" s="8" t="str">
        <f t="shared" si="123"/>
        <v>No Aplica</v>
      </c>
      <c r="AF327" s="342">
        <f>+'EV PRECIO REFERENCIA'!AP327</f>
        <v>484.33</v>
      </c>
      <c r="AG327" s="8" t="str">
        <f t="shared" si="124"/>
        <v>Precios Bajos</v>
      </c>
      <c r="AH327" s="8" t="str">
        <f>+'EV PRECIO REFERENCIA'!AS327</f>
        <v/>
      </c>
      <c r="AI327" s="8" t="str">
        <f t="shared" si="125"/>
        <v>No Aplica</v>
      </c>
      <c r="AJ327" s="8" t="str">
        <f>+'EV PRECIO REFERENCIA'!AV327</f>
        <v/>
      </c>
      <c r="AK327" s="8" t="str">
        <f t="shared" si="126"/>
        <v>No Aplica</v>
      </c>
      <c r="AL327" s="342" t="str">
        <f>+'EV PRECIO REFERENCIA'!AY327</f>
        <v/>
      </c>
      <c r="AM327" s="8" t="str">
        <f t="shared" si="127"/>
        <v>No Aplica</v>
      </c>
      <c r="AN327" s="8">
        <f>+'EV PRECIO REFERENCIA'!BB327</f>
        <v>472</v>
      </c>
      <c r="AO327" s="8" t="str">
        <f t="shared" si="128"/>
        <v>Precios Bajos</v>
      </c>
      <c r="AP327" s="8">
        <f>+'EV PRECIO REFERENCIA'!BE327</f>
        <v>433</v>
      </c>
      <c r="AQ327" s="8" t="str">
        <f t="shared" si="129"/>
        <v>Precios Bajos</v>
      </c>
      <c r="AR327" s="8" t="str">
        <f>+'EV PRECIO REFERENCIA'!BH327</f>
        <v/>
      </c>
      <c r="AS327" s="8" t="str">
        <f t="shared" si="130"/>
        <v>No Aplica</v>
      </c>
      <c r="AT327" s="8" t="str">
        <f>+'EV PRECIO REFERENCIA'!BK327</f>
        <v/>
      </c>
      <c r="AU327" s="8" t="str">
        <f t="shared" si="131"/>
        <v>No Aplica</v>
      </c>
      <c r="AV327" s="8" t="str">
        <f>+'EV PRECIO REFERENCIA'!BQ327</f>
        <v/>
      </c>
      <c r="AW327" s="8" t="str">
        <f t="shared" si="132"/>
        <v>No Aplica</v>
      </c>
      <c r="AX327" s="8" t="str">
        <f>+'EV PRECIO REFERENCIA'!BT327</f>
        <v/>
      </c>
      <c r="AY327" s="8" t="str">
        <f t="shared" si="133"/>
        <v>No Aplica</v>
      </c>
      <c r="AZ327" s="8" t="e">
        <f>+'EV PRECIO REFERENCIA'!BW327</f>
        <v>#REF!</v>
      </c>
      <c r="BA327" s="8" t="e">
        <f t="shared" si="134"/>
        <v>#REF!</v>
      </c>
      <c r="BB327" s="44">
        <f t="shared" si="135"/>
        <v>433</v>
      </c>
    </row>
    <row r="328" spans="1:54" x14ac:dyDescent="0.2">
      <c r="A328" s="85">
        <f t="shared" si="136"/>
        <v>319</v>
      </c>
      <c r="B328" s="22" t="str">
        <f>VLOOKUP(A328,'EV PRECIO REFERENCIA'!A328:B659,2,0)</f>
        <v>DM561</v>
      </c>
      <c r="C328" s="135" t="str">
        <f>VLOOKUP(A328,'EV PRECIO REFERENCIA'!A328:C659,3,0)</f>
        <v>HUMIDIFICADOR DESECHABLE</v>
      </c>
      <c r="D328" s="18">
        <f>VLOOKUP(A328,'EV PRECIO REFERENCIA'!A328:D659,4,0)</f>
        <v>1</v>
      </c>
      <c r="E328" s="86" t="str">
        <f>VLOOKUP(A328,'EV PRECIO REFERENCIA'!A328:E659,5,0)</f>
        <v>UN</v>
      </c>
      <c r="F328" s="23">
        <f>VLOOKUP(A328,'EV PRECIO REFERENCIA'!A328:F659,6,0)</f>
        <v>4584</v>
      </c>
      <c r="G328" s="23">
        <f>VLOOKUP(A328,'EV PRECIO REFERENCIA'!A328:G659,7,0)</f>
        <v>1876</v>
      </c>
      <c r="H328" s="8">
        <f t="shared" si="111"/>
        <v>8599584</v>
      </c>
      <c r="I328" s="8">
        <f t="shared" si="112"/>
        <v>3667.2</v>
      </c>
      <c r="J328" s="8" t="str">
        <f>+'EV PRECIO REFERENCIA'!I328</f>
        <v/>
      </c>
      <c r="K328" s="8" t="str">
        <f t="shared" si="113"/>
        <v>No Aplica</v>
      </c>
      <c r="L328" s="8" t="str">
        <f>+'EV PRECIO REFERENCIA'!L328</f>
        <v/>
      </c>
      <c r="M328" s="8" t="str">
        <f t="shared" si="114"/>
        <v>No Aplica</v>
      </c>
      <c r="N328" s="8">
        <f>+'EV PRECIO REFERENCIA'!O328</f>
        <v>4584</v>
      </c>
      <c r="O328" s="8" t="str">
        <f t="shared" si="115"/>
        <v>Artificialidad Baja</v>
      </c>
      <c r="P328" s="8" t="str">
        <f>+'EV PRECIO REFERENCIA'!R328</f>
        <v/>
      </c>
      <c r="Q328" s="8" t="str">
        <f t="shared" si="116"/>
        <v>No Aplica</v>
      </c>
      <c r="R328" s="8" t="str">
        <f>+'EV PRECIO REFERENCIA'!U328</f>
        <v/>
      </c>
      <c r="S328" s="8" t="str">
        <f t="shared" si="117"/>
        <v>No Aplica</v>
      </c>
      <c r="T328" s="8" t="str">
        <f>+'EV PRECIO REFERENCIA'!X328</f>
        <v/>
      </c>
      <c r="U328" s="8" t="str">
        <f t="shared" si="118"/>
        <v>No Aplica</v>
      </c>
      <c r="V328" s="8" t="e">
        <f>+'EV PRECIO REFERENCIA'!AA328</f>
        <v>#REF!</v>
      </c>
      <c r="W328" s="8" t="e">
        <f t="shared" si="119"/>
        <v>#REF!</v>
      </c>
      <c r="X328" s="258" t="str">
        <f>+'EV PRECIO REFERENCIA'!AD328</f>
        <v/>
      </c>
      <c r="Y328" s="8" t="str">
        <f t="shared" si="120"/>
        <v>No Aplica</v>
      </c>
      <c r="Z328" s="8" t="str">
        <f>+'EV PRECIO REFERENCIA'!AG328</f>
        <v/>
      </c>
      <c r="AA328" s="8" t="str">
        <f t="shared" si="121"/>
        <v>No Aplica</v>
      </c>
      <c r="AB328" s="8" t="str">
        <f>+'EV PRECIO REFERENCIA'!AJ328:AJ660</f>
        <v/>
      </c>
      <c r="AC328" s="8" t="str">
        <f t="shared" si="122"/>
        <v>No Aplica</v>
      </c>
      <c r="AD328" s="8" t="str">
        <f>+'EV PRECIO REFERENCIA'!AM328</f>
        <v/>
      </c>
      <c r="AE328" s="8" t="str">
        <f t="shared" si="123"/>
        <v>No Aplica</v>
      </c>
      <c r="AF328" s="342">
        <f>+'EV PRECIO REFERENCIA'!AP328</f>
        <v>4569.6000000000004</v>
      </c>
      <c r="AG328" s="8" t="str">
        <f t="shared" si="124"/>
        <v>Precios Bajos</v>
      </c>
      <c r="AH328" s="8" t="str">
        <f>+'EV PRECIO REFERENCIA'!AS328</f>
        <v/>
      </c>
      <c r="AI328" s="8" t="str">
        <f t="shared" si="125"/>
        <v>No Aplica</v>
      </c>
      <c r="AJ328" s="8" t="str">
        <f>+'EV PRECIO REFERENCIA'!AV328</f>
        <v/>
      </c>
      <c r="AK328" s="8" t="str">
        <f t="shared" si="126"/>
        <v>No Aplica</v>
      </c>
      <c r="AL328" s="342" t="str">
        <f>+'EV PRECIO REFERENCIA'!AY328</f>
        <v/>
      </c>
      <c r="AM328" s="8" t="str">
        <f t="shared" si="127"/>
        <v>No Aplica</v>
      </c>
      <c r="AN328" s="8">
        <f>+'EV PRECIO REFERENCIA'!BB328</f>
        <v>4760</v>
      </c>
      <c r="AO328" s="8" t="str">
        <f t="shared" si="128"/>
        <v>Precios Bajos</v>
      </c>
      <c r="AP328" s="8">
        <f>+'EV PRECIO REFERENCIA'!BE328</f>
        <v>4533</v>
      </c>
      <c r="AQ328" s="8" t="str">
        <f t="shared" si="129"/>
        <v>Precios Bajos</v>
      </c>
      <c r="AR328" s="8" t="str">
        <f>+'EV PRECIO REFERENCIA'!BH328</f>
        <v/>
      </c>
      <c r="AS328" s="8" t="str">
        <f t="shared" si="130"/>
        <v>No Aplica</v>
      </c>
      <c r="AT328" s="8" t="str">
        <f>+'EV PRECIO REFERENCIA'!BK328</f>
        <v/>
      </c>
      <c r="AU328" s="8" t="str">
        <f t="shared" si="131"/>
        <v>No Aplica</v>
      </c>
      <c r="AV328" s="8" t="str">
        <f>+'EV PRECIO REFERENCIA'!BQ328</f>
        <v/>
      </c>
      <c r="AW328" s="8" t="str">
        <f t="shared" si="132"/>
        <v>No Aplica</v>
      </c>
      <c r="AX328" s="8" t="str">
        <f>+'EV PRECIO REFERENCIA'!BT328</f>
        <v/>
      </c>
      <c r="AY328" s="8" t="str">
        <f t="shared" si="133"/>
        <v>No Aplica</v>
      </c>
      <c r="AZ328" s="8" t="e">
        <f>+'EV PRECIO REFERENCIA'!BW328</f>
        <v>#REF!</v>
      </c>
      <c r="BA328" s="8" t="e">
        <f t="shared" si="134"/>
        <v>#REF!</v>
      </c>
      <c r="BB328" s="44">
        <f t="shared" si="135"/>
        <v>4533</v>
      </c>
    </row>
    <row r="329" spans="1:54" ht="38.25" x14ac:dyDescent="0.2">
      <c r="A329" s="85">
        <f t="shared" si="136"/>
        <v>320</v>
      </c>
      <c r="B329" s="22" t="str">
        <f>VLOOKUP(A329,'EV PRECIO REFERENCIA'!A329:B660,2,0)</f>
        <v>DM2731</v>
      </c>
      <c r="C329" s="135" t="str">
        <f>VLOOKUP(A329,'EV PRECIO REFERENCIA'!A329:C660,3,0)</f>
        <v>MASCARA DE OXIGENO SIMPLE PARA ADULTO CON EXTENSION DE 2- 3 MTS</v>
      </c>
      <c r="D329" s="18">
        <f>VLOOKUP(A329,'EV PRECIO REFERENCIA'!A329:D660,4,0)</f>
        <v>1</v>
      </c>
      <c r="E329" s="86" t="str">
        <f>VLOOKUP(A329,'EV PRECIO REFERENCIA'!A329:E660,5,0)</f>
        <v>UN</v>
      </c>
      <c r="F329" s="23">
        <f>VLOOKUP(A329,'EV PRECIO REFERENCIA'!A329:F660,6,0)</f>
        <v>1856</v>
      </c>
      <c r="G329" s="23">
        <f>VLOOKUP(A329,'EV PRECIO REFERENCIA'!A329:G660,7,0)</f>
        <v>1</v>
      </c>
      <c r="H329" s="8">
        <f t="shared" si="111"/>
        <v>1856</v>
      </c>
      <c r="I329" s="8">
        <f t="shared" si="112"/>
        <v>1484.8</v>
      </c>
      <c r="J329" s="8" t="str">
        <f>+'EV PRECIO REFERENCIA'!I329</f>
        <v/>
      </c>
      <c r="K329" s="8" t="str">
        <f t="shared" si="113"/>
        <v>No Aplica</v>
      </c>
      <c r="L329" s="8" t="str">
        <f>+'EV PRECIO REFERENCIA'!L329</f>
        <v/>
      </c>
      <c r="M329" s="8" t="str">
        <f t="shared" si="114"/>
        <v>No Aplica</v>
      </c>
      <c r="N329" s="8">
        <f>+'EV PRECIO REFERENCIA'!O329</f>
        <v>1967</v>
      </c>
      <c r="O329" s="8" t="str">
        <f t="shared" si="115"/>
        <v>Artificialidad Baja</v>
      </c>
      <c r="P329" s="8" t="str">
        <f>+'EV PRECIO REFERENCIA'!R329</f>
        <v/>
      </c>
      <c r="Q329" s="8" t="str">
        <f t="shared" si="116"/>
        <v>No Aplica</v>
      </c>
      <c r="R329" s="8" t="str">
        <f>+'EV PRECIO REFERENCIA'!U329</f>
        <v/>
      </c>
      <c r="S329" s="8" t="str">
        <f t="shared" si="117"/>
        <v>No Aplica</v>
      </c>
      <c r="T329" s="8" t="str">
        <f>+'EV PRECIO REFERENCIA'!X329</f>
        <v/>
      </c>
      <c r="U329" s="8" t="str">
        <f t="shared" si="118"/>
        <v>No Aplica</v>
      </c>
      <c r="V329" s="8" t="e">
        <f>+'EV PRECIO REFERENCIA'!AA329</f>
        <v>#REF!</v>
      </c>
      <c r="W329" s="8" t="e">
        <f t="shared" si="119"/>
        <v>#REF!</v>
      </c>
      <c r="X329" s="258" t="str">
        <f>+'EV PRECIO REFERENCIA'!AD329</f>
        <v/>
      </c>
      <c r="Y329" s="8" t="str">
        <f t="shared" si="120"/>
        <v>No Aplica</v>
      </c>
      <c r="Z329" s="8" t="str">
        <f>+'EV PRECIO REFERENCIA'!AG329</f>
        <v/>
      </c>
      <c r="AA329" s="8" t="str">
        <f t="shared" si="121"/>
        <v>No Aplica</v>
      </c>
      <c r="AB329" s="8" t="str">
        <f>+'EV PRECIO REFERENCIA'!AJ329:AJ661</f>
        <v/>
      </c>
      <c r="AC329" s="8" t="str">
        <f t="shared" si="122"/>
        <v>No Aplica</v>
      </c>
      <c r="AD329" s="8" t="str">
        <f>+'EV PRECIO REFERENCIA'!AM329</f>
        <v/>
      </c>
      <c r="AE329" s="8" t="str">
        <f t="shared" si="123"/>
        <v>No Aplica</v>
      </c>
      <c r="AF329" s="342">
        <f>+'EV PRECIO REFERENCIA'!AP329</f>
        <v>1814.75</v>
      </c>
      <c r="AG329" s="8" t="str">
        <f t="shared" si="124"/>
        <v>Precios Bajos</v>
      </c>
      <c r="AH329" s="8" t="str">
        <f>+'EV PRECIO REFERENCIA'!AS329</f>
        <v/>
      </c>
      <c r="AI329" s="8" t="str">
        <f t="shared" si="125"/>
        <v>No Aplica</v>
      </c>
      <c r="AJ329" s="8" t="str">
        <f>+'EV PRECIO REFERENCIA'!AV329</f>
        <v/>
      </c>
      <c r="AK329" s="8" t="str">
        <f t="shared" si="126"/>
        <v>No Aplica</v>
      </c>
      <c r="AL329" s="342" t="str">
        <f>+'EV PRECIO REFERENCIA'!AY329</f>
        <v/>
      </c>
      <c r="AM329" s="8" t="str">
        <f t="shared" si="127"/>
        <v>No Aplica</v>
      </c>
      <c r="AN329" s="8">
        <f>+'EV PRECIO REFERENCIA'!BB329</f>
        <v>1826</v>
      </c>
      <c r="AO329" s="8" t="str">
        <f t="shared" si="128"/>
        <v>Precios Bajos</v>
      </c>
      <c r="AP329" s="8" t="str">
        <f>+'EV PRECIO REFERENCIA'!BE329</f>
        <v/>
      </c>
      <c r="AQ329" s="8" t="str">
        <f t="shared" si="129"/>
        <v>No Aplica</v>
      </c>
      <c r="AR329" s="8" t="str">
        <f>+'EV PRECIO REFERENCIA'!BH329</f>
        <v/>
      </c>
      <c r="AS329" s="8" t="str">
        <f t="shared" si="130"/>
        <v>No Aplica</v>
      </c>
      <c r="AT329" s="8" t="str">
        <f>+'EV PRECIO REFERENCIA'!BK329</f>
        <v/>
      </c>
      <c r="AU329" s="8" t="str">
        <f t="shared" si="131"/>
        <v>No Aplica</v>
      </c>
      <c r="AV329" s="8" t="str">
        <f>+'EV PRECIO REFERENCIA'!BQ329</f>
        <v/>
      </c>
      <c r="AW329" s="8" t="str">
        <f t="shared" si="132"/>
        <v>No Aplica</v>
      </c>
      <c r="AX329" s="8" t="str">
        <f>+'EV PRECIO REFERENCIA'!BT329</f>
        <v/>
      </c>
      <c r="AY329" s="8" t="str">
        <f t="shared" si="133"/>
        <v>No Aplica</v>
      </c>
      <c r="AZ329" s="8" t="e">
        <f>+'EV PRECIO REFERENCIA'!BW329</f>
        <v>#REF!</v>
      </c>
      <c r="BA329" s="8" t="e">
        <f t="shared" si="134"/>
        <v>#REF!</v>
      </c>
      <c r="BB329" s="44">
        <f t="shared" si="135"/>
        <v>1814.75</v>
      </c>
    </row>
    <row r="330" spans="1:54" ht="51" x14ac:dyDescent="0.2">
      <c r="A330" s="85">
        <f t="shared" si="136"/>
        <v>321</v>
      </c>
      <c r="B330" s="22" t="str">
        <f>VLOOKUP(A330,'EV PRECIO REFERENCIA'!A330:B661,2,0)</f>
        <v>DM733</v>
      </c>
      <c r="C330" s="135" t="str">
        <f>VLOOKUP(A330,'EV PRECIO REFERENCIA'!A330:C661,3,0)</f>
        <v>MASCARA TRAQUEOSTOMIA ADULTO CON ADAPTADOR GIRATORIO 360 GRADOS Y EXTENSION OXIGENO</v>
      </c>
      <c r="D330" s="18">
        <f>VLOOKUP(A330,'EV PRECIO REFERENCIA'!A330:D661,4,0)</f>
        <v>1</v>
      </c>
      <c r="E330" s="86" t="str">
        <f>VLOOKUP(A330,'EV PRECIO REFERENCIA'!A330:E661,5,0)</f>
        <v>UN</v>
      </c>
      <c r="F330" s="23">
        <f>VLOOKUP(A330,'EV PRECIO REFERENCIA'!A330:F661,6,0)</f>
        <v>4584</v>
      </c>
      <c r="G330" s="23">
        <f>VLOOKUP(A330,'EV PRECIO REFERENCIA'!A330:G661,7,0)</f>
        <v>18</v>
      </c>
      <c r="H330" s="8">
        <f t="shared" si="111"/>
        <v>82512</v>
      </c>
      <c r="I330" s="8">
        <f t="shared" si="112"/>
        <v>3667.2</v>
      </c>
      <c r="J330" s="8" t="str">
        <f>+'EV PRECIO REFERENCIA'!I330</f>
        <v/>
      </c>
      <c r="K330" s="8" t="str">
        <f t="shared" si="113"/>
        <v>No Aplica</v>
      </c>
      <c r="L330" s="8" t="str">
        <f>+'EV PRECIO REFERENCIA'!L330</f>
        <v/>
      </c>
      <c r="M330" s="8" t="str">
        <f t="shared" si="114"/>
        <v>No Aplica</v>
      </c>
      <c r="N330" s="8">
        <f>+'EV PRECIO REFERENCIA'!O330</f>
        <v>4584</v>
      </c>
      <c r="O330" s="8" t="str">
        <f t="shared" si="115"/>
        <v>Artificialidad Baja</v>
      </c>
      <c r="P330" s="8" t="str">
        <f>+'EV PRECIO REFERENCIA'!R330</f>
        <v/>
      </c>
      <c r="Q330" s="8" t="str">
        <f t="shared" si="116"/>
        <v>No Aplica</v>
      </c>
      <c r="R330" s="8" t="str">
        <f>+'EV PRECIO REFERENCIA'!U330</f>
        <v/>
      </c>
      <c r="S330" s="8" t="str">
        <f t="shared" si="117"/>
        <v>No Aplica</v>
      </c>
      <c r="T330" s="8" t="str">
        <f>+'EV PRECIO REFERENCIA'!X330</f>
        <v/>
      </c>
      <c r="U330" s="8" t="str">
        <f t="shared" si="118"/>
        <v>No Aplica</v>
      </c>
      <c r="V330" s="8" t="e">
        <f>+'EV PRECIO REFERENCIA'!AA330</f>
        <v>#REF!</v>
      </c>
      <c r="W330" s="8" t="e">
        <f t="shared" si="119"/>
        <v>#REF!</v>
      </c>
      <c r="X330" s="258" t="str">
        <f>+'EV PRECIO REFERENCIA'!AD330</f>
        <v/>
      </c>
      <c r="Y330" s="8" t="str">
        <f t="shared" si="120"/>
        <v>No Aplica</v>
      </c>
      <c r="Z330" s="8" t="str">
        <f>+'EV PRECIO REFERENCIA'!AG330</f>
        <v/>
      </c>
      <c r="AA330" s="8" t="str">
        <f t="shared" si="121"/>
        <v>No Aplica</v>
      </c>
      <c r="AB330" s="8" t="str">
        <f>+'EV PRECIO REFERENCIA'!AJ330:AJ662</f>
        <v/>
      </c>
      <c r="AC330" s="8" t="str">
        <f t="shared" si="122"/>
        <v>No Aplica</v>
      </c>
      <c r="AD330" s="8" t="str">
        <f>+'EV PRECIO REFERENCIA'!AM330</f>
        <v/>
      </c>
      <c r="AE330" s="8" t="str">
        <f t="shared" si="123"/>
        <v>No Aplica</v>
      </c>
      <c r="AF330" s="342">
        <f>+'EV PRECIO REFERENCIA'!AP330</f>
        <v>4379.2</v>
      </c>
      <c r="AG330" s="8" t="str">
        <f t="shared" si="124"/>
        <v>Precios Bajos</v>
      </c>
      <c r="AH330" s="8" t="str">
        <f>+'EV PRECIO REFERENCIA'!AS330</f>
        <v/>
      </c>
      <c r="AI330" s="8" t="str">
        <f t="shared" si="125"/>
        <v>No Aplica</v>
      </c>
      <c r="AJ330" s="8" t="str">
        <f>+'EV PRECIO REFERENCIA'!AV330</f>
        <v/>
      </c>
      <c r="AK330" s="8" t="str">
        <f t="shared" si="126"/>
        <v>No Aplica</v>
      </c>
      <c r="AL330" s="342" t="str">
        <f>+'EV PRECIO REFERENCIA'!AY330</f>
        <v/>
      </c>
      <c r="AM330" s="8" t="str">
        <f t="shared" si="127"/>
        <v>No Aplica</v>
      </c>
      <c r="AN330" s="8" t="str">
        <f>+'EV PRECIO REFERENCIA'!BB330</f>
        <v/>
      </c>
      <c r="AO330" s="8" t="str">
        <f t="shared" si="128"/>
        <v>No Aplica</v>
      </c>
      <c r="AP330" s="8" t="str">
        <f>+'EV PRECIO REFERENCIA'!BE330</f>
        <v/>
      </c>
      <c r="AQ330" s="8" t="str">
        <f t="shared" si="129"/>
        <v>No Aplica</v>
      </c>
      <c r="AR330" s="8" t="str">
        <f>+'EV PRECIO REFERENCIA'!BH330</f>
        <v/>
      </c>
      <c r="AS330" s="8" t="str">
        <f t="shared" si="130"/>
        <v>No Aplica</v>
      </c>
      <c r="AT330" s="8" t="str">
        <f>+'EV PRECIO REFERENCIA'!BK330</f>
        <v/>
      </c>
      <c r="AU330" s="8" t="str">
        <f t="shared" si="131"/>
        <v>No Aplica</v>
      </c>
      <c r="AV330" s="8" t="str">
        <f>+'EV PRECIO REFERENCIA'!BQ330</f>
        <v/>
      </c>
      <c r="AW330" s="8" t="str">
        <f t="shared" si="132"/>
        <v>No Aplica</v>
      </c>
      <c r="AX330" s="8" t="str">
        <f>+'EV PRECIO REFERENCIA'!BT330</f>
        <v/>
      </c>
      <c r="AY330" s="8" t="str">
        <f t="shared" si="133"/>
        <v>No Aplica</v>
      </c>
      <c r="AZ330" s="8" t="e">
        <f>+'EV PRECIO REFERENCIA'!BW330</f>
        <v>#REF!</v>
      </c>
      <c r="BA330" s="8" t="e">
        <f t="shared" si="134"/>
        <v>#REF!</v>
      </c>
      <c r="BB330" s="44">
        <f t="shared" si="135"/>
        <v>4379.2</v>
      </c>
    </row>
    <row r="331" spans="1:54" ht="51" x14ac:dyDescent="0.2">
      <c r="A331" s="85">
        <f t="shared" si="136"/>
        <v>322</v>
      </c>
      <c r="B331" s="22" t="str">
        <f>VLOOKUP(A331,'EV PRECIO REFERENCIA'!A331:B662,2,0)</f>
        <v>DM734</v>
      </c>
      <c r="C331" s="135" t="str">
        <f>VLOOKUP(A331,'EV PRECIO REFERENCIA'!A331:C662,3,0)</f>
        <v>MASCARA TRAQUEOSTOMIA PEDIATRICA CON ADAPTADOR GIRATORIO 360 GRADOS Y EXTENSION OXIGENO</v>
      </c>
      <c r="D331" s="18">
        <f>VLOOKUP(A331,'EV PRECIO REFERENCIA'!A331:D662,4,0)</f>
        <v>1</v>
      </c>
      <c r="E331" s="86" t="str">
        <f>VLOOKUP(A331,'EV PRECIO REFERENCIA'!A331:E662,5,0)</f>
        <v>UN</v>
      </c>
      <c r="F331" s="23">
        <f>VLOOKUP(A331,'EV PRECIO REFERENCIA'!A331:F662,6,0)</f>
        <v>4584</v>
      </c>
      <c r="G331" s="23">
        <f>VLOOKUP(A331,'EV PRECIO REFERENCIA'!A331:G662,7,0)</f>
        <v>25</v>
      </c>
      <c r="H331" s="8">
        <f t="shared" ref="H331:H341" si="137">+G331*F331</f>
        <v>114600</v>
      </c>
      <c r="I331" s="8">
        <f t="shared" ref="I331:I341" si="138">(F331)-(F331*$I$8)</f>
        <v>3667.2</v>
      </c>
      <c r="J331" s="8" t="str">
        <f>+'EV PRECIO REFERENCIA'!I331</f>
        <v/>
      </c>
      <c r="K331" s="8" t="str">
        <f t="shared" ref="K331:K341" si="139">IF(J331&lt;$I$10,"Artificialidad Baja","No Aplica")</f>
        <v>No Aplica</v>
      </c>
      <c r="L331" s="8" t="str">
        <f>+'EV PRECIO REFERENCIA'!L331</f>
        <v/>
      </c>
      <c r="M331" s="8" t="str">
        <f t="shared" ref="M331:M341" si="140">IF(L331&lt;$I$10,"Artificialidad Baja","No Aplica")</f>
        <v>No Aplica</v>
      </c>
      <c r="N331" s="8">
        <f>+'EV PRECIO REFERENCIA'!O331</f>
        <v>4584</v>
      </c>
      <c r="O331" s="8" t="str">
        <f t="shared" ref="O331:O341" si="141">IF(N331&lt;$I$10,"Artificialidad Baja","No Aplica")</f>
        <v>Artificialidad Baja</v>
      </c>
      <c r="P331" s="8" t="str">
        <f>+'EV PRECIO REFERENCIA'!R331</f>
        <v/>
      </c>
      <c r="Q331" s="8" t="str">
        <f t="shared" ref="Q331:Q341" si="142">IF(P331&lt;$I$10,"Precios Bajos","No Aplica")</f>
        <v>No Aplica</v>
      </c>
      <c r="R331" s="8" t="str">
        <f>+'EV PRECIO REFERENCIA'!U331</f>
        <v/>
      </c>
      <c r="S331" s="8" t="str">
        <f t="shared" ref="S331:S341" si="143">IF(R331&lt;$I$10,"Precios Bajos","No Aplica")</f>
        <v>No Aplica</v>
      </c>
      <c r="T331" s="8" t="str">
        <f>+'EV PRECIO REFERENCIA'!X331</f>
        <v/>
      </c>
      <c r="U331" s="8" t="str">
        <f t="shared" ref="U331:U341" si="144">IF(T331&lt;$I$10,"Precios Bajos","No Aplica")</f>
        <v>No Aplica</v>
      </c>
      <c r="V331" s="8" t="e">
        <f>+'EV PRECIO REFERENCIA'!AA331</f>
        <v>#REF!</v>
      </c>
      <c r="W331" s="8" t="e">
        <f t="shared" ref="W331:W341" si="145">IF(V331&lt;$I$10,"Precios Bajos","No Aplica")</f>
        <v>#REF!</v>
      </c>
      <c r="X331" s="258" t="str">
        <f>+'EV PRECIO REFERENCIA'!AD331</f>
        <v/>
      </c>
      <c r="Y331" s="8" t="str">
        <f t="shared" ref="Y331:Y341" si="146">IF(X331&lt;$I$10,"Precios Bajos","No Aplica")</f>
        <v>No Aplica</v>
      </c>
      <c r="Z331" s="8" t="str">
        <f>+'EV PRECIO REFERENCIA'!AG331</f>
        <v/>
      </c>
      <c r="AA331" s="8" t="str">
        <f t="shared" ref="AA331:AA341" si="147">IF(Z331&lt;$I$10,"Precios Bajos","No Aplica")</f>
        <v>No Aplica</v>
      </c>
      <c r="AB331" s="8" t="str">
        <f>+'EV PRECIO REFERENCIA'!AJ331:AJ663</f>
        <v/>
      </c>
      <c r="AC331" s="8" t="str">
        <f t="shared" ref="AC331:AC341" si="148">IF(AB331&lt;$I$10,"Precios Bajos","No Aplica")</f>
        <v>No Aplica</v>
      </c>
      <c r="AD331" s="8" t="str">
        <f>+'EV PRECIO REFERENCIA'!AM331</f>
        <v/>
      </c>
      <c r="AE331" s="8" t="str">
        <f t="shared" ref="AE331:AE341" si="149">IF(AD331&lt;$I$10,"Precios Bajos","No Aplica")</f>
        <v>No Aplica</v>
      </c>
      <c r="AF331" s="342">
        <f>+'EV PRECIO REFERENCIA'!AP331</f>
        <v>4379.2</v>
      </c>
      <c r="AG331" s="8" t="str">
        <f t="shared" ref="AG331:AG341" si="150">IF(AF331&lt;$I$10,"Precios Bajos","No Aplica")</f>
        <v>Precios Bajos</v>
      </c>
      <c r="AH331" s="8" t="str">
        <f>+'EV PRECIO REFERENCIA'!AS331</f>
        <v/>
      </c>
      <c r="AI331" s="8" t="str">
        <f t="shared" ref="AI331:AI341" si="151">IF(AH331&lt;$I$10,"Precios Bajos","No Aplica")</f>
        <v>No Aplica</v>
      </c>
      <c r="AJ331" s="8" t="str">
        <f>+'EV PRECIO REFERENCIA'!AV331</f>
        <v/>
      </c>
      <c r="AK331" s="8" t="str">
        <f t="shared" ref="AK331:AK341" si="152">IF(AJ331&lt;$I$10,"Precios Bajos","No Aplica")</f>
        <v>No Aplica</v>
      </c>
      <c r="AL331" s="342" t="str">
        <f>+'EV PRECIO REFERENCIA'!AY331</f>
        <v/>
      </c>
      <c r="AM331" s="8" t="str">
        <f t="shared" ref="AM331:AM341" si="153">IF(AL331&lt;$I$10,"Precios Bajos","No Aplica")</f>
        <v>No Aplica</v>
      </c>
      <c r="AN331" s="8" t="str">
        <f>+'EV PRECIO REFERENCIA'!BB331</f>
        <v/>
      </c>
      <c r="AO331" s="8" t="str">
        <f t="shared" ref="AO331:AO341" si="154">IF(AN331&lt;$I$10,"Precios Bajos","No Aplica")</f>
        <v>No Aplica</v>
      </c>
      <c r="AP331" s="8" t="str">
        <f>+'EV PRECIO REFERENCIA'!BE331</f>
        <v/>
      </c>
      <c r="AQ331" s="8" t="str">
        <f t="shared" ref="AQ331:AQ341" si="155">IF(AP331&lt;$I$10,"Precios Bajos","No Aplica")</f>
        <v>No Aplica</v>
      </c>
      <c r="AR331" s="8" t="str">
        <f>+'EV PRECIO REFERENCIA'!BH331</f>
        <v/>
      </c>
      <c r="AS331" s="8" t="str">
        <f t="shared" ref="AS331:AS341" si="156">IF(AR331&lt;$I$10,"Precios Bajos","No Aplica")</f>
        <v>No Aplica</v>
      </c>
      <c r="AT331" s="8" t="str">
        <f>+'EV PRECIO REFERENCIA'!BK331</f>
        <v/>
      </c>
      <c r="AU331" s="8" t="str">
        <f t="shared" ref="AU331:AU341" si="157">IF(AT331&lt;$I$10,"Precios Bajos","No Aplica")</f>
        <v>No Aplica</v>
      </c>
      <c r="AV331" s="8" t="str">
        <f>+'EV PRECIO REFERENCIA'!BQ331</f>
        <v/>
      </c>
      <c r="AW331" s="8" t="str">
        <f t="shared" ref="AW331:AW341" si="158">IF(AV331&lt;$I$10,"Precios Bajos","No Aplica")</f>
        <v>No Aplica</v>
      </c>
      <c r="AX331" s="8" t="str">
        <f>+'EV PRECIO REFERENCIA'!BT331</f>
        <v/>
      </c>
      <c r="AY331" s="8" t="str">
        <f t="shared" ref="AY331:AY341" si="159">IF(AX331&lt;$I$10,"Precios Bajos","No Aplica")</f>
        <v>No Aplica</v>
      </c>
      <c r="AZ331" s="8" t="e">
        <f>+'EV PRECIO REFERENCIA'!BW331</f>
        <v>#REF!</v>
      </c>
      <c r="BA331" s="8" t="e">
        <f t="shared" ref="BA331:BA341" si="160">IF(AZ331&lt;$I$10,"Precios Bajos","No Aplica")</f>
        <v>#REF!</v>
      </c>
      <c r="BB331" s="44">
        <f t="shared" ref="BB331:BB342" si="161">MIN(J331,L331,N331,P331,R331,T331,X331,Z331,AB331,AD331,AF331,AJ331,AN331,AP331,AR331,AV331,AX331,AH331:AH331,AT331,AL331)</f>
        <v>4379.2</v>
      </c>
    </row>
    <row r="332" spans="1:54" x14ac:dyDescent="0.2">
      <c r="A332" s="85">
        <f t="shared" si="136"/>
        <v>323</v>
      </c>
      <c r="B332" s="22" t="str">
        <f>VLOOKUP(A332,'EV PRECIO REFERENCIA'!A332:B663,2,0)</f>
        <v>DM776</v>
      </c>
      <c r="C332" s="135" t="str">
        <f>VLOOKUP(A332,'EV PRECIO REFERENCIA'!A332:C663,3,0)</f>
        <v>NIPLES CONEXION OXIGENO</v>
      </c>
      <c r="D332" s="18">
        <f>VLOOKUP(A332,'EV PRECIO REFERENCIA'!A332:D663,4,0)</f>
        <v>1</v>
      </c>
      <c r="E332" s="86" t="str">
        <f>VLOOKUP(A332,'EV PRECIO REFERENCIA'!A332:E663,5,0)</f>
        <v>UN</v>
      </c>
      <c r="F332" s="23">
        <f>VLOOKUP(A332,'EV PRECIO REFERENCIA'!A332:F663,6,0)</f>
        <v>1069</v>
      </c>
      <c r="G332" s="23">
        <f>VLOOKUP(A332,'EV PRECIO REFERENCIA'!A332:G663,7,0)</f>
        <v>121</v>
      </c>
      <c r="H332" s="8">
        <f t="shared" si="137"/>
        <v>129349</v>
      </c>
      <c r="I332" s="8">
        <f t="shared" si="138"/>
        <v>855.2</v>
      </c>
      <c r="J332" s="8" t="str">
        <f>+'EV PRECIO REFERENCIA'!I332</f>
        <v/>
      </c>
      <c r="K332" s="8" t="str">
        <f t="shared" si="139"/>
        <v>No Aplica</v>
      </c>
      <c r="L332" s="8" t="str">
        <f>+'EV PRECIO REFERENCIA'!L332</f>
        <v/>
      </c>
      <c r="M332" s="8" t="str">
        <f t="shared" si="140"/>
        <v>No Aplica</v>
      </c>
      <c r="N332" s="8">
        <f>+'EV PRECIO REFERENCIA'!O332</f>
        <v>1069</v>
      </c>
      <c r="O332" s="8" t="str">
        <f t="shared" si="141"/>
        <v>Artificialidad Baja</v>
      </c>
      <c r="P332" s="8" t="str">
        <f>+'EV PRECIO REFERENCIA'!R332</f>
        <v/>
      </c>
      <c r="Q332" s="8" t="str">
        <f t="shared" si="142"/>
        <v>No Aplica</v>
      </c>
      <c r="R332" s="8" t="str">
        <f>+'EV PRECIO REFERENCIA'!U332</f>
        <v/>
      </c>
      <c r="S332" s="8" t="str">
        <f t="shared" si="143"/>
        <v>No Aplica</v>
      </c>
      <c r="T332" s="8" t="str">
        <f>+'EV PRECIO REFERENCIA'!X332</f>
        <v/>
      </c>
      <c r="U332" s="8" t="str">
        <f t="shared" si="144"/>
        <v>No Aplica</v>
      </c>
      <c r="V332" s="8" t="e">
        <f>+'EV PRECIO REFERENCIA'!AA332</f>
        <v>#REF!</v>
      </c>
      <c r="W332" s="8" t="e">
        <f t="shared" si="145"/>
        <v>#REF!</v>
      </c>
      <c r="X332" s="258" t="str">
        <f>+'EV PRECIO REFERENCIA'!AD332</f>
        <v/>
      </c>
      <c r="Y332" s="8" t="str">
        <f t="shared" si="146"/>
        <v>No Aplica</v>
      </c>
      <c r="Z332" s="8" t="str">
        <f>+'EV PRECIO REFERENCIA'!AG332</f>
        <v/>
      </c>
      <c r="AA332" s="8" t="str">
        <f t="shared" si="147"/>
        <v>No Aplica</v>
      </c>
      <c r="AB332" s="8" t="str">
        <f>+'EV PRECIO REFERENCIA'!AJ332:AJ664</f>
        <v/>
      </c>
      <c r="AC332" s="8" t="str">
        <f t="shared" si="148"/>
        <v>No Aplica</v>
      </c>
      <c r="AD332" s="8" t="str">
        <f>+'EV PRECIO REFERENCIA'!AM332</f>
        <v/>
      </c>
      <c r="AE332" s="8" t="str">
        <f t="shared" si="149"/>
        <v>No Aplica</v>
      </c>
      <c r="AF332" s="342">
        <f>+'EV PRECIO REFERENCIA'!AP332</f>
        <v>1044.82</v>
      </c>
      <c r="AG332" s="8" t="str">
        <f t="shared" si="150"/>
        <v>Precios Bajos</v>
      </c>
      <c r="AH332" s="8" t="str">
        <f>+'EV PRECIO REFERENCIA'!AS332</f>
        <v/>
      </c>
      <c r="AI332" s="8" t="str">
        <f t="shared" si="151"/>
        <v>No Aplica</v>
      </c>
      <c r="AJ332" s="8" t="str">
        <f>+'EV PRECIO REFERENCIA'!AV332</f>
        <v/>
      </c>
      <c r="AK332" s="8" t="str">
        <f t="shared" si="152"/>
        <v>No Aplica</v>
      </c>
      <c r="AL332" s="342" t="str">
        <f>+'EV PRECIO REFERENCIA'!AY332</f>
        <v/>
      </c>
      <c r="AM332" s="8" t="str">
        <f t="shared" si="153"/>
        <v>No Aplica</v>
      </c>
      <c r="AN332" s="8" t="str">
        <f>+'EV PRECIO REFERENCIA'!BB332</f>
        <v/>
      </c>
      <c r="AO332" s="8" t="str">
        <f t="shared" si="154"/>
        <v>No Aplica</v>
      </c>
      <c r="AP332" s="8">
        <f>+'EV PRECIO REFERENCIA'!BE332</f>
        <v>1057</v>
      </c>
      <c r="AQ332" s="8" t="str">
        <f t="shared" si="155"/>
        <v>Precios Bajos</v>
      </c>
      <c r="AR332" s="8" t="str">
        <f>+'EV PRECIO REFERENCIA'!BH332</f>
        <v/>
      </c>
      <c r="AS332" s="8" t="str">
        <f t="shared" si="156"/>
        <v>No Aplica</v>
      </c>
      <c r="AT332" s="8" t="str">
        <f>+'EV PRECIO REFERENCIA'!BK332</f>
        <v/>
      </c>
      <c r="AU332" s="8" t="str">
        <f t="shared" si="157"/>
        <v>No Aplica</v>
      </c>
      <c r="AV332" s="8" t="str">
        <f>+'EV PRECIO REFERENCIA'!BQ332</f>
        <v/>
      </c>
      <c r="AW332" s="8" t="str">
        <f t="shared" si="158"/>
        <v>No Aplica</v>
      </c>
      <c r="AX332" s="8" t="str">
        <f>+'EV PRECIO REFERENCIA'!BT332</f>
        <v/>
      </c>
      <c r="AY332" s="8" t="str">
        <f t="shared" si="159"/>
        <v>No Aplica</v>
      </c>
      <c r="AZ332" s="8" t="e">
        <f>+'EV PRECIO REFERENCIA'!BW332</f>
        <v>#REF!</v>
      </c>
      <c r="BA332" s="8" t="e">
        <f t="shared" si="160"/>
        <v>#REF!</v>
      </c>
      <c r="BB332" s="44">
        <f t="shared" si="161"/>
        <v>1044.82</v>
      </c>
    </row>
    <row r="333" spans="1:54" ht="51" x14ac:dyDescent="0.2">
      <c r="A333" s="85">
        <f t="shared" si="136"/>
        <v>324</v>
      </c>
      <c r="B333" s="22" t="str">
        <f>VLOOKUP(A333,'EV PRECIO REFERENCIA'!A333:B664,2,0)</f>
        <v>DM2436</v>
      </c>
      <c r="C333" s="135" t="str">
        <f>VLOOKUP(A333,'EV PRECIO REFERENCIA'!A333:C664,3,0)</f>
        <v>PAPEL ECOGRAFO TERMOSENSIBLE SUPER ALTA DENSIDAD SONY UPP 110HG 110MMX18M</v>
      </c>
      <c r="D333" s="18">
        <f>VLOOKUP(A333,'EV PRECIO REFERENCIA'!A333:D664,4,0)</f>
        <v>1</v>
      </c>
      <c r="E333" s="86" t="str">
        <f>VLOOKUP(A333,'EV PRECIO REFERENCIA'!A333:E664,5,0)</f>
        <v>UN</v>
      </c>
      <c r="F333" s="23">
        <f>VLOOKUP(A333,'EV PRECIO REFERENCIA'!A333:F664,6,0)</f>
        <v>55501.599999999999</v>
      </c>
      <c r="G333" s="23">
        <f>VLOOKUP(A333,'EV PRECIO REFERENCIA'!A333:G664,7,0)</f>
        <v>1</v>
      </c>
      <c r="H333" s="8">
        <f t="shared" si="137"/>
        <v>55501.599999999999</v>
      </c>
      <c r="I333" s="8">
        <f t="shared" si="138"/>
        <v>44401.279999999999</v>
      </c>
      <c r="J333" s="8" t="str">
        <f>+'EV PRECIO REFERENCIA'!I333</f>
        <v/>
      </c>
      <c r="K333" s="8" t="str">
        <f t="shared" si="139"/>
        <v>No Aplica</v>
      </c>
      <c r="L333" s="8" t="str">
        <f>+'EV PRECIO REFERENCIA'!L333</f>
        <v/>
      </c>
      <c r="M333" s="8" t="str">
        <f t="shared" si="140"/>
        <v>No Aplica</v>
      </c>
      <c r="N333" s="8" t="str">
        <f>+'EV PRECIO REFERENCIA'!O333</f>
        <v/>
      </c>
      <c r="O333" s="8" t="str">
        <f t="shared" si="141"/>
        <v>No Aplica</v>
      </c>
      <c r="P333" s="8" t="str">
        <f>+'EV PRECIO REFERENCIA'!R333</f>
        <v/>
      </c>
      <c r="Q333" s="8" t="str">
        <f t="shared" si="142"/>
        <v>No Aplica</v>
      </c>
      <c r="R333" s="8" t="str">
        <f>+'EV PRECIO REFERENCIA'!U333</f>
        <v/>
      </c>
      <c r="S333" s="8" t="str">
        <f t="shared" si="143"/>
        <v>No Aplica</v>
      </c>
      <c r="T333" s="8" t="str">
        <f>+'EV PRECIO REFERENCIA'!X333</f>
        <v/>
      </c>
      <c r="U333" s="8" t="str">
        <f t="shared" si="144"/>
        <v>No Aplica</v>
      </c>
      <c r="V333" s="8" t="e">
        <f>+'EV PRECIO REFERENCIA'!AA333</f>
        <v>#REF!</v>
      </c>
      <c r="W333" s="8" t="e">
        <f t="shared" si="145"/>
        <v>#REF!</v>
      </c>
      <c r="X333" s="258" t="str">
        <f>+'EV PRECIO REFERENCIA'!AD333</f>
        <v/>
      </c>
      <c r="Y333" s="8" t="str">
        <f t="shared" si="146"/>
        <v>No Aplica</v>
      </c>
      <c r="Z333" s="8" t="str">
        <f>+'EV PRECIO REFERENCIA'!AG333</f>
        <v/>
      </c>
      <c r="AA333" s="8" t="str">
        <f t="shared" si="147"/>
        <v>No Aplica</v>
      </c>
      <c r="AB333" s="8" t="str">
        <f>+'EV PRECIO REFERENCIA'!AJ333:AJ665</f>
        <v/>
      </c>
      <c r="AC333" s="8" t="str">
        <f t="shared" si="148"/>
        <v>No Aplica</v>
      </c>
      <c r="AD333" s="8" t="str">
        <f>+'EV PRECIO REFERENCIA'!AM333</f>
        <v/>
      </c>
      <c r="AE333" s="8" t="str">
        <f t="shared" si="149"/>
        <v>No Aplica</v>
      </c>
      <c r="AF333" s="342">
        <f>+'EV PRECIO REFERENCIA'!AP333</f>
        <v>48016.5</v>
      </c>
      <c r="AG333" s="8" t="str">
        <f t="shared" si="150"/>
        <v>Precios Bajos</v>
      </c>
      <c r="AH333" s="8" t="str">
        <f>+'EV PRECIO REFERENCIA'!AS333</f>
        <v/>
      </c>
      <c r="AI333" s="8" t="str">
        <f t="shared" si="151"/>
        <v>No Aplica</v>
      </c>
      <c r="AJ333" s="8" t="str">
        <f>+'EV PRECIO REFERENCIA'!AV333</f>
        <v/>
      </c>
      <c r="AK333" s="8" t="str">
        <f t="shared" si="152"/>
        <v>No Aplica</v>
      </c>
      <c r="AL333" s="342" t="str">
        <f>+'EV PRECIO REFERENCIA'!AY333</f>
        <v/>
      </c>
      <c r="AM333" s="8" t="str">
        <f t="shared" si="153"/>
        <v>No Aplica</v>
      </c>
      <c r="AN333" s="8">
        <f>+'EV PRECIO REFERENCIA'!BB333</f>
        <v>44812.000000000007</v>
      </c>
      <c r="AO333" s="8" t="str">
        <f t="shared" si="154"/>
        <v>Precios Bajos</v>
      </c>
      <c r="AP333" s="8" t="str">
        <f>+'EV PRECIO REFERENCIA'!BE333</f>
        <v/>
      </c>
      <c r="AQ333" s="8" t="str">
        <f t="shared" si="155"/>
        <v>No Aplica</v>
      </c>
      <c r="AR333" s="8" t="str">
        <f>+'EV PRECIO REFERENCIA'!BH333</f>
        <v/>
      </c>
      <c r="AS333" s="8" t="str">
        <f t="shared" si="156"/>
        <v>No Aplica</v>
      </c>
      <c r="AT333" s="8" t="str">
        <f>+'EV PRECIO REFERENCIA'!BK333</f>
        <v/>
      </c>
      <c r="AU333" s="8" t="str">
        <f t="shared" si="157"/>
        <v>No Aplica</v>
      </c>
      <c r="AV333" s="8" t="str">
        <f>+'EV PRECIO REFERENCIA'!BQ333</f>
        <v/>
      </c>
      <c r="AW333" s="8" t="str">
        <f t="shared" si="158"/>
        <v>No Aplica</v>
      </c>
      <c r="AX333" s="8" t="str">
        <f>+'EV PRECIO REFERENCIA'!BT333</f>
        <v/>
      </c>
      <c r="AY333" s="8" t="str">
        <f t="shared" si="159"/>
        <v>No Aplica</v>
      </c>
      <c r="AZ333" s="8" t="e">
        <f>+'EV PRECIO REFERENCIA'!BW333</f>
        <v>#REF!</v>
      </c>
      <c r="BA333" s="8" t="e">
        <f t="shared" si="160"/>
        <v>#REF!</v>
      </c>
      <c r="BB333" s="44">
        <f t="shared" si="161"/>
        <v>44812.000000000007</v>
      </c>
    </row>
    <row r="334" spans="1:54" ht="38.25" x14ac:dyDescent="0.2">
      <c r="A334" s="85">
        <f t="shared" si="136"/>
        <v>325</v>
      </c>
      <c r="B334" s="22" t="str">
        <f>VLOOKUP(A334,'EV PRECIO REFERENCIA'!A334:B665,2,0)</f>
        <v>DM798</v>
      </c>
      <c r="C334" s="135" t="str">
        <f>VLOOKUP(A334,'EV PRECIO REFERENCIA'!A334:C665,3,0)</f>
        <v>PAPEL MONITOR FETAL EDAN MODELO F6 PAPEL TERMICO DE ANCHO 152MM DE TIPO Z</v>
      </c>
      <c r="D334" s="18">
        <f>VLOOKUP(A334,'EV PRECIO REFERENCIA'!A334:D665,4,0)</f>
        <v>1</v>
      </c>
      <c r="E334" s="86" t="str">
        <f>VLOOKUP(A334,'EV PRECIO REFERENCIA'!A334:E665,5,0)</f>
        <v>UN</v>
      </c>
      <c r="F334" s="23">
        <f>VLOOKUP(A334,'EV PRECIO REFERENCIA'!A334:F665,6,0)</f>
        <v>9532</v>
      </c>
      <c r="G334" s="23">
        <f>VLOOKUP(A334,'EV PRECIO REFERENCIA'!A334:G665,7,0)</f>
        <v>67</v>
      </c>
      <c r="H334" s="8">
        <f t="shared" si="137"/>
        <v>638644</v>
      </c>
      <c r="I334" s="8">
        <f t="shared" si="138"/>
        <v>7625.6</v>
      </c>
      <c r="J334" s="8" t="str">
        <f>+'EV PRECIO REFERENCIA'!I334</f>
        <v/>
      </c>
      <c r="K334" s="8" t="str">
        <f t="shared" si="139"/>
        <v>No Aplica</v>
      </c>
      <c r="L334" s="8" t="str">
        <f>+'EV PRECIO REFERENCIA'!L334</f>
        <v/>
      </c>
      <c r="M334" s="8" t="str">
        <f t="shared" si="140"/>
        <v>No Aplica</v>
      </c>
      <c r="N334" s="8" t="str">
        <f>+'EV PRECIO REFERENCIA'!O334</f>
        <v/>
      </c>
      <c r="O334" s="8" t="str">
        <f t="shared" si="141"/>
        <v>No Aplica</v>
      </c>
      <c r="P334" s="8" t="str">
        <f>+'EV PRECIO REFERENCIA'!R334</f>
        <v/>
      </c>
      <c r="Q334" s="8" t="str">
        <f t="shared" si="142"/>
        <v>No Aplica</v>
      </c>
      <c r="R334" s="8" t="str">
        <f>+'EV PRECIO REFERENCIA'!U334</f>
        <v/>
      </c>
      <c r="S334" s="8" t="str">
        <f t="shared" si="143"/>
        <v>No Aplica</v>
      </c>
      <c r="T334" s="8" t="str">
        <f>+'EV PRECIO REFERENCIA'!X334</f>
        <v/>
      </c>
      <c r="U334" s="8" t="str">
        <f t="shared" si="144"/>
        <v>No Aplica</v>
      </c>
      <c r="V334" s="8" t="e">
        <f>+'EV PRECIO REFERENCIA'!AA334</f>
        <v>#REF!</v>
      </c>
      <c r="W334" s="8" t="e">
        <f t="shared" si="145"/>
        <v>#REF!</v>
      </c>
      <c r="X334" s="258" t="str">
        <f>+'EV PRECIO REFERENCIA'!AD334</f>
        <v/>
      </c>
      <c r="Y334" s="8" t="str">
        <f t="shared" si="146"/>
        <v>No Aplica</v>
      </c>
      <c r="Z334" s="8" t="str">
        <f>+'EV PRECIO REFERENCIA'!AG334</f>
        <v/>
      </c>
      <c r="AA334" s="8" t="str">
        <f t="shared" si="147"/>
        <v>No Aplica</v>
      </c>
      <c r="AB334" s="8" t="str">
        <f>+'EV PRECIO REFERENCIA'!AJ334:AJ666</f>
        <v/>
      </c>
      <c r="AC334" s="8" t="str">
        <f t="shared" si="148"/>
        <v>No Aplica</v>
      </c>
      <c r="AD334" s="8" t="str">
        <f>+'EV PRECIO REFERENCIA'!AM334</f>
        <v/>
      </c>
      <c r="AE334" s="8" t="str">
        <f t="shared" si="149"/>
        <v>No Aplica</v>
      </c>
      <c r="AF334" s="342">
        <f>+'EV PRECIO REFERENCIA'!AP334</f>
        <v>7259</v>
      </c>
      <c r="AG334" s="8" t="str">
        <f t="shared" si="150"/>
        <v>Precios Bajos</v>
      </c>
      <c r="AH334" s="8" t="str">
        <f>+'EV PRECIO REFERENCIA'!AS334</f>
        <v/>
      </c>
      <c r="AI334" s="8" t="str">
        <f t="shared" si="151"/>
        <v>No Aplica</v>
      </c>
      <c r="AJ334" s="8" t="str">
        <f>+'EV PRECIO REFERENCIA'!AV334</f>
        <v/>
      </c>
      <c r="AK334" s="8" t="str">
        <f t="shared" si="152"/>
        <v>No Aplica</v>
      </c>
      <c r="AL334" s="342" t="str">
        <f>+'EV PRECIO REFERENCIA'!AY334</f>
        <v/>
      </c>
      <c r="AM334" s="8" t="str">
        <f t="shared" si="153"/>
        <v>No Aplica</v>
      </c>
      <c r="AN334" s="8" t="str">
        <f>+'EV PRECIO REFERENCIA'!BB334</f>
        <v/>
      </c>
      <c r="AO334" s="8" t="str">
        <f t="shared" si="154"/>
        <v>No Aplica</v>
      </c>
      <c r="AP334" s="8">
        <f>+'EV PRECIO REFERENCIA'!BE334</f>
        <v>8958</v>
      </c>
      <c r="AQ334" s="8" t="str">
        <f t="shared" si="155"/>
        <v>Precios Bajos</v>
      </c>
      <c r="AR334" s="8" t="str">
        <f>+'EV PRECIO REFERENCIA'!BH334</f>
        <v/>
      </c>
      <c r="AS334" s="8" t="str">
        <f t="shared" si="156"/>
        <v>No Aplica</v>
      </c>
      <c r="AT334" s="8" t="str">
        <f>+'EV PRECIO REFERENCIA'!BK334</f>
        <v/>
      </c>
      <c r="AU334" s="8" t="str">
        <f t="shared" si="157"/>
        <v>No Aplica</v>
      </c>
      <c r="AV334" s="8" t="str">
        <f>+'EV PRECIO REFERENCIA'!BQ334</f>
        <v/>
      </c>
      <c r="AW334" s="8" t="str">
        <f t="shared" si="158"/>
        <v>No Aplica</v>
      </c>
      <c r="AX334" s="8" t="str">
        <f>+'EV PRECIO REFERENCIA'!BT334</f>
        <v/>
      </c>
      <c r="AY334" s="8" t="str">
        <f t="shared" si="159"/>
        <v>No Aplica</v>
      </c>
      <c r="AZ334" s="8" t="e">
        <f>+'EV PRECIO REFERENCIA'!BW334</f>
        <v>#REF!</v>
      </c>
      <c r="BA334" s="8" t="e">
        <f t="shared" si="160"/>
        <v>#REF!</v>
      </c>
      <c r="BB334" s="44">
        <f t="shared" si="161"/>
        <v>7259</v>
      </c>
    </row>
    <row r="335" spans="1:54" ht="38.25" x14ac:dyDescent="0.2">
      <c r="A335" s="85">
        <f t="shared" si="136"/>
        <v>326</v>
      </c>
      <c r="B335" s="22" t="str">
        <f>VLOOKUP(A335,'EV PRECIO REFERENCIA'!A335:B666,2,0)</f>
        <v>DM858</v>
      </c>
      <c r="C335" s="135" t="str">
        <f>VLOOKUP(A335,'EV PRECIO REFERENCIA'!A335:C666,3,0)</f>
        <v>PASTA PARA PEGAR BARRERAS Y CARAYAS DE COLOSTOMIA</v>
      </c>
      <c r="D335" s="18">
        <f>VLOOKUP(A335,'EV PRECIO REFERENCIA'!A335:D666,4,0)</f>
        <v>1</v>
      </c>
      <c r="E335" s="86" t="str">
        <f>VLOOKUP(A335,'EV PRECIO REFERENCIA'!A335:E666,5,0)</f>
        <v>UN</v>
      </c>
      <c r="F335" s="23">
        <f>VLOOKUP(A335,'EV PRECIO REFERENCIA'!A335:F666,6,0)</f>
        <v>45291</v>
      </c>
      <c r="G335" s="23">
        <f>VLOOKUP(A335,'EV PRECIO REFERENCIA'!A335:G666,7,0)</f>
        <v>8</v>
      </c>
      <c r="H335" s="8">
        <f t="shared" si="137"/>
        <v>362328</v>
      </c>
      <c r="I335" s="8">
        <f t="shared" si="138"/>
        <v>36232.800000000003</v>
      </c>
      <c r="J335" s="8" t="str">
        <f>+'EV PRECIO REFERENCIA'!I335</f>
        <v/>
      </c>
      <c r="K335" s="8" t="str">
        <f t="shared" si="139"/>
        <v>No Aplica</v>
      </c>
      <c r="L335" s="8" t="str">
        <f>+'EV PRECIO REFERENCIA'!L335</f>
        <v/>
      </c>
      <c r="M335" s="8" t="str">
        <f t="shared" si="140"/>
        <v>No Aplica</v>
      </c>
      <c r="N335" s="8">
        <f>+'EV PRECIO REFERENCIA'!O335</f>
        <v>45291</v>
      </c>
      <c r="O335" s="8" t="str">
        <f t="shared" si="141"/>
        <v>Artificialidad Baja</v>
      </c>
      <c r="P335" s="8" t="str">
        <f>+'EV PRECIO REFERENCIA'!R335</f>
        <v/>
      </c>
      <c r="Q335" s="8" t="str">
        <f t="shared" si="142"/>
        <v>No Aplica</v>
      </c>
      <c r="R335" s="8" t="str">
        <f>+'EV PRECIO REFERENCIA'!U335</f>
        <v/>
      </c>
      <c r="S335" s="8" t="str">
        <f t="shared" si="143"/>
        <v>No Aplica</v>
      </c>
      <c r="T335" s="8" t="str">
        <f>+'EV PRECIO REFERENCIA'!X335</f>
        <v/>
      </c>
      <c r="U335" s="8" t="str">
        <f t="shared" si="144"/>
        <v>No Aplica</v>
      </c>
      <c r="V335" s="8" t="e">
        <f>+'EV PRECIO REFERENCIA'!AA335</f>
        <v>#REF!</v>
      </c>
      <c r="W335" s="8" t="e">
        <f t="shared" si="145"/>
        <v>#REF!</v>
      </c>
      <c r="X335" s="258" t="str">
        <f>+'EV PRECIO REFERENCIA'!AD335</f>
        <v/>
      </c>
      <c r="Y335" s="8" t="str">
        <f t="shared" si="146"/>
        <v>No Aplica</v>
      </c>
      <c r="Z335" s="8">
        <f>+'EV PRECIO REFERENCIA'!AG335</f>
        <v>51030</v>
      </c>
      <c r="AA335" s="8" t="str">
        <f t="shared" si="147"/>
        <v>Precios Bajos</v>
      </c>
      <c r="AB335" s="8" t="str">
        <f>+'EV PRECIO REFERENCIA'!AJ335:AJ667</f>
        <v/>
      </c>
      <c r="AC335" s="8" t="str">
        <f t="shared" si="148"/>
        <v>No Aplica</v>
      </c>
      <c r="AD335" s="8" t="str">
        <f>+'EV PRECIO REFERENCIA'!AM335</f>
        <v/>
      </c>
      <c r="AE335" s="8" t="str">
        <f t="shared" si="149"/>
        <v>No Aplica</v>
      </c>
      <c r="AF335" s="342">
        <f>+'EV PRECIO REFERENCIA'!AP335</f>
        <v>27390</v>
      </c>
      <c r="AG335" s="8" t="str">
        <f t="shared" si="150"/>
        <v>Precios Bajos</v>
      </c>
      <c r="AH335" s="8" t="str">
        <f>+'EV PRECIO REFERENCIA'!AS335</f>
        <v/>
      </c>
      <c r="AI335" s="8" t="str">
        <f t="shared" si="151"/>
        <v>No Aplica</v>
      </c>
      <c r="AJ335" s="8" t="str">
        <f>+'EV PRECIO REFERENCIA'!AV335</f>
        <v/>
      </c>
      <c r="AK335" s="8" t="str">
        <f t="shared" si="152"/>
        <v>No Aplica</v>
      </c>
      <c r="AL335" s="342" t="str">
        <f>+'EV PRECIO REFERENCIA'!AY335</f>
        <v/>
      </c>
      <c r="AM335" s="8" t="str">
        <f t="shared" si="153"/>
        <v>No Aplica</v>
      </c>
      <c r="AN335" s="8">
        <f>+'EV PRECIO REFERENCIA'!BB335</f>
        <v>45291</v>
      </c>
      <c r="AO335" s="8" t="str">
        <f t="shared" si="154"/>
        <v>Precios Bajos</v>
      </c>
      <c r="AP335" s="8">
        <f>+'EV PRECIO REFERENCIA'!BE335</f>
        <v>44782</v>
      </c>
      <c r="AQ335" s="8" t="str">
        <f t="shared" si="155"/>
        <v>Precios Bajos</v>
      </c>
      <c r="AR335" s="8" t="str">
        <f>+'EV PRECIO REFERENCIA'!BH335</f>
        <v/>
      </c>
      <c r="AS335" s="8" t="str">
        <f t="shared" si="156"/>
        <v>No Aplica</v>
      </c>
      <c r="AT335" s="8" t="str">
        <f>+'EV PRECIO REFERENCIA'!BK335</f>
        <v/>
      </c>
      <c r="AU335" s="8" t="str">
        <f t="shared" si="157"/>
        <v>No Aplica</v>
      </c>
      <c r="AV335" s="8" t="str">
        <f>+'EV PRECIO REFERENCIA'!BQ335</f>
        <v/>
      </c>
      <c r="AW335" s="8" t="str">
        <f t="shared" si="158"/>
        <v>No Aplica</v>
      </c>
      <c r="AX335" s="8">
        <f>+'EV PRECIO REFERENCIA'!BT335</f>
        <v>53847</v>
      </c>
      <c r="AY335" s="8" t="str">
        <f t="shared" si="159"/>
        <v>Precios Bajos</v>
      </c>
      <c r="AZ335" s="8" t="e">
        <f>+'EV PRECIO REFERENCIA'!BW335</f>
        <v>#REF!</v>
      </c>
      <c r="BA335" s="8" t="e">
        <f t="shared" si="160"/>
        <v>#REF!</v>
      </c>
      <c r="BB335" s="44">
        <f>MIN(J335,L335,N335,P335,R335,T335,X335,Z335,AB335,AD335,AF335,AJ335,AN335,AP335,AR335,AV335,AX335,AH335:AH335,AT335,AL335)</f>
        <v>27390</v>
      </c>
    </row>
    <row r="336" spans="1:54" ht="38.25" x14ac:dyDescent="0.2">
      <c r="A336" s="85">
        <f t="shared" si="136"/>
        <v>327</v>
      </c>
      <c r="B336" s="22" t="str">
        <f>VLOOKUP(A336,'EV PRECIO REFERENCIA'!A336:B667,2,0)</f>
        <v>DM894</v>
      </c>
      <c r="C336" s="135" t="str">
        <f>VLOOKUP(A336,'EV PRECIO REFERENCIA'!A336:C667,3,0)</f>
        <v>POLVO HIDROCOLOIDE PROTECTOR PARA OSTOMIAS PROTECTOR</v>
      </c>
      <c r="D336" s="18">
        <f>VLOOKUP(A336,'EV PRECIO REFERENCIA'!A336:D667,4,0)</f>
        <v>1</v>
      </c>
      <c r="E336" s="86" t="str">
        <f>VLOOKUP(A336,'EV PRECIO REFERENCIA'!A336:E667,5,0)</f>
        <v>UN</v>
      </c>
      <c r="F336" s="23">
        <f>VLOOKUP(A336,'EV PRECIO REFERENCIA'!A336:F667,6,0)</f>
        <v>42340</v>
      </c>
      <c r="G336" s="23">
        <f>VLOOKUP(A336,'EV PRECIO REFERENCIA'!A336:G667,7,0)</f>
        <v>2</v>
      </c>
      <c r="H336" s="8">
        <f t="shared" si="137"/>
        <v>84680</v>
      </c>
      <c r="I336" s="8">
        <f t="shared" si="138"/>
        <v>33872</v>
      </c>
      <c r="J336" s="8" t="str">
        <f>+'EV PRECIO REFERENCIA'!I336</f>
        <v/>
      </c>
      <c r="K336" s="8" t="str">
        <f t="shared" si="139"/>
        <v>No Aplica</v>
      </c>
      <c r="L336" s="8" t="str">
        <f>+'EV PRECIO REFERENCIA'!L336</f>
        <v/>
      </c>
      <c r="M336" s="8" t="str">
        <f t="shared" si="140"/>
        <v>No Aplica</v>
      </c>
      <c r="N336" s="8">
        <f>+'EV PRECIO REFERENCIA'!O336</f>
        <v>42340</v>
      </c>
      <c r="O336" s="8" t="str">
        <f t="shared" si="141"/>
        <v>Artificialidad Baja</v>
      </c>
      <c r="P336" s="8" t="str">
        <f>+'EV PRECIO REFERENCIA'!R336</f>
        <v/>
      </c>
      <c r="Q336" s="8" t="str">
        <f t="shared" si="142"/>
        <v>No Aplica</v>
      </c>
      <c r="R336" s="8" t="str">
        <f>+'EV PRECIO REFERENCIA'!U336</f>
        <v/>
      </c>
      <c r="S336" s="8" t="str">
        <f t="shared" si="143"/>
        <v>No Aplica</v>
      </c>
      <c r="T336" s="8" t="str">
        <f>+'EV PRECIO REFERENCIA'!X336</f>
        <v/>
      </c>
      <c r="U336" s="8" t="str">
        <f t="shared" si="144"/>
        <v>No Aplica</v>
      </c>
      <c r="V336" s="8" t="e">
        <f>+'EV PRECIO REFERENCIA'!AA336</f>
        <v>#REF!</v>
      </c>
      <c r="W336" s="8" t="e">
        <f t="shared" si="145"/>
        <v>#REF!</v>
      </c>
      <c r="X336" s="258" t="str">
        <f>+'EV PRECIO REFERENCIA'!AD336</f>
        <v/>
      </c>
      <c r="Y336" s="8" t="str">
        <f t="shared" si="146"/>
        <v>No Aplica</v>
      </c>
      <c r="Z336" s="8" t="str">
        <f>+'EV PRECIO REFERENCIA'!AG336</f>
        <v/>
      </c>
      <c r="AA336" s="8" t="str">
        <f t="shared" si="147"/>
        <v>No Aplica</v>
      </c>
      <c r="AB336" s="8" t="str">
        <f>+'EV PRECIO REFERENCIA'!AJ336:AJ668</f>
        <v/>
      </c>
      <c r="AC336" s="8" t="str">
        <f t="shared" si="148"/>
        <v>No Aplica</v>
      </c>
      <c r="AD336" s="8" t="str">
        <f>+'EV PRECIO REFERENCIA'!AM336</f>
        <v/>
      </c>
      <c r="AE336" s="8" t="str">
        <f t="shared" si="149"/>
        <v>No Aplica</v>
      </c>
      <c r="AF336" s="342">
        <f>+'EV PRECIO REFERENCIA'!AP336</f>
        <v>29040</v>
      </c>
      <c r="AG336" s="8" t="str">
        <f t="shared" si="150"/>
        <v>Precios Bajos</v>
      </c>
      <c r="AH336" s="8" t="str">
        <f>+'EV PRECIO REFERENCIA'!AS336</f>
        <v/>
      </c>
      <c r="AI336" s="8" t="str">
        <f t="shared" si="151"/>
        <v>No Aplica</v>
      </c>
      <c r="AJ336" s="8" t="str">
        <f>+'EV PRECIO REFERENCIA'!AV336</f>
        <v/>
      </c>
      <c r="AK336" s="8" t="str">
        <f t="shared" si="152"/>
        <v>No Aplica</v>
      </c>
      <c r="AL336" s="342" t="str">
        <f>+'EV PRECIO REFERENCIA'!AY336</f>
        <v/>
      </c>
      <c r="AM336" s="8" t="str">
        <f t="shared" si="153"/>
        <v>No Aplica</v>
      </c>
      <c r="AN336" s="8">
        <f>+'EV PRECIO REFERENCIA'!BB336</f>
        <v>42340</v>
      </c>
      <c r="AO336" s="8" t="str">
        <f t="shared" si="154"/>
        <v>Precios Bajos</v>
      </c>
      <c r="AP336" s="8">
        <f>+'EV PRECIO REFERENCIA'!BE336</f>
        <v>41864</v>
      </c>
      <c r="AQ336" s="8" t="str">
        <f t="shared" si="155"/>
        <v>Precios Bajos</v>
      </c>
      <c r="AR336" s="8" t="str">
        <f>+'EV PRECIO REFERENCIA'!BH336</f>
        <v/>
      </c>
      <c r="AS336" s="8" t="str">
        <f t="shared" si="156"/>
        <v>No Aplica</v>
      </c>
      <c r="AT336" s="8" t="str">
        <f>+'EV PRECIO REFERENCIA'!BK336</f>
        <v/>
      </c>
      <c r="AU336" s="8" t="str">
        <f t="shared" si="157"/>
        <v>No Aplica</v>
      </c>
      <c r="AV336" s="8" t="str">
        <f>+'EV PRECIO REFERENCIA'!BQ336</f>
        <v/>
      </c>
      <c r="AW336" s="8" t="str">
        <f t="shared" si="158"/>
        <v>No Aplica</v>
      </c>
      <c r="AX336" s="8" t="str">
        <f>+'EV PRECIO REFERENCIA'!BT336</f>
        <v/>
      </c>
      <c r="AY336" s="8" t="str">
        <f t="shared" si="159"/>
        <v>No Aplica</v>
      </c>
      <c r="AZ336" s="8" t="e">
        <f>+'EV PRECIO REFERENCIA'!BW336</f>
        <v>#REF!</v>
      </c>
      <c r="BA336" s="8" t="e">
        <f t="shared" si="160"/>
        <v>#REF!</v>
      </c>
      <c r="BB336" s="44">
        <f t="shared" si="161"/>
        <v>29040</v>
      </c>
    </row>
    <row r="337" spans="1:54" x14ac:dyDescent="0.2">
      <c r="A337" s="85">
        <f t="shared" si="136"/>
        <v>328</v>
      </c>
      <c r="B337" s="22" t="str">
        <f>VLOOKUP(A337,'EV PRECIO REFERENCIA'!A337:B668,2,0)</f>
        <v>DM946</v>
      </c>
      <c r="C337" s="135" t="str">
        <f>VLOOKUP(A337,'EV PRECIO REFERENCIA'!A337:C668,3,0)</f>
        <v>RECOLECTOR DE 24 HORAS</v>
      </c>
      <c r="D337" s="18">
        <f>VLOOKUP(A337,'EV PRECIO REFERENCIA'!A337:D668,4,0)</f>
        <v>1</v>
      </c>
      <c r="E337" s="86" t="str">
        <f>VLOOKUP(A337,'EV PRECIO REFERENCIA'!A337:E668,5,0)</f>
        <v>UN</v>
      </c>
      <c r="F337" s="23">
        <f>VLOOKUP(A337,'EV PRECIO REFERENCIA'!A337:F668,6,0)</f>
        <v>3750</v>
      </c>
      <c r="G337" s="23">
        <f>VLOOKUP(A337,'EV PRECIO REFERENCIA'!A337:G668,7,0)</f>
        <v>73</v>
      </c>
      <c r="H337" s="8">
        <f t="shared" si="137"/>
        <v>273750</v>
      </c>
      <c r="I337" s="8">
        <f t="shared" si="138"/>
        <v>3000</v>
      </c>
      <c r="J337" s="8" t="str">
        <f>+'EV PRECIO REFERENCIA'!I337</f>
        <v/>
      </c>
      <c r="K337" s="8" t="str">
        <f t="shared" si="139"/>
        <v>No Aplica</v>
      </c>
      <c r="L337" s="8" t="str">
        <f>+'EV PRECIO REFERENCIA'!L337</f>
        <v/>
      </c>
      <c r="M337" s="8" t="str">
        <f t="shared" si="140"/>
        <v>No Aplica</v>
      </c>
      <c r="N337" s="8">
        <f>+'EV PRECIO REFERENCIA'!O337</f>
        <v>4463</v>
      </c>
      <c r="O337" s="8" t="str">
        <f t="shared" si="141"/>
        <v>Artificialidad Baja</v>
      </c>
      <c r="P337" s="8" t="str">
        <f>+'EV PRECIO REFERENCIA'!R337</f>
        <v/>
      </c>
      <c r="Q337" s="8" t="str">
        <f t="shared" si="142"/>
        <v>No Aplica</v>
      </c>
      <c r="R337" s="8" t="str">
        <f>+'EV PRECIO REFERENCIA'!U337</f>
        <v/>
      </c>
      <c r="S337" s="8" t="str">
        <f t="shared" si="143"/>
        <v>No Aplica</v>
      </c>
      <c r="T337" s="8" t="str">
        <f>+'EV PRECIO REFERENCIA'!X337</f>
        <v/>
      </c>
      <c r="U337" s="8" t="str">
        <f t="shared" si="144"/>
        <v>No Aplica</v>
      </c>
      <c r="V337" s="8" t="e">
        <f>+'EV PRECIO REFERENCIA'!AA337</f>
        <v>#REF!</v>
      </c>
      <c r="W337" s="8" t="e">
        <f t="shared" si="145"/>
        <v>#REF!</v>
      </c>
      <c r="X337" s="258" t="str">
        <f>+'EV PRECIO REFERENCIA'!AD337</f>
        <v/>
      </c>
      <c r="Y337" s="8" t="str">
        <f t="shared" si="146"/>
        <v>No Aplica</v>
      </c>
      <c r="Z337" s="8" t="str">
        <f>+'EV PRECIO REFERENCIA'!AG337</f>
        <v/>
      </c>
      <c r="AA337" s="8" t="str">
        <f t="shared" si="147"/>
        <v>No Aplica</v>
      </c>
      <c r="AB337" s="8" t="str">
        <f>+'EV PRECIO REFERENCIA'!AJ337:AJ669</f>
        <v/>
      </c>
      <c r="AC337" s="8" t="str">
        <f t="shared" si="148"/>
        <v>No Aplica</v>
      </c>
      <c r="AD337" s="8" t="str">
        <f>+'EV PRECIO REFERENCIA'!AM337</f>
        <v/>
      </c>
      <c r="AE337" s="8" t="str">
        <f t="shared" si="149"/>
        <v>No Aplica</v>
      </c>
      <c r="AF337" s="342" t="str">
        <f>+'EV PRECIO REFERENCIA'!AP337</f>
        <v/>
      </c>
      <c r="AG337" s="8" t="str">
        <f t="shared" si="150"/>
        <v>No Aplica</v>
      </c>
      <c r="AH337" s="8" t="str">
        <f>+'EV PRECIO REFERENCIA'!AS337</f>
        <v/>
      </c>
      <c r="AI337" s="8" t="str">
        <f t="shared" si="151"/>
        <v>No Aplica</v>
      </c>
      <c r="AJ337" s="8" t="str">
        <f>+'EV PRECIO REFERENCIA'!AV337</f>
        <v/>
      </c>
      <c r="AK337" s="8" t="str">
        <f t="shared" si="152"/>
        <v>No Aplica</v>
      </c>
      <c r="AL337" s="342" t="str">
        <f>+'EV PRECIO REFERENCIA'!AY337</f>
        <v/>
      </c>
      <c r="AM337" s="8" t="str">
        <f t="shared" si="153"/>
        <v>No Aplica</v>
      </c>
      <c r="AN337" s="8" t="str">
        <f>+'EV PRECIO REFERENCIA'!BB337</f>
        <v/>
      </c>
      <c r="AO337" s="8" t="str">
        <f t="shared" si="154"/>
        <v>No Aplica</v>
      </c>
      <c r="AP337" s="8" t="str">
        <f>+'EV PRECIO REFERENCIA'!BE337</f>
        <v/>
      </c>
      <c r="AQ337" s="8" t="str">
        <f t="shared" si="155"/>
        <v>No Aplica</v>
      </c>
      <c r="AR337" s="8" t="str">
        <f>+'EV PRECIO REFERENCIA'!BH337</f>
        <v/>
      </c>
      <c r="AS337" s="8" t="str">
        <f t="shared" si="156"/>
        <v>No Aplica</v>
      </c>
      <c r="AT337" s="8" t="str">
        <f>+'EV PRECIO REFERENCIA'!BK337</f>
        <v/>
      </c>
      <c r="AU337" s="8" t="str">
        <f t="shared" si="157"/>
        <v>No Aplica</v>
      </c>
      <c r="AV337" s="8" t="str">
        <f>+'EV PRECIO REFERENCIA'!BQ337</f>
        <v/>
      </c>
      <c r="AW337" s="8" t="str">
        <f t="shared" si="158"/>
        <v>No Aplica</v>
      </c>
      <c r="AX337" s="8" t="str">
        <f>+'EV PRECIO REFERENCIA'!BT337</f>
        <v/>
      </c>
      <c r="AY337" s="8" t="str">
        <f t="shared" si="159"/>
        <v>No Aplica</v>
      </c>
      <c r="AZ337" s="8" t="e">
        <f>+'EV PRECIO REFERENCIA'!BW337</f>
        <v>#REF!</v>
      </c>
      <c r="BA337" s="8" t="e">
        <f t="shared" si="160"/>
        <v>#REF!</v>
      </c>
      <c r="BB337" s="44">
        <f t="shared" si="161"/>
        <v>4463</v>
      </c>
    </row>
    <row r="338" spans="1:54" ht="38.25" x14ac:dyDescent="0.2">
      <c r="A338" s="85">
        <f t="shared" si="136"/>
        <v>329</v>
      </c>
      <c r="B338" s="22" t="str">
        <f>VLOOKUP(A338,'EV PRECIO REFERENCIA'!A338:B669,2,0)</f>
        <v>DM960</v>
      </c>
      <c r="C338" s="135" t="str">
        <f>VLOOKUP(A338,'EV PRECIO REFERENCIA'!A338:C669,3,0)</f>
        <v>SABANA DESECHABLE CAMILLA 2 MT X 90 CM CON RESORTE</v>
      </c>
      <c r="D338" s="18">
        <f>VLOOKUP(A338,'EV PRECIO REFERENCIA'!A338:D669,4,0)</f>
        <v>1</v>
      </c>
      <c r="E338" s="86" t="str">
        <f>VLOOKUP(A338,'EV PRECIO REFERENCIA'!A338:E669,5,0)</f>
        <v>UN</v>
      </c>
      <c r="F338" s="23">
        <f>VLOOKUP(A338,'EV PRECIO REFERENCIA'!A338:F669,6,0)</f>
        <v>2637</v>
      </c>
      <c r="G338" s="23">
        <f>VLOOKUP(A338,'EV PRECIO REFERENCIA'!A338:G669,7,0)</f>
        <v>4512</v>
      </c>
      <c r="H338" s="8">
        <f t="shared" si="137"/>
        <v>11898144</v>
      </c>
      <c r="I338" s="8">
        <f t="shared" si="138"/>
        <v>2109.6</v>
      </c>
      <c r="J338" s="8" t="str">
        <f>+'EV PRECIO REFERENCIA'!I338</f>
        <v/>
      </c>
      <c r="K338" s="8" t="str">
        <f t="shared" si="139"/>
        <v>No Aplica</v>
      </c>
      <c r="L338" s="8" t="str">
        <f>+'EV PRECIO REFERENCIA'!L338</f>
        <v/>
      </c>
      <c r="M338" s="8" t="str">
        <f t="shared" si="140"/>
        <v>No Aplica</v>
      </c>
      <c r="N338" s="8">
        <f>+'EV PRECIO REFERENCIA'!O338</f>
        <v>2705</v>
      </c>
      <c r="O338" s="8" t="str">
        <f t="shared" si="141"/>
        <v>Artificialidad Baja</v>
      </c>
      <c r="P338" s="8" t="str">
        <f>+'EV PRECIO REFERENCIA'!R338</f>
        <v/>
      </c>
      <c r="Q338" s="8" t="str">
        <f t="shared" si="142"/>
        <v>No Aplica</v>
      </c>
      <c r="R338" s="8" t="str">
        <f>+'EV PRECIO REFERENCIA'!U338</f>
        <v/>
      </c>
      <c r="S338" s="8" t="str">
        <f t="shared" si="143"/>
        <v>No Aplica</v>
      </c>
      <c r="T338" s="8" t="str">
        <f>+'EV PRECIO REFERENCIA'!X338</f>
        <v/>
      </c>
      <c r="U338" s="8" t="str">
        <f t="shared" si="144"/>
        <v>No Aplica</v>
      </c>
      <c r="V338" s="8" t="e">
        <f>+'EV PRECIO REFERENCIA'!AA338</f>
        <v>#REF!</v>
      </c>
      <c r="W338" s="8" t="e">
        <f t="shared" si="145"/>
        <v>#REF!</v>
      </c>
      <c r="X338" s="258" t="str">
        <f>+'EV PRECIO REFERENCIA'!AD338</f>
        <v/>
      </c>
      <c r="Y338" s="8" t="str">
        <f t="shared" si="146"/>
        <v>No Aplica</v>
      </c>
      <c r="Z338" s="8" t="str">
        <f>+'EV PRECIO REFERENCIA'!AG338</f>
        <v/>
      </c>
      <c r="AA338" s="8" t="str">
        <f t="shared" si="147"/>
        <v>No Aplica</v>
      </c>
      <c r="AB338" s="8" t="str">
        <f>+'EV PRECIO REFERENCIA'!AJ338:AJ670</f>
        <v/>
      </c>
      <c r="AC338" s="8" t="str">
        <f t="shared" si="148"/>
        <v>No Aplica</v>
      </c>
      <c r="AD338" s="8" t="str">
        <f>+'EV PRECIO REFERENCIA'!AM338</f>
        <v/>
      </c>
      <c r="AE338" s="8" t="str">
        <f t="shared" si="149"/>
        <v>No Aplica</v>
      </c>
      <c r="AF338" s="342">
        <f>+'EV PRECIO REFERENCIA'!AP338</f>
        <v>2677.5</v>
      </c>
      <c r="AG338" s="8" t="str">
        <f t="shared" si="150"/>
        <v>Precios Bajos</v>
      </c>
      <c r="AH338" s="8" t="str">
        <f>+'EV PRECIO REFERENCIA'!AS338</f>
        <v/>
      </c>
      <c r="AI338" s="8" t="str">
        <f t="shared" si="151"/>
        <v>No Aplica</v>
      </c>
      <c r="AJ338" s="8" t="str">
        <f>+'EV PRECIO REFERENCIA'!AV338</f>
        <v/>
      </c>
      <c r="AK338" s="8" t="str">
        <f t="shared" si="152"/>
        <v>No Aplica</v>
      </c>
      <c r="AL338" s="342" t="str">
        <f>+'EV PRECIO REFERENCIA'!AY338</f>
        <v/>
      </c>
      <c r="AM338" s="8" t="str">
        <f t="shared" si="153"/>
        <v>No Aplica</v>
      </c>
      <c r="AN338" s="8" t="str">
        <f>+'EV PRECIO REFERENCIA'!BB338</f>
        <v/>
      </c>
      <c r="AO338" s="8" t="str">
        <f t="shared" si="154"/>
        <v>No Aplica</v>
      </c>
      <c r="AP338" s="8">
        <f>+'EV PRECIO REFERENCIA'!BE338</f>
        <v>2618</v>
      </c>
      <c r="AQ338" s="8" t="str">
        <f t="shared" si="155"/>
        <v>Precios Bajos</v>
      </c>
      <c r="AR338" s="8">
        <f>+'EV PRECIO REFERENCIA'!BH338</f>
        <v>2261</v>
      </c>
      <c r="AS338" s="8" t="str">
        <f t="shared" si="156"/>
        <v>Precios Bajos</v>
      </c>
      <c r="AT338" s="8" t="str">
        <f>+'EV PRECIO REFERENCIA'!BK338</f>
        <v/>
      </c>
      <c r="AU338" s="8" t="str">
        <f t="shared" si="157"/>
        <v>No Aplica</v>
      </c>
      <c r="AV338" s="8" t="str">
        <f>+'EV PRECIO REFERENCIA'!BQ338</f>
        <v/>
      </c>
      <c r="AW338" s="8" t="str">
        <f t="shared" si="158"/>
        <v>No Aplica</v>
      </c>
      <c r="AX338" s="8">
        <f>+'EV PRECIO REFERENCIA'!BT338</f>
        <v>2832</v>
      </c>
      <c r="AY338" s="8" t="str">
        <f t="shared" si="159"/>
        <v>Precios Bajos</v>
      </c>
      <c r="AZ338" s="8" t="e">
        <f>+'EV PRECIO REFERENCIA'!BW338</f>
        <v>#REF!</v>
      </c>
      <c r="BA338" s="8" t="e">
        <f t="shared" si="160"/>
        <v>#REF!</v>
      </c>
      <c r="BB338" s="44">
        <f t="shared" si="161"/>
        <v>2261</v>
      </c>
    </row>
    <row r="339" spans="1:54" ht="25.5" x14ac:dyDescent="0.2">
      <c r="A339" s="85">
        <f t="shared" si="136"/>
        <v>330</v>
      </c>
      <c r="B339" s="22" t="str">
        <f>VLOOKUP(A339,'EV PRECIO REFERENCIA'!A339:B670,2,0)</f>
        <v>DM1200</v>
      </c>
      <c r="C339" s="135" t="str">
        <f>VLOOKUP(A339,'EV PRECIO REFERENCIA'!A339:C670,3,0)</f>
        <v>VENDA ALGODON LAMINADO 4 X 5 YARDAS</v>
      </c>
      <c r="D339" s="18">
        <f>VLOOKUP(A339,'EV PRECIO REFERENCIA'!A339:D670,4,0)</f>
        <v>1</v>
      </c>
      <c r="E339" s="86" t="str">
        <f>VLOOKUP(A339,'EV PRECIO REFERENCIA'!A339:E670,5,0)</f>
        <v>UN</v>
      </c>
      <c r="F339" s="23">
        <f>VLOOKUP(A339,'EV PRECIO REFERENCIA'!A339:F670,6,0)</f>
        <v>1182</v>
      </c>
      <c r="G339" s="23">
        <f>VLOOKUP(A339,'EV PRECIO REFERENCIA'!A339:G670,7,0)</f>
        <v>480</v>
      </c>
      <c r="H339" s="8">
        <f t="shared" si="137"/>
        <v>567360</v>
      </c>
      <c r="I339" s="8">
        <f t="shared" si="138"/>
        <v>945.6</v>
      </c>
      <c r="J339" s="8" t="str">
        <f>+'EV PRECIO REFERENCIA'!I339</f>
        <v/>
      </c>
      <c r="K339" s="8" t="str">
        <f t="shared" si="139"/>
        <v>No Aplica</v>
      </c>
      <c r="L339" s="8">
        <f>+'EV PRECIO REFERENCIA'!L339</f>
        <v>1387</v>
      </c>
      <c r="M339" s="8" t="str">
        <f t="shared" si="140"/>
        <v>Artificialidad Baja</v>
      </c>
      <c r="N339" s="8">
        <f>+'EV PRECIO REFERENCIA'!O339</f>
        <v>1182</v>
      </c>
      <c r="O339" s="8" t="str">
        <f t="shared" si="141"/>
        <v>Artificialidad Baja</v>
      </c>
      <c r="P339" s="8" t="str">
        <f>+'EV PRECIO REFERENCIA'!R339</f>
        <v/>
      </c>
      <c r="Q339" s="8" t="str">
        <f t="shared" si="142"/>
        <v>No Aplica</v>
      </c>
      <c r="R339" s="8" t="str">
        <f>+'EV PRECIO REFERENCIA'!U339</f>
        <v/>
      </c>
      <c r="S339" s="8" t="str">
        <f t="shared" si="143"/>
        <v>No Aplica</v>
      </c>
      <c r="T339" s="8" t="str">
        <f>+'EV PRECIO REFERENCIA'!X339</f>
        <v/>
      </c>
      <c r="U339" s="8" t="str">
        <f t="shared" si="144"/>
        <v>No Aplica</v>
      </c>
      <c r="V339" s="8" t="e">
        <f>+'EV PRECIO REFERENCIA'!AA339</f>
        <v>#REF!</v>
      </c>
      <c r="W339" s="8" t="e">
        <f t="shared" si="145"/>
        <v>#REF!</v>
      </c>
      <c r="X339" s="258" t="str">
        <f>+'EV PRECIO REFERENCIA'!AD339</f>
        <v/>
      </c>
      <c r="Y339" s="8" t="str">
        <f t="shared" si="146"/>
        <v>No Aplica</v>
      </c>
      <c r="Z339" s="8">
        <f>+'EV PRECIO REFERENCIA'!AG339</f>
        <v>1287.9000000000001</v>
      </c>
      <c r="AA339" s="8" t="str">
        <f t="shared" si="147"/>
        <v>Precios Bajos</v>
      </c>
      <c r="AB339" s="8" t="str">
        <f>+'EV PRECIO REFERENCIA'!AJ339:AJ671</f>
        <v/>
      </c>
      <c r="AC339" s="8" t="str">
        <f t="shared" si="148"/>
        <v>No Aplica</v>
      </c>
      <c r="AD339" s="8" t="str">
        <f>+'EV PRECIO REFERENCIA'!AM339</f>
        <v/>
      </c>
      <c r="AE339" s="8" t="str">
        <f t="shared" si="149"/>
        <v>No Aplica</v>
      </c>
      <c r="AF339" s="342" t="str">
        <f>+'EV PRECIO REFERENCIA'!AP339</f>
        <v/>
      </c>
      <c r="AG339" s="8" t="str">
        <f t="shared" si="150"/>
        <v>No Aplica</v>
      </c>
      <c r="AH339" s="8" t="str">
        <f>+'EV PRECIO REFERENCIA'!AS339</f>
        <v/>
      </c>
      <c r="AI339" s="8" t="str">
        <f t="shared" si="151"/>
        <v>No Aplica</v>
      </c>
      <c r="AJ339" s="8" t="str">
        <f>+'EV PRECIO REFERENCIA'!AV339</f>
        <v/>
      </c>
      <c r="AK339" s="8" t="str">
        <f t="shared" si="152"/>
        <v>No Aplica</v>
      </c>
      <c r="AL339" s="342">
        <f>+'EV PRECIO REFERENCIA'!AY339</f>
        <v>1314</v>
      </c>
      <c r="AM339" s="8" t="str">
        <f t="shared" si="153"/>
        <v>Precios Bajos</v>
      </c>
      <c r="AN339" s="8">
        <f>+'EV PRECIO REFERENCIA'!BB339</f>
        <v>1273</v>
      </c>
      <c r="AO339" s="8" t="str">
        <f t="shared" si="154"/>
        <v>Precios Bajos</v>
      </c>
      <c r="AP339" s="8">
        <f>+'EV PRECIO REFERENCIA'!BE339</f>
        <v>1136</v>
      </c>
      <c r="AQ339" s="8" t="str">
        <f t="shared" si="155"/>
        <v>Precios Bajos</v>
      </c>
      <c r="AR339" s="8" t="str">
        <f>+'EV PRECIO REFERENCIA'!BH339</f>
        <v/>
      </c>
      <c r="AS339" s="8" t="str">
        <f t="shared" si="156"/>
        <v>No Aplica</v>
      </c>
      <c r="AT339" s="8" t="str">
        <f>+'EV PRECIO REFERENCIA'!BK339</f>
        <v/>
      </c>
      <c r="AU339" s="8" t="str">
        <f t="shared" si="157"/>
        <v>No Aplica</v>
      </c>
      <c r="AV339" s="8" t="str">
        <f>+'EV PRECIO REFERENCIA'!BQ339</f>
        <v/>
      </c>
      <c r="AW339" s="8" t="str">
        <f t="shared" si="158"/>
        <v>No Aplica</v>
      </c>
      <c r="AX339" s="8">
        <f>+'EV PRECIO REFERENCIA'!BT339</f>
        <v>1232</v>
      </c>
      <c r="AY339" s="8" t="str">
        <f t="shared" si="159"/>
        <v>Precios Bajos</v>
      </c>
      <c r="AZ339" s="8" t="e">
        <f>+'EV PRECIO REFERENCIA'!BW339</f>
        <v>#REF!</v>
      </c>
      <c r="BA339" s="8" t="e">
        <f t="shared" si="160"/>
        <v>#REF!</v>
      </c>
      <c r="BB339" s="44">
        <f t="shared" si="161"/>
        <v>1136</v>
      </c>
    </row>
    <row r="340" spans="1:54" ht="51" x14ac:dyDescent="0.2">
      <c r="A340" s="85">
        <f t="shared" si="136"/>
        <v>331</v>
      </c>
      <c r="B340" s="22" t="str">
        <f>VLOOKUP(A340,'EV PRECIO REFERENCIA'!A340:B671,2,0)</f>
        <v>DM2788</v>
      </c>
      <c r="C340" s="135" t="str">
        <f>VLOOKUP(A340,'EV PRECIO REFERENCIA'!A340:C671,3,0)</f>
        <v>CIRCUITO DESECHABLE PARA VENTILADOR DE TRANSPORTE ADULTO/PEDIATRICO MARCA ZOLL</v>
      </c>
      <c r="D340" s="18">
        <f>VLOOKUP(A340,'EV PRECIO REFERENCIA'!A340:D671,4,0)</f>
        <v>1</v>
      </c>
      <c r="E340" s="86" t="str">
        <f>VLOOKUP(A340,'EV PRECIO REFERENCIA'!A340:E671,5,0)</f>
        <v>UN</v>
      </c>
      <c r="F340" s="23">
        <f>VLOOKUP(A340,'EV PRECIO REFERENCIA'!A340:F671,6,0)</f>
        <v>163243</v>
      </c>
      <c r="G340" s="23">
        <f>VLOOKUP(A340,'EV PRECIO REFERENCIA'!A340:G671,7,0)</f>
        <v>49</v>
      </c>
      <c r="H340" s="8">
        <f t="shared" si="137"/>
        <v>7998907</v>
      </c>
      <c r="I340" s="8">
        <f t="shared" si="138"/>
        <v>130594.4</v>
      </c>
      <c r="J340" s="8" t="str">
        <f>+'EV PRECIO REFERENCIA'!I340</f>
        <v/>
      </c>
      <c r="K340" s="8" t="str">
        <f t="shared" si="139"/>
        <v>No Aplica</v>
      </c>
      <c r="L340" s="8" t="str">
        <f>+'EV PRECIO REFERENCIA'!L340</f>
        <v/>
      </c>
      <c r="M340" s="8" t="str">
        <f t="shared" si="140"/>
        <v>No Aplica</v>
      </c>
      <c r="N340" s="8" t="str">
        <f>+'EV PRECIO REFERENCIA'!O340</f>
        <v/>
      </c>
      <c r="O340" s="8" t="str">
        <f t="shared" si="141"/>
        <v>No Aplica</v>
      </c>
      <c r="P340" s="8" t="str">
        <f>+'EV PRECIO REFERENCIA'!R340</f>
        <v/>
      </c>
      <c r="Q340" s="8" t="str">
        <f t="shared" si="142"/>
        <v>No Aplica</v>
      </c>
      <c r="R340" s="8" t="str">
        <f>+'EV PRECIO REFERENCIA'!U340</f>
        <v/>
      </c>
      <c r="S340" s="8" t="str">
        <f t="shared" si="143"/>
        <v>No Aplica</v>
      </c>
      <c r="T340" s="8" t="str">
        <f>+'EV PRECIO REFERENCIA'!X340</f>
        <v/>
      </c>
      <c r="U340" s="8" t="str">
        <f t="shared" si="144"/>
        <v>No Aplica</v>
      </c>
      <c r="V340" s="8" t="e">
        <f>+'EV PRECIO REFERENCIA'!AA340</f>
        <v>#REF!</v>
      </c>
      <c r="W340" s="8" t="e">
        <f t="shared" si="145"/>
        <v>#REF!</v>
      </c>
      <c r="X340" s="258" t="str">
        <f>+'EV PRECIO REFERENCIA'!AD340</f>
        <v/>
      </c>
      <c r="Y340" s="8" t="str">
        <f t="shared" si="146"/>
        <v>No Aplica</v>
      </c>
      <c r="Z340" s="8" t="str">
        <f>+'EV PRECIO REFERENCIA'!AG340</f>
        <v/>
      </c>
      <c r="AA340" s="8" t="str">
        <f t="shared" si="147"/>
        <v>No Aplica</v>
      </c>
      <c r="AB340" s="8" t="str">
        <f>+'EV PRECIO REFERENCIA'!AJ340:AJ672</f>
        <v/>
      </c>
      <c r="AC340" s="8" t="str">
        <f t="shared" si="148"/>
        <v>No Aplica</v>
      </c>
      <c r="AD340" s="8" t="str">
        <f>+'EV PRECIO REFERENCIA'!AM340</f>
        <v/>
      </c>
      <c r="AE340" s="8" t="str">
        <f t="shared" si="149"/>
        <v>No Aplica</v>
      </c>
      <c r="AF340" s="342">
        <f>+'EV PRECIO REFERENCIA'!AP340</f>
        <v>71209.600000000006</v>
      </c>
      <c r="AG340" s="8" t="str">
        <f t="shared" si="150"/>
        <v>Precios Bajos</v>
      </c>
      <c r="AH340" s="8" t="str">
        <f>+'EV PRECIO REFERENCIA'!AS340</f>
        <v/>
      </c>
      <c r="AI340" s="8" t="str">
        <f t="shared" si="151"/>
        <v>No Aplica</v>
      </c>
      <c r="AJ340" s="8">
        <f>+'EV PRECIO REFERENCIA'!AV340</f>
        <v>89250</v>
      </c>
      <c r="AK340" s="8" t="str">
        <f t="shared" si="152"/>
        <v>Precios Bajos</v>
      </c>
      <c r="AL340" s="342" t="str">
        <f>+'EV PRECIO REFERENCIA'!AY340</f>
        <v/>
      </c>
      <c r="AM340" s="8" t="str">
        <f t="shared" si="153"/>
        <v>No Aplica</v>
      </c>
      <c r="AN340" s="8" t="str">
        <f>+'EV PRECIO REFERENCIA'!BB340</f>
        <v/>
      </c>
      <c r="AO340" s="8" t="str">
        <f t="shared" si="154"/>
        <v>No Aplica</v>
      </c>
      <c r="AP340" s="8">
        <f>+'EV PRECIO REFERENCIA'!BE340</f>
        <v>153410</v>
      </c>
      <c r="AQ340" s="8" t="str">
        <f t="shared" si="155"/>
        <v>No Aplica</v>
      </c>
      <c r="AR340" s="8" t="str">
        <f>+'EV PRECIO REFERENCIA'!BH340</f>
        <v/>
      </c>
      <c r="AS340" s="8" t="str">
        <f t="shared" si="156"/>
        <v>No Aplica</v>
      </c>
      <c r="AT340" s="8" t="str">
        <f>+'EV PRECIO REFERENCIA'!BK340</f>
        <v/>
      </c>
      <c r="AU340" s="8" t="str">
        <f t="shared" si="157"/>
        <v>No Aplica</v>
      </c>
      <c r="AV340" s="8" t="str">
        <f>+'EV PRECIO REFERENCIA'!BQ340</f>
        <v/>
      </c>
      <c r="AW340" s="8" t="str">
        <f t="shared" si="158"/>
        <v>No Aplica</v>
      </c>
      <c r="AX340" s="8" t="str">
        <f>+'EV PRECIO REFERENCIA'!BT340</f>
        <v/>
      </c>
      <c r="AY340" s="8" t="str">
        <f t="shared" si="159"/>
        <v>No Aplica</v>
      </c>
      <c r="AZ340" s="8" t="e">
        <f>+'EV PRECIO REFERENCIA'!BW340</f>
        <v>#REF!</v>
      </c>
      <c r="BA340" s="8" t="e">
        <f t="shared" si="160"/>
        <v>#REF!</v>
      </c>
      <c r="BB340" s="44">
        <f t="shared" si="161"/>
        <v>71209.600000000006</v>
      </c>
    </row>
    <row r="341" spans="1:54" ht="51" x14ac:dyDescent="0.2">
      <c r="A341" s="85">
        <f t="shared" si="136"/>
        <v>332</v>
      </c>
      <c r="B341" s="22" t="str">
        <f>VLOOKUP(A341,'EV PRECIO REFERENCIA'!A341:B672,2,0)</f>
        <v>DM681</v>
      </c>
      <c r="C341" s="135" t="str">
        <f>VLOOKUP(A341,'EV PRECIO REFERENCIA'!A341:C672,3,0)</f>
        <v>MALLA DE POLIPROPILENO PARA LA REPARACION DE LA PARED ABDOMINAL 30CM X 30CM</v>
      </c>
      <c r="D341" s="18">
        <f>VLOOKUP(A341,'EV PRECIO REFERENCIA'!A341:D672,4,0)</f>
        <v>1</v>
      </c>
      <c r="E341" s="86" t="str">
        <f>VLOOKUP(A341,'EV PRECIO REFERENCIA'!A341:E672,5,0)</f>
        <v>UN</v>
      </c>
      <c r="F341" s="23">
        <f>VLOOKUP(A341,'EV PRECIO REFERENCIA'!A341:F672,6,0)</f>
        <v>117810</v>
      </c>
      <c r="G341" s="23">
        <f>VLOOKUP(A341,'EV PRECIO REFERENCIA'!A341:G672,7,0)</f>
        <v>6</v>
      </c>
      <c r="H341" s="8">
        <f t="shared" si="137"/>
        <v>706860</v>
      </c>
      <c r="I341" s="8">
        <f t="shared" si="138"/>
        <v>94248</v>
      </c>
      <c r="J341" s="8" t="str">
        <f>+'EV PRECIO REFERENCIA'!I341</f>
        <v/>
      </c>
      <c r="K341" s="8" t="str">
        <f t="shared" si="139"/>
        <v>No Aplica</v>
      </c>
      <c r="L341" s="8" t="str">
        <f>+'EV PRECIO REFERENCIA'!L341</f>
        <v/>
      </c>
      <c r="M341" s="8" t="str">
        <f t="shared" si="140"/>
        <v>No Aplica</v>
      </c>
      <c r="N341" s="8" t="str">
        <f>+'EV PRECIO REFERENCIA'!O341</f>
        <v/>
      </c>
      <c r="O341" s="8" t="str">
        <f t="shared" si="141"/>
        <v>No Aplica</v>
      </c>
      <c r="P341" s="8" t="str">
        <f>+'EV PRECIO REFERENCIA'!R341</f>
        <v/>
      </c>
      <c r="Q341" s="8" t="str">
        <f t="shared" si="142"/>
        <v>No Aplica</v>
      </c>
      <c r="R341" s="8">
        <f>+'EV PRECIO REFERENCIA'!U341</f>
        <v>112000</v>
      </c>
      <c r="S341" s="8" t="str">
        <f t="shared" si="143"/>
        <v>No Aplica</v>
      </c>
      <c r="T341" s="8" t="str">
        <f>+'EV PRECIO REFERENCIA'!X341</f>
        <v/>
      </c>
      <c r="U341" s="8" t="str">
        <f t="shared" si="144"/>
        <v>No Aplica</v>
      </c>
      <c r="V341" s="8" t="e">
        <f>+'EV PRECIO REFERENCIA'!AA341</f>
        <v>#REF!</v>
      </c>
      <c r="W341" s="8" t="e">
        <f t="shared" si="145"/>
        <v>#REF!</v>
      </c>
      <c r="X341" s="258" t="str">
        <f>+'EV PRECIO REFERENCIA'!AD341</f>
        <v/>
      </c>
      <c r="Y341" s="8" t="str">
        <f t="shared" si="146"/>
        <v>No Aplica</v>
      </c>
      <c r="Z341" s="8" t="str">
        <f>+'EV PRECIO REFERENCIA'!AG341</f>
        <v/>
      </c>
      <c r="AA341" s="8" t="str">
        <f t="shared" si="147"/>
        <v>No Aplica</v>
      </c>
      <c r="AB341" s="8" t="str">
        <f>+'EV PRECIO REFERENCIA'!AJ341:AJ673</f>
        <v/>
      </c>
      <c r="AC341" s="8" t="str">
        <f t="shared" si="148"/>
        <v>No Aplica</v>
      </c>
      <c r="AD341" s="8" t="str">
        <f>+'EV PRECIO REFERENCIA'!AM341</f>
        <v/>
      </c>
      <c r="AE341" s="8" t="str">
        <f t="shared" si="149"/>
        <v>No Aplica</v>
      </c>
      <c r="AF341" s="342" t="str">
        <f>+'EV PRECIO REFERENCIA'!AP341</f>
        <v/>
      </c>
      <c r="AG341" s="8" t="str">
        <f t="shared" si="150"/>
        <v>No Aplica</v>
      </c>
      <c r="AH341" s="8" t="str">
        <f>+'EV PRECIO REFERENCIA'!AS341</f>
        <v/>
      </c>
      <c r="AI341" s="8" t="str">
        <f t="shared" si="151"/>
        <v>No Aplica</v>
      </c>
      <c r="AJ341" s="8" t="str">
        <f>+'EV PRECIO REFERENCIA'!AV341</f>
        <v/>
      </c>
      <c r="AK341" s="8" t="str">
        <f t="shared" si="152"/>
        <v>No Aplica</v>
      </c>
      <c r="AL341" s="342" t="str">
        <f>+'EV PRECIO REFERENCIA'!AY341</f>
        <v/>
      </c>
      <c r="AM341" s="8" t="str">
        <f t="shared" si="153"/>
        <v>No Aplica</v>
      </c>
      <c r="AN341" s="8" t="str">
        <f>+'EV PRECIO REFERENCIA'!BB341</f>
        <v/>
      </c>
      <c r="AO341" s="8" t="str">
        <f t="shared" si="154"/>
        <v>No Aplica</v>
      </c>
      <c r="AP341" s="8" t="str">
        <f>+'EV PRECIO REFERENCIA'!BE341</f>
        <v/>
      </c>
      <c r="AQ341" s="8" t="str">
        <f t="shared" si="155"/>
        <v>No Aplica</v>
      </c>
      <c r="AR341" s="8" t="str">
        <f>+'EV PRECIO REFERENCIA'!BH341</f>
        <v/>
      </c>
      <c r="AS341" s="8" t="str">
        <f t="shared" si="156"/>
        <v>No Aplica</v>
      </c>
      <c r="AT341" s="8" t="str">
        <f>+'EV PRECIO REFERENCIA'!BK341</f>
        <v/>
      </c>
      <c r="AU341" s="8" t="str">
        <f t="shared" si="157"/>
        <v>No Aplica</v>
      </c>
      <c r="AV341" s="8" t="str">
        <f>+'EV PRECIO REFERENCIA'!BQ341</f>
        <v/>
      </c>
      <c r="AW341" s="8" t="str">
        <f t="shared" si="158"/>
        <v>No Aplica</v>
      </c>
      <c r="AX341" s="8" t="str">
        <f>+'EV PRECIO REFERENCIA'!BT341</f>
        <v/>
      </c>
      <c r="AY341" s="8" t="str">
        <f t="shared" si="159"/>
        <v>No Aplica</v>
      </c>
      <c r="AZ341" s="8" t="e">
        <f>+'EV PRECIO REFERENCIA'!BW341</f>
        <v>#REF!</v>
      </c>
      <c r="BA341" s="8" t="e">
        <f t="shared" si="160"/>
        <v>#REF!</v>
      </c>
      <c r="BB341" s="44">
        <f t="shared" si="161"/>
        <v>112000</v>
      </c>
    </row>
    <row r="342" spans="1:54" x14ac:dyDescent="0.2">
      <c r="F342" s="2">
        <f>SUM(F10:F341)</f>
        <v>76318806.93308112</v>
      </c>
      <c r="H342" s="2">
        <f>SUM(H10:H341)</f>
        <v>461389688.21618211</v>
      </c>
      <c r="I342" s="2">
        <f t="shared" ref="I342:J342" si="162">SUM(I10:I341)</f>
        <v>61055045.546464846</v>
      </c>
      <c r="J342" s="2">
        <f t="shared" si="162"/>
        <v>0</v>
      </c>
      <c r="L342" s="2">
        <f>SUM(L10:L341)</f>
        <v>21714.36</v>
      </c>
      <c r="N342" s="2">
        <f>SUM(N10:N341)</f>
        <v>4415899</v>
      </c>
      <c r="P342" s="2">
        <f>SUM(P10:P341)</f>
        <v>0</v>
      </c>
      <c r="R342" s="2">
        <f>SUM(R10:R341)</f>
        <v>2368614</v>
      </c>
      <c r="T342" s="2">
        <f>SUM(T10:T341)</f>
        <v>290325.15999999997</v>
      </c>
      <c r="V342" s="2" t="e">
        <f>SUM(V10:V341)</f>
        <v>#REF!</v>
      </c>
      <c r="X342" s="259">
        <f>SUM(X10:X341)</f>
        <v>1535826.35</v>
      </c>
      <c r="Z342" s="2">
        <f>SUM(Z10:Z341)</f>
        <v>839575.20785000012</v>
      </c>
      <c r="AB342" s="2">
        <f>SUM(AB10:AB341)</f>
        <v>2096601</v>
      </c>
      <c r="AD342" s="2">
        <f>SUM(AD10:AD341)</f>
        <v>3621300</v>
      </c>
      <c r="AF342" s="346">
        <f>SUM(AF10:AF341)</f>
        <v>2160183.2000000007</v>
      </c>
      <c r="AH342" s="2">
        <f>SUM(AH10:AH341)</f>
        <v>197913</v>
      </c>
      <c r="AJ342" s="2">
        <f>SUM(AJ10:AJ341)</f>
        <v>1374450</v>
      </c>
      <c r="AL342" s="259">
        <f>SUM(AL10:AL341)</f>
        <v>24227.63</v>
      </c>
      <c r="AN342" s="2">
        <f>SUM(AN10:AN341)</f>
        <v>2076217</v>
      </c>
      <c r="AP342" s="2">
        <f>SUM(AP10:AP341)</f>
        <v>1315935</v>
      </c>
      <c r="AR342" s="2">
        <f>SUM(AR10:AR341)</f>
        <v>111773.8</v>
      </c>
      <c r="AT342" s="2">
        <f>SUM(AT10:AT341)</f>
        <v>78898.899999999994</v>
      </c>
      <c r="AV342" s="2">
        <f>SUM(AV10:AV341)</f>
        <v>1059576</v>
      </c>
      <c r="AX342" s="2">
        <f>SUM(AX10:AX341)</f>
        <v>1104541</v>
      </c>
      <c r="AZ342" s="2" t="e">
        <f>SUM(AZ10:AZ341)</f>
        <v>#REF!</v>
      </c>
      <c r="BB342" s="44">
        <f t="shared" si="161"/>
        <v>0</v>
      </c>
    </row>
    <row r="343" spans="1:54" x14ac:dyDescent="0.2">
      <c r="L343" s="1">
        <f>+'EV PRECIO REFERENCIA'!L342</f>
        <v>21714.36</v>
      </c>
      <c r="N343" s="1">
        <f>+'EV PRECIO REFERENCIA'!O342</f>
        <v>4415899</v>
      </c>
      <c r="R343" s="1">
        <f>+'EV PRECIO REFERENCIA'!U342</f>
        <v>2368614</v>
      </c>
      <c r="T343" s="1">
        <f>+'EV PRECIO REFERENCIA'!X342</f>
        <v>290325.15999999997</v>
      </c>
      <c r="X343" s="253">
        <f>+'EV PRECIO REFERENCIA'!AD342</f>
        <v>1535826.35</v>
      </c>
      <c r="Z343" s="1">
        <f>+'EV PRECIO REFERENCIA'!AG342</f>
        <v>839575.20785000012</v>
      </c>
      <c r="AB343" s="1">
        <f>+'EV PRECIO REFERENCIA'!AJ342</f>
        <v>2096601</v>
      </c>
      <c r="AD343" s="1">
        <f>+'EV PRECIO REFERENCIA'!AM342</f>
        <v>3621300</v>
      </c>
      <c r="AF343" s="1">
        <f>+'EV PRECIO REFERENCIA'!AP342</f>
        <v>2160183.2000000007</v>
      </c>
      <c r="AH343" s="1">
        <f>+'EV PRECIO REFERENCIA'!AT342</f>
        <v>0</v>
      </c>
      <c r="AJ343" s="1">
        <f>+'EV PRECIO REFERENCIA'!AV342</f>
        <v>1374450</v>
      </c>
      <c r="AL343" s="1">
        <f>+'EV PRECIO REFERENCIA'!AZ342</f>
        <v>0</v>
      </c>
      <c r="AN343" s="1">
        <f>+'EV PRECIO REFERENCIA'!BB342</f>
        <v>2076217</v>
      </c>
      <c r="AP343" s="1">
        <f>+'EV PRECIO REFERENCIA'!BE342</f>
        <v>1315935</v>
      </c>
      <c r="AR343" s="1">
        <f>+'EV PRECIO REFERENCIA'!BH342</f>
        <v>111773.8</v>
      </c>
      <c r="AT343" s="1">
        <f>+'EV PRECIO REFERENCIA'!BO342</f>
        <v>0</v>
      </c>
      <c r="AV343" s="1">
        <f>+'EV PRECIO REFERENCIA'!BQ342</f>
        <v>1059576</v>
      </c>
      <c r="AX343" s="1">
        <f>+'EV PRECIO REFERENCIA'!BT342</f>
        <v>1104541</v>
      </c>
    </row>
    <row r="344" spans="1:54" x14ac:dyDescent="0.2">
      <c r="L344" s="1">
        <f>+L342-L343</f>
        <v>0</v>
      </c>
      <c r="N344" s="1">
        <f>+N342-N343</f>
        <v>0</v>
      </c>
      <c r="R344" s="1">
        <f>+R342-R343</f>
        <v>0</v>
      </c>
      <c r="T344" s="1">
        <f>+T342-T343</f>
        <v>0</v>
      </c>
      <c r="X344" s="1">
        <f>+X342-X343</f>
        <v>0</v>
      </c>
      <c r="Z344" s="1">
        <f>+Z342-Z343</f>
        <v>0</v>
      </c>
      <c r="AB344" s="1">
        <f>+AB342-AB343</f>
        <v>0</v>
      </c>
      <c r="AD344" s="1">
        <f>+AD342-AD343</f>
        <v>0</v>
      </c>
      <c r="AF344" s="1">
        <f>+AF342-AF343</f>
        <v>0</v>
      </c>
      <c r="AH344" s="1">
        <f>+AH342-AH343</f>
        <v>197913</v>
      </c>
      <c r="AJ344" s="1">
        <f>+AJ342-AJ343</f>
        <v>0</v>
      </c>
      <c r="AL344" s="1">
        <f>+AL342-AL343</f>
        <v>24227.63</v>
      </c>
      <c r="AN344" s="1">
        <f>+AN342-AN343</f>
        <v>0</v>
      </c>
      <c r="AP344" s="1">
        <f>+AP342-AP343</f>
        <v>0</v>
      </c>
      <c r="AR344" s="1">
        <f>+AR342-AR343</f>
        <v>0</v>
      </c>
      <c r="AT344" s="1">
        <f>+AT342-AT343</f>
        <v>78898.899999999994</v>
      </c>
      <c r="AV344" s="1">
        <f>+AV342-AV343</f>
        <v>0</v>
      </c>
      <c r="AX344" s="1">
        <f>+AX342-AX343</f>
        <v>0</v>
      </c>
    </row>
  </sheetData>
  <mergeCells count="36">
    <mergeCell ref="AH8:AI8"/>
    <mergeCell ref="L8:M8"/>
    <mergeCell ref="J8:K8"/>
    <mergeCell ref="AN8:AO8"/>
    <mergeCell ref="AV8:AW8"/>
    <mergeCell ref="N8:O8"/>
    <mergeCell ref="P8:Q8"/>
    <mergeCell ref="R8:S8"/>
    <mergeCell ref="X8:Y8"/>
    <mergeCell ref="V8:W8"/>
    <mergeCell ref="T8:U8"/>
    <mergeCell ref="AF8:AG8"/>
    <mergeCell ref="AD8:AE8"/>
    <mergeCell ref="AB8:AC8"/>
    <mergeCell ref="Z8:AA8"/>
    <mergeCell ref="AL8:AM8"/>
    <mergeCell ref="B1:E3"/>
    <mergeCell ref="A8:A9"/>
    <mergeCell ref="B8:B9"/>
    <mergeCell ref="E8:E9"/>
    <mergeCell ref="A1:A3"/>
    <mergeCell ref="C8:C9"/>
    <mergeCell ref="D8:D9"/>
    <mergeCell ref="A5:I5"/>
    <mergeCell ref="A6:I6"/>
    <mergeCell ref="A7:I7"/>
    <mergeCell ref="F8:F9"/>
    <mergeCell ref="G8:G9"/>
    <mergeCell ref="H8:H9"/>
    <mergeCell ref="I8:I9"/>
    <mergeCell ref="AZ8:BA8"/>
    <mergeCell ref="AX8:AY8"/>
    <mergeCell ref="AR8:AS8"/>
    <mergeCell ref="AP8:AQ8"/>
    <mergeCell ref="AJ8:AK8"/>
    <mergeCell ref="AT8:AU8"/>
  </mergeCells>
  <conditionalFormatting sqref="A30:A49">
    <cfRule type="duplicateValues" dxfId="270" priority="77"/>
  </conditionalFormatting>
  <conditionalFormatting sqref="A50:A69">
    <cfRule type="duplicateValues" dxfId="269" priority="76"/>
  </conditionalFormatting>
  <conditionalFormatting sqref="A70:A89">
    <cfRule type="duplicateValues" dxfId="268" priority="75"/>
  </conditionalFormatting>
  <conditionalFormatting sqref="A90:A109">
    <cfRule type="duplicateValues" dxfId="267" priority="74"/>
  </conditionalFormatting>
  <conditionalFormatting sqref="A110:A129">
    <cfRule type="duplicateValues" dxfId="266" priority="73"/>
  </conditionalFormatting>
  <conditionalFormatting sqref="A130:A149">
    <cfRule type="duplicateValues" dxfId="265" priority="72"/>
  </conditionalFormatting>
  <conditionalFormatting sqref="A150:A169">
    <cfRule type="duplicateValues" dxfId="264" priority="71"/>
  </conditionalFormatting>
  <conditionalFormatting sqref="A170:A189">
    <cfRule type="duplicateValues" dxfId="263" priority="70"/>
  </conditionalFormatting>
  <conditionalFormatting sqref="A10 A12 A14:A29">
    <cfRule type="duplicateValues" dxfId="262" priority="78"/>
  </conditionalFormatting>
  <conditionalFormatting sqref="O11:O341">
    <cfRule type="cellIs" dxfId="261" priority="63" operator="equal">
      <formula>"Precios Bajos"</formula>
    </cfRule>
  </conditionalFormatting>
  <conditionalFormatting sqref="Q10:Q341">
    <cfRule type="cellIs" dxfId="260" priority="54" operator="equal">
      <formula>"Artificialidad Baja"</formula>
    </cfRule>
    <cfRule type="cellIs" dxfId="259" priority="62" operator="equal">
      <formula>"Precios Bajos"</formula>
    </cfRule>
  </conditionalFormatting>
  <conditionalFormatting sqref="S10:S341">
    <cfRule type="cellIs" dxfId="258" priority="53" operator="equal">
      <formula>"Artificialidad Baja"</formula>
    </cfRule>
    <cfRule type="cellIs" dxfId="257" priority="61" operator="equal">
      <formula>"Precios Bajos"</formula>
    </cfRule>
  </conditionalFormatting>
  <conditionalFormatting sqref="A190:A341">
    <cfRule type="duplicateValues" dxfId="256" priority="111"/>
  </conditionalFormatting>
  <conditionalFormatting sqref="O10:O341">
    <cfRule type="cellIs" dxfId="255" priority="55" operator="equal">
      <formula>"Artificialidad Baja"</formula>
    </cfRule>
    <cfRule type="cellIs" dxfId="254" priority="59" operator="equal">
      <formula>"Precios Bajos"</formula>
    </cfRule>
  </conditionalFormatting>
  <conditionalFormatting sqref="BA10:BA341">
    <cfRule type="cellIs" dxfId="253" priority="51" operator="equal">
      <formula>"Artificialidad Baja"</formula>
    </cfRule>
    <cfRule type="cellIs" dxfId="252" priority="52" operator="equal">
      <formula>"Precios Bajos"</formula>
    </cfRule>
  </conditionalFormatting>
  <conditionalFormatting sqref="AY10:AY341">
    <cfRule type="cellIs" dxfId="251" priority="49" operator="equal">
      <formula>"Artificialidad Baja"</formula>
    </cfRule>
    <cfRule type="cellIs" dxfId="250" priority="50" operator="equal">
      <formula>"Precios Bajos"</formula>
    </cfRule>
  </conditionalFormatting>
  <conditionalFormatting sqref="AS10:AS341">
    <cfRule type="cellIs" dxfId="249" priority="41" operator="equal">
      <formula>"Artificialidad Baja"</formula>
    </cfRule>
    <cfRule type="cellIs" dxfId="248" priority="42" operator="equal">
      <formula>"Precios Bajos"</formula>
    </cfRule>
  </conditionalFormatting>
  <conditionalFormatting sqref="AQ10:AQ341">
    <cfRule type="cellIs" dxfId="247" priority="39" operator="equal">
      <formula>"Artificialidad Baja"</formula>
    </cfRule>
    <cfRule type="cellIs" dxfId="246" priority="40" operator="equal">
      <formula>"Precios Bajos"</formula>
    </cfRule>
  </conditionalFormatting>
  <conditionalFormatting sqref="AK10:AK341">
    <cfRule type="cellIs" dxfId="245" priority="33" operator="equal">
      <formula>"Artificialidad Baja"</formula>
    </cfRule>
    <cfRule type="cellIs" dxfId="244" priority="34" operator="equal">
      <formula>"Precios Bajos"</formula>
    </cfRule>
  </conditionalFormatting>
  <conditionalFormatting sqref="AG10:AG341">
    <cfRule type="cellIs" dxfId="243" priority="29" operator="equal">
      <formula>"Artificialidad Baja"</formula>
    </cfRule>
    <cfRule type="cellIs" dxfId="242" priority="30" operator="equal">
      <formula>"Precios Bajos"</formula>
    </cfRule>
  </conditionalFormatting>
  <conditionalFormatting sqref="AE10:AE341">
    <cfRule type="cellIs" dxfId="241" priority="27" operator="equal">
      <formula>"Artificialidad Baja"</formula>
    </cfRule>
    <cfRule type="cellIs" dxfId="240" priority="28" operator="equal">
      <formula>"Precios Bajos"</formula>
    </cfRule>
  </conditionalFormatting>
  <conditionalFormatting sqref="AC10:AC341">
    <cfRule type="cellIs" dxfId="239" priority="25" operator="equal">
      <formula>"Artificialidad Baja"</formula>
    </cfRule>
    <cfRule type="cellIs" dxfId="238" priority="26" operator="equal">
      <formula>"Precios Bajos"</formula>
    </cfRule>
  </conditionalFormatting>
  <conditionalFormatting sqref="AA10:AA341">
    <cfRule type="cellIs" dxfId="237" priority="23" operator="equal">
      <formula>"Artificialidad Baja"</formula>
    </cfRule>
    <cfRule type="cellIs" dxfId="236" priority="24" operator="equal">
      <formula>"Precios Bajos"</formula>
    </cfRule>
  </conditionalFormatting>
  <conditionalFormatting sqref="Y10:Y341">
    <cfRule type="cellIs" dxfId="235" priority="21" operator="equal">
      <formula>"Artificialidad Baja"</formula>
    </cfRule>
    <cfRule type="cellIs" dxfId="234" priority="22" operator="equal">
      <formula>"Precios Bajos"</formula>
    </cfRule>
  </conditionalFormatting>
  <conditionalFormatting sqref="W10:W341">
    <cfRule type="cellIs" dxfId="233" priority="19" operator="equal">
      <formula>"Artificialidad Baja"</formula>
    </cfRule>
    <cfRule type="cellIs" dxfId="232" priority="20" operator="equal">
      <formula>"Precios Bajos"</formula>
    </cfRule>
  </conditionalFormatting>
  <conditionalFormatting sqref="U10:U341">
    <cfRule type="cellIs" dxfId="231" priority="17" operator="equal">
      <formula>"Artificialidad Baja"</formula>
    </cfRule>
    <cfRule type="cellIs" dxfId="230" priority="18" operator="equal">
      <formula>"Precios Bajos"</formula>
    </cfRule>
  </conditionalFormatting>
  <conditionalFormatting sqref="M11:M341">
    <cfRule type="cellIs" dxfId="229" priority="16" operator="equal">
      <formula>"Precios Bajos"</formula>
    </cfRule>
  </conditionalFormatting>
  <conditionalFormatting sqref="M10:M341">
    <cfRule type="cellIs" dxfId="228" priority="14" operator="equal">
      <formula>"Artificialidad Baja"</formula>
    </cfRule>
    <cfRule type="cellIs" dxfId="227" priority="15" operator="equal">
      <formula>"Precios Bajos"</formula>
    </cfRule>
  </conditionalFormatting>
  <conditionalFormatting sqref="K11:K341">
    <cfRule type="cellIs" dxfId="226" priority="13" operator="equal">
      <formula>"Precios Bajos"</formula>
    </cfRule>
  </conditionalFormatting>
  <conditionalFormatting sqref="K10:K341">
    <cfRule type="cellIs" dxfId="225" priority="11" operator="equal">
      <formula>"Artificialidad Baja"</formula>
    </cfRule>
    <cfRule type="cellIs" dxfId="224" priority="12" operator="equal">
      <formula>"Precios Bajos"</formula>
    </cfRule>
  </conditionalFormatting>
  <conditionalFormatting sqref="AO10:AO341">
    <cfRule type="cellIs" dxfId="223" priority="9" operator="equal">
      <formula>"Artificialidad Baja"</formula>
    </cfRule>
    <cfRule type="cellIs" dxfId="222" priority="10" operator="equal">
      <formula>"Precios Bajos"</formula>
    </cfRule>
  </conditionalFormatting>
  <conditionalFormatting sqref="AW10:AW341">
    <cfRule type="cellIs" dxfId="221" priority="7" operator="equal">
      <formula>"Artificialidad Baja"</formula>
    </cfRule>
    <cfRule type="cellIs" dxfId="220" priority="8" operator="equal">
      <formula>"Precios Bajos"</formula>
    </cfRule>
  </conditionalFormatting>
  <conditionalFormatting sqref="AI10:AI341">
    <cfRule type="cellIs" dxfId="219" priority="5" operator="equal">
      <formula>"Artificialidad Baja"</formula>
    </cfRule>
    <cfRule type="cellIs" dxfId="218" priority="6" operator="equal">
      <formula>"Precios Bajos"</formula>
    </cfRule>
  </conditionalFormatting>
  <conditionalFormatting sqref="AM10:AM341">
    <cfRule type="cellIs" dxfId="217" priority="3" operator="equal">
      <formula>"Artificialidad Baja"</formula>
    </cfRule>
    <cfRule type="cellIs" dxfId="216" priority="4" operator="equal">
      <formula>"Precios Bajos"</formula>
    </cfRule>
  </conditionalFormatting>
  <conditionalFormatting sqref="AU10:AU341">
    <cfRule type="cellIs" dxfId="215" priority="1" operator="equal">
      <formula>"Artificialidad Baja"</formula>
    </cfRule>
    <cfRule type="cellIs" dxfId="214" priority="2" operator="equal">
      <formula>"Precios Bajos"</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BZ1048576"/>
  <sheetViews>
    <sheetView showGridLines="0" zoomScale="55" zoomScaleNormal="55" zoomScaleSheetLayoutView="70" workbookViewId="0">
      <pane ySplit="9" topLeftCell="A10" activePane="bottomLeft" state="frozen"/>
      <selection activeCell="BJ1" sqref="BJ1"/>
      <selection pane="bottomLeft" activeCell="A57" sqref="A57"/>
    </sheetView>
  </sheetViews>
  <sheetFormatPr baseColWidth="10" defaultRowHeight="12.75" x14ac:dyDescent="0.2"/>
  <cols>
    <col min="1" max="1" width="11.140625" style="75" customWidth="1"/>
    <col min="2" max="2" width="16.85546875" style="81" hidden="1" customWidth="1"/>
    <col min="3" max="3" width="42.85546875" style="81" customWidth="1"/>
    <col min="4" max="4" width="13" style="73" customWidth="1"/>
    <col min="5" max="5" width="11" style="73" customWidth="1"/>
    <col min="6" max="6" width="14.42578125" style="73" customWidth="1"/>
    <col min="7" max="8" width="18.140625" style="73" customWidth="1"/>
    <col min="9" max="9" width="16.42578125" style="73" customWidth="1"/>
    <col min="10" max="10" width="19.42578125" style="73" customWidth="1"/>
    <col min="11" max="11" width="12.140625" style="73" customWidth="1"/>
    <col min="12" max="12" width="16.42578125" style="73" customWidth="1"/>
    <col min="13" max="13" width="19.42578125" style="73" customWidth="1"/>
    <col min="14" max="14" width="12.140625" style="73" customWidth="1"/>
    <col min="15" max="15" width="16.42578125" style="73" customWidth="1"/>
    <col min="16" max="16" width="19.42578125" style="73" customWidth="1"/>
    <col min="17" max="17" width="12.140625" style="73" customWidth="1"/>
    <col min="18" max="18" width="18.42578125" style="73" customWidth="1"/>
    <col min="19" max="22" width="15.85546875" style="73" customWidth="1"/>
    <col min="23" max="23" width="17.28515625" style="73" customWidth="1"/>
    <col min="24" max="29" width="15.85546875" style="73" customWidth="1"/>
    <col min="30" max="30" width="15.7109375" style="73" customWidth="1"/>
    <col min="31" max="31" width="22" style="73" customWidth="1"/>
    <col min="32" max="32" width="11.42578125" style="73" customWidth="1"/>
    <col min="33" max="33" width="20.42578125" style="73" customWidth="1"/>
    <col min="34" max="34" width="22.42578125" style="73" customWidth="1"/>
    <col min="35" max="35" width="11.42578125" style="73" customWidth="1"/>
    <col min="36" max="36" width="23.42578125" style="73" customWidth="1"/>
    <col min="37" max="37" width="22.28515625" style="73" customWidth="1"/>
    <col min="38" max="38" width="11.42578125" style="73" customWidth="1"/>
    <col min="39" max="39" width="20.5703125" style="73" customWidth="1"/>
    <col min="40" max="40" width="27.7109375" style="73" customWidth="1"/>
    <col min="41" max="41" width="11.42578125" style="73" customWidth="1"/>
    <col min="42" max="42" width="20" style="73" customWidth="1"/>
    <col min="43" max="43" width="22.7109375" style="73" customWidth="1"/>
    <col min="44" max="44" width="13.42578125" style="73" customWidth="1"/>
    <col min="45" max="45" width="20" style="73" customWidth="1"/>
    <col min="46" max="46" width="22.7109375" style="73" customWidth="1"/>
    <col min="47" max="47" width="13.42578125" style="73" customWidth="1"/>
    <col min="48" max="48" width="17.5703125" style="73" customWidth="1"/>
    <col min="49" max="49" width="25.140625" style="73" customWidth="1"/>
    <col min="50" max="50" width="15.7109375" style="73" customWidth="1"/>
    <col min="51" max="51" width="17.5703125" style="73" customWidth="1"/>
    <col min="52" max="52" width="25.140625" style="73" customWidth="1"/>
    <col min="53" max="53" width="15.7109375" style="73" customWidth="1"/>
    <col min="54" max="54" width="17.5703125" style="73" customWidth="1"/>
    <col min="55" max="55" width="25.140625" style="73" customWidth="1"/>
    <col min="56" max="56" width="15.7109375" style="73" customWidth="1"/>
    <col min="57" max="57" width="19.5703125" style="73" customWidth="1"/>
    <col min="58" max="58" width="25.85546875" style="73" customWidth="1"/>
    <col min="59" max="60" width="11.42578125" style="73" customWidth="1"/>
    <col min="61" max="61" width="21.42578125" style="73" customWidth="1"/>
    <col min="62" max="62" width="14.7109375" style="73" customWidth="1"/>
    <col min="63" max="63" width="11.42578125" style="73" customWidth="1"/>
    <col min="64" max="64" width="21.42578125" style="73" customWidth="1"/>
    <col min="65" max="65" width="14.7109375" style="73" customWidth="1"/>
    <col min="66" max="66" width="11.42578125" style="73" customWidth="1"/>
    <col min="67" max="67" width="20.5703125" style="73" customWidth="1"/>
    <col min="68" max="68" width="11.42578125" style="73"/>
    <col min="69" max="69" width="18.140625" style="73" customWidth="1"/>
    <col min="70" max="70" width="24.42578125" style="73" customWidth="1"/>
    <col min="71" max="71" width="18.5703125" style="73" hidden="1" customWidth="1"/>
    <col min="72" max="72" width="19.5703125" style="73" hidden="1" customWidth="1"/>
    <col min="73" max="73" width="16.140625" style="73" hidden="1" customWidth="1"/>
    <col min="74" max="74" width="25.28515625" style="73" hidden="1" customWidth="1"/>
    <col min="75" max="75" width="38.28515625" style="243" hidden="1" customWidth="1"/>
    <col min="76" max="78" width="0" style="73" hidden="1" customWidth="1"/>
    <col min="79" max="16384" width="11.42578125" style="73"/>
  </cols>
  <sheetData>
    <row r="1" spans="1:78" ht="15" customHeight="1" x14ac:dyDescent="0.2">
      <c r="A1" s="468"/>
      <c r="B1" s="462" t="s">
        <v>45</v>
      </c>
      <c r="C1" s="463"/>
      <c r="D1" s="463"/>
      <c r="E1" s="463"/>
      <c r="F1" s="463"/>
      <c r="G1" s="463"/>
      <c r="H1" s="463"/>
      <c r="I1" s="463"/>
      <c r="J1" s="463"/>
      <c r="K1" s="463"/>
      <c r="L1" s="463"/>
      <c r="M1" s="463"/>
      <c r="N1" s="463"/>
      <c r="O1" s="463"/>
      <c r="P1" s="463"/>
      <c r="Q1" s="463"/>
      <c r="R1" s="463"/>
      <c r="S1" s="463"/>
      <c r="T1" s="463"/>
      <c r="U1" s="463"/>
      <c r="V1" s="463"/>
      <c r="W1" s="463"/>
      <c r="X1" s="463"/>
      <c r="Y1" s="463"/>
      <c r="Z1" s="463"/>
      <c r="AA1" s="463"/>
      <c r="AB1" s="463"/>
      <c r="AC1" s="463"/>
      <c r="AD1" s="463"/>
      <c r="AE1" s="463"/>
      <c r="AF1" s="463"/>
      <c r="AG1" s="463"/>
      <c r="AH1" s="463"/>
      <c r="AI1" s="463"/>
      <c r="AJ1" s="463"/>
      <c r="AK1" s="463"/>
      <c r="AL1" s="463"/>
      <c r="AM1" s="463"/>
      <c r="AN1" s="463"/>
      <c r="AO1" s="463"/>
      <c r="AP1" s="463"/>
      <c r="AQ1" s="463"/>
      <c r="AR1" s="463"/>
      <c r="AS1" s="463"/>
      <c r="AT1" s="463"/>
      <c r="AU1" s="463"/>
      <c r="AV1" s="463"/>
      <c r="AW1" s="463"/>
      <c r="AX1" s="463"/>
      <c r="AY1" s="463"/>
      <c r="AZ1" s="463"/>
      <c r="BA1" s="463"/>
      <c r="BB1" s="463"/>
      <c r="BC1" s="463"/>
      <c r="BD1" s="463"/>
      <c r="BE1" s="463"/>
      <c r="BF1" s="463"/>
      <c r="BG1" s="463"/>
      <c r="BH1" s="463"/>
      <c r="BI1" s="463"/>
      <c r="BJ1" s="463"/>
      <c r="BK1" s="463"/>
      <c r="BL1" s="463"/>
      <c r="BM1" s="463"/>
      <c r="BN1" s="463"/>
      <c r="BO1" s="463"/>
      <c r="BP1" s="464"/>
      <c r="BQ1" s="262" t="s">
        <v>0</v>
      </c>
      <c r="BR1" s="72">
        <v>2</v>
      </c>
      <c r="BT1" s="264"/>
    </row>
    <row r="2" spans="1:78" ht="63" customHeight="1" x14ac:dyDescent="0.2">
      <c r="A2" s="469"/>
      <c r="B2" s="465"/>
      <c r="C2" s="466"/>
      <c r="D2" s="466"/>
      <c r="E2" s="466"/>
      <c r="F2" s="466"/>
      <c r="G2" s="466"/>
      <c r="H2" s="466"/>
      <c r="I2" s="466"/>
      <c r="J2" s="466"/>
      <c r="K2" s="466"/>
      <c r="L2" s="466"/>
      <c r="M2" s="466"/>
      <c r="N2" s="466"/>
      <c r="O2" s="466"/>
      <c r="P2" s="466"/>
      <c r="Q2" s="466"/>
      <c r="R2" s="466"/>
      <c r="S2" s="466"/>
      <c r="T2" s="466"/>
      <c r="U2" s="466"/>
      <c r="V2" s="466"/>
      <c r="W2" s="466"/>
      <c r="X2" s="466"/>
      <c r="Y2" s="466"/>
      <c r="Z2" s="466"/>
      <c r="AA2" s="466"/>
      <c r="AB2" s="466"/>
      <c r="AC2" s="466"/>
      <c r="AD2" s="466"/>
      <c r="AE2" s="466"/>
      <c r="AF2" s="466"/>
      <c r="AG2" s="466"/>
      <c r="AH2" s="466"/>
      <c r="AI2" s="466"/>
      <c r="AJ2" s="466"/>
      <c r="AK2" s="466"/>
      <c r="AL2" s="466"/>
      <c r="AM2" s="466"/>
      <c r="AN2" s="466"/>
      <c r="AO2" s="466"/>
      <c r="AP2" s="466"/>
      <c r="AQ2" s="466"/>
      <c r="AR2" s="466"/>
      <c r="AS2" s="466"/>
      <c r="AT2" s="466"/>
      <c r="AU2" s="466"/>
      <c r="AV2" s="466"/>
      <c r="AW2" s="466"/>
      <c r="AX2" s="466"/>
      <c r="AY2" s="466"/>
      <c r="AZ2" s="466"/>
      <c r="BA2" s="466"/>
      <c r="BB2" s="466"/>
      <c r="BC2" s="466"/>
      <c r="BD2" s="466"/>
      <c r="BE2" s="466"/>
      <c r="BF2" s="466"/>
      <c r="BG2" s="466"/>
      <c r="BH2" s="466"/>
      <c r="BI2" s="466"/>
      <c r="BJ2" s="466"/>
      <c r="BK2" s="466"/>
      <c r="BL2" s="466"/>
      <c r="BM2" s="466"/>
      <c r="BN2" s="466"/>
      <c r="BO2" s="466"/>
      <c r="BP2" s="467"/>
      <c r="BQ2" s="263" t="s">
        <v>1</v>
      </c>
      <c r="BR2" s="74">
        <v>43326</v>
      </c>
      <c r="BT2" s="265"/>
    </row>
    <row r="3" spans="1:78" ht="13.5" customHeight="1" x14ac:dyDescent="0.2">
      <c r="A3" s="469"/>
      <c r="B3" s="465"/>
      <c r="C3" s="466"/>
      <c r="D3" s="466"/>
      <c r="E3" s="466"/>
      <c r="F3" s="466"/>
      <c r="G3" s="466"/>
      <c r="H3" s="466"/>
      <c r="I3" s="466"/>
      <c r="J3" s="466"/>
      <c r="K3" s="466"/>
      <c r="L3" s="466"/>
      <c r="M3" s="466"/>
      <c r="N3" s="466"/>
      <c r="O3" s="466"/>
      <c r="P3" s="466"/>
      <c r="Q3" s="466"/>
      <c r="R3" s="466"/>
      <c r="S3" s="466"/>
      <c r="T3" s="466"/>
      <c r="U3" s="466"/>
      <c r="V3" s="466"/>
      <c r="W3" s="466"/>
      <c r="X3" s="466"/>
      <c r="Y3" s="466"/>
      <c r="Z3" s="466"/>
      <c r="AA3" s="466"/>
      <c r="AB3" s="466"/>
      <c r="AC3" s="466"/>
      <c r="AD3" s="466"/>
      <c r="AE3" s="466"/>
      <c r="AF3" s="466"/>
      <c r="AG3" s="466"/>
      <c r="AH3" s="466"/>
      <c r="AI3" s="466"/>
      <c r="AJ3" s="466"/>
      <c r="AK3" s="466"/>
      <c r="AL3" s="466"/>
      <c r="AM3" s="466"/>
      <c r="AN3" s="466"/>
      <c r="AO3" s="466"/>
      <c r="AP3" s="466"/>
      <c r="AQ3" s="466"/>
      <c r="AR3" s="466"/>
      <c r="AS3" s="466"/>
      <c r="AT3" s="466"/>
      <c r="AU3" s="466"/>
      <c r="AV3" s="466"/>
      <c r="AW3" s="466"/>
      <c r="AX3" s="466"/>
      <c r="AY3" s="466"/>
      <c r="AZ3" s="466"/>
      <c r="BA3" s="466"/>
      <c r="BB3" s="466"/>
      <c r="BC3" s="466"/>
      <c r="BD3" s="466"/>
      <c r="BE3" s="466"/>
      <c r="BF3" s="466"/>
      <c r="BG3" s="466"/>
      <c r="BH3" s="466"/>
      <c r="BI3" s="466"/>
      <c r="BJ3" s="466"/>
      <c r="BK3" s="466"/>
      <c r="BL3" s="466"/>
      <c r="BM3" s="466"/>
      <c r="BN3" s="466"/>
      <c r="BO3" s="466"/>
      <c r="BP3" s="467"/>
      <c r="BQ3" s="364" t="s">
        <v>2</v>
      </c>
      <c r="BR3" s="171" t="s">
        <v>7</v>
      </c>
      <c r="BT3" s="265"/>
    </row>
    <row r="4" spans="1:78" ht="15.75" x14ac:dyDescent="0.25">
      <c r="A4" s="471" t="s">
        <v>1033</v>
      </c>
      <c r="B4" s="472"/>
      <c r="C4" s="472"/>
      <c r="D4" s="472"/>
      <c r="E4" s="472"/>
      <c r="F4" s="472"/>
      <c r="G4" s="472"/>
      <c r="H4" s="472"/>
      <c r="I4" s="472"/>
      <c r="J4" s="472"/>
      <c r="K4" s="472"/>
      <c r="L4" s="472"/>
      <c r="M4" s="472"/>
      <c r="N4" s="472"/>
      <c r="O4" s="472"/>
      <c r="P4" s="472"/>
      <c r="Q4" s="472"/>
      <c r="R4" s="472"/>
      <c r="S4" s="472"/>
      <c r="T4" s="472"/>
      <c r="U4" s="472"/>
      <c r="V4" s="472"/>
      <c r="W4" s="472"/>
      <c r="X4" s="472"/>
      <c r="Y4" s="472"/>
      <c r="Z4" s="472"/>
      <c r="AA4" s="472"/>
      <c r="AB4" s="472"/>
      <c r="AC4" s="472"/>
      <c r="AD4" s="472"/>
      <c r="AE4" s="472"/>
      <c r="AF4" s="472"/>
      <c r="AG4" s="472"/>
      <c r="AH4" s="472"/>
      <c r="AI4" s="472"/>
      <c r="AJ4" s="472"/>
      <c r="AK4" s="472"/>
      <c r="AL4" s="472"/>
      <c r="AM4" s="472"/>
      <c r="AN4" s="472"/>
      <c r="AO4" s="472"/>
      <c r="AP4" s="472"/>
      <c r="AQ4" s="472"/>
      <c r="AR4" s="472"/>
      <c r="AS4" s="472"/>
      <c r="AT4" s="472"/>
      <c r="AU4" s="472"/>
      <c r="AV4" s="472"/>
      <c r="AW4" s="472"/>
      <c r="AX4" s="472"/>
      <c r="AY4" s="472"/>
      <c r="AZ4" s="472"/>
      <c r="BA4" s="472"/>
      <c r="BB4" s="472"/>
      <c r="BC4" s="472"/>
      <c r="BD4" s="472"/>
      <c r="BE4" s="472"/>
      <c r="BF4" s="472"/>
      <c r="BG4" s="472"/>
      <c r="BH4" s="472"/>
      <c r="BI4" s="472"/>
      <c r="BJ4" s="472"/>
      <c r="BK4" s="472"/>
      <c r="BL4" s="472"/>
      <c r="BM4" s="472"/>
      <c r="BN4" s="472"/>
      <c r="BO4" s="472"/>
      <c r="BP4" s="472"/>
      <c r="BQ4" s="472"/>
      <c r="BR4" s="473"/>
      <c r="BS4" s="367"/>
      <c r="BT4" s="367"/>
      <c r="BU4" s="367"/>
      <c r="BV4" s="368"/>
      <c r="BW4" s="367"/>
      <c r="BX4" s="367"/>
      <c r="BY4" s="367"/>
      <c r="BZ4" s="367"/>
    </row>
    <row r="5" spans="1:78" ht="54.75" customHeight="1" x14ac:dyDescent="0.2">
      <c r="A5" s="474" t="s">
        <v>715</v>
      </c>
      <c r="B5" s="475"/>
      <c r="C5" s="475"/>
      <c r="D5" s="475"/>
      <c r="E5" s="475"/>
      <c r="F5" s="475"/>
      <c r="G5" s="475"/>
      <c r="H5" s="475"/>
      <c r="I5" s="475"/>
      <c r="J5" s="475"/>
      <c r="K5" s="475"/>
      <c r="L5" s="475"/>
      <c r="M5" s="475"/>
      <c r="N5" s="475"/>
      <c r="O5" s="475"/>
      <c r="P5" s="475"/>
      <c r="Q5" s="475"/>
      <c r="R5" s="475"/>
      <c r="S5" s="475"/>
      <c r="T5" s="475"/>
      <c r="U5" s="475"/>
      <c r="V5" s="475"/>
      <c r="W5" s="475"/>
      <c r="X5" s="475"/>
      <c r="Y5" s="475"/>
      <c r="Z5" s="475"/>
      <c r="AA5" s="475"/>
      <c r="AB5" s="475"/>
      <c r="AC5" s="475"/>
      <c r="AD5" s="475"/>
      <c r="AE5" s="475"/>
      <c r="AF5" s="475"/>
      <c r="AG5" s="475"/>
      <c r="AH5" s="475"/>
      <c r="AI5" s="475"/>
      <c r="AJ5" s="475"/>
      <c r="AK5" s="475"/>
      <c r="AL5" s="475"/>
      <c r="AM5" s="475"/>
      <c r="AN5" s="475"/>
      <c r="AO5" s="475"/>
      <c r="AP5" s="475"/>
      <c r="AQ5" s="475"/>
      <c r="AR5" s="475"/>
      <c r="AS5" s="475"/>
      <c r="AT5" s="475"/>
      <c r="AU5" s="475"/>
      <c r="AV5" s="475"/>
      <c r="AW5" s="475"/>
      <c r="AX5" s="475"/>
      <c r="AY5" s="475"/>
      <c r="AZ5" s="475"/>
      <c r="BA5" s="475"/>
      <c r="BB5" s="475"/>
      <c r="BC5" s="475"/>
      <c r="BD5" s="475"/>
      <c r="BE5" s="475"/>
      <c r="BF5" s="475"/>
      <c r="BG5" s="475"/>
      <c r="BH5" s="475"/>
      <c r="BI5" s="475"/>
      <c r="BJ5" s="475"/>
      <c r="BK5" s="475"/>
      <c r="BL5" s="475"/>
      <c r="BM5" s="475"/>
      <c r="BN5" s="475"/>
      <c r="BO5" s="475"/>
      <c r="BP5" s="475"/>
      <c r="BQ5" s="475"/>
      <c r="BR5" s="476"/>
      <c r="BS5" s="369"/>
      <c r="BT5" s="369"/>
      <c r="BU5" s="369"/>
      <c r="BV5" s="369"/>
      <c r="BW5" s="369"/>
      <c r="BX5" s="369"/>
      <c r="BY5" s="369"/>
      <c r="BZ5" s="369"/>
    </row>
    <row r="6" spans="1:78" x14ac:dyDescent="0.2">
      <c r="A6" s="470"/>
      <c r="B6" s="452"/>
      <c r="C6" s="452"/>
      <c r="D6" s="452"/>
      <c r="E6" s="452"/>
      <c r="F6" s="452"/>
      <c r="G6" s="452"/>
      <c r="H6" s="452"/>
      <c r="I6" s="340"/>
      <c r="J6" s="340"/>
      <c r="K6" s="340"/>
      <c r="L6" s="340"/>
      <c r="M6" s="340"/>
      <c r="N6" s="340"/>
      <c r="O6" s="340"/>
      <c r="P6" s="340"/>
      <c r="Q6" s="340"/>
      <c r="R6" s="340"/>
      <c r="S6" s="340"/>
      <c r="T6" s="340"/>
      <c r="U6" s="340"/>
      <c r="V6" s="340"/>
      <c r="W6" s="340"/>
      <c r="X6" s="340"/>
      <c r="Y6" s="340"/>
      <c r="Z6" s="340"/>
      <c r="AA6" s="340"/>
      <c r="AB6" s="340"/>
      <c r="AC6" s="340"/>
    </row>
    <row r="7" spans="1:78" ht="42" customHeight="1" x14ac:dyDescent="0.2">
      <c r="A7" s="459"/>
      <c r="B7" s="460"/>
      <c r="C7" s="460"/>
      <c r="D7" s="460"/>
      <c r="E7" s="460"/>
      <c r="F7" s="460"/>
      <c r="G7" s="460"/>
      <c r="H7" s="460"/>
      <c r="I7" s="460"/>
      <c r="J7" s="460"/>
      <c r="K7" s="460"/>
      <c r="L7" s="460"/>
      <c r="M7" s="460"/>
      <c r="N7" s="460"/>
      <c r="O7" s="460"/>
      <c r="P7" s="460"/>
      <c r="Q7" s="460"/>
      <c r="R7" s="460"/>
      <c r="S7" s="460"/>
      <c r="T7" s="460"/>
      <c r="U7" s="460"/>
      <c r="V7" s="460"/>
      <c r="W7" s="460"/>
      <c r="X7" s="460"/>
      <c r="Y7" s="460"/>
      <c r="Z7" s="460"/>
      <c r="AA7" s="460"/>
      <c r="AB7" s="460"/>
      <c r="AC7" s="460"/>
      <c r="AD7" s="460"/>
      <c r="AE7" s="460"/>
      <c r="AF7" s="460"/>
      <c r="AG7" s="460"/>
      <c r="AH7" s="460"/>
      <c r="AI7" s="460"/>
      <c r="AJ7" s="460"/>
      <c r="AK7" s="460"/>
      <c r="AL7" s="460"/>
      <c r="AM7" s="460"/>
      <c r="AN7" s="460"/>
      <c r="AO7" s="460"/>
      <c r="AP7" s="460"/>
      <c r="AQ7" s="460"/>
      <c r="AR7" s="460"/>
      <c r="AS7" s="460"/>
      <c r="AT7" s="460"/>
      <c r="AU7" s="460"/>
      <c r="AV7" s="460"/>
      <c r="AW7" s="460"/>
      <c r="AX7" s="460"/>
      <c r="AY7" s="460"/>
      <c r="AZ7" s="460"/>
      <c r="BA7" s="460"/>
      <c r="BB7" s="460"/>
      <c r="BC7" s="460"/>
      <c r="BD7" s="460"/>
      <c r="BE7" s="460"/>
      <c r="BF7" s="460"/>
      <c r="BG7" s="460"/>
      <c r="BH7" s="460"/>
      <c r="BI7" s="460"/>
      <c r="BJ7" s="460"/>
      <c r="BK7" s="460"/>
      <c r="BL7" s="460"/>
      <c r="BM7" s="460"/>
      <c r="BN7" s="460"/>
      <c r="BO7" s="460"/>
      <c r="BP7" s="460"/>
      <c r="BQ7" s="460"/>
      <c r="BR7" s="460"/>
      <c r="BS7" s="460"/>
      <c r="BT7" s="460"/>
      <c r="BU7" s="460"/>
      <c r="BV7" s="460"/>
      <c r="BW7" s="461"/>
    </row>
    <row r="8" spans="1:78" s="3" customFormat="1" ht="48.75" customHeight="1" x14ac:dyDescent="0.2">
      <c r="A8" s="477" t="s">
        <v>24</v>
      </c>
      <c r="B8" s="477" t="s">
        <v>713</v>
      </c>
      <c r="C8" s="477" t="s">
        <v>28</v>
      </c>
      <c r="D8" s="477" t="s">
        <v>29</v>
      </c>
      <c r="E8" s="477" t="s">
        <v>30</v>
      </c>
      <c r="F8" s="479" t="s">
        <v>12</v>
      </c>
      <c r="G8" s="479" t="s">
        <v>712</v>
      </c>
      <c r="H8" s="479" t="s">
        <v>33</v>
      </c>
      <c r="I8" s="456" t="s">
        <v>1039</v>
      </c>
      <c r="J8" s="456"/>
      <c r="K8" s="456"/>
      <c r="L8" s="456" t="s">
        <v>1001</v>
      </c>
      <c r="M8" s="456"/>
      <c r="N8" s="456"/>
      <c r="O8" s="456" t="s">
        <v>730</v>
      </c>
      <c r="P8" s="456"/>
      <c r="Q8" s="456"/>
      <c r="R8" s="456" t="s">
        <v>1040</v>
      </c>
      <c r="S8" s="456"/>
      <c r="T8" s="456"/>
      <c r="U8" s="456" t="s">
        <v>721</v>
      </c>
      <c r="V8" s="456"/>
      <c r="W8" s="456"/>
      <c r="X8" s="456" t="s">
        <v>722</v>
      </c>
      <c r="Y8" s="456"/>
      <c r="Z8" s="456"/>
      <c r="AA8" s="456" t="s">
        <v>1041</v>
      </c>
      <c r="AB8" s="456"/>
      <c r="AC8" s="456"/>
      <c r="AD8" s="456" t="s">
        <v>945</v>
      </c>
      <c r="AE8" s="456"/>
      <c r="AF8" s="456"/>
      <c r="AG8" s="456" t="s">
        <v>731</v>
      </c>
      <c r="AH8" s="456"/>
      <c r="AI8" s="456"/>
      <c r="AJ8" s="456" t="s">
        <v>732</v>
      </c>
      <c r="AK8" s="456"/>
      <c r="AL8" s="456"/>
      <c r="AM8" s="456" t="s">
        <v>724</v>
      </c>
      <c r="AN8" s="456"/>
      <c r="AO8" s="456"/>
      <c r="AP8" s="456" t="s">
        <v>1048</v>
      </c>
      <c r="AQ8" s="456"/>
      <c r="AR8" s="456"/>
      <c r="AS8" s="456" t="s">
        <v>725</v>
      </c>
      <c r="AT8" s="456"/>
      <c r="AU8" s="456"/>
      <c r="AV8" s="456" t="s">
        <v>1049</v>
      </c>
      <c r="AW8" s="456"/>
      <c r="AX8" s="456"/>
      <c r="AY8" s="456" t="s">
        <v>726</v>
      </c>
      <c r="AZ8" s="456"/>
      <c r="BA8" s="456"/>
      <c r="BB8" s="456" t="s">
        <v>727</v>
      </c>
      <c r="BC8" s="456"/>
      <c r="BD8" s="456"/>
      <c r="BE8" s="456" t="s">
        <v>1042</v>
      </c>
      <c r="BF8" s="456"/>
      <c r="BG8" s="456"/>
      <c r="BH8" s="456" t="s">
        <v>1065</v>
      </c>
      <c r="BI8" s="456"/>
      <c r="BJ8" s="456"/>
      <c r="BK8" s="456" t="s">
        <v>728</v>
      </c>
      <c r="BL8" s="456"/>
      <c r="BM8" s="456"/>
      <c r="BN8" s="456" t="s">
        <v>1034</v>
      </c>
      <c r="BO8" s="456"/>
      <c r="BP8" s="456"/>
      <c r="BQ8" s="457" t="s">
        <v>948</v>
      </c>
      <c r="BR8" s="458"/>
      <c r="BS8" s="457" t="s">
        <v>946</v>
      </c>
      <c r="BT8" s="458"/>
      <c r="BU8" s="457" t="s">
        <v>947</v>
      </c>
      <c r="BV8" s="458"/>
      <c r="BW8" s="245"/>
    </row>
    <row r="9" spans="1:78" s="3" customFormat="1" ht="38.25" x14ac:dyDescent="0.2">
      <c r="A9" s="478"/>
      <c r="B9" s="478"/>
      <c r="C9" s="478"/>
      <c r="D9" s="478"/>
      <c r="E9" s="478"/>
      <c r="F9" s="480"/>
      <c r="G9" s="480"/>
      <c r="H9" s="480"/>
      <c r="I9" s="337" t="s">
        <v>10</v>
      </c>
      <c r="J9" s="337" t="s">
        <v>27</v>
      </c>
      <c r="K9" s="337" t="s">
        <v>14</v>
      </c>
      <c r="L9" s="337" t="s">
        <v>10</v>
      </c>
      <c r="M9" s="337" t="s">
        <v>27</v>
      </c>
      <c r="N9" s="337" t="s">
        <v>14</v>
      </c>
      <c r="O9" s="337" t="s">
        <v>10</v>
      </c>
      <c r="P9" s="337" t="s">
        <v>27</v>
      </c>
      <c r="Q9" s="337" t="s">
        <v>14</v>
      </c>
      <c r="R9" s="337" t="s">
        <v>10</v>
      </c>
      <c r="S9" s="337" t="s">
        <v>27</v>
      </c>
      <c r="T9" s="337" t="s">
        <v>14</v>
      </c>
      <c r="U9" s="337" t="s">
        <v>10</v>
      </c>
      <c r="V9" s="337" t="s">
        <v>27</v>
      </c>
      <c r="W9" s="337" t="s">
        <v>14</v>
      </c>
      <c r="X9" s="337" t="s">
        <v>10</v>
      </c>
      <c r="Y9" s="337" t="s">
        <v>27</v>
      </c>
      <c r="Z9" s="337" t="s">
        <v>14</v>
      </c>
      <c r="AA9" s="337" t="s">
        <v>10</v>
      </c>
      <c r="AB9" s="337" t="s">
        <v>27</v>
      </c>
      <c r="AC9" s="337" t="s">
        <v>14</v>
      </c>
      <c r="AD9" s="337" t="s">
        <v>10</v>
      </c>
      <c r="AE9" s="337" t="s">
        <v>27</v>
      </c>
      <c r="AF9" s="337" t="s">
        <v>14</v>
      </c>
      <c r="AG9" s="337" t="s">
        <v>10</v>
      </c>
      <c r="AH9" s="337" t="s">
        <v>27</v>
      </c>
      <c r="AI9" s="337" t="s">
        <v>14</v>
      </c>
      <c r="AJ9" s="337" t="s">
        <v>10</v>
      </c>
      <c r="AK9" s="337" t="s">
        <v>27</v>
      </c>
      <c r="AL9" s="337" t="s">
        <v>14</v>
      </c>
      <c r="AM9" s="337" t="s">
        <v>10</v>
      </c>
      <c r="AN9" s="337" t="s">
        <v>27</v>
      </c>
      <c r="AO9" s="337" t="s">
        <v>14</v>
      </c>
      <c r="AP9" s="337" t="s">
        <v>10</v>
      </c>
      <c r="AQ9" s="337" t="s">
        <v>27</v>
      </c>
      <c r="AR9" s="337" t="s">
        <v>14</v>
      </c>
      <c r="AS9" s="337" t="s">
        <v>10</v>
      </c>
      <c r="AT9" s="337" t="s">
        <v>27</v>
      </c>
      <c r="AU9" s="337" t="s">
        <v>14</v>
      </c>
      <c r="AV9" s="337" t="s">
        <v>10</v>
      </c>
      <c r="AW9" s="337" t="s">
        <v>27</v>
      </c>
      <c r="AX9" s="337" t="s">
        <v>14</v>
      </c>
      <c r="AY9" s="337" t="s">
        <v>10</v>
      </c>
      <c r="AZ9" s="337" t="s">
        <v>27</v>
      </c>
      <c r="BA9" s="337" t="s">
        <v>14</v>
      </c>
      <c r="BB9" s="337" t="s">
        <v>10</v>
      </c>
      <c r="BC9" s="337" t="s">
        <v>27</v>
      </c>
      <c r="BD9" s="337" t="s">
        <v>14</v>
      </c>
      <c r="BE9" s="337" t="s">
        <v>10</v>
      </c>
      <c r="BF9" s="337" t="s">
        <v>27</v>
      </c>
      <c r="BG9" s="337" t="s">
        <v>14</v>
      </c>
      <c r="BH9" s="337" t="s">
        <v>10</v>
      </c>
      <c r="BI9" s="337" t="s">
        <v>27</v>
      </c>
      <c r="BJ9" s="337" t="s">
        <v>14</v>
      </c>
      <c r="BK9" s="337" t="s">
        <v>10</v>
      </c>
      <c r="BL9" s="337" t="s">
        <v>27</v>
      </c>
      <c r="BM9" s="337" t="s">
        <v>14</v>
      </c>
      <c r="BN9" s="337" t="s">
        <v>10</v>
      </c>
      <c r="BO9" s="337" t="s">
        <v>27</v>
      </c>
      <c r="BP9" s="337" t="s">
        <v>14</v>
      </c>
      <c r="BQ9" s="337" t="s">
        <v>1026</v>
      </c>
      <c r="BR9" s="337" t="s">
        <v>1027</v>
      </c>
      <c r="BS9" s="337" t="s">
        <v>14</v>
      </c>
      <c r="BT9" s="337" t="s">
        <v>1028</v>
      </c>
      <c r="BU9" s="337" t="s">
        <v>14</v>
      </c>
      <c r="BV9" s="337" t="s">
        <v>1028</v>
      </c>
      <c r="BW9" s="245" t="s">
        <v>1030</v>
      </c>
      <c r="BX9" s="3">
        <v>1</v>
      </c>
    </row>
    <row r="10" spans="1:78" s="3" customFormat="1" ht="25.5" x14ac:dyDescent="0.2">
      <c r="A10" s="365">
        <v>1</v>
      </c>
      <c r="B10" s="22" t="str">
        <f>VLOOKUP(A10,'PRECIOS UNITARIOS'!A10:B341,2,0)</f>
        <v>DM044</v>
      </c>
      <c r="C10" s="135" t="str">
        <f>VLOOKUP(A10,'PRECIOS UNITARIOS'!A10:C341,3,0)</f>
        <v>AGUJA DE ESCLEROTERAPIA GASTRICA DESECHABLE</v>
      </c>
      <c r="D10" s="18">
        <f>VLOOKUP(A10,'PRECIOS UNITARIOS'!A10:D341,4,0)</f>
        <v>1</v>
      </c>
      <c r="E10" s="23" t="str">
        <f>VLOOKUP(A10,'PRECIOS UNITARIOS'!A10:E341,5,0)</f>
        <v>UN</v>
      </c>
      <c r="F10" s="23">
        <f>VLOOKUP(A10,'PRECIOS UNITARIOS'!A10:F341,6,0)</f>
        <v>135000</v>
      </c>
      <c r="G10" s="23">
        <f>VLOOKUP(A10,'PRECIOS UNITARIOS'!A10:G341,7,0)</f>
        <v>2</v>
      </c>
      <c r="H10" s="23">
        <f>+F10*G10</f>
        <v>270000</v>
      </c>
      <c r="I10" s="5" t="str">
        <f>+'EV PRECIO REFERENCIA'!I10</f>
        <v/>
      </c>
      <c r="J10" s="5" t="str">
        <f>+'EV PRECIO REFERENCIA'!K10</f>
        <v>NO CUMPLE</v>
      </c>
      <c r="K10" s="6">
        <f>+IF(J10="NO OFERTADO",0,IF(J10="NO CUMPLE EV TECNICA",0,IF(J10="NO CUMPLE",0,IF(J10="CUMPLE",('PRECIOS UNITARIOS'!$BB10*500)/I10))))</f>
        <v>0</v>
      </c>
      <c r="L10" s="5" t="str">
        <f>+'EV PRECIO REFERENCIA'!L10</f>
        <v/>
      </c>
      <c r="M10" s="5" t="str">
        <f>+'EV PRECIO REFERENCIA'!N10</f>
        <v>NO CUMPLE</v>
      </c>
      <c r="N10" s="6">
        <f>+IF(M10="NO OFERTADO",0,IF(M10="NO CUMPLE EV TECNICA",0,IF(M10="NO CUMPLE",0,IF(M10="CUMPLE",('PRECIOS UNITARIOS'!$BB10*500)/L10))))</f>
        <v>0</v>
      </c>
      <c r="O10" s="5" t="str">
        <f>+'PRECIOS UNITARIOS'!N10</f>
        <v/>
      </c>
      <c r="P10" s="5" t="str">
        <f>+'EV PRECIO REFERENCIA'!Q10</f>
        <v>NO CUMPLE</v>
      </c>
      <c r="Q10" s="6">
        <f>+IF(P10="NO OFERTADO",0,IF(P10="NO CUMPLE EV TECNICA",0,IF(P10="NO CUMPLE",0,IF(P10="CUMPLE",('PRECIOS UNITARIOS'!$BB10*500)/O10))))</f>
        <v>0</v>
      </c>
      <c r="R10" s="5" t="str">
        <f>+'PRECIOS UNITARIOS'!P10</f>
        <v/>
      </c>
      <c r="S10" s="5" t="str">
        <f>+'EV PRECIO REFERENCIA'!T10</f>
        <v>NO CUMPLE</v>
      </c>
      <c r="T10" s="6">
        <f>+IF(S10="NO OFERTADO",0,IF(S10="NO CUMPLE EV TECNICA",0,IF(S10="NO CUMPLE",0,IF(S10="CUMPLE",('PRECIOS UNITARIOS'!$BB10*500)/R10))))</f>
        <v>0</v>
      </c>
      <c r="U10" s="6" t="str">
        <f>+'EV PRECIO REFERENCIA'!U10</f>
        <v/>
      </c>
      <c r="V10" s="5" t="str">
        <f>+'EV PRECIO REFERENCIA'!W10</f>
        <v>NO CUMPLE</v>
      </c>
      <c r="W10" s="6">
        <f>+IF(V10="NO OFERTADO",0,IF(V10="NO CUMPLE EV TECNICA",0,IF(V10="NO CUMPLE",0,IF(V10="CUMPLE",('PRECIOS UNITARIOS'!$BB10*500)/U10))))</f>
        <v>0</v>
      </c>
      <c r="X10" s="6" t="str">
        <f>+'EV PRECIO REFERENCIA'!X10</f>
        <v/>
      </c>
      <c r="Y10" s="5" t="str">
        <f>+'EV PRECIO REFERENCIA'!Z10</f>
        <v>NO CUMPLE</v>
      </c>
      <c r="Z10" s="6">
        <f>+IF(Y10="NO OFERTADO",0,IF(Y10="NO CUMPLE EV TECNICA",0,IF(Y10="NO CUMPLE",0,IF(Y10="CUMPLE",('PRECIOS UNITARIOS'!$BB10*500)/X10))))</f>
        <v>0</v>
      </c>
      <c r="AA10" s="6"/>
      <c r="AB10" s="5" t="str">
        <f>+'EV PRECIO REFERENCIA'!AF10</f>
        <v>NO CUMPLE</v>
      </c>
      <c r="AC10" s="6">
        <f>+IF(AB10="NO OFERTADO",0,IF(AB10="NO CUMPLE EV TECNICA",0,IF(AB10="NO CUMPLE",0,IF(AB10="CUMPLE",('PRECIOS UNITARIOS'!$BB10*500)/AA10))))</f>
        <v>0</v>
      </c>
      <c r="AD10" s="5" t="str">
        <f>+'PRECIOS UNITARIOS'!Z10</f>
        <v/>
      </c>
      <c r="AE10" s="5" t="str">
        <f>+'EV PRECIO REFERENCIA'!AI10</f>
        <v>NO CUMPLE</v>
      </c>
      <c r="AF10" s="6">
        <f>+IF(AE10="NO OFERTADO",0,IF(AE10="NO CUMPLE EV TECNICA",0,IF(AE10="NO CUMPLE",0,IF(AE10="CUMPLE",('PRECIOS UNITARIOS'!$BB10*500)/AD10))))</f>
        <v>0</v>
      </c>
      <c r="AG10" s="5" t="str">
        <f>+'PRECIOS UNITARIOS'!AB10</f>
        <v/>
      </c>
      <c r="AH10" s="5" t="str">
        <f>+'EV PRECIO REFERENCIA'!AL10</f>
        <v>NO CUMPLE</v>
      </c>
      <c r="AI10" s="6">
        <f>+IF(AH10="NO OFERTADO",0,IF(AH10="NO CUMPLE EV TECNICA",0,IF(AH10="NO CUMPLE",0,IF(AH10="CUMPLE",('PRECIOS UNITARIOS'!$BB10*500)/AG10))))</f>
        <v>0</v>
      </c>
      <c r="AJ10" s="5" t="str">
        <f>+'PRECIOS UNITARIOS'!AD10</f>
        <v/>
      </c>
      <c r="AK10" s="5" t="str">
        <f>+'EV PRECIO REFERENCIA'!AO10</f>
        <v>NO CUMPLE</v>
      </c>
      <c r="AL10" s="6">
        <f>+IF(AK10="NO OFERTADO",0,IF(AK10="NO CUMPLE EV TECNICA",0,IF(AK10="NO CUMPLE",0,IF(AK10="CUMPLE",('PRECIOS UNITARIOS'!$BB10*500)/AJ10))))</f>
        <v>0</v>
      </c>
      <c r="AM10" s="5" t="str">
        <f>+'PRECIOS UNITARIOS'!AF10</f>
        <v/>
      </c>
      <c r="AN10" s="5" t="str">
        <f>+'EV PRECIO REFERENCIA'!AR10</f>
        <v>NO CUMPLE</v>
      </c>
      <c r="AO10" s="6">
        <f>+IF(AN10="NO OFERTADO",0,IF(AN10="NO CUMPLE EV TECNICA",0,IF(AN10="NO CUMPLE",0,IF(AN10="CUMPLE",('PRECIOS UNITARIOS'!$BB10*500)/AM10))))</f>
        <v>0</v>
      </c>
      <c r="AP10" s="5" t="str">
        <f>+'PRECIOS UNITARIOS'!AH10</f>
        <v/>
      </c>
      <c r="AQ10" s="5" t="str">
        <f>+'EV PRECIO REFERENCIA'!AU10</f>
        <v>NO CUMPLE</v>
      </c>
      <c r="AR10" s="6">
        <f>+IF(AQ10="NO OFERTADO",0,IF(AQ10="NO CUMPLE EV TECNICA",0,IF(AQ10="NO CUMPLE",0,IF(AQ10="CUMPLE",('PRECIOS UNITARIOS'!$BB10*500)/AP10))))</f>
        <v>0</v>
      </c>
      <c r="AS10" s="5" t="str">
        <f>+'PRECIOS UNITARIOS'!AJ10</f>
        <v/>
      </c>
      <c r="AT10" s="5" t="str">
        <f>+'EV PRECIO REFERENCIA'!AX10</f>
        <v>NO CUMPLE</v>
      </c>
      <c r="AU10" s="6">
        <f>+IF(AT10="NO OFERTADO",0,IF(AT10="NO CUMPLE EV TECNICA",0,IF(AT10="NO CUMPLE",0,IF(AT10="CUMPLE",('PRECIOS UNITARIOS'!$BB10*500)/AS10))))</f>
        <v>0</v>
      </c>
      <c r="AV10" s="5" t="str">
        <f>+'EV PRECIO REFERENCIA'!AY10</f>
        <v/>
      </c>
      <c r="AW10" s="5" t="str">
        <f>+'EV PRECIO REFERENCIA'!BA10</f>
        <v>NO CUMPLE</v>
      </c>
      <c r="AX10" s="6">
        <f>+IF(AW10="NO OFERTADO",0,IF(AW10="NO CUMPLE EV TECNICA",0,IF(AW10="NO CUMPLE",0,IF(AW10="CUMPLE",('PRECIOS UNITARIOS'!$BB10*500)/AV10))))</f>
        <v>0</v>
      </c>
      <c r="AY10" s="5" t="str">
        <f>+'EV PRECIO REFERENCIA'!BB10</f>
        <v/>
      </c>
      <c r="AZ10" s="5" t="str">
        <f>+'EV PRECIO REFERENCIA'!BD10</f>
        <v>NO CUMPLE</v>
      </c>
      <c r="BA10" s="6">
        <f>+IF(AZ10="NO OFERTADO",0,IF(AZ10="NO CUMPLE EV TECNICA",0,IF(AZ10="NO CUMPLE",0,IF(AZ10="CUMPLE",('PRECIOS UNITARIOS'!$BB10*500)/AY10))))</f>
        <v>0</v>
      </c>
      <c r="BB10" s="5" t="str">
        <f>+'PRECIOS UNITARIOS'!AP10</f>
        <v/>
      </c>
      <c r="BC10" s="5" t="str">
        <f>+'EV PRECIO REFERENCIA'!BG10</f>
        <v>NO CUMPLE</v>
      </c>
      <c r="BD10" s="6">
        <f>+IF(BC10="NO OFERTADO",0,IF(BC10="NO CUMPLE EV TECNICA",0,IF(BC10="NO CUMPLE",0,IF(BC10="CUMPLE",('PRECIOS UNITARIOS'!$BB10*500)/BB10))))</f>
        <v>0</v>
      </c>
      <c r="BE10" s="5" t="str">
        <f>+'PRECIOS UNITARIOS'!AR10</f>
        <v/>
      </c>
      <c r="BF10" s="5" t="str">
        <f>+'EV PRECIO REFERENCIA'!BJ10</f>
        <v>NO CUMPLE</v>
      </c>
      <c r="BG10" s="6">
        <f>+IF(BF10="NO OFERTADO",0,IF(BF10="NO CUMPLE EV TECNICA",0,IF(BF10="NO CUMPLE",0,IF(BF10="CUMPLE",('PRECIOS UNITARIOS'!$BB10*500)/BE10))))</f>
        <v>0</v>
      </c>
      <c r="BH10" s="5" t="str">
        <f>+'EV PRECIO REFERENCIA'!BK10</f>
        <v/>
      </c>
      <c r="BI10" s="5" t="str">
        <f>+'EV PRECIO REFERENCIA'!BM10</f>
        <v>NO CUMPLE</v>
      </c>
      <c r="BJ10" s="6">
        <f>+IF(BI10="NO OFERTADO",0,IF(BI10="NO CUMPLE EV TECNICA",0,IF(BI10="NO CUMPLE",0,IF(BI10="CUMPLE",('PRECIOS UNITARIOS'!$BB10*500)/BH10))))</f>
        <v>0</v>
      </c>
      <c r="BK10" s="5" t="str">
        <f>+'EV PRECIO REFERENCIA'!BQ10</f>
        <v/>
      </c>
      <c r="BL10" s="5" t="str">
        <f>+'EV PRECIO REFERENCIA'!BS10</f>
        <v>NO CUMPLE</v>
      </c>
      <c r="BM10" s="6">
        <f>+IF(BL10="NO OFERTADO",0,IF(BL10="NO CUMPLE EV TECNICA",0,IF(BL10="NO CUMPLE",0,IF(BL10="CUMPLE",('PRECIOS UNITARIOS'!$BB10*500)/BK10))))</f>
        <v>0</v>
      </c>
      <c r="BN10" s="5" t="str">
        <f>+'PRECIOS UNITARIOS'!AX10</f>
        <v/>
      </c>
      <c r="BO10" s="5" t="str">
        <f>+'EV PRECIO REFERENCIA'!BV10</f>
        <v>NO CUMPLE</v>
      </c>
      <c r="BP10" s="6">
        <f>+IF(BO10="NO OFERTADO",0,IF(BO10="NO CUMPLE EV TECNICA",0,IF(BO10="NO CUMPLE",0,IF(BO10="CUMPLE",('PRECIOS UNITARIOS'!$BB10*500)/BN10))))</f>
        <v>0</v>
      </c>
      <c r="BQ10" s="6">
        <f>MAX(K10,N10,Q10,T10,AF10,AI10,AL10,AO10,AU10,BD10,BG10,BP10,AC10,Z10,W10,BA10,BM10,AX10,AR10,BJ10,)</f>
        <v>0</v>
      </c>
      <c r="BR10" s="6" t="s">
        <v>847</v>
      </c>
      <c r="BS10" s="6">
        <v>0</v>
      </c>
      <c r="BT10" s="6" t="s">
        <v>847</v>
      </c>
      <c r="BU10" s="6">
        <v>0</v>
      </c>
      <c r="BV10" s="6" t="s">
        <v>847</v>
      </c>
      <c r="BW10" s="154" t="s">
        <v>823</v>
      </c>
      <c r="BX10" s="3" t="s">
        <v>380</v>
      </c>
    </row>
    <row r="11" spans="1:78" s="3" customFormat="1" x14ac:dyDescent="0.2">
      <c r="A11" s="18">
        <f t="shared" ref="A11:A74" si="0">+A10+1</f>
        <v>2</v>
      </c>
      <c r="B11" s="22" t="str">
        <f>VLOOKUP(A11,'PRECIOS UNITARIOS'!A11:B342,2,0)</f>
        <v>DM2335</v>
      </c>
      <c r="C11" s="135" t="str">
        <f>VLOOKUP(A11,'PRECIOS UNITARIOS'!A11:C342,3,0)</f>
        <v>AGUJA DE INYECCION PARA ENDOSCOPIA</v>
      </c>
      <c r="D11" s="18">
        <f>VLOOKUP(A11,'PRECIOS UNITARIOS'!A11:D342,4,0)</f>
        <v>1</v>
      </c>
      <c r="E11" s="23" t="str">
        <f>VLOOKUP(A11,'PRECIOS UNITARIOS'!A11:E342,5,0)</f>
        <v>UN</v>
      </c>
      <c r="F11" s="23">
        <f>VLOOKUP(A11,'PRECIOS UNITARIOS'!A11:F342,6,0)</f>
        <v>135000</v>
      </c>
      <c r="G11" s="23">
        <f>VLOOKUP(A11,'PRECIOS UNITARIOS'!A11:G342,7,0)</f>
        <v>1</v>
      </c>
      <c r="H11" s="23">
        <f t="shared" ref="H11" si="1">+F11*G11</f>
        <v>135000</v>
      </c>
      <c r="I11" s="5" t="str">
        <f>+'EV PRECIO REFERENCIA'!I11</f>
        <v/>
      </c>
      <c r="J11" s="5" t="str">
        <f>+'EV PRECIO REFERENCIA'!K11</f>
        <v>NO CUMPLE</v>
      </c>
      <c r="K11" s="6">
        <f>+IF(J11="NO OFERTADO",0,IF(J11="NO CUMPLE EV TECNICA",0,IF(J11="NO CUMPLE",0,IF(J11="CUMPLE",('PRECIOS UNITARIOS'!$BB11*500)/I11))))</f>
        <v>0</v>
      </c>
      <c r="L11" s="5" t="str">
        <f>+'EV PRECIO REFERENCIA'!L11</f>
        <v/>
      </c>
      <c r="M11" s="5" t="str">
        <f>+'EV PRECIO REFERENCIA'!N11</f>
        <v>NO CUMPLE</v>
      </c>
      <c r="N11" s="6">
        <f>+IF(M11="NO OFERTADO",0,IF(M11="NO CUMPLE EV TECNICA",0,IF(M11="NO CUMPLE",0,IF(M11="CUMPLE",('PRECIOS UNITARIOS'!$BB11*500)/L11))))</f>
        <v>0</v>
      </c>
      <c r="O11" s="5" t="str">
        <f>+'PRECIOS UNITARIOS'!N11</f>
        <v/>
      </c>
      <c r="P11" s="5" t="str">
        <f>+'EV PRECIO REFERENCIA'!Q11</f>
        <v>NO CUMPLE</v>
      </c>
      <c r="Q11" s="6">
        <f>+IF(P11="NO OFERTADO",0,IF(P11="NO CUMPLE EV TECNICA",0,IF(P11="NO CUMPLE",0,IF(P11="CUMPLE",('PRECIOS UNITARIOS'!$BB11*500)/O11))))</f>
        <v>0</v>
      </c>
      <c r="R11" s="5" t="str">
        <f>+'PRECIOS UNITARIOS'!P11</f>
        <v/>
      </c>
      <c r="S11" s="5" t="str">
        <f>+'EV PRECIO REFERENCIA'!T11</f>
        <v>NO CUMPLE</v>
      </c>
      <c r="T11" s="6">
        <f>+IF(S11="NO OFERTADO",0,IF(S11="NO CUMPLE EV TECNICA",0,IF(S11="NO CUMPLE",0,IF(S11="CUMPLE",('PRECIOS UNITARIOS'!$BB11*500)/R11))))</f>
        <v>0</v>
      </c>
      <c r="U11" s="6" t="str">
        <f>+'EV PRECIO REFERENCIA'!U11</f>
        <v/>
      </c>
      <c r="V11" s="5" t="str">
        <f>+'EV PRECIO REFERENCIA'!W11</f>
        <v>NO CUMPLE</v>
      </c>
      <c r="W11" s="6">
        <f>+IF(V11="NO OFERTADO",0,IF(V11="NO CUMPLE EV TECNICA",0,IF(V11="NO CUMPLE",0,IF(V11="CUMPLE",('PRECIOS UNITARIOS'!$BB11*500)/U11))))</f>
        <v>0</v>
      </c>
      <c r="X11" s="6" t="str">
        <f>+'EV PRECIO REFERENCIA'!X11</f>
        <v/>
      </c>
      <c r="Y11" s="5" t="str">
        <f>+'EV PRECIO REFERENCIA'!Z11</f>
        <v>NO CUMPLE</v>
      </c>
      <c r="Z11" s="6">
        <f>+IF(Y11="NO OFERTADO",0,IF(Y11="NO CUMPLE EV TECNICA",0,IF(Y11="NO CUMPLE",0,IF(Y11="CUMPLE",('PRECIOS UNITARIOS'!$BB11*500)/X11))))</f>
        <v>0</v>
      </c>
      <c r="AA11" s="5" t="str">
        <f>+'PRECIOS UNITARIOS'!X11</f>
        <v/>
      </c>
      <c r="AB11" s="5" t="str">
        <f>+'EV PRECIO REFERENCIA'!AF11</f>
        <v>NO CUMPLE</v>
      </c>
      <c r="AC11" s="6">
        <f>+IF(AB11="NO OFERTADO",0,IF(AB11="NO CUMPLE EV TECNICA",0,IF(AB11="NO CUMPLE",0,IF(AB11="CUMPLE",('PRECIOS UNITARIOS'!$BB11*500)/AA11))))</f>
        <v>0</v>
      </c>
      <c r="AD11" s="5" t="str">
        <f>+'PRECIOS UNITARIOS'!Z11</f>
        <v/>
      </c>
      <c r="AE11" s="5" t="str">
        <f>+'EV PRECIO REFERENCIA'!AI11</f>
        <v>NO CUMPLE</v>
      </c>
      <c r="AF11" s="6">
        <f>+IF(AE11="NO OFERTADO",0,IF(AE11="NO CUMPLE EV TECNICA",0,IF(AE11="NO CUMPLE",0,IF(AE11="CUMPLE",('PRECIOS UNITARIOS'!$BB11*500)/AD11))))</f>
        <v>0</v>
      </c>
      <c r="AG11" s="5" t="str">
        <f>+'PRECIOS UNITARIOS'!AB11</f>
        <v/>
      </c>
      <c r="AH11" s="5" t="str">
        <f>+'EV PRECIO REFERENCIA'!AL11</f>
        <v>NO CUMPLE</v>
      </c>
      <c r="AI11" s="6">
        <f>+IF(AH11="NO OFERTADO",0,IF(AH11="NO CUMPLE EV TECNICA",0,IF(AH11="NO CUMPLE",0,IF(AH11="CUMPLE",('PRECIOS UNITARIOS'!$BB11*500)/AG11))))</f>
        <v>0</v>
      </c>
      <c r="AJ11" s="5" t="str">
        <f>+'PRECIOS UNITARIOS'!AD11</f>
        <v/>
      </c>
      <c r="AK11" s="5" t="str">
        <f>+'EV PRECIO REFERENCIA'!AO11</f>
        <v>NO CUMPLE</v>
      </c>
      <c r="AL11" s="6">
        <f>+IF(AK11="NO OFERTADO",0,IF(AK11="NO CUMPLE EV TECNICA",0,IF(AK11="NO CUMPLE",0,IF(AK11="CUMPLE",('PRECIOS UNITARIOS'!$BB11*500)/AJ11))))</f>
        <v>0</v>
      </c>
      <c r="AM11" s="5" t="str">
        <f>+'PRECIOS UNITARIOS'!AF11</f>
        <v/>
      </c>
      <c r="AN11" s="5" t="str">
        <f>+'EV PRECIO REFERENCIA'!AR11</f>
        <v>NO CUMPLE</v>
      </c>
      <c r="AO11" s="6">
        <f>+IF(AN11="NO OFERTADO",0,IF(AN11="NO CUMPLE EV TECNICA",0,IF(AN11="NO CUMPLE",0,IF(AN11="CUMPLE",('PRECIOS UNITARIOS'!$BB11*500)/AM11))))</f>
        <v>0</v>
      </c>
      <c r="AP11" s="5" t="str">
        <f>+'PRECIOS UNITARIOS'!AH11</f>
        <v/>
      </c>
      <c r="AQ11" s="5" t="str">
        <f>+'EV PRECIO REFERENCIA'!AU11</f>
        <v>NO CUMPLE</v>
      </c>
      <c r="AR11" s="6">
        <f>+IF(AQ11="NO OFERTADO",0,IF(AQ11="NO CUMPLE EV TECNICA",0,IF(AQ11="NO CUMPLE",0,IF(AQ11="CUMPLE",('PRECIOS UNITARIOS'!$BB11*500)/AP11))))</f>
        <v>0</v>
      </c>
      <c r="AS11" s="5" t="str">
        <f>+'PRECIOS UNITARIOS'!AJ11</f>
        <v/>
      </c>
      <c r="AT11" s="5" t="str">
        <f>+'EV PRECIO REFERENCIA'!AX11</f>
        <v>NO CUMPLE</v>
      </c>
      <c r="AU11" s="6">
        <f>+IF(AT11="NO OFERTADO",0,IF(AT11="NO CUMPLE EV TECNICA",0,IF(AT11="NO CUMPLE",0,IF(AT11="CUMPLE",('PRECIOS UNITARIOS'!$BB11*500)/AS11))))</f>
        <v>0</v>
      </c>
      <c r="AV11" s="5" t="str">
        <f>+'EV PRECIO REFERENCIA'!AY11</f>
        <v/>
      </c>
      <c r="AW11" s="5" t="str">
        <f>+'EV PRECIO REFERENCIA'!BA11</f>
        <v>NO CUMPLE</v>
      </c>
      <c r="AX11" s="6">
        <f>+IF(AW11="NO OFERTADO",0,IF(AW11="NO CUMPLE EV TECNICA",0,IF(AW11="NO CUMPLE",0,IF(AW11="CUMPLE",('PRECIOS UNITARIOS'!$BB11*500)/AV11))))</f>
        <v>0</v>
      </c>
      <c r="AY11" s="5" t="str">
        <f>+'EV PRECIO REFERENCIA'!BB11</f>
        <v/>
      </c>
      <c r="AZ11" s="5" t="str">
        <f>+'EV PRECIO REFERENCIA'!BD11</f>
        <v>NO CUMPLE</v>
      </c>
      <c r="BA11" s="6">
        <f>+IF(AZ11="NO OFERTADO",0,IF(AZ11="NO CUMPLE EV TECNICA",0,IF(AZ11="NO CUMPLE",0,IF(AZ11="CUMPLE",('PRECIOS UNITARIOS'!$BB11*500)/AY11))))</f>
        <v>0</v>
      </c>
      <c r="BB11" s="5" t="str">
        <f>+'PRECIOS UNITARIOS'!AP11</f>
        <v/>
      </c>
      <c r="BC11" s="5" t="str">
        <f>+'EV PRECIO REFERENCIA'!BG11</f>
        <v>NO CUMPLE</v>
      </c>
      <c r="BD11" s="6">
        <f>+IF(BC11="NO OFERTADO",0,IF(BC11="NO CUMPLE EV TECNICA",0,IF(BC11="NO CUMPLE",0,IF(BC11="CUMPLE",('PRECIOS UNITARIOS'!$BB11*500)/BB11))))</f>
        <v>0</v>
      </c>
      <c r="BE11" s="5" t="str">
        <f>+'PRECIOS UNITARIOS'!AR11</f>
        <v/>
      </c>
      <c r="BF11" s="5" t="str">
        <f>+'EV PRECIO REFERENCIA'!BJ11</f>
        <v>NO CUMPLE</v>
      </c>
      <c r="BG11" s="6">
        <f>+IF(BF11="NO OFERTADO",0,IF(BF11="NO CUMPLE EV TECNICA",0,IF(BF11="NO CUMPLE",0,IF(BF11="CUMPLE",('PRECIOS UNITARIOS'!$BB11*500)/BE11))))</f>
        <v>0</v>
      </c>
      <c r="BH11" s="5" t="str">
        <f>+'EV PRECIO REFERENCIA'!BK11</f>
        <v/>
      </c>
      <c r="BI11" s="5" t="str">
        <f>+'EV PRECIO REFERENCIA'!BM11</f>
        <v>NO CUMPLE</v>
      </c>
      <c r="BJ11" s="6">
        <f>+IF(BI11="NO OFERTADO",0,IF(BI11="NO CUMPLE EV TECNICA",0,IF(BI11="NO CUMPLE",0,IF(BI11="CUMPLE",('PRECIOS UNITARIOS'!$BB11*500)/BH11))))</f>
        <v>0</v>
      </c>
      <c r="BK11" s="5" t="str">
        <f>+'EV PRECIO REFERENCIA'!BQ11</f>
        <v/>
      </c>
      <c r="BL11" s="5" t="str">
        <f>+'EV PRECIO REFERENCIA'!BS11</f>
        <v>NO CUMPLE</v>
      </c>
      <c r="BM11" s="6">
        <f>+IF(BL11="NO OFERTADO",0,IF(BL11="NO CUMPLE EV TECNICA",0,IF(BL11="NO CUMPLE",0,IF(BL11="CUMPLE",('PRECIOS UNITARIOS'!$BB11*500)/BK11))))</f>
        <v>0</v>
      </c>
      <c r="BN11" s="5" t="str">
        <f>+'PRECIOS UNITARIOS'!AX11</f>
        <v/>
      </c>
      <c r="BO11" s="5" t="str">
        <f>+'EV PRECIO REFERENCIA'!BV11</f>
        <v>NO CUMPLE</v>
      </c>
      <c r="BP11" s="6">
        <f>+IF(BO11="NO OFERTADO",0,IF(BO11="NO CUMPLE EV TECNICA",0,IF(BO11="NO CUMPLE",0,IF(BO11="CUMPLE",('PRECIOS UNITARIOS'!$BB11*500)/BN11))))</f>
        <v>0</v>
      </c>
      <c r="BQ11" s="6">
        <f t="shared" ref="BQ11:BQ74" si="2">MAX(K11,N11,Q11,T11,AF11,AI11,AL11,AO11,AU11,BD11,BG11,BP11,AC11,Z11,W11,BA11,BM11,AX11,AR11,BJ11,)</f>
        <v>0</v>
      </c>
      <c r="BR11" s="6" t="s">
        <v>847</v>
      </c>
      <c r="BS11" s="6">
        <v>0</v>
      </c>
      <c r="BT11" s="6" t="s">
        <v>847</v>
      </c>
      <c r="BU11" s="6">
        <v>0</v>
      </c>
      <c r="BV11" s="6" t="s">
        <v>847</v>
      </c>
      <c r="BW11" s="154" t="s">
        <v>823</v>
      </c>
      <c r="BX11" s="3" t="s">
        <v>381</v>
      </c>
    </row>
    <row r="12" spans="1:78" s="3" customFormat="1" ht="38.25" x14ac:dyDescent="0.2">
      <c r="A12" s="18">
        <f t="shared" si="0"/>
        <v>3</v>
      </c>
      <c r="B12" s="22" t="str">
        <f>VLOOKUP(A12,'PRECIOS UNITARIOS'!A12:B343,2,0)</f>
        <v>DM038</v>
      </c>
      <c r="C12" s="135" t="str">
        <f>VLOOKUP(A12,'PRECIOS UNITARIOS'!A12:C343,3,0)</f>
        <v>AGUJA ANESTESIA RAQUIDEA N 27</v>
      </c>
      <c r="D12" s="18">
        <f>VLOOKUP(A12,'PRECIOS UNITARIOS'!A12:D343,4,0)</f>
        <v>1</v>
      </c>
      <c r="E12" s="23" t="str">
        <f>VLOOKUP(A12,'PRECIOS UNITARIOS'!A12:E343,5,0)</f>
        <v>UN</v>
      </c>
      <c r="F12" s="23">
        <f>VLOOKUP(A12,'PRECIOS UNITARIOS'!A12:F343,6,0)</f>
        <v>5914.3</v>
      </c>
      <c r="G12" s="23">
        <f>VLOOKUP(A12,'PRECIOS UNITARIOS'!A12:G343,7,0)</f>
        <v>413</v>
      </c>
      <c r="H12" s="23">
        <f t="shared" ref="H12:H75" si="3">+F12*G12</f>
        <v>2442605.9</v>
      </c>
      <c r="I12" s="5" t="str">
        <f>+'EV PRECIO REFERENCIA'!I12</f>
        <v/>
      </c>
      <c r="J12" s="5" t="str">
        <f>+'EV PRECIO REFERENCIA'!K12</f>
        <v>NO CUMPLE</v>
      </c>
      <c r="K12" s="6">
        <f>+IF(J12="NO OFERTADO",0,IF(J12="NO CUMPLE EV TECNICA",0,IF(J12="NO CUMPLE",0,IF(J12="CUMPLE",('PRECIOS UNITARIOS'!$BB12*500)/I12))))</f>
        <v>0</v>
      </c>
      <c r="L12" s="5" t="str">
        <f>+'EV PRECIO REFERENCIA'!L12</f>
        <v/>
      </c>
      <c r="M12" s="5" t="str">
        <f>+'EV PRECIO REFERENCIA'!N12</f>
        <v>NO CUMPLE</v>
      </c>
      <c r="N12" s="6">
        <f>+IF(M12="NO OFERTADO",0,IF(M12="NO CUMPLE EV TECNICA",0,IF(M12="NO CUMPLE",0,IF(M12="CUMPLE",('PRECIOS UNITARIOS'!$BB12*500)/L12))))</f>
        <v>0</v>
      </c>
      <c r="O12" s="5">
        <f>+'PRECIOS UNITARIOS'!N12</f>
        <v>5388</v>
      </c>
      <c r="P12" s="5" t="str">
        <f>+'EV PRECIO REFERENCIA'!Q12</f>
        <v>CUMPLE</v>
      </c>
      <c r="Q12" s="6">
        <f>+IF(P12="NO OFERTADO",0,IF(P12="NO CUMPLE EV TECNICA",0,IF(P12="NO CUMPLE",0,IF(P12="CUMPLE",('PRECIOS UNITARIOS'!$BB12*500)/O12))))</f>
        <v>500</v>
      </c>
      <c r="R12" s="5" t="str">
        <f>+'PRECIOS UNITARIOS'!P12</f>
        <v/>
      </c>
      <c r="S12" s="5" t="str">
        <f>+'EV PRECIO REFERENCIA'!T12</f>
        <v>NO CUMPLE</v>
      </c>
      <c r="T12" s="6">
        <f>+IF(S12="NO OFERTADO",0,IF(S12="NO CUMPLE EV TECNICA",0,IF(S12="NO CUMPLE",0,IF(S12="CUMPLE",('PRECIOS UNITARIOS'!$BB12*500)/R12))))</f>
        <v>0</v>
      </c>
      <c r="U12" s="6">
        <f>+'EV PRECIO REFERENCIA'!U12</f>
        <v>5914</v>
      </c>
      <c r="V12" s="5" t="str">
        <f>+'EV PRECIO REFERENCIA'!W12</f>
        <v>CUMPLE</v>
      </c>
      <c r="W12" s="6">
        <f>+IF(V12="NO OFERTADO",0,IF(V12="NO CUMPLE EV TECNICA",0,IF(V12="NO CUMPLE",0,IF(V12="CUMPLE",('PRECIOS UNITARIOS'!$BB12*500)/U12))))</f>
        <v>455.52925262089957</v>
      </c>
      <c r="X12" s="6" t="str">
        <f>+'EV PRECIO REFERENCIA'!X12</f>
        <v/>
      </c>
      <c r="Y12" s="5" t="str">
        <f>+'EV PRECIO REFERENCIA'!Z12</f>
        <v>NO CUMPLE</v>
      </c>
      <c r="Z12" s="6">
        <f>+IF(Y12="NO OFERTADO",0,IF(Y12="NO CUMPLE EV TECNICA",0,IF(Y12="NO CUMPLE",0,IF(Y12="CUMPLE",('PRECIOS UNITARIOS'!$BB12*500)/X12))))</f>
        <v>0</v>
      </c>
      <c r="AA12" s="5" t="str">
        <f>+'PRECIOS UNITARIOS'!X12</f>
        <v/>
      </c>
      <c r="AB12" s="5" t="str">
        <f>+'EV PRECIO REFERENCIA'!AF12</f>
        <v>NO CUMPLE</v>
      </c>
      <c r="AC12" s="6">
        <f>+IF(AB12="NO OFERTADO",0,IF(AB12="NO CUMPLE EV TECNICA",0,IF(AB12="NO CUMPLE",0,IF(AB12="CUMPLE",('PRECIOS UNITARIOS'!$BB12*500)/AA12))))</f>
        <v>0</v>
      </c>
      <c r="AD12" s="5" t="str">
        <f>+'PRECIOS UNITARIOS'!Z12</f>
        <v/>
      </c>
      <c r="AE12" s="5" t="str">
        <f>+'EV PRECIO REFERENCIA'!AI12</f>
        <v>NO CUMPLE</v>
      </c>
      <c r="AF12" s="6">
        <f>+IF(AE12="NO OFERTADO",0,IF(AE12="NO CUMPLE EV TECNICA",0,IF(AE12="NO CUMPLE",0,IF(AE12="CUMPLE",('PRECIOS UNITARIOS'!$BB12*500)/AD12))))</f>
        <v>0</v>
      </c>
      <c r="AG12" s="5" t="str">
        <f>+'PRECIOS UNITARIOS'!AB12</f>
        <v/>
      </c>
      <c r="AH12" s="5" t="str">
        <f>+'EV PRECIO REFERENCIA'!AL12</f>
        <v>NO CUMPLE</v>
      </c>
      <c r="AI12" s="6">
        <f>+IF(AH12="NO OFERTADO",0,IF(AH12="NO CUMPLE EV TECNICA",0,IF(AH12="NO CUMPLE",0,IF(AH12="CUMPLE",('PRECIOS UNITARIOS'!$BB12*500)/AG12))))</f>
        <v>0</v>
      </c>
      <c r="AJ12" s="5" t="str">
        <f>+'PRECIOS UNITARIOS'!AD12</f>
        <v/>
      </c>
      <c r="AK12" s="5" t="str">
        <f>+'EV PRECIO REFERENCIA'!AO12</f>
        <v>NO CUMPLE</v>
      </c>
      <c r="AL12" s="6">
        <f>+IF(AK12="NO OFERTADO",0,IF(AK12="NO CUMPLE EV TECNICA",0,IF(AK12="NO CUMPLE",0,IF(AK12="CUMPLE",('PRECIOS UNITARIOS'!$BB12*500)/AJ12))))</f>
        <v>0</v>
      </c>
      <c r="AM12" s="5" t="str">
        <f>+'PRECIOS UNITARIOS'!AF12</f>
        <v/>
      </c>
      <c r="AN12" s="5" t="str">
        <f>+'EV PRECIO REFERENCIA'!AR12</f>
        <v>NO CUMPLE</v>
      </c>
      <c r="AO12" s="6">
        <f>+IF(AN12="NO OFERTADO",0,IF(AN12="NO CUMPLE EV TECNICA",0,IF(AN12="NO CUMPLE",0,IF(AN12="CUMPLE",('PRECIOS UNITARIOS'!$BB12*500)/AM12))))</f>
        <v>0</v>
      </c>
      <c r="AP12" s="5" t="str">
        <f>+'PRECIOS UNITARIOS'!AH12</f>
        <v/>
      </c>
      <c r="AQ12" s="5" t="str">
        <f>+'EV PRECIO REFERENCIA'!AU12</f>
        <v>NO CUMPLE</v>
      </c>
      <c r="AR12" s="6">
        <f>+IF(AQ12="NO OFERTADO",0,IF(AQ12="NO CUMPLE EV TECNICA",0,IF(AQ12="NO CUMPLE",0,IF(AQ12="CUMPLE",('PRECIOS UNITARIOS'!$BB12*500)/AP12))))</f>
        <v>0</v>
      </c>
      <c r="AS12" s="5" t="str">
        <f>+'PRECIOS UNITARIOS'!AJ12</f>
        <v/>
      </c>
      <c r="AT12" s="5" t="str">
        <f>+'EV PRECIO REFERENCIA'!AX12</f>
        <v>NO CUMPLE</v>
      </c>
      <c r="AU12" s="6">
        <f>+IF(AT12="NO OFERTADO",0,IF(AT12="NO CUMPLE EV TECNICA",0,IF(AT12="NO CUMPLE",0,IF(AT12="CUMPLE",('PRECIOS UNITARIOS'!$BB12*500)/AS12))))</f>
        <v>0</v>
      </c>
      <c r="AV12" s="5" t="str">
        <f>+'EV PRECIO REFERENCIA'!AY12</f>
        <v/>
      </c>
      <c r="AW12" s="5" t="str">
        <f>+'EV PRECIO REFERENCIA'!BA12</f>
        <v>NO CUMPLE</v>
      </c>
      <c r="AX12" s="6">
        <f>+IF(AW12="NO OFERTADO",0,IF(AW12="NO CUMPLE EV TECNICA",0,IF(AW12="NO CUMPLE",0,IF(AW12="CUMPLE",('PRECIOS UNITARIOS'!$BB12*500)/AV12))))</f>
        <v>0</v>
      </c>
      <c r="AY12" s="5" t="str">
        <f>+'EV PRECIO REFERENCIA'!BB12</f>
        <v/>
      </c>
      <c r="AZ12" s="5" t="str">
        <f>+'EV PRECIO REFERENCIA'!BD12</f>
        <v>NO CUMPLE</v>
      </c>
      <c r="BA12" s="6">
        <f>+IF(AZ12="NO OFERTADO",0,IF(AZ12="NO CUMPLE EV TECNICA",0,IF(AZ12="NO CUMPLE",0,IF(AZ12="CUMPLE",('PRECIOS UNITARIOS'!$BB12*500)/AY12))))</f>
        <v>0</v>
      </c>
      <c r="BB12" s="5" t="str">
        <f>+'PRECIOS UNITARIOS'!AP12</f>
        <v/>
      </c>
      <c r="BC12" s="5" t="str">
        <f>+'EV PRECIO REFERENCIA'!BG12</f>
        <v>NO CUMPLE</v>
      </c>
      <c r="BD12" s="6">
        <f>+IF(BC12="NO OFERTADO",0,IF(BC12="NO CUMPLE EV TECNICA",0,IF(BC12="NO CUMPLE",0,IF(BC12="CUMPLE",('PRECIOS UNITARIOS'!$BB12*500)/BB12))))</f>
        <v>0</v>
      </c>
      <c r="BE12" s="5" t="str">
        <f>+'PRECIOS UNITARIOS'!AR12</f>
        <v/>
      </c>
      <c r="BF12" s="5" t="str">
        <f>+'EV PRECIO REFERENCIA'!BJ12</f>
        <v>NO CUMPLE</v>
      </c>
      <c r="BG12" s="6">
        <f>+IF(BF12="NO OFERTADO",0,IF(BF12="NO CUMPLE EV TECNICA",0,IF(BF12="NO CUMPLE",0,IF(BF12="CUMPLE",('PRECIOS UNITARIOS'!$BB12*500)/BE12))))</f>
        <v>0</v>
      </c>
      <c r="BH12" s="5" t="str">
        <f>+'EV PRECIO REFERENCIA'!BK12</f>
        <v/>
      </c>
      <c r="BI12" s="5" t="str">
        <f>+'EV PRECIO REFERENCIA'!BM12</f>
        <v>NO CUMPLE</v>
      </c>
      <c r="BJ12" s="6">
        <f>+IF(BI12="NO OFERTADO",0,IF(BI12="NO CUMPLE EV TECNICA",0,IF(BI12="NO CUMPLE",0,IF(BI12="CUMPLE",('PRECIOS UNITARIOS'!$BB12*500)/BH12))))</f>
        <v>0</v>
      </c>
      <c r="BK12" s="5" t="str">
        <f>+'EV PRECIO REFERENCIA'!BQ12</f>
        <v/>
      </c>
      <c r="BL12" s="5" t="str">
        <f>+'EV PRECIO REFERENCIA'!BS12</f>
        <v>NO CUMPLE</v>
      </c>
      <c r="BM12" s="6">
        <f>+IF(BL12="NO OFERTADO",0,IF(BL12="NO CUMPLE EV TECNICA",0,IF(BL12="NO CUMPLE",0,IF(BL12="CUMPLE",('PRECIOS UNITARIOS'!$BB12*500)/BK12))))</f>
        <v>0</v>
      </c>
      <c r="BN12" s="5" t="str">
        <f>+'PRECIOS UNITARIOS'!AX12</f>
        <v/>
      </c>
      <c r="BO12" s="5" t="str">
        <f>+'EV PRECIO REFERENCIA'!BV12</f>
        <v>NO CUMPLE</v>
      </c>
      <c r="BP12" s="6">
        <f>+IF(BO12="NO OFERTADO",0,IF(BO12="NO CUMPLE EV TECNICA",0,IF(BO12="NO CUMPLE",0,IF(BO12="CUMPLE",('PRECIOS UNITARIOS'!$BB12*500)/BN12))))</f>
        <v>0</v>
      </c>
      <c r="BQ12" s="6">
        <f t="shared" si="2"/>
        <v>500</v>
      </c>
      <c r="BR12" s="6" t="s">
        <v>1029</v>
      </c>
      <c r="BS12" s="6">
        <f>MAX($K$12,$N$12,$T$12,$AF$12,$AI$12,$AL$12,$AO$12,$AU$12,$BD$12,$BG$12,$BP$12,$AC$12,$Z$12,$W$12,)</f>
        <v>455.52925262089957</v>
      </c>
      <c r="BT12" s="6" t="s">
        <v>721</v>
      </c>
      <c r="BU12" s="6">
        <f>MAX($K$12,$N$12,$T$12,$AF$12,$AI$12,$AL$12,$AO$12,$AU$12,$BD$12,$BG$12,$BP$12,$AC$12,$Z$12,)</f>
        <v>0</v>
      </c>
      <c r="BV12" s="6" t="s">
        <v>1023</v>
      </c>
      <c r="BW12" s="154" t="str">
        <f>+BR12</f>
        <v>RAFAEL ANTONIO SALAMANCA/DEPOSITOS DE DROGAS BOYACA</v>
      </c>
      <c r="BX12" s="3" t="e">
        <v>#N/A</v>
      </c>
    </row>
    <row r="13" spans="1:78" s="3" customFormat="1" ht="38.25" x14ac:dyDescent="0.2">
      <c r="A13" s="18">
        <f>+A12+1</f>
        <v>4</v>
      </c>
      <c r="B13" s="22" t="str">
        <f>VLOOKUP(A13,'PRECIOS UNITARIOS'!A13:B344,2,0)</f>
        <v>DM037</v>
      </c>
      <c r="C13" s="135" t="str">
        <f>VLOOKUP(A13,'PRECIOS UNITARIOS'!A13:C344,3,0)</f>
        <v>AGUJA ANESTESIA RAQUIDEA N 26</v>
      </c>
      <c r="D13" s="18">
        <f>VLOOKUP(A13,'PRECIOS UNITARIOS'!A13:D344,4,0)</f>
        <v>1</v>
      </c>
      <c r="E13" s="23" t="str">
        <f>VLOOKUP(A13,'PRECIOS UNITARIOS'!A13:E344,5,0)</f>
        <v>UN</v>
      </c>
      <c r="F13" s="23">
        <f>VLOOKUP(A13,'PRECIOS UNITARIOS'!A13:F344,6,0)</f>
        <v>5914.3</v>
      </c>
      <c r="G13" s="23">
        <f>VLOOKUP(A13,'PRECIOS UNITARIOS'!A13:G344,7,0)</f>
        <v>145</v>
      </c>
      <c r="H13" s="23">
        <f t="shared" si="3"/>
        <v>857573.5</v>
      </c>
      <c r="I13" s="5" t="str">
        <f>+'EV PRECIO REFERENCIA'!I13</f>
        <v/>
      </c>
      <c r="J13" s="5" t="str">
        <f>+'EV PRECIO REFERENCIA'!K13</f>
        <v>NO CUMPLE</v>
      </c>
      <c r="K13" s="6">
        <f>+IF(J13="NO OFERTADO",0,IF(J13="NO CUMPLE EV TECNICA",0,IF(J13="NO CUMPLE",0,IF(J13="CUMPLE",('PRECIOS UNITARIOS'!$BB13*500)/I13))))</f>
        <v>0</v>
      </c>
      <c r="L13" s="5" t="str">
        <f>+'EV PRECIO REFERENCIA'!L13</f>
        <v/>
      </c>
      <c r="M13" s="5" t="str">
        <f>+'EV PRECIO REFERENCIA'!N13</f>
        <v>NO CUMPLE</v>
      </c>
      <c r="N13" s="6">
        <f>+IF(M13="NO OFERTADO",0,IF(M13="NO CUMPLE EV TECNICA",0,IF(M13="NO CUMPLE",0,IF(M13="CUMPLE",('PRECIOS UNITARIOS'!$BB13*500)/L13))))</f>
        <v>0</v>
      </c>
      <c r="O13" s="5">
        <f>+'PRECIOS UNITARIOS'!N13</f>
        <v>5388</v>
      </c>
      <c r="P13" s="5" t="str">
        <f>+'EV PRECIO REFERENCIA'!Q13</f>
        <v>CUMPLE</v>
      </c>
      <c r="Q13" s="6">
        <f>+IF(P13="NO OFERTADO",0,IF(P13="NO CUMPLE EV TECNICA",0,IF(P13="NO CUMPLE",0,IF(P13="CUMPLE",('PRECIOS UNITARIOS'!$BB13*500)/O13))))</f>
        <v>500</v>
      </c>
      <c r="R13" s="5" t="str">
        <f>+'PRECIOS UNITARIOS'!P13</f>
        <v/>
      </c>
      <c r="S13" s="5" t="str">
        <f>+'EV PRECIO REFERENCIA'!T13</f>
        <v>NO CUMPLE</v>
      </c>
      <c r="T13" s="6">
        <f>+IF(S13="NO OFERTADO",0,IF(S13="NO CUMPLE EV TECNICA",0,IF(S13="NO CUMPLE",0,IF(S13="CUMPLE",('PRECIOS UNITARIOS'!$BB13*500)/R13))))</f>
        <v>0</v>
      </c>
      <c r="U13" s="6">
        <f>+'EV PRECIO REFERENCIA'!U13</f>
        <v>5914</v>
      </c>
      <c r="V13" s="5" t="str">
        <f>+'EV PRECIO REFERENCIA'!W13</f>
        <v>CUMPLE</v>
      </c>
      <c r="W13" s="6">
        <f>+IF(V13="NO OFERTADO",0,IF(V13="NO CUMPLE EV TECNICA",0,IF(V13="NO CUMPLE",0,IF(V13="CUMPLE",('PRECIOS UNITARIOS'!$BB13*500)/U13))))</f>
        <v>455.52925262089957</v>
      </c>
      <c r="X13" s="6" t="str">
        <f>+'EV PRECIO REFERENCIA'!X13</f>
        <v/>
      </c>
      <c r="Y13" s="5" t="str">
        <f>+'EV PRECIO REFERENCIA'!Z13</f>
        <v>NO CUMPLE</v>
      </c>
      <c r="Z13" s="6">
        <f>+IF(Y13="NO OFERTADO",0,IF(Y13="NO CUMPLE EV TECNICA",0,IF(Y13="NO CUMPLE",0,IF(Y13="CUMPLE",('PRECIOS UNITARIOS'!$BB13*500)/X13))))</f>
        <v>0</v>
      </c>
      <c r="AA13" s="5" t="str">
        <f>+'PRECIOS UNITARIOS'!X13</f>
        <v/>
      </c>
      <c r="AB13" s="5" t="str">
        <f>+'EV PRECIO REFERENCIA'!AF13</f>
        <v>NO CUMPLE</v>
      </c>
      <c r="AC13" s="6">
        <f>+IF(AB13="NO OFERTADO",0,IF(AB13="NO CUMPLE EV TECNICA",0,IF(AB13="NO CUMPLE",0,IF(AB13="CUMPLE",('PRECIOS UNITARIOS'!$BB13*500)/AA13))))</f>
        <v>0</v>
      </c>
      <c r="AD13" s="5" t="str">
        <f>+'PRECIOS UNITARIOS'!Z13</f>
        <v/>
      </c>
      <c r="AE13" s="5" t="str">
        <f>+'EV PRECIO REFERENCIA'!AI13</f>
        <v>NO CUMPLE</v>
      </c>
      <c r="AF13" s="6">
        <f>+IF(AE13="NO OFERTADO",0,IF(AE13="NO CUMPLE EV TECNICA",0,IF(AE13="NO CUMPLE",0,IF(AE13="CUMPLE",('PRECIOS UNITARIOS'!$BB13*500)/AD13))))</f>
        <v>0</v>
      </c>
      <c r="AG13" s="5" t="str">
        <f>+'PRECIOS UNITARIOS'!AB13</f>
        <v/>
      </c>
      <c r="AH13" s="5" t="str">
        <f>+'EV PRECIO REFERENCIA'!AL13</f>
        <v>NO CUMPLE</v>
      </c>
      <c r="AI13" s="6">
        <f>+IF(AH13="NO OFERTADO",0,IF(AH13="NO CUMPLE EV TECNICA",0,IF(AH13="NO CUMPLE",0,IF(AH13="CUMPLE",('PRECIOS UNITARIOS'!$BB13*500)/AG13))))</f>
        <v>0</v>
      </c>
      <c r="AJ13" s="5" t="str">
        <f>+'PRECIOS UNITARIOS'!AD13</f>
        <v/>
      </c>
      <c r="AK13" s="5" t="str">
        <f>+'EV PRECIO REFERENCIA'!AO13</f>
        <v>NO CUMPLE</v>
      </c>
      <c r="AL13" s="6">
        <f>+IF(AK13="NO OFERTADO",0,IF(AK13="NO CUMPLE EV TECNICA",0,IF(AK13="NO CUMPLE",0,IF(AK13="CUMPLE",('PRECIOS UNITARIOS'!$BB13*500)/AJ13))))</f>
        <v>0</v>
      </c>
      <c r="AM13" s="5" t="str">
        <f>+'PRECIOS UNITARIOS'!AF13</f>
        <v/>
      </c>
      <c r="AN13" s="5" t="str">
        <f>+'EV PRECIO REFERENCIA'!AR13</f>
        <v>NO CUMPLE</v>
      </c>
      <c r="AO13" s="6">
        <f>+IF(AN13="NO OFERTADO",0,IF(AN13="NO CUMPLE EV TECNICA",0,IF(AN13="NO CUMPLE",0,IF(AN13="CUMPLE",('PRECIOS UNITARIOS'!$BB13*500)/AM13))))</f>
        <v>0</v>
      </c>
      <c r="AP13" s="5" t="str">
        <f>+'PRECIOS UNITARIOS'!AH13</f>
        <v/>
      </c>
      <c r="AQ13" s="5" t="str">
        <f>+'EV PRECIO REFERENCIA'!AU13</f>
        <v>NO CUMPLE</v>
      </c>
      <c r="AR13" s="6">
        <f>+IF(AQ13="NO OFERTADO",0,IF(AQ13="NO CUMPLE EV TECNICA",0,IF(AQ13="NO CUMPLE",0,IF(AQ13="CUMPLE",('PRECIOS UNITARIOS'!$BB13*500)/AP13))))</f>
        <v>0</v>
      </c>
      <c r="AS13" s="5" t="str">
        <f>+'PRECIOS UNITARIOS'!AJ13</f>
        <v/>
      </c>
      <c r="AT13" s="5" t="str">
        <f>+'EV PRECIO REFERENCIA'!AX13</f>
        <v>NO CUMPLE</v>
      </c>
      <c r="AU13" s="6">
        <f>+IF(AT13="NO OFERTADO",0,IF(AT13="NO CUMPLE EV TECNICA",0,IF(AT13="NO CUMPLE",0,IF(AT13="CUMPLE",('PRECIOS UNITARIOS'!$BB13*500)/AS13))))</f>
        <v>0</v>
      </c>
      <c r="AV13" s="5" t="str">
        <f>+'EV PRECIO REFERENCIA'!AY13</f>
        <v/>
      </c>
      <c r="AW13" s="5" t="str">
        <f>+'EV PRECIO REFERENCIA'!BA13</f>
        <v>NO CUMPLE</v>
      </c>
      <c r="AX13" s="6">
        <f>+IF(AW13="NO OFERTADO",0,IF(AW13="NO CUMPLE EV TECNICA",0,IF(AW13="NO CUMPLE",0,IF(AW13="CUMPLE",('PRECIOS UNITARIOS'!$BB13*500)/AV13))))</f>
        <v>0</v>
      </c>
      <c r="AY13" s="5" t="str">
        <f>+'EV PRECIO REFERENCIA'!BB13</f>
        <v/>
      </c>
      <c r="AZ13" s="5" t="str">
        <f>+'EV PRECIO REFERENCIA'!BD13</f>
        <v>NO CUMPLE</v>
      </c>
      <c r="BA13" s="6">
        <f>+IF(AZ13="NO OFERTADO",0,IF(AZ13="NO CUMPLE EV TECNICA",0,IF(AZ13="NO CUMPLE",0,IF(AZ13="CUMPLE",('PRECIOS UNITARIOS'!$BB13*500)/AY13))))</f>
        <v>0</v>
      </c>
      <c r="BB13" s="5" t="str">
        <f>+'PRECIOS UNITARIOS'!AP13</f>
        <v/>
      </c>
      <c r="BC13" s="5" t="str">
        <f>+'EV PRECIO REFERENCIA'!BG13</f>
        <v>NO CUMPLE</v>
      </c>
      <c r="BD13" s="6">
        <f>+IF(BC13="NO OFERTADO",0,IF(BC13="NO CUMPLE EV TECNICA",0,IF(BC13="NO CUMPLE",0,IF(BC13="CUMPLE",('PRECIOS UNITARIOS'!$BB13*500)/BB13))))</f>
        <v>0</v>
      </c>
      <c r="BE13" s="5" t="str">
        <f>+'PRECIOS UNITARIOS'!AR13</f>
        <v/>
      </c>
      <c r="BF13" s="5" t="str">
        <f>+'EV PRECIO REFERENCIA'!BJ13</f>
        <v>NO CUMPLE</v>
      </c>
      <c r="BG13" s="6">
        <f>+IF(BF13="NO OFERTADO",0,IF(BF13="NO CUMPLE EV TECNICA",0,IF(BF13="NO CUMPLE",0,IF(BF13="CUMPLE",('PRECIOS UNITARIOS'!$BB13*500)/BE13))))</f>
        <v>0</v>
      </c>
      <c r="BH13" s="5" t="str">
        <f>+'EV PRECIO REFERENCIA'!BK13</f>
        <v/>
      </c>
      <c r="BI13" s="5" t="str">
        <f>+'EV PRECIO REFERENCIA'!BM13</f>
        <v>NO CUMPLE</v>
      </c>
      <c r="BJ13" s="6">
        <f>+IF(BI13="NO OFERTADO",0,IF(BI13="NO CUMPLE EV TECNICA",0,IF(BI13="NO CUMPLE",0,IF(BI13="CUMPLE",('PRECIOS UNITARIOS'!$BB13*500)/BH13))))</f>
        <v>0</v>
      </c>
      <c r="BK13" s="5" t="str">
        <f>+'EV PRECIO REFERENCIA'!BQ13</f>
        <v/>
      </c>
      <c r="BL13" s="5" t="str">
        <f>+'EV PRECIO REFERENCIA'!BS13</f>
        <v>NO CUMPLE</v>
      </c>
      <c r="BM13" s="6">
        <f>+IF(BL13="NO OFERTADO",0,IF(BL13="NO CUMPLE EV TECNICA",0,IF(BL13="NO CUMPLE",0,IF(BL13="CUMPLE",('PRECIOS UNITARIOS'!$BB13*500)/BK13))))</f>
        <v>0</v>
      </c>
      <c r="BN13" s="5" t="str">
        <f>+'PRECIOS UNITARIOS'!AX13</f>
        <v/>
      </c>
      <c r="BO13" s="5" t="str">
        <f>+'EV PRECIO REFERENCIA'!BV13</f>
        <v>NO CUMPLE</v>
      </c>
      <c r="BP13" s="6">
        <f>+IF(BO13="NO OFERTADO",0,IF(BO13="NO CUMPLE EV TECNICA",0,IF(BO13="NO CUMPLE",0,IF(BO13="CUMPLE",('PRECIOS UNITARIOS'!$BB13*500)/BN13))))</f>
        <v>0</v>
      </c>
      <c r="BQ13" s="6">
        <f t="shared" si="2"/>
        <v>500</v>
      </c>
      <c r="BR13" s="6" t="s">
        <v>1029</v>
      </c>
      <c r="BS13" s="6">
        <f>MAX($K13,$N13,$T13,$AF13,$AI13,$AL13,$AO13,$AU13,$BD13,$BG13,$BP13,$AC13,$Z13,$W13,$BA13,$BM13,)</f>
        <v>455.52925262089957</v>
      </c>
      <c r="BT13" s="6" t="str">
        <f>+U8</f>
        <v>QUIRURGICOS LTDA</v>
      </c>
      <c r="BU13" s="6">
        <f>MAX($K13,$N13,$T13,$AF13,$AI13,$AL13,$AO13,$AU13,$BD13,$BG13,$BP13,$AC13,$Z13,$BA13,$BM13,)</f>
        <v>0</v>
      </c>
      <c r="BV13" s="6" t="s">
        <v>1023</v>
      </c>
      <c r="BW13" s="154" t="str">
        <f t="shared" ref="BW13" si="4">+BR13</f>
        <v>RAFAEL ANTONIO SALAMANCA/DEPOSITOS DE DROGAS BOYACA</v>
      </c>
      <c r="BX13" s="3" t="e">
        <v>#N/A</v>
      </c>
    </row>
    <row r="14" spans="1:78" s="3" customFormat="1" ht="25.5" x14ac:dyDescent="0.2">
      <c r="A14" s="18">
        <f t="shared" si="0"/>
        <v>5</v>
      </c>
      <c r="B14" s="22" t="str">
        <f>VLOOKUP(A14,'PRECIOS UNITARIOS'!A14:B345,2,0)</f>
        <v>DM1962</v>
      </c>
      <c r="C14" s="135" t="str">
        <f>VLOOKUP(A14,'PRECIOS UNITARIOS'!A14:C345,3,0)</f>
        <v>CONECTOR CON TUBO PARA MEDIO DE CONTRASTE</v>
      </c>
      <c r="D14" s="18">
        <f>VLOOKUP(A14,'PRECIOS UNITARIOS'!A14:D345,4,0)</f>
        <v>1</v>
      </c>
      <c r="E14" s="23" t="str">
        <f>VLOOKUP(A14,'PRECIOS UNITARIOS'!A14:E345,5,0)</f>
        <v>UN</v>
      </c>
      <c r="F14" s="23">
        <f>VLOOKUP(A14,'PRECIOS UNITARIOS'!A14:F345,6,0)</f>
        <v>20860.7</v>
      </c>
      <c r="G14" s="23">
        <f>VLOOKUP(A14,'PRECIOS UNITARIOS'!A14:G345,7,0)</f>
        <v>52</v>
      </c>
      <c r="H14" s="23">
        <f t="shared" si="3"/>
        <v>1084756.4000000001</v>
      </c>
      <c r="I14" s="5" t="str">
        <f>+'EV PRECIO REFERENCIA'!I14</f>
        <v/>
      </c>
      <c r="J14" s="5" t="str">
        <f>+'EV PRECIO REFERENCIA'!K14</f>
        <v>NO CUMPLE</v>
      </c>
      <c r="K14" s="6">
        <f>+IF(J14="NO OFERTADO",0,IF(J14="NO CUMPLE EV TECNICA",0,IF(J14="NO CUMPLE",0,IF(J14="CUMPLE",('PRECIOS UNITARIOS'!$BB14*500)/I14))))</f>
        <v>0</v>
      </c>
      <c r="L14" s="5" t="str">
        <f>+'EV PRECIO REFERENCIA'!L14</f>
        <v/>
      </c>
      <c r="M14" s="5" t="str">
        <f>+'EV PRECIO REFERENCIA'!N14</f>
        <v>NO CUMPLE</v>
      </c>
      <c r="N14" s="6">
        <f>+IF(M14="NO OFERTADO",0,IF(M14="NO CUMPLE EV TECNICA",0,IF(M14="NO CUMPLE",0,IF(M14="CUMPLE",('PRECIOS UNITARIOS'!$BB14*500)/L14))))</f>
        <v>0</v>
      </c>
      <c r="O14" s="5" t="str">
        <f>+'PRECIOS UNITARIOS'!N14</f>
        <v/>
      </c>
      <c r="P14" s="5" t="str">
        <f>+'EV PRECIO REFERENCIA'!Q14</f>
        <v>NO CUMPLE</v>
      </c>
      <c r="Q14" s="6">
        <f>+IF(P14="NO OFERTADO",0,IF(P14="NO CUMPLE EV TECNICA",0,IF(P14="NO CUMPLE",0,IF(P14="CUMPLE",('PRECIOS UNITARIOS'!$BB14*500)/O14))))</f>
        <v>0</v>
      </c>
      <c r="R14" s="5" t="str">
        <f>+'PRECIOS UNITARIOS'!P14</f>
        <v/>
      </c>
      <c r="S14" s="5" t="str">
        <f>+'EV PRECIO REFERENCIA'!T14</f>
        <v>NO CUMPLE</v>
      </c>
      <c r="T14" s="6">
        <f>+IF(S14="NO OFERTADO",0,IF(S14="NO CUMPLE EV TECNICA",0,IF(S14="NO CUMPLE",0,IF(S14="CUMPLE",('PRECIOS UNITARIOS'!$BB14*500)/R14))))</f>
        <v>0</v>
      </c>
      <c r="U14" s="6" t="str">
        <f>+'EV PRECIO REFERENCIA'!U14</f>
        <v/>
      </c>
      <c r="V14" s="5" t="str">
        <f>+'EV PRECIO REFERENCIA'!W14</f>
        <v>NO CUMPLE</v>
      </c>
      <c r="W14" s="6">
        <f>+IF(V14="NO OFERTADO",0,IF(V14="NO CUMPLE EV TECNICA",0,IF(V14="NO CUMPLE",0,IF(V14="CUMPLE",('PRECIOS UNITARIOS'!$BB14*500)/U14))))</f>
        <v>0</v>
      </c>
      <c r="X14" s="6" t="str">
        <f>+'EV PRECIO REFERENCIA'!X14</f>
        <v/>
      </c>
      <c r="Y14" s="5" t="str">
        <f>+'EV PRECIO REFERENCIA'!Z14</f>
        <v>NO CUMPLE</v>
      </c>
      <c r="Z14" s="6">
        <f>+IF(Y14="NO OFERTADO",0,IF(Y14="NO CUMPLE EV TECNICA",0,IF(Y14="NO CUMPLE",0,IF(Y14="CUMPLE",('PRECIOS UNITARIOS'!$BB14*500)/X14))))</f>
        <v>0</v>
      </c>
      <c r="AA14" s="5" t="str">
        <f>+'PRECIOS UNITARIOS'!X14</f>
        <v/>
      </c>
      <c r="AB14" s="5" t="str">
        <f>+'EV PRECIO REFERENCIA'!AF14</f>
        <v>NO CUMPLE</v>
      </c>
      <c r="AC14" s="6">
        <f>+IF(AB14="NO OFERTADO",0,IF(AB14="NO CUMPLE EV TECNICA",0,IF(AB14="NO CUMPLE",0,IF(AB14="CUMPLE",('PRECIOS UNITARIOS'!$BB14*500)/AA14))))</f>
        <v>0</v>
      </c>
      <c r="AD14" s="5" t="str">
        <f>+'PRECIOS UNITARIOS'!Z14</f>
        <v/>
      </c>
      <c r="AE14" s="5" t="str">
        <f>+'EV PRECIO REFERENCIA'!AI14</f>
        <v>NO CUMPLE</v>
      </c>
      <c r="AF14" s="6">
        <f>+IF(AE14="NO OFERTADO",0,IF(AE14="NO CUMPLE EV TECNICA",0,IF(AE14="NO CUMPLE",0,IF(AE14="CUMPLE",('PRECIOS UNITARIOS'!$BB14*500)/AD14))))</f>
        <v>0</v>
      </c>
      <c r="AG14" s="5" t="str">
        <f>+'PRECIOS UNITARIOS'!AB14</f>
        <v/>
      </c>
      <c r="AH14" s="5" t="str">
        <f>+'EV PRECIO REFERENCIA'!AL14</f>
        <v>NO CUMPLE</v>
      </c>
      <c r="AI14" s="6">
        <f>+IF(AH14="NO OFERTADO",0,IF(AH14="NO CUMPLE EV TECNICA",0,IF(AH14="NO CUMPLE",0,IF(AH14="CUMPLE",('PRECIOS UNITARIOS'!$BB14*500)/AG14))))</f>
        <v>0</v>
      </c>
      <c r="AJ14" s="5" t="str">
        <f>+'PRECIOS UNITARIOS'!AD14</f>
        <v/>
      </c>
      <c r="AK14" s="5" t="str">
        <f>+'EV PRECIO REFERENCIA'!AO14</f>
        <v>NO CUMPLE</v>
      </c>
      <c r="AL14" s="6">
        <f>+IF(AK14="NO OFERTADO",0,IF(AK14="NO CUMPLE EV TECNICA",0,IF(AK14="NO CUMPLE",0,IF(AK14="CUMPLE",('PRECIOS UNITARIOS'!$BB14*500)/AJ14))))</f>
        <v>0</v>
      </c>
      <c r="AM14" s="5" t="str">
        <f>+'PRECIOS UNITARIOS'!AF14</f>
        <v/>
      </c>
      <c r="AN14" s="5" t="str">
        <f>+'EV PRECIO REFERENCIA'!AR14</f>
        <v>NO CUMPLE</v>
      </c>
      <c r="AO14" s="6">
        <f>+IF(AN14="NO OFERTADO",0,IF(AN14="NO CUMPLE EV TECNICA",0,IF(AN14="NO CUMPLE",0,IF(AN14="CUMPLE",('PRECIOS UNITARIOS'!$BB14*500)/AM14))))</f>
        <v>0</v>
      </c>
      <c r="AP14" s="5" t="str">
        <f>+'PRECIOS UNITARIOS'!AH14</f>
        <v/>
      </c>
      <c r="AQ14" s="5" t="str">
        <f>+'EV PRECIO REFERENCIA'!AU14</f>
        <v>NO CUMPLE</v>
      </c>
      <c r="AR14" s="6">
        <f>+IF(AQ14="NO OFERTADO",0,IF(AQ14="NO CUMPLE EV TECNICA",0,IF(AQ14="NO CUMPLE",0,IF(AQ14="CUMPLE",('PRECIOS UNITARIOS'!$BB14*500)/AP14))))</f>
        <v>0</v>
      </c>
      <c r="AS14" s="5" t="str">
        <f>+'PRECIOS UNITARIOS'!AJ14</f>
        <v/>
      </c>
      <c r="AT14" s="5" t="str">
        <f>+'EV PRECIO REFERENCIA'!AX14</f>
        <v>NO CUMPLE</v>
      </c>
      <c r="AU14" s="6">
        <f>+IF(AT14="NO OFERTADO",0,IF(AT14="NO CUMPLE EV TECNICA",0,IF(AT14="NO CUMPLE",0,IF(AT14="CUMPLE",('PRECIOS UNITARIOS'!$BB14*500)/AS14))))</f>
        <v>0</v>
      </c>
      <c r="AV14" s="5" t="str">
        <f>+'EV PRECIO REFERENCIA'!AY14</f>
        <v/>
      </c>
      <c r="AW14" s="5" t="str">
        <f>+'EV PRECIO REFERENCIA'!BA14</f>
        <v>NO CUMPLE</v>
      </c>
      <c r="AX14" s="6">
        <f>+IF(AW14="NO OFERTADO",0,IF(AW14="NO CUMPLE EV TECNICA",0,IF(AW14="NO CUMPLE",0,IF(AW14="CUMPLE",('PRECIOS UNITARIOS'!$BB14*500)/AV14))))</f>
        <v>0</v>
      </c>
      <c r="AY14" s="5" t="str">
        <f>+'EV PRECIO REFERENCIA'!BB14</f>
        <v/>
      </c>
      <c r="AZ14" s="5" t="str">
        <f>+'EV PRECIO REFERENCIA'!BD14</f>
        <v>NO CUMPLE</v>
      </c>
      <c r="BA14" s="6">
        <f>+IF(AZ14="NO OFERTADO",0,IF(AZ14="NO CUMPLE EV TECNICA",0,IF(AZ14="NO CUMPLE",0,IF(AZ14="CUMPLE",('PRECIOS UNITARIOS'!$BB14*500)/AY14))))</f>
        <v>0</v>
      </c>
      <c r="BB14" s="5" t="str">
        <f>+'PRECIOS UNITARIOS'!AP14</f>
        <v/>
      </c>
      <c r="BC14" s="5" t="str">
        <f>+'EV PRECIO REFERENCIA'!BG14</f>
        <v>NO CUMPLE</v>
      </c>
      <c r="BD14" s="6">
        <f>+IF(BC14="NO OFERTADO",0,IF(BC14="NO CUMPLE EV TECNICA",0,IF(BC14="NO CUMPLE",0,IF(BC14="CUMPLE",('PRECIOS UNITARIOS'!$BB14*500)/BB14))))</f>
        <v>0</v>
      </c>
      <c r="BE14" s="5" t="str">
        <f>+'PRECIOS UNITARIOS'!AR14</f>
        <v/>
      </c>
      <c r="BF14" s="5" t="str">
        <f>+'EV PRECIO REFERENCIA'!BJ14</f>
        <v>NO CUMPLE</v>
      </c>
      <c r="BG14" s="6">
        <f>+IF(BF14="NO OFERTADO",0,IF(BF14="NO CUMPLE EV TECNICA",0,IF(BF14="NO CUMPLE",0,IF(BF14="CUMPLE",('PRECIOS UNITARIOS'!$BB14*500)/BE14))))</f>
        <v>0</v>
      </c>
      <c r="BH14" s="5" t="str">
        <f>+'EV PRECIO REFERENCIA'!BK14</f>
        <v/>
      </c>
      <c r="BI14" s="5" t="str">
        <f>+'EV PRECIO REFERENCIA'!BM14</f>
        <v>NO CUMPLE</v>
      </c>
      <c r="BJ14" s="6">
        <f>+IF(BI14="NO OFERTADO",0,IF(BI14="NO CUMPLE EV TECNICA",0,IF(BI14="NO CUMPLE",0,IF(BI14="CUMPLE",('PRECIOS UNITARIOS'!$BB14*500)/BH14))))</f>
        <v>0</v>
      </c>
      <c r="BK14" s="5" t="str">
        <f>+'EV PRECIO REFERENCIA'!BQ14</f>
        <v/>
      </c>
      <c r="BL14" s="5" t="str">
        <f>+'EV PRECIO REFERENCIA'!BS14</f>
        <v>NO CUMPLE</v>
      </c>
      <c r="BM14" s="6">
        <f>+IF(BL14="NO OFERTADO",0,IF(BL14="NO CUMPLE EV TECNICA",0,IF(BL14="NO CUMPLE",0,IF(BL14="CUMPLE",('PRECIOS UNITARIOS'!$BB14*500)/BK14))))</f>
        <v>0</v>
      </c>
      <c r="BN14" s="5" t="str">
        <f>+'PRECIOS UNITARIOS'!AX14</f>
        <v/>
      </c>
      <c r="BO14" s="5" t="str">
        <f>+'EV PRECIO REFERENCIA'!BV14</f>
        <v>NO CUMPLE</v>
      </c>
      <c r="BP14" s="6">
        <f>+IF(BO14="NO OFERTADO",0,IF(BO14="NO CUMPLE EV TECNICA",0,IF(BO14="NO CUMPLE",0,IF(BO14="CUMPLE",('PRECIOS UNITARIOS'!$BB14*500)/BN14))))</f>
        <v>0</v>
      </c>
      <c r="BQ14" s="6">
        <f t="shared" si="2"/>
        <v>0</v>
      </c>
      <c r="BR14" s="6" t="s">
        <v>847</v>
      </c>
      <c r="BS14" s="6">
        <v>0</v>
      </c>
      <c r="BT14" s="6" t="s">
        <v>847</v>
      </c>
      <c r="BU14" s="6">
        <v>0</v>
      </c>
      <c r="BV14" s="6" t="s">
        <v>847</v>
      </c>
      <c r="BW14" s="154" t="s">
        <v>823</v>
      </c>
      <c r="BX14" s="3" t="s">
        <v>384</v>
      </c>
    </row>
    <row r="15" spans="1:78" s="3" customFormat="1" ht="38.25" x14ac:dyDescent="0.2">
      <c r="A15" s="18">
        <f t="shared" si="0"/>
        <v>6</v>
      </c>
      <c r="B15" s="22" t="str">
        <f>VLOOKUP(A15,'PRECIOS UNITARIOS'!A15:B346,2,0)</f>
        <v>DM124</v>
      </c>
      <c r="C15" s="135" t="str">
        <f>VLOOKUP(A15,'PRECIOS UNITARIOS'!A15:C346,3,0)</f>
        <v>APOSITO NO TEJIDO. CON ADHESIVO HIPOALERGENICO PARA HERIDAS POSOPERATORIAS 30 A 35 X 9 A 10CM</v>
      </c>
      <c r="D15" s="18">
        <f>VLOOKUP(A15,'PRECIOS UNITARIOS'!A15:D346,4,0)</f>
        <v>1</v>
      </c>
      <c r="E15" s="23" t="str">
        <f>VLOOKUP(A15,'PRECIOS UNITARIOS'!A15:E346,5,0)</f>
        <v>UN</v>
      </c>
      <c r="F15" s="23">
        <f>VLOOKUP(A15,'PRECIOS UNITARIOS'!A15:F346,6,0)</f>
        <v>3168.6</v>
      </c>
      <c r="G15" s="23">
        <f>VLOOKUP(A15,'PRECIOS UNITARIOS'!A15:G346,7,0)</f>
        <v>279</v>
      </c>
      <c r="H15" s="23">
        <f t="shared" si="3"/>
        <v>884039.4</v>
      </c>
      <c r="I15" s="5" t="str">
        <f>+'EV PRECIO REFERENCIA'!I15</f>
        <v/>
      </c>
      <c r="J15" s="5" t="str">
        <f>+'EV PRECIO REFERENCIA'!K15</f>
        <v>NO CUMPLE</v>
      </c>
      <c r="K15" s="6">
        <f>+IF(J15="NO OFERTADO",0,IF(J15="NO CUMPLE EV TECNICA",0,IF(J15="NO CUMPLE",0,IF(J15="CUMPLE",('PRECIOS UNITARIOS'!$BB15*500)/I15))))</f>
        <v>0</v>
      </c>
      <c r="L15" s="5" t="str">
        <f>+'EV PRECIO REFERENCIA'!L15</f>
        <v/>
      </c>
      <c r="M15" s="5" t="str">
        <f>+'EV PRECIO REFERENCIA'!N15</f>
        <v>NO CUMPLE</v>
      </c>
      <c r="N15" s="6">
        <f>+IF(M15="NO OFERTADO",0,IF(M15="NO CUMPLE EV TECNICA",0,IF(M15="NO CUMPLE",0,IF(M15="CUMPLE",('PRECIOS UNITARIOS'!$BB15*500)/L15))))</f>
        <v>0</v>
      </c>
      <c r="O15" s="5" t="str">
        <f>+'PRECIOS UNITARIOS'!N15</f>
        <v/>
      </c>
      <c r="P15" s="5" t="str">
        <f>+'EV PRECIO REFERENCIA'!Q15</f>
        <v>NO CUMPLE</v>
      </c>
      <c r="Q15" s="6">
        <f>+IF(P15="NO OFERTADO",0,IF(P15="NO CUMPLE EV TECNICA",0,IF(P15="NO CUMPLE",0,IF(P15="CUMPLE",('PRECIOS UNITARIOS'!$BB15*500)/O15))))</f>
        <v>0</v>
      </c>
      <c r="R15" s="5" t="str">
        <f>+'PRECIOS UNITARIOS'!P15</f>
        <v/>
      </c>
      <c r="S15" s="5" t="str">
        <f>+'EV PRECIO REFERENCIA'!T15</f>
        <v>NO CUMPLE</v>
      </c>
      <c r="T15" s="6">
        <f>+IF(S15="NO OFERTADO",0,IF(S15="NO CUMPLE EV TECNICA",0,IF(S15="NO CUMPLE",0,IF(S15="CUMPLE",('PRECIOS UNITARIOS'!$BB15*500)/R15))))</f>
        <v>0</v>
      </c>
      <c r="U15" s="6" t="str">
        <f>+'EV PRECIO REFERENCIA'!U15</f>
        <v/>
      </c>
      <c r="V15" s="5" t="str">
        <f>+'EV PRECIO REFERENCIA'!W15</f>
        <v>NO CUMPLE</v>
      </c>
      <c r="W15" s="6">
        <f>+IF(V15="NO OFERTADO",0,IF(V15="NO CUMPLE EV TECNICA",0,IF(V15="NO CUMPLE",0,IF(V15="CUMPLE",('PRECIOS UNITARIOS'!$BB15*500)/U15))))</f>
        <v>0</v>
      </c>
      <c r="X15" s="6" t="str">
        <f>+'EV PRECIO REFERENCIA'!X15</f>
        <v/>
      </c>
      <c r="Y15" s="5" t="str">
        <f>+'EV PRECIO REFERENCIA'!Z15</f>
        <v>NO CUMPLE</v>
      </c>
      <c r="Z15" s="6">
        <f>+IF(Y15="NO OFERTADO",0,IF(Y15="NO CUMPLE EV TECNICA",0,IF(Y15="NO CUMPLE",0,IF(Y15="CUMPLE",('PRECIOS UNITARIOS'!$BB15*500)/X15))))</f>
        <v>0</v>
      </c>
      <c r="AA15" s="5" t="str">
        <f>+'PRECIOS UNITARIOS'!X15</f>
        <v/>
      </c>
      <c r="AB15" s="5" t="str">
        <f>+'EV PRECIO REFERENCIA'!AF15</f>
        <v>NO CUMPLE</v>
      </c>
      <c r="AC15" s="6">
        <f>+IF(AB15="NO OFERTADO",0,IF(AB15="NO CUMPLE EV TECNICA",0,IF(AB15="NO CUMPLE",0,IF(AB15="CUMPLE",('PRECIOS UNITARIOS'!$BB15*500)/AA15))))</f>
        <v>0</v>
      </c>
      <c r="AD15" s="5" t="str">
        <f>+'PRECIOS UNITARIOS'!Z15</f>
        <v/>
      </c>
      <c r="AE15" s="5" t="str">
        <f>+'EV PRECIO REFERENCIA'!AI15</f>
        <v>NO CUMPLE</v>
      </c>
      <c r="AF15" s="6">
        <f>+IF(AE15="NO OFERTADO",0,IF(AE15="NO CUMPLE EV TECNICA",0,IF(AE15="NO CUMPLE",0,IF(AE15="CUMPLE",('PRECIOS UNITARIOS'!$BB15*500)/AD15))))</f>
        <v>0</v>
      </c>
      <c r="AG15" s="5" t="str">
        <f>+'PRECIOS UNITARIOS'!AB15</f>
        <v/>
      </c>
      <c r="AH15" s="5" t="str">
        <f>+'EV PRECIO REFERENCIA'!AL15</f>
        <v>NO CUMPLE</v>
      </c>
      <c r="AI15" s="6">
        <f>+IF(AH15="NO OFERTADO",0,IF(AH15="NO CUMPLE EV TECNICA",0,IF(AH15="NO CUMPLE",0,IF(AH15="CUMPLE",('PRECIOS UNITARIOS'!$BB15*500)/AG15))))</f>
        <v>0</v>
      </c>
      <c r="AJ15" s="5" t="str">
        <f>+'PRECIOS UNITARIOS'!AD15</f>
        <v/>
      </c>
      <c r="AK15" s="5" t="str">
        <f>+'EV PRECIO REFERENCIA'!AO15</f>
        <v>NO CUMPLE</v>
      </c>
      <c r="AL15" s="6">
        <f>+IF(AK15="NO OFERTADO",0,IF(AK15="NO CUMPLE EV TECNICA",0,IF(AK15="NO CUMPLE",0,IF(AK15="CUMPLE",('PRECIOS UNITARIOS'!$BB15*500)/AJ15))))</f>
        <v>0</v>
      </c>
      <c r="AM15" s="5" t="str">
        <f>+'PRECIOS UNITARIOS'!AF15</f>
        <v/>
      </c>
      <c r="AN15" s="5" t="str">
        <f>+'EV PRECIO REFERENCIA'!AR15</f>
        <v>NO CUMPLE</v>
      </c>
      <c r="AO15" s="6">
        <f>+IF(AN15="NO OFERTADO",0,IF(AN15="NO CUMPLE EV TECNICA",0,IF(AN15="NO CUMPLE",0,IF(AN15="CUMPLE",('PRECIOS UNITARIOS'!$BB15*500)/AM15))))</f>
        <v>0</v>
      </c>
      <c r="AP15" s="5">
        <f>+'PRECIOS UNITARIOS'!AH15</f>
        <v>3631</v>
      </c>
      <c r="AQ15" s="5" t="str">
        <f>+'EV PRECIO REFERENCIA'!AU15</f>
        <v>CUMPLE</v>
      </c>
      <c r="AR15" s="6">
        <f>+IF(AQ15="NO OFERTADO",0,IF(AQ15="NO CUMPLE EV TECNICA",0,IF(AQ15="NO CUMPLE",0,IF(AQ15="CUMPLE",('PRECIOS UNITARIOS'!$BB15*500)/AP15))))</f>
        <v>500</v>
      </c>
      <c r="AS15" s="5" t="str">
        <f>+'PRECIOS UNITARIOS'!AJ15</f>
        <v/>
      </c>
      <c r="AT15" s="5" t="str">
        <f>+'EV PRECIO REFERENCIA'!AX15</f>
        <v>NO CUMPLE</v>
      </c>
      <c r="AU15" s="6">
        <f>+IF(AT15="NO OFERTADO",0,IF(AT15="NO CUMPLE EV TECNICA",0,IF(AT15="NO CUMPLE",0,IF(AT15="CUMPLE",('PRECIOS UNITARIOS'!$BB15*500)/AS15))))</f>
        <v>0</v>
      </c>
      <c r="AV15" s="5" t="str">
        <f>+'EV PRECIO REFERENCIA'!AY15</f>
        <v/>
      </c>
      <c r="AW15" s="5" t="str">
        <f>+'EV PRECIO REFERENCIA'!BA15</f>
        <v>NO CUMPLE</v>
      </c>
      <c r="AX15" s="6">
        <f>+IF(AW15="NO OFERTADO",0,IF(AW15="NO CUMPLE EV TECNICA",0,IF(AW15="NO CUMPLE",0,IF(AW15="CUMPLE",('PRECIOS UNITARIOS'!$BB15*500)/AV15))))</f>
        <v>0</v>
      </c>
      <c r="AY15" s="5" t="str">
        <f>+'EV PRECIO REFERENCIA'!BB15</f>
        <v/>
      </c>
      <c r="AZ15" s="5" t="str">
        <f>+'EV PRECIO REFERENCIA'!BD15</f>
        <v>NO CUMPLE</v>
      </c>
      <c r="BA15" s="6">
        <f>+IF(AZ15="NO OFERTADO",0,IF(AZ15="NO CUMPLE EV TECNICA",0,IF(AZ15="NO CUMPLE",0,IF(AZ15="CUMPLE",('PRECIOS UNITARIOS'!$BB15*500)/AY15))))</f>
        <v>0</v>
      </c>
      <c r="BB15" s="5" t="str">
        <f>+'PRECIOS UNITARIOS'!AP15</f>
        <v/>
      </c>
      <c r="BC15" s="5" t="str">
        <f>+'EV PRECIO REFERENCIA'!BG15</f>
        <v>NO CUMPLE</v>
      </c>
      <c r="BD15" s="6">
        <f>+IF(BC15="NO OFERTADO",0,IF(BC15="NO CUMPLE EV TECNICA",0,IF(BC15="NO CUMPLE",0,IF(BC15="CUMPLE",('PRECIOS UNITARIOS'!$BB15*500)/BB15))))</f>
        <v>0</v>
      </c>
      <c r="BE15" s="5" t="str">
        <f>+'PRECIOS UNITARIOS'!AR15</f>
        <v/>
      </c>
      <c r="BF15" s="5" t="str">
        <f>+'EV PRECIO REFERENCIA'!BJ15</f>
        <v>NO CUMPLE</v>
      </c>
      <c r="BG15" s="6">
        <f>+IF(BF15="NO OFERTADO",0,IF(BF15="NO CUMPLE EV TECNICA",0,IF(BF15="NO CUMPLE",0,IF(BF15="CUMPLE",('PRECIOS UNITARIOS'!$BB15*500)/BE15))))</f>
        <v>0</v>
      </c>
      <c r="BH15" s="5" t="str">
        <f>+'EV PRECIO REFERENCIA'!BK15</f>
        <v/>
      </c>
      <c r="BI15" s="5" t="str">
        <f>+'EV PRECIO REFERENCIA'!BM15</f>
        <v>NO CUMPLE</v>
      </c>
      <c r="BJ15" s="6">
        <f>+IF(BI15="NO OFERTADO",0,IF(BI15="NO CUMPLE EV TECNICA",0,IF(BI15="NO CUMPLE",0,IF(BI15="CUMPLE",('PRECIOS UNITARIOS'!$BB15*500)/BH15))))</f>
        <v>0</v>
      </c>
      <c r="BK15" s="5" t="str">
        <f>+'EV PRECIO REFERENCIA'!BQ15</f>
        <v/>
      </c>
      <c r="BL15" s="5" t="str">
        <f>+'EV PRECIO REFERENCIA'!BS15</f>
        <v>NO CUMPLE</v>
      </c>
      <c r="BM15" s="6">
        <f>+IF(BL15="NO OFERTADO",0,IF(BL15="NO CUMPLE EV TECNICA",0,IF(BL15="NO CUMPLE",0,IF(BL15="CUMPLE",('PRECIOS UNITARIOS'!$BB15*500)/BK15))))</f>
        <v>0</v>
      </c>
      <c r="BN15" s="5" t="str">
        <f>+'PRECIOS UNITARIOS'!AX15</f>
        <v/>
      </c>
      <c r="BO15" s="5" t="str">
        <f>+'EV PRECIO REFERENCIA'!BV15</f>
        <v>NO CUMPLE</v>
      </c>
      <c r="BP15" s="6">
        <f>+IF(BO15="NO OFERTADO",0,IF(BO15="NO CUMPLE EV TECNICA",0,IF(BO15="NO CUMPLE",0,IF(BO15="CUMPLE",('PRECIOS UNITARIOS'!$BB15*500)/BN15))))</f>
        <v>0</v>
      </c>
      <c r="BQ15" s="6">
        <f t="shared" si="2"/>
        <v>500</v>
      </c>
      <c r="BR15" s="6" t="s">
        <v>1048</v>
      </c>
      <c r="BS15" s="6">
        <v>0</v>
      </c>
      <c r="BT15" s="6" t="s">
        <v>847</v>
      </c>
      <c r="BU15" s="6">
        <v>0</v>
      </c>
      <c r="BV15" s="6" t="s">
        <v>847</v>
      </c>
      <c r="BW15" s="154"/>
      <c r="BX15" s="3" t="e">
        <v>#N/A</v>
      </c>
    </row>
    <row r="16" spans="1:78" s="3" customFormat="1" ht="25.5" x14ac:dyDescent="0.2">
      <c r="A16" s="18">
        <f t="shared" si="0"/>
        <v>7</v>
      </c>
      <c r="B16" s="22" t="str">
        <f>VLOOKUP(A16,'PRECIOS UNITARIOS'!A16:B347,2,0)</f>
        <v>DM1686</v>
      </c>
      <c r="C16" s="135" t="str">
        <f>VLOOKUP(A16,'PRECIOS UNITARIOS'!A16:C347,3,0)</f>
        <v>APOSITO DE CARBON TRILAMINADO 10 10</v>
      </c>
      <c r="D16" s="18">
        <f>VLOOKUP(A16,'PRECIOS UNITARIOS'!A16:D347,4,0)</f>
        <v>1</v>
      </c>
      <c r="E16" s="23" t="str">
        <f>VLOOKUP(A16,'PRECIOS UNITARIOS'!A16:E347,5,0)</f>
        <v>UN</v>
      </c>
      <c r="F16" s="23">
        <f>VLOOKUP(A16,'PRECIOS UNITARIOS'!A16:F347,6,0)</f>
        <v>16000</v>
      </c>
      <c r="G16" s="23">
        <f>VLOOKUP(A16,'PRECIOS UNITARIOS'!A16:G347,7,0)</f>
        <v>8</v>
      </c>
      <c r="H16" s="23">
        <f t="shared" si="3"/>
        <v>128000</v>
      </c>
      <c r="I16" s="5" t="str">
        <f>+'EV PRECIO REFERENCIA'!I16</f>
        <v/>
      </c>
      <c r="J16" s="5" t="str">
        <f>+'EV PRECIO REFERENCIA'!K16</f>
        <v>NO CUMPLE</v>
      </c>
      <c r="K16" s="6">
        <f>+IF(J16="NO OFERTADO",0,IF(J16="NO CUMPLE EV TECNICA",0,IF(J16="NO CUMPLE",0,IF(J16="CUMPLE",('PRECIOS UNITARIOS'!$BB16*500)/I16))))</f>
        <v>0</v>
      </c>
      <c r="L16" s="5" t="str">
        <f>+'EV PRECIO REFERENCIA'!L16</f>
        <v/>
      </c>
      <c r="M16" s="5" t="str">
        <f>+'EV PRECIO REFERENCIA'!N16</f>
        <v>NO CUMPLE</v>
      </c>
      <c r="N16" s="6">
        <f>+IF(M16="NO OFERTADO",0,IF(M16="NO CUMPLE EV TECNICA",0,IF(M16="NO CUMPLE",0,IF(M16="CUMPLE",('PRECIOS UNITARIOS'!$BB16*500)/L16))))</f>
        <v>0</v>
      </c>
      <c r="O16" s="5" t="str">
        <f>+'PRECIOS UNITARIOS'!N16</f>
        <v/>
      </c>
      <c r="P16" s="5" t="str">
        <f>+'EV PRECIO REFERENCIA'!Q16</f>
        <v>NO CUMPLE</v>
      </c>
      <c r="Q16" s="6">
        <f>+IF(P16="NO OFERTADO",0,IF(P16="NO CUMPLE EV TECNICA",0,IF(P16="NO CUMPLE",0,IF(P16="CUMPLE",('PRECIOS UNITARIOS'!$BB16*500)/O16))))</f>
        <v>0</v>
      </c>
      <c r="R16" s="5" t="str">
        <f>+'PRECIOS UNITARIOS'!P16</f>
        <v/>
      </c>
      <c r="S16" s="5" t="str">
        <f>+'EV PRECIO REFERENCIA'!T16</f>
        <v>NO CUMPLE</v>
      </c>
      <c r="T16" s="6">
        <f>+IF(S16="NO OFERTADO",0,IF(S16="NO CUMPLE EV TECNICA",0,IF(S16="NO CUMPLE",0,IF(S16="CUMPLE",('PRECIOS UNITARIOS'!$BB16*500)/R16))))</f>
        <v>0</v>
      </c>
      <c r="U16" s="6" t="str">
        <f>+'EV PRECIO REFERENCIA'!U16</f>
        <v/>
      </c>
      <c r="V16" s="5" t="str">
        <f>+'EV PRECIO REFERENCIA'!W16</f>
        <v>NO CUMPLE</v>
      </c>
      <c r="W16" s="6">
        <f>+IF(V16="NO OFERTADO",0,IF(V16="NO CUMPLE EV TECNICA",0,IF(V16="NO CUMPLE",0,IF(V16="CUMPLE",('PRECIOS UNITARIOS'!$BB16*500)/U16))))</f>
        <v>0</v>
      </c>
      <c r="X16" s="347">
        <f>+'EV PRECIO REFERENCIA'!X16</f>
        <v>16000</v>
      </c>
      <c r="Y16" s="5" t="str">
        <f>+'EV PRECIO REFERENCIA'!Z16</f>
        <v>CUMPLE</v>
      </c>
      <c r="Z16" s="6">
        <f>+IF(Y16="NO OFERTADO",0,IF(Y16="NO CUMPLE EV TECNICA",0,IF(Y16="NO CUMPLE",0,IF(Y16="CUMPLE",('PRECIOS UNITARIOS'!$BB16*500)/X16))))</f>
        <v>500</v>
      </c>
      <c r="AA16" s="5" t="str">
        <f>+'PRECIOS UNITARIOS'!X16</f>
        <v/>
      </c>
      <c r="AB16" s="5" t="str">
        <f>+'EV PRECIO REFERENCIA'!AF16</f>
        <v>NO CUMPLE</v>
      </c>
      <c r="AC16" s="6">
        <f>+IF(AB16="NO OFERTADO",0,IF(AB16="NO CUMPLE EV TECNICA",0,IF(AB16="NO CUMPLE",0,IF(AB16="CUMPLE",('PRECIOS UNITARIOS'!$BB16*500)/AA16))))</f>
        <v>0</v>
      </c>
      <c r="AD16" s="5" t="str">
        <f>+'PRECIOS UNITARIOS'!Z16</f>
        <v/>
      </c>
      <c r="AE16" s="5" t="str">
        <f>+'EV PRECIO REFERENCIA'!AI16</f>
        <v>NO CUMPLE</v>
      </c>
      <c r="AF16" s="6">
        <f>+IF(AE16="NO OFERTADO",0,IF(AE16="NO CUMPLE EV TECNICA",0,IF(AE16="NO CUMPLE",0,IF(AE16="CUMPLE",('PRECIOS UNITARIOS'!$BB16*500)/AD16))))</f>
        <v>0</v>
      </c>
      <c r="AG16" s="5" t="str">
        <f>+'PRECIOS UNITARIOS'!AB16</f>
        <v/>
      </c>
      <c r="AH16" s="5" t="str">
        <f>+'EV PRECIO REFERENCIA'!AL16</f>
        <v>NO CUMPLE</v>
      </c>
      <c r="AI16" s="6">
        <f>+IF(AH16="NO OFERTADO",0,IF(AH16="NO CUMPLE EV TECNICA",0,IF(AH16="NO CUMPLE",0,IF(AH16="CUMPLE",('PRECIOS UNITARIOS'!$BB16*500)/AG16))))</f>
        <v>0</v>
      </c>
      <c r="AJ16" s="5" t="str">
        <f>+'PRECIOS UNITARIOS'!AD16</f>
        <v/>
      </c>
      <c r="AK16" s="5" t="str">
        <f>+'EV PRECIO REFERENCIA'!AO16</f>
        <v>NO CUMPLE</v>
      </c>
      <c r="AL16" s="6">
        <f>+IF(AK16="NO OFERTADO",0,IF(AK16="NO CUMPLE EV TECNICA",0,IF(AK16="NO CUMPLE",0,IF(AK16="CUMPLE",('PRECIOS UNITARIOS'!$BB16*500)/AJ16))))</f>
        <v>0</v>
      </c>
      <c r="AM16" s="5" t="str">
        <f>+'PRECIOS UNITARIOS'!AF16</f>
        <v/>
      </c>
      <c r="AN16" s="5" t="str">
        <f>+'EV PRECIO REFERENCIA'!AR16</f>
        <v>NO CUMPLE</v>
      </c>
      <c r="AO16" s="6">
        <f>+IF(AN16="NO OFERTADO",0,IF(AN16="NO CUMPLE EV TECNICA",0,IF(AN16="NO CUMPLE",0,IF(AN16="CUMPLE",('PRECIOS UNITARIOS'!$BB16*500)/AM16))))</f>
        <v>0</v>
      </c>
      <c r="AP16" s="5" t="str">
        <f>+'PRECIOS UNITARIOS'!AH16</f>
        <v/>
      </c>
      <c r="AQ16" s="5" t="str">
        <f>+'EV PRECIO REFERENCIA'!AU16</f>
        <v>NO CUMPLE</v>
      </c>
      <c r="AR16" s="6">
        <f>+IF(AQ16="NO OFERTADO",0,IF(AQ16="NO CUMPLE EV TECNICA",0,IF(AQ16="NO CUMPLE",0,IF(AQ16="CUMPLE",('PRECIOS UNITARIOS'!$BB16*500)/AP16))))</f>
        <v>0</v>
      </c>
      <c r="AS16" s="5" t="str">
        <f>+'PRECIOS UNITARIOS'!AJ16</f>
        <v/>
      </c>
      <c r="AT16" s="5" t="str">
        <f>+'EV PRECIO REFERENCIA'!AX16</f>
        <v>NO CUMPLE</v>
      </c>
      <c r="AU16" s="6">
        <f>+IF(AT16="NO OFERTADO",0,IF(AT16="NO CUMPLE EV TECNICA",0,IF(AT16="NO CUMPLE",0,IF(AT16="CUMPLE",('PRECIOS UNITARIOS'!$BB16*500)/AS16))))</f>
        <v>0</v>
      </c>
      <c r="AV16" s="5" t="str">
        <f>+'EV PRECIO REFERENCIA'!AY16</f>
        <v/>
      </c>
      <c r="AW16" s="5" t="str">
        <f>+'EV PRECIO REFERENCIA'!BA16</f>
        <v>NO CUMPLE</v>
      </c>
      <c r="AX16" s="6">
        <f>+IF(AW16="NO OFERTADO",0,IF(AW16="NO CUMPLE EV TECNICA",0,IF(AW16="NO CUMPLE",0,IF(AW16="CUMPLE",('PRECIOS UNITARIOS'!$BB16*500)/AV16))))</f>
        <v>0</v>
      </c>
      <c r="AY16" s="5" t="str">
        <f>+'EV PRECIO REFERENCIA'!BB16</f>
        <v/>
      </c>
      <c r="AZ16" s="5" t="str">
        <f>+'EV PRECIO REFERENCIA'!BD16</f>
        <v>NO CUMPLE</v>
      </c>
      <c r="BA16" s="6">
        <f>+IF(AZ16="NO OFERTADO",0,IF(AZ16="NO CUMPLE EV TECNICA",0,IF(AZ16="NO CUMPLE",0,IF(AZ16="CUMPLE",('PRECIOS UNITARIOS'!$BB16*500)/AY16))))</f>
        <v>0</v>
      </c>
      <c r="BB16" s="5" t="str">
        <f>+'PRECIOS UNITARIOS'!AP16</f>
        <v/>
      </c>
      <c r="BC16" s="5" t="str">
        <f>+'EV PRECIO REFERENCIA'!BG16</f>
        <v>NO CUMPLE</v>
      </c>
      <c r="BD16" s="6">
        <f>+IF(BC16="NO OFERTADO",0,IF(BC16="NO CUMPLE EV TECNICA",0,IF(BC16="NO CUMPLE",0,IF(BC16="CUMPLE",('PRECIOS UNITARIOS'!$BB16*500)/BB16))))</f>
        <v>0</v>
      </c>
      <c r="BE16" s="5" t="str">
        <f>+'PRECIOS UNITARIOS'!AR16</f>
        <v/>
      </c>
      <c r="BF16" s="5" t="str">
        <f>+'EV PRECIO REFERENCIA'!BJ16</f>
        <v>NO CUMPLE</v>
      </c>
      <c r="BG16" s="6">
        <f>+IF(BF16="NO OFERTADO",0,IF(BF16="NO CUMPLE EV TECNICA",0,IF(BF16="NO CUMPLE",0,IF(BF16="CUMPLE",('PRECIOS UNITARIOS'!$BB16*500)/BE16))))</f>
        <v>0</v>
      </c>
      <c r="BH16" s="5" t="str">
        <f>+'EV PRECIO REFERENCIA'!BK16</f>
        <v/>
      </c>
      <c r="BI16" s="5" t="str">
        <f>+'EV PRECIO REFERENCIA'!BM16</f>
        <v>NO CUMPLE</v>
      </c>
      <c r="BJ16" s="6">
        <f>+IF(BI16="NO OFERTADO",0,IF(BI16="NO CUMPLE EV TECNICA",0,IF(BI16="NO CUMPLE",0,IF(BI16="CUMPLE",('PRECIOS UNITARIOS'!$BB16*500)/BH16))))</f>
        <v>0</v>
      </c>
      <c r="BK16" s="5" t="str">
        <f>+'EV PRECIO REFERENCIA'!BQ16</f>
        <v/>
      </c>
      <c r="BL16" s="5" t="str">
        <f>+'EV PRECIO REFERENCIA'!BS16</f>
        <v>NO CUMPLE</v>
      </c>
      <c r="BM16" s="6">
        <f>+IF(BL16="NO OFERTADO",0,IF(BL16="NO CUMPLE EV TECNICA",0,IF(BL16="NO CUMPLE",0,IF(BL16="CUMPLE",('PRECIOS UNITARIOS'!$BB16*500)/BK16))))</f>
        <v>0</v>
      </c>
      <c r="BN16" s="5" t="str">
        <f>+'PRECIOS UNITARIOS'!AX16</f>
        <v/>
      </c>
      <c r="BO16" s="5" t="str">
        <f>+'EV PRECIO REFERENCIA'!BV16</f>
        <v>NO CUMPLE</v>
      </c>
      <c r="BP16" s="6">
        <f>+IF(BO16="NO OFERTADO",0,IF(BO16="NO CUMPLE EV TECNICA",0,IF(BO16="NO CUMPLE",0,IF(BO16="CUMPLE",('PRECIOS UNITARIOS'!$BB16*500)/BN16))))</f>
        <v>0</v>
      </c>
      <c r="BQ16" s="6">
        <f t="shared" si="2"/>
        <v>500</v>
      </c>
      <c r="BR16" s="6" t="s">
        <v>722</v>
      </c>
      <c r="BS16" s="6">
        <f>MAX($K16,$N16,$Q16,$T16,$AF16,$AI16,$AL16,$AO16,$AU16,$BD16,$BG16,$BP16,$AC16,$W16,$BA16,$BM16,)</f>
        <v>0</v>
      </c>
      <c r="BT16" s="6" t="s">
        <v>1025</v>
      </c>
      <c r="BU16" s="6">
        <f>MAX($K16,$N16,$Q16,$T16,$AF16,$AI16,$AL16,$AO16,$AU16,$BD16,$BG16,$BP16,$AC16,$W16,$BA16,$BM16,)</f>
        <v>0</v>
      </c>
      <c r="BV16" s="6" t="s">
        <v>1023</v>
      </c>
      <c r="BW16" s="154" t="s">
        <v>722</v>
      </c>
      <c r="BX16" s="3" t="e">
        <v>#N/A</v>
      </c>
    </row>
    <row r="17" spans="1:76" s="3" customFormat="1" ht="25.5" x14ac:dyDescent="0.2">
      <c r="A17" s="18">
        <f t="shared" si="0"/>
        <v>8</v>
      </c>
      <c r="B17" s="22" t="str">
        <f>VLOOKUP(A17,'PRECIOS UNITARIOS'!A17:B348,2,0)</f>
        <v>DM2021</v>
      </c>
      <c r="C17" s="135" t="str">
        <f>VLOOKUP(A17,'PRECIOS UNITARIOS'!A17:C348,3,0)</f>
        <v>APOSITO DE GASA 15X20 CON BASE DE PARAFINA BLANDA CLORHEXIDINA 0.5%</v>
      </c>
      <c r="D17" s="18">
        <f>VLOOKUP(A17,'PRECIOS UNITARIOS'!A17:D348,4,0)</f>
        <v>1</v>
      </c>
      <c r="E17" s="23" t="str">
        <f>VLOOKUP(A17,'PRECIOS UNITARIOS'!A17:E348,5,0)</f>
        <v>UN</v>
      </c>
      <c r="F17" s="23">
        <f>VLOOKUP(A17,'PRECIOS UNITARIOS'!A17:F348,6,0)</f>
        <v>53438</v>
      </c>
      <c r="G17" s="23">
        <f>VLOOKUP(A17,'PRECIOS UNITARIOS'!A17:G348,7,0)</f>
        <v>56</v>
      </c>
      <c r="H17" s="23">
        <f t="shared" si="3"/>
        <v>2992528</v>
      </c>
      <c r="I17" s="5" t="str">
        <f>+'EV PRECIO REFERENCIA'!I17</f>
        <v/>
      </c>
      <c r="J17" s="5" t="str">
        <f>+'EV PRECIO REFERENCIA'!K17</f>
        <v>NO CUMPLE</v>
      </c>
      <c r="K17" s="6">
        <f>+IF(J17="NO OFERTADO",0,IF(J17="NO CUMPLE EV TECNICA",0,IF(J17="NO CUMPLE",0,IF(J17="CUMPLE",('PRECIOS UNITARIOS'!$BB17*500)/I17))))</f>
        <v>0</v>
      </c>
      <c r="L17" s="5" t="str">
        <f>+'EV PRECIO REFERENCIA'!L17</f>
        <v/>
      </c>
      <c r="M17" s="5" t="str">
        <f>+'EV PRECIO REFERENCIA'!N17</f>
        <v>NO CUMPLE</v>
      </c>
      <c r="N17" s="6">
        <f>+IF(M17="NO OFERTADO",0,IF(M17="NO CUMPLE EV TECNICA",0,IF(M17="NO CUMPLE",0,IF(M17="CUMPLE",('PRECIOS UNITARIOS'!$BB17*500)/L17))))</f>
        <v>0</v>
      </c>
      <c r="O17" s="5" t="str">
        <f>+'PRECIOS UNITARIOS'!N17</f>
        <v/>
      </c>
      <c r="P17" s="5" t="str">
        <f>+'EV PRECIO REFERENCIA'!Q17</f>
        <v>NO CUMPLE</v>
      </c>
      <c r="Q17" s="6">
        <f>+IF(P17="NO OFERTADO",0,IF(P17="NO CUMPLE EV TECNICA",0,IF(P17="NO CUMPLE",0,IF(P17="CUMPLE",('PRECIOS UNITARIOS'!$BB17*500)/O17))))</f>
        <v>0</v>
      </c>
      <c r="R17" s="5" t="str">
        <f>+'PRECIOS UNITARIOS'!P17</f>
        <v/>
      </c>
      <c r="S17" s="5" t="str">
        <f>+'EV PRECIO REFERENCIA'!T17</f>
        <v>NO CUMPLE</v>
      </c>
      <c r="T17" s="6">
        <f>+IF(S17="NO OFERTADO",0,IF(S17="NO CUMPLE EV TECNICA",0,IF(S17="NO CUMPLE",0,IF(S17="CUMPLE",('PRECIOS UNITARIOS'!$BB17*500)/R17))))</f>
        <v>0</v>
      </c>
      <c r="U17" s="6" t="str">
        <f>+'EV PRECIO REFERENCIA'!U17</f>
        <v/>
      </c>
      <c r="V17" s="5" t="str">
        <f>+'EV PRECIO REFERENCIA'!W17</f>
        <v>NO CUMPLE</v>
      </c>
      <c r="W17" s="6">
        <f>+IF(V17="NO OFERTADO",0,IF(V17="NO CUMPLE EV TECNICA",0,IF(V17="NO CUMPLE",0,IF(V17="CUMPLE",('PRECIOS UNITARIOS'!$BB17*500)/U17))))</f>
        <v>0</v>
      </c>
      <c r="X17" s="6" t="str">
        <f>+'EV PRECIO REFERENCIA'!X17</f>
        <v/>
      </c>
      <c r="Y17" s="5" t="str">
        <f>+'EV PRECIO REFERENCIA'!Z17</f>
        <v>NO CUMPLE</v>
      </c>
      <c r="Z17" s="6">
        <f>+IF(Y17="NO OFERTADO",0,IF(Y17="NO CUMPLE EV TECNICA",0,IF(Y17="NO CUMPLE",0,IF(Y17="CUMPLE",('PRECIOS UNITARIOS'!$BB17*500)/X17))))</f>
        <v>0</v>
      </c>
      <c r="AA17" s="5" t="str">
        <f>+'PRECIOS UNITARIOS'!X17</f>
        <v/>
      </c>
      <c r="AB17" s="5" t="str">
        <f>+'EV PRECIO REFERENCIA'!AF17</f>
        <v>NO CUMPLE</v>
      </c>
      <c r="AC17" s="6">
        <f>+IF(AB17="NO OFERTADO",0,IF(AB17="NO CUMPLE EV TECNICA",0,IF(AB17="NO CUMPLE",0,IF(AB17="CUMPLE",('PRECIOS UNITARIOS'!$BB17*500)/AA17))))</f>
        <v>0</v>
      </c>
      <c r="AD17" s="5" t="str">
        <f>+'PRECIOS UNITARIOS'!Z17</f>
        <v/>
      </c>
      <c r="AE17" s="5" t="str">
        <f>+'EV PRECIO REFERENCIA'!AI17</f>
        <v>NO CUMPLE</v>
      </c>
      <c r="AF17" s="6">
        <f>+IF(AE17="NO OFERTADO",0,IF(AE17="NO CUMPLE EV TECNICA",0,IF(AE17="NO CUMPLE",0,IF(AE17="CUMPLE",('PRECIOS UNITARIOS'!$BB17*500)/AD17))))</f>
        <v>0</v>
      </c>
      <c r="AG17" s="5" t="str">
        <f>+'PRECIOS UNITARIOS'!AB17</f>
        <v/>
      </c>
      <c r="AH17" s="5" t="str">
        <f>+'EV PRECIO REFERENCIA'!AL17</f>
        <v>NO CUMPLE</v>
      </c>
      <c r="AI17" s="6">
        <f>+IF(AH17="NO OFERTADO",0,IF(AH17="NO CUMPLE EV TECNICA",0,IF(AH17="NO CUMPLE",0,IF(AH17="CUMPLE",('PRECIOS UNITARIOS'!$BB17*500)/AG17))))</f>
        <v>0</v>
      </c>
      <c r="AJ17" s="5" t="str">
        <f>+'PRECIOS UNITARIOS'!AD17</f>
        <v/>
      </c>
      <c r="AK17" s="5" t="str">
        <f>+'EV PRECIO REFERENCIA'!AO17</f>
        <v>NO CUMPLE</v>
      </c>
      <c r="AL17" s="6">
        <f>+IF(AK17="NO OFERTADO",0,IF(AK17="NO CUMPLE EV TECNICA",0,IF(AK17="NO CUMPLE",0,IF(AK17="CUMPLE",('PRECIOS UNITARIOS'!$BB17*500)/AJ17))))</f>
        <v>0</v>
      </c>
      <c r="AM17" s="5" t="str">
        <f>+'PRECIOS UNITARIOS'!AF17</f>
        <v/>
      </c>
      <c r="AN17" s="5" t="str">
        <f>+'EV PRECIO REFERENCIA'!AR17</f>
        <v>NO CUMPLE</v>
      </c>
      <c r="AO17" s="6">
        <f>+IF(AN17="NO OFERTADO",0,IF(AN17="NO CUMPLE EV TECNICA",0,IF(AN17="NO CUMPLE",0,IF(AN17="CUMPLE",('PRECIOS UNITARIOS'!$BB17*500)/AM17))))</f>
        <v>0</v>
      </c>
      <c r="AP17" s="5">
        <f>+'PRECIOS UNITARIOS'!AH17</f>
        <v>6677</v>
      </c>
      <c r="AQ17" s="5" t="str">
        <f>+'EV PRECIO REFERENCIA'!AU17</f>
        <v>CUMPLE</v>
      </c>
      <c r="AR17" s="6">
        <f>+IF(AQ17="NO OFERTADO",0,IF(AQ17="NO CUMPLE EV TECNICA",0,IF(AQ17="NO CUMPLE",0,IF(AQ17="CUMPLE",('PRECIOS UNITARIOS'!$BB17*500)/AP17))))</f>
        <v>370.67545304777593</v>
      </c>
      <c r="AS17" s="5" t="str">
        <f>+'PRECIOS UNITARIOS'!AJ17</f>
        <v/>
      </c>
      <c r="AT17" s="5" t="str">
        <f>+'EV PRECIO REFERENCIA'!AX17</f>
        <v>NO CUMPLE</v>
      </c>
      <c r="AU17" s="6">
        <f>+IF(AT17="NO OFERTADO",0,IF(AT17="NO CUMPLE EV TECNICA",0,IF(AT17="NO CUMPLE",0,IF(AT17="CUMPLE",('PRECIOS UNITARIOS'!$BB17*500)/AS17))))</f>
        <v>0</v>
      </c>
      <c r="AV17" s="5" t="str">
        <f>+'EV PRECIO REFERENCIA'!AY17</f>
        <v/>
      </c>
      <c r="AW17" s="5" t="str">
        <f>+'EV PRECIO REFERENCIA'!BA17</f>
        <v>NO CUMPLE</v>
      </c>
      <c r="AX17" s="6">
        <f>+IF(AW17="NO OFERTADO",0,IF(AW17="NO CUMPLE EV TECNICA",0,IF(AW17="NO CUMPLE",0,IF(AW17="CUMPLE",('PRECIOS UNITARIOS'!$BB17*500)/AV17))))</f>
        <v>0</v>
      </c>
      <c r="AY17" s="5" t="str">
        <f>+'EV PRECIO REFERENCIA'!BB17</f>
        <v/>
      </c>
      <c r="AZ17" s="5" t="str">
        <f>+'EV PRECIO REFERENCIA'!BD17</f>
        <v>NO CUMPLE</v>
      </c>
      <c r="BA17" s="6">
        <f>+IF(AZ17="NO OFERTADO",0,IF(AZ17="NO CUMPLE EV TECNICA",0,IF(AZ17="NO CUMPLE",0,IF(AZ17="CUMPLE",('PRECIOS UNITARIOS'!$BB17*500)/AY17))))</f>
        <v>0</v>
      </c>
      <c r="BB17" s="5" t="str">
        <f>+'PRECIOS UNITARIOS'!AP17</f>
        <v/>
      </c>
      <c r="BC17" s="5" t="str">
        <f>+'EV PRECIO REFERENCIA'!BG17</f>
        <v>NO CUMPLE</v>
      </c>
      <c r="BD17" s="6">
        <f>+IF(BC17="NO OFERTADO",0,IF(BC17="NO CUMPLE EV TECNICA",0,IF(BC17="NO CUMPLE",0,IF(BC17="CUMPLE",('PRECIOS UNITARIOS'!$BB17*500)/BB17))))</f>
        <v>0</v>
      </c>
      <c r="BE17" s="5" t="str">
        <f>+'PRECIOS UNITARIOS'!AR17</f>
        <v/>
      </c>
      <c r="BF17" s="5" t="str">
        <f>+'EV PRECIO REFERENCIA'!BJ17</f>
        <v>NO CUMPLE</v>
      </c>
      <c r="BG17" s="6">
        <f>+IF(BF17="NO OFERTADO",0,IF(BF17="NO CUMPLE EV TECNICA",0,IF(BF17="NO CUMPLE",0,IF(BF17="CUMPLE",('PRECIOS UNITARIOS'!$BB17*500)/BE17))))</f>
        <v>0</v>
      </c>
      <c r="BH17" s="5">
        <f>+'EV PRECIO REFERENCIA'!BK17</f>
        <v>4950</v>
      </c>
      <c r="BI17" s="5" t="str">
        <f>+'EV PRECIO REFERENCIA'!BM17</f>
        <v>CUMPLE</v>
      </c>
      <c r="BJ17" s="6">
        <f>+IF(BI17="NO OFERTADO",0,IF(BI17="NO CUMPLE EV TECNICA",0,IF(BI17="NO CUMPLE",0,IF(BI17="CUMPLE",('PRECIOS UNITARIOS'!$BB17*500)/BH17))))</f>
        <v>500</v>
      </c>
      <c r="BK17" s="5" t="str">
        <f>+'EV PRECIO REFERENCIA'!BQ17</f>
        <v/>
      </c>
      <c r="BL17" s="5" t="str">
        <f>+'EV PRECIO REFERENCIA'!BS17</f>
        <v>NO CUMPLE</v>
      </c>
      <c r="BM17" s="6">
        <f>+IF(BL17="NO OFERTADO",0,IF(BL17="NO CUMPLE EV TECNICA",0,IF(BL17="NO CUMPLE",0,IF(BL17="CUMPLE",('PRECIOS UNITARIOS'!$BB17*500)/BK17))))</f>
        <v>0</v>
      </c>
      <c r="BN17" s="5" t="str">
        <f>+'PRECIOS UNITARIOS'!AX17</f>
        <v/>
      </c>
      <c r="BO17" s="5" t="str">
        <f>+'EV PRECIO REFERENCIA'!BV17</f>
        <v>NO CUMPLE</v>
      </c>
      <c r="BP17" s="6">
        <f>+IF(BO17="NO OFERTADO",0,IF(BO17="NO CUMPLE EV TECNICA",0,IF(BO17="NO CUMPLE",0,IF(BO17="CUMPLE",('PRECIOS UNITARIOS'!$BB17*500)/BN17))))</f>
        <v>0</v>
      </c>
      <c r="BQ17" s="6">
        <f t="shared" si="2"/>
        <v>500</v>
      </c>
      <c r="BR17" s="6" t="s">
        <v>1065</v>
      </c>
      <c r="BS17" s="6">
        <v>0</v>
      </c>
      <c r="BT17" s="6" t="s">
        <v>847</v>
      </c>
      <c r="BU17" s="6">
        <v>0</v>
      </c>
      <c r="BV17" s="6" t="s">
        <v>847</v>
      </c>
      <c r="BW17" s="154" t="s">
        <v>823</v>
      </c>
      <c r="BX17" s="3" t="e">
        <v>#N/A</v>
      </c>
    </row>
    <row r="18" spans="1:76" s="3" customFormat="1" ht="51" x14ac:dyDescent="0.2">
      <c r="A18" s="18">
        <f t="shared" si="0"/>
        <v>9</v>
      </c>
      <c r="B18" s="22" t="str">
        <f>VLOOKUP(A18,'PRECIOS UNITARIOS'!A18:B349,2,0)</f>
        <v>DM1656</v>
      </c>
      <c r="C18" s="135" t="str">
        <f>VLOOKUP(A18,'PRECIOS UNITARIOS'!A18:C349,3,0)</f>
        <v>APOSITO ESTERIL TRANSPARENTE 7X9 MAS O MENOS 2 CM CON REFUERZO INCORPORADO. Y CON TIRILLAS DE FIJACION Y MARCACION USO ADULTO</v>
      </c>
      <c r="D18" s="18">
        <f>VLOOKUP(A18,'PRECIOS UNITARIOS'!A18:D349,4,0)</f>
        <v>1</v>
      </c>
      <c r="E18" s="23" t="str">
        <f>VLOOKUP(A18,'PRECIOS UNITARIOS'!A18:E349,5,0)</f>
        <v>UN</v>
      </c>
      <c r="F18" s="23">
        <f>VLOOKUP(A18,'PRECIOS UNITARIOS'!A18:F349,6,0)</f>
        <v>1900</v>
      </c>
      <c r="G18" s="23">
        <f>VLOOKUP(A18,'PRECIOS UNITARIOS'!A18:G349,7,0)</f>
        <v>6569</v>
      </c>
      <c r="H18" s="23">
        <f t="shared" si="3"/>
        <v>12481100</v>
      </c>
      <c r="I18" s="5" t="str">
        <f>+'EV PRECIO REFERENCIA'!I18</f>
        <v/>
      </c>
      <c r="J18" s="5" t="str">
        <f>+'EV PRECIO REFERENCIA'!K18</f>
        <v>NO CUMPLE</v>
      </c>
      <c r="K18" s="6">
        <f>+IF(J18="NO OFERTADO",0,IF(J18="NO CUMPLE EV TECNICA",0,IF(J18="NO CUMPLE",0,IF(J18="CUMPLE",('PRECIOS UNITARIOS'!$BB18*500)/I18))))</f>
        <v>0</v>
      </c>
      <c r="L18" s="5" t="str">
        <f>+'EV PRECIO REFERENCIA'!L18</f>
        <v/>
      </c>
      <c r="M18" s="5" t="str">
        <f>+'EV PRECIO REFERENCIA'!N18</f>
        <v>NO CUMPLE</v>
      </c>
      <c r="N18" s="6">
        <f>+IF(M18="NO OFERTADO",0,IF(M18="NO CUMPLE EV TECNICA",0,IF(M18="NO CUMPLE",0,IF(M18="CUMPLE",('PRECIOS UNITARIOS'!$BB18*500)/L18))))</f>
        <v>0</v>
      </c>
      <c r="O18" s="5" t="str">
        <f>+'PRECIOS UNITARIOS'!N18</f>
        <v/>
      </c>
      <c r="P18" s="5" t="str">
        <f>+'EV PRECIO REFERENCIA'!Q18</f>
        <v>NO CUMPLE</v>
      </c>
      <c r="Q18" s="6">
        <f>+IF(P18="NO OFERTADO",0,IF(P18="NO CUMPLE EV TECNICA",0,IF(P18="NO CUMPLE",0,IF(P18="CUMPLE",('PRECIOS UNITARIOS'!$BB18*500)/O18))))</f>
        <v>0</v>
      </c>
      <c r="R18" s="5" t="str">
        <f>+'PRECIOS UNITARIOS'!P18</f>
        <v/>
      </c>
      <c r="S18" s="5" t="str">
        <f>+'EV PRECIO REFERENCIA'!T18</f>
        <v>NO CUMPLE</v>
      </c>
      <c r="T18" s="6">
        <f>+IF(S18="NO OFERTADO",0,IF(S18="NO CUMPLE EV TECNICA",0,IF(S18="NO CUMPLE",0,IF(S18="CUMPLE",('PRECIOS UNITARIOS'!$BB18*500)/R18))))</f>
        <v>0</v>
      </c>
      <c r="U18" s="6" t="str">
        <f>+'EV PRECIO REFERENCIA'!U18</f>
        <v/>
      </c>
      <c r="V18" s="5" t="str">
        <f>+'EV PRECIO REFERENCIA'!W18</f>
        <v>NO CUMPLE</v>
      </c>
      <c r="W18" s="6">
        <f>+IF(V18="NO OFERTADO",0,IF(V18="NO CUMPLE EV TECNICA",0,IF(V18="NO CUMPLE",0,IF(V18="CUMPLE",('PRECIOS UNITARIOS'!$BB18*500)/U18))))</f>
        <v>0</v>
      </c>
      <c r="X18" s="6" t="str">
        <f>+'EV PRECIO REFERENCIA'!X18</f>
        <v/>
      </c>
      <c r="Y18" s="5" t="str">
        <f>+'EV PRECIO REFERENCIA'!Z18</f>
        <v>NO CUMPLE</v>
      </c>
      <c r="Z18" s="6">
        <f>+IF(Y18="NO OFERTADO",0,IF(Y18="NO CUMPLE EV TECNICA",0,IF(Y18="NO CUMPLE",0,IF(Y18="CUMPLE",('PRECIOS UNITARIOS'!$BB18*500)/X18))))</f>
        <v>0</v>
      </c>
      <c r="AA18" s="5" t="str">
        <f>+'PRECIOS UNITARIOS'!X18</f>
        <v/>
      </c>
      <c r="AB18" s="5" t="str">
        <f>+'EV PRECIO REFERENCIA'!AF18</f>
        <v>NO CUMPLE</v>
      </c>
      <c r="AC18" s="6">
        <f>+IF(AB18="NO OFERTADO",0,IF(AB18="NO CUMPLE EV TECNICA",0,IF(AB18="NO CUMPLE",0,IF(AB18="CUMPLE",('PRECIOS UNITARIOS'!$BB18*500)/AA18))))</f>
        <v>0</v>
      </c>
      <c r="AD18" s="5" t="str">
        <f>+'PRECIOS UNITARIOS'!Z18</f>
        <v/>
      </c>
      <c r="AE18" s="5" t="str">
        <f>+'EV PRECIO REFERENCIA'!AI18</f>
        <v>NO CUMPLE</v>
      </c>
      <c r="AF18" s="6">
        <f>+IF(AE18="NO OFERTADO",0,IF(AE18="NO CUMPLE EV TECNICA",0,IF(AE18="NO CUMPLE",0,IF(AE18="CUMPLE",('PRECIOS UNITARIOS'!$BB18*500)/AD18))))</f>
        <v>0</v>
      </c>
      <c r="AG18" s="5" t="str">
        <f>+'PRECIOS UNITARIOS'!AB18</f>
        <v/>
      </c>
      <c r="AH18" s="5" t="str">
        <f>+'EV PRECIO REFERENCIA'!AL18</f>
        <v>NO CUMPLE</v>
      </c>
      <c r="AI18" s="6">
        <f>+IF(AH18="NO OFERTADO",0,IF(AH18="NO CUMPLE EV TECNICA",0,IF(AH18="NO CUMPLE",0,IF(AH18="CUMPLE",('PRECIOS UNITARIOS'!$BB18*500)/AG18))))</f>
        <v>0</v>
      </c>
      <c r="AJ18" s="5" t="str">
        <f>+'PRECIOS UNITARIOS'!AD18</f>
        <v/>
      </c>
      <c r="AK18" s="5" t="str">
        <f>+'EV PRECIO REFERENCIA'!AO18</f>
        <v>NO CUMPLE</v>
      </c>
      <c r="AL18" s="6">
        <f>+IF(AK18="NO OFERTADO",0,IF(AK18="NO CUMPLE EV TECNICA",0,IF(AK18="NO CUMPLE",0,IF(AK18="CUMPLE",('PRECIOS UNITARIOS'!$BB18*500)/AJ18))))</f>
        <v>0</v>
      </c>
      <c r="AM18" s="5" t="str">
        <f>+'PRECIOS UNITARIOS'!AF18</f>
        <v/>
      </c>
      <c r="AN18" s="5" t="str">
        <f>+'EV PRECIO REFERENCIA'!AR18</f>
        <v>NO CUMPLE</v>
      </c>
      <c r="AO18" s="6">
        <f>+IF(AN18="NO OFERTADO",0,IF(AN18="NO CUMPLE EV TECNICA",0,IF(AN18="NO CUMPLE",0,IF(AN18="CUMPLE",('PRECIOS UNITARIOS'!$BB18*500)/AM18))))</f>
        <v>0</v>
      </c>
      <c r="AP18" s="5">
        <f>+'PRECIOS UNITARIOS'!AH18</f>
        <v>1544</v>
      </c>
      <c r="AQ18" s="5" t="str">
        <f>+'EV PRECIO REFERENCIA'!AU18</f>
        <v>CUMPLE</v>
      </c>
      <c r="AR18" s="6">
        <f>+IF(AQ18="NO OFERTADO",0,IF(AQ18="NO CUMPLE EV TECNICA",0,IF(AQ18="NO CUMPLE",0,IF(AQ18="CUMPLE",('PRECIOS UNITARIOS'!$BB18*500)/AP18))))</f>
        <v>450.1295336787565</v>
      </c>
      <c r="AS18" s="5" t="str">
        <f>+'PRECIOS UNITARIOS'!AJ18</f>
        <v/>
      </c>
      <c r="AT18" s="5" t="str">
        <f>+'EV PRECIO REFERENCIA'!AX18</f>
        <v>NO CUMPLE</v>
      </c>
      <c r="AU18" s="6">
        <f>+IF(AT18="NO OFERTADO",0,IF(AT18="NO CUMPLE EV TECNICA",0,IF(AT18="NO CUMPLE",0,IF(AT18="CUMPLE",('PRECIOS UNITARIOS'!$BB18*500)/AS18))))</f>
        <v>0</v>
      </c>
      <c r="AV18" s="5" t="str">
        <f>+'EV PRECIO REFERENCIA'!AY18</f>
        <v/>
      </c>
      <c r="AW18" s="5" t="str">
        <f>+'EV PRECIO REFERENCIA'!BA18</f>
        <v>NO CUMPLE</v>
      </c>
      <c r="AX18" s="6">
        <f>+IF(AW18="NO OFERTADO",0,IF(AW18="NO CUMPLE EV TECNICA",0,IF(AW18="NO CUMPLE",0,IF(AW18="CUMPLE",('PRECIOS UNITARIOS'!$BB18*500)/AV18))))</f>
        <v>0</v>
      </c>
      <c r="AY18" s="5" t="str">
        <f>+'EV PRECIO REFERENCIA'!BB18</f>
        <v/>
      </c>
      <c r="AZ18" s="5" t="str">
        <f>+'EV PRECIO REFERENCIA'!BD18</f>
        <v>NO CUMPLE</v>
      </c>
      <c r="BA18" s="6">
        <f>+IF(AZ18="NO OFERTADO",0,IF(AZ18="NO CUMPLE EV TECNICA",0,IF(AZ18="NO CUMPLE",0,IF(AZ18="CUMPLE",('PRECIOS UNITARIOS'!$BB18*500)/AY18))))</f>
        <v>0</v>
      </c>
      <c r="BB18" s="5" t="str">
        <f>+'PRECIOS UNITARIOS'!AP18</f>
        <v/>
      </c>
      <c r="BC18" s="5" t="str">
        <f>+'EV PRECIO REFERENCIA'!BG18</f>
        <v>NO CUMPLE</v>
      </c>
      <c r="BD18" s="6">
        <f>+IF(BC18="NO OFERTADO",0,IF(BC18="NO CUMPLE EV TECNICA",0,IF(BC18="NO CUMPLE",0,IF(BC18="CUMPLE",('PRECIOS UNITARIOS'!$BB18*500)/BB18))))</f>
        <v>0</v>
      </c>
      <c r="BE18" s="5" t="str">
        <f>+'PRECIOS UNITARIOS'!AR18</f>
        <v/>
      </c>
      <c r="BF18" s="5" t="str">
        <f>+'EV PRECIO REFERENCIA'!BJ18</f>
        <v>NO CUMPLE</v>
      </c>
      <c r="BG18" s="6">
        <f>+IF(BF18="NO OFERTADO",0,IF(BF18="NO CUMPLE EV TECNICA",0,IF(BF18="NO CUMPLE",0,IF(BF18="CUMPLE",('PRECIOS UNITARIOS'!$BB18*500)/BE18))))</f>
        <v>0</v>
      </c>
      <c r="BH18" s="5">
        <f>+'EV PRECIO REFERENCIA'!BK18</f>
        <v>1390</v>
      </c>
      <c r="BI18" s="5" t="str">
        <f>+'EV PRECIO REFERENCIA'!BM18</f>
        <v>CUMPLE</v>
      </c>
      <c r="BJ18" s="6">
        <f>+IF(BI18="NO OFERTADO",0,IF(BI18="NO CUMPLE EV TECNICA",0,IF(BI18="NO CUMPLE",0,IF(BI18="CUMPLE",('PRECIOS UNITARIOS'!$BB18*500)/BH18))))</f>
        <v>500</v>
      </c>
      <c r="BK18" s="5" t="str">
        <f>+'EV PRECIO REFERENCIA'!BQ18</f>
        <v/>
      </c>
      <c r="BL18" s="5" t="str">
        <f>+'EV PRECIO REFERENCIA'!BS18</f>
        <v>NO CUMPLE</v>
      </c>
      <c r="BM18" s="6">
        <f>+IF(BL18="NO OFERTADO",0,IF(BL18="NO CUMPLE EV TECNICA",0,IF(BL18="NO CUMPLE",0,IF(BL18="CUMPLE",('PRECIOS UNITARIOS'!$BB18*500)/BK18))))</f>
        <v>0</v>
      </c>
      <c r="BN18" s="5" t="str">
        <f>+'PRECIOS UNITARIOS'!AX18</f>
        <v/>
      </c>
      <c r="BO18" s="5" t="str">
        <f>+'EV PRECIO REFERENCIA'!BV18</f>
        <v>NO CUMPLE</v>
      </c>
      <c r="BP18" s="6">
        <f>+IF(BO18="NO OFERTADO",0,IF(BO18="NO CUMPLE EV TECNICA",0,IF(BO18="NO CUMPLE",0,IF(BO18="CUMPLE",('PRECIOS UNITARIOS'!$BB18*500)/BN18))))</f>
        <v>0</v>
      </c>
      <c r="BQ18" s="6">
        <f t="shared" si="2"/>
        <v>500</v>
      </c>
      <c r="BR18" s="6" t="s">
        <v>1065</v>
      </c>
      <c r="BS18" s="6">
        <v>0</v>
      </c>
      <c r="BT18" s="6" t="s">
        <v>1013</v>
      </c>
      <c r="BU18" s="6">
        <v>0</v>
      </c>
      <c r="BV18" s="6" t="s">
        <v>1013</v>
      </c>
      <c r="BW18" s="6" t="s">
        <v>1013</v>
      </c>
      <c r="BX18" s="3" t="e">
        <v>#N/A</v>
      </c>
    </row>
    <row r="19" spans="1:76" s="3" customFormat="1" ht="51" x14ac:dyDescent="0.2">
      <c r="A19" s="18">
        <f t="shared" si="0"/>
        <v>10</v>
      </c>
      <c r="B19" s="22" t="str">
        <f>VLOOKUP(A19,'PRECIOS UNITARIOS'!A19:B350,2,0)</f>
        <v>DM122</v>
      </c>
      <c r="C19" s="135" t="str">
        <f>VLOOKUP(A19,'PRECIOS UNITARIOS'!A19:C350,3,0)</f>
        <v>APOSITO ESTERIL TRASPARENTE 5 HASTA 6 CM X 5 HASTA 6 CM CON REFUERZO INCORPORADO. Y CON TIRILLAS DE FIJACION Y MARCACION.USO NEONATAL</v>
      </c>
      <c r="D19" s="18">
        <f>VLOOKUP(A19,'PRECIOS UNITARIOS'!A19:D350,4,0)</f>
        <v>1</v>
      </c>
      <c r="E19" s="23" t="str">
        <f>VLOOKUP(A19,'PRECIOS UNITARIOS'!A19:E350,5,0)</f>
        <v>UN</v>
      </c>
      <c r="F19" s="23">
        <f>VLOOKUP(A19,'PRECIOS UNITARIOS'!A19:F350,6,0)</f>
        <v>1404</v>
      </c>
      <c r="G19" s="23">
        <f>VLOOKUP(A19,'PRECIOS UNITARIOS'!A19:G350,7,0)</f>
        <v>2297</v>
      </c>
      <c r="H19" s="23">
        <f t="shared" si="3"/>
        <v>3224988</v>
      </c>
      <c r="I19" s="5" t="str">
        <f>+'EV PRECIO REFERENCIA'!I19</f>
        <v/>
      </c>
      <c r="J19" s="5" t="str">
        <f>+'EV PRECIO REFERENCIA'!K19</f>
        <v>NO CUMPLE</v>
      </c>
      <c r="K19" s="6">
        <f>+IF(J19="NO OFERTADO",0,IF(J19="NO CUMPLE EV TECNICA",0,IF(J19="NO CUMPLE",0,IF(J19="CUMPLE",('PRECIOS UNITARIOS'!$BB19*500)/I19))))</f>
        <v>0</v>
      </c>
      <c r="L19" s="5" t="str">
        <f>+'EV PRECIO REFERENCIA'!L19</f>
        <v/>
      </c>
      <c r="M19" s="5" t="str">
        <f>+'EV PRECIO REFERENCIA'!N19</f>
        <v>NO CUMPLE</v>
      </c>
      <c r="N19" s="6">
        <f>+IF(M19="NO OFERTADO",0,IF(M19="NO CUMPLE EV TECNICA",0,IF(M19="NO CUMPLE",0,IF(M19="CUMPLE",('PRECIOS UNITARIOS'!$BB19*500)/L19))))</f>
        <v>0</v>
      </c>
      <c r="O19" s="5">
        <f>+'PRECIOS UNITARIOS'!N19</f>
        <v>1436</v>
      </c>
      <c r="P19" s="5" t="str">
        <f>+'EV PRECIO REFERENCIA'!Q19</f>
        <v>CUMPLE</v>
      </c>
      <c r="Q19" s="6">
        <f>+IF(P19="NO OFERTADO",0,IF(P19="NO CUMPLE EV TECNICA",0,IF(P19="NO CUMPLE",0,IF(P19="CUMPLE",('PRECIOS UNITARIOS'!$BB19*500)/O19))))</f>
        <v>500</v>
      </c>
      <c r="R19" s="5" t="str">
        <f>+'PRECIOS UNITARIOS'!P19</f>
        <v/>
      </c>
      <c r="S19" s="5" t="str">
        <f>+'EV PRECIO REFERENCIA'!T19</f>
        <v>NO CUMPLE</v>
      </c>
      <c r="T19" s="6">
        <f>+IF(S19="NO OFERTADO",0,IF(S19="NO CUMPLE EV TECNICA",0,IF(S19="NO CUMPLE",0,IF(S19="CUMPLE",('PRECIOS UNITARIOS'!$BB19*500)/R19))))</f>
        <v>0</v>
      </c>
      <c r="U19" s="6" t="str">
        <f>+'EV PRECIO REFERENCIA'!U19</f>
        <v/>
      </c>
      <c r="V19" s="5" t="str">
        <f>+'EV PRECIO REFERENCIA'!W19</f>
        <v>NO CUMPLE</v>
      </c>
      <c r="W19" s="6">
        <f>+IF(V19="NO OFERTADO",0,IF(V19="NO CUMPLE EV TECNICA",0,IF(V19="NO CUMPLE",0,IF(V19="CUMPLE",('PRECIOS UNITARIOS'!$BB19*500)/U19))))</f>
        <v>0</v>
      </c>
      <c r="X19" s="6" t="str">
        <f>+'EV PRECIO REFERENCIA'!X19</f>
        <v/>
      </c>
      <c r="Y19" s="5" t="str">
        <f>+'EV PRECIO REFERENCIA'!Z19</f>
        <v>NO CUMPLE</v>
      </c>
      <c r="Z19" s="6">
        <f>+IF(Y19="NO OFERTADO",0,IF(Y19="NO CUMPLE EV TECNICA",0,IF(Y19="NO CUMPLE",0,IF(Y19="CUMPLE",('PRECIOS UNITARIOS'!$BB19*500)/X19))))</f>
        <v>0</v>
      </c>
      <c r="AA19" s="5" t="str">
        <f>+'PRECIOS UNITARIOS'!X19</f>
        <v/>
      </c>
      <c r="AB19" s="5" t="str">
        <f>+'EV PRECIO REFERENCIA'!AF19</f>
        <v>NO CUMPLE</v>
      </c>
      <c r="AC19" s="6">
        <f>+IF(AB19="NO OFERTADO",0,IF(AB19="NO CUMPLE EV TECNICA",0,IF(AB19="NO CUMPLE",0,IF(AB19="CUMPLE",('PRECIOS UNITARIOS'!$BB19*500)/AA19))))</f>
        <v>0</v>
      </c>
      <c r="AD19" s="5" t="str">
        <f>+'PRECIOS UNITARIOS'!Z19</f>
        <v/>
      </c>
      <c r="AE19" s="5" t="str">
        <f>+'EV PRECIO REFERENCIA'!AI19</f>
        <v>NO CUMPLE</v>
      </c>
      <c r="AF19" s="6">
        <f>+IF(AE19="NO OFERTADO",0,IF(AE19="NO CUMPLE EV TECNICA",0,IF(AE19="NO CUMPLE",0,IF(AE19="CUMPLE",('PRECIOS UNITARIOS'!$BB19*500)/AD19))))</f>
        <v>0</v>
      </c>
      <c r="AG19" s="5" t="str">
        <f>+'PRECIOS UNITARIOS'!AB19</f>
        <v/>
      </c>
      <c r="AH19" s="5" t="str">
        <f>+'EV PRECIO REFERENCIA'!AL19</f>
        <v>NO CUMPLE</v>
      </c>
      <c r="AI19" s="6">
        <f>+IF(AH19="NO OFERTADO",0,IF(AH19="NO CUMPLE EV TECNICA",0,IF(AH19="NO CUMPLE",0,IF(AH19="CUMPLE",('PRECIOS UNITARIOS'!$BB19*500)/AG19))))</f>
        <v>0</v>
      </c>
      <c r="AJ19" s="5" t="str">
        <f>+'PRECIOS UNITARIOS'!AD19</f>
        <v/>
      </c>
      <c r="AK19" s="5" t="str">
        <f>+'EV PRECIO REFERENCIA'!AO19</f>
        <v>NO CUMPLE</v>
      </c>
      <c r="AL19" s="6">
        <f>+IF(AK19="NO OFERTADO",0,IF(AK19="NO CUMPLE EV TECNICA",0,IF(AK19="NO CUMPLE",0,IF(AK19="CUMPLE",('PRECIOS UNITARIOS'!$BB19*500)/AJ19))))</f>
        <v>0</v>
      </c>
      <c r="AM19" s="5" t="str">
        <f>+'PRECIOS UNITARIOS'!AF19</f>
        <v/>
      </c>
      <c r="AN19" s="5" t="str">
        <f>+'EV PRECIO REFERENCIA'!AR19</f>
        <v>NO CUMPLE</v>
      </c>
      <c r="AO19" s="6">
        <f>+IF(AN19="NO OFERTADO",0,IF(AN19="NO CUMPLE EV TECNICA",0,IF(AN19="NO CUMPLE",0,IF(AN19="CUMPLE",('PRECIOS UNITARIOS'!$BB19*500)/AM19))))</f>
        <v>0</v>
      </c>
      <c r="AP19" s="5" t="str">
        <f>+'PRECIOS UNITARIOS'!AH19</f>
        <v/>
      </c>
      <c r="AQ19" s="5" t="str">
        <f>+'EV PRECIO REFERENCIA'!AU19</f>
        <v>NO CUMPLE</v>
      </c>
      <c r="AR19" s="6">
        <f>+IF(AQ19="NO OFERTADO",0,IF(AQ19="NO CUMPLE EV TECNICA",0,IF(AQ19="NO CUMPLE",0,IF(AQ19="CUMPLE",('PRECIOS UNITARIOS'!$BB19*500)/AP19))))</f>
        <v>0</v>
      </c>
      <c r="AS19" s="5" t="str">
        <f>+'PRECIOS UNITARIOS'!AJ19</f>
        <v/>
      </c>
      <c r="AT19" s="5" t="str">
        <f>+'EV PRECIO REFERENCIA'!AX19</f>
        <v>NO CUMPLE</v>
      </c>
      <c r="AU19" s="6">
        <f>+IF(AT19="NO OFERTADO",0,IF(AT19="NO CUMPLE EV TECNICA",0,IF(AT19="NO CUMPLE",0,IF(AT19="CUMPLE",('PRECIOS UNITARIOS'!$BB19*500)/AS19))))</f>
        <v>0</v>
      </c>
      <c r="AV19" s="5" t="str">
        <f>+'EV PRECIO REFERENCIA'!AY19</f>
        <v/>
      </c>
      <c r="AW19" s="5" t="str">
        <f>+'EV PRECIO REFERENCIA'!BA19</f>
        <v>NO CUMPLE</v>
      </c>
      <c r="AX19" s="6">
        <f>+IF(AW19="NO OFERTADO",0,IF(AW19="NO CUMPLE EV TECNICA",0,IF(AW19="NO CUMPLE",0,IF(AW19="CUMPLE",('PRECIOS UNITARIOS'!$BB19*500)/AV19))))</f>
        <v>0</v>
      </c>
      <c r="AY19" s="5" t="str">
        <f>+'EV PRECIO REFERENCIA'!BB19</f>
        <v/>
      </c>
      <c r="AZ19" s="5" t="str">
        <f>+'EV PRECIO REFERENCIA'!BD19</f>
        <v>NO CUMPLE</v>
      </c>
      <c r="BA19" s="6">
        <f>+IF(AZ19="NO OFERTADO",0,IF(AZ19="NO CUMPLE EV TECNICA",0,IF(AZ19="NO CUMPLE",0,IF(AZ19="CUMPLE",('PRECIOS UNITARIOS'!$BB19*500)/AY19))))</f>
        <v>0</v>
      </c>
      <c r="BB19" s="5" t="str">
        <f>+'PRECIOS UNITARIOS'!AP19</f>
        <v/>
      </c>
      <c r="BC19" s="5" t="str">
        <f>+'EV PRECIO REFERENCIA'!BG19</f>
        <v>NO CUMPLE</v>
      </c>
      <c r="BD19" s="6">
        <f>+IF(BC19="NO OFERTADO",0,IF(BC19="NO CUMPLE EV TECNICA",0,IF(BC19="NO CUMPLE",0,IF(BC19="CUMPLE",('PRECIOS UNITARIOS'!$BB19*500)/BB19))))</f>
        <v>0</v>
      </c>
      <c r="BE19" s="5" t="str">
        <f>+'PRECIOS UNITARIOS'!AR19</f>
        <v/>
      </c>
      <c r="BF19" s="5" t="str">
        <f>+'EV PRECIO REFERENCIA'!BJ19</f>
        <v>NO CUMPLE</v>
      </c>
      <c r="BG19" s="6">
        <f>+IF(BF19="NO OFERTADO",0,IF(BF19="NO CUMPLE EV TECNICA",0,IF(BF19="NO CUMPLE",0,IF(BF19="CUMPLE",('PRECIOS UNITARIOS'!$BB19*500)/BE19))))</f>
        <v>0</v>
      </c>
      <c r="BH19" s="5" t="str">
        <f>+'EV PRECIO REFERENCIA'!BK19</f>
        <v/>
      </c>
      <c r="BI19" s="5" t="str">
        <f>+'EV PRECIO REFERENCIA'!BM19</f>
        <v>NO CUMPLE</v>
      </c>
      <c r="BJ19" s="6">
        <f>+IF(BI19="NO OFERTADO",0,IF(BI19="NO CUMPLE EV TECNICA",0,IF(BI19="NO CUMPLE",0,IF(BI19="CUMPLE",('PRECIOS UNITARIOS'!$BB19*500)/BH19))))</f>
        <v>0</v>
      </c>
      <c r="BK19" s="5" t="str">
        <f>+'EV PRECIO REFERENCIA'!BQ19</f>
        <v/>
      </c>
      <c r="BL19" s="5" t="str">
        <f>+'EV PRECIO REFERENCIA'!BS19</f>
        <v>NO CUMPLE</v>
      </c>
      <c r="BM19" s="6">
        <f>+IF(BL19="NO OFERTADO",0,IF(BL19="NO CUMPLE EV TECNICA",0,IF(BL19="NO CUMPLE",0,IF(BL19="CUMPLE",('PRECIOS UNITARIOS'!$BB19*500)/BK19))))</f>
        <v>0</v>
      </c>
      <c r="BN19" s="5" t="str">
        <f>+'PRECIOS UNITARIOS'!AX19</f>
        <v/>
      </c>
      <c r="BO19" s="5" t="str">
        <f>+'EV PRECIO REFERENCIA'!BV19</f>
        <v>NO CUMPLE</v>
      </c>
      <c r="BP19" s="6">
        <f>+IF(BO19="NO OFERTADO",0,IF(BO19="NO CUMPLE EV TECNICA",0,IF(BO19="NO CUMPLE",0,IF(BO19="CUMPLE",('PRECIOS UNITARIOS'!$BB19*500)/BN19))))</f>
        <v>0</v>
      </c>
      <c r="BQ19" s="6">
        <f t="shared" si="2"/>
        <v>500</v>
      </c>
      <c r="BR19" s="6" t="s">
        <v>1029</v>
      </c>
      <c r="BS19" s="6">
        <f>MAX($K19,$N19,$T19,$AF19,$AI19,$AL19,$AO19,$AU19,$BD19,$BG19,$BP19,$AC19,$Z19,$W19,$BA19,$BM19,)</f>
        <v>0</v>
      </c>
      <c r="BT19" s="6" t="s">
        <v>1025</v>
      </c>
      <c r="BU19" s="6">
        <v>0</v>
      </c>
      <c r="BV19" s="6" t="s">
        <v>1023</v>
      </c>
      <c r="BW19" s="154" t="str">
        <f>+BR19</f>
        <v>RAFAEL ANTONIO SALAMANCA/DEPOSITOS DE DROGAS BOYACA</v>
      </c>
      <c r="BX19" s="3" t="e">
        <v>#N/A</v>
      </c>
    </row>
    <row r="20" spans="1:76" s="3" customFormat="1" ht="38.25" x14ac:dyDescent="0.2">
      <c r="A20" s="18">
        <f t="shared" si="0"/>
        <v>11</v>
      </c>
      <c r="B20" s="22" t="str">
        <f>VLOOKUP(A20,'PRECIOS UNITARIOS'!A20:B351,2,0)</f>
        <v>DM2340</v>
      </c>
      <c r="C20" s="135" t="str">
        <f>VLOOKUP(A20,'PRECIOS UNITARIOS'!A20:C351,3,0)</f>
        <v>APOSITO TRASPARENTE ESTERIL CON ALMOHADILLA ABSORVENTE 7 HASTA 9 X 5 HASTA 7 CM</v>
      </c>
      <c r="D20" s="18">
        <f>VLOOKUP(A20,'PRECIOS UNITARIOS'!A20:D351,4,0)</f>
        <v>1</v>
      </c>
      <c r="E20" s="23" t="str">
        <f>VLOOKUP(A20,'PRECIOS UNITARIOS'!A20:E351,5,0)</f>
        <v>UN</v>
      </c>
      <c r="F20" s="23">
        <f>VLOOKUP(A20,'PRECIOS UNITARIOS'!A20:F351,6,0)</f>
        <v>1983</v>
      </c>
      <c r="G20" s="23">
        <f>VLOOKUP(A20,'PRECIOS UNITARIOS'!A20:G351,7,0)</f>
        <v>1</v>
      </c>
      <c r="H20" s="23">
        <f t="shared" si="3"/>
        <v>1983</v>
      </c>
      <c r="I20" s="5" t="str">
        <f>+'EV PRECIO REFERENCIA'!I20</f>
        <v/>
      </c>
      <c r="J20" s="5" t="str">
        <f>+'EV PRECIO REFERENCIA'!K20</f>
        <v>NO CUMPLE</v>
      </c>
      <c r="K20" s="6">
        <f>+IF(J20="NO OFERTADO",0,IF(J20="NO CUMPLE EV TECNICA",0,IF(J20="NO CUMPLE",0,IF(J20="CUMPLE",('PRECIOS UNITARIOS'!$BB20*500)/I20))))</f>
        <v>0</v>
      </c>
      <c r="L20" s="5" t="str">
        <f>+'EV PRECIO REFERENCIA'!L20</f>
        <v/>
      </c>
      <c r="M20" s="5" t="str">
        <f>+'EV PRECIO REFERENCIA'!N20</f>
        <v>NO CUMPLE</v>
      </c>
      <c r="N20" s="6">
        <f>+IF(M20="NO OFERTADO",0,IF(M20="NO CUMPLE EV TECNICA",0,IF(M20="NO CUMPLE",0,IF(M20="CUMPLE",('PRECIOS UNITARIOS'!$BB20*500)/L20))))</f>
        <v>0</v>
      </c>
      <c r="O20" s="5" t="str">
        <f>+'PRECIOS UNITARIOS'!N20</f>
        <v/>
      </c>
      <c r="P20" s="5" t="str">
        <f>+'EV PRECIO REFERENCIA'!Q20</f>
        <v>NO CUMPLE</v>
      </c>
      <c r="Q20" s="6">
        <f>+IF(P20="NO OFERTADO",0,IF(P20="NO CUMPLE EV TECNICA",0,IF(P20="NO CUMPLE",0,IF(P20="CUMPLE",('PRECIOS UNITARIOS'!$BB20*500)/O20))))</f>
        <v>0</v>
      </c>
      <c r="R20" s="5" t="str">
        <f>+'PRECIOS UNITARIOS'!P20</f>
        <v/>
      </c>
      <c r="S20" s="5" t="str">
        <f>+'EV PRECIO REFERENCIA'!T20</f>
        <v>NO CUMPLE</v>
      </c>
      <c r="T20" s="6">
        <f>+IF(S20="NO OFERTADO",0,IF(S20="NO CUMPLE EV TECNICA",0,IF(S20="NO CUMPLE",0,IF(S20="CUMPLE",('PRECIOS UNITARIOS'!$BB20*500)/R20))))</f>
        <v>0</v>
      </c>
      <c r="U20" s="6" t="str">
        <f>+'EV PRECIO REFERENCIA'!U20</f>
        <v/>
      </c>
      <c r="V20" s="5" t="str">
        <f>+'EV PRECIO REFERENCIA'!W20</f>
        <v>NO CUMPLE</v>
      </c>
      <c r="W20" s="6">
        <f>+IF(V20="NO OFERTADO",0,IF(V20="NO CUMPLE EV TECNICA",0,IF(V20="NO CUMPLE",0,IF(V20="CUMPLE",('PRECIOS UNITARIOS'!$BB20*500)/U20))))</f>
        <v>0</v>
      </c>
      <c r="X20" s="6" t="str">
        <f>+'EV PRECIO REFERENCIA'!X20</f>
        <v/>
      </c>
      <c r="Y20" s="5" t="str">
        <f>+'EV PRECIO REFERENCIA'!Z20</f>
        <v>NO CUMPLE</v>
      </c>
      <c r="Z20" s="6">
        <f>+IF(Y20="NO OFERTADO",0,IF(Y20="NO CUMPLE EV TECNICA",0,IF(Y20="NO CUMPLE",0,IF(Y20="CUMPLE",('PRECIOS UNITARIOS'!$BB20*500)/X20))))</f>
        <v>0</v>
      </c>
      <c r="AA20" s="5" t="str">
        <f>+'PRECIOS UNITARIOS'!X20</f>
        <v/>
      </c>
      <c r="AB20" s="5" t="str">
        <f>+'EV PRECIO REFERENCIA'!AF20</f>
        <v>NO CUMPLE</v>
      </c>
      <c r="AC20" s="6">
        <f>+IF(AB20="NO OFERTADO",0,IF(AB20="NO CUMPLE EV TECNICA",0,IF(AB20="NO CUMPLE",0,IF(AB20="CUMPLE",('PRECIOS UNITARIOS'!$BB20*500)/AA20))))</f>
        <v>0</v>
      </c>
      <c r="AD20" s="5" t="str">
        <f>+'PRECIOS UNITARIOS'!Z20</f>
        <v/>
      </c>
      <c r="AE20" s="5" t="str">
        <f>+'EV PRECIO REFERENCIA'!AI20</f>
        <v>NO CUMPLE</v>
      </c>
      <c r="AF20" s="6">
        <f>+IF(AE20="NO OFERTADO",0,IF(AE20="NO CUMPLE EV TECNICA",0,IF(AE20="NO CUMPLE",0,IF(AE20="CUMPLE",('PRECIOS UNITARIOS'!$BB20*500)/AD20))))</f>
        <v>0</v>
      </c>
      <c r="AG20" s="5" t="str">
        <f>+'PRECIOS UNITARIOS'!AB20</f>
        <v/>
      </c>
      <c r="AH20" s="5" t="str">
        <f>+'EV PRECIO REFERENCIA'!AL20</f>
        <v>NO CUMPLE</v>
      </c>
      <c r="AI20" s="6">
        <f>+IF(AH20="NO OFERTADO",0,IF(AH20="NO CUMPLE EV TECNICA",0,IF(AH20="NO CUMPLE",0,IF(AH20="CUMPLE",('PRECIOS UNITARIOS'!$BB20*500)/AG20))))</f>
        <v>0</v>
      </c>
      <c r="AJ20" s="5" t="str">
        <f>+'PRECIOS UNITARIOS'!AD20</f>
        <v/>
      </c>
      <c r="AK20" s="5" t="str">
        <f>+'EV PRECIO REFERENCIA'!AO20</f>
        <v>NO CUMPLE</v>
      </c>
      <c r="AL20" s="6">
        <f>+IF(AK20="NO OFERTADO",0,IF(AK20="NO CUMPLE EV TECNICA",0,IF(AK20="NO CUMPLE",0,IF(AK20="CUMPLE",('PRECIOS UNITARIOS'!$BB20*500)/AJ20))))</f>
        <v>0</v>
      </c>
      <c r="AM20" s="5" t="str">
        <f>+'PRECIOS UNITARIOS'!AF20</f>
        <v/>
      </c>
      <c r="AN20" s="5" t="str">
        <f>+'EV PRECIO REFERENCIA'!AR20</f>
        <v>NO CUMPLE</v>
      </c>
      <c r="AO20" s="6">
        <f>+IF(AN20="NO OFERTADO",0,IF(AN20="NO CUMPLE EV TECNICA",0,IF(AN20="NO CUMPLE",0,IF(AN20="CUMPLE",('PRECIOS UNITARIOS'!$BB20*500)/AM20))))</f>
        <v>0</v>
      </c>
      <c r="AP20" s="5">
        <f>+'PRECIOS UNITARIOS'!AH20</f>
        <v>1002</v>
      </c>
      <c r="AQ20" s="5" t="str">
        <f>+'EV PRECIO REFERENCIA'!AU20</f>
        <v>CUMPLE</v>
      </c>
      <c r="AR20" s="6">
        <f>+IF(AQ20="NO OFERTADO",0,IF(AQ20="NO CUMPLE EV TECNICA",0,IF(AQ20="NO CUMPLE",0,IF(AQ20="CUMPLE",('PRECIOS UNITARIOS'!$BB20*500)/AP20))))</f>
        <v>482.03592814371257</v>
      </c>
      <c r="AS20" s="5" t="str">
        <f>+'PRECIOS UNITARIOS'!AJ20</f>
        <v/>
      </c>
      <c r="AT20" s="5" t="str">
        <f>+'EV PRECIO REFERENCIA'!AX20</f>
        <v>NO CUMPLE</v>
      </c>
      <c r="AU20" s="6">
        <f>+IF(AT20="NO OFERTADO",0,IF(AT20="NO CUMPLE EV TECNICA",0,IF(AT20="NO CUMPLE",0,IF(AT20="CUMPLE",('PRECIOS UNITARIOS'!$BB20*500)/AS20))))</f>
        <v>0</v>
      </c>
      <c r="AV20" s="5" t="str">
        <f>+'EV PRECIO REFERENCIA'!AY20</f>
        <v/>
      </c>
      <c r="AW20" s="5" t="str">
        <f>+'EV PRECIO REFERENCIA'!BA20</f>
        <v>NO CUMPLE</v>
      </c>
      <c r="AX20" s="6">
        <f>+IF(AW20="NO OFERTADO",0,IF(AW20="NO CUMPLE EV TECNICA",0,IF(AW20="NO CUMPLE",0,IF(AW20="CUMPLE",('PRECIOS UNITARIOS'!$BB20*500)/AV20))))</f>
        <v>0</v>
      </c>
      <c r="AY20" s="5" t="str">
        <f>+'EV PRECIO REFERENCIA'!BB20</f>
        <v/>
      </c>
      <c r="AZ20" s="5" t="str">
        <f>+'EV PRECIO REFERENCIA'!BD20</f>
        <v>NO CUMPLE</v>
      </c>
      <c r="BA20" s="6">
        <f>+IF(AZ20="NO OFERTADO",0,IF(AZ20="NO CUMPLE EV TECNICA",0,IF(AZ20="NO CUMPLE",0,IF(AZ20="CUMPLE",('PRECIOS UNITARIOS'!$BB20*500)/AY20))))</f>
        <v>0</v>
      </c>
      <c r="BB20" s="5" t="str">
        <f>+'PRECIOS UNITARIOS'!AP20</f>
        <v/>
      </c>
      <c r="BC20" s="5" t="str">
        <f>+'EV PRECIO REFERENCIA'!BG20</f>
        <v>NO CUMPLE</v>
      </c>
      <c r="BD20" s="6">
        <f>+IF(BC20="NO OFERTADO",0,IF(BC20="NO CUMPLE EV TECNICA",0,IF(BC20="NO CUMPLE",0,IF(BC20="CUMPLE",('PRECIOS UNITARIOS'!$BB20*500)/BB20))))</f>
        <v>0</v>
      </c>
      <c r="BE20" s="5" t="str">
        <f>+'PRECIOS UNITARIOS'!AR20</f>
        <v/>
      </c>
      <c r="BF20" s="5" t="str">
        <f>+'EV PRECIO REFERENCIA'!BJ20</f>
        <v>NO CUMPLE</v>
      </c>
      <c r="BG20" s="6">
        <f>+IF(BF20="NO OFERTADO",0,IF(BF20="NO CUMPLE EV TECNICA",0,IF(BF20="NO CUMPLE",0,IF(BF20="CUMPLE",('PRECIOS UNITARIOS'!$BB20*500)/BE20))))</f>
        <v>0</v>
      </c>
      <c r="BH20" s="5" t="str">
        <f>+'EV PRECIO REFERENCIA'!BK20</f>
        <v/>
      </c>
      <c r="BI20" s="5" t="str">
        <f>+'EV PRECIO REFERENCIA'!BM20</f>
        <v>NO CUMPLE</v>
      </c>
      <c r="BJ20" s="6">
        <f>+IF(BI20="NO OFERTADO",0,IF(BI20="NO CUMPLE EV TECNICA",0,IF(BI20="NO CUMPLE",0,IF(BI20="CUMPLE",('PRECIOS UNITARIOS'!$BB20*500)/BH20))))</f>
        <v>0</v>
      </c>
      <c r="BK20" s="5" t="str">
        <f>+'EV PRECIO REFERENCIA'!BQ20</f>
        <v/>
      </c>
      <c r="BL20" s="5" t="str">
        <f>+'EV PRECIO REFERENCIA'!BS20</f>
        <v>NO CUMPLE</v>
      </c>
      <c r="BM20" s="6">
        <f>+IF(BL20="NO OFERTADO",0,IF(BL20="NO CUMPLE EV TECNICA",0,IF(BL20="NO CUMPLE",0,IF(BL20="CUMPLE",('PRECIOS UNITARIOS'!$BB20*500)/BK20))))</f>
        <v>0</v>
      </c>
      <c r="BN20" s="5">
        <f>+'PRECIOS UNITARIOS'!AX20</f>
        <v>966</v>
      </c>
      <c r="BO20" s="5" t="str">
        <f>+'EV PRECIO REFERENCIA'!BV20</f>
        <v>CUMPLE</v>
      </c>
      <c r="BP20" s="6">
        <f>+IF(BO20="NO OFERTADO",0,IF(BO20="NO CUMPLE EV TECNICA",0,IF(BO20="NO CUMPLE",0,IF(BO20="CUMPLE",('PRECIOS UNITARIOS'!$BB20*500)/BN20))))</f>
        <v>500</v>
      </c>
      <c r="BQ20" s="6">
        <f t="shared" si="2"/>
        <v>500</v>
      </c>
      <c r="BR20" s="6" t="s">
        <v>729</v>
      </c>
      <c r="BS20" s="6">
        <f>MAX($K20,$N20,$Q20,$T20,$AF20,$AI20,$AL20,$AO20,$AU20,$BD20,$BG20,$AC20,$Z20,$W20,$BA20,$BM20,)</f>
        <v>0</v>
      </c>
      <c r="BT20" s="6" t="s">
        <v>1025</v>
      </c>
      <c r="BU20" s="6">
        <v>0</v>
      </c>
      <c r="BV20" s="6" t="s">
        <v>1023</v>
      </c>
      <c r="BW20" s="154" t="s">
        <v>729</v>
      </c>
      <c r="BX20" s="3" t="e">
        <v>#N/A</v>
      </c>
    </row>
    <row r="21" spans="1:76" s="3" customFormat="1" ht="38.25" x14ac:dyDescent="0.2">
      <c r="A21" s="18">
        <f t="shared" si="0"/>
        <v>12</v>
      </c>
      <c r="B21" s="22" t="str">
        <f>VLOOKUP(A21,'PRECIOS UNITARIOS'!A21:B352,2,0)</f>
        <v>DM2341</v>
      </c>
      <c r="C21" s="135" t="str">
        <f>VLOOKUP(A21,'PRECIOS UNITARIOS'!A21:C352,3,0)</f>
        <v>ASA DE POLIPECTOMIA DESCARTABLE DE 10.15.25 CM X 2.4 A 2.8 MM DE DIAMETRO. LONGITUD DE TRABAJO DE 230 CM</v>
      </c>
      <c r="D21" s="18">
        <f>VLOOKUP(A21,'PRECIOS UNITARIOS'!A21:D352,4,0)</f>
        <v>1</v>
      </c>
      <c r="E21" s="23" t="str">
        <f>VLOOKUP(A21,'PRECIOS UNITARIOS'!A21:E352,5,0)</f>
        <v>UN</v>
      </c>
      <c r="F21" s="23">
        <f>VLOOKUP(A21,'PRECIOS UNITARIOS'!A21:F352,6,0)</f>
        <v>113050</v>
      </c>
      <c r="G21" s="23">
        <f>VLOOKUP(A21,'PRECIOS UNITARIOS'!A21:G352,7,0)</f>
        <v>10</v>
      </c>
      <c r="H21" s="23">
        <f t="shared" si="3"/>
        <v>1130500</v>
      </c>
      <c r="I21" s="5" t="str">
        <f>+'EV PRECIO REFERENCIA'!I21</f>
        <v/>
      </c>
      <c r="J21" s="5" t="str">
        <f>+'EV PRECIO REFERENCIA'!K21</f>
        <v>NO CUMPLE</v>
      </c>
      <c r="K21" s="6">
        <f>+IF(J21="NO OFERTADO",0,IF(J21="NO CUMPLE EV TECNICA",0,IF(J21="NO CUMPLE",0,IF(J21="CUMPLE",('PRECIOS UNITARIOS'!$BB21*500)/I21))))</f>
        <v>0</v>
      </c>
      <c r="L21" s="5" t="str">
        <f>+'EV PRECIO REFERENCIA'!L21</f>
        <v/>
      </c>
      <c r="M21" s="5" t="str">
        <f>+'EV PRECIO REFERENCIA'!N21</f>
        <v>NO CUMPLE</v>
      </c>
      <c r="N21" s="6">
        <f>+IF(M21="NO OFERTADO",0,IF(M21="NO CUMPLE EV TECNICA",0,IF(M21="NO CUMPLE",0,IF(M21="CUMPLE",('PRECIOS UNITARIOS'!$BB21*500)/L21))))</f>
        <v>0</v>
      </c>
      <c r="O21" s="5" t="str">
        <f>+'PRECIOS UNITARIOS'!N21</f>
        <v/>
      </c>
      <c r="P21" s="5" t="str">
        <f>+'EV PRECIO REFERENCIA'!Q21</f>
        <v>NO CUMPLE</v>
      </c>
      <c r="Q21" s="6">
        <f>+IF(P21="NO OFERTADO",0,IF(P21="NO CUMPLE EV TECNICA",0,IF(P21="NO CUMPLE",0,IF(P21="CUMPLE",('PRECIOS UNITARIOS'!$BB21*500)/O21))))</f>
        <v>0</v>
      </c>
      <c r="R21" s="5" t="str">
        <f>+'PRECIOS UNITARIOS'!P21</f>
        <v/>
      </c>
      <c r="S21" s="5" t="str">
        <f>+'EV PRECIO REFERENCIA'!T21</f>
        <v>NO CUMPLE</v>
      </c>
      <c r="T21" s="6">
        <f>+IF(S21="NO OFERTADO",0,IF(S21="NO CUMPLE EV TECNICA",0,IF(S21="NO CUMPLE",0,IF(S21="CUMPLE",('PRECIOS UNITARIOS'!$BB21*500)/R21))))</f>
        <v>0</v>
      </c>
      <c r="U21" s="6" t="str">
        <f>+'EV PRECIO REFERENCIA'!U21</f>
        <v/>
      </c>
      <c r="V21" s="5" t="str">
        <f>+'EV PRECIO REFERENCIA'!W21</f>
        <v>NO CUMPLE</v>
      </c>
      <c r="W21" s="6">
        <f>+IF(V21="NO OFERTADO",0,IF(V21="NO CUMPLE EV TECNICA",0,IF(V21="NO CUMPLE",0,IF(V21="CUMPLE",('PRECIOS UNITARIOS'!$BB21*500)/U21))))</f>
        <v>0</v>
      </c>
      <c r="X21" s="6" t="str">
        <f>+'EV PRECIO REFERENCIA'!X21</f>
        <v/>
      </c>
      <c r="Y21" s="5" t="str">
        <f>+'EV PRECIO REFERENCIA'!Z21</f>
        <v>NO CUMPLE</v>
      </c>
      <c r="Z21" s="6">
        <f>+IF(Y21="NO OFERTADO",0,IF(Y21="NO CUMPLE EV TECNICA",0,IF(Y21="NO CUMPLE",0,IF(Y21="CUMPLE",('PRECIOS UNITARIOS'!$BB21*500)/X21))))</f>
        <v>0</v>
      </c>
      <c r="AA21" s="5" t="str">
        <f>+'PRECIOS UNITARIOS'!X21</f>
        <v/>
      </c>
      <c r="AB21" s="5" t="str">
        <f>+'EV PRECIO REFERENCIA'!AF21</f>
        <v>NO CUMPLE</v>
      </c>
      <c r="AC21" s="6">
        <f>+IF(AB21="NO OFERTADO",0,IF(AB21="NO CUMPLE EV TECNICA",0,IF(AB21="NO CUMPLE",0,IF(AB21="CUMPLE",('PRECIOS UNITARIOS'!$BB21*500)/AA21))))</f>
        <v>0</v>
      </c>
      <c r="AD21" s="5" t="str">
        <f>+'PRECIOS UNITARIOS'!Z21</f>
        <v/>
      </c>
      <c r="AE21" s="5" t="str">
        <f>+'EV PRECIO REFERENCIA'!AI21</f>
        <v>NO CUMPLE</v>
      </c>
      <c r="AF21" s="6">
        <f>+IF(AE21="NO OFERTADO",0,IF(AE21="NO CUMPLE EV TECNICA",0,IF(AE21="NO CUMPLE",0,IF(AE21="CUMPLE",('PRECIOS UNITARIOS'!$BB21*500)/AD21))))</f>
        <v>0</v>
      </c>
      <c r="AG21" s="5" t="str">
        <f>+'PRECIOS UNITARIOS'!AB21</f>
        <v/>
      </c>
      <c r="AH21" s="5" t="str">
        <f>+'EV PRECIO REFERENCIA'!AL21</f>
        <v>NO CUMPLE</v>
      </c>
      <c r="AI21" s="6">
        <f>+IF(AH21="NO OFERTADO",0,IF(AH21="NO CUMPLE EV TECNICA",0,IF(AH21="NO CUMPLE",0,IF(AH21="CUMPLE",('PRECIOS UNITARIOS'!$BB21*500)/AG21))))</f>
        <v>0</v>
      </c>
      <c r="AJ21" s="5" t="str">
        <f>+'PRECIOS UNITARIOS'!AD21</f>
        <v/>
      </c>
      <c r="AK21" s="5" t="str">
        <f>+'EV PRECIO REFERENCIA'!AO21</f>
        <v>NO CUMPLE</v>
      </c>
      <c r="AL21" s="6">
        <f>+IF(AK21="NO OFERTADO",0,IF(AK21="NO CUMPLE EV TECNICA",0,IF(AK21="NO CUMPLE",0,IF(AK21="CUMPLE",('PRECIOS UNITARIOS'!$BB21*500)/AJ21))))</f>
        <v>0</v>
      </c>
      <c r="AM21" s="5" t="str">
        <f>+'PRECIOS UNITARIOS'!AF21</f>
        <v/>
      </c>
      <c r="AN21" s="5" t="str">
        <f>+'EV PRECIO REFERENCIA'!AR21</f>
        <v>NO CUMPLE</v>
      </c>
      <c r="AO21" s="6">
        <f>+IF(AN21="NO OFERTADO",0,IF(AN21="NO CUMPLE EV TECNICA",0,IF(AN21="NO CUMPLE",0,IF(AN21="CUMPLE",('PRECIOS UNITARIOS'!$BB21*500)/AM21))))</f>
        <v>0</v>
      </c>
      <c r="AP21" s="5" t="str">
        <f>+'PRECIOS UNITARIOS'!AH21</f>
        <v/>
      </c>
      <c r="AQ21" s="5" t="str">
        <f>+'EV PRECIO REFERENCIA'!AU21</f>
        <v>NO CUMPLE</v>
      </c>
      <c r="AR21" s="6">
        <f>+IF(AQ21="NO OFERTADO",0,IF(AQ21="NO CUMPLE EV TECNICA",0,IF(AQ21="NO CUMPLE",0,IF(AQ21="CUMPLE",('PRECIOS UNITARIOS'!$BB21*500)/AP21))))</f>
        <v>0</v>
      </c>
      <c r="AS21" s="5" t="str">
        <f>+'PRECIOS UNITARIOS'!AJ21</f>
        <v/>
      </c>
      <c r="AT21" s="5" t="str">
        <f>+'EV PRECIO REFERENCIA'!AX21</f>
        <v>NO CUMPLE</v>
      </c>
      <c r="AU21" s="6">
        <f>+IF(AT21="NO OFERTADO",0,IF(AT21="NO CUMPLE EV TECNICA",0,IF(AT21="NO CUMPLE",0,IF(AT21="CUMPLE",('PRECIOS UNITARIOS'!$BB21*500)/AS21))))</f>
        <v>0</v>
      </c>
      <c r="AV21" s="5" t="str">
        <f>+'EV PRECIO REFERENCIA'!AY21</f>
        <v/>
      </c>
      <c r="AW21" s="5" t="str">
        <f>+'EV PRECIO REFERENCIA'!BA21</f>
        <v>NO CUMPLE</v>
      </c>
      <c r="AX21" s="6">
        <f>+IF(AW21="NO OFERTADO",0,IF(AW21="NO CUMPLE EV TECNICA",0,IF(AW21="NO CUMPLE",0,IF(AW21="CUMPLE",('PRECIOS UNITARIOS'!$BB21*500)/AV21))))</f>
        <v>0</v>
      </c>
      <c r="AY21" s="5" t="str">
        <f>+'EV PRECIO REFERENCIA'!BB21</f>
        <v/>
      </c>
      <c r="AZ21" s="5" t="str">
        <f>+'EV PRECIO REFERENCIA'!BD21</f>
        <v>NO CUMPLE</v>
      </c>
      <c r="BA21" s="6">
        <f>+IF(AZ21="NO OFERTADO",0,IF(AZ21="NO CUMPLE EV TECNICA",0,IF(AZ21="NO CUMPLE",0,IF(AZ21="CUMPLE",('PRECIOS UNITARIOS'!$BB21*500)/AY21))))</f>
        <v>0</v>
      </c>
      <c r="BB21" s="5" t="str">
        <f>+'PRECIOS UNITARIOS'!AP21</f>
        <v/>
      </c>
      <c r="BC21" s="5" t="str">
        <f>+'EV PRECIO REFERENCIA'!BG21</f>
        <v>NO CUMPLE</v>
      </c>
      <c r="BD21" s="6">
        <f>+IF(BC21="NO OFERTADO",0,IF(BC21="NO CUMPLE EV TECNICA",0,IF(BC21="NO CUMPLE",0,IF(BC21="CUMPLE",('PRECIOS UNITARIOS'!$BB21*500)/BB21))))</f>
        <v>0</v>
      </c>
      <c r="BE21" s="5" t="str">
        <f>+'PRECIOS UNITARIOS'!AR21</f>
        <v/>
      </c>
      <c r="BF21" s="5" t="str">
        <f>+'EV PRECIO REFERENCIA'!BJ21</f>
        <v>NO CUMPLE</v>
      </c>
      <c r="BG21" s="6">
        <f>+IF(BF21="NO OFERTADO",0,IF(BF21="NO CUMPLE EV TECNICA",0,IF(BF21="NO CUMPLE",0,IF(BF21="CUMPLE",('PRECIOS UNITARIOS'!$BB21*500)/BE21))))</f>
        <v>0</v>
      </c>
      <c r="BH21" s="5" t="str">
        <f>+'EV PRECIO REFERENCIA'!BK21</f>
        <v/>
      </c>
      <c r="BI21" s="5" t="str">
        <f>+'EV PRECIO REFERENCIA'!BM21</f>
        <v>NO CUMPLE</v>
      </c>
      <c r="BJ21" s="6">
        <f>+IF(BI21="NO OFERTADO",0,IF(BI21="NO CUMPLE EV TECNICA",0,IF(BI21="NO CUMPLE",0,IF(BI21="CUMPLE",('PRECIOS UNITARIOS'!$BB21*500)/BH21))))</f>
        <v>0</v>
      </c>
      <c r="BK21" s="5" t="str">
        <f>+'EV PRECIO REFERENCIA'!BQ21</f>
        <v/>
      </c>
      <c r="BL21" s="5" t="str">
        <f>+'EV PRECIO REFERENCIA'!BS21</f>
        <v>NO CUMPLE</v>
      </c>
      <c r="BM21" s="6">
        <f>+IF(BL21="NO OFERTADO",0,IF(BL21="NO CUMPLE EV TECNICA",0,IF(BL21="NO CUMPLE",0,IF(BL21="CUMPLE",('PRECIOS UNITARIOS'!$BB21*500)/BK21))))</f>
        <v>0</v>
      </c>
      <c r="BN21" s="5" t="str">
        <f>+'PRECIOS UNITARIOS'!AX21</f>
        <v/>
      </c>
      <c r="BO21" s="5" t="str">
        <f>+'EV PRECIO REFERENCIA'!BV21</f>
        <v>NO CUMPLE</v>
      </c>
      <c r="BP21" s="6">
        <f>+IF(BO21="NO OFERTADO",0,IF(BO21="NO CUMPLE EV TECNICA",0,IF(BO21="NO CUMPLE",0,IF(BO21="CUMPLE",('PRECIOS UNITARIOS'!$BB21*500)/BN21))))</f>
        <v>0</v>
      </c>
      <c r="BQ21" s="6">
        <f t="shared" si="2"/>
        <v>0</v>
      </c>
      <c r="BR21" s="6" t="s">
        <v>847</v>
      </c>
      <c r="BS21" s="6">
        <v>0</v>
      </c>
      <c r="BT21" s="6" t="s">
        <v>847</v>
      </c>
      <c r="BU21" s="6">
        <v>0</v>
      </c>
      <c r="BV21" s="6" t="s">
        <v>847</v>
      </c>
      <c r="BW21" s="154" t="s">
        <v>823</v>
      </c>
      <c r="BX21" s="3" t="s">
        <v>391</v>
      </c>
    </row>
    <row r="22" spans="1:76" s="3" customFormat="1" x14ac:dyDescent="0.2">
      <c r="A22" s="18">
        <f t="shared" si="0"/>
        <v>13</v>
      </c>
      <c r="B22" s="22" t="str">
        <f>VLOOKUP(A22,'PRECIOS UNITARIOS'!A22:B353,2,0)</f>
        <v>DM2342</v>
      </c>
      <c r="C22" s="135" t="str">
        <f>VLOOKUP(A22,'PRECIOS UNITARIOS'!A22:C353,3,0)</f>
        <v>ASA POLIPECTOMIA HEXAGONAL</v>
      </c>
      <c r="D22" s="18">
        <f>VLOOKUP(A22,'PRECIOS UNITARIOS'!A22:D353,4,0)</f>
        <v>1</v>
      </c>
      <c r="E22" s="23" t="str">
        <f>VLOOKUP(A22,'PRECIOS UNITARIOS'!A22:E353,5,0)</f>
        <v>UN</v>
      </c>
      <c r="F22" s="23">
        <f>VLOOKUP(A22,'PRECIOS UNITARIOS'!A22:F353,6,0)</f>
        <v>113050</v>
      </c>
      <c r="G22" s="23">
        <f>VLOOKUP(A22,'PRECIOS UNITARIOS'!A22:G353,7,0)</f>
        <v>1</v>
      </c>
      <c r="H22" s="23">
        <f t="shared" si="3"/>
        <v>113050</v>
      </c>
      <c r="I22" s="5" t="str">
        <f>+'EV PRECIO REFERENCIA'!I22</f>
        <v/>
      </c>
      <c r="J22" s="5" t="str">
        <f>+'EV PRECIO REFERENCIA'!K22</f>
        <v>NO CUMPLE</v>
      </c>
      <c r="K22" s="6">
        <f>+IF(J22="NO OFERTADO",0,IF(J22="NO CUMPLE EV TECNICA",0,IF(J22="NO CUMPLE",0,IF(J22="CUMPLE",('PRECIOS UNITARIOS'!$BB22*500)/I22))))</f>
        <v>0</v>
      </c>
      <c r="L22" s="5" t="str">
        <f>+'EV PRECIO REFERENCIA'!L22</f>
        <v/>
      </c>
      <c r="M22" s="5" t="str">
        <f>+'EV PRECIO REFERENCIA'!N22</f>
        <v>NO CUMPLE</v>
      </c>
      <c r="N22" s="6">
        <f>+IF(M22="NO OFERTADO",0,IF(M22="NO CUMPLE EV TECNICA",0,IF(M22="NO CUMPLE",0,IF(M22="CUMPLE",('PRECIOS UNITARIOS'!$BB22*500)/L22))))</f>
        <v>0</v>
      </c>
      <c r="O22" s="5" t="str">
        <f>+'PRECIOS UNITARIOS'!N22</f>
        <v/>
      </c>
      <c r="P22" s="5" t="str">
        <f>+'EV PRECIO REFERENCIA'!Q22</f>
        <v>NO CUMPLE</v>
      </c>
      <c r="Q22" s="6">
        <f>+IF(P22="NO OFERTADO",0,IF(P22="NO CUMPLE EV TECNICA",0,IF(P22="NO CUMPLE",0,IF(P22="CUMPLE",('PRECIOS UNITARIOS'!$BB22*500)/O22))))</f>
        <v>0</v>
      </c>
      <c r="R22" s="5" t="str">
        <f>+'PRECIOS UNITARIOS'!P22</f>
        <v/>
      </c>
      <c r="S22" s="5" t="str">
        <f>+'EV PRECIO REFERENCIA'!T22</f>
        <v>NO CUMPLE</v>
      </c>
      <c r="T22" s="6">
        <f>+IF(S22="NO OFERTADO",0,IF(S22="NO CUMPLE EV TECNICA",0,IF(S22="NO CUMPLE",0,IF(S22="CUMPLE",('PRECIOS UNITARIOS'!$BB22*500)/R22))))</f>
        <v>0</v>
      </c>
      <c r="U22" s="6" t="str">
        <f>+'EV PRECIO REFERENCIA'!U22</f>
        <v/>
      </c>
      <c r="V22" s="5" t="str">
        <f>+'EV PRECIO REFERENCIA'!W22</f>
        <v>NO CUMPLE</v>
      </c>
      <c r="W22" s="6">
        <f>+IF(V22="NO OFERTADO",0,IF(V22="NO CUMPLE EV TECNICA",0,IF(V22="NO CUMPLE",0,IF(V22="CUMPLE",('PRECIOS UNITARIOS'!$BB22*500)/U22))))</f>
        <v>0</v>
      </c>
      <c r="X22" s="6" t="str">
        <f>+'EV PRECIO REFERENCIA'!X22</f>
        <v/>
      </c>
      <c r="Y22" s="5" t="str">
        <f>+'EV PRECIO REFERENCIA'!Z22</f>
        <v>NO CUMPLE</v>
      </c>
      <c r="Z22" s="6">
        <f>+IF(Y22="NO OFERTADO",0,IF(Y22="NO CUMPLE EV TECNICA",0,IF(Y22="NO CUMPLE",0,IF(Y22="CUMPLE",('PRECIOS UNITARIOS'!$BB22*500)/X22))))</f>
        <v>0</v>
      </c>
      <c r="AA22" s="5" t="str">
        <f>+'PRECIOS UNITARIOS'!X22</f>
        <v/>
      </c>
      <c r="AB22" s="5" t="str">
        <f>+'EV PRECIO REFERENCIA'!AF22</f>
        <v>NO CUMPLE</v>
      </c>
      <c r="AC22" s="6">
        <f>+IF(AB22="NO OFERTADO",0,IF(AB22="NO CUMPLE EV TECNICA",0,IF(AB22="NO CUMPLE",0,IF(AB22="CUMPLE",('PRECIOS UNITARIOS'!$BB22*500)/AA22))))</f>
        <v>0</v>
      </c>
      <c r="AD22" s="5" t="str">
        <f>+'PRECIOS UNITARIOS'!Z22</f>
        <v/>
      </c>
      <c r="AE22" s="5" t="str">
        <f>+'EV PRECIO REFERENCIA'!AI22</f>
        <v>NO CUMPLE</v>
      </c>
      <c r="AF22" s="6">
        <f>+IF(AE22="NO OFERTADO",0,IF(AE22="NO CUMPLE EV TECNICA",0,IF(AE22="NO CUMPLE",0,IF(AE22="CUMPLE",('PRECIOS UNITARIOS'!$BB22*500)/AD22))))</f>
        <v>0</v>
      </c>
      <c r="AG22" s="5" t="str">
        <f>+'PRECIOS UNITARIOS'!AB22</f>
        <v/>
      </c>
      <c r="AH22" s="5" t="str">
        <f>+'EV PRECIO REFERENCIA'!AL22</f>
        <v>NO CUMPLE</v>
      </c>
      <c r="AI22" s="6">
        <f>+IF(AH22="NO OFERTADO",0,IF(AH22="NO CUMPLE EV TECNICA",0,IF(AH22="NO CUMPLE",0,IF(AH22="CUMPLE",('PRECIOS UNITARIOS'!$BB22*500)/AG22))))</f>
        <v>0</v>
      </c>
      <c r="AJ22" s="5" t="str">
        <f>+'PRECIOS UNITARIOS'!AD22</f>
        <v/>
      </c>
      <c r="AK22" s="5" t="str">
        <f>+'EV PRECIO REFERENCIA'!AO22</f>
        <v>NO CUMPLE</v>
      </c>
      <c r="AL22" s="6">
        <f>+IF(AK22="NO OFERTADO",0,IF(AK22="NO CUMPLE EV TECNICA",0,IF(AK22="NO CUMPLE",0,IF(AK22="CUMPLE",('PRECIOS UNITARIOS'!$BB22*500)/AJ22))))</f>
        <v>0</v>
      </c>
      <c r="AM22" s="5" t="str">
        <f>+'PRECIOS UNITARIOS'!AF22</f>
        <v/>
      </c>
      <c r="AN22" s="5" t="str">
        <f>+'EV PRECIO REFERENCIA'!AR22</f>
        <v>NO CUMPLE</v>
      </c>
      <c r="AO22" s="6">
        <f>+IF(AN22="NO OFERTADO",0,IF(AN22="NO CUMPLE EV TECNICA",0,IF(AN22="NO CUMPLE",0,IF(AN22="CUMPLE",('PRECIOS UNITARIOS'!$BB22*500)/AM22))))</f>
        <v>0</v>
      </c>
      <c r="AP22" s="5" t="str">
        <f>+'PRECIOS UNITARIOS'!AH22</f>
        <v/>
      </c>
      <c r="AQ22" s="5" t="str">
        <f>+'EV PRECIO REFERENCIA'!AU22</f>
        <v>NO CUMPLE</v>
      </c>
      <c r="AR22" s="6">
        <f>+IF(AQ22="NO OFERTADO",0,IF(AQ22="NO CUMPLE EV TECNICA",0,IF(AQ22="NO CUMPLE",0,IF(AQ22="CUMPLE",('PRECIOS UNITARIOS'!$BB22*500)/AP22))))</f>
        <v>0</v>
      </c>
      <c r="AS22" s="5" t="str">
        <f>+'PRECIOS UNITARIOS'!AJ22</f>
        <v/>
      </c>
      <c r="AT22" s="5" t="str">
        <f>+'EV PRECIO REFERENCIA'!AX22</f>
        <v>NO CUMPLE</v>
      </c>
      <c r="AU22" s="6">
        <f>+IF(AT22="NO OFERTADO",0,IF(AT22="NO CUMPLE EV TECNICA",0,IF(AT22="NO CUMPLE",0,IF(AT22="CUMPLE",('PRECIOS UNITARIOS'!$BB22*500)/AS22))))</f>
        <v>0</v>
      </c>
      <c r="AV22" s="5" t="str">
        <f>+'EV PRECIO REFERENCIA'!AY22</f>
        <v/>
      </c>
      <c r="AW22" s="5" t="str">
        <f>+'EV PRECIO REFERENCIA'!BA22</f>
        <v>NO CUMPLE</v>
      </c>
      <c r="AX22" s="6">
        <f>+IF(AW22="NO OFERTADO",0,IF(AW22="NO CUMPLE EV TECNICA",0,IF(AW22="NO CUMPLE",0,IF(AW22="CUMPLE",('PRECIOS UNITARIOS'!$BB22*500)/AV22))))</f>
        <v>0</v>
      </c>
      <c r="AY22" s="5" t="str">
        <f>+'EV PRECIO REFERENCIA'!BB22</f>
        <v/>
      </c>
      <c r="AZ22" s="5" t="str">
        <f>+'EV PRECIO REFERENCIA'!BD22</f>
        <v>NO CUMPLE</v>
      </c>
      <c r="BA22" s="6">
        <f>+IF(AZ22="NO OFERTADO",0,IF(AZ22="NO CUMPLE EV TECNICA",0,IF(AZ22="NO CUMPLE",0,IF(AZ22="CUMPLE",('PRECIOS UNITARIOS'!$BB22*500)/AY22))))</f>
        <v>0</v>
      </c>
      <c r="BB22" s="5" t="str">
        <f>+'PRECIOS UNITARIOS'!AP22</f>
        <v/>
      </c>
      <c r="BC22" s="5" t="str">
        <f>+'EV PRECIO REFERENCIA'!BG22</f>
        <v>NO CUMPLE</v>
      </c>
      <c r="BD22" s="6">
        <f>+IF(BC22="NO OFERTADO",0,IF(BC22="NO CUMPLE EV TECNICA",0,IF(BC22="NO CUMPLE",0,IF(BC22="CUMPLE",('PRECIOS UNITARIOS'!$BB22*500)/BB22))))</f>
        <v>0</v>
      </c>
      <c r="BE22" s="5" t="str">
        <f>+'PRECIOS UNITARIOS'!AR22</f>
        <v/>
      </c>
      <c r="BF22" s="5" t="str">
        <f>+'EV PRECIO REFERENCIA'!BJ22</f>
        <v>NO CUMPLE</v>
      </c>
      <c r="BG22" s="6">
        <f>+IF(BF22="NO OFERTADO",0,IF(BF22="NO CUMPLE EV TECNICA",0,IF(BF22="NO CUMPLE",0,IF(BF22="CUMPLE",('PRECIOS UNITARIOS'!$BB22*500)/BE22))))</f>
        <v>0</v>
      </c>
      <c r="BH22" s="5" t="str">
        <f>+'EV PRECIO REFERENCIA'!BK22</f>
        <v/>
      </c>
      <c r="BI22" s="5" t="str">
        <f>+'EV PRECIO REFERENCIA'!BM22</f>
        <v>NO CUMPLE</v>
      </c>
      <c r="BJ22" s="6">
        <f>+IF(BI22="NO OFERTADO",0,IF(BI22="NO CUMPLE EV TECNICA",0,IF(BI22="NO CUMPLE",0,IF(BI22="CUMPLE",('PRECIOS UNITARIOS'!$BB22*500)/BH22))))</f>
        <v>0</v>
      </c>
      <c r="BK22" s="5" t="str">
        <f>+'EV PRECIO REFERENCIA'!BQ22</f>
        <v/>
      </c>
      <c r="BL22" s="5" t="str">
        <f>+'EV PRECIO REFERENCIA'!BS22</f>
        <v>NO CUMPLE</v>
      </c>
      <c r="BM22" s="6">
        <f>+IF(BL22="NO OFERTADO",0,IF(BL22="NO CUMPLE EV TECNICA",0,IF(BL22="NO CUMPLE",0,IF(BL22="CUMPLE",('PRECIOS UNITARIOS'!$BB22*500)/BK22))))</f>
        <v>0</v>
      </c>
      <c r="BN22" s="5" t="str">
        <f>+'PRECIOS UNITARIOS'!AX22</f>
        <v/>
      </c>
      <c r="BO22" s="5" t="str">
        <f>+'EV PRECIO REFERENCIA'!BV22</f>
        <v>NO CUMPLE</v>
      </c>
      <c r="BP22" s="6">
        <f>+IF(BO22="NO OFERTADO",0,IF(BO22="NO CUMPLE EV TECNICA",0,IF(BO22="NO CUMPLE",0,IF(BO22="CUMPLE",('PRECIOS UNITARIOS'!$BB22*500)/BN22))))</f>
        <v>0</v>
      </c>
      <c r="BQ22" s="6">
        <f t="shared" si="2"/>
        <v>0</v>
      </c>
      <c r="BR22" s="6" t="s">
        <v>847</v>
      </c>
      <c r="BS22" s="6">
        <v>0</v>
      </c>
      <c r="BT22" s="6" t="s">
        <v>847</v>
      </c>
      <c r="BU22" s="6">
        <v>0</v>
      </c>
      <c r="BV22" s="6" t="s">
        <v>847</v>
      </c>
      <c r="BW22" s="154" t="s">
        <v>823</v>
      </c>
      <c r="BX22" s="3" t="s">
        <v>392</v>
      </c>
    </row>
    <row r="23" spans="1:76" s="3" customFormat="1" ht="25.5" x14ac:dyDescent="0.2">
      <c r="A23" s="18">
        <f t="shared" si="0"/>
        <v>14</v>
      </c>
      <c r="B23" s="22" t="str">
        <f>VLOOKUP(A23,'PRECIOS UNITARIOS'!A23:B354,2,0)</f>
        <v>DM1547</v>
      </c>
      <c r="C23" s="135" t="str">
        <f>VLOOKUP(A23,'PRECIOS UNITARIOS'!A23:C354,3,0)</f>
        <v>BALON DE DILATACION ESOFAGICA DE 10 12</v>
      </c>
      <c r="D23" s="18">
        <f>VLOOKUP(A23,'PRECIOS UNITARIOS'!A23:D354,4,0)</f>
        <v>1</v>
      </c>
      <c r="E23" s="23" t="str">
        <f>VLOOKUP(A23,'PRECIOS UNITARIOS'!A23:E354,5,0)</f>
        <v>UN</v>
      </c>
      <c r="F23" s="23">
        <f>VLOOKUP(A23,'PRECIOS UNITARIOS'!A23:F354,6,0)</f>
        <v>642600</v>
      </c>
      <c r="G23" s="23">
        <f>VLOOKUP(A23,'PRECIOS UNITARIOS'!A23:G354,7,0)</f>
        <v>1</v>
      </c>
      <c r="H23" s="23">
        <f t="shared" si="3"/>
        <v>642600</v>
      </c>
      <c r="I23" s="5" t="str">
        <f>+'EV PRECIO REFERENCIA'!I23</f>
        <v/>
      </c>
      <c r="J23" s="5" t="str">
        <f>+'EV PRECIO REFERENCIA'!K23</f>
        <v>NO CUMPLE</v>
      </c>
      <c r="K23" s="6">
        <f>+IF(J23="NO OFERTADO",0,IF(J23="NO CUMPLE EV TECNICA",0,IF(J23="NO CUMPLE",0,IF(J23="CUMPLE",('PRECIOS UNITARIOS'!$BB23*500)/I23))))</f>
        <v>0</v>
      </c>
      <c r="L23" s="5" t="str">
        <f>+'EV PRECIO REFERENCIA'!L23</f>
        <v/>
      </c>
      <c r="M23" s="5" t="str">
        <f>+'EV PRECIO REFERENCIA'!N23</f>
        <v>NO CUMPLE</v>
      </c>
      <c r="N23" s="6">
        <f>+IF(M23="NO OFERTADO",0,IF(M23="NO CUMPLE EV TECNICA",0,IF(M23="NO CUMPLE",0,IF(M23="CUMPLE",('PRECIOS UNITARIOS'!$BB23*500)/L23))))</f>
        <v>0</v>
      </c>
      <c r="O23" s="5" t="str">
        <f>+'PRECIOS UNITARIOS'!N23</f>
        <v/>
      </c>
      <c r="P23" s="5" t="str">
        <f>+'EV PRECIO REFERENCIA'!Q23</f>
        <v>NO CUMPLE</v>
      </c>
      <c r="Q23" s="6">
        <f>+IF(P23="NO OFERTADO",0,IF(P23="NO CUMPLE EV TECNICA",0,IF(P23="NO CUMPLE",0,IF(P23="CUMPLE",('PRECIOS UNITARIOS'!$BB23*500)/O23))))</f>
        <v>0</v>
      </c>
      <c r="R23" s="5" t="str">
        <f>+'PRECIOS UNITARIOS'!P23</f>
        <v/>
      </c>
      <c r="S23" s="5" t="str">
        <f>+'EV PRECIO REFERENCIA'!T23</f>
        <v>NO CUMPLE</v>
      </c>
      <c r="T23" s="6">
        <f>+IF(S23="NO OFERTADO",0,IF(S23="NO CUMPLE EV TECNICA",0,IF(S23="NO CUMPLE",0,IF(S23="CUMPLE",('PRECIOS UNITARIOS'!$BB23*500)/R23))))</f>
        <v>0</v>
      </c>
      <c r="U23" s="6" t="str">
        <f>+'EV PRECIO REFERENCIA'!U23</f>
        <v/>
      </c>
      <c r="V23" s="5" t="str">
        <f>+'EV PRECIO REFERENCIA'!W23</f>
        <v>NO CUMPLE</v>
      </c>
      <c r="W23" s="6">
        <f>+IF(V23="NO OFERTADO",0,IF(V23="NO CUMPLE EV TECNICA",0,IF(V23="NO CUMPLE",0,IF(V23="CUMPLE",('PRECIOS UNITARIOS'!$BB23*500)/U23))))</f>
        <v>0</v>
      </c>
      <c r="X23" s="6" t="str">
        <f>+'EV PRECIO REFERENCIA'!X23</f>
        <v/>
      </c>
      <c r="Y23" s="5" t="str">
        <f>+'EV PRECIO REFERENCIA'!Z23</f>
        <v>NO CUMPLE</v>
      </c>
      <c r="Z23" s="6">
        <f>+IF(Y23="NO OFERTADO",0,IF(Y23="NO CUMPLE EV TECNICA",0,IF(Y23="NO CUMPLE",0,IF(Y23="CUMPLE",('PRECIOS UNITARIOS'!$BB23*500)/X23))))</f>
        <v>0</v>
      </c>
      <c r="AA23" s="5" t="str">
        <f>+'PRECIOS UNITARIOS'!X23</f>
        <v/>
      </c>
      <c r="AB23" s="5" t="str">
        <f>+'EV PRECIO REFERENCIA'!AF23</f>
        <v>NO CUMPLE</v>
      </c>
      <c r="AC23" s="6">
        <f>+IF(AB23="NO OFERTADO",0,IF(AB23="NO CUMPLE EV TECNICA",0,IF(AB23="NO CUMPLE",0,IF(AB23="CUMPLE",('PRECIOS UNITARIOS'!$BB23*500)/AA23))))</f>
        <v>0</v>
      </c>
      <c r="AD23" s="5" t="str">
        <f>+'PRECIOS UNITARIOS'!Z23</f>
        <v/>
      </c>
      <c r="AE23" s="5" t="str">
        <f>+'EV PRECIO REFERENCIA'!AI23</f>
        <v>NO CUMPLE</v>
      </c>
      <c r="AF23" s="6">
        <f>+IF(AE23="NO OFERTADO",0,IF(AE23="NO CUMPLE EV TECNICA",0,IF(AE23="NO CUMPLE",0,IF(AE23="CUMPLE",('PRECIOS UNITARIOS'!$BB23*500)/AD23))))</f>
        <v>0</v>
      </c>
      <c r="AG23" s="5" t="str">
        <f>+'PRECIOS UNITARIOS'!AB23</f>
        <v/>
      </c>
      <c r="AH23" s="5" t="str">
        <f>+'EV PRECIO REFERENCIA'!AL23</f>
        <v>NO CUMPLE</v>
      </c>
      <c r="AI23" s="6">
        <f>+IF(AH23="NO OFERTADO",0,IF(AH23="NO CUMPLE EV TECNICA",0,IF(AH23="NO CUMPLE",0,IF(AH23="CUMPLE",('PRECIOS UNITARIOS'!$BB23*500)/AG23))))</f>
        <v>0</v>
      </c>
      <c r="AJ23" s="5" t="str">
        <f>+'PRECIOS UNITARIOS'!AD23</f>
        <v/>
      </c>
      <c r="AK23" s="5" t="str">
        <f>+'EV PRECIO REFERENCIA'!AO23</f>
        <v>NO CUMPLE</v>
      </c>
      <c r="AL23" s="6">
        <f>+IF(AK23="NO OFERTADO",0,IF(AK23="NO CUMPLE EV TECNICA",0,IF(AK23="NO CUMPLE",0,IF(AK23="CUMPLE",('PRECIOS UNITARIOS'!$BB23*500)/AJ23))))</f>
        <v>0</v>
      </c>
      <c r="AM23" s="5" t="str">
        <f>+'PRECIOS UNITARIOS'!AF23</f>
        <v/>
      </c>
      <c r="AN23" s="5" t="str">
        <f>+'EV PRECIO REFERENCIA'!AR23</f>
        <v>NO CUMPLE</v>
      </c>
      <c r="AO23" s="6">
        <f>+IF(AN23="NO OFERTADO",0,IF(AN23="NO CUMPLE EV TECNICA",0,IF(AN23="NO CUMPLE",0,IF(AN23="CUMPLE",('PRECIOS UNITARIOS'!$BB23*500)/AM23))))</f>
        <v>0</v>
      </c>
      <c r="AP23" s="5" t="str">
        <f>+'PRECIOS UNITARIOS'!AH23</f>
        <v/>
      </c>
      <c r="AQ23" s="5" t="str">
        <f>+'EV PRECIO REFERENCIA'!AU23</f>
        <v>NO CUMPLE</v>
      </c>
      <c r="AR23" s="6">
        <f>+IF(AQ23="NO OFERTADO",0,IF(AQ23="NO CUMPLE EV TECNICA",0,IF(AQ23="NO CUMPLE",0,IF(AQ23="CUMPLE",('PRECIOS UNITARIOS'!$BB23*500)/AP23))))</f>
        <v>0</v>
      </c>
      <c r="AS23" s="5" t="str">
        <f>+'PRECIOS UNITARIOS'!AJ23</f>
        <v/>
      </c>
      <c r="AT23" s="5" t="str">
        <f>+'EV PRECIO REFERENCIA'!AX23</f>
        <v>NO CUMPLE</v>
      </c>
      <c r="AU23" s="6">
        <f>+IF(AT23="NO OFERTADO",0,IF(AT23="NO CUMPLE EV TECNICA",0,IF(AT23="NO CUMPLE",0,IF(AT23="CUMPLE",('PRECIOS UNITARIOS'!$BB23*500)/AS23))))</f>
        <v>0</v>
      </c>
      <c r="AV23" s="5" t="str">
        <f>+'EV PRECIO REFERENCIA'!AY23</f>
        <v/>
      </c>
      <c r="AW23" s="5" t="str">
        <f>+'EV PRECIO REFERENCIA'!BA23</f>
        <v>NO CUMPLE</v>
      </c>
      <c r="AX23" s="6">
        <f>+IF(AW23="NO OFERTADO",0,IF(AW23="NO CUMPLE EV TECNICA",0,IF(AW23="NO CUMPLE",0,IF(AW23="CUMPLE",('PRECIOS UNITARIOS'!$BB23*500)/AV23))))</f>
        <v>0</v>
      </c>
      <c r="AY23" s="5" t="str">
        <f>+'EV PRECIO REFERENCIA'!BB23</f>
        <v/>
      </c>
      <c r="AZ23" s="5" t="str">
        <f>+'EV PRECIO REFERENCIA'!BD23</f>
        <v>NO CUMPLE</v>
      </c>
      <c r="BA23" s="6">
        <f>+IF(AZ23="NO OFERTADO",0,IF(AZ23="NO CUMPLE EV TECNICA",0,IF(AZ23="NO CUMPLE",0,IF(AZ23="CUMPLE",('PRECIOS UNITARIOS'!$BB23*500)/AY23))))</f>
        <v>0</v>
      </c>
      <c r="BB23" s="5" t="str">
        <f>+'PRECIOS UNITARIOS'!AP23</f>
        <v/>
      </c>
      <c r="BC23" s="5" t="str">
        <f>+'EV PRECIO REFERENCIA'!BG23</f>
        <v>NO CUMPLE</v>
      </c>
      <c r="BD23" s="6">
        <f>+IF(BC23="NO OFERTADO",0,IF(BC23="NO CUMPLE EV TECNICA",0,IF(BC23="NO CUMPLE",0,IF(BC23="CUMPLE",('PRECIOS UNITARIOS'!$BB23*500)/BB23))))</f>
        <v>0</v>
      </c>
      <c r="BE23" s="5" t="str">
        <f>+'PRECIOS UNITARIOS'!AR23</f>
        <v/>
      </c>
      <c r="BF23" s="5" t="str">
        <f>+'EV PRECIO REFERENCIA'!BJ23</f>
        <v>NO CUMPLE</v>
      </c>
      <c r="BG23" s="6">
        <f>+IF(BF23="NO OFERTADO",0,IF(BF23="NO CUMPLE EV TECNICA",0,IF(BF23="NO CUMPLE",0,IF(BF23="CUMPLE",('PRECIOS UNITARIOS'!$BB23*500)/BE23))))</f>
        <v>0</v>
      </c>
      <c r="BH23" s="5" t="str">
        <f>+'EV PRECIO REFERENCIA'!BK23</f>
        <v/>
      </c>
      <c r="BI23" s="5" t="str">
        <f>+'EV PRECIO REFERENCIA'!BM23</f>
        <v>NO CUMPLE</v>
      </c>
      <c r="BJ23" s="6">
        <f>+IF(BI23="NO OFERTADO",0,IF(BI23="NO CUMPLE EV TECNICA",0,IF(BI23="NO CUMPLE",0,IF(BI23="CUMPLE",('PRECIOS UNITARIOS'!$BB23*500)/BH23))))</f>
        <v>0</v>
      </c>
      <c r="BK23" s="5" t="str">
        <f>+'EV PRECIO REFERENCIA'!BQ23</f>
        <v/>
      </c>
      <c r="BL23" s="5" t="str">
        <f>+'EV PRECIO REFERENCIA'!BS23</f>
        <v>NO CUMPLE</v>
      </c>
      <c r="BM23" s="6">
        <f>+IF(BL23="NO OFERTADO",0,IF(BL23="NO CUMPLE EV TECNICA",0,IF(BL23="NO CUMPLE",0,IF(BL23="CUMPLE",('PRECIOS UNITARIOS'!$BB23*500)/BK23))))</f>
        <v>0</v>
      </c>
      <c r="BN23" s="5" t="str">
        <f>+'PRECIOS UNITARIOS'!AX23</f>
        <v/>
      </c>
      <c r="BO23" s="5" t="str">
        <f>+'EV PRECIO REFERENCIA'!BV23</f>
        <v>NO CUMPLE</v>
      </c>
      <c r="BP23" s="6">
        <f>+IF(BO23="NO OFERTADO",0,IF(BO23="NO CUMPLE EV TECNICA",0,IF(BO23="NO CUMPLE",0,IF(BO23="CUMPLE",('PRECIOS UNITARIOS'!$BB23*500)/BN23))))</f>
        <v>0</v>
      </c>
      <c r="BQ23" s="6">
        <f t="shared" si="2"/>
        <v>0</v>
      </c>
      <c r="BR23" s="6" t="s">
        <v>1014</v>
      </c>
      <c r="BS23" s="6">
        <v>0</v>
      </c>
      <c r="BT23" s="6" t="s">
        <v>1014</v>
      </c>
      <c r="BU23" s="6">
        <v>0</v>
      </c>
      <c r="BV23" s="6" t="s">
        <v>1014</v>
      </c>
      <c r="BW23" s="6" t="s">
        <v>1014</v>
      </c>
      <c r="BX23" s="3" t="s">
        <v>393</v>
      </c>
    </row>
    <row r="24" spans="1:76" s="3" customFormat="1" ht="42.75" customHeight="1" x14ac:dyDescent="0.2">
      <c r="A24" s="18">
        <f t="shared" si="0"/>
        <v>15</v>
      </c>
      <c r="B24" s="22" t="str">
        <f>VLOOKUP(A24,'PRECIOS UNITARIOS'!A24:B355,2,0)</f>
        <v>DM1548</v>
      </c>
      <c r="C24" s="135" t="str">
        <f>VLOOKUP(A24,'PRECIOS UNITARIOS'!A24:C355,3,0)</f>
        <v>BALON DE DILATACION ESOFAGICA DE 12 15</v>
      </c>
      <c r="D24" s="18">
        <f>VLOOKUP(A24,'PRECIOS UNITARIOS'!A24:D355,4,0)</f>
        <v>1</v>
      </c>
      <c r="E24" s="23" t="str">
        <f>VLOOKUP(A24,'PRECIOS UNITARIOS'!A24:E355,5,0)</f>
        <v>UN</v>
      </c>
      <c r="F24" s="23">
        <f>VLOOKUP(A24,'PRECIOS UNITARIOS'!A24:F355,6,0)</f>
        <v>642600</v>
      </c>
      <c r="G24" s="23">
        <f>VLOOKUP(A24,'PRECIOS UNITARIOS'!A24:G355,7,0)</f>
        <v>1</v>
      </c>
      <c r="H24" s="23">
        <f t="shared" si="3"/>
        <v>642600</v>
      </c>
      <c r="I24" s="5" t="str">
        <f>+'EV PRECIO REFERENCIA'!I24</f>
        <v/>
      </c>
      <c r="J24" s="5" t="str">
        <f>+'EV PRECIO REFERENCIA'!K24</f>
        <v>NO CUMPLE</v>
      </c>
      <c r="K24" s="6">
        <f>+IF(J24="NO OFERTADO",0,IF(J24="NO CUMPLE EV TECNICA",0,IF(J24="NO CUMPLE",0,IF(J24="CUMPLE",('PRECIOS UNITARIOS'!$BB24*500)/I24))))</f>
        <v>0</v>
      </c>
      <c r="L24" s="5" t="str">
        <f>+'EV PRECIO REFERENCIA'!L24</f>
        <v/>
      </c>
      <c r="M24" s="5" t="str">
        <f>+'EV PRECIO REFERENCIA'!N24</f>
        <v>NO CUMPLE</v>
      </c>
      <c r="N24" s="6">
        <f>+IF(M24="NO OFERTADO",0,IF(M24="NO CUMPLE EV TECNICA",0,IF(M24="NO CUMPLE",0,IF(M24="CUMPLE",('PRECIOS UNITARIOS'!$BB24*500)/L24))))</f>
        <v>0</v>
      </c>
      <c r="O24" s="5" t="str">
        <f>+'PRECIOS UNITARIOS'!N24</f>
        <v/>
      </c>
      <c r="P24" s="5" t="str">
        <f>+'EV PRECIO REFERENCIA'!Q24</f>
        <v>NO CUMPLE</v>
      </c>
      <c r="Q24" s="6">
        <f>+IF(P24="NO OFERTADO",0,IF(P24="NO CUMPLE EV TECNICA",0,IF(P24="NO CUMPLE",0,IF(P24="CUMPLE",('PRECIOS UNITARIOS'!$BB24*500)/O24))))</f>
        <v>0</v>
      </c>
      <c r="R24" s="5" t="str">
        <f>+'PRECIOS UNITARIOS'!P24</f>
        <v/>
      </c>
      <c r="S24" s="5" t="str">
        <f>+'EV PRECIO REFERENCIA'!T24</f>
        <v>NO CUMPLE</v>
      </c>
      <c r="T24" s="6">
        <f>+IF(S24="NO OFERTADO",0,IF(S24="NO CUMPLE EV TECNICA",0,IF(S24="NO CUMPLE",0,IF(S24="CUMPLE",('PRECIOS UNITARIOS'!$BB24*500)/R24))))</f>
        <v>0</v>
      </c>
      <c r="U24" s="6" t="str">
        <f>+'EV PRECIO REFERENCIA'!U24</f>
        <v/>
      </c>
      <c r="V24" s="5" t="str">
        <f>+'EV PRECIO REFERENCIA'!W24</f>
        <v>NO CUMPLE</v>
      </c>
      <c r="W24" s="6">
        <f>+IF(V24="NO OFERTADO",0,IF(V24="NO CUMPLE EV TECNICA",0,IF(V24="NO CUMPLE",0,IF(V24="CUMPLE",('PRECIOS UNITARIOS'!$BB24*500)/U24))))</f>
        <v>0</v>
      </c>
      <c r="X24" s="6" t="str">
        <f>+'EV PRECIO REFERENCIA'!X24</f>
        <v/>
      </c>
      <c r="Y24" s="5" t="str">
        <f>+'EV PRECIO REFERENCIA'!Z24</f>
        <v>NO CUMPLE</v>
      </c>
      <c r="Z24" s="6">
        <f>+IF(Y24="NO OFERTADO",0,IF(Y24="NO CUMPLE EV TECNICA",0,IF(Y24="NO CUMPLE",0,IF(Y24="CUMPLE",('PRECIOS UNITARIOS'!$BB24*500)/X24))))</f>
        <v>0</v>
      </c>
      <c r="AA24" s="5" t="str">
        <f>+'PRECIOS UNITARIOS'!X24</f>
        <v/>
      </c>
      <c r="AB24" s="5" t="str">
        <f>+'EV PRECIO REFERENCIA'!AF24</f>
        <v>NO CUMPLE</v>
      </c>
      <c r="AC24" s="6">
        <f>+IF(AB24="NO OFERTADO",0,IF(AB24="NO CUMPLE EV TECNICA",0,IF(AB24="NO CUMPLE",0,IF(AB24="CUMPLE",('PRECIOS UNITARIOS'!$BB24*500)/AA24))))</f>
        <v>0</v>
      </c>
      <c r="AD24" s="5" t="str">
        <f>+'PRECIOS UNITARIOS'!Z24</f>
        <v/>
      </c>
      <c r="AE24" s="5" t="str">
        <f>+'EV PRECIO REFERENCIA'!AI24</f>
        <v>NO CUMPLE</v>
      </c>
      <c r="AF24" s="6">
        <f>+IF(AE24="NO OFERTADO",0,IF(AE24="NO CUMPLE EV TECNICA",0,IF(AE24="NO CUMPLE",0,IF(AE24="CUMPLE",('PRECIOS UNITARIOS'!$BB24*500)/AD24))))</f>
        <v>0</v>
      </c>
      <c r="AG24" s="5" t="str">
        <f>+'PRECIOS UNITARIOS'!AB24</f>
        <v/>
      </c>
      <c r="AH24" s="5" t="str">
        <f>+'EV PRECIO REFERENCIA'!AL24</f>
        <v>NO CUMPLE</v>
      </c>
      <c r="AI24" s="6">
        <f>+IF(AH24="NO OFERTADO",0,IF(AH24="NO CUMPLE EV TECNICA",0,IF(AH24="NO CUMPLE",0,IF(AH24="CUMPLE",('PRECIOS UNITARIOS'!$BB24*500)/AG24))))</f>
        <v>0</v>
      </c>
      <c r="AJ24" s="5" t="str">
        <f>+'PRECIOS UNITARIOS'!AD24</f>
        <v/>
      </c>
      <c r="AK24" s="5" t="str">
        <f>+'EV PRECIO REFERENCIA'!AO24</f>
        <v>NO CUMPLE</v>
      </c>
      <c r="AL24" s="6">
        <f>+IF(AK24="NO OFERTADO",0,IF(AK24="NO CUMPLE EV TECNICA",0,IF(AK24="NO CUMPLE",0,IF(AK24="CUMPLE",('PRECIOS UNITARIOS'!$BB24*500)/AJ24))))</f>
        <v>0</v>
      </c>
      <c r="AM24" s="5" t="str">
        <f>+'PRECIOS UNITARIOS'!AF24</f>
        <v/>
      </c>
      <c r="AN24" s="5" t="str">
        <f>+'EV PRECIO REFERENCIA'!AR24</f>
        <v>NO CUMPLE</v>
      </c>
      <c r="AO24" s="6">
        <f>+IF(AN24="NO OFERTADO",0,IF(AN24="NO CUMPLE EV TECNICA",0,IF(AN24="NO CUMPLE",0,IF(AN24="CUMPLE",('PRECIOS UNITARIOS'!$BB24*500)/AM24))))</f>
        <v>0</v>
      </c>
      <c r="AP24" s="5" t="str">
        <f>+'PRECIOS UNITARIOS'!AH24</f>
        <v/>
      </c>
      <c r="AQ24" s="5" t="str">
        <f>+'EV PRECIO REFERENCIA'!AU24</f>
        <v>NO CUMPLE</v>
      </c>
      <c r="AR24" s="6">
        <f>+IF(AQ24="NO OFERTADO",0,IF(AQ24="NO CUMPLE EV TECNICA",0,IF(AQ24="NO CUMPLE",0,IF(AQ24="CUMPLE",('PRECIOS UNITARIOS'!$BB24*500)/AP24))))</f>
        <v>0</v>
      </c>
      <c r="AS24" s="5" t="str">
        <f>+'PRECIOS UNITARIOS'!AJ24</f>
        <v/>
      </c>
      <c r="AT24" s="5" t="str">
        <f>+'EV PRECIO REFERENCIA'!AX24</f>
        <v>NO CUMPLE</v>
      </c>
      <c r="AU24" s="6">
        <f>+IF(AT24="NO OFERTADO",0,IF(AT24="NO CUMPLE EV TECNICA",0,IF(AT24="NO CUMPLE",0,IF(AT24="CUMPLE",('PRECIOS UNITARIOS'!$BB24*500)/AS24))))</f>
        <v>0</v>
      </c>
      <c r="AV24" s="5" t="str">
        <f>+'EV PRECIO REFERENCIA'!AY24</f>
        <v/>
      </c>
      <c r="AW24" s="5" t="str">
        <f>+'EV PRECIO REFERENCIA'!BA24</f>
        <v>NO CUMPLE</v>
      </c>
      <c r="AX24" s="6">
        <f>+IF(AW24="NO OFERTADO",0,IF(AW24="NO CUMPLE EV TECNICA",0,IF(AW24="NO CUMPLE",0,IF(AW24="CUMPLE",('PRECIOS UNITARIOS'!$BB24*500)/AV24))))</f>
        <v>0</v>
      </c>
      <c r="AY24" s="5" t="str">
        <f>+'EV PRECIO REFERENCIA'!BB24</f>
        <v/>
      </c>
      <c r="AZ24" s="5" t="str">
        <f>+'EV PRECIO REFERENCIA'!BD24</f>
        <v>NO CUMPLE</v>
      </c>
      <c r="BA24" s="6">
        <f>+IF(AZ24="NO OFERTADO",0,IF(AZ24="NO CUMPLE EV TECNICA",0,IF(AZ24="NO CUMPLE",0,IF(AZ24="CUMPLE",('PRECIOS UNITARIOS'!$BB24*500)/AY24))))</f>
        <v>0</v>
      </c>
      <c r="BB24" s="5" t="str">
        <f>+'PRECIOS UNITARIOS'!AP24</f>
        <v/>
      </c>
      <c r="BC24" s="5" t="str">
        <f>+'EV PRECIO REFERENCIA'!BG24</f>
        <v>NO CUMPLE</v>
      </c>
      <c r="BD24" s="6">
        <f>+IF(BC24="NO OFERTADO",0,IF(BC24="NO CUMPLE EV TECNICA",0,IF(BC24="NO CUMPLE",0,IF(BC24="CUMPLE",('PRECIOS UNITARIOS'!$BB24*500)/BB24))))</f>
        <v>0</v>
      </c>
      <c r="BE24" s="5" t="str">
        <f>+'PRECIOS UNITARIOS'!AR24</f>
        <v/>
      </c>
      <c r="BF24" s="5" t="str">
        <f>+'EV PRECIO REFERENCIA'!BJ24</f>
        <v>NO CUMPLE</v>
      </c>
      <c r="BG24" s="6">
        <f>+IF(BF24="NO OFERTADO",0,IF(BF24="NO CUMPLE EV TECNICA",0,IF(BF24="NO CUMPLE",0,IF(BF24="CUMPLE",('PRECIOS UNITARIOS'!$BB24*500)/BE24))))</f>
        <v>0</v>
      </c>
      <c r="BH24" s="5" t="str">
        <f>+'EV PRECIO REFERENCIA'!BK24</f>
        <v/>
      </c>
      <c r="BI24" s="5" t="str">
        <f>+'EV PRECIO REFERENCIA'!BM24</f>
        <v>NO CUMPLE</v>
      </c>
      <c r="BJ24" s="6">
        <f>+IF(BI24="NO OFERTADO",0,IF(BI24="NO CUMPLE EV TECNICA",0,IF(BI24="NO CUMPLE",0,IF(BI24="CUMPLE",('PRECIOS UNITARIOS'!$BB24*500)/BH24))))</f>
        <v>0</v>
      </c>
      <c r="BK24" s="5" t="str">
        <f>+'EV PRECIO REFERENCIA'!BQ24</f>
        <v/>
      </c>
      <c r="BL24" s="5" t="str">
        <f>+'EV PRECIO REFERENCIA'!BS24</f>
        <v>NO CUMPLE</v>
      </c>
      <c r="BM24" s="6">
        <f>+IF(BL24="NO OFERTADO",0,IF(BL24="NO CUMPLE EV TECNICA",0,IF(BL24="NO CUMPLE",0,IF(BL24="CUMPLE",('PRECIOS UNITARIOS'!$BB24*500)/BK24))))</f>
        <v>0</v>
      </c>
      <c r="BN24" s="5" t="str">
        <f>+'PRECIOS UNITARIOS'!AX24</f>
        <v/>
      </c>
      <c r="BO24" s="5" t="str">
        <f>+'EV PRECIO REFERENCIA'!BV24</f>
        <v>NO CUMPLE</v>
      </c>
      <c r="BP24" s="6">
        <f>+IF(BO24="NO OFERTADO",0,IF(BO24="NO CUMPLE EV TECNICA",0,IF(BO24="NO CUMPLE",0,IF(BO24="CUMPLE",('PRECIOS UNITARIOS'!$BB24*500)/BN24))))</f>
        <v>0</v>
      </c>
      <c r="BQ24" s="6">
        <f t="shared" si="2"/>
        <v>0</v>
      </c>
      <c r="BR24" s="6" t="s">
        <v>1014</v>
      </c>
      <c r="BS24" s="6">
        <v>0</v>
      </c>
      <c r="BT24" s="6" t="s">
        <v>1014</v>
      </c>
      <c r="BU24" s="6">
        <v>0</v>
      </c>
      <c r="BV24" s="6" t="s">
        <v>1014</v>
      </c>
      <c r="BW24" s="6" t="s">
        <v>1014</v>
      </c>
      <c r="BX24" s="3" t="s">
        <v>394</v>
      </c>
    </row>
    <row r="25" spans="1:76" s="3" customFormat="1" ht="25.5" x14ac:dyDescent="0.2">
      <c r="A25" s="18">
        <f t="shared" si="0"/>
        <v>16</v>
      </c>
      <c r="B25" s="22" t="str">
        <f>VLOOKUP(A25,'PRECIOS UNITARIOS'!A25:B356,2,0)</f>
        <v>DM148</v>
      </c>
      <c r="C25" s="135" t="str">
        <f>VLOOKUP(A25,'PRECIOS UNITARIOS'!A25:C356,3,0)</f>
        <v>BALON DE DILATACION ESOFAGICA DE 15 18 MM</v>
      </c>
      <c r="D25" s="18">
        <f>VLOOKUP(A25,'PRECIOS UNITARIOS'!A25:D356,4,0)</f>
        <v>1</v>
      </c>
      <c r="E25" s="23" t="str">
        <f>VLOOKUP(A25,'PRECIOS UNITARIOS'!A25:E356,5,0)</f>
        <v>UN</v>
      </c>
      <c r="F25" s="23">
        <f>VLOOKUP(A25,'PRECIOS UNITARIOS'!A25:F356,6,0)</f>
        <v>642600</v>
      </c>
      <c r="G25" s="23">
        <f>VLOOKUP(A25,'PRECIOS UNITARIOS'!A25:G356,7,0)</f>
        <v>1</v>
      </c>
      <c r="H25" s="23">
        <f t="shared" si="3"/>
        <v>642600</v>
      </c>
      <c r="I25" s="5" t="str">
        <f>+'EV PRECIO REFERENCIA'!I25</f>
        <v/>
      </c>
      <c r="J25" s="5" t="str">
        <f>+'EV PRECIO REFERENCIA'!K25</f>
        <v>NO CUMPLE</v>
      </c>
      <c r="K25" s="6">
        <f>+IF(J25="NO OFERTADO",0,IF(J25="NO CUMPLE EV TECNICA",0,IF(J25="NO CUMPLE",0,IF(J25="CUMPLE",('PRECIOS UNITARIOS'!$BB25*500)/I25))))</f>
        <v>0</v>
      </c>
      <c r="L25" s="5" t="str">
        <f>+'EV PRECIO REFERENCIA'!L25</f>
        <v/>
      </c>
      <c r="M25" s="5" t="str">
        <f>+'EV PRECIO REFERENCIA'!N25</f>
        <v>NO CUMPLE</v>
      </c>
      <c r="N25" s="6">
        <f>+IF(M25="NO OFERTADO",0,IF(M25="NO CUMPLE EV TECNICA",0,IF(M25="NO CUMPLE",0,IF(M25="CUMPLE",('PRECIOS UNITARIOS'!$BB25*500)/L25))))</f>
        <v>0</v>
      </c>
      <c r="O25" s="5" t="str">
        <f>+'PRECIOS UNITARIOS'!N25</f>
        <v/>
      </c>
      <c r="P25" s="5" t="str">
        <f>+'EV PRECIO REFERENCIA'!Q25</f>
        <v>NO CUMPLE</v>
      </c>
      <c r="Q25" s="6">
        <f>+IF(P25="NO OFERTADO",0,IF(P25="NO CUMPLE EV TECNICA",0,IF(P25="NO CUMPLE",0,IF(P25="CUMPLE",('PRECIOS UNITARIOS'!$BB25*500)/O25))))</f>
        <v>0</v>
      </c>
      <c r="R25" s="5" t="str">
        <f>+'PRECIOS UNITARIOS'!P25</f>
        <v/>
      </c>
      <c r="S25" s="5" t="str">
        <f>+'EV PRECIO REFERENCIA'!T25</f>
        <v>NO CUMPLE</v>
      </c>
      <c r="T25" s="6">
        <f>+IF(S25="NO OFERTADO",0,IF(S25="NO CUMPLE EV TECNICA",0,IF(S25="NO CUMPLE",0,IF(S25="CUMPLE",('PRECIOS UNITARIOS'!$BB25*500)/R25))))</f>
        <v>0</v>
      </c>
      <c r="U25" s="6" t="str">
        <f>+'EV PRECIO REFERENCIA'!U25</f>
        <v/>
      </c>
      <c r="V25" s="5" t="str">
        <f>+'EV PRECIO REFERENCIA'!W25</f>
        <v>NO CUMPLE</v>
      </c>
      <c r="W25" s="6">
        <f>+IF(V25="NO OFERTADO",0,IF(V25="NO CUMPLE EV TECNICA",0,IF(V25="NO CUMPLE",0,IF(V25="CUMPLE",('PRECIOS UNITARIOS'!$BB25*500)/U25))))</f>
        <v>0</v>
      </c>
      <c r="X25" s="6" t="str">
        <f>+'EV PRECIO REFERENCIA'!X25</f>
        <v/>
      </c>
      <c r="Y25" s="5" t="str">
        <f>+'EV PRECIO REFERENCIA'!Z25</f>
        <v>NO CUMPLE</v>
      </c>
      <c r="Z25" s="6">
        <f>+IF(Y25="NO OFERTADO",0,IF(Y25="NO CUMPLE EV TECNICA",0,IF(Y25="NO CUMPLE",0,IF(Y25="CUMPLE",('PRECIOS UNITARIOS'!$BB25*500)/X25))))</f>
        <v>0</v>
      </c>
      <c r="AA25" s="5" t="str">
        <f>+'PRECIOS UNITARIOS'!X25</f>
        <v/>
      </c>
      <c r="AB25" s="5" t="str">
        <f>+'EV PRECIO REFERENCIA'!AF25</f>
        <v>NO CUMPLE</v>
      </c>
      <c r="AC25" s="6">
        <f>+IF(AB25="NO OFERTADO",0,IF(AB25="NO CUMPLE EV TECNICA",0,IF(AB25="NO CUMPLE",0,IF(AB25="CUMPLE",('PRECIOS UNITARIOS'!$BB25*500)/AA25))))</f>
        <v>0</v>
      </c>
      <c r="AD25" s="5" t="str">
        <f>+'PRECIOS UNITARIOS'!Z25</f>
        <v/>
      </c>
      <c r="AE25" s="5" t="str">
        <f>+'EV PRECIO REFERENCIA'!AI25</f>
        <v>NO CUMPLE</v>
      </c>
      <c r="AF25" s="6">
        <f>+IF(AE25="NO OFERTADO",0,IF(AE25="NO CUMPLE EV TECNICA",0,IF(AE25="NO CUMPLE",0,IF(AE25="CUMPLE",('PRECIOS UNITARIOS'!$BB25*500)/AD25))))</f>
        <v>0</v>
      </c>
      <c r="AG25" s="5" t="str">
        <f>+'PRECIOS UNITARIOS'!AB25</f>
        <v/>
      </c>
      <c r="AH25" s="5" t="str">
        <f>+'EV PRECIO REFERENCIA'!AL25</f>
        <v>NO CUMPLE</v>
      </c>
      <c r="AI25" s="6">
        <f>+IF(AH25="NO OFERTADO",0,IF(AH25="NO CUMPLE EV TECNICA",0,IF(AH25="NO CUMPLE",0,IF(AH25="CUMPLE",('PRECIOS UNITARIOS'!$BB25*500)/AG25))))</f>
        <v>0</v>
      </c>
      <c r="AJ25" s="5" t="str">
        <f>+'PRECIOS UNITARIOS'!AD25</f>
        <v/>
      </c>
      <c r="AK25" s="5" t="str">
        <f>+'EV PRECIO REFERENCIA'!AO25</f>
        <v>NO CUMPLE</v>
      </c>
      <c r="AL25" s="6">
        <f>+IF(AK25="NO OFERTADO",0,IF(AK25="NO CUMPLE EV TECNICA",0,IF(AK25="NO CUMPLE",0,IF(AK25="CUMPLE",('PRECIOS UNITARIOS'!$BB25*500)/AJ25))))</f>
        <v>0</v>
      </c>
      <c r="AM25" s="5" t="str">
        <f>+'PRECIOS UNITARIOS'!AF25</f>
        <v/>
      </c>
      <c r="AN25" s="5" t="str">
        <f>+'EV PRECIO REFERENCIA'!AR25</f>
        <v>NO CUMPLE</v>
      </c>
      <c r="AO25" s="6">
        <f>+IF(AN25="NO OFERTADO",0,IF(AN25="NO CUMPLE EV TECNICA",0,IF(AN25="NO CUMPLE",0,IF(AN25="CUMPLE",('PRECIOS UNITARIOS'!$BB25*500)/AM25))))</f>
        <v>0</v>
      </c>
      <c r="AP25" s="5" t="str">
        <f>+'PRECIOS UNITARIOS'!AH25</f>
        <v/>
      </c>
      <c r="AQ25" s="5" t="str">
        <f>+'EV PRECIO REFERENCIA'!AU25</f>
        <v>NO CUMPLE</v>
      </c>
      <c r="AR25" s="6">
        <f>+IF(AQ25="NO OFERTADO",0,IF(AQ25="NO CUMPLE EV TECNICA",0,IF(AQ25="NO CUMPLE",0,IF(AQ25="CUMPLE",('PRECIOS UNITARIOS'!$BB25*500)/AP25))))</f>
        <v>0</v>
      </c>
      <c r="AS25" s="5" t="str">
        <f>+'PRECIOS UNITARIOS'!AJ25</f>
        <v/>
      </c>
      <c r="AT25" s="5" t="str">
        <f>+'EV PRECIO REFERENCIA'!AX25</f>
        <v>NO CUMPLE</v>
      </c>
      <c r="AU25" s="6">
        <f>+IF(AT25="NO OFERTADO",0,IF(AT25="NO CUMPLE EV TECNICA",0,IF(AT25="NO CUMPLE",0,IF(AT25="CUMPLE",('PRECIOS UNITARIOS'!$BB25*500)/AS25))))</f>
        <v>0</v>
      </c>
      <c r="AV25" s="5" t="str">
        <f>+'EV PRECIO REFERENCIA'!AY25</f>
        <v/>
      </c>
      <c r="AW25" s="5" t="str">
        <f>+'EV PRECIO REFERENCIA'!BA25</f>
        <v>NO CUMPLE</v>
      </c>
      <c r="AX25" s="6">
        <f>+IF(AW25="NO OFERTADO",0,IF(AW25="NO CUMPLE EV TECNICA",0,IF(AW25="NO CUMPLE",0,IF(AW25="CUMPLE",('PRECIOS UNITARIOS'!$BB25*500)/AV25))))</f>
        <v>0</v>
      </c>
      <c r="AY25" s="5" t="str">
        <f>+'EV PRECIO REFERENCIA'!BB25</f>
        <v/>
      </c>
      <c r="AZ25" s="5" t="str">
        <f>+'EV PRECIO REFERENCIA'!BD25</f>
        <v>NO CUMPLE</v>
      </c>
      <c r="BA25" s="6">
        <f>+IF(AZ25="NO OFERTADO",0,IF(AZ25="NO CUMPLE EV TECNICA",0,IF(AZ25="NO CUMPLE",0,IF(AZ25="CUMPLE",('PRECIOS UNITARIOS'!$BB25*500)/AY25))))</f>
        <v>0</v>
      </c>
      <c r="BB25" s="5" t="str">
        <f>+'PRECIOS UNITARIOS'!AP25</f>
        <v/>
      </c>
      <c r="BC25" s="5" t="str">
        <f>+'EV PRECIO REFERENCIA'!BG25</f>
        <v>NO CUMPLE</v>
      </c>
      <c r="BD25" s="6">
        <f>+IF(BC25="NO OFERTADO",0,IF(BC25="NO CUMPLE EV TECNICA",0,IF(BC25="NO CUMPLE",0,IF(BC25="CUMPLE",('PRECIOS UNITARIOS'!$BB25*500)/BB25))))</f>
        <v>0</v>
      </c>
      <c r="BE25" s="5" t="str">
        <f>+'PRECIOS UNITARIOS'!AR25</f>
        <v/>
      </c>
      <c r="BF25" s="5" t="str">
        <f>+'EV PRECIO REFERENCIA'!BJ25</f>
        <v>NO CUMPLE</v>
      </c>
      <c r="BG25" s="6">
        <f>+IF(BF25="NO OFERTADO",0,IF(BF25="NO CUMPLE EV TECNICA",0,IF(BF25="NO CUMPLE",0,IF(BF25="CUMPLE",('PRECIOS UNITARIOS'!$BB25*500)/BE25))))</f>
        <v>0</v>
      </c>
      <c r="BH25" s="5" t="str">
        <f>+'EV PRECIO REFERENCIA'!BK25</f>
        <v/>
      </c>
      <c r="BI25" s="5" t="str">
        <f>+'EV PRECIO REFERENCIA'!BM25</f>
        <v>NO CUMPLE</v>
      </c>
      <c r="BJ25" s="6">
        <f>+IF(BI25="NO OFERTADO",0,IF(BI25="NO CUMPLE EV TECNICA",0,IF(BI25="NO CUMPLE",0,IF(BI25="CUMPLE",('PRECIOS UNITARIOS'!$BB25*500)/BH25))))</f>
        <v>0</v>
      </c>
      <c r="BK25" s="5" t="str">
        <f>+'EV PRECIO REFERENCIA'!BQ25</f>
        <v/>
      </c>
      <c r="BL25" s="5" t="str">
        <f>+'EV PRECIO REFERENCIA'!BS25</f>
        <v>NO CUMPLE</v>
      </c>
      <c r="BM25" s="6">
        <f>+IF(BL25="NO OFERTADO",0,IF(BL25="NO CUMPLE EV TECNICA",0,IF(BL25="NO CUMPLE",0,IF(BL25="CUMPLE",('PRECIOS UNITARIOS'!$BB25*500)/BK25))))</f>
        <v>0</v>
      </c>
      <c r="BN25" s="5" t="str">
        <f>+'PRECIOS UNITARIOS'!AX25</f>
        <v/>
      </c>
      <c r="BO25" s="5" t="str">
        <f>+'EV PRECIO REFERENCIA'!BV25</f>
        <v>NO CUMPLE</v>
      </c>
      <c r="BP25" s="6">
        <f>+IF(BO25="NO OFERTADO",0,IF(BO25="NO CUMPLE EV TECNICA",0,IF(BO25="NO CUMPLE",0,IF(BO25="CUMPLE",('PRECIOS UNITARIOS'!$BB25*500)/BN25))))</f>
        <v>0</v>
      </c>
      <c r="BQ25" s="6">
        <f t="shared" si="2"/>
        <v>0</v>
      </c>
      <c r="BR25" s="6" t="s">
        <v>847</v>
      </c>
      <c r="BS25" s="6">
        <v>0</v>
      </c>
      <c r="BT25" s="6" t="s">
        <v>847</v>
      </c>
      <c r="BU25" s="6">
        <v>0</v>
      </c>
      <c r="BV25" s="6" t="s">
        <v>847</v>
      </c>
      <c r="BW25" s="154" t="s">
        <v>823</v>
      </c>
      <c r="BX25" s="3" t="s">
        <v>395</v>
      </c>
    </row>
    <row r="26" spans="1:76" s="3" customFormat="1" ht="42.75" customHeight="1" x14ac:dyDescent="0.2">
      <c r="A26" s="18">
        <f t="shared" si="0"/>
        <v>17</v>
      </c>
      <c r="B26" s="22" t="str">
        <f>VLOOKUP(A26,'PRECIOS UNITARIOS'!A26:B357,2,0)</f>
        <v>DM149</v>
      </c>
      <c r="C26" s="135" t="str">
        <f>VLOOKUP(A26,'PRECIOS UNITARIOS'!A26:C357,3,0)</f>
        <v>BALON DE DILATACION ESOFAGICA DE 18 20 MM</v>
      </c>
      <c r="D26" s="18">
        <f>VLOOKUP(A26,'PRECIOS UNITARIOS'!A26:D357,4,0)</f>
        <v>1</v>
      </c>
      <c r="E26" s="23" t="str">
        <f>VLOOKUP(A26,'PRECIOS UNITARIOS'!A26:E357,5,0)</f>
        <v>UN</v>
      </c>
      <c r="F26" s="23">
        <f>VLOOKUP(A26,'PRECIOS UNITARIOS'!A26:F357,6,0)</f>
        <v>642600</v>
      </c>
      <c r="G26" s="23">
        <f>VLOOKUP(A26,'PRECIOS UNITARIOS'!A26:G357,7,0)</f>
        <v>1</v>
      </c>
      <c r="H26" s="23">
        <f t="shared" si="3"/>
        <v>642600</v>
      </c>
      <c r="I26" s="5" t="str">
        <f>+'EV PRECIO REFERENCIA'!I26</f>
        <v/>
      </c>
      <c r="J26" s="5" t="str">
        <f>+'EV PRECIO REFERENCIA'!K26</f>
        <v>NO CUMPLE</v>
      </c>
      <c r="K26" s="6">
        <f>+IF(J26="NO OFERTADO",0,IF(J26="NO CUMPLE EV TECNICA",0,IF(J26="NO CUMPLE",0,IF(J26="CUMPLE",('PRECIOS UNITARIOS'!$BB26*500)/I26))))</f>
        <v>0</v>
      </c>
      <c r="L26" s="5" t="str">
        <f>+'EV PRECIO REFERENCIA'!L26</f>
        <v/>
      </c>
      <c r="M26" s="5" t="str">
        <f>+'EV PRECIO REFERENCIA'!N26</f>
        <v>NO CUMPLE</v>
      </c>
      <c r="N26" s="6">
        <f>+IF(M26="NO OFERTADO",0,IF(M26="NO CUMPLE EV TECNICA",0,IF(M26="NO CUMPLE",0,IF(M26="CUMPLE",('PRECIOS UNITARIOS'!$BB26*500)/L26))))</f>
        <v>0</v>
      </c>
      <c r="O26" s="5" t="str">
        <f>+'PRECIOS UNITARIOS'!N26</f>
        <v/>
      </c>
      <c r="P26" s="5" t="str">
        <f>+'EV PRECIO REFERENCIA'!Q26</f>
        <v>NO CUMPLE</v>
      </c>
      <c r="Q26" s="6">
        <f>+IF(P26="NO OFERTADO",0,IF(P26="NO CUMPLE EV TECNICA",0,IF(P26="NO CUMPLE",0,IF(P26="CUMPLE",('PRECIOS UNITARIOS'!$BB26*500)/O26))))</f>
        <v>0</v>
      </c>
      <c r="R26" s="5" t="str">
        <f>+'PRECIOS UNITARIOS'!P26</f>
        <v/>
      </c>
      <c r="S26" s="5" t="str">
        <f>+'EV PRECIO REFERENCIA'!T26</f>
        <v>NO CUMPLE</v>
      </c>
      <c r="T26" s="6">
        <f>+IF(S26="NO OFERTADO",0,IF(S26="NO CUMPLE EV TECNICA",0,IF(S26="NO CUMPLE",0,IF(S26="CUMPLE",('PRECIOS UNITARIOS'!$BB26*500)/R26))))</f>
        <v>0</v>
      </c>
      <c r="U26" s="6" t="str">
        <f>+'EV PRECIO REFERENCIA'!U26</f>
        <v/>
      </c>
      <c r="V26" s="5" t="str">
        <f>+'EV PRECIO REFERENCIA'!W26</f>
        <v>NO CUMPLE</v>
      </c>
      <c r="W26" s="6">
        <f>+IF(V26="NO OFERTADO",0,IF(V26="NO CUMPLE EV TECNICA",0,IF(V26="NO CUMPLE",0,IF(V26="CUMPLE",('PRECIOS UNITARIOS'!$BB26*500)/U26))))</f>
        <v>0</v>
      </c>
      <c r="X26" s="6" t="str">
        <f>+'EV PRECIO REFERENCIA'!X26</f>
        <v/>
      </c>
      <c r="Y26" s="5" t="str">
        <f>+'EV PRECIO REFERENCIA'!Z26</f>
        <v>NO CUMPLE</v>
      </c>
      <c r="Z26" s="6">
        <f>+IF(Y26="NO OFERTADO",0,IF(Y26="NO CUMPLE EV TECNICA",0,IF(Y26="NO CUMPLE",0,IF(Y26="CUMPLE",('PRECIOS UNITARIOS'!$BB26*500)/X26))))</f>
        <v>0</v>
      </c>
      <c r="AA26" s="5" t="str">
        <f>+'PRECIOS UNITARIOS'!X26</f>
        <v/>
      </c>
      <c r="AB26" s="5" t="str">
        <f>+'EV PRECIO REFERENCIA'!AF26</f>
        <v>NO CUMPLE</v>
      </c>
      <c r="AC26" s="6">
        <f>+IF(AB26="NO OFERTADO",0,IF(AB26="NO CUMPLE EV TECNICA",0,IF(AB26="NO CUMPLE",0,IF(AB26="CUMPLE",('PRECIOS UNITARIOS'!$BB26*500)/AA26))))</f>
        <v>0</v>
      </c>
      <c r="AD26" s="5" t="str">
        <f>+'PRECIOS UNITARIOS'!Z26</f>
        <v/>
      </c>
      <c r="AE26" s="5" t="str">
        <f>+'EV PRECIO REFERENCIA'!AI26</f>
        <v>NO CUMPLE</v>
      </c>
      <c r="AF26" s="6">
        <f>+IF(AE26="NO OFERTADO",0,IF(AE26="NO CUMPLE EV TECNICA",0,IF(AE26="NO CUMPLE",0,IF(AE26="CUMPLE",('PRECIOS UNITARIOS'!$BB26*500)/AD26))))</f>
        <v>0</v>
      </c>
      <c r="AG26" s="5" t="str">
        <f>+'PRECIOS UNITARIOS'!AB26</f>
        <v/>
      </c>
      <c r="AH26" s="5" t="str">
        <f>+'EV PRECIO REFERENCIA'!AL26</f>
        <v>NO CUMPLE</v>
      </c>
      <c r="AI26" s="6">
        <f>+IF(AH26="NO OFERTADO",0,IF(AH26="NO CUMPLE EV TECNICA",0,IF(AH26="NO CUMPLE",0,IF(AH26="CUMPLE",('PRECIOS UNITARIOS'!$BB26*500)/AG26))))</f>
        <v>0</v>
      </c>
      <c r="AJ26" s="5" t="str">
        <f>+'PRECIOS UNITARIOS'!AD26</f>
        <v/>
      </c>
      <c r="AK26" s="5" t="str">
        <f>+'EV PRECIO REFERENCIA'!AO26</f>
        <v>NO CUMPLE</v>
      </c>
      <c r="AL26" s="6">
        <f>+IF(AK26="NO OFERTADO",0,IF(AK26="NO CUMPLE EV TECNICA",0,IF(AK26="NO CUMPLE",0,IF(AK26="CUMPLE",('PRECIOS UNITARIOS'!$BB26*500)/AJ26))))</f>
        <v>0</v>
      </c>
      <c r="AM26" s="5" t="str">
        <f>+'PRECIOS UNITARIOS'!AF26</f>
        <v/>
      </c>
      <c r="AN26" s="5" t="str">
        <f>+'EV PRECIO REFERENCIA'!AR26</f>
        <v>NO CUMPLE</v>
      </c>
      <c r="AO26" s="6">
        <f>+IF(AN26="NO OFERTADO",0,IF(AN26="NO CUMPLE EV TECNICA",0,IF(AN26="NO CUMPLE",0,IF(AN26="CUMPLE",('PRECIOS UNITARIOS'!$BB26*500)/AM26))))</f>
        <v>0</v>
      </c>
      <c r="AP26" s="5" t="str">
        <f>+'PRECIOS UNITARIOS'!AH26</f>
        <v/>
      </c>
      <c r="AQ26" s="5" t="str">
        <f>+'EV PRECIO REFERENCIA'!AU26</f>
        <v>NO CUMPLE</v>
      </c>
      <c r="AR26" s="6">
        <f>+IF(AQ26="NO OFERTADO",0,IF(AQ26="NO CUMPLE EV TECNICA",0,IF(AQ26="NO CUMPLE",0,IF(AQ26="CUMPLE",('PRECIOS UNITARIOS'!$BB26*500)/AP26))))</f>
        <v>0</v>
      </c>
      <c r="AS26" s="5" t="str">
        <f>+'PRECIOS UNITARIOS'!AJ26</f>
        <v/>
      </c>
      <c r="AT26" s="5" t="str">
        <f>+'EV PRECIO REFERENCIA'!AX26</f>
        <v>NO CUMPLE</v>
      </c>
      <c r="AU26" s="6">
        <f>+IF(AT26="NO OFERTADO",0,IF(AT26="NO CUMPLE EV TECNICA",0,IF(AT26="NO CUMPLE",0,IF(AT26="CUMPLE",('PRECIOS UNITARIOS'!$BB26*500)/AS26))))</f>
        <v>0</v>
      </c>
      <c r="AV26" s="5" t="str">
        <f>+'EV PRECIO REFERENCIA'!AY26</f>
        <v/>
      </c>
      <c r="AW26" s="5" t="str">
        <f>+'EV PRECIO REFERENCIA'!BA26</f>
        <v>NO CUMPLE</v>
      </c>
      <c r="AX26" s="6">
        <f>+IF(AW26="NO OFERTADO",0,IF(AW26="NO CUMPLE EV TECNICA",0,IF(AW26="NO CUMPLE",0,IF(AW26="CUMPLE",('PRECIOS UNITARIOS'!$BB26*500)/AV26))))</f>
        <v>0</v>
      </c>
      <c r="AY26" s="5" t="str">
        <f>+'EV PRECIO REFERENCIA'!BB26</f>
        <v/>
      </c>
      <c r="AZ26" s="5" t="str">
        <f>+'EV PRECIO REFERENCIA'!BD26</f>
        <v>NO CUMPLE</v>
      </c>
      <c r="BA26" s="6">
        <f>+IF(AZ26="NO OFERTADO",0,IF(AZ26="NO CUMPLE EV TECNICA",0,IF(AZ26="NO CUMPLE",0,IF(AZ26="CUMPLE",('PRECIOS UNITARIOS'!$BB26*500)/AY26))))</f>
        <v>0</v>
      </c>
      <c r="BB26" s="5" t="str">
        <f>+'PRECIOS UNITARIOS'!AP26</f>
        <v/>
      </c>
      <c r="BC26" s="5" t="str">
        <f>+'EV PRECIO REFERENCIA'!BG26</f>
        <v>NO CUMPLE</v>
      </c>
      <c r="BD26" s="6">
        <f>+IF(BC26="NO OFERTADO",0,IF(BC26="NO CUMPLE EV TECNICA",0,IF(BC26="NO CUMPLE",0,IF(BC26="CUMPLE",('PRECIOS UNITARIOS'!$BB26*500)/BB26))))</f>
        <v>0</v>
      </c>
      <c r="BE26" s="5" t="str">
        <f>+'PRECIOS UNITARIOS'!AR26</f>
        <v/>
      </c>
      <c r="BF26" s="5" t="str">
        <f>+'EV PRECIO REFERENCIA'!BJ26</f>
        <v>NO CUMPLE</v>
      </c>
      <c r="BG26" s="6">
        <f>+IF(BF26="NO OFERTADO",0,IF(BF26="NO CUMPLE EV TECNICA",0,IF(BF26="NO CUMPLE",0,IF(BF26="CUMPLE",('PRECIOS UNITARIOS'!$BB26*500)/BE26))))</f>
        <v>0</v>
      </c>
      <c r="BH26" s="5" t="str">
        <f>+'EV PRECIO REFERENCIA'!BK26</f>
        <v/>
      </c>
      <c r="BI26" s="5" t="str">
        <f>+'EV PRECIO REFERENCIA'!BM26</f>
        <v>NO CUMPLE</v>
      </c>
      <c r="BJ26" s="6">
        <f>+IF(BI26="NO OFERTADO",0,IF(BI26="NO CUMPLE EV TECNICA",0,IF(BI26="NO CUMPLE",0,IF(BI26="CUMPLE",('PRECIOS UNITARIOS'!$BB26*500)/BH26))))</f>
        <v>0</v>
      </c>
      <c r="BK26" s="5" t="str">
        <f>+'EV PRECIO REFERENCIA'!BQ26</f>
        <v/>
      </c>
      <c r="BL26" s="5" t="str">
        <f>+'EV PRECIO REFERENCIA'!BS26</f>
        <v>NO CUMPLE</v>
      </c>
      <c r="BM26" s="6">
        <f>+IF(BL26="NO OFERTADO",0,IF(BL26="NO CUMPLE EV TECNICA",0,IF(BL26="NO CUMPLE",0,IF(BL26="CUMPLE",('PRECIOS UNITARIOS'!$BB26*500)/BK26))))</f>
        <v>0</v>
      </c>
      <c r="BN26" s="5" t="str">
        <f>+'PRECIOS UNITARIOS'!AX26</f>
        <v/>
      </c>
      <c r="BO26" s="5" t="str">
        <f>+'EV PRECIO REFERENCIA'!BV26</f>
        <v>NO CUMPLE</v>
      </c>
      <c r="BP26" s="6">
        <f>+IF(BO26="NO OFERTADO",0,IF(BO26="NO CUMPLE EV TECNICA",0,IF(BO26="NO CUMPLE",0,IF(BO26="CUMPLE",('PRECIOS UNITARIOS'!$BB26*500)/BN26))))</f>
        <v>0</v>
      </c>
      <c r="BQ26" s="6">
        <f t="shared" si="2"/>
        <v>0</v>
      </c>
      <c r="BR26" s="6" t="s">
        <v>1014</v>
      </c>
      <c r="BS26" s="6">
        <v>0</v>
      </c>
      <c r="BT26" s="6" t="s">
        <v>1014</v>
      </c>
      <c r="BU26" s="6">
        <v>0</v>
      </c>
      <c r="BV26" s="6" t="s">
        <v>1014</v>
      </c>
      <c r="BW26" s="6" t="s">
        <v>1014</v>
      </c>
      <c r="BX26" s="3" t="s">
        <v>396</v>
      </c>
    </row>
    <row r="27" spans="1:76" s="3" customFormat="1" ht="25.5" x14ac:dyDescent="0.2">
      <c r="A27" s="18">
        <f t="shared" si="0"/>
        <v>18</v>
      </c>
      <c r="B27" s="22" t="str">
        <f>VLOOKUP(A27,'PRECIOS UNITARIOS'!A27:B358,2,0)</f>
        <v>DM2343</v>
      </c>
      <c r="C27" s="135" t="str">
        <f>VLOOKUP(A27,'PRECIOS UNITARIOS'!A27:C358,3,0)</f>
        <v>BALON DILATACION ESOFAGICA DE 30 MM PARA ACALASIA</v>
      </c>
      <c r="D27" s="18">
        <f>VLOOKUP(A27,'PRECIOS UNITARIOS'!A27:D358,4,0)</f>
        <v>1</v>
      </c>
      <c r="E27" s="23" t="str">
        <f>VLOOKUP(A27,'PRECIOS UNITARIOS'!A27:E358,5,0)</f>
        <v>UN</v>
      </c>
      <c r="F27" s="23">
        <f>VLOOKUP(A27,'PRECIOS UNITARIOS'!A27:F358,6,0)</f>
        <v>2400000</v>
      </c>
      <c r="G27" s="23">
        <f>VLOOKUP(A27,'PRECIOS UNITARIOS'!A27:G358,7,0)</f>
        <v>1</v>
      </c>
      <c r="H27" s="23">
        <f t="shared" si="3"/>
        <v>2400000</v>
      </c>
      <c r="I27" s="5" t="str">
        <f>+'EV PRECIO REFERENCIA'!I27</f>
        <v/>
      </c>
      <c r="J27" s="5" t="str">
        <f>+'EV PRECIO REFERENCIA'!K27</f>
        <v>NO CUMPLE</v>
      </c>
      <c r="K27" s="6">
        <f>+IF(J27="NO OFERTADO",0,IF(J27="NO CUMPLE EV TECNICA",0,IF(J27="NO CUMPLE",0,IF(J27="CUMPLE",('PRECIOS UNITARIOS'!$BB27*500)/I27))))</f>
        <v>0</v>
      </c>
      <c r="L27" s="5" t="str">
        <f>+'EV PRECIO REFERENCIA'!L27</f>
        <v/>
      </c>
      <c r="M27" s="5" t="str">
        <f>+'EV PRECIO REFERENCIA'!N27</f>
        <v>NO CUMPLE</v>
      </c>
      <c r="N27" s="6">
        <f>+IF(M27="NO OFERTADO",0,IF(M27="NO CUMPLE EV TECNICA",0,IF(M27="NO CUMPLE",0,IF(M27="CUMPLE",('PRECIOS UNITARIOS'!$BB27*500)/L27))))</f>
        <v>0</v>
      </c>
      <c r="O27" s="5" t="str">
        <f>+'PRECIOS UNITARIOS'!N27</f>
        <v/>
      </c>
      <c r="P27" s="5" t="str">
        <f>+'EV PRECIO REFERENCIA'!Q27</f>
        <v>NO CUMPLE</v>
      </c>
      <c r="Q27" s="6">
        <f>+IF(P27="NO OFERTADO",0,IF(P27="NO CUMPLE EV TECNICA",0,IF(P27="NO CUMPLE",0,IF(P27="CUMPLE",('PRECIOS UNITARIOS'!$BB27*500)/O27))))</f>
        <v>0</v>
      </c>
      <c r="R27" s="5" t="str">
        <f>+'PRECIOS UNITARIOS'!P27</f>
        <v/>
      </c>
      <c r="S27" s="5" t="str">
        <f>+'EV PRECIO REFERENCIA'!T27</f>
        <v>NO CUMPLE</v>
      </c>
      <c r="T27" s="6">
        <f>+IF(S27="NO OFERTADO",0,IF(S27="NO CUMPLE EV TECNICA",0,IF(S27="NO CUMPLE",0,IF(S27="CUMPLE",('PRECIOS UNITARIOS'!$BB27*500)/R27))))</f>
        <v>0</v>
      </c>
      <c r="U27" s="6" t="str">
        <f>+'EV PRECIO REFERENCIA'!U27</f>
        <v/>
      </c>
      <c r="V27" s="5" t="str">
        <f>+'EV PRECIO REFERENCIA'!W27</f>
        <v>NO CUMPLE</v>
      </c>
      <c r="W27" s="6">
        <f>+IF(V27="NO OFERTADO",0,IF(V27="NO CUMPLE EV TECNICA",0,IF(V27="NO CUMPLE",0,IF(V27="CUMPLE",('PRECIOS UNITARIOS'!$BB27*500)/U27))))</f>
        <v>0</v>
      </c>
      <c r="X27" s="6" t="str">
        <f>+'EV PRECIO REFERENCIA'!X27</f>
        <v/>
      </c>
      <c r="Y27" s="5" t="str">
        <f>+'EV PRECIO REFERENCIA'!Z27</f>
        <v>NO CUMPLE</v>
      </c>
      <c r="Z27" s="6">
        <f>+IF(Y27="NO OFERTADO",0,IF(Y27="NO CUMPLE EV TECNICA",0,IF(Y27="NO CUMPLE",0,IF(Y27="CUMPLE",('PRECIOS UNITARIOS'!$BB27*500)/X27))))</f>
        <v>0</v>
      </c>
      <c r="AA27" s="5" t="str">
        <f>+'PRECIOS UNITARIOS'!X27</f>
        <v/>
      </c>
      <c r="AB27" s="5" t="str">
        <f>+'EV PRECIO REFERENCIA'!AF27</f>
        <v>NO CUMPLE</v>
      </c>
      <c r="AC27" s="6">
        <f>+IF(AB27="NO OFERTADO",0,IF(AB27="NO CUMPLE EV TECNICA",0,IF(AB27="NO CUMPLE",0,IF(AB27="CUMPLE",('PRECIOS UNITARIOS'!$BB27*500)/AA27))))</f>
        <v>0</v>
      </c>
      <c r="AD27" s="5" t="str">
        <f>+'PRECIOS UNITARIOS'!Z27</f>
        <v/>
      </c>
      <c r="AE27" s="5" t="str">
        <f>+'EV PRECIO REFERENCIA'!AI27</f>
        <v>NO CUMPLE</v>
      </c>
      <c r="AF27" s="6">
        <f>+IF(AE27="NO OFERTADO",0,IF(AE27="NO CUMPLE EV TECNICA",0,IF(AE27="NO CUMPLE",0,IF(AE27="CUMPLE",('PRECIOS UNITARIOS'!$BB27*500)/AD27))))</f>
        <v>0</v>
      </c>
      <c r="AG27" s="5" t="str">
        <f>+'PRECIOS UNITARIOS'!AB27</f>
        <v/>
      </c>
      <c r="AH27" s="5" t="str">
        <f>+'EV PRECIO REFERENCIA'!AL27</f>
        <v>NO CUMPLE</v>
      </c>
      <c r="AI27" s="6">
        <f>+IF(AH27="NO OFERTADO",0,IF(AH27="NO CUMPLE EV TECNICA",0,IF(AH27="NO CUMPLE",0,IF(AH27="CUMPLE",('PRECIOS UNITARIOS'!$BB27*500)/AG27))))</f>
        <v>0</v>
      </c>
      <c r="AJ27" s="5" t="str">
        <f>+'PRECIOS UNITARIOS'!AD27</f>
        <v/>
      </c>
      <c r="AK27" s="5" t="str">
        <f>+'EV PRECIO REFERENCIA'!AO27</f>
        <v>NO CUMPLE</v>
      </c>
      <c r="AL27" s="6">
        <f>+IF(AK27="NO OFERTADO",0,IF(AK27="NO CUMPLE EV TECNICA",0,IF(AK27="NO CUMPLE",0,IF(AK27="CUMPLE",('PRECIOS UNITARIOS'!$BB27*500)/AJ27))))</f>
        <v>0</v>
      </c>
      <c r="AM27" s="5" t="str">
        <f>+'PRECIOS UNITARIOS'!AF27</f>
        <v/>
      </c>
      <c r="AN27" s="5" t="str">
        <f>+'EV PRECIO REFERENCIA'!AR27</f>
        <v>NO CUMPLE</v>
      </c>
      <c r="AO27" s="6">
        <f>+IF(AN27="NO OFERTADO",0,IF(AN27="NO CUMPLE EV TECNICA",0,IF(AN27="NO CUMPLE",0,IF(AN27="CUMPLE",('PRECIOS UNITARIOS'!$BB27*500)/AM27))))</f>
        <v>0</v>
      </c>
      <c r="AP27" s="5" t="str">
        <f>+'PRECIOS UNITARIOS'!AH27</f>
        <v/>
      </c>
      <c r="AQ27" s="5" t="str">
        <f>+'EV PRECIO REFERENCIA'!AU27</f>
        <v>NO CUMPLE</v>
      </c>
      <c r="AR27" s="6">
        <f>+IF(AQ27="NO OFERTADO",0,IF(AQ27="NO CUMPLE EV TECNICA",0,IF(AQ27="NO CUMPLE",0,IF(AQ27="CUMPLE",('PRECIOS UNITARIOS'!$BB27*500)/AP27))))</f>
        <v>0</v>
      </c>
      <c r="AS27" s="5" t="str">
        <f>+'PRECIOS UNITARIOS'!AJ27</f>
        <v/>
      </c>
      <c r="AT27" s="5" t="str">
        <f>+'EV PRECIO REFERENCIA'!AX27</f>
        <v>NO CUMPLE</v>
      </c>
      <c r="AU27" s="6">
        <f>+IF(AT27="NO OFERTADO",0,IF(AT27="NO CUMPLE EV TECNICA",0,IF(AT27="NO CUMPLE",0,IF(AT27="CUMPLE",('PRECIOS UNITARIOS'!$BB27*500)/AS27))))</f>
        <v>0</v>
      </c>
      <c r="AV27" s="5" t="str">
        <f>+'EV PRECIO REFERENCIA'!AY27</f>
        <v/>
      </c>
      <c r="AW27" s="5" t="str">
        <f>+'EV PRECIO REFERENCIA'!BA27</f>
        <v>NO CUMPLE</v>
      </c>
      <c r="AX27" s="6">
        <f>+IF(AW27="NO OFERTADO",0,IF(AW27="NO CUMPLE EV TECNICA",0,IF(AW27="NO CUMPLE",0,IF(AW27="CUMPLE",('PRECIOS UNITARIOS'!$BB27*500)/AV27))))</f>
        <v>0</v>
      </c>
      <c r="AY27" s="5" t="str">
        <f>+'EV PRECIO REFERENCIA'!BB27</f>
        <v/>
      </c>
      <c r="AZ27" s="5" t="str">
        <f>+'EV PRECIO REFERENCIA'!BD27</f>
        <v>NO CUMPLE</v>
      </c>
      <c r="BA27" s="6">
        <f>+IF(AZ27="NO OFERTADO",0,IF(AZ27="NO CUMPLE EV TECNICA",0,IF(AZ27="NO CUMPLE",0,IF(AZ27="CUMPLE",('PRECIOS UNITARIOS'!$BB27*500)/AY27))))</f>
        <v>0</v>
      </c>
      <c r="BB27" s="5" t="str">
        <f>+'PRECIOS UNITARIOS'!AP27</f>
        <v/>
      </c>
      <c r="BC27" s="5" t="str">
        <f>+'EV PRECIO REFERENCIA'!BG27</f>
        <v>NO CUMPLE</v>
      </c>
      <c r="BD27" s="6">
        <f>+IF(BC27="NO OFERTADO",0,IF(BC27="NO CUMPLE EV TECNICA",0,IF(BC27="NO CUMPLE",0,IF(BC27="CUMPLE",('PRECIOS UNITARIOS'!$BB27*500)/BB27))))</f>
        <v>0</v>
      </c>
      <c r="BE27" s="5" t="str">
        <f>+'PRECIOS UNITARIOS'!AR27</f>
        <v/>
      </c>
      <c r="BF27" s="5" t="str">
        <f>+'EV PRECIO REFERENCIA'!BJ27</f>
        <v>NO CUMPLE</v>
      </c>
      <c r="BG27" s="6">
        <f>+IF(BF27="NO OFERTADO",0,IF(BF27="NO CUMPLE EV TECNICA",0,IF(BF27="NO CUMPLE",0,IF(BF27="CUMPLE",('PRECIOS UNITARIOS'!$BB27*500)/BE27))))</f>
        <v>0</v>
      </c>
      <c r="BH27" s="5" t="str">
        <f>+'EV PRECIO REFERENCIA'!BK27</f>
        <v/>
      </c>
      <c r="BI27" s="5" t="str">
        <f>+'EV PRECIO REFERENCIA'!BM27</f>
        <v>NO CUMPLE</v>
      </c>
      <c r="BJ27" s="6">
        <f>+IF(BI27="NO OFERTADO",0,IF(BI27="NO CUMPLE EV TECNICA",0,IF(BI27="NO CUMPLE",0,IF(BI27="CUMPLE",('PRECIOS UNITARIOS'!$BB27*500)/BH27))))</f>
        <v>0</v>
      </c>
      <c r="BK27" s="5" t="str">
        <f>+'EV PRECIO REFERENCIA'!BQ27</f>
        <v/>
      </c>
      <c r="BL27" s="5" t="str">
        <f>+'EV PRECIO REFERENCIA'!BS27</f>
        <v>NO CUMPLE</v>
      </c>
      <c r="BM27" s="6">
        <f>+IF(BL27="NO OFERTADO",0,IF(BL27="NO CUMPLE EV TECNICA",0,IF(BL27="NO CUMPLE",0,IF(BL27="CUMPLE",('PRECIOS UNITARIOS'!$BB27*500)/BK27))))</f>
        <v>0</v>
      </c>
      <c r="BN27" s="5" t="str">
        <f>+'PRECIOS UNITARIOS'!AX27</f>
        <v/>
      </c>
      <c r="BO27" s="5" t="str">
        <f>+'EV PRECIO REFERENCIA'!BV27</f>
        <v>NO CUMPLE</v>
      </c>
      <c r="BP27" s="6">
        <f>+IF(BO27="NO OFERTADO",0,IF(BO27="NO CUMPLE EV TECNICA",0,IF(BO27="NO CUMPLE",0,IF(BO27="CUMPLE",('PRECIOS UNITARIOS'!$BB27*500)/BN27))))</f>
        <v>0</v>
      </c>
      <c r="BQ27" s="6">
        <f t="shared" si="2"/>
        <v>0</v>
      </c>
      <c r="BR27" s="6" t="s">
        <v>847</v>
      </c>
      <c r="BS27" s="6">
        <v>0</v>
      </c>
      <c r="BT27" s="6" t="s">
        <v>847</v>
      </c>
      <c r="BU27" s="6">
        <v>0</v>
      </c>
      <c r="BV27" s="6" t="s">
        <v>847</v>
      </c>
      <c r="BW27" s="154" t="s">
        <v>823</v>
      </c>
      <c r="BX27" s="3" t="s">
        <v>397</v>
      </c>
    </row>
    <row r="28" spans="1:76" s="3" customFormat="1" ht="25.5" x14ac:dyDescent="0.2">
      <c r="A28" s="18">
        <f t="shared" si="0"/>
        <v>19</v>
      </c>
      <c r="B28" s="22" t="str">
        <f>VLOOKUP(A28,'PRECIOS UNITARIOS'!A28:B359,2,0)</f>
        <v>DM1546</v>
      </c>
      <c r="C28" s="135" t="str">
        <f>VLOOKUP(A28,'PRECIOS UNITARIOS'!A28:C359,3,0)</f>
        <v>BALON DE DILATACION ESOFAGICA DE 6 8 MM</v>
      </c>
      <c r="D28" s="18">
        <f>VLOOKUP(A28,'PRECIOS UNITARIOS'!A28:D359,4,0)</f>
        <v>1</v>
      </c>
      <c r="E28" s="23" t="str">
        <f>VLOOKUP(A28,'PRECIOS UNITARIOS'!A28:E359,5,0)</f>
        <v>UN</v>
      </c>
      <c r="F28" s="23">
        <f>VLOOKUP(A28,'PRECIOS UNITARIOS'!A28:F359,6,0)</f>
        <v>642600</v>
      </c>
      <c r="G28" s="23">
        <f>VLOOKUP(A28,'PRECIOS UNITARIOS'!A28:G359,7,0)</f>
        <v>1</v>
      </c>
      <c r="H28" s="23">
        <f t="shared" si="3"/>
        <v>642600</v>
      </c>
      <c r="I28" s="5" t="str">
        <f>+'EV PRECIO REFERENCIA'!I28</f>
        <v/>
      </c>
      <c r="J28" s="5" t="str">
        <f>+'EV PRECIO REFERENCIA'!K28</f>
        <v>NO CUMPLE</v>
      </c>
      <c r="K28" s="6">
        <f>+IF(J28="NO OFERTADO",0,IF(J28="NO CUMPLE EV TECNICA",0,IF(J28="NO CUMPLE",0,IF(J28="CUMPLE",('PRECIOS UNITARIOS'!$BB28*500)/I28))))</f>
        <v>0</v>
      </c>
      <c r="L28" s="5" t="str">
        <f>+'EV PRECIO REFERENCIA'!L28</f>
        <v/>
      </c>
      <c r="M28" s="5" t="str">
        <f>+'EV PRECIO REFERENCIA'!N28</f>
        <v>NO CUMPLE</v>
      </c>
      <c r="N28" s="6">
        <f>+IF(M28="NO OFERTADO",0,IF(M28="NO CUMPLE EV TECNICA",0,IF(M28="NO CUMPLE",0,IF(M28="CUMPLE",('PRECIOS UNITARIOS'!$BB28*500)/L28))))</f>
        <v>0</v>
      </c>
      <c r="O28" s="5" t="str">
        <f>+'PRECIOS UNITARIOS'!N28</f>
        <v/>
      </c>
      <c r="P28" s="5" t="str">
        <f>+'EV PRECIO REFERENCIA'!Q28</f>
        <v>NO CUMPLE</v>
      </c>
      <c r="Q28" s="6">
        <f>+IF(P28="NO OFERTADO",0,IF(P28="NO CUMPLE EV TECNICA",0,IF(P28="NO CUMPLE",0,IF(P28="CUMPLE",('PRECIOS UNITARIOS'!$BB28*500)/O28))))</f>
        <v>0</v>
      </c>
      <c r="R28" s="5" t="str">
        <f>+'PRECIOS UNITARIOS'!P28</f>
        <v/>
      </c>
      <c r="S28" s="5" t="str">
        <f>+'EV PRECIO REFERENCIA'!T28</f>
        <v>NO CUMPLE</v>
      </c>
      <c r="T28" s="6">
        <f>+IF(S28="NO OFERTADO",0,IF(S28="NO CUMPLE EV TECNICA",0,IF(S28="NO CUMPLE",0,IF(S28="CUMPLE",('PRECIOS UNITARIOS'!$BB28*500)/R28))))</f>
        <v>0</v>
      </c>
      <c r="U28" s="6" t="str">
        <f>+'EV PRECIO REFERENCIA'!U28</f>
        <v/>
      </c>
      <c r="V28" s="5" t="str">
        <f>+'EV PRECIO REFERENCIA'!W28</f>
        <v>NO CUMPLE</v>
      </c>
      <c r="W28" s="6">
        <f>+IF(V28="NO OFERTADO",0,IF(V28="NO CUMPLE EV TECNICA",0,IF(V28="NO CUMPLE",0,IF(V28="CUMPLE",('PRECIOS UNITARIOS'!$BB28*500)/U28))))</f>
        <v>0</v>
      </c>
      <c r="X28" s="6" t="str">
        <f>+'EV PRECIO REFERENCIA'!X28</f>
        <v/>
      </c>
      <c r="Y28" s="5" t="str">
        <f>+'EV PRECIO REFERENCIA'!Z28</f>
        <v>NO CUMPLE</v>
      </c>
      <c r="Z28" s="6">
        <f>+IF(Y28="NO OFERTADO",0,IF(Y28="NO CUMPLE EV TECNICA",0,IF(Y28="NO CUMPLE",0,IF(Y28="CUMPLE",('PRECIOS UNITARIOS'!$BB28*500)/X28))))</f>
        <v>0</v>
      </c>
      <c r="AA28" s="5" t="str">
        <f>+'PRECIOS UNITARIOS'!X28</f>
        <v/>
      </c>
      <c r="AB28" s="5" t="str">
        <f>+'EV PRECIO REFERENCIA'!AF28</f>
        <v>NO CUMPLE</v>
      </c>
      <c r="AC28" s="6">
        <f>+IF(AB28="NO OFERTADO",0,IF(AB28="NO CUMPLE EV TECNICA",0,IF(AB28="NO CUMPLE",0,IF(AB28="CUMPLE",('PRECIOS UNITARIOS'!$BB28*500)/AA28))))</f>
        <v>0</v>
      </c>
      <c r="AD28" s="5" t="str">
        <f>+'PRECIOS UNITARIOS'!Z28</f>
        <v/>
      </c>
      <c r="AE28" s="5" t="str">
        <f>+'EV PRECIO REFERENCIA'!AI28</f>
        <v>NO CUMPLE</v>
      </c>
      <c r="AF28" s="6">
        <f>+IF(AE28="NO OFERTADO",0,IF(AE28="NO CUMPLE EV TECNICA",0,IF(AE28="NO CUMPLE",0,IF(AE28="CUMPLE",('PRECIOS UNITARIOS'!$BB28*500)/AD28))))</f>
        <v>0</v>
      </c>
      <c r="AG28" s="5" t="str">
        <f>+'PRECIOS UNITARIOS'!AB28</f>
        <v/>
      </c>
      <c r="AH28" s="5" t="str">
        <f>+'EV PRECIO REFERENCIA'!AL28</f>
        <v>NO CUMPLE</v>
      </c>
      <c r="AI28" s="6">
        <f>+IF(AH28="NO OFERTADO",0,IF(AH28="NO CUMPLE EV TECNICA",0,IF(AH28="NO CUMPLE",0,IF(AH28="CUMPLE",('PRECIOS UNITARIOS'!$BB28*500)/AG28))))</f>
        <v>0</v>
      </c>
      <c r="AJ28" s="5" t="str">
        <f>+'PRECIOS UNITARIOS'!AD28</f>
        <v/>
      </c>
      <c r="AK28" s="5" t="str">
        <f>+'EV PRECIO REFERENCIA'!AO28</f>
        <v>NO CUMPLE</v>
      </c>
      <c r="AL28" s="6">
        <f>+IF(AK28="NO OFERTADO",0,IF(AK28="NO CUMPLE EV TECNICA",0,IF(AK28="NO CUMPLE",0,IF(AK28="CUMPLE",('PRECIOS UNITARIOS'!$BB28*500)/AJ28))))</f>
        <v>0</v>
      </c>
      <c r="AM28" s="5" t="str">
        <f>+'PRECIOS UNITARIOS'!AF28</f>
        <v/>
      </c>
      <c r="AN28" s="5" t="str">
        <f>+'EV PRECIO REFERENCIA'!AR28</f>
        <v>NO CUMPLE</v>
      </c>
      <c r="AO28" s="6">
        <f>+IF(AN28="NO OFERTADO",0,IF(AN28="NO CUMPLE EV TECNICA",0,IF(AN28="NO CUMPLE",0,IF(AN28="CUMPLE",('PRECIOS UNITARIOS'!$BB28*500)/AM28))))</f>
        <v>0</v>
      </c>
      <c r="AP28" s="5" t="str">
        <f>+'PRECIOS UNITARIOS'!AH28</f>
        <v/>
      </c>
      <c r="AQ28" s="5" t="str">
        <f>+'EV PRECIO REFERENCIA'!AU28</f>
        <v>NO CUMPLE</v>
      </c>
      <c r="AR28" s="6">
        <f>+IF(AQ28="NO OFERTADO",0,IF(AQ28="NO CUMPLE EV TECNICA",0,IF(AQ28="NO CUMPLE",0,IF(AQ28="CUMPLE",('PRECIOS UNITARIOS'!$BB28*500)/AP28))))</f>
        <v>0</v>
      </c>
      <c r="AS28" s="5" t="str">
        <f>+'PRECIOS UNITARIOS'!AJ28</f>
        <v/>
      </c>
      <c r="AT28" s="5" t="str">
        <f>+'EV PRECIO REFERENCIA'!AX28</f>
        <v>NO CUMPLE</v>
      </c>
      <c r="AU28" s="6">
        <f>+IF(AT28="NO OFERTADO",0,IF(AT28="NO CUMPLE EV TECNICA",0,IF(AT28="NO CUMPLE",0,IF(AT28="CUMPLE",('PRECIOS UNITARIOS'!$BB28*500)/AS28))))</f>
        <v>0</v>
      </c>
      <c r="AV28" s="5" t="str">
        <f>+'EV PRECIO REFERENCIA'!AY28</f>
        <v/>
      </c>
      <c r="AW28" s="5" t="str">
        <f>+'EV PRECIO REFERENCIA'!BA28</f>
        <v>NO CUMPLE</v>
      </c>
      <c r="AX28" s="6">
        <f>+IF(AW28="NO OFERTADO",0,IF(AW28="NO CUMPLE EV TECNICA",0,IF(AW28="NO CUMPLE",0,IF(AW28="CUMPLE",('PRECIOS UNITARIOS'!$BB28*500)/AV28))))</f>
        <v>0</v>
      </c>
      <c r="AY28" s="5" t="str">
        <f>+'EV PRECIO REFERENCIA'!BB28</f>
        <v/>
      </c>
      <c r="AZ28" s="5" t="str">
        <f>+'EV PRECIO REFERENCIA'!BD28</f>
        <v>NO CUMPLE</v>
      </c>
      <c r="BA28" s="6">
        <f>+IF(AZ28="NO OFERTADO",0,IF(AZ28="NO CUMPLE EV TECNICA",0,IF(AZ28="NO CUMPLE",0,IF(AZ28="CUMPLE",('PRECIOS UNITARIOS'!$BB28*500)/AY28))))</f>
        <v>0</v>
      </c>
      <c r="BB28" s="5" t="str">
        <f>+'PRECIOS UNITARIOS'!AP28</f>
        <v/>
      </c>
      <c r="BC28" s="5" t="str">
        <f>+'EV PRECIO REFERENCIA'!BG28</f>
        <v>NO CUMPLE</v>
      </c>
      <c r="BD28" s="6">
        <f>+IF(BC28="NO OFERTADO",0,IF(BC28="NO CUMPLE EV TECNICA",0,IF(BC28="NO CUMPLE",0,IF(BC28="CUMPLE",('PRECIOS UNITARIOS'!$BB28*500)/BB28))))</f>
        <v>0</v>
      </c>
      <c r="BE28" s="5" t="str">
        <f>+'PRECIOS UNITARIOS'!AR28</f>
        <v/>
      </c>
      <c r="BF28" s="5" t="str">
        <f>+'EV PRECIO REFERENCIA'!BJ28</f>
        <v>NO CUMPLE</v>
      </c>
      <c r="BG28" s="6">
        <f>+IF(BF28="NO OFERTADO",0,IF(BF28="NO CUMPLE EV TECNICA",0,IF(BF28="NO CUMPLE",0,IF(BF28="CUMPLE",('PRECIOS UNITARIOS'!$BB28*500)/BE28))))</f>
        <v>0</v>
      </c>
      <c r="BH28" s="5" t="str">
        <f>+'EV PRECIO REFERENCIA'!BK28</f>
        <v/>
      </c>
      <c r="BI28" s="5" t="str">
        <f>+'EV PRECIO REFERENCIA'!BM28</f>
        <v>NO CUMPLE</v>
      </c>
      <c r="BJ28" s="6">
        <f>+IF(BI28="NO OFERTADO",0,IF(BI28="NO CUMPLE EV TECNICA",0,IF(BI28="NO CUMPLE",0,IF(BI28="CUMPLE",('PRECIOS UNITARIOS'!$BB28*500)/BH28))))</f>
        <v>0</v>
      </c>
      <c r="BK28" s="5" t="str">
        <f>+'EV PRECIO REFERENCIA'!BQ28</f>
        <v/>
      </c>
      <c r="BL28" s="5" t="str">
        <f>+'EV PRECIO REFERENCIA'!BS28</f>
        <v>NO CUMPLE</v>
      </c>
      <c r="BM28" s="6">
        <f>+IF(BL28="NO OFERTADO",0,IF(BL28="NO CUMPLE EV TECNICA",0,IF(BL28="NO CUMPLE",0,IF(BL28="CUMPLE",('PRECIOS UNITARIOS'!$BB28*500)/BK28))))</f>
        <v>0</v>
      </c>
      <c r="BN28" s="5" t="str">
        <f>+'PRECIOS UNITARIOS'!AX28</f>
        <v/>
      </c>
      <c r="BO28" s="5" t="str">
        <f>+'EV PRECIO REFERENCIA'!BV28</f>
        <v>NO CUMPLE</v>
      </c>
      <c r="BP28" s="6">
        <f>+IF(BO28="NO OFERTADO",0,IF(BO28="NO CUMPLE EV TECNICA",0,IF(BO28="NO CUMPLE",0,IF(BO28="CUMPLE",('PRECIOS UNITARIOS'!$BB28*500)/BN28))))</f>
        <v>0</v>
      </c>
      <c r="BQ28" s="6">
        <f t="shared" si="2"/>
        <v>0</v>
      </c>
      <c r="BR28" s="6" t="s">
        <v>847</v>
      </c>
      <c r="BS28" s="6">
        <v>0</v>
      </c>
      <c r="BT28" s="6" t="s">
        <v>847</v>
      </c>
      <c r="BU28" s="6">
        <v>0</v>
      </c>
      <c r="BV28" s="6" t="s">
        <v>847</v>
      </c>
      <c r="BW28" s="154" t="s">
        <v>823</v>
      </c>
      <c r="BX28" s="3" t="s">
        <v>398</v>
      </c>
    </row>
    <row r="29" spans="1:76" x14ac:dyDescent="0.2">
      <c r="A29" s="18">
        <f t="shared" si="0"/>
        <v>20</v>
      </c>
      <c r="B29" s="22" t="str">
        <f>VLOOKUP(A29,'PRECIOS UNITARIOS'!A29:B360,2,0)</f>
        <v>DM1549</v>
      </c>
      <c r="C29" s="135" t="str">
        <f>VLOOKUP(A29,'PRECIOS UNITARIOS'!A29:C360,3,0)</f>
        <v>BALON DE DILATACION ESOFAGICA DE 8-10</v>
      </c>
      <c r="D29" s="18">
        <f>VLOOKUP(A29,'PRECIOS UNITARIOS'!A29:D360,4,0)</f>
        <v>1</v>
      </c>
      <c r="E29" s="23" t="str">
        <f>VLOOKUP(A29,'PRECIOS UNITARIOS'!A29:E360,5,0)</f>
        <v>UN</v>
      </c>
      <c r="F29" s="23">
        <f>VLOOKUP(A29,'PRECIOS UNITARIOS'!A29:F360,6,0)</f>
        <v>642600</v>
      </c>
      <c r="G29" s="23">
        <f>VLOOKUP(A29,'PRECIOS UNITARIOS'!A29:G360,7,0)</f>
        <v>1</v>
      </c>
      <c r="H29" s="23">
        <f t="shared" si="3"/>
        <v>642600</v>
      </c>
      <c r="I29" s="5" t="str">
        <f>+'EV PRECIO REFERENCIA'!I29</f>
        <v/>
      </c>
      <c r="J29" s="5" t="str">
        <f>+'EV PRECIO REFERENCIA'!K29</f>
        <v>NO CUMPLE</v>
      </c>
      <c r="K29" s="6">
        <f>+IF(J29="NO OFERTADO",0,IF(J29="NO CUMPLE EV TECNICA",0,IF(J29="NO CUMPLE",0,IF(J29="CUMPLE",('PRECIOS UNITARIOS'!$BB29*500)/I29))))</f>
        <v>0</v>
      </c>
      <c r="L29" s="5" t="str">
        <f>+'EV PRECIO REFERENCIA'!L29</f>
        <v/>
      </c>
      <c r="M29" s="5" t="str">
        <f>+'EV PRECIO REFERENCIA'!N29</f>
        <v>NO CUMPLE</v>
      </c>
      <c r="N29" s="6">
        <f>+IF(M29="NO OFERTADO",0,IF(M29="NO CUMPLE EV TECNICA",0,IF(M29="NO CUMPLE",0,IF(M29="CUMPLE",('PRECIOS UNITARIOS'!$BB29*500)/L29))))</f>
        <v>0</v>
      </c>
      <c r="O29" s="5" t="str">
        <f>+'PRECIOS UNITARIOS'!N29</f>
        <v/>
      </c>
      <c r="P29" s="5" t="str">
        <f>+'EV PRECIO REFERENCIA'!Q29</f>
        <v>NO CUMPLE</v>
      </c>
      <c r="Q29" s="6">
        <f>+IF(P29="NO OFERTADO",0,IF(P29="NO CUMPLE EV TECNICA",0,IF(P29="NO CUMPLE",0,IF(P29="CUMPLE",('PRECIOS UNITARIOS'!$BB29*500)/O29))))</f>
        <v>0</v>
      </c>
      <c r="R29" s="5" t="str">
        <f>+'PRECIOS UNITARIOS'!P29</f>
        <v/>
      </c>
      <c r="S29" s="5" t="str">
        <f>+'EV PRECIO REFERENCIA'!T29</f>
        <v>NO CUMPLE</v>
      </c>
      <c r="T29" s="6">
        <f>+IF(S29="NO OFERTADO",0,IF(S29="NO CUMPLE EV TECNICA",0,IF(S29="NO CUMPLE",0,IF(S29="CUMPLE",('PRECIOS UNITARIOS'!$BB29*500)/R29))))</f>
        <v>0</v>
      </c>
      <c r="U29" s="6" t="str">
        <f>+'EV PRECIO REFERENCIA'!U29</f>
        <v/>
      </c>
      <c r="V29" s="5" t="str">
        <f>+'EV PRECIO REFERENCIA'!W29</f>
        <v>NO CUMPLE</v>
      </c>
      <c r="W29" s="6">
        <f>+IF(V29="NO OFERTADO",0,IF(V29="NO CUMPLE EV TECNICA",0,IF(V29="NO CUMPLE",0,IF(V29="CUMPLE",('PRECIOS UNITARIOS'!$BB29*500)/U29))))</f>
        <v>0</v>
      </c>
      <c r="X29" s="6" t="str">
        <f>+'EV PRECIO REFERENCIA'!X29</f>
        <v/>
      </c>
      <c r="Y29" s="5" t="str">
        <f>+'EV PRECIO REFERENCIA'!Z29</f>
        <v>NO CUMPLE</v>
      </c>
      <c r="Z29" s="6">
        <f>+IF(Y29="NO OFERTADO",0,IF(Y29="NO CUMPLE EV TECNICA",0,IF(Y29="NO CUMPLE",0,IF(Y29="CUMPLE",('PRECIOS UNITARIOS'!$BB29*500)/X29))))</f>
        <v>0</v>
      </c>
      <c r="AA29" s="5" t="str">
        <f>+'PRECIOS UNITARIOS'!X29</f>
        <v/>
      </c>
      <c r="AB29" s="5" t="str">
        <f>+'EV PRECIO REFERENCIA'!AF29</f>
        <v>NO CUMPLE</v>
      </c>
      <c r="AC29" s="6">
        <f>+IF(AB29="NO OFERTADO",0,IF(AB29="NO CUMPLE EV TECNICA",0,IF(AB29="NO CUMPLE",0,IF(AB29="CUMPLE",('PRECIOS UNITARIOS'!$BB29*500)/AA29))))</f>
        <v>0</v>
      </c>
      <c r="AD29" s="5" t="str">
        <f>+'PRECIOS UNITARIOS'!Z29</f>
        <v/>
      </c>
      <c r="AE29" s="5" t="str">
        <f>+'EV PRECIO REFERENCIA'!AI29</f>
        <v>NO CUMPLE</v>
      </c>
      <c r="AF29" s="6">
        <f>+IF(AE29="NO OFERTADO",0,IF(AE29="NO CUMPLE EV TECNICA",0,IF(AE29="NO CUMPLE",0,IF(AE29="CUMPLE",('PRECIOS UNITARIOS'!$BB29*500)/AD29))))</f>
        <v>0</v>
      </c>
      <c r="AG29" s="5" t="str">
        <f>+'PRECIOS UNITARIOS'!AB29</f>
        <v/>
      </c>
      <c r="AH29" s="5" t="str">
        <f>+'EV PRECIO REFERENCIA'!AL29</f>
        <v>NO CUMPLE</v>
      </c>
      <c r="AI29" s="6">
        <f>+IF(AH29="NO OFERTADO",0,IF(AH29="NO CUMPLE EV TECNICA",0,IF(AH29="NO CUMPLE",0,IF(AH29="CUMPLE",('PRECIOS UNITARIOS'!$BB29*500)/AG29))))</f>
        <v>0</v>
      </c>
      <c r="AJ29" s="5" t="str">
        <f>+'PRECIOS UNITARIOS'!AD29</f>
        <v/>
      </c>
      <c r="AK29" s="5" t="str">
        <f>+'EV PRECIO REFERENCIA'!AO29</f>
        <v>NO CUMPLE</v>
      </c>
      <c r="AL29" s="6">
        <f>+IF(AK29="NO OFERTADO",0,IF(AK29="NO CUMPLE EV TECNICA",0,IF(AK29="NO CUMPLE",0,IF(AK29="CUMPLE",('PRECIOS UNITARIOS'!$BB29*500)/AJ29))))</f>
        <v>0</v>
      </c>
      <c r="AM29" s="5" t="str">
        <f>+'PRECIOS UNITARIOS'!AF29</f>
        <v/>
      </c>
      <c r="AN29" s="5" t="str">
        <f>+'EV PRECIO REFERENCIA'!AR29</f>
        <v>NO CUMPLE</v>
      </c>
      <c r="AO29" s="6">
        <f>+IF(AN29="NO OFERTADO",0,IF(AN29="NO CUMPLE EV TECNICA",0,IF(AN29="NO CUMPLE",0,IF(AN29="CUMPLE",('PRECIOS UNITARIOS'!$BB29*500)/AM29))))</f>
        <v>0</v>
      </c>
      <c r="AP29" s="5" t="str">
        <f>+'PRECIOS UNITARIOS'!AH29</f>
        <v/>
      </c>
      <c r="AQ29" s="5" t="str">
        <f>+'EV PRECIO REFERENCIA'!AU29</f>
        <v>NO CUMPLE</v>
      </c>
      <c r="AR29" s="6">
        <f>+IF(AQ29="NO OFERTADO",0,IF(AQ29="NO CUMPLE EV TECNICA",0,IF(AQ29="NO CUMPLE",0,IF(AQ29="CUMPLE",('PRECIOS UNITARIOS'!$BB29*500)/AP29))))</f>
        <v>0</v>
      </c>
      <c r="AS29" s="5" t="str">
        <f>+'PRECIOS UNITARIOS'!AJ29</f>
        <v/>
      </c>
      <c r="AT29" s="5" t="str">
        <f>+'EV PRECIO REFERENCIA'!AX29</f>
        <v>NO CUMPLE</v>
      </c>
      <c r="AU29" s="6">
        <f>+IF(AT29="NO OFERTADO",0,IF(AT29="NO CUMPLE EV TECNICA",0,IF(AT29="NO CUMPLE",0,IF(AT29="CUMPLE",('PRECIOS UNITARIOS'!$BB29*500)/AS29))))</f>
        <v>0</v>
      </c>
      <c r="AV29" s="5" t="str">
        <f>+'EV PRECIO REFERENCIA'!AY29</f>
        <v/>
      </c>
      <c r="AW29" s="5" t="str">
        <f>+'EV PRECIO REFERENCIA'!BA29</f>
        <v>NO CUMPLE</v>
      </c>
      <c r="AX29" s="6">
        <f>+IF(AW29="NO OFERTADO",0,IF(AW29="NO CUMPLE EV TECNICA",0,IF(AW29="NO CUMPLE",0,IF(AW29="CUMPLE",('PRECIOS UNITARIOS'!$BB29*500)/AV29))))</f>
        <v>0</v>
      </c>
      <c r="AY29" s="5" t="str">
        <f>+'EV PRECIO REFERENCIA'!BB29</f>
        <v/>
      </c>
      <c r="AZ29" s="5" t="str">
        <f>+'EV PRECIO REFERENCIA'!BD29</f>
        <v>NO CUMPLE</v>
      </c>
      <c r="BA29" s="6">
        <f>+IF(AZ29="NO OFERTADO",0,IF(AZ29="NO CUMPLE EV TECNICA",0,IF(AZ29="NO CUMPLE",0,IF(AZ29="CUMPLE",('PRECIOS UNITARIOS'!$BB29*500)/AY29))))</f>
        <v>0</v>
      </c>
      <c r="BB29" s="5" t="str">
        <f>+'PRECIOS UNITARIOS'!AP29</f>
        <v/>
      </c>
      <c r="BC29" s="5" t="str">
        <f>+'EV PRECIO REFERENCIA'!BG29</f>
        <v>NO CUMPLE</v>
      </c>
      <c r="BD29" s="6">
        <f>+IF(BC29="NO OFERTADO",0,IF(BC29="NO CUMPLE EV TECNICA",0,IF(BC29="NO CUMPLE",0,IF(BC29="CUMPLE",('PRECIOS UNITARIOS'!$BB29*500)/BB29))))</f>
        <v>0</v>
      </c>
      <c r="BE29" s="5" t="str">
        <f>+'PRECIOS UNITARIOS'!AR29</f>
        <v/>
      </c>
      <c r="BF29" s="5" t="str">
        <f>+'EV PRECIO REFERENCIA'!BJ29</f>
        <v>NO CUMPLE</v>
      </c>
      <c r="BG29" s="6">
        <f>+IF(BF29="NO OFERTADO",0,IF(BF29="NO CUMPLE EV TECNICA",0,IF(BF29="NO CUMPLE",0,IF(BF29="CUMPLE",('PRECIOS UNITARIOS'!$BB29*500)/BE29))))</f>
        <v>0</v>
      </c>
      <c r="BH29" s="5" t="str">
        <f>+'EV PRECIO REFERENCIA'!BK29</f>
        <v/>
      </c>
      <c r="BI29" s="5" t="str">
        <f>+'EV PRECIO REFERENCIA'!BM29</f>
        <v>NO CUMPLE</v>
      </c>
      <c r="BJ29" s="6">
        <f>+IF(BI29="NO OFERTADO",0,IF(BI29="NO CUMPLE EV TECNICA",0,IF(BI29="NO CUMPLE",0,IF(BI29="CUMPLE",('PRECIOS UNITARIOS'!$BB29*500)/BH29))))</f>
        <v>0</v>
      </c>
      <c r="BK29" s="5" t="str">
        <f>+'EV PRECIO REFERENCIA'!BQ29</f>
        <v/>
      </c>
      <c r="BL29" s="5" t="str">
        <f>+'EV PRECIO REFERENCIA'!BS29</f>
        <v>NO CUMPLE</v>
      </c>
      <c r="BM29" s="6">
        <f>+IF(BL29="NO OFERTADO",0,IF(BL29="NO CUMPLE EV TECNICA",0,IF(BL29="NO CUMPLE",0,IF(BL29="CUMPLE",('PRECIOS UNITARIOS'!$BB29*500)/BK29))))</f>
        <v>0</v>
      </c>
      <c r="BN29" s="5" t="str">
        <f>+'PRECIOS UNITARIOS'!AX29</f>
        <v/>
      </c>
      <c r="BO29" s="5" t="str">
        <f>+'EV PRECIO REFERENCIA'!BV29</f>
        <v>NO CUMPLE</v>
      </c>
      <c r="BP29" s="6">
        <f>+IF(BO29="NO OFERTADO",0,IF(BO29="NO CUMPLE EV TECNICA",0,IF(BO29="NO CUMPLE",0,IF(BO29="CUMPLE",('PRECIOS UNITARIOS'!$BB29*500)/BN29))))</f>
        <v>0</v>
      </c>
      <c r="BQ29" s="6">
        <f t="shared" si="2"/>
        <v>0</v>
      </c>
      <c r="BR29" s="6" t="s">
        <v>847</v>
      </c>
      <c r="BS29" s="6">
        <v>0</v>
      </c>
      <c r="BT29" s="6" t="s">
        <v>847</v>
      </c>
      <c r="BU29" s="6">
        <v>0</v>
      </c>
      <c r="BV29" s="6" t="s">
        <v>847</v>
      </c>
      <c r="BW29" s="154" t="s">
        <v>823</v>
      </c>
      <c r="BX29" s="3" t="s">
        <v>399</v>
      </c>
    </row>
    <row r="30" spans="1:76" x14ac:dyDescent="0.2">
      <c r="A30" s="18">
        <f t="shared" si="0"/>
        <v>21</v>
      </c>
      <c r="B30" s="22" t="str">
        <f>VLOOKUP(A30,'PRECIOS UNITARIOS'!A30:B361,2,0)</f>
        <v>DM150</v>
      </c>
      <c r="C30" s="135" t="str">
        <f>VLOOKUP(A30,'PRECIOS UNITARIOS'!A30:C361,3,0)</f>
        <v>BALON EXTRACTOR DE CALCULO</v>
      </c>
      <c r="D30" s="18">
        <f>VLOOKUP(A30,'PRECIOS UNITARIOS'!A30:D361,4,0)</f>
        <v>1</v>
      </c>
      <c r="E30" s="23" t="str">
        <f>VLOOKUP(A30,'PRECIOS UNITARIOS'!A30:E361,5,0)</f>
        <v>UN</v>
      </c>
      <c r="F30" s="23">
        <f>VLOOKUP(A30,'PRECIOS UNITARIOS'!A30:F361,6,0)</f>
        <v>525980</v>
      </c>
      <c r="G30" s="23">
        <f>VLOOKUP(A30,'PRECIOS UNITARIOS'!A30:G361,7,0)</f>
        <v>11</v>
      </c>
      <c r="H30" s="23">
        <f t="shared" si="3"/>
        <v>5785780</v>
      </c>
      <c r="I30" s="5" t="str">
        <f>+'EV PRECIO REFERENCIA'!I30</f>
        <v/>
      </c>
      <c r="J30" s="5" t="str">
        <f>+'EV PRECIO REFERENCIA'!K30</f>
        <v>NO CUMPLE</v>
      </c>
      <c r="K30" s="6">
        <f>+IF(J30="NO OFERTADO",0,IF(J30="NO CUMPLE EV TECNICA",0,IF(J30="NO CUMPLE",0,IF(J30="CUMPLE",('PRECIOS UNITARIOS'!$BB30*500)/I30))))</f>
        <v>0</v>
      </c>
      <c r="L30" s="5" t="str">
        <f>+'EV PRECIO REFERENCIA'!L30</f>
        <v/>
      </c>
      <c r="M30" s="5" t="str">
        <f>+'EV PRECIO REFERENCIA'!N30</f>
        <v>NO CUMPLE</v>
      </c>
      <c r="N30" s="6">
        <f>+IF(M30="NO OFERTADO",0,IF(M30="NO CUMPLE EV TECNICA",0,IF(M30="NO CUMPLE",0,IF(M30="CUMPLE",('PRECIOS UNITARIOS'!$BB30*500)/L30))))</f>
        <v>0</v>
      </c>
      <c r="O30" s="5" t="str">
        <f>+'PRECIOS UNITARIOS'!N30</f>
        <v/>
      </c>
      <c r="P30" s="5" t="str">
        <f>+'EV PRECIO REFERENCIA'!Q30</f>
        <v>NO CUMPLE</v>
      </c>
      <c r="Q30" s="6">
        <f>+IF(P30="NO OFERTADO",0,IF(P30="NO CUMPLE EV TECNICA",0,IF(P30="NO CUMPLE",0,IF(P30="CUMPLE",('PRECIOS UNITARIOS'!$BB30*500)/O30))))</f>
        <v>0</v>
      </c>
      <c r="R30" s="5" t="str">
        <f>+'PRECIOS UNITARIOS'!P30</f>
        <v/>
      </c>
      <c r="S30" s="5" t="str">
        <f>+'EV PRECIO REFERENCIA'!T30</f>
        <v>NO CUMPLE</v>
      </c>
      <c r="T30" s="6">
        <f>+IF(S30="NO OFERTADO",0,IF(S30="NO CUMPLE EV TECNICA",0,IF(S30="NO CUMPLE",0,IF(S30="CUMPLE",('PRECIOS UNITARIOS'!$BB30*500)/R30))))</f>
        <v>0</v>
      </c>
      <c r="U30" s="6" t="str">
        <f>+'EV PRECIO REFERENCIA'!U30</f>
        <v/>
      </c>
      <c r="V30" s="5" t="str">
        <f>+'EV PRECIO REFERENCIA'!W30</f>
        <v>NO CUMPLE</v>
      </c>
      <c r="W30" s="6">
        <f>+IF(V30="NO OFERTADO",0,IF(V30="NO CUMPLE EV TECNICA",0,IF(V30="NO CUMPLE",0,IF(V30="CUMPLE",('PRECIOS UNITARIOS'!$BB30*500)/U30))))</f>
        <v>0</v>
      </c>
      <c r="X30" s="6" t="str">
        <f>+'EV PRECIO REFERENCIA'!X30</f>
        <v/>
      </c>
      <c r="Y30" s="5" t="str">
        <f>+'EV PRECIO REFERENCIA'!Z30</f>
        <v>NO CUMPLE</v>
      </c>
      <c r="Z30" s="6">
        <f>+IF(Y30="NO OFERTADO",0,IF(Y30="NO CUMPLE EV TECNICA",0,IF(Y30="NO CUMPLE",0,IF(Y30="CUMPLE",('PRECIOS UNITARIOS'!$BB30*500)/X30))))</f>
        <v>0</v>
      </c>
      <c r="AA30" s="5" t="str">
        <f>+'PRECIOS UNITARIOS'!X30</f>
        <v/>
      </c>
      <c r="AB30" s="5" t="str">
        <f>+'EV PRECIO REFERENCIA'!AF30</f>
        <v>NO CUMPLE</v>
      </c>
      <c r="AC30" s="6">
        <f>+IF(AB30="NO OFERTADO",0,IF(AB30="NO CUMPLE EV TECNICA",0,IF(AB30="NO CUMPLE",0,IF(AB30="CUMPLE",('PRECIOS UNITARIOS'!$BB30*500)/AA30))))</f>
        <v>0</v>
      </c>
      <c r="AD30" s="5" t="str">
        <f>+'PRECIOS UNITARIOS'!Z30</f>
        <v/>
      </c>
      <c r="AE30" s="5" t="str">
        <f>+'EV PRECIO REFERENCIA'!AI30</f>
        <v>NO CUMPLE</v>
      </c>
      <c r="AF30" s="6">
        <f>+IF(AE30="NO OFERTADO",0,IF(AE30="NO CUMPLE EV TECNICA",0,IF(AE30="NO CUMPLE",0,IF(AE30="CUMPLE",('PRECIOS UNITARIOS'!$BB30*500)/AD30))))</f>
        <v>0</v>
      </c>
      <c r="AG30" s="5" t="str">
        <f>+'PRECIOS UNITARIOS'!AB30</f>
        <v/>
      </c>
      <c r="AH30" s="5" t="str">
        <f>+'EV PRECIO REFERENCIA'!AL30</f>
        <v>NO CUMPLE</v>
      </c>
      <c r="AI30" s="6">
        <f>+IF(AH30="NO OFERTADO",0,IF(AH30="NO CUMPLE EV TECNICA",0,IF(AH30="NO CUMPLE",0,IF(AH30="CUMPLE",('PRECIOS UNITARIOS'!$BB30*500)/AG30))))</f>
        <v>0</v>
      </c>
      <c r="AJ30" s="5" t="str">
        <f>+'PRECIOS UNITARIOS'!AD30</f>
        <v/>
      </c>
      <c r="AK30" s="5" t="str">
        <f>+'EV PRECIO REFERENCIA'!AO30</f>
        <v>NO CUMPLE</v>
      </c>
      <c r="AL30" s="6">
        <f>+IF(AK30="NO OFERTADO",0,IF(AK30="NO CUMPLE EV TECNICA",0,IF(AK30="NO CUMPLE",0,IF(AK30="CUMPLE",('PRECIOS UNITARIOS'!$BB30*500)/AJ30))))</f>
        <v>0</v>
      </c>
      <c r="AM30" s="5" t="str">
        <f>+'PRECIOS UNITARIOS'!AF30</f>
        <v/>
      </c>
      <c r="AN30" s="5" t="str">
        <f>+'EV PRECIO REFERENCIA'!AR30</f>
        <v>NO CUMPLE</v>
      </c>
      <c r="AO30" s="6">
        <f>+IF(AN30="NO OFERTADO",0,IF(AN30="NO CUMPLE EV TECNICA",0,IF(AN30="NO CUMPLE",0,IF(AN30="CUMPLE",('PRECIOS UNITARIOS'!$BB30*500)/AM30))))</f>
        <v>0</v>
      </c>
      <c r="AP30" s="5" t="str">
        <f>+'PRECIOS UNITARIOS'!AH30</f>
        <v/>
      </c>
      <c r="AQ30" s="5" t="str">
        <f>+'EV PRECIO REFERENCIA'!AU30</f>
        <v>NO CUMPLE</v>
      </c>
      <c r="AR30" s="6">
        <f>+IF(AQ30="NO OFERTADO",0,IF(AQ30="NO CUMPLE EV TECNICA",0,IF(AQ30="NO CUMPLE",0,IF(AQ30="CUMPLE",('PRECIOS UNITARIOS'!$BB30*500)/AP30))))</f>
        <v>0</v>
      </c>
      <c r="AS30" s="5" t="str">
        <f>+'PRECIOS UNITARIOS'!AJ30</f>
        <v/>
      </c>
      <c r="AT30" s="5" t="str">
        <f>+'EV PRECIO REFERENCIA'!AX30</f>
        <v>NO CUMPLE</v>
      </c>
      <c r="AU30" s="6">
        <f>+IF(AT30="NO OFERTADO",0,IF(AT30="NO CUMPLE EV TECNICA",0,IF(AT30="NO CUMPLE",0,IF(AT30="CUMPLE",('PRECIOS UNITARIOS'!$BB30*500)/AS30))))</f>
        <v>0</v>
      </c>
      <c r="AV30" s="5" t="str">
        <f>+'EV PRECIO REFERENCIA'!AY30</f>
        <v/>
      </c>
      <c r="AW30" s="5" t="str">
        <f>+'EV PRECIO REFERENCIA'!BA30</f>
        <v>NO CUMPLE</v>
      </c>
      <c r="AX30" s="6">
        <f>+IF(AW30="NO OFERTADO",0,IF(AW30="NO CUMPLE EV TECNICA",0,IF(AW30="NO CUMPLE",0,IF(AW30="CUMPLE",('PRECIOS UNITARIOS'!$BB30*500)/AV30))))</f>
        <v>0</v>
      </c>
      <c r="AY30" s="5" t="str">
        <f>+'EV PRECIO REFERENCIA'!BB30</f>
        <v/>
      </c>
      <c r="AZ30" s="5" t="str">
        <f>+'EV PRECIO REFERENCIA'!BD30</f>
        <v>NO CUMPLE</v>
      </c>
      <c r="BA30" s="6">
        <f>+IF(AZ30="NO OFERTADO",0,IF(AZ30="NO CUMPLE EV TECNICA",0,IF(AZ30="NO CUMPLE",0,IF(AZ30="CUMPLE",('PRECIOS UNITARIOS'!$BB30*500)/AY30))))</f>
        <v>0</v>
      </c>
      <c r="BB30" s="5" t="str">
        <f>+'PRECIOS UNITARIOS'!AP30</f>
        <v/>
      </c>
      <c r="BC30" s="5" t="str">
        <f>+'EV PRECIO REFERENCIA'!BG30</f>
        <v>NO CUMPLE</v>
      </c>
      <c r="BD30" s="6">
        <f>+IF(BC30="NO OFERTADO",0,IF(BC30="NO CUMPLE EV TECNICA",0,IF(BC30="NO CUMPLE",0,IF(BC30="CUMPLE",('PRECIOS UNITARIOS'!$BB30*500)/BB30))))</f>
        <v>0</v>
      </c>
      <c r="BE30" s="5" t="str">
        <f>+'PRECIOS UNITARIOS'!AR30</f>
        <v/>
      </c>
      <c r="BF30" s="5" t="str">
        <f>+'EV PRECIO REFERENCIA'!BJ30</f>
        <v>NO CUMPLE</v>
      </c>
      <c r="BG30" s="6">
        <f>+IF(BF30="NO OFERTADO",0,IF(BF30="NO CUMPLE EV TECNICA",0,IF(BF30="NO CUMPLE",0,IF(BF30="CUMPLE",('PRECIOS UNITARIOS'!$BB30*500)/BE30))))</f>
        <v>0</v>
      </c>
      <c r="BH30" s="5" t="str">
        <f>+'EV PRECIO REFERENCIA'!BK30</f>
        <v/>
      </c>
      <c r="BI30" s="5" t="str">
        <f>+'EV PRECIO REFERENCIA'!BM30</f>
        <v>NO CUMPLE</v>
      </c>
      <c r="BJ30" s="6">
        <f>+IF(BI30="NO OFERTADO",0,IF(BI30="NO CUMPLE EV TECNICA",0,IF(BI30="NO CUMPLE",0,IF(BI30="CUMPLE",('PRECIOS UNITARIOS'!$BB30*500)/BH30))))</f>
        <v>0</v>
      </c>
      <c r="BK30" s="5" t="str">
        <f>+'EV PRECIO REFERENCIA'!BQ30</f>
        <v/>
      </c>
      <c r="BL30" s="5" t="str">
        <f>+'EV PRECIO REFERENCIA'!BS30</f>
        <v>NO CUMPLE</v>
      </c>
      <c r="BM30" s="6">
        <f>+IF(BL30="NO OFERTADO",0,IF(BL30="NO CUMPLE EV TECNICA",0,IF(BL30="NO CUMPLE",0,IF(BL30="CUMPLE",('PRECIOS UNITARIOS'!$BB30*500)/BK30))))</f>
        <v>0</v>
      </c>
      <c r="BN30" s="5" t="str">
        <f>+'PRECIOS UNITARIOS'!AX30</f>
        <v/>
      </c>
      <c r="BO30" s="5" t="str">
        <f>+'EV PRECIO REFERENCIA'!BV30</f>
        <v>NO CUMPLE</v>
      </c>
      <c r="BP30" s="6">
        <f>+IF(BO30="NO OFERTADO",0,IF(BO30="NO CUMPLE EV TECNICA",0,IF(BO30="NO CUMPLE",0,IF(BO30="CUMPLE",('PRECIOS UNITARIOS'!$BB30*500)/BN30))))</f>
        <v>0</v>
      </c>
      <c r="BQ30" s="6">
        <f t="shared" si="2"/>
        <v>0</v>
      </c>
      <c r="BR30" s="6" t="s">
        <v>847</v>
      </c>
      <c r="BS30" s="6">
        <v>0</v>
      </c>
      <c r="BT30" s="6" t="s">
        <v>847</v>
      </c>
      <c r="BU30" s="6">
        <v>0</v>
      </c>
      <c r="BV30" s="6" t="s">
        <v>847</v>
      </c>
      <c r="BW30" s="154" t="s">
        <v>823</v>
      </c>
      <c r="BX30" s="3" t="s">
        <v>400</v>
      </c>
    </row>
    <row r="31" spans="1:76" x14ac:dyDescent="0.2">
      <c r="A31" s="18">
        <f t="shared" si="0"/>
        <v>22</v>
      </c>
      <c r="B31" s="22" t="str">
        <f>VLOOKUP(A31,'PRECIOS UNITARIOS'!A31:B362,2,0)</f>
        <v>DM2097</v>
      </c>
      <c r="C31" s="135" t="str">
        <f>VLOOKUP(A31,'PRECIOS UNITARIOS'!A31:C362,3,0)</f>
        <v>BALON EXTRACTOR DE CALCULOS TRILUMEN</v>
      </c>
      <c r="D31" s="18">
        <f>VLOOKUP(A31,'PRECIOS UNITARIOS'!A31:D362,4,0)</f>
        <v>1</v>
      </c>
      <c r="E31" s="23" t="str">
        <f>VLOOKUP(A31,'PRECIOS UNITARIOS'!A31:E362,5,0)</f>
        <v>UN</v>
      </c>
      <c r="F31" s="23">
        <f>VLOOKUP(A31,'PRECIOS UNITARIOS'!A31:F362,6,0)</f>
        <v>525980</v>
      </c>
      <c r="G31" s="23">
        <f>VLOOKUP(A31,'PRECIOS UNITARIOS'!A31:G362,7,0)</f>
        <v>1</v>
      </c>
      <c r="H31" s="23">
        <f t="shared" si="3"/>
        <v>525980</v>
      </c>
      <c r="I31" s="5" t="str">
        <f>+'EV PRECIO REFERENCIA'!I31</f>
        <v/>
      </c>
      <c r="J31" s="5" t="str">
        <f>+'EV PRECIO REFERENCIA'!K31</f>
        <v>NO CUMPLE</v>
      </c>
      <c r="K31" s="6">
        <f>+IF(J31="NO OFERTADO",0,IF(J31="NO CUMPLE EV TECNICA",0,IF(J31="NO CUMPLE",0,IF(J31="CUMPLE",('PRECIOS UNITARIOS'!$BB31*500)/I31))))</f>
        <v>0</v>
      </c>
      <c r="L31" s="5" t="str">
        <f>+'EV PRECIO REFERENCIA'!L31</f>
        <v/>
      </c>
      <c r="M31" s="5" t="str">
        <f>+'EV PRECIO REFERENCIA'!N31</f>
        <v>NO CUMPLE</v>
      </c>
      <c r="N31" s="6">
        <f>+IF(M31="NO OFERTADO",0,IF(M31="NO CUMPLE EV TECNICA",0,IF(M31="NO CUMPLE",0,IF(M31="CUMPLE",('PRECIOS UNITARIOS'!$BB31*500)/L31))))</f>
        <v>0</v>
      </c>
      <c r="O31" s="5" t="str">
        <f>+'PRECIOS UNITARIOS'!N31</f>
        <v/>
      </c>
      <c r="P31" s="5" t="str">
        <f>+'EV PRECIO REFERENCIA'!Q31</f>
        <v>NO CUMPLE</v>
      </c>
      <c r="Q31" s="6">
        <f>+IF(P31="NO OFERTADO",0,IF(P31="NO CUMPLE EV TECNICA",0,IF(P31="NO CUMPLE",0,IF(P31="CUMPLE",('PRECIOS UNITARIOS'!$BB31*500)/O31))))</f>
        <v>0</v>
      </c>
      <c r="R31" s="5" t="str">
        <f>+'PRECIOS UNITARIOS'!P31</f>
        <v/>
      </c>
      <c r="S31" s="5" t="str">
        <f>+'EV PRECIO REFERENCIA'!T31</f>
        <v>NO CUMPLE</v>
      </c>
      <c r="T31" s="6">
        <f>+IF(S31="NO OFERTADO",0,IF(S31="NO CUMPLE EV TECNICA",0,IF(S31="NO CUMPLE",0,IF(S31="CUMPLE",('PRECIOS UNITARIOS'!$BB31*500)/R31))))</f>
        <v>0</v>
      </c>
      <c r="U31" s="6" t="str">
        <f>+'EV PRECIO REFERENCIA'!U31</f>
        <v/>
      </c>
      <c r="V31" s="5" t="str">
        <f>+'EV PRECIO REFERENCIA'!W31</f>
        <v>NO CUMPLE</v>
      </c>
      <c r="W31" s="6">
        <f>+IF(V31="NO OFERTADO",0,IF(V31="NO CUMPLE EV TECNICA",0,IF(V31="NO CUMPLE",0,IF(V31="CUMPLE",('PRECIOS UNITARIOS'!$BB31*500)/U31))))</f>
        <v>0</v>
      </c>
      <c r="X31" s="6" t="str">
        <f>+'EV PRECIO REFERENCIA'!X31</f>
        <v/>
      </c>
      <c r="Y31" s="5" t="str">
        <f>+'EV PRECIO REFERENCIA'!Z31</f>
        <v>NO CUMPLE</v>
      </c>
      <c r="Z31" s="6">
        <f>+IF(Y31="NO OFERTADO",0,IF(Y31="NO CUMPLE EV TECNICA",0,IF(Y31="NO CUMPLE",0,IF(Y31="CUMPLE",('PRECIOS UNITARIOS'!$BB31*500)/X31))))</f>
        <v>0</v>
      </c>
      <c r="AA31" s="5" t="str">
        <f>+'PRECIOS UNITARIOS'!X31</f>
        <v/>
      </c>
      <c r="AB31" s="5" t="str">
        <f>+'EV PRECIO REFERENCIA'!AF31</f>
        <v>NO CUMPLE</v>
      </c>
      <c r="AC31" s="6">
        <f>+IF(AB31="NO OFERTADO",0,IF(AB31="NO CUMPLE EV TECNICA",0,IF(AB31="NO CUMPLE",0,IF(AB31="CUMPLE",('PRECIOS UNITARIOS'!$BB31*500)/AA31))))</f>
        <v>0</v>
      </c>
      <c r="AD31" s="5" t="str">
        <f>+'PRECIOS UNITARIOS'!Z31</f>
        <v/>
      </c>
      <c r="AE31" s="5" t="str">
        <f>+'EV PRECIO REFERENCIA'!AI31</f>
        <v>NO CUMPLE</v>
      </c>
      <c r="AF31" s="6">
        <f>+IF(AE31="NO OFERTADO",0,IF(AE31="NO CUMPLE EV TECNICA",0,IF(AE31="NO CUMPLE",0,IF(AE31="CUMPLE",('PRECIOS UNITARIOS'!$BB31*500)/AD31))))</f>
        <v>0</v>
      </c>
      <c r="AG31" s="5" t="str">
        <f>+'PRECIOS UNITARIOS'!AB31</f>
        <v/>
      </c>
      <c r="AH31" s="5" t="str">
        <f>+'EV PRECIO REFERENCIA'!AL31</f>
        <v>NO CUMPLE</v>
      </c>
      <c r="AI31" s="6">
        <f>+IF(AH31="NO OFERTADO",0,IF(AH31="NO CUMPLE EV TECNICA",0,IF(AH31="NO CUMPLE",0,IF(AH31="CUMPLE",('PRECIOS UNITARIOS'!$BB31*500)/AG31))))</f>
        <v>0</v>
      </c>
      <c r="AJ31" s="5" t="str">
        <f>+'PRECIOS UNITARIOS'!AD31</f>
        <v/>
      </c>
      <c r="AK31" s="5" t="str">
        <f>+'EV PRECIO REFERENCIA'!AO31</f>
        <v>NO CUMPLE</v>
      </c>
      <c r="AL31" s="6">
        <f>+IF(AK31="NO OFERTADO",0,IF(AK31="NO CUMPLE EV TECNICA",0,IF(AK31="NO CUMPLE",0,IF(AK31="CUMPLE",('PRECIOS UNITARIOS'!$BB31*500)/AJ31))))</f>
        <v>0</v>
      </c>
      <c r="AM31" s="5" t="str">
        <f>+'PRECIOS UNITARIOS'!AF31</f>
        <v/>
      </c>
      <c r="AN31" s="5" t="str">
        <f>+'EV PRECIO REFERENCIA'!AR31</f>
        <v>NO CUMPLE</v>
      </c>
      <c r="AO31" s="6">
        <f>+IF(AN31="NO OFERTADO",0,IF(AN31="NO CUMPLE EV TECNICA",0,IF(AN31="NO CUMPLE",0,IF(AN31="CUMPLE",('PRECIOS UNITARIOS'!$BB31*500)/AM31))))</f>
        <v>0</v>
      </c>
      <c r="AP31" s="5" t="str">
        <f>+'PRECIOS UNITARIOS'!AH31</f>
        <v/>
      </c>
      <c r="AQ31" s="5" t="str">
        <f>+'EV PRECIO REFERENCIA'!AU31</f>
        <v>NO CUMPLE</v>
      </c>
      <c r="AR31" s="6">
        <f>+IF(AQ31="NO OFERTADO",0,IF(AQ31="NO CUMPLE EV TECNICA",0,IF(AQ31="NO CUMPLE",0,IF(AQ31="CUMPLE",('PRECIOS UNITARIOS'!$BB31*500)/AP31))))</f>
        <v>0</v>
      </c>
      <c r="AS31" s="5" t="str">
        <f>+'PRECIOS UNITARIOS'!AJ31</f>
        <v/>
      </c>
      <c r="AT31" s="5" t="str">
        <f>+'EV PRECIO REFERENCIA'!AX31</f>
        <v>NO CUMPLE</v>
      </c>
      <c r="AU31" s="6">
        <f>+IF(AT31="NO OFERTADO",0,IF(AT31="NO CUMPLE EV TECNICA",0,IF(AT31="NO CUMPLE",0,IF(AT31="CUMPLE",('PRECIOS UNITARIOS'!$BB31*500)/AS31))))</f>
        <v>0</v>
      </c>
      <c r="AV31" s="5" t="str">
        <f>+'EV PRECIO REFERENCIA'!AY31</f>
        <v/>
      </c>
      <c r="AW31" s="5" t="str">
        <f>+'EV PRECIO REFERENCIA'!BA31</f>
        <v>NO CUMPLE</v>
      </c>
      <c r="AX31" s="6">
        <f>+IF(AW31="NO OFERTADO",0,IF(AW31="NO CUMPLE EV TECNICA",0,IF(AW31="NO CUMPLE",0,IF(AW31="CUMPLE",('PRECIOS UNITARIOS'!$BB31*500)/AV31))))</f>
        <v>0</v>
      </c>
      <c r="AY31" s="5" t="str">
        <f>+'EV PRECIO REFERENCIA'!BB31</f>
        <v/>
      </c>
      <c r="AZ31" s="5" t="str">
        <f>+'EV PRECIO REFERENCIA'!BD31</f>
        <v>NO CUMPLE</v>
      </c>
      <c r="BA31" s="6">
        <f>+IF(AZ31="NO OFERTADO",0,IF(AZ31="NO CUMPLE EV TECNICA",0,IF(AZ31="NO CUMPLE",0,IF(AZ31="CUMPLE",('PRECIOS UNITARIOS'!$BB31*500)/AY31))))</f>
        <v>0</v>
      </c>
      <c r="BB31" s="5" t="str">
        <f>+'PRECIOS UNITARIOS'!AP31</f>
        <v/>
      </c>
      <c r="BC31" s="5" t="str">
        <f>+'EV PRECIO REFERENCIA'!BG31</f>
        <v>NO CUMPLE</v>
      </c>
      <c r="BD31" s="6">
        <f>+IF(BC31="NO OFERTADO",0,IF(BC31="NO CUMPLE EV TECNICA",0,IF(BC31="NO CUMPLE",0,IF(BC31="CUMPLE",('PRECIOS UNITARIOS'!$BB31*500)/BB31))))</f>
        <v>0</v>
      </c>
      <c r="BE31" s="5" t="str">
        <f>+'PRECIOS UNITARIOS'!AR31</f>
        <v/>
      </c>
      <c r="BF31" s="5" t="str">
        <f>+'EV PRECIO REFERENCIA'!BJ31</f>
        <v>NO CUMPLE</v>
      </c>
      <c r="BG31" s="6">
        <f>+IF(BF31="NO OFERTADO",0,IF(BF31="NO CUMPLE EV TECNICA",0,IF(BF31="NO CUMPLE",0,IF(BF31="CUMPLE",('PRECIOS UNITARIOS'!$BB31*500)/BE31))))</f>
        <v>0</v>
      </c>
      <c r="BH31" s="5" t="str">
        <f>+'EV PRECIO REFERENCIA'!BK31</f>
        <v/>
      </c>
      <c r="BI31" s="5" t="str">
        <f>+'EV PRECIO REFERENCIA'!BM31</f>
        <v>NO CUMPLE</v>
      </c>
      <c r="BJ31" s="6">
        <f>+IF(BI31="NO OFERTADO",0,IF(BI31="NO CUMPLE EV TECNICA",0,IF(BI31="NO CUMPLE",0,IF(BI31="CUMPLE",('PRECIOS UNITARIOS'!$BB31*500)/BH31))))</f>
        <v>0</v>
      </c>
      <c r="BK31" s="5" t="str">
        <f>+'EV PRECIO REFERENCIA'!BQ31</f>
        <v/>
      </c>
      <c r="BL31" s="5" t="str">
        <f>+'EV PRECIO REFERENCIA'!BS31</f>
        <v>NO CUMPLE</v>
      </c>
      <c r="BM31" s="6">
        <f>+IF(BL31="NO OFERTADO",0,IF(BL31="NO CUMPLE EV TECNICA",0,IF(BL31="NO CUMPLE",0,IF(BL31="CUMPLE",('PRECIOS UNITARIOS'!$BB31*500)/BK31))))</f>
        <v>0</v>
      </c>
      <c r="BN31" s="5" t="str">
        <f>+'PRECIOS UNITARIOS'!AX31</f>
        <v/>
      </c>
      <c r="BO31" s="5" t="str">
        <f>+'EV PRECIO REFERENCIA'!BV31</f>
        <v>NO CUMPLE</v>
      </c>
      <c r="BP31" s="6">
        <f>+IF(BO31="NO OFERTADO",0,IF(BO31="NO CUMPLE EV TECNICA",0,IF(BO31="NO CUMPLE",0,IF(BO31="CUMPLE",('PRECIOS UNITARIOS'!$BB31*500)/BN31))))</f>
        <v>0</v>
      </c>
      <c r="BQ31" s="6">
        <f t="shared" si="2"/>
        <v>0</v>
      </c>
      <c r="BR31" s="6" t="s">
        <v>847</v>
      </c>
      <c r="BS31" s="6">
        <v>0</v>
      </c>
      <c r="BT31" s="6" t="s">
        <v>847</v>
      </c>
      <c r="BU31" s="6">
        <v>0</v>
      </c>
      <c r="BV31" s="6" t="s">
        <v>847</v>
      </c>
      <c r="BW31" s="154" t="s">
        <v>823</v>
      </c>
      <c r="BX31" s="3" t="s">
        <v>401</v>
      </c>
    </row>
    <row r="32" spans="1:76" ht="63.75" x14ac:dyDescent="0.2">
      <c r="A32" s="18">
        <f t="shared" si="0"/>
        <v>23</v>
      </c>
      <c r="B32" s="22" t="str">
        <f>VLOOKUP(A32,'PRECIOS UNITARIOS'!A32:B363,2,0)</f>
        <v>DM2344</v>
      </c>
      <c r="C32" s="135" t="str">
        <f>VLOOKUP(A32,'PRECIOS UNITARIOS'!A32:C363,3,0)</f>
        <v>BALONES PARA DILATACION BILIAR DE ALTA PRESION DESECHABLE 2.8DIAMTRO DEL CANAL, 180 CM DE LONGITUD. DE 4 A 8 MM DE DIAMETRO EXTERNO. CON DIAMETRO DE BALON DE 20 A 40MM</v>
      </c>
      <c r="D32" s="18">
        <f>VLOOKUP(A32,'PRECIOS UNITARIOS'!A32:D363,4,0)</f>
        <v>1</v>
      </c>
      <c r="E32" s="23" t="str">
        <f>VLOOKUP(A32,'PRECIOS UNITARIOS'!A32:E363,5,0)</f>
        <v>UN</v>
      </c>
      <c r="F32" s="23">
        <f>VLOOKUP(A32,'PRECIOS UNITARIOS'!A32:F363,6,0)</f>
        <v>642600</v>
      </c>
      <c r="G32" s="23">
        <f>VLOOKUP(A32,'PRECIOS UNITARIOS'!A32:G363,7,0)</f>
        <v>1</v>
      </c>
      <c r="H32" s="23">
        <f t="shared" si="3"/>
        <v>642600</v>
      </c>
      <c r="I32" s="5" t="str">
        <f>+'EV PRECIO REFERENCIA'!I32</f>
        <v/>
      </c>
      <c r="J32" s="5" t="str">
        <f>+'EV PRECIO REFERENCIA'!K32</f>
        <v>NO CUMPLE</v>
      </c>
      <c r="K32" s="6">
        <f>+IF(J32="NO OFERTADO",0,IF(J32="NO CUMPLE EV TECNICA",0,IF(J32="NO CUMPLE",0,IF(J32="CUMPLE",('PRECIOS UNITARIOS'!$BB32*500)/I32))))</f>
        <v>0</v>
      </c>
      <c r="L32" s="5" t="str">
        <f>+'EV PRECIO REFERENCIA'!L32</f>
        <v/>
      </c>
      <c r="M32" s="5" t="str">
        <f>+'EV PRECIO REFERENCIA'!N32</f>
        <v>NO CUMPLE</v>
      </c>
      <c r="N32" s="6">
        <f>+IF(M32="NO OFERTADO",0,IF(M32="NO CUMPLE EV TECNICA",0,IF(M32="NO CUMPLE",0,IF(M32="CUMPLE",('PRECIOS UNITARIOS'!$BB32*500)/L32))))</f>
        <v>0</v>
      </c>
      <c r="O32" s="5" t="str">
        <f>+'PRECIOS UNITARIOS'!N32</f>
        <v/>
      </c>
      <c r="P32" s="5" t="str">
        <f>+'EV PRECIO REFERENCIA'!Q32</f>
        <v>NO CUMPLE</v>
      </c>
      <c r="Q32" s="6">
        <f>+IF(P32="NO OFERTADO",0,IF(P32="NO CUMPLE EV TECNICA",0,IF(P32="NO CUMPLE",0,IF(P32="CUMPLE",('PRECIOS UNITARIOS'!$BB32*500)/O32))))</f>
        <v>0</v>
      </c>
      <c r="R32" s="5" t="str">
        <f>+'PRECIOS UNITARIOS'!P32</f>
        <v/>
      </c>
      <c r="S32" s="5" t="str">
        <f>+'EV PRECIO REFERENCIA'!T32</f>
        <v>NO CUMPLE</v>
      </c>
      <c r="T32" s="6">
        <f>+IF(S32="NO OFERTADO",0,IF(S32="NO CUMPLE EV TECNICA",0,IF(S32="NO CUMPLE",0,IF(S32="CUMPLE",('PRECIOS UNITARIOS'!$BB32*500)/R32))))</f>
        <v>0</v>
      </c>
      <c r="U32" s="6" t="str">
        <f>+'EV PRECIO REFERENCIA'!U32</f>
        <v/>
      </c>
      <c r="V32" s="5" t="str">
        <f>+'EV PRECIO REFERENCIA'!W32</f>
        <v>NO CUMPLE</v>
      </c>
      <c r="W32" s="6">
        <f>+IF(V32="NO OFERTADO",0,IF(V32="NO CUMPLE EV TECNICA",0,IF(V32="NO CUMPLE",0,IF(V32="CUMPLE",('PRECIOS UNITARIOS'!$BB32*500)/U32))))</f>
        <v>0</v>
      </c>
      <c r="X32" s="6" t="str">
        <f>+'EV PRECIO REFERENCIA'!X32</f>
        <v/>
      </c>
      <c r="Y32" s="5" t="str">
        <f>+'EV PRECIO REFERENCIA'!Z32</f>
        <v>NO CUMPLE</v>
      </c>
      <c r="Z32" s="6">
        <f>+IF(Y32="NO OFERTADO",0,IF(Y32="NO CUMPLE EV TECNICA",0,IF(Y32="NO CUMPLE",0,IF(Y32="CUMPLE",('PRECIOS UNITARIOS'!$BB32*500)/X32))))</f>
        <v>0</v>
      </c>
      <c r="AA32" s="5" t="str">
        <f>+'PRECIOS UNITARIOS'!X32</f>
        <v/>
      </c>
      <c r="AB32" s="5" t="str">
        <f>+'EV PRECIO REFERENCIA'!AF32</f>
        <v>NO CUMPLE</v>
      </c>
      <c r="AC32" s="6">
        <f>+IF(AB32="NO OFERTADO",0,IF(AB32="NO CUMPLE EV TECNICA",0,IF(AB32="NO CUMPLE",0,IF(AB32="CUMPLE",('PRECIOS UNITARIOS'!$BB32*500)/AA32))))</f>
        <v>0</v>
      </c>
      <c r="AD32" s="5" t="str">
        <f>+'PRECIOS UNITARIOS'!Z32</f>
        <v/>
      </c>
      <c r="AE32" s="5" t="str">
        <f>+'EV PRECIO REFERENCIA'!AI32</f>
        <v>NO CUMPLE</v>
      </c>
      <c r="AF32" s="6">
        <f>+IF(AE32="NO OFERTADO",0,IF(AE32="NO CUMPLE EV TECNICA",0,IF(AE32="NO CUMPLE",0,IF(AE32="CUMPLE",('PRECIOS UNITARIOS'!$BB32*500)/AD32))))</f>
        <v>0</v>
      </c>
      <c r="AG32" s="5" t="str">
        <f>+'PRECIOS UNITARIOS'!AB32</f>
        <v/>
      </c>
      <c r="AH32" s="5" t="str">
        <f>+'EV PRECIO REFERENCIA'!AL32</f>
        <v>NO CUMPLE</v>
      </c>
      <c r="AI32" s="6">
        <f>+IF(AH32="NO OFERTADO",0,IF(AH32="NO CUMPLE EV TECNICA",0,IF(AH32="NO CUMPLE",0,IF(AH32="CUMPLE",('PRECIOS UNITARIOS'!$BB32*500)/AG32))))</f>
        <v>0</v>
      </c>
      <c r="AJ32" s="5" t="str">
        <f>+'PRECIOS UNITARIOS'!AD32</f>
        <v/>
      </c>
      <c r="AK32" s="5" t="str">
        <f>+'EV PRECIO REFERENCIA'!AO32</f>
        <v>NO CUMPLE</v>
      </c>
      <c r="AL32" s="6">
        <f>+IF(AK32="NO OFERTADO",0,IF(AK32="NO CUMPLE EV TECNICA",0,IF(AK32="NO CUMPLE",0,IF(AK32="CUMPLE",('PRECIOS UNITARIOS'!$BB32*500)/AJ32))))</f>
        <v>0</v>
      </c>
      <c r="AM32" s="5" t="str">
        <f>+'PRECIOS UNITARIOS'!AF32</f>
        <v/>
      </c>
      <c r="AN32" s="5" t="str">
        <f>+'EV PRECIO REFERENCIA'!AR32</f>
        <v>NO CUMPLE</v>
      </c>
      <c r="AO32" s="6">
        <f>+IF(AN32="NO OFERTADO",0,IF(AN32="NO CUMPLE EV TECNICA",0,IF(AN32="NO CUMPLE",0,IF(AN32="CUMPLE",('PRECIOS UNITARIOS'!$BB32*500)/AM32))))</f>
        <v>0</v>
      </c>
      <c r="AP32" s="5" t="str">
        <f>+'PRECIOS UNITARIOS'!AH32</f>
        <v/>
      </c>
      <c r="AQ32" s="5" t="str">
        <f>+'EV PRECIO REFERENCIA'!AU32</f>
        <v>NO CUMPLE</v>
      </c>
      <c r="AR32" s="6">
        <f>+IF(AQ32="NO OFERTADO",0,IF(AQ32="NO CUMPLE EV TECNICA",0,IF(AQ32="NO CUMPLE",0,IF(AQ32="CUMPLE",('PRECIOS UNITARIOS'!$BB32*500)/AP32))))</f>
        <v>0</v>
      </c>
      <c r="AS32" s="5" t="str">
        <f>+'PRECIOS UNITARIOS'!AJ32</f>
        <v/>
      </c>
      <c r="AT32" s="5" t="str">
        <f>+'EV PRECIO REFERENCIA'!AX32</f>
        <v>NO CUMPLE</v>
      </c>
      <c r="AU32" s="6">
        <f>+IF(AT32="NO OFERTADO",0,IF(AT32="NO CUMPLE EV TECNICA",0,IF(AT32="NO CUMPLE",0,IF(AT32="CUMPLE",('PRECIOS UNITARIOS'!$BB32*500)/AS32))))</f>
        <v>0</v>
      </c>
      <c r="AV32" s="5" t="str">
        <f>+'EV PRECIO REFERENCIA'!AY32</f>
        <v/>
      </c>
      <c r="AW32" s="5" t="str">
        <f>+'EV PRECIO REFERENCIA'!BA32</f>
        <v>NO CUMPLE</v>
      </c>
      <c r="AX32" s="6">
        <f>+IF(AW32="NO OFERTADO",0,IF(AW32="NO CUMPLE EV TECNICA",0,IF(AW32="NO CUMPLE",0,IF(AW32="CUMPLE",('PRECIOS UNITARIOS'!$BB32*500)/AV32))))</f>
        <v>0</v>
      </c>
      <c r="AY32" s="5" t="str">
        <f>+'EV PRECIO REFERENCIA'!BB32</f>
        <v/>
      </c>
      <c r="AZ32" s="5" t="str">
        <f>+'EV PRECIO REFERENCIA'!BD32</f>
        <v>NO CUMPLE</v>
      </c>
      <c r="BA32" s="6">
        <f>+IF(AZ32="NO OFERTADO",0,IF(AZ32="NO CUMPLE EV TECNICA",0,IF(AZ32="NO CUMPLE",0,IF(AZ32="CUMPLE",('PRECIOS UNITARIOS'!$BB32*500)/AY32))))</f>
        <v>0</v>
      </c>
      <c r="BB32" s="5" t="str">
        <f>+'PRECIOS UNITARIOS'!AP32</f>
        <v/>
      </c>
      <c r="BC32" s="5" t="str">
        <f>+'EV PRECIO REFERENCIA'!BG32</f>
        <v>NO CUMPLE</v>
      </c>
      <c r="BD32" s="6">
        <f>+IF(BC32="NO OFERTADO",0,IF(BC32="NO CUMPLE EV TECNICA",0,IF(BC32="NO CUMPLE",0,IF(BC32="CUMPLE",('PRECIOS UNITARIOS'!$BB32*500)/BB32))))</f>
        <v>0</v>
      </c>
      <c r="BE32" s="5" t="str">
        <f>+'PRECIOS UNITARIOS'!AR32</f>
        <v/>
      </c>
      <c r="BF32" s="5" t="str">
        <f>+'EV PRECIO REFERENCIA'!BJ32</f>
        <v>NO CUMPLE</v>
      </c>
      <c r="BG32" s="6">
        <f>+IF(BF32="NO OFERTADO",0,IF(BF32="NO CUMPLE EV TECNICA",0,IF(BF32="NO CUMPLE",0,IF(BF32="CUMPLE",('PRECIOS UNITARIOS'!$BB32*500)/BE32))))</f>
        <v>0</v>
      </c>
      <c r="BH32" s="5" t="str">
        <f>+'EV PRECIO REFERENCIA'!BK32</f>
        <v/>
      </c>
      <c r="BI32" s="5" t="str">
        <f>+'EV PRECIO REFERENCIA'!BM32</f>
        <v>NO CUMPLE</v>
      </c>
      <c r="BJ32" s="6">
        <f>+IF(BI32="NO OFERTADO",0,IF(BI32="NO CUMPLE EV TECNICA",0,IF(BI32="NO CUMPLE",0,IF(BI32="CUMPLE",('PRECIOS UNITARIOS'!$BB32*500)/BH32))))</f>
        <v>0</v>
      </c>
      <c r="BK32" s="5" t="str">
        <f>+'EV PRECIO REFERENCIA'!BQ32</f>
        <v/>
      </c>
      <c r="BL32" s="5" t="str">
        <f>+'EV PRECIO REFERENCIA'!BS32</f>
        <v>NO CUMPLE</v>
      </c>
      <c r="BM32" s="6">
        <f>+IF(BL32="NO OFERTADO",0,IF(BL32="NO CUMPLE EV TECNICA",0,IF(BL32="NO CUMPLE",0,IF(BL32="CUMPLE",('PRECIOS UNITARIOS'!$BB32*500)/BK32))))</f>
        <v>0</v>
      </c>
      <c r="BN32" s="5" t="str">
        <f>+'PRECIOS UNITARIOS'!AX32</f>
        <v/>
      </c>
      <c r="BO32" s="5" t="str">
        <f>+'EV PRECIO REFERENCIA'!BV32</f>
        <v>NO CUMPLE</v>
      </c>
      <c r="BP32" s="6">
        <f>+IF(BO32="NO OFERTADO",0,IF(BO32="NO CUMPLE EV TECNICA",0,IF(BO32="NO CUMPLE",0,IF(BO32="CUMPLE",('PRECIOS UNITARIOS'!$BB32*500)/BN32))))</f>
        <v>0</v>
      </c>
      <c r="BQ32" s="6">
        <f t="shared" si="2"/>
        <v>0</v>
      </c>
      <c r="BR32" s="6" t="s">
        <v>847</v>
      </c>
      <c r="BS32" s="6">
        <v>0</v>
      </c>
      <c r="BT32" s="6" t="s">
        <v>847</v>
      </c>
      <c r="BU32" s="6">
        <v>0</v>
      </c>
      <c r="BV32" s="6" t="s">
        <v>847</v>
      </c>
      <c r="BW32" s="154" t="s">
        <v>823</v>
      </c>
      <c r="BX32" s="3" t="s">
        <v>402</v>
      </c>
    </row>
    <row r="33" spans="1:77" ht="51" x14ac:dyDescent="0.2">
      <c r="A33" s="18">
        <f t="shared" si="0"/>
        <v>24</v>
      </c>
      <c r="B33" s="22" t="str">
        <f>VLOOKUP(A33,'PRECIOS UNITARIOS'!A33:B364,2,0)</f>
        <v>DM154</v>
      </c>
      <c r="C33" s="135" t="str">
        <f>VLOOKUP(A33,'PRECIOS UNITARIOS'!A33:C364,3,0)</f>
        <v>BOLSA COLOSTOMIA NO 32</v>
      </c>
      <c r="D33" s="18">
        <f>VLOOKUP(A33,'PRECIOS UNITARIOS'!A33:D364,4,0)</f>
        <v>1</v>
      </c>
      <c r="E33" s="23" t="str">
        <f>VLOOKUP(A33,'PRECIOS UNITARIOS'!A33:E364,5,0)</f>
        <v>UN</v>
      </c>
      <c r="F33" s="23">
        <f>VLOOKUP(A33,'PRECIOS UNITARIOS'!A33:F364,6,0)</f>
        <v>18400</v>
      </c>
      <c r="G33" s="23">
        <f>VLOOKUP(A33,'PRECIOS UNITARIOS'!A33:G364,7,0)</f>
        <v>5</v>
      </c>
      <c r="H33" s="23">
        <f t="shared" si="3"/>
        <v>92000</v>
      </c>
      <c r="I33" s="5" t="str">
        <f>+'EV PRECIO REFERENCIA'!I33</f>
        <v/>
      </c>
      <c r="J33" s="5" t="str">
        <f>+'EV PRECIO REFERENCIA'!K33</f>
        <v>NO CUMPLE</v>
      </c>
      <c r="K33" s="6">
        <f>+IF(J33="NO OFERTADO",0,IF(J33="NO CUMPLE EV TECNICA",0,IF(J33="NO CUMPLE",0,IF(J33="CUMPLE",('PRECIOS UNITARIOS'!$BB33*500)/I33))))</f>
        <v>0</v>
      </c>
      <c r="L33" s="5" t="str">
        <f>+'EV PRECIO REFERENCIA'!L33</f>
        <v/>
      </c>
      <c r="M33" s="5" t="str">
        <f>+'EV PRECIO REFERENCIA'!N33</f>
        <v>NO CUMPLE</v>
      </c>
      <c r="N33" s="6">
        <f>+IF(M33="NO OFERTADO",0,IF(M33="NO CUMPLE EV TECNICA",0,IF(M33="NO CUMPLE",0,IF(M33="CUMPLE",('PRECIOS UNITARIOS'!$BB33*500)/L33))))</f>
        <v>0</v>
      </c>
      <c r="O33" s="5">
        <f>+'PRECIOS UNITARIOS'!N33</f>
        <v>10528</v>
      </c>
      <c r="P33" s="5" t="str">
        <f>+'EV PRECIO REFERENCIA'!Q33</f>
        <v>CUMPLE</v>
      </c>
      <c r="Q33" s="6">
        <f>+IF(P33="NO OFERTADO",0,IF(P33="NO CUMPLE EV TECNICA",0,IF(P33="NO CUMPLE",0,IF(P33="CUMPLE",('PRECIOS UNITARIOS'!$BB33*500)/O33))))</f>
        <v>312.5</v>
      </c>
      <c r="R33" s="5" t="str">
        <f>+'PRECIOS UNITARIOS'!P33</f>
        <v/>
      </c>
      <c r="S33" s="5" t="str">
        <f>+'EV PRECIO REFERENCIA'!T33</f>
        <v>NO CUMPLE</v>
      </c>
      <c r="T33" s="6">
        <f>+IF(S33="NO OFERTADO",0,IF(S33="NO CUMPLE EV TECNICA",0,IF(S33="NO CUMPLE",0,IF(S33="CUMPLE",('PRECIOS UNITARIOS'!$BB33*500)/R33))))</f>
        <v>0</v>
      </c>
      <c r="U33" s="6" t="str">
        <f>+'EV PRECIO REFERENCIA'!U33</f>
        <v/>
      </c>
      <c r="V33" s="5" t="str">
        <f>+'EV PRECIO REFERENCIA'!W33</f>
        <v>NO CUMPLE</v>
      </c>
      <c r="W33" s="6">
        <f>+IF(V33="NO OFERTADO",0,IF(V33="NO CUMPLE EV TECNICA",0,IF(V33="NO CUMPLE",0,IF(V33="CUMPLE",('PRECIOS UNITARIOS'!$BB33*500)/U33))))</f>
        <v>0</v>
      </c>
      <c r="X33" s="6" t="str">
        <f>+'EV PRECIO REFERENCIA'!X33</f>
        <v/>
      </c>
      <c r="Y33" s="5" t="str">
        <f>+'EV PRECIO REFERENCIA'!Z33</f>
        <v>NO CUMPLE</v>
      </c>
      <c r="Z33" s="6">
        <f>+IF(Y33="NO OFERTADO",0,IF(Y33="NO CUMPLE EV TECNICA",0,IF(Y33="NO CUMPLE",0,IF(Y33="CUMPLE",('PRECIOS UNITARIOS'!$BB33*500)/X33))))</f>
        <v>0</v>
      </c>
      <c r="AA33" s="5" t="str">
        <f>+'PRECIOS UNITARIOS'!X33</f>
        <v/>
      </c>
      <c r="AB33" s="5" t="str">
        <f>+'EV PRECIO REFERENCIA'!AF33</f>
        <v>NO CUMPLE</v>
      </c>
      <c r="AC33" s="6">
        <f>+IF(AB33="NO OFERTADO",0,IF(AB33="NO CUMPLE EV TECNICA",0,IF(AB33="NO CUMPLE",0,IF(AB33="CUMPLE",('PRECIOS UNITARIOS'!$BB33*500)/AA33))))</f>
        <v>0</v>
      </c>
      <c r="AD33" s="5" t="str">
        <f>+'PRECIOS UNITARIOS'!Z33</f>
        <v/>
      </c>
      <c r="AE33" s="5" t="str">
        <f>+'EV PRECIO REFERENCIA'!AI33</f>
        <v>NO CUMPLE</v>
      </c>
      <c r="AF33" s="6">
        <f>+IF(AE33="NO OFERTADO",0,IF(AE33="NO CUMPLE EV TECNICA",0,IF(AE33="NO CUMPLE",0,IF(AE33="CUMPLE",('PRECIOS UNITARIOS'!$BB33*500)/AD33))))</f>
        <v>0</v>
      </c>
      <c r="AG33" s="5" t="str">
        <f>+'PRECIOS UNITARIOS'!AB33</f>
        <v/>
      </c>
      <c r="AH33" s="5" t="str">
        <f>+'EV PRECIO REFERENCIA'!AL33</f>
        <v>NO CUMPLE</v>
      </c>
      <c r="AI33" s="6">
        <f>+IF(AH33="NO OFERTADO",0,IF(AH33="NO CUMPLE EV TECNICA",0,IF(AH33="NO CUMPLE",0,IF(AH33="CUMPLE",('PRECIOS UNITARIOS'!$BB33*500)/AG33))))</f>
        <v>0</v>
      </c>
      <c r="AJ33" s="5" t="str">
        <f>+'PRECIOS UNITARIOS'!AD33</f>
        <v/>
      </c>
      <c r="AK33" s="5" t="str">
        <f>+'EV PRECIO REFERENCIA'!AO33</f>
        <v>NO CUMPLE</v>
      </c>
      <c r="AL33" s="6">
        <f>+IF(AK33="NO OFERTADO",0,IF(AK33="NO CUMPLE EV TECNICA",0,IF(AK33="NO CUMPLE",0,IF(AK33="CUMPLE",('PRECIOS UNITARIOS'!$BB33*500)/AJ33))))</f>
        <v>0</v>
      </c>
      <c r="AM33" s="5">
        <f>+'PRECIOS UNITARIOS'!AF33</f>
        <v>6580</v>
      </c>
      <c r="AN33" s="5" t="str">
        <f>+'EV PRECIO REFERENCIA'!AR33</f>
        <v>CUMPLE</v>
      </c>
      <c r="AO33" s="6">
        <f>+IF(AN33="NO OFERTADO",0,IF(AN33="NO CUMPLE EV TECNICA",0,IF(AN33="NO CUMPLE",0,IF(AN33="CUMPLE",('PRECIOS UNITARIOS'!$BB33*500)/AM33))))</f>
        <v>500</v>
      </c>
      <c r="AP33" s="5" t="str">
        <f>+'PRECIOS UNITARIOS'!AH33</f>
        <v/>
      </c>
      <c r="AQ33" s="5" t="str">
        <f>+'EV PRECIO REFERENCIA'!AU33</f>
        <v>NO CUMPLE</v>
      </c>
      <c r="AR33" s="6">
        <f>+IF(AQ33="NO OFERTADO",0,IF(AQ33="NO CUMPLE EV TECNICA",0,IF(AQ33="NO CUMPLE",0,IF(AQ33="CUMPLE",('PRECIOS UNITARIOS'!$BB33*500)/AP33))))</f>
        <v>0</v>
      </c>
      <c r="AS33" s="5" t="str">
        <f>+'PRECIOS UNITARIOS'!AJ33</f>
        <v/>
      </c>
      <c r="AT33" s="5" t="str">
        <f>+'EV PRECIO REFERENCIA'!AX33</f>
        <v>NO CUMPLE</v>
      </c>
      <c r="AU33" s="6">
        <f>+IF(AT33="NO OFERTADO",0,IF(AT33="NO CUMPLE EV TECNICA",0,IF(AT33="NO CUMPLE",0,IF(AT33="CUMPLE",('PRECIOS UNITARIOS'!$BB33*500)/AS33))))</f>
        <v>0</v>
      </c>
      <c r="AV33" s="5" t="str">
        <f>+'EV PRECIO REFERENCIA'!AY33</f>
        <v/>
      </c>
      <c r="AW33" s="5" t="str">
        <f>+'EV PRECIO REFERENCIA'!BA33</f>
        <v>NO CUMPLE</v>
      </c>
      <c r="AX33" s="6">
        <f>+IF(AW33="NO OFERTADO",0,IF(AW33="NO CUMPLE EV TECNICA",0,IF(AW33="NO CUMPLE",0,IF(AW33="CUMPLE",('PRECIOS UNITARIOS'!$BB33*500)/AV33))))</f>
        <v>0</v>
      </c>
      <c r="AY33" s="5" t="str">
        <f>+'EV PRECIO REFERENCIA'!BB33</f>
        <v/>
      </c>
      <c r="AZ33" s="5" t="str">
        <f>+'EV PRECIO REFERENCIA'!BD33</f>
        <v>NO CUMPLE</v>
      </c>
      <c r="BA33" s="6">
        <f>+IF(AZ33="NO OFERTADO",0,IF(AZ33="NO CUMPLE EV TECNICA",0,IF(AZ33="NO CUMPLE",0,IF(AZ33="CUMPLE",('PRECIOS UNITARIOS'!$BB33*500)/AY33))))</f>
        <v>0</v>
      </c>
      <c r="BB33" s="5">
        <f>+'PRECIOS UNITARIOS'!AP33</f>
        <v>11877</v>
      </c>
      <c r="BC33" s="5" t="str">
        <f>+'EV PRECIO REFERENCIA'!BG33</f>
        <v>CUMPLE</v>
      </c>
      <c r="BD33" s="6">
        <f>+IF(BC33="NO OFERTADO",0,IF(BC33="NO CUMPLE EV TECNICA",0,IF(BC33="NO CUMPLE",0,IF(BC33="CUMPLE",('PRECIOS UNITARIOS'!$BB33*500)/BB33))))</f>
        <v>277.00597794055739</v>
      </c>
      <c r="BE33" s="5" t="str">
        <f>+'PRECIOS UNITARIOS'!AR33</f>
        <v/>
      </c>
      <c r="BF33" s="5" t="str">
        <f>+'EV PRECIO REFERENCIA'!BJ33</f>
        <v>NO CUMPLE</v>
      </c>
      <c r="BG33" s="6">
        <f>+IF(BF33="NO OFERTADO",0,IF(BF33="NO CUMPLE EV TECNICA",0,IF(BF33="NO CUMPLE",0,IF(BF33="CUMPLE",('PRECIOS UNITARIOS'!$BB33*500)/BE33))))</f>
        <v>0</v>
      </c>
      <c r="BH33" s="5" t="str">
        <f>+'EV PRECIO REFERENCIA'!BK33</f>
        <v/>
      </c>
      <c r="BI33" s="5" t="str">
        <f>+'EV PRECIO REFERENCIA'!BM33</f>
        <v>NO CUMPLE</v>
      </c>
      <c r="BJ33" s="6">
        <f>+IF(BI33="NO OFERTADO",0,IF(BI33="NO CUMPLE EV TECNICA",0,IF(BI33="NO CUMPLE",0,IF(BI33="CUMPLE",('PRECIOS UNITARIOS'!$BB33*500)/BH33))))</f>
        <v>0</v>
      </c>
      <c r="BK33" s="5" t="str">
        <f>+'EV PRECIO REFERENCIA'!BQ33</f>
        <v/>
      </c>
      <c r="BL33" s="5" t="str">
        <f>+'EV PRECIO REFERENCIA'!BS33</f>
        <v>NO CUMPLE</v>
      </c>
      <c r="BM33" s="6">
        <f>+IF(BL33="NO OFERTADO",0,IF(BL33="NO CUMPLE EV TECNICA",0,IF(BL33="NO CUMPLE",0,IF(BL33="CUMPLE",('PRECIOS UNITARIOS'!$BB33*500)/BK33))))</f>
        <v>0</v>
      </c>
      <c r="BN33" s="5" t="str">
        <f>+'PRECIOS UNITARIOS'!AX33</f>
        <v/>
      </c>
      <c r="BO33" s="5" t="str">
        <f>+'EV PRECIO REFERENCIA'!BV33</f>
        <v>NO CUMPLE</v>
      </c>
      <c r="BP33" s="6">
        <f>+IF(BO33="NO OFERTADO",0,IF(BO33="NO CUMPLE EV TECNICA",0,IF(BO33="NO CUMPLE",0,IF(BO33="CUMPLE",('PRECIOS UNITARIOS'!$BB33*500)/BN33))))</f>
        <v>0</v>
      </c>
      <c r="BQ33" s="6">
        <f t="shared" si="2"/>
        <v>500</v>
      </c>
      <c r="BR33" s="6" t="s">
        <v>724</v>
      </c>
      <c r="BS33" s="6">
        <f>MAX($K33,$N33,$Q33,$T33,$AF33,$AI33,$AL33,$AU33,$BD33,$BG33,$BP33,$AC33,$Z33,$W33,$BA33,$BM33,)</f>
        <v>312.5</v>
      </c>
      <c r="BT33" s="6" t="s">
        <v>1018</v>
      </c>
      <c r="BU33" s="6">
        <f>MAX($K33,$N33,$T33,$AF33,$AI33,$AL33,$AU33,$BD33,$BG33,$BP33,$AC33,$Z33,$W33,$BA33,$BM33,)</f>
        <v>277.00597794055739</v>
      </c>
      <c r="BV33" s="6" t="s">
        <v>741</v>
      </c>
      <c r="BW33" s="154" t="str">
        <f>+BR33</f>
        <v>BIOPLAST S.A.S</v>
      </c>
      <c r="BX33" s="3" t="e">
        <v>#N/A</v>
      </c>
    </row>
    <row r="34" spans="1:77" ht="38.25" x14ac:dyDescent="0.2">
      <c r="A34" s="18">
        <f t="shared" si="0"/>
        <v>25</v>
      </c>
      <c r="B34" s="22" t="str">
        <f>VLOOKUP(A34,'PRECIOS UNITARIOS'!A34:B365,2,0)</f>
        <v>DM2346</v>
      </c>
      <c r="C34" s="135" t="str">
        <f>VLOOKUP(A34,'PRECIOS UNITARIOS'!A34:C365,3,0)</f>
        <v>BARRERA CUTANEA NO IRRITANTE EN SPRAY</v>
      </c>
      <c r="D34" s="18">
        <f>VLOOKUP(A34,'PRECIOS UNITARIOS'!A34:D365,4,0)</f>
        <v>1</v>
      </c>
      <c r="E34" s="23" t="str">
        <f>VLOOKUP(A34,'PRECIOS UNITARIOS'!A34:E365,5,0)</f>
        <v>UN</v>
      </c>
      <c r="F34" s="23">
        <f>VLOOKUP(A34,'PRECIOS UNITARIOS'!A34:F365,6,0)</f>
        <v>30355.71</v>
      </c>
      <c r="G34" s="23">
        <f>VLOOKUP(A34,'PRECIOS UNITARIOS'!A34:G365,7,0)</f>
        <v>1</v>
      </c>
      <c r="H34" s="23">
        <f t="shared" si="3"/>
        <v>30355.71</v>
      </c>
      <c r="I34" s="5" t="str">
        <f>+'EV PRECIO REFERENCIA'!I34</f>
        <v/>
      </c>
      <c r="J34" s="5" t="str">
        <f>+'EV PRECIO REFERENCIA'!K34</f>
        <v>NO CUMPLE</v>
      </c>
      <c r="K34" s="6">
        <f>+IF(J34="NO OFERTADO",0,IF(J34="NO CUMPLE EV TECNICA",0,IF(J34="NO CUMPLE",0,IF(J34="CUMPLE",('PRECIOS UNITARIOS'!$BB34*500)/I34))))</f>
        <v>0</v>
      </c>
      <c r="L34" s="5" t="str">
        <f>+'EV PRECIO REFERENCIA'!L34</f>
        <v/>
      </c>
      <c r="M34" s="5" t="str">
        <f>+'EV PRECIO REFERENCIA'!N34</f>
        <v>NO CUMPLE</v>
      </c>
      <c r="N34" s="6">
        <f>+IF(M34="NO OFERTADO",0,IF(M34="NO CUMPLE EV TECNICA",0,IF(M34="NO CUMPLE",0,IF(M34="CUMPLE",('PRECIOS UNITARIOS'!$BB34*500)/L34))))</f>
        <v>0</v>
      </c>
      <c r="O34" s="5">
        <f>+'PRECIOS UNITARIOS'!N34</f>
        <v>31046</v>
      </c>
      <c r="P34" s="5" t="str">
        <f>+'EV PRECIO REFERENCIA'!Q34</f>
        <v>CUMPLE</v>
      </c>
      <c r="Q34" s="6">
        <f>+IF(P34="NO OFERTADO",0,IF(P34="NO CUMPLE EV TECNICA",0,IF(P34="NO CUMPLE",0,IF(P34="CUMPLE",('PRECIOS UNITARIOS'!$BB34*500)/O34))))</f>
        <v>500</v>
      </c>
      <c r="R34" s="5" t="str">
        <f>+'PRECIOS UNITARIOS'!P34</f>
        <v/>
      </c>
      <c r="S34" s="5" t="str">
        <f>+'EV PRECIO REFERENCIA'!T34</f>
        <v>NO CUMPLE</v>
      </c>
      <c r="T34" s="6">
        <f>+IF(S34="NO OFERTADO",0,IF(S34="NO CUMPLE EV TECNICA",0,IF(S34="NO CUMPLE",0,IF(S34="CUMPLE",('PRECIOS UNITARIOS'!$BB34*500)/R34))))</f>
        <v>0</v>
      </c>
      <c r="U34" s="6" t="str">
        <f>+'EV PRECIO REFERENCIA'!U34</f>
        <v/>
      </c>
      <c r="V34" s="5" t="str">
        <f>+'EV PRECIO REFERENCIA'!W34</f>
        <v>NO CUMPLE</v>
      </c>
      <c r="W34" s="6">
        <f>+IF(V34="NO OFERTADO",0,IF(V34="NO CUMPLE EV TECNICA",0,IF(V34="NO CUMPLE",0,IF(V34="CUMPLE",('PRECIOS UNITARIOS'!$BB34*500)/U34))))</f>
        <v>0</v>
      </c>
      <c r="X34" s="6" t="str">
        <f>+'EV PRECIO REFERENCIA'!X34</f>
        <v/>
      </c>
      <c r="Y34" s="5" t="str">
        <f>+'EV PRECIO REFERENCIA'!Z34</f>
        <v>NO CUMPLE</v>
      </c>
      <c r="Z34" s="6">
        <f>+IF(Y34="NO OFERTADO",0,IF(Y34="NO CUMPLE EV TECNICA",0,IF(Y34="NO CUMPLE",0,IF(Y34="CUMPLE",('PRECIOS UNITARIOS'!$BB34*500)/X34))))</f>
        <v>0</v>
      </c>
      <c r="AA34" s="5" t="str">
        <f>+'PRECIOS UNITARIOS'!X34</f>
        <v/>
      </c>
      <c r="AB34" s="5" t="str">
        <f>+'EV PRECIO REFERENCIA'!AF34</f>
        <v>NO CUMPLE</v>
      </c>
      <c r="AC34" s="6">
        <f>+IF(AB34="NO OFERTADO",0,IF(AB34="NO CUMPLE EV TECNICA",0,IF(AB34="NO CUMPLE",0,IF(AB34="CUMPLE",('PRECIOS UNITARIOS'!$BB34*500)/AA34))))</f>
        <v>0</v>
      </c>
      <c r="AD34" s="5" t="str">
        <f>+'PRECIOS UNITARIOS'!Z34</f>
        <v/>
      </c>
      <c r="AE34" s="5" t="str">
        <f>+'EV PRECIO REFERENCIA'!AI34</f>
        <v>NO CUMPLE</v>
      </c>
      <c r="AF34" s="6">
        <f>+IF(AE34="NO OFERTADO",0,IF(AE34="NO CUMPLE EV TECNICA",0,IF(AE34="NO CUMPLE",0,IF(AE34="CUMPLE",('PRECIOS UNITARIOS'!$BB34*500)/AD34))))</f>
        <v>0</v>
      </c>
      <c r="AG34" s="5" t="str">
        <f>+'PRECIOS UNITARIOS'!AB34</f>
        <v/>
      </c>
      <c r="AH34" s="5" t="str">
        <f>+'EV PRECIO REFERENCIA'!AL34</f>
        <v>NO CUMPLE</v>
      </c>
      <c r="AI34" s="6">
        <f>+IF(AH34="NO OFERTADO",0,IF(AH34="NO CUMPLE EV TECNICA",0,IF(AH34="NO CUMPLE",0,IF(AH34="CUMPLE",('PRECIOS UNITARIOS'!$BB34*500)/AG34))))</f>
        <v>0</v>
      </c>
      <c r="AJ34" s="5" t="str">
        <f>+'PRECIOS UNITARIOS'!AD34</f>
        <v/>
      </c>
      <c r="AK34" s="5" t="str">
        <f>+'EV PRECIO REFERENCIA'!AO34</f>
        <v>NO CUMPLE</v>
      </c>
      <c r="AL34" s="6">
        <f>+IF(AK34="NO OFERTADO",0,IF(AK34="NO CUMPLE EV TECNICA",0,IF(AK34="NO CUMPLE",0,IF(AK34="CUMPLE",('PRECIOS UNITARIOS'!$BB34*500)/AJ34))))</f>
        <v>0</v>
      </c>
      <c r="AM34" s="5" t="str">
        <f>+'PRECIOS UNITARIOS'!AF34</f>
        <v/>
      </c>
      <c r="AN34" s="5" t="str">
        <f>+'EV PRECIO REFERENCIA'!AR34</f>
        <v>NO CUMPLE</v>
      </c>
      <c r="AO34" s="6">
        <f>+IF(AN34="NO OFERTADO",0,IF(AN34="NO CUMPLE EV TECNICA",0,IF(AN34="NO CUMPLE",0,IF(AN34="CUMPLE",('PRECIOS UNITARIOS'!$BB34*500)/AM34))))</f>
        <v>0</v>
      </c>
      <c r="AP34" s="5" t="str">
        <f>+'PRECIOS UNITARIOS'!AH34</f>
        <v/>
      </c>
      <c r="AQ34" s="5" t="str">
        <f>+'EV PRECIO REFERENCIA'!AU34</f>
        <v>NO CUMPLE</v>
      </c>
      <c r="AR34" s="6">
        <f>+IF(AQ34="NO OFERTADO",0,IF(AQ34="NO CUMPLE EV TECNICA",0,IF(AQ34="NO CUMPLE",0,IF(AQ34="CUMPLE",('PRECIOS UNITARIOS'!$BB34*500)/AP34))))</f>
        <v>0</v>
      </c>
      <c r="AS34" s="5" t="str">
        <f>+'PRECIOS UNITARIOS'!AJ34</f>
        <v/>
      </c>
      <c r="AT34" s="5" t="str">
        <f>+'EV PRECIO REFERENCIA'!AX34</f>
        <v>NO CUMPLE</v>
      </c>
      <c r="AU34" s="6">
        <f>+IF(AT34="NO OFERTADO",0,IF(AT34="NO CUMPLE EV TECNICA",0,IF(AT34="NO CUMPLE",0,IF(AT34="CUMPLE",('PRECIOS UNITARIOS'!$BB34*500)/AS34))))</f>
        <v>0</v>
      </c>
      <c r="AV34" s="5" t="str">
        <f>+'EV PRECIO REFERENCIA'!AY34</f>
        <v/>
      </c>
      <c r="AW34" s="5" t="str">
        <f>+'EV PRECIO REFERENCIA'!BA34</f>
        <v>NO CUMPLE</v>
      </c>
      <c r="AX34" s="6">
        <f>+IF(AW34="NO OFERTADO",0,IF(AW34="NO CUMPLE EV TECNICA",0,IF(AW34="NO CUMPLE",0,IF(AW34="CUMPLE",('PRECIOS UNITARIOS'!$BB34*500)/AV34))))</f>
        <v>0</v>
      </c>
      <c r="AY34" s="5" t="str">
        <f>+'EV PRECIO REFERENCIA'!BB34</f>
        <v/>
      </c>
      <c r="AZ34" s="5" t="str">
        <f>+'EV PRECIO REFERENCIA'!BD34</f>
        <v>NO CUMPLE</v>
      </c>
      <c r="BA34" s="6">
        <f>+IF(AZ34="NO OFERTADO",0,IF(AZ34="NO CUMPLE EV TECNICA",0,IF(AZ34="NO CUMPLE",0,IF(AZ34="CUMPLE",('PRECIOS UNITARIOS'!$BB34*500)/AY34))))</f>
        <v>0</v>
      </c>
      <c r="BB34" s="5" t="str">
        <f>+'PRECIOS UNITARIOS'!AP34</f>
        <v/>
      </c>
      <c r="BC34" s="5" t="str">
        <f>+'EV PRECIO REFERENCIA'!BG34</f>
        <v>NO CUMPLE</v>
      </c>
      <c r="BD34" s="6">
        <f>+IF(BC34="NO OFERTADO",0,IF(BC34="NO CUMPLE EV TECNICA",0,IF(BC34="NO CUMPLE",0,IF(BC34="CUMPLE",('PRECIOS UNITARIOS'!$BB34*500)/BB34))))</f>
        <v>0</v>
      </c>
      <c r="BE34" s="5" t="str">
        <f>+'PRECIOS UNITARIOS'!AR34</f>
        <v/>
      </c>
      <c r="BF34" s="5" t="str">
        <f>+'EV PRECIO REFERENCIA'!BJ34</f>
        <v>NO CUMPLE</v>
      </c>
      <c r="BG34" s="6">
        <f>+IF(BF34="NO OFERTADO",0,IF(BF34="NO CUMPLE EV TECNICA",0,IF(BF34="NO CUMPLE",0,IF(BF34="CUMPLE",('PRECIOS UNITARIOS'!$BB34*500)/BE34))))</f>
        <v>0</v>
      </c>
      <c r="BH34" s="5" t="str">
        <f>+'EV PRECIO REFERENCIA'!BK34</f>
        <v/>
      </c>
      <c r="BI34" s="5" t="str">
        <f>+'EV PRECIO REFERENCIA'!BM34</f>
        <v>NO CUMPLE</v>
      </c>
      <c r="BJ34" s="6">
        <f>+IF(BI34="NO OFERTADO",0,IF(BI34="NO CUMPLE EV TECNICA",0,IF(BI34="NO CUMPLE",0,IF(BI34="CUMPLE",('PRECIOS UNITARIOS'!$BB34*500)/BH34))))</f>
        <v>0</v>
      </c>
      <c r="BK34" s="5" t="str">
        <f>+'EV PRECIO REFERENCIA'!BQ34</f>
        <v/>
      </c>
      <c r="BL34" s="5" t="str">
        <f>+'EV PRECIO REFERENCIA'!BS34</f>
        <v>NO CUMPLE</v>
      </c>
      <c r="BM34" s="6">
        <f>+IF(BL34="NO OFERTADO",0,IF(BL34="NO CUMPLE EV TECNICA",0,IF(BL34="NO CUMPLE",0,IF(BL34="CUMPLE",('PRECIOS UNITARIOS'!$BB34*500)/BK34))))</f>
        <v>0</v>
      </c>
      <c r="BN34" s="5" t="str">
        <f>+'PRECIOS UNITARIOS'!AX34</f>
        <v/>
      </c>
      <c r="BO34" s="5" t="str">
        <f>+'EV PRECIO REFERENCIA'!BV34</f>
        <v>NO CUMPLE</v>
      </c>
      <c r="BP34" s="6">
        <f>+IF(BO34="NO OFERTADO",0,IF(BO34="NO CUMPLE EV TECNICA",0,IF(BO34="NO CUMPLE",0,IF(BO34="CUMPLE",('PRECIOS UNITARIOS'!$BB34*500)/BN34))))</f>
        <v>0</v>
      </c>
      <c r="BQ34" s="6">
        <f t="shared" si="2"/>
        <v>500</v>
      </c>
      <c r="BR34" s="6" t="s">
        <v>1029</v>
      </c>
      <c r="BS34" s="6">
        <f>MAX($K34,$N34,$T34,$AF34,$AI34,$AL34,$AO34,$AU34,$BD34,$BG34,$BP34,$AC34,$Z34,$W34,$BA34,$BM34,)</f>
        <v>0</v>
      </c>
      <c r="BT34" s="6" t="s">
        <v>1025</v>
      </c>
      <c r="BU34" s="6">
        <v>0</v>
      </c>
      <c r="BV34" s="6" t="s">
        <v>1023</v>
      </c>
      <c r="BW34" s="154" t="str">
        <f>+BR34</f>
        <v>RAFAEL ANTONIO SALAMANCA/DEPOSITOS DE DROGAS BOYACA</v>
      </c>
      <c r="BX34" s="3" t="e">
        <v>#N/A</v>
      </c>
    </row>
    <row r="35" spans="1:77" ht="38.25" x14ac:dyDescent="0.2">
      <c r="A35" s="18">
        <f t="shared" si="0"/>
        <v>26</v>
      </c>
      <c r="B35" s="22" t="str">
        <f>VLOOKUP(A35,'PRECIOS UNITARIOS'!A35:B366,2,0)</f>
        <v>DM1977</v>
      </c>
      <c r="C35" s="135" t="str">
        <f>VLOOKUP(A35,'PRECIOS UNITARIOS'!A35:C366,3,0)</f>
        <v>BARRERA CUTANEA N IRRITANTE EN TOALLA</v>
      </c>
      <c r="D35" s="18">
        <f>VLOOKUP(A35,'PRECIOS UNITARIOS'!A35:D366,4,0)</f>
        <v>1</v>
      </c>
      <c r="E35" s="23" t="str">
        <f>VLOOKUP(A35,'PRECIOS UNITARIOS'!A35:E366,5,0)</f>
        <v>UN</v>
      </c>
      <c r="F35" s="23">
        <f>VLOOKUP(A35,'PRECIOS UNITARIOS'!A35:F366,6,0)</f>
        <v>2409.6385542168678</v>
      </c>
      <c r="G35" s="23">
        <f>VLOOKUP(A35,'PRECIOS UNITARIOS'!A35:G366,7,0)</f>
        <v>452</v>
      </c>
      <c r="H35" s="23">
        <f t="shared" si="3"/>
        <v>1089156.6265060243</v>
      </c>
      <c r="I35" s="5" t="str">
        <f>+'EV PRECIO REFERENCIA'!I35</f>
        <v/>
      </c>
      <c r="J35" s="5" t="str">
        <f>+'EV PRECIO REFERENCIA'!K35</f>
        <v>NO CUMPLE</v>
      </c>
      <c r="K35" s="6">
        <f>+IF(J35="NO OFERTADO",0,IF(J35="NO CUMPLE EV TECNICA",0,IF(J35="NO CUMPLE",0,IF(J35="CUMPLE",('PRECIOS UNITARIOS'!$BB35*500)/I35))))</f>
        <v>0</v>
      </c>
      <c r="L35" s="5" t="str">
        <f>+'EV PRECIO REFERENCIA'!L35</f>
        <v/>
      </c>
      <c r="M35" s="5" t="str">
        <f>+'EV PRECIO REFERENCIA'!N35</f>
        <v>NO CUMPLE</v>
      </c>
      <c r="N35" s="6">
        <f>+IF(M35="NO OFERTADO",0,IF(M35="NO CUMPLE EV TECNICA",0,IF(M35="NO CUMPLE",0,IF(M35="CUMPLE",('PRECIOS UNITARIOS'!$BB35*500)/L35))))</f>
        <v>0</v>
      </c>
      <c r="O35" s="5" t="str">
        <f>+'PRECIOS UNITARIOS'!N35</f>
        <v/>
      </c>
      <c r="P35" s="5" t="str">
        <f>+'EV PRECIO REFERENCIA'!Q35</f>
        <v>NO CUMPLE</v>
      </c>
      <c r="Q35" s="6">
        <f>+IF(P35="NO OFERTADO",0,IF(P35="NO CUMPLE EV TECNICA",0,IF(P35="NO CUMPLE",0,IF(P35="CUMPLE",('PRECIOS UNITARIOS'!$BB35*500)/O35))))</f>
        <v>0</v>
      </c>
      <c r="R35" s="5" t="str">
        <f>+'PRECIOS UNITARIOS'!P35</f>
        <v/>
      </c>
      <c r="S35" s="5" t="str">
        <f>+'EV PRECIO REFERENCIA'!T35</f>
        <v>NO CUMPLE</v>
      </c>
      <c r="T35" s="6">
        <f>+IF(S35="NO OFERTADO",0,IF(S35="NO CUMPLE EV TECNICA",0,IF(S35="NO CUMPLE",0,IF(S35="CUMPLE",('PRECIOS UNITARIOS'!$BB35*500)/R35))))</f>
        <v>0</v>
      </c>
      <c r="U35" s="6" t="str">
        <f>+'EV PRECIO REFERENCIA'!U35</f>
        <v/>
      </c>
      <c r="V35" s="5" t="str">
        <f>+'EV PRECIO REFERENCIA'!W35</f>
        <v>NO CUMPLE</v>
      </c>
      <c r="W35" s="6">
        <f>+IF(V35="NO OFERTADO",0,IF(V35="NO CUMPLE EV TECNICA",0,IF(V35="NO CUMPLE",0,IF(V35="CUMPLE",('PRECIOS UNITARIOS'!$BB35*500)/U35))))</f>
        <v>0</v>
      </c>
      <c r="X35" s="6" t="str">
        <f>+'EV PRECIO REFERENCIA'!X35</f>
        <v/>
      </c>
      <c r="Y35" s="5" t="str">
        <f>+'EV PRECIO REFERENCIA'!Z35</f>
        <v>NO CUMPLE</v>
      </c>
      <c r="Z35" s="6">
        <f>+IF(Y35="NO OFERTADO",0,IF(Y35="NO CUMPLE EV TECNICA",0,IF(Y35="NO CUMPLE",0,IF(Y35="CUMPLE",('PRECIOS UNITARIOS'!$BB35*500)/X35))))</f>
        <v>0</v>
      </c>
      <c r="AA35" s="5" t="str">
        <f>+'PRECIOS UNITARIOS'!X35</f>
        <v/>
      </c>
      <c r="AB35" s="5" t="str">
        <f>+'EV PRECIO REFERENCIA'!AF35</f>
        <v>NO CUMPLE</v>
      </c>
      <c r="AC35" s="6">
        <f>+IF(AB35="NO OFERTADO",0,IF(AB35="NO CUMPLE EV TECNICA",0,IF(AB35="NO CUMPLE",0,IF(AB35="CUMPLE",('PRECIOS UNITARIOS'!$BB35*500)/AA35))))</f>
        <v>0</v>
      </c>
      <c r="AD35" s="5">
        <f>+'PRECIOS UNITARIOS'!Z35</f>
        <v>2673</v>
      </c>
      <c r="AE35" s="5" t="str">
        <f>+'EV PRECIO REFERENCIA'!AI35</f>
        <v>CUMPLE</v>
      </c>
      <c r="AF35" s="6">
        <f>+IF(AE35="NO OFERTADO",0,IF(AE35="NO CUMPLE EV TECNICA",0,IF(AE35="NO CUMPLE",0,IF(AE35="CUMPLE",('PRECIOS UNITARIOS'!$BB35*500)/AD35))))</f>
        <v>91.264496820052372</v>
      </c>
      <c r="AG35" s="5" t="str">
        <f>+'PRECIOS UNITARIOS'!AB35</f>
        <v/>
      </c>
      <c r="AH35" s="5" t="str">
        <f>+'EV PRECIO REFERENCIA'!AL35</f>
        <v>NO CUMPLE</v>
      </c>
      <c r="AI35" s="6">
        <f>+IF(AH35="NO OFERTADO",0,IF(AH35="NO CUMPLE EV TECNICA",0,IF(AH35="NO CUMPLE",0,IF(AH35="CUMPLE",('PRECIOS UNITARIOS'!$BB35*500)/AG35))))</f>
        <v>0</v>
      </c>
      <c r="AJ35" s="5" t="str">
        <f>+'PRECIOS UNITARIOS'!AD35</f>
        <v/>
      </c>
      <c r="AK35" s="5" t="str">
        <f>+'EV PRECIO REFERENCIA'!AO35</f>
        <v>NO CUMPLE</v>
      </c>
      <c r="AL35" s="6">
        <f>+IF(AK35="NO OFERTADO",0,IF(AK35="NO CUMPLE EV TECNICA",0,IF(AK35="NO CUMPLE",0,IF(AK35="CUMPLE",('PRECIOS UNITARIOS'!$BB35*500)/AJ35))))</f>
        <v>0</v>
      </c>
      <c r="AM35" s="5" t="str">
        <f>+'PRECIOS UNITARIOS'!AF35</f>
        <v/>
      </c>
      <c r="AN35" s="5" t="str">
        <f>+'EV PRECIO REFERENCIA'!AR35</f>
        <v>NO CUMPLE</v>
      </c>
      <c r="AO35" s="6">
        <f>+IF(AN35="NO OFERTADO",0,IF(AN35="NO CUMPLE EV TECNICA",0,IF(AN35="NO CUMPLE",0,IF(AN35="CUMPLE",('PRECIOS UNITARIOS'!$BB35*500)/AM35))))</f>
        <v>0</v>
      </c>
      <c r="AP35" s="5" t="str">
        <f>+'PRECIOS UNITARIOS'!AH35</f>
        <v/>
      </c>
      <c r="AQ35" s="5" t="str">
        <f>+'EV PRECIO REFERENCIA'!AU35</f>
        <v>NO CUMPLE</v>
      </c>
      <c r="AR35" s="6">
        <f>+IF(AQ35="NO OFERTADO",0,IF(AQ35="NO CUMPLE EV TECNICA",0,IF(AQ35="NO CUMPLE",0,IF(AQ35="CUMPLE",('PRECIOS UNITARIOS'!$BB35*500)/AP35))))</f>
        <v>0</v>
      </c>
      <c r="AS35" s="5" t="str">
        <f>+'PRECIOS UNITARIOS'!AJ35</f>
        <v/>
      </c>
      <c r="AT35" s="5" t="str">
        <f>+'EV PRECIO REFERENCIA'!AX35</f>
        <v>NO CUMPLE</v>
      </c>
      <c r="AU35" s="6">
        <f>+IF(AT35="NO OFERTADO",0,IF(AT35="NO CUMPLE EV TECNICA",0,IF(AT35="NO CUMPLE",0,IF(AT35="CUMPLE",('PRECIOS UNITARIOS'!$BB35*500)/AS35))))</f>
        <v>0</v>
      </c>
      <c r="AV35" s="5" t="str">
        <f>+'EV PRECIO REFERENCIA'!AY35</f>
        <v/>
      </c>
      <c r="AW35" s="5" t="str">
        <f>+'EV PRECIO REFERENCIA'!BA35</f>
        <v>NO CUMPLE</v>
      </c>
      <c r="AX35" s="6">
        <f>+IF(AW35="NO OFERTADO",0,IF(AW35="NO CUMPLE EV TECNICA",0,IF(AW35="NO CUMPLE",0,IF(AW35="CUMPLE",('PRECIOS UNITARIOS'!$BB35*500)/AV35))))</f>
        <v>0</v>
      </c>
      <c r="AY35" s="5" t="str">
        <f>+'EV PRECIO REFERENCIA'!BB35</f>
        <v/>
      </c>
      <c r="AZ35" s="5" t="str">
        <f>+'EV PRECIO REFERENCIA'!BD35</f>
        <v>NO CUMPLE</v>
      </c>
      <c r="BA35" s="6">
        <f>+IF(AZ35="NO OFERTADO",0,IF(AZ35="NO CUMPLE EV TECNICA",0,IF(AZ35="NO CUMPLE",0,IF(AZ35="CUMPLE",('PRECIOS UNITARIOS'!$BB35*500)/AY35))))</f>
        <v>0</v>
      </c>
      <c r="BB35" s="5" t="str">
        <f>+'PRECIOS UNITARIOS'!AP35</f>
        <v/>
      </c>
      <c r="BC35" s="5" t="str">
        <f>+'EV PRECIO REFERENCIA'!BG35</f>
        <v>NO CUMPLE</v>
      </c>
      <c r="BD35" s="6">
        <f>+IF(BC35="NO OFERTADO",0,IF(BC35="NO CUMPLE EV TECNICA",0,IF(BC35="NO CUMPLE",0,IF(BC35="CUMPLE",('PRECIOS UNITARIOS'!$BB35*500)/BB35))))</f>
        <v>0</v>
      </c>
      <c r="BE35" s="5" t="str">
        <f>+'PRECIOS UNITARIOS'!AR35</f>
        <v/>
      </c>
      <c r="BF35" s="5" t="str">
        <f>+'EV PRECIO REFERENCIA'!BJ35</f>
        <v>NO CUMPLE</v>
      </c>
      <c r="BG35" s="6">
        <f>+IF(BF35="NO OFERTADO",0,IF(BF35="NO CUMPLE EV TECNICA",0,IF(BF35="NO CUMPLE",0,IF(BF35="CUMPLE",('PRECIOS UNITARIOS'!$BB35*500)/BE35))))</f>
        <v>0</v>
      </c>
      <c r="BH35" s="5">
        <f>+'EV PRECIO REFERENCIA'!BK35</f>
        <v>487.9</v>
      </c>
      <c r="BI35" s="5" t="str">
        <f>+'EV PRECIO REFERENCIA'!BM35</f>
        <v>CUMPLE</v>
      </c>
      <c r="BJ35" s="6">
        <f>+IF(BI35="NO OFERTADO",0,IF(BI35="NO CUMPLE EV TECNICA",0,IF(BI35="NO CUMPLE",0,IF(BI35="CUMPLE",('PRECIOS UNITARIOS'!$BB35*500)/BH35))))</f>
        <v>500</v>
      </c>
      <c r="BK35" s="5" t="str">
        <f>+'EV PRECIO REFERENCIA'!BQ35</f>
        <v/>
      </c>
      <c r="BL35" s="5" t="str">
        <f>+'EV PRECIO REFERENCIA'!BS35</f>
        <v>NO CUMPLE</v>
      </c>
      <c r="BM35" s="6">
        <f>+IF(BL35="NO OFERTADO",0,IF(BL35="NO CUMPLE EV TECNICA",0,IF(BL35="NO CUMPLE",0,IF(BL35="CUMPLE",('PRECIOS UNITARIOS'!$BB35*500)/BK35))))</f>
        <v>0</v>
      </c>
      <c r="BN35" s="5">
        <f>+'PRECIOS UNITARIOS'!AX35</f>
        <v>2565</v>
      </c>
      <c r="BO35" s="5" t="str">
        <f>+'EV PRECIO REFERENCIA'!BV35</f>
        <v>CUMPLE</v>
      </c>
      <c r="BP35" s="6">
        <f>+IF(BO35="NO OFERTADO",0,IF(BO35="NO CUMPLE EV TECNICA",0,IF(BO35="NO CUMPLE",0,IF(BO35="CUMPLE",('PRECIOS UNITARIOS'!$BB35*500)/BN35))))</f>
        <v>95.107212475633531</v>
      </c>
      <c r="BQ35" s="6">
        <f t="shared" si="2"/>
        <v>500</v>
      </c>
      <c r="BR35" s="6" t="s">
        <v>1065</v>
      </c>
      <c r="BS35" s="6">
        <f>MAX($K35,$N35,$Q35,$T35,$AF35,$AI35,$AL35,$AO35,$AU35,$BD35,$BG35,$AC35,$Z35,$W35,$BA35,$BM35,)</f>
        <v>91.264496820052372</v>
      </c>
      <c r="BT35" s="6" t="str">
        <f>+AD8</f>
        <v xml:space="preserve">FRIDEN DE COLOMBIA HOSPITALARIA </v>
      </c>
      <c r="BU35" s="6">
        <f>MAX($K35,$N35,$Q35,$T35,$AI35,$AL35,$AO35,$AU35,$BD35,$BG35,$AC35,$Z35,$W35,$BA35,$BM35,)</f>
        <v>0</v>
      </c>
      <c r="BV35" s="6" t="s">
        <v>1023</v>
      </c>
      <c r="BW35" s="154" t="s">
        <v>729</v>
      </c>
      <c r="BX35" s="3" t="e">
        <v>#N/A</v>
      </c>
    </row>
    <row r="36" spans="1:77" x14ac:dyDescent="0.2">
      <c r="A36" s="18">
        <f t="shared" si="0"/>
        <v>27</v>
      </c>
      <c r="B36" s="22" t="str">
        <f>VLOOKUP(A36,'PRECIOS UNITARIOS'!A36:B367,2,0)</f>
        <v>DM2360</v>
      </c>
      <c r="C36" s="135" t="str">
        <f>VLOOKUP(A36,'PRECIOS UNITARIOS'!A36:C367,3,0)</f>
        <v>CAMISAS URETERALES FLEXIBLE 11.5X36</v>
      </c>
      <c r="D36" s="18">
        <f>VLOOKUP(A36,'PRECIOS UNITARIOS'!A36:D367,4,0)</f>
        <v>1</v>
      </c>
      <c r="E36" s="23" t="str">
        <f>VLOOKUP(A36,'PRECIOS UNITARIOS'!A36:E367,5,0)</f>
        <v>UN</v>
      </c>
      <c r="F36" s="23">
        <f>VLOOKUP(A36,'PRECIOS UNITARIOS'!A36:F367,6,0)</f>
        <v>647250</v>
      </c>
      <c r="G36" s="23">
        <f>VLOOKUP(A36,'PRECIOS UNITARIOS'!A36:G367,7,0)</f>
        <v>1</v>
      </c>
      <c r="H36" s="23">
        <f t="shared" si="3"/>
        <v>647250</v>
      </c>
      <c r="I36" s="5" t="str">
        <f>+'EV PRECIO REFERENCIA'!I36</f>
        <v/>
      </c>
      <c r="J36" s="5" t="str">
        <f>+'EV PRECIO REFERENCIA'!K36</f>
        <v>NO CUMPLE</v>
      </c>
      <c r="K36" s="6">
        <f>+IF(J36="NO OFERTADO",0,IF(J36="NO CUMPLE EV TECNICA",0,IF(J36="NO CUMPLE",0,IF(J36="CUMPLE",('PRECIOS UNITARIOS'!$BB36*500)/I36))))</f>
        <v>0</v>
      </c>
      <c r="L36" s="5" t="str">
        <f>+'EV PRECIO REFERENCIA'!L36</f>
        <v/>
      </c>
      <c r="M36" s="5" t="str">
        <f>+'EV PRECIO REFERENCIA'!N36</f>
        <v>NO CUMPLE</v>
      </c>
      <c r="N36" s="6">
        <f>+IF(M36="NO OFERTADO",0,IF(M36="NO CUMPLE EV TECNICA",0,IF(M36="NO CUMPLE",0,IF(M36="CUMPLE",('PRECIOS UNITARIOS'!$BB36*500)/L36))))</f>
        <v>0</v>
      </c>
      <c r="O36" s="5" t="str">
        <f>+'PRECIOS UNITARIOS'!N36</f>
        <v/>
      </c>
      <c r="P36" s="5" t="str">
        <f>+'EV PRECIO REFERENCIA'!Q36</f>
        <v>NO CUMPLE</v>
      </c>
      <c r="Q36" s="6">
        <f>+IF(P36="NO OFERTADO",0,IF(P36="NO CUMPLE EV TECNICA",0,IF(P36="NO CUMPLE",0,IF(P36="CUMPLE",('PRECIOS UNITARIOS'!$BB36*500)/O36))))</f>
        <v>0</v>
      </c>
      <c r="R36" s="5" t="str">
        <f>+'PRECIOS UNITARIOS'!P36</f>
        <v/>
      </c>
      <c r="S36" s="5" t="str">
        <f>+'EV PRECIO REFERENCIA'!T36</f>
        <v>NO CUMPLE</v>
      </c>
      <c r="T36" s="6">
        <f>+IF(S36="NO OFERTADO",0,IF(S36="NO CUMPLE EV TECNICA",0,IF(S36="NO CUMPLE",0,IF(S36="CUMPLE",('PRECIOS UNITARIOS'!$BB36*500)/R36))))</f>
        <v>0</v>
      </c>
      <c r="U36" s="6" t="str">
        <f>+'EV PRECIO REFERENCIA'!U36</f>
        <v/>
      </c>
      <c r="V36" s="5" t="str">
        <f>+'EV PRECIO REFERENCIA'!W36</f>
        <v>NO CUMPLE</v>
      </c>
      <c r="W36" s="6">
        <f>+IF(V36="NO OFERTADO",0,IF(V36="NO CUMPLE EV TECNICA",0,IF(V36="NO CUMPLE",0,IF(V36="CUMPLE",('PRECIOS UNITARIOS'!$BB36*500)/U36))))</f>
        <v>0</v>
      </c>
      <c r="X36" s="6" t="str">
        <f>+'EV PRECIO REFERENCIA'!X36</f>
        <v/>
      </c>
      <c r="Y36" s="5" t="str">
        <f>+'EV PRECIO REFERENCIA'!Z36</f>
        <v>NO CUMPLE</v>
      </c>
      <c r="Z36" s="6">
        <f>+IF(Y36="NO OFERTADO",0,IF(Y36="NO CUMPLE EV TECNICA",0,IF(Y36="NO CUMPLE",0,IF(Y36="CUMPLE",('PRECIOS UNITARIOS'!$BB36*500)/X36))))</f>
        <v>0</v>
      </c>
      <c r="AA36" s="5" t="str">
        <f>+'PRECIOS UNITARIOS'!X36</f>
        <v/>
      </c>
      <c r="AB36" s="5" t="str">
        <f>+'EV PRECIO REFERENCIA'!AF36</f>
        <v>NO CUMPLE</v>
      </c>
      <c r="AC36" s="6">
        <f>+IF(AB36="NO OFERTADO",0,IF(AB36="NO CUMPLE EV TECNICA",0,IF(AB36="NO CUMPLE",0,IF(AB36="CUMPLE",('PRECIOS UNITARIOS'!$BB36*500)/AA36))))</f>
        <v>0</v>
      </c>
      <c r="AD36" s="5" t="str">
        <f>+'PRECIOS UNITARIOS'!Z36</f>
        <v/>
      </c>
      <c r="AE36" s="5" t="str">
        <f>+'EV PRECIO REFERENCIA'!AI36</f>
        <v>NO CUMPLE</v>
      </c>
      <c r="AF36" s="6">
        <f>+IF(AE36="NO OFERTADO",0,IF(AE36="NO CUMPLE EV TECNICA",0,IF(AE36="NO CUMPLE",0,IF(AE36="CUMPLE",('PRECIOS UNITARIOS'!$BB36*500)/AD36))))</f>
        <v>0</v>
      </c>
      <c r="AG36" s="5" t="str">
        <f>+'PRECIOS UNITARIOS'!AB36</f>
        <v/>
      </c>
      <c r="AH36" s="5" t="str">
        <f>+'EV PRECIO REFERENCIA'!AL36</f>
        <v>NO CUMPLE</v>
      </c>
      <c r="AI36" s="6">
        <f>+IF(AH36="NO OFERTADO",0,IF(AH36="NO CUMPLE EV TECNICA",0,IF(AH36="NO CUMPLE",0,IF(AH36="CUMPLE",('PRECIOS UNITARIOS'!$BB36*500)/AG36))))</f>
        <v>0</v>
      </c>
      <c r="AJ36" s="5" t="str">
        <f>+'PRECIOS UNITARIOS'!AD36</f>
        <v/>
      </c>
      <c r="AK36" s="5" t="str">
        <f>+'EV PRECIO REFERENCIA'!AO36</f>
        <v>NO CUMPLE</v>
      </c>
      <c r="AL36" s="6">
        <f>+IF(AK36="NO OFERTADO",0,IF(AK36="NO CUMPLE EV TECNICA",0,IF(AK36="NO CUMPLE",0,IF(AK36="CUMPLE",('PRECIOS UNITARIOS'!$BB36*500)/AJ36))))</f>
        <v>0</v>
      </c>
      <c r="AM36" s="5" t="str">
        <f>+'PRECIOS UNITARIOS'!AF36</f>
        <v/>
      </c>
      <c r="AN36" s="5" t="str">
        <f>+'EV PRECIO REFERENCIA'!AR36</f>
        <v>NO CUMPLE</v>
      </c>
      <c r="AO36" s="6">
        <f>+IF(AN36="NO OFERTADO",0,IF(AN36="NO CUMPLE EV TECNICA",0,IF(AN36="NO CUMPLE",0,IF(AN36="CUMPLE",('PRECIOS UNITARIOS'!$BB36*500)/AM36))))</f>
        <v>0</v>
      </c>
      <c r="AP36" s="5" t="str">
        <f>+'PRECIOS UNITARIOS'!AH36</f>
        <v/>
      </c>
      <c r="AQ36" s="5" t="str">
        <f>+'EV PRECIO REFERENCIA'!AU36</f>
        <v>NO CUMPLE</v>
      </c>
      <c r="AR36" s="6">
        <f>+IF(AQ36="NO OFERTADO",0,IF(AQ36="NO CUMPLE EV TECNICA",0,IF(AQ36="NO CUMPLE",0,IF(AQ36="CUMPLE",('PRECIOS UNITARIOS'!$BB36*500)/AP36))))</f>
        <v>0</v>
      </c>
      <c r="AS36" s="5" t="str">
        <f>+'PRECIOS UNITARIOS'!AJ36</f>
        <v/>
      </c>
      <c r="AT36" s="5" t="str">
        <f>+'EV PRECIO REFERENCIA'!AX36</f>
        <v>NO CUMPLE</v>
      </c>
      <c r="AU36" s="6">
        <f>+IF(AT36="NO OFERTADO",0,IF(AT36="NO CUMPLE EV TECNICA",0,IF(AT36="NO CUMPLE",0,IF(AT36="CUMPLE",('PRECIOS UNITARIOS'!$BB36*500)/AS36))))</f>
        <v>0</v>
      </c>
      <c r="AV36" s="5" t="str">
        <f>+'EV PRECIO REFERENCIA'!AY36</f>
        <v/>
      </c>
      <c r="AW36" s="5" t="str">
        <f>+'EV PRECIO REFERENCIA'!BA36</f>
        <v>NO CUMPLE</v>
      </c>
      <c r="AX36" s="6">
        <f>+IF(AW36="NO OFERTADO",0,IF(AW36="NO CUMPLE EV TECNICA",0,IF(AW36="NO CUMPLE",0,IF(AW36="CUMPLE",('PRECIOS UNITARIOS'!$BB36*500)/AV36))))</f>
        <v>0</v>
      </c>
      <c r="AY36" s="5" t="str">
        <f>+'EV PRECIO REFERENCIA'!BB36</f>
        <v/>
      </c>
      <c r="AZ36" s="5" t="str">
        <f>+'EV PRECIO REFERENCIA'!BD36</f>
        <v>NO CUMPLE</v>
      </c>
      <c r="BA36" s="6">
        <f>+IF(AZ36="NO OFERTADO",0,IF(AZ36="NO CUMPLE EV TECNICA",0,IF(AZ36="NO CUMPLE",0,IF(AZ36="CUMPLE",('PRECIOS UNITARIOS'!$BB36*500)/AY36))))</f>
        <v>0</v>
      </c>
      <c r="BB36" s="5" t="str">
        <f>+'PRECIOS UNITARIOS'!AP36</f>
        <v/>
      </c>
      <c r="BC36" s="5" t="str">
        <f>+'EV PRECIO REFERENCIA'!BG36</f>
        <v>NO CUMPLE</v>
      </c>
      <c r="BD36" s="6">
        <f>+IF(BC36="NO OFERTADO",0,IF(BC36="NO CUMPLE EV TECNICA",0,IF(BC36="NO CUMPLE",0,IF(BC36="CUMPLE",('PRECIOS UNITARIOS'!$BB36*500)/BB36))))</f>
        <v>0</v>
      </c>
      <c r="BE36" s="5" t="str">
        <f>+'PRECIOS UNITARIOS'!AR36</f>
        <v/>
      </c>
      <c r="BF36" s="5" t="str">
        <f>+'EV PRECIO REFERENCIA'!BJ36</f>
        <v>NO CUMPLE</v>
      </c>
      <c r="BG36" s="6">
        <f>+IF(BF36="NO OFERTADO",0,IF(BF36="NO CUMPLE EV TECNICA",0,IF(BF36="NO CUMPLE",0,IF(BF36="CUMPLE",('PRECIOS UNITARIOS'!$BB36*500)/BE36))))</f>
        <v>0</v>
      </c>
      <c r="BH36" s="5" t="str">
        <f>+'EV PRECIO REFERENCIA'!BK36</f>
        <v/>
      </c>
      <c r="BI36" s="5" t="str">
        <f>+'EV PRECIO REFERENCIA'!BM36</f>
        <v>NO CUMPLE</v>
      </c>
      <c r="BJ36" s="6">
        <f>+IF(BI36="NO OFERTADO",0,IF(BI36="NO CUMPLE EV TECNICA",0,IF(BI36="NO CUMPLE",0,IF(BI36="CUMPLE",('PRECIOS UNITARIOS'!$BB36*500)/BH36))))</f>
        <v>0</v>
      </c>
      <c r="BK36" s="5" t="str">
        <f>+'EV PRECIO REFERENCIA'!BQ36</f>
        <v/>
      </c>
      <c r="BL36" s="5" t="str">
        <f>+'EV PRECIO REFERENCIA'!BS36</f>
        <v>NO CUMPLE</v>
      </c>
      <c r="BM36" s="6">
        <f>+IF(BL36="NO OFERTADO",0,IF(BL36="NO CUMPLE EV TECNICA",0,IF(BL36="NO CUMPLE",0,IF(BL36="CUMPLE",('PRECIOS UNITARIOS'!$BB36*500)/BK36))))</f>
        <v>0</v>
      </c>
      <c r="BN36" s="5" t="str">
        <f>+'PRECIOS UNITARIOS'!AX36</f>
        <v/>
      </c>
      <c r="BO36" s="5" t="str">
        <f>+'EV PRECIO REFERENCIA'!BV36</f>
        <v>NO CUMPLE</v>
      </c>
      <c r="BP36" s="6">
        <f>+IF(BO36="NO OFERTADO",0,IF(BO36="NO CUMPLE EV TECNICA",0,IF(BO36="NO CUMPLE",0,IF(BO36="CUMPLE",('PRECIOS UNITARIOS'!$BB36*500)/BN36))))</f>
        <v>0</v>
      </c>
      <c r="BQ36" s="6">
        <f t="shared" si="2"/>
        <v>0</v>
      </c>
      <c r="BR36" s="6" t="s">
        <v>847</v>
      </c>
      <c r="BS36" s="6">
        <v>0</v>
      </c>
      <c r="BT36" s="6" t="s">
        <v>847</v>
      </c>
      <c r="BU36" s="6">
        <v>0</v>
      </c>
      <c r="BV36" s="6" t="s">
        <v>847</v>
      </c>
      <c r="BW36" s="154" t="s">
        <v>823</v>
      </c>
      <c r="BX36" s="3" t="s">
        <v>406</v>
      </c>
    </row>
    <row r="37" spans="1:77" x14ac:dyDescent="0.2">
      <c r="A37" s="18">
        <f t="shared" si="0"/>
        <v>28</v>
      </c>
      <c r="B37" s="22" t="str">
        <f>VLOOKUP(A37,'PRECIOS UNITARIOS'!A37:B368,2,0)</f>
        <v>DM2361</v>
      </c>
      <c r="C37" s="135" t="str">
        <f>VLOOKUP(A37,'PRECIOS UNITARIOS'!A37:C368,3,0)</f>
        <v>CAMISAS URETERALES FLEXIBLE 11.5X45-46</v>
      </c>
      <c r="D37" s="18">
        <f>VLOOKUP(A37,'PRECIOS UNITARIOS'!A37:D368,4,0)</f>
        <v>1</v>
      </c>
      <c r="E37" s="23" t="str">
        <f>VLOOKUP(A37,'PRECIOS UNITARIOS'!A37:E368,5,0)</f>
        <v>UN</v>
      </c>
      <c r="F37" s="23">
        <f>VLOOKUP(A37,'PRECIOS UNITARIOS'!A37:F368,6,0)</f>
        <v>647250</v>
      </c>
      <c r="G37" s="23">
        <f>VLOOKUP(A37,'PRECIOS UNITARIOS'!A37:G368,7,0)</f>
        <v>1</v>
      </c>
      <c r="H37" s="23">
        <f t="shared" si="3"/>
        <v>647250</v>
      </c>
      <c r="I37" s="5" t="str">
        <f>+'EV PRECIO REFERENCIA'!I37</f>
        <v/>
      </c>
      <c r="J37" s="5" t="str">
        <f>+'EV PRECIO REFERENCIA'!K37</f>
        <v>NO CUMPLE</v>
      </c>
      <c r="K37" s="6">
        <f>+IF(J37="NO OFERTADO",0,IF(J37="NO CUMPLE EV TECNICA",0,IF(J37="NO CUMPLE",0,IF(J37="CUMPLE",('PRECIOS UNITARIOS'!$BB37*500)/I37))))</f>
        <v>0</v>
      </c>
      <c r="L37" s="5" t="str">
        <f>+'EV PRECIO REFERENCIA'!L37</f>
        <v/>
      </c>
      <c r="M37" s="5" t="str">
        <f>+'EV PRECIO REFERENCIA'!N37</f>
        <v>NO CUMPLE</v>
      </c>
      <c r="N37" s="6">
        <f>+IF(M37="NO OFERTADO",0,IF(M37="NO CUMPLE EV TECNICA",0,IF(M37="NO CUMPLE",0,IF(M37="CUMPLE",('PRECIOS UNITARIOS'!$BB37*500)/L37))))</f>
        <v>0</v>
      </c>
      <c r="O37" s="5" t="str">
        <f>+'PRECIOS UNITARIOS'!N37</f>
        <v/>
      </c>
      <c r="P37" s="5" t="str">
        <f>+'EV PRECIO REFERENCIA'!Q37</f>
        <v>NO CUMPLE</v>
      </c>
      <c r="Q37" s="6">
        <f>+IF(P37="NO OFERTADO",0,IF(P37="NO CUMPLE EV TECNICA",0,IF(P37="NO CUMPLE",0,IF(P37="CUMPLE",('PRECIOS UNITARIOS'!$BB37*500)/O37))))</f>
        <v>0</v>
      </c>
      <c r="R37" s="5" t="str">
        <f>+'PRECIOS UNITARIOS'!P37</f>
        <v/>
      </c>
      <c r="S37" s="5" t="str">
        <f>+'EV PRECIO REFERENCIA'!T37</f>
        <v>NO CUMPLE</v>
      </c>
      <c r="T37" s="6">
        <f>+IF(S37="NO OFERTADO",0,IF(S37="NO CUMPLE EV TECNICA",0,IF(S37="NO CUMPLE",0,IF(S37="CUMPLE",('PRECIOS UNITARIOS'!$BB37*500)/R37))))</f>
        <v>0</v>
      </c>
      <c r="U37" s="6" t="str">
        <f>+'EV PRECIO REFERENCIA'!U37</f>
        <v/>
      </c>
      <c r="V37" s="5" t="str">
        <f>+'EV PRECIO REFERENCIA'!W37</f>
        <v>NO CUMPLE</v>
      </c>
      <c r="W37" s="6">
        <f>+IF(V37="NO OFERTADO",0,IF(V37="NO CUMPLE EV TECNICA",0,IF(V37="NO CUMPLE",0,IF(V37="CUMPLE",('PRECIOS UNITARIOS'!$BB37*500)/U37))))</f>
        <v>0</v>
      </c>
      <c r="X37" s="6" t="str">
        <f>+'EV PRECIO REFERENCIA'!X37</f>
        <v/>
      </c>
      <c r="Y37" s="5" t="str">
        <f>+'EV PRECIO REFERENCIA'!Z37</f>
        <v>NO CUMPLE</v>
      </c>
      <c r="Z37" s="6">
        <f>+IF(Y37="NO OFERTADO",0,IF(Y37="NO CUMPLE EV TECNICA",0,IF(Y37="NO CUMPLE",0,IF(Y37="CUMPLE",('PRECIOS UNITARIOS'!$BB37*500)/X37))))</f>
        <v>0</v>
      </c>
      <c r="AA37" s="5" t="str">
        <f>+'PRECIOS UNITARIOS'!X37</f>
        <v/>
      </c>
      <c r="AB37" s="5" t="str">
        <f>+'EV PRECIO REFERENCIA'!AF37</f>
        <v>NO CUMPLE</v>
      </c>
      <c r="AC37" s="6">
        <f>+IF(AB37="NO OFERTADO",0,IF(AB37="NO CUMPLE EV TECNICA",0,IF(AB37="NO CUMPLE",0,IF(AB37="CUMPLE",('PRECIOS UNITARIOS'!$BB37*500)/AA37))))</f>
        <v>0</v>
      </c>
      <c r="AD37" s="5" t="str">
        <f>+'PRECIOS UNITARIOS'!Z37</f>
        <v/>
      </c>
      <c r="AE37" s="5" t="str">
        <f>+'EV PRECIO REFERENCIA'!AI37</f>
        <v>NO CUMPLE</v>
      </c>
      <c r="AF37" s="6">
        <f>+IF(AE37="NO OFERTADO",0,IF(AE37="NO CUMPLE EV TECNICA",0,IF(AE37="NO CUMPLE",0,IF(AE37="CUMPLE",('PRECIOS UNITARIOS'!$BB37*500)/AD37))))</f>
        <v>0</v>
      </c>
      <c r="AG37" s="5" t="str">
        <f>+'PRECIOS UNITARIOS'!AB37</f>
        <v/>
      </c>
      <c r="AH37" s="5" t="str">
        <f>+'EV PRECIO REFERENCIA'!AL37</f>
        <v>NO CUMPLE</v>
      </c>
      <c r="AI37" s="6">
        <f>+IF(AH37="NO OFERTADO",0,IF(AH37="NO CUMPLE EV TECNICA",0,IF(AH37="NO CUMPLE",0,IF(AH37="CUMPLE",('PRECIOS UNITARIOS'!$BB37*500)/AG37))))</f>
        <v>0</v>
      </c>
      <c r="AJ37" s="5" t="str">
        <f>+'PRECIOS UNITARIOS'!AD37</f>
        <v/>
      </c>
      <c r="AK37" s="5" t="str">
        <f>+'EV PRECIO REFERENCIA'!AO37</f>
        <v>NO CUMPLE</v>
      </c>
      <c r="AL37" s="6">
        <f>+IF(AK37="NO OFERTADO",0,IF(AK37="NO CUMPLE EV TECNICA",0,IF(AK37="NO CUMPLE",0,IF(AK37="CUMPLE",('PRECIOS UNITARIOS'!$BB37*500)/AJ37))))</f>
        <v>0</v>
      </c>
      <c r="AM37" s="5" t="str">
        <f>+'PRECIOS UNITARIOS'!AF37</f>
        <v/>
      </c>
      <c r="AN37" s="5" t="str">
        <f>+'EV PRECIO REFERENCIA'!AR37</f>
        <v>NO CUMPLE</v>
      </c>
      <c r="AO37" s="6">
        <f>+IF(AN37="NO OFERTADO",0,IF(AN37="NO CUMPLE EV TECNICA",0,IF(AN37="NO CUMPLE",0,IF(AN37="CUMPLE",('PRECIOS UNITARIOS'!$BB37*500)/AM37))))</f>
        <v>0</v>
      </c>
      <c r="AP37" s="5" t="str">
        <f>+'PRECIOS UNITARIOS'!AH37</f>
        <v/>
      </c>
      <c r="AQ37" s="5" t="str">
        <f>+'EV PRECIO REFERENCIA'!AU37</f>
        <v>NO CUMPLE</v>
      </c>
      <c r="AR37" s="6">
        <f>+IF(AQ37="NO OFERTADO",0,IF(AQ37="NO CUMPLE EV TECNICA",0,IF(AQ37="NO CUMPLE",0,IF(AQ37="CUMPLE",('PRECIOS UNITARIOS'!$BB37*500)/AP37))))</f>
        <v>0</v>
      </c>
      <c r="AS37" s="5" t="str">
        <f>+'PRECIOS UNITARIOS'!AJ37</f>
        <v/>
      </c>
      <c r="AT37" s="5" t="str">
        <f>+'EV PRECIO REFERENCIA'!AX37</f>
        <v>NO CUMPLE</v>
      </c>
      <c r="AU37" s="6">
        <f>+IF(AT37="NO OFERTADO",0,IF(AT37="NO CUMPLE EV TECNICA",0,IF(AT37="NO CUMPLE",0,IF(AT37="CUMPLE",('PRECIOS UNITARIOS'!$BB37*500)/AS37))))</f>
        <v>0</v>
      </c>
      <c r="AV37" s="5" t="str">
        <f>+'EV PRECIO REFERENCIA'!AY37</f>
        <v/>
      </c>
      <c r="AW37" s="5" t="str">
        <f>+'EV PRECIO REFERENCIA'!BA37</f>
        <v>NO CUMPLE</v>
      </c>
      <c r="AX37" s="6">
        <f>+IF(AW37="NO OFERTADO",0,IF(AW37="NO CUMPLE EV TECNICA",0,IF(AW37="NO CUMPLE",0,IF(AW37="CUMPLE",('PRECIOS UNITARIOS'!$BB37*500)/AV37))))</f>
        <v>0</v>
      </c>
      <c r="AY37" s="5" t="str">
        <f>+'EV PRECIO REFERENCIA'!BB37</f>
        <v/>
      </c>
      <c r="AZ37" s="5" t="str">
        <f>+'EV PRECIO REFERENCIA'!BD37</f>
        <v>NO CUMPLE</v>
      </c>
      <c r="BA37" s="6">
        <f>+IF(AZ37="NO OFERTADO",0,IF(AZ37="NO CUMPLE EV TECNICA",0,IF(AZ37="NO CUMPLE",0,IF(AZ37="CUMPLE",('PRECIOS UNITARIOS'!$BB37*500)/AY37))))</f>
        <v>0</v>
      </c>
      <c r="BB37" s="5" t="str">
        <f>+'PRECIOS UNITARIOS'!AP37</f>
        <v/>
      </c>
      <c r="BC37" s="5" t="str">
        <f>+'EV PRECIO REFERENCIA'!BG37</f>
        <v>NO CUMPLE</v>
      </c>
      <c r="BD37" s="6">
        <f>+IF(BC37="NO OFERTADO",0,IF(BC37="NO CUMPLE EV TECNICA",0,IF(BC37="NO CUMPLE",0,IF(BC37="CUMPLE",('PRECIOS UNITARIOS'!$BB37*500)/BB37))))</f>
        <v>0</v>
      </c>
      <c r="BE37" s="5" t="str">
        <f>+'PRECIOS UNITARIOS'!AR37</f>
        <v/>
      </c>
      <c r="BF37" s="5" t="str">
        <f>+'EV PRECIO REFERENCIA'!BJ37</f>
        <v>NO CUMPLE</v>
      </c>
      <c r="BG37" s="6">
        <f>+IF(BF37="NO OFERTADO",0,IF(BF37="NO CUMPLE EV TECNICA",0,IF(BF37="NO CUMPLE",0,IF(BF37="CUMPLE",('PRECIOS UNITARIOS'!$BB37*500)/BE37))))</f>
        <v>0</v>
      </c>
      <c r="BH37" s="5" t="str">
        <f>+'EV PRECIO REFERENCIA'!BK37</f>
        <v/>
      </c>
      <c r="BI37" s="5" t="str">
        <f>+'EV PRECIO REFERENCIA'!BM37</f>
        <v>NO CUMPLE</v>
      </c>
      <c r="BJ37" s="6">
        <f>+IF(BI37="NO OFERTADO",0,IF(BI37="NO CUMPLE EV TECNICA",0,IF(BI37="NO CUMPLE",0,IF(BI37="CUMPLE",('PRECIOS UNITARIOS'!$BB37*500)/BH37))))</f>
        <v>0</v>
      </c>
      <c r="BK37" s="5" t="str">
        <f>+'EV PRECIO REFERENCIA'!BQ37</f>
        <v/>
      </c>
      <c r="BL37" s="5" t="str">
        <f>+'EV PRECIO REFERENCIA'!BS37</f>
        <v>NO CUMPLE</v>
      </c>
      <c r="BM37" s="6">
        <f>+IF(BL37="NO OFERTADO",0,IF(BL37="NO CUMPLE EV TECNICA",0,IF(BL37="NO CUMPLE",0,IF(BL37="CUMPLE",('PRECIOS UNITARIOS'!$BB37*500)/BK37))))</f>
        <v>0</v>
      </c>
      <c r="BN37" s="5" t="str">
        <f>+'PRECIOS UNITARIOS'!AX37</f>
        <v/>
      </c>
      <c r="BO37" s="5" t="str">
        <f>+'EV PRECIO REFERENCIA'!BV37</f>
        <v>NO CUMPLE</v>
      </c>
      <c r="BP37" s="6">
        <f>+IF(BO37="NO OFERTADO",0,IF(BO37="NO CUMPLE EV TECNICA",0,IF(BO37="NO CUMPLE",0,IF(BO37="CUMPLE",('PRECIOS UNITARIOS'!$BB37*500)/BN37))))</f>
        <v>0</v>
      </c>
      <c r="BQ37" s="6">
        <f t="shared" si="2"/>
        <v>0</v>
      </c>
      <c r="BR37" s="6" t="s">
        <v>847</v>
      </c>
      <c r="BS37" s="6">
        <v>0</v>
      </c>
      <c r="BT37" s="6" t="s">
        <v>847</v>
      </c>
      <c r="BU37" s="6">
        <v>0</v>
      </c>
      <c r="BV37" s="6" t="s">
        <v>847</v>
      </c>
      <c r="BW37" s="154" t="s">
        <v>823</v>
      </c>
      <c r="BX37" s="3" t="s">
        <v>407</v>
      </c>
    </row>
    <row r="38" spans="1:77" ht="38.25" x14ac:dyDescent="0.2">
      <c r="A38" s="18">
        <f t="shared" si="0"/>
        <v>29</v>
      </c>
      <c r="B38" s="22" t="str">
        <f>VLOOKUP(A38,'PRECIOS UNITARIOS'!A38:B369,2,0)</f>
        <v>DM206</v>
      </c>
      <c r="C38" s="135" t="str">
        <f>VLOOKUP(A38,'PRECIOS UNITARIOS'!A38:C369,3,0)</f>
        <v>CANDADO CARRO DE PARO CON NUMERO CONSECUTIVO</v>
      </c>
      <c r="D38" s="18">
        <f>VLOOKUP(A38,'PRECIOS UNITARIOS'!A38:D369,4,0)</f>
        <v>1</v>
      </c>
      <c r="E38" s="23" t="str">
        <f>VLOOKUP(A38,'PRECIOS UNITARIOS'!A38:E369,5,0)</f>
        <v>UN</v>
      </c>
      <c r="F38" s="23">
        <f>VLOOKUP(A38,'PRECIOS UNITARIOS'!A38:F369,6,0)</f>
        <v>428.4</v>
      </c>
      <c r="G38" s="23">
        <f>VLOOKUP(A38,'PRECIOS UNITARIOS'!A38:G369,7,0)</f>
        <v>422</v>
      </c>
      <c r="H38" s="23">
        <f t="shared" si="3"/>
        <v>180784.8</v>
      </c>
      <c r="I38" s="5" t="str">
        <f>+'EV PRECIO REFERENCIA'!I38</f>
        <v/>
      </c>
      <c r="J38" s="5" t="str">
        <f>+'EV PRECIO REFERENCIA'!K38</f>
        <v>NO CUMPLE</v>
      </c>
      <c r="K38" s="6">
        <f>+IF(J38="NO OFERTADO",0,IF(J38="NO CUMPLE EV TECNICA",0,IF(J38="NO CUMPLE",0,IF(J38="CUMPLE",('PRECIOS UNITARIOS'!$BB38*500)/I38))))</f>
        <v>0</v>
      </c>
      <c r="L38" s="5" t="str">
        <f>+'EV PRECIO REFERENCIA'!L38</f>
        <v/>
      </c>
      <c r="M38" s="5" t="str">
        <f>+'EV PRECIO REFERENCIA'!N38</f>
        <v>NO CUMPLE</v>
      </c>
      <c r="N38" s="6">
        <f>+IF(M38="NO OFERTADO",0,IF(M38="NO CUMPLE EV TECNICA",0,IF(M38="NO CUMPLE",0,IF(M38="CUMPLE",('PRECIOS UNITARIOS'!$BB38*500)/L38))))</f>
        <v>0</v>
      </c>
      <c r="O38" s="5" t="str">
        <f>+'PRECIOS UNITARIOS'!N38</f>
        <v/>
      </c>
      <c r="P38" s="5" t="str">
        <f>+'EV PRECIO REFERENCIA'!Q38</f>
        <v>NO CUMPLE</v>
      </c>
      <c r="Q38" s="6">
        <f>+IF(P38="NO OFERTADO",0,IF(P38="NO CUMPLE EV TECNICA",0,IF(P38="NO CUMPLE",0,IF(P38="CUMPLE",('PRECIOS UNITARIOS'!$BB38*500)/O38))))</f>
        <v>0</v>
      </c>
      <c r="R38" s="5" t="str">
        <f>+'PRECIOS UNITARIOS'!P38</f>
        <v/>
      </c>
      <c r="S38" s="5" t="str">
        <f>+'EV PRECIO REFERENCIA'!T38</f>
        <v>NO CUMPLE</v>
      </c>
      <c r="T38" s="6">
        <f>+IF(S38="NO OFERTADO",0,IF(S38="NO CUMPLE EV TECNICA",0,IF(S38="NO CUMPLE",0,IF(S38="CUMPLE",('PRECIOS UNITARIOS'!$BB38*500)/R38))))</f>
        <v>0</v>
      </c>
      <c r="U38" s="6" t="str">
        <f>+'EV PRECIO REFERENCIA'!U38</f>
        <v/>
      </c>
      <c r="V38" s="5" t="str">
        <f>+'EV PRECIO REFERENCIA'!W38</f>
        <v>NO CUMPLE</v>
      </c>
      <c r="W38" s="6">
        <f>+IF(V38="NO OFERTADO",0,IF(V38="NO CUMPLE EV TECNICA",0,IF(V38="NO CUMPLE",0,IF(V38="CUMPLE",('PRECIOS UNITARIOS'!$BB38*500)/U38))))</f>
        <v>0</v>
      </c>
      <c r="X38" s="6" t="str">
        <f>+'EV PRECIO REFERENCIA'!X38</f>
        <v/>
      </c>
      <c r="Y38" s="5" t="str">
        <f>+'EV PRECIO REFERENCIA'!Z38</f>
        <v>NO CUMPLE</v>
      </c>
      <c r="Z38" s="6">
        <f>+IF(Y38="NO OFERTADO",0,IF(Y38="NO CUMPLE EV TECNICA",0,IF(Y38="NO CUMPLE",0,IF(Y38="CUMPLE",('PRECIOS UNITARIOS'!$BB38*500)/X38))))</f>
        <v>0</v>
      </c>
      <c r="AA38" s="5" t="str">
        <f>+'PRECIOS UNITARIOS'!X38</f>
        <v/>
      </c>
      <c r="AB38" s="5" t="str">
        <f>+'EV PRECIO REFERENCIA'!AF38</f>
        <v>NO CUMPLE</v>
      </c>
      <c r="AC38" s="6">
        <f>+IF(AB38="NO OFERTADO",0,IF(AB38="NO CUMPLE EV TECNICA",0,IF(AB38="NO CUMPLE",0,IF(AB38="CUMPLE",('PRECIOS UNITARIOS'!$BB38*500)/AA38))))</f>
        <v>0</v>
      </c>
      <c r="AD38" s="5" t="str">
        <f>+'PRECIOS UNITARIOS'!Z38</f>
        <v/>
      </c>
      <c r="AE38" s="5" t="str">
        <f>+'EV PRECIO REFERENCIA'!AI38</f>
        <v>NO CUMPLE</v>
      </c>
      <c r="AF38" s="6">
        <f>+IF(AE38="NO OFERTADO",0,IF(AE38="NO CUMPLE EV TECNICA",0,IF(AE38="NO CUMPLE",0,IF(AE38="CUMPLE",('PRECIOS UNITARIOS'!$BB38*500)/AD38))))</f>
        <v>0</v>
      </c>
      <c r="AG38" s="5" t="str">
        <f>+'PRECIOS UNITARIOS'!AB38</f>
        <v/>
      </c>
      <c r="AH38" s="5" t="str">
        <f>+'EV PRECIO REFERENCIA'!AL38</f>
        <v>NO CUMPLE</v>
      </c>
      <c r="AI38" s="6">
        <f>+IF(AH38="NO OFERTADO",0,IF(AH38="NO CUMPLE EV TECNICA",0,IF(AH38="NO CUMPLE",0,IF(AH38="CUMPLE",('PRECIOS UNITARIOS'!$BB38*500)/AG38))))</f>
        <v>0</v>
      </c>
      <c r="AJ38" s="5" t="str">
        <f>+'PRECIOS UNITARIOS'!AD38</f>
        <v/>
      </c>
      <c r="AK38" s="5" t="str">
        <f>+'EV PRECIO REFERENCIA'!AO38</f>
        <v>NO CUMPLE</v>
      </c>
      <c r="AL38" s="6">
        <f>+IF(AK38="NO OFERTADO",0,IF(AK38="NO CUMPLE EV TECNICA",0,IF(AK38="NO CUMPLE",0,IF(AK38="CUMPLE",('PRECIOS UNITARIOS'!$BB38*500)/AJ38))))</f>
        <v>0</v>
      </c>
      <c r="AM38" s="5">
        <f>+'PRECIOS UNITARIOS'!AF38</f>
        <v>428.4</v>
      </c>
      <c r="AN38" s="5" t="str">
        <f>+'EV PRECIO REFERENCIA'!AR38</f>
        <v>CUMPLE</v>
      </c>
      <c r="AO38" s="6">
        <f>+IF(AN38="NO OFERTADO",0,IF(AN38="NO CUMPLE EV TECNICA",0,IF(AN38="NO CUMPLE",0,IF(AN38="CUMPLE",('PRECIOS UNITARIOS'!$BB38*500)/AM38))))</f>
        <v>500</v>
      </c>
      <c r="AP38" s="5" t="str">
        <f>+'PRECIOS UNITARIOS'!AH38</f>
        <v/>
      </c>
      <c r="AQ38" s="5" t="str">
        <f>+'EV PRECIO REFERENCIA'!AU38</f>
        <v>NO CUMPLE</v>
      </c>
      <c r="AR38" s="6">
        <f>+IF(AQ38="NO OFERTADO",0,IF(AQ38="NO CUMPLE EV TECNICA",0,IF(AQ38="NO CUMPLE",0,IF(AQ38="CUMPLE",('PRECIOS UNITARIOS'!$BB38*500)/AP38))))</f>
        <v>0</v>
      </c>
      <c r="AS38" s="5" t="str">
        <f>+'PRECIOS UNITARIOS'!AJ38</f>
        <v/>
      </c>
      <c r="AT38" s="5" t="str">
        <f>+'EV PRECIO REFERENCIA'!AX38</f>
        <v>NO CUMPLE</v>
      </c>
      <c r="AU38" s="6">
        <f>+IF(AT38="NO OFERTADO",0,IF(AT38="NO CUMPLE EV TECNICA",0,IF(AT38="NO CUMPLE",0,IF(AT38="CUMPLE",('PRECIOS UNITARIOS'!$BB38*500)/AS38))))</f>
        <v>0</v>
      </c>
      <c r="AV38" s="5" t="str">
        <f>+'EV PRECIO REFERENCIA'!AY38</f>
        <v/>
      </c>
      <c r="AW38" s="5" t="str">
        <f>+'EV PRECIO REFERENCIA'!BA38</f>
        <v>NO CUMPLE</v>
      </c>
      <c r="AX38" s="6">
        <f>+IF(AW38="NO OFERTADO",0,IF(AW38="NO CUMPLE EV TECNICA",0,IF(AW38="NO CUMPLE",0,IF(AW38="CUMPLE",('PRECIOS UNITARIOS'!$BB38*500)/AV38))))</f>
        <v>0</v>
      </c>
      <c r="AY38" s="5">
        <f>+'EV PRECIO REFERENCIA'!BB38</f>
        <v>481</v>
      </c>
      <c r="AZ38" s="5" t="str">
        <f>+'EV PRECIO REFERENCIA'!BD38</f>
        <v>CUMPLE</v>
      </c>
      <c r="BA38" s="6">
        <f>+IF(AZ38="NO OFERTADO",0,IF(AZ38="NO CUMPLE EV TECNICA",0,IF(AZ38="NO CUMPLE",0,IF(AZ38="CUMPLE",('PRECIOS UNITARIOS'!$BB38*500)/AY38))))</f>
        <v>445.32224532224529</v>
      </c>
      <c r="BB38" s="5" t="str">
        <f>+'PRECIOS UNITARIOS'!AP38</f>
        <v/>
      </c>
      <c r="BC38" s="5" t="str">
        <f>+'EV PRECIO REFERENCIA'!BG38</f>
        <v>NO CUMPLE</v>
      </c>
      <c r="BD38" s="6">
        <f>+IF(BC38="NO OFERTADO",0,IF(BC38="NO CUMPLE EV TECNICA",0,IF(BC38="NO CUMPLE",0,IF(BC38="CUMPLE",('PRECIOS UNITARIOS'!$BB38*500)/BB38))))</f>
        <v>0</v>
      </c>
      <c r="BE38" s="5" t="str">
        <f>+'PRECIOS UNITARIOS'!AR38</f>
        <v/>
      </c>
      <c r="BF38" s="5" t="str">
        <f>+'EV PRECIO REFERENCIA'!BJ38</f>
        <v>NO CUMPLE</v>
      </c>
      <c r="BG38" s="6">
        <f>+IF(BF38="NO OFERTADO",0,IF(BF38="NO CUMPLE EV TECNICA",0,IF(BF38="NO CUMPLE",0,IF(BF38="CUMPLE",('PRECIOS UNITARIOS'!$BB38*500)/BE38))))</f>
        <v>0</v>
      </c>
      <c r="BH38" s="5" t="str">
        <f>+'EV PRECIO REFERENCIA'!BK38</f>
        <v/>
      </c>
      <c r="BI38" s="5" t="str">
        <f>+'EV PRECIO REFERENCIA'!BM38</f>
        <v>NO CUMPLE</v>
      </c>
      <c r="BJ38" s="6">
        <f>+IF(BI38="NO OFERTADO",0,IF(BI38="NO CUMPLE EV TECNICA",0,IF(BI38="NO CUMPLE",0,IF(BI38="CUMPLE",('PRECIOS UNITARIOS'!$BB38*500)/BH38))))</f>
        <v>0</v>
      </c>
      <c r="BK38" s="5" t="str">
        <f>+'EV PRECIO REFERENCIA'!BQ38</f>
        <v/>
      </c>
      <c r="BL38" s="5" t="str">
        <f>+'EV PRECIO REFERENCIA'!BS38</f>
        <v>NO CUMPLE</v>
      </c>
      <c r="BM38" s="6">
        <f>+IF(BL38="NO OFERTADO",0,IF(BL38="NO CUMPLE EV TECNICA",0,IF(BL38="NO CUMPLE",0,IF(BL38="CUMPLE",('PRECIOS UNITARIOS'!$BB38*500)/BK38))))</f>
        <v>0</v>
      </c>
      <c r="BN38" s="5" t="str">
        <f>+'PRECIOS UNITARIOS'!AX38</f>
        <v/>
      </c>
      <c r="BO38" s="5" t="str">
        <f>+'EV PRECIO REFERENCIA'!BV38</f>
        <v>NO CUMPLE</v>
      </c>
      <c r="BP38" s="6">
        <f>+IF(BO38="NO OFERTADO",0,IF(BO38="NO CUMPLE EV TECNICA",0,IF(BO38="NO CUMPLE",0,IF(BO38="CUMPLE",('PRECIOS UNITARIOS'!$BB38*500)/BN38))))</f>
        <v>0</v>
      </c>
      <c r="BQ38" s="6">
        <f t="shared" si="2"/>
        <v>500</v>
      </c>
      <c r="BR38" s="6" t="s">
        <v>724</v>
      </c>
      <c r="BS38" s="6">
        <f t="shared" ref="BS38:BS44" si="5">MAX($K38,$N38,$Q38,$T38,$AF38,$AI38,$AL38,$AU38,$BD38,$BG38,$BP38,$AC38,$Z38,$W38,$BA38,$BM38,)</f>
        <v>445.32224532224529</v>
      </c>
      <c r="BT38" s="6" t="s">
        <v>726</v>
      </c>
      <c r="BU38" s="6">
        <f>MAX($K38,$N38,$Q38,$T38,$AF38,$AI38,$AL38,$AU38,$BD38,$BG38,$BP38,$AC38,$Z38,$W38,$BM38,)</f>
        <v>0</v>
      </c>
      <c r="BV38" s="6" t="s">
        <v>1023</v>
      </c>
      <c r="BW38" s="154" t="str">
        <f t="shared" ref="BW38:BW44" si="6">+BR38</f>
        <v>BIOPLAST S.A.S</v>
      </c>
      <c r="BX38" s="3" t="e">
        <v>#N/A</v>
      </c>
    </row>
    <row r="39" spans="1:77" ht="25.5" x14ac:dyDescent="0.2">
      <c r="A39" s="18">
        <f t="shared" si="0"/>
        <v>30</v>
      </c>
      <c r="B39" s="22" t="str">
        <f>VLOOKUP(A39,'PRECIOS UNITARIOS'!A39:B370,2,0)</f>
        <v>DM212</v>
      </c>
      <c r="C39" s="135" t="str">
        <f>VLOOKUP(A39,'PRECIOS UNITARIOS'!A39:C370,3,0)</f>
        <v>CANULA DE GUEDEL N 0</v>
      </c>
      <c r="D39" s="18">
        <f>VLOOKUP(A39,'PRECIOS UNITARIOS'!A39:D370,4,0)</f>
        <v>1</v>
      </c>
      <c r="E39" s="23" t="str">
        <f>VLOOKUP(A39,'PRECIOS UNITARIOS'!A39:E370,5,0)</f>
        <v>UN</v>
      </c>
      <c r="F39" s="23">
        <f>VLOOKUP(A39,'PRECIOS UNITARIOS'!A39:F370,6,0)</f>
        <v>922.25</v>
      </c>
      <c r="G39" s="23">
        <f>VLOOKUP(A39,'PRECIOS UNITARIOS'!A39:G370,7,0)</f>
        <v>10</v>
      </c>
      <c r="H39" s="23">
        <f t="shared" si="3"/>
        <v>9222.5</v>
      </c>
      <c r="I39" s="5" t="str">
        <f>+'EV PRECIO REFERENCIA'!I39</f>
        <v/>
      </c>
      <c r="J39" s="5" t="str">
        <f>+'EV PRECIO REFERENCIA'!K39</f>
        <v>NO CUMPLE</v>
      </c>
      <c r="K39" s="6">
        <f>+IF(J39="NO OFERTADO",0,IF(J39="NO CUMPLE EV TECNICA",0,IF(J39="NO CUMPLE",0,IF(J39="CUMPLE",('PRECIOS UNITARIOS'!$BB39*500)/I39))))</f>
        <v>0</v>
      </c>
      <c r="L39" s="5" t="str">
        <f>+'EV PRECIO REFERENCIA'!L39</f>
        <v/>
      </c>
      <c r="M39" s="5" t="str">
        <f>+'EV PRECIO REFERENCIA'!N39</f>
        <v>NO CUMPLE</v>
      </c>
      <c r="N39" s="6">
        <f>+IF(M39="NO OFERTADO",0,IF(M39="NO CUMPLE EV TECNICA",0,IF(M39="NO CUMPLE",0,IF(M39="CUMPLE",('PRECIOS UNITARIOS'!$BB39*500)/L39))))</f>
        <v>0</v>
      </c>
      <c r="O39" s="5">
        <f>+'PRECIOS UNITARIOS'!N39</f>
        <v>960</v>
      </c>
      <c r="P39" s="5" t="str">
        <f>+'EV PRECIO REFERENCIA'!Q39</f>
        <v>CUMPLE</v>
      </c>
      <c r="Q39" s="6">
        <f>+IF(P39="NO OFERTADO",0,IF(P39="NO CUMPLE EV TECNICA",0,IF(P39="NO CUMPLE",0,IF(P39="CUMPLE",('PRECIOS UNITARIOS'!$BB39*500)/O39))))</f>
        <v>474.140625</v>
      </c>
      <c r="R39" s="5" t="str">
        <f>+'PRECIOS UNITARIOS'!P39</f>
        <v/>
      </c>
      <c r="S39" s="5" t="str">
        <f>+'EV PRECIO REFERENCIA'!T39</f>
        <v>NO CUMPLE</v>
      </c>
      <c r="T39" s="6">
        <f>+IF(S39="NO OFERTADO",0,IF(S39="NO CUMPLE EV TECNICA",0,IF(S39="NO CUMPLE",0,IF(S39="CUMPLE",('PRECIOS UNITARIOS'!$BB39*500)/R39))))</f>
        <v>0</v>
      </c>
      <c r="U39" s="6" t="str">
        <f>+'EV PRECIO REFERENCIA'!U39</f>
        <v/>
      </c>
      <c r="V39" s="5" t="str">
        <f>+'EV PRECIO REFERENCIA'!W39</f>
        <v>NO CUMPLE</v>
      </c>
      <c r="W39" s="6">
        <f>+IF(V39="NO OFERTADO",0,IF(V39="NO CUMPLE EV TECNICA",0,IF(V39="NO CUMPLE",0,IF(V39="CUMPLE",('PRECIOS UNITARIOS'!$BB39*500)/U39))))</f>
        <v>0</v>
      </c>
      <c r="X39" s="6" t="str">
        <f>+'EV PRECIO REFERENCIA'!X39</f>
        <v/>
      </c>
      <c r="Y39" s="5" t="str">
        <f>+'EV PRECIO REFERENCIA'!Z39</f>
        <v>NO CUMPLE</v>
      </c>
      <c r="Z39" s="6">
        <f>+IF(Y39="NO OFERTADO",0,IF(Y39="NO CUMPLE EV TECNICA",0,IF(Y39="NO CUMPLE",0,IF(Y39="CUMPLE",('PRECIOS UNITARIOS'!$BB39*500)/X39))))</f>
        <v>0</v>
      </c>
      <c r="AA39" s="5" t="str">
        <f>+'PRECIOS UNITARIOS'!X39</f>
        <v/>
      </c>
      <c r="AB39" s="5" t="str">
        <f>+'EV PRECIO REFERENCIA'!AF39</f>
        <v>NO CUMPLE</v>
      </c>
      <c r="AC39" s="6">
        <f>+IF(AB39="NO OFERTADO",0,IF(AB39="NO CUMPLE EV TECNICA",0,IF(AB39="NO CUMPLE",0,IF(AB39="CUMPLE",('PRECIOS UNITARIOS'!$BB39*500)/AA39))))</f>
        <v>0</v>
      </c>
      <c r="AD39" s="5">
        <f>+'PRECIOS UNITARIOS'!Z39</f>
        <v>1090.1709000000001</v>
      </c>
      <c r="AE39" s="5" t="str">
        <f>+'EV PRECIO REFERENCIA'!AI39</f>
        <v>CUMPLE</v>
      </c>
      <c r="AF39" s="6">
        <f>+IF(AE39="NO OFERTADO",0,IF(AE39="NO CUMPLE EV TECNICA",0,IF(AE39="NO CUMPLE",0,IF(AE39="CUMPLE",('PRECIOS UNITARIOS'!$BB39*500)/AD39))))</f>
        <v>417.52627959524506</v>
      </c>
      <c r="AG39" s="5" t="str">
        <f>+'PRECIOS UNITARIOS'!AB39</f>
        <v/>
      </c>
      <c r="AH39" s="5" t="str">
        <f>+'EV PRECIO REFERENCIA'!AL39</f>
        <v>NO CUMPLE</v>
      </c>
      <c r="AI39" s="6">
        <f>+IF(AH39="NO OFERTADO",0,IF(AH39="NO CUMPLE EV TECNICA",0,IF(AH39="NO CUMPLE",0,IF(AH39="CUMPLE",('PRECIOS UNITARIOS'!$BB39*500)/AG39))))</f>
        <v>0</v>
      </c>
      <c r="AJ39" s="5" t="str">
        <f>+'PRECIOS UNITARIOS'!AD39</f>
        <v/>
      </c>
      <c r="AK39" s="5" t="str">
        <f>+'EV PRECIO REFERENCIA'!AO39</f>
        <v>NO CUMPLE</v>
      </c>
      <c r="AL39" s="6">
        <f>+IF(AK39="NO OFERTADO",0,IF(AK39="NO CUMPLE EV TECNICA",0,IF(AK39="NO CUMPLE",0,IF(AK39="CUMPLE",('PRECIOS UNITARIOS'!$BB39*500)/AJ39))))</f>
        <v>0</v>
      </c>
      <c r="AM39" s="5">
        <f>+'PRECIOS UNITARIOS'!AF39</f>
        <v>910.35</v>
      </c>
      <c r="AN39" s="5" t="str">
        <f>+'EV PRECIO REFERENCIA'!AR39</f>
        <v>CUMPLE</v>
      </c>
      <c r="AO39" s="6">
        <f>+IF(AN39="NO OFERTADO",0,IF(AN39="NO CUMPLE EV TECNICA",0,IF(AN39="NO CUMPLE",0,IF(AN39="CUMPLE",('PRECIOS UNITARIOS'!$BB39*500)/AM39))))</f>
        <v>500</v>
      </c>
      <c r="AP39" s="5" t="str">
        <f>+'PRECIOS UNITARIOS'!AH39</f>
        <v/>
      </c>
      <c r="AQ39" s="5" t="str">
        <f>+'EV PRECIO REFERENCIA'!AU39</f>
        <v>NO CUMPLE</v>
      </c>
      <c r="AR39" s="6">
        <f>+IF(AQ39="NO OFERTADO",0,IF(AQ39="NO CUMPLE EV TECNICA",0,IF(AQ39="NO CUMPLE",0,IF(AQ39="CUMPLE",('PRECIOS UNITARIOS'!$BB39*500)/AP39))))</f>
        <v>0</v>
      </c>
      <c r="AS39" s="5" t="str">
        <f>+'PRECIOS UNITARIOS'!AJ39</f>
        <v/>
      </c>
      <c r="AT39" s="5" t="str">
        <f>+'EV PRECIO REFERENCIA'!AX39</f>
        <v>NO CUMPLE</v>
      </c>
      <c r="AU39" s="6">
        <f>+IF(AT39="NO OFERTADO",0,IF(AT39="NO CUMPLE EV TECNICA",0,IF(AT39="NO CUMPLE",0,IF(AT39="CUMPLE",('PRECIOS UNITARIOS'!$BB39*500)/AS39))))</f>
        <v>0</v>
      </c>
      <c r="AV39" s="5" t="str">
        <f>+'EV PRECIO REFERENCIA'!AY39</f>
        <v/>
      </c>
      <c r="AW39" s="5" t="str">
        <f>+'EV PRECIO REFERENCIA'!BA39</f>
        <v>NO CUMPLE</v>
      </c>
      <c r="AX39" s="6">
        <f>+IF(AW39="NO OFERTADO",0,IF(AW39="NO CUMPLE EV TECNICA",0,IF(AW39="NO CUMPLE",0,IF(AW39="CUMPLE",('PRECIOS UNITARIOS'!$BB39*500)/AV39))))</f>
        <v>0</v>
      </c>
      <c r="AY39" s="5">
        <f>+'EV PRECIO REFERENCIA'!BB39</f>
        <v>1001.0000000000001</v>
      </c>
      <c r="AZ39" s="5" t="str">
        <f>+'EV PRECIO REFERENCIA'!BD39</f>
        <v>CUMPLE</v>
      </c>
      <c r="BA39" s="6">
        <f>+IF(AZ39="NO OFERTADO",0,IF(AZ39="NO CUMPLE EV TECNICA",0,IF(AZ39="NO CUMPLE",0,IF(AZ39="CUMPLE",('PRECIOS UNITARIOS'!$BB39*500)/AY39))))</f>
        <v>454.72027972027968</v>
      </c>
      <c r="BB39" s="5" t="str">
        <f>+'PRECIOS UNITARIOS'!AP39</f>
        <v/>
      </c>
      <c r="BC39" s="5" t="str">
        <f>+'EV PRECIO REFERENCIA'!BG39</f>
        <v>NO CUMPLE</v>
      </c>
      <c r="BD39" s="6">
        <f>+IF(BC39="NO OFERTADO",0,IF(BC39="NO CUMPLE EV TECNICA",0,IF(BC39="NO CUMPLE",0,IF(BC39="CUMPLE",('PRECIOS UNITARIOS'!$BB39*500)/BB39))))</f>
        <v>0</v>
      </c>
      <c r="BE39" s="5" t="str">
        <f>+'PRECIOS UNITARIOS'!AR39</f>
        <v/>
      </c>
      <c r="BF39" s="5" t="str">
        <f>+'EV PRECIO REFERENCIA'!BJ39</f>
        <v>NO CUMPLE</v>
      </c>
      <c r="BG39" s="6">
        <f>+IF(BF39="NO OFERTADO",0,IF(BF39="NO CUMPLE EV TECNICA",0,IF(BF39="NO CUMPLE",0,IF(BF39="CUMPLE",('PRECIOS UNITARIOS'!$BB39*500)/BE39))))</f>
        <v>0</v>
      </c>
      <c r="BH39" s="5" t="str">
        <f>+'EV PRECIO REFERENCIA'!BK39</f>
        <v/>
      </c>
      <c r="BI39" s="5" t="str">
        <f>+'EV PRECIO REFERENCIA'!BM39</f>
        <v>NO CUMPLE</v>
      </c>
      <c r="BJ39" s="6">
        <f>+IF(BI39="NO OFERTADO",0,IF(BI39="NO CUMPLE EV TECNICA",0,IF(BI39="NO CUMPLE",0,IF(BI39="CUMPLE",('PRECIOS UNITARIOS'!$BB39*500)/BH39))))</f>
        <v>0</v>
      </c>
      <c r="BK39" s="5" t="str">
        <f>+'EV PRECIO REFERENCIA'!BQ39</f>
        <v/>
      </c>
      <c r="BL39" s="5" t="str">
        <f>+'EV PRECIO REFERENCIA'!BS39</f>
        <v>NO CUMPLE</v>
      </c>
      <c r="BM39" s="6">
        <f>+IF(BL39="NO OFERTADO",0,IF(BL39="NO CUMPLE EV TECNICA",0,IF(BL39="NO CUMPLE",0,IF(BL39="CUMPLE",('PRECIOS UNITARIOS'!$BB39*500)/BK39))))</f>
        <v>0</v>
      </c>
      <c r="BN39" s="5" t="str">
        <f>+'PRECIOS UNITARIOS'!AX39</f>
        <v/>
      </c>
      <c r="BO39" s="5" t="str">
        <f>+'EV PRECIO REFERENCIA'!BV39</f>
        <v>NO CUMPLE</v>
      </c>
      <c r="BP39" s="6">
        <f>+IF(BO39="NO OFERTADO",0,IF(BO39="NO CUMPLE EV TECNICA",0,IF(BO39="NO CUMPLE",0,IF(BO39="CUMPLE",('PRECIOS UNITARIOS'!$BB39*500)/BN39))))</f>
        <v>0</v>
      </c>
      <c r="BQ39" s="6">
        <f t="shared" si="2"/>
        <v>500</v>
      </c>
      <c r="BR39" s="6" t="s">
        <v>724</v>
      </c>
      <c r="BS39" s="6">
        <f t="shared" si="5"/>
        <v>474.140625</v>
      </c>
      <c r="BT39" s="6" t="s">
        <v>734</v>
      </c>
      <c r="BU39" s="6">
        <f t="shared" ref="BU39:BU44" si="7">MAX($K39,$N39,$T39,$AF39,$AI39,$AL39,$AU39,$BD39,$BG39,$BP39,$AC39,$Z39,$W39,$BA39,$BM39,)</f>
        <v>454.72027972027968</v>
      </c>
      <c r="BV39" s="6" t="s">
        <v>726</v>
      </c>
      <c r="BW39" s="154" t="str">
        <f t="shared" si="6"/>
        <v>BIOPLAST S.A.S</v>
      </c>
      <c r="BX39" s="3" t="e">
        <v>#N/A</v>
      </c>
    </row>
    <row r="40" spans="1:77" ht="25.5" x14ac:dyDescent="0.2">
      <c r="A40" s="18">
        <f t="shared" si="0"/>
        <v>31</v>
      </c>
      <c r="B40" s="22" t="str">
        <f>VLOOKUP(A40,'PRECIOS UNITARIOS'!A40:B371,2,0)</f>
        <v>DM1238</v>
      </c>
      <c r="C40" s="135" t="str">
        <f>VLOOKUP(A40,'PRECIOS UNITARIOS'!A40:C371,3,0)</f>
        <v>CANULA DE GUEDEL N 1</v>
      </c>
      <c r="D40" s="18">
        <f>VLOOKUP(A40,'PRECIOS UNITARIOS'!A40:D371,4,0)</f>
        <v>1</v>
      </c>
      <c r="E40" s="23" t="str">
        <f>VLOOKUP(A40,'PRECIOS UNITARIOS'!A40:E371,5,0)</f>
        <v>UN</v>
      </c>
      <c r="F40" s="23">
        <f>VLOOKUP(A40,'PRECIOS UNITARIOS'!A40:F371,6,0)</f>
        <v>922.25</v>
      </c>
      <c r="G40" s="23">
        <f>VLOOKUP(A40,'PRECIOS UNITARIOS'!A40:G371,7,0)</f>
        <v>7</v>
      </c>
      <c r="H40" s="23">
        <f t="shared" si="3"/>
        <v>6455.75</v>
      </c>
      <c r="I40" s="5" t="str">
        <f>+'EV PRECIO REFERENCIA'!I40</f>
        <v/>
      </c>
      <c r="J40" s="5" t="str">
        <f>+'EV PRECIO REFERENCIA'!K40</f>
        <v>NO CUMPLE</v>
      </c>
      <c r="K40" s="6">
        <f>+IF(J40="NO OFERTADO",0,IF(J40="NO CUMPLE EV TECNICA",0,IF(J40="NO CUMPLE",0,IF(J40="CUMPLE",('PRECIOS UNITARIOS'!$BB40*500)/I40))))</f>
        <v>0</v>
      </c>
      <c r="L40" s="5" t="str">
        <f>+'EV PRECIO REFERENCIA'!L40</f>
        <v/>
      </c>
      <c r="M40" s="5" t="str">
        <f>+'EV PRECIO REFERENCIA'!N40</f>
        <v>NO CUMPLE</v>
      </c>
      <c r="N40" s="6">
        <f>+IF(M40="NO OFERTADO",0,IF(M40="NO CUMPLE EV TECNICA",0,IF(M40="NO CUMPLE",0,IF(M40="CUMPLE",('PRECIOS UNITARIOS'!$BB40*500)/L40))))</f>
        <v>0</v>
      </c>
      <c r="O40" s="5">
        <f>+'PRECIOS UNITARIOS'!N40</f>
        <v>960</v>
      </c>
      <c r="P40" s="5" t="str">
        <f>+'EV PRECIO REFERENCIA'!Q40</f>
        <v>CUMPLE</v>
      </c>
      <c r="Q40" s="6">
        <f>+IF(P40="NO OFERTADO",0,IF(P40="NO CUMPLE EV TECNICA",0,IF(P40="NO CUMPLE",0,IF(P40="CUMPLE",('PRECIOS UNITARIOS'!$BB40*500)/O40))))</f>
        <v>474.140625</v>
      </c>
      <c r="R40" s="5" t="str">
        <f>+'PRECIOS UNITARIOS'!P40</f>
        <v/>
      </c>
      <c r="S40" s="5" t="str">
        <f>+'EV PRECIO REFERENCIA'!T40</f>
        <v>NO CUMPLE</v>
      </c>
      <c r="T40" s="6">
        <f>+IF(S40="NO OFERTADO",0,IF(S40="NO CUMPLE EV TECNICA",0,IF(S40="NO CUMPLE",0,IF(S40="CUMPLE",('PRECIOS UNITARIOS'!$BB40*500)/R40))))</f>
        <v>0</v>
      </c>
      <c r="U40" s="6" t="str">
        <f>+'EV PRECIO REFERENCIA'!U40</f>
        <v/>
      </c>
      <c r="V40" s="5" t="str">
        <f>+'EV PRECIO REFERENCIA'!W40</f>
        <v>NO CUMPLE</v>
      </c>
      <c r="W40" s="6">
        <f>+IF(V40="NO OFERTADO",0,IF(V40="NO CUMPLE EV TECNICA",0,IF(V40="NO CUMPLE",0,IF(V40="CUMPLE",('PRECIOS UNITARIOS'!$BB40*500)/U40))))</f>
        <v>0</v>
      </c>
      <c r="X40" s="6" t="str">
        <f>+'EV PRECIO REFERENCIA'!X40</f>
        <v/>
      </c>
      <c r="Y40" s="5" t="str">
        <f>+'EV PRECIO REFERENCIA'!Z40</f>
        <v>NO CUMPLE</v>
      </c>
      <c r="Z40" s="6">
        <f>+IF(Y40="NO OFERTADO",0,IF(Y40="NO CUMPLE EV TECNICA",0,IF(Y40="NO CUMPLE",0,IF(Y40="CUMPLE",('PRECIOS UNITARIOS'!$BB40*500)/X40))))</f>
        <v>0</v>
      </c>
      <c r="AA40" s="5" t="str">
        <f>+'PRECIOS UNITARIOS'!X40</f>
        <v/>
      </c>
      <c r="AB40" s="5" t="str">
        <f>+'EV PRECIO REFERENCIA'!AF40</f>
        <v>NO CUMPLE</v>
      </c>
      <c r="AC40" s="6">
        <f>+IF(AB40="NO OFERTADO",0,IF(AB40="NO CUMPLE EV TECNICA",0,IF(AB40="NO CUMPLE",0,IF(AB40="CUMPLE",('PRECIOS UNITARIOS'!$BB40*500)/AA40))))</f>
        <v>0</v>
      </c>
      <c r="AD40" s="5" t="str">
        <f>+'PRECIOS UNITARIOS'!Z40</f>
        <v/>
      </c>
      <c r="AE40" s="5" t="str">
        <f>+'EV PRECIO REFERENCIA'!AI40</f>
        <v>NO CUMPLE</v>
      </c>
      <c r="AF40" s="6">
        <f>+IF(AE40="NO OFERTADO",0,IF(AE40="NO CUMPLE EV TECNICA",0,IF(AE40="NO CUMPLE",0,IF(AE40="CUMPLE",('PRECIOS UNITARIOS'!$BB40*500)/AD40))))</f>
        <v>0</v>
      </c>
      <c r="AG40" s="5" t="str">
        <f>+'PRECIOS UNITARIOS'!AB40</f>
        <v/>
      </c>
      <c r="AH40" s="5" t="str">
        <f>+'EV PRECIO REFERENCIA'!AL40</f>
        <v>NO CUMPLE</v>
      </c>
      <c r="AI40" s="6">
        <f>+IF(AH40="NO OFERTADO",0,IF(AH40="NO CUMPLE EV TECNICA",0,IF(AH40="NO CUMPLE",0,IF(AH40="CUMPLE",('PRECIOS UNITARIOS'!$BB40*500)/AG40))))</f>
        <v>0</v>
      </c>
      <c r="AJ40" s="5" t="str">
        <f>+'PRECIOS UNITARIOS'!AD40</f>
        <v/>
      </c>
      <c r="AK40" s="5" t="str">
        <f>+'EV PRECIO REFERENCIA'!AO40</f>
        <v>NO CUMPLE</v>
      </c>
      <c r="AL40" s="6">
        <f>+IF(AK40="NO OFERTADO",0,IF(AK40="NO CUMPLE EV TECNICA",0,IF(AK40="NO CUMPLE",0,IF(AK40="CUMPLE",('PRECIOS UNITARIOS'!$BB40*500)/AJ40))))</f>
        <v>0</v>
      </c>
      <c r="AM40" s="5">
        <f>+'PRECIOS UNITARIOS'!AF40</f>
        <v>910.35</v>
      </c>
      <c r="AN40" s="5" t="str">
        <f>+'EV PRECIO REFERENCIA'!AR40</f>
        <v>CUMPLE</v>
      </c>
      <c r="AO40" s="6">
        <f>+IF(AN40="NO OFERTADO",0,IF(AN40="NO CUMPLE EV TECNICA",0,IF(AN40="NO CUMPLE",0,IF(AN40="CUMPLE",('PRECIOS UNITARIOS'!$BB40*500)/AM40))))</f>
        <v>500</v>
      </c>
      <c r="AP40" s="5" t="str">
        <f>+'PRECIOS UNITARIOS'!AH40</f>
        <v/>
      </c>
      <c r="AQ40" s="5" t="str">
        <f>+'EV PRECIO REFERENCIA'!AU40</f>
        <v>NO CUMPLE</v>
      </c>
      <c r="AR40" s="6">
        <f>+IF(AQ40="NO OFERTADO",0,IF(AQ40="NO CUMPLE EV TECNICA",0,IF(AQ40="NO CUMPLE",0,IF(AQ40="CUMPLE",('PRECIOS UNITARIOS'!$BB40*500)/AP40))))</f>
        <v>0</v>
      </c>
      <c r="AS40" s="5" t="str">
        <f>+'PRECIOS UNITARIOS'!AJ40</f>
        <v/>
      </c>
      <c r="AT40" s="5" t="str">
        <f>+'EV PRECIO REFERENCIA'!AX40</f>
        <v>NO CUMPLE</v>
      </c>
      <c r="AU40" s="6">
        <f>+IF(AT40="NO OFERTADO",0,IF(AT40="NO CUMPLE EV TECNICA",0,IF(AT40="NO CUMPLE",0,IF(AT40="CUMPLE",('PRECIOS UNITARIOS'!$BB40*500)/AS40))))</f>
        <v>0</v>
      </c>
      <c r="AV40" s="5" t="str">
        <f>+'EV PRECIO REFERENCIA'!AY40</f>
        <v/>
      </c>
      <c r="AW40" s="5" t="str">
        <f>+'EV PRECIO REFERENCIA'!BA40</f>
        <v>NO CUMPLE</v>
      </c>
      <c r="AX40" s="6">
        <f>+IF(AW40="NO OFERTADO",0,IF(AW40="NO CUMPLE EV TECNICA",0,IF(AW40="NO CUMPLE",0,IF(AW40="CUMPLE",('PRECIOS UNITARIOS'!$BB40*500)/AV40))))</f>
        <v>0</v>
      </c>
      <c r="AY40" s="5">
        <f>+'EV PRECIO REFERENCIA'!BB40</f>
        <v>1001.0000000000001</v>
      </c>
      <c r="AZ40" s="5" t="str">
        <f>+'EV PRECIO REFERENCIA'!BD40</f>
        <v>CUMPLE</v>
      </c>
      <c r="BA40" s="6">
        <f>+IF(AZ40="NO OFERTADO",0,IF(AZ40="NO CUMPLE EV TECNICA",0,IF(AZ40="NO CUMPLE",0,IF(AZ40="CUMPLE",('PRECIOS UNITARIOS'!$BB40*500)/AY40))))</f>
        <v>454.72027972027968</v>
      </c>
      <c r="BB40" s="5" t="str">
        <f>+'PRECIOS UNITARIOS'!AP40</f>
        <v/>
      </c>
      <c r="BC40" s="5" t="str">
        <f>+'EV PRECIO REFERENCIA'!BG40</f>
        <v>NO CUMPLE</v>
      </c>
      <c r="BD40" s="6">
        <f>+IF(BC40="NO OFERTADO",0,IF(BC40="NO CUMPLE EV TECNICA",0,IF(BC40="NO CUMPLE",0,IF(BC40="CUMPLE",('PRECIOS UNITARIOS'!$BB40*500)/BB40))))</f>
        <v>0</v>
      </c>
      <c r="BE40" s="5" t="str">
        <f>+'PRECIOS UNITARIOS'!AR40</f>
        <v/>
      </c>
      <c r="BF40" s="5" t="str">
        <f>+'EV PRECIO REFERENCIA'!BJ40</f>
        <v>NO CUMPLE</v>
      </c>
      <c r="BG40" s="6">
        <f>+IF(BF40="NO OFERTADO",0,IF(BF40="NO CUMPLE EV TECNICA",0,IF(BF40="NO CUMPLE",0,IF(BF40="CUMPLE",('PRECIOS UNITARIOS'!$BB40*500)/BE40))))</f>
        <v>0</v>
      </c>
      <c r="BH40" s="5" t="str">
        <f>+'EV PRECIO REFERENCIA'!BK40</f>
        <v/>
      </c>
      <c r="BI40" s="5" t="str">
        <f>+'EV PRECIO REFERENCIA'!BM40</f>
        <v>NO CUMPLE</v>
      </c>
      <c r="BJ40" s="6">
        <f>+IF(BI40="NO OFERTADO",0,IF(BI40="NO CUMPLE EV TECNICA",0,IF(BI40="NO CUMPLE",0,IF(BI40="CUMPLE",('PRECIOS UNITARIOS'!$BB40*500)/BH40))))</f>
        <v>0</v>
      </c>
      <c r="BK40" s="5" t="str">
        <f>+'EV PRECIO REFERENCIA'!BQ40</f>
        <v/>
      </c>
      <c r="BL40" s="5" t="str">
        <f>+'EV PRECIO REFERENCIA'!BS40</f>
        <v>NO CUMPLE</v>
      </c>
      <c r="BM40" s="6">
        <f>+IF(BL40="NO OFERTADO",0,IF(BL40="NO CUMPLE EV TECNICA",0,IF(BL40="NO CUMPLE",0,IF(BL40="CUMPLE",('PRECIOS UNITARIOS'!$BB40*500)/BK40))))</f>
        <v>0</v>
      </c>
      <c r="BN40" s="5" t="str">
        <f>+'PRECIOS UNITARIOS'!AX40</f>
        <v/>
      </c>
      <c r="BO40" s="5" t="str">
        <f>+'EV PRECIO REFERENCIA'!BV40</f>
        <v>NO CUMPLE</v>
      </c>
      <c r="BP40" s="6">
        <f>+IF(BO40="NO OFERTADO",0,IF(BO40="NO CUMPLE EV TECNICA",0,IF(BO40="NO CUMPLE",0,IF(BO40="CUMPLE",('PRECIOS UNITARIOS'!$BB40*500)/BN40))))</f>
        <v>0</v>
      </c>
      <c r="BQ40" s="6">
        <f t="shared" si="2"/>
        <v>500</v>
      </c>
      <c r="BR40" s="6" t="s">
        <v>724</v>
      </c>
      <c r="BS40" s="6">
        <f t="shared" si="5"/>
        <v>474.140625</v>
      </c>
      <c r="BT40" s="6" t="s">
        <v>734</v>
      </c>
      <c r="BU40" s="6">
        <f t="shared" si="7"/>
        <v>454.72027972027968</v>
      </c>
      <c r="BV40" s="6" t="s">
        <v>726</v>
      </c>
      <c r="BW40" s="154" t="str">
        <f t="shared" si="6"/>
        <v>BIOPLAST S.A.S</v>
      </c>
      <c r="BX40" s="3" t="e">
        <v>#N/A</v>
      </c>
    </row>
    <row r="41" spans="1:77" ht="25.5" x14ac:dyDescent="0.2">
      <c r="A41" s="18">
        <f t="shared" si="0"/>
        <v>32</v>
      </c>
      <c r="B41" s="22" t="str">
        <f>VLOOKUP(A41,'PRECIOS UNITARIOS'!A41:B372,2,0)</f>
        <v>DM215</v>
      </c>
      <c r="C41" s="135" t="str">
        <f>VLOOKUP(A41,'PRECIOS UNITARIOS'!A41:C372,3,0)</f>
        <v>CANULA DE GUEDEL N 2</v>
      </c>
      <c r="D41" s="18">
        <f>VLOOKUP(A41,'PRECIOS UNITARIOS'!A41:D372,4,0)</f>
        <v>1</v>
      </c>
      <c r="E41" s="23" t="str">
        <f>VLOOKUP(A41,'PRECIOS UNITARIOS'!A41:E372,5,0)</f>
        <v>UN</v>
      </c>
      <c r="F41" s="23">
        <f>VLOOKUP(A41,'PRECIOS UNITARIOS'!A41:F372,6,0)</f>
        <v>922.25</v>
      </c>
      <c r="G41" s="23">
        <f>VLOOKUP(A41,'PRECIOS UNITARIOS'!A41:G372,7,0)</f>
        <v>12</v>
      </c>
      <c r="H41" s="23">
        <f t="shared" si="3"/>
        <v>11067</v>
      </c>
      <c r="I41" s="5" t="str">
        <f>+'EV PRECIO REFERENCIA'!I41</f>
        <v/>
      </c>
      <c r="J41" s="5" t="str">
        <f>+'EV PRECIO REFERENCIA'!K41</f>
        <v>NO CUMPLE</v>
      </c>
      <c r="K41" s="6">
        <f>+IF(J41="NO OFERTADO",0,IF(J41="NO CUMPLE EV TECNICA",0,IF(J41="NO CUMPLE",0,IF(J41="CUMPLE",('PRECIOS UNITARIOS'!$BB41*500)/I41))))</f>
        <v>0</v>
      </c>
      <c r="L41" s="5" t="str">
        <f>+'EV PRECIO REFERENCIA'!L41</f>
        <v/>
      </c>
      <c r="M41" s="5" t="str">
        <f>+'EV PRECIO REFERENCIA'!N41</f>
        <v>NO CUMPLE</v>
      </c>
      <c r="N41" s="6">
        <f>+IF(M41="NO OFERTADO",0,IF(M41="NO CUMPLE EV TECNICA",0,IF(M41="NO CUMPLE",0,IF(M41="CUMPLE",('PRECIOS UNITARIOS'!$BB41*500)/L41))))</f>
        <v>0</v>
      </c>
      <c r="O41" s="5">
        <f>+'PRECIOS UNITARIOS'!N41</f>
        <v>960</v>
      </c>
      <c r="P41" s="5" t="str">
        <f>+'EV PRECIO REFERENCIA'!Q41</f>
        <v>CUMPLE</v>
      </c>
      <c r="Q41" s="6">
        <f>+IF(P41="NO OFERTADO",0,IF(P41="NO CUMPLE EV TECNICA",0,IF(P41="NO CUMPLE",0,IF(P41="CUMPLE",('PRECIOS UNITARIOS'!$BB41*500)/O41))))</f>
        <v>474.140625</v>
      </c>
      <c r="R41" s="5" t="str">
        <f>+'PRECIOS UNITARIOS'!P41</f>
        <v/>
      </c>
      <c r="S41" s="5" t="str">
        <f>+'EV PRECIO REFERENCIA'!T41</f>
        <v>NO CUMPLE</v>
      </c>
      <c r="T41" s="6">
        <f>+IF(S41="NO OFERTADO",0,IF(S41="NO CUMPLE EV TECNICA",0,IF(S41="NO CUMPLE",0,IF(S41="CUMPLE",('PRECIOS UNITARIOS'!$BB41*500)/R41))))</f>
        <v>0</v>
      </c>
      <c r="U41" s="6" t="str">
        <f>+'EV PRECIO REFERENCIA'!U41</f>
        <v/>
      </c>
      <c r="V41" s="5" t="str">
        <f>+'EV PRECIO REFERENCIA'!W41</f>
        <v>NO CUMPLE</v>
      </c>
      <c r="W41" s="6">
        <f>+IF(V41="NO OFERTADO",0,IF(V41="NO CUMPLE EV TECNICA",0,IF(V41="NO CUMPLE",0,IF(V41="CUMPLE",('PRECIOS UNITARIOS'!$BB41*500)/U41))))</f>
        <v>0</v>
      </c>
      <c r="X41" s="6" t="str">
        <f>+'EV PRECIO REFERENCIA'!X41</f>
        <v/>
      </c>
      <c r="Y41" s="5" t="str">
        <f>+'EV PRECIO REFERENCIA'!Z41</f>
        <v>NO CUMPLE</v>
      </c>
      <c r="Z41" s="6">
        <f>+IF(Y41="NO OFERTADO",0,IF(Y41="NO CUMPLE EV TECNICA",0,IF(Y41="NO CUMPLE",0,IF(Y41="CUMPLE",('PRECIOS UNITARIOS'!$BB41*500)/X41))))</f>
        <v>0</v>
      </c>
      <c r="AA41" s="5" t="str">
        <f>+'PRECIOS UNITARIOS'!X41</f>
        <v/>
      </c>
      <c r="AB41" s="5" t="str">
        <f>+'EV PRECIO REFERENCIA'!AF41</f>
        <v>NO CUMPLE</v>
      </c>
      <c r="AC41" s="6">
        <f>+IF(AB41="NO OFERTADO",0,IF(AB41="NO CUMPLE EV TECNICA",0,IF(AB41="NO CUMPLE",0,IF(AB41="CUMPLE",('PRECIOS UNITARIOS'!$BB41*500)/AA41))))</f>
        <v>0</v>
      </c>
      <c r="AD41" s="5" t="str">
        <f>+'PRECIOS UNITARIOS'!Z41</f>
        <v/>
      </c>
      <c r="AE41" s="5" t="str">
        <f>+'EV PRECIO REFERENCIA'!AI41</f>
        <v>NO CUMPLE</v>
      </c>
      <c r="AF41" s="6">
        <f>+IF(AE41="NO OFERTADO",0,IF(AE41="NO CUMPLE EV TECNICA",0,IF(AE41="NO CUMPLE",0,IF(AE41="CUMPLE",('PRECIOS UNITARIOS'!$BB41*500)/AD41))))</f>
        <v>0</v>
      </c>
      <c r="AG41" s="5" t="str">
        <f>+'PRECIOS UNITARIOS'!AB41</f>
        <v/>
      </c>
      <c r="AH41" s="5" t="str">
        <f>+'EV PRECIO REFERENCIA'!AL41</f>
        <v>NO CUMPLE</v>
      </c>
      <c r="AI41" s="6">
        <f>+IF(AH41="NO OFERTADO",0,IF(AH41="NO CUMPLE EV TECNICA",0,IF(AH41="NO CUMPLE",0,IF(AH41="CUMPLE",('PRECIOS UNITARIOS'!$BB41*500)/AG41))))</f>
        <v>0</v>
      </c>
      <c r="AJ41" s="5" t="str">
        <f>+'PRECIOS UNITARIOS'!AD41</f>
        <v/>
      </c>
      <c r="AK41" s="5" t="str">
        <f>+'EV PRECIO REFERENCIA'!AO41</f>
        <v>NO CUMPLE</v>
      </c>
      <c r="AL41" s="6">
        <f>+IF(AK41="NO OFERTADO",0,IF(AK41="NO CUMPLE EV TECNICA",0,IF(AK41="NO CUMPLE",0,IF(AK41="CUMPLE",('PRECIOS UNITARIOS'!$BB41*500)/AJ41))))</f>
        <v>0</v>
      </c>
      <c r="AM41" s="5">
        <f>+'PRECIOS UNITARIOS'!AF41</f>
        <v>910.35</v>
      </c>
      <c r="AN41" s="5" t="str">
        <f>+'EV PRECIO REFERENCIA'!AR41</f>
        <v>CUMPLE</v>
      </c>
      <c r="AO41" s="6">
        <f>+IF(AN41="NO OFERTADO",0,IF(AN41="NO CUMPLE EV TECNICA",0,IF(AN41="NO CUMPLE",0,IF(AN41="CUMPLE",('PRECIOS UNITARIOS'!$BB41*500)/AM41))))</f>
        <v>500</v>
      </c>
      <c r="AP41" s="5" t="str">
        <f>+'PRECIOS UNITARIOS'!AH41</f>
        <v/>
      </c>
      <c r="AQ41" s="5" t="str">
        <f>+'EV PRECIO REFERENCIA'!AU41</f>
        <v>NO CUMPLE</v>
      </c>
      <c r="AR41" s="6">
        <f>+IF(AQ41="NO OFERTADO",0,IF(AQ41="NO CUMPLE EV TECNICA",0,IF(AQ41="NO CUMPLE",0,IF(AQ41="CUMPLE",('PRECIOS UNITARIOS'!$BB41*500)/AP41))))</f>
        <v>0</v>
      </c>
      <c r="AS41" s="5" t="str">
        <f>+'PRECIOS UNITARIOS'!AJ41</f>
        <v/>
      </c>
      <c r="AT41" s="5" t="str">
        <f>+'EV PRECIO REFERENCIA'!AX41</f>
        <v>NO CUMPLE</v>
      </c>
      <c r="AU41" s="6">
        <f>+IF(AT41="NO OFERTADO",0,IF(AT41="NO CUMPLE EV TECNICA",0,IF(AT41="NO CUMPLE",0,IF(AT41="CUMPLE",('PRECIOS UNITARIOS'!$BB41*500)/AS41))))</f>
        <v>0</v>
      </c>
      <c r="AV41" s="5" t="str">
        <f>+'EV PRECIO REFERENCIA'!AY41</f>
        <v/>
      </c>
      <c r="AW41" s="5" t="str">
        <f>+'EV PRECIO REFERENCIA'!BA41</f>
        <v>NO CUMPLE</v>
      </c>
      <c r="AX41" s="6">
        <f>+IF(AW41="NO OFERTADO",0,IF(AW41="NO CUMPLE EV TECNICA",0,IF(AW41="NO CUMPLE",0,IF(AW41="CUMPLE",('PRECIOS UNITARIOS'!$BB41*500)/AV41))))</f>
        <v>0</v>
      </c>
      <c r="AY41" s="5">
        <f>+'EV PRECIO REFERENCIA'!BB41</f>
        <v>1001.0000000000001</v>
      </c>
      <c r="AZ41" s="5" t="str">
        <f>+'EV PRECIO REFERENCIA'!BD41</f>
        <v>CUMPLE</v>
      </c>
      <c r="BA41" s="6">
        <f>+IF(AZ41="NO OFERTADO",0,IF(AZ41="NO CUMPLE EV TECNICA",0,IF(AZ41="NO CUMPLE",0,IF(AZ41="CUMPLE",('PRECIOS UNITARIOS'!$BB41*500)/AY41))))</f>
        <v>454.72027972027968</v>
      </c>
      <c r="BB41" s="5" t="str">
        <f>+'PRECIOS UNITARIOS'!AP41</f>
        <v/>
      </c>
      <c r="BC41" s="5" t="str">
        <f>+'EV PRECIO REFERENCIA'!BG41</f>
        <v>NO CUMPLE</v>
      </c>
      <c r="BD41" s="6">
        <f>+IF(BC41="NO OFERTADO",0,IF(BC41="NO CUMPLE EV TECNICA",0,IF(BC41="NO CUMPLE",0,IF(BC41="CUMPLE",('PRECIOS UNITARIOS'!$BB41*500)/BB41))))</f>
        <v>0</v>
      </c>
      <c r="BE41" s="5" t="str">
        <f>+'PRECIOS UNITARIOS'!AR41</f>
        <v/>
      </c>
      <c r="BF41" s="5" t="str">
        <f>+'EV PRECIO REFERENCIA'!BJ41</f>
        <v>NO CUMPLE</v>
      </c>
      <c r="BG41" s="6">
        <f>+IF(BF41="NO OFERTADO",0,IF(BF41="NO CUMPLE EV TECNICA",0,IF(BF41="NO CUMPLE",0,IF(BF41="CUMPLE",('PRECIOS UNITARIOS'!$BB41*500)/BE41))))</f>
        <v>0</v>
      </c>
      <c r="BH41" s="5" t="str">
        <f>+'EV PRECIO REFERENCIA'!BK41</f>
        <v/>
      </c>
      <c r="BI41" s="5" t="str">
        <f>+'EV PRECIO REFERENCIA'!BM41</f>
        <v>NO CUMPLE</v>
      </c>
      <c r="BJ41" s="6">
        <f>+IF(BI41="NO OFERTADO",0,IF(BI41="NO CUMPLE EV TECNICA",0,IF(BI41="NO CUMPLE",0,IF(BI41="CUMPLE",('PRECIOS UNITARIOS'!$BB41*500)/BH41))))</f>
        <v>0</v>
      </c>
      <c r="BK41" s="5" t="str">
        <f>+'EV PRECIO REFERENCIA'!BQ41</f>
        <v/>
      </c>
      <c r="BL41" s="5" t="str">
        <f>+'EV PRECIO REFERENCIA'!BS41</f>
        <v>NO CUMPLE</v>
      </c>
      <c r="BM41" s="6">
        <f>+IF(BL41="NO OFERTADO",0,IF(BL41="NO CUMPLE EV TECNICA",0,IF(BL41="NO CUMPLE",0,IF(BL41="CUMPLE",('PRECIOS UNITARIOS'!$BB41*500)/BK41))))</f>
        <v>0</v>
      </c>
      <c r="BN41" s="5" t="str">
        <f>+'PRECIOS UNITARIOS'!AX41</f>
        <v/>
      </c>
      <c r="BO41" s="5" t="str">
        <f>+'EV PRECIO REFERENCIA'!BV41</f>
        <v>NO CUMPLE</v>
      </c>
      <c r="BP41" s="6">
        <f>+IF(BO41="NO OFERTADO",0,IF(BO41="NO CUMPLE EV TECNICA",0,IF(BO41="NO CUMPLE",0,IF(BO41="CUMPLE",('PRECIOS UNITARIOS'!$BB41*500)/BN41))))</f>
        <v>0</v>
      </c>
      <c r="BQ41" s="6">
        <f t="shared" si="2"/>
        <v>500</v>
      </c>
      <c r="BR41" s="6" t="s">
        <v>724</v>
      </c>
      <c r="BS41" s="6">
        <f t="shared" si="5"/>
        <v>474.140625</v>
      </c>
      <c r="BT41" s="6" t="s">
        <v>734</v>
      </c>
      <c r="BU41" s="6">
        <f t="shared" si="7"/>
        <v>454.72027972027968</v>
      </c>
      <c r="BV41" s="6" t="s">
        <v>726</v>
      </c>
      <c r="BW41" s="154" t="str">
        <f t="shared" si="6"/>
        <v>BIOPLAST S.A.S</v>
      </c>
      <c r="BX41" s="3" t="e">
        <v>#N/A</v>
      </c>
    </row>
    <row r="42" spans="1:77" ht="25.5" x14ac:dyDescent="0.2">
      <c r="A42" s="18">
        <f t="shared" si="0"/>
        <v>33</v>
      </c>
      <c r="B42" s="22" t="str">
        <f>VLOOKUP(A42,'PRECIOS UNITARIOS'!A42:B373,2,0)</f>
        <v>DM216</v>
      </c>
      <c r="C42" s="135" t="str">
        <f>VLOOKUP(A42,'PRECIOS UNITARIOS'!A42:C373,3,0)</f>
        <v>CANULA DE GUEDEL N 3</v>
      </c>
      <c r="D42" s="18">
        <f>VLOOKUP(A42,'PRECIOS UNITARIOS'!A42:D373,4,0)</f>
        <v>1</v>
      </c>
      <c r="E42" s="23" t="str">
        <f>VLOOKUP(A42,'PRECIOS UNITARIOS'!A42:E373,5,0)</f>
        <v>UN</v>
      </c>
      <c r="F42" s="23">
        <f>VLOOKUP(A42,'PRECIOS UNITARIOS'!A42:F373,6,0)</f>
        <v>922.25</v>
      </c>
      <c r="G42" s="23">
        <f>VLOOKUP(A42,'PRECIOS UNITARIOS'!A42:G373,7,0)</f>
        <v>28</v>
      </c>
      <c r="H42" s="23">
        <f t="shared" si="3"/>
        <v>25823</v>
      </c>
      <c r="I42" s="5" t="str">
        <f>+'EV PRECIO REFERENCIA'!I42</f>
        <v/>
      </c>
      <c r="J42" s="5" t="str">
        <f>+'EV PRECIO REFERENCIA'!K42</f>
        <v>NO CUMPLE</v>
      </c>
      <c r="K42" s="6">
        <f>+IF(J42="NO OFERTADO",0,IF(J42="NO CUMPLE EV TECNICA",0,IF(J42="NO CUMPLE",0,IF(J42="CUMPLE",('PRECIOS UNITARIOS'!$BB42*500)/I42))))</f>
        <v>0</v>
      </c>
      <c r="L42" s="5" t="str">
        <f>+'EV PRECIO REFERENCIA'!L42</f>
        <v/>
      </c>
      <c r="M42" s="5" t="str">
        <f>+'EV PRECIO REFERENCIA'!N42</f>
        <v>NO CUMPLE</v>
      </c>
      <c r="N42" s="6">
        <f>+IF(M42="NO OFERTADO",0,IF(M42="NO CUMPLE EV TECNICA",0,IF(M42="NO CUMPLE",0,IF(M42="CUMPLE",('PRECIOS UNITARIOS'!$BB42*500)/L42))))</f>
        <v>0</v>
      </c>
      <c r="O42" s="5">
        <f>+'PRECIOS UNITARIOS'!N42</f>
        <v>960</v>
      </c>
      <c r="P42" s="5" t="str">
        <f>+'EV PRECIO REFERENCIA'!Q42</f>
        <v>CUMPLE</v>
      </c>
      <c r="Q42" s="6">
        <f>+IF(P42="NO OFERTADO",0,IF(P42="NO CUMPLE EV TECNICA",0,IF(P42="NO CUMPLE",0,IF(P42="CUMPLE",('PRECIOS UNITARIOS'!$BB42*500)/O42))))</f>
        <v>474.140625</v>
      </c>
      <c r="R42" s="5" t="str">
        <f>+'PRECIOS UNITARIOS'!P42</f>
        <v/>
      </c>
      <c r="S42" s="5" t="str">
        <f>+'EV PRECIO REFERENCIA'!T42</f>
        <v>NO CUMPLE</v>
      </c>
      <c r="T42" s="6">
        <f>+IF(S42="NO OFERTADO",0,IF(S42="NO CUMPLE EV TECNICA",0,IF(S42="NO CUMPLE",0,IF(S42="CUMPLE",('PRECIOS UNITARIOS'!$BB42*500)/R42))))</f>
        <v>0</v>
      </c>
      <c r="U42" s="6" t="str">
        <f>+'EV PRECIO REFERENCIA'!U42</f>
        <v/>
      </c>
      <c r="V42" s="5" t="str">
        <f>+'EV PRECIO REFERENCIA'!W42</f>
        <v>NO CUMPLE</v>
      </c>
      <c r="W42" s="6">
        <f>+IF(V42="NO OFERTADO",0,IF(V42="NO CUMPLE EV TECNICA",0,IF(V42="NO CUMPLE",0,IF(V42="CUMPLE",('PRECIOS UNITARIOS'!$BB42*500)/U42))))</f>
        <v>0</v>
      </c>
      <c r="X42" s="6" t="str">
        <f>+'EV PRECIO REFERENCIA'!X42</f>
        <v/>
      </c>
      <c r="Y42" s="5" t="str">
        <f>+'EV PRECIO REFERENCIA'!Z42</f>
        <v>NO CUMPLE</v>
      </c>
      <c r="Z42" s="6">
        <f>+IF(Y42="NO OFERTADO",0,IF(Y42="NO CUMPLE EV TECNICA",0,IF(Y42="NO CUMPLE",0,IF(Y42="CUMPLE",('PRECIOS UNITARIOS'!$BB42*500)/X42))))</f>
        <v>0</v>
      </c>
      <c r="AA42" s="5" t="str">
        <f>+'PRECIOS UNITARIOS'!X42</f>
        <v/>
      </c>
      <c r="AB42" s="5" t="str">
        <f>+'EV PRECIO REFERENCIA'!AF42</f>
        <v>NO CUMPLE</v>
      </c>
      <c r="AC42" s="6">
        <f>+IF(AB42="NO OFERTADO",0,IF(AB42="NO CUMPLE EV TECNICA",0,IF(AB42="NO CUMPLE",0,IF(AB42="CUMPLE",('PRECIOS UNITARIOS'!$BB42*500)/AA42))))</f>
        <v>0</v>
      </c>
      <c r="AD42" s="5" t="str">
        <f>+'PRECIOS UNITARIOS'!Z42</f>
        <v/>
      </c>
      <c r="AE42" s="5" t="str">
        <f>+'EV PRECIO REFERENCIA'!AI42</f>
        <v>NO CUMPLE</v>
      </c>
      <c r="AF42" s="6">
        <f>+IF(AE42="NO OFERTADO",0,IF(AE42="NO CUMPLE EV TECNICA",0,IF(AE42="NO CUMPLE",0,IF(AE42="CUMPLE",('PRECIOS UNITARIOS'!$BB42*500)/AD42))))</f>
        <v>0</v>
      </c>
      <c r="AG42" s="5" t="str">
        <f>+'PRECIOS UNITARIOS'!AB42</f>
        <v/>
      </c>
      <c r="AH42" s="5" t="str">
        <f>+'EV PRECIO REFERENCIA'!AL42</f>
        <v>NO CUMPLE</v>
      </c>
      <c r="AI42" s="6">
        <f>+IF(AH42="NO OFERTADO",0,IF(AH42="NO CUMPLE EV TECNICA",0,IF(AH42="NO CUMPLE",0,IF(AH42="CUMPLE",('PRECIOS UNITARIOS'!$BB42*500)/AG42))))</f>
        <v>0</v>
      </c>
      <c r="AJ42" s="5" t="str">
        <f>+'PRECIOS UNITARIOS'!AD42</f>
        <v/>
      </c>
      <c r="AK42" s="5" t="str">
        <f>+'EV PRECIO REFERENCIA'!AO42</f>
        <v>NO CUMPLE</v>
      </c>
      <c r="AL42" s="6">
        <f>+IF(AK42="NO OFERTADO",0,IF(AK42="NO CUMPLE EV TECNICA",0,IF(AK42="NO CUMPLE",0,IF(AK42="CUMPLE",('PRECIOS UNITARIOS'!$BB42*500)/AJ42))))</f>
        <v>0</v>
      </c>
      <c r="AM42" s="5">
        <f>+'PRECIOS UNITARIOS'!AF42</f>
        <v>910.35</v>
      </c>
      <c r="AN42" s="5" t="str">
        <f>+'EV PRECIO REFERENCIA'!AR42</f>
        <v>CUMPLE</v>
      </c>
      <c r="AO42" s="6">
        <f>+IF(AN42="NO OFERTADO",0,IF(AN42="NO CUMPLE EV TECNICA",0,IF(AN42="NO CUMPLE",0,IF(AN42="CUMPLE",('PRECIOS UNITARIOS'!$BB42*500)/AM42))))</f>
        <v>500</v>
      </c>
      <c r="AP42" s="5" t="str">
        <f>+'PRECIOS UNITARIOS'!AH42</f>
        <v/>
      </c>
      <c r="AQ42" s="5" t="str">
        <f>+'EV PRECIO REFERENCIA'!AU42</f>
        <v>NO CUMPLE</v>
      </c>
      <c r="AR42" s="6">
        <f>+IF(AQ42="NO OFERTADO",0,IF(AQ42="NO CUMPLE EV TECNICA",0,IF(AQ42="NO CUMPLE",0,IF(AQ42="CUMPLE",('PRECIOS UNITARIOS'!$BB42*500)/AP42))))</f>
        <v>0</v>
      </c>
      <c r="AS42" s="5" t="str">
        <f>+'PRECIOS UNITARIOS'!AJ42</f>
        <v/>
      </c>
      <c r="AT42" s="5" t="str">
        <f>+'EV PRECIO REFERENCIA'!AX42</f>
        <v>NO CUMPLE</v>
      </c>
      <c r="AU42" s="6">
        <f>+IF(AT42="NO OFERTADO",0,IF(AT42="NO CUMPLE EV TECNICA",0,IF(AT42="NO CUMPLE",0,IF(AT42="CUMPLE",('PRECIOS UNITARIOS'!$BB42*500)/AS42))))</f>
        <v>0</v>
      </c>
      <c r="AV42" s="5" t="str">
        <f>+'EV PRECIO REFERENCIA'!AY42</f>
        <v/>
      </c>
      <c r="AW42" s="5" t="str">
        <f>+'EV PRECIO REFERENCIA'!BA42</f>
        <v>NO CUMPLE</v>
      </c>
      <c r="AX42" s="6">
        <f>+IF(AW42="NO OFERTADO",0,IF(AW42="NO CUMPLE EV TECNICA",0,IF(AW42="NO CUMPLE",0,IF(AW42="CUMPLE",('PRECIOS UNITARIOS'!$BB42*500)/AV42))))</f>
        <v>0</v>
      </c>
      <c r="AY42" s="5">
        <f>+'EV PRECIO REFERENCIA'!BB42</f>
        <v>1001.0000000000001</v>
      </c>
      <c r="AZ42" s="5" t="str">
        <f>+'EV PRECIO REFERENCIA'!BD42</f>
        <v>CUMPLE</v>
      </c>
      <c r="BA42" s="6">
        <f>+IF(AZ42="NO OFERTADO",0,IF(AZ42="NO CUMPLE EV TECNICA",0,IF(AZ42="NO CUMPLE",0,IF(AZ42="CUMPLE",('PRECIOS UNITARIOS'!$BB42*500)/AY42))))</f>
        <v>454.72027972027968</v>
      </c>
      <c r="BB42" s="5" t="str">
        <f>+'PRECIOS UNITARIOS'!AP42</f>
        <v/>
      </c>
      <c r="BC42" s="5" t="str">
        <f>+'EV PRECIO REFERENCIA'!BG42</f>
        <v>NO CUMPLE</v>
      </c>
      <c r="BD42" s="6">
        <f>+IF(BC42="NO OFERTADO",0,IF(BC42="NO CUMPLE EV TECNICA",0,IF(BC42="NO CUMPLE",0,IF(BC42="CUMPLE",('PRECIOS UNITARIOS'!$BB42*500)/BB42))))</f>
        <v>0</v>
      </c>
      <c r="BE42" s="5" t="str">
        <f>+'PRECIOS UNITARIOS'!AR42</f>
        <v/>
      </c>
      <c r="BF42" s="5" t="str">
        <f>+'EV PRECIO REFERENCIA'!BJ42</f>
        <v>NO CUMPLE</v>
      </c>
      <c r="BG42" s="6">
        <f>+IF(BF42="NO OFERTADO",0,IF(BF42="NO CUMPLE EV TECNICA",0,IF(BF42="NO CUMPLE",0,IF(BF42="CUMPLE",('PRECIOS UNITARIOS'!$BB42*500)/BE42))))</f>
        <v>0</v>
      </c>
      <c r="BH42" s="5" t="str">
        <f>+'EV PRECIO REFERENCIA'!BK42</f>
        <v/>
      </c>
      <c r="BI42" s="5" t="str">
        <f>+'EV PRECIO REFERENCIA'!BM42</f>
        <v>NO CUMPLE</v>
      </c>
      <c r="BJ42" s="6">
        <f>+IF(BI42="NO OFERTADO",0,IF(BI42="NO CUMPLE EV TECNICA",0,IF(BI42="NO CUMPLE",0,IF(BI42="CUMPLE",('PRECIOS UNITARIOS'!$BB42*500)/BH42))))</f>
        <v>0</v>
      </c>
      <c r="BK42" s="5" t="str">
        <f>+'EV PRECIO REFERENCIA'!BQ42</f>
        <v/>
      </c>
      <c r="BL42" s="5" t="str">
        <f>+'EV PRECIO REFERENCIA'!BS42</f>
        <v>NO CUMPLE</v>
      </c>
      <c r="BM42" s="6">
        <f>+IF(BL42="NO OFERTADO",0,IF(BL42="NO CUMPLE EV TECNICA",0,IF(BL42="NO CUMPLE",0,IF(BL42="CUMPLE",('PRECIOS UNITARIOS'!$BB42*500)/BK42))))</f>
        <v>0</v>
      </c>
      <c r="BN42" s="5" t="str">
        <f>+'PRECIOS UNITARIOS'!AX42</f>
        <v/>
      </c>
      <c r="BO42" s="5" t="str">
        <f>+'EV PRECIO REFERENCIA'!BV42</f>
        <v>NO CUMPLE</v>
      </c>
      <c r="BP42" s="6">
        <f>+IF(BO42="NO OFERTADO",0,IF(BO42="NO CUMPLE EV TECNICA",0,IF(BO42="NO CUMPLE",0,IF(BO42="CUMPLE",('PRECIOS UNITARIOS'!$BB42*500)/BN42))))</f>
        <v>0</v>
      </c>
      <c r="BQ42" s="6">
        <f t="shared" si="2"/>
        <v>500</v>
      </c>
      <c r="BR42" s="6" t="s">
        <v>724</v>
      </c>
      <c r="BS42" s="6">
        <f t="shared" si="5"/>
        <v>474.140625</v>
      </c>
      <c r="BT42" s="6" t="s">
        <v>734</v>
      </c>
      <c r="BU42" s="6">
        <f t="shared" si="7"/>
        <v>454.72027972027968</v>
      </c>
      <c r="BV42" s="6" t="s">
        <v>726</v>
      </c>
      <c r="BW42" s="154" t="str">
        <f t="shared" si="6"/>
        <v>BIOPLAST S.A.S</v>
      </c>
      <c r="BX42" s="3" t="e">
        <v>#N/A</v>
      </c>
    </row>
    <row r="43" spans="1:77" ht="25.5" x14ac:dyDescent="0.2">
      <c r="A43" s="18">
        <f t="shared" si="0"/>
        <v>34</v>
      </c>
      <c r="B43" s="22" t="str">
        <f>VLOOKUP(A43,'PRECIOS UNITARIOS'!A43:B374,2,0)</f>
        <v>DM217</v>
      </c>
      <c r="C43" s="135" t="str">
        <f>VLOOKUP(A43,'PRECIOS UNITARIOS'!A43:C374,3,0)</f>
        <v>CANULA DE GUEDEL N 4</v>
      </c>
      <c r="D43" s="18">
        <f>VLOOKUP(A43,'PRECIOS UNITARIOS'!A43:D374,4,0)</f>
        <v>1</v>
      </c>
      <c r="E43" s="23" t="str">
        <f>VLOOKUP(A43,'PRECIOS UNITARIOS'!A43:E374,5,0)</f>
        <v>UN</v>
      </c>
      <c r="F43" s="23">
        <f>VLOOKUP(A43,'PRECIOS UNITARIOS'!A43:F374,6,0)</f>
        <v>922.25</v>
      </c>
      <c r="G43" s="23">
        <f>VLOOKUP(A43,'PRECIOS UNITARIOS'!A43:G374,7,0)</f>
        <v>55</v>
      </c>
      <c r="H43" s="23">
        <f t="shared" si="3"/>
        <v>50723.75</v>
      </c>
      <c r="I43" s="5" t="str">
        <f>+'EV PRECIO REFERENCIA'!I43</f>
        <v/>
      </c>
      <c r="J43" s="5" t="str">
        <f>+'EV PRECIO REFERENCIA'!K43</f>
        <v>NO CUMPLE</v>
      </c>
      <c r="K43" s="6">
        <f>+IF(J43="NO OFERTADO",0,IF(J43="NO CUMPLE EV TECNICA",0,IF(J43="NO CUMPLE",0,IF(J43="CUMPLE",('PRECIOS UNITARIOS'!$BB43*500)/I43))))</f>
        <v>0</v>
      </c>
      <c r="L43" s="5" t="str">
        <f>+'EV PRECIO REFERENCIA'!L43</f>
        <v/>
      </c>
      <c r="M43" s="5" t="str">
        <f>+'EV PRECIO REFERENCIA'!N43</f>
        <v>NO CUMPLE</v>
      </c>
      <c r="N43" s="6">
        <f>+IF(M43="NO OFERTADO",0,IF(M43="NO CUMPLE EV TECNICA",0,IF(M43="NO CUMPLE",0,IF(M43="CUMPLE",('PRECIOS UNITARIOS'!$BB43*500)/L43))))</f>
        <v>0</v>
      </c>
      <c r="O43" s="5">
        <f>+'PRECIOS UNITARIOS'!N43</f>
        <v>960</v>
      </c>
      <c r="P43" s="5" t="str">
        <f>+'EV PRECIO REFERENCIA'!Q43</f>
        <v>CUMPLE</v>
      </c>
      <c r="Q43" s="6">
        <f>+IF(P43="NO OFERTADO",0,IF(P43="NO CUMPLE EV TECNICA",0,IF(P43="NO CUMPLE",0,IF(P43="CUMPLE",('PRECIOS UNITARIOS'!$BB43*500)/O43))))</f>
        <v>474.140625</v>
      </c>
      <c r="R43" s="5" t="str">
        <f>+'PRECIOS UNITARIOS'!P43</f>
        <v/>
      </c>
      <c r="S43" s="5" t="str">
        <f>+'EV PRECIO REFERENCIA'!T43</f>
        <v>NO CUMPLE</v>
      </c>
      <c r="T43" s="6">
        <f>+IF(S43="NO OFERTADO",0,IF(S43="NO CUMPLE EV TECNICA",0,IF(S43="NO CUMPLE",0,IF(S43="CUMPLE",('PRECIOS UNITARIOS'!$BB43*500)/R43))))</f>
        <v>0</v>
      </c>
      <c r="U43" s="6" t="str">
        <f>+'EV PRECIO REFERENCIA'!U43</f>
        <v/>
      </c>
      <c r="V43" s="5" t="str">
        <f>+'EV PRECIO REFERENCIA'!W43</f>
        <v>NO CUMPLE</v>
      </c>
      <c r="W43" s="6">
        <f>+IF(V43="NO OFERTADO",0,IF(V43="NO CUMPLE EV TECNICA",0,IF(V43="NO CUMPLE",0,IF(V43="CUMPLE",('PRECIOS UNITARIOS'!$BB43*500)/U43))))</f>
        <v>0</v>
      </c>
      <c r="X43" s="6" t="str">
        <f>+'EV PRECIO REFERENCIA'!X43</f>
        <v/>
      </c>
      <c r="Y43" s="5" t="str">
        <f>+'EV PRECIO REFERENCIA'!Z43</f>
        <v>NO CUMPLE</v>
      </c>
      <c r="Z43" s="6">
        <f>+IF(Y43="NO OFERTADO",0,IF(Y43="NO CUMPLE EV TECNICA",0,IF(Y43="NO CUMPLE",0,IF(Y43="CUMPLE",('PRECIOS UNITARIOS'!$BB43*500)/X43))))</f>
        <v>0</v>
      </c>
      <c r="AA43" s="5" t="str">
        <f>+'PRECIOS UNITARIOS'!X43</f>
        <v/>
      </c>
      <c r="AB43" s="5" t="str">
        <f>+'EV PRECIO REFERENCIA'!AF43</f>
        <v>NO CUMPLE</v>
      </c>
      <c r="AC43" s="6">
        <f>+IF(AB43="NO OFERTADO",0,IF(AB43="NO CUMPLE EV TECNICA",0,IF(AB43="NO CUMPLE",0,IF(AB43="CUMPLE",('PRECIOS UNITARIOS'!$BB43*500)/AA43))))</f>
        <v>0</v>
      </c>
      <c r="AD43" s="5" t="str">
        <f>+'PRECIOS UNITARIOS'!Z43</f>
        <v/>
      </c>
      <c r="AE43" s="5" t="str">
        <f>+'EV PRECIO REFERENCIA'!AI43</f>
        <v>NO CUMPLE</v>
      </c>
      <c r="AF43" s="6">
        <f>+IF(AE43="NO OFERTADO",0,IF(AE43="NO CUMPLE EV TECNICA",0,IF(AE43="NO CUMPLE",0,IF(AE43="CUMPLE",('PRECIOS UNITARIOS'!$BB43*500)/AD43))))</f>
        <v>0</v>
      </c>
      <c r="AG43" s="5" t="str">
        <f>+'PRECIOS UNITARIOS'!AB43</f>
        <v/>
      </c>
      <c r="AH43" s="5" t="str">
        <f>+'EV PRECIO REFERENCIA'!AL43</f>
        <v>NO CUMPLE</v>
      </c>
      <c r="AI43" s="6">
        <f>+IF(AH43="NO OFERTADO",0,IF(AH43="NO CUMPLE EV TECNICA",0,IF(AH43="NO CUMPLE",0,IF(AH43="CUMPLE",('PRECIOS UNITARIOS'!$BB43*500)/AG43))))</f>
        <v>0</v>
      </c>
      <c r="AJ43" s="5" t="str">
        <f>+'PRECIOS UNITARIOS'!AD43</f>
        <v/>
      </c>
      <c r="AK43" s="5" t="str">
        <f>+'EV PRECIO REFERENCIA'!AO43</f>
        <v>NO CUMPLE</v>
      </c>
      <c r="AL43" s="6">
        <f>+IF(AK43="NO OFERTADO",0,IF(AK43="NO CUMPLE EV TECNICA",0,IF(AK43="NO CUMPLE",0,IF(AK43="CUMPLE",('PRECIOS UNITARIOS'!$BB43*500)/AJ43))))</f>
        <v>0</v>
      </c>
      <c r="AM43" s="5">
        <f>+'PRECIOS UNITARIOS'!AF43</f>
        <v>910.35</v>
      </c>
      <c r="AN43" s="5" t="str">
        <f>+'EV PRECIO REFERENCIA'!AR43</f>
        <v>CUMPLE</v>
      </c>
      <c r="AO43" s="6">
        <f>+IF(AN43="NO OFERTADO",0,IF(AN43="NO CUMPLE EV TECNICA",0,IF(AN43="NO CUMPLE",0,IF(AN43="CUMPLE",('PRECIOS UNITARIOS'!$BB43*500)/AM43))))</f>
        <v>500</v>
      </c>
      <c r="AP43" s="5" t="str">
        <f>+'PRECIOS UNITARIOS'!AH43</f>
        <v/>
      </c>
      <c r="AQ43" s="5" t="str">
        <f>+'EV PRECIO REFERENCIA'!AU43</f>
        <v>NO CUMPLE</v>
      </c>
      <c r="AR43" s="6">
        <f>+IF(AQ43="NO OFERTADO",0,IF(AQ43="NO CUMPLE EV TECNICA",0,IF(AQ43="NO CUMPLE",0,IF(AQ43="CUMPLE",('PRECIOS UNITARIOS'!$BB43*500)/AP43))))</f>
        <v>0</v>
      </c>
      <c r="AS43" s="5" t="str">
        <f>+'PRECIOS UNITARIOS'!AJ43</f>
        <v/>
      </c>
      <c r="AT43" s="5" t="str">
        <f>+'EV PRECIO REFERENCIA'!AX43</f>
        <v>NO CUMPLE</v>
      </c>
      <c r="AU43" s="6">
        <f>+IF(AT43="NO OFERTADO",0,IF(AT43="NO CUMPLE EV TECNICA",0,IF(AT43="NO CUMPLE",0,IF(AT43="CUMPLE",('PRECIOS UNITARIOS'!$BB43*500)/AS43))))</f>
        <v>0</v>
      </c>
      <c r="AV43" s="5" t="str">
        <f>+'EV PRECIO REFERENCIA'!AY43</f>
        <v/>
      </c>
      <c r="AW43" s="5" t="str">
        <f>+'EV PRECIO REFERENCIA'!BA43</f>
        <v>NO CUMPLE</v>
      </c>
      <c r="AX43" s="6">
        <f>+IF(AW43="NO OFERTADO",0,IF(AW43="NO CUMPLE EV TECNICA",0,IF(AW43="NO CUMPLE",0,IF(AW43="CUMPLE",('PRECIOS UNITARIOS'!$BB43*500)/AV43))))</f>
        <v>0</v>
      </c>
      <c r="AY43" s="5">
        <f>+'EV PRECIO REFERENCIA'!BB43</f>
        <v>1001.0000000000001</v>
      </c>
      <c r="AZ43" s="5" t="str">
        <f>+'EV PRECIO REFERENCIA'!BD43</f>
        <v>CUMPLE</v>
      </c>
      <c r="BA43" s="6">
        <f>+IF(AZ43="NO OFERTADO",0,IF(AZ43="NO CUMPLE EV TECNICA",0,IF(AZ43="NO CUMPLE",0,IF(AZ43="CUMPLE",('PRECIOS UNITARIOS'!$BB43*500)/AY43))))</f>
        <v>454.72027972027968</v>
      </c>
      <c r="BB43" s="5" t="str">
        <f>+'PRECIOS UNITARIOS'!AP43</f>
        <v/>
      </c>
      <c r="BC43" s="5" t="str">
        <f>+'EV PRECIO REFERENCIA'!BG43</f>
        <v>NO CUMPLE</v>
      </c>
      <c r="BD43" s="6">
        <f>+IF(BC43="NO OFERTADO",0,IF(BC43="NO CUMPLE EV TECNICA",0,IF(BC43="NO CUMPLE",0,IF(BC43="CUMPLE",('PRECIOS UNITARIOS'!$BB43*500)/BB43))))</f>
        <v>0</v>
      </c>
      <c r="BE43" s="5" t="str">
        <f>+'PRECIOS UNITARIOS'!AR43</f>
        <v/>
      </c>
      <c r="BF43" s="5" t="str">
        <f>+'EV PRECIO REFERENCIA'!BJ43</f>
        <v>NO CUMPLE</v>
      </c>
      <c r="BG43" s="6">
        <f>+IF(BF43="NO OFERTADO",0,IF(BF43="NO CUMPLE EV TECNICA",0,IF(BF43="NO CUMPLE",0,IF(BF43="CUMPLE",('PRECIOS UNITARIOS'!$BB43*500)/BE43))))</f>
        <v>0</v>
      </c>
      <c r="BH43" s="5" t="str">
        <f>+'EV PRECIO REFERENCIA'!BK43</f>
        <v/>
      </c>
      <c r="BI43" s="5" t="str">
        <f>+'EV PRECIO REFERENCIA'!BM43</f>
        <v>NO CUMPLE</v>
      </c>
      <c r="BJ43" s="6">
        <f>+IF(BI43="NO OFERTADO",0,IF(BI43="NO CUMPLE EV TECNICA",0,IF(BI43="NO CUMPLE",0,IF(BI43="CUMPLE",('PRECIOS UNITARIOS'!$BB43*500)/BH43))))</f>
        <v>0</v>
      </c>
      <c r="BK43" s="5" t="str">
        <f>+'EV PRECIO REFERENCIA'!BQ43</f>
        <v/>
      </c>
      <c r="BL43" s="5" t="str">
        <f>+'EV PRECIO REFERENCIA'!BS43</f>
        <v>NO CUMPLE</v>
      </c>
      <c r="BM43" s="6">
        <f>+IF(BL43="NO OFERTADO",0,IF(BL43="NO CUMPLE EV TECNICA",0,IF(BL43="NO CUMPLE",0,IF(BL43="CUMPLE",('PRECIOS UNITARIOS'!$BB43*500)/BK43))))</f>
        <v>0</v>
      </c>
      <c r="BN43" s="5" t="str">
        <f>+'PRECIOS UNITARIOS'!AX43</f>
        <v/>
      </c>
      <c r="BO43" s="5" t="str">
        <f>+'EV PRECIO REFERENCIA'!BV43</f>
        <v>NO CUMPLE</v>
      </c>
      <c r="BP43" s="6">
        <f>+IF(BO43="NO OFERTADO",0,IF(BO43="NO CUMPLE EV TECNICA",0,IF(BO43="NO CUMPLE",0,IF(BO43="CUMPLE",('PRECIOS UNITARIOS'!$BB43*500)/BN43))))</f>
        <v>0</v>
      </c>
      <c r="BQ43" s="6">
        <f t="shared" si="2"/>
        <v>500</v>
      </c>
      <c r="BR43" s="6" t="s">
        <v>724</v>
      </c>
      <c r="BS43" s="6">
        <f t="shared" si="5"/>
        <v>474.140625</v>
      </c>
      <c r="BT43" s="6" t="s">
        <v>734</v>
      </c>
      <c r="BU43" s="6">
        <f t="shared" si="7"/>
        <v>454.72027972027968</v>
      </c>
      <c r="BV43" s="6" t="s">
        <v>726</v>
      </c>
      <c r="BW43" s="154" t="str">
        <f t="shared" si="6"/>
        <v>BIOPLAST S.A.S</v>
      </c>
      <c r="BX43" s="3" t="e">
        <v>#N/A</v>
      </c>
    </row>
    <row r="44" spans="1:77" ht="25.5" x14ac:dyDescent="0.2">
      <c r="A44" s="18">
        <f t="shared" si="0"/>
        <v>35</v>
      </c>
      <c r="B44" s="22" t="str">
        <f>VLOOKUP(A44,'PRECIOS UNITARIOS'!A44:B375,2,0)</f>
        <v>DM218</v>
      </c>
      <c r="C44" s="135" t="str">
        <f>VLOOKUP(A44,'PRECIOS UNITARIOS'!A44:C375,3,0)</f>
        <v>CANULA DE GUEDEL N 5</v>
      </c>
      <c r="D44" s="18">
        <f>VLOOKUP(A44,'PRECIOS UNITARIOS'!A44:D375,4,0)</f>
        <v>1</v>
      </c>
      <c r="E44" s="23" t="str">
        <f>VLOOKUP(A44,'PRECIOS UNITARIOS'!A44:E375,5,0)</f>
        <v>UN</v>
      </c>
      <c r="F44" s="23">
        <f>VLOOKUP(A44,'PRECIOS UNITARIOS'!A44:F375,6,0)</f>
        <v>922.25</v>
      </c>
      <c r="G44" s="23">
        <f>VLOOKUP(A44,'PRECIOS UNITARIOS'!A44:G375,7,0)</f>
        <v>69</v>
      </c>
      <c r="H44" s="23">
        <f t="shared" si="3"/>
        <v>63635.25</v>
      </c>
      <c r="I44" s="5" t="str">
        <f>+'EV PRECIO REFERENCIA'!I44</f>
        <v/>
      </c>
      <c r="J44" s="5" t="str">
        <f>+'EV PRECIO REFERENCIA'!K44</f>
        <v>NO CUMPLE</v>
      </c>
      <c r="K44" s="6">
        <f>+IF(J44="NO OFERTADO",0,IF(J44="NO CUMPLE EV TECNICA",0,IF(J44="NO CUMPLE",0,IF(J44="CUMPLE",('PRECIOS UNITARIOS'!$BB44*500)/I44))))</f>
        <v>0</v>
      </c>
      <c r="L44" s="5" t="str">
        <f>+'EV PRECIO REFERENCIA'!L44</f>
        <v/>
      </c>
      <c r="M44" s="5" t="str">
        <f>+'EV PRECIO REFERENCIA'!N44</f>
        <v>NO CUMPLE</v>
      </c>
      <c r="N44" s="6">
        <f>+IF(M44="NO OFERTADO",0,IF(M44="NO CUMPLE EV TECNICA",0,IF(M44="NO CUMPLE",0,IF(M44="CUMPLE",('PRECIOS UNITARIOS'!$BB44*500)/L44))))</f>
        <v>0</v>
      </c>
      <c r="O44" s="5">
        <f>+'PRECIOS UNITARIOS'!N44</f>
        <v>960</v>
      </c>
      <c r="P44" s="5" t="str">
        <f>+'EV PRECIO REFERENCIA'!Q44</f>
        <v>CUMPLE</v>
      </c>
      <c r="Q44" s="6">
        <f>+IF(P44="NO OFERTADO",0,IF(P44="NO CUMPLE EV TECNICA",0,IF(P44="NO CUMPLE",0,IF(P44="CUMPLE",('PRECIOS UNITARIOS'!$BB44*500)/O44))))</f>
        <v>474.140625</v>
      </c>
      <c r="R44" s="5" t="str">
        <f>+'PRECIOS UNITARIOS'!P44</f>
        <v/>
      </c>
      <c r="S44" s="5" t="str">
        <f>+'EV PRECIO REFERENCIA'!T44</f>
        <v>NO CUMPLE</v>
      </c>
      <c r="T44" s="6">
        <f>+IF(S44="NO OFERTADO",0,IF(S44="NO CUMPLE EV TECNICA",0,IF(S44="NO CUMPLE",0,IF(S44="CUMPLE",('PRECIOS UNITARIOS'!$BB44*500)/R44))))</f>
        <v>0</v>
      </c>
      <c r="U44" s="6" t="str">
        <f>+'EV PRECIO REFERENCIA'!U44</f>
        <v/>
      </c>
      <c r="V44" s="5" t="str">
        <f>+'EV PRECIO REFERENCIA'!W44</f>
        <v>NO CUMPLE</v>
      </c>
      <c r="W44" s="6">
        <f>+IF(V44="NO OFERTADO",0,IF(V44="NO CUMPLE EV TECNICA",0,IF(V44="NO CUMPLE",0,IF(V44="CUMPLE",('PRECIOS UNITARIOS'!$BB44*500)/U44))))</f>
        <v>0</v>
      </c>
      <c r="X44" s="6" t="str">
        <f>+'EV PRECIO REFERENCIA'!X44</f>
        <v/>
      </c>
      <c r="Y44" s="5" t="str">
        <f>+'EV PRECIO REFERENCIA'!Z44</f>
        <v>NO CUMPLE</v>
      </c>
      <c r="Z44" s="6">
        <f>+IF(Y44="NO OFERTADO",0,IF(Y44="NO CUMPLE EV TECNICA",0,IF(Y44="NO CUMPLE",0,IF(Y44="CUMPLE",('PRECIOS UNITARIOS'!$BB44*500)/X44))))</f>
        <v>0</v>
      </c>
      <c r="AA44" s="5" t="str">
        <f>+'PRECIOS UNITARIOS'!X44</f>
        <v/>
      </c>
      <c r="AB44" s="5" t="str">
        <f>+'EV PRECIO REFERENCIA'!AF44</f>
        <v>NO CUMPLE</v>
      </c>
      <c r="AC44" s="6">
        <f>+IF(AB44="NO OFERTADO",0,IF(AB44="NO CUMPLE EV TECNICA",0,IF(AB44="NO CUMPLE",0,IF(AB44="CUMPLE",('PRECIOS UNITARIOS'!$BB44*500)/AA44))))</f>
        <v>0</v>
      </c>
      <c r="AD44" s="5" t="str">
        <f>+'PRECIOS UNITARIOS'!Z44</f>
        <v/>
      </c>
      <c r="AE44" s="5" t="str">
        <f>+'EV PRECIO REFERENCIA'!AI44</f>
        <v>NO CUMPLE</v>
      </c>
      <c r="AF44" s="6">
        <f>+IF(AE44="NO OFERTADO",0,IF(AE44="NO CUMPLE EV TECNICA",0,IF(AE44="NO CUMPLE",0,IF(AE44="CUMPLE",('PRECIOS UNITARIOS'!$BB44*500)/AD44))))</f>
        <v>0</v>
      </c>
      <c r="AG44" s="5" t="str">
        <f>+'PRECIOS UNITARIOS'!AB44</f>
        <v/>
      </c>
      <c r="AH44" s="5" t="str">
        <f>+'EV PRECIO REFERENCIA'!AL44</f>
        <v>NO CUMPLE</v>
      </c>
      <c r="AI44" s="6">
        <f>+IF(AH44="NO OFERTADO",0,IF(AH44="NO CUMPLE EV TECNICA",0,IF(AH44="NO CUMPLE",0,IF(AH44="CUMPLE",('PRECIOS UNITARIOS'!$BB44*500)/AG44))))</f>
        <v>0</v>
      </c>
      <c r="AJ44" s="5" t="str">
        <f>+'PRECIOS UNITARIOS'!AD44</f>
        <v/>
      </c>
      <c r="AK44" s="5" t="str">
        <f>+'EV PRECIO REFERENCIA'!AO44</f>
        <v>NO CUMPLE</v>
      </c>
      <c r="AL44" s="6">
        <f>+IF(AK44="NO OFERTADO",0,IF(AK44="NO CUMPLE EV TECNICA",0,IF(AK44="NO CUMPLE",0,IF(AK44="CUMPLE",('PRECIOS UNITARIOS'!$BB44*500)/AJ44))))</f>
        <v>0</v>
      </c>
      <c r="AM44" s="5">
        <f>+'PRECIOS UNITARIOS'!AF44</f>
        <v>910.35</v>
      </c>
      <c r="AN44" s="5" t="str">
        <f>+'EV PRECIO REFERENCIA'!AR44</f>
        <v>CUMPLE</v>
      </c>
      <c r="AO44" s="6">
        <f>+IF(AN44="NO OFERTADO",0,IF(AN44="NO CUMPLE EV TECNICA",0,IF(AN44="NO CUMPLE",0,IF(AN44="CUMPLE",('PRECIOS UNITARIOS'!$BB44*500)/AM44))))</f>
        <v>500</v>
      </c>
      <c r="AP44" s="5" t="str">
        <f>+'PRECIOS UNITARIOS'!AH44</f>
        <v/>
      </c>
      <c r="AQ44" s="5" t="str">
        <f>+'EV PRECIO REFERENCIA'!AU44</f>
        <v>NO CUMPLE</v>
      </c>
      <c r="AR44" s="6">
        <f>+IF(AQ44="NO OFERTADO",0,IF(AQ44="NO CUMPLE EV TECNICA",0,IF(AQ44="NO CUMPLE",0,IF(AQ44="CUMPLE",('PRECIOS UNITARIOS'!$BB44*500)/AP44))))</f>
        <v>0</v>
      </c>
      <c r="AS44" s="5" t="str">
        <f>+'PRECIOS UNITARIOS'!AJ44</f>
        <v/>
      </c>
      <c r="AT44" s="5" t="str">
        <f>+'EV PRECIO REFERENCIA'!AX44</f>
        <v>NO CUMPLE</v>
      </c>
      <c r="AU44" s="6">
        <f>+IF(AT44="NO OFERTADO",0,IF(AT44="NO CUMPLE EV TECNICA",0,IF(AT44="NO CUMPLE",0,IF(AT44="CUMPLE",('PRECIOS UNITARIOS'!$BB44*500)/AS44))))</f>
        <v>0</v>
      </c>
      <c r="AV44" s="5" t="str">
        <f>+'EV PRECIO REFERENCIA'!AY44</f>
        <v/>
      </c>
      <c r="AW44" s="5" t="str">
        <f>+'EV PRECIO REFERENCIA'!BA44</f>
        <v>NO CUMPLE</v>
      </c>
      <c r="AX44" s="6">
        <f>+IF(AW44="NO OFERTADO",0,IF(AW44="NO CUMPLE EV TECNICA",0,IF(AW44="NO CUMPLE",0,IF(AW44="CUMPLE",('PRECIOS UNITARIOS'!$BB44*500)/AV44))))</f>
        <v>0</v>
      </c>
      <c r="AY44" s="5">
        <f>+'EV PRECIO REFERENCIA'!BB44</f>
        <v>1001.0000000000001</v>
      </c>
      <c r="AZ44" s="5" t="str">
        <f>+'EV PRECIO REFERENCIA'!BD44</f>
        <v>CUMPLE</v>
      </c>
      <c r="BA44" s="6">
        <f>+IF(AZ44="NO OFERTADO",0,IF(AZ44="NO CUMPLE EV TECNICA",0,IF(AZ44="NO CUMPLE",0,IF(AZ44="CUMPLE",('PRECIOS UNITARIOS'!$BB44*500)/AY44))))</f>
        <v>454.72027972027968</v>
      </c>
      <c r="BB44" s="5" t="str">
        <f>+'PRECIOS UNITARIOS'!AP44</f>
        <v/>
      </c>
      <c r="BC44" s="5" t="str">
        <f>+'EV PRECIO REFERENCIA'!BG44</f>
        <v>NO CUMPLE</v>
      </c>
      <c r="BD44" s="6">
        <f>+IF(BC44="NO OFERTADO",0,IF(BC44="NO CUMPLE EV TECNICA",0,IF(BC44="NO CUMPLE",0,IF(BC44="CUMPLE",('PRECIOS UNITARIOS'!$BB44*500)/BB44))))</f>
        <v>0</v>
      </c>
      <c r="BE44" s="5" t="str">
        <f>+'PRECIOS UNITARIOS'!AR44</f>
        <v/>
      </c>
      <c r="BF44" s="5" t="str">
        <f>+'EV PRECIO REFERENCIA'!BJ44</f>
        <v>NO CUMPLE</v>
      </c>
      <c r="BG44" s="6">
        <f>+IF(BF44="NO OFERTADO",0,IF(BF44="NO CUMPLE EV TECNICA",0,IF(BF44="NO CUMPLE",0,IF(BF44="CUMPLE",('PRECIOS UNITARIOS'!$BB44*500)/BE44))))</f>
        <v>0</v>
      </c>
      <c r="BH44" s="5" t="str">
        <f>+'EV PRECIO REFERENCIA'!BK44</f>
        <v/>
      </c>
      <c r="BI44" s="5" t="str">
        <f>+'EV PRECIO REFERENCIA'!BM44</f>
        <v>NO CUMPLE</v>
      </c>
      <c r="BJ44" s="6">
        <f>+IF(BI44="NO OFERTADO",0,IF(BI44="NO CUMPLE EV TECNICA",0,IF(BI44="NO CUMPLE",0,IF(BI44="CUMPLE",('PRECIOS UNITARIOS'!$BB44*500)/BH44))))</f>
        <v>0</v>
      </c>
      <c r="BK44" s="5" t="str">
        <f>+'EV PRECIO REFERENCIA'!BQ44</f>
        <v/>
      </c>
      <c r="BL44" s="5" t="str">
        <f>+'EV PRECIO REFERENCIA'!BS44</f>
        <v>NO CUMPLE</v>
      </c>
      <c r="BM44" s="6">
        <f>+IF(BL44="NO OFERTADO",0,IF(BL44="NO CUMPLE EV TECNICA",0,IF(BL44="NO CUMPLE",0,IF(BL44="CUMPLE",('PRECIOS UNITARIOS'!$BB44*500)/BK44))))</f>
        <v>0</v>
      </c>
      <c r="BN44" s="5" t="str">
        <f>+'PRECIOS UNITARIOS'!AX44</f>
        <v/>
      </c>
      <c r="BO44" s="5" t="str">
        <f>+'EV PRECIO REFERENCIA'!BV44</f>
        <v>NO CUMPLE</v>
      </c>
      <c r="BP44" s="6">
        <f>+IF(BO44="NO OFERTADO",0,IF(BO44="NO CUMPLE EV TECNICA",0,IF(BO44="NO CUMPLE",0,IF(BO44="CUMPLE",('PRECIOS UNITARIOS'!$BB44*500)/BN44))))</f>
        <v>0</v>
      </c>
      <c r="BQ44" s="6">
        <f t="shared" si="2"/>
        <v>500</v>
      </c>
      <c r="BR44" s="6" t="s">
        <v>724</v>
      </c>
      <c r="BS44" s="6">
        <f t="shared" si="5"/>
        <v>474.140625</v>
      </c>
      <c r="BT44" s="6" t="s">
        <v>734</v>
      </c>
      <c r="BU44" s="6">
        <f t="shared" si="7"/>
        <v>454.72027972027968</v>
      </c>
      <c r="BV44" s="6" t="s">
        <v>726</v>
      </c>
      <c r="BW44" s="154" t="str">
        <f t="shared" si="6"/>
        <v>BIOPLAST S.A.S</v>
      </c>
      <c r="BX44" s="3" t="e">
        <v>#N/A</v>
      </c>
    </row>
    <row r="45" spans="1:77" ht="25.5" x14ac:dyDescent="0.2">
      <c r="A45" s="18">
        <f t="shared" si="0"/>
        <v>36</v>
      </c>
      <c r="B45" s="22" t="str">
        <f>VLOOKUP(A45,'PRECIOS UNITARIOS'!A45:B376,2,0)</f>
        <v>DM230</v>
      </c>
      <c r="C45" s="135" t="str">
        <f>VLOOKUP(A45,'PRECIOS UNITARIOS'!A45:C376,3,0)</f>
        <v>CANULA TRAQUEOSTOMIA 5.0 C/B</v>
      </c>
      <c r="D45" s="18">
        <f>VLOOKUP(A45,'PRECIOS UNITARIOS'!A45:D376,4,0)</f>
        <v>1</v>
      </c>
      <c r="E45" s="23" t="str">
        <f>VLOOKUP(A45,'PRECIOS UNITARIOS'!A45:E376,5,0)</f>
        <v>UN</v>
      </c>
      <c r="F45" s="23">
        <f>VLOOKUP(A45,'PRECIOS UNITARIOS'!A45:F376,6,0)</f>
        <v>16362.5</v>
      </c>
      <c r="G45" s="23">
        <f>VLOOKUP(A45,'PRECIOS UNITARIOS'!A45:G376,7,0)</f>
        <v>1</v>
      </c>
      <c r="H45" s="23">
        <f t="shared" si="3"/>
        <v>16362.5</v>
      </c>
      <c r="I45" s="5" t="str">
        <f>+'EV PRECIO REFERENCIA'!I45</f>
        <v/>
      </c>
      <c r="J45" s="5" t="str">
        <f>+'EV PRECIO REFERENCIA'!K45</f>
        <v>NO CUMPLE</v>
      </c>
      <c r="K45" s="6">
        <f>+IF(J45="NO OFERTADO",0,IF(J45="NO CUMPLE EV TECNICA",0,IF(J45="NO CUMPLE",0,IF(J45="CUMPLE",('PRECIOS UNITARIOS'!$BB45*500)/I45))))</f>
        <v>0</v>
      </c>
      <c r="L45" s="5" t="str">
        <f>+'EV PRECIO REFERENCIA'!L45</f>
        <v/>
      </c>
      <c r="M45" s="5" t="str">
        <f>+'EV PRECIO REFERENCIA'!N45</f>
        <v>NO CUMPLE</v>
      </c>
      <c r="N45" s="6">
        <f>+IF(M45="NO OFERTADO",0,IF(M45="NO CUMPLE EV TECNICA",0,IF(M45="NO CUMPLE",0,IF(M45="CUMPLE",('PRECIOS UNITARIOS'!$BB45*500)/L45))))</f>
        <v>0</v>
      </c>
      <c r="O45" s="5" t="str">
        <f>+'PRECIOS UNITARIOS'!N45</f>
        <v/>
      </c>
      <c r="P45" s="5" t="str">
        <f>+'EV PRECIO REFERENCIA'!Q45</f>
        <v>NO CUMPLE</v>
      </c>
      <c r="Q45" s="6">
        <f>+IF(P45="NO OFERTADO",0,IF(P45="NO CUMPLE EV TECNICA",0,IF(P45="NO CUMPLE",0,IF(P45="CUMPLE",('PRECIOS UNITARIOS'!$BB45*500)/O45))))</f>
        <v>0</v>
      </c>
      <c r="R45" s="5" t="str">
        <f>+'PRECIOS UNITARIOS'!P45</f>
        <v/>
      </c>
      <c r="S45" s="5" t="str">
        <f>+'EV PRECIO REFERENCIA'!T45</f>
        <v>NO CUMPLE</v>
      </c>
      <c r="T45" s="6">
        <f>+IF(S45="NO OFERTADO",0,IF(S45="NO CUMPLE EV TECNICA",0,IF(S45="NO CUMPLE",0,IF(S45="CUMPLE",('PRECIOS UNITARIOS'!$BB45*500)/R45))))</f>
        <v>0</v>
      </c>
      <c r="U45" s="6">
        <f>+'EV PRECIO REFERENCIA'!U45</f>
        <v>16363</v>
      </c>
      <c r="V45" s="5" t="str">
        <f>+'EV PRECIO REFERENCIA'!W45</f>
        <v>CUMPLE</v>
      </c>
      <c r="W45" s="6">
        <f>+IF(V45="NO OFERTADO",0,IF(V45="NO CUMPLE EV TECNICA",0,IF(V45="NO CUMPLE",0,IF(V45="CUMPLE",('PRECIOS UNITARIOS'!$BB45*500)/U45))))</f>
        <v>495.53871539448755</v>
      </c>
      <c r="X45" s="6" t="str">
        <f>+'EV PRECIO REFERENCIA'!X45</f>
        <v/>
      </c>
      <c r="Y45" s="5" t="str">
        <f>+'EV PRECIO REFERENCIA'!Z45</f>
        <v>NO CUMPLE</v>
      </c>
      <c r="Z45" s="6">
        <f>+IF(Y45="NO OFERTADO",0,IF(Y45="NO CUMPLE EV TECNICA",0,IF(Y45="NO CUMPLE",0,IF(Y45="CUMPLE",('PRECIOS UNITARIOS'!$BB45*500)/X45))))</f>
        <v>0</v>
      </c>
      <c r="AA45" s="5" t="str">
        <f>+'PRECIOS UNITARIOS'!X45</f>
        <v/>
      </c>
      <c r="AB45" s="5" t="str">
        <f>+'EV PRECIO REFERENCIA'!AF45</f>
        <v>NO CUMPLE</v>
      </c>
      <c r="AC45" s="6">
        <f>+IF(AB45="NO OFERTADO",0,IF(AB45="NO CUMPLE EV TECNICA",0,IF(AB45="NO CUMPLE",0,IF(AB45="CUMPLE",('PRECIOS UNITARIOS'!$BB45*500)/AA45))))</f>
        <v>0</v>
      </c>
      <c r="AD45" s="5" t="str">
        <f>+'PRECIOS UNITARIOS'!Z45</f>
        <v/>
      </c>
      <c r="AE45" s="5" t="str">
        <f>+'EV PRECIO REFERENCIA'!AI45</f>
        <v>NO CUMPLE</v>
      </c>
      <c r="AF45" s="6">
        <f>+IF(AE45="NO OFERTADO",0,IF(AE45="NO CUMPLE EV TECNICA",0,IF(AE45="NO CUMPLE",0,IF(AE45="CUMPLE",('PRECIOS UNITARIOS'!$BB45*500)/AD45))))</f>
        <v>0</v>
      </c>
      <c r="AG45" s="5" t="str">
        <f>+'PRECIOS UNITARIOS'!AB45</f>
        <v/>
      </c>
      <c r="AH45" s="5" t="str">
        <f>+'EV PRECIO REFERENCIA'!AL45</f>
        <v>NO CUMPLE</v>
      </c>
      <c r="AI45" s="6">
        <f>+IF(AH45="NO OFERTADO",0,IF(AH45="NO CUMPLE EV TECNICA",0,IF(AH45="NO CUMPLE",0,IF(AH45="CUMPLE",('PRECIOS UNITARIOS'!$BB45*500)/AG45))))</f>
        <v>0</v>
      </c>
      <c r="AJ45" s="5" t="str">
        <f>+'PRECIOS UNITARIOS'!AD45</f>
        <v/>
      </c>
      <c r="AK45" s="5" t="str">
        <f>+'EV PRECIO REFERENCIA'!AO45</f>
        <v>NO CUMPLE</v>
      </c>
      <c r="AL45" s="6">
        <f>+IF(AK45="NO OFERTADO",0,IF(AK45="NO CUMPLE EV TECNICA",0,IF(AK45="NO CUMPLE",0,IF(AK45="CUMPLE",('PRECIOS UNITARIOS'!$BB45*500)/AJ45))))</f>
        <v>0</v>
      </c>
      <c r="AM45" s="5" t="str">
        <f>+'PRECIOS UNITARIOS'!AF45</f>
        <v/>
      </c>
      <c r="AN45" s="5" t="str">
        <f>+'EV PRECIO REFERENCIA'!AR45</f>
        <v>NO CUMPLE</v>
      </c>
      <c r="AO45" s="6">
        <f>+IF(AN45="NO OFERTADO",0,IF(AN45="NO CUMPLE EV TECNICA",0,IF(AN45="NO CUMPLE",0,IF(AN45="CUMPLE",('PRECIOS UNITARIOS'!$BB45*500)/AM45))))</f>
        <v>0</v>
      </c>
      <c r="AP45" s="5" t="str">
        <f>+'PRECIOS UNITARIOS'!AH45</f>
        <v/>
      </c>
      <c r="AQ45" s="5" t="str">
        <f>+'EV PRECIO REFERENCIA'!AU45</f>
        <v>NO CUMPLE</v>
      </c>
      <c r="AR45" s="6">
        <f>+IF(AQ45="NO OFERTADO",0,IF(AQ45="NO CUMPLE EV TECNICA",0,IF(AQ45="NO CUMPLE",0,IF(AQ45="CUMPLE",('PRECIOS UNITARIOS'!$BB45*500)/AP45))))</f>
        <v>0</v>
      </c>
      <c r="AS45" s="5" t="str">
        <f>+'PRECIOS UNITARIOS'!AJ45</f>
        <v/>
      </c>
      <c r="AT45" s="5" t="str">
        <f>+'EV PRECIO REFERENCIA'!AX45</f>
        <v>NO CUMPLE</v>
      </c>
      <c r="AU45" s="6">
        <f>+IF(AT45="NO OFERTADO",0,IF(AT45="NO CUMPLE EV TECNICA",0,IF(AT45="NO CUMPLE",0,IF(AT45="CUMPLE",('PRECIOS UNITARIOS'!$BB45*500)/AS45))))</f>
        <v>0</v>
      </c>
      <c r="AV45" s="5" t="str">
        <f>+'EV PRECIO REFERENCIA'!AY45</f>
        <v/>
      </c>
      <c r="AW45" s="5" t="str">
        <f>+'EV PRECIO REFERENCIA'!BA45</f>
        <v>NO CUMPLE</v>
      </c>
      <c r="AX45" s="6">
        <f>+IF(AW45="NO OFERTADO",0,IF(AW45="NO CUMPLE EV TECNICA",0,IF(AW45="NO CUMPLE",0,IF(AW45="CUMPLE",('PRECIOS UNITARIOS'!$BB45*500)/AV45))))</f>
        <v>0</v>
      </c>
      <c r="AY45" s="5" t="str">
        <f>+'EV PRECIO REFERENCIA'!BB45</f>
        <v/>
      </c>
      <c r="AZ45" s="5" t="str">
        <f>+'EV PRECIO REFERENCIA'!BD45</f>
        <v>NO CUMPLE</v>
      </c>
      <c r="BA45" s="6">
        <f>+IF(AZ45="NO OFERTADO",0,IF(AZ45="NO CUMPLE EV TECNICA",0,IF(AZ45="NO CUMPLE",0,IF(AZ45="CUMPLE",('PRECIOS UNITARIOS'!$BB45*500)/AY45))))</f>
        <v>0</v>
      </c>
      <c r="BB45" s="5">
        <f>+'PRECIOS UNITARIOS'!AP45</f>
        <v>16217</v>
      </c>
      <c r="BC45" s="5" t="str">
        <f>+'EV PRECIO REFERENCIA'!BG45</f>
        <v>CUMPLE</v>
      </c>
      <c r="BD45" s="6">
        <f>+IF(BC45="NO OFERTADO",0,IF(BC45="NO CUMPLE EV TECNICA",0,IF(BC45="NO CUMPLE",0,IF(BC45="CUMPLE",('PRECIOS UNITARIOS'!$BB45*500)/BB45))))</f>
        <v>500</v>
      </c>
      <c r="BE45" s="5" t="str">
        <f>+'PRECIOS UNITARIOS'!AR45</f>
        <v/>
      </c>
      <c r="BF45" s="5" t="str">
        <f>+'EV PRECIO REFERENCIA'!BJ45</f>
        <v>NO CUMPLE</v>
      </c>
      <c r="BG45" s="6">
        <f>+IF(BF45="NO OFERTADO",0,IF(BF45="NO CUMPLE EV TECNICA",0,IF(BF45="NO CUMPLE",0,IF(BF45="CUMPLE",('PRECIOS UNITARIOS'!$BB45*500)/BE45))))</f>
        <v>0</v>
      </c>
      <c r="BH45" s="5" t="str">
        <f>+'EV PRECIO REFERENCIA'!BK45</f>
        <v/>
      </c>
      <c r="BI45" s="5" t="str">
        <f>+'EV PRECIO REFERENCIA'!BM45</f>
        <v>NO CUMPLE</v>
      </c>
      <c r="BJ45" s="6">
        <f>+IF(BI45="NO OFERTADO",0,IF(BI45="NO CUMPLE EV TECNICA",0,IF(BI45="NO CUMPLE",0,IF(BI45="CUMPLE",('PRECIOS UNITARIOS'!$BB45*500)/BH45))))</f>
        <v>0</v>
      </c>
      <c r="BK45" s="5" t="str">
        <f>+'EV PRECIO REFERENCIA'!BQ45</f>
        <v/>
      </c>
      <c r="BL45" s="5" t="str">
        <f>+'EV PRECIO REFERENCIA'!BS45</f>
        <v>NO CUMPLE</v>
      </c>
      <c r="BM45" s="6">
        <f>+IF(BL45="NO OFERTADO",0,IF(BL45="NO CUMPLE EV TECNICA",0,IF(BL45="NO CUMPLE",0,IF(BL45="CUMPLE",('PRECIOS UNITARIOS'!$BB45*500)/BK45))))</f>
        <v>0</v>
      </c>
      <c r="BN45" s="5" t="str">
        <f>+'PRECIOS UNITARIOS'!AX45</f>
        <v/>
      </c>
      <c r="BO45" s="5" t="str">
        <f>+'EV PRECIO REFERENCIA'!BV45</f>
        <v>NO CUMPLE</v>
      </c>
      <c r="BP45" s="6">
        <f>+IF(BO45="NO OFERTADO",0,IF(BO45="NO CUMPLE EV TECNICA",0,IF(BO45="NO CUMPLE",0,IF(BO45="CUMPLE",('PRECIOS UNITARIOS'!$BB45*500)/BN45))))</f>
        <v>0</v>
      </c>
      <c r="BQ45" s="6">
        <f t="shared" si="2"/>
        <v>500</v>
      </c>
      <c r="BR45" s="6" t="s">
        <v>727</v>
      </c>
      <c r="BS45" s="6">
        <f>MAX($K45,$N45,$Q45,$T45,$AF45,$AI45,$AL45,$AO45,$AU45,$BG45,$BP45,$AC45,$Z45,$W45,$BA45,$BM45,)</f>
        <v>495.53871539448755</v>
      </c>
      <c r="BT45" s="6" t="s">
        <v>721</v>
      </c>
      <c r="BU45" s="6">
        <f>MAX($K45,$N45,$Q45,$T45,$AF45,$AI45,$AL45,$AO45,$AU45,$BG45,$BP45,$AC45,$Z45,$BA45,$BM45,)</f>
        <v>0</v>
      </c>
      <c r="BV45" s="6" t="s">
        <v>1023</v>
      </c>
      <c r="BW45" s="154" t="s">
        <v>727</v>
      </c>
      <c r="BX45" s="3" t="e">
        <v>#N/A</v>
      </c>
    </row>
    <row r="46" spans="1:77" ht="25.5" x14ac:dyDescent="0.2">
      <c r="A46" s="18">
        <f t="shared" si="0"/>
        <v>37</v>
      </c>
      <c r="B46" s="22" t="str">
        <f>VLOOKUP(A46,'PRECIOS UNITARIOS'!A46:B377,2,0)</f>
        <v>DM2369</v>
      </c>
      <c r="C46" s="135" t="str">
        <f>VLOOKUP(A46,'PRECIOS UNITARIOS'!A46:C377,3,0)</f>
        <v>CANULA DE TRAQUEOSTOMIA 5 SIN BALON</v>
      </c>
      <c r="D46" s="18">
        <f>VLOOKUP(A46,'PRECIOS UNITARIOS'!A46:D377,4,0)</f>
        <v>1</v>
      </c>
      <c r="E46" s="23" t="str">
        <f>VLOOKUP(A46,'PRECIOS UNITARIOS'!A46:E377,5,0)</f>
        <v>UN</v>
      </c>
      <c r="F46" s="23">
        <f>VLOOKUP(A46,'PRECIOS UNITARIOS'!A46:F377,6,0)</f>
        <v>12126.1</v>
      </c>
      <c r="G46" s="23">
        <f>VLOOKUP(A46,'PRECIOS UNITARIOS'!A46:G377,7,0)</f>
        <v>1</v>
      </c>
      <c r="H46" s="23">
        <f t="shared" si="3"/>
        <v>12126.1</v>
      </c>
      <c r="I46" s="5" t="str">
        <f>+'EV PRECIO REFERENCIA'!I46</f>
        <v/>
      </c>
      <c r="J46" s="5" t="str">
        <f>+'EV PRECIO REFERENCIA'!K46</f>
        <v>NO CUMPLE</v>
      </c>
      <c r="K46" s="6">
        <f>+IF(J46="NO OFERTADO",0,IF(J46="NO CUMPLE EV TECNICA",0,IF(J46="NO CUMPLE",0,IF(J46="CUMPLE",('PRECIOS UNITARIOS'!$BB46*500)/I46))))</f>
        <v>0</v>
      </c>
      <c r="L46" s="5" t="str">
        <f>+'EV PRECIO REFERENCIA'!L46</f>
        <v/>
      </c>
      <c r="M46" s="5" t="str">
        <f>+'EV PRECIO REFERENCIA'!N46</f>
        <v>NO CUMPLE</v>
      </c>
      <c r="N46" s="6">
        <f>+IF(M46="NO OFERTADO",0,IF(M46="NO CUMPLE EV TECNICA",0,IF(M46="NO CUMPLE",0,IF(M46="CUMPLE",('PRECIOS UNITARIOS'!$BB46*500)/L46))))</f>
        <v>0</v>
      </c>
      <c r="O46" s="5" t="str">
        <f>+'PRECIOS UNITARIOS'!N46</f>
        <v/>
      </c>
      <c r="P46" s="5" t="str">
        <f>+'EV PRECIO REFERENCIA'!Q46</f>
        <v>NO CUMPLE</v>
      </c>
      <c r="Q46" s="6">
        <f>+IF(P46="NO OFERTADO",0,IF(P46="NO CUMPLE EV TECNICA",0,IF(P46="NO CUMPLE",0,IF(P46="CUMPLE",('PRECIOS UNITARIOS'!$BB46*500)/O46))))</f>
        <v>0</v>
      </c>
      <c r="R46" s="5" t="str">
        <f>+'PRECIOS UNITARIOS'!P46</f>
        <v/>
      </c>
      <c r="S46" s="5" t="str">
        <f>+'EV PRECIO REFERENCIA'!T46</f>
        <v>NO CUMPLE</v>
      </c>
      <c r="T46" s="6">
        <f>+IF(S46="NO OFERTADO",0,IF(S46="NO CUMPLE EV TECNICA",0,IF(S46="NO CUMPLE",0,IF(S46="CUMPLE",('PRECIOS UNITARIOS'!$BB46*500)/R46))))</f>
        <v>0</v>
      </c>
      <c r="U46" s="347">
        <f>+'EV PRECIO REFERENCIA'!U46</f>
        <v>12126</v>
      </c>
      <c r="V46" s="5" t="str">
        <f>+'EV PRECIO REFERENCIA'!W46</f>
        <v>CUMPLE</v>
      </c>
      <c r="W46" s="6">
        <f>+IF(V46="NO OFERTADO",0,IF(V46="NO CUMPLE EV TECNICA",0,IF(V46="NO CUMPLE",0,IF(V46="CUMPLE",('PRECIOS UNITARIOS'!$BB46*500)/U46))))</f>
        <v>500</v>
      </c>
      <c r="X46" s="6" t="str">
        <f>+'EV PRECIO REFERENCIA'!X46</f>
        <v/>
      </c>
      <c r="Y46" s="5" t="str">
        <f>+'EV PRECIO REFERENCIA'!Z46</f>
        <v>NO CUMPLE</v>
      </c>
      <c r="Z46" s="6">
        <f>+IF(Y46="NO OFERTADO",0,IF(Y46="NO CUMPLE EV TECNICA",0,IF(Y46="NO CUMPLE",0,IF(Y46="CUMPLE",('PRECIOS UNITARIOS'!$BB46*500)/X46))))</f>
        <v>0</v>
      </c>
      <c r="AA46" s="5" t="str">
        <f>+'PRECIOS UNITARIOS'!X46</f>
        <v/>
      </c>
      <c r="AB46" s="5" t="str">
        <f>+'EV PRECIO REFERENCIA'!AF46</f>
        <v>NO CUMPLE</v>
      </c>
      <c r="AC46" s="6">
        <f>+IF(AB46="NO OFERTADO",0,IF(AB46="NO CUMPLE EV TECNICA",0,IF(AB46="NO CUMPLE",0,IF(AB46="CUMPLE",('PRECIOS UNITARIOS'!$BB46*500)/AA46))))</f>
        <v>0</v>
      </c>
      <c r="AD46" s="5" t="str">
        <f>+'PRECIOS UNITARIOS'!Z46</f>
        <v/>
      </c>
      <c r="AE46" s="5" t="str">
        <f>+'EV PRECIO REFERENCIA'!AI46</f>
        <v>NO CUMPLE</v>
      </c>
      <c r="AF46" s="6">
        <f>+IF(AE46="NO OFERTADO",0,IF(AE46="NO CUMPLE EV TECNICA",0,IF(AE46="NO CUMPLE",0,IF(AE46="CUMPLE",('PRECIOS UNITARIOS'!$BB46*500)/AD46))))</f>
        <v>0</v>
      </c>
      <c r="AG46" s="5" t="str">
        <f>+'PRECIOS UNITARIOS'!AB46</f>
        <v/>
      </c>
      <c r="AH46" s="5" t="str">
        <f>+'EV PRECIO REFERENCIA'!AL46</f>
        <v>NO CUMPLE</v>
      </c>
      <c r="AI46" s="6">
        <f>+IF(AH46="NO OFERTADO",0,IF(AH46="NO CUMPLE EV TECNICA",0,IF(AH46="NO CUMPLE",0,IF(AH46="CUMPLE",('PRECIOS UNITARIOS'!$BB46*500)/AG46))))</f>
        <v>0</v>
      </c>
      <c r="AJ46" s="5" t="str">
        <f>+'PRECIOS UNITARIOS'!AD46</f>
        <v/>
      </c>
      <c r="AK46" s="5" t="str">
        <f>+'EV PRECIO REFERENCIA'!AO46</f>
        <v>NO CUMPLE</v>
      </c>
      <c r="AL46" s="6">
        <f>+IF(AK46="NO OFERTADO",0,IF(AK46="NO CUMPLE EV TECNICA",0,IF(AK46="NO CUMPLE",0,IF(AK46="CUMPLE",('PRECIOS UNITARIOS'!$BB46*500)/AJ46))))</f>
        <v>0</v>
      </c>
      <c r="AM46" s="5" t="str">
        <f>+'PRECIOS UNITARIOS'!AF46</f>
        <v/>
      </c>
      <c r="AN46" s="5" t="str">
        <f>+'EV PRECIO REFERENCIA'!AR46</f>
        <v>NO CUMPLE</v>
      </c>
      <c r="AO46" s="6">
        <f>+IF(AN46="NO OFERTADO",0,IF(AN46="NO CUMPLE EV TECNICA",0,IF(AN46="NO CUMPLE",0,IF(AN46="CUMPLE",('PRECIOS UNITARIOS'!$BB46*500)/AM46))))</f>
        <v>0</v>
      </c>
      <c r="AP46" s="5" t="str">
        <f>+'PRECIOS UNITARIOS'!AH46</f>
        <v/>
      </c>
      <c r="AQ46" s="5" t="str">
        <f>+'EV PRECIO REFERENCIA'!AU46</f>
        <v>NO CUMPLE</v>
      </c>
      <c r="AR46" s="6">
        <f>+IF(AQ46="NO OFERTADO",0,IF(AQ46="NO CUMPLE EV TECNICA",0,IF(AQ46="NO CUMPLE",0,IF(AQ46="CUMPLE",('PRECIOS UNITARIOS'!$BB46*500)/AP46))))</f>
        <v>0</v>
      </c>
      <c r="AS46" s="5" t="str">
        <f>+'PRECIOS UNITARIOS'!AJ46</f>
        <v/>
      </c>
      <c r="AT46" s="5" t="str">
        <f>+'EV PRECIO REFERENCIA'!AX46</f>
        <v>NO CUMPLE</v>
      </c>
      <c r="AU46" s="6">
        <f>+IF(AT46="NO OFERTADO",0,IF(AT46="NO CUMPLE EV TECNICA",0,IF(AT46="NO CUMPLE",0,IF(AT46="CUMPLE",('PRECIOS UNITARIOS'!$BB46*500)/AS46))))</f>
        <v>0</v>
      </c>
      <c r="AV46" s="5" t="str">
        <f>+'EV PRECIO REFERENCIA'!AY46</f>
        <v/>
      </c>
      <c r="AW46" s="5" t="str">
        <f>+'EV PRECIO REFERENCIA'!BA46</f>
        <v>NO CUMPLE</v>
      </c>
      <c r="AX46" s="6">
        <f>+IF(AW46="NO OFERTADO",0,IF(AW46="NO CUMPLE EV TECNICA",0,IF(AW46="NO CUMPLE",0,IF(AW46="CUMPLE",('PRECIOS UNITARIOS'!$BB46*500)/AV46))))</f>
        <v>0</v>
      </c>
      <c r="AY46" s="5" t="str">
        <f>+'EV PRECIO REFERENCIA'!BB46</f>
        <v/>
      </c>
      <c r="AZ46" s="5" t="str">
        <f>+'EV PRECIO REFERENCIA'!BD46</f>
        <v>NO CUMPLE</v>
      </c>
      <c r="BA46" s="6">
        <f>+IF(AZ46="NO OFERTADO",0,IF(AZ46="NO CUMPLE EV TECNICA",0,IF(AZ46="NO CUMPLE",0,IF(AZ46="CUMPLE",('PRECIOS UNITARIOS'!$BB46*500)/AY46))))</f>
        <v>0</v>
      </c>
      <c r="BB46" s="5" t="str">
        <f>+'PRECIOS UNITARIOS'!AP46</f>
        <v/>
      </c>
      <c r="BC46" s="5" t="str">
        <f>+'EV PRECIO REFERENCIA'!BG46</f>
        <v>NO CUMPLE</v>
      </c>
      <c r="BD46" s="6">
        <f>+IF(BC46="NO OFERTADO",0,IF(BC46="NO CUMPLE EV TECNICA",0,IF(BC46="NO CUMPLE",0,IF(BC46="CUMPLE",('PRECIOS UNITARIOS'!$BB46*500)/BB46))))</f>
        <v>0</v>
      </c>
      <c r="BE46" s="5" t="str">
        <f>+'PRECIOS UNITARIOS'!AR46</f>
        <v/>
      </c>
      <c r="BF46" s="5" t="str">
        <f>+'EV PRECIO REFERENCIA'!BJ46</f>
        <v>NO CUMPLE</v>
      </c>
      <c r="BG46" s="6">
        <f>+IF(BF46="NO OFERTADO",0,IF(BF46="NO CUMPLE EV TECNICA",0,IF(BF46="NO CUMPLE",0,IF(BF46="CUMPLE",('PRECIOS UNITARIOS'!$BB46*500)/BE46))))</f>
        <v>0</v>
      </c>
      <c r="BH46" s="5" t="str">
        <f>+'EV PRECIO REFERENCIA'!BK46</f>
        <v/>
      </c>
      <c r="BI46" s="5" t="str">
        <f>+'EV PRECIO REFERENCIA'!BM46</f>
        <v>NO CUMPLE</v>
      </c>
      <c r="BJ46" s="6">
        <f>+IF(BI46="NO OFERTADO",0,IF(BI46="NO CUMPLE EV TECNICA",0,IF(BI46="NO CUMPLE",0,IF(BI46="CUMPLE",('PRECIOS UNITARIOS'!$BB46*500)/BH46))))</f>
        <v>0</v>
      </c>
      <c r="BK46" s="5" t="str">
        <f>+'EV PRECIO REFERENCIA'!BQ46</f>
        <v/>
      </c>
      <c r="BL46" s="5" t="str">
        <f>+'EV PRECIO REFERENCIA'!BS46</f>
        <v>NO CUMPLE</v>
      </c>
      <c r="BM46" s="6">
        <f>+IF(BL46="NO OFERTADO",0,IF(BL46="NO CUMPLE EV TECNICA",0,IF(BL46="NO CUMPLE",0,IF(BL46="CUMPLE",('PRECIOS UNITARIOS'!$BB46*500)/BK46))))</f>
        <v>0</v>
      </c>
      <c r="BN46" s="5" t="str">
        <f>+'PRECIOS UNITARIOS'!AX46</f>
        <v/>
      </c>
      <c r="BO46" s="5" t="str">
        <f>+'EV PRECIO REFERENCIA'!BV46</f>
        <v>NO CUMPLE</v>
      </c>
      <c r="BP46" s="6">
        <f>+IF(BO46="NO OFERTADO",0,IF(BO46="NO CUMPLE EV TECNICA",0,IF(BO46="NO CUMPLE",0,IF(BO46="CUMPLE",('PRECIOS UNITARIOS'!$BB46*500)/BN46))))</f>
        <v>0</v>
      </c>
      <c r="BQ46" s="6">
        <f t="shared" si="2"/>
        <v>500</v>
      </c>
      <c r="BR46" s="6" t="s">
        <v>721</v>
      </c>
      <c r="BS46" s="6">
        <f>MAX($K46,$N46,$Q46,$T46,$AF46,$AI46,$AL46,$AO46,$AU46,$BD46,$BG46,$BP46,$AC46,$Z46,$BA46,$BM46,)</f>
        <v>0</v>
      </c>
      <c r="BT46" s="6" t="s">
        <v>1025</v>
      </c>
      <c r="BU46" s="6">
        <v>0</v>
      </c>
      <c r="BV46" s="6" t="s">
        <v>1023</v>
      </c>
      <c r="BW46" s="154" t="s">
        <v>721</v>
      </c>
      <c r="BX46" s="3" t="e">
        <v>#N/A</v>
      </c>
      <c r="BY46" s="3"/>
    </row>
    <row r="47" spans="1:77" ht="25.5" x14ac:dyDescent="0.2">
      <c r="A47" s="18">
        <f t="shared" si="0"/>
        <v>38</v>
      </c>
      <c r="B47" s="22" t="str">
        <f>VLOOKUP(A47,'PRECIOS UNITARIOS'!A47:B378,2,0)</f>
        <v>DM234</v>
      </c>
      <c r="C47" s="135" t="str">
        <f>VLOOKUP(A47,'PRECIOS UNITARIOS'!A47:C378,3,0)</f>
        <v>CANULA TRAQUEOSTOMIA 5.5 C/B</v>
      </c>
      <c r="D47" s="18">
        <f>VLOOKUP(A47,'PRECIOS UNITARIOS'!A47:D378,4,0)</f>
        <v>1</v>
      </c>
      <c r="E47" s="23" t="str">
        <f>VLOOKUP(A47,'PRECIOS UNITARIOS'!A47:E378,5,0)</f>
        <v>UN</v>
      </c>
      <c r="F47" s="23">
        <f>VLOOKUP(A47,'PRECIOS UNITARIOS'!A47:F378,6,0)</f>
        <v>16362.5</v>
      </c>
      <c r="G47" s="23">
        <f>VLOOKUP(A47,'PRECIOS UNITARIOS'!A47:G378,7,0)</f>
        <v>1</v>
      </c>
      <c r="H47" s="23">
        <f t="shared" si="3"/>
        <v>16362.5</v>
      </c>
      <c r="I47" s="5" t="str">
        <f>+'EV PRECIO REFERENCIA'!I47</f>
        <v/>
      </c>
      <c r="J47" s="5" t="str">
        <f>+'EV PRECIO REFERENCIA'!K47</f>
        <v>NO CUMPLE</v>
      </c>
      <c r="K47" s="6">
        <f>+IF(J47="NO OFERTADO",0,IF(J47="NO CUMPLE EV TECNICA",0,IF(J47="NO CUMPLE",0,IF(J47="CUMPLE",('PRECIOS UNITARIOS'!$BB47*500)/I47))))</f>
        <v>0</v>
      </c>
      <c r="L47" s="5" t="str">
        <f>+'EV PRECIO REFERENCIA'!L47</f>
        <v/>
      </c>
      <c r="M47" s="5" t="str">
        <f>+'EV PRECIO REFERENCIA'!N47</f>
        <v>NO CUMPLE</v>
      </c>
      <c r="N47" s="6">
        <f>+IF(M47="NO OFERTADO",0,IF(M47="NO CUMPLE EV TECNICA",0,IF(M47="NO CUMPLE",0,IF(M47="CUMPLE",('PRECIOS UNITARIOS'!$BB47*500)/L47))))</f>
        <v>0</v>
      </c>
      <c r="O47" s="5" t="str">
        <f>+'PRECIOS UNITARIOS'!N47</f>
        <v/>
      </c>
      <c r="P47" s="5" t="str">
        <f>+'EV PRECIO REFERENCIA'!Q47</f>
        <v>NO CUMPLE</v>
      </c>
      <c r="Q47" s="6">
        <f>+IF(P47="NO OFERTADO",0,IF(P47="NO CUMPLE EV TECNICA",0,IF(P47="NO CUMPLE",0,IF(P47="CUMPLE",('PRECIOS UNITARIOS'!$BB47*500)/O47))))</f>
        <v>0</v>
      </c>
      <c r="R47" s="5" t="str">
        <f>+'PRECIOS UNITARIOS'!P47</f>
        <v/>
      </c>
      <c r="S47" s="5" t="str">
        <f>+'EV PRECIO REFERENCIA'!T47</f>
        <v>NO CUMPLE</v>
      </c>
      <c r="T47" s="6">
        <f>+IF(S47="NO OFERTADO",0,IF(S47="NO CUMPLE EV TECNICA",0,IF(S47="NO CUMPLE",0,IF(S47="CUMPLE",('PRECIOS UNITARIOS'!$BB47*500)/R47))))</f>
        <v>0</v>
      </c>
      <c r="U47" s="6">
        <f>+'EV PRECIO REFERENCIA'!U47</f>
        <v>16363</v>
      </c>
      <c r="V47" s="5" t="str">
        <f>+'EV PRECIO REFERENCIA'!W47</f>
        <v>CUMPLE</v>
      </c>
      <c r="W47" s="6">
        <f>+IF(V47="NO OFERTADO",0,IF(V47="NO CUMPLE EV TECNICA",0,IF(V47="NO CUMPLE",0,IF(V47="CUMPLE",('PRECIOS UNITARIOS'!$BB47*500)/U47))))</f>
        <v>495.53871539448755</v>
      </c>
      <c r="X47" s="6" t="str">
        <f>+'EV PRECIO REFERENCIA'!X47</f>
        <v/>
      </c>
      <c r="Y47" s="5" t="str">
        <f>+'EV PRECIO REFERENCIA'!Z47</f>
        <v>NO CUMPLE</v>
      </c>
      <c r="Z47" s="6">
        <f>+IF(Y47="NO OFERTADO",0,IF(Y47="NO CUMPLE EV TECNICA",0,IF(Y47="NO CUMPLE",0,IF(Y47="CUMPLE",('PRECIOS UNITARIOS'!$BB47*500)/X47))))</f>
        <v>0</v>
      </c>
      <c r="AA47" s="5" t="str">
        <f>+'PRECIOS UNITARIOS'!X47</f>
        <v/>
      </c>
      <c r="AB47" s="5" t="str">
        <f>+'EV PRECIO REFERENCIA'!AF47</f>
        <v>NO CUMPLE</v>
      </c>
      <c r="AC47" s="6">
        <f>+IF(AB47="NO OFERTADO",0,IF(AB47="NO CUMPLE EV TECNICA",0,IF(AB47="NO CUMPLE",0,IF(AB47="CUMPLE",('PRECIOS UNITARIOS'!$BB47*500)/AA47))))</f>
        <v>0</v>
      </c>
      <c r="AD47" s="5" t="str">
        <f>+'PRECIOS UNITARIOS'!Z47</f>
        <v/>
      </c>
      <c r="AE47" s="5" t="str">
        <f>+'EV PRECIO REFERENCIA'!AI47</f>
        <v>NO CUMPLE</v>
      </c>
      <c r="AF47" s="6">
        <f>+IF(AE47="NO OFERTADO",0,IF(AE47="NO CUMPLE EV TECNICA",0,IF(AE47="NO CUMPLE",0,IF(AE47="CUMPLE",('PRECIOS UNITARIOS'!$BB47*500)/AD47))))</f>
        <v>0</v>
      </c>
      <c r="AG47" s="5" t="str">
        <f>+'PRECIOS UNITARIOS'!AB47</f>
        <v/>
      </c>
      <c r="AH47" s="5" t="str">
        <f>+'EV PRECIO REFERENCIA'!AL47</f>
        <v>NO CUMPLE</v>
      </c>
      <c r="AI47" s="6">
        <f>+IF(AH47="NO OFERTADO",0,IF(AH47="NO CUMPLE EV TECNICA",0,IF(AH47="NO CUMPLE",0,IF(AH47="CUMPLE",('PRECIOS UNITARIOS'!$BB47*500)/AG47))))</f>
        <v>0</v>
      </c>
      <c r="AJ47" s="5" t="str">
        <f>+'PRECIOS UNITARIOS'!AD47</f>
        <v/>
      </c>
      <c r="AK47" s="5" t="str">
        <f>+'EV PRECIO REFERENCIA'!AO47</f>
        <v>NO CUMPLE</v>
      </c>
      <c r="AL47" s="6">
        <f>+IF(AK47="NO OFERTADO",0,IF(AK47="NO CUMPLE EV TECNICA",0,IF(AK47="NO CUMPLE",0,IF(AK47="CUMPLE",('PRECIOS UNITARIOS'!$BB47*500)/AJ47))))</f>
        <v>0</v>
      </c>
      <c r="AM47" s="5" t="str">
        <f>+'PRECIOS UNITARIOS'!AF47</f>
        <v/>
      </c>
      <c r="AN47" s="5" t="str">
        <f>+'EV PRECIO REFERENCIA'!AR47</f>
        <v>NO CUMPLE</v>
      </c>
      <c r="AO47" s="6">
        <f>+IF(AN47="NO OFERTADO",0,IF(AN47="NO CUMPLE EV TECNICA",0,IF(AN47="NO CUMPLE",0,IF(AN47="CUMPLE",('PRECIOS UNITARIOS'!$BB47*500)/AM47))))</f>
        <v>0</v>
      </c>
      <c r="AP47" s="5" t="str">
        <f>+'PRECIOS UNITARIOS'!AH47</f>
        <v/>
      </c>
      <c r="AQ47" s="5" t="str">
        <f>+'EV PRECIO REFERENCIA'!AU47</f>
        <v>NO CUMPLE</v>
      </c>
      <c r="AR47" s="6">
        <f>+IF(AQ47="NO OFERTADO",0,IF(AQ47="NO CUMPLE EV TECNICA",0,IF(AQ47="NO CUMPLE",0,IF(AQ47="CUMPLE",('PRECIOS UNITARIOS'!$BB47*500)/AP47))))</f>
        <v>0</v>
      </c>
      <c r="AS47" s="5" t="str">
        <f>+'PRECIOS UNITARIOS'!AJ47</f>
        <v/>
      </c>
      <c r="AT47" s="5" t="str">
        <f>+'EV PRECIO REFERENCIA'!AX47</f>
        <v>NO CUMPLE</v>
      </c>
      <c r="AU47" s="6">
        <f>+IF(AT47="NO OFERTADO",0,IF(AT47="NO CUMPLE EV TECNICA",0,IF(AT47="NO CUMPLE",0,IF(AT47="CUMPLE",('PRECIOS UNITARIOS'!$BB47*500)/AS47))))</f>
        <v>0</v>
      </c>
      <c r="AV47" s="5" t="str">
        <f>+'EV PRECIO REFERENCIA'!AY47</f>
        <v/>
      </c>
      <c r="AW47" s="5" t="str">
        <f>+'EV PRECIO REFERENCIA'!BA47</f>
        <v>NO CUMPLE</v>
      </c>
      <c r="AX47" s="6">
        <f>+IF(AW47="NO OFERTADO",0,IF(AW47="NO CUMPLE EV TECNICA",0,IF(AW47="NO CUMPLE",0,IF(AW47="CUMPLE",('PRECIOS UNITARIOS'!$BB47*500)/AV47))))</f>
        <v>0</v>
      </c>
      <c r="AY47" s="5" t="str">
        <f>+'EV PRECIO REFERENCIA'!BB47</f>
        <v/>
      </c>
      <c r="AZ47" s="5" t="str">
        <f>+'EV PRECIO REFERENCIA'!BD47</f>
        <v>NO CUMPLE</v>
      </c>
      <c r="BA47" s="6">
        <f>+IF(AZ47="NO OFERTADO",0,IF(AZ47="NO CUMPLE EV TECNICA",0,IF(AZ47="NO CUMPLE",0,IF(AZ47="CUMPLE",('PRECIOS UNITARIOS'!$BB47*500)/AY47))))</f>
        <v>0</v>
      </c>
      <c r="BB47" s="5">
        <f>+'PRECIOS UNITARIOS'!AP47</f>
        <v>16217</v>
      </c>
      <c r="BC47" s="5" t="str">
        <f>+'EV PRECIO REFERENCIA'!BG47</f>
        <v>CUMPLE</v>
      </c>
      <c r="BD47" s="6">
        <f>+IF(BC47="NO OFERTADO",0,IF(BC47="NO CUMPLE EV TECNICA",0,IF(BC47="NO CUMPLE",0,IF(BC47="CUMPLE",('PRECIOS UNITARIOS'!$BB47*500)/BB47))))</f>
        <v>500</v>
      </c>
      <c r="BE47" s="5" t="str">
        <f>+'PRECIOS UNITARIOS'!AR47</f>
        <v/>
      </c>
      <c r="BF47" s="5" t="str">
        <f>+'EV PRECIO REFERENCIA'!BJ47</f>
        <v>NO CUMPLE</v>
      </c>
      <c r="BG47" s="6">
        <f>+IF(BF47="NO OFERTADO",0,IF(BF47="NO CUMPLE EV TECNICA",0,IF(BF47="NO CUMPLE",0,IF(BF47="CUMPLE",('PRECIOS UNITARIOS'!$BB47*500)/BE47))))</f>
        <v>0</v>
      </c>
      <c r="BH47" s="5" t="str">
        <f>+'EV PRECIO REFERENCIA'!BK47</f>
        <v/>
      </c>
      <c r="BI47" s="5" t="str">
        <f>+'EV PRECIO REFERENCIA'!BM47</f>
        <v>NO CUMPLE</v>
      </c>
      <c r="BJ47" s="6">
        <f>+IF(BI47="NO OFERTADO",0,IF(BI47="NO CUMPLE EV TECNICA",0,IF(BI47="NO CUMPLE",0,IF(BI47="CUMPLE",('PRECIOS UNITARIOS'!$BB47*500)/BH47))))</f>
        <v>0</v>
      </c>
      <c r="BK47" s="5" t="str">
        <f>+'EV PRECIO REFERENCIA'!BQ47</f>
        <v/>
      </c>
      <c r="BL47" s="5" t="str">
        <f>+'EV PRECIO REFERENCIA'!BS47</f>
        <v>NO CUMPLE</v>
      </c>
      <c r="BM47" s="6">
        <f>+IF(BL47="NO OFERTADO",0,IF(BL47="NO CUMPLE EV TECNICA",0,IF(BL47="NO CUMPLE",0,IF(BL47="CUMPLE",('PRECIOS UNITARIOS'!$BB47*500)/BK47))))</f>
        <v>0</v>
      </c>
      <c r="BN47" s="5" t="str">
        <f>+'PRECIOS UNITARIOS'!AX47</f>
        <v/>
      </c>
      <c r="BO47" s="5" t="str">
        <f>+'EV PRECIO REFERENCIA'!BV47</f>
        <v>NO CUMPLE</v>
      </c>
      <c r="BP47" s="6">
        <f>+IF(BO47="NO OFERTADO",0,IF(BO47="NO CUMPLE EV TECNICA",0,IF(BO47="NO CUMPLE",0,IF(BO47="CUMPLE",('PRECIOS UNITARIOS'!$BB47*500)/BN47))))</f>
        <v>0</v>
      </c>
      <c r="BQ47" s="6">
        <f t="shared" si="2"/>
        <v>500</v>
      </c>
      <c r="BR47" s="6" t="s">
        <v>727</v>
      </c>
      <c r="BS47" s="6">
        <f>MAX($K47,$N47,$Q47,$T47,$AF47,$AI47,$AL47,$AO47,$AU47,$BG47,$BP47,$AC47,$Z47,$W47,$BA47,$BM47,)</f>
        <v>495.53871539448755</v>
      </c>
      <c r="BT47" s="6" t="s">
        <v>721</v>
      </c>
      <c r="BU47" s="6">
        <f>MAX($K47,$N47,$Q47,$T47,$AF47,$AI47,$AL47,$AO47,$AU47,$BG47,$BP47,$AC47,$Z47,$BA47,$BM47,)</f>
        <v>0</v>
      </c>
      <c r="BV47" s="6" t="s">
        <v>1023</v>
      </c>
      <c r="BW47" s="154" t="s">
        <v>727</v>
      </c>
      <c r="BX47" s="3" t="e">
        <v>#N/A</v>
      </c>
    </row>
    <row r="48" spans="1:77" ht="25.5" x14ac:dyDescent="0.2">
      <c r="A48" s="18">
        <f t="shared" si="0"/>
        <v>39</v>
      </c>
      <c r="B48" s="22" t="str">
        <f>VLOOKUP(A48,'PRECIOS UNITARIOS'!A48:B379,2,0)</f>
        <v>DM240</v>
      </c>
      <c r="C48" s="135" t="str">
        <f>VLOOKUP(A48,'PRECIOS UNITARIOS'!A48:C379,3,0)</f>
        <v>CANULA TRAQUEOSTOMIA 7.0 C/B</v>
      </c>
      <c r="D48" s="18">
        <f>VLOOKUP(A48,'PRECIOS UNITARIOS'!A48:D379,4,0)</f>
        <v>1</v>
      </c>
      <c r="E48" s="23" t="str">
        <f>VLOOKUP(A48,'PRECIOS UNITARIOS'!A48:E379,5,0)</f>
        <v>UN</v>
      </c>
      <c r="F48" s="23">
        <f>VLOOKUP(A48,'PRECIOS UNITARIOS'!A48:F379,6,0)</f>
        <v>16362.5</v>
      </c>
      <c r="G48" s="23">
        <f>VLOOKUP(A48,'PRECIOS UNITARIOS'!A48:G379,7,0)</f>
        <v>2</v>
      </c>
      <c r="H48" s="23">
        <f t="shared" si="3"/>
        <v>32725</v>
      </c>
      <c r="I48" s="5" t="str">
        <f>+'EV PRECIO REFERENCIA'!I48</f>
        <v/>
      </c>
      <c r="J48" s="5" t="str">
        <f>+'EV PRECIO REFERENCIA'!K48</f>
        <v>NO CUMPLE</v>
      </c>
      <c r="K48" s="6">
        <f>+IF(J48="NO OFERTADO",0,IF(J48="NO CUMPLE EV TECNICA",0,IF(J48="NO CUMPLE",0,IF(J48="CUMPLE",('PRECIOS UNITARIOS'!$BB48*500)/I48))))</f>
        <v>0</v>
      </c>
      <c r="L48" s="5" t="str">
        <f>+'EV PRECIO REFERENCIA'!L48</f>
        <v/>
      </c>
      <c r="M48" s="5" t="str">
        <f>+'EV PRECIO REFERENCIA'!N48</f>
        <v>NO CUMPLE</v>
      </c>
      <c r="N48" s="6">
        <f>+IF(M48="NO OFERTADO",0,IF(M48="NO CUMPLE EV TECNICA",0,IF(M48="NO CUMPLE",0,IF(M48="CUMPLE",('PRECIOS UNITARIOS'!$BB48*500)/L48))))</f>
        <v>0</v>
      </c>
      <c r="O48" s="5" t="str">
        <f>+'PRECIOS UNITARIOS'!N48</f>
        <v/>
      </c>
      <c r="P48" s="5" t="str">
        <f>+'EV PRECIO REFERENCIA'!Q48</f>
        <v>NO CUMPLE</v>
      </c>
      <c r="Q48" s="6">
        <f>+IF(P48="NO OFERTADO",0,IF(P48="NO CUMPLE EV TECNICA",0,IF(P48="NO CUMPLE",0,IF(P48="CUMPLE",('PRECIOS UNITARIOS'!$BB48*500)/O48))))</f>
        <v>0</v>
      </c>
      <c r="R48" s="5" t="str">
        <f>+'PRECIOS UNITARIOS'!P48</f>
        <v/>
      </c>
      <c r="S48" s="5" t="str">
        <f>+'EV PRECIO REFERENCIA'!T48</f>
        <v>NO CUMPLE</v>
      </c>
      <c r="T48" s="6">
        <f>+IF(S48="NO OFERTADO",0,IF(S48="NO CUMPLE EV TECNICA",0,IF(S48="NO CUMPLE",0,IF(S48="CUMPLE",('PRECIOS UNITARIOS'!$BB48*500)/R48))))</f>
        <v>0</v>
      </c>
      <c r="U48" s="6">
        <f>+'EV PRECIO REFERENCIA'!U48</f>
        <v>16363</v>
      </c>
      <c r="V48" s="5" t="str">
        <f>+'EV PRECIO REFERENCIA'!W48</f>
        <v>CUMPLE</v>
      </c>
      <c r="W48" s="6">
        <f>+IF(V48="NO OFERTADO",0,IF(V48="NO CUMPLE EV TECNICA",0,IF(V48="NO CUMPLE",0,IF(V48="CUMPLE",('PRECIOS UNITARIOS'!$BB48*500)/U48))))</f>
        <v>495.53871539448755</v>
      </c>
      <c r="X48" s="6" t="str">
        <f>+'EV PRECIO REFERENCIA'!X48</f>
        <v/>
      </c>
      <c r="Y48" s="5" t="str">
        <f>+'EV PRECIO REFERENCIA'!Z48</f>
        <v>NO CUMPLE</v>
      </c>
      <c r="Z48" s="6">
        <f>+IF(Y48="NO OFERTADO",0,IF(Y48="NO CUMPLE EV TECNICA",0,IF(Y48="NO CUMPLE",0,IF(Y48="CUMPLE",('PRECIOS UNITARIOS'!$BB48*500)/X48))))</f>
        <v>0</v>
      </c>
      <c r="AA48" s="5" t="str">
        <f>+'PRECIOS UNITARIOS'!X48</f>
        <v/>
      </c>
      <c r="AB48" s="5" t="str">
        <f>+'EV PRECIO REFERENCIA'!AF48</f>
        <v>NO CUMPLE</v>
      </c>
      <c r="AC48" s="6">
        <f>+IF(AB48="NO OFERTADO",0,IF(AB48="NO CUMPLE EV TECNICA",0,IF(AB48="NO CUMPLE",0,IF(AB48="CUMPLE",('PRECIOS UNITARIOS'!$BB48*500)/AA48))))</f>
        <v>0</v>
      </c>
      <c r="AD48" s="5" t="str">
        <f>+'PRECIOS UNITARIOS'!Z48</f>
        <v/>
      </c>
      <c r="AE48" s="5" t="str">
        <f>+'EV PRECIO REFERENCIA'!AI48</f>
        <v>NO CUMPLE</v>
      </c>
      <c r="AF48" s="6">
        <f>+IF(AE48="NO OFERTADO",0,IF(AE48="NO CUMPLE EV TECNICA",0,IF(AE48="NO CUMPLE",0,IF(AE48="CUMPLE",('PRECIOS UNITARIOS'!$BB48*500)/AD48))))</f>
        <v>0</v>
      </c>
      <c r="AG48" s="5" t="str">
        <f>+'PRECIOS UNITARIOS'!AB48</f>
        <v/>
      </c>
      <c r="AH48" s="5" t="str">
        <f>+'EV PRECIO REFERENCIA'!AL48</f>
        <v>NO CUMPLE</v>
      </c>
      <c r="AI48" s="6">
        <f>+IF(AH48="NO OFERTADO",0,IF(AH48="NO CUMPLE EV TECNICA",0,IF(AH48="NO CUMPLE",0,IF(AH48="CUMPLE",('PRECIOS UNITARIOS'!$BB48*500)/AG48))))</f>
        <v>0</v>
      </c>
      <c r="AJ48" s="5" t="str">
        <f>+'PRECIOS UNITARIOS'!AD48</f>
        <v/>
      </c>
      <c r="AK48" s="5" t="str">
        <f>+'EV PRECIO REFERENCIA'!AO48</f>
        <v>NO CUMPLE</v>
      </c>
      <c r="AL48" s="6">
        <f>+IF(AK48="NO OFERTADO",0,IF(AK48="NO CUMPLE EV TECNICA",0,IF(AK48="NO CUMPLE",0,IF(AK48="CUMPLE",('PRECIOS UNITARIOS'!$BB48*500)/AJ48))))</f>
        <v>0</v>
      </c>
      <c r="AM48" s="5" t="str">
        <f>+'PRECIOS UNITARIOS'!AF48</f>
        <v/>
      </c>
      <c r="AN48" s="5" t="str">
        <f>+'EV PRECIO REFERENCIA'!AR48</f>
        <v>NO CUMPLE</v>
      </c>
      <c r="AO48" s="6">
        <f>+IF(AN48="NO OFERTADO",0,IF(AN48="NO CUMPLE EV TECNICA",0,IF(AN48="NO CUMPLE",0,IF(AN48="CUMPLE",('PRECIOS UNITARIOS'!$BB48*500)/AM48))))</f>
        <v>0</v>
      </c>
      <c r="AP48" s="5" t="str">
        <f>+'PRECIOS UNITARIOS'!AH48</f>
        <v/>
      </c>
      <c r="AQ48" s="5" t="str">
        <f>+'EV PRECIO REFERENCIA'!AU48</f>
        <v>NO CUMPLE</v>
      </c>
      <c r="AR48" s="6">
        <f>+IF(AQ48="NO OFERTADO",0,IF(AQ48="NO CUMPLE EV TECNICA",0,IF(AQ48="NO CUMPLE",0,IF(AQ48="CUMPLE",('PRECIOS UNITARIOS'!$BB48*500)/AP48))))</f>
        <v>0</v>
      </c>
      <c r="AS48" s="5" t="str">
        <f>+'PRECIOS UNITARIOS'!AJ48</f>
        <v/>
      </c>
      <c r="AT48" s="5" t="str">
        <f>+'EV PRECIO REFERENCIA'!AX48</f>
        <v>NO CUMPLE</v>
      </c>
      <c r="AU48" s="6">
        <f>+IF(AT48="NO OFERTADO",0,IF(AT48="NO CUMPLE EV TECNICA",0,IF(AT48="NO CUMPLE",0,IF(AT48="CUMPLE",('PRECIOS UNITARIOS'!$BB48*500)/AS48))))</f>
        <v>0</v>
      </c>
      <c r="AV48" s="5" t="str">
        <f>+'EV PRECIO REFERENCIA'!AY48</f>
        <v/>
      </c>
      <c r="AW48" s="5" t="str">
        <f>+'EV PRECIO REFERENCIA'!BA48</f>
        <v>NO CUMPLE</v>
      </c>
      <c r="AX48" s="6">
        <f>+IF(AW48="NO OFERTADO",0,IF(AW48="NO CUMPLE EV TECNICA",0,IF(AW48="NO CUMPLE",0,IF(AW48="CUMPLE",('PRECIOS UNITARIOS'!$BB48*500)/AV48))))</f>
        <v>0</v>
      </c>
      <c r="AY48" s="5" t="str">
        <f>+'EV PRECIO REFERENCIA'!BB48</f>
        <v/>
      </c>
      <c r="AZ48" s="5" t="str">
        <f>+'EV PRECIO REFERENCIA'!BD48</f>
        <v>NO CUMPLE</v>
      </c>
      <c r="BA48" s="6">
        <f>+IF(AZ48="NO OFERTADO",0,IF(AZ48="NO CUMPLE EV TECNICA",0,IF(AZ48="NO CUMPLE",0,IF(AZ48="CUMPLE",('PRECIOS UNITARIOS'!$BB48*500)/AY48))))</f>
        <v>0</v>
      </c>
      <c r="BB48" s="5">
        <f>+'PRECIOS UNITARIOS'!AP48</f>
        <v>16217</v>
      </c>
      <c r="BC48" s="5" t="str">
        <f>+'EV PRECIO REFERENCIA'!BG48</f>
        <v>CUMPLE</v>
      </c>
      <c r="BD48" s="6">
        <f>+IF(BC48="NO OFERTADO",0,IF(BC48="NO CUMPLE EV TECNICA",0,IF(BC48="NO CUMPLE",0,IF(BC48="CUMPLE",('PRECIOS UNITARIOS'!$BB48*500)/BB48))))</f>
        <v>500</v>
      </c>
      <c r="BE48" s="5" t="str">
        <f>+'PRECIOS UNITARIOS'!AR48</f>
        <v/>
      </c>
      <c r="BF48" s="5" t="str">
        <f>+'EV PRECIO REFERENCIA'!BJ48</f>
        <v>NO CUMPLE</v>
      </c>
      <c r="BG48" s="6">
        <f>+IF(BF48="NO OFERTADO",0,IF(BF48="NO CUMPLE EV TECNICA",0,IF(BF48="NO CUMPLE",0,IF(BF48="CUMPLE",('PRECIOS UNITARIOS'!$BB48*500)/BE48))))</f>
        <v>0</v>
      </c>
      <c r="BH48" s="5" t="str">
        <f>+'EV PRECIO REFERENCIA'!BK48</f>
        <v/>
      </c>
      <c r="BI48" s="5" t="str">
        <f>+'EV PRECIO REFERENCIA'!BM48</f>
        <v>NO CUMPLE</v>
      </c>
      <c r="BJ48" s="6">
        <f>+IF(BI48="NO OFERTADO",0,IF(BI48="NO CUMPLE EV TECNICA",0,IF(BI48="NO CUMPLE",0,IF(BI48="CUMPLE",('PRECIOS UNITARIOS'!$BB48*500)/BH48))))</f>
        <v>0</v>
      </c>
      <c r="BK48" s="5" t="str">
        <f>+'EV PRECIO REFERENCIA'!BQ48</f>
        <v/>
      </c>
      <c r="BL48" s="5" t="str">
        <f>+'EV PRECIO REFERENCIA'!BS48</f>
        <v>NO CUMPLE</v>
      </c>
      <c r="BM48" s="6">
        <f>+IF(BL48="NO OFERTADO",0,IF(BL48="NO CUMPLE EV TECNICA",0,IF(BL48="NO CUMPLE",0,IF(BL48="CUMPLE",('PRECIOS UNITARIOS'!$BB48*500)/BK48))))</f>
        <v>0</v>
      </c>
      <c r="BN48" s="5" t="str">
        <f>+'PRECIOS UNITARIOS'!AX48</f>
        <v/>
      </c>
      <c r="BO48" s="5" t="str">
        <f>+'EV PRECIO REFERENCIA'!BV48</f>
        <v>NO CUMPLE</v>
      </c>
      <c r="BP48" s="6">
        <f>+IF(BO48="NO OFERTADO",0,IF(BO48="NO CUMPLE EV TECNICA",0,IF(BO48="NO CUMPLE",0,IF(BO48="CUMPLE",('PRECIOS UNITARIOS'!$BB48*500)/BN48))))</f>
        <v>0</v>
      </c>
      <c r="BQ48" s="6">
        <f t="shared" si="2"/>
        <v>500</v>
      </c>
      <c r="BR48" s="6" t="s">
        <v>727</v>
      </c>
      <c r="BS48" s="6">
        <f>MAX($K48,$N48,$Q48,$T48,$AF48,$AI48,$AL48,$AO48,$AU48,$BG48,$BP48,$AC48,$Z48,$W48,$BA48,$BM48,)</f>
        <v>495.53871539448755</v>
      </c>
      <c r="BT48" s="6" t="s">
        <v>721</v>
      </c>
      <c r="BU48" s="6">
        <f>MAX($K48,$N48,$Q48,$T48,$AF48,$AI48,$AL48,$AO48,$AU48,$BG48,$BP48,$AC48,$Z48,$BA48,$BM48,)</f>
        <v>0</v>
      </c>
      <c r="BV48" s="6" t="s">
        <v>1023</v>
      </c>
      <c r="BW48" s="154" t="s">
        <v>727</v>
      </c>
      <c r="BX48" s="3" t="e">
        <v>#N/A</v>
      </c>
    </row>
    <row r="49" spans="1:76" ht="25.5" x14ac:dyDescent="0.2">
      <c r="A49" s="18">
        <f t="shared" si="0"/>
        <v>40</v>
      </c>
      <c r="B49" s="22" t="str">
        <f>VLOOKUP(A49,'PRECIOS UNITARIOS'!A49:B380,2,0)</f>
        <v>DM239</v>
      </c>
      <c r="C49" s="135" t="str">
        <f>VLOOKUP(A49,'PRECIOS UNITARIOS'!A49:C380,3,0)</f>
        <v>CANULA TRAQUEOSTOMIA 7.5 C/B</v>
      </c>
      <c r="D49" s="18">
        <f>VLOOKUP(A49,'PRECIOS UNITARIOS'!A49:D380,4,0)</f>
        <v>1</v>
      </c>
      <c r="E49" s="23" t="str">
        <f>VLOOKUP(A49,'PRECIOS UNITARIOS'!A49:E380,5,0)</f>
        <v>UN</v>
      </c>
      <c r="F49" s="23">
        <f>VLOOKUP(A49,'PRECIOS UNITARIOS'!A49:F380,6,0)</f>
        <v>16362.5</v>
      </c>
      <c r="G49" s="23">
        <f>VLOOKUP(A49,'PRECIOS UNITARIOS'!A49:G380,7,0)</f>
        <v>9</v>
      </c>
      <c r="H49" s="23">
        <f t="shared" si="3"/>
        <v>147262.5</v>
      </c>
      <c r="I49" s="5" t="str">
        <f>+'EV PRECIO REFERENCIA'!I49</f>
        <v/>
      </c>
      <c r="J49" s="5" t="str">
        <f>+'EV PRECIO REFERENCIA'!K49</f>
        <v>NO CUMPLE</v>
      </c>
      <c r="K49" s="6">
        <f>+IF(J49="NO OFERTADO",0,IF(J49="NO CUMPLE EV TECNICA",0,IF(J49="NO CUMPLE",0,IF(J49="CUMPLE",('PRECIOS UNITARIOS'!$BB49*500)/I49))))</f>
        <v>0</v>
      </c>
      <c r="L49" s="5" t="str">
        <f>+'EV PRECIO REFERENCIA'!L49</f>
        <v/>
      </c>
      <c r="M49" s="5" t="str">
        <f>+'EV PRECIO REFERENCIA'!N49</f>
        <v>NO CUMPLE</v>
      </c>
      <c r="N49" s="6">
        <f>+IF(M49="NO OFERTADO",0,IF(M49="NO CUMPLE EV TECNICA",0,IF(M49="NO CUMPLE",0,IF(M49="CUMPLE",('PRECIOS UNITARIOS'!$BB49*500)/L49))))</f>
        <v>0</v>
      </c>
      <c r="O49" s="5" t="str">
        <f>+'PRECIOS UNITARIOS'!N49</f>
        <v/>
      </c>
      <c r="P49" s="5" t="str">
        <f>+'EV PRECIO REFERENCIA'!Q49</f>
        <v>NO CUMPLE</v>
      </c>
      <c r="Q49" s="6">
        <f>+IF(P49="NO OFERTADO",0,IF(P49="NO CUMPLE EV TECNICA",0,IF(P49="NO CUMPLE",0,IF(P49="CUMPLE",('PRECIOS UNITARIOS'!$BB49*500)/O49))))</f>
        <v>0</v>
      </c>
      <c r="R49" s="5" t="str">
        <f>+'PRECIOS UNITARIOS'!P49</f>
        <v/>
      </c>
      <c r="S49" s="5" t="str">
        <f>+'EV PRECIO REFERENCIA'!T49</f>
        <v>NO CUMPLE</v>
      </c>
      <c r="T49" s="6">
        <f>+IF(S49="NO OFERTADO",0,IF(S49="NO CUMPLE EV TECNICA",0,IF(S49="NO CUMPLE",0,IF(S49="CUMPLE",('PRECIOS UNITARIOS'!$BB49*500)/R49))))</f>
        <v>0</v>
      </c>
      <c r="U49" s="6">
        <f>+'EV PRECIO REFERENCIA'!U49</f>
        <v>16363</v>
      </c>
      <c r="V49" s="5" t="str">
        <f>+'EV PRECIO REFERENCIA'!W49</f>
        <v>CUMPLE</v>
      </c>
      <c r="W49" s="6">
        <f>+IF(V49="NO OFERTADO",0,IF(V49="NO CUMPLE EV TECNICA",0,IF(V49="NO CUMPLE",0,IF(V49="CUMPLE",('PRECIOS UNITARIOS'!$BB49*500)/U49))))</f>
        <v>495.53871539448755</v>
      </c>
      <c r="X49" s="6" t="str">
        <f>+'EV PRECIO REFERENCIA'!X49</f>
        <v/>
      </c>
      <c r="Y49" s="5" t="str">
        <f>+'EV PRECIO REFERENCIA'!Z49</f>
        <v>NO CUMPLE</v>
      </c>
      <c r="Z49" s="6">
        <f>+IF(Y49="NO OFERTADO",0,IF(Y49="NO CUMPLE EV TECNICA",0,IF(Y49="NO CUMPLE",0,IF(Y49="CUMPLE",('PRECIOS UNITARIOS'!$BB49*500)/X49))))</f>
        <v>0</v>
      </c>
      <c r="AA49" s="5" t="str">
        <f>+'PRECIOS UNITARIOS'!X49</f>
        <v/>
      </c>
      <c r="AB49" s="5" t="str">
        <f>+'EV PRECIO REFERENCIA'!AF49</f>
        <v>NO CUMPLE</v>
      </c>
      <c r="AC49" s="6">
        <f>+IF(AB49="NO OFERTADO",0,IF(AB49="NO CUMPLE EV TECNICA",0,IF(AB49="NO CUMPLE",0,IF(AB49="CUMPLE",('PRECIOS UNITARIOS'!$BB49*500)/AA49))))</f>
        <v>0</v>
      </c>
      <c r="AD49" s="5" t="str">
        <f>+'PRECIOS UNITARIOS'!Z49</f>
        <v/>
      </c>
      <c r="AE49" s="5" t="str">
        <f>+'EV PRECIO REFERENCIA'!AI49</f>
        <v>NO CUMPLE</v>
      </c>
      <c r="AF49" s="6">
        <f>+IF(AE49="NO OFERTADO",0,IF(AE49="NO CUMPLE EV TECNICA",0,IF(AE49="NO CUMPLE",0,IF(AE49="CUMPLE",('PRECIOS UNITARIOS'!$BB49*500)/AD49))))</f>
        <v>0</v>
      </c>
      <c r="AG49" s="5" t="str">
        <f>+'PRECIOS UNITARIOS'!AB49</f>
        <v/>
      </c>
      <c r="AH49" s="5" t="str">
        <f>+'EV PRECIO REFERENCIA'!AL49</f>
        <v>NO CUMPLE</v>
      </c>
      <c r="AI49" s="6">
        <f>+IF(AH49="NO OFERTADO",0,IF(AH49="NO CUMPLE EV TECNICA",0,IF(AH49="NO CUMPLE",0,IF(AH49="CUMPLE",('PRECIOS UNITARIOS'!$BB49*500)/AG49))))</f>
        <v>0</v>
      </c>
      <c r="AJ49" s="5" t="str">
        <f>+'PRECIOS UNITARIOS'!AD49</f>
        <v/>
      </c>
      <c r="AK49" s="5" t="str">
        <f>+'EV PRECIO REFERENCIA'!AO49</f>
        <v>NO CUMPLE</v>
      </c>
      <c r="AL49" s="6">
        <f>+IF(AK49="NO OFERTADO",0,IF(AK49="NO CUMPLE EV TECNICA",0,IF(AK49="NO CUMPLE",0,IF(AK49="CUMPLE",('PRECIOS UNITARIOS'!$BB49*500)/AJ49))))</f>
        <v>0</v>
      </c>
      <c r="AM49" s="5" t="str">
        <f>+'PRECIOS UNITARIOS'!AF49</f>
        <v/>
      </c>
      <c r="AN49" s="5" t="str">
        <f>+'EV PRECIO REFERENCIA'!AR49</f>
        <v>NO CUMPLE</v>
      </c>
      <c r="AO49" s="6">
        <f>+IF(AN49="NO OFERTADO",0,IF(AN49="NO CUMPLE EV TECNICA",0,IF(AN49="NO CUMPLE",0,IF(AN49="CUMPLE",('PRECIOS UNITARIOS'!$BB49*500)/AM49))))</f>
        <v>0</v>
      </c>
      <c r="AP49" s="5" t="str">
        <f>+'PRECIOS UNITARIOS'!AH49</f>
        <v/>
      </c>
      <c r="AQ49" s="5" t="str">
        <f>+'EV PRECIO REFERENCIA'!AU49</f>
        <v>NO CUMPLE</v>
      </c>
      <c r="AR49" s="6">
        <f>+IF(AQ49="NO OFERTADO",0,IF(AQ49="NO CUMPLE EV TECNICA",0,IF(AQ49="NO CUMPLE",0,IF(AQ49="CUMPLE",('PRECIOS UNITARIOS'!$BB49*500)/AP49))))</f>
        <v>0</v>
      </c>
      <c r="AS49" s="5" t="str">
        <f>+'PRECIOS UNITARIOS'!AJ49</f>
        <v/>
      </c>
      <c r="AT49" s="5" t="str">
        <f>+'EV PRECIO REFERENCIA'!AX49</f>
        <v>NO CUMPLE</v>
      </c>
      <c r="AU49" s="6">
        <f>+IF(AT49="NO OFERTADO",0,IF(AT49="NO CUMPLE EV TECNICA",0,IF(AT49="NO CUMPLE",0,IF(AT49="CUMPLE",('PRECIOS UNITARIOS'!$BB49*500)/AS49))))</f>
        <v>0</v>
      </c>
      <c r="AV49" s="5" t="str">
        <f>+'EV PRECIO REFERENCIA'!AY49</f>
        <v/>
      </c>
      <c r="AW49" s="5" t="str">
        <f>+'EV PRECIO REFERENCIA'!BA49</f>
        <v>NO CUMPLE</v>
      </c>
      <c r="AX49" s="6">
        <f>+IF(AW49="NO OFERTADO",0,IF(AW49="NO CUMPLE EV TECNICA",0,IF(AW49="NO CUMPLE",0,IF(AW49="CUMPLE",('PRECIOS UNITARIOS'!$BB49*500)/AV49))))</f>
        <v>0</v>
      </c>
      <c r="AY49" s="5" t="str">
        <f>+'EV PRECIO REFERENCIA'!BB49</f>
        <v/>
      </c>
      <c r="AZ49" s="5" t="str">
        <f>+'EV PRECIO REFERENCIA'!BD49</f>
        <v>NO CUMPLE</v>
      </c>
      <c r="BA49" s="6">
        <f>+IF(AZ49="NO OFERTADO",0,IF(AZ49="NO CUMPLE EV TECNICA",0,IF(AZ49="NO CUMPLE",0,IF(AZ49="CUMPLE",('PRECIOS UNITARIOS'!$BB49*500)/AY49))))</f>
        <v>0</v>
      </c>
      <c r="BB49" s="5">
        <f>+'PRECIOS UNITARIOS'!AP49</f>
        <v>16217</v>
      </c>
      <c r="BC49" s="5" t="str">
        <f>+'EV PRECIO REFERENCIA'!BG49</f>
        <v>CUMPLE</v>
      </c>
      <c r="BD49" s="6">
        <f>+IF(BC49="NO OFERTADO",0,IF(BC49="NO CUMPLE EV TECNICA",0,IF(BC49="NO CUMPLE",0,IF(BC49="CUMPLE",('PRECIOS UNITARIOS'!$BB49*500)/BB49))))</f>
        <v>500</v>
      </c>
      <c r="BE49" s="5" t="str">
        <f>+'PRECIOS UNITARIOS'!AR49</f>
        <v/>
      </c>
      <c r="BF49" s="5" t="str">
        <f>+'EV PRECIO REFERENCIA'!BJ49</f>
        <v>NO CUMPLE</v>
      </c>
      <c r="BG49" s="6">
        <f>+IF(BF49="NO OFERTADO",0,IF(BF49="NO CUMPLE EV TECNICA",0,IF(BF49="NO CUMPLE",0,IF(BF49="CUMPLE",('PRECIOS UNITARIOS'!$BB49*500)/BE49))))</f>
        <v>0</v>
      </c>
      <c r="BH49" s="5" t="str">
        <f>+'EV PRECIO REFERENCIA'!BK49</f>
        <v/>
      </c>
      <c r="BI49" s="5" t="str">
        <f>+'EV PRECIO REFERENCIA'!BM49</f>
        <v>NO CUMPLE</v>
      </c>
      <c r="BJ49" s="6">
        <f>+IF(BI49="NO OFERTADO",0,IF(BI49="NO CUMPLE EV TECNICA",0,IF(BI49="NO CUMPLE",0,IF(BI49="CUMPLE",('PRECIOS UNITARIOS'!$BB49*500)/BH49))))</f>
        <v>0</v>
      </c>
      <c r="BK49" s="5" t="str">
        <f>+'EV PRECIO REFERENCIA'!BQ49</f>
        <v/>
      </c>
      <c r="BL49" s="5" t="str">
        <f>+'EV PRECIO REFERENCIA'!BS49</f>
        <v>NO CUMPLE</v>
      </c>
      <c r="BM49" s="6">
        <f>+IF(BL49="NO OFERTADO",0,IF(BL49="NO CUMPLE EV TECNICA",0,IF(BL49="NO CUMPLE",0,IF(BL49="CUMPLE",('PRECIOS UNITARIOS'!$BB49*500)/BK49))))</f>
        <v>0</v>
      </c>
      <c r="BN49" s="5" t="str">
        <f>+'PRECIOS UNITARIOS'!AX49</f>
        <v/>
      </c>
      <c r="BO49" s="5" t="str">
        <f>+'EV PRECIO REFERENCIA'!BV49</f>
        <v>NO CUMPLE</v>
      </c>
      <c r="BP49" s="6">
        <f>+IF(BO49="NO OFERTADO",0,IF(BO49="NO CUMPLE EV TECNICA",0,IF(BO49="NO CUMPLE",0,IF(BO49="CUMPLE",('PRECIOS UNITARIOS'!$BB49*500)/BN49))))</f>
        <v>0</v>
      </c>
      <c r="BQ49" s="6">
        <f t="shared" si="2"/>
        <v>500</v>
      </c>
      <c r="BR49" s="6" t="s">
        <v>727</v>
      </c>
      <c r="BS49" s="6">
        <f>MAX($K49,$N49,$Q49,$T49,$AF49,$AI49,$AL49,$AO49,$AU49,$BD49,$BG49,$BP49,$AC49,$Z49,$W49,$BM49,)</f>
        <v>500</v>
      </c>
      <c r="BT49" s="6" t="str">
        <f>+BB8</f>
        <v>DISCOLMEDICA S.A.S</v>
      </c>
      <c r="BU49" s="6">
        <f>MAX($K49,$N49,$Q49,$T49,$AF49,$AI49,$AL49,$AO49,$AU49,$BG49,$BP49,$AC49,$Z49,$W49,$BM49,)</f>
        <v>495.53871539448755</v>
      </c>
      <c r="BV49" s="6" t="s">
        <v>721</v>
      </c>
      <c r="BW49" s="154" t="str">
        <f>+BR49</f>
        <v>DISCOLMEDICA S.A.S</v>
      </c>
      <c r="BX49" s="3" t="e">
        <v>#N/A</v>
      </c>
    </row>
    <row r="50" spans="1:76" ht="25.5" x14ac:dyDescent="0.2">
      <c r="A50" s="18">
        <f t="shared" si="0"/>
        <v>41</v>
      </c>
      <c r="B50" s="22" t="str">
        <f>VLOOKUP(A50,'PRECIOS UNITARIOS'!A50:B381,2,0)</f>
        <v>DM243</v>
      </c>
      <c r="C50" s="135" t="str">
        <f>VLOOKUP(A50,'PRECIOS UNITARIOS'!A50:C381,3,0)</f>
        <v>CANULA TRAQUEOSTOMIA 8.0 C/B</v>
      </c>
      <c r="D50" s="18">
        <f>VLOOKUP(A50,'PRECIOS UNITARIOS'!A50:D381,4,0)</f>
        <v>1</v>
      </c>
      <c r="E50" s="23" t="str">
        <f>VLOOKUP(A50,'PRECIOS UNITARIOS'!A50:E381,5,0)</f>
        <v>UN</v>
      </c>
      <c r="F50" s="23">
        <f>VLOOKUP(A50,'PRECIOS UNITARIOS'!A50:F381,6,0)</f>
        <v>16362.5</v>
      </c>
      <c r="G50" s="23">
        <f>VLOOKUP(A50,'PRECIOS UNITARIOS'!A50:G381,7,0)</f>
        <v>17</v>
      </c>
      <c r="H50" s="23">
        <f t="shared" si="3"/>
        <v>278162.5</v>
      </c>
      <c r="I50" s="5" t="str">
        <f>+'EV PRECIO REFERENCIA'!I50</f>
        <v/>
      </c>
      <c r="J50" s="5" t="str">
        <f>+'EV PRECIO REFERENCIA'!K50</f>
        <v>NO CUMPLE</v>
      </c>
      <c r="K50" s="6">
        <f>+IF(J50="NO OFERTADO",0,IF(J50="NO CUMPLE EV TECNICA",0,IF(J50="NO CUMPLE",0,IF(J50="CUMPLE",('PRECIOS UNITARIOS'!$BB50*500)/I50))))</f>
        <v>0</v>
      </c>
      <c r="L50" s="5" t="str">
        <f>+'EV PRECIO REFERENCIA'!L50</f>
        <v/>
      </c>
      <c r="M50" s="5" t="str">
        <f>+'EV PRECIO REFERENCIA'!N50</f>
        <v>NO CUMPLE</v>
      </c>
      <c r="N50" s="6">
        <f>+IF(M50="NO OFERTADO",0,IF(M50="NO CUMPLE EV TECNICA",0,IF(M50="NO CUMPLE",0,IF(M50="CUMPLE",('PRECIOS UNITARIOS'!$BB50*500)/L50))))</f>
        <v>0</v>
      </c>
      <c r="O50" s="5" t="str">
        <f>+'PRECIOS UNITARIOS'!N50</f>
        <v/>
      </c>
      <c r="P50" s="5" t="str">
        <f>+'EV PRECIO REFERENCIA'!Q50</f>
        <v>NO CUMPLE</v>
      </c>
      <c r="Q50" s="6">
        <f>+IF(P50="NO OFERTADO",0,IF(P50="NO CUMPLE EV TECNICA",0,IF(P50="NO CUMPLE",0,IF(P50="CUMPLE",('PRECIOS UNITARIOS'!$BB50*500)/O50))))</f>
        <v>0</v>
      </c>
      <c r="R50" s="5" t="str">
        <f>+'PRECIOS UNITARIOS'!P50</f>
        <v/>
      </c>
      <c r="S50" s="5" t="str">
        <f>+'EV PRECIO REFERENCIA'!T50</f>
        <v>NO CUMPLE</v>
      </c>
      <c r="T50" s="6">
        <f>+IF(S50="NO OFERTADO",0,IF(S50="NO CUMPLE EV TECNICA",0,IF(S50="NO CUMPLE",0,IF(S50="CUMPLE",('PRECIOS UNITARIOS'!$BB50*500)/R50))))</f>
        <v>0</v>
      </c>
      <c r="U50" s="6">
        <f>+'EV PRECIO REFERENCIA'!U50</f>
        <v>16363</v>
      </c>
      <c r="V50" s="5" t="str">
        <f>+'EV PRECIO REFERENCIA'!W50</f>
        <v>CUMPLE</v>
      </c>
      <c r="W50" s="6">
        <f>+IF(V50="NO OFERTADO",0,IF(V50="NO CUMPLE EV TECNICA",0,IF(V50="NO CUMPLE",0,IF(V50="CUMPLE",('PRECIOS UNITARIOS'!$BB50*500)/U50))))</f>
        <v>495.53871539448755</v>
      </c>
      <c r="X50" s="6" t="str">
        <f>+'EV PRECIO REFERENCIA'!X50</f>
        <v/>
      </c>
      <c r="Y50" s="5" t="str">
        <f>+'EV PRECIO REFERENCIA'!Z50</f>
        <v>NO CUMPLE</v>
      </c>
      <c r="Z50" s="6">
        <f>+IF(Y50="NO OFERTADO",0,IF(Y50="NO CUMPLE EV TECNICA",0,IF(Y50="NO CUMPLE",0,IF(Y50="CUMPLE",('PRECIOS UNITARIOS'!$BB50*500)/X50))))</f>
        <v>0</v>
      </c>
      <c r="AA50" s="5" t="str">
        <f>+'PRECIOS UNITARIOS'!X50</f>
        <v/>
      </c>
      <c r="AB50" s="5" t="str">
        <f>+'EV PRECIO REFERENCIA'!AF50</f>
        <v>NO CUMPLE</v>
      </c>
      <c r="AC50" s="6">
        <f>+IF(AB50="NO OFERTADO",0,IF(AB50="NO CUMPLE EV TECNICA",0,IF(AB50="NO CUMPLE",0,IF(AB50="CUMPLE",('PRECIOS UNITARIOS'!$BB50*500)/AA50))))</f>
        <v>0</v>
      </c>
      <c r="AD50" s="5" t="str">
        <f>+'PRECIOS UNITARIOS'!Z50</f>
        <v/>
      </c>
      <c r="AE50" s="5" t="str">
        <f>+'EV PRECIO REFERENCIA'!AI50</f>
        <v>NO CUMPLE</v>
      </c>
      <c r="AF50" s="6">
        <f>+IF(AE50="NO OFERTADO",0,IF(AE50="NO CUMPLE EV TECNICA",0,IF(AE50="NO CUMPLE",0,IF(AE50="CUMPLE",('PRECIOS UNITARIOS'!$BB50*500)/AD50))))</f>
        <v>0</v>
      </c>
      <c r="AG50" s="5" t="str">
        <f>+'PRECIOS UNITARIOS'!AB50</f>
        <v/>
      </c>
      <c r="AH50" s="5" t="str">
        <f>+'EV PRECIO REFERENCIA'!AL50</f>
        <v>NO CUMPLE</v>
      </c>
      <c r="AI50" s="6">
        <f>+IF(AH50="NO OFERTADO",0,IF(AH50="NO CUMPLE EV TECNICA",0,IF(AH50="NO CUMPLE",0,IF(AH50="CUMPLE",('PRECIOS UNITARIOS'!$BB50*500)/AG50))))</f>
        <v>0</v>
      </c>
      <c r="AJ50" s="5" t="str">
        <f>+'PRECIOS UNITARIOS'!AD50</f>
        <v/>
      </c>
      <c r="AK50" s="5" t="str">
        <f>+'EV PRECIO REFERENCIA'!AO50</f>
        <v>NO CUMPLE</v>
      </c>
      <c r="AL50" s="6">
        <f>+IF(AK50="NO OFERTADO",0,IF(AK50="NO CUMPLE EV TECNICA",0,IF(AK50="NO CUMPLE",0,IF(AK50="CUMPLE",('PRECIOS UNITARIOS'!$BB50*500)/AJ50))))</f>
        <v>0</v>
      </c>
      <c r="AM50" s="5" t="str">
        <f>+'PRECIOS UNITARIOS'!AF50</f>
        <v/>
      </c>
      <c r="AN50" s="5" t="str">
        <f>+'EV PRECIO REFERENCIA'!AR50</f>
        <v>NO CUMPLE</v>
      </c>
      <c r="AO50" s="6">
        <f>+IF(AN50="NO OFERTADO",0,IF(AN50="NO CUMPLE EV TECNICA",0,IF(AN50="NO CUMPLE",0,IF(AN50="CUMPLE",('PRECIOS UNITARIOS'!$BB50*500)/AM50))))</f>
        <v>0</v>
      </c>
      <c r="AP50" s="5" t="str">
        <f>+'PRECIOS UNITARIOS'!AH50</f>
        <v/>
      </c>
      <c r="AQ50" s="5" t="str">
        <f>+'EV PRECIO REFERENCIA'!AU50</f>
        <v>NO CUMPLE</v>
      </c>
      <c r="AR50" s="6">
        <f>+IF(AQ50="NO OFERTADO",0,IF(AQ50="NO CUMPLE EV TECNICA",0,IF(AQ50="NO CUMPLE",0,IF(AQ50="CUMPLE",('PRECIOS UNITARIOS'!$BB50*500)/AP50))))</f>
        <v>0</v>
      </c>
      <c r="AS50" s="5" t="str">
        <f>+'PRECIOS UNITARIOS'!AJ50</f>
        <v/>
      </c>
      <c r="AT50" s="5" t="str">
        <f>+'EV PRECIO REFERENCIA'!AX50</f>
        <v>NO CUMPLE</v>
      </c>
      <c r="AU50" s="6">
        <f>+IF(AT50="NO OFERTADO",0,IF(AT50="NO CUMPLE EV TECNICA",0,IF(AT50="NO CUMPLE",0,IF(AT50="CUMPLE",('PRECIOS UNITARIOS'!$BB50*500)/AS50))))</f>
        <v>0</v>
      </c>
      <c r="AV50" s="5" t="str">
        <f>+'EV PRECIO REFERENCIA'!AY50</f>
        <v/>
      </c>
      <c r="AW50" s="5" t="str">
        <f>+'EV PRECIO REFERENCIA'!BA50</f>
        <v>NO CUMPLE</v>
      </c>
      <c r="AX50" s="6">
        <f>+IF(AW50="NO OFERTADO",0,IF(AW50="NO CUMPLE EV TECNICA",0,IF(AW50="NO CUMPLE",0,IF(AW50="CUMPLE",('PRECIOS UNITARIOS'!$BB50*500)/AV50))))</f>
        <v>0</v>
      </c>
      <c r="AY50" s="5" t="str">
        <f>+'EV PRECIO REFERENCIA'!BB50</f>
        <v/>
      </c>
      <c r="AZ50" s="5" t="str">
        <f>+'EV PRECIO REFERENCIA'!BD50</f>
        <v>NO CUMPLE</v>
      </c>
      <c r="BA50" s="6">
        <f>+IF(AZ50="NO OFERTADO",0,IF(AZ50="NO CUMPLE EV TECNICA",0,IF(AZ50="NO CUMPLE",0,IF(AZ50="CUMPLE",('PRECIOS UNITARIOS'!$BB50*500)/AY50))))</f>
        <v>0</v>
      </c>
      <c r="BB50" s="5">
        <f>+'PRECIOS UNITARIOS'!AP50</f>
        <v>16217</v>
      </c>
      <c r="BC50" s="5" t="str">
        <f>+'EV PRECIO REFERENCIA'!BG50</f>
        <v>CUMPLE</v>
      </c>
      <c r="BD50" s="6">
        <f>+IF(BC50="NO OFERTADO",0,IF(BC50="NO CUMPLE EV TECNICA",0,IF(BC50="NO CUMPLE",0,IF(BC50="CUMPLE",('PRECIOS UNITARIOS'!$BB50*500)/BB50))))</f>
        <v>500</v>
      </c>
      <c r="BE50" s="5" t="str">
        <f>+'PRECIOS UNITARIOS'!AR50</f>
        <v/>
      </c>
      <c r="BF50" s="5" t="str">
        <f>+'EV PRECIO REFERENCIA'!BJ50</f>
        <v>NO CUMPLE</v>
      </c>
      <c r="BG50" s="6">
        <f>+IF(BF50="NO OFERTADO",0,IF(BF50="NO CUMPLE EV TECNICA",0,IF(BF50="NO CUMPLE",0,IF(BF50="CUMPLE",('PRECIOS UNITARIOS'!$BB50*500)/BE50))))</f>
        <v>0</v>
      </c>
      <c r="BH50" s="5" t="str">
        <f>+'EV PRECIO REFERENCIA'!BK50</f>
        <v/>
      </c>
      <c r="BI50" s="5" t="str">
        <f>+'EV PRECIO REFERENCIA'!BM50</f>
        <v>NO CUMPLE</v>
      </c>
      <c r="BJ50" s="6">
        <f>+IF(BI50="NO OFERTADO",0,IF(BI50="NO CUMPLE EV TECNICA",0,IF(BI50="NO CUMPLE",0,IF(BI50="CUMPLE",('PRECIOS UNITARIOS'!$BB50*500)/BH50))))</f>
        <v>0</v>
      </c>
      <c r="BK50" s="5" t="str">
        <f>+'EV PRECIO REFERENCIA'!BQ50</f>
        <v/>
      </c>
      <c r="BL50" s="5" t="str">
        <f>+'EV PRECIO REFERENCIA'!BS50</f>
        <v>NO CUMPLE</v>
      </c>
      <c r="BM50" s="6">
        <f>+IF(BL50="NO OFERTADO",0,IF(BL50="NO CUMPLE EV TECNICA",0,IF(BL50="NO CUMPLE",0,IF(BL50="CUMPLE",('PRECIOS UNITARIOS'!$BB50*500)/BK50))))</f>
        <v>0</v>
      </c>
      <c r="BN50" s="5" t="str">
        <f>+'PRECIOS UNITARIOS'!AX50</f>
        <v/>
      </c>
      <c r="BO50" s="5" t="str">
        <f>+'EV PRECIO REFERENCIA'!BV50</f>
        <v>NO CUMPLE</v>
      </c>
      <c r="BP50" s="6">
        <f>+IF(BO50="NO OFERTADO",0,IF(BO50="NO CUMPLE EV TECNICA",0,IF(BO50="NO CUMPLE",0,IF(BO50="CUMPLE",('PRECIOS UNITARIOS'!$BB50*500)/BN50))))</f>
        <v>0</v>
      </c>
      <c r="BQ50" s="6">
        <f t="shared" si="2"/>
        <v>500</v>
      </c>
      <c r="BR50" s="6" t="s">
        <v>727</v>
      </c>
      <c r="BS50" s="6">
        <f>MAX($K50,$N50,$Q50,$T50,$AF50,$AI50,$AL50,$AO50,$AU50,$BG50,$BP50,$AC50,$Z50,$W50,$BA50,$BM50,)</f>
        <v>495.53871539448755</v>
      </c>
      <c r="BT50" s="6" t="s">
        <v>721</v>
      </c>
      <c r="BU50" s="6">
        <f>MAX($K50,$N50,$Q50,$T50,$AF50,$AI50,$AL50,$AO50,$AU50,$BG50,$BP50,$AC50,$Z50,$BA50,$BM50,)</f>
        <v>0</v>
      </c>
      <c r="BV50" s="6" t="s">
        <v>1023</v>
      </c>
      <c r="BW50" s="154" t="s">
        <v>727</v>
      </c>
      <c r="BX50" s="3" t="e">
        <v>#N/A</v>
      </c>
    </row>
    <row r="51" spans="1:76" ht="25.5" x14ac:dyDescent="0.2">
      <c r="A51" s="18">
        <f t="shared" si="0"/>
        <v>42</v>
      </c>
      <c r="B51" s="22" t="str">
        <f>VLOOKUP(A51,'PRECIOS UNITARIOS'!A51:B382,2,0)</f>
        <v>DM2300</v>
      </c>
      <c r="C51" s="135" t="str">
        <f>VLOOKUP(A51,'PRECIOS UNITARIOS'!A51:C382,3,0)</f>
        <v>CANULA NASAL DE ALTO FLUJO ADULTO TALLA M</v>
      </c>
      <c r="D51" s="18">
        <f>VLOOKUP(A51,'PRECIOS UNITARIOS'!A51:D382,4,0)</f>
        <v>1</v>
      </c>
      <c r="E51" s="23" t="str">
        <f>VLOOKUP(A51,'PRECIOS UNITARIOS'!A51:E382,5,0)</f>
        <v>UN</v>
      </c>
      <c r="F51" s="23">
        <f>VLOOKUP(A51,'PRECIOS UNITARIOS'!A51:F382,6,0)</f>
        <v>161231.91</v>
      </c>
      <c r="G51" s="23">
        <f>VLOOKUP(A51,'PRECIOS UNITARIOS'!A51:G382,7,0)</f>
        <v>14</v>
      </c>
      <c r="H51" s="23">
        <f t="shared" si="3"/>
        <v>2257246.7400000002</v>
      </c>
      <c r="I51" s="5" t="str">
        <f>+'EV PRECIO REFERENCIA'!I51</f>
        <v/>
      </c>
      <c r="J51" s="5" t="str">
        <f>+'EV PRECIO REFERENCIA'!K51</f>
        <v>NO CUMPLE</v>
      </c>
      <c r="K51" s="6">
        <f>+IF(J51="NO OFERTADO",0,IF(J51="NO CUMPLE EV TECNICA",0,IF(J51="NO CUMPLE",0,IF(J51="CUMPLE",('PRECIOS UNITARIOS'!$BB51*500)/I51))))</f>
        <v>0</v>
      </c>
      <c r="L51" s="5" t="str">
        <f>+'EV PRECIO REFERENCIA'!L51</f>
        <v/>
      </c>
      <c r="M51" s="5" t="str">
        <f>+'EV PRECIO REFERENCIA'!N51</f>
        <v>NO CUMPLE</v>
      </c>
      <c r="N51" s="6">
        <f>+IF(M51="NO OFERTADO",0,IF(M51="NO CUMPLE EV TECNICA",0,IF(M51="NO CUMPLE",0,IF(M51="CUMPLE",('PRECIOS UNITARIOS'!$BB51*500)/L51))))</f>
        <v>0</v>
      </c>
      <c r="O51" s="5">
        <f>+'PRECIOS UNITARIOS'!N51</f>
        <v>161232</v>
      </c>
      <c r="P51" s="5" t="str">
        <f>+'EV PRECIO REFERENCIA'!Q51</f>
        <v>CUMPLE</v>
      </c>
      <c r="Q51" s="6">
        <f>+IF(P51="NO OFERTADO",0,IF(P51="NO CUMPLE EV TECNICA",0,IF(P51="NO CUMPLE",0,IF(P51="CUMPLE",('PRECIOS UNITARIOS'!$BB51*500)/O51))))</f>
        <v>350.58177036816511</v>
      </c>
      <c r="R51" s="5" t="str">
        <f>+'PRECIOS UNITARIOS'!P51</f>
        <v/>
      </c>
      <c r="S51" s="5" t="str">
        <f>+'EV PRECIO REFERENCIA'!T51</f>
        <v>NO CUMPLE</v>
      </c>
      <c r="T51" s="6">
        <f>+IF(S51="NO OFERTADO",0,IF(S51="NO CUMPLE EV TECNICA",0,IF(S51="NO CUMPLE",0,IF(S51="CUMPLE",('PRECIOS UNITARIOS'!$BB51*500)/R51))))</f>
        <v>0</v>
      </c>
      <c r="U51" s="6" t="str">
        <f>+'EV PRECIO REFERENCIA'!U51</f>
        <v/>
      </c>
      <c r="V51" s="5" t="str">
        <f>+'EV PRECIO REFERENCIA'!W51</f>
        <v>NO CUMPLE</v>
      </c>
      <c r="W51" s="6">
        <f>+IF(V51="NO OFERTADO",0,IF(V51="NO CUMPLE EV TECNICA",0,IF(V51="NO CUMPLE",0,IF(V51="CUMPLE",('PRECIOS UNITARIOS'!$BB51*500)/U51))))</f>
        <v>0</v>
      </c>
      <c r="X51" s="6" t="str">
        <f>+'EV PRECIO REFERENCIA'!X51</f>
        <v/>
      </c>
      <c r="Y51" s="5" t="str">
        <f>+'EV PRECIO REFERENCIA'!Z51</f>
        <v>NO CUMPLE</v>
      </c>
      <c r="Z51" s="6">
        <f>+IF(Y51="NO OFERTADO",0,IF(Y51="NO CUMPLE EV TECNICA",0,IF(Y51="NO CUMPLE",0,IF(Y51="CUMPLE",('PRECIOS UNITARIOS'!$BB51*500)/X51))))</f>
        <v>0</v>
      </c>
      <c r="AA51" s="5" t="str">
        <f>+'PRECIOS UNITARIOS'!X51</f>
        <v/>
      </c>
      <c r="AB51" s="5" t="str">
        <f>+'EV PRECIO REFERENCIA'!AF51</f>
        <v>NO CUMPLE</v>
      </c>
      <c r="AC51" s="6">
        <f>+IF(AB51="NO OFERTADO",0,IF(AB51="NO CUMPLE EV TECNICA",0,IF(AB51="NO CUMPLE",0,IF(AB51="CUMPLE",('PRECIOS UNITARIOS'!$BB51*500)/AA51))))</f>
        <v>0</v>
      </c>
      <c r="AD51" s="5" t="str">
        <f>+'PRECIOS UNITARIOS'!Z51</f>
        <v/>
      </c>
      <c r="AE51" s="5" t="str">
        <f>+'EV PRECIO REFERENCIA'!AI51</f>
        <v>NO CUMPLE</v>
      </c>
      <c r="AF51" s="6">
        <f>+IF(AE51="NO OFERTADO",0,IF(AE51="NO CUMPLE EV TECNICA",0,IF(AE51="NO CUMPLE",0,IF(AE51="CUMPLE",('PRECIOS UNITARIOS'!$BB51*500)/AD51))))</f>
        <v>0</v>
      </c>
      <c r="AG51" s="5" t="str">
        <f>+'PRECIOS UNITARIOS'!AB51</f>
        <v/>
      </c>
      <c r="AH51" s="5" t="str">
        <f>+'EV PRECIO REFERENCIA'!AL51</f>
        <v>NO CUMPLE</v>
      </c>
      <c r="AI51" s="6">
        <f>+IF(AH51="NO OFERTADO",0,IF(AH51="NO CUMPLE EV TECNICA",0,IF(AH51="NO CUMPLE",0,IF(AH51="CUMPLE",('PRECIOS UNITARIOS'!$BB51*500)/AG51))))</f>
        <v>0</v>
      </c>
      <c r="AJ51" s="5" t="str">
        <f>+'PRECIOS UNITARIOS'!AD51</f>
        <v/>
      </c>
      <c r="AK51" s="5" t="str">
        <f>+'EV PRECIO REFERENCIA'!AO51</f>
        <v>NO CUMPLE</v>
      </c>
      <c r="AL51" s="6">
        <f>+IF(AK51="NO OFERTADO",0,IF(AK51="NO CUMPLE EV TECNICA",0,IF(AK51="NO CUMPLE",0,IF(AK51="CUMPLE",('PRECIOS UNITARIOS'!$BB51*500)/AJ51))))</f>
        <v>0</v>
      </c>
      <c r="AM51" s="5" t="str">
        <f>+'PRECIOS UNITARIOS'!AF51</f>
        <v/>
      </c>
      <c r="AN51" s="5" t="str">
        <f>+'EV PRECIO REFERENCIA'!AR51</f>
        <v>NO CUMPLE</v>
      </c>
      <c r="AO51" s="6">
        <f>+IF(AN51="NO OFERTADO",0,IF(AN51="NO CUMPLE EV TECNICA",0,IF(AN51="NO CUMPLE",0,IF(AN51="CUMPLE",('PRECIOS UNITARIOS'!$BB51*500)/AM51))))</f>
        <v>0</v>
      </c>
      <c r="AP51" s="5" t="str">
        <f>+'PRECIOS UNITARIOS'!AH51</f>
        <v/>
      </c>
      <c r="AQ51" s="5" t="str">
        <f>+'EV PRECIO REFERENCIA'!AU51</f>
        <v>NO CUMPLE</v>
      </c>
      <c r="AR51" s="6">
        <f>+IF(AQ51="NO OFERTADO",0,IF(AQ51="NO CUMPLE EV TECNICA",0,IF(AQ51="NO CUMPLE",0,IF(AQ51="CUMPLE",('PRECIOS UNITARIOS'!$BB51*500)/AP51))))</f>
        <v>0</v>
      </c>
      <c r="AS51" s="5" t="str">
        <f>+'PRECIOS UNITARIOS'!AJ51</f>
        <v/>
      </c>
      <c r="AT51" s="5" t="str">
        <f>+'EV PRECIO REFERENCIA'!AX51</f>
        <v>NO CUMPLE</v>
      </c>
      <c r="AU51" s="6">
        <f>+IF(AT51="NO OFERTADO",0,IF(AT51="NO CUMPLE EV TECNICA",0,IF(AT51="NO CUMPLE",0,IF(AT51="CUMPLE",('PRECIOS UNITARIOS'!$BB51*500)/AS51))))</f>
        <v>0</v>
      </c>
      <c r="AV51" s="5" t="str">
        <f>+'EV PRECIO REFERENCIA'!AY51</f>
        <v/>
      </c>
      <c r="AW51" s="5" t="str">
        <f>+'EV PRECIO REFERENCIA'!BA51</f>
        <v>NO CUMPLE</v>
      </c>
      <c r="AX51" s="6">
        <f>+IF(AW51="NO OFERTADO",0,IF(AW51="NO CUMPLE EV TECNICA",0,IF(AW51="NO CUMPLE",0,IF(AW51="CUMPLE",('PRECIOS UNITARIOS'!$BB51*500)/AV51))))</f>
        <v>0</v>
      </c>
      <c r="AY51" s="5">
        <f>+'EV PRECIO REFERENCIA'!BB51</f>
        <v>167683</v>
      </c>
      <c r="AZ51" s="5" t="str">
        <f>+'EV PRECIO REFERENCIA'!BD51</f>
        <v>CUMPLE</v>
      </c>
      <c r="BA51" s="6">
        <f>+IF(AZ51="NO OFERTADO",0,IF(AZ51="NO CUMPLE EV TECNICA",0,IF(AZ51="NO CUMPLE",0,IF(AZ51="CUMPLE",('PRECIOS UNITARIOS'!$BB51*500)/AY51))))</f>
        <v>337.09439835880801</v>
      </c>
      <c r="BB51" s="5" t="str">
        <f>+'PRECIOS UNITARIOS'!AP51</f>
        <v/>
      </c>
      <c r="BC51" s="5" t="str">
        <f>+'EV PRECIO REFERENCIA'!BG51</f>
        <v>NO CUMPLE</v>
      </c>
      <c r="BD51" s="6">
        <f>+IF(BC51="NO OFERTADO",0,IF(BC51="NO CUMPLE EV TECNICA",0,IF(BC51="NO CUMPLE",0,IF(BC51="CUMPLE",('PRECIOS UNITARIOS'!$BB51*500)/BB51))))</f>
        <v>0</v>
      </c>
      <c r="BE51" s="5" t="str">
        <f>+'PRECIOS UNITARIOS'!AR51</f>
        <v/>
      </c>
      <c r="BF51" s="5" t="str">
        <f>+'EV PRECIO REFERENCIA'!BJ51</f>
        <v>NO CUMPLE</v>
      </c>
      <c r="BG51" s="6">
        <f>+IF(BF51="NO OFERTADO",0,IF(BF51="NO CUMPLE EV TECNICA",0,IF(BF51="NO CUMPLE",0,IF(BF51="CUMPLE",('PRECIOS UNITARIOS'!$BB51*500)/BE51))))</f>
        <v>0</v>
      </c>
      <c r="BH51" s="5" t="str">
        <f>+'EV PRECIO REFERENCIA'!BK51</f>
        <v/>
      </c>
      <c r="BI51" s="5" t="str">
        <f>+'EV PRECIO REFERENCIA'!BM51</f>
        <v>NO CUMPLE</v>
      </c>
      <c r="BJ51" s="6">
        <f>+IF(BI51="NO OFERTADO",0,IF(BI51="NO CUMPLE EV TECNICA",0,IF(BI51="NO CUMPLE",0,IF(BI51="CUMPLE",('PRECIOS UNITARIOS'!$BB51*500)/BH51))))</f>
        <v>0</v>
      </c>
      <c r="BK51" s="5">
        <f>+'EV PRECIO REFERENCIA'!BQ51</f>
        <v>113050</v>
      </c>
      <c r="BL51" s="5" t="str">
        <f>+'EV PRECIO REFERENCIA'!BS51</f>
        <v>CUMPLE</v>
      </c>
      <c r="BM51" s="6">
        <f>+IF(BL51="NO OFERTADO",0,IF(BL51="NO CUMPLE EV TECNICA",0,IF(BL51="NO CUMPLE",0,IF(BL51="CUMPLE",('PRECIOS UNITARIOS'!$BB51*500)/BK51))))</f>
        <v>500</v>
      </c>
      <c r="BN51" s="5" t="str">
        <f>+'PRECIOS UNITARIOS'!AX51</f>
        <v/>
      </c>
      <c r="BO51" s="5" t="str">
        <f>+'EV PRECIO REFERENCIA'!BV51</f>
        <v>NO CUMPLE</v>
      </c>
      <c r="BP51" s="6">
        <f>+IF(BO51="NO OFERTADO",0,IF(BO51="NO CUMPLE EV TECNICA",0,IF(BO51="NO CUMPLE",0,IF(BO51="CUMPLE",('PRECIOS UNITARIOS'!$BB51*500)/BN51))))</f>
        <v>0</v>
      </c>
      <c r="BQ51" s="6">
        <f t="shared" si="2"/>
        <v>500</v>
      </c>
      <c r="BR51" s="6" t="s">
        <v>728</v>
      </c>
      <c r="BS51" s="6">
        <f>MAX($K51,$N51,$Q51,$T51,$AF51,$AI51,$AL51,$AO51,$AU51,$BD51,$BG51,$BP51,$AC51,$Z51,$W51,$BA51,)</f>
        <v>350.58177036816511</v>
      </c>
      <c r="BT51" s="6" t="s">
        <v>734</v>
      </c>
      <c r="BU51" s="6">
        <f>MAX($K51,$N51,$T51,$AF51,$AI51,$AL51,$AO51,$AU51,$BD51,$BG51,$BP51,$AC51,$Z51,$W51,$BA51,)</f>
        <v>337.09439835880801</v>
      </c>
      <c r="BV51" s="6" t="str">
        <f>+AY8</f>
        <v>COMPANY MEDIQBOY OC S.A.S</v>
      </c>
      <c r="BW51" s="154" t="str">
        <f>+BR51</f>
        <v>HOSPITECNICA S.A.S.</v>
      </c>
      <c r="BX51" s="3" t="e">
        <v>#N/A</v>
      </c>
    </row>
    <row r="52" spans="1:76" ht="25.5" x14ac:dyDescent="0.2">
      <c r="A52" s="18">
        <f t="shared" si="0"/>
        <v>43</v>
      </c>
      <c r="B52" s="22" t="str">
        <f>VLOOKUP(A52,'PRECIOS UNITARIOS'!A52:B383,2,0)</f>
        <v>DM2301</v>
      </c>
      <c r="C52" s="135" t="str">
        <f>VLOOKUP(A52,'PRECIOS UNITARIOS'!A52:C383,3,0)</f>
        <v>CANULA NASAL DE ALTO FLUJO ADULTO TALLA S</v>
      </c>
      <c r="D52" s="18">
        <f>VLOOKUP(A52,'PRECIOS UNITARIOS'!A52:D383,4,0)</f>
        <v>1</v>
      </c>
      <c r="E52" s="23" t="str">
        <f>VLOOKUP(A52,'PRECIOS UNITARIOS'!A52:E383,5,0)</f>
        <v>UN</v>
      </c>
      <c r="F52" s="23">
        <f>VLOOKUP(A52,'PRECIOS UNITARIOS'!A52:F383,6,0)</f>
        <v>161231.91</v>
      </c>
      <c r="G52" s="23">
        <f>VLOOKUP(A52,'PRECIOS UNITARIOS'!A52:G383,7,0)</f>
        <v>2</v>
      </c>
      <c r="H52" s="23">
        <f t="shared" si="3"/>
        <v>322463.82</v>
      </c>
      <c r="I52" s="5" t="str">
        <f>+'EV PRECIO REFERENCIA'!I52</f>
        <v/>
      </c>
      <c r="J52" s="5" t="str">
        <f>+'EV PRECIO REFERENCIA'!K52</f>
        <v>NO CUMPLE</v>
      </c>
      <c r="K52" s="6">
        <f>+IF(J52="NO OFERTADO",0,IF(J52="NO CUMPLE EV TECNICA",0,IF(J52="NO CUMPLE",0,IF(J52="CUMPLE",('PRECIOS UNITARIOS'!$BB52*500)/I52))))</f>
        <v>0</v>
      </c>
      <c r="L52" s="5" t="str">
        <f>+'EV PRECIO REFERENCIA'!L52</f>
        <v/>
      </c>
      <c r="M52" s="5" t="str">
        <f>+'EV PRECIO REFERENCIA'!N52</f>
        <v>NO CUMPLE</v>
      </c>
      <c r="N52" s="6">
        <f>+IF(M52="NO OFERTADO",0,IF(M52="NO CUMPLE EV TECNICA",0,IF(M52="NO CUMPLE",0,IF(M52="CUMPLE",('PRECIOS UNITARIOS'!$BB52*500)/L52))))</f>
        <v>0</v>
      </c>
      <c r="O52" s="5">
        <f>+'PRECIOS UNITARIOS'!N52</f>
        <v>161232</v>
      </c>
      <c r="P52" s="5" t="str">
        <f>+'EV PRECIO REFERENCIA'!Q52</f>
        <v>CUMPLE</v>
      </c>
      <c r="Q52" s="6">
        <f>+IF(P52="NO OFERTADO",0,IF(P52="NO CUMPLE EV TECNICA",0,IF(P52="NO CUMPLE",0,IF(P52="CUMPLE",('PRECIOS UNITARIOS'!$BB52*500)/O52))))</f>
        <v>350.58177036816511</v>
      </c>
      <c r="R52" s="5" t="str">
        <f>+'PRECIOS UNITARIOS'!P52</f>
        <v/>
      </c>
      <c r="S52" s="5" t="str">
        <f>+'EV PRECIO REFERENCIA'!T52</f>
        <v>NO CUMPLE</v>
      </c>
      <c r="T52" s="6">
        <f>+IF(S52="NO OFERTADO",0,IF(S52="NO CUMPLE EV TECNICA",0,IF(S52="NO CUMPLE",0,IF(S52="CUMPLE",('PRECIOS UNITARIOS'!$BB52*500)/R52))))</f>
        <v>0</v>
      </c>
      <c r="U52" s="6" t="str">
        <f>+'EV PRECIO REFERENCIA'!U52</f>
        <v/>
      </c>
      <c r="V52" s="5" t="str">
        <f>+'EV PRECIO REFERENCIA'!W52</f>
        <v>NO CUMPLE</v>
      </c>
      <c r="W52" s="6">
        <f>+IF(V52="NO OFERTADO",0,IF(V52="NO CUMPLE EV TECNICA",0,IF(V52="NO CUMPLE",0,IF(V52="CUMPLE",('PRECIOS UNITARIOS'!$BB52*500)/U52))))</f>
        <v>0</v>
      </c>
      <c r="X52" s="6" t="str">
        <f>+'EV PRECIO REFERENCIA'!X52</f>
        <v/>
      </c>
      <c r="Y52" s="5" t="str">
        <f>+'EV PRECIO REFERENCIA'!Z52</f>
        <v>NO CUMPLE</v>
      </c>
      <c r="Z52" s="6">
        <f>+IF(Y52="NO OFERTADO",0,IF(Y52="NO CUMPLE EV TECNICA",0,IF(Y52="NO CUMPLE",0,IF(Y52="CUMPLE",('PRECIOS UNITARIOS'!$BB52*500)/X52))))</f>
        <v>0</v>
      </c>
      <c r="AA52" s="5" t="str">
        <f>+'PRECIOS UNITARIOS'!X52</f>
        <v/>
      </c>
      <c r="AB52" s="5" t="str">
        <f>+'EV PRECIO REFERENCIA'!AF52</f>
        <v>NO CUMPLE</v>
      </c>
      <c r="AC52" s="6">
        <f>+IF(AB52="NO OFERTADO",0,IF(AB52="NO CUMPLE EV TECNICA",0,IF(AB52="NO CUMPLE",0,IF(AB52="CUMPLE",('PRECIOS UNITARIOS'!$BB52*500)/AA52))))</f>
        <v>0</v>
      </c>
      <c r="AD52" s="5" t="str">
        <f>+'PRECIOS UNITARIOS'!Z52</f>
        <v/>
      </c>
      <c r="AE52" s="5" t="str">
        <f>+'EV PRECIO REFERENCIA'!AI52</f>
        <v>NO CUMPLE</v>
      </c>
      <c r="AF52" s="6">
        <f>+IF(AE52="NO OFERTADO",0,IF(AE52="NO CUMPLE EV TECNICA",0,IF(AE52="NO CUMPLE",0,IF(AE52="CUMPLE",('PRECIOS UNITARIOS'!$BB52*500)/AD52))))</f>
        <v>0</v>
      </c>
      <c r="AG52" s="5" t="str">
        <f>+'PRECIOS UNITARIOS'!AB52</f>
        <v/>
      </c>
      <c r="AH52" s="5" t="str">
        <f>+'EV PRECIO REFERENCIA'!AL52</f>
        <v>NO CUMPLE</v>
      </c>
      <c r="AI52" s="6">
        <f>+IF(AH52="NO OFERTADO",0,IF(AH52="NO CUMPLE EV TECNICA",0,IF(AH52="NO CUMPLE",0,IF(AH52="CUMPLE",('PRECIOS UNITARIOS'!$BB52*500)/AG52))))</f>
        <v>0</v>
      </c>
      <c r="AJ52" s="5" t="str">
        <f>+'PRECIOS UNITARIOS'!AD52</f>
        <v/>
      </c>
      <c r="AK52" s="5" t="str">
        <f>+'EV PRECIO REFERENCIA'!AO52</f>
        <v>NO CUMPLE</v>
      </c>
      <c r="AL52" s="6">
        <f>+IF(AK52="NO OFERTADO",0,IF(AK52="NO CUMPLE EV TECNICA",0,IF(AK52="NO CUMPLE",0,IF(AK52="CUMPLE",('PRECIOS UNITARIOS'!$BB52*500)/AJ52))))</f>
        <v>0</v>
      </c>
      <c r="AM52" s="5" t="str">
        <f>+'PRECIOS UNITARIOS'!AF52</f>
        <v/>
      </c>
      <c r="AN52" s="5" t="str">
        <f>+'EV PRECIO REFERENCIA'!AR52</f>
        <v>NO CUMPLE</v>
      </c>
      <c r="AO52" s="6">
        <f>+IF(AN52="NO OFERTADO",0,IF(AN52="NO CUMPLE EV TECNICA",0,IF(AN52="NO CUMPLE",0,IF(AN52="CUMPLE",('PRECIOS UNITARIOS'!$BB52*500)/AM52))))</f>
        <v>0</v>
      </c>
      <c r="AP52" s="5" t="str">
        <f>+'PRECIOS UNITARIOS'!AH52</f>
        <v/>
      </c>
      <c r="AQ52" s="5" t="str">
        <f>+'EV PRECIO REFERENCIA'!AU52</f>
        <v>NO CUMPLE</v>
      </c>
      <c r="AR52" s="6">
        <f>+IF(AQ52="NO OFERTADO",0,IF(AQ52="NO CUMPLE EV TECNICA",0,IF(AQ52="NO CUMPLE",0,IF(AQ52="CUMPLE",('PRECIOS UNITARIOS'!$BB52*500)/AP52))))</f>
        <v>0</v>
      </c>
      <c r="AS52" s="5" t="str">
        <f>+'PRECIOS UNITARIOS'!AJ52</f>
        <v/>
      </c>
      <c r="AT52" s="5" t="str">
        <f>+'EV PRECIO REFERENCIA'!AX52</f>
        <v>NO CUMPLE</v>
      </c>
      <c r="AU52" s="6">
        <f>+IF(AT52="NO OFERTADO",0,IF(AT52="NO CUMPLE EV TECNICA",0,IF(AT52="NO CUMPLE",0,IF(AT52="CUMPLE",('PRECIOS UNITARIOS'!$BB52*500)/AS52))))</f>
        <v>0</v>
      </c>
      <c r="AV52" s="5" t="str">
        <f>+'EV PRECIO REFERENCIA'!AY52</f>
        <v/>
      </c>
      <c r="AW52" s="5" t="str">
        <f>+'EV PRECIO REFERENCIA'!BA52</f>
        <v>NO CUMPLE</v>
      </c>
      <c r="AX52" s="6">
        <f>+IF(AW52="NO OFERTADO",0,IF(AW52="NO CUMPLE EV TECNICA",0,IF(AW52="NO CUMPLE",0,IF(AW52="CUMPLE",('PRECIOS UNITARIOS'!$BB52*500)/AV52))))</f>
        <v>0</v>
      </c>
      <c r="AY52" s="5">
        <f>+'EV PRECIO REFERENCIA'!BB52</f>
        <v>167683</v>
      </c>
      <c r="AZ52" s="5" t="str">
        <f>+'EV PRECIO REFERENCIA'!BD52</f>
        <v>CUMPLE</v>
      </c>
      <c r="BA52" s="6">
        <f>+IF(AZ52="NO OFERTADO",0,IF(AZ52="NO CUMPLE EV TECNICA",0,IF(AZ52="NO CUMPLE",0,IF(AZ52="CUMPLE",('PRECIOS UNITARIOS'!$BB52*500)/AY52))))</f>
        <v>337.09439835880801</v>
      </c>
      <c r="BB52" s="5" t="str">
        <f>+'PRECIOS UNITARIOS'!AP52</f>
        <v/>
      </c>
      <c r="BC52" s="5" t="str">
        <f>+'EV PRECIO REFERENCIA'!BG52</f>
        <v>NO CUMPLE</v>
      </c>
      <c r="BD52" s="6">
        <f>+IF(BC52="NO OFERTADO",0,IF(BC52="NO CUMPLE EV TECNICA",0,IF(BC52="NO CUMPLE",0,IF(BC52="CUMPLE",('PRECIOS UNITARIOS'!$BB52*500)/BB52))))</f>
        <v>0</v>
      </c>
      <c r="BE52" s="5" t="str">
        <f>+'PRECIOS UNITARIOS'!AR52</f>
        <v/>
      </c>
      <c r="BF52" s="5" t="str">
        <f>+'EV PRECIO REFERENCIA'!BJ52</f>
        <v>NO CUMPLE</v>
      </c>
      <c r="BG52" s="6">
        <f>+IF(BF52="NO OFERTADO",0,IF(BF52="NO CUMPLE EV TECNICA",0,IF(BF52="NO CUMPLE",0,IF(BF52="CUMPLE",('PRECIOS UNITARIOS'!$BB52*500)/BE52))))</f>
        <v>0</v>
      </c>
      <c r="BH52" s="5" t="str">
        <f>+'EV PRECIO REFERENCIA'!BK52</f>
        <v/>
      </c>
      <c r="BI52" s="5" t="str">
        <f>+'EV PRECIO REFERENCIA'!BM52</f>
        <v>NO CUMPLE</v>
      </c>
      <c r="BJ52" s="6">
        <f>+IF(BI52="NO OFERTADO",0,IF(BI52="NO CUMPLE EV TECNICA",0,IF(BI52="NO CUMPLE",0,IF(BI52="CUMPLE",('PRECIOS UNITARIOS'!$BB52*500)/BH52))))</f>
        <v>0</v>
      </c>
      <c r="BK52" s="5">
        <f>+'EV PRECIO REFERENCIA'!BQ52</f>
        <v>113050</v>
      </c>
      <c r="BL52" s="5" t="str">
        <f>+'EV PRECIO REFERENCIA'!BS52</f>
        <v>CUMPLE</v>
      </c>
      <c r="BM52" s="6">
        <f>+IF(BL52="NO OFERTADO",0,IF(BL52="NO CUMPLE EV TECNICA",0,IF(BL52="NO CUMPLE",0,IF(BL52="CUMPLE",('PRECIOS UNITARIOS'!$BB52*500)/BK52))))</f>
        <v>500</v>
      </c>
      <c r="BN52" s="5" t="str">
        <f>+'PRECIOS UNITARIOS'!AX52</f>
        <v/>
      </c>
      <c r="BO52" s="5" t="str">
        <f>+'EV PRECIO REFERENCIA'!BV52</f>
        <v>NO CUMPLE</v>
      </c>
      <c r="BP52" s="6">
        <f>+IF(BO52="NO OFERTADO",0,IF(BO52="NO CUMPLE EV TECNICA",0,IF(BO52="NO CUMPLE",0,IF(BO52="CUMPLE",('PRECIOS UNITARIOS'!$BB52*500)/BN52))))</f>
        <v>0</v>
      </c>
      <c r="BQ52" s="6">
        <f t="shared" si="2"/>
        <v>500</v>
      </c>
      <c r="BR52" s="6" t="s">
        <v>728</v>
      </c>
      <c r="BS52" s="6">
        <f>MAX($K52,$N52,$Q52,$T52,$AF52,$AI52,$AL52,$AO52,$AU52,$BD52,$BG52,$BP52,$AC52,$Z52,$W52,$BA52,)</f>
        <v>350.58177036816511</v>
      </c>
      <c r="BT52" s="6" t="s">
        <v>734</v>
      </c>
      <c r="BU52" s="6">
        <f>MAX($K52,$N52,$T52,$AF52,$AI52,$AL52,$AO52,$AU52,$BD52,$BG52,$BP52,$AC52,$Z52,$W52,$BA52,)</f>
        <v>337.09439835880801</v>
      </c>
      <c r="BV52" s="6" t="str">
        <f>+AY8</f>
        <v>COMPANY MEDIQBOY OC S.A.S</v>
      </c>
      <c r="BW52" s="154" t="str">
        <f>+BR52</f>
        <v>HOSPITECNICA S.A.S.</v>
      </c>
      <c r="BX52" s="3" t="e">
        <v>#N/A</v>
      </c>
    </row>
    <row r="53" spans="1:76" ht="42" customHeight="1" x14ac:dyDescent="0.2">
      <c r="A53" s="18">
        <f t="shared" si="0"/>
        <v>44</v>
      </c>
      <c r="B53" s="22" t="str">
        <f>VLOOKUP(A53,'PRECIOS UNITARIOS'!A53:B384,2,0)</f>
        <v>DM220</v>
      </c>
      <c r="C53" s="135" t="str">
        <f>VLOOKUP(A53,'PRECIOS UNITARIOS'!A53:C384,3,0)</f>
        <v>CANULA NASAL PARA OXIGENO ADULTO 1.5MTS</v>
      </c>
      <c r="D53" s="18">
        <f>VLOOKUP(A53,'PRECIOS UNITARIOS'!A53:D384,4,0)</f>
        <v>1</v>
      </c>
      <c r="E53" s="23" t="str">
        <f>VLOOKUP(A53,'PRECIOS UNITARIOS'!A53:E384,5,0)</f>
        <v>UN</v>
      </c>
      <c r="F53" s="23">
        <f>VLOOKUP(A53,'PRECIOS UNITARIOS'!A53:F384,6,0)</f>
        <v>1087.6600000000001</v>
      </c>
      <c r="G53" s="23">
        <f>VLOOKUP(A53,'PRECIOS UNITARIOS'!A53:G384,7,0)</f>
        <v>1772</v>
      </c>
      <c r="H53" s="23">
        <f t="shared" si="3"/>
        <v>1927333.5200000003</v>
      </c>
      <c r="I53" s="5" t="str">
        <f>+'EV PRECIO REFERENCIA'!I53</f>
        <v/>
      </c>
      <c r="J53" s="5" t="str">
        <f>+'EV PRECIO REFERENCIA'!K53</f>
        <v>NO CUMPLE</v>
      </c>
      <c r="K53" s="6">
        <f>+IF(J53="NO OFERTADO",0,IF(J53="NO CUMPLE EV TECNICA",0,IF(J53="NO CUMPLE",0,IF(J53="CUMPLE",('PRECIOS UNITARIOS'!$BB53*500)/I53))))</f>
        <v>0</v>
      </c>
      <c r="L53" s="5" t="str">
        <f>+'EV PRECIO REFERENCIA'!L53</f>
        <v/>
      </c>
      <c r="M53" s="5" t="str">
        <f>+'EV PRECIO REFERENCIA'!N53</f>
        <v>NO CUMPLE</v>
      </c>
      <c r="N53" s="6">
        <f>+IF(M53="NO OFERTADO",0,IF(M53="NO CUMPLE EV TECNICA",0,IF(M53="NO CUMPLE",0,IF(M53="CUMPLE",('PRECIOS UNITARIOS'!$BB53*500)/L53))))</f>
        <v>0</v>
      </c>
      <c r="O53" s="5" t="str">
        <f>+'PRECIOS UNITARIOS'!N53</f>
        <v/>
      </c>
      <c r="P53" s="5" t="str">
        <f>+'EV PRECIO REFERENCIA'!Q53</f>
        <v>NO CUMPLE</v>
      </c>
      <c r="Q53" s="6">
        <f>+IF(P53="NO OFERTADO",0,IF(P53="NO CUMPLE EV TECNICA",0,IF(P53="NO CUMPLE",0,IF(P53="CUMPLE",('PRECIOS UNITARIOS'!$BB53*500)/O53))))</f>
        <v>0</v>
      </c>
      <c r="R53" s="5" t="str">
        <f>+'PRECIOS UNITARIOS'!P53</f>
        <v/>
      </c>
      <c r="S53" s="5" t="str">
        <f>+'EV PRECIO REFERENCIA'!T53</f>
        <v>NO CUMPLE</v>
      </c>
      <c r="T53" s="6">
        <f>+IF(S53="NO OFERTADO",0,IF(S53="NO CUMPLE EV TECNICA",0,IF(S53="NO CUMPLE",0,IF(S53="CUMPLE",('PRECIOS UNITARIOS'!$BB53*500)/R53))))</f>
        <v>0</v>
      </c>
      <c r="U53" s="6" t="str">
        <f>+'EV PRECIO REFERENCIA'!U53</f>
        <v/>
      </c>
      <c r="V53" s="5" t="str">
        <f>+'EV PRECIO REFERENCIA'!W53</f>
        <v>NO CUMPLE</v>
      </c>
      <c r="W53" s="6">
        <f>+IF(V53="NO OFERTADO",0,IF(V53="NO CUMPLE EV TECNICA",0,IF(V53="NO CUMPLE",0,IF(V53="CUMPLE",('PRECIOS UNITARIOS'!$BB53*500)/U53))))</f>
        <v>0</v>
      </c>
      <c r="X53" s="6" t="str">
        <f>+'EV PRECIO REFERENCIA'!X53</f>
        <v/>
      </c>
      <c r="Y53" s="5" t="str">
        <f>+'EV PRECIO REFERENCIA'!Z53</f>
        <v>NO CUMPLE</v>
      </c>
      <c r="Z53" s="6">
        <f>+IF(Y53="NO OFERTADO",0,IF(Y53="NO CUMPLE EV TECNICA",0,IF(Y53="NO CUMPLE",0,IF(Y53="CUMPLE",('PRECIOS UNITARIOS'!$BB53*500)/X53))))</f>
        <v>0</v>
      </c>
      <c r="AA53" s="5" t="str">
        <f>+'PRECIOS UNITARIOS'!X53</f>
        <v/>
      </c>
      <c r="AB53" s="5" t="str">
        <f>+'EV PRECIO REFERENCIA'!AF53</f>
        <v>NO CUMPLE</v>
      </c>
      <c r="AC53" s="6">
        <f>+IF(AB53="NO OFERTADO",0,IF(AB53="NO CUMPLE EV TECNICA",0,IF(AB53="NO CUMPLE",0,IF(AB53="CUMPLE",('PRECIOS UNITARIOS'!$BB53*500)/AA53))))</f>
        <v>0</v>
      </c>
      <c r="AD53" s="5" t="str">
        <f>+'PRECIOS UNITARIOS'!Z53</f>
        <v/>
      </c>
      <c r="AE53" s="5" t="str">
        <f>+'EV PRECIO REFERENCIA'!AI53</f>
        <v>NO CUMPLE</v>
      </c>
      <c r="AF53" s="6">
        <f>+IF(AE53="NO OFERTADO",0,IF(AE53="NO CUMPLE EV TECNICA",0,IF(AE53="NO CUMPLE",0,IF(AE53="CUMPLE",('PRECIOS UNITARIOS'!$BB53*500)/AD53))))</f>
        <v>0</v>
      </c>
      <c r="AG53" s="5" t="str">
        <f>+'PRECIOS UNITARIOS'!AB53</f>
        <v/>
      </c>
      <c r="AH53" s="5" t="str">
        <f>+'EV PRECIO REFERENCIA'!AL53</f>
        <v>NO CUMPLE</v>
      </c>
      <c r="AI53" s="6">
        <f>+IF(AH53="NO OFERTADO",0,IF(AH53="NO CUMPLE EV TECNICA",0,IF(AH53="NO CUMPLE",0,IF(AH53="CUMPLE",('PRECIOS UNITARIOS'!$BB53*500)/AG53))))</f>
        <v>0</v>
      </c>
      <c r="AJ53" s="5" t="str">
        <f>+'PRECIOS UNITARIOS'!AD53</f>
        <v/>
      </c>
      <c r="AK53" s="5" t="str">
        <f>+'EV PRECIO REFERENCIA'!AO53</f>
        <v>NO CUMPLE</v>
      </c>
      <c r="AL53" s="6">
        <f>+IF(AK53="NO OFERTADO",0,IF(AK53="NO CUMPLE EV TECNICA",0,IF(AK53="NO CUMPLE",0,IF(AK53="CUMPLE",('PRECIOS UNITARIOS'!$BB53*500)/AJ53))))</f>
        <v>0</v>
      </c>
      <c r="AM53" s="5">
        <f>+'PRECIOS UNITARIOS'!AF53</f>
        <v>1087.6600000000001</v>
      </c>
      <c r="AN53" s="5" t="str">
        <f>+'EV PRECIO REFERENCIA'!AR53</f>
        <v>CUMPLE</v>
      </c>
      <c r="AO53" s="6">
        <f>+IF(AN53="NO OFERTADO",0,IF(AN53="NO CUMPLE EV TECNICA",0,IF(AN53="NO CUMPLE",0,IF(AN53="CUMPLE",('PRECIOS UNITARIOS'!$BB53*500)/AM53))))</f>
        <v>499.99999999999994</v>
      </c>
      <c r="AP53" s="5" t="str">
        <f>+'PRECIOS UNITARIOS'!AH53</f>
        <v/>
      </c>
      <c r="AQ53" s="5" t="str">
        <f>+'EV PRECIO REFERENCIA'!AU53</f>
        <v>NO CUMPLE</v>
      </c>
      <c r="AR53" s="6">
        <f>+IF(AQ53="NO OFERTADO",0,IF(AQ53="NO CUMPLE EV TECNICA",0,IF(AQ53="NO CUMPLE",0,IF(AQ53="CUMPLE",('PRECIOS UNITARIOS'!$BB53*500)/AP53))))</f>
        <v>0</v>
      </c>
      <c r="AS53" s="5" t="str">
        <f>+'PRECIOS UNITARIOS'!AJ53</f>
        <v/>
      </c>
      <c r="AT53" s="5" t="str">
        <f>+'EV PRECIO REFERENCIA'!AX53</f>
        <v>NO CUMPLE</v>
      </c>
      <c r="AU53" s="6">
        <f>+IF(AT53="NO OFERTADO",0,IF(AT53="NO CUMPLE EV TECNICA",0,IF(AT53="NO CUMPLE",0,IF(AT53="CUMPLE",('PRECIOS UNITARIOS'!$BB53*500)/AS53))))</f>
        <v>0</v>
      </c>
      <c r="AV53" s="5" t="str">
        <f>+'EV PRECIO REFERENCIA'!AY53</f>
        <v/>
      </c>
      <c r="AW53" s="5" t="str">
        <f>+'EV PRECIO REFERENCIA'!BA53</f>
        <v>NO CUMPLE</v>
      </c>
      <c r="AX53" s="6">
        <f>+IF(AW53="NO OFERTADO",0,IF(AW53="NO CUMPLE EV TECNICA",0,IF(AW53="NO CUMPLE",0,IF(AW53="CUMPLE",('PRECIOS UNITARIOS'!$BB53*500)/AV53))))</f>
        <v>0</v>
      </c>
      <c r="AY53" s="5">
        <f>+'EV PRECIO REFERENCIA'!BB53</f>
        <v>1202</v>
      </c>
      <c r="AZ53" s="5" t="str">
        <f>+'EV PRECIO REFERENCIA'!BD53</f>
        <v>CUMPLE</v>
      </c>
      <c r="BA53" s="6">
        <f>+IF(AZ53="NO OFERTADO",0,IF(AZ53="NO CUMPLE EV TECNICA",0,IF(AZ53="NO CUMPLE",0,IF(AZ53="CUMPLE",('PRECIOS UNITARIOS'!$BB53*500)/AY53))))</f>
        <v>452.43760399334445</v>
      </c>
      <c r="BB53" s="5" t="str">
        <f>+'PRECIOS UNITARIOS'!AP53</f>
        <v/>
      </c>
      <c r="BC53" s="5" t="str">
        <f>+'EV PRECIO REFERENCIA'!BG53</f>
        <v>NO CUMPLE</v>
      </c>
      <c r="BD53" s="6">
        <f>+IF(BC53="NO OFERTADO",0,IF(BC53="NO CUMPLE EV TECNICA",0,IF(BC53="NO CUMPLE",0,IF(BC53="CUMPLE",('PRECIOS UNITARIOS'!$BB53*500)/BB53))))</f>
        <v>0</v>
      </c>
      <c r="BE53" s="5" t="str">
        <f>+'PRECIOS UNITARIOS'!AR53</f>
        <v/>
      </c>
      <c r="BF53" s="5" t="str">
        <f>+'EV PRECIO REFERENCIA'!BJ53</f>
        <v>NO CUMPLE</v>
      </c>
      <c r="BG53" s="6">
        <f>+IF(BF53="NO OFERTADO",0,IF(BF53="NO CUMPLE EV TECNICA",0,IF(BF53="NO CUMPLE",0,IF(BF53="CUMPLE",('PRECIOS UNITARIOS'!$BB53*500)/BE53))))</f>
        <v>0</v>
      </c>
      <c r="BH53" s="5" t="str">
        <f>+'EV PRECIO REFERENCIA'!BK53</f>
        <v/>
      </c>
      <c r="BI53" s="5" t="str">
        <f>+'EV PRECIO REFERENCIA'!BM53</f>
        <v>NO CUMPLE</v>
      </c>
      <c r="BJ53" s="6">
        <f>+IF(BI53="NO OFERTADO",0,IF(BI53="NO CUMPLE EV TECNICA",0,IF(BI53="NO CUMPLE",0,IF(BI53="CUMPLE",('PRECIOS UNITARIOS'!$BB53*500)/BH53))))</f>
        <v>0</v>
      </c>
      <c r="BK53" s="5" t="str">
        <f>+'EV PRECIO REFERENCIA'!BQ53</f>
        <v/>
      </c>
      <c r="BL53" s="5" t="str">
        <f>+'EV PRECIO REFERENCIA'!BS53</f>
        <v>NO CUMPLE</v>
      </c>
      <c r="BM53" s="6">
        <f>+IF(BL53="NO OFERTADO",0,IF(BL53="NO CUMPLE EV TECNICA",0,IF(BL53="NO CUMPLE",0,IF(BL53="CUMPLE",('PRECIOS UNITARIOS'!$BB53*500)/BK53))))</f>
        <v>0</v>
      </c>
      <c r="BN53" s="5" t="str">
        <f>+'PRECIOS UNITARIOS'!AX53</f>
        <v/>
      </c>
      <c r="BO53" s="5" t="str">
        <f>+'EV PRECIO REFERENCIA'!BV53</f>
        <v>NO CUMPLE</v>
      </c>
      <c r="BP53" s="6">
        <f>+IF(BO53="NO OFERTADO",0,IF(BO53="NO CUMPLE EV TECNICA",0,IF(BO53="NO CUMPLE",0,IF(BO53="CUMPLE",('PRECIOS UNITARIOS'!$BB53*500)/BN53))))</f>
        <v>0</v>
      </c>
      <c r="BQ53" s="6">
        <f t="shared" si="2"/>
        <v>499.99999999999994</v>
      </c>
      <c r="BR53" s="6" t="s">
        <v>724</v>
      </c>
      <c r="BS53" s="6">
        <f>MAX($K53,$N53,$Q53,$T53,$AF53,$AI53,$AL53,$AU53,$BD53,$BG53,$BP53,$AC53,$Z53,$W53,$BA53,$BM53,)</f>
        <v>452.43760399334445</v>
      </c>
      <c r="BT53" s="6" t="s">
        <v>726</v>
      </c>
      <c r="BU53" s="6">
        <f>MAX($K53,$N53,$Q53,$T53,$AF53,$AI53,$AL53,$AU53,$BD53,$BG53,$BP53,$AC53,$Z53,$W53,$BM53,)</f>
        <v>0</v>
      </c>
      <c r="BV53" s="6" t="s">
        <v>1023</v>
      </c>
      <c r="BW53" s="154" t="str">
        <f>+BR53</f>
        <v>BIOPLAST S.A.S</v>
      </c>
      <c r="BX53" s="3" t="e">
        <v>#N/A</v>
      </c>
    </row>
    <row r="54" spans="1:76" ht="25.5" x14ac:dyDescent="0.2">
      <c r="A54" s="18">
        <f t="shared" si="0"/>
        <v>45</v>
      </c>
      <c r="B54" s="22" t="str">
        <f>VLOOKUP(A54,'PRECIOS UNITARIOS'!A54:B385,2,0)</f>
        <v>DM222</v>
      </c>
      <c r="C54" s="135" t="str">
        <f>VLOOKUP(A54,'PRECIOS UNITARIOS'!A54:C385,3,0)</f>
        <v>CANULA NASAL PEDIATRICA</v>
      </c>
      <c r="D54" s="18">
        <f>VLOOKUP(A54,'PRECIOS UNITARIOS'!A54:D385,4,0)</f>
        <v>1</v>
      </c>
      <c r="E54" s="23" t="str">
        <f>VLOOKUP(A54,'PRECIOS UNITARIOS'!A54:E385,5,0)</f>
        <v>UN</v>
      </c>
      <c r="F54" s="23">
        <f>VLOOKUP(A54,'PRECIOS UNITARIOS'!A54:F385,6,0)</f>
        <v>1104.32</v>
      </c>
      <c r="G54" s="23">
        <f>VLOOKUP(A54,'PRECIOS UNITARIOS'!A54:G385,7,0)</f>
        <v>592</v>
      </c>
      <c r="H54" s="23">
        <f t="shared" si="3"/>
        <v>653757.43999999994</v>
      </c>
      <c r="I54" s="5" t="str">
        <f>+'EV PRECIO REFERENCIA'!I54</f>
        <v/>
      </c>
      <c r="J54" s="5" t="str">
        <f>+'EV PRECIO REFERENCIA'!K54</f>
        <v>NO CUMPLE</v>
      </c>
      <c r="K54" s="6">
        <f>+IF(J54="NO OFERTADO",0,IF(J54="NO CUMPLE EV TECNICA",0,IF(J54="NO CUMPLE",0,IF(J54="CUMPLE",('PRECIOS UNITARIOS'!$BB54*500)/I54))))</f>
        <v>0</v>
      </c>
      <c r="L54" s="5" t="str">
        <f>+'EV PRECIO REFERENCIA'!L54</f>
        <v/>
      </c>
      <c r="M54" s="5" t="str">
        <f>+'EV PRECIO REFERENCIA'!N54</f>
        <v>NO CUMPLE</v>
      </c>
      <c r="N54" s="6">
        <f>+IF(M54="NO OFERTADO",0,IF(M54="NO CUMPLE EV TECNICA",0,IF(M54="NO CUMPLE",0,IF(M54="CUMPLE",('PRECIOS UNITARIOS'!$BB54*500)/L54))))</f>
        <v>0</v>
      </c>
      <c r="O54" s="5">
        <f>+'PRECIOS UNITARIOS'!N54</f>
        <v>1173</v>
      </c>
      <c r="P54" s="5" t="str">
        <f>+'EV PRECIO REFERENCIA'!Q54</f>
        <v>CUMPLE</v>
      </c>
      <c r="Q54" s="6">
        <f>+IF(P54="NO OFERTADO",0,IF(P54="NO CUMPLE EV TECNICA",0,IF(P54="NO CUMPLE",0,IF(P54="CUMPLE",('PRECIOS UNITARIOS'!$BB54*500)/O54))))</f>
        <v>463.62318840579712</v>
      </c>
      <c r="R54" s="5" t="str">
        <f>+'PRECIOS UNITARIOS'!P54</f>
        <v/>
      </c>
      <c r="S54" s="5" t="str">
        <f>+'EV PRECIO REFERENCIA'!T54</f>
        <v>NO CUMPLE</v>
      </c>
      <c r="T54" s="6">
        <f>+IF(S54="NO OFERTADO",0,IF(S54="NO CUMPLE EV TECNICA",0,IF(S54="NO CUMPLE",0,IF(S54="CUMPLE",('PRECIOS UNITARIOS'!$BB54*500)/R54))))</f>
        <v>0</v>
      </c>
      <c r="U54" s="6" t="str">
        <f>+'EV PRECIO REFERENCIA'!U54</f>
        <v/>
      </c>
      <c r="V54" s="5" t="str">
        <f>+'EV PRECIO REFERENCIA'!W54</f>
        <v>NO CUMPLE</v>
      </c>
      <c r="W54" s="6">
        <f>+IF(V54="NO OFERTADO",0,IF(V54="NO CUMPLE EV TECNICA",0,IF(V54="NO CUMPLE",0,IF(V54="CUMPLE",('PRECIOS UNITARIOS'!$BB54*500)/U54))))</f>
        <v>0</v>
      </c>
      <c r="X54" s="6" t="str">
        <f>+'EV PRECIO REFERENCIA'!X54</f>
        <v/>
      </c>
      <c r="Y54" s="5" t="str">
        <f>+'EV PRECIO REFERENCIA'!Z54</f>
        <v>NO CUMPLE</v>
      </c>
      <c r="Z54" s="6">
        <f>+IF(Y54="NO OFERTADO",0,IF(Y54="NO CUMPLE EV TECNICA",0,IF(Y54="NO CUMPLE",0,IF(Y54="CUMPLE",('PRECIOS UNITARIOS'!$BB54*500)/X54))))</f>
        <v>0</v>
      </c>
      <c r="AA54" s="5" t="str">
        <f>+'PRECIOS UNITARIOS'!X54</f>
        <v/>
      </c>
      <c r="AB54" s="5" t="str">
        <f>+'EV PRECIO REFERENCIA'!AF54</f>
        <v>NO CUMPLE</v>
      </c>
      <c r="AC54" s="6">
        <f>+IF(AB54="NO OFERTADO",0,IF(AB54="NO CUMPLE EV TECNICA",0,IF(AB54="NO CUMPLE",0,IF(AB54="CUMPLE",('PRECIOS UNITARIOS'!$BB54*500)/AA54))))</f>
        <v>0</v>
      </c>
      <c r="AD54" s="5" t="str">
        <f>+'PRECIOS UNITARIOS'!Z54</f>
        <v/>
      </c>
      <c r="AE54" s="5" t="str">
        <f>+'EV PRECIO REFERENCIA'!AI54</f>
        <v>NO CUMPLE</v>
      </c>
      <c r="AF54" s="6">
        <f>+IF(AE54="NO OFERTADO",0,IF(AE54="NO CUMPLE EV TECNICA",0,IF(AE54="NO CUMPLE",0,IF(AE54="CUMPLE",('PRECIOS UNITARIOS'!$BB54*500)/AD54))))</f>
        <v>0</v>
      </c>
      <c r="AG54" s="5" t="str">
        <f>+'PRECIOS UNITARIOS'!AB54</f>
        <v/>
      </c>
      <c r="AH54" s="5" t="str">
        <f>+'EV PRECIO REFERENCIA'!AL54</f>
        <v>NO CUMPLE</v>
      </c>
      <c r="AI54" s="6">
        <f>+IF(AH54="NO OFERTADO",0,IF(AH54="NO CUMPLE EV TECNICA",0,IF(AH54="NO CUMPLE",0,IF(AH54="CUMPLE",('PRECIOS UNITARIOS'!$BB54*500)/AG54))))</f>
        <v>0</v>
      </c>
      <c r="AJ54" s="5" t="str">
        <f>+'PRECIOS UNITARIOS'!AD54</f>
        <v/>
      </c>
      <c r="AK54" s="5" t="str">
        <f>+'EV PRECIO REFERENCIA'!AO54</f>
        <v>NO CUMPLE</v>
      </c>
      <c r="AL54" s="6">
        <f>+IF(AK54="NO OFERTADO",0,IF(AK54="NO CUMPLE EV TECNICA",0,IF(AK54="NO CUMPLE",0,IF(AK54="CUMPLE",('PRECIOS UNITARIOS'!$BB54*500)/AJ54))))</f>
        <v>0</v>
      </c>
      <c r="AM54" s="5">
        <f>+'PRECIOS UNITARIOS'!AF54</f>
        <v>1087.6600000000001</v>
      </c>
      <c r="AN54" s="5" t="str">
        <f>+'EV PRECIO REFERENCIA'!AR54</f>
        <v>CUMPLE</v>
      </c>
      <c r="AO54" s="6">
        <f>+IF(AN54="NO OFERTADO",0,IF(AN54="NO CUMPLE EV TECNICA",0,IF(AN54="NO CUMPLE",0,IF(AN54="CUMPLE",('PRECIOS UNITARIOS'!$BB54*500)/AM54))))</f>
        <v>499.99999999999994</v>
      </c>
      <c r="AP54" s="5" t="str">
        <f>+'PRECIOS UNITARIOS'!AH54</f>
        <v/>
      </c>
      <c r="AQ54" s="5" t="str">
        <f>+'EV PRECIO REFERENCIA'!AU54</f>
        <v>NO CUMPLE</v>
      </c>
      <c r="AR54" s="6">
        <f>+IF(AQ54="NO OFERTADO",0,IF(AQ54="NO CUMPLE EV TECNICA",0,IF(AQ54="NO CUMPLE",0,IF(AQ54="CUMPLE",('PRECIOS UNITARIOS'!$BB54*500)/AP54))))</f>
        <v>0</v>
      </c>
      <c r="AS54" s="5" t="str">
        <f>+'PRECIOS UNITARIOS'!AJ54</f>
        <v/>
      </c>
      <c r="AT54" s="5" t="str">
        <f>+'EV PRECIO REFERENCIA'!AX54</f>
        <v>NO CUMPLE</v>
      </c>
      <c r="AU54" s="6">
        <f>+IF(AT54="NO OFERTADO",0,IF(AT54="NO CUMPLE EV TECNICA",0,IF(AT54="NO CUMPLE",0,IF(AT54="CUMPLE",('PRECIOS UNITARIOS'!$BB54*500)/AS54))))</f>
        <v>0</v>
      </c>
      <c r="AV54" s="5" t="str">
        <f>+'EV PRECIO REFERENCIA'!AY54</f>
        <v/>
      </c>
      <c r="AW54" s="5" t="str">
        <f>+'EV PRECIO REFERENCIA'!BA54</f>
        <v>NO CUMPLE</v>
      </c>
      <c r="AX54" s="6">
        <f>+IF(AW54="NO OFERTADO",0,IF(AW54="NO CUMPLE EV TECNICA",0,IF(AW54="NO CUMPLE",0,IF(AW54="CUMPLE",('PRECIOS UNITARIOS'!$BB54*500)/AV54))))</f>
        <v>0</v>
      </c>
      <c r="AY54" s="5">
        <f>+'EV PRECIO REFERENCIA'!BB54</f>
        <v>1202</v>
      </c>
      <c r="AZ54" s="5" t="str">
        <f>+'EV PRECIO REFERENCIA'!BD54</f>
        <v>CUMPLE</v>
      </c>
      <c r="BA54" s="6">
        <f>+IF(AZ54="NO OFERTADO",0,IF(AZ54="NO CUMPLE EV TECNICA",0,IF(AZ54="NO CUMPLE",0,IF(AZ54="CUMPLE",('PRECIOS UNITARIOS'!$BB54*500)/AY54))))</f>
        <v>452.43760399334445</v>
      </c>
      <c r="BB54" s="5" t="str">
        <f>+'PRECIOS UNITARIOS'!AP54</f>
        <v/>
      </c>
      <c r="BC54" s="5" t="str">
        <f>+'EV PRECIO REFERENCIA'!BG54</f>
        <v>NO CUMPLE</v>
      </c>
      <c r="BD54" s="6">
        <f>+IF(BC54="NO OFERTADO",0,IF(BC54="NO CUMPLE EV TECNICA",0,IF(BC54="NO CUMPLE",0,IF(BC54="CUMPLE",('PRECIOS UNITARIOS'!$BB54*500)/BB54))))</f>
        <v>0</v>
      </c>
      <c r="BE54" s="5" t="str">
        <f>+'PRECIOS UNITARIOS'!AR54</f>
        <v/>
      </c>
      <c r="BF54" s="5" t="str">
        <f>+'EV PRECIO REFERENCIA'!BJ54</f>
        <v>NO CUMPLE</v>
      </c>
      <c r="BG54" s="6">
        <f>+IF(BF54="NO OFERTADO",0,IF(BF54="NO CUMPLE EV TECNICA",0,IF(BF54="NO CUMPLE",0,IF(BF54="CUMPLE",('PRECIOS UNITARIOS'!$BB54*500)/BE54))))</f>
        <v>0</v>
      </c>
      <c r="BH54" s="5" t="str">
        <f>+'EV PRECIO REFERENCIA'!BK54</f>
        <v/>
      </c>
      <c r="BI54" s="5" t="str">
        <f>+'EV PRECIO REFERENCIA'!BM54</f>
        <v>NO CUMPLE</v>
      </c>
      <c r="BJ54" s="6">
        <f>+IF(BI54="NO OFERTADO",0,IF(BI54="NO CUMPLE EV TECNICA",0,IF(BI54="NO CUMPLE",0,IF(BI54="CUMPLE",('PRECIOS UNITARIOS'!$BB54*500)/BH54))))</f>
        <v>0</v>
      </c>
      <c r="BK54" s="5" t="str">
        <f>+'EV PRECIO REFERENCIA'!BQ54</f>
        <v/>
      </c>
      <c r="BL54" s="5" t="str">
        <f>+'EV PRECIO REFERENCIA'!BS54</f>
        <v>NO CUMPLE</v>
      </c>
      <c r="BM54" s="6">
        <f>+IF(BL54="NO OFERTADO",0,IF(BL54="NO CUMPLE EV TECNICA",0,IF(BL54="NO CUMPLE",0,IF(BL54="CUMPLE",('PRECIOS UNITARIOS'!$BB54*500)/BK54))))</f>
        <v>0</v>
      </c>
      <c r="BN54" s="5" t="str">
        <f>+'PRECIOS UNITARIOS'!AX54</f>
        <v/>
      </c>
      <c r="BO54" s="5" t="str">
        <f>+'EV PRECIO REFERENCIA'!BV54</f>
        <v>NO CUMPLE</v>
      </c>
      <c r="BP54" s="6">
        <f>+IF(BO54="NO OFERTADO",0,IF(BO54="NO CUMPLE EV TECNICA",0,IF(BO54="NO CUMPLE",0,IF(BO54="CUMPLE",('PRECIOS UNITARIOS'!$BB54*500)/BN54))))</f>
        <v>0</v>
      </c>
      <c r="BQ54" s="6">
        <f t="shared" si="2"/>
        <v>499.99999999999994</v>
      </c>
      <c r="BR54" s="6" t="s">
        <v>724</v>
      </c>
      <c r="BS54" s="6">
        <f>MAX($K54,$N54,$Q54,$T54,$AF54,$AI54,$AL54,$AU54,$BD54,$BG54,$BP54,$AC54,$Z54,$W54,$BA54,$BM54,)</f>
        <v>463.62318840579712</v>
      </c>
      <c r="BT54" s="6" t="s">
        <v>734</v>
      </c>
      <c r="BU54" s="6">
        <f>MAX($K54,$N54,$T54,$AF54,$AI54,$AL54,$AU54,$BD54,$BG54,$BP54,$AC54,$Z54,$W54,$BA54,$BM54,)</f>
        <v>452.43760399334445</v>
      </c>
      <c r="BV54" s="6" t="s">
        <v>726</v>
      </c>
      <c r="BW54" s="154" t="str">
        <f>+BR54</f>
        <v>BIOPLAST S.A.S</v>
      </c>
      <c r="BX54" s="3" t="e">
        <v>#N/A</v>
      </c>
    </row>
    <row r="55" spans="1:76" x14ac:dyDescent="0.2">
      <c r="A55" s="18">
        <f t="shared" si="0"/>
        <v>46</v>
      </c>
      <c r="B55" s="22" t="str">
        <f>VLOOKUP(A55,'PRECIOS UNITARIOS'!A55:B386,2,0)</f>
        <v>DM1601</v>
      </c>
      <c r="C55" s="135" t="str">
        <f>VLOOKUP(A55,'PRECIOS UNITARIOS'!A55:C386,3,0)</f>
        <v>CATETER DE ACCESO URETRAL AXXCES</v>
      </c>
      <c r="D55" s="18">
        <f>VLOOKUP(A55,'PRECIOS UNITARIOS'!A55:D386,4,0)</f>
        <v>1</v>
      </c>
      <c r="E55" s="23" t="str">
        <f>VLOOKUP(A55,'PRECIOS UNITARIOS'!A55:E386,5,0)</f>
        <v>UN</v>
      </c>
      <c r="F55" s="23">
        <f>VLOOKUP(A55,'PRECIOS UNITARIOS'!A55:F386,6,0)</f>
        <v>61650</v>
      </c>
      <c r="G55" s="23">
        <f>VLOOKUP(A55,'PRECIOS UNITARIOS'!A55:G386,7,0)</f>
        <v>1</v>
      </c>
      <c r="H55" s="23">
        <f t="shared" si="3"/>
        <v>61650</v>
      </c>
      <c r="I55" s="5" t="str">
        <f>+'EV PRECIO REFERENCIA'!I55</f>
        <v/>
      </c>
      <c r="J55" s="5" t="str">
        <f>+'EV PRECIO REFERENCIA'!K55</f>
        <v>NO CUMPLE</v>
      </c>
      <c r="K55" s="6">
        <f>+IF(J55="NO OFERTADO",0,IF(J55="NO CUMPLE EV TECNICA",0,IF(J55="NO CUMPLE",0,IF(J55="CUMPLE",('PRECIOS UNITARIOS'!$BB55*500)/I55))))</f>
        <v>0</v>
      </c>
      <c r="L55" s="5" t="str">
        <f>+'EV PRECIO REFERENCIA'!L55</f>
        <v/>
      </c>
      <c r="M55" s="5" t="str">
        <f>+'EV PRECIO REFERENCIA'!N55</f>
        <v>NO CUMPLE</v>
      </c>
      <c r="N55" s="6">
        <f>+IF(M55="NO OFERTADO",0,IF(M55="NO CUMPLE EV TECNICA",0,IF(M55="NO CUMPLE",0,IF(M55="CUMPLE",('PRECIOS UNITARIOS'!$BB55*500)/L55))))</f>
        <v>0</v>
      </c>
      <c r="O55" s="5" t="str">
        <f>+'PRECIOS UNITARIOS'!N55</f>
        <v/>
      </c>
      <c r="P55" s="5" t="str">
        <f>+'EV PRECIO REFERENCIA'!Q55</f>
        <v>NO CUMPLE</v>
      </c>
      <c r="Q55" s="6">
        <f>+IF(P55="NO OFERTADO",0,IF(P55="NO CUMPLE EV TECNICA",0,IF(P55="NO CUMPLE",0,IF(P55="CUMPLE",('PRECIOS UNITARIOS'!$BB55*500)/O55))))</f>
        <v>0</v>
      </c>
      <c r="R55" s="5" t="str">
        <f>+'PRECIOS UNITARIOS'!P55</f>
        <v/>
      </c>
      <c r="S55" s="5" t="str">
        <f>+'EV PRECIO REFERENCIA'!T55</f>
        <v>NO CUMPLE</v>
      </c>
      <c r="T55" s="6">
        <f>+IF(S55="NO OFERTADO",0,IF(S55="NO CUMPLE EV TECNICA",0,IF(S55="NO CUMPLE",0,IF(S55="CUMPLE",('PRECIOS UNITARIOS'!$BB55*500)/R55))))</f>
        <v>0</v>
      </c>
      <c r="U55" s="6" t="str">
        <f>+'EV PRECIO REFERENCIA'!U55</f>
        <v/>
      </c>
      <c r="V55" s="5" t="str">
        <f>+'EV PRECIO REFERENCIA'!W55</f>
        <v>NO CUMPLE</v>
      </c>
      <c r="W55" s="6">
        <f>+IF(V55="NO OFERTADO",0,IF(V55="NO CUMPLE EV TECNICA",0,IF(V55="NO CUMPLE",0,IF(V55="CUMPLE",('PRECIOS UNITARIOS'!$BB55*500)/U55))))</f>
        <v>0</v>
      </c>
      <c r="X55" s="6" t="str">
        <f>+'EV PRECIO REFERENCIA'!X55</f>
        <v/>
      </c>
      <c r="Y55" s="5" t="str">
        <f>+'EV PRECIO REFERENCIA'!Z55</f>
        <v>NO CUMPLE</v>
      </c>
      <c r="Z55" s="6">
        <f>+IF(Y55="NO OFERTADO",0,IF(Y55="NO CUMPLE EV TECNICA",0,IF(Y55="NO CUMPLE",0,IF(Y55="CUMPLE",('PRECIOS UNITARIOS'!$BB55*500)/X55))))</f>
        <v>0</v>
      </c>
      <c r="AA55" s="5" t="str">
        <f>+'PRECIOS UNITARIOS'!X55</f>
        <v/>
      </c>
      <c r="AB55" s="5" t="str">
        <f>+'EV PRECIO REFERENCIA'!AF55</f>
        <v>NO CUMPLE</v>
      </c>
      <c r="AC55" s="6">
        <f>+IF(AB55="NO OFERTADO",0,IF(AB55="NO CUMPLE EV TECNICA",0,IF(AB55="NO CUMPLE",0,IF(AB55="CUMPLE",('PRECIOS UNITARIOS'!$BB55*500)/AA55))))</f>
        <v>0</v>
      </c>
      <c r="AD55" s="5" t="str">
        <f>+'PRECIOS UNITARIOS'!Z55</f>
        <v/>
      </c>
      <c r="AE55" s="5" t="str">
        <f>+'EV PRECIO REFERENCIA'!AI55</f>
        <v>NO CUMPLE</v>
      </c>
      <c r="AF55" s="6">
        <f>+IF(AE55="NO OFERTADO",0,IF(AE55="NO CUMPLE EV TECNICA",0,IF(AE55="NO CUMPLE",0,IF(AE55="CUMPLE",('PRECIOS UNITARIOS'!$BB55*500)/AD55))))</f>
        <v>0</v>
      </c>
      <c r="AG55" s="5" t="str">
        <f>+'PRECIOS UNITARIOS'!AB55</f>
        <v/>
      </c>
      <c r="AH55" s="5" t="str">
        <f>+'EV PRECIO REFERENCIA'!AL55</f>
        <v>NO CUMPLE</v>
      </c>
      <c r="AI55" s="6">
        <f>+IF(AH55="NO OFERTADO",0,IF(AH55="NO CUMPLE EV TECNICA",0,IF(AH55="NO CUMPLE",0,IF(AH55="CUMPLE",('PRECIOS UNITARIOS'!$BB55*500)/AG55))))</f>
        <v>0</v>
      </c>
      <c r="AJ55" s="5" t="str">
        <f>+'PRECIOS UNITARIOS'!AD55</f>
        <v/>
      </c>
      <c r="AK55" s="5" t="str">
        <f>+'EV PRECIO REFERENCIA'!AO55</f>
        <v>NO CUMPLE</v>
      </c>
      <c r="AL55" s="6">
        <f>+IF(AK55="NO OFERTADO",0,IF(AK55="NO CUMPLE EV TECNICA",0,IF(AK55="NO CUMPLE",0,IF(AK55="CUMPLE",('PRECIOS UNITARIOS'!$BB55*500)/AJ55))))</f>
        <v>0</v>
      </c>
      <c r="AM55" s="5" t="str">
        <f>+'PRECIOS UNITARIOS'!AF55</f>
        <v/>
      </c>
      <c r="AN55" s="5" t="str">
        <f>+'EV PRECIO REFERENCIA'!AR55</f>
        <v>NO CUMPLE</v>
      </c>
      <c r="AO55" s="6">
        <f>+IF(AN55="NO OFERTADO",0,IF(AN55="NO CUMPLE EV TECNICA",0,IF(AN55="NO CUMPLE",0,IF(AN55="CUMPLE",('PRECIOS UNITARIOS'!$BB55*500)/AM55))))</f>
        <v>0</v>
      </c>
      <c r="AP55" s="5" t="str">
        <f>+'PRECIOS UNITARIOS'!AH55</f>
        <v/>
      </c>
      <c r="AQ55" s="5" t="str">
        <f>+'EV PRECIO REFERENCIA'!AU55</f>
        <v>NO CUMPLE</v>
      </c>
      <c r="AR55" s="6">
        <f>+IF(AQ55="NO OFERTADO",0,IF(AQ55="NO CUMPLE EV TECNICA",0,IF(AQ55="NO CUMPLE",0,IF(AQ55="CUMPLE",('PRECIOS UNITARIOS'!$BB55*500)/AP55))))</f>
        <v>0</v>
      </c>
      <c r="AS55" s="5" t="str">
        <f>+'PRECIOS UNITARIOS'!AJ55</f>
        <v/>
      </c>
      <c r="AT55" s="5" t="str">
        <f>+'EV PRECIO REFERENCIA'!AX55</f>
        <v>NO CUMPLE</v>
      </c>
      <c r="AU55" s="6">
        <f>+IF(AT55="NO OFERTADO",0,IF(AT55="NO CUMPLE EV TECNICA",0,IF(AT55="NO CUMPLE",0,IF(AT55="CUMPLE",('PRECIOS UNITARIOS'!$BB55*500)/AS55))))</f>
        <v>0</v>
      </c>
      <c r="AV55" s="5" t="str">
        <f>+'EV PRECIO REFERENCIA'!AY55</f>
        <v/>
      </c>
      <c r="AW55" s="5" t="str">
        <f>+'EV PRECIO REFERENCIA'!BA55</f>
        <v>NO CUMPLE</v>
      </c>
      <c r="AX55" s="6">
        <f>+IF(AW55="NO OFERTADO",0,IF(AW55="NO CUMPLE EV TECNICA",0,IF(AW55="NO CUMPLE",0,IF(AW55="CUMPLE",('PRECIOS UNITARIOS'!$BB55*500)/AV55))))</f>
        <v>0</v>
      </c>
      <c r="AY55" s="5" t="str">
        <f>+'EV PRECIO REFERENCIA'!BB55</f>
        <v/>
      </c>
      <c r="AZ55" s="5" t="str">
        <f>+'EV PRECIO REFERENCIA'!BD55</f>
        <v>NO CUMPLE</v>
      </c>
      <c r="BA55" s="6">
        <f>+IF(AZ55="NO OFERTADO",0,IF(AZ55="NO CUMPLE EV TECNICA",0,IF(AZ55="NO CUMPLE",0,IF(AZ55="CUMPLE",('PRECIOS UNITARIOS'!$BB55*500)/AY55))))</f>
        <v>0</v>
      </c>
      <c r="BB55" s="5" t="str">
        <f>+'PRECIOS UNITARIOS'!AP55</f>
        <v/>
      </c>
      <c r="BC55" s="5" t="str">
        <f>+'EV PRECIO REFERENCIA'!BG55</f>
        <v>NO CUMPLE</v>
      </c>
      <c r="BD55" s="6">
        <f>+IF(BC55="NO OFERTADO",0,IF(BC55="NO CUMPLE EV TECNICA",0,IF(BC55="NO CUMPLE",0,IF(BC55="CUMPLE",('PRECIOS UNITARIOS'!$BB55*500)/BB55))))</f>
        <v>0</v>
      </c>
      <c r="BE55" s="5" t="str">
        <f>+'PRECIOS UNITARIOS'!AR55</f>
        <v/>
      </c>
      <c r="BF55" s="5" t="str">
        <f>+'EV PRECIO REFERENCIA'!BJ55</f>
        <v>NO CUMPLE</v>
      </c>
      <c r="BG55" s="6">
        <f>+IF(BF55="NO OFERTADO",0,IF(BF55="NO CUMPLE EV TECNICA",0,IF(BF55="NO CUMPLE",0,IF(BF55="CUMPLE",('PRECIOS UNITARIOS'!$BB55*500)/BE55))))</f>
        <v>0</v>
      </c>
      <c r="BH55" s="5" t="str">
        <f>+'EV PRECIO REFERENCIA'!BK55</f>
        <v/>
      </c>
      <c r="BI55" s="5" t="str">
        <f>+'EV PRECIO REFERENCIA'!BM55</f>
        <v>NO CUMPLE</v>
      </c>
      <c r="BJ55" s="6">
        <f>+IF(BI55="NO OFERTADO",0,IF(BI55="NO CUMPLE EV TECNICA",0,IF(BI55="NO CUMPLE",0,IF(BI55="CUMPLE",('PRECIOS UNITARIOS'!$BB55*500)/BH55))))</f>
        <v>0</v>
      </c>
      <c r="BK55" s="5" t="str">
        <f>+'EV PRECIO REFERENCIA'!BQ55</f>
        <v/>
      </c>
      <c r="BL55" s="5" t="str">
        <f>+'EV PRECIO REFERENCIA'!BS55</f>
        <v>NO CUMPLE</v>
      </c>
      <c r="BM55" s="6">
        <f>+IF(BL55="NO OFERTADO",0,IF(BL55="NO CUMPLE EV TECNICA",0,IF(BL55="NO CUMPLE",0,IF(BL55="CUMPLE",('PRECIOS UNITARIOS'!$BB55*500)/BK55))))</f>
        <v>0</v>
      </c>
      <c r="BN55" s="5" t="str">
        <f>+'PRECIOS UNITARIOS'!AX55</f>
        <v/>
      </c>
      <c r="BO55" s="5" t="str">
        <f>+'EV PRECIO REFERENCIA'!BV55</f>
        <v>NO CUMPLE</v>
      </c>
      <c r="BP55" s="6">
        <f>+IF(BO55="NO OFERTADO",0,IF(BO55="NO CUMPLE EV TECNICA",0,IF(BO55="NO CUMPLE",0,IF(BO55="CUMPLE",('PRECIOS UNITARIOS'!$BB55*500)/BN55))))</f>
        <v>0</v>
      </c>
      <c r="BQ55" s="6">
        <f t="shared" si="2"/>
        <v>0</v>
      </c>
      <c r="BR55" s="6" t="s">
        <v>847</v>
      </c>
      <c r="BS55" s="6">
        <v>0</v>
      </c>
      <c r="BT55" s="6" t="s">
        <v>847</v>
      </c>
      <c r="BU55" s="6">
        <v>0</v>
      </c>
      <c r="BV55" s="6" t="s">
        <v>847</v>
      </c>
      <c r="BW55" s="154" t="s">
        <v>823</v>
      </c>
      <c r="BX55" s="3" t="s">
        <v>425</v>
      </c>
    </row>
    <row r="56" spans="1:76" ht="51" x14ac:dyDescent="0.2">
      <c r="A56" s="18">
        <f t="shared" si="0"/>
        <v>47</v>
      </c>
      <c r="B56" s="22" t="str">
        <f>VLOOKUP(A56,'PRECIOS UNITARIOS'!A56:B387,2,0)</f>
        <v>DM1908</v>
      </c>
      <c r="C56" s="135" t="str">
        <f>VLOOKUP(A56,'PRECIOS UNITARIOS'!A56:C387,3,0)</f>
        <v>CATETER EPICUTANEO 28 FR - CABELLO DE ANGEL</v>
      </c>
      <c r="D56" s="18">
        <f>VLOOKUP(A56,'PRECIOS UNITARIOS'!A56:D387,4,0)</f>
        <v>1</v>
      </c>
      <c r="E56" s="23" t="str">
        <f>VLOOKUP(A56,'PRECIOS UNITARIOS'!A56:E387,5,0)</f>
        <v>UN</v>
      </c>
      <c r="F56" s="23">
        <f>VLOOKUP(A56,'PRECIOS UNITARIOS'!A56:F387,6,0)</f>
        <v>346023</v>
      </c>
      <c r="G56" s="23">
        <f>VLOOKUP(A56,'PRECIOS UNITARIOS'!A56:G387,7,0)</f>
        <v>7</v>
      </c>
      <c r="H56" s="23">
        <f t="shared" si="3"/>
        <v>2422161</v>
      </c>
      <c r="I56" s="5" t="str">
        <f>+'EV PRECIO REFERENCIA'!I56</f>
        <v/>
      </c>
      <c r="J56" s="5" t="str">
        <f>+'EV PRECIO REFERENCIA'!K56</f>
        <v>NO CUMPLE</v>
      </c>
      <c r="K56" s="6">
        <f>+IF(J56="NO OFERTADO",0,IF(J56="NO CUMPLE EV TECNICA",0,IF(J56="NO CUMPLE",0,IF(J56="CUMPLE",('PRECIOS UNITARIOS'!$BB56*500)/I56))))</f>
        <v>0</v>
      </c>
      <c r="L56" s="5" t="str">
        <f>+'EV PRECIO REFERENCIA'!L56</f>
        <v/>
      </c>
      <c r="M56" s="5" t="str">
        <f>+'EV PRECIO REFERENCIA'!N56</f>
        <v>NO CUMPLE</v>
      </c>
      <c r="N56" s="6">
        <f>+IF(M56="NO OFERTADO",0,IF(M56="NO CUMPLE EV TECNICA",0,IF(M56="NO CUMPLE",0,IF(M56="CUMPLE",('PRECIOS UNITARIOS'!$BB56*500)/L56))))</f>
        <v>0</v>
      </c>
      <c r="O56" s="5"/>
      <c r="P56" s="5" t="str">
        <f>+'EV PRECIO REFERENCIA'!Q56</f>
        <v>CUMPLE</v>
      </c>
      <c r="Q56" s="6">
        <v>0</v>
      </c>
      <c r="R56" s="5" t="str">
        <f>+'PRECIOS UNITARIOS'!P56</f>
        <v/>
      </c>
      <c r="S56" s="5" t="str">
        <f>+'EV PRECIO REFERENCIA'!T56</f>
        <v>NO CUMPLE</v>
      </c>
      <c r="T56" s="6">
        <f>+IF(S56="NO OFERTADO",0,IF(S56="NO CUMPLE EV TECNICA",0,IF(S56="NO CUMPLE",0,IF(S56="CUMPLE",('PRECIOS UNITARIOS'!$BB56*500)/R56))))</f>
        <v>0</v>
      </c>
      <c r="U56" s="6" t="str">
        <f>+'EV PRECIO REFERENCIA'!U56</f>
        <v/>
      </c>
      <c r="V56" s="5" t="str">
        <f>+'EV PRECIO REFERENCIA'!W56</f>
        <v>NO CUMPLE</v>
      </c>
      <c r="W56" s="6">
        <f>+IF(V56="NO OFERTADO",0,IF(V56="NO CUMPLE EV TECNICA",0,IF(V56="NO CUMPLE",0,IF(V56="CUMPLE",('PRECIOS UNITARIOS'!$BB56*500)/U56))))</f>
        <v>0</v>
      </c>
      <c r="X56" s="6" t="str">
        <f>+'EV PRECIO REFERENCIA'!X56</f>
        <v/>
      </c>
      <c r="Y56" s="5" t="str">
        <f>+'EV PRECIO REFERENCIA'!Z56</f>
        <v>NO CUMPLE</v>
      </c>
      <c r="Z56" s="6">
        <f>+IF(Y56="NO OFERTADO",0,IF(Y56="NO CUMPLE EV TECNICA",0,IF(Y56="NO CUMPLE",0,IF(Y56="CUMPLE",('PRECIOS UNITARIOS'!$BB56*500)/X56))))</f>
        <v>0</v>
      </c>
      <c r="AA56" s="5" t="str">
        <f>+'PRECIOS UNITARIOS'!X56</f>
        <v/>
      </c>
      <c r="AB56" s="5" t="str">
        <f>+'EV PRECIO REFERENCIA'!AF56</f>
        <v>NO CUMPLE</v>
      </c>
      <c r="AC56" s="6">
        <f>+IF(AB56="NO OFERTADO",0,IF(AB56="NO CUMPLE EV TECNICA",0,IF(AB56="NO CUMPLE",0,IF(AB56="CUMPLE",('PRECIOS UNITARIOS'!$BB56*500)/AA56))))</f>
        <v>0</v>
      </c>
      <c r="AD56" s="5">
        <f>+'PRECIOS UNITARIOS'!Z56</f>
        <v>369968</v>
      </c>
      <c r="AE56" s="5" t="str">
        <f>+'EV PRECIO REFERENCIA'!AI56</f>
        <v>CUMPLE</v>
      </c>
      <c r="AF56" s="6">
        <f>+IF(AE56="NO OFERTADO",0,IF(AE56="NO CUMPLE EV TECNICA",0,IF(AE56="NO CUMPLE",0,IF(AE56="CUMPLE",('PRECIOS UNITARIOS'!$BB56*500)/AD56))))</f>
        <v>467.63909311075554</v>
      </c>
      <c r="AG56" s="5" t="str">
        <f>+'PRECIOS UNITARIOS'!AB56</f>
        <v/>
      </c>
      <c r="AH56" s="5" t="str">
        <f>+'EV PRECIO REFERENCIA'!AL56</f>
        <v>NO CUMPLE</v>
      </c>
      <c r="AI56" s="6">
        <f>+IF(AH56="NO OFERTADO",0,IF(AH56="NO CUMPLE EV TECNICA",0,IF(AH56="NO CUMPLE",0,IF(AH56="CUMPLE",('PRECIOS UNITARIOS'!$BB56*500)/AG56))))</f>
        <v>0</v>
      </c>
      <c r="AJ56" s="5" t="str">
        <f>+'PRECIOS UNITARIOS'!AD56</f>
        <v/>
      </c>
      <c r="AK56" s="5" t="str">
        <f>+'EV PRECIO REFERENCIA'!AO56</f>
        <v>NO CUMPLE</v>
      </c>
      <c r="AL56" s="6">
        <f>+IF(AK56="NO OFERTADO",0,IF(AK56="NO CUMPLE EV TECNICA",0,IF(AK56="NO CUMPLE",0,IF(AK56="CUMPLE",('PRECIOS UNITARIOS'!$BB56*500)/AJ56))))</f>
        <v>0</v>
      </c>
      <c r="AM56" s="5" t="str">
        <f>+'PRECIOS UNITARIOS'!AF56</f>
        <v/>
      </c>
      <c r="AN56" s="5" t="str">
        <f>+'EV PRECIO REFERENCIA'!AR56</f>
        <v>NO CUMPLE</v>
      </c>
      <c r="AO56" s="6">
        <f>+IF(AN56="NO OFERTADO",0,IF(AN56="NO CUMPLE EV TECNICA",0,IF(AN56="NO CUMPLE",0,IF(AN56="CUMPLE",('PRECIOS UNITARIOS'!$BB56*500)/AM56))))</f>
        <v>0</v>
      </c>
      <c r="AP56" s="5" t="str">
        <f>+'PRECIOS UNITARIOS'!AH56</f>
        <v/>
      </c>
      <c r="AQ56" s="5" t="str">
        <f>+'EV PRECIO REFERENCIA'!AU56</f>
        <v>NO CUMPLE</v>
      </c>
      <c r="AR56" s="6">
        <f>+IF(AQ56="NO OFERTADO",0,IF(AQ56="NO CUMPLE EV TECNICA",0,IF(AQ56="NO CUMPLE",0,IF(AQ56="CUMPLE",('PRECIOS UNITARIOS'!$BB56*500)/AP56))))</f>
        <v>0</v>
      </c>
      <c r="AS56" s="5" t="str">
        <f>+'PRECIOS UNITARIOS'!AJ56</f>
        <v/>
      </c>
      <c r="AT56" s="5" t="str">
        <f>+'EV PRECIO REFERENCIA'!AX56</f>
        <v>NO CUMPLE</v>
      </c>
      <c r="AU56" s="6">
        <f>+IF(AT56="NO OFERTADO",0,IF(AT56="NO CUMPLE EV TECNICA",0,IF(AT56="NO CUMPLE",0,IF(AT56="CUMPLE",('PRECIOS UNITARIOS'!$BB56*500)/AS56))))</f>
        <v>0</v>
      </c>
      <c r="AV56" s="5" t="str">
        <f>+'EV PRECIO REFERENCIA'!AY56</f>
        <v/>
      </c>
      <c r="AW56" s="5" t="str">
        <f>+'EV PRECIO REFERENCIA'!BA56</f>
        <v>NO CUMPLE</v>
      </c>
      <c r="AX56" s="6">
        <f>+IF(AW56="NO OFERTADO",0,IF(AW56="NO CUMPLE EV TECNICA",0,IF(AW56="NO CUMPLE",0,IF(AW56="CUMPLE",('PRECIOS UNITARIOS'!$BB56*500)/AV56))))</f>
        <v>0</v>
      </c>
      <c r="AY56" s="5">
        <f>+'EV PRECIO REFERENCIA'!BB56</f>
        <v>346023</v>
      </c>
      <c r="AZ56" s="5" t="str">
        <f>+'EV PRECIO REFERENCIA'!BD56</f>
        <v>CUMPLE</v>
      </c>
      <c r="BA56" s="6">
        <f>+IF(AZ56="NO OFERTADO",0,IF(AZ56="NO CUMPLE EV TECNICA",0,IF(AZ56="NO CUMPLE",0,IF(AZ56="CUMPLE",('PRECIOS UNITARIOS'!$BB56*500)/AY56))))</f>
        <v>500</v>
      </c>
      <c r="BB56" s="5" t="str">
        <f>+'PRECIOS UNITARIOS'!AP56</f>
        <v/>
      </c>
      <c r="BC56" s="5" t="str">
        <f>+'EV PRECIO REFERENCIA'!BG56</f>
        <v>NO CUMPLE</v>
      </c>
      <c r="BD56" s="6">
        <f>+IF(BC56="NO OFERTADO",0,IF(BC56="NO CUMPLE EV TECNICA",0,IF(BC56="NO CUMPLE",0,IF(BC56="CUMPLE",('PRECIOS UNITARIOS'!$BB56*500)/BB56))))</f>
        <v>0</v>
      </c>
      <c r="BE56" s="5" t="str">
        <f>+'PRECIOS UNITARIOS'!AR56</f>
        <v/>
      </c>
      <c r="BF56" s="5" t="str">
        <f>+'EV PRECIO REFERENCIA'!BJ56</f>
        <v>NO CUMPLE</v>
      </c>
      <c r="BG56" s="6">
        <f>+IF(BF56="NO OFERTADO",0,IF(BF56="NO CUMPLE EV TECNICA",0,IF(BF56="NO CUMPLE",0,IF(BF56="CUMPLE",('PRECIOS UNITARIOS'!$BB56*500)/BE56))))</f>
        <v>0</v>
      </c>
      <c r="BH56" s="5" t="str">
        <f>+'EV PRECIO REFERENCIA'!BK56</f>
        <v/>
      </c>
      <c r="BI56" s="5" t="str">
        <f>+'EV PRECIO REFERENCIA'!BM56</f>
        <v>NO CUMPLE</v>
      </c>
      <c r="BJ56" s="6">
        <f>+IF(BI56="NO OFERTADO",0,IF(BI56="NO CUMPLE EV TECNICA",0,IF(BI56="NO CUMPLE",0,IF(BI56="CUMPLE",('PRECIOS UNITARIOS'!$BB56*500)/BH56))))</f>
        <v>0</v>
      </c>
      <c r="BK56" s="5" t="str">
        <f>+'EV PRECIO REFERENCIA'!BQ56</f>
        <v/>
      </c>
      <c r="BL56" s="5" t="str">
        <f>+'EV PRECIO REFERENCIA'!BS56</f>
        <v>NO CUMPLE</v>
      </c>
      <c r="BM56" s="6">
        <f>+IF(BL56="NO OFERTADO",0,IF(BL56="NO CUMPLE EV TECNICA",0,IF(BL56="NO CUMPLE",0,IF(BL56="CUMPLE",('PRECIOS UNITARIOS'!$BB56*500)/BK56))))</f>
        <v>0</v>
      </c>
      <c r="BN56" s="5">
        <f>+'PRECIOS UNITARIOS'!AX56</f>
        <v>390385</v>
      </c>
      <c r="BO56" s="5" t="str">
        <f>+'EV PRECIO REFERENCIA'!BV56</f>
        <v>CUMPLE</v>
      </c>
      <c r="BP56" s="6">
        <f>+IF(BO56="NO OFERTADO",0,IF(BO56="NO CUMPLE EV TECNICA",0,IF(BO56="NO CUMPLE",0,IF(BO56="CUMPLE",('PRECIOS UNITARIOS'!$BB56*500)/BN56))))</f>
        <v>443.18173085543759</v>
      </c>
      <c r="BQ56" s="6">
        <f t="shared" si="2"/>
        <v>500</v>
      </c>
      <c r="BR56" s="6" t="s">
        <v>1072</v>
      </c>
      <c r="BS56" s="6"/>
      <c r="BT56" s="6"/>
      <c r="BU56" s="6"/>
      <c r="BV56" s="6"/>
      <c r="BW56" s="154" t="s">
        <v>1031</v>
      </c>
      <c r="BX56" s="3" t="e">
        <v>#N/A</v>
      </c>
    </row>
    <row r="57" spans="1:76" x14ac:dyDescent="0.2">
      <c r="A57" s="18">
        <f t="shared" si="0"/>
        <v>48</v>
      </c>
      <c r="B57" s="22" t="str">
        <f>VLOOKUP(A57,'PRECIOS UNITARIOS'!A57:B388,2,0)</f>
        <v>DM1696</v>
      </c>
      <c r="C57" s="135" t="str">
        <f>VLOOKUP(A57,'PRECIOS UNITARIOS'!A57:C388,3,0)</f>
        <v>CATETER DOBLE J 4.7 HASTA 4.8 FR X 24 CM</v>
      </c>
      <c r="D57" s="18">
        <f>VLOOKUP(A57,'PRECIOS UNITARIOS'!A57:D388,4,0)</f>
        <v>1</v>
      </c>
      <c r="E57" s="23" t="str">
        <f>VLOOKUP(A57,'PRECIOS UNITARIOS'!A57:E388,5,0)</f>
        <v>UN</v>
      </c>
      <c r="F57" s="23">
        <f>VLOOKUP(A57,'PRECIOS UNITARIOS'!A57:F388,6,0)</f>
        <v>136000</v>
      </c>
      <c r="G57" s="23">
        <f>VLOOKUP(A57,'PRECIOS UNITARIOS'!A57:G388,7,0)</f>
        <v>2</v>
      </c>
      <c r="H57" s="23">
        <f t="shared" si="3"/>
        <v>272000</v>
      </c>
      <c r="I57" s="5" t="str">
        <f>+'EV PRECIO REFERENCIA'!I57</f>
        <v/>
      </c>
      <c r="J57" s="5" t="str">
        <f>+'EV PRECIO REFERENCIA'!K57</f>
        <v>NO CUMPLE</v>
      </c>
      <c r="K57" s="6">
        <f>+IF(J57="NO OFERTADO",0,IF(J57="NO CUMPLE EV TECNICA",0,IF(J57="NO CUMPLE",0,IF(J57="CUMPLE",('PRECIOS UNITARIOS'!$BB57*500)/I57))))</f>
        <v>0</v>
      </c>
      <c r="L57" s="5" t="str">
        <f>+'EV PRECIO REFERENCIA'!L57</f>
        <v/>
      </c>
      <c r="M57" s="5" t="str">
        <f>+'EV PRECIO REFERENCIA'!N57</f>
        <v>NO CUMPLE</v>
      </c>
      <c r="N57" s="6">
        <f>+IF(M57="NO OFERTADO",0,IF(M57="NO CUMPLE EV TECNICA",0,IF(M57="NO CUMPLE",0,IF(M57="CUMPLE",('PRECIOS UNITARIOS'!$BB57*500)/L57))))</f>
        <v>0</v>
      </c>
      <c r="O57" s="5" t="str">
        <f>+'PRECIOS UNITARIOS'!N57</f>
        <v/>
      </c>
      <c r="P57" s="5" t="str">
        <f>+'EV PRECIO REFERENCIA'!Q57</f>
        <v>NO CUMPLE</v>
      </c>
      <c r="Q57" s="6">
        <f>+IF(P57="NO OFERTADO",0,IF(P57="NO CUMPLE EV TECNICA",0,IF(P57="NO CUMPLE",0,IF(P57="CUMPLE",('PRECIOS UNITARIOS'!$BB57*500)/O57))))</f>
        <v>0</v>
      </c>
      <c r="R57" s="5" t="str">
        <f>+'PRECIOS UNITARIOS'!P57</f>
        <v/>
      </c>
      <c r="S57" s="5" t="str">
        <f>+'EV PRECIO REFERENCIA'!T57</f>
        <v>NO CUMPLE</v>
      </c>
      <c r="T57" s="6">
        <f>+IF(S57="NO OFERTADO",0,IF(S57="NO CUMPLE EV TECNICA",0,IF(S57="NO CUMPLE",0,IF(S57="CUMPLE",('PRECIOS UNITARIOS'!$BB57*500)/R57))))</f>
        <v>0</v>
      </c>
      <c r="U57" s="6" t="str">
        <f>+'EV PRECIO REFERENCIA'!U57</f>
        <v/>
      </c>
      <c r="V57" s="5" t="str">
        <f>+'EV PRECIO REFERENCIA'!W57</f>
        <v>NO CUMPLE</v>
      </c>
      <c r="W57" s="6">
        <f>+IF(V57="NO OFERTADO",0,IF(V57="NO CUMPLE EV TECNICA",0,IF(V57="NO CUMPLE",0,IF(V57="CUMPLE",('PRECIOS UNITARIOS'!$BB57*500)/U57))))</f>
        <v>0</v>
      </c>
      <c r="X57" s="6" t="str">
        <f>+'EV PRECIO REFERENCIA'!X57</f>
        <v/>
      </c>
      <c r="Y57" s="5" t="str">
        <f>+'EV PRECIO REFERENCIA'!Z57</f>
        <v>NO CUMPLE</v>
      </c>
      <c r="Z57" s="6">
        <f>+IF(Y57="NO OFERTADO",0,IF(Y57="NO CUMPLE EV TECNICA",0,IF(Y57="NO CUMPLE",0,IF(Y57="CUMPLE",('PRECIOS UNITARIOS'!$BB57*500)/X57))))</f>
        <v>0</v>
      </c>
      <c r="AA57" s="5" t="str">
        <f>+'PRECIOS UNITARIOS'!X57</f>
        <v/>
      </c>
      <c r="AB57" s="5" t="str">
        <f>+'EV PRECIO REFERENCIA'!AF57</f>
        <v>NO CUMPLE</v>
      </c>
      <c r="AC57" s="6">
        <f>+IF(AB57="NO OFERTADO",0,IF(AB57="NO CUMPLE EV TECNICA",0,IF(AB57="NO CUMPLE",0,IF(AB57="CUMPLE",('PRECIOS UNITARIOS'!$BB57*500)/AA57))))</f>
        <v>0</v>
      </c>
      <c r="AD57" s="5" t="str">
        <f>+'PRECIOS UNITARIOS'!Z57</f>
        <v/>
      </c>
      <c r="AE57" s="5" t="str">
        <f>+'EV PRECIO REFERENCIA'!AI57</f>
        <v>NO CUMPLE</v>
      </c>
      <c r="AF57" s="6">
        <f>+IF(AE57="NO OFERTADO",0,IF(AE57="NO CUMPLE EV TECNICA",0,IF(AE57="NO CUMPLE",0,IF(AE57="CUMPLE",('PRECIOS UNITARIOS'!$BB57*500)/AD57))))</f>
        <v>0</v>
      </c>
      <c r="AG57" s="5" t="str">
        <f>+'PRECIOS UNITARIOS'!AB57</f>
        <v/>
      </c>
      <c r="AH57" s="5" t="str">
        <f>+'EV PRECIO REFERENCIA'!AL57</f>
        <v>NO CUMPLE</v>
      </c>
      <c r="AI57" s="6">
        <f>+IF(AH57="NO OFERTADO",0,IF(AH57="NO CUMPLE EV TECNICA",0,IF(AH57="NO CUMPLE",0,IF(AH57="CUMPLE",('PRECIOS UNITARIOS'!$BB57*500)/AG57))))</f>
        <v>0</v>
      </c>
      <c r="AJ57" s="5" t="str">
        <f>+'PRECIOS UNITARIOS'!AD57</f>
        <v/>
      </c>
      <c r="AK57" s="5" t="str">
        <f>+'EV PRECIO REFERENCIA'!AO57</f>
        <v>NO CUMPLE</v>
      </c>
      <c r="AL57" s="6">
        <f>+IF(AK57="NO OFERTADO",0,IF(AK57="NO CUMPLE EV TECNICA",0,IF(AK57="NO CUMPLE",0,IF(AK57="CUMPLE",('PRECIOS UNITARIOS'!$BB57*500)/AJ57))))</f>
        <v>0</v>
      </c>
      <c r="AM57" s="5" t="str">
        <f>+'PRECIOS UNITARIOS'!AF57</f>
        <v/>
      </c>
      <c r="AN57" s="5" t="str">
        <f>+'EV PRECIO REFERENCIA'!AR57</f>
        <v>NO CUMPLE</v>
      </c>
      <c r="AO57" s="6">
        <f>+IF(AN57="NO OFERTADO",0,IF(AN57="NO CUMPLE EV TECNICA",0,IF(AN57="NO CUMPLE",0,IF(AN57="CUMPLE",('PRECIOS UNITARIOS'!$BB57*500)/AM57))))</f>
        <v>0</v>
      </c>
      <c r="AP57" s="5" t="str">
        <f>+'PRECIOS UNITARIOS'!AH57</f>
        <v/>
      </c>
      <c r="AQ57" s="5" t="str">
        <f>+'EV PRECIO REFERENCIA'!AU57</f>
        <v>NO CUMPLE</v>
      </c>
      <c r="AR57" s="6">
        <f>+IF(AQ57="NO OFERTADO",0,IF(AQ57="NO CUMPLE EV TECNICA",0,IF(AQ57="NO CUMPLE",0,IF(AQ57="CUMPLE",('PRECIOS UNITARIOS'!$BB57*500)/AP57))))</f>
        <v>0</v>
      </c>
      <c r="AS57" s="5" t="str">
        <f>+'PRECIOS UNITARIOS'!AJ57</f>
        <v/>
      </c>
      <c r="AT57" s="5" t="str">
        <f>+'EV PRECIO REFERENCIA'!AX57</f>
        <v>NO CUMPLE</v>
      </c>
      <c r="AU57" s="6">
        <f>+IF(AT57="NO OFERTADO",0,IF(AT57="NO CUMPLE EV TECNICA",0,IF(AT57="NO CUMPLE",0,IF(AT57="CUMPLE",('PRECIOS UNITARIOS'!$BB57*500)/AS57))))</f>
        <v>0</v>
      </c>
      <c r="AV57" s="5" t="str">
        <f>+'EV PRECIO REFERENCIA'!AY57</f>
        <v/>
      </c>
      <c r="AW57" s="5" t="str">
        <f>+'EV PRECIO REFERENCIA'!BA57</f>
        <v>NO CUMPLE</v>
      </c>
      <c r="AX57" s="6">
        <f>+IF(AW57="NO OFERTADO",0,IF(AW57="NO CUMPLE EV TECNICA",0,IF(AW57="NO CUMPLE",0,IF(AW57="CUMPLE",('PRECIOS UNITARIOS'!$BB57*500)/AV57))))</f>
        <v>0</v>
      </c>
      <c r="AY57" s="5" t="str">
        <f>+'EV PRECIO REFERENCIA'!BB57</f>
        <v/>
      </c>
      <c r="AZ57" s="5" t="str">
        <f>+'EV PRECIO REFERENCIA'!BD57</f>
        <v>NO CUMPLE</v>
      </c>
      <c r="BA57" s="6">
        <f>+IF(AZ57="NO OFERTADO",0,IF(AZ57="NO CUMPLE EV TECNICA",0,IF(AZ57="NO CUMPLE",0,IF(AZ57="CUMPLE",('PRECIOS UNITARIOS'!$BB57*500)/AY57))))</f>
        <v>0</v>
      </c>
      <c r="BB57" s="5" t="str">
        <f>+'PRECIOS UNITARIOS'!AP57</f>
        <v/>
      </c>
      <c r="BC57" s="5" t="str">
        <f>+'EV PRECIO REFERENCIA'!BG57</f>
        <v>NO CUMPLE</v>
      </c>
      <c r="BD57" s="6">
        <f>+IF(BC57="NO OFERTADO",0,IF(BC57="NO CUMPLE EV TECNICA",0,IF(BC57="NO CUMPLE",0,IF(BC57="CUMPLE",('PRECIOS UNITARIOS'!$BB57*500)/BB57))))</f>
        <v>0</v>
      </c>
      <c r="BE57" s="5" t="str">
        <f>+'PRECIOS UNITARIOS'!AR57</f>
        <v/>
      </c>
      <c r="BF57" s="5" t="str">
        <f>+'EV PRECIO REFERENCIA'!BJ57</f>
        <v>NO CUMPLE</v>
      </c>
      <c r="BG57" s="6">
        <f>+IF(BF57="NO OFERTADO",0,IF(BF57="NO CUMPLE EV TECNICA",0,IF(BF57="NO CUMPLE",0,IF(BF57="CUMPLE",('PRECIOS UNITARIOS'!$BB57*500)/BE57))))</f>
        <v>0</v>
      </c>
      <c r="BH57" s="5" t="str">
        <f>+'EV PRECIO REFERENCIA'!BK57</f>
        <v/>
      </c>
      <c r="BI57" s="5" t="str">
        <f>+'EV PRECIO REFERENCIA'!BM57</f>
        <v>NO CUMPLE</v>
      </c>
      <c r="BJ57" s="6">
        <f>+IF(BI57="NO OFERTADO",0,IF(BI57="NO CUMPLE EV TECNICA",0,IF(BI57="NO CUMPLE",0,IF(BI57="CUMPLE",('PRECIOS UNITARIOS'!$BB57*500)/BH57))))</f>
        <v>0</v>
      </c>
      <c r="BK57" s="5" t="str">
        <f>+'EV PRECIO REFERENCIA'!BQ57</f>
        <v/>
      </c>
      <c r="BL57" s="5" t="str">
        <f>+'EV PRECIO REFERENCIA'!BS57</f>
        <v>NO CUMPLE</v>
      </c>
      <c r="BM57" s="6">
        <f>+IF(BL57="NO OFERTADO",0,IF(BL57="NO CUMPLE EV TECNICA",0,IF(BL57="NO CUMPLE",0,IF(BL57="CUMPLE",('PRECIOS UNITARIOS'!$BB57*500)/BK57))))</f>
        <v>0</v>
      </c>
      <c r="BN57" s="5" t="str">
        <f>+'PRECIOS UNITARIOS'!AX57</f>
        <v/>
      </c>
      <c r="BO57" s="5" t="str">
        <f>+'EV PRECIO REFERENCIA'!BV57</f>
        <v>NO CUMPLE</v>
      </c>
      <c r="BP57" s="6">
        <f>+IF(BO57="NO OFERTADO",0,IF(BO57="NO CUMPLE EV TECNICA",0,IF(BO57="NO CUMPLE",0,IF(BO57="CUMPLE",('PRECIOS UNITARIOS'!$BB57*500)/BN57))))</f>
        <v>0</v>
      </c>
      <c r="BQ57" s="6">
        <f t="shared" si="2"/>
        <v>0</v>
      </c>
      <c r="BR57" s="6" t="s">
        <v>847</v>
      </c>
      <c r="BS57" s="6">
        <v>0</v>
      </c>
      <c r="BT57" s="6" t="s">
        <v>847</v>
      </c>
      <c r="BU57" s="6">
        <v>0</v>
      </c>
      <c r="BV57" s="6" t="s">
        <v>847</v>
      </c>
      <c r="BW57" s="154" t="s">
        <v>823</v>
      </c>
      <c r="BX57" s="3" t="s">
        <v>427</v>
      </c>
    </row>
    <row r="58" spans="1:76" ht="25.5" x14ac:dyDescent="0.2">
      <c r="A58" s="18">
        <f t="shared" si="0"/>
        <v>49</v>
      </c>
      <c r="B58" s="22" t="str">
        <f>VLOOKUP(A58,'PRECIOS UNITARIOS'!A58:B389,2,0)</f>
        <v>DM276</v>
      </c>
      <c r="C58" s="135" t="str">
        <f>VLOOKUP(A58,'PRECIOS UNITARIOS'!A58:C389,3,0)</f>
        <v>CATETER DOBLE J 6.0 FR X 26 CM</v>
      </c>
      <c r="D58" s="18">
        <f>VLOOKUP(A58,'PRECIOS UNITARIOS'!A58:D389,4,0)</f>
        <v>1</v>
      </c>
      <c r="E58" s="23" t="str">
        <f>VLOOKUP(A58,'PRECIOS UNITARIOS'!A58:E389,5,0)</f>
        <v>UN</v>
      </c>
      <c r="F58" s="23">
        <f>VLOOKUP(A58,'PRECIOS UNITARIOS'!A58:F389,6,0)</f>
        <v>136000</v>
      </c>
      <c r="G58" s="23">
        <f>VLOOKUP(A58,'PRECIOS UNITARIOS'!A58:G389,7,0)</f>
        <v>5</v>
      </c>
      <c r="H58" s="23">
        <f t="shared" si="3"/>
        <v>680000</v>
      </c>
      <c r="I58" s="5" t="str">
        <f>+'EV PRECIO REFERENCIA'!I58</f>
        <v/>
      </c>
      <c r="J58" s="5" t="str">
        <f>+'EV PRECIO REFERENCIA'!K58</f>
        <v>NO CUMPLE</v>
      </c>
      <c r="K58" s="6">
        <f>+IF(J58="NO OFERTADO",0,IF(J58="NO CUMPLE EV TECNICA",0,IF(J58="NO CUMPLE",0,IF(J58="CUMPLE",('PRECIOS UNITARIOS'!$BB58*500)/I58))))</f>
        <v>0</v>
      </c>
      <c r="L58" s="5" t="str">
        <f>+'EV PRECIO REFERENCIA'!L58</f>
        <v/>
      </c>
      <c r="M58" s="5" t="str">
        <f>+'EV PRECIO REFERENCIA'!N58</f>
        <v>NO CUMPLE</v>
      </c>
      <c r="N58" s="6">
        <f>+IF(M58="NO OFERTADO",0,IF(M58="NO CUMPLE EV TECNICA",0,IF(M58="NO CUMPLE",0,IF(M58="CUMPLE",('PRECIOS UNITARIOS'!$BB58*500)/L58))))</f>
        <v>0</v>
      </c>
      <c r="O58" s="5" t="str">
        <f>+'PRECIOS UNITARIOS'!N58</f>
        <v/>
      </c>
      <c r="P58" s="5" t="str">
        <f>+'EV PRECIO REFERENCIA'!Q58</f>
        <v>NO CUMPLE</v>
      </c>
      <c r="Q58" s="6">
        <f>+IF(P58="NO OFERTADO",0,IF(P58="NO CUMPLE EV TECNICA",0,IF(P58="NO CUMPLE",0,IF(P58="CUMPLE",('PRECIOS UNITARIOS'!$BB58*500)/O58))))</f>
        <v>0</v>
      </c>
      <c r="R58" s="5" t="str">
        <f>+'PRECIOS UNITARIOS'!P58</f>
        <v/>
      </c>
      <c r="S58" s="5" t="str">
        <f>+'EV PRECIO REFERENCIA'!T58</f>
        <v>NO CUMPLE</v>
      </c>
      <c r="T58" s="6">
        <f>+IF(S58="NO OFERTADO",0,IF(S58="NO CUMPLE EV TECNICA",0,IF(S58="NO CUMPLE",0,IF(S58="CUMPLE",('PRECIOS UNITARIOS'!$BB58*500)/R58))))</f>
        <v>0</v>
      </c>
      <c r="U58" s="6" t="str">
        <f>+'EV PRECIO REFERENCIA'!U58</f>
        <v/>
      </c>
      <c r="V58" s="5" t="str">
        <f>+'EV PRECIO REFERENCIA'!W58</f>
        <v>NO CUMPLE</v>
      </c>
      <c r="W58" s="6">
        <f>+IF(V58="NO OFERTADO",0,IF(V58="NO CUMPLE EV TECNICA",0,IF(V58="NO CUMPLE",0,IF(V58="CUMPLE",('PRECIOS UNITARIOS'!$BB58*500)/U58))))</f>
        <v>0</v>
      </c>
      <c r="X58" s="6" t="str">
        <f>+'EV PRECIO REFERENCIA'!X58</f>
        <v/>
      </c>
      <c r="Y58" s="5" t="str">
        <f>+'EV PRECIO REFERENCIA'!Z58</f>
        <v>NO CUMPLE</v>
      </c>
      <c r="Z58" s="6">
        <f>+IF(Y58="NO OFERTADO",0,IF(Y58="NO CUMPLE EV TECNICA",0,IF(Y58="NO CUMPLE",0,IF(Y58="CUMPLE",('PRECIOS UNITARIOS'!$BB58*500)/X58))))</f>
        <v>0</v>
      </c>
      <c r="AA58" s="5" t="str">
        <f>+'PRECIOS UNITARIOS'!X58</f>
        <v/>
      </c>
      <c r="AB58" s="5" t="str">
        <f>+'EV PRECIO REFERENCIA'!AF58</f>
        <v>NO CUMPLE</v>
      </c>
      <c r="AC58" s="6">
        <f>+IF(AB58="NO OFERTADO",0,IF(AB58="NO CUMPLE EV TECNICA",0,IF(AB58="NO CUMPLE",0,IF(AB58="CUMPLE",('PRECIOS UNITARIOS'!$BB58*500)/AA58))))</f>
        <v>0</v>
      </c>
      <c r="AD58" s="5" t="str">
        <f>+'PRECIOS UNITARIOS'!Z58</f>
        <v/>
      </c>
      <c r="AE58" s="5" t="str">
        <f>+'EV PRECIO REFERENCIA'!AI58</f>
        <v>NO CUMPLE</v>
      </c>
      <c r="AF58" s="6">
        <f>+IF(AE58="NO OFERTADO",0,IF(AE58="NO CUMPLE EV TECNICA",0,IF(AE58="NO CUMPLE",0,IF(AE58="CUMPLE",('PRECIOS UNITARIOS'!$BB58*500)/AD58))))</f>
        <v>0</v>
      </c>
      <c r="AG58" s="5" t="str">
        <f>+'PRECIOS UNITARIOS'!AB58</f>
        <v/>
      </c>
      <c r="AH58" s="5" t="str">
        <f>+'EV PRECIO REFERENCIA'!AL58</f>
        <v>NO CUMPLE</v>
      </c>
      <c r="AI58" s="6">
        <f>+IF(AH58="NO OFERTADO",0,IF(AH58="NO CUMPLE EV TECNICA",0,IF(AH58="NO CUMPLE",0,IF(AH58="CUMPLE",('PRECIOS UNITARIOS'!$BB58*500)/AG58))))</f>
        <v>0</v>
      </c>
      <c r="AJ58" s="5" t="str">
        <f>+'PRECIOS UNITARIOS'!AD58</f>
        <v/>
      </c>
      <c r="AK58" s="5" t="str">
        <f>+'EV PRECIO REFERENCIA'!AO58</f>
        <v>NO CUMPLE</v>
      </c>
      <c r="AL58" s="6">
        <f>+IF(AK58="NO OFERTADO",0,IF(AK58="NO CUMPLE EV TECNICA",0,IF(AK58="NO CUMPLE",0,IF(AK58="CUMPLE",('PRECIOS UNITARIOS'!$BB58*500)/AJ58))))</f>
        <v>0</v>
      </c>
      <c r="AM58" s="5" t="str">
        <f>+'PRECIOS UNITARIOS'!AF58</f>
        <v/>
      </c>
      <c r="AN58" s="5" t="str">
        <f>+'EV PRECIO REFERENCIA'!AR58</f>
        <v>NO CUMPLE</v>
      </c>
      <c r="AO58" s="6">
        <f>+IF(AN58="NO OFERTADO",0,IF(AN58="NO CUMPLE EV TECNICA",0,IF(AN58="NO CUMPLE",0,IF(AN58="CUMPLE",('PRECIOS UNITARIOS'!$BB58*500)/AM58))))</f>
        <v>0</v>
      </c>
      <c r="AP58" s="5" t="str">
        <f>+'PRECIOS UNITARIOS'!AH58</f>
        <v/>
      </c>
      <c r="AQ58" s="5" t="str">
        <f>+'EV PRECIO REFERENCIA'!AU58</f>
        <v>NO CUMPLE</v>
      </c>
      <c r="AR58" s="6">
        <f>+IF(AQ58="NO OFERTADO",0,IF(AQ58="NO CUMPLE EV TECNICA",0,IF(AQ58="NO CUMPLE",0,IF(AQ58="CUMPLE",('PRECIOS UNITARIOS'!$BB58*500)/AP58))))</f>
        <v>0</v>
      </c>
      <c r="AS58" s="5" t="str">
        <f>+'PRECIOS UNITARIOS'!AJ58</f>
        <v/>
      </c>
      <c r="AT58" s="5" t="str">
        <f>+'EV PRECIO REFERENCIA'!AX58</f>
        <v>NO CUMPLE</v>
      </c>
      <c r="AU58" s="6">
        <f>+IF(AT58="NO OFERTADO",0,IF(AT58="NO CUMPLE EV TECNICA",0,IF(AT58="NO CUMPLE",0,IF(AT58="CUMPLE",('PRECIOS UNITARIOS'!$BB58*500)/AS58))))</f>
        <v>0</v>
      </c>
      <c r="AV58" s="5" t="str">
        <f>+'EV PRECIO REFERENCIA'!AY58</f>
        <v/>
      </c>
      <c r="AW58" s="5" t="str">
        <f>+'EV PRECIO REFERENCIA'!BA58</f>
        <v>NO CUMPLE</v>
      </c>
      <c r="AX58" s="6">
        <f>+IF(AW58="NO OFERTADO",0,IF(AW58="NO CUMPLE EV TECNICA",0,IF(AW58="NO CUMPLE",0,IF(AW58="CUMPLE",('PRECIOS UNITARIOS'!$BB58*500)/AV58))))</f>
        <v>0</v>
      </c>
      <c r="AY58" s="5" t="str">
        <f>+'EV PRECIO REFERENCIA'!BB58</f>
        <v/>
      </c>
      <c r="AZ58" s="5" t="str">
        <f>+'EV PRECIO REFERENCIA'!BD58</f>
        <v>NO CUMPLE</v>
      </c>
      <c r="BA58" s="6">
        <f>+IF(AZ58="NO OFERTADO",0,IF(AZ58="NO CUMPLE EV TECNICA",0,IF(AZ58="NO CUMPLE",0,IF(AZ58="CUMPLE",('PRECIOS UNITARIOS'!$BB58*500)/AY58))))</f>
        <v>0</v>
      </c>
      <c r="BB58" s="5" t="str">
        <f>+'PRECIOS UNITARIOS'!AP58</f>
        <v/>
      </c>
      <c r="BC58" s="5" t="str">
        <f>+'EV PRECIO REFERENCIA'!BG58</f>
        <v>NO CUMPLE</v>
      </c>
      <c r="BD58" s="6">
        <f>+IF(BC58="NO OFERTADO",0,IF(BC58="NO CUMPLE EV TECNICA",0,IF(BC58="NO CUMPLE",0,IF(BC58="CUMPLE",('PRECIOS UNITARIOS'!$BB58*500)/BB58))))</f>
        <v>0</v>
      </c>
      <c r="BE58" s="5" t="str">
        <f>+'PRECIOS UNITARIOS'!AR58</f>
        <v/>
      </c>
      <c r="BF58" s="5" t="str">
        <f>+'EV PRECIO REFERENCIA'!BJ58</f>
        <v>NO CUMPLE</v>
      </c>
      <c r="BG58" s="6">
        <f>+IF(BF58="NO OFERTADO",0,IF(BF58="NO CUMPLE EV TECNICA",0,IF(BF58="NO CUMPLE",0,IF(BF58="CUMPLE",('PRECIOS UNITARIOS'!$BB58*500)/BE58))))</f>
        <v>0</v>
      </c>
      <c r="BH58" s="5" t="str">
        <f>+'EV PRECIO REFERENCIA'!BK58</f>
        <v/>
      </c>
      <c r="BI58" s="5" t="str">
        <f>+'EV PRECIO REFERENCIA'!BM58</f>
        <v>NO CUMPLE</v>
      </c>
      <c r="BJ58" s="6">
        <f>+IF(BI58="NO OFERTADO",0,IF(BI58="NO CUMPLE EV TECNICA",0,IF(BI58="NO CUMPLE",0,IF(BI58="CUMPLE",('PRECIOS UNITARIOS'!$BB58*500)/BH58))))</f>
        <v>0</v>
      </c>
      <c r="BK58" s="5" t="str">
        <f>+'EV PRECIO REFERENCIA'!BQ58</f>
        <v/>
      </c>
      <c r="BL58" s="5" t="str">
        <f>+'EV PRECIO REFERENCIA'!BS58</f>
        <v>NO CUMPLE</v>
      </c>
      <c r="BM58" s="6">
        <f>+IF(BL58="NO OFERTADO",0,IF(BL58="NO CUMPLE EV TECNICA",0,IF(BL58="NO CUMPLE",0,IF(BL58="CUMPLE",('PRECIOS UNITARIOS'!$BB58*500)/BK58))))</f>
        <v>0</v>
      </c>
      <c r="BN58" s="5" t="str">
        <f>+'PRECIOS UNITARIOS'!AX58</f>
        <v/>
      </c>
      <c r="BO58" s="5" t="str">
        <f>+'EV PRECIO REFERENCIA'!BV58</f>
        <v>NO CUMPLE</v>
      </c>
      <c r="BP58" s="6">
        <f>+IF(BO58="NO OFERTADO",0,IF(BO58="NO CUMPLE EV TECNICA",0,IF(BO58="NO CUMPLE",0,IF(BO58="CUMPLE",('PRECIOS UNITARIOS'!$BB58*500)/BN58))))</f>
        <v>0</v>
      </c>
      <c r="BQ58" s="6">
        <f t="shared" si="2"/>
        <v>0</v>
      </c>
      <c r="BR58" s="6" t="s">
        <v>1014</v>
      </c>
      <c r="BS58" s="6">
        <v>0</v>
      </c>
      <c r="BT58" s="6" t="s">
        <v>1014</v>
      </c>
      <c r="BU58" s="6">
        <v>0</v>
      </c>
      <c r="BV58" s="6" t="s">
        <v>1014</v>
      </c>
      <c r="BW58" s="6" t="s">
        <v>1014</v>
      </c>
      <c r="BX58" s="3" t="s">
        <v>428</v>
      </c>
    </row>
    <row r="59" spans="1:76" ht="51" x14ac:dyDescent="0.2">
      <c r="A59" s="18">
        <f t="shared" si="0"/>
        <v>50</v>
      </c>
      <c r="B59" s="22" t="str">
        <f>VLOOKUP(A59,'PRECIOS UNITARIOS'!A59:B390,2,0)</f>
        <v>DM2378</v>
      </c>
      <c r="C59" s="135" t="str">
        <f>VLOOKUP(A59,'PRECIOS UNITARIOS'!A59:C390,3,0)</f>
        <v>CATETER EPICUTANEO 2FR 24G MONOLUMEN</v>
      </c>
      <c r="D59" s="18">
        <f>VLOOKUP(A59,'PRECIOS UNITARIOS'!A59:D390,4,0)</f>
        <v>1</v>
      </c>
      <c r="E59" s="23" t="str">
        <f>VLOOKUP(A59,'PRECIOS UNITARIOS'!A59:E390,5,0)</f>
        <v>UN</v>
      </c>
      <c r="F59" s="23">
        <f>VLOOKUP(A59,'PRECIOS UNITARIOS'!A59:F390,6,0)</f>
        <v>270795</v>
      </c>
      <c r="G59" s="23">
        <f>VLOOKUP(A59,'PRECIOS UNITARIOS'!A59:G390,7,0)</f>
        <v>1</v>
      </c>
      <c r="H59" s="23">
        <f t="shared" si="3"/>
        <v>270795</v>
      </c>
      <c r="I59" s="5" t="str">
        <f>+'EV PRECIO REFERENCIA'!I59</f>
        <v/>
      </c>
      <c r="J59" s="5" t="str">
        <f>+'EV PRECIO REFERENCIA'!K59</f>
        <v>NO CUMPLE</v>
      </c>
      <c r="K59" s="6">
        <f>+IF(J59="NO OFERTADO",0,IF(J59="NO CUMPLE EV TECNICA",0,IF(J59="NO CUMPLE",0,IF(J59="CUMPLE",('PRECIOS UNITARIOS'!$BB59*500)/I59))))</f>
        <v>0</v>
      </c>
      <c r="L59" s="5" t="str">
        <f>+'EV PRECIO REFERENCIA'!L59</f>
        <v/>
      </c>
      <c r="M59" s="5" t="str">
        <f>+'EV PRECIO REFERENCIA'!N59</f>
        <v>NO CUMPLE</v>
      </c>
      <c r="N59" s="6">
        <f>+IF(M59="NO OFERTADO",0,IF(M59="NO CUMPLE EV TECNICA",0,IF(M59="NO CUMPLE",0,IF(M59="CUMPLE",('PRECIOS UNITARIOS'!$BB59*500)/L59))))</f>
        <v>0</v>
      </c>
      <c r="O59" s="5">
        <f>+'PRECIOS UNITARIOS'!N59</f>
        <v>270795</v>
      </c>
      <c r="P59" s="5" t="str">
        <f>+'EV PRECIO REFERENCIA'!Q59</f>
        <v>CUMPLE</v>
      </c>
      <c r="Q59" s="6">
        <f>+IF(P59="NO OFERTADO",0,IF(P59="NO CUMPLE EV TECNICA",0,IF(P59="NO CUMPLE",0,IF(P59="CUMPLE",('PRECIOS UNITARIOS'!$BB59*500)/O59))))</f>
        <v>494.38320500747795</v>
      </c>
      <c r="R59" s="5" t="str">
        <f>+'PRECIOS UNITARIOS'!P59</f>
        <v/>
      </c>
      <c r="S59" s="5" t="str">
        <f>+'EV PRECIO REFERENCIA'!T59</f>
        <v>NO CUMPLE</v>
      </c>
      <c r="T59" s="6">
        <f>+IF(S59="NO OFERTADO",0,IF(S59="NO CUMPLE EV TECNICA",0,IF(S59="NO CUMPLE",0,IF(S59="CUMPLE",('PRECIOS UNITARIOS'!$BB59*500)/R59))))</f>
        <v>0</v>
      </c>
      <c r="U59" s="6" t="str">
        <f>+'EV PRECIO REFERENCIA'!U59</f>
        <v/>
      </c>
      <c r="V59" s="5" t="str">
        <f>+'EV PRECIO REFERENCIA'!W59</f>
        <v>NO CUMPLE</v>
      </c>
      <c r="W59" s="6">
        <f>+IF(V59="NO OFERTADO",0,IF(V59="NO CUMPLE EV TECNICA",0,IF(V59="NO CUMPLE",0,IF(V59="CUMPLE",('PRECIOS UNITARIOS'!$BB59*500)/U59))))</f>
        <v>0</v>
      </c>
      <c r="X59" s="6" t="str">
        <f>+'EV PRECIO REFERENCIA'!X59</f>
        <v/>
      </c>
      <c r="Y59" s="5" t="str">
        <f>+'EV PRECIO REFERENCIA'!Z59</f>
        <v>NO CUMPLE</v>
      </c>
      <c r="Z59" s="6">
        <f>+IF(Y59="NO OFERTADO",0,IF(Y59="NO CUMPLE EV TECNICA",0,IF(Y59="NO CUMPLE",0,IF(Y59="CUMPLE",('PRECIOS UNITARIOS'!$BB59*500)/X59))))</f>
        <v>0</v>
      </c>
      <c r="AA59" s="5" t="str">
        <f>+'PRECIOS UNITARIOS'!X59</f>
        <v/>
      </c>
      <c r="AB59" s="5" t="str">
        <f>+'EV PRECIO REFERENCIA'!AF59</f>
        <v>NO CUMPLE</v>
      </c>
      <c r="AC59" s="6">
        <f>+IF(AB59="NO OFERTADO",0,IF(AB59="NO CUMPLE EV TECNICA",0,IF(AB59="NO CUMPLE",0,IF(AB59="CUMPLE",('PRECIOS UNITARIOS'!$BB59*500)/AA59))))</f>
        <v>0</v>
      </c>
      <c r="AD59" s="5">
        <f>+'PRECIOS UNITARIOS'!Z59</f>
        <v>289534.5</v>
      </c>
      <c r="AE59" s="5" t="str">
        <f>+'EV PRECIO REFERENCIA'!AI59</f>
        <v>CUMPLE</v>
      </c>
      <c r="AF59" s="6">
        <f>+IF(AE59="NO OFERTADO",0,IF(AE59="NO CUMPLE EV TECNICA",0,IF(AE59="NO CUMPLE",0,IF(AE59="CUMPLE",('PRECIOS UNITARIOS'!$BB59*500)/AD59))))</f>
        <v>462.38531159499126</v>
      </c>
      <c r="AG59" s="5" t="str">
        <f>+'PRECIOS UNITARIOS'!AB59</f>
        <v/>
      </c>
      <c r="AH59" s="5" t="str">
        <f>+'EV PRECIO REFERENCIA'!AL59</f>
        <v>NO CUMPLE</v>
      </c>
      <c r="AI59" s="6">
        <f>+IF(AH59="NO OFERTADO",0,IF(AH59="NO CUMPLE EV TECNICA",0,IF(AH59="NO CUMPLE",0,IF(AH59="CUMPLE",('PRECIOS UNITARIOS'!$BB59*500)/AG59))))</f>
        <v>0</v>
      </c>
      <c r="AJ59" s="5" t="str">
        <f>+'PRECIOS UNITARIOS'!AD59</f>
        <v/>
      </c>
      <c r="AK59" s="5" t="str">
        <f>+'EV PRECIO REFERENCIA'!AO59</f>
        <v>NO CUMPLE</v>
      </c>
      <c r="AL59" s="6">
        <f>+IF(AK59="NO OFERTADO",0,IF(AK59="NO CUMPLE EV TECNICA",0,IF(AK59="NO CUMPLE",0,IF(AK59="CUMPLE",('PRECIOS UNITARIOS'!$BB59*500)/AJ59))))</f>
        <v>0</v>
      </c>
      <c r="AM59" s="5" t="str">
        <f>+'PRECIOS UNITARIOS'!AF59</f>
        <v/>
      </c>
      <c r="AN59" s="5" t="str">
        <f>+'EV PRECIO REFERENCIA'!AR59</f>
        <v>NO CUMPLE</v>
      </c>
      <c r="AO59" s="6">
        <f>+IF(AN59="NO OFERTADO",0,IF(AN59="NO CUMPLE EV TECNICA",0,IF(AN59="NO CUMPLE",0,IF(AN59="CUMPLE",('PRECIOS UNITARIOS'!$BB59*500)/AM59))))</f>
        <v>0</v>
      </c>
      <c r="AP59" s="5" t="str">
        <f>+'PRECIOS UNITARIOS'!AH59</f>
        <v/>
      </c>
      <c r="AQ59" s="5" t="str">
        <f>+'EV PRECIO REFERENCIA'!AU59</f>
        <v>NO CUMPLE</v>
      </c>
      <c r="AR59" s="6">
        <f>+IF(AQ59="NO OFERTADO",0,IF(AQ59="NO CUMPLE EV TECNICA",0,IF(AQ59="NO CUMPLE",0,IF(AQ59="CUMPLE",('PRECIOS UNITARIOS'!$BB59*500)/AP59))))</f>
        <v>0</v>
      </c>
      <c r="AS59" s="5" t="str">
        <f>+'PRECIOS UNITARIOS'!AJ59</f>
        <v/>
      </c>
      <c r="AT59" s="5" t="str">
        <f>+'EV PRECIO REFERENCIA'!AX59</f>
        <v>NO CUMPLE</v>
      </c>
      <c r="AU59" s="6">
        <f>+IF(AT59="NO OFERTADO",0,IF(AT59="NO CUMPLE EV TECNICA",0,IF(AT59="NO CUMPLE",0,IF(AT59="CUMPLE",('PRECIOS UNITARIOS'!$BB59*500)/AS59))))</f>
        <v>0</v>
      </c>
      <c r="AV59" s="5" t="str">
        <f>+'EV PRECIO REFERENCIA'!AY59</f>
        <v/>
      </c>
      <c r="AW59" s="5" t="str">
        <f>+'EV PRECIO REFERENCIA'!BA59</f>
        <v>NO CUMPLE</v>
      </c>
      <c r="AX59" s="6">
        <f>+IF(AW59="NO OFERTADO",0,IF(AW59="NO CUMPLE EV TECNICA",0,IF(AW59="NO CUMPLE",0,IF(AW59="CUMPLE",('PRECIOS UNITARIOS'!$BB59*500)/AV59))))</f>
        <v>0</v>
      </c>
      <c r="AY59" s="5" t="str">
        <f>+'EV PRECIO REFERENCIA'!BB59</f>
        <v/>
      </c>
      <c r="AZ59" s="5" t="str">
        <f>+'EV PRECIO REFERENCIA'!BD59</f>
        <v>NO CUMPLE</v>
      </c>
      <c r="BA59" s="6">
        <f>+IF(AZ59="NO OFERTADO",0,IF(AZ59="NO CUMPLE EV TECNICA",0,IF(AZ59="NO CUMPLE",0,IF(AZ59="CUMPLE",('PRECIOS UNITARIOS'!$BB59*500)/AY59))))</f>
        <v>0</v>
      </c>
      <c r="BB59" s="5">
        <f>+'PRECIOS UNITARIOS'!AP59</f>
        <v>267753</v>
      </c>
      <c r="BC59" s="5" t="str">
        <f>+'EV PRECIO REFERENCIA'!BG59</f>
        <v>CUMPLE</v>
      </c>
      <c r="BD59" s="6">
        <f>+IF(BC59="NO OFERTADO",0,IF(BC59="NO CUMPLE EV TECNICA",0,IF(BC59="NO CUMPLE",0,IF(BC59="CUMPLE",('PRECIOS UNITARIOS'!$BB59*500)/BB59))))</f>
        <v>500</v>
      </c>
      <c r="BE59" s="5" t="str">
        <f>+'PRECIOS UNITARIOS'!AR59</f>
        <v/>
      </c>
      <c r="BF59" s="5" t="str">
        <f>+'EV PRECIO REFERENCIA'!BJ59</f>
        <v>NO CUMPLE</v>
      </c>
      <c r="BG59" s="6">
        <f>+IF(BF59="NO OFERTADO",0,IF(BF59="NO CUMPLE EV TECNICA",0,IF(BF59="NO CUMPLE",0,IF(BF59="CUMPLE",('PRECIOS UNITARIOS'!$BB59*500)/BE59))))</f>
        <v>0</v>
      </c>
      <c r="BH59" s="5" t="str">
        <f>+'EV PRECIO REFERENCIA'!BK59</f>
        <v/>
      </c>
      <c r="BI59" s="5" t="str">
        <f>+'EV PRECIO REFERENCIA'!BM59</f>
        <v>NO CUMPLE</v>
      </c>
      <c r="BJ59" s="6">
        <f>+IF(BI59="NO OFERTADO",0,IF(BI59="NO CUMPLE EV TECNICA",0,IF(BI59="NO CUMPLE",0,IF(BI59="CUMPLE",('PRECIOS UNITARIOS'!$BB59*500)/BH59))))</f>
        <v>0</v>
      </c>
      <c r="BK59" s="5" t="str">
        <f>+'EV PRECIO REFERENCIA'!BQ59</f>
        <v/>
      </c>
      <c r="BL59" s="5" t="str">
        <f>+'EV PRECIO REFERENCIA'!BS59</f>
        <v>NO CUMPLE</v>
      </c>
      <c r="BM59" s="6">
        <f>+IF(BL59="NO OFERTADO",0,IF(BL59="NO CUMPLE EV TECNICA",0,IF(BL59="NO CUMPLE",0,IF(BL59="CUMPLE",('PRECIOS UNITARIOS'!$BB59*500)/BK59))))</f>
        <v>0</v>
      </c>
      <c r="BN59" s="5">
        <f>+'PRECIOS UNITARIOS'!AX59</f>
        <v>305513</v>
      </c>
      <c r="BO59" s="5" t="str">
        <f>+'EV PRECIO REFERENCIA'!BV59</f>
        <v>CUMPLE</v>
      </c>
      <c r="BP59" s="6">
        <f>+IF(BO59="NO OFERTADO",0,IF(BO59="NO CUMPLE EV TECNICA",0,IF(BO59="NO CUMPLE",0,IF(BO59="CUMPLE",('PRECIOS UNITARIOS'!$BB59*500)/BN59))))</f>
        <v>438.20230235701916</v>
      </c>
      <c r="BQ59" s="6">
        <f t="shared" si="2"/>
        <v>500</v>
      </c>
      <c r="BR59" s="6" t="s">
        <v>727</v>
      </c>
      <c r="BS59" s="6">
        <f>MAX($K59,$N59,$Q59,$T59,$AF59,$AI59,$AL59,$AO59,$AU59,$BG59,$BP59,$AC59,$Z59,$W59,$BA59,$BM59,)</f>
        <v>494.38320500747795</v>
      </c>
      <c r="BT59" s="6" t="s">
        <v>1018</v>
      </c>
      <c r="BU59" s="6">
        <f>MAX($K59,$N59,$T59,$AF59,$AI59,$AL59,$AO59,$AU59,$BG59,$BP59,$AC59,$Z59,$W59,$BA59,$BM59,)</f>
        <v>462.38531159499126</v>
      </c>
      <c r="BV59" s="6" t="s">
        <v>945</v>
      </c>
      <c r="BW59" s="154" t="s">
        <v>727</v>
      </c>
      <c r="BX59" s="3" t="e">
        <v>#N/A</v>
      </c>
    </row>
    <row r="60" spans="1:76" ht="25.5" x14ac:dyDescent="0.2">
      <c r="A60" s="18">
        <f t="shared" si="0"/>
        <v>51</v>
      </c>
      <c r="B60" s="22" t="str">
        <f>VLOOKUP(A60,'PRECIOS UNITARIOS'!A60:B391,2,0)</f>
        <v>DM343</v>
      </c>
      <c r="C60" s="135" t="str">
        <f>VLOOKUP(A60,'PRECIOS UNITARIOS'!A60:C391,3,0)</f>
        <v>CATETER UMBILICAL ARTERIAL N 2.5</v>
      </c>
      <c r="D60" s="18">
        <f>VLOOKUP(A60,'PRECIOS UNITARIOS'!A60:D391,4,0)</f>
        <v>1</v>
      </c>
      <c r="E60" s="23" t="str">
        <f>VLOOKUP(A60,'PRECIOS UNITARIOS'!A60:E391,5,0)</f>
        <v>UN</v>
      </c>
      <c r="F60" s="23">
        <f>VLOOKUP(A60,'PRECIOS UNITARIOS'!A60:F391,6,0)</f>
        <v>34575</v>
      </c>
      <c r="G60" s="23">
        <f>VLOOKUP(A60,'PRECIOS UNITARIOS'!A60:G391,7,0)</f>
        <v>3</v>
      </c>
      <c r="H60" s="23">
        <f t="shared" si="3"/>
        <v>103725</v>
      </c>
      <c r="I60" s="5" t="str">
        <f>+'EV PRECIO REFERENCIA'!I60</f>
        <v/>
      </c>
      <c r="J60" s="5" t="str">
        <f>+'EV PRECIO REFERENCIA'!K60</f>
        <v>NO CUMPLE</v>
      </c>
      <c r="K60" s="6">
        <f>+IF(J60="NO OFERTADO",0,IF(J60="NO CUMPLE EV TECNICA",0,IF(J60="NO CUMPLE",0,IF(J60="CUMPLE",('PRECIOS UNITARIOS'!$BB60*500)/I60))))</f>
        <v>0</v>
      </c>
      <c r="L60" s="5" t="str">
        <f>+'EV PRECIO REFERENCIA'!L60</f>
        <v/>
      </c>
      <c r="M60" s="5" t="str">
        <f>+'EV PRECIO REFERENCIA'!N60</f>
        <v>NO CUMPLE</v>
      </c>
      <c r="N60" s="6">
        <f>+IF(M60="NO OFERTADO",0,IF(M60="NO CUMPLE EV TECNICA",0,IF(M60="NO CUMPLE",0,IF(M60="CUMPLE",('PRECIOS UNITARIOS'!$BB60*500)/L60))))</f>
        <v>0</v>
      </c>
      <c r="O60" s="5">
        <f>+'PRECIOS UNITARIOS'!N60</f>
        <v>34575</v>
      </c>
      <c r="P60" s="5" t="str">
        <f>+'EV PRECIO REFERENCIA'!Q60</f>
        <v>CUMPLE</v>
      </c>
      <c r="Q60" s="6">
        <f>+IF(P60="NO OFERTADO",0,IF(P60="NO CUMPLE EV TECNICA",0,IF(P60="NO CUMPLE",0,IF(P60="CUMPLE",('PRECIOS UNITARIOS'!$BB60*500)/O60))))</f>
        <v>493.00072306579898</v>
      </c>
      <c r="R60" s="5" t="str">
        <f>+'PRECIOS UNITARIOS'!P60</f>
        <v/>
      </c>
      <c r="S60" s="5" t="str">
        <f>+'EV PRECIO REFERENCIA'!T60</f>
        <v>NO CUMPLE</v>
      </c>
      <c r="T60" s="6">
        <f>+IF(S60="NO OFERTADO",0,IF(S60="NO CUMPLE EV TECNICA",0,IF(S60="NO CUMPLE",0,IF(S60="CUMPLE",('PRECIOS UNITARIOS'!$BB60*500)/R60))))</f>
        <v>0</v>
      </c>
      <c r="U60" s="6" t="str">
        <f>+'EV PRECIO REFERENCIA'!U60</f>
        <v/>
      </c>
      <c r="V60" s="5" t="str">
        <f>+'EV PRECIO REFERENCIA'!W60</f>
        <v>NO CUMPLE</v>
      </c>
      <c r="W60" s="6">
        <f>+IF(V60="NO OFERTADO",0,IF(V60="NO CUMPLE EV TECNICA",0,IF(V60="NO CUMPLE",0,IF(V60="CUMPLE",('PRECIOS UNITARIOS'!$BB60*500)/U60))))</f>
        <v>0</v>
      </c>
      <c r="X60" s="6" t="str">
        <f>+'EV PRECIO REFERENCIA'!X60</f>
        <v/>
      </c>
      <c r="Y60" s="5" t="str">
        <f>+'EV PRECIO REFERENCIA'!Z60</f>
        <v>NO CUMPLE</v>
      </c>
      <c r="Z60" s="6">
        <f>+IF(Y60="NO OFERTADO",0,IF(Y60="NO CUMPLE EV TECNICA",0,IF(Y60="NO CUMPLE",0,IF(Y60="CUMPLE",('PRECIOS UNITARIOS'!$BB60*500)/X60))))</f>
        <v>0</v>
      </c>
      <c r="AA60" s="5" t="str">
        <f>+'PRECIOS UNITARIOS'!X60</f>
        <v/>
      </c>
      <c r="AB60" s="5" t="str">
        <f>+'EV PRECIO REFERENCIA'!AF60</f>
        <v>NO CUMPLE</v>
      </c>
      <c r="AC60" s="6">
        <f>+IF(AB60="NO OFERTADO",0,IF(AB60="NO CUMPLE EV TECNICA",0,IF(AB60="NO CUMPLE",0,IF(AB60="CUMPLE",('PRECIOS UNITARIOS'!$BB60*500)/AA60))))</f>
        <v>0</v>
      </c>
      <c r="AD60" s="5">
        <f>+'PRECIOS UNITARIOS'!Z60</f>
        <v>36450</v>
      </c>
      <c r="AE60" s="5" t="str">
        <f>+'EV PRECIO REFERENCIA'!AI60</f>
        <v>CUMPLE</v>
      </c>
      <c r="AF60" s="6">
        <f>+IF(AE60="NO OFERTADO",0,IF(AE60="NO CUMPLE EV TECNICA",0,IF(AE60="NO CUMPLE",0,IF(AE60="CUMPLE",('PRECIOS UNITARIOS'!$BB60*500)/AD60))))</f>
        <v>467.64060356652948</v>
      </c>
      <c r="AG60" s="5" t="str">
        <f>+'PRECIOS UNITARIOS'!AB60</f>
        <v/>
      </c>
      <c r="AH60" s="5" t="str">
        <f>+'EV PRECIO REFERENCIA'!AL60</f>
        <v>NO CUMPLE</v>
      </c>
      <c r="AI60" s="6">
        <f>+IF(AH60="NO OFERTADO",0,IF(AH60="NO CUMPLE EV TECNICA",0,IF(AH60="NO CUMPLE",0,IF(AH60="CUMPLE",('PRECIOS UNITARIOS'!$BB60*500)/AG60))))</f>
        <v>0</v>
      </c>
      <c r="AJ60" s="5" t="str">
        <f>+'PRECIOS UNITARIOS'!AD60</f>
        <v/>
      </c>
      <c r="AK60" s="5" t="str">
        <f>+'EV PRECIO REFERENCIA'!AO60</f>
        <v>NO CUMPLE</v>
      </c>
      <c r="AL60" s="6">
        <f>+IF(AK60="NO OFERTADO",0,IF(AK60="NO CUMPLE EV TECNICA",0,IF(AK60="NO CUMPLE",0,IF(AK60="CUMPLE",('PRECIOS UNITARIOS'!$BB60*500)/AJ60))))</f>
        <v>0</v>
      </c>
      <c r="AM60" s="5" t="str">
        <f>+'PRECIOS UNITARIOS'!AF60</f>
        <v/>
      </c>
      <c r="AN60" s="5" t="str">
        <f>+'EV PRECIO REFERENCIA'!AR60</f>
        <v>NO CUMPLE</v>
      </c>
      <c r="AO60" s="6">
        <f>+IF(AN60="NO OFERTADO",0,IF(AN60="NO CUMPLE EV TECNICA",0,IF(AN60="NO CUMPLE",0,IF(AN60="CUMPLE",('PRECIOS UNITARIOS'!$BB60*500)/AM60))))</f>
        <v>0</v>
      </c>
      <c r="AP60" s="5" t="str">
        <f>+'PRECIOS UNITARIOS'!AH60</f>
        <v/>
      </c>
      <c r="AQ60" s="5" t="str">
        <f>+'EV PRECIO REFERENCIA'!AU60</f>
        <v>NO CUMPLE</v>
      </c>
      <c r="AR60" s="6">
        <f>+IF(AQ60="NO OFERTADO",0,IF(AQ60="NO CUMPLE EV TECNICA",0,IF(AQ60="NO CUMPLE",0,IF(AQ60="CUMPLE",('PRECIOS UNITARIOS'!$BB60*500)/AP60))))</f>
        <v>0</v>
      </c>
      <c r="AS60" s="5" t="str">
        <f>+'PRECIOS UNITARIOS'!AJ60</f>
        <v/>
      </c>
      <c r="AT60" s="5" t="str">
        <f>+'EV PRECIO REFERENCIA'!AX60</f>
        <v>NO CUMPLE</v>
      </c>
      <c r="AU60" s="6">
        <f>+IF(AT60="NO OFERTADO",0,IF(AT60="NO CUMPLE EV TECNICA",0,IF(AT60="NO CUMPLE",0,IF(AT60="CUMPLE",('PRECIOS UNITARIOS'!$BB60*500)/AS60))))</f>
        <v>0</v>
      </c>
      <c r="AV60" s="5" t="str">
        <f>+'EV PRECIO REFERENCIA'!AY60</f>
        <v/>
      </c>
      <c r="AW60" s="5" t="str">
        <f>+'EV PRECIO REFERENCIA'!BA60</f>
        <v>NO CUMPLE</v>
      </c>
      <c r="AX60" s="6">
        <f>+IF(AW60="NO OFERTADO",0,IF(AW60="NO CUMPLE EV TECNICA",0,IF(AW60="NO CUMPLE",0,IF(AW60="CUMPLE",('PRECIOS UNITARIOS'!$BB60*500)/AV60))))</f>
        <v>0</v>
      </c>
      <c r="AY60" s="5">
        <f>+'EV PRECIO REFERENCIA'!BB60</f>
        <v>34091</v>
      </c>
      <c r="AZ60" s="5" t="str">
        <f>+'EV PRECIO REFERENCIA'!BD60</f>
        <v>CUMPLE</v>
      </c>
      <c r="BA60" s="6">
        <f>+IF(AZ60="NO OFERTADO",0,IF(AZ60="NO CUMPLE EV TECNICA",0,IF(AZ60="NO CUMPLE",0,IF(AZ60="CUMPLE",('PRECIOS UNITARIOS'!$BB60*500)/AY60))))</f>
        <v>500</v>
      </c>
      <c r="BB60" s="5" t="str">
        <f>+'PRECIOS UNITARIOS'!AP60</f>
        <v/>
      </c>
      <c r="BC60" s="5" t="str">
        <f>+'EV PRECIO REFERENCIA'!BG60</f>
        <v>NO CUMPLE</v>
      </c>
      <c r="BD60" s="6">
        <f>+IF(BC60="NO OFERTADO",0,IF(BC60="NO CUMPLE EV TECNICA",0,IF(BC60="NO CUMPLE",0,IF(BC60="CUMPLE",('PRECIOS UNITARIOS'!$BB60*500)/BB60))))</f>
        <v>0</v>
      </c>
      <c r="BE60" s="5" t="str">
        <f>+'PRECIOS UNITARIOS'!AR60</f>
        <v/>
      </c>
      <c r="BF60" s="5" t="str">
        <f>+'EV PRECIO REFERENCIA'!BJ60</f>
        <v>NO CUMPLE</v>
      </c>
      <c r="BG60" s="6">
        <f>+IF(BF60="NO OFERTADO",0,IF(BF60="NO CUMPLE EV TECNICA",0,IF(BF60="NO CUMPLE",0,IF(BF60="CUMPLE",('PRECIOS UNITARIOS'!$BB60*500)/BE60))))</f>
        <v>0</v>
      </c>
      <c r="BH60" s="5" t="str">
        <f>+'EV PRECIO REFERENCIA'!BK60</f>
        <v/>
      </c>
      <c r="BI60" s="5" t="str">
        <f>+'EV PRECIO REFERENCIA'!BM60</f>
        <v>NO CUMPLE</v>
      </c>
      <c r="BJ60" s="6">
        <f>+IF(BI60="NO OFERTADO",0,IF(BI60="NO CUMPLE EV TECNICA",0,IF(BI60="NO CUMPLE",0,IF(BI60="CUMPLE",('PRECIOS UNITARIOS'!$BB60*500)/BH60))))</f>
        <v>0</v>
      </c>
      <c r="BK60" s="5" t="str">
        <f>+'EV PRECIO REFERENCIA'!BQ60</f>
        <v/>
      </c>
      <c r="BL60" s="5" t="str">
        <f>+'EV PRECIO REFERENCIA'!BS60</f>
        <v>NO CUMPLE</v>
      </c>
      <c r="BM60" s="6">
        <f>+IF(BL60="NO OFERTADO",0,IF(BL60="NO CUMPLE EV TECNICA",0,IF(BL60="NO CUMPLE",0,IF(BL60="CUMPLE",('PRECIOS UNITARIOS'!$BB60*500)/BK60))))</f>
        <v>0</v>
      </c>
      <c r="BN60" s="5" t="str">
        <f>+'PRECIOS UNITARIOS'!AX60</f>
        <v/>
      </c>
      <c r="BO60" s="5" t="str">
        <f>+'EV PRECIO REFERENCIA'!BV60</f>
        <v>NO CUMPLE</v>
      </c>
      <c r="BP60" s="6">
        <f>+IF(BO60="NO OFERTADO",0,IF(BO60="NO CUMPLE EV TECNICA",0,IF(BO60="NO CUMPLE",0,IF(BO60="CUMPLE",('PRECIOS UNITARIOS'!$BB60*500)/BN60))))</f>
        <v>0</v>
      </c>
      <c r="BQ60" s="6">
        <f t="shared" si="2"/>
        <v>500</v>
      </c>
      <c r="BR60" s="6" t="s">
        <v>726</v>
      </c>
      <c r="BS60" s="6">
        <f>MAX($K60,$N60,$Q60,$T60,$AF60,$AI60,$AL60,$AO60,$AU60,$BD60,$BG60,$BP60,$AC60,$Z60,$W60,$BM60,)</f>
        <v>493.00072306579898</v>
      </c>
      <c r="BT60" s="6" t="s">
        <v>734</v>
      </c>
      <c r="BU60" s="6">
        <f>MAX($K60,$N60,$T60,$AF60,$AI60,$AL60,$AO60,$AU60,$BD60,$BG60,$BP60,$AC60,$Z60,$W60,$BM60,)</f>
        <v>467.64060356652948</v>
      </c>
      <c r="BV60" s="6" t="s">
        <v>945</v>
      </c>
      <c r="BW60" s="154" t="str">
        <f>+BR60</f>
        <v>COMPANY MEDIQBOY OC S.A.S</v>
      </c>
      <c r="BX60" s="3" t="e">
        <v>#N/A</v>
      </c>
    </row>
    <row r="61" spans="1:76" ht="25.5" x14ac:dyDescent="0.2">
      <c r="A61" s="18">
        <f t="shared" si="0"/>
        <v>52</v>
      </c>
      <c r="B61" s="22" t="str">
        <f>VLOOKUP(A61,'PRECIOS UNITARIOS'!A61:B392,2,0)</f>
        <v>DM2392</v>
      </c>
      <c r="C61" s="135" t="str">
        <f>VLOOKUP(A61,'PRECIOS UNITARIOS'!A61:C392,3,0)</f>
        <v>CATETER URETERAL STENT PERCUFLEX 48X24CM</v>
      </c>
      <c r="D61" s="18">
        <f>VLOOKUP(A61,'PRECIOS UNITARIOS'!A61:D392,4,0)</f>
        <v>1</v>
      </c>
      <c r="E61" s="23" t="str">
        <f>VLOOKUP(A61,'PRECIOS UNITARIOS'!A61:E392,5,0)</f>
        <v>UN</v>
      </c>
      <c r="F61" s="23">
        <f>VLOOKUP(A61,'PRECIOS UNITARIOS'!A61:F392,6,0)</f>
        <v>136000</v>
      </c>
      <c r="G61" s="23">
        <f>VLOOKUP(A61,'PRECIOS UNITARIOS'!A61:G392,7,0)</f>
        <v>1</v>
      </c>
      <c r="H61" s="23">
        <f t="shared" si="3"/>
        <v>136000</v>
      </c>
      <c r="I61" s="5" t="str">
        <f>+'EV PRECIO REFERENCIA'!I61</f>
        <v/>
      </c>
      <c r="J61" s="5" t="str">
        <f>+'EV PRECIO REFERENCIA'!K61</f>
        <v>NO CUMPLE</v>
      </c>
      <c r="K61" s="6">
        <f>+IF(J61="NO OFERTADO",0,IF(J61="NO CUMPLE EV TECNICA",0,IF(J61="NO CUMPLE",0,IF(J61="CUMPLE",('PRECIOS UNITARIOS'!$BB61*500)/I61))))</f>
        <v>0</v>
      </c>
      <c r="L61" s="5" t="str">
        <f>+'EV PRECIO REFERENCIA'!L61</f>
        <v/>
      </c>
      <c r="M61" s="5" t="str">
        <f>+'EV PRECIO REFERENCIA'!N61</f>
        <v>NO CUMPLE</v>
      </c>
      <c r="N61" s="6">
        <f>+IF(M61="NO OFERTADO",0,IF(M61="NO CUMPLE EV TECNICA",0,IF(M61="NO CUMPLE",0,IF(M61="CUMPLE",('PRECIOS UNITARIOS'!$BB61*500)/L61))))</f>
        <v>0</v>
      </c>
      <c r="O61" s="5" t="str">
        <f>+'PRECIOS UNITARIOS'!N61</f>
        <v/>
      </c>
      <c r="P61" s="5" t="str">
        <f>+'EV PRECIO REFERENCIA'!Q61</f>
        <v>NO CUMPLE</v>
      </c>
      <c r="Q61" s="6">
        <f>+IF(P61="NO OFERTADO",0,IF(P61="NO CUMPLE EV TECNICA",0,IF(P61="NO CUMPLE",0,IF(P61="CUMPLE",('PRECIOS UNITARIOS'!$BB61*500)/O61))))</f>
        <v>0</v>
      </c>
      <c r="R61" s="5" t="str">
        <f>+'PRECIOS UNITARIOS'!P61</f>
        <v/>
      </c>
      <c r="S61" s="5" t="str">
        <f>+'EV PRECIO REFERENCIA'!T61</f>
        <v>NO CUMPLE</v>
      </c>
      <c r="T61" s="6">
        <f>+IF(S61="NO OFERTADO",0,IF(S61="NO CUMPLE EV TECNICA",0,IF(S61="NO CUMPLE",0,IF(S61="CUMPLE",('PRECIOS UNITARIOS'!$BB61*500)/R61))))</f>
        <v>0</v>
      </c>
      <c r="U61" s="6" t="str">
        <f>+'EV PRECIO REFERENCIA'!U61</f>
        <v/>
      </c>
      <c r="V61" s="5" t="str">
        <f>+'EV PRECIO REFERENCIA'!W61</f>
        <v>NO CUMPLE</v>
      </c>
      <c r="W61" s="6">
        <f>+IF(V61="NO OFERTADO",0,IF(V61="NO CUMPLE EV TECNICA",0,IF(V61="NO CUMPLE",0,IF(V61="CUMPLE",('PRECIOS UNITARIOS'!$BB61*500)/U61))))</f>
        <v>0</v>
      </c>
      <c r="X61" s="6" t="str">
        <f>+'EV PRECIO REFERENCIA'!X61</f>
        <v/>
      </c>
      <c r="Y61" s="5" t="str">
        <f>+'EV PRECIO REFERENCIA'!Z61</f>
        <v>NO CUMPLE</v>
      </c>
      <c r="Z61" s="6">
        <f>+IF(Y61="NO OFERTADO",0,IF(Y61="NO CUMPLE EV TECNICA",0,IF(Y61="NO CUMPLE",0,IF(Y61="CUMPLE",('PRECIOS UNITARIOS'!$BB61*500)/X61))))</f>
        <v>0</v>
      </c>
      <c r="AA61" s="5" t="str">
        <f>+'PRECIOS UNITARIOS'!X61</f>
        <v/>
      </c>
      <c r="AB61" s="5" t="str">
        <f>+'EV PRECIO REFERENCIA'!AF61</f>
        <v>NO CUMPLE</v>
      </c>
      <c r="AC61" s="6">
        <f>+IF(AB61="NO OFERTADO",0,IF(AB61="NO CUMPLE EV TECNICA",0,IF(AB61="NO CUMPLE",0,IF(AB61="CUMPLE",('PRECIOS UNITARIOS'!$BB61*500)/AA61))))</f>
        <v>0</v>
      </c>
      <c r="AD61" s="5" t="str">
        <f>+'PRECIOS UNITARIOS'!Z61</f>
        <v/>
      </c>
      <c r="AE61" s="5" t="str">
        <f>+'EV PRECIO REFERENCIA'!AI61</f>
        <v>NO CUMPLE</v>
      </c>
      <c r="AF61" s="6">
        <f>+IF(AE61="NO OFERTADO",0,IF(AE61="NO CUMPLE EV TECNICA",0,IF(AE61="NO CUMPLE",0,IF(AE61="CUMPLE",('PRECIOS UNITARIOS'!$BB61*500)/AD61))))</f>
        <v>0</v>
      </c>
      <c r="AG61" s="5" t="str">
        <f>+'PRECIOS UNITARIOS'!AB61</f>
        <v/>
      </c>
      <c r="AH61" s="5" t="str">
        <f>+'EV PRECIO REFERENCIA'!AL61</f>
        <v>NO CUMPLE</v>
      </c>
      <c r="AI61" s="6">
        <f>+IF(AH61="NO OFERTADO",0,IF(AH61="NO CUMPLE EV TECNICA",0,IF(AH61="NO CUMPLE",0,IF(AH61="CUMPLE",('PRECIOS UNITARIOS'!$BB61*500)/AG61))))</f>
        <v>0</v>
      </c>
      <c r="AJ61" s="5" t="str">
        <f>+'PRECIOS UNITARIOS'!AD61</f>
        <v/>
      </c>
      <c r="AK61" s="5" t="str">
        <f>+'EV PRECIO REFERENCIA'!AO61</f>
        <v>NO CUMPLE</v>
      </c>
      <c r="AL61" s="6">
        <f>+IF(AK61="NO OFERTADO",0,IF(AK61="NO CUMPLE EV TECNICA",0,IF(AK61="NO CUMPLE",0,IF(AK61="CUMPLE",('PRECIOS UNITARIOS'!$BB61*500)/AJ61))))</f>
        <v>0</v>
      </c>
      <c r="AM61" s="5" t="str">
        <f>+'PRECIOS UNITARIOS'!AF61</f>
        <v/>
      </c>
      <c r="AN61" s="5" t="str">
        <f>+'EV PRECIO REFERENCIA'!AR61</f>
        <v>NO CUMPLE</v>
      </c>
      <c r="AO61" s="6">
        <f>+IF(AN61="NO OFERTADO",0,IF(AN61="NO CUMPLE EV TECNICA",0,IF(AN61="NO CUMPLE",0,IF(AN61="CUMPLE",('PRECIOS UNITARIOS'!$BB61*500)/AM61))))</f>
        <v>0</v>
      </c>
      <c r="AP61" s="5" t="str">
        <f>+'PRECIOS UNITARIOS'!AH61</f>
        <v/>
      </c>
      <c r="AQ61" s="5" t="str">
        <f>+'EV PRECIO REFERENCIA'!AU61</f>
        <v>NO CUMPLE</v>
      </c>
      <c r="AR61" s="6">
        <f>+IF(AQ61="NO OFERTADO",0,IF(AQ61="NO CUMPLE EV TECNICA",0,IF(AQ61="NO CUMPLE",0,IF(AQ61="CUMPLE",('PRECIOS UNITARIOS'!$BB61*500)/AP61))))</f>
        <v>0</v>
      </c>
      <c r="AS61" s="5" t="str">
        <f>+'PRECIOS UNITARIOS'!AJ61</f>
        <v/>
      </c>
      <c r="AT61" s="5" t="str">
        <f>+'EV PRECIO REFERENCIA'!AX61</f>
        <v>NO CUMPLE</v>
      </c>
      <c r="AU61" s="6">
        <f>+IF(AT61="NO OFERTADO",0,IF(AT61="NO CUMPLE EV TECNICA",0,IF(AT61="NO CUMPLE",0,IF(AT61="CUMPLE",('PRECIOS UNITARIOS'!$BB61*500)/AS61))))</f>
        <v>0</v>
      </c>
      <c r="AV61" s="5" t="str">
        <f>+'EV PRECIO REFERENCIA'!AY61</f>
        <v/>
      </c>
      <c r="AW61" s="5" t="str">
        <f>+'EV PRECIO REFERENCIA'!BA61</f>
        <v>NO CUMPLE</v>
      </c>
      <c r="AX61" s="6">
        <f>+IF(AW61="NO OFERTADO",0,IF(AW61="NO CUMPLE EV TECNICA",0,IF(AW61="NO CUMPLE",0,IF(AW61="CUMPLE",('PRECIOS UNITARIOS'!$BB61*500)/AV61))))</f>
        <v>0</v>
      </c>
      <c r="AY61" s="5" t="str">
        <f>+'EV PRECIO REFERENCIA'!BB61</f>
        <v/>
      </c>
      <c r="AZ61" s="5" t="str">
        <f>+'EV PRECIO REFERENCIA'!BD61</f>
        <v>NO CUMPLE</v>
      </c>
      <c r="BA61" s="6">
        <f>+IF(AZ61="NO OFERTADO",0,IF(AZ61="NO CUMPLE EV TECNICA",0,IF(AZ61="NO CUMPLE",0,IF(AZ61="CUMPLE",('PRECIOS UNITARIOS'!$BB61*500)/AY61))))</f>
        <v>0</v>
      </c>
      <c r="BB61" s="5" t="str">
        <f>+'PRECIOS UNITARIOS'!AP61</f>
        <v/>
      </c>
      <c r="BC61" s="5" t="str">
        <f>+'EV PRECIO REFERENCIA'!BG61</f>
        <v>NO CUMPLE</v>
      </c>
      <c r="BD61" s="6">
        <f>+IF(BC61="NO OFERTADO",0,IF(BC61="NO CUMPLE EV TECNICA",0,IF(BC61="NO CUMPLE",0,IF(BC61="CUMPLE",('PRECIOS UNITARIOS'!$BB61*500)/BB61))))</f>
        <v>0</v>
      </c>
      <c r="BE61" s="5" t="str">
        <f>+'PRECIOS UNITARIOS'!AR61</f>
        <v/>
      </c>
      <c r="BF61" s="5" t="str">
        <f>+'EV PRECIO REFERENCIA'!BJ61</f>
        <v>NO CUMPLE</v>
      </c>
      <c r="BG61" s="6">
        <f>+IF(BF61="NO OFERTADO",0,IF(BF61="NO CUMPLE EV TECNICA",0,IF(BF61="NO CUMPLE",0,IF(BF61="CUMPLE",('PRECIOS UNITARIOS'!$BB61*500)/BE61))))</f>
        <v>0</v>
      </c>
      <c r="BH61" s="5" t="str">
        <f>+'EV PRECIO REFERENCIA'!BK61</f>
        <v/>
      </c>
      <c r="BI61" s="5" t="str">
        <f>+'EV PRECIO REFERENCIA'!BM61</f>
        <v>NO CUMPLE</v>
      </c>
      <c r="BJ61" s="6">
        <f>+IF(BI61="NO OFERTADO",0,IF(BI61="NO CUMPLE EV TECNICA",0,IF(BI61="NO CUMPLE",0,IF(BI61="CUMPLE",('PRECIOS UNITARIOS'!$BB61*500)/BH61))))</f>
        <v>0</v>
      </c>
      <c r="BK61" s="5" t="str">
        <f>+'EV PRECIO REFERENCIA'!BQ61</f>
        <v/>
      </c>
      <c r="BL61" s="5" t="str">
        <f>+'EV PRECIO REFERENCIA'!BS61</f>
        <v>NO CUMPLE</v>
      </c>
      <c r="BM61" s="6">
        <f>+IF(BL61="NO OFERTADO",0,IF(BL61="NO CUMPLE EV TECNICA",0,IF(BL61="NO CUMPLE",0,IF(BL61="CUMPLE",('PRECIOS UNITARIOS'!$BB61*500)/BK61))))</f>
        <v>0</v>
      </c>
      <c r="BN61" s="5" t="str">
        <f>+'PRECIOS UNITARIOS'!AX61</f>
        <v/>
      </c>
      <c r="BO61" s="5" t="str">
        <f>+'EV PRECIO REFERENCIA'!BV61</f>
        <v>NO CUMPLE</v>
      </c>
      <c r="BP61" s="6">
        <f>+IF(BO61="NO OFERTADO",0,IF(BO61="NO CUMPLE EV TECNICA",0,IF(BO61="NO CUMPLE",0,IF(BO61="CUMPLE",('PRECIOS UNITARIOS'!$BB61*500)/BN61))))</f>
        <v>0</v>
      </c>
      <c r="BQ61" s="6">
        <f t="shared" si="2"/>
        <v>0</v>
      </c>
      <c r="BR61" s="6" t="s">
        <v>847</v>
      </c>
      <c r="BS61" s="6">
        <v>0</v>
      </c>
      <c r="BT61" s="6" t="s">
        <v>847</v>
      </c>
      <c r="BU61" s="6">
        <v>0</v>
      </c>
      <c r="BV61" s="6" t="s">
        <v>847</v>
      </c>
      <c r="BW61" s="154" t="s">
        <v>823</v>
      </c>
      <c r="BX61" s="3" t="s">
        <v>431</v>
      </c>
    </row>
    <row r="62" spans="1:76" ht="25.5" x14ac:dyDescent="0.2">
      <c r="A62" s="18">
        <f t="shared" si="0"/>
        <v>53</v>
      </c>
      <c r="B62" s="22" t="str">
        <f>VLOOKUP(A62,'PRECIOS UNITARIOS'!A62:B393,2,0)</f>
        <v>DM371</v>
      </c>
      <c r="C62" s="135" t="str">
        <f>VLOOKUP(A62,'PRECIOS UNITARIOS'!A62:C393,3,0)</f>
        <v>CINTA AUTOADHESIVA DE CONTROL QUIMICO  PARA  VAPOR LIBRE DE PLOMO</v>
      </c>
      <c r="D62" s="18">
        <f>VLOOKUP(A62,'PRECIOS UNITARIOS'!A62:D393,4,0)</f>
        <v>1</v>
      </c>
      <c r="E62" s="23" t="str">
        <f>VLOOKUP(A62,'PRECIOS UNITARIOS'!A62:E393,5,0)</f>
        <v>UN</v>
      </c>
      <c r="F62" s="23">
        <f>VLOOKUP(A62,'PRECIOS UNITARIOS'!A62:F393,6,0)</f>
        <v>11239.55</v>
      </c>
      <c r="G62" s="23">
        <f>VLOOKUP(A62,'PRECIOS UNITARIOS'!A62:G393,7,0)</f>
        <v>32</v>
      </c>
      <c r="H62" s="23">
        <f t="shared" si="3"/>
        <v>359665.6</v>
      </c>
      <c r="I62" s="5" t="str">
        <f>+'EV PRECIO REFERENCIA'!I62</f>
        <v/>
      </c>
      <c r="J62" s="5" t="str">
        <f>+'EV PRECIO REFERENCIA'!K62</f>
        <v>NO CUMPLE</v>
      </c>
      <c r="K62" s="6">
        <f>+IF(J62="NO OFERTADO",0,IF(J62="NO CUMPLE EV TECNICA",0,IF(J62="NO CUMPLE",0,IF(J62="CUMPLE",('PRECIOS UNITARIOS'!$BB62*500)/I62))))</f>
        <v>0</v>
      </c>
      <c r="L62" s="5" t="str">
        <f>+'EV PRECIO REFERENCIA'!L62</f>
        <v/>
      </c>
      <c r="M62" s="5" t="str">
        <f>+'EV PRECIO REFERENCIA'!N62</f>
        <v>NO CUMPLE</v>
      </c>
      <c r="N62" s="6">
        <f>+IF(M62="NO OFERTADO",0,IF(M62="NO CUMPLE EV TECNICA",0,IF(M62="NO CUMPLE",0,IF(M62="CUMPLE",('PRECIOS UNITARIOS'!$BB62*500)/L62))))</f>
        <v>0</v>
      </c>
      <c r="O62" s="5" t="str">
        <f>+'PRECIOS UNITARIOS'!N62</f>
        <v/>
      </c>
      <c r="P62" s="5" t="str">
        <f>+'EV PRECIO REFERENCIA'!Q62</f>
        <v>NO CUMPLE</v>
      </c>
      <c r="Q62" s="6">
        <f>+IF(P62="NO OFERTADO",0,IF(P62="NO CUMPLE EV TECNICA",0,IF(P62="NO CUMPLE",0,IF(P62="CUMPLE",('PRECIOS UNITARIOS'!$BB62*500)/O62))))</f>
        <v>0</v>
      </c>
      <c r="R62" s="5" t="str">
        <f>+'PRECIOS UNITARIOS'!P62</f>
        <v/>
      </c>
      <c r="S62" s="5" t="str">
        <f>+'EV PRECIO REFERENCIA'!T62</f>
        <v>NO CUMPLE</v>
      </c>
      <c r="T62" s="6">
        <f>+IF(S62="NO OFERTADO",0,IF(S62="NO CUMPLE EV TECNICA",0,IF(S62="NO CUMPLE",0,IF(S62="CUMPLE",('PRECIOS UNITARIOS'!$BB62*500)/R62))))</f>
        <v>0</v>
      </c>
      <c r="U62" s="6" t="str">
        <f>+'EV PRECIO REFERENCIA'!U62</f>
        <v/>
      </c>
      <c r="V62" s="5" t="str">
        <f>+'EV PRECIO REFERENCIA'!W62</f>
        <v>NO CUMPLE</v>
      </c>
      <c r="W62" s="6">
        <f>+IF(V62="NO OFERTADO",0,IF(V62="NO CUMPLE EV TECNICA",0,IF(V62="NO CUMPLE",0,IF(V62="CUMPLE",('PRECIOS UNITARIOS'!$BB62*500)/U62))))</f>
        <v>0</v>
      </c>
      <c r="X62" s="6" t="str">
        <f>+'EV PRECIO REFERENCIA'!X62</f>
        <v/>
      </c>
      <c r="Y62" s="5" t="str">
        <f>+'EV PRECIO REFERENCIA'!Z62</f>
        <v>NO CUMPLE</v>
      </c>
      <c r="Z62" s="6">
        <f>+IF(Y62="NO OFERTADO",0,IF(Y62="NO CUMPLE EV TECNICA",0,IF(Y62="NO CUMPLE",0,IF(Y62="CUMPLE",('PRECIOS UNITARIOS'!$BB62*500)/X62))))</f>
        <v>0</v>
      </c>
      <c r="AA62" s="260">
        <f>+'PRECIOS UNITARIOS'!X62</f>
        <v>11240</v>
      </c>
      <c r="AB62" s="5" t="str">
        <f>+'EV PRECIO REFERENCIA'!AF62</f>
        <v>CUMPLE</v>
      </c>
      <c r="AC62" s="6">
        <f>+IF(AB62="NO OFERTADO",0,IF(AB62="NO CUMPLE EV TECNICA",0,IF(AB62="NO CUMPLE",0,IF(AB62="CUMPLE",('PRECIOS UNITARIOS'!$BB62*500)/AA62))))</f>
        <v>500</v>
      </c>
      <c r="AD62" s="5" t="str">
        <f>+'PRECIOS UNITARIOS'!Z62</f>
        <v/>
      </c>
      <c r="AE62" s="5" t="str">
        <f>+'EV PRECIO REFERENCIA'!AI62</f>
        <v>NO CUMPLE</v>
      </c>
      <c r="AF62" s="6">
        <f>+IF(AE62="NO OFERTADO",0,IF(AE62="NO CUMPLE EV TECNICA",0,IF(AE62="NO CUMPLE",0,IF(AE62="CUMPLE",('PRECIOS UNITARIOS'!$BB62*500)/AD62))))</f>
        <v>0</v>
      </c>
      <c r="AG62" s="5" t="str">
        <f>+'PRECIOS UNITARIOS'!AB62</f>
        <v/>
      </c>
      <c r="AH62" s="5" t="str">
        <f>+'EV PRECIO REFERENCIA'!AL62</f>
        <v>NO CUMPLE</v>
      </c>
      <c r="AI62" s="6">
        <f>+IF(AH62="NO OFERTADO",0,IF(AH62="NO CUMPLE EV TECNICA",0,IF(AH62="NO CUMPLE",0,IF(AH62="CUMPLE",('PRECIOS UNITARIOS'!$BB62*500)/AG62))))</f>
        <v>0</v>
      </c>
      <c r="AJ62" s="5" t="str">
        <f>+'PRECIOS UNITARIOS'!AD62</f>
        <v/>
      </c>
      <c r="AK62" s="5" t="str">
        <f>+'EV PRECIO REFERENCIA'!AO62</f>
        <v>NO CUMPLE</v>
      </c>
      <c r="AL62" s="6">
        <f>+IF(AK62="NO OFERTADO",0,IF(AK62="NO CUMPLE EV TECNICA",0,IF(AK62="NO CUMPLE",0,IF(AK62="CUMPLE",('PRECIOS UNITARIOS'!$BB62*500)/AJ62))))</f>
        <v>0</v>
      </c>
      <c r="AM62" s="5">
        <f>+'PRECIOS UNITARIOS'!AF62</f>
        <v>11275.25</v>
      </c>
      <c r="AN62" s="5" t="str">
        <f>+'EV PRECIO REFERENCIA'!AR62</f>
        <v>CUMPLE</v>
      </c>
      <c r="AO62" s="6">
        <f>+IF(AN62="NO OFERTADO",0,IF(AN62="NO CUMPLE EV TECNICA",0,IF(AN62="NO CUMPLE",0,IF(AN62="CUMPLE",('PRECIOS UNITARIOS'!$BB62*500)/AM62))))</f>
        <v>498.43684175517171</v>
      </c>
      <c r="AP62" s="5" t="str">
        <f>+'PRECIOS UNITARIOS'!AH62</f>
        <v/>
      </c>
      <c r="AQ62" s="5" t="str">
        <f>+'EV PRECIO REFERENCIA'!AU62</f>
        <v>NO CUMPLE</v>
      </c>
      <c r="AR62" s="6">
        <f>+IF(AQ62="NO OFERTADO",0,IF(AQ62="NO CUMPLE EV TECNICA",0,IF(AQ62="NO CUMPLE",0,IF(AQ62="CUMPLE",('PRECIOS UNITARIOS'!$BB62*500)/AP62))))</f>
        <v>0</v>
      </c>
      <c r="AS62" s="5" t="str">
        <f>+'PRECIOS UNITARIOS'!AJ62</f>
        <v/>
      </c>
      <c r="AT62" s="5" t="str">
        <f>+'EV PRECIO REFERENCIA'!AX62</f>
        <v>NO CUMPLE</v>
      </c>
      <c r="AU62" s="6">
        <f>+IF(AT62="NO OFERTADO",0,IF(AT62="NO CUMPLE EV TECNICA",0,IF(AT62="NO CUMPLE",0,IF(AT62="CUMPLE",('PRECIOS UNITARIOS'!$BB62*500)/AS62))))</f>
        <v>0</v>
      </c>
      <c r="AV62" s="5" t="str">
        <f>+'EV PRECIO REFERENCIA'!AY62</f>
        <v/>
      </c>
      <c r="AW62" s="5" t="str">
        <f>+'EV PRECIO REFERENCIA'!BA62</f>
        <v>NO CUMPLE</v>
      </c>
      <c r="AX62" s="6">
        <f>+IF(AW62="NO OFERTADO",0,IF(AW62="NO CUMPLE EV TECNICA",0,IF(AW62="NO CUMPLE",0,IF(AW62="CUMPLE",('PRECIOS UNITARIOS'!$BB62*500)/AV62))))</f>
        <v>0</v>
      </c>
      <c r="AY62" s="5" t="str">
        <f>+'EV PRECIO REFERENCIA'!BB62</f>
        <v/>
      </c>
      <c r="AZ62" s="5" t="str">
        <f>+'EV PRECIO REFERENCIA'!BD62</f>
        <v>NO CUMPLE</v>
      </c>
      <c r="BA62" s="6">
        <f>+IF(AZ62="NO OFERTADO",0,IF(AZ62="NO CUMPLE EV TECNICA",0,IF(AZ62="NO CUMPLE",0,IF(AZ62="CUMPLE",('PRECIOS UNITARIOS'!$BB62*500)/AY62))))</f>
        <v>0</v>
      </c>
      <c r="BB62" s="5" t="str">
        <f>+'PRECIOS UNITARIOS'!AP62</f>
        <v/>
      </c>
      <c r="BC62" s="5" t="str">
        <f>+'EV PRECIO REFERENCIA'!BG62</f>
        <v>NO CUMPLE</v>
      </c>
      <c r="BD62" s="6">
        <f>+IF(BC62="NO OFERTADO",0,IF(BC62="NO CUMPLE EV TECNICA",0,IF(BC62="NO CUMPLE",0,IF(BC62="CUMPLE",('PRECIOS UNITARIOS'!$BB62*500)/BB62))))</f>
        <v>0</v>
      </c>
      <c r="BE62" s="5" t="str">
        <f>+'PRECIOS UNITARIOS'!AR62</f>
        <v/>
      </c>
      <c r="BF62" s="5" t="str">
        <f>+'EV PRECIO REFERENCIA'!BJ62</f>
        <v>NO CUMPLE</v>
      </c>
      <c r="BG62" s="6">
        <f>+IF(BF62="NO OFERTADO",0,IF(BF62="NO CUMPLE EV TECNICA",0,IF(BF62="NO CUMPLE",0,IF(BF62="CUMPLE",('PRECIOS UNITARIOS'!$BB62*500)/BE62))))</f>
        <v>0</v>
      </c>
      <c r="BH62" s="5" t="str">
        <f>+'EV PRECIO REFERENCIA'!BK62</f>
        <v/>
      </c>
      <c r="BI62" s="5" t="str">
        <f>+'EV PRECIO REFERENCIA'!BM62</f>
        <v>NO CUMPLE</v>
      </c>
      <c r="BJ62" s="6">
        <f>+IF(BI62="NO OFERTADO",0,IF(BI62="NO CUMPLE EV TECNICA",0,IF(BI62="NO CUMPLE",0,IF(BI62="CUMPLE",('PRECIOS UNITARIOS'!$BB62*500)/BH62))))</f>
        <v>0</v>
      </c>
      <c r="BK62" s="5" t="str">
        <f>+'EV PRECIO REFERENCIA'!BQ62</f>
        <v/>
      </c>
      <c r="BL62" s="5" t="str">
        <f>+'EV PRECIO REFERENCIA'!BS62</f>
        <v>NO CUMPLE</v>
      </c>
      <c r="BM62" s="6">
        <f>+IF(BL62="NO OFERTADO",0,IF(BL62="NO CUMPLE EV TECNICA",0,IF(BL62="NO CUMPLE",0,IF(BL62="CUMPLE",('PRECIOS UNITARIOS'!$BB62*500)/BK62))))</f>
        <v>0</v>
      </c>
      <c r="BN62" s="5" t="str">
        <f>+'PRECIOS UNITARIOS'!AX62</f>
        <v/>
      </c>
      <c r="BO62" s="5" t="str">
        <f>+'EV PRECIO REFERENCIA'!BV62</f>
        <v>NO CUMPLE</v>
      </c>
      <c r="BP62" s="6">
        <f>+IF(BO62="NO OFERTADO",0,IF(BO62="NO CUMPLE EV TECNICA",0,IF(BO62="NO CUMPLE",0,IF(BO62="CUMPLE",('PRECIOS UNITARIOS'!$BB62*500)/BN62))))</f>
        <v>0</v>
      </c>
      <c r="BQ62" s="6">
        <f t="shared" si="2"/>
        <v>500</v>
      </c>
      <c r="BR62" s="6" t="s">
        <v>723</v>
      </c>
      <c r="BS62" s="6">
        <f>MAX($K62,$N62,$Q62,$T62,$AF62,$AI62,$AL62,$AO62,$AU62,$BD62,$BG62,$BP62,Z62,$W62,$BA62,$BM62,)</f>
        <v>498.43684175517171</v>
      </c>
      <c r="BT62" s="6" t="s">
        <v>738</v>
      </c>
      <c r="BU62" s="6">
        <f>MAX($K62,$N62,$Q62,$T62,$AF62,$AI62,$AL62,$AU62,$BD62,$BG62,$BP62,AB62,$W62,$BA62,$BM62,)</f>
        <v>0</v>
      </c>
      <c r="BV62" s="6" t="s">
        <v>1023</v>
      </c>
      <c r="BW62" s="6" t="s">
        <v>723</v>
      </c>
      <c r="BX62" s="3" t="e">
        <v>#N/A</v>
      </c>
    </row>
    <row r="63" spans="1:76" ht="38.25" x14ac:dyDescent="0.2">
      <c r="A63" s="18">
        <f t="shared" si="0"/>
        <v>54</v>
      </c>
      <c r="B63" s="22" t="str">
        <f>VLOOKUP(A63,'PRECIOS UNITARIOS'!A63:B394,2,0)</f>
        <v>DM2302</v>
      </c>
      <c r="C63" s="135" t="str">
        <f>VLOOKUP(A63,'PRECIOS UNITARIOS'!A63:C394,3,0)</f>
        <v>CIRCUITO ADULTO ALTO FLUJO CON CAMARA AJUSTABLE A VENTILADOR MECANICO</v>
      </c>
      <c r="D63" s="18">
        <f>VLOOKUP(A63,'PRECIOS UNITARIOS'!A63:D394,4,0)</f>
        <v>1</v>
      </c>
      <c r="E63" s="23" t="str">
        <f>VLOOKUP(A63,'PRECIOS UNITARIOS'!A63:E394,5,0)</f>
        <v>UN</v>
      </c>
      <c r="F63" s="23">
        <f>VLOOKUP(A63,'PRECIOS UNITARIOS'!A63:F394,6,0)</f>
        <v>178580.92</v>
      </c>
      <c r="G63" s="23">
        <f>VLOOKUP(A63,'PRECIOS UNITARIOS'!A63:G394,7,0)</f>
        <v>13</v>
      </c>
      <c r="H63" s="23">
        <f t="shared" si="3"/>
        <v>2321551.96</v>
      </c>
      <c r="I63" s="5" t="str">
        <f>+'EV PRECIO REFERENCIA'!I63</f>
        <v/>
      </c>
      <c r="J63" s="5" t="str">
        <f>+'EV PRECIO REFERENCIA'!K63</f>
        <v>NO CUMPLE</v>
      </c>
      <c r="K63" s="6">
        <f>+IF(J63="NO OFERTADO",0,IF(J63="NO CUMPLE EV TECNICA",0,IF(J63="NO CUMPLE",0,IF(J63="CUMPLE",('PRECIOS UNITARIOS'!$BB63*500)/I63))))</f>
        <v>0</v>
      </c>
      <c r="L63" s="5" t="str">
        <f>+'EV PRECIO REFERENCIA'!L63</f>
        <v/>
      </c>
      <c r="M63" s="5" t="str">
        <f>+'EV PRECIO REFERENCIA'!N63</f>
        <v>NO CUMPLE</v>
      </c>
      <c r="N63" s="6">
        <f>+IF(M63="NO OFERTADO",0,IF(M63="NO CUMPLE EV TECNICA",0,IF(M63="NO CUMPLE",0,IF(M63="CUMPLE",('PRECIOS UNITARIOS'!$BB63*500)/L63))))</f>
        <v>0</v>
      </c>
      <c r="O63" s="5">
        <f>+'PRECIOS UNITARIOS'!N63</f>
        <v>178581</v>
      </c>
      <c r="P63" s="5" t="str">
        <f>+'EV PRECIO REFERENCIA'!Q63</f>
        <v>CUMPLE</v>
      </c>
      <c r="Q63" s="6">
        <f>+IF(P63="NO OFERTADO",0,IF(P63="NO CUMPLE EV TECNICA",0,IF(P63="NO CUMPLE",0,IF(P63="CUMPLE",('PRECIOS UNITARIOS'!$BB63*500)/O63))))</f>
        <v>500</v>
      </c>
      <c r="R63" s="5" t="str">
        <f>+'PRECIOS UNITARIOS'!P63</f>
        <v/>
      </c>
      <c r="S63" s="5" t="str">
        <f>+'EV PRECIO REFERENCIA'!T63</f>
        <v>NO CUMPLE</v>
      </c>
      <c r="T63" s="6">
        <f>+IF(S63="NO OFERTADO",0,IF(S63="NO CUMPLE EV TECNICA",0,IF(S63="NO CUMPLE",0,IF(S63="CUMPLE",('PRECIOS UNITARIOS'!$BB63*500)/R63))))</f>
        <v>0</v>
      </c>
      <c r="U63" s="6" t="str">
        <f>+'EV PRECIO REFERENCIA'!U63</f>
        <v/>
      </c>
      <c r="V63" s="5" t="str">
        <f>+'EV PRECIO REFERENCIA'!W63</f>
        <v>NO CUMPLE</v>
      </c>
      <c r="W63" s="6">
        <f>+IF(V63="NO OFERTADO",0,IF(V63="NO CUMPLE EV TECNICA",0,IF(V63="NO CUMPLE",0,IF(V63="CUMPLE",('PRECIOS UNITARIOS'!$BB63*500)/U63))))</f>
        <v>0</v>
      </c>
      <c r="X63" s="6" t="str">
        <f>+'EV PRECIO REFERENCIA'!X63</f>
        <v/>
      </c>
      <c r="Y63" s="5" t="str">
        <f>+'EV PRECIO REFERENCIA'!Z63</f>
        <v>NO CUMPLE</v>
      </c>
      <c r="Z63" s="6">
        <f>+IF(Y63="NO OFERTADO",0,IF(Y63="NO CUMPLE EV TECNICA",0,IF(Y63="NO CUMPLE",0,IF(Y63="CUMPLE",('PRECIOS UNITARIOS'!$BB63*500)/X63))))</f>
        <v>0</v>
      </c>
      <c r="AA63" s="260" t="str">
        <f>+'PRECIOS UNITARIOS'!X63</f>
        <v/>
      </c>
      <c r="AB63" s="5" t="str">
        <f>+'EV PRECIO REFERENCIA'!AF63</f>
        <v>NO CUMPLE</v>
      </c>
      <c r="AC63" s="6">
        <f>+IF(AB63="NO OFERTADO",0,IF(AB63="NO CUMPLE EV TECNICA",0,IF(AB63="NO CUMPLE",0,IF(AB63="CUMPLE",('PRECIOS UNITARIOS'!$BB63*500)/AA63))))</f>
        <v>0</v>
      </c>
      <c r="AD63" s="5" t="str">
        <f>+'PRECIOS UNITARIOS'!Z63</f>
        <v/>
      </c>
      <c r="AE63" s="5" t="str">
        <f>+'EV PRECIO REFERENCIA'!AI63</f>
        <v>NO CUMPLE</v>
      </c>
      <c r="AF63" s="6">
        <f>+IF(AE63="NO OFERTADO",0,IF(AE63="NO CUMPLE EV TECNICA",0,IF(AE63="NO CUMPLE",0,IF(AE63="CUMPLE",('PRECIOS UNITARIOS'!$BB63*500)/AD63))))</f>
        <v>0</v>
      </c>
      <c r="AG63" s="5" t="str">
        <f>+'PRECIOS UNITARIOS'!AB63</f>
        <v/>
      </c>
      <c r="AH63" s="5" t="str">
        <f>+'EV PRECIO REFERENCIA'!AL63</f>
        <v>NO CUMPLE</v>
      </c>
      <c r="AI63" s="6">
        <f>+IF(AH63="NO OFERTADO",0,IF(AH63="NO CUMPLE EV TECNICA",0,IF(AH63="NO CUMPLE",0,IF(AH63="CUMPLE",('PRECIOS UNITARIOS'!$BB63*500)/AG63))))</f>
        <v>0</v>
      </c>
      <c r="AJ63" s="5" t="str">
        <f>+'PRECIOS UNITARIOS'!AD63</f>
        <v/>
      </c>
      <c r="AK63" s="5" t="str">
        <f>+'EV PRECIO REFERENCIA'!AO63</f>
        <v>NO CUMPLE</v>
      </c>
      <c r="AL63" s="6">
        <f>+IF(AK63="NO OFERTADO",0,IF(AK63="NO CUMPLE EV TECNICA",0,IF(AK63="NO CUMPLE",0,IF(AK63="CUMPLE",('PRECIOS UNITARIOS'!$BB63*500)/AJ63))))</f>
        <v>0</v>
      </c>
      <c r="AM63" s="5" t="str">
        <f>+'PRECIOS UNITARIOS'!AF63</f>
        <v/>
      </c>
      <c r="AN63" s="5" t="str">
        <f>+'EV PRECIO REFERENCIA'!AR63</f>
        <v>NO CUMPLE</v>
      </c>
      <c r="AO63" s="6">
        <f>+IF(AN63="NO OFERTADO",0,IF(AN63="NO CUMPLE EV TECNICA",0,IF(AN63="NO CUMPLE",0,IF(AN63="CUMPLE",('PRECIOS UNITARIOS'!$BB63*500)/AM63))))</f>
        <v>0</v>
      </c>
      <c r="AP63" s="5" t="str">
        <f>+'PRECIOS UNITARIOS'!AH63</f>
        <v/>
      </c>
      <c r="AQ63" s="5" t="str">
        <f>+'EV PRECIO REFERENCIA'!AU63</f>
        <v>NO CUMPLE</v>
      </c>
      <c r="AR63" s="6">
        <f>+IF(AQ63="NO OFERTADO",0,IF(AQ63="NO CUMPLE EV TECNICA",0,IF(AQ63="NO CUMPLE",0,IF(AQ63="CUMPLE",('PRECIOS UNITARIOS'!$BB63*500)/AP63))))</f>
        <v>0</v>
      </c>
      <c r="AS63" s="5" t="str">
        <f>+'PRECIOS UNITARIOS'!AJ63</f>
        <v/>
      </c>
      <c r="AT63" s="5" t="str">
        <f>+'EV PRECIO REFERENCIA'!AX63</f>
        <v>NO CUMPLE</v>
      </c>
      <c r="AU63" s="6">
        <f>+IF(AT63="NO OFERTADO",0,IF(AT63="NO CUMPLE EV TECNICA",0,IF(AT63="NO CUMPLE",0,IF(AT63="CUMPLE",('PRECIOS UNITARIOS'!$BB63*500)/AS63))))</f>
        <v>0</v>
      </c>
      <c r="AV63" s="5" t="str">
        <f>+'EV PRECIO REFERENCIA'!AY63</f>
        <v/>
      </c>
      <c r="AW63" s="5" t="str">
        <f>+'EV PRECIO REFERENCIA'!BA63</f>
        <v>NO CUMPLE</v>
      </c>
      <c r="AX63" s="6">
        <f>+IF(AW63="NO OFERTADO",0,IF(AW63="NO CUMPLE EV TECNICA",0,IF(AW63="NO CUMPLE",0,IF(AW63="CUMPLE",('PRECIOS UNITARIOS'!$BB63*500)/AV63))))</f>
        <v>0</v>
      </c>
      <c r="AY63" s="5" t="str">
        <f>+'EV PRECIO REFERENCIA'!BB63</f>
        <v/>
      </c>
      <c r="AZ63" s="5" t="str">
        <f>+'EV PRECIO REFERENCIA'!BD63</f>
        <v>NO CUMPLE</v>
      </c>
      <c r="BA63" s="6">
        <f>+IF(AZ63="NO OFERTADO",0,IF(AZ63="NO CUMPLE EV TECNICA",0,IF(AZ63="NO CUMPLE",0,IF(AZ63="CUMPLE",('PRECIOS UNITARIOS'!$BB63*500)/AY63))))</f>
        <v>0</v>
      </c>
      <c r="BB63" s="5" t="str">
        <f>+'PRECIOS UNITARIOS'!AP63</f>
        <v/>
      </c>
      <c r="BC63" s="5" t="str">
        <f>+'EV PRECIO REFERENCIA'!BG63</f>
        <v>NO CUMPLE</v>
      </c>
      <c r="BD63" s="6">
        <f>+IF(BC63="NO OFERTADO",0,IF(BC63="NO CUMPLE EV TECNICA",0,IF(BC63="NO CUMPLE",0,IF(BC63="CUMPLE",('PRECIOS UNITARIOS'!$BB63*500)/BB63))))</f>
        <v>0</v>
      </c>
      <c r="BE63" s="5" t="str">
        <f>+'PRECIOS UNITARIOS'!AR63</f>
        <v/>
      </c>
      <c r="BF63" s="5" t="str">
        <f>+'EV PRECIO REFERENCIA'!BJ63</f>
        <v>NO CUMPLE</v>
      </c>
      <c r="BG63" s="6">
        <f>+IF(BF63="NO OFERTADO",0,IF(BF63="NO CUMPLE EV TECNICA",0,IF(BF63="NO CUMPLE",0,IF(BF63="CUMPLE",('PRECIOS UNITARIOS'!$BB63*500)/BE63))))</f>
        <v>0</v>
      </c>
      <c r="BH63" s="5" t="str">
        <f>+'EV PRECIO REFERENCIA'!BK63</f>
        <v/>
      </c>
      <c r="BI63" s="5" t="str">
        <f>+'EV PRECIO REFERENCIA'!BM63</f>
        <v>NO CUMPLE</v>
      </c>
      <c r="BJ63" s="6">
        <f>+IF(BI63="NO OFERTADO",0,IF(BI63="NO CUMPLE EV TECNICA",0,IF(BI63="NO CUMPLE",0,IF(BI63="CUMPLE",('PRECIOS UNITARIOS'!$BB63*500)/BH63))))</f>
        <v>0</v>
      </c>
      <c r="BK63" s="5" t="str">
        <f>+'EV PRECIO REFERENCIA'!BQ63</f>
        <v/>
      </c>
      <c r="BL63" s="5" t="str">
        <f>+'EV PRECIO REFERENCIA'!BS63</f>
        <v>NO CUMPLE</v>
      </c>
      <c r="BM63" s="6">
        <f>+IF(BL63="NO OFERTADO",0,IF(BL63="NO CUMPLE EV TECNICA",0,IF(BL63="NO CUMPLE",0,IF(BL63="CUMPLE",('PRECIOS UNITARIOS'!$BB63*500)/BK63))))</f>
        <v>0</v>
      </c>
      <c r="BN63" s="5" t="str">
        <f>+'PRECIOS UNITARIOS'!AX63</f>
        <v/>
      </c>
      <c r="BO63" s="5" t="str">
        <f>+'EV PRECIO REFERENCIA'!BV63</f>
        <v>NO CUMPLE</v>
      </c>
      <c r="BP63" s="6">
        <f>+IF(BO63="NO OFERTADO",0,IF(BO63="NO CUMPLE EV TECNICA",0,IF(BO63="NO CUMPLE",0,IF(BO63="CUMPLE",('PRECIOS UNITARIOS'!$BB63*500)/BN63))))</f>
        <v>0</v>
      </c>
      <c r="BQ63" s="6">
        <f t="shared" si="2"/>
        <v>500</v>
      </c>
      <c r="BR63" s="6" t="s">
        <v>1029</v>
      </c>
      <c r="BS63" s="6">
        <f>MAX($K63,$N63,$T63,$AF63,$AI63,$AL63,$AO63,$AU63,$BD63,$BG63,$BP63,$AC63,$Z63,$W63,$BA63,$BM63,)</f>
        <v>0</v>
      </c>
      <c r="BT63" s="6" t="s">
        <v>1025</v>
      </c>
      <c r="BU63" s="6">
        <v>0</v>
      </c>
      <c r="BV63" s="6" t="s">
        <v>1023</v>
      </c>
      <c r="BW63" s="154" t="str">
        <f>+BR63</f>
        <v>RAFAEL ANTONIO SALAMANCA/DEPOSITOS DE DROGAS BOYACA</v>
      </c>
      <c r="BX63" s="3" t="e">
        <v>#N/A</v>
      </c>
    </row>
    <row r="64" spans="1:76" ht="25.5" x14ac:dyDescent="0.2">
      <c r="A64" s="18">
        <f t="shared" si="0"/>
        <v>55</v>
      </c>
      <c r="B64" s="22" t="str">
        <f>VLOOKUP(A64,'PRECIOS UNITARIOS'!A64:B395,2,0)</f>
        <v>DM2403</v>
      </c>
      <c r="C64" s="135" t="str">
        <f>VLOOKUP(A64,'PRECIOS UNITARIOS'!A64:C395,3,0)</f>
        <v>CIRCUITO ALTO FLUJO NEONATAL/ PEDIATRICO CON CAMARA</v>
      </c>
      <c r="D64" s="18">
        <f>VLOOKUP(A64,'PRECIOS UNITARIOS'!A64:D395,4,0)</f>
        <v>1</v>
      </c>
      <c r="E64" s="23" t="str">
        <f>VLOOKUP(A64,'PRECIOS UNITARIOS'!A64:E395,5,0)</f>
        <v>UN</v>
      </c>
      <c r="F64" s="23">
        <f>VLOOKUP(A64,'PRECIOS UNITARIOS'!A64:F395,6,0)</f>
        <v>334349.53999999998</v>
      </c>
      <c r="G64" s="23">
        <f>VLOOKUP(A64,'PRECIOS UNITARIOS'!A64:G395,7,0)</f>
        <v>1</v>
      </c>
      <c r="H64" s="23">
        <f t="shared" si="3"/>
        <v>334349.53999999998</v>
      </c>
      <c r="I64" s="5" t="str">
        <f>+'EV PRECIO REFERENCIA'!I64</f>
        <v/>
      </c>
      <c r="J64" s="5" t="str">
        <f>+'EV PRECIO REFERENCIA'!K64</f>
        <v>NO CUMPLE</v>
      </c>
      <c r="K64" s="6">
        <f>+IF(J64="NO OFERTADO",0,IF(J64="NO CUMPLE EV TECNICA",0,IF(J64="NO CUMPLE",0,IF(J64="CUMPLE",('PRECIOS UNITARIOS'!$BB64*500)/I64))))</f>
        <v>0</v>
      </c>
      <c r="L64" s="5" t="str">
        <f>+'EV PRECIO REFERENCIA'!L64</f>
        <v/>
      </c>
      <c r="M64" s="5" t="str">
        <f>+'EV PRECIO REFERENCIA'!N64</f>
        <v>NO CUMPLE</v>
      </c>
      <c r="N64" s="6">
        <f>+IF(M64="NO OFERTADO",0,IF(M64="NO CUMPLE EV TECNICA",0,IF(M64="NO CUMPLE",0,IF(M64="CUMPLE",('PRECIOS UNITARIOS'!$BB64*500)/L64))))</f>
        <v>0</v>
      </c>
      <c r="O64" s="5" t="str">
        <f>+'PRECIOS UNITARIOS'!N64</f>
        <v/>
      </c>
      <c r="P64" s="5" t="str">
        <f>+'EV PRECIO REFERENCIA'!Q64</f>
        <v>NO CUMPLE</v>
      </c>
      <c r="Q64" s="6">
        <f>+IF(P64="NO OFERTADO",0,IF(P64="NO CUMPLE EV TECNICA",0,IF(P64="NO CUMPLE",0,IF(P64="CUMPLE",('PRECIOS UNITARIOS'!$BB64*500)/O64))))</f>
        <v>0</v>
      </c>
      <c r="R64" s="5" t="str">
        <f>+'PRECIOS UNITARIOS'!P64</f>
        <v/>
      </c>
      <c r="S64" s="5" t="str">
        <f>+'EV PRECIO REFERENCIA'!T64</f>
        <v>NO CUMPLE</v>
      </c>
      <c r="T64" s="6">
        <f>+IF(S64="NO OFERTADO",0,IF(S64="NO CUMPLE EV TECNICA",0,IF(S64="NO CUMPLE",0,IF(S64="CUMPLE",('PRECIOS UNITARIOS'!$BB64*500)/R64))))</f>
        <v>0</v>
      </c>
      <c r="U64" s="6" t="str">
        <f>+'EV PRECIO REFERENCIA'!U64</f>
        <v/>
      </c>
      <c r="V64" s="5" t="str">
        <f>+'EV PRECIO REFERENCIA'!W64</f>
        <v>NO CUMPLE</v>
      </c>
      <c r="W64" s="6">
        <f>+IF(V64="NO OFERTADO",0,IF(V64="NO CUMPLE EV TECNICA",0,IF(V64="NO CUMPLE",0,IF(V64="CUMPLE",('PRECIOS UNITARIOS'!$BB64*500)/U64))))</f>
        <v>0</v>
      </c>
      <c r="X64" s="6" t="str">
        <f>+'EV PRECIO REFERENCIA'!X64</f>
        <v/>
      </c>
      <c r="Y64" s="5" t="str">
        <f>+'EV PRECIO REFERENCIA'!Z64</f>
        <v>NO CUMPLE</v>
      </c>
      <c r="Z64" s="6">
        <f>+IF(Y64="NO OFERTADO",0,IF(Y64="NO CUMPLE EV TECNICA",0,IF(Y64="NO CUMPLE",0,IF(Y64="CUMPLE",('PRECIOS UNITARIOS'!$BB64*500)/X64))))</f>
        <v>0</v>
      </c>
      <c r="AA64" s="260" t="str">
        <f>+'PRECIOS UNITARIOS'!X64</f>
        <v/>
      </c>
      <c r="AB64" s="5" t="str">
        <f>+'EV PRECIO REFERENCIA'!AF64</f>
        <v>NO CUMPLE</v>
      </c>
      <c r="AC64" s="6">
        <f>+IF(AB64="NO OFERTADO",0,IF(AB64="NO CUMPLE EV TECNICA",0,IF(AB64="NO CUMPLE",0,IF(AB64="CUMPLE",('PRECIOS UNITARIOS'!$BB64*500)/AA64))))</f>
        <v>0</v>
      </c>
      <c r="AD64" s="5" t="str">
        <f>+'PRECIOS UNITARIOS'!Z64</f>
        <v/>
      </c>
      <c r="AE64" s="5" t="str">
        <f>+'EV PRECIO REFERENCIA'!AI64</f>
        <v>NO CUMPLE</v>
      </c>
      <c r="AF64" s="6">
        <f>+IF(AE64="NO OFERTADO",0,IF(AE64="NO CUMPLE EV TECNICA",0,IF(AE64="NO CUMPLE",0,IF(AE64="CUMPLE",('PRECIOS UNITARIOS'!$BB64*500)/AD64))))</f>
        <v>0</v>
      </c>
      <c r="AG64" s="5" t="str">
        <f>+'PRECIOS UNITARIOS'!AB64</f>
        <v/>
      </c>
      <c r="AH64" s="5" t="str">
        <f>+'EV PRECIO REFERENCIA'!AL64</f>
        <v>NO CUMPLE</v>
      </c>
      <c r="AI64" s="6">
        <f>+IF(AH64="NO OFERTADO",0,IF(AH64="NO CUMPLE EV TECNICA",0,IF(AH64="NO CUMPLE",0,IF(AH64="CUMPLE",('PRECIOS UNITARIOS'!$BB64*500)/AG64))))</f>
        <v>0</v>
      </c>
      <c r="AJ64" s="5" t="str">
        <f>+'PRECIOS UNITARIOS'!AD64</f>
        <v/>
      </c>
      <c r="AK64" s="5" t="str">
        <f>+'EV PRECIO REFERENCIA'!AO64</f>
        <v>NO CUMPLE</v>
      </c>
      <c r="AL64" s="6">
        <f>+IF(AK64="NO OFERTADO",0,IF(AK64="NO CUMPLE EV TECNICA",0,IF(AK64="NO CUMPLE",0,IF(AK64="CUMPLE",('PRECIOS UNITARIOS'!$BB64*500)/AJ64))))</f>
        <v>0</v>
      </c>
      <c r="AM64" s="5" t="str">
        <f>+'PRECIOS UNITARIOS'!AF64</f>
        <v/>
      </c>
      <c r="AN64" s="5" t="str">
        <f>+'EV PRECIO REFERENCIA'!AR64</f>
        <v>NO CUMPLE</v>
      </c>
      <c r="AO64" s="6">
        <f>+IF(AN64="NO OFERTADO",0,IF(AN64="NO CUMPLE EV TECNICA",0,IF(AN64="NO CUMPLE",0,IF(AN64="CUMPLE",('PRECIOS UNITARIOS'!$BB64*500)/AM64))))</f>
        <v>0</v>
      </c>
      <c r="AP64" s="5" t="str">
        <f>+'PRECIOS UNITARIOS'!AH64</f>
        <v/>
      </c>
      <c r="AQ64" s="5" t="str">
        <f>+'EV PRECIO REFERENCIA'!AU64</f>
        <v>NO CUMPLE</v>
      </c>
      <c r="AR64" s="6">
        <f>+IF(AQ64="NO OFERTADO",0,IF(AQ64="NO CUMPLE EV TECNICA",0,IF(AQ64="NO CUMPLE",0,IF(AQ64="CUMPLE",('PRECIOS UNITARIOS'!$BB64*500)/AP64))))</f>
        <v>0</v>
      </c>
      <c r="AS64" s="5" t="str">
        <f>+'PRECIOS UNITARIOS'!AJ64</f>
        <v/>
      </c>
      <c r="AT64" s="5" t="str">
        <f>+'EV PRECIO REFERENCIA'!AX64</f>
        <v>NO CUMPLE</v>
      </c>
      <c r="AU64" s="6">
        <f>+IF(AT64="NO OFERTADO",0,IF(AT64="NO CUMPLE EV TECNICA",0,IF(AT64="NO CUMPLE",0,IF(AT64="CUMPLE",('PRECIOS UNITARIOS'!$BB64*500)/AS64))))</f>
        <v>0</v>
      </c>
      <c r="AV64" s="5" t="str">
        <f>+'EV PRECIO REFERENCIA'!AY64</f>
        <v/>
      </c>
      <c r="AW64" s="5" t="str">
        <f>+'EV PRECIO REFERENCIA'!BA64</f>
        <v>NO CUMPLE</v>
      </c>
      <c r="AX64" s="6">
        <f>+IF(AW64="NO OFERTADO",0,IF(AW64="NO CUMPLE EV TECNICA",0,IF(AW64="NO CUMPLE",0,IF(AW64="CUMPLE",('PRECIOS UNITARIOS'!$BB64*500)/AV64))))</f>
        <v>0</v>
      </c>
      <c r="AY64" s="5" t="str">
        <f>+'EV PRECIO REFERENCIA'!BB64</f>
        <v/>
      </c>
      <c r="AZ64" s="5" t="str">
        <f>+'EV PRECIO REFERENCIA'!BD64</f>
        <v>NO CUMPLE</v>
      </c>
      <c r="BA64" s="6">
        <f>+IF(AZ64="NO OFERTADO",0,IF(AZ64="NO CUMPLE EV TECNICA",0,IF(AZ64="NO CUMPLE",0,IF(AZ64="CUMPLE",('PRECIOS UNITARIOS'!$BB64*500)/AY64))))</f>
        <v>0</v>
      </c>
      <c r="BB64" s="5" t="str">
        <f>+'PRECIOS UNITARIOS'!AP64</f>
        <v/>
      </c>
      <c r="BC64" s="5" t="str">
        <f>+'EV PRECIO REFERENCIA'!BG64</f>
        <v>NO CUMPLE</v>
      </c>
      <c r="BD64" s="6">
        <f>+IF(BC64="NO OFERTADO",0,IF(BC64="NO CUMPLE EV TECNICA",0,IF(BC64="NO CUMPLE",0,IF(BC64="CUMPLE",('PRECIOS UNITARIOS'!$BB64*500)/BB64))))</f>
        <v>0</v>
      </c>
      <c r="BE64" s="5" t="str">
        <f>+'PRECIOS UNITARIOS'!AR64</f>
        <v/>
      </c>
      <c r="BF64" s="5" t="str">
        <f>+'EV PRECIO REFERENCIA'!BJ64</f>
        <v>NO CUMPLE</v>
      </c>
      <c r="BG64" s="6">
        <f>+IF(BF64="NO OFERTADO",0,IF(BF64="NO CUMPLE EV TECNICA",0,IF(BF64="NO CUMPLE",0,IF(BF64="CUMPLE",('PRECIOS UNITARIOS'!$BB64*500)/BE64))))</f>
        <v>0</v>
      </c>
      <c r="BH64" s="5" t="str">
        <f>+'EV PRECIO REFERENCIA'!BK64</f>
        <v/>
      </c>
      <c r="BI64" s="5" t="str">
        <f>+'EV PRECIO REFERENCIA'!BM64</f>
        <v>NO CUMPLE</v>
      </c>
      <c r="BJ64" s="6">
        <f>+IF(BI64="NO OFERTADO",0,IF(BI64="NO CUMPLE EV TECNICA",0,IF(BI64="NO CUMPLE",0,IF(BI64="CUMPLE",('PRECIOS UNITARIOS'!$BB64*500)/BH64))))</f>
        <v>0</v>
      </c>
      <c r="BK64" s="5" t="str">
        <f>+'EV PRECIO REFERENCIA'!BQ64</f>
        <v/>
      </c>
      <c r="BL64" s="5" t="str">
        <f>+'EV PRECIO REFERENCIA'!BS64</f>
        <v>NO CUMPLE</v>
      </c>
      <c r="BM64" s="6">
        <f>+IF(BL64="NO OFERTADO",0,IF(BL64="NO CUMPLE EV TECNICA",0,IF(BL64="NO CUMPLE",0,IF(BL64="CUMPLE",('PRECIOS UNITARIOS'!$BB64*500)/BK64))))</f>
        <v>0</v>
      </c>
      <c r="BN64" s="5" t="str">
        <f>+'PRECIOS UNITARIOS'!AX64</f>
        <v/>
      </c>
      <c r="BO64" s="5" t="str">
        <f>+'EV PRECIO REFERENCIA'!BV64</f>
        <v>NO CUMPLE</v>
      </c>
      <c r="BP64" s="6">
        <f>+IF(BO64="NO OFERTADO",0,IF(BO64="NO CUMPLE EV TECNICA",0,IF(BO64="NO CUMPLE",0,IF(BO64="CUMPLE",('PRECIOS UNITARIOS'!$BB64*500)/BN64))))</f>
        <v>0</v>
      </c>
      <c r="BQ64" s="6">
        <f t="shared" si="2"/>
        <v>0</v>
      </c>
      <c r="BR64" s="6" t="s">
        <v>1015</v>
      </c>
      <c r="BS64" s="6">
        <v>0</v>
      </c>
      <c r="BT64" s="6" t="s">
        <v>1015</v>
      </c>
      <c r="BU64" s="6">
        <v>0</v>
      </c>
      <c r="BV64" s="6" t="s">
        <v>1015</v>
      </c>
      <c r="BW64" s="6" t="s">
        <v>1015</v>
      </c>
      <c r="BX64" s="3" t="s">
        <v>434</v>
      </c>
    </row>
    <row r="65" spans="1:77" ht="25.5" x14ac:dyDescent="0.2">
      <c r="A65" s="18">
        <f t="shared" si="0"/>
        <v>56</v>
      </c>
      <c r="B65" s="22" t="str">
        <f>VLOOKUP(A65,'PRECIOS UNITARIOS'!A65:B396,2,0)</f>
        <v>DM377</v>
      </c>
      <c r="C65" s="135" t="str">
        <f>VLOOKUP(A65,'PRECIOS UNITARIOS'!A65:C396,3,0)</f>
        <v>CIRCUITO DE ANESTESIA ADULTO CON BALON 3 LITROS</v>
      </c>
      <c r="D65" s="18">
        <f>VLOOKUP(A65,'PRECIOS UNITARIOS'!A65:D396,4,0)</f>
        <v>1</v>
      </c>
      <c r="E65" s="23" t="str">
        <f>VLOOKUP(A65,'PRECIOS UNITARIOS'!A65:E396,5,0)</f>
        <v>UN</v>
      </c>
      <c r="F65" s="23">
        <f>VLOOKUP(A65,'PRECIOS UNITARIOS'!A65:F396,6,0)</f>
        <v>15398.6</v>
      </c>
      <c r="G65" s="23">
        <f>VLOOKUP(A65,'PRECIOS UNITARIOS'!A65:G396,7,0)</f>
        <v>508</v>
      </c>
      <c r="H65" s="23">
        <f t="shared" si="3"/>
        <v>7822488.7999999998</v>
      </c>
      <c r="I65" s="5" t="str">
        <f>+'EV PRECIO REFERENCIA'!I65</f>
        <v/>
      </c>
      <c r="J65" s="5" t="str">
        <f>+'EV PRECIO REFERENCIA'!K65</f>
        <v>NO CUMPLE</v>
      </c>
      <c r="K65" s="6">
        <f>+IF(J65="NO OFERTADO",0,IF(J65="NO CUMPLE EV TECNICA",0,IF(J65="NO CUMPLE",0,IF(J65="CUMPLE",('PRECIOS UNITARIOS'!$BB65*500)/I65))))</f>
        <v>0</v>
      </c>
      <c r="L65" s="5" t="str">
        <f>+'EV PRECIO REFERENCIA'!L65</f>
        <v/>
      </c>
      <c r="M65" s="5" t="str">
        <f>+'EV PRECIO REFERENCIA'!N65</f>
        <v>NO CUMPLE</v>
      </c>
      <c r="N65" s="6">
        <f>+IF(M65="NO OFERTADO",0,IF(M65="NO CUMPLE EV TECNICA",0,IF(M65="NO CUMPLE",0,IF(M65="CUMPLE",('PRECIOS UNITARIOS'!$BB65*500)/L65))))</f>
        <v>0</v>
      </c>
      <c r="O65" s="5">
        <f>+'PRECIOS UNITARIOS'!N65</f>
        <v>15944</v>
      </c>
      <c r="P65" s="5" t="str">
        <f>+'EV PRECIO REFERENCIA'!Q65</f>
        <v>CUMPLE</v>
      </c>
      <c r="Q65" s="6">
        <f>+IF(P65="NO OFERTADO",0,IF(P65="NO CUMPLE EV TECNICA",0,IF(P65="NO CUMPLE",0,IF(P65="CUMPLE",('PRECIOS UNITARIOS'!$BB65*500)/O65))))</f>
        <v>481.21707225288509</v>
      </c>
      <c r="R65" s="5" t="str">
        <f>+'PRECIOS UNITARIOS'!P65</f>
        <v/>
      </c>
      <c r="S65" s="5" t="str">
        <f>+'EV PRECIO REFERENCIA'!T65</f>
        <v>NO CUMPLE</v>
      </c>
      <c r="T65" s="6">
        <f>+IF(S65="NO OFERTADO",0,IF(S65="NO CUMPLE EV TECNICA",0,IF(S65="NO CUMPLE",0,IF(S65="CUMPLE",('PRECIOS UNITARIOS'!$BB65*500)/R65))))</f>
        <v>0</v>
      </c>
      <c r="U65" s="6" t="str">
        <f>+'EV PRECIO REFERENCIA'!U65</f>
        <v/>
      </c>
      <c r="V65" s="5" t="str">
        <f>+'EV PRECIO REFERENCIA'!W65</f>
        <v>NO CUMPLE</v>
      </c>
      <c r="W65" s="6">
        <f>+IF(V65="NO OFERTADO",0,IF(V65="NO CUMPLE EV TECNICA",0,IF(V65="NO CUMPLE",0,IF(V65="CUMPLE",('PRECIOS UNITARIOS'!$BB65*500)/U65))))</f>
        <v>0</v>
      </c>
      <c r="X65" s="6" t="str">
        <f>+'EV PRECIO REFERENCIA'!X65</f>
        <v/>
      </c>
      <c r="Y65" s="5" t="str">
        <f>+'EV PRECIO REFERENCIA'!Z65</f>
        <v>NO CUMPLE</v>
      </c>
      <c r="Z65" s="6">
        <f>+IF(Y65="NO OFERTADO",0,IF(Y65="NO CUMPLE EV TECNICA",0,IF(Y65="NO CUMPLE",0,IF(Y65="CUMPLE",('PRECIOS UNITARIOS'!$BB65*500)/X65))))</f>
        <v>0</v>
      </c>
      <c r="AA65" s="260" t="str">
        <f>+'PRECIOS UNITARIOS'!X65</f>
        <v/>
      </c>
      <c r="AB65" s="5" t="str">
        <f>+'EV PRECIO REFERENCIA'!AF65</f>
        <v>NO CUMPLE</v>
      </c>
      <c r="AC65" s="6">
        <f>+IF(AB65="NO OFERTADO",0,IF(AB65="NO CUMPLE EV TECNICA",0,IF(AB65="NO CUMPLE",0,IF(AB65="CUMPLE",('PRECIOS UNITARIOS'!$BB65*500)/AA65))))</f>
        <v>0</v>
      </c>
      <c r="AD65" s="5" t="str">
        <f>+'PRECIOS UNITARIOS'!Z65</f>
        <v/>
      </c>
      <c r="AE65" s="5" t="str">
        <f>+'EV PRECIO REFERENCIA'!AI65</f>
        <v>NO CUMPLE</v>
      </c>
      <c r="AF65" s="6">
        <f>+IF(AE65="NO OFERTADO",0,IF(AE65="NO CUMPLE EV TECNICA",0,IF(AE65="NO CUMPLE",0,IF(AE65="CUMPLE",('PRECIOS UNITARIOS'!$BB65*500)/AD65))))</f>
        <v>0</v>
      </c>
      <c r="AG65" s="5" t="str">
        <f>+'PRECIOS UNITARIOS'!AB65</f>
        <v/>
      </c>
      <c r="AH65" s="5" t="str">
        <f>+'EV PRECIO REFERENCIA'!AL65</f>
        <v>NO CUMPLE</v>
      </c>
      <c r="AI65" s="6">
        <f>+IF(AH65="NO OFERTADO",0,IF(AH65="NO CUMPLE EV TECNICA",0,IF(AH65="NO CUMPLE",0,IF(AH65="CUMPLE",('PRECIOS UNITARIOS'!$BB65*500)/AG65))))</f>
        <v>0</v>
      </c>
      <c r="AJ65" s="5" t="str">
        <f>+'PRECIOS UNITARIOS'!AD65</f>
        <v/>
      </c>
      <c r="AK65" s="5" t="str">
        <f>+'EV PRECIO REFERENCIA'!AO65</f>
        <v>NO CUMPLE</v>
      </c>
      <c r="AL65" s="6">
        <f>+IF(AK65="NO OFERTADO",0,IF(AK65="NO CUMPLE EV TECNICA",0,IF(AK65="NO CUMPLE",0,IF(AK65="CUMPLE",('PRECIOS UNITARIOS'!$BB65*500)/AJ65))))</f>
        <v>0</v>
      </c>
      <c r="AM65" s="5">
        <f>+'PRECIOS UNITARIOS'!AF65</f>
        <v>15345.05</v>
      </c>
      <c r="AN65" s="5" t="str">
        <f>+'EV PRECIO REFERENCIA'!AR65</f>
        <v>CUMPLE</v>
      </c>
      <c r="AO65" s="6">
        <f>+IF(AN65="NO OFERTADO",0,IF(AN65="NO CUMPLE EV TECNICA",0,IF(AN65="NO CUMPLE",0,IF(AN65="CUMPLE",('PRECIOS UNITARIOS'!$BB65*500)/AM65))))</f>
        <v>500</v>
      </c>
      <c r="AP65" s="5" t="str">
        <f>+'PRECIOS UNITARIOS'!AH65</f>
        <v/>
      </c>
      <c r="AQ65" s="5" t="str">
        <f>+'EV PRECIO REFERENCIA'!AU65</f>
        <v>NO CUMPLE</v>
      </c>
      <c r="AR65" s="6">
        <f>+IF(AQ65="NO OFERTADO",0,IF(AQ65="NO CUMPLE EV TECNICA",0,IF(AQ65="NO CUMPLE",0,IF(AQ65="CUMPLE",('PRECIOS UNITARIOS'!$BB65*500)/AP65))))</f>
        <v>0</v>
      </c>
      <c r="AS65" s="5" t="str">
        <f>+'PRECIOS UNITARIOS'!AJ65</f>
        <v/>
      </c>
      <c r="AT65" s="5" t="str">
        <f>+'EV PRECIO REFERENCIA'!AX65</f>
        <v>NO CUMPLE</v>
      </c>
      <c r="AU65" s="6">
        <f>+IF(AT65="NO OFERTADO",0,IF(AT65="NO CUMPLE EV TECNICA",0,IF(AT65="NO CUMPLE",0,IF(AT65="CUMPLE",('PRECIOS UNITARIOS'!$BB65*500)/AS65))))</f>
        <v>0</v>
      </c>
      <c r="AV65" s="5" t="str">
        <f>+'EV PRECIO REFERENCIA'!AY65</f>
        <v/>
      </c>
      <c r="AW65" s="5" t="str">
        <f>+'EV PRECIO REFERENCIA'!BA65</f>
        <v>NO CUMPLE</v>
      </c>
      <c r="AX65" s="6">
        <f>+IF(AW65="NO OFERTADO",0,IF(AW65="NO CUMPLE EV TECNICA",0,IF(AW65="NO CUMPLE",0,IF(AW65="CUMPLE",('PRECIOS UNITARIOS'!$BB65*500)/AV65))))</f>
        <v>0</v>
      </c>
      <c r="AY65" s="5" t="str">
        <f>+'EV PRECIO REFERENCIA'!BB65</f>
        <v/>
      </c>
      <c r="AZ65" s="5" t="str">
        <f>+'EV PRECIO REFERENCIA'!BD65</f>
        <v>NO CUMPLE</v>
      </c>
      <c r="BA65" s="6">
        <f>+IF(AZ65="NO OFERTADO",0,IF(AZ65="NO CUMPLE EV TECNICA",0,IF(AZ65="NO CUMPLE",0,IF(AZ65="CUMPLE",('PRECIOS UNITARIOS'!$BB65*500)/AY65))))</f>
        <v>0</v>
      </c>
      <c r="BB65" s="5" t="str">
        <f>+'PRECIOS UNITARIOS'!AP65</f>
        <v/>
      </c>
      <c r="BC65" s="5" t="str">
        <f>+'EV PRECIO REFERENCIA'!BG65</f>
        <v>NO CUMPLE</v>
      </c>
      <c r="BD65" s="6">
        <f>+IF(BC65="NO OFERTADO",0,IF(BC65="NO CUMPLE EV TECNICA",0,IF(BC65="NO CUMPLE",0,IF(BC65="CUMPLE",('PRECIOS UNITARIOS'!$BB65*500)/BB65))))</f>
        <v>0</v>
      </c>
      <c r="BE65" s="5" t="str">
        <f>+'PRECIOS UNITARIOS'!AR65</f>
        <v/>
      </c>
      <c r="BF65" s="5" t="str">
        <f>+'EV PRECIO REFERENCIA'!BJ65</f>
        <v>NO CUMPLE</v>
      </c>
      <c r="BG65" s="6">
        <f>+IF(BF65="NO OFERTADO",0,IF(BF65="NO CUMPLE EV TECNICA",0,IF(BF65="NO CUMPLE",0,IF(BF65="CUMPLE",('PRECIOS UNITARIOS'!$BB65*500)/BE65))))</f>
        <v>0</v>
      </c>
      <c r="BH65" s="5" t="str">
        <f>+'EV PRECIO REFERENCIA'!BK65</f>
        <v/>
      </c>
      <c r="BI65" s="5" t="str">
        <f>+'EV PRECIO REFERENCIA'!BM65</f>
        <v>NO CUMPLE</v>
      </c>
      <c r="BJ65" s="6">
        <f>+IF(BI65="NO OFERTADO",0,IF(BI65="NO CUMPLE EV TECNICA",0,IF(BI65="NO CUMPLE",0,IF(BI65="CUMPLE",('PRECIOS UNITARIOS'!$BB65*500)/BH65))))</f>
        <v>0</v>
      </c>
      <c r="BK65" s="5" t="str">
        <f>+'EV PRECIO REFERENCIA'!BQ65</f>
        <v/>
      </c>
      <c r="BL65" s="5" t="str">
        <f>+'EV PRECIO REFERENCIA'!BS65</f>
        <v>NO CUMPLE</v>
      </c>
      <c r="BM65" s="6">
        <f>+IF(BL65="NO OFERTADO",0,IF(BL65="NO CUMPLE EV TECNICA",0,IF(BL65="NO CUMPLE",0,IF(BL65="CUMPLE",('PRECIOS UNITARIOS'!$BB65*500)/BK65))))</f>
        <v>0</v>
      </c>
      <c r="BN65" s="5" t="str">
        <f>+'PRECIOS UNITARIOS'!AX65</f>
        <v/>
      </c>
      <c r="BO65" s="5" t="str">
        <f>+'EV PRECIO REFERENCIA'!BV65</f>
        <v>NO CUMPLE</v>
      </c>
      <c r="BP65" s="6">
        <f>+IF(BO65="NO OFERTADO",0,IF(BO65="NO CUMPLE EV TECNICA",0,IF(BO65="NO CUMPLE",0,IF(BO65="CUMPLE",('PRECIOS UNITARIOS'!$BB65*500)/BN65))))</f>
        <v>0</v>
      </c>
      <c r="BQ65" s="6">
        <f t="shared" si="2"/>
        <v>500</v>
      </c>
      <c r="BR65" s="6" t="s">
        <v>724</v>
      </c>
      <c r="BS65" s="6">
        <f>MAX($K65,$N65,$Q65,$T65,$AF65,$AI65,$AL65,$AU65,$BD65,$BG65,$BP65,$AC65,$Z65,$W65,$BA65,$BM65,)</f>
        <v>481.21707225288509</v>
      </c>
      <c r="BT65" s="6" t="s">
        <v>734</v>
      </c>
      <c r="BU65" s="6">
        <f>MAX($K65,$N65,$T65,$AF65,$AI65,$AL65,$AU65,$BD65,$BG65,$BP65,$AC65,$Z65,$W65,$BA65,$BM65,)</f>
        <v>0</v>
      </c>
      <c r="BV65" s="6" t="s">
        <v>1011</v>
      </c>
      <c r="BW65" s="154" t="str">
        <f>+BR65</f>
        <v>BIOPLAST S.A.S</v>
      </c>
      <c r="BX65" s="3" t="e">
        <v>#N/A</v>
      </c>
    </row>
    <row r="66" spans="1:77" ht="38.25" x14ac:dyDescent="0.2">
      <c r="A66" s="18">
        <f t="shared" si="0"/>
        <v>57</v>
      </c>
      <c r="B66" s="22" t="str">
        <f>VLOOKUP(A66,'PRECIOS UNITARIOS'!A66:B397,2,0)</f>
        <v>DM2130</v>
      </c>
      <c r="C66" s="135" t="str">
        <f>VLOOKUP(A66,'PRECIOS UNITARIOS'!A66:C397,3,0)</f>
        <v>CIRCUITO DE VENTILACION  MECANICA NEONATAL CON CAMARA+TRAMPA  DE AGUA EN LA VIA ESPIRATORIA</v>
      </c>
      <c r="D66" s="18">
        <f>VLOOKUP(A66,'PRECIOS UNITARIOS'!A66:D397,4,0)</f>
        <v>1</v>
      </c>
      <c r="E66" s="23" t="str">
        <f>VLOOKUP(A66,'PRECIOS UNITARIOS'!A66:E397,5,0)</f>
        <v>UN</v>
      </c>
      <c r="F66" s="23">
        <f>VLOOKUP(A66,'PRECIOS UNITARIOS'!A66:F397,6,0)</f>
        <v>154660</v>
      </c>
      <c r="G66" s="23">
        <f>VLOOKUP(A66,'PRECIOS UNITARIOS'!A66:G397,7,0)</f>
        <v>36</v>
      </c>
      <c r="H66" s="23">
        <f t="shared" si="3"/>
        <v>5567760</v>
      </c>
      <c r="I66" s="5" t="str">
        <f>+'EV PRECIO REFERENCIA'!I66</f>
        <v/>
      </c>
      <c r="J66" s="5" t="str">
        <f>+'EV PRECIO REFERENCIA'!K66</f>
        <v>NO CUMPLE</v>
      </c>
      <c r="K66" s="6">
        <f>+IF(J66="NO OFERTADO",0,IF(J66="NO CUMPLE EV TECNICA",0,IF(J66="NO CUMPLE",0,IF(J66="CUMPLE",('PRECIOS UNITARIOS'!$BB66*500)/I66))))</f>
        <v>0</v>
      </c>
      <c r="L66" s="5" t="str">
        <f>+'EV PRECIO REFERENCIA'!L66</f>
        <v/>
      </c>
      <c r="M66" s="5" t="str">
        <f>+'EV PRECIO REFERENCIA'!N66</f>
        <v>NO CUMPLE</v>
      </c>
      <c r="N66" s="6">
        <f>+IF(M66="NO OFERTADO",0,IF(M66="NO CUMPLE EV TECNICA",0,IF(M66="NO CUMPLE",0,IF(M66="CUMPLE",('PRECIOS UNITARIOS'!$BB66*500)/L66))))</f>
        <v>0</v>
      </c>
      <c r="O66" s="5">
        <f>+'PRECIOS UNITARIOS'!N66</f>
        <v>157992</v>
      </c>
      <c r="P66" s="5" t="str">
        <f>+'EV PRECIO REFERENCIA'!Q66</f>
        <v>CUMPLE</v>
      </c>
      <c r="Q66" s="6">
        <f>+IF(P66="NO OFERTADO",0,IF(P66="NO CUMPLE EV TECNICA",0,IF(P66="NO CUMPLE",0,IF(P66="CUMPLE",('PRECIOS UNITARIOS'!$BB66*500)/O66))))</f>
        <v>500</v>
      </c>
      <c r="R66" s="5" t="str">
        <f>+'PRECIOS UNITARIOS'!P66</f>
        <v/>
      </c>
      <c r="S66" s="5" t="str">
        <f>+'EV PRECIO REFERENCIA'!T66</f>
        <v>NO CUMPLE</v>
      </c>
      <c r="T66" s="6">
        <f>+IF(S66="NO OFERTADO",0,IF(S66="NO CUMPLE EV TECNICA",0,IF(S66="NO CUMPLE",0,IF(S66="CUMPLE",('PRECIOS UNITARIOS'!$BB66*500)/R66))))</f>
        <v>0</v>
      </c>
      <c r="U66" s="6" t="str">
        <f>+'EV PRECIO REFERENCIA'!U66</f>
        <v/>
      </c>
      <c r="V66" s="5" t="str">
        <f>+'EV PRECIO REFERENCIA'!W66</f>
        <v>NO CUMPLE</v>
      </c>
      <c r="W66" s="6">
        <f>+IF(V66="NO OFERTADO",0,IF(V66="NO CUMPLE EV TECNICA",0,IF(V66="NO CUMPLE",0,IF(V66="CUMPLE",('PRECIOS UNITARIOS'!$BB66*500)/U66))))</f>
        <v>0</v>
      </c>
      <c r="X66" s="6" t="str">
        <f>+'EV PRECIO REFERENCIA'!X66</f>
        <v/>
      </c>
      <c r="Y66" s="5" t="str">
        <f>+'EV PRECIO REFERENCIA'!Z66</f>
        <v>NO CUMPLE</v>
      </c>
      <c r="Z66" s="6">
        <f>+IF(Y66="NO OFERTADO",0,IF(Y66="NO CUMPLE EV TECNICA",0,IF(Y66="NO CUMPLE",0,IF(Y66="CUMPLE",('PRECIOS UNITARIOS'!$BB66*500)/X66))))</f>
        <v>0</v>
      </c>
      <c r="AA66" s="260" t="str">
        <f>+'PRECIOS UNITARIOS'!X66</f>
        <v/>
      </c>
      <c r="AB66" s="5" t="str">
        <f>+'EV PRECIO REFERENCIA'!AF66</f>
        <v>NO CUMPLE</v>
      </c>
      <c r="AC66" s="6">
        <f>+IF(AB66="NO OFERTADO",0,IF(AB66="NO CUMPLE EV TECNICA",0,IF(AB66="NO CUMPLE",0,IF(AB66="CUMPLE",('PRECIOS UNITARIOS'!$BB66*500)/AA66))))</f>
        <v>0</v>
      </c>
      <c r="AD66" s="5" t="str">
        <f>+'PRECIOS UNITARIOS'!Z66</f>
        <v/>
      </c>
      <c r="AE66" s="5" t="str">
        <f>+'EV PRECIO REFERENCIA'!AI66</f>
        <v>NO CUMPLE</v>
      </c>
      <c r="AF66" s="6">
        <f>+IF(AE66="NO OFERTADO",0,IF(AE66="NO CUMPLE EV TECNICA",0,IF(AE66="NO CUMPLE",0,IF(AE66="CUMPLE",('PRECIOS UNITARIOS'!$BB66*500)/AD66))))</f>
        <v>0</v>
      </c>
      <c r="AG66" s="5" t="str">
        <f>+'PRECIOS UNITARIOS'!AB66</f>
        <v/>
      </c>
      <c r="AH66" s="5" t="str">
        <f>+'EV PRECIO REFERENCIA'!AL66</f>
        <v>NO CUMPLE</v>
      </c>
      <c r="AI66" s="6">
        <f>+IF(AH66="NO OFERTADO",0,IF(AH66="NO CUMPLE EV TECNICA",0,IF(AH66="NO CUMPLE",0,IF(AH66="CUMPLE",('PRECIOS UNITARIOS'!$BB66*500)/AG66))))</f>
        <v>0</v>
      </c>
      <c r="AJ66" s="5" t="str">
        <f>+'PRECIOS UNITARIOS'!AD66</f>
        <v/>
      </c>
      <c r="AK66" s="5" t="str">
        <f>+'EV PRECIO REFERENCIA'!AO66</f>
        <v>NO CUMPLE</v>
      </c>
      <c r="AL66" s="6">
        <f>+IF(AK66="NO OFERTADO",0,IF(AK66="NO CUMPLE EV TECNICA",0,IF(AK66="NO CUMPLE",0,IF(AK66="CUMPLE",('PRECIOS UNITARIOS'!$BB66*500)/AJ66))))</f>
        <v>0</v>
      </c>
      <c r="AM66" s="5" t="str">
        <f>+'PRECIOS UNITARIOS'!AF66</f>
        <v/>
      </c>
      <c r="AN66" s="5" t="str">
        <f>+'EV PRECIO REFERENCIA'!AR66</f>
        <v>NO CUMPLE</v>
      </c>
      <c r="AO66" s="6">
        <f>+IF(AN66="NO OFERTADO",0,IF(AN66="NO CUMPLE EV TECNICA",0,IF(AN66="NO CUMPLE",0,IF(AN66="CUMPLE",('PRECIOS UNITARIOS'!$BB66*500)/AM66))))</f>
        <v>0</v>
      </c>
      <c r="AP66" s="5" t="str">
        <f>+'PRECIOS UNITARIOS'!AH66</f>
        <v/>
      </c>
      <c r="AQ66" s="5" t="str">
        <f>+'EV PRECIO REFERENCIA'!AU66</f>
        <v>NO CUMPLE</v>
      </c>
      <c r="AR66" s="6">
        <f>+IF(AQ66="NO OFERTADO",0,IF(AQ66="NO CUMPLE EV TECNICA",0,IF(AQ66="NO CUMPLE",0,IF(AQ66="CUMPLE",('PRECIOS UNITARIOS'!$BB66*500)/AP66))))</f>
        <v>0</v>
      </c>
      <c r="AS66" s="5" t="str">
        <f>+'PRECIOS UNITARIOS'!AJ66</f>
        <v/>
      </c>
      <c r="AT66" s="5" t="str">
        <f>+'EV PRECIO REFERENCIA'!AX66</f>
        <v>NO CUMPLE</v>
      </c>
      <c r="AU66" s="6">
        <f>+IF(AT66="NO OFERTADO",0,IF(AT66="NO CUMPLE EV TECNICA",0,IF(AT66="NO CUMPLE",0,IF(AT66="CUMPLE",('PRECIOS UNITARIOS'!$BB66*500)/AS66))))</f>
        <v>0</v>
      </c>
      <c r="AV66" s="5" t="str">
        <f>+'EV PRECIO REFERENCIA'!AY66</f>
        <v/>
      </c>
      <c r="AW66" s="5" t="str">
        <f>+'EV PRECIO REFERENCIA'!BA66</f>
        <v>NO CUMPLE</v>
      </c>
      <c r="AX66" s="6">
        <f>+IF(AW66="NO OFERTADO",0,IF(AW66="NO CUMPLE EV TECNICA",0,IF(AW66="NO CUMPLE",0,IF(AW66="CUMPLE",('PRECIOS UNITARIOS'!$BB66*500)/AV66))))</f>
        <v>0</v>
      </c>
      <c r="AY66" s="5" t="str">
        <f>+'EV PRECIO REFERENCIA'!BB66</f>
        <v/>
      </c>
      <c r="AZ66" s="5" t="str">
        <f>+'EV PRECIO REFERENCIA'!BD66</f>
        <v>NO CUMPLE</v>
      </c>
      <c r="BA66" s="6">
        <f>+IF(AZ66="NO OFERTADO",0,IF(AZ66="NO CUMPLE EV TECNICA",0,IF(AZ66="NO CUMPLE",0,IF(AZ66="CUMPLE",('PRECIOS UNITARIOS'!$BB66*500)/AY66))))</f>
        <v>0</v>
      </c>
      <c r="BB66" s="5" t="str">
        <f>+'PRECIOS UNITARIOS'!AP66</f>
        <v/>
      </c>
      <c r="BC66" s="5" t="str">
        <f>+'EV PRECIO REFERENCIA'!BG66</f>
        <v>NO CUMPLE</v>
      </c>
      <c r="BD66" s="6">
        <f>+IF(BC66="NO OFERTADO",0,IF(BC66="NO CUMPLE EV TECNICA",0,IF(BC66="NO CUMPLE",0,IF(BC66="CUMPLE",('PRECIOS UNITARIOS'!$BB66*500)/BB66))))</f>
        <v>0</v>
      </c>
      <c r="BE66" s="5" t="str">
        <f>+'PRECIOS UNITARIOS'!AR66</f>
        <v/>
      </c>
      <c r="BF66" s="5" t="str">
        <f>+'EV PRECIO REFERENCIA'!BJ66</f>
        <v>NO CUMPLE</v>
      </c>
      <c r="BG66" s="6">
        <f>+IF(BF66="NO OFERTADO",0,IF(BF66="NO CUMPLE EV TECNICA",0,IF(BF66="NO CUMPLE",0,IF(BF66="CUMPLE",('PRECIOS UNITARIOS'!$BB66*500)/BE66))))</f>
        <v>0</v>
      </c>
      <c r="BH66" s="5" t="str">
        <f>+'EV PRECIO REFERENCIA'!BK66</f>
        <v/>
      </c>
      <c r="BI66" s="5" t="str">
        <f>+'EV PRECIO REFERENCIA'!BM66</f>
        <v>NO CUMPLE</v>
      </c>
      <c r="BJ66" s="6">
        <f>+IF(BI66="NO OFERTADO",0,IF(BI66="NO CUMPLE EV TECNICA",0,IF(BI66="NO CUMPLE",0,IF(BI66="CUMPLE",('PRECIOS UNITARIOS'!$BB66*500)/BH66))))</f>
        <v>0</v>
      </c>
      <c r="BK66" s="5" t="str">
        <f>+'EV PRECIO REFERENCIA'!BQ66</f>
        <v/>
      </c>
      <c r="BL66" s="5" t="str">
        <f>+'EV PRECIO REFERENCIA'!BS66</f>
        <v>NO CUMPLE</v>
      </c>
      <c r="BM66" s="6">
        <f>+IF(BL66="NO OFERTADO",0,IF(BL66="NO CUMPLE EV TECNICA",0,IF(BL66="NO CUMPLE",0,IF(BL66="CUMPLE",('PRECIOS UNITARIOS'!$BB66*500)/BK66))))</f>
        <v>0</v>
      </c>
      <c r="BN66" s="5" t="str">
        <f>+'PRECIOS UNITARIOS'!AX66</f>
        <v/>
      </c>
      <c r="BO66" s="5" t="str">
        <f>+'EV PRECIO REFERENCIA'!BV66</f>
        <v>NO CUMPLE</v>
      </c>
      <c r="BP66" s="6">
        <f>+IF(BO66="NO OFERTADO",0,IF(BO66="NO CUMPLE EV TECNICA",0,IF(BO66="NO CUMPLE",0,IF(BO66="CUMPLE",('PRECIOS UNITARIOS'!$BB66*500)/BN66))))</f>
        <v>0</v>
      </c>
      <c r="BQ66" s="6">
        <f t="shared" si="2"/>
        <v>500</v>
      </c>
      <c r="BR66" s="6" t="s">
        <v>1029</v>
      </c>
      <c r="BS66" s="6">
        <f t="shared" ref="BS66:BS67" si="8">MAX($K66,$N66,$T66,$AF66,$AI66,$AL66,$AO66,$AU66,$BD66,$BG66,$BP66,$AC66,$Z66,$W66,$BA66,$BM66,)</f>
        <v>0</v>
      </c>
      <c r="BT66" s="6" t="s">
        <v>1025</v>
      </c>
      <c r="BU66" s="6">
        <v>0</v>
      </c>
      <c r="BV66" s="6" t="s">
        <v>1023</v>
      </c>
      <c r="BW66" s="154" t="str">
        <f t="shared" ref="BW66:BW67" si="9">+BR66</f>
        <v>RAFAEL ANTONIO SALAMANCA/DEPOSITOS DE DROGAS BOYACA</v>
      </c>
      <c r="BX66" s="3" t="e">
        <v>#N/A</v>
      </c>
    </row>
    <row r="67" spans="1:77" ht="38.25" x14ac:dyDescent="0.2">
      <c r="A67" s="18">
        <f t="shared" si="0"/>
        <v>58</v>
      </c>
      <c r="B67" s="22" t="str">
        <f>VLOOKUP(A67,'PRECIOS UNITARIOS'!A67:B398,2,0)</f>
        <v>DM398</v>
      </c>
      <c r="C67" s="135" t="str">
        <f>VLOOKUP(A67,'PRECIOS UNITARIOS'!A67:C398,3,0)</f>
        <v>CLAMP UMBILICAL</v>
      </c>
      <c r="D67" s="18">
        <f>VLOOKUP(A67,'PRECIOS UNITARIOS'!A67:D398,4,0)</f>
        <v>1</v>
      </c>
      <c r="E67" s="23" t="str">
        <f>VLOOKUP(A67,'PRECIOS UNITARIOS'!A67:E398,5,0)</f>
        <v>UN</v>
      </c>
      <c r="F67" s="23">
        <f>VLOOKUP(A67,'PRECIOS UNITARIOS'!A67:F398,6,0)</f>
        <v>354.62</v>
      </c>
      <c r="G67" s="23">
        <f>VLOOKUP(A67,'PRECIOS UNITARIOS'!A67:G398,7,0)</f>
        <v>426</v>
      </c>
      <c r="H67" s="23">
        <f t="shared" si="3"/>
        <v>151068.12</v>
      </c>
      <c r="I67" s="5" t="str">
        <f>+'EV PRECIO REFERENCIA'!I67</f>
        <v/>
      </c>
      <c r="J67" s="5" t="str">
        <f>+'EV PRECIO REFERENCIA'!K67</f>
        <v>NO CUMPLE</v>
      </c>
      <c r="K67" s="6">
        <f>+IF(J67="NO OFERTADO",0,IF(J67="NO CUMPLE EV TECNICA",0,IF(J67="NO CUMPLE",0,IF(J67="CUMPLE",('PRECIOS UNITARIOS'!$BB67*500)/I67))))</f>
        <v>0</v>
      </c>
      <c r="L67" s="5" t="str">
        <f>+'EV PRECIO REFERENCIA'!L67</f>
        <v/>
      </c>
      <c r="M67" s="5" t="str">
        <f>+'EV PRECIO REFERENCIA'!N67</f>
        <v>NO CUMPLE</v>
      </c>
      <c r="N67" s="6">
        <f>+IF(M67="NO OFERTADO",0,IF(M67="NO CUMPLE EV TECNICA",0,IF(M67="NO CUMPLE",0,IF(M67="CUMPLE",('PRECIOS UNITARIOS'!$BB67*500)/L67))))</f>
        <v>0</v>
      </c>
      <c r="O67" s="5">
        <f>+'PRECIOS UNITARIOS'!N67</f>
        <v>370</v>
      </c>
      <c r="P67" s="5" t="str">
        <f>+'EV PRECIO REFERENCIA'!Q67</f>
        <v>CUMPLE</v>
      </c>
      <c r="Q67" s="6">
        <f>+IF(P67="NO OFERTADO",0,IF(P67="NO CUMPLE EV TECNICA",0,IF(P67="NO CUMPLE",0,IF(P67="CUMPLE",('PRECIOS UNITARIOS'!$BB67*500)/O67))))</f>
        <v>500</v>
      </c>
      <c r="R67" s="5" t="str">
        <f>+'PRECIOS UNITARIOS'!P67</f>
        <v/>
      </c>
      <c r="S67" s="5" t="str">
        <f>+'EV PRECIO REFERENCIA'!T67</f>
        <v>NO CUMPLE</v>
      </c>
      <c r="T67" s="6">
        <f>+IF(S67="NO OFERTADO",0,IF(S67="NO CUMPLE EV TECNICA",0,IF(S67="NO CUMPLE",0,IF(S67="CUMPLE",('PRECIOS UNITARIOS'!$BB67*500)/R67))))</f>
        <v>0</v>
      </c>
      <c r="U67" s="6" t="str">
        <f>+'EV PRECIO REFERENCIA'!U67</f>
        <v/>
      </c>
      <c r="V67" s="5" t="str">
        <f>+'EV PRECIO REFERENCIA'!W67</f>
        <v>NO CUMPLE</v>
      </c>
      <c r="W67" s="6">
        <f>+IF(V67="NO OFERTADO",0,IF(V67="NO CUMPLE EV TECNICA",0,IF(V67="NO CUMPLE",0,IF(V67="CUMPLE",('PRECIOS UNITARIOS'!$BB67*500)/U67))))</f>
        <v>0</v>
      </c>
      <c r="X67" s="6" t="str">
        <f>+'EV PRECIO REFERENCIA'!X67</f>
        <v/>
      </c>
      <c r="Y67" s="5" t="str">
        <f>+'EV PRECIO REFERENCIA'!Z67</f>
        <v>NO CUMPLE</v>
      </c>
      <c r="Z67" s="6">
        <f>+IF(Y67="NO OFERTADO",0,IF(Y67="NO CUMPLE EV TECNICA",0,IF(Y67="NO CUMPLE",0,IF(Y67="CUMPLE",('PRECIOS UNITARIOS'!$BB67*500)/X67))))</f>
        <v>0</v>
      </c>
      <c r="AA67" s="260" t="str">
        <f>+'PRECIOS UNITARIOS'!X67</f>
        <v/>
      </c>
      <c r="AB67" s="5" t="str">
        <f>+'EV PRECIO REFERENCIA'!AF67</f>
        <v>NO CUMPLE</v>
      </c>
      <c r="AC67" s="6">
        <f>+IF(AB67="NO OFERTADO",0,IF(AB67="NO CUMPLE EV TECNICA",0,IF(AB67="NO CUMPLE",0,IF(AB67="CUMPLE",('PRECIOS UNITARIOS'!$BB67*500)/AA67))))</f>
        <v>0</v>
      </c>
      <c r="AD67" s="5" t="str">
        <f>+'PRECIOS UNITARIOS'!Z67</f>
        <v/>
      </c>
      <c r="AE67" s="5" t="str">
        <f>+'EV PRECIO REFERENCIA'!AI67</f>
        <v>NO CUMPLE</v>
      </c>
      <c r="AF67" s="6">
        <f>+IF(AE67="NO OFERTADO",0,IF(AE67="NO CUMPLE EV TECNICA",0,IF(AE67="NO CUMPLE",0,IF(AE67="CUMPLE",('PRECIOS UNITARIOS'!$BB67*500)/AD67))))</f>
        <v>0</v>
      </c>
      <c r="AG67" s="5" t="str">
        <f>+'PRECIOS UNITARIOS'!AB67</f>
        <v/>
      </c>
      <c r="AH67" s="5" t="str">
        <f>+'EV PRECIO REFERENCIA'!AL67</f>
        <v>NO CUMPLE</v>
      </c>
      <c r="AI67" s="6">
        <f>+IF(AH67="NO OFERTADO",0,IF(AH67="NO CUMPLE EV TECNICA",0,IF(AH67="NO CUMPLE",0,IF(AH67="CUMPLE",('PRECIOS UNITARIOS'!$BB67*500)/AG67))))</f>
        <v>0</v>
      </c>
      <c r="AJ67" s="5" t="str">
        <f>+'PRECIOS UNITARIOS'!AD67</f>
        <v/>
      </c>
      <c r="AK67" s="5" t="str">
        <f>+'EV PRECIO REFERENCIA'!AO67</f>
        <v>NO CUMPLE</v>
      </c>
      <c r="AL67" s="6">
        <f>+IF(AK67="NO OFERTADO",0,IF(AK67="NO CUMPLE EV TECNICA",0,IF(AK67="NO CUMPLE",0,IF(AK67="CUMPLE",('PRECIOS UNITARIOS'!$BB67*500)/AJ67))))</f>
        <v>0</v>
      </c>
      <c r="AM67" s="5" t="str">
        <f>+'PRECIOS UNITARIOS'!AF67</f>
        <v/>
      </c>
      <c r="AN67" s="5" t="str">
        <f>+'EV PRECIO REFERENCIA'!AR67</f>
        <v>NO CUMPLE</v>
      </c>
      <c r="AO67" s="6">
        <f>+IF(AN67="NO OFERTADO",0,IF(AN67="NO CUMPLE EV TECNICA",0,IF(AN67="NO CUMPLE",0,IF(AN67="CUMPLE",('PRECIOS UNITARIOS'!$BB67*500)/AM67))))</f>
        <v>0</v>
      </c>
      <c r="AP67" s="5" t="str">
        <f>+'PRECIOS UNITARIOS'!AH67</f>
        <v/>
      </c>
      <c r="AQ67" s="5" t="str">
        <f>+'EV PRECIO REFERENCIA'!AU67</f>
        <v>NO CUMPLE</v>
      </c>
      <c r="AR67" s="6">
        <f>+IF(AQ67="NO OFERTADO",0,IF(AQ67="NO CUMPLE EV TECNICA",0,IF(AQ67="NO CUMPLE",0,IF(AQ67="CUMPLE",('PRECIOS UNITARIOS'!$BB67*500)/AP67))))</f>
        <v>0</v>
      </c>
      <c r="AS67" s="5" t="str">
        <f>+'PRECIOS UNITARIOS'!AJ67</f>
        <v/>
      </c>
      <c r="AT67" s="5" t="str">
        <f>+'EV PRECIO REFERENCIA'!AX67</f>
        <v>NO CUMPLE</v>
      </c>
      <c r="AU67" s="6">
        <f>+IF(AT67="NO OFERTADO",0,IF(AT67="NO CUMPLE EV TECNICA",0,IF(AT67="NO CUMPLE",0,IF(AT67="CUMPLE",('PRECIOS UNITARIOS'!$BB67*500)/AS67))))</f>
        <v>0</v>
      </c>
      <c r="AV67" s="5" t="str">
        <f>+'EV PRECIO REFERENCIA'!AY67</f>
        <v/>
      </c>
      <c r="AW67" s="5" t="str">
        <f>+'EV PRECIO REFERENCIA'!BA67</f>
        <v>NO CUMPLE</v>
      </c>
      <c r="AX67" s="6">
        <f>+IF(AW67="NO OFERTADO",0,IF(AW67="NO CUMPLE EV TECNICA",0,IF(AW67="NO CUMPLE",0,IF(AW67="CUMPLE",('PRECIOS UNITARIOS'!$BB67*500)/AV67))))</f>
        <v>0</v>
      </c>
      <c r="AY67" s="5" t="str">
        <f>+'EV PRECIO REFERENCIA'!BB67</f>
        <v/>
      </c>
      <c r="AZ67" s="5" t="str">
        <f>+'EV PRECIO REFERENCIA'!BD67</f>
        <v>NO CUMPLE</v>
      </c>
      <c r="BA67" s="6">
        <f>+IF(AZ67="NO OFERTADO",0,IF(AZ67="NO CUMPLE EV TECNICA",0,IF(AZ67="NO CUMPLE",0,IF(AZ67="CUMPLE",('PRECIOS UNITARIOS'!$BB67*500)/AY67))))</f>
        <v>0</v>
      </c>
      <c r="BB67" s="5" t="str">
        <f>+'PRECIOS UNITARIOS'!AP67</f>
        <v/>
      </c>
      <c r="BC67" s="5" t="str">
        <f>+'EV PRECIO REFERENCIA'!BG67</f>
        <v>NO CUMPLE</v>
      </c>
      <c r="BD67" s="6">
        <f>+IF(BC67="NO OFERTADO",0,IF(BC67="NO CUMPLE EV TECNICA",0,IF(BC67="NO CUMPLE",0,IF(BC67="CUMPLE",('PRECIOS UNITARIOS'!$BB67*500)/BB67))))</f>
        <v>0</v>
      </c>
      <c r="BE67" s="5" t="str">
        <f>+'PRECIOS UNITARIOS'!AR67</f>
        <v/>
      </c>
      <c r="BF67" s="5" t="str">
        <f>+'EV PRECIO REFERENCIA'!BJ67</f>
        <v>NO CUMPLE</v>
      </c>
      <c r="BG67" s="6">
        <f>+IF(BF67="NO OFERTADO",0,IF(BF67="NO CUMPLE EV TECNICA",0,IF(BF67="NO CUMPLE",0,IF(BF67="CUMPLE",('PRECIOS UNITARIOS'!$BB67*500)/BE67))))</f>
        <v>0</v>
      </c>
      <c r="BH67" s="5" t="str">
        <f>+'EV PRECIO REFERENCIA'!BK67</f>
        <v/>
      </c>
      <c r="BI67" s="5" t="str">
        <f>+'EV PRECIO REFERENCIA'!BM67</f>
        <v>NO CUMPLE</v>
      </c>
      <c r="BJ67" s="6">
        <f>+IF(BI67="NO OFERTADO",0,IF(BI67="NO CUMPLE EV TECNICA",0,IF(BI67="NO CUMPLE",0,IF(BI67="CUMPLE",('PRECIOS UNITARIOS'!$BB67*500)/BH67))))</f>
        <v>0</v>
      </c>
      <c r="BK67" s="5" t="str">
        <f>+'EV PRECIO REFERENCIA'!BQ67</f>
        <v/>
      </c>
      <c r="BL67" s="5" t="str">
        <f>+'EV PRECIO REFERENCIA'!BS67</f>
        <v>NO CUMPLE</v>
      </c>
      <c r="BM67" s="6">
        <f>+IF(BL67="NO OFERTADO",0,IF(BL67="NO CUMPLE EV TECNICA",0,IF(BL67="NO CUMPLE",0,IF(BL67="CUMPLE",('PRECIOS UNITARIOS'!$BB67*500)/BK67))))</f>
        <v>0</v>
      </c>
      <c r="BN67" s="5" t="str">
        <f>+'PRECIOS UNITARIOS'!AX67</f>
        <v/>
      </c>
      <c r="BO67" s="5" t="str">
        <f>+'EV PRECIO REFERENCIA'!BV67</f>
        <v>NO CUMPLE</v>
      </c>
      <c r="BP67" s="6">
        <f>+IF(BO67="NO OFERTADO",0,IF(BO67="NO CUMPLE EV TECNICA",0,IF(BO67="NO CUMPLE",0,IF(BO67="CUMPLE",('PRECIOS UNITARIOS'!$BB67*500)/BN67))))</f>
        <v>0</v>
      </c>
      <c r="BQ67" s="6">
        <f t="shared" si="2"/>
        <v>500</v>
      </c>
      <c r="BR67" s="6" t="s">
        <v>1029</v>
      </c>
      <c r="BS67" s="6">
        <f t="shared" si="8"/>
        <v>0</v>
      </c>
      <c r="BT67" s="6" t="s">
        <v>1025</v>
      </c>
      <c r="BU67" s="6">
        <v>0</v>
      </c>
      <c r="BV67" s="6" t="s">
        <v>1023</v>
      </c>
      <c r="BW67" s="154" t="str">
        <f t="shared" si="9"/>
        <v>RAFAEL ANTONIO SALAMANCA/DEPOSITOS DE DROGAS BOYACA</v>
      </c>
      <c r="BX67" s="3" t="e">
        <v>#N/A</v>
      </c>
    </row>
    <row r="68" spans="1:77" ht="38.25" x14ac:dyDescent="0.2">
      <c r="A68" s="18">
        <f t="shared" si="0"/>
        <v>59</v>
      </c>
      <c r="B68" s="22" t="str">
        <f>VLOOKUP(A68,'PRECIOS UNITARIOS'!A68:B399,2,0)</f>
        <v>DM2112</v>
      </c>
      <c r="C68" s="135" t="str">
        <f>VLOOKUP(A68,'PRECIOS UNITARIOS'!A68:C399,3,0)</f>
        <v>CREMA PROTECTORA CUTANEA CON OXIDO DE ZINC PARA PREVENCION LESIONES POR PRESION. 10%</v>
      </c>
      <c r="D68" s="18">
        <f>VLOOKUP(A68,'PRECIOS UNITARIOS'!A68:D399,4,0)</f>
        <v>1</v>
      </c>
      <c r="E68" s="23" t="str">
        <f>VLOOKUP(A68,'PRECIOS UNITARIOS'!A68:E399,5,0)</f>
        <v>UN</v>
      </c>
      <c r="F68" s="23">
        <f>VLOOKUP(A68,'PRECIOS UNITARIOS'!A68:F399,6,0)</f>
        <v>19220</v>
      </c>
      <c r="G68" s="23">
        <f>VLOOKUP(A68,'PRECIOS UNITARIOS'!A68:G399,7,0)</f>
        <v>5</v>
      </c>
      <c r="H68" s="23">
        <f t="shared" si="3"/>
        <v>96100</v>
      </c>
      <c r="I68" s="5" t="str">
        <f>+'EV PRECIO REFERENCIA'!I68</f>
        <v/>
      </c>
      <c r="J68" s="5" t="str">
        <f>+'EV PRECIO REFERENCIA'!K68</f>
        <v>NO CUMPLE</v>
      </c>
      <c r="K68" s="6">
        <f>+IF(J68="NO OFERTADO",0,IF(J68="NO CUMPLE EV TECNICA",0,IF(J68="NO CUMPLE",0,IF(J68="CUMPLE",('PRECIOS UNITARIOS'!$BB68*500)/I68))))</f>
        <v>0</v>
      </c>
      <c r="L68" s="5" t="str">
        <f>+'EV PRECIO REFERENCIA'!L68</f>
        <v/>
      </c>
      <c r="M68" s="5" t="str">
        <f>+'EV PRECIO REFERENCIA'!N68</f>
        <v>NO CUMPLE</v>
      </c>
      <c r="N68" s="6">
        <f>+IF(M68="NO OFERTADO",0,IF(M68="NO CUMPLE EV TECNICA",0,IF(M68="NO CUMPLE",0,IF(M68="CUMPLE",('PRECIOS UNITARIOS'!$BB68*500)/L68))))</f>
        <v>0</v>
      </c>
      <c r="O68" s="5" t="str">
        <f>+'PRECIOS UNITARIOS'!N68</f>
        <v/>
      </c>
      <c r="P68" s="5" t="str">
        <f>+'EV PRECIO REFERENCIA'!Q68</f>
        <v>NO CUMPLE</v>
      </c>
      <c r="Q68" s="6">
        <f>+IF(P68="NO OFERTADO",0,IF(P68="NO CUMPLE EV TECNICA",0,IF(P68="NO CUMPLE",0,IF(P68="CUMPLE",('PRECIOS UNITARIOS'!$BB68*500)/O68))))</f>
        <v>0</v>
      </c>
      <c r="R68" s="5" t="str">
        <f>+'PRECIOS UNITARIOS'!P68</f>
        <v/>
      </c>
      <c r="S68" s="5" t="str">
        <f>+'EV PRECIO REFERENCIA'!T68</f>
        <v>NO CUMPLE</v>
      </c>
      <c r="T68" s="6">
        <f>+IF(S68="NO OFERTADO",0,IF(S68="NO CUMPLE EV TECNICA",0,IF(S68="NO CUMPLE",0,IF(S68="CUMPLE",('PRECIOS UNITARIOS'!$BB68*500)/R68))))</f>
        <v>0</v>
      </c>
      <c r="U68" s="6" t="str">
        <f>+'EV PRECIO REFERENCIA'!U68</f>
        <v/>
      </c>
      <c r="V68" s="5" t="str">
        <f>+'EV PRECIO REFERENCIA'!W68</f>
        <v>NO CUMPLE</v>
      </c>
      <c r="W68" s="6">
        <f>+IF(V68="NO OFERTADO",0,IF(V68="NO CUMPLE EV TECNICA",0,IF(V68="NO CUMPLE",0,IF(V68="CUMPLE",('PRECIOS UNITARIOS'!$BB68*500)/U68))))</f>
        <v>0</v>
      </c>
      <c r="X68" s="6" t="str">
        <f>+'EV PRECIO REFERENCIA'!X68</f>
        <v/>
      </c>
      <c r="Y68" s="5" t="str">
        <f>+'EV PRECIO REFERENCIA'!Z68</f>
        <v>NO CUMPLE</v>
      </c>
      <c r="Z68" s="6">
        <f>+IF(Y68="NO OFERTADO",0,IF(Y68="NO CUMPLE EV TECNICA",0,IF(Y68="NO CUMPLE",0,IF(Y68="CUMPLE",('PRECIOS UNITARIOS'!$BB68*500)/X68))))</f>
        <v>0</v>
      </c>
      <c r="AA68" s="260" t="str">
        <f>+'PRECIOS UNITARIOS'!X68</f>
        <v/>
      </c>
      <c r="AB68" s="5" t="str">
        <f>+'EV PRECIO REFERENCIA'!AF68</f>
        <v>NO CUMPLE</v>
      </c>
      <c r="AC68" s="6">
        <f>+IF(AB68="NO OFERTADO",0,IF(AB68="NO CUMPLE EV TECNICA",0,IF(AB68="NO CUMPLE",0,IF(AB68="CUMPLE",('PRECIOS UNITARIOS'!$BB68*500)/AA68))))</f>
        <v>0</v>
      </c>
      <c r="AD68" s="5" t="str">
        <f>+'PRECIOS UNITARIOS'!Z68</f>
        <v/>
      </c>
      <c r="AE68" s="5" t="str">
        <f>+'EV PRECIO REFERENCIA'!AI68</f>
        <v>NO CUMPLE</v>
      </c>
      <c r="AF68" s="6">
        <f>+IF(AE68="NO OFERTADO",0,IF(AE68="NO CUMPLE EV TECNICA",0,IF(AE68="NO CUMPLE",0,IF(AE68="CUMPLE",('PRECIOS UNITARIOS'!$BB68*500)/AD68))))</f>
        <v>0</v>
      </c>
      <c r="AG68" s="5" t="str">
        <f>+'PRECIOS UNITARIOS'!AB68</f>
        <v/>
      </c>
      <c r="AH68" s="5" t="str">
        <f>+'EV PRECIO REFERENCIA'!AL68</f>
        <v>NO CUMPLE</v>
      </c>
      <c r="AI68" s="6">
        <f>+IF(AH68="NO OFERTADO",0,IF(AH68="NO CUMPLE EV TECNICA",0,IF(AH68="NO CUMPLE",0,IF(AH68="CUMPLE",('PRECIOS UNITARIOS'!$BB68*500)/AG68))))</f>
        <v>0</v>
      </c>
      <c r="AJ68" s="5" t="str">
        <f>+'PRECIOS UNITARIOS'!AD68</f>
        <v/>
      </c>
      <c r="AK68" s="5" t="str">
        <f>+'EV PRECIO REFERENCIA'!AO68</f>
        <v>NO CUMPLE</v>
      </c>
      <c r="AL68" s="6">
        <f>+IF(AK68="NO OFERTADO",0,IF(AK68="NO CUMPLE EV TECNICA",0,IF(AK68="NO CUMPLE",0,IF(AK68="CUMPLE",('PRECIOS UNITARIOS'!$BB68*500)/AJ68))))</f>
        <v>0</v>
      </c>
      <c r="AM68" s="5" t="str">
        <f>+'PRECIOS UNITARIOS'!AF68</f>
        <v/>
      </c>
      <c r="AN68" s="5" t="str">
        <f>+'EV PRECIO REFERENCIA'!AR68</f>
        <v>NO CUMPLE</v>
      </c>
      <c r="AO68" s="6">
        <f>+IF(AN68="NO OFERTADO",0,IF(AN68="NO CUMPLE EV TECNICA",0,IF(AN68="NO CUMPLE",0,IF(AN68="CUMPLE",('PRECIOS UNITARIOS'!$BB68*500)/AM68))))</f>
        <v>0</v>
      </c>
      <c r="AP68" s="5" t="str">
        <f>+'PRECIOS UNITARIOS'!AH68</f>
        <v/>
      </c>
      <c r="AQ68" s="5" t="str">
        <f>+'EV PRECIO REFERENCIA'!AU68</f>
        <v>NO CUMPLE</v>
      </c>
      <c r="AR68" s="6">
        <f>+IF(AQ68="NO OFERTADO",0,IF(AQ68="NO CUMPLE EV TECNICA",0,IF(AQ68="NO CUMPLE",0,IF(AQ68="CUMPLE",('PRECIOS UNITARIOS'!$BB68*500)/AP68))))</f>
        <v>0</v>
      </c>
      <c r="AS68" s="5" t="str">
        <f>+'PRECIOS UNITARIOS'!AJ68</f>
        <v/>
      </c>
      <c r="AT68" s="5" t="str">
        <f>+'EV PRECIO REFERENCIA'!AX68</f>
        <v>NO CUMPLE</v>
      </c>
      <c r="AU68" s="6">
        <f>+IF(AT68="NO OFERTADO",0,IF(AT68="NO CUMPLE EV TECNICA",0,IF(AT68="NO CUMPLE",0,IF(AT68="CUMPLE",('PRECIOS UNITARIOS'!$BB68*500)/AS68))))</f>
        <v>0</v>
      </c>
      <c r="AV68" s="5" t="str">
        <f>+'EV PRECIO REFERENCIA'!AY68</f>
        <v/>
      </c>
      <c r="AW68" s="5" t="str">
        <f>+'EV PRECIO REFERENCIA'!BA68</f>
        <v>NO CUMPLE</v>
      </c>
      <c r="AX68" s="6">
        <f>+IF(AW68="NO OFERTADO",0,IF(AW68="NO CUMPLE EV TECNICA",0,IF(AW68="NO CUMPLE",0,IF(AW68="CUMPLE",('PRECIOS UNITARIOS'!$BB68*500)/AV68))))</f>
        <v>0</v>
      </c>
      <c r="AY68" s="5" t="str">
        <f>+'EV PRECIO REFERENCIA'!BB68</f>
        <v/>
      </c>
      <c r="AZ68" s="5" t="str">
        <f>+'EV PRECIO REFERENCIA'!BD68</f>
        <v>NO CUMPLE</v>
      </c>
      <c r="BA68" s="6">
        <f>+IF(AZ68="NO OFERTADO",0,IF(AZ68="NO CUMPLE EV TECNICA",0,IF(AZ68="NO CUMPLE",0,IF(AZ68="CUMPLE",('PRECIOS UNITARIOS'!$BB68*500)/AY68))))</f>
        <v>0</v>
      </c>
      <c r="BB68" s="5" t="str">
        <f>+'PRECIOS UNITARIOS'!AP68</f>
        <v/>
      </c>
      <c r="BC68" s="5" t="str">
        <f>+'EV PRECIO REFERENCIA'!BG68</f>
        <v>NO CUMPLE</v>
      </c>
      <c r="BD68" s="6">
        <f>+IF(BC68="NO OFERTADO",0,IF(BC68="NO CUMPLE EV TECNICA",0,IF(BC68="NO CUMPLE",0,IF(BC68="CUMPLE",('PRECIOS UNITARIOS'!$BB68*500)/BB68))))</f>
        <v>0</v>
      </c>
      <c r="BE68" s="5" t="str">
        <f>+'PRECIOS UNITARIOS'!AR68</f>
        <v/>
      </c>
      <c r="BF68" s="5" t="str">
        <f>+'EV PRECIO REFERENCIA'!BJ68</f>
        <v>NO CUMPLE</v>
      </c>
      <c r="BG68" s="6">
        <f>+IF(BF68="NO OFERTADO",0,IF(BF68="NO CUMPLE EV TECNICA",0,IF(BF68="NO CUMPLE",0,IF(BF68="CUMPLE",('PRECIOS UNITARIOS'!$BB68*500)/BE68))))</f>
        <v>0</v>
      </c>
      <c r="BH68" s="5">
        <f>+'EV PRECIO REFERENCIA'!BK68</f>
        <v>22000</v>
      </c>
      <c r="BI68" s="5" t="str">
        <f>+'EV PRECIO REFERENCIA'!BM68</f>
        <v>CUMPLE</v>
      </c>
      <c r="BJ68" s="6">
        <f>+IF(BI68="NO OFERTADO",0,IF(BI68="NO CUMPLE EV TECNICA",0,IF(BI68="NO CUMPLE",0,IF(BI68="CUMPLE",('PRECIOS UNITARIOS'!$BB68*500)/BH68))))</f>
        <v>500</v>
      </c>
      <c r="BK68" s="5" t="str">
        <f>+'EV PRECIO REFERENCIA'!BQ68</f>
        <v/>
      </c>
      <c r="BL68" s="5" t="str">
        <f>+'EV PRECIO REFERENCIA'!BS68</f>
        <v>NO CUMPLE</v>
      </c>
      <c r="BM68" s="6">
        <f>+IF(BL68="NO OFERTADO",0,IF(BL68="NO CUMPLE EV TECNICA",0,IF(BL68="NO CUMPLE",0,IF(BL68="CUMPLE",('PRECIOS UNITARIOS'!$BB68*500)/BK68))))</f>
        <v>0</v>
      </c>
      <c r="BN68" s="5" t="str">
        <f>+'PRECIOS UNITARIOS'!AX68</f>
        <v/>
      </c>
      <c r="BO68" s="5" t="str">
        <f>+'EV PRECIO REFERENCIA'!BV68</f>
        <v>NO CUMPLE</v>
      </c>
      <c r="BP68" s="6">
        <f>+IF(BO68="NO OFERTADO",0,IF(BO68="NO CUMPLE EV TECNICA",0,IF(BO68="NO CUMPLE",0,IF(BO68="CUMPLE",('PRECIOS UNITARIOS'!$BB68*500)/BN68))))</f>
        <v>0</v>
      </c>
      <c r="BQ68" s="6">
        <f t="shared" si="2"/>
        <v>500</v>
      </c>
      <c r="BR68" s="6" t="s">
        <v>1065</v>
      </c>
      <c r="BS68" s="6">
        <v>0</v>
      </c>
      <c r="BT68" s="6" t="s">
        <v>847</v>
      </c>
      <c r="BU68" s="6">
        <v>0</v>
      </c>
      <c r="BV68" s="6" t="s">
        <v>847</v>
      </c>
      <c r="BW68" s="154" t="s">
        <v>823</v>
      </c>
      <c r="BX68" s="3" t="e">
        <v>#N/A</v>
      </c>
    </row>
    <row r="69" spans="1:77" ht="25.5" x14ac:dyDescent="0.2">
      <c r="A69" s="18">
        <f t="shared" si="0"/>
        <v>60</v>
      </c>
      <c r="B69" s="22" t="str">
        <f>VLOOKUP(A69,'PRECIOS UNITARIOS'!A69:B400,2,0)</f>
        <v>DM1827</v>
      </c>
      <c r="C69" s="135" t="str">
        <f>VLOOKUP(A69,'PRECIOS UNITARIOS'!A69:C400,3,0)</f>
        <v>DESINCRUSTANTE REMOVEDOR DE OXIDO Y CORROSION PARA INSTRUMENT. QUIR.</v>
      </c>
      <c r="D69" s="18">
        <f>VLOOKUP(A69,'PRECIOS UNITARIOS'!A69:D400,4,0)</f>
        <v>1</v>
      </c>
      <c r="E69" s="23" t="str">
        <f>VLOOKUP(A69,'PRECIOS UNITARIOS'!A69:E400,5,0)</f>
        <v>UN</v>
      </c>
      <c r="F69" s="23">
        <f>VLOOKUP(A69,'PRECIOS UNITARIOS'!A69:F400,6,0)</f>
        <v>195517</v>
      </c>
      <c r="G69" s="23">
        <f>VLOOKUP(A69,'PRECIOS UNITARIOS'!A69:G400,7,0)</f>
        <v>2</v>
      </c>
      <c r="H69" s="23">
        <f t="shared" si="3"/>
        <v>391034</v>
      </c>
      <c r="I69" s="5" t="str">
        <f>+'EV PRECIO REFERENCIA'!I69</f>
        <v/>
      </c>
      <c r="J69" s="5" t="str">
        <f>+'EV PRECIO REFERENCIA'!K69</f>
        <v>NO CUMPLE</v>
      </c>
      <c r="K69" s="6">
        <f>+IF(J69="NO OFERTADO",0,IF(J69="NO CUMPLE EV TECNICA",0,IF(J69="NO CUMPLE",0,IF(J69="CUMPLE",('PRECIOS UNITARIOS'!$BB69*500)/I69))))</f>
        <v>0</v>
      </c>
      <c r="L69" s="5" t="str">
        <f>+'EV PRECIO REFERENCIA'!L69</f>
        <v/>
      </c>
      <c r="M69" s="5" t="str">
        <f>+'EV PRECIO REFERENCIA'!N69</f>
        <v>NO CUMPLE</v>
      </c>
      <c r="N69" s="6">
        <f>+IF(M69="NO OFERTADO",0,IF(M69="NO CUMPLE EV TECNICA",0,IF(M69="NO CUMPLE",0,IF(M69="CUMPLE",('PRECIOS UNITARIOS'!$BB69*500)/L69))))</f>
        <v>0</v>
      </c>
      <c r="O69" s="5" t="str">
        <f>+'PRECIOS UNITARIOS'!N69</f>
        <v/>
      </c>
      <c r="P69" s="5" t="str">
        <f>+'EV PRECIO REFERENCIA'!Q69</f>
        <v>NO CUMPLE</v>
      </c>
      <c r="Q69" s="6">
        <f>+IF(P69="NO OFERTADO",0,IF(P69="NO CUMPLE EV TECNICA",0,IF(P69="NO CUMPLE",0,IF(P69="CUMPLE",('PRECIOS UNITARIOS'!$BB69*500)/O69))))</f>
        <v>0</v>
      </c>
      <c r="R69" s="5" t="str">
        <f>+'PRECIOS UNITARIOS'!P69</f>
        <v/>
      </c>
      <c r="S69" s="5" t="str">
        <f>+'EV PRECIO REFERENCIA'!T69</f>
        <v>NO CUMPLE</v>
      </c>
      <c r="T69" s="6">
        <f>+IF(S69="NO OFERTADO",0,IF(S69="NO CUMPLE EV TECNICA",0,IF(S69="NO CUMPLE",0,IF(S69="CUMPLE",('PRECIOS UNITARIOS'!$BB69*500)/R69))))</f>
        <v>0</v>
      </c>
      <c r="U69" s="6" t="str">
        <f>+'EV PRECIO REFERENCIA'!U69</f>
        <v/>
      </c>
      <c r="V69" s="5" t="str">
        <f>+'EV PRECIO REFERENCIA'!W69</f>
        <v>NO CUMPLE</v>
      </c>
      <c r="W69" s="6">
        <f>+IF(V69="NO OFERTADO",0,IF(V69="NO CUMPLE EV TECNICA",0,IF(V69="NO CUMPLE",0,IF(V69="CUMPLE",('PRECIOS UNITARIOS'!$BB69*500)/U69))))</f>
        <v>0</v>
      </c>
      <c r="X69" s="347">
        <f>+'EV PRECIO REFERENCIA'!X69</f>
        <v>190400</v>
      </c>
      <c r="Y69" s="5" t="str">
        <f>+'EV PRECIO REFERENCIA'!Z69</f>
        <v>CUMPLE</v>
      </c>
      <c r="Z69" s="6">
        <f>+IF(Y69="NO OFERTADO",0,IF(Y69="NO CUMPLE EV TECNICA",0,IF(Y69="NO CUMPLE",0,IF(Y69="CUMPLE",('PRECIOS UNITARIOS'!$BB69*500)/X69))))</f>
        <v>500</v>
      </c>
      <c r="AA69" s="260" t="str">
        <f>+'PRECIOS UNITARIOS'!X69</f>
        <v/>
      </c>
      <c r="AB69" s="5" t="str">
        <f>+'EV PRECIO REFERENCIA'!AF69</f>
        <v>NO CUMPLE</v>
      </c>
      <c r="AC69" s="6">
        <f>+IF(AB69="NO OFERTADO",0,IF(AB69="NO CUMPLE EV TECNICA",0,IF(AB69="NO CUMPLE",0,IF(AB69="CUMPLE",('PRECIOS UNITARIOS'!$BB69*500)/AA69))))</f>
        <v>0</v>
      </c>
      <c r="AD69" s="5" t="str">
        <f>+'PRECIOS UNITARIOS'!Z69</f>
        <v/>
      </c>
      <c r="AE69" s="5" t="str">
        <f>+'EV PRECIO REFERENCIA'!AI69</f>
        <v>NO CUMPLE</v>
      </c>
      <c r="AF69" s="6">
        <f>+IF(AE69="NO OFERTADO",0,IF(AE69="NO CUMPLE EV TECNICA",0,IF(AE69="NO CUMPLE",0,IF(AE69="CUMPLE",('PRECIOS UNITARIOS'!$BB69*500)/AD69))))</f>
        <v>0</v>
      </c>
      <c r="AG69" s="5" t="str">
        <f>+'PRECIOS UNITARIOS'!AB69</f>
        <v/>
      </c>
      <c r="AH69" s="5" t="str">
        <f>+'EV PRECIO REFERENCIA'!AL69</f>
        <v>NO CUMPLE</v>
      </c>
      <c r="AI69" s="6">
        <f>+IF(AH69="NO OFERTADO",0,IF(AH69="NO CUMPLE EV TECNICA",0,IF(AH69="NO CUMPLE",0,IF(AH69="CUMPLE",('PRECIOS UNITARIOS'!$BB69*500)/AG69))))</f>
        <v>0</v>
      </c>
      <c r="AJ69" s="5" t="str">
        <f>+'PRECIOS UNITARIOS'!AD69</f>
        <v/>
      </c>
      <c r="AK69" s="5" t="str">
        <f>+'EV PRECIO REFERENCIA'!AO69</f>
        <v>NO CUMPLE</v>
      </c>
      <c r="AL69" s="6">
        <f>+IF(AK69="NO OFERTADO",0,IF(AK69="NO CUMPLE EV TECNICA",0,IF(AK69="NO CUMPLE",0,IF(AK69="CUMPLE",('PRECIOS UNITARIOS'!$BB69*500)/AJ69))))</f>
        <v>0</v>
      </c>
      <c r="AM69" s="5" t="str">
        <f>+'PRECIOS UNITARIOS'!AF69</f>
        <v/>
      </c>
      <c r="AN69" s="5" t="str">
        <f>+'EV PRECIO REFERENCIA'!AR69</f>
        <v>NO CUMPLE</v>
      </c>
      <c r="AO69" s="6">
        <f>+IF(AN69="NO OFERTADO",0,IF(AN69="NO CUMPLE EV TECNICA",0,IF(AN69="NO CUMPLE",0,IF(AN69="CUMPLE",('PRECIOS UNITARIOS'!$BB69*500)/AM69))))</f>
        <v>0</v>
      </c>
      <c r="AP69" s="5" t="str">
        <f>+'PRECIOS UNITARIOS'!AH69</f>
        <v/>
      </c>
      <c r="AQ69" s="5" t="str">
        <f>+'EV PRECIO REFERENCIA'!AU69</f>
        <v>NO CUMPLE</v>
      </c>
      <c r="AR69" s="6">
        <f>+IF(AQ69="NO OFERTADO",0,IF(AQ69="NO CUMPLE EV TECNICA",0,IF(AQ69="NO CUMPLE",0,IF(AQ69="CUMPLE",('PRECIOS UNITARIOS'!$BB69*500)/AP69))))</f>
        <v>0</v>
      </c>
      <c r="AS69" s="5" t="str">
        <f>+'PRECIOS UNITARIOS'!AJ69</f>
        <v/>
      </c>
      <c r="AT69" s="5" t="str">
        <f>+'EV PRECIO REFERENCIA'!AX69</f>
        <v>NO CUMPLE</v>
      </c>
      <c r="AU69" s="6">
        <f>+IF(AT69="NO OFERTADO",0,IF(AT69="NO CUMPLE EV TECNICA",0,IF(AT69="NO CUMPLE",0,IF(AT69="CUMPLE",('PRECIOS UNITARIOS'!$BB69*500)/AS69))))</f>
        <v>0</v>
      </c>
      <c r="AV69" s="5" t="str">
        <f>+'EV PRECIO REFERENCIA'!AY69</f>
        <v/>
      </c>
      <c r="AW69" s="5" t="str">
        <f>+'EV PRECIO REFERENCIA'!BA69</f>
        <v>NO CUMPLE</v>
      </c>
      <c r="AX69" s="6">
        <f>+IF(AW69="NO OFERTADO",0,IF(AW69="NO CUMPLE EV TECNICA",0,IF(AW69="NO CUMPLE",0,IF(AW69="CUMPLE",('PRECIOS UNITARIOS'!$BB69*500)/AV69))))</f>
        <v>0</v>
      </c>
      <c r="AY69" s="5" t="str">
        <f>+'EV PRECIO REFERENCIA'!BB69</f>
        <v/>
      </c>
      <c r="AZ69" s="5" t="str">
        <f>+'EV PRECIO REFERENCIA'!BD69</f>
        <v>NO CUMPLE</v>
      </c>
      <c r="BA69" s="6">
        <f>+IF(AZ69="NO OFERTADO",0,IF(AZ69="NO CUMPLE EV TECNICA",0,IF(AZ69="NO CUMPLE",0,IF(AZ69="CUMPLE",('PRECIOS UNITARIOS'!$BB69*500)/AY69))))</f>
        <v>0</v>
      </c>
      <c r="BB69" s="5" t="str">
        <f>+'PRECIOS UNITARIOS'!AP69</f>
        <v/>
      </c>
      <c r="BC69" s="5" t="str">
        <f>+'EV PRECIO REFERENCIA'!BG69</f>
        <v>NO CUMPLE</v>
      </c>
      <c r="BD69" s="6">
        <f>+IF(BC69="NO OFERTADO",0,IF(BC69="NO CUMPLE EV TECNICA",0,IF(BC69="NO CUMPLE",0,IF(BC69="CUMPLE",('PRECIOS UNITARIOS'!$BB69*500)/BB69))))</f>
        <v>0</v>
      </c>
      <c r="BE69" s="5" t="str">
        <f>+'PRECIOS UNITARIOS'!AR69</f>
        <v/>
      </c>
      <c r="BF69" s="5" t="str">
        <f>+'EV PRECIO REFERENCIA'!BJ69</f>
        <v>NO CUMPLE</v>
      </c>
      <c r="BG69" s="6">
        <f>+IF(BF69="NO OFERTADO",0,IF(BF69="NO CUMPLE EV TECNICA",0,IF(BF69="NO CUMPLE",0,IF(BF69="CUMPLE",('PRECIOS UNITARIOS'!$BB69*500)/BE69))))</f>
        <v>0</v>
      </c>
      <c r="BH69" s="5" t="str">
        <f>+'EV PRECIO REFERENCIA'!BK69</f>
        <v/>
      </c>
      <c r="BI69" s="5" t="str">
        <f>+'EV PRECIO REFERENCIA'!BM69</f>
        <v>NO CUMPLE</v>
      </c>
      <c r="BJ69" s="6">
        <f>+IF(BI69="NO OFERTADO",0,IF(BI69="NO CUMPLE EV TECNICA",0,IF(BI69="NO CUMPLE",0,IF(BI69="CUMPLE",('PRECIOS UNITARIOS'!$BB69*500)/BH69))))</f>
        <v>0</v>
      </c>
      <c r="BK69" s="5" t="str">
        <f>+'EV PRECIO REFERENCIA'!BQ69</f>
        <v/>
      </c>
      <c r="BL69" s="5" t="str">
        <f>+'EV PRECIO REFERENCIA'!BS69</f>
        <v>NO CUMPLE</v>
      </c>
      <c r="BM69" s="6">
        <f>+IF(BL69="NO OFERTADO",0,IF(BL69="NO CUMPLE EV TECNICA",0,IF(BL69="NO CUMPLE",0,IF(BL69="CUMPLE",('PRECIOS UNITARIOS'!$BB69*500)/BK69))))</f>
        <v>0</v>
      </c>
      <c r="BN69" s="5" t="str">
        <f>+'PRECIOS UNITARIOS'!AX69</f>
        <v/>
      </c>
      <c r="BO69" s="5" t="str">
        <f>+'EV PRECIO REFERENCIA'!BV69</f>
        <v>NO CUMPLE</v>
      </c>
      <c r="BP69" s="6">
        <f>+IF(BO69="NO OFERTADO",0,IF(BO69="NO CUMPLE EV TECNICA",0,IF(BO69="NO CUMPLE",0,IF(BO69="CUMPLE",('PRECIOS UNITARIOS'!$BB69*500)/BN69))))</f>
        <v>0</v>
      </c>
      <c r="BQ69" s="6">
        <f t="shared" si="2"/>
        <v>500</v>
      </c>
      <c r="BR69" s="6" t="s">
        <v>722</v>
      </c>
      <c r="BS69" s="6">
        <f>MAX($K69,$N69,$Q69,$T69,$AF69,$AI69,$AL69,$AO69,$AU69,$BD69,$BG69,$BP69,$AC69,$W69,$BA69,$BM69,)</f>
        <v>0</v>
      </c>
      <c r="BT69" s="6" t="s">
        <v>1025</v>
      </c>
      <c r="BU69" s="6">
        <f>MAX($K69,$N69,$Q69,$T69,$AF69,$AI69,$AL69,$AO69,$AU69,$BD69,$BG69,$BP69,$AC69,$W69,$BA69,$BM69,)</f>
        <v>0</v>
      </c>
      <c r="BV69" s="6" t="s">
        <v>1023</v>
      </c>
      <c r="BW69" s="154" t="s">
        <v>722</v>
      </c>
      <c r="BX69" s="3" t="e">
        <v>#N/A</v>
      </c>
    </row>
    <row r="70" spans="1:77" ht="63.75" x14ac:dyDescent="0.2">
      <c r="A70" s="18">
        <f t="shared" si="0"/>
        <v>61</v>
      </c>
      <c r="B70" s="22" t="str">
        <f>VLOOKUP(A70,'PRECIOS UNITARIOS'!A70:B401,2,0)</f>
        <v>DM609</v>
      </c>
      <c r="C70" s="135" t="str">
        <f>VLOOKUP(A70,'PRECIOS UNITARIOS'!A70:C401,3,0)</f>
        <v>DETERGENTE LÍQUIDO CONCENTRADO NEUTRO Y BIODEGRADABLE PARA AREAS, SUPERFICIES Y EQUIPOS BIOMÉDICOS Y ELEMENTOS DE USO HOSPITALARIO E INDUSTRIAL PRESENTACIÓN DE 3 A 5L</v>
      </c>
      <c r="D70" s="18">
        <f>VLOOKUP(A70,'PRECIOS UNITARIOS'!A70:D401,4,0)</f>
        <v>1</v>
      </c>
      <c r="E70" s="23" t="str">
        <f>VLOOKUP(A70,'PRECIOS UNITARIOS'!A70:E401,5,0)</f>
        <v>UN</v>
      </c>
      <c r="F70" s="23">
        <f>VLOOKUP(A70,'PRECIOS UNITARIOS'!A70:F401,6,0)</f>
        <v>30250</v>
      </c>
      <c r="G70" s="23">
        <f>VLOOKUP(A70,'PRECIOS UNITARIOS'!A70:G401,7,0)</f>
        <v>15</v>
      </c>
      <c r="H70" s="23">
        <f t="shared" si="3"/>
        <v>453750</v>
      </c>
      <c r="I70" s="5" t="str">
        <f>+'EV PRECIO REFERENCIA'!I70</f>
        <v/>
      </c>
      <c r="J70" s="5" t="str">
        <f>+'EV PRECIO REFERENCIA'!K70</f>
        <v>NO CUMPLE</v>
      </c>
      <c r="K70" s="6">
        <f>+IF(J70="NO OFERTADO",0,IF(J70="NO CUMPLE EV TECNICA",0,IF(J70="NO CUMPLE",0,IF(J70="CUMPLE",('PRECIOS UNITARIOS'!$BB70*500)/I70))))</f>
        <v>0</v>
      </c>
      <c r="L70" s="5" t="str">
        <f>+'EV PRECIO REFERENCIA'!L70</f>
        <v/>
      </c>
      <c r="M70" s="5" t="str">
        <f>+'EV PRECIO REFERENCIA'!N70</f>
        <v>NO CUMPLE</v>
      </c>
      <c r="N70" s="6">
        <f>+IF(M70="NO OFERTADO",0,IF(M70="NO CUMPLE EV TECNICA",0,IF(M70="NO CUMPLE",0,IF(M70="CUMPLE",('PRECIOS UNITARIOS'!$BB70*500)/L70))))</f>
        <v>0</v>
      </c>
      <c r="O70" s="5" t="str">
        <f>+'PRECIOS UNITARIOS'!N70</f>
        <v/>
      </c>
      <c r="P70" s="5" t="str">
        <f>+'EV PRECIO REFERENCIA'!Q70</f>
        <v>NO CUMPLE</v>
      </c>
      <c r="Q70" s="6">
        <f>+IF(P70="NO OFERTADO",0,IF(P70="NO CUMPLE EV TECNICA",0,IF(P70="NO CUMPLE",0,IF(P70="CUMPLE",('PRECIOS UNITARIOS'!$BB70*500)/O70))))</f>
        <v>0</v>
      </c>
      <c r="R70" s="5" t="str">
        <f>+'PRECIOS UNITARIOS'!P70</f>
        <v/>
      </c>
      <c r="S70" s="5" t="str">
        <f>+'EV PRECIO REFERENCIA'!T70</f>
        <v>NO CUMPLE</v>
      </c>
      <c r="T70" s="6">
        <f>+IF(S70="NO OFERTADO",0,IF(S70="NO CUMPLE EV TECNICA",0,IF(S70="NO CUMPLE",0,IF(S70="CUMPLE",('PRECIOS UNITARIOS'!$BB70*500)/R70))))</f>
        <v>0</v>
      </c>
      <c r="U70" s="6" t="str">
        <f>+'EV PRECIO REFERENCIA'!U70</f>
        <v/>
      </c>
      <c r="V70" s="5" t="str">
        <f>+'EV PRECIO REFERENCIA'!W70</f>
        <v>NO CUMPLE</v>
      </c>
      <c r="W70" s="6">
        <f>+IF(V70="NO OFERTADO",0,IF(V70="NO CUMPLE EV TECNICA",0,IF(V70="NO CUMPLE",0,IF(V70="CUMPLE",('PRECIOS UNITARIOS'!$BB70*500)/U70))))</f>
        <v>0</v>
      </c>
      <c r="X70" s="6" t="str">
        <f>+'EV PRECIO REFERENCIA'!X70</f>
        <v/>
      </c>
      <c r="Y70" s="5" t="str">
        <f>+'EV PRECIO REFERENCIA'!Z70</f>
        <v>NO CUMPLE</v>
      </c>
      <c r="Z70" s="6">
        <f>+IF(Y70="NO OFERTADO",0,IF(Y70="NO CUMPLE EV TECNICA",0,IF(Y70="NO CUMPLE",0,IF(Y70="CUMPLE",('PRECIOS UNITARIOS'!$BB70*500)/X70))))</f>
        <v>0</v>
      </c>
      <c r="AA70" s="260" t="str">
        <f>+'PRECIOS UNITARIOS'!X70</f>
        <v/>
      </c>
      <c r="AB70" s="5" t="str">
        <f>+'EV PRECIO REFERENCIA'!AF70</f>
        <v>NO CUMPLE</v>
      </c>
      <c r="AC70" s="6">
        <f>+IF(AB70="NO OFERTADO",0,IF(AB70="NO CUMPLE EV TECNICA",0,IF(AB70="NO CUMPLE",0,IF(AB70="CUMPLE",('PRECIOS UNITARIOS'!$BB70*500)/AA70))))</f>
        <v>0</v>
      </c>
      <c r="AD70" s="5" t="str">
        <f>+'PRECIOS UNITARIOS'!Z70</f>
        <v/>
      </c>
      <c r="AE70" s="5" t="str">
        <f>+'EV PRECIO REFERENCIA'!AI70</f>
        <v>NO CUMPLE</v>
      </c>
      <c r="AF70" s="6">
        <f>+IF(AE70="NO OFERTADO",0,IF(AE70="NO CUMPLE EV TECNICA",0,IF(AE70="NO CUMPLE",0,IF(AE70="CUMPLE",('PRECIOS UNITARIOS'!$BB70*500)/AD70))))</f>
        <v>0</v>
      </c>
      <c r="AG70" s="5" t="str">
        <f>+'PRECIOS UNITARIOS'!AB70</f>
        <v/>
      </c>
      <c r="AH70" s="5" t="str">
        <f>+'EV PRECIO REFERENCIA'!AL70</f>
        <v>NO CUMPLE</v>
      </c>
      <c r="AI70" s="6">
        <f>+IF(AH70="NO OFERTADO",0,IF(AH70="NO CUMPLE EV TECNICA",0,IF(AH70="NO CUMPLE",0,IF(AH70="CUMPLE",('PRECIOS UNITARIOS'!$BB70*500)/AG70))))</f>
        <v>0</v>
      </c>
      <c r="AJ70" s="5" t="str">
        <f>+'PRECIOS UNITARIOS'!AD70</f>
        <v/>
      </c>
      <c r="AK70" s="5" t="str">
        <f>+'EV PRECIO REFERENCIA'!AO70</f>
        <v>NO CUMPLE</v>
      </c>
      <c r="AL70" s="6">
        <f>+IF(AK70="NO OFERTADO",0,IF(AK70="NO CUMPLE EV TECNICA",0,IF(AK70="NO CUMPLE",0,IF(AK70="CUMPLE",('PRECIOS UNITARIOS'!$BB70*500)/AJ70))))</f>
        <v>0</v>
      </c>
      <c r="AM70" s="5" t="str">
        <f>+'PRECIOS UNITARIOS'!AF70</f>
        <v/>
      </c>
      <c r="AN70" s="5" t="str">
        <f>+'EV PRECIO REFERENCIA'!AR70</f>
        <v>NO CUMPLE</v>
      </c>
      <c r="AO70" s="6">
        <f>+IF(AN70="NO OFERTADO",0,IF(AN70="NO CUMPLE EV TECNICA",0,IF(AN70="NO CUMPLE",0,IF(AN70="CUMPLE",('PRECIOS UNITARIOS'!$BB70*500)/AM70))))</f>
        <v>0</v>
      </c>
      <c r="AP70" s="5" t="str">
        <f>+'PRECIOS UNITARIOS'!AH70</f>
        <v/>
      </c>
      <c r="AQ70" s="5" t="str">
        <f>+'EV PRECIO REFERENCIA'!AU70</f>
        <v>NO CUMPLE</v>
      </c>
      <c r="AR70" s="6">
        <f>+IF(AQ70="NO OFERTADO",0,IF(AQ70="NO CUMPLE EV TECNICA",0,IF(AQ70="NO CUMPLE",0,IF(AQ70="CUMPLE",('PRECIOS UNITARIOS'!$BB70*500)/AP70))))</f>
        <v>0</v>
      </c>
      <c r="AS70" s="5" t="str">
        <f>+'PRECIOS UNITARIOS'!AJ70</f>
        <v/>
      </c>
      <c r="AT70" s="5" t="str">
        <f>+'EV PRECIO REFERENCIA'!AX70</f>
        <v>NO CUMPLE</v>
      </c>
      <c r="AU70" s="6">
        <f>+IF(AT70="NO OFERTADO",0,IF(AT70="NO CUMPLE EV TECNICA",0,IF(AT70="NO CUMPLE",0,IF(AT70="CUMPLE",('PRECIOS UNITARIOS'!$BB70*500)/AS70))))</f>
        <v>0</v>
      </c>
      <c r="AV70" s="5" t="str">
        <f>+'EV PRECIO REFERENCIA'!AY70</f>
        <v/>
      </c>
      <c r="AW70" s="5" t="str">
        <f>+'EV PRECIO REFERENCIA'!BA70</f>
        <v>NO CUMPLE</v>
      </c>
      <c r="AX70" s="6">
        <f>+IF(AW70="NO OFERTADO",0,IF(AW70="NO CUMPLE EV TECNICA",0,IF(AW70="NO CUMPLE",0,IF(AW70="CUMPLE",('PRECIOS UNITARIOS'!$BB70*500)/AV70))))</f>
        <v>0</v>
      </c>
      <c r="AY70" s="5" t="str">
        <f>+'EV PRECIO REFERENCIA'!BB70</f>
        <v/>
      </c>
      <c r="AZ70" s="5" t="str">
        <f>+'EV PRECIO REFERENCIA'!BD70</f>
        <v>NO CUMPLE</v>
      </c>
      <c r="BA70" s="6">
        <f>+IF(AZ70="NO OFERTADO",0,IF(AZ70="NO CUMPLE EV TECNICA",0,IF(AZ70="NO CUMPLE",0,IF(AZ70="CUMPLE",('PRECIOS UNITARIOS'!$BB70*500)/AY70))))</f>
        <v>0</v>
      </c>
      <c r="BB70" s="5" t="str">
        <f>+'PRECIOS UNITARIOS'!AP70</f>
        <v/>
      </c>
      <c r="BC70" s="5" t="str">
        <f>+'EV PRECIO REFERENCIA'!BG70</f>
        <v>NO CUMPLE</v>
      </c>
      <c r="BD70" s="6">
        <f>+IF(BC70="NO OFERTADO",0,IF(BC70="NO CUMPLE EV TECNICA",0,IF(BC70="NO CUMPLE",0,IF(BC70="CUMPLE",('PRECIOS UNITARIOS'!$BB70*500)/BB70))))</f>
        <v>0</v>
      </c>
      <c r="BE70" s="5" t="str">
        <f>+'PRECIOS UNITARIOS'!AR70</f>
        <v/>
      </c>
      <c r="BF70" s="5" t="str">
        <f>+'EV PRECIO REFERENCIA'!BJ70</f>
        <v>NO CUMPLE</v>
      </c>
      <c r="BG70" s="6">
        <f>+IF(BF70="NO OFERTADO",0,IF(BF70="NO CUMPLE EV TECNICA",0,IF(BF70="NO CUMPLE",0,IF(BF70="CUMPLE",('PRECIOS UNITARIOS'!$BB70*500)/BE70))))</f>
        <v>0</v>
      </c>
      <c r="BH70" s="5" t="str">
        <f>+'EV PRECIO REFERENCIA'!BK70</f>
        <v/>
      </c>
      <c r="BI70" s="5" t="str">
        <f>+'EV PRECIO REFERENCIA'!BM70</f>
        <v>NO CUMPLE</v>
      </c>
      <c r="BJ70" s="6">
        <f>+IF(BI70="NO OFERTADO",0,IF(BI70="NO CUMPLE EV TECNICA",0,IF(BI70="NO CUMPLE",0,IF(BI70="CUMPLE",('PRECIOS UNITARIOS'!$BB70*500)/BH70))))</f>
        <v>0</v>
      </c>
      <c r="BK70" s="5" t="str">
        <f>+'EV PRECIO REFERENCIA'!BQ70</f>
        <v/>
      </c>
      <c r="BL70" s="5" t="str">
        <f>+'EV PRECIO REFERENCIA'!BS70</f>
        <v>NO CUMPLE</v>
      </c>
      <c r="BM70" s="6">
        <f>+IF(BL70="NO OFERTADO",0,IF(BL70="NO CUMPLE EV TECNICA",0,IF(BL70="NO CUMPLE",0,IF(BL70="CUMPLE",('PRECIOS UNITARIOS'!$BB70*500)/BK70))))</f>
        <v>0</v>
      </c>
      <c r="BN70" s="5" t="str">
        <f>+'PRECIOS UNITARIOS'!AX70</f>
        <v/>
      </c>
      <c r="BO70" s="5" t="str">
        <f>+'EV PRECIO REFERENCIA'!BV70</f>
        <v>NO CUMPLE</v>
      </c>
      <c r="BP70" s="6">
        <f>+IF(BO70="NO OFERTADO",0,IF(BO70="NO CUMPLE EV TECNICA",0,IF(BO70="NO CUMPLE",0,IF(BO70="CUMPLE",('PRECIOS UNITARIOS'!$BB70*500)/BN70))))</f>
        <v>0</v>
      </c>
      <c r="BQ70" s="6">
        <f t="shared" si="2"/>
        <v>0</v>
      </c>
      <c r="BR70" s="6" t="s">
        <v>1013</v>
      </c>
      <c r="BS70" s="6">
        <v>0</v>
      </c>
      <c r="BT70" s="6" t="s">
        <v>1013</v>
      </c>
      <c r="BU70" s="6">
        <v>0</v>
      </c>
      <c r="BV70" s="6" t="s">
        <v>1013</v>
      </c>
      <c r="BW70" s="6" t="s">
        <v>1013</v>
      </c>
      <c r="BX70" s="3" t="s">
        <v>440</v>
      </c>
      <c r="BY70" s="3"/>
    </row>
    <row r="71" spans="1:77" ht="25.5" x14ac:dyDescent="0.2">
      <c r="A71" s="18">
        <f t="shared" si="0"/>
        <v>62</v>
      </c>
      <c r="B71" s="22" t="str">
        <f>VLOOKUP(A71,'PRECIOS UNITARIOS'!A71:B402,2,0)</f>
        <v>DM435</v>
      </c>
      <c r="C71" s="135" t="str">
        <f>VLOOKUP(A71,'PRECIOS UNITARIOS'!A71:C402,3,0)</f>
        <v>ELECTRODO DESECHABLE PEDIATRICO</v>
      </c>
      <c r="D71" s="18">
        <f>VLOOKUP(A71,'PRECIOS UNITARIOS'!A71:D402,4,0)</f>
        <v>1</v>
      </c>
      <c r="E71" s="23" t="str">
        <f>VLOOKUP(A71,'PRECIOS UNITARIOS'!A71:E402,5,0)</f>
        <v>UN</v>
      </c>
      <c r="F71" s="23">
        <f>VLOOKUP(A71,'PRECIOS UNITARIOS'!A71:F402,6,0)</f>
        <v>276.08</v>
      </c>
      <c r="G71" s="23">
        <f>VLOOKUP(A71,'PRECIOS UNITARIOS'!A71:G402,7,0)</f>
        <v>463</v>
      </c>
      <c r="H71" s="23">
        <f>+F71*G71</f>
        <v>127825.04</v>
      </c>
      <c r="I71" s="5" t="str">
        <f>+'EV PRECIO REFERENCIA'!I71</f>
        <v/>
      </c>
      <c r="J71" s="5" t="str">
        <f>+'EV PRECIO REFERENCIA'!K71</f>
        <v>NO CUMPLE</v>
      </c>
      <c r="K71" s="6">
        <f>+IF(J71="NO OFERTADO",0,IF(J71="NO CUMPLE EV TECNICA",0,IF(J71="NO CUMPLE",0,IF(J71="CUMPLE",('PRECIOS UNITARIOS'!$BB71*500)/I71))))</f>
        <v>0</v>
      </c>
      <c r="L71" s="5">
        <f>+'EV PRECIO REFERENCIA'!L71</f>
        <v>249.9</v>
      </c>
      <c r="M71" s="5" t="str">
        <f>+'EV PRECIO REFERENCIA'!N71</f>
        <v>CUMPLE</v>
      </c>
      <c r="N71" s="6">
        <f>+IF(M71="NO OFERTADO",0,IF(M71="NO CUMPLE EV TECNICA",0,IF(M71="NO CUMPLE",0,IF(M71="CUMPLE",('PRECIOS UNITARIOS'!$BB71*500)/L71))))</f>
        <v>500</v>
      </c>
      <c r="O71" s="5" t="str">
        <f>+'PRECIOS UNITARIOS'!N71</f>
        <v/>
      </c>
      <c r="P71" s="5" t="str">
        <f>+'EV PRECIO REFERENCIA'!Q71</f>
        <v>NO CUMPLE</v>
      </c>
      <c r="Q71" s="6">
        <f>+IF(P71="NO OFERTADO",0,IF(P71="NO CUMPLE EV TECNICA",0,IF(P71="NO CUMPLE",0,IF(P71="CUMPLE",('PRECIOS UNITARIOS'!$BB71*500)/O71))))</f>
        <v>0</v>
      </c>
      <c r="R71" s="5" t="str">
        <f>+'PRECIOS UNITARIOS'!P71</f>
        <v/>
      </c>
      <c r="S71" s="5" t="str">
        <f>+'EV PRECIO REFERENCIA'!T71</f>
        <v>NO CUMPLE</v>
      </c>
      <c r="T71" s="6">
        <f>+IF(S71="NO OFERTADO",0,IF(S71="NO CUMPLE EV TECNICA",0,IF(S71="NO CUMPLE",0,IF(S71="CUMPLE",('PRECIOS UNITARIOS'!$BB71*500)/R71))))</f>
        <v>0</v>
      </c>
      <c r="U71" s="6">
        <f>+'EV PRECIO REFERENCIA'!U71</f>
        <v>276</v>
      </c>
      <c r="V71" s="5" t="str">
        <f>+'EV PRECIO REFERENCIA'!W71</f>
        <v>CUMPLE</v>
      </c>
      <c r="W71" s="6">
        <f>+IF(V71="NO OFERTADO",0,IF(V71="NO CUMPLE EV TECNICA",0,IF(V71="NO CUMPLE",0,IF(V71="CUMPLE",('PRECIOS UNITARIOS'!$BB71*500)/U71))))</f>
        <v>452.71739130434781</v>
      </c>
      <c r="X71" s="6" t="str">
        <f>+'EV PRECIO REFERENCIA'!X71</f>
        <v/>
      </c>
      <c r="Y71" s="5" t="str">
        <f>+'EV PRECIO REFERENCIA'!Z71</f>
        <v>NO CUMPLE</v>
      </c>
      <c r="Z71" s="6">
        <f>+IF(Y71="NO OFERTADO",0,IF(Y71="NO CUMPLE EV TECNICA",0,IF(Y71="NO CUMPLE",0,IF(Y71="CUMPLE",('PRECIOS UNITARIOS'!$BB71*500)/X71))))</f>
        <v>0</v>
      </c>
      <c r="AA71" s="260" t="str">
        <f>+'PRECIOS UNITARIOS'!X71</f>
        <v/>
      </c>
      <c r="AB71" s="5" t="str">
        <f>+'EV PRECIO REFERENCIA'!AF71</f>
        <v>NO CUMPLE</v>
      </c>
      <c r="AC71" s="6">
        <f>+IF(AB71="NO OFERTADO",0,IF(AB71="NO CUMPLE EV TECNICA",0,IF(AB71="NO CUMPLE",0,IF(AB71="CUMPLE",('PRECIOS UNITARIOS'!$BB71*500)/AA71))))</f>
        <v>0</v>
      </c>
      <c r="AD71" s="5" t="str">
        <f>+'PRECIOS UNITARIOS'!Z71</f>
        <v/>
      </c>
      <c r="AE71" s="5" t="str">
        <f>+'EV PRECIO REFERENCIA'!AI71</f>
        <v>NO CUMPLE</v>
      </c>
      <c r="AF71" s="6">
        <f>+IF(AE71="NO OFERTADO",0,IF(AE71="NO CUMPLE EV TECNICA",0,IF(AE71="NO CUMPLE",0,IF(AE71="CUMPLE",('PRECIOS UNITARIOS'!$BB71*500)/AD71))))</f>
        <v>0</v>
      </c>
      <c r="AG71" s="5" t="str">
        <f>+'PRECIOS UNITARIOS'!AB71</f>
        <v/>
      </c>
      <c r="AH71" s="5" t="str">
        <f>+'EV PRECIO REFERENCIA'!AL71</f>
        <v>NO CUMPLE</v>
      </c>
      <c r="AI71" s="6">
        <f>+IF(AH71="NO OFERTADO",0,IF(AH71="NO CUMPLE EV TECNICA",0,IF(AH71="NO CUMPLE",0,IF(AH71="CUMPLE",('PRECIOS UNITARIOS'!$BB71*500)/AG71))))</f>
        <v>0</v>
      </c>
      <c r="AJ71" s="5" t="str">
        <f>+'PRECIOS UNITARIOS'!AD71</f>
        <v/>
      </c>
      <c r="AK71" s="5" t="str">
        <f>+'EV PRECIO REFERENCIA'!AO71</f>
        <v>NO CUMPLE</v>
      </c>
      <c r="AL71" s="6">
        <f>+IF(AK71="NO OFERTADO",0,IF(AK71="NO CUMPLE EV TECNICA",0,IF(AK71="NO CUMPLE",0,IF(AK71="CUMPLE",('PRECIOS UNITARIOS'!$BB71*500)/AJ71))))</f>
        <v>0</v>
      </c>
      <c r="AM71" s="5" t="str">
        <f>+'PRECIOS UNITARIOS'!AF71</f>
        <v/>
      </c>
      <c r="AN71" s="5" t="str">
        <f>+'EV PRECIO REFERENCIA'!AR71</f>
        <v>NO CUMPLE</v>
      </c>
      <c r="AO71" s="6">
        <f>+IF(AN71="NO OFERTADO",0,IF(AN71="NO CUMPLE EV TECNICA",0,IF(AN71="NO CUMPLE",0,IF(AN71="CUMPLE",('PRECIOS UNITARIOS'!$BB71*500)/AM71))))</f>
        <v>0</v>
      </c>
      <c r="AP71" s="5" t="str">
        <f>+'PRECIOS UNITARIOS'!AH71</f>
        <v/>
      </c>
      <c r="AQ71" s="5" t="str">
        <f>+'EV PRECIO REFERENCIA'!AU71</f>
        <v>NO CUMPLE</v>
      </c>
      <c r="AR71" s="6">
        <f>+IF(AQ71="NO OFERTADO",0,IF(AQ71="NO CUMPLE EV TECNICA",0,IF(AQ71="NO CUMPLE",0,IF(AQ71="CUMPLE",('PRECIOS UNITARIOS'!$BB71*500)/AP71))))</f>
        <v>0</v>
      </c>
      <c r="AS71" s="5" t="str">
        <f>+'PRECIOS UNITARIOS'!AJ71</f>
        <v/>
      </c>
      <c r="AT71" s="5" t="str">
        <f>+'EV PRECIO REFERENCIA'!AX71</f>
        <v>NO CUMPLE</v>
      </c>
      <c r="AU71" s="6">
        <f>+IF(AT71="NO OFERTADO",0,IF(AT71="NO CUMPLE EV TECNICA",0,IF(AT71="NO CUMPLE",0,IF(AT71="CUMPLE",('PRECIOS UNITARIOS'!$BB71*500)/AS71))))</f>
        <v>0</v>
      </c>
      <c r="AV71" s="5" t="str">
        <f>+'EV PRECIO REFERENCIA'!AY71</f>
        <v/>
      </c>
      <c r="AW71" s="5" t="str">
        <f>+'EV PRECIO REFERENCIA'!BA71</f>
        <v>NO CUMPLE</v>
      </c>
      <c r="AX71" s="6">
        <f>+IF(AW71="NO OFERTADO",0,IF(AW71="NO CUMPLE EV TECNICA",0,IF(AW71="NO CUMPLE",0,IF(AW71="CUMPLE",('PRECIOS UNITARIOS'!$BB71*500)/AV71))))</f>
        <v>0</v>
      </c>
      <c r="AY71" s="5">
        <f>+'EV PRECIO REFERENCIA'!BB71</f>
        <v>319.00000000000006</v>
      </c>
      <c r="AZ71" s="5" t="str">
        <f>+'EV PRECIO REFERENCIA'!BD71</f>
        <v>CUMPLE</v>
      </c>
      <c r="BA71" s="6">
        <f>+IF(AZ71="NO OFERTADO",0,IF(AZ71="NO CUMPLE EV TECNICA",0,IF(AZ71="NO CUMPLE",0,IF(AZ71="CUMPLE",('PRECIOS UNITARIOS'!$BB71*500)/AY71))))</f>
        <v>391.69278996865199</v>
      </c>
      <c r="BB71" s="5" t="str">
        <f>+'PRECIOS UNITARIOS'!AP71</f>
        <v/>
      </c>
      <c r="BC71" s="5" t="str">
        <f>+'EV PRECIO REFERENCIA'!BG71</f>
        <v>NO CUMPLE</v>
      </c>
      <c r="BD71" s="6">
        <f>+IF(BC71="NO OFERTADO",0,IF(BC71="NO CUMPLE EV TECNICA",0,IF(BC71="NO CUMPLE",0,IF(BC71="CUMPLE",('PRECIOS UNITARIOS'!$BB71*500)/BB71))))</f>
        <v>0</v>
      </c>
      <c r="BE71" s="5" t="str">
        <f>+'PRECIOS UNITARIOS'!AR71</f>
        <v/>
      </c>
      <c r="BF71" s="5" t="str">
        <f>+'EV PRECIO REFERENCIA'!BJ71</f>
        <v>NO CUMPLE</v>
      </c>
      <c r="BG71" s="6">
        <f>+IF(BF71="NO OFERTADO",0,IF(BF71="NO CUMPLE EV TECNICA",0,IF(BF71="NO CUMPLE",0,IF(BF71="CUMPLE",('PRECIOS UNITARIOS'!$BB71*500)/BE71))))</f>
        <v>0</v>
      </c>
      <c r="BH71" s="5" t="str">
        <f>+'EV PRECIO REFERENCIA'!BK71</f>
        <v/>
      </c>
      <c r="BI71" s="5" t="str">
        <f>+'EV PRECIO REFERENCIA'!BM71</f>
        <v>NO CUMPLE</v>
      </c>
      <c r="BJ71" s="6">
        <f>+IF(BI71="NO OFERTADO",0,IF(BI71="NO CUMPLE EV TECNICA",0,IF(BI71="NO CUMPLE",0,IF(BI71="CUMPLE",('PRECIOS UNITARIOS'!$BB71*500)/BH71))))</f>
        <v>0</v>
      </c>
      <c r="BK71" s="5" t="str">
        <f>+'EV PRECIO REFERENCIA'!BQ71</f>
        <v/>
      </c>
      <c r="BL71" s="5" t="str">
        <f>+'EV PRECIO REFERENCIA'!BS71</f>
        <v>NO CUMPLE</v>
      </c>
      <c r="BM71" s="6">
        <f>+IF(BL71="NO OFERTADO",0,IF(BL71="NO CUMPLE EV TECNICA",0,IF(BL71="NO CUMPLE",0,IF(BL71="CUMPLE",('PRECIOS UNITARIOS'!$BB71*500)/BK71))))</f>
        <v>0</v>
      </c>
      <c r="BN71" s="5" t="str">
        <f>+'PRECIOS UNITARIOS'!AX71</f>
        <v/>
      </c>
      <c r="BO71" s="5" t="str">
        <f>+'EV PRECIO REFERENCIA'!BV71</f>
        <v>NO CUMPLE</v>
      </c>
      <c r="BP71" s="6">
        <f>+IF(BO71="NO OFERTADO",0,IF(BO71="NO CUMPLE EV TECNICA",0,IF(BO71="NO CUMPLE",0,IF(BO71="CUMPLE",('PRECIOS UNITARIOS'!$BB71*500)/BN71))))</f>
        <v>0</v>
      </c>
      <c r="BQ71" s="6">
        <f t="shared" si="2"/>
        <v>500</v>
      </c>
      <c r="BR71" s="6" t="s">
        <v>1001</v>
      </c>
      <c r="BS71" s="6">
        <f>MAX($K71,$Q71,$T71,$AF71,$AI71,$AL71,$AO71,$AU71,$BD71,$BG71,$BP71,$AC71)</f>
        <v>0</v>
      </c>
      <c r="BT71" s="6" t="s">
        <v>1010</v>
      </c>
      <c r="BU71" s="6">
        <v>0</v>
      </c>
      <c r="BV71" s="6" t="s">
        <v>1011</v>
      </c>
      <c r="BW71" s="6" t="s">
        <v>1001</v>
      </c>
      <c r="BX71" s="3" t="e">
        <v>#N/A</v>
      </c>
      <c r="BY71" s="3"/>
    </row>
    <row r="72" spans="1:77" ht="38.25" x14ac:dyDescent="0.2">
      <c r="A72" s="18">
        <f t="shared" si="0"/>
        <v>63</v>
      </c>
      <c r="B72" s="22" t="str">
        <f>VLOOKUP(A72,'PRECIOS UNITARIOS'!A72:B403,2,0)</f>
        <v>DM830</v>
      </c>
      <c r="C72" s="135" t="str">
        <f>VLOOKUP(A72,'PRECIOS UNITARIOS'!A72:C403,3,0)</f>
        <v>EMPAQUE PARA ESTERILIZACION GRADO MEDICO ENTRE 60 Y 70GR/M2 DE  100 MM X 200M</v>
      </c>
      <c r="D72" s="18">
        <f>VLOOKUP(A72,'PRECIOS UNITARIOS'!A72:D403,4,0)</f>
        <v>1</v>
      </c>
      <c r="E72" s="23" t="str">
        <f>VLOOKUP(A72,'PRECIOS UNITARIOS'!A72:E403,5,0)</f>
        <v>UN</v>
      </c>
      <c r="F72" s="23">
        <f>VLOOKUP(A72,'PRECIOS UNITARIOS'!A72:F403,6,0)</f>
        <v>97161.12</v>
      </c>
      <c r="G72" s="23">
        <f>VLOOKUP(A72,'PRECIOS UNITARIOS'!A72:G403,7,0)</f>
        <v>1</v>
      </c>
      <c r="H72" s="23">
        <f t="shared" si="3"/>
        <v>97161.12</v>
      </c>
      <c r="I72" s="5" t="str">
        <f>+'EV PRECIO REFERENCIA'!I72</f>
        <v/>
      </c>
      <c r="J72" s="5" t="str">
        <f>+'EV PRECIO REFERENCIA'!K72</f>
        <v>NO CUMPLE</v>
      </c>
      <c r="K72" s="6">
        <f>+IF(J72="NO OFERTADO",0,IF(J72="NO CUMPLE EV TECNICA",0,IF(J72="NO CUMPLE",0,IF(J72="CUMPLE",('PRECIOS UNITARIOS'!$BB72*500)/I72))))</f>
        <v>0</v>
      </c>
      <c r="L72" s="5" t="str">
        <f>+'EV PRECIO REFERENCIA'!L72</f>
        <v/>
      </c>
      <c r="M72" s="5" t="str">
        <f>+'EV PRECIO REFERENCIA'!N72</f>
        <v>NO CUMPLE</v>
      </c>
      <c r="N72" s="6">
        <f>+IF(M72="NO OFERTADO",0,IF(M72="NO CUMPLE EV TECNICA",0,IF(M72="NO CUMPLE",0,IF(M72="CUMPLE",('PRECIOS UNITARIOS'!$BB72*500)/L72))))</f>
        <v>0</v>
      </c>
      <c r="O72" s="5" t="str">
        <f>+'PRECIOS UNITARIOS'!N72</f>
        <v/>
      </c>
      <c r="P72" s="5" t="str">
        <f>+'EV PRECIO REFERENCIA'!Q72</f>
        <v>NO CUMPLE</v>
      </c>
      <c r="Q72" s="6">
        <f>+IF(P72="NO OFERTADO",0,IF(P72="NO CUMPLE EV TECNICA",0,IF(P72="NO CUMPLE",0,IF(P72="CUMPLE",('PRECIOS UNITARIOS'!$BB72*500)/O72))))</f>
        <v>0</v>
      </c>
      <c r="R72" s="5" t="str">
        <f>+'PRECIOS UNITARIOS'!P72</f>
        <v/>
      </c>
      <c r="S72" s="5" t="str">
        <f>+'EV PRECIO REFERENCIA'!T72</f>
        <v>NO CUMPLE</v>
      </c>
      <c r="T72" s="6">
        <f>+IF(S72="NO OFERTADO",0,IF(S72="NO CUMPLE EV TECNICA",0,IF(S72="NO CUMPLE",0,IF(S72="CUMPLE",('PRECIOS UNITARIOS'!$BB72*500)/R72))))</f>
        <v>0</v>
      </c>
      <c r="U72" s="6" t="str">
        <f>+'EV PRECIO REFERENCIA'!U72</f>
        <v/>
      </c>
      <c r="V72" s="5" t="str">
        <f>+'EV PRECIO REFERENCIA'!W72</f>
        <v>NO CUMPLE</v>
      </c>
      <c r="W72" s="6">
        <f>+IF(V72="NO OFERTADO",0,IF(V72="NO CUMPLE EV TECNICA",0,IF(V72="NO CUMPLE",0,IF(V72="CUMPLE",('PRECIOS UNITARIOS'!$BB72*500)/U72))))</f>
        <v>0</v>
      </c>
      <c r="X72" s="6" t="str">
        <f>+'EV PRECIO REFERENCIA'!X72</f>
        <v/>
      </c>
      <c r="Y72" s="5" t="str">
        <f>+'EV PRECIO REFERENCIA'!Z72</f>
        <v>NO CUMPLE</v>
      </c>
      <c r="Z72" s="6">
        <f>+IF(Y72="NO OFERTADO",0,IF(Y72="NO CUMPLE EV TECNICA",0,IF(Y72="NO CUMPLE",0,IF(Y72="CUMPLE",('PRECIOS UNITARIOS'!$BB72*500)/X72))))</f>
        <v>0</v>
      </c>
      <c r="AA72" s="260">
        <f>+'PRECIOS UNITARIOS'!X72</f>
        <v>75976.740000000005</v>
      </c>
      <c r="AB72" s="5" t="str">
        <f>+'EV PRECIO REFERENCIA'!AF72</f>
        <v>CUMPLE</v>
      </c>
      <c r="AC72" s="6">
        <f>+IF(AB72="NO OFERTADO",0,IF(AB72="NO CUMPLE EV TECNICA",0,IF(AB72="NO CUMPLE",0,IF(AB72="CUMPLE",('PRECIOS UNITARIOS'!$BB72*500)/AA72))))</f>
        <v>499.99999999999994</v>
      </c>
      <c r="AD72" s="5" t="str">
        <f>+'PRECIOS UNITARIOS'!Z72</f>
        <v/>
      </c>
      <c r="AE72" s="5" t="str">
        <f>+'EV PRECIO REFERENCIA'!AI72</f>
        <v>NO CUMPLE</v>
      </c>
      <c r="AF72" s="6">
        <f>+IF(AE72="NO OFERTADO",0,IF(AE72="NO CUMPLE EV TECNICA",0,IF(AE72="NO CUMPLE",0,IF(AE72="CUMPLE",('PRECIOS UNITARIOS'!$BB72*500)/AD72))))</f>
        <v>0</v>
      </c>
      <c r="AG72" s="5" t="str">
        <f>+'PRECIOS UNITARIOS'!AB72</f>
        <v/>
      </c>
      <c r="AH72" s="5" t="str">
        <f>+'EV PRECIO REFERENCIA'!AL72</f>
        <v>NO CUMPLE</v>
      </c>
      <c r="AI72" s="6">
        <f>+IF(AH72="NO OFERTADO",0,IF(AH72="NO CUMPLE EV TECNICA",0,IF(AH72="NO CUMPLE",0,IF(AH72="CUMPLE",('PRECIOS UNITARIOS'!$BB72*500)/AG72))))</f>
        <v>0</v>
      </c>
      <c r="AJ72" s="5" t="str">
        <f>+'PRECIOS UNITARIOS'!AD72</f>
        <v/>
      </c>
      <c r="AK72" s="5" t="str">
        <f>+'EV PRECIO REFERENCIA'!AO72</f>
        <v>NO CUMPLE</v>
      </c>
      <c r="AL72" s="6">
        <f>+IF(AK72="NO OFERTADO",0,IF(AK72="NO CUMPLE EV TECNICA",0,IF(AK72="NO CUMPLE",0,IF(AK72="CUMPLE",('PRECIOS UNITARIOS'!$BB72*500)/AJ72))))</f>
        <v>0</v>
      </c>
      <c r="AM72" s="5">
        <f>+'PRECIOS UNITARIOS'!AF72</f>
        <v>87108</v>
      </c>
      <c r="AN72" s="5" t="str">
        <f>+'EV PRECIO REFERENCIA'!AR72</f>
        <v>CUMPLE</v>
      </c>
      <c r="AO72" s="6">
        <f>+IF(AN72="NO OFERTADO",0,IF(AN72="NO CUMPLE EV TECNICA",0,IF(AN72="NO CUMPLE",0,IF(AN72="CUMPLE",('PRECIOS UNITARIOS'!$BB72*500)/AM72))))</f>
        <v>436.10655737704917</v>
      </c>
      <c r="AP72" s="5" t="str">
        <f>+'PRECIOS UNITARIOS'!AH72</f>
        <v/>
      </c>
      <c r="AQ72" s="5" t="str">
        <f>+'EV PRECIO REFERENCIA'!AU72</f>
        <v>NO CUMPLE</v>
      </c>
      <c r="AR72" s="6">
        <f>+IF(AQ72="NO OFERTADO",0,IF(AQ72="NO CUMPLE EV TECNICA",0,IF(AQ72="NO CUMPLE",0,IF(AQ72="CUMPLE",('PRECIOS UNITARIOS'!$BB72*500)/AP72))))</f>
        <v>0</v>
      </c>
      <c r="AS72" s="5" t="str">
        <f>+'PRECIOS UNITARIOS'!AJ72</f>
        <v/>
      </c>
      <c r="AT72" s="5" t="str">
        <f>+'EV PRECIO REFERENCIA'!AX72</f>
        <v>NO CUMPLE</v>
      </c>
      <c r="AU72" s="6">
        <f>+IF(AT72="NO OFERTADO",0,IF(AT72="NO CUMPLE EV TECNICA",0,IF(AT72="NO CUMPLE",0,IF(AT72="CUMPLE",('PRECIOS UNITARIOS'!$BB72*500)/AS72))))</f>
        <v>0</v>
      </c>
      <c r="AV72" s="5" t="str">
        <f>+'EV PRECIO REFERENCIA'!AY72</f>
        <v/>
      </c>
      <c r="AW72" s="5" t="str">
        <f>+'EV PRECIO REFERENCIA'!BA72</f>
        <v>NO CUMPLE</v>
      </c>
      <c r="AX72" s="6">
        <f>+IF(AW72="NO OFERTADO",0,IF(AW72="NO CUMPLE EV TECNICA",0,IF(AW72="NO CUMPLE",0,IF(AW72="CUMPLE",('PRECIOS UNITARIOS'!$BB72*500)/AV72))))</f>
        <v>0</v>
      </c>
      <c r="AY72" s="5" t="str">
        <f>+'EV PRECIO REFERENCIA'!BB72</f>
        <v/>
      </c>
      <c r="AZ72" s="5" t="str">
        <f>+'EV PRECIO REFERENCIA'!BD72</f>
        <v>NO CUMPLE</v>
      </c>
      <c r="BA72" s="6">
        <f>+IF(AZ72="NO OFERTADO",0,IF(AZ72="NO CUMPLE EV TECNICA",0,IF(AZ72="NO CUMPLE",0,IF(AZ72="CUMPLE",('PRECIOS UNITARIOS'!$BB72*500)/AY72))))</f>
        <v>0</v>
      </c>
      <c r="BB72" s="5" t="str">
        <f>+'PRECIOS UNITARIOS'!AP72</f>
        <v/>
      </c>
      <c r="BC72" s="5" t="str">
        <f>+'EV PRECIO REFERENCIA'!BG72</f>
        <v>NO CUMPLE</v>
      </c>
      <c r="BD72" s="6">
        <f>+IF(BC72="NO OFERTADO",0,IF(BC72="NO CUMPLE EV TECNICA",0,IF(BC72="NO CUMPLE",0,IF(BC72="CUMPLE",('PRECIOS UNITARIOS'!$BB72*500)/BB72))))</f>
        <v>0</v>
      </c>
      <c r="BE72" s="5" t="str">
        <f>+'PRECIOS UNITARIOS'!AR72</f>
        <v/>
      </c>
      <c r="BF72" s="5" t="str">
        <f>+'EV PRECIO REFERENCIA'!BJ72</f>
        <v>NO CUMPLE</v>
      </c>
      <c r="BG72" s="6">
        <f>+IF(BF72="NO OFERTADO",0,IF(BF72="NO CUMPLE EV TECNICA",0,IF(BF72="NO CUMPLE",0,IF(BF72="CUMPLE",('PRECIOS UNITARIOS'!$BB72*500)/BE72))))</f>
        <v>0</v>
      </c>
      <c r="BH72" s="5" t="str">
        <f>+'EV PRECIO REFERENCIA'!BK72</f>
        <v/>
      </c>
      <c r="BI72" s="5" t="str">
        <f>+'EV PRECIO REFERENCIA'!BM72</f>
        <v>NO CUMPLE</v>
      </c>
      <c r="BJ72" s="6">
        <f>+IF(BI72="NO OFERTADO",0,IF(BI72="NO CUMPLE EV TECNICA",0,IF(BI72="NO CUMPLE",0,IF(BI72="CUMPLE",('PRECIOS UNITARIOS'!$BB72*500)/BH72))))</f>
        <v>0</v>
      </c>
      <c r="BK72" s="5" t="str">
        <f>+'EV PRECIO REFERENCIA'!BQ72</f>
        <v/>
      </c>
      <c r="BL72" s="5" t="str">
        <f>+'EV PRECIO REFERENCIA'!BS72</f>
        <v>NO CUMPLE</v>
      </c>
      <c r="BM72" s="6">
        <f>+IF(BL72="NO OFERTADO",0,IF(BL72="NO CUMPLE EV TECNICA",0,IF(BL72="NO CUMPLE",0,IF(BL72="CUMPLE",('PRECIOS UNITARIOS'!$BB72*500)/BK72))))</f>
        <v>0</v>
      </c>
      <c r="BN72" s="5" t="str">
        <f>+'PRECIOS UNITARIOS'!AX72</f>
        <v/>
      </c>
      <c r="BO72" s="5" t="str">
        <f>+'EV PRECIO REFERENCIA'!BV72</f>
        <v>NO CUMPLE</v>
      </c>
      <c r="BP72" s="6">
        <f>+IF(BO72="NO OFERTADO",0,IF(BO72="NO CUMPLE EV TECNICA",0,IF(BO72="NO CUMPLE",0,IF(BO72="CUMPLE",('PRECIOS UNITARIOS'!$BB72*500)/BN72))))</f>
        <v>0</v>
      </c>
      <c r="BQ72" s="6">
        <f t="shared" si="2"/>
        <v>499.99999999999994</v>
      </c>
      <c r="BR72" s="6" t="s">
        <v>723</v>
      </c>
      <c r="BS72" s="6">
        <f t="shared" ref="BS72:BS73" si="10">MAX($K72,$N72,$Q72,$T72,$AF72,$AI72,$AL72,$AO72,$AU72,$BD72,$BG72,$BP72,Z72,$W72,$BA72,$BM72,)</f>
        <v>436.10655737704917</v>
      </c>
      <c r="BT72" s="6" t="s">
        <v>738</v>
      </c>
      <c r="BU72" s="6">
        <f>MAX($K72,$N72,$Q72,$T72,$AF72,$AI72,$AL72,$AU72,$BD72,$BG72,$BP72,AB72,$W72,$BA72,$BM72,)</f>
        <v>0</v>
      </c>
      <c r="BV72" s="6" t="s">
        <v>1023</v>
      </c>
      <c r="BW72" s="6" t="s">
        <v>723</v>
      </c>
      <c r="BX72" s="3" t="e">
        <v>#N/A</v>
      </c>
    </row>
    <row r="73" spans="1:77" ht="38.25" x14ac:dyDescent="0.2">
      <c r="A73" s="18">
        <f t="shared" si="0"/>
        <v>64</v>
      </c>
      <c r="B73" s="22" t="str">
        <f>VLOOKUP(A73,'PRECIOS UNITARIOS'!A73:B404,2,0)</f>
        <v>DM2000</v>
      </c>
      <c r="C73" s="135" t="str">
        <f>VLOOKUP(A73,'PRECIOS UNITARIOS'!A73:C404,3,0)</f>
        <v>EMPAQUE PARA ESTERILIZACION GRADO MEDICO ENTRE 60 Y 70GR/M2 DE  150 MM X 200M</v>
      </c>
      <c r="D73" s="18">
        <f>VLOOKUP(A73,'PRECIOS UNITARIOS'!A73:D404,4,0)</f>
        <v>1</v>
      </c>
      <c r="E73" s="23" t="str">
        <f>VLOOKUP(A73,'PRECIOS UNITARIOS'!A73:E404,5,0)</f>
        <v>UN</v>
      </c>
      <c r="F73" s="23">
        <f>VLOOKUP(A73,'PRECIOS UNITARIOS'!A73:F404,6,0)</f>
        <v>141629.04</v>
      </c>
      <c r="G73" s="23">
        <f>VLOOKUP(A73,'PRECIOS UNITARIOS'!A73:G404,7,0)</f>
        <v>2</v>
      </c>
      <c r="H73" s="23">
        <f t="shared" si="3"/>
        <v>283258.08</v>
      </c>
      <c r="I73" s="5" t="str">
        <f>+'EV PRECIO REFERENCIA'!I73</f>
        <v/>
      </c>
      <c r="J73" s="5" t="str">
        <f>+'EV PRECIO REFERENCIA'!K73</f>
        <v>NO CUMPLE</v>
      </c>
      <c r="K73" s="6">
        <f>+IF(J73="NO OFERTADO",0,IF(J73="NO CUMPLE EV TECNICA",0,IF(J73="NO CUMPLE",0,IF(J73="CUMPLE",('PRECIOS UNITARIOS'!$BB73*500)/I73))))</f>
        <v>0</v>
      </c>
      <c r="L73" s="5" t="str">
        <f>+'EV PRECIO REFERENCIA'!L73</f>
        <v/>
      </c>
      <c r="M73" s="5" t="str">
        <f>+'EV PRECIO REFERENCIA'!N73</f>
        <v>NO CUMPLE</v>
      </c>
      <c r="N73" s="6">
        <f>+IF(M73="NO OFERTADO",0,IF(M73="NO CUMPLE EV TECNICA",0,IF(M73="NO CUMPLE",0,IF(M73="CUMPLE",('PRECIOS UNITARIOS'!$BB73*500)/L73))))</f>
        <v>0</v>
      </c>
      <c r="O73" s="5" t="str">
        <f>+'PRECIOS UNITARIOS'!N73</f>
        <v/>
      </c>
      <c r="P73" s="5" t="str">
        <f>+'EV PRECIO REFERENCIA'!Q73</f>
        <v>NO CUMPLE</v>
      </c>
      <c r="Q73" s="6">
        <f>+IF(P73="NO OFERTADO",0,IF(P73="NO CUMPLE EV TECNICA",0,IF(P73="NO CUMPLE",0,IF(P73="CUMPLE",('PRECIOS UNITARIOS'!$BB73*500)/O73))))</f>
        <v>0</v>
      </c>
      <c r="R73" s="5" t="str">
        <f>+'PRECIOS UNITARIOS'!P73</f>
        <v/>
      </c>
      <c r="S73" s="5" t="str">
        <f>+'EV PRECIO REFERENCIA'!T73</f>
        <v>NO CUMPLE</v>
      </c>
      <c r="T73" s="6">
        <f>+IF(S73="NO OFERTADO",0,IF(S73="NO CUMPLE EV TECNICA",0,IF(S73="NO CUMPLE",0,IF(S73="CUMPLE",('PRECIOS UNITARIOS'!$BB73*500)/R73))))</f>
        <v>0</v>
      </c>
      <c r="U73" s="6" t="str">
        <f>+'EV PRECIO REFERENCIA'!U73</f>
        <v/>
      </c>
      <c r="V73" s="5" t="str">
        <f>+'EV PRECIO REFERENCIA'!W73</f>
        <v>NO CUMPLE</v>
      </c>
      <c r="W73" s="6">
        <f>+IF(V73="NO OFERTADO",0,IF(V73="NO CUMPLE EV TECNICA",0,IF(V73="NO CUMPLE",0,IF(V73="CUMPLE",('PRECIOS UNITARIOS'!$BB73*500)/U73))))</f>
        <v>0</v>
      </c>
      <c r="X73" s="6" t="str">
        <f>+'EV PRECIO REFERENCIA'!X73</f>
        <v/>
      </c>
      <c r="Y73" s="5" t="str">
        <f>+'EV PRECIO REFERENCIA'!Z73</f>
        <v>NO CUMPLE</v>
      </c>
      <c r="Z73" s="6">
        <f>+IF(Y73="NO OFERTADO",0,IF(Y73="NO CUMPLE EV TECNICA",0,IF(Y73="NO CUMPLE",0,IF(Y73="CUMPLE",('PRECIOS UNITARIOS'!$BB73*500)/X73))))</f>
        <v>0</v>
      </c>
      <c r="AA73" s="260">
        <f>+'PRECIOS UNITARIOS'!X73</f>
        <v>113061.9</v>
      </c>
      <c r="AB73" s="5" t="str">
        <f>+'EV PRECIO REFERENCIA'!AF73</f>
        <v>CUMPLE</v>
      </c>
      <c r="AC73" s="6">
        <f>+IF(AB73="NO OFERTADO",0,IF(AB73="NO CUMPLE EV TECNICA",0,IF(AB73="NO CUMPLE",0,IF(AB73="CUMPLE",('PRECIOS UNITARIOS'!$BB73*500)/AA73))))</f>
        <v>500</v>
      </c>
      <c r="AD73" s="5" t="str">
        <f>+'PRECIOS UNITARIOS'!Z73</f>
        <v/>
      </c>
      <c r="AE73" s="5" t="str">
        <f>+'EV PRECIO REFERENCIA'!AI73</f>
        <v>NO CUMPLE</v>
      </c>
      <c r="AF73" s="6">
        <f>+IF(AE73="NO OFERTADO",0,IF(AE73="NO CUMPLE EV TECNICA",0,IF(AE73="NO CUMPLE",0,IF(AE73="CUMPLE",('PRECIOS UNITARIOS'!$BB73*500)/AD73))))</f>
        <v>0</v>
      </c>
      <c r="AG73" s="5" t="str">
        <f>+'PRECIOS UNITARIOS'!AB73</f>
        <v/>
      </c>
      <c r="AH73" s="5" t="str">
        <f>+'EV PRECIO REFERENCIA'!AL73</f>
        <v>NO CUMPLE</v>
      </c>
      <c r="AI73" s="6">
        <f>+IF(AH73="NO OFERTADO",0,IF(AH73="NO CUMPLE EV TECNICA",0,IF(AH73="NO CUMPLE",0,IF(AH73="CUMPLE",('PRECIOS UNITARIOS'!$BB73*500)/AG73))))</f>
        <v>0</v>
      </c>
      <c r="AJ73" s="5" t="str">
        <f>+'PRECIOS UNITARIOS'!AD73</f>
        <v/>
      </c>
      <c r="AK73" s="5" t="str">
        <f>+'EV PRECIO REFERENCIA'!AO73</f>
        <v>NO CUMPLE</v>
      </c>
      <c r="AL73" s="6">
        <f>+IF(AK73="NO OFERTADO",0,IF(AK73="NO CUMPLE EV TECNICA",0,IF(AK73="NO CUMPLE",0,IF(AK73="CUMPLE",('PRECIOS UNITARIOS'!$BB73*500)/AJ73))))</f>
        <v>0</v>
      </c>
      <c r="AM73" s="5">
        <f>+'PRECIOS UNITARIOS'!AF73</f>
        <v>118286</v>
      </c>
      <c r="AN73" s="5" t="str">
        <f>+'EV PRECIO REFERENCIA'!AR73</f>
        <v>CUMPLE</v>
      </c>
      <c r="AO73" s="6">
        <f>+IF(AN73="NO OFERTADO",0,IF(AN73="NO CUMPLE EV TECNICA",0,IF(AN73="NO CUMPLE",0,IF(AN73="CUMPLE",('PRECIOS UNITARIOS'!$BB73*500)/AM73))))</f>
        <v>477.91750503018108</v>
      </c>
      <c r="AP73" s="5" t="str">
        <f>+'PRECIOS UNITARIOS'!AH73</f>
        <v/>
      </c>
      <c r="AQ73" s="5" t="str">
        <f>+'EV PRECIO REFERENCIA'!AU73</f>
        <v>NO CUMPLE</v>
      </c>
      <c r="AR73" s="6">
        <f>+IF(AQ73="NO OFERTADO",0,IF(AQ73="NO CUMPLE EV TECNICA",0,IF(AQ73="NO CUMPLE",0,IF(AQ73="CUMPLE",('PRECIOS UNITARIOS'!$BB73*500)/AP73))))</f>
        <v>0</v>
      </c>
      <c r="AS73" s="5" t="str">
        <f>+'PRECIOS UNITARIOS'!AJ73</f>
        <v/>
      </c>
      <c r="AT73" s="5" t="str">
        <f>+'EV PRECIO REFERENCIA'!AX73</f>
        <v>NO CUMPLE</v>
      </c>
      <c r="AU73" s="6">
        <f>+IF(AT73="NO OFERTADO",0,IF(AT73="NO CUMPLE EV TECNICA",0,IF(AT73="NO CUMPLE",0,IF(AT73="CUMPLE",('PRECIOS UNITARIOS'!$BB73*500)/AS73))))</f>
        <v>0</v>
      </c>
      <c r="AV73" s="5" t="str">
        <f>+'EV PRECIO REFERENCIA'!AY73</f>
        <v/>
      </c>
      <c r="AW73" s="5" t="str">
        <f>+'EV PRECIO REFERENCIA'!BA73</f>
        <v>NO CUMPLE</v>
      </c>
      <c r="AX73" s="6">
        <f>+IF(AW73="NO OFERTADO",0,IF(AW73="NO CUMPLE EV TECNICA",0,IF(AW73="NO CUMPLE",0,IF(AW73="CUMPLE",('PRECIOS UNITARIOS'!$BB73*500)/AV73))))</f>
        <v>0</v>
      </c>
      <c r="AY73" s="5" t="str">
        <f>+'EV PRECIO REFERENCIA'!BB73</f>
        <v/>
      </c>
      <c r="AZ73" s="5" t="str">
        <f>+'EV PRECIO REFERENCIA'!BD73</f>
        <v>NO CUMPLE</v>
      </c>
      <c r="BA73" s="6">
        <f>+IF(AZ73="NO OFERTADO",0,IF(AZ73="NO CUMPLE EV TECNICA",0,IF(AZ73="NO CUMPLE",0,IF(AZ73="CUMPLE",('PRECIOS UNITARIOS'!$BB73*500)/AY73))))</f>
        <v>0</v>
      </c>
      <c r="BB73" s="5" t="str">
        <f>+'PRECIOS UNITARIOS'!AP73</f>
        <v/>
      </c>
      <c r="BC73" s="5" t="str">
        <f>+'EV PRECIO REFERENCIA'!BG73</f>
        <v>NO CUMPLE</v>
      </c>
      <c r="BD73" s="6">
        <f>+IF(BC73="NO OFERTADO",0,IF(BC73="NO CUMPLE EV TECNICA",0,IF(BC73="NO CUMPLE",0,IF(BC73="CUMPLE",('PRECIOS UNITARIOS'!$BB73*500)/BB73))))</f>
        <v>0</v>
      </c>
      <c r="BE73" s="5" t="str">
        <f>+'PRECIOS UNITARIOS'!AR73</f>
        <v/>
      </c>
      <c r="BF73" s="5" t="str">
        <f>+'EV PRECIO REFERENCIA'!BJ73</f>
        <v>NO CUMPLE</v>
      </c>
      <c r="BG73" s="6">
        <f>+IF(BF73="NO OFERTADO",0,IF(BF73="NO CUMPLE EV TECNICA",0,IF(BF73="NO CUMPLE",0,IF(BF73="CUMPLE",('PRECIOS UNITARIOS'!$BB73*500)/BE73))))</f>
        <v>0</v>
      </c>
      <c r="BH73" s="5" t="str">
        <f>+'EV PRECIO REFERENCIA'!BK73</f>
        <v/>
      </c>
      <c r="BI73" s="5" t="str">
        <f>+'EV PRECIO REFERENCIA'!BM73</f>
        <v>NO CUMPLE</v>
      </c>
      <c r="BJ73" s="6">
        <f>+IF(BI73="NO OFERTADO",0,IF(BI73="NO CUMPLE EV TECNICA",0,IF(BI73="NO CUMPLE",0,IF(BI73="CUMPLE",('PRECIOS UNITARIOS'!$BB73*500)/BH73))))</f>
        <v>0</v>
      </c>
      <c r="BK73" s="5" t="str">
        <f>+'EV PRECIO REFERENCIA'!BQ73</f>
        <v/>
      </c>
      <c r="BL73" s="5" t="str">
        <f>+'EV PRECIO REFERENCIA'!BS73</f>
        <v>NO CUMPLE</v>
      </c>
      <c r="BM73" s="6">
        <f>+IF(BL73="NO OFERTADO",0,IF(BL73="NO CUMPLE EV TECNICA",0,IF(BL73="NO CUMPLE",0,IF(BL73="CUMPLE",('PRECIOS UNITARIOS'!$BB73*500)/BK73))))</f>
        <v>0</v>
      </c>
      <c r="BN73" s="5" t="str">
        <f>+'PRECIOS UNITARIOS'!AX73</f>
        <v/>
      </c>
      <c r="BO73" s="5" t="str">
        <f>+'EV PRECIO REFERENCIA'!BV73</f>
        <v>NO CUMPLE</v>
      </c>
      <c r="BP73" s="6">
        <f>+IF(BO73="NO OFERTADO",0,IF(BO73="NO CUMPLE EV TECNICA",0,IF(BO73="NO CUMPLE",0,IF(BO73="CUMPLE",('PRECIOS UNITARIOS'!$BB73*500)/BN73))))</f>
        <v>0</v>
      </c>
      <c r="BQ73" s="6">
        <f t="shared" si="2"/>
        <v>500</v>
      </c>
      <c r="BR73" s="6" t="s">
        <v>723</v>
      </c>
      <c r="BS73" s="6">
        <f t="shared" si="10"/>
        <v>477.91750503018108</v>
      </c>
      <c r="BT73" s="6" t="s">
        <v>738</v>
      </c>
      <c r="BU73" s="6">
        <f>MAX($K73,$N73,$Q73,$T73,$AF73,$AI73,$AL73,$AU73,$BD73,$BG73,$BP73,AB73,$W73,$BA73,$BM73,)</f>
        <v>0</v>
      </c>
      <c r="BV73" s="6" t="s">
        <v>1023</v>
      </c>
      <c r="BW73" s="6" t="s">
        <v>723</v>
      </c>
      <c r="BX73" s="3" t="e">
        <v>#N/A</v>
      </c>
    </row>
    <row r="74" spans="1:77" ht="38.25" x14ac:dyDescent="0.2">
      <c r="A74" s="18">
        <f t="shared" si="0"/>
        <v>65</v>
      </c>
      <c r="B74" s="22" t="str">
        <f>VLOOKUP(A74,'PRECIOS UNITARIOS'!A74:B405,2,0)</f>
        <v>DM2001</v>
      </c>
      <c r="C74" s="135" t="str">
        <f>VLOOKUP(A74,'PRECIOS UNITARIOS'!A74:C405,3,0)</f>
        <v>EMPAQUE PARA ESTERILIZACION GRADO MEDICO ENTRE 60 Y 70GR/M2 DE  200 MM X 200M. TRES INDICADORES</v>
      </c>
      <c r="D74" s="18">
        <f>VLOOKUP(A74,'PRECIOS UNITARIOS'!A74:D405,4,0)</f>
        <v>1</v>
      </c>
      <c r="E74" s="23" t="str">
        <f>VLOOKUP(A74,'PRECIOS UNITARIOS'!A74:E405,5,0)</f>
        <v>UN</v>
      </c>
      <c r="F74" s="23">
        <f>VLOOKUP(A74,'PRECIOS UNITARIOS'!A74:F405,6,0)</f>
        <v>194322.24</v>
      </c>
      <c r="G74" s="23">
        <f>VLOOKUP(A74,'PRECIOS UNITARIOS'!A74:G405,7,0)</f>
        <v>3</v>
      </c>
      <c r="H74" s="23">
        <f t="shared" si="3"/>
        <v>582966.72</v>
      </c>
      <c r="I74" s="5" t="str">
        <f>+'EV PRECIO REFERENCIA'!I74</f>
        <v/>
      </c>
      <c r="J74" s="5" t="str">
        <f>+'EV PRECIO REFERENCIA'!K74</f>
        <v>NO CUMPLE</v>
      </c>
      <c r="K74" s="6">
        <f>+IF(J74="NO OFERTADO",0,IF(J74="NO CUMPLE EV TECNICA",0,IF(J74="NO CUMPLE",0,IF(J74="CUMPLE",('PRECIOS UNITARIOS'!$BB74*500)/I74))))</f>
        <v>0</v>
      </c>
      <c r="L74" s="5" t="str">
        <f>+'EV PRECIO REFERENCIA'!L74</f>
        <v/>
      </c>
      <c r="M74" s="5" t="str">
        <f>+'EV PRECIO REFERENCIA'!N74</f>
        <v>NO CUMPLE</v>
      </c>
      <c r="N74" s="6">
        <f>+IF(M74="NO OFERTADO",0,IF(M74="NO CUMPLE EV TECNICA",0,IF(M74="NO CUMPLE",0,IF(M74="CUMPLE",('PRECIOS UNITARIOS'!$BB74*500)/L74))))</f>
        <v>0</v>
      </c>
      <c r="O74" s="5" t="str">
        <f>+'PRECIOS UNITARIOS'!N74</f>
        <v/>
      </c>
      <c r="P74" s="5" t="str">
        <f>+'EV PRECIO REFERENCIA'!Q74</f>
        <v>NO CUMPLE</v>
      </c>
      <c r="Q74" s="6">
        <f>+IF(P74="NO OFERTADO",0,IF(P74="NO CUMPLE EV TECNICA",0,IF(P74="NO CUMPLE",0,IF(P74="CUMPLE",('PRECIOS UNITARIOS'!$BB74*500)/O74))))</f>
        <v>0</v>
      </c>
      <c r="R74" s="5" t="str">
        <f>+'PRECIOS UNITARIOS'!P74</f>
        <v/>
      </c>
      <c r="S74" s="5" t="str">
        <f>+'EV PRECIO REFERENCIA'!T74</f>
        <v>NO CUMPLE</v>
      </c>
      <c r="T74" s="6">
        <f>+IF(S74="NO OFERTADO",0,IF(S74="NO CUMPLE EV TECNICA",0,IF(S74="NO CUMPLE",0,IF(S74="CUMPLE",('PRECIOS UNITARIOS'!$BB74*500)/R74))))</f>
        <v>0</v>
      </c>
      <c r="U74" s="6" t="str">
        <f>+'EV PRECIO REFERENCIA'!U74</f>
        <v/>
      </c>
      <c r="V74" s="5" t="str">
        <f>+'EV PRECIO REFERENCIA'!W74</f>
        <v>NO CUMPLE</v>
      </c>
      <c r="W74" s="6">
        <f>+IF(V74="NO OFERTADO",0,IF(V74="NO CUMPLE EV TECNICA",0,IF(V74="NO CUMPLE",0,IF(V74="CUMPLE",('PRECIOS UNITARIOS'!$BB74*500)/U74))))</f>
        <v>0</v>
      </c>
      <c r="X74" s="6" t="str">
        <f>+'EV PRECIO REFERENCIA'!X74</f>
        <v/>
      </c>
      <c r="Y74" s="5" t="str">
        <f>+'EV PRECIO REFERENCIA'!Z74</f>
        <v>NO CUMPLE</v>
      </c>
      <c r="Z74" s="6">
        <f>+IF(Y74="NO OFERTADO",0,IF(Y74="NO CUMPLE EV TECNICA",0,IF(Y74="NO CUMPLE",0,IF(Y74="CUMPLE",('PRECIOS UNITARIOS'!$BB74*500)/X74))))</f>
        <v>0</v>
      </c>
      <c r="AA74" s="260" t="str">
        <f>+'PRECIOS UNITARIOS'!X74</f>
        <v/>
      </c>
      <c r="AB74" s="5" t="str">
        <f>+'EV PRECIO REFERENCIA'!AF74</f>
        <v>NO CUMPLE</v>
      </c>
      <c r="AC74" s="6">
        <f>+IF(AB74="NO OFERTADO",0,IF(AB74="NO CUMPLE EV TECNICA",0,IF(AB74="NO CUMPLE",0,IF(AB74="CUMPLE",('PRECIOS UNITARIOS'!$BB74*500)/AA74))))</f>
        <v>0</v>
      </c>
      <c r="AD74" s="5" t="str">
        <f>+'PRECIOS UNITARIOS'!Z74</f>
        <v/>
      </c>
      <c r="AE74" s="5" t="str">
        <f>+'EV PRECIO REFERENCIA'!AI74</f>
        <v>NO CUMPLE</v>
      </c>
      <c r="AF74" s="6">
        <f>+IF(AE74="NO OFERTADO",0,IF(AE74="NO CUMPLE EV TECNICA",0,IF(AE74="NO CUMPLE",0,IF(AE74="CUMPLE",('PRECIOS UNITARIOS'!$BB74*500)/AD74))))</f>
        <v>0</v>
      </c>
      <c r="AG74" s="5" t="str">
        <f>+'PRECIOS UNITARIOS'!AB74</f>
        <v/>
      </c>
      <c r="AH74" s="5" t="str">
        <f>+'EV PRECIO REFERENCIA'!AL74</f>
        <v>NO CUMPLE</v>
      </c>
      <c r="AI74" s="6">
        <f>+IF(AH74="NO OFERTADO",0,IF(AH74="NO CUMPLE EV TECNICA",0,IF(AH74="NO CUMPLE",0,IF(AH74="CUMPLE",('PRECIOS UNITARIOS'!$BB74*500)/AG74))))</f>
        <v>0</v>
      </c>
      <c r="AJ74" s="5" t="str">
        <f>+'PRECIOS UNITARIOS'!AD74</f>
        <v/>
      </c>
      <c r="AK74" s="5" t="str">
        <f>+'EV PRECIO REFERENCIA'!AO74</f>
        <v>NO CUMPLE</v>
      </c>
      <c r="AL74" s="6">
        <f>+IF(AK74="NO OFERTADO",0,IF(AK74="NO CUMPLE EV TECNICA",0,IF(AK74="NO CUMPLE",0,IF(AK74="CUMPLE",('PRECIOS UNITARIOS'!$BB74*500)/AJ74))))</f>
        <v>0</v>
      </c>
      <c r="AM74" s="5">
        <f>+'PRECIOS UNITARIOS'!AF74</f>
        <v>169396.5</v>
      </c>
      <c r="AN74" s="5" t="str">
        <f>+'EV PRECIO REFERENCIA'!AR74</f>
        <v>CUMPLE</v>
      </c>
      <c r="AO74" s="6">
        <f>+IF(AN74="NO OFERTADO",0,IF(AN74="NO CUMPLE EV TECNICA",0,IF(AN74="NO CUMPLE",0,IF(AN74="CUMPLE",('PRECIOS UNITARIOS'!$BB74*500)/AM74))))</f>
        <v>500</v>
      </c>
      <c r="AP74" s="5" t="str">
        <f>+'PRECIOS UNITARIOS'!AH74</f>
        <v/>
      </c>
      <c r="AQ74" s="5" t="str">
        <f>+'EV PRECIO REFERENCIA'!AU74</f>
        <v>NO CUMPLE</v>
      </c>
      <c r="AR74" s="6">
        <f>+IF(AQ74="NO OFERTADO",0,IF(AQ74="NO CUMPLE EV TECNICA",0,IF(AQ74="NO CUMPLE",0,IF(AQ74="CUMPLE",('PRECIOS UNITARIOS'!$BB74*500)/AP74))))</f>
        <v>0</v>
      </c>
      <c r="AS74" s="5" t="str">
        <f>+'PRECIOS UNITARIOS'!AJ74</f>
        <v/>
      </c>
      <c r="AT74" s="5" t="str">
        <f>+'EV PRECIO REFERENCIA'!AX74</f>
        <v>NO CUMPLE</v>
      </c>
      <c r="AU74" s="6">
        <f>+IF(AT74="NO OFERTADO",0,IF(AT74="NO CUMPLE EV TECNICA",0,IF(AT74="NO CUMPLE",0,IF(AT74="CUMPLE",('PRECIOS UNITARIOS'!$BB74*500)/AS74))))</f>
        <v>0</v>
      </c>
      <c r="AV74" s="5" t="str">
        <f>+'EV PRECIO REFERENCIA'!AY74</f>
        <v/>
      </c>
      <c r="AW74" s="5" t="str">
        <f>+'EV PRECIO REFERENCIA'!BA74</f>
        <v>NO CUMPLE</v>
      </c>
      <c r="AX74" s="6">
        <f>+IF(AW74="NO OFERTADO",0,IF(AW74="NO CUMPLE EV TECNICA",0,IF(AW74="NO CUMPLE",0,IF(AW74="CUMPLE",('PRECIOS UNITARIOS'!$BB74*500)/AV74))))</f>
        <v>0</v>
      </c>
      <c r="AY74" s="5" t="str">
        <f>+'EV PRECIO REFERENCIA'!BB74</f>
        <v/>
      </c>
      <c r="AZ74" s="5" t="str">
        <f>+'EV PRECIO REFERENCIA'!BD74</f>
        <v>NO CUMPLE</v>
      </c>
      <c r="BA74" s="6">
        <f>+IF(AZ74="NO OFERTADO",0,IF(AZ74="NO CUMPLE EV TECNICA",0,IF(AZ74="NO CUMPLE",0,IF(AZ74="CUMPLE",('PRECIOS UNITARIOS'!$BB74*500)/AY74))))</f>
        <v>0</v>
      </c>
      <c r="BB74" s="5" t="str">
        <f>+'PRECIOS UNITARIOS'!AP74</f>
        <v/>
      </c>
      <c r="BC74" s="5" t="str">
        <f>+'EV PRECIO REFERENCIA'!BG74</f>
        <v>NO CUMPLE</v>
      </c>
      <c r="BD74" s="6">
        <f>+IF(BC74="NO OFERTADO",0,IF(BC74="NO CUMPLE EV TECNICA",0,IF(BC74="NO CUMPLE",0,IF(BC74="CUMPLE",('PRECIOS UNITARIOS'!$BB74*500)/BB74))))</f>
        <v>0</v>
      </c>
      <c r="BE74" s="5" t="str">
        <f>+'PRECIOS UNITARIOS'!AR74</f>
        <v/>
      </c>
      <c r="BF74" s="5" t="str">
        <f>+'EV PRECIO REFERENCIA'!BJ74</f>
        <v>NO CUMPLE</v>
      </c>
      <c r="BG74" s="6">
        <f>+IF(BF74="NO OFERTADO",0,IF(BF74="NO CUMPLE EV TECNICA",0,IF(BF74="NO CUMPLE",0,IF(BF74="CUMPLE",('PRECIOS UNITARIOS'!$BB74*500)/BE74))))</f>
        <v>0</v>
      </c>
      <c r="BH74" s="5" t="str">
        <f>+'EV PRECIO REFERENCIA'!BK74</f>
        <v/>
      </c>
      <c r="BI74" s="5" t="str">
        <f>+'EV PRECIO REFERENCIA'!BM74</f>
        <v>NO CUMPLE</v>
      </c>
      <c r="BJ74" s="6">
        <f>+IF(BI74="NO OFERTADO",0,IF(BI74="NO CUMPLE EV TECNICA",0,IF(BI74="NO CUMPLE",0,IF(BI74="CUMPLE",('PRECIOS UNITARIOS'!$BB74*500)/BH74))))</f>
        <v>0</v>
      </c>
      <c r="BK74" s="5" t="str">
        <f>+'EV PRECIO REFERENCIA'!BQ74</f>
        <v/>
      </c>
      <c r="BL74" s="5" t="str">
        <f>+'EV PRECIO REFERENCIA'!BS74</f>
        <v>NO CUMPLE</v>
      </c>
      <c r="BM74" s="6">
        <f>+IF(BL74="NO OFERTADO",0,IF(BL74="NO CUMPLE EV TECNICA",0,IF(BL74="NO CUMPLE",0,IF(BL74="CUMPLE",('PRECIOS UNITARIOS'!$BB74*500)/BK74))))</f>
        <v>0</v>
      </c>
      <c r="BN74" s="5" t="str">
        <f>+'PRECIOS UNITARIOS'!AX74</f>
        <v/>
      </c>
      <c r="BO74" s="5" t="str">
        <f>+'EV PRECIO REFERENCIA'!BV74</f>
        <v>NO CUMPLE</v>
      </c>
      <c r="BP74" s="6">
        <f>+IF(BO74="NO OFERTADO",0,IF(BO74="NO CUMPLE EV TECNICA",0,IF(BO74="NO CUMPLE",0,IF(BO74="CUMPLE",('PRECIOS UNITARIOS'!$BB74*500)/BN74))))</f>
        <v>0</v>
      </c>
      <c r="BQ74" s="6">
        <f t="shared" si="2"/>
        <v>500</v>
      </c>
      <c r="BR74" s="6" t="s">
        <v>724</v>
      </c>
      <c r="BS74" s="6">
        <f>MAX($K74,$N74,$Q74,$T74,$AF74,$AI74,$AL74,$AU74,$BD74,$BG74,$BP74,$AC74,$Z74,$W74,$BA74,$BM74,)</f>
        <v>0</v>
      </c>
      <c r="BT74" s="6" t="s">
        <v>1017</v>
      </c>
      <c r="BU74" s="6">
        <f>MAX($K74,$N74,$Q74,$T74,$AF74,$AI74,$AL74,$AU74,$BD74,$BG74,$BP74,$AC74,$Z74,$W74,$BA74,$BM74,)</f>
        <v>0</v>
      </c>
      <c r="BV74" s="6" t="s">
        <v>1011</v>
      </c>
      <c r="BW74" s="154" t="str">
        <f>+BR74</f>
        <v>BIOPLAST S.A.S</v>
      </c>
      <c r="BX74" s="3" t="e">
        <v>#N/A</v>
      </c>
    </row>
    <row r="75" spans="1:77" ht="53.25" customHeight="1" x14ac:dyDescent="0.2">
      <c r="A75" s="18">
        <f t="shared" ref="A75:A138" si="11">+A74+1</f>
        <v>66</v>
      </c>
      <c r="B75" s="22" t="str">
        <f>VLOOKUP(A75,'PRECIOS UNITARIOS'!A75:B406,2,0)</f>
        <v>DM792</v>
      </c>
      <c r="C75" s="135" t="str">
        <f>VLOOKUP(A75,'PRECIOS UNITARIOS'!A75:C406,3,0)</f>
        <v>EMPAQUE PARA ESTERILIZACION GRADO MEDICO ENTRE 60 Y 70GR/M2 DE  250 MM X 200M</v>
      </c>
      <c r="D75" s="18">
        <f>VLOOKUP(A75,'PRECIOS UNITARIOS'!A75:D406,4,0)</f>
        <v>1</v>
      </c>
      <c r="E75" s="23" t="str">
        <f>VLOOKUP(A75,'PRECIOS UNITARIOS'!A75:E406,5,0)</f>
        <v>UN</v>
      </c>
      <c r="F75" s="23">
        <f>VLOOKUP(A75,'PRECIOS UNITARIOS'!A75:F406,6,0)</f>
        <v>246758.39999999999</v>
      </c>
      <c r="G75" s="23">
        <f>VLOOKUP(A75,'PRECIOS UNITARIOS'!A75:G406,7,0)</f>
        <v>2</v>
      </c>
      <c r="H75" s="23">
        <f t="shared" si="3"/>
        <v>493516.79999999999</v>
      </c>
      <c r="I75" s="5" t="str">
        <f>+'EV PRECIO REFERENCIA'!I75</f>
        <v/>
      </c>
      <c r="J75" s="5" t="str">
        <f>+'EV PRECIO REFERENCIA'!K75</f>
        <v>NO CUMPLE</v>
      </c>
      <c r="K75" s="6">
        <f>+IF(J75="NO OFERTADO",0,IF(J75="NO CUMPLE EV TECNICA",0,IF(J75="NO CUMPLE",0,IF(J75="CUMPLE",('PRECIOS UNITARIOS'!$BB75*500)/I75))))</f>
        <v>0</v>
      </c>
      <c r="L75" s="5" t="str">
        <f>+'EV PRECIO REFERENCIA'!L75</f>
        <v/>
      </c>
      <c r="M75" s="5" t="str">
        <f>+'EV PRECIO REFERENCIA'!N75</f>
        <v>NO CUMPLE</v>
      </c>
      <c r="N75" s="6">
        <f>+IF(M75="NO OFERTADO",0,IF(M75="NO CUMPLE EV TECNICA",0,IF(M75="NO CUMPLE",0,IF(M75="CUMPLE",('PRECIOS UNITARIOS'!$BB75*500)/L75))))</f>
        <v>0</v>
      </c>
      <c r="O75" s="5" t="str">
        <f>+'PRECIOS UNITARIOS'!N75</f>
        <v/>
      </c>
      <c r="P75" s="5" t="str">
        <f>+'EV PRECIO REFERENCIA'!Q75</f>
        <v>NO CUMPLE</v>
      </c>
      <c r="Q75" s="6">
        <f>+IF(P75="NO OFERTADO",0,IF(P75="NO CUMPLE EV TECNICA",0,IF(P75="NO CUMPLE",0,IF(P75="CUMPLE",('PRECIOS UNITARIOS'!$BB75*500)/O75))))</f>
        <v>0</v>
      </c>
      <c r="R75" s="5" t="str">
        <f>+'PRECIOS UNITARIOS'!P75</f>
        <v/>
      </c>
      <c r="S75" s="5" t="str">
        <f>+'EV PRECIO REFERENCIA'!T75</f>
        <v>NO CUMPLE</v>
      </c>
      <c r="T75" s="6">
        <f>+IF(S75="NO OFERTADO",0,IF(S75="NO CUMPLE EV TECNICA",0,IF(S75="NO CUMPLE",0,IF(S75="CUMPLE",('PRECIOS UNITARIOS'!$BB75*500)/R75))))</f>
        <v>0</v>
      </c>
      <c r="U75" s="6" t="str">
        <f>+'EV PRECIO REFERENCIA'!U75</f>
        <v/>
      </c>
      <c r="V75" s="5" t="str">
        <f>+'EV PRECIO REFERENCIA'!W75</f>
        <v>NO CUMPLE</v>
      </c>
      <c r="W75" s="6">
        <f>+IF(V75="NO OFERTADO",0,IF(V75="NO CUMPLE EV TECNICA",0,IF(V75="NO CUMPLE",0,IF(V75="CUMPLE",('PRECIOS UNITARIOS'!$BB75*500)/U75))))</f>
        <v>0</v>
      </c>
      <c r="X75" s="6" t="str">
        <f>+'EV PRECIO REFERENCIA'!X75</f>
        <v/>
      </c>
      <c r="Y75" s="5" t="str">
        <f>+'EV PRECIO REFERENCIA'!Z75</f>
        <v>NO CUMPLE</v>
      </c>
      <c r="Z75" s="6">
        <f>+IF(Y75="NO OFERTADO",0,IF(Y75="NO CUMPLE EV TECNICA",0,IF(Y75="NO CUMPLE",0,IF(Y75="CUMPLE",('PRECIOS UNITARIOS'!$BB75*500)/X75))))</f>
        <v>0</v>
      </c>
      <c r="AA75" s="260">
        <f>+'PRECIOS UNITARIOS'!X75</f>
        <v>208818.82</v>
      </c>
      <c r="AB75" s="5" t="str">
        <f>+'EV PRECIO REFERENCIA'!AF75</f>
        <v>CUMPLE</v>
      </c>
      <c r="AC75" s="6">
        <f>+IF(AB75="NO OFERTADO",0,IF(AB75="NO CUMPLE EV TECNICA",0,IF(AB75="NO CUMPLE",0,IF(AB75="CUMPLE",('PRECIOS UNITARIOS'!$BB75*500)/AA75))))</f>
        <v>489.80498979929104</v>
      </c>
      <c r="AD75" s="5" t="str">
        <f>+'PRECIOS UNITARIOS'!Z75</f>
        <v/>
      </c>
      <c r="AE75" s="5" t="str">
        <f>+'EV PRECIO REFERENCIA'!AI75</f>
        <v>NO CUMPLE</v>
      </c>
      <c r="AF75" s="6">
        <f>+IF(AE75="NO OFERTADO",0,IF(AE75="NO CUMPLE EV TECNICA",0,IF(AE75="NO CUMPLE",0,IF(AE75="CUMPLE",('PRECIOS UNITARIOS'!$BB75*500)/AD75))))</f>
        <v>0</v>
      </c>
      <c r="AG75" s="5" t="str">
        <f>+'PRECIOS UNITARIOS'!AB75</f>
        <v/>
      </c>
      <c r="AH75" s="5" t="str">
        <f>+'EV PRECIO REFERENCIA'!AL75</f>
        <v>NO CUMPLE</v>
      </c>
      <c r="AI75" s="6">
        <f>+IF(AH75="NO OFERTADO",0,IF(AH75="NO CUMPLE EV TECNICA",0,IF(AH75="NO CUMPLE",0,IF(AH75="CUMPLE",('PRECIOS UNITARIOS'!$BB75*500)/AG75))))</f>
        <v>0</v>
      </c>
      <c r="AJ75" s="5" t="str">
        <f>+'PRECIOS UNITARIOS'!AD75</f>
        <v/>
      </c>
      <c r="AK75" s="5" t="str">
        <f>+'EV PRECIO REFERENCIA'!AO75</f>
        <v>NO CUMPLE</v>
      </c>
      <c r="AL75" s="6">
        <f>+IF(AK75="NO OFERTADO",0,IF(AK75="NO CUMPLE EV TECNICA",0,IF(AK75="NO CUMPLE",0,IF(AK75="CUMPLE",('PRECIOS UNITARIOS'!$BB75*500)/AJ75))))</f>
        <v>0</v>
      </c>
      <c r="AM75" s="5">
        <f>+'PRECIOS UNITARIOS'!AF75</f>
        <v>204561</v>
      </c>
      <c r="AN75" s="5" t="str">
        <f>+'EV PRECIO REFERENCIA'!AR75</f>
        <v>CUMPLE</v>
      </c>
      <c r="AO75" s="6">
        <f>+IF(AN75="NO OFERTADO",0,IF(AN75="NO CUMPLE EV TECNICA",0,IF(AN75="NO CUMPLE",0,IF(AN75="CUMPLE",('PRECIOS UNITARIOS'!$BB75*500)/AM75))))</f>
        <v>500</v>
      </c>
      <c r="AP75" s="5" t="str">
        <f>+'PRECIOS UNITARIOS'!AH75</f>
        <v/>
      </c>
      <c r="AQ75" s="5" t="str">
        <f>+'EV PRECIO REFERENCIA'!AU75</f>
        <v>NO CUMPLE</v>
      </c>
      <c r="AR75" s="6">
        <f>+IF(AQ75="NO OFERTADO",0,IF(AQ75="NO CUMPLE EV TECNICA",0,IF(AQ75="NO CUMPLE",0,IF(AQ75="CUMPLE",('PRECIOS UNITARIOS'!$BB75*500)/AP75))))</f>
        <v>0</v>
      </c>
      <c r="AS75" s="5" t="str">
        <f>+'PRECIOS UNITARIOS'!AJ75</f>
        <v/>
      </c>
      <c r="AT75" s="5" t="str">
        <f>+'EV PRECIO REFERENCIA'!AX75</f>
        <v>NO CUMPLE</v>
      </c>
      <c r="AU75" s="6">
        <f>+IF(AT75="NO OFERTADO",0,IF(AT75="NO CUMPLE EV TECNICA",0,IF(AT75="NO CUMPLE",0,IF(AT75="CUMPLE",('PRECIOS UNITARIOS'!$BB75*500)/AS75))))</f>
        <v>0</v>
      </c>
      <c r="AV75" s="5" t="str">
        <f>+'EV PRECIO REFERENCIA'!AY75</f>
        <v/>
      </c>
      <c r="AW75" s="5" t="str">
        <f>+'EV PRECIO REFERENCIA'!BA75</f>
        <v>NO CUMPLE</v>
      </c>
      <c r="AX75" s="6">
        <f>+IF(AW75="NO OFERTADO",0,IF(AW75="NO CUMPLE EV TECNICA",0,IF(AW75="NO CUMPLE",0,IF(AW75="CUMPLE",('PRECIOS UNITARIOS'!$BB75*500)/AV75))))</f>
        <v>0</v>
      </c>
      <c r="AY75" s="5" t="str">
        <f>+'EV PRECIO REFERENCIA'!BB75</f>
        <v/>
      </c>
      <c r="AZ75" s="5" t="str">
        <f>+'EV PRECIO REFERENCIA'!BD75</f>
        <v>NO CUMPLE</v>
      </c>
      <c r="BA75" s="6">
        <f>+IF(AZ75="NO OFERTADO",0,IF(AZ75="NO CUMPLE EV TECNICA",0,IF(AZ75="NO CUMPLE",0,IF(AZ75="CUMPLE",('PRECIOS UNITARIOS'!$BB75*500)/AY75))))</f>
        <v>0</v>
      </c>
      <c r="BB75" s="5" t="str">
        <f>+'PRECIOS UNITARIOS'!AP75</f>
        <v/>
      </c>
      <c r="BC75" s="5" t="str">
        <f>+'EV PRECIO REFERENCIA'!BG75</f>
        <v>NO CUMPLE</v>
      </c>
      <c r="BD75" s="6">
        <f>+IF(BC75="NO OFERTADO",0,IF(BC75="NO CUMPLE EV TECNICA",0,IF(BC75="NO CUMPLE",0,IF(BC75="CUMPLE",('PRECIOS UNITARIOS'!$BB75*500)/BB75))))</f>
        <v>0</v>
      </c>
      <c r="BE75" s="5" t="str">
        <f>+'PRECIOS UNITARIOS'!AR75</f>
        <v/>
      </c>
      <c r="BF75" s="5" t="str">
        <f>+'EV PRECIO REFERENCIA'!BJ75</f>
        <v>NO CUMPLE</v>
      </c>
      <c r="BG75" s="6">
        <f>+IF(BF75="NO OFERTADO",0,IF(BF75="NO CUMPLE EV TECNICA",0,IF(BF75="NO CUMPLE",0,IF(BF75="CUMPLE",('PRECIOS UNITARIOS'!$BB75*500)/BE75))))</f>
        <v>0</v>
      </c>
      <c r="BH75" s="5" t="str">
        <f>+'EV PRECIO REFERENCIA'!BK75</f>
        <v/>
      </c>
      <c r="BI75" s="5" t="str">
        <f>+'EV PRECIO REFERENCIA'!BM75</f>
        <v>NO CUMPLE</v>
      </c>
      <c r="BJ75" s="6">
        <f>+IF(BI75="NO OFERTADO",0,IF(BI75="NO CUMPLE EV TECNICA",0,IF(BI75="NO CUMPLE",0,IF(BI75="CUMPLE",('PRECIOS UNITARIOS'!$BB75*500)/BH75))))</f>
        <v>0</v>
      </c>
      <c r="BK75" s="5" t="str">
        <f>+'EV PRECIO REFERENCIA'!BQ75</f>
        <v/>
      </c>
      <c r="BL75" s="5" t="str">
        <f>+'EV PRECIO REFERENCIA'!BS75</f>
        <v>NO CUMPLE</v>
      </c>
      <c r="BM75" s="6">
        <f>+IF(BL75="NO OFERTADO",0,IF(BL75="NO CUMPLE EV TECNICA",0,IF(BL75="NO CUMPLE",0,IF(BL75="CUMPLE",('PRECIOS UNITARIOS'!$BB75*500)/BK75))))</f>
        <v>0</v>
      </c>
      <c r="BN75" s="5" t="str">
        <f>+'PRECIOS UNITARIOS'!AX75</f>
        <v/>
      </c>
      <c r="BO75" s="5" t="str">
        <f>+'EV PRECIO REFERENCIA'!BV75</f>
        <v>NO CUMPLE</v>
      </c>
      <c r="BP75" s="6">
        <f>+IF(BO75="NO OFERTADO",0,IF(BO75="NO CUMPLE EV TECNICA",0,IF(BO75="NO CUMPLE",0,IF(BO75="CUMPLE",('PRECIOS UNITARIOS'!$BB75*500)/BN75))))</f>
        <v>0</v>
      </c>
      <c r="BQ75" s="6">
        <f t="shared" ref="BQ75:BQ138" si="12">MAX(K75,N75,Q75,T75,AF75,AI75,AL75,AO75,AU75,BD75,BG75,BP75,AC75,Z75,W75,BA75,BM75,AX75,AR75,BJ75,)</f>
        <v>500</v>
      </c>
      <c r="BR75" s="6" t="s">
        <v>724</v>
      </c>
      <c r="BS75" s="6">
        <f>MAX($K75,$N75,$Q75,$T75,$AF75,$AI75,$AL75,$AU75,$BD75,$BG75,$BP75,$AC75,$Z75,$W75,$BA75,$BM75,)</f>
        <v>489.80498979929104</v>
      </c>
      <c r="BT75" s="6" t="s">
        <v>736</v>
      </c>
      <c r="BU75" s="6">
        <f>MAX($K75,$N75,$Q75,$T75,$AF75,$AI75,$AL75,$AU75,$BD75,$BG75,$BP75,$Z75,$W75,$BA75,$BM75,)</f>
        <v>0</v>
      </c>
      <c r="BV75" s="6" t="s">
        <v>1011</v>
      </c>
      <c r="BW75" s="154" t="str">
        <f>+BR75</f>
        <v>BIOPLAST S.A.S</v>
      </c>
      <c r="BX75" s="3" t="e">
        <v>#N/A</v>
      </c>
    </row>
    <row r="76" spans="1:77" ht="51.75" customHeight="1" x14ac:dyDescent="0.2">
      <c r="A76" s="18">
        <f t="shared" si="11"/>
        <v>67</v>
      </c>
      <c r="B76" s="22" t="str">
        <f>VLOOKUP(A76,'PRECIOS UNITARIOS'!A76:B407,2,0)</f>
        <v>DM1635</v>
      </c>
      <c r="C76" s="135" t="str">
        <f>VLOOKUP(A76,'PRECIOS UNITARIOS'!A76:C407,3,0)</f>
        <v>EMPAQUE PARA ESTERILIZACION GRADO MEDICO ENTRE 60 Y 70GR/M2 DE  250MMX 5MM – 6.5 X 100M (FUELLE)</v>
      </c>
      <c r="D76" s="18">
        <f>VLOOKUP(A76,'PRECIOS UNITARIOS'!A76:D407,4,0)</f>
        <v>1</v>
      </c>
      <c r="E76" s="23" t="str">
        <f>VLOOKUP(A76,'PRECIOS UNITARIOS'!A76:E407,5,0)</f>
        <v>UN</v>
      </c>
      <c r="F76" s="23">
        <f>VLOOKUP(A76,'PRECIOS UNITARIOS'!A76:F407,6,0)</f>
        <v>206403.12</v>
      </c>
      <c r="G76" s="23">
        <f>VLOOKUP(A76,'PRECIOS UNITARIOS'!A76:G407,7,0)</f>
        <v>1</v>
      </c>
      <c r="H76" s="23">
        <f t="shared" ref="H76:H139" si="13">+F76*G76</f>
        <v>206403.12</v>
      </c>
      <c r="I76" s="5" t="str">
        <f>+'EV PRECIO REFERENCIA'!I76</f>
        <v/>
      </c>
      <c r="J76" s="5" t="str">
        <f>+'EV PRECIO REFERENCIA'!K76</f>
        <v>NO CUMPLE</v>
      </c>
      <c r="K76" s="6">
        <f>+IF(J76="NO OFERTADO",0,IF(J76="NO CUMPLE EV TECNICA",0,IF(J76="NO CUMPLE",0,IF(J76="CUMPLE",('PRECIOS UNITARIOS'!$BB76*500)/I76))))</f>
        <v>0</v>
      </c>
      <c r="L76" s="5" t="str">
        <f>+'EV PRECIO REFERENCIA'!L76</f>
        <v/>
      </c>
      <c r="M76" s="5" t="str">
        <f>+'EV PRECIO REFERENCIA'!N76</f>
        <v>NO CUMPLE</v>
      </c>
      <c r="N76" s="6">
        <f>+IF(M76="NO OFERTADO",0,IF(M76="NO CUMPLE EV TECNICA",0,IF(M76="NO CUMPLE",0,IF(M76="CUMPLE",('PRECIOS UNITARIOS'!$BB76*500)/L76))))</f>
        <v>0</v>
      </c>
      <c r="O76" s="5" t="str">
        <f>+'PRECIOS UNITARIOS'!N76</f>
        <v/>
      </c>
      <c r="P76" s="5" t="str">
        <f>+'EV PRECIO REFERENCIA'!Q76</f>
        <v>NO CUMPLE</v>
      </c>
      <c r="Q76" s="6">
        <f>+IF(P76="NO OFERTADO",0,IF(P76="NO CUMPLE EV TECNICA",0,IF(P76="NO CUMPLE",0,IF(P76="CUMPLE",('PRECIOS UNITARIOS'!$BB76*500)/O76))))</f>
        <v>0</v>
      </c>
      <c r="R76" s="5" t="str">
        <f>+'PRECIOS UNITARIOS'!P76</f>
        <v/>
      </c>
      <c r="S76" s="5" t="str">
        <f>+'EV PRECIO REFERENCIA'!T76</f>
        <v>NO CUMPLE</v>
      </c>
      <c r="T76" s="6">
        <f>+IF(S76="NO OFERTADO",0,IF(S76="NO CUMPLE EV TECNICA",0,IF(S76="NO CUMPLE",0,IF(S76="CUMPLE",('PRECIOS UNITARIOS'!$BB76*500)/R76))))</f>
        <v>0</v>
      </c>
      <c r="U76" s="6" t="str">
        <f>+'EV PRECIO REFERENCIA'!U76</f>
        <v/>
      </c>
      <c r="V76" s="5" t="str">
        <f>+'EV PRECIO REFERENCIA'!W76</f>
        <v>NO CUMPLE</v>
      </c>
      <c r="W76" s="6">
        <f>+IF(V76="NO OFERTADO",0,IF(V76="NO CUMPLE EV TECNICA",0,IF(V76="NO CUMPLE",0,IF(V76="CUMPLE",('PRECIOS UNITARIOS'!$BB76*500)/U76))))</f>
        <v>0</v>
      </c>
      <c r="X76" s="6" t="str">
        <f>+'EV PRECIO REFERENCIA'!X76</f>
        <v/>
      </c>
      <c r="Y76" s="5" t="str">
        <f>+'EV PRECIO REFERENCIA'!Z76</f>
        <v>NO CUMPLE</v>
      </c>
      <c r="Z76" s="6">
        <f>+IF(Y76="NO OFERTADO",0,IF(Y76="NO CUMPLE EV TECNICA",0,IF(Y76="NO CUMPLE",0,IF(Y76="CUMPLE",('PRECIOS UNITARIOS'!$BB76*500)/X76))))</f>
        <v>0</v>
      </c>
      <c r="AA76" s="260">
        <f>+'PRECIOS UNITARIOS'!X76</f>
        <v>166428.64000000001</v>
      </c>
      <c r="AB76" s="5" t="str">
        <f>+'EV PRECIO REFERENCIA'!AF76</f>
        <v>CUMPLE</v>
      </c>
      <c r="AC76" s="6">
        <f>+IF(AB76="NO OFERTADO",0,IF(AB76="NO CUMPLE EV TECNICA",0,IF(AB76="NO CUMPLE",0,IF(AB76="CUMPLE",('PRECIOS UNITARIOS'!$BB76*500)/AA76))))</f>
        <v>489.43198718682066</v>
      </c>
      <c r="AD76" s="5" t="str">
        <f>+'PRECIOS UNITARIOS'!Z76</f>
        <v/>
      </c>
      <c r="AE76" s="5" t="str">
        <f>+'EV PRECIO REFERENCIA'!AI76</f>
        <v>NO CUMPLE</v>
      </c>
      <c r="AF76" s="6">
        <f>+IF(AE76="NO OFERTADO",0,IF(AE76="NO CUMPLE EV TECNICA",0,IF(AE76="NO CUMPLE",0,IF(AE76="CUMPLE",('PRECIOS UNITARIOS'!$BB76*500)/AD76))))</f>
        <v>0</v>
      </c>
      <c r="AG76" s="5" t="str">
        <f>+'PRECIOS UNITARIOS'!AB76</f>
        <v/>
      </c>
      <c r="AH76" s="5" t="str">
        <f>+'EV PRECIO REFERENCIA'!AL76</f>
        <v>NO CUMPLE</v>
      </c>
      <c r="AI76" s="6">
        <f>+IF(AH76="NO OFERTADO",0,IF(AH76="NO CUMPLE EV TECNICA",0,IF(AH76="NO CUMPLE",0,IF(AH76="CUMPLE",('PRECIOS UNITARIOS'!$BB76*500)/AG76))))</f>
        <v>0</v>
      </c>
      <c r="AJ76" s="5" t="str">
        <f>+'PRECIOS UNITARIOS'!AD76</f>
        <v/>
      </c>
      <c r="AK76" s="5" t="str">
        <f>+'EV PRECIO REFERENCIA'!AO76</f>
        <v>NO CUMPLE</v>
      </c>
      <c r="AL76" s="6">
        <f>+IF(AK76="NO OFERTADO",0,IF(AK76="NO CUMPLE EV TECNICA",0,IF(AK76="NO CUMPLE",0,IF(AK76="CUMPLE",('PRECIOS UNITARIOS'!$BB76*500)/AJ76))))</f>
        <v>0</v>
      </c>
      <c r="AM76" s="5">
        <f>+'PRECIOS UNITARIOS'!AF76</f>
        <v>162911</v>
      </c>
      <c r="AN76" s="5" t="str">
        <f>+'EV PRECIO REFERENCIA'!AR76</f>
        <v>CUMPLE</v>
      </c>
      <c r="AO76" s="6">
        <f>+IF(AN76="NO OFERTADO",0,IF(AN76="NO CUMPLE EV TECNICA",0,IF(AN76="NO CUMPLE",0,IF(AN76="CUMPLE",('PRECIOS UNITARIOS'!$BB76*500)/AM76))))</f>
        <v>500</v>
      </c>
      <c r="AP76" s="5" t="str">
        <f>+'PRECIOS UNITARIOS'!AH76</f>
        <v/>
      </c>
      <c r="AQ76" s="5" t="str">
        <f>+'EV PRECIO REFERENCIA'!AU76</f>
        <v>NO CUMPLE</v>
      </c>
      <c r="AR76" s="6">
        <f>+IF(AQ76="NO OFERTADO",0,IF(AQ76="NO CUMPLE EV TECNICA",0,IF(AQ76="NO CUMPLE",0,IF(AQ76="CUMPLE",('PRECIOS UNITARIOS'!$BB76*500)/AP76))))</f>
        <v>0</v>
      </c>
      <c r="AS76" s="5" t="str">
        <f>+'PRECIOS UNITARIOS'!AJ76</f>
        <v/>
      </c>
      <c r="AT76" s="5" t="str">
        <f>+'EV PRECIO REFERENCIA'!AX76</f>
        <v>NO CUMPLE</v>
      </c>
      <c r="AU76" s="6">
        <f>+IF(AT76="NO OFERTADO",0,IF(AT76="NO CUMPLE EV TECNICA",0,IF(AT76="NO CUMPLE",0,IF(AT76="CUMPLE",('PRECIOS UNITARIOS'!$BB76*500)/AS76))))</f>
        <v>0</v>
      </c>
      <c r="AV76" s="5" t="str">
        <f>+'EV PRECIO REFERENCIA'!AY76</f>
        <v/>
      </c>
      <c r="AW76" s="5" t="str">
        <f>+'EV PRECIO REFERENCIA'!BA76</f>
        <v>NO CUMPLE</v>
      </c>
      <c r="AX76" s="6">
        <f>+IF(AW76="NO OFERTADO",0,IF(AW76="NO CUMPLE EV TECNICA",0,IF(AW76="NO CUMPLE",0,IF(AW76="CUMPLE",('PRECIOS UNITARIOS'!$BB76*500)/AV76))))</f>
        <v>0</v>
      </c>
      <c r="AY76" s="5" t="str">
        <f>+'EV PRECIO REFERENCIA'!BB76</f>
        <v/>
      </c>
      <c r="AZ76" s="5" t="str">
        <f>+'EV PRECIO REFERENCIA'!BD76</f>
        <v>NO CUMPLE</v>
      </c>
      <c r="BA76" s="6">
        <f>+IF(AZ76="NO OFERTADO",0,IF(AZ76="NO CUMPLE EV TECNICA",0,IF(AZ76="NO CUMPLE",0,IF(AZ76="CUMPLE",('PRECIOS UNITARIOS'!$BB76*500)/AY76))))</f>
        <v>0</v>
      </c>
      <c r="BB76" s="5" t="str">
        <f>+'PRECIOS UNITARIOS'!AP76</f>
        <v/>
      </c>
      <c r="BC76" s="5" t="str">
        <f>+'EV PRECIO REFERENCIA'!BG76</f>
        <v>NO CUMPLE</v>
      </c>
      <c r="BD76" s="6">
        <f>+IF(BC76="NO OFERTADO",0,IF(BC76="NO CUMPLE EV TECNICA",0,IF(BC76="NO CUMPLE",0,IF(BC76="CUMPLE",('PRECIOS UNITARIOS'!$BB76*500)/BB76))))</f>
        <v>0</v>
      </c>
      <c r="BE76" s="5" t="str">
        <f>+'PRECIOS UNITARIOS'!AR76</f>
        <v/>
      </c>
      <c r="BF76" s="5" t="str">
        <f>+'EV PRECIO REFERENCIA'!BJ76</f>
        <v>NO CUMPLE</v>
      </c>
      <c r="BG76" s="6">
        <f>+IF(BF76="NO OFERTADO",0,IF(BF76="NO CUMPLE EV TECNICA",0,IF(BF76="NO CUMPLE",0,IF(BF76="CUMPLE",('PRECIOS UNITARIOS'!$BB76*500)/BE76))))</f>
        <v>0</v>
      </c>
      <c r="BH76" s="5" t="str">
        <f>+'EV PRECIO REFERENCIA'!BK76</f>
        <v/>
      </c>
      <c r="BI76" s="5" t="str">
        <f>+'EV PRECIO REFERENCIA'!BM76</f>
        <v>NO CUMPLE</v>
      </c>
      <c r="BJ76" s="6">
        <f>+IF(BI76="NO OFERTADO",0,IF(BI76="NO CUMPLE EV TECNICA",0,IF(BI76="NO CUMPLE",0,IF(BI76="CUMPLE",('PRECIOS UNITARIOS'!$BB76*500)/BH76))))</f>
        <v>0</v>
      </c>
      <c r="BK76" s="5" t="str">
        <f>+'EV PRECIO REFERENCIA'!BQ76</f>
        <v/>
      </c>
      <c r="BL76" s="5" t="str">
        <f>+'EV PRECIO REFERENCIA'!BS76</f>
        <v>NO CUMPLE</v>
      </c>
      <c r="BM76" s="6">
        <f>+IF(BL76="NO OFERTADO",0,IF(BL76="NO CUMPLE EV TECNICA",0,IF(BL76="NO CUMPLE",0,IF(BL76="CUMPLE",('PRECIOS UNITARIOS'!$BB76*500)/BK76))))</f>
        <v>0</v>
      </c>
      <c r="BN76" s="5" t="str">
        <f>+'PRECIOS UNITARIOS'!AX76</f>
        <v/>
      </c>
      <c r="BO76" s="5" t="str">
        <f>+'EV PRECIO REFERENCIA'!BV76</f>
        <v>NO CUMPLE</v>
      </c>
      <c r="BP76" s="6">
        <f>+IF(BO76="NO OFERTADO",0,IF(BO76="NO CUMPLE EV TECNICA",0,IF(BO76="NO CUMPLE",0,IF(BO76="CUMPLE",('PRECIOS UNITARIOS'!$BB76*500)/BN76))))</f>
        <v>0</v>
      </c>
      <c r="BQ76" s="6">
        <f t="shared" si="12"/>
        <v>500</v>
      </c>
      <c r="BR76" s="6" t="s">
        <v>724</v>
      </c>
      <c r="BS76" s="6">
        <f>MAX($K76,$N76,$Q76,$T76,$AF76,$AI76,$AL76,$AU76,$BD76,$BG76,$BP76,$AC76,$Z76,$W76,$BA76,$BM76,)</f>
        <v>489.43198718682066</v>
      </c>
      <c r="BT76" s="6" t="s">
        <v>736</v>
      </c>
      <c r="BU76" s="6">
        <f>MAX($K76,$N76,$Q76,$T76,$AF76,$AI76,$AL76,$AU76,$BD76,$BG76,$BP76,$Z76,$W76,$BA76,$BM76,)</f>
        <v>0</v>
      </c>
      <c r="BV76" s="6" t="s">
        <v>1011</v>
      </c>
      <c r="BW76" s="154" t="str">
        <f>+BR76</f>
        <v>BIOPLAST S.A.S</v>
      </c>
      <c r="BX76" s="3" t="e">
        <v>#N/A</v>
      </c>
    </row>
    <row r="77" spans="1:77" ht="51.75" customHeight="1" x14ac:dyDescent="0.2">
      <c r="A77" s="18">
        <f t="shared" si="11"/>
        <v>68</v>
      </c>
      <c r="B77" s="22" t="str">
        <f>VLOOKUP(A77,'PRECIOS UNITARIOS'!A77:B408,2,0)</f>
        <v>DM1787</v>
      </c>
      <c r="C77" s="135" t="str">
        <f>VLOOKUP(A77,'PRECIOS UNITARIOS'!A77:C408,3,0)</f>
        <v>EMPAQUE PARA ESTERILIZACION GRADO MEDICO ENTRE 60 Y 70GR/M2 DE  300MMX 5MM-6.5 X 100M(FUELLE)</v>
      </c>
      <c r="D77" s="18">
        <f>VLOOKUP(A77,'PRECIOS UNITARIOS'!A77:D408,4,0)</f>
        <v>1</v>
      </c>
      <c r="E77" s="23" t="str">
        <f>VLOOKUP(A77,'PRECIOS UNITARIOS'!A77:E408,5,0)</f>
        <v>UN</v>
      </c>
      <c r="F77" s="23">
        <f>VLOOKUP(A77,'PRECIOS UNITARIOS'!A77:F408,6,0)</f>
        <v>250999.56</v>
      </c>
      <c r="G77" s="23">
        <f>VLOOKUP(A77,'PRECIOS UNITARIOS'!A77:G408,7,0)</f>
        <v>1</v>
      </c>
      <c r="H77" s="23">
        <f t="shared" si="13"/>
        <v>250999.56</v>
      </c>
      <c r="I77" s="5" t="str">
        <f>+'EV PRECIO REFERENCIA'!I77</f>
        <v/>
      </c>
      <c r="J77" s="5" t="str">
        <f>+'EV PRECIO REFERENCIA'!K77</f>
        <v>NO CUMPLE</v>
      </c>
      <c r="K77" s="6">
        <f>+IF(J77="NO OFERTADO",0,IF(J77="NO CUMPLE EV TECNICA",0,IF(J77="NO CUMPLE",0,IF(J77="CUMPLE",('PRECIOS UNITARIOS'!$BB77*500)/I77))))</f>
        <v>0</v>
      </c>
      <c r="L77" s="5" t="str">
        <f>+'EV PRECIO REFERENCIA'!L77</f>
        <v/>
      </c>
      <c r="M77" s="5" t="str">
        <f>+'EV PRECIO REFERENCIA'!N77</f>
        <v>NO CUMPLE</v>
      </c>
      <c r="N77" s="6">
        <f>+IF(M77="NO OFERTADO",0,IF(M77="NO CUMPLE EV TECNICA",0,IF(M77="NO CUMPLE",0,IF(M77="CUMPLE",('PRECIOS UNITARIOS'!$BB77*500)/L77))))</f>
        <v>0</v>
      </c>
      <c r="O77" s="5" t="str">
        <f>+'PRECIOS UNITARIOS'!N77</f>
        <v/>
      </c>
      <c r="P77" s="5" t="str">
        <f>+'EV PRECIO REFERENCIA'!Q77</f>
        <v>NO CUMPLE</v>
      </c>
      <c r="Q77" s="6">
        <f>+IF(P77="NO OFERTADO",0,IF(P77="NO CUMPLE EV TECNICA",0,IF(P77="NO CUMPLE",0,IF(P77="CUMPLE",('PRECIOS UNITARIOS'!$BB77*500)/O77))))</f>
        <v>0</v>
      </c>
      <c r="R77" s="5" t="str">
        <f>+'PRECIOS UNITARIOS'!P77</f>
        <v/>
      </c>
      <c r="S77" s="5" t="str">
        <f>+'EV PRECIO REFERENCIA'!T77</f>
        <v>NO CUMPLE</v>
      </c>
      <c r="T77" s="6">
        <f>+IF(S77="NO OFERTADO",0,IF(S77="NO CUMPLE EV TECNICA",0,IF(S77="NO CUMPLE",0,IF(S77="CUMPLE",('PRECIOS UNITARIOS'!$BB77*500)/R77))))</f>
        <v>0</v>
      </c>
      <c r="U77" s="6" t="str">
        <f>+'EV PRECIO REFERENCIA'!U77</f>
        <v/>
      </c>
      <c r="V77" s="5" t="str">
        <f>+'EV PRECIO REFERENCIA'!W77</f>
        <v>NO CUMPLE</v>
      </c>
      <c r="W77" s="6">
        <f>+IF(V77="NO OFERTADO",0,IF(V77="NO CUMPLE EV TECNICA",0,IF(V77="NO CUMPLE",0,IF(V77="CUMPLE",('PRECIOS UNITARIOS'!$BB77*500)/U77))))</f>
        <v>0</v>
      </c>
      <c r="X77" s="6" t="str">
        <f>+'EV PRECIO REFERENCIA'!X77</f>
        <v/>
      </c>
      <c r="Y77" s="5" t="str">
        <f>+'EV PRECIO REFERENCIA'!Z77</f>
        <v>NO CUMPLE</v>
      </c>
      <c r="Z77" s="6">
        <f>+IF(Y77="NO OFERTADO",0,IF(Y77="NO CUMPLE EV TECNICA",0,IF(Y77="NO CUMPLE",0,IF(Y77="CUMPLE",('PRECIOS UNITARIOS'!$BB77*500)/X77))))</f>
        <v>0</v>
      </c>
      <c r="AA77" s="260">
        <f>+'PRECIOS UNITARIOS'!X77</f>
        <v>191799.44</v>
      </c>
      <c r="AB77" s="5" t="str">
        <f>+'EV PRECIO REFERENCIA'!AF77</f>
        <v>CUMPLE</v>
      </c>
      <c r="AC77" s="6">
        <f>+IF(AB77="NO OFERTADO",0,IF(AB77="NO CUMPLE EV TECNICA",0,IF(AB77="NO CUMPLE",0,IF(AB77="CUMPLE",('PRECIOS UNITARIOS'!$BB77*500)/AA77))))</f>
        <v>478.97950067007497</v>
      </c>
      <c r="AD77" s="5" t="str">
        <f>+'PRECIOS UNITARIOS'!Z77</f>
        <v/>
      </c>
      <c r="AE77" s="5" t="str">
        <f>+'EV PRECIO REFERENCIA'!AI77</f>
        <v>NO CUMPLE</v>
      </c>
      <c r="AF77" s="6">
        <f>+IF(AE77="NO OFERTADO",0,IF(AE77="NO CUMPLE EV TECNICA",0,IF(AE77="NO CUMPLE",0,IF(AE77="CUMPLE",('PRECIOS UNITARIOS'!$BB77*500)/AD77))))</f>
        <v>0</v>
      </c>
      <c r="AG77" s="5" t="str">
        <f>+'PRECIOS UNITARIOS'!AB77</f>
        <v/>
      </c>
      <c r="AH77" s="5" t="str">
        <f>+'EV PRECIO REFERENCIA'!AL77</f>
        <v>NO CUMPLE</v>
      </c>
      <c r="AI77" s="6">
        <f>+IF(AH77="NO OFERTADO",0,IF(AH77="NO CUMPLE EV TECNICA",0,IF(AH77="NO CUMPLE",0,IF(AH77="CUMPLE",('PRECIOS UNITARIOS'!$BB77*500)/AG77))))</f>
        <v>0</v>
      </c>
      <c r="AJ77" s="5" t="str">
        <f>+'PRECIOS UNITARIOS'!AD77</f>
        <v/>
      </c>
      <c r="AK77" s="5" t="str">
        <f>+'EV PRECIO REFERENCIA'!AO77</f>
        <v>NO CUMPLE</v>
      </c>
      <c r="AL77" s="6">
        <f>+IF(AK77="NO OFERTADO",0,IF(AK77="NO CUMPLE EV TECNICA",0,IF(AK77="NO CUMPLE",0,IF(AK77="CUMPLE",('PRECIOS UNITARIOS'!$BB77*500)/AJ77))))</f>
        <v>0</v>
      </c>
      <c r="AM77" s="5">
        <f>+'PRECIOS UNITARIOS'!AF77</f>
        <v>183736</v>
      </c>
      <c r="AN77" s="5" t="str">
        <f>+'EV PRECIO REFERENCIA'!AR77</f>
        <v>CUMPLE</v>
      </c>
      <c r="AO77" s="6">
        <f>+IF(AN77="NO OFERTADO",0,IF(AN77="NO CUMPLE EV TECNICA",0,IF(AN77="NO CUMPLE",0,IF(AN77="CUMPLE",('PRECIOS UNITARIOS'!$BB77*500)/AM77))))</f>
        <v>500</v>
      </c>
      <c r="AP77" s="5" t="str">
        <f>+'PRECIOS UNITARIOS'!AH77</f>
        <v/>
      </c>
      <c r="AQ77" s="5" t="str">
        <f>+'EV PRECIO REFERENCIA'!AU77</f>
        <v>NO CUMPLE</v>
      </c>
      <c r="AR77" s="6">
        <f>+IF(AQ77="NO OFERTADO",0,IF(AQ77="NO CUMPLE EV TECNICA",0,IF(AQ77="NO CUMPLE",0,IF(AQ77="CUMPLE",('PRECIOS UNITARIOS'!$BB77*500)/AP77))))</f>
        <v>0</v>
      </c>
      <c r="AS77" s="5" t="str">
        <f>+'PRECIOS UNITARIOS'!AJ77</f>
        <v/>
      </c>
      <c r="AT77" s="5" t="str">
        <f>+'EV PRECIO REFERENCIA'!AX77</f>
        <v>NO CUMPLE</v>
      </c>
      <c r="AU77" s="6">
        <f>+IF(AT77="NO OFERTADO",0,IF(AT77="NO CUMPLE EV TECNICA",0,IF(AT77="NO CUMPLE",0,IF(AT77="CUMPLE",('PRECIOS UNITARIOS'!$BB77*500)/AS77))))</f>
        <v>0</v>
      </c>
      <c r="AV77" s="5" t="str">
        <f>+'EV PRECIO REFERENCIA'!AY77</f>
        <v/>
      </c>
      <c r="AW77" s="5" t="str">
        <f>+'EV PRECIO REFERENCIA'!BA77</f>
        <v>NO CUMPLE</v>
      </c>
      <c r="AX77" s="6">
        <f>+IF(AW77="NO OFERTADO",0,IF(AW77="NO CUMPLE EV TECNICA",0,IF(AW77="NO CUMPLE",0,IF(AW77="CUMPLE",('PRECIOS UNITARIOS'!$BB77*500)/AV77))))</f>
        <v>0</v>
      </c>
      <c r="AY77" s="5" t="str">
        <f>+'EV PRECIO REFERENCIA'!BB77</f>
        <v/>
      </c>
      <c r="AZ77" s="5" t="str">
        <f>+'EV PRECIO REFERENCIA'!BD77</f>
        <v>NO CUMPLE</v>
      </c>
      <c r="BA77" s="6">
        <f>+IF(AZ77="NO OFERTADO",0,IF(AZ77="NO CUMPLE EV TECNICA",0,IF(AZ77="NO CUMPLE",0,IF(AZ77="CUMPLE",('PRECIOS UNITARIOS'!$BB77*500)/AY77))))</f>
        <v>0</v>
      </c>
      <c r="BB77" s="5" t="str">
        <f>+'PRECIOS UNITARIOS'!AP77</f>
        <v/>
      </c>
      <c r="BC77" s="5" t="str">
        <f>+'EV PRECIO REFERENCIA'!BG77</f>
        <v>NO CUMPLE</v>
      </c>
      <c r="BD77" s="6">
        <f>+IF(BC77="NO OFERTADO",0,IF(BC77="NO CUMPLE EV TECNICA",0,IF(BC77="NO CUMPLE",0,IF(BC77="CUMPLE",('PRECIOS UNITARIOS'!$BB77*500)/BB77))))</f>
        <v>0</v>
      </c>
      <c r="BE77" s="5" t="str">
        <f>+'PRECIOS UNITARIOS'!AR77</f>
        <v/>
      </c>
      <c r="BF77" s="5" t="str">
        <f>+'EV PRECIO REFERENCIA'!BJ77</f>
        <v>NO CUMPLE</v>
      </c>
      <c r="BG77" s="6">
        <f>+IF(BF77="NO OFERTADO",0,IF(BF77="NO CUMPLE EV TECNICA",0,IF(BF77="NO CUMPLE",0,IF(BF77="CUMPLE",('PRECIOS UNITARIOS'!$BB77*500)/BE77))))</f>
        <v>0</v>
      </c>
      <c r="BH77" s="5" t="str">
        <f>+'EV PRECIO REFERENCIA'!BK77</f>
        <v/>
      </c>
      <c r="BI77" s="5" t="str">
        <f>+'EV PRECIO REFERENCIA'!BM77</f>
        <v>NO CUMPLE</v>
      </c>
      <c r="BJ77" s="6">
        <f>+IF(BI77="NO OFERTADO",0,IF(BI77="NO CUMPLE EV TECNICA",0,IF(BI77="NO CUMPLE",0,IF(BI77="CUMPLE",('PRECIOS UNITARIOS'!$BB77*500)/BH77))))</f>
        <v>0</v>
      </c>
      <c r="BK77" s="5" t="str">
        <f>+'EV PRECIO REFERENCIA'!BQ77</f>
        <v/>
      </c>
      <c r="BL77" s="5" t="str">
        <f>+'EV PRECIO REFERENCIA'!BS77</f>
        <v>NO CUMPLE</v>
      </c>
      <c r="BM77" s="6">
        <f>+IF(BL77="NO OFERTADO",0,IF(BL77="NO CUMPLE EV TECNICA",0,IF(BL77="NO CUMPLE",0,IF(BL77="CUMPLE",('PRECIOS UNITARIOS'!$BB77*500)/BK77))))</f>
        <v>0</v>
      </c>
      <c r="BN77" s="5" t="str">
        <f>+'PRECIOS UNITARIOS'!AX77</f>
        <v/>
      </c>
      <c r="BO77" s="5" t="str">
        <f>+'EV PRECIO REFERENCIA'!BV77</f>
        <v>NO CUMPLE</v>
      </c>
      <c r="BP77" s="6">
        <f>+IF(BO77="NO OFERTADO",0,IF(BO77="NO CUMPLE EV TECNICA",0,IF(BO77="NO CUMPLE",0,IF(BO77="CUMPLE",('PRECIOS UNITARIOS'!$BB77*500)/BN77))))</f>
        <v>0</v>
      </c>
      <c r="BQ77" s="6">
        <f t="shared" si="12"/>
        <v>500</v>
      </c>
      <c r="BR77" s="6" t="s">
        <v>724</v>
      </c>
      <c r="BS77" s="6">
        <f>MAX($K77,$N77,$Q77,$T77,$AF77,$AI77,$AL77,$AU77,$BD77,$BG77,$BP77,$AC77,$Z77,$W77,$BA77,$BM77,)</f>
        <v>478.97950067007497</v>
      </c>
      <c r="BT77" s="6" t="s">
        <v>736</v>
      </c>
      <c r="BU77" s="6">
        <f>MAX($K77,$N77,$Q77,$T77,$AF77,$AI77,$AL77,$AU77,$BD77,$BG77,$BP77,$Z77,$W77,$BA77,$BM77,)</f>
        <v>0</v>
      </c>
      <c r="BV77" s="6" t="s">
        <v>1011</v>
      </c>
      <c r="BW77" s="154" t="str">
        <f>+BR77</f>
        <v>BIOPLAST S.A.S</v>
      </c>
      <c r="BX77" s="3" t="e">
        <v>#N/A</v>
      </c>
    </row>
    <row r="78" spans="1:77" ht="38.25" x14ac:dyDescent="0.2">
      <c r="A78" s="18">
        <f t="shared" si="11"/>
        <v>69</v>
      </c>
      <c r="B78" s="22" t="str">
        <f>VLOOKUP(A78,'PRECIOS UNITARIOS'!A78:B409,2,0)</f>
        <v>DM1747</v>
      </c>
      <c r="C78" s="135" t="str">
        <f>VLOOKUP(A78,'PRECIOS UNITARIOS'!A78:C409,3,0)</f>
        <v>EMPAQUE PARA ESTERILIZACION GRADO MEDICO ENTRE 60 Y 70 GR/M2 DE 50 MM X 200 M</v>
      </c>
      <c r="D78" s="18">
        <f>VLOOKUP(A78,'PRECIOS UNITARIOS'!A78:D409,4,0)</f>
        <v>1</v>
      </c>
      <c r="E78" s="23" t="str">
        <f>VLOOKUP(A78,'PRECIOS UNITARIOS'!A78:E409,5,0)</f>
        <v>UN</v>
      </c>
      <c r="F78" s="23">
        <f>VLOOKUP(A78,'PRECIOS UNITARIOS'!A78:F409,6,0)</f>
        <v>60606.7</v>
      </c>
      <c r="G78" s="23">
        <f>VLOOKUP(A78,'PRECIOS UNITARIOS'!A78:G409,7,0)</f>
        <v>1</v>
      </c>
      <c r="H78" s="23">
        <f t="shared" si="13"/>
        <v>60606.7</v>
      </c>
      <c r="I78" s="5" t="str">
        <f>+'EV PRECIO REFERENCIA'!I78</f>
        <v/>
      </c>
      <c r="J78" s="5" t="str">
        <f>+'EV PRECIO REFERENCIA'!K78</f>
        <v>NO CUMPLE</v>
      </c>
      <c r="K78" s="6">
        <f>+IF(J78="NO OFERTADO",0,IF(J78="NO CUMPLE EV TECNICA",0,IF(J78="NO CUMPLE",0,IF(J78="CUMPLE",('PRECIOS UNITARIOS'!$BB78*500)/I78))))</f>
        <v>0</v>
      </c>
      <c r="L78" s="5" t="str">
        <f>+'EV PRECIO REFERENCIA'!L78</f>
        <v/>
      </c>
      <c r="M78" s="5" t="str">
        <f>+'EV PRECIO REFERENCIA'!N78</f>
        <v>NO CUMPLE</v>
      </c>
      <c r="N78" s="6">
        <f>+IF(M78="NO OFERTADO",0,IF(M78="NO CUMPLE EV TECNICA",0,IF(M78="NO CUMPLE",0,IF(M78="CUMPLE",('PRECIOS UNITARIOS'!$BB78*500)/L78))))</f>
        <v>0</v>
      </c>
      <c r="O78" s="5" t="str">
        <f>+'PRECIOS UNITARIOS'!N78</f>
        <v/>
      </c>
      <c r="P78" s="5" t="str">
        <f>+'EV PRECIO REFERENCIA'!Q78</f>
        <v>NO CUMPLE</v>
      </c>
      <c r="Q78" s="6">
        <f>+IF(P78="NO OFERTADO",0,IF(P78="NO CUMPLE EV TECNICA",0,IF(P78="NO CUMPLE",0,IF(P78="CUMPLE",('PRECIOS UNITARIOS'!$BB78*500)/O78))))</f>
        <v>0</v>
      </c>
      <c r="R78" s="5" t="str">
        <f>+'PRECIOS UNITARIOS'!P78</f>
        <v/>
      </c>
      <c r="S78" s="5" t="str">
        <f>+'EV PRECIO REFERENCIA'!T78</f>
        <v>NO CUMPLE</v>
      </c>
      <c r="T78" s="6">
        <f>+IF(S78="NO OFERTADO",0,IF(S78="NO CUMPLE EV TECNICA",0,IF(S78="NO CUMPLE",0,IF(S78="CUMPLE",('PRECIOS UNITARIOS'!$BB78*500)/R78))))</f>
        <v>0</v>
      </c>
      <c r="U78" s="6" t="str">
        <f>+'EV PRECIO REFERENCIA'!U78</f>
        <v/>
      </c>
      <c r="V78" s="5" t="str">
        <f>+'EV PRECIO REFERENCIA'!W78</f>
        <v>NO CUMPLE</v>
      </c>
      <c r="W78" s="6">
        <f>+IF(V78="NO OFERTADO",0,IF(V78="NO CUMPLE EV TECNICA",0,IF(V78="NO CUMPLE",0,IF(V78="CUMPLE",('PRECIOS UNITARIOS'!$BB78*500)/U78))))</f>
        <v>0</v>
      </c>
      <c r="X78" s="6" t="str">
        <f>+'EV PRECIO REFERENCIA'!X78</f>
        <v/>
      </c>
      <c r="Y78" s="5" t="str">
        <f>+'EV PRECIO REFERENCIA'!Z78</f>
        <v>NO CUMPLE</v>
      </c>
      <c r="Z78" s="6">
        <f>+IF(Y78="NO OFERTADO",0,IF(Y78="NO CUMPLE EV TECNICA",0,IF(Y78="NO CUMPLE",0,IF(Y78="CUMPLE",('PRECIOS UNITARIOS'!$BB78*500)/X78))))</f>
        <v>0</v>
      </c>
      <c r="AA78" s="260">
        <f>+'PRECIOS UNITARIOS'!X78</f>
        <v>37083.97</v>
      </c>
      <c r="AB78" s="5" t="str">
        <f>+'EV PRECIO REFERENCIA'!AF78</f>
        <v>CUMPLE</v>
      </c>
      <c r="AC78" s="6">
        <f>+IF(AB78="NO OFERTADO",0,IF(AB78="NO CUMPLE EV TECNICA",0,IF(AB78="NO CUMPLE",0,IF(AB78="CUMPLE",('PRECIOS UNITARIOS'!$BB78*500)/AA78))))</f>
        <v>500</v>
      </c>
      <c r="AD78" s="5" t="str">
        <f>+'PRECIOS UNITARIOS'!Z78</f>
        <v/>
      </c>
      <c r="AE78" s="5" t="str">
        <f>+'EV PRECIO REFERENCIA'!AI78</f>
        <v>NO CUMPLE</v>
      </c>
      <c r="AF78" s="6">
        <f>+IF(AE78="NO OFERTADO",0,IF(AE78="NO CUMPLE EV TECNICA",0,IF(AE78="NO CUMPLE",0,IF(AE78="CUMPLE",('PRECIOS UNITARIOS'!$BB78*500)/AD78))))</f>
        <v>0</v>
      </c>
      <c r="AG78" s="5" t="str">
        <f>+'PRECIOS UNITARIOS'!AB78</f>
        <v/>
      </c>
      <c r="AH78" s="5" t="str">
        <f>+'EV PRECIO REFERENCIA'!AL78</f>
        <v>NO CUMPLE</v>
      </c>
      <c r="AI78" s="6">
        <f>+IF(AH78="NO OFERTADO",0,IF(AH78="NO CUMPLE EV TECNICA",0,IF(AH78="NO CUMPLE",0,IF(AH78="CUMPLE",('PRECIOS UNITARIOS'!$BB78*500)/AG78))))</f>
        <v>0</v>
      </c>
      <c r="AJ78" s="5" t="str">
        <f>+'PRECIOS UNITARIOS'!AD78</f>
        <v/>
      </c>
      <c r="AK78" s="5" t="str">
        <f>+'EV PRECIO REFERENCIA'!AO78</f>
        <v>NO CUMPLE</v>
      </c>
      <c r="AL78" s="6">
        <f>+IF(AK78="NO OFERTADO",0,IF(AK78="NO CUMPLE EV TECNICA",0,IF(AK78="NO CUMPLE",0,IF(AK78="CUMPLE",('PRECIOS UNITARIOS'!$BB78*500)/AJ78))))</f>
        <v>0</v>
      </c>
      <c r="AM78" s="5">
        <f>+'PRECIOS UNITARIOS'!AF78</f>
        <v>43316</v>
      </c>
      <c r="AN78" s="5" t="str">
        <f>+'EV PRECIO REFERENCIA'!AR78</f>
        <v>CUMPLE</v>
      </c>
      <c r="AO78" s="6">
        <f>+IF(AN78="NO OFERTADO",0,IF(AN78="NO CUMPLE EV TECNICA",0,IF(AN78="NO CUMPLE",0,IF(AN78="CUMPLE",('PRECIOS UNITARIOS'!$BB78*500)/AM78))))</f>
        <v>428.0631868131868</v>
      </c>
      <c r="AP78" s="5" t="str">
        <f>+'PRECIOS UNITARIOS'!AH78</f>
        <v/>
      </c>
      <c r="AQ78" s="5" t="str">
        <f>+'EV PRECIO REFERENCIA'!AU78</f>
        <v>NO CUMPLE</v>
      </c>
      <c r="AR78" s="6">
        <f>+IF(AQ78="NO OFERTADO",0,IF(AQ78="NO CUMPLE EV TECNICA",0,IF(AQ78="NO CUMPLE",0,IF(AQ78="CUMPLE",('PRECIOS UNITARIOS'!$BB78*500)/AP78))))</f>
        <v>0</v>
      </c>
      <c r="AS78" s="5" t="str">
        <f>+'PRECIOS UNITARIOS'!AJ78</f>
        <v/>
      </c>
      <c r="AT78" s="5" t="str">
        <f>+'EV PRECIO REFERENCIA'!AX78</f>
        <v>NO CUMPLE</v>
      </c>
      <c r="AU78" s="6">
        <f>+IF(AT78="NO OFERTADO",0,IF(AT78="NO CUMPLE EV TECNICA",0,IF(AT78="NO CUMPLE",0,IF(AT78="CUMPLE",('PRECIOS UNITARIOS'!$BB78*500)/AS78))))</f>
        <v>0</v>
      </c>
      <c r="AV78" s="5" t="str">
        <f>+'EV PRECIO REFERENCIA'!AY78</f>
        <v/>
      </c>
      <c r="AW78" s="5" t="str">
        <f>+'EV PRECIO REFERENCIA'!BA78</f>
        <v>NO CUMPLE</v>
      </c>
      <c r="AX78" s="6">
        <f>+IF(AW78="NO OFERTADO",0,IF(AW78="NO CUMPLE EV TECNICA",0,IF(AW78="NO CUMPLE",0,IF(AW78="CUMPLE",('PRECIOS UNITARIOS'!$BB78*500)/AV78))))</f>
        <v>0</v>
      </c>
      <c r="AY78" s="5" t="str">
        <f>+'EV PRECIO REFERENCIA'!BB78</f>
        <v/>
      </c>
      <c r="AZ78" s="5" t="str">
        <f>+'EV PRECIO REFERENCIA'!BD78</f>
        <v>NO CUMPLE</v>
      </c>
      <c r="BA78" s="6">
        <f>+IF(AZ78="NO OFERTADO",0,IF(AZ78="NO CUMPLE EV TECNICA",0,IF(AZ78="NO CUMPLE",0,IF(AZ78="CUMPLE",('PRECIOS UNITARIOS'!$BB78*500)/AY78))))</f>
        <v>0</v>
      </c>
      <c r="BB78" s="5">
        <f>+'PRECIOS UNITARIOS'!AP78</f>
        <v>45815</v>
      </c>
      <c r="BC78" s="5" t="str">
        <f>+'EV PRECIO REFERENCIA'!BG78</f>
        <v>CUMPLE</v>
      </c>
      <c r="BD78" s="6">
        <f>+IF(BC78="NO OFERTADO",0,IF(BC78="NO CUMPLE EV TECNICA",0,IF(BC78="NO CUMPLE",0,IF(BC78="CUMPLE",('PRECIOS UNITARIOS'!$BB78*500)/BB78))))</f>
        <v>404.71428571428572</v>
      </c>
      <c r="BE78" s="5" t="str">
        <f>+'PRECIOS UNITARIOS'!AR78</f>
        <v/>
      </c>
      <c r="BF78" s="5" t="str">
        <f>+'EV PRECIO REFERENCIA'!BJ78</f>
        <v>NO CUMPLE</v>
      </c>
      <c r="BG78" s="6">
        <f>+IF(BF78="NO OFERTADO",0,IF(BF78="NO CUMPLE EV TECNICA",0,IF(BF78="NO CUMPLE",0,IF(BF78="CUMPLE",('PRECIOS UNITARIOS'!$BB78*500)/BE78))))</f>
        <v>0</v>
      </c>
      <c r="BH78" s="5" t="str">
        <f>+'EV PRECIO REFERENCIA'!BK78</f>
        <v/>
      </c>
      <c r="BI78" s="5" t="str">
        <f>+'EV PRECIO REFERENCIA'!BM78</f>
        <v>NO CUMPLE</v>
      </c>
      <c r="BJ78" s="6">
        <f>+IF(BI78="NO OFERTADO",0,IF(BI78="NO CUMPLE EV TECNICA",0,IF(BI78="NO CUMPLE",0,IF(BI78="CUMPLE",('PRECIOS UNITARIOS'!$BB78*500)/BH78))))</f>
        <v>0</v>
      </c>
      <c r="BK78" s="5" t="str">
        <f>+'EV PRECIO REFERENCIA'!BQ78</f>
        <v/>
      </c>
      <c r="BL78" s="5" t="str">
        <f>+'EV PRECIO REFERENCIA'!BS78</f>
        <v>NO CUMPLE</v>
      </c>
      <c r="BM78" s="6">
        <f>+IF(BL78="NO OFERTADO",0,IF(BL78="NO CUMPLE EV TECNICA",0,IF(BL78="NO CUMPLE",0,IF(BL78="CUMPLE",('PRECIOS UNITARIOS'!$BB78*500)/BK78))))</f>
        <v>0</v>
      </c>
      <c r="BN78" s="5" t="str">
        <f>+'PRECIOS UNITARIOS'!AX78</f>
        <v/>
      </c>
      <c r="BO78" s="5" t="str">
        <f>+'EV PRECIO REFERENCIA'!BV78</f>
        <v>NO CUMPLE</v>
      </c>
      <c r="BP78" s="6">
        <f>+IF(BO78="NO OFERTADO",0,IF(BO78="NO CUMPLE EV TECNICA",0,IF(BO78="NO CUMPLE",0,IF(BO78="CUMPLE",('PRECIOS UNITARIOS'!$BB78*500)/BN78))))</f>
        <v>0</v>
      </c>
      <c r="BQ78" s="6">
        <f t="shared" si="12"/>
        <v>500</v>
      </c>
      <c r="BR78" s="6" t="s">
        <v>723</v>
      </c>
      <c r="BS78" s="6">
        <f t="shared" ref="BS78:BS79" si="14">MAX($K78,$N78,$Q78,$T78,$AF78,$AI78,$AL78,$AO78,$AU78,$BD78,$BG78,$BP78,Z78,$W78,$BA78,$BM78,)</f>
        <v>428.0631868131868</v>
      </c>
      <c r="BT78" s="6" t="s">
        <v>738</v>
      </c>
      <c r="BU78" s="6">
        <f>MAX($K78,$N78,$Q78,$T78,$AF78,$AI78,$AL78,$AU78,$BD78,$BG78,$BP78,AB78,$W78,$BA78,$BM78,)</f>
        <v>404.71428571428572</v>
      </c>
      <c r="BV78" s="6" t="s">
        <v>741</v>
      </c>
      <c r="BW78" s="6" t="s">
        <v>723</v>
      </c>
      <c r="BX78" s="3" t="e">
        <v>#N/A</v>
      </c>
    </row>
    <row r="79" spans="1:77" ht="38.25" x14ac:dyDescent="0.2">
      <c r="A79" s="18">
        <f t="shared" si="11"/>
        <v>70</v>
      </c>
      <c r="B79" s="22" t="str">
        <f>VLOOKUP(A79,'PRECIOS UNITARIOS'!A79:B410,2,0)</f>
        <v>DM790</v>
      </c>
      <c r="C79" s="135" t="str">
        <f>VLOOKUP(A79,'PRECIOS UNITARIOS'!A79:C410,3,0)</f>
        <v>EMPAQUE PARA ESTERILIZACION GRADO MEDICO ENTRE 60 Y 70GR/M2 DE  75 MM X 200M</v>
      </c>
      <c r="D79" s="18">
        <f>VLOOKUP(A79,'PRECIOS UNITARIOS'!A79:D410,4,0)</f>
        <v>1</v>
      </c>
      <c r="E79" s="23" t="str">
        <f>VLOOKUP(A79,'PRECIOS UNITARIOS'!A79:E410,5,0)</f>
        <v>UN</v>
      </c>
      <c r="F79" s="23">
        <f>VLOOKUP(A79,'PRECIOS UNITARIOS'!A79:F410,6,0)</f>
        <v>84823.2</v>
      </c>
      <c r="G79" s="23">
        <f>VLOOKUP(A79,'PRECIOS UNITARIOS'!A79:G410,7,0)</f>
        <v>1</v>
      </c>
      <c r="H79" s="23">
        <f t="shared" si="13"/>
        <v>84823.2</v>
      </c>
      <c r="I79" s="5" t="str">
        <f>+'EV PRECIO REFERENCIA'!I79</f>
        <v/>
      </c>
      <c r="J79" s="5" t="str">
        <f>+'EV PRECIO REFERENCIA'!K79</f>
        <v>NO CUMPLE</v>
      </c>
      <c r="K79" s="6">
        <f>+IF(J79="NO OFERTADO",0,IF(J79="NO CUMPLE EV TECNICA",0,IF(J79="NO CUMPLE",0,IF(J79="CUMPLE",('PRECIOS UNITARIOS'!$BB79*500)/I79))))</f>
        <v>0</v>
      </c>
      <c r="L79" s="5" t="str">
        <f>+'EV PRECIO REFERENCIA'!L79</f>
        <v/>
      </c>
      <c r="M79" s="5" t="str">
        <f>+'EV PRECIO REFERENCIA'!N79</f>
        <v>NO CUMPLE</v>
      </c>
      <c r="N79" s="6">
        <f>+IF(M79="NO OFERTADO",0,IF(M79="NO CUMPLE EV TECNICA",0,IF(M79="NO CUMPLE",0,IF(M79="CUMPLE",('PRECIOS UNITARIOS'!$BB79*500)/L79))))</f>
        <v>0</v>
      </c>
      <c r="O79" s="5" t="str">
        <f>+'PRECIOS UNITARIOS'!N79</f>
        <v/>
      </c>
      <c r="P79" s="5" t="str">
        <f>+'EV PRECIO REFERENCIA'!Q79</f>
        <v>NO CUMPLE</v>
      </c>
      <c r="Q79" s="6">
        <f>+IF(P79="NO OFERTADO",0,IF(P79="NO CUMPLE EV TECNICA",0,IF(P79="NO CUMPLE",0,IF(P79="CUMPLE",('PRECIOS UNITARIOS'!$BB79*500)/O79))))</f>
        <v>0</v>
      </c>
      <c r="R79" s="5" t="str">
        <f>+'PRECIOS UNITARIOS'!P79</f>
        <v/>
      </c>
      <c r="S79" s="5" t="str">
        <f>+'EV PRECIO REFERENCIA'!T79</f>
        <v>NO CUMPLE</v>
      </c>
      <c r="T79" s="6">
        <f>+IF(S79="NO OFERTADO",0,IF(S79="NO CUMPLE EV TECNICA",0,IF(S79="NO CUMPLE",0,IF(S79="CUMPLE",('PRECIOS UNITARIOS'!$BB79*500)/R79))))</f>
        <v>0</v>
      </c>
      <c r="U79" s="6" t="str">
        <f>+'EV PRECIO REFERENCIA'!U79</f>
        <v/>
      </c>
      <c r="V79" s="5" t="str">
        <f>+'EV PRECIO REFERENCIA'!W79</f>
        <v>NO CUMPLE</v>
      </c>
      <c r="W79" s="6">
        <f>+IF(V79="NO OFERTADO",0,IF(V79="NO CUMPLE EV TECNICA",0,IF(V79="NO CUMPLE",0,IF(V79="CUMPLE",('PRECIOS UNITARIOS'!$BB79*500)/U79))))</f>
        <v>0</v>
      </c>
      <c r="X79" s="6" t="str">
        <f>+'EV PRECIO REFERENCIA'!X79</f>
        <v/>
      </c>
      <c r="Y79" s="5" t="str">
        <f>+'EV PRECIO REFERENCIA'!Z79</f>
        <v>NO CUMPLE</v>
      </c>
      <c r="Z79" s="6">
        <f>+IF(Y79="NO OFERTADO",0,IF(Y79="NO CUMPLE EV TECNICA",0,IF(Y79="NO CUMPLE",0,IF(Y79="CUMPLE",('PRECIOS UNITARIOS'!$BB79*500)/X79))))</f>
        <v>0</v>
      </c>
      <c r="AA79" s="260">
        <f>+'PRECIOS UNITARIOS'!X79</f>
        <v>58064.86</v>
      </c>
      <c r="AB79" s="5" t="str">
        <f>+'EV PRECIO REFERENCIA'!AF79</f>
        <v>CUMPLE</v>
      </c>
      <c r="AC79" s="6">
        <f>+IF(AB79="NO OFERTADO",0,IF(AB79="NO CUMPLE EV TECNICA",0,IF(AB79="NO CUMPLE",0,IF(AB79="CUMPLE",('PRECIOS UNITARIOS'!$BB79*500)/AA79))))</f>
        <v>500</v>
      </c>
      <c r="AD79" s="5" t="str">
        <f>+'PRECIOS UNITARIOS'!Z79</f>
        <v/>
      </c>
      <c r="AE79" s="5" t="str">
        <f>+'EV PRECIO REFERENCIA'!AI79</f>
        <v>NO CUMPLE</v>
      </c>
      <c r="AF79" s="6">
        <f>+IF(AE79="NO OFERTADO",0,IF(AE79="NO CUMPLE EV TECNICA",0,IF(AE79="NO CUMPLE",0,IF(AE79="CUMPLE",('PRECIOS UNITARIOS'!$BB79*500)/AD79))))</f>
        <v>0</v>
      </c>
      <c r="AG79" s="5" t="str">
        <f>+'PRECIOS UNITARIOS'!AB79</f>
        <v/>
      </c>
      <c r="AH79" s="5" t="str">
        <f>+'EV PRECIO REFERENCIA'!AL79</f>
        <v>NO CUMPLE</v>
      </c>
      <c r="AI79" s="6">
        <f>+IF(AH79="NO OFERTADO",0,IF(AH79="NO CUMPLE EV TECNICA",0,IF(AH79="NO CUMPLE",0,IF(AH79="CUMPLE",('PRECIOS UNITARIOS'!$BB79*500)/AG79))))</f>
        <v>0</v>
      </c>
      <c r="AJ79" s="5" t="str">
        <f>+'PRECIOS UNITARIOS'!AD79</f>
        <v/>
      </c>
      <c r="AK79" s="5" t="str">
        <f>+'EV PRECIO REFERENCIA'!AO79</f>
        <v>NO CUMPLE</v>
      </c>
      <c r="AL79" s="6">
        <f>+IF(AK79="NO OFERTADO",0,IF(AK79="NO CUMPLE EV TECNICA",0,IF(AK79="NO CUMPLE",0,IF(AK79="CUMPLE",('PRECIOS UNITARIOS'!$BB79*500)/AJ79))))</f>
        <v>0</v>
      </c>
      <c r="AM79" s="5">
        <f>+'PRECIOS UNITARIOS'!AF79</f>
        <v>63308</v>
      </c>
      <c r="AN79" s="5" t="str">
        <f>+'EV PRECIO REFERENCIA'!AR79</f>
        <v>CUMPLE</v>
      </c>
      <c r="AO79" s="6">
        <f>+IF(AN79="NO OFERTADO",0,IF(AN79="NO CUMPLE EV TECNICA",0,IF(AN79="NO CUMPLE",0,IF(AN79="CUMPLE",('PRECIOS UNITARIOS'!$BB79*500)/AM79))))</f>
        <v>458.59022556390977</v>
      </c>
      <c r="AP79" s="5" t="str">
        <f>+'PRECIOS UNITARIOS'!AH79</f>
        <v/>
      </c>
      <c r="AQ79" s="5" t="str">
        <f>+'EV PRECIO REFERENCIA'!AU79</f>
        <v>NO CUMPLE</v>
      </c>
      <c r="AR79" s="6">
        <f>+IF(AQ79="NO OFERTADO",0,IF(AQ79="NO CUMPLE EV TECNICA",0,IF(AQ79="NO CUMPLE",0,IF(AQ79="CUMPLE",('PRECIOS UNITARIOS'!$BB79*500)/AP79))))</f>
        <v>0</v>
      </c>
      <c r="AS79" s="5" t="str">
        <f>+'PRECIOS UNITARIOS'!AJ79</f>
        <v/>
      </c>
      <c r="AT79" s="5" t="str">
        <f>+'EV PRECIO REFERENCIA'!AX79</f>
        <v>NO CUMPLE</v>
      </c>
      <c r="AU79" s="6">
        <f>+IF(AT79="NO OFERTADO",0,IF(AT79="NO CUMPLE EV TECNICA",0,IF(AT79="NO CUMPLE",0,IF(AT79="CUMPLE",('PRECIOS UNITARIOS'!$BB79*500)/AS79))))</f>
        <v>0</v>
      </c>
      <c r="AV79" s="5" t="str">
        <f>+'EV PRECIO REFERENCIA'!AY79</f>
        <v/>
      </c>
      <c r="AW79" s="5" t="str">
        <f>+'EV PRECIO REFERENCIA'!BA79</f>
        <v>NO CUMPLE</v>
      </c>
      <c r="AX79" s="6">
        <f>+IF(AW79="NO OFERTADO",0,IF(AW79="NO CUMPLE EV TECNICA",0,IF(AW79="NO CUMPLE",0,IF(AW79="CUMPLE",('PRECIOS UNITARIOS'!$BB79*500)/AV79))))</f>
        <v>0</v>
      </c>
      <c r="AY79" s="5" t="str">
        <f>+'EV PRECIO REFERENCIA'!BB79</f>
        <v/>
      </c>
      <c r="AZ79" s="5" t="str">
        <f>+'EV PRECIO REFERENCIA'!BD79</f>
        <v>NO CUMPLE</v>
      </c>
      <c r="BA79" s="6">
        <f>+IF(AZ79="NO OFERTADO",0,IF(AZ79="NO CUMPLE EV TECNICA",0,IF(AZ79="NO CUMPLE",0,IF(AZ79="CUMPLE",('PRECIOS UNITARIOS'!$BB79*500)/AY79))))</f>
        <v>0</v>
      </c>
      <c r="BB79" s="5">
        <f>+'PRECIOS UNITARIOS'!AP79</f>
        <v>81909</v>
      </c>
      <c r="BC79" s="5" t="str">
        <f>+'EV PRECIO REFERENCIA'!BG79</f>
        <v>CUMPLE</v>
      </c>
      <c r="BD79" s="6">
        <f>+IF(BC79="NO OFERTADO",0,IF(BC79="NO CUMPLE EV TECNICA",0,IF(BC79="NO CUMPLE",0,IF(BC79="CUMPLE",('PRECIOS UNITARIOS'!$BB79*500)/BB79))))</f>
        <v>354.44737452538794</v>
      </c>
      <c r="BE79" s="5" t="str">
        <f>+'PRECIOS UNITARIOS'!AR79</f>
        <v/>
      </c>
      <c r="BF79" s="5" t="str">
        <f>+'EV PRECIO REFERENCIA'!BJ79</f>
        <v>NO CUMPLE</v>
      </c>
      <c r="BG79" s="6">
        <f>+IF(BF79="NO OFERTADO",0,IF(BF79="NO CUMPLE EV TECNICA",0,IF(BF79="NO CUMPLE",0,IF(BF79="CUMPLE",('PRECIOS UNITARIOS'!$BB79*500)/BE79))))</f>
        <v>0</v>
      </c>
      <c r="BH79" s="5" t="str">
        <f>+'EV PRECIO REFERENCIA'!BK79</f>
        <v/>
      </c>
      <c r="BI79" s="5" t="str">
        <f>+'EV PRECIO REFERENCIA'!BM79</f>
        <v>NO CUMPLE</v>
      </c>
      <c r="BJ79" s="6">
        <f>+IF(BI79="NO OFERTADO",0,IF(BI79="NO CUMPLE EV TECNICA",0,IF(BI79="NO CUMPLE",0,IF(BI79="CUMPLE",('PRECIOS UNITARIOS'!$BB79*500)/BH79))))</f>
        <v>0</v>
      </c>
      <c r="BK79" s="5" t="str">
        <f>+'EV PRECIO REFERENCIA'!BQ79</f>
        <v/>
      </c>
      <c r="BL79" s="5" t="str">
        <f>+'EV PRECIO REFERENCIA'!BS79</f>
        <v>NO CUMPLE</v>
      </c>
      <c r="BM79" s="6">
        <f>+IF(BL79="NO OFERTADO",0,IF(BL79="NO CUMPLE EV TECNICA",0,IF(BL79="NO CUMPLE",0,IF(BL79="CUMPLE",('PRECIOS UNITARIOS'!$BB79*500)/BK79))))</f>
        <v>0</v>
      </c>
      <c r="BN79" s="5" t="str">
        <f>+'PRECIOS UNITARIOS'!AX79</f>
        <v/>
      </c>
      <c r="BO79" s="5" t="str">
        <f>+'EV PRECIO REFERENCIA'!BV79</f>
        <v>NO CUMPLE</v>
      </c>
      <c r="BP79" s="6">
        <f>+IF(BO79="NO OFERTADO",0,IF(BO79="NO CUMPLE EV TECNICA",0,IF(BO79="NO CUMPLE",0,IF(BO79="CUMPLE",('PRECIOS UNITARIOS'!$BB79*500)/BN79))))</f>
        <v>0</v>
      </c>
      <c r="BQ79" s="6">
        <f t="shared" si="12"/>
        <v>500</v>
      </c>
      <c r="BR79" s="6" t="s">
        <v>723</v>
      </c>
      <c r="BS79" s="6">
        <f t="shared" si="14"/>
        <v>458.59022556390977</v>
      </c>
      <c r="BT79" s="6" t="s">
        <v>738</v>
      </c>
      <c r="BU79" s="6">
        <f>MAX($K79,$N79,$Q79,$T79,$AF79,$AI79,$AL79,$AU79,$BD79,$BG79,$BP79,AB79,$W79,$BA79,$BM79,)</f>
        <v>354.44737452538794</v>
      </c>
      <c r="BV79" s="6" t="s">
        <v>741</v>
      </c>
      <c r="BW79" s="6" t="s">
        <v>723</v>
      </c>
      <c r="BX79" s="3" t="e">
        <v>#N/A</v>
      </c>
    </row>
    <row r="80" spans="1:77" ht="38.25" x14ac:dyDescent="0.2">
      <c r="A80" s="18">
        <f t="shared" si="11"/>
        <v>71</v>
      </c>
      <c r="B80" s="22" t="str">
        <f>VLOOKUP(A80,'PRECIOS UNITARIOS'!A80:B411,2,0)</f>
        <v>DM1741</v>
      </c>
      <c r="C80" s="135" t="str">
        <f>VLOOKUP(A80,'PRECIOS UNITARIOS'!A80:C411,3,0)</f>
        <v>EMPAQUE PARA ESTERILIZACION PARA PEROXIDO DE HIDROGENO CON INDICADOR QUIMICO 70 - 100M X 25 CM 55 HASTA 75 GR</v>
      </c>
      <c r="D80" s="18">
        <f>VLOOKUP(A80,'PRECIOS UNITARIOS'!A80:D411,4,0)</f>
        <v>1</v>
      </c>
      <c r="E80" s="23" t="str">
        <f>VLOOKUP(A80,'PRECIOS UNITARIOS'!A80:E411,5,0)</f>
        <v>UN</v>
      </c>
      <c r="F80" s="23">
        <f>VLOOKUP(A80,'PRECIOS UNITARIOS'!A80:F411,6,0)</f>
        <v>658900</v>
      </c>
      <c r="G80" s="23">
        <f>VLOOKUP(A80,'PRECIOS UNITARIOS'!A80:G411,7,0)</f>
        <v>1</v>
      </c>
      <c r="H80" s="23">
        <f t="shared" si="13"/>
        <v>658900</v>
      </c>
      <c r="I80" s="5" t="str">
        <f>+'EV PRECIO REFERENCIA'!I80</f>
        <v/>
      </c>
      <c r="J80" s="5" t="str">
        <f>+'EV PRECIO REFERENCIA'!K80</f>
        <v>NO CUMPLE</v>
      </c>
      <c r="K80" s="6">
        <f>+IF(J80="NO OFERTADO",0,IF(J80="NO CUMPLE EV TECNICA",0,IF(J80="NO CUMPLE",0,IF(J80="CUMPLE",('PRECIOS UNITARIOS'!$BB80*500)/I80))))</f>
        <v>0</v>
      </c>
      <c r="L80" s="5" t="str">
        <f>+'EV PRECIO REFERENCIA'!L80</f>
        <v/>
      </c>
      <c r="M80" s="5" t="str">
        <f>+'EV PRECIO REFERENCIA'!N80</f>
        <v>NO CUMPLE</v>
      </c>
      <c r="N80" s="6">
        <f>+IF(M80="NO OFERTADO",0,IF(M80="NO CUMPLE EV TECNICA",0,IF(M80="NO CUMPLE",0,IF(M80="CUMPLE",('PRECIOS UNITARIOS'!$BB80*500)/L80))))</f>
        <v>0</v>
      </c>
      <c r="O80" s="5" t="str">
        <f>+'PRECIOS UNITARIOS'!N80</f>
        <v/>
      </c>
      <c r="P80" s="5" t="str">
        <f>+'EV PRECIO REFERENCIA'!Q80</f>
        <v>NO CUMPLE</v>
      </c>
      <c r="Q80" s="6">
        <f>+IF(P80="NO OFERTADO",0,IF(P80="NO CUMPLE EV TECNICA",0,IF(P80="NO CUMPLE",0,IF(P80="CUMPLE",('PRECIOS UNITARIOS'!$BB80*500)/O80))))</f>
        <v>0</v>
      </c>
      <c r="R80" s="5" t="str">
        <f>+'PRECIOS UNITARIOS'!P80</f>
        <v/>
      </c>
      <c r="S80" s="5" t="str">
        <f>+'EV PRECIO REFERENCIA'!T80</f>
        <v>NO CUMPLE</v>
      </c>
      <c r="T80" s="6">
        <f>+IF(S80="NO OFERTADO",0,IF(S80="NO CUMPLE EV TECNICA",0,IF(S80="NO CUMPLE",0,IF(S80="CUMPLE",('PRECIOS UNITARIOS'!$BB80*500)/R80))))</f>
        <v>0</v>
      </c>
      <c r="U80" s="6" t="str">
        <f>+'EV PRECIO REFERENCIA'!U80</f>
        <v/>
      </c>
      <c r="V80" s="5" t="str">
        <f>+'EV PRECIO REFERENCIA'!W80</f>
        <v>NO CUMPLE</v>
      </c>
      <c r="W80" s="6">
        <f>+IF(V80="NO OFERTADO",0,IF(V80="NO CUMPLE EV TECNICA",0,IF(V80="NO CUMPLE",0,IF(V80="CUMPLE",('PRECIOS UNITARIOS'!$BB80*500)/U80))))</f>
        <v>0</v>
      </c>
      <c r="X80" s="6" t="str">
        <f>+'EV PRECIO REFERENCIA'!X80</f>
        <v/>
      </c>
      <c r="Y80" s="5" t="str">
        <f>+'EV PRECIO REFERENCIA'!Z80</f>
        <v>NO CUMPLE</v>
      </c>
      <c r="Z80" s="6">
        <f>+IF(Y80="NO OFERTADO",0,IF(Y80="NO CUMPLE EV TECNICA",0,IF(Y80="NO CUMPLE",0,IF(Y80="CUMPLE",('PRECIOS UNITARIOS'!$BB80*500)/X80))))</f>
        <v>0</v>
      </c>
      <c r="AA80" s="260" t="str">
        <f>+'PRECIOS UNITARIOS'!X80</f>
        <v/>
      </c>
      <c r="AB80" s="5" t="str">
        <f>+'EV PRECIO REFERENCIA'!AF80</f>
        <v>NO CUMPLE</v>
      </c>
      <c r="AC80" s="6">
        <f>+IF(AB80="NO OFERTADO",0,IF(AB80="NO CUMPLE EV TECNICA",0,IF(AB80="NO CUMPLE",0,IF(AB80="CUMPLE",('PRECIOS UNITARIOS'!$BB80*500)/AA80))))</f>
        <v>0</v>
      </c>
      <c r="AD80" s="5" t="str">
        <f>+'PRECIOS UNITARIOS'!Z80</f>
        <v/>
      </c>
      <c r="AE80" s="5" t="str">
        <f>+'EV PRECIO REFERENCIA'!AI80</f>
        <v>NO CUMPLE</v>
      </c>
      <c r="AF80" s="6">
        <f>+IF(AE80="NO OFERTADO",0,IF(AE80="NO CUMPLE EV TECNICA",0,IF(AE80="NO CUMPLE",0,IF(AE80="CUMPLE",('PRECIOS UNITARIOS'!$BB80*500)/AD80))))</f>
        <v>0</v>
      </c>
      <c r="AG80" s="5" t="str">
        <f>+'PRECIOS UNITARIOS'!AB80</f>
        <v/>
      </c>
      <c r="AH80" s="5" t="str">
        <f>+'EV PRECIO REFERENCIA'!AL80</f>
        <v>NO CUMPLE</v>
      </c>
      <c r="AI80" s="6">
        <f>+IF(AH80="NO OFERTADO",0,IF(AH80="NO CUMPLE EV TECNICA",0,IF(AH80="NO CUMPLE",0,IF(AH80="CUMPLE",('PRECIOS UNITARIOS'!$BB80*500)/AG80))))</f>
        <v>0</v>
      </c>
      <c r="AJ80" s="5" t="str">
        <f>+'PRECIOS UNITARIOS'!AD80</f>
        <v/>
      </c>
      <c r="AK80" s="5" t="str">
        <f>+'EV PRECIO REFERENCIA'!AO80</f>
        <v>NO CUMPLE</v>
      </c>
      <c r="AL80" s="6">
        <f>+IF(AK80="NO OFERTADO",0,IF(AK80="NO CUMPLE EV TECNICA",0,IF(AK80="NO CUMPLE",0,IF(AK80="CUMPLE",('PRECIOS UNITARIOS'!$BB80*500)/AJ80))))</f>
        <v>0</v>
      </c>
      <c r="AM80" s="5">
        <f>+'PRECIOS UNITARIOS'!AF80</f>
        <v>385560</v>
      </c>
      <c r="AN80" s="5" t="str">
        <f>+'EV PRECIO REFERENCIA'!AR80</f>
        <v>CUMPLE</v>
      </c>
      <c r="AO80" s="6">
        <f>+IF(AN80="NO OFERTADO",0,IF(AN80="NO CUMPLE EV TECNICA",0,IF(AN80="NO CUMPLE",0,IF(AN80="CUMPLE",('PRECIOS UNITARIOS'!$BB80*500)/AM80))))</f>
        <v>500</v>
      </c>
      <c r="AP80" s="5" t="str">
        <f>+'PRECIOS UNITARIOS'!AH80</f>
        <v/>
      </c>
      <c r="AQ80" s="5" t="str">
        <f>+'EV PRECIO REFERENCIA'!AU80</f>
        <v>NO CUMPLE</v>
      </c>
      <c r="AR80" s="6">
        <f>+IF(AQ80="NO OFERTADO",0,IF(AQ80="NO CUMPLE EV TECNICA",0,IF(AQ80="NO CUMPLE",0,IF(AQ80="CUMPLE",('PRECIOS UNITARIOS'!$BB80*500)/AP80))))</f>
        <v>0</v>
      </c>
      <c r="AS80" s="5" t="str">
        <f>+'PRECIOS UNITARIOS'!AJ80</f>
        <v/>
      </c>
      <c r="AT80" s="5" t="str">
        <f>+'EV PRECIO REFERENCIA'!AX80</f>
        <v>NO CUMPLE</v>
      </c>
      <c r="AU80" s="6">
        <f>+IF(AT80="NO OFERTADO",0,IF(AT80="NO CUMPLE EV TECNICA",0,IF(AT80="NO CUMPLE",0,IF(AT80="CUMPLE",('PRECIOS UNITARIOS'!$BB80*500)/AS80))))</f>
        <v>0</v>
      </c>
      <c r="AV80" s="5" t="str">
        <f>+'EV PRECIO REFERENCIA'!AY80</f>
        <v/>
      </c>
      <c r="AW80" s="5" t="str">
        <f>+'EV PRECIO REFERENCIA'!BA80</f>
        <v>NO CUMPLE</v>
      </c>
      <c r="AX80" s="6">
        <f>+IF(AW80="NO OFERTADO",0,IF(AW80="NO CUMPLE EV TECNICA",0,IF(AW80="NO CUMPLE",0,IF(AW80="CUMPLE",('PRECIOS UNITARIOS'!$BB80*500)/AV80))))</f>
        <v>0</v>
      </c>
      <c r="AY80" s="5" t="str">
        <f>+'EV PRECIO REFERENCIA'!BB80</f>
        <v/>
      </c>
      <c r="AZ80" s="5" t="str">
        <f>+'EV PRECIO REFERENCIA'!BD80</f>
        <v>NO CUMPLE</v>
      </c>
      <c r="BA80" s="6">
        <f>+IF(AZ80="NO OFERTADO",0,IF(AZ80="NO CUMPLE EV TECNICA",0,IF(AZ80="NO CUMPLE",0,IF(AZ80="CUMPLE",('PRECIOS UNITARIOS'!$BB80*500)/AY80))))</f>
        <v>0</v>
      </c>
      <c r="BB80" s="5" t="str">
        <f>+'PRECIOS UNITARIOS'!AP80</f>
        <v/>
      </c>
      <c r="BC80" s="5" t="str">
        <f>+'EV PRECIO REFERENCIA'!BG80</f>
        <v>NO CUMPLE</v>
      </c>
      <c r="BD80" s="6">
        <f>+IF(BC80="NO OFERTADO",0,IF(BC80="NO CUMPLE EV TECNICA",0,IF(BC80="NO CUMPLE",0,IF(BC80="CUMPLE",('PRECIOS UNITARIOS'!$BB80*500)/BB80))))</f>
        <v>0</v>
      </c>
      <c r="BE80" s="5" t="str">
        <f>+'PRECIOS UNITARIOS'!AR80</f>
        <v/>
      </c>
      <c r="BF80" s="5" t="str">
        <f>+'EV PRECIO REFERENCIA'!BJ80</f>
        <v>NO CUMPLE</v>
      </c>
      <c r="BG80" s="6">
        <f>+IF(BF80="NO OFERTADO",0,IF(BF80="NO CUMPLE EV TECNICA",0,IF(BF80="NO CUMPLE",0,IF(BF80="CUMPLE",('PRECIOS UNITARIOS'!$BB80*500)/BE80))))</f>
        <v>0</v>
      </c>
      <c r="BH80" s="5" t="str">
        <f>+'EV PRECIO REFERENCIA'!BK80</f>
        <v/>
      </c>
      <c r="BI80" s="5" t="str">
        <f>+'EV PRECIO REFERENCIA'!BM80</f>
        <v>NO CUMPLE</v>
      </c>
      <c r="BJ80" s="6">
        <f>+IF(BI80="NO OFERTADO",0,IF(BI80="NO CUMPLE EV TECNICA",0,IF(BI80="NO CUMPLE",0,IF(BI80="CUMPLE",('PRECIOS UNITARIOS'!$BB80*500)/BH80))))</f>
        <v>0</v>
      </c>
      <c r="BK80" s="5" t="str">
        <f>+'EV PRECIO REFERENCIA'!BQ80</f>
        <v/>
      </c>
      <c r="BL80" s="5" t="str">
        <f>+'EV PRECIO REFERENCIA'!BS80</f>
        <v>NO CUMPLE</v>
      </c>
      <c r="BM80" s="6">
        <f>+IF(BL80="NO OFERTADO",0,IF(BL80="NO CUMPLE EV TECNICA",0,IF(BL80="NO CUMPLE",0,IF(BL80="CUMPLE",('PRECIOS UNITARIOS'!$BB80*500)/BK80))))</f>
        <v>0</v>
      </c>
      <c r="BN80" s="5" t="str">
        <f>+'PRECIOS UNITARIOS'!AX80</f>
        <v/>
      </c>
      <c r="BO80" s="5" t="str">
        <f>+'EV PRECIO REFERENCIA'!BV80</f>
        <v>NO CUMPLE</v>
      </c>
      <c r="BP80" s="6">
        <f>+IF(BO80="NO OFERTADO",0,IF(BO80="NO CUMPLE EV TECNICA",0,IF(BO80="NO CUMPLE",0,IF(BO80="CUMPLE",('PRECIOS UNITARIOS'!$BB80*500)/BN80))))</f>
        <v>0</v>
      </c>
      <c r="BQ80" s="6">
        <f t="shared" si="12"/>
        <v>500</v>
      </c>
      <c r="BR80" s="6" t="s">
        <v>724</v>
      </c>
      <c r="BS80" s="6">
        <f>MAX($K80,$N80,$Q80,$T80,$AF80,$AI80,$AL80,$AU80,$BD80,$BG80,$BP80,$AC80,$Z80,$W80,$BA80,$BM80,)</f>
        <v>0</v>
      </c>
      <c r="BT80" s="6" t="s">
        <v>1017</v>
      </c>
      <c r="BU80" s="6">
        <f>MAX($K80,$N80,$Q80,$T80,$AF80,$AI80,$AL80,$AU80,$BD80,$BG80,$BP80,$AC80,$Z80,$W80,$BA80,$BM80,)</f>
        <v>0</v>
      </c>
      <c r="BV80" s="6" t="s">
        <v>1011</v>
      </c>
      <c r="BW80" s="154" t="str">
        <f>+BR80</f>
        <v>BIOPLAST S.A.S</v>
      </c>
      <c r="BX80" s="3" t="e">
        <v>#N/A</v>
      </c>
    </row>
    <row r="81" spans="1:77" ht="25.5" x14ac:dyDescent="0.2">
      <c r="A81" s="18">
        <f t="shared" si="11"/>
        <v>72</v>
      </c>
      <c r="B81" s="22" t="str">
        <f>VLOOKUP(A81,'PRECIOS UNITARIOS'!A81:B412,2,0)</f>
        <v>DM1737</v>
      </c>
      <c r="C81" s="135" t="str">
        <f>VLOOKUP(A81,'PRECIOS UNITARIOS'!A81:C412,3,0)</f>
        <v>EMPAQUE ESTERILIZACION NDICADOR QUIMICO 70 - 100M X 150 MM 55 HASTA 75 GR</v>
      </c>
      <c r="D81" s="18">
        <f>VLOOKUP(A81,'PRECIOS UNITARIOS'!A81:D412,4,0)</f>
        <v>1</v>
      </c>
      <c r="E81" s="23" t="str">
        <f>VLOOKUP(A81,'PRECIOS UNITARIOS'!A81:E412,5,0)</f>
        <v>UN</v>
      </c>
      <c r="F81" s="23">
        <f>VLOOKUP(A81,'PRECIOS UNITARIOS'!A81:F412,6,0)</f>
        <v>239933.75</v>
      </c>
      <c r="G81" s="23">
        <f>VLOOKUP(A81,'PRECIOS UNITARIOS'!A81:G412,7,0)</f>
        <v>1</v>
      </c>
      <c r="H81" s="23">
        <f t="shared" si="13"/>
        <v>239933.75</v>
      </c>
      <c r="I81" s="5" t="str">
        <f>+'EV PRECIO REFERENCIA'!I81</f>
        <v/>
      </c>
      <c r="J81" s="5" t="str">
        <f>+'EV PRECIO REFERENCIA'!K81</f>
        <v>NO CUMPLE</v>
      </c>
      <c r="K81" s="6">
        <f>+IF(J81="NO OFERTADO",0,IF(J81="NO CUMPLE EV TECNICA",0,IF(J81="NO CUMPLE",0,IF(J81="CUMPLE",('PRECIOS UNITARIOS'!$BB81*500)/I81))))</f>
        <v>0</v>
      </c>
      <c r="L81" s="5" t="str">
        <f>+'EV PRECIO REFERENCIA'!L81</f>
        <v/>
      </c>
      <c r="M81" s="5" t="str">
        <f>+'EV PRECIO REFERENCIA'!N81</f>
        <v>NO CUMPLE</v>
      </c>
      <c r="N81" s="6">
        <f>+IF(M81="NO OFERTADO",0,IF(M81="NO CUMPLE EV TECNICA",0,IF(M81="NO CUMPLE",0,IF(M81="CUMPLE",('PRECIOS UNITARIOS'!$BB81*500)/L81))))</f>
        <v>0</v>
      </c>
      <c r="O81" s="5" t="str">
        <f>+'PRECIOS UNITARIOS'!N81</f>
        <v/>
      </c>
      <c r="P81" s="5" t="str">
        <f>+'EV PRECIO REFERENCIA'!Q81</f>
        <v>NO CUMPLE</v>
      </c>
      <c r="Q81" s="6">
        <f>+IF(P81="NO OFERTADO",0,IF(P81="NO CUMPLE EV TECNICA",0,IF(P81="NO CUMPLE",0,IF(P81="CUMPLE",('PRECIOS UNITARIOS'!$BB81*500)/O81))))</f>
        <v>0</v>
      </c>
      <c r="R81" s="5" t="str">
        <f>+'PRECIOS UNITARIOS'!P81</f>
        <v/>
      </c>
      <c r="S81" s="5" t="str">
        <f>+'EV PRECIO REFERENCIA'!T81</f>
        <v>NO CUMPLE</v>
      </c>
      <c r="T81" s="6">
        <f>+IF(S81="NO OFERTADO",0,IF(S81="NO CUMPLE EV TECNICA",0,IF(S81="NO CUMPLE",0,IF(S81="CUMPLE",('PRECIOS UNITARIOS'!$BB81*500)/R81))))</f>
        <v>0</v>
      </c>
      <c r="U81" s="6" t="str">
        <f>+'EV PRECIO REFERENCIA'!U81</f>
        <v/>
      </c>
      <c r="V81" s="5" t="str">
        <f>+'EV PRECIO REFERENCIA'!W81</f>
        <v>NO CUMPLE</v>
      </c>
      <c r="W81" s="6">
        <f>+IF(V81="NO OFERTADO",0,IF(V81="NO CUMPLE EV TECNICA",0,IF(V81="NO CUMPLE",0,IF(V81="CUMPLE",('PRECIOS UNITARIOS'!$BB81*500)/U81))))</f>
        <v>0</v>
      </c>
      <c r="X81" s="6" t="str">
        <f>+'EV PRECIO REFERENCIA'!X81</f>
        <v/>
      </c>
      <c r="Y81" s="5" t="str">
        <f>+'EV PRECIO REFERENCIA'!Z81</f>
        <v>NO CUMPLE</v>
      </c>
      <c r="Z81" s="6">
        <f>+IF(Y81="NO OFERTADO",0,IF(Y81="NO CUMPLE EV TECNICA",0,IF(Y81="NO CUMPLE",0,IF(Y81="CUMPLE",('PRECIOS UNITARIOS'!$BB81*500)/X81))))</f>
        <v>0</v>
      </c>
      <c r="AA81" s="260" t="str">
        <f>+'PRECIOS UNITARIOS'!X81</f>
        <v/>
      </c>
      <c r="AB81" s="5" t="str">
        <f>+'EV PRECIO REFERENCIA'!AF81</f>
        <v>NO CUMPLE</v>
      </c>
      <c r="AC81" s="6">
        <f>+IF(AB81="NO OFERTADO",0,IF(AB81="NO CUMPLE EV TECNICA",0,IF(AB81="NO CUMPLE",0,IF(AB81="CUMPLE",('PRECIOS UNITARIOS'!$BB81*500)/AA81))))</f>
        <v>0</v>
      </c>
      <c r="AD81" s="5" t="str">
        <f>+'PRECIOS UNITARIOS'!Z81</f>
        <v/>
      </c>
      <c r="AE81" s="5" t="str">
        <f>+'EV PRECIO REFERENCIA'!AI81</f>
        <v>NO CUMPLE</v>
      </c>
      <c r="AF81" s="6">
        <f>+IF(AE81="NO OFERTADO",0,IF(AE81="NO CUMPLE EV TECNICA",0,IF(AE81="NO CUMPLE",0,IF(AE81="CUMPLE",('PRECIOS UNITARIOS'!$BB81*500)/AD81))))</f>
        <v>0</v>
      </c>
      <c r="AG81" s="5" t="str">
        <f>+'PRECIOS UNITARIOS'!AB81</f>
        <v/>
      </c>
      <c r="AH81" s="5" t="str">
        <f>+'EV PRECIO REFERENCIA'!AL81</f>
        <v>NO CUMPLE</v>
      </c>
      <c r="AI81" s="6">
        <f>+IF(AH81="NO OFERTADO",0,IF(AH81="NO CUMPLE EV TECNICA",0,IF(AH81="NO CUMPLE",0,IF(AH81="CUMPLE",('PRECIOS UNITARIOS'!$BB81*500)/AG81))))</f>
        <v>0</v>
      </c>
      <c r="AJ81" s="5" t="str">
        <f>+'PRECIOS UNITARIOS'!AD81</f>
        <v/>
      </c>
      <c r="AK81" s="5" t="str">
        <f>+'EV PRECIO REFERENCIA'!AO81</f>
        <v>NO CUMPLE</v>
      </c>
      <c r="AL81" s="6">
        <f>+IF(AK81="NO OFERTADO",0,IF(AK81="NO CUMPLE EV TECNICA",0,IF(AK81="NO CUMPLE",0,IF(AK81="CUMPLE",('PRECIOS UNITARIOS'!$BB81*500)/AJ81))))</f>
        <v>0</v>
      </c>
      <c r="AM81" s="5" t="str">
        <f>+'PRECIOS UNITARIOS'!AF81</f>
        <v/>
      </c>
      <c r="AN81" s="5" t="str">
        <f>+'EV PRECIO REFERENCIA'!AR81</f>
        <v>NO CUMPLE</v>
      </c>
      <c r="AO81" s="6">
        <f>+IF(AN81="NO OFERTADO",0,IF(AN81="NO CUMPLE EV TECNICA",0,IF(AN81="NO CUMPLE",0,IF(AN81="CUMPLE",('PRECIOS UNITARIOS'!$BB81*500)/AM81))))</f>
        <v>0</v>
      </c>
      <c r="AP81" s="5" t="str">
        <f>+'PRECIOS UNITARIOS'!AH81</f>
        <v/>
      </c>
      <c r="AQ81" s="5" t="str">
        <f>+'EV PRECIO REFERENCIA'!AU81</f>
        <v>NO CUMPLE</v>
      </c>
      <c r="AR81" s="6">
        <f>+IF(AQ81="NO OFERTADO",0,IF(AQ81="NO CUMPLE EV TECNICA",0,IF(AQ81="NO CUMPLE",0,IF(AQ81="CUMPLE",('PRECIOS UNITARIOS'!$BB81*500)/AP81))))</f>
        <v>0</v>
      </c>
      <c r="AS81" s="5" t="str">
        <f>+'PRECIOS UNITARIOS'!AJ81</f>
        <v/>
      </c>
      <c r="AT81" s="5" t="str">
        <f>+'EV PRECIO REFERENCIA'!AX81</f>
        <v>NO CUMPLE</v>
      </c>
      <c r="AU81" s="6">
        <f>+IF(AT81="NO OFERTADO",0,IF(AT81="NO CUMPLE EV TECNICA",0,IF(AT81="NO CUMPLE",0,IF(AT81="CUMPLE",('PRECIOS UNITARIOS'!$BB81*500)/AS81))))</f>
        <v>0</v>
      </c>
      <c r="AV81" s="5" t="str">
        <f>+'EV PRECIO REFERENCIA'!AY81</f>
        <v/>
      </c>
      <c r="AW81" s="5" t="str">
        <f>+'EV PRECIO REFERENCIA'!BA81</f>
        <v>NO CUMPLE</v>
      </c>
      <c r="AX81" s="6">
        <f>+IF(AW81="NO OFERTADO",0,IF(AW81="NO CUMPLE EV TECNICA",0,IF(AW81="NO CUMPLE",0,IF(AW81="CUMPLE",('PRECIOS UNITARIOS'!$BB81*500)/AV81))))</f>
        <v>0</v>
      </c>
      <c r="AY81" s="5" t="str">
        <f>+'EV PRECIO REFERENCIA'!BB81</f>
        <v/>
      </c>
      <c r="AZ81" s="5" t="str">
        <f>+'EV PRECIO REFERENCIA'!BD81</f>
        <v>NO CUMPLE</v>
      </c>
      <c r="BA81" s="6">
        <f>+IF(AZ81="NO OFERTADO",0,IF(AZ81="NO CUMPLE EV TECNICA",0,IF(AZ81="NO CUMPLE",0,IF(AZ81="CUMPLE",('PRECIOS UNITARIOS'!$BB81*500)/AY81))))</f>
        <v>0</v>
      </c>
      <c r="BB81" s="5" t="str">
        <f>+'PRECIOS UNITARIOS'!AP81</f>
        <v/>
      </c>
      <c r="BC81" s="5" t="str">
        <f>+'EV PRECIO REFERENCIA'!BG81</f>
        <v>NO CUMPLE</v>
      </c>
      <c r="BD81" s="6">
        <f>+IF(BC81="NO OFERTADO",0,IF(BC81="NO CUMPLE EV TECNICA",0,IF(BC81="NO CUMPLE",0,IF(BC81="CUMPLE",('PRECIOS UNITARIOS'!$BB81*500)/BB81))))</f>
        <v>0</v>
      </c>
      <c r="BE81" s="5" t="str">
        <f>+'PRECIOS UNITARIOS'!AR81</f>
        <v/>
      </c>
      <c r="BF81" s="5" t="str">
        <f>+'EV PRECIO REFERENCIA'!BJ81</f>
        <v>NO CUMPLE</v>
      </c>
      <c r="BG81" s="6">
        <f>+IF(BF81="NO OFERTADO",0,IF(BF81="NO CUMPLE EV TECNICA",0,IF(BF81="NO CUMPLE",0,IF(BF81="CUMPLE",('PRECIOS UNITARIOS'!$BB81*500)/BE81))))</f>
        <v>0</v>
      </c>
      <c r="BH81" s="5" t="str">
        <f>+'EV PRECIO REFERENCIA'!BK81</f>
        <v/>
      </c>
      <c r="BI81" s="5" t="str">
        <f>+'EV PRECIO REFERENCIA'!BM81</f>
        <v>NO CUMPLE</v>
      </c>
      <c r="BJ81" s="6">
        <f>+IF(BI81="NO OFERTADO",0,IF(BI81="NO CUMPLE EV TECNICA",0,IF(BI81="NO CUMPLE",0,IF(BI81="CUMPLE",('PRECIOS UNITARIOS'!$BB81*500)/BH81))))</f>
        <v>0</v>
      </c>
      <c r="BK81" s="5" t="str">
        <f>+'EV PRECIO REFERENCIA'!BQ81</f>
        <v/>
      </c>
      <c r="BL81" s="5" t="str">
        <f>+'EV PRECIO REFERENCIA'!BS81</f>
        <v>NO CUMPLE</v>
      </c>
      <c r="BM81" s="6">
        <f>+IF(BL81="NO OFERTADO",0,IF(BL81="NO CUMPLE EV TECNICA",0,IF(BL81="NO CUMPLE",0,IF(BL81="CUMPLE",('PRECIOS UNITARIOS'!$BB81*500)/BK81))))</f>
        <v>0</v>
      </c>
      <c r="BN81" s="5" t="str">
        <f>+'PRECIOS UNITARIOS'!AX81</f>
        <v/>
      </c>
      <c r="BO81" s="5" t="str">
        <f>+'EV PRECIO REFERENCIA'!BV81</f>
        <v>NO CUMPLE</v>
      </c>
      <c r="BP81" s="6">
        <f>+IF(BO81="NO OFERTADO",0,IF(BO81="NO CUMPLE EV TECNICA",0,IF(BO81="NO CUMPLE",0,IF(BO81="CUMPLE",('PRECIOS UNITARIOS'!$BB81*500)/BN81))))</f>
        <v>0</v>
      </c>
      <c r="BQ81" s="6">
        <f t="shared" si="12"/>
        <v>0</v>
      </c>
      <c r="BR81" s="6" t="s">
        <v>1015</v>
      </c>
      <c r="BS81" s="6">
        <v>0</v>
      </c>
      <c r="BT81" s="6" t="s">
        <v>1015</v>
      </c>
      <c r="BU81" s="6">
        <v>0</v>
      </c>
      <c r="BV81" s="6" t="s">
        <v>1015</v>
      </c>
      <c r="BW81" s="6" t="s">
        <v>1015</v>
      </c>
      <c r="BX81" s="3" t="s">
        <v>451</v>
      </c>
    </row>
    <row r="82" spans="1:77" ht="38.25" x14ac:dyDescent="0.2">
      <c r="A82" s="18">
        <f t="shared" si="11"/>
        <v>73</v>
      </c>
      <c r="B82" s="22" t="str">
        <f>VLOOKUP(A82,'PRECIOS UNITARIOS'!A82:B413,2,0)</f>
        <v>DM825</v>
      </c>
      <c r="C82" s="135" t="str">
        <f>VLOOKUP(A82,'PRECIOS UNITARIOS'!A82:C413,3,0)</f>
        <v>EMPAQUE PARA ESTERILIZACION PARA PEROXIDO DE HIDROGENO CON INDICADOR QUIMICO 70 A 100M X 10CM 55  HASTA 75 GR</v>
      </c>
      <c r="D82" s="18">
        <f>VLOOKUP(A82,'PRECIOS UNITARIOS'!A82:D413,4,0)</f>
        <v>1</v>
      </c>
      <c r="E82" s="23" t="str">
        <f>VLOOKUP(A82,'PRECIOS UNITARIOS'!A82:E413,5,0)</f>
        <v>UN</v>
      </c>
      <c r="F82" s="23">
        <f>VLOOKUP(A82,'PRECIOS UNITARIOS'!A82:F413,6,0)</f>
        <v>182267.54</v>
      </c>
      <c r="G82" s="23">
        <f>VLOOKUP(A82,'PRECIOS UNITARIOS'!A82:G413,7,0)</f>
        <v>2</v>
      </c>
      <c r="H82" s="23">
        <f t="shared" si="13"/>
        <v>364535.08</v>
      </c>
      <c r="I82" s="5" t="str">
        <f>+'EV PRECIO REFERENCIA'!I82</f>
        <v/>
      </c>
      <c r="J82" s="5" t="str">
        <f>+'EV PRECIO REFERENCIA'!K82</f>
        <v>NO CUMPLE</v>
      </c>
      <c r="K82" s="6">
        <f>+IF(J82="NO OFERTADO",0,IF(J82="NO CUMPLE EV TECNICA",0,IF(J82="NO CUMPLE",0,IF(J82="CUMPLE",('PRECIOS UNITARIOS'!$BB82*500)/I82))))</f>
        <v>0</v>
      </c>
      <c r="L82" s="5" t="str">
        <f>+'EV PRECIO REFERENCIA'!L82</f>
        <v/>
      </c>
      <c r="M82" s="5" t="str">
        <f>+'EV PRECIO REFERENCIA'!N82</f>
        <v>NO CUMPLE</v>
      </c>
      <c r="N82" s="6">
        <f>+IF(M82="NO OFERTADO",0,IF(M82="NO CUMPLE EV TECNICA",0,IF(M82="NO CUMPLE",0,IF(M82="CUMPLE",('PRECIOS UNITARIOS'!$BB82*500)/L82))))</f>
        <v>0</v>
      </c>
      <c r="O82" s="5" t="str">
        <f>+'PRECIOS UNITARIOS'!N82</f>
        <v/>
      </c>
      <c r="P82" s="5" t="str">
        <f>+'EV PRECIO REFERENCIA'!Q82</f>
        <v>NO CUMPLE</v>
      </c>
      <c r="Q82" s="6">
        <f>+IF(P82="NO OFERTADO",0,IF(P82="NO CUMPLE EV TECNICA",0,IF(P82="NO CUMPLE",0,IF(P82="CUMPLE",('PRECIOS UNITARIOS'!$BB82*500)/O82))))</f>
        <v>0</v>
      </c>
      <c r="R82" s="5" t="str">
        <f>+'PRECIOS UNITARIOS'!P82</f>
        <v/>
      </c>
      <c r="S82" s="5" t="str">
        <f>+'EV PRECIO REFERENCIA'!T82</f>
        <v>NO CUMPLE</v>
      </c>
      <c r="T82" s="6">
        <f>+IF(S82="NO OFERTADO",0,IF(S82="NO CUMPLE EV TECNICA",0,IF(S82="NO CUMPLE",0,IF(S82="CUMPLE",('PRECIOS UNITARIOS'!$BB82*500)/R82))))</f>
        <v>0</v>
      </c>
      <c r="U82" s="6" t="str">
        <f>+'EV PRECIO REFERENCIA'!U82</f>
        <v/>
      </c>
      <c r="V82" s="5" t="str">
        <f>+'EV PRECIO REFERENCIA'!W82</f>
        <v>NO CUMPLE</v>
      </c>
      <c r="W82" s="6">
        <f>+IF(V82="NO OFERTADO",0,IF(V82="NO CUMPLE EV TECNICA",0,IF(V82="NO CUMPLE",0,IF(V82="CUMPLE",('PRECIOS UNITARIOS'!$BB82*500)/U82))))</f>
        <v>0</v>
      </c>
      <c r="X82" s="6" t="str">
        <f>+'EV PRECIO REFERENCIA'!X82</f>
        <v/>
      </c>
      <c r="Y82" s="5" t="str">
        <f>+'EV PRECIO REFERENCIA'!Z82</f>
        <v>NO CUMPLE</v>
      </c>
      <c r="Z82" s="6">
        <f>+IF(Y82="NO OFERTADO",0,IF(Y82="NO CUMPLE EV TECNICA",0,IF(Y82="NO CUMPLE",0,IF(Y82="CUMPLE",('PRECIOS UNITARIOS'!$BB82*500)/X82))))</f>
        <v>0</v>
      </c>
      <c r="AA82" s="260" t="str">
        <f>+'PRECIOS UNITARIOS'!X82</f>
        <v/>
      </c>
      <c r="AB82" s="5" t="str">
        <f>+'EV PRECIO REFERENCIA'!AF82</f>
        <v>NO CUMPLE</v>
      </c>
      <c r="AC82" s="6">
        <f>+IF(AB82="NO OFERTADO",0,IF(AB82="NO CUMPLE EV TECNICA",0,IF(AB82="NO CUMPLE",0,IF(AB82="CUMPLE",('PRECIOS UNITARIOS'!$BB82*500)/AA82))))</f>
        <v>0</v>
      </c>
      <c r="AD82" s="5" t="str">
        <f>+'PRECIOS UNITARIOS'!Z82</f>
        <v/>
      </c>
      <c r="AE82" s="5" t="str">
        <f>+'EV PRECIO REFERENCIA'!AI82</f>
        <v>NO CUMPLE</v>
      </c>
      <c r="AF82" s="6">
        <f>+IF(AE82="NO OFERTADO",0,IF(AE82="NO CUMPLE EV TECNICA",0,IF(AE82="NO CUMPLE",0,IF(AE82="CUMPLE",('PRECIOS UNITARIOS'!$BB82*500)/AD82))))</f>
        <v>0</v>
      </c>
      <c r="AG82" s="5" t="str">
        <f>+'PRECIOS UNITARIOS'!AB82</f>
        <v/>
      </c>
      <c r="AH82" s="5" t="str">
        <f>+'EV PRECIO REFERENCIA'!AL82</f>
        <v>NO CUMPLE</v>
      </c>
      <c r="AI82" s="6">
        <f>+IF(AH82="NO OFERTADO",0,IF(AH82="NO CUMPLE EV TECNICA",0,IF(AH82="NO CUMPLE",0,IF(AH82="CUMPLE",('PRECIOS UNITARIOS'!$BB82*500)/AG82))))</f>
        <v>0</v>
      </c>
      <c r="AJ82" s="5" t="str">
        <f>+'PRECIOS UNITARIOS'!AD82</f>
        <v/>
      </c>
      <c r="AK82" s="5" t="str">
        <f>+'EV PRECIO REFERENCIA'!AO82</f>
        <v>NO CUMPLE</v>
      </c>
      <c r="AL82" s="6">
        <f>+IF(AK82="NO OFERTADO",0,IF(AK82="NO CUMPLE EV TECNICA",0,IF(AK82="NO CUMPLE",0,IF(AK82="CUMPLE",('PRECIOS UNITARIOS'!$BB82*500)/AJ82))))</f>
        <v>0</v>
      </c>
      <c r="AM82" s="5">
        <f>+'PRECIOS UNITARIOS'!AF82</f>
        <v>161007</v>
      </c>
      <c r="AN82" s="5" t="str">
        <f>+'EV PRECIO REFERENCIA'!AR82</f>
        <v>CUMPLE</v>
      </c>
      <c r="AO82" s="6">
        <f>+IF(AN82="NO OFERTADO",0,IF(AN82="NO CUMPLE EV TECNICA",0,IF(AN82="NO CUMPLE",0,IF(AN82="CUMPLE",('PRECIOS UNITARIOS'!$BB82*500)/AM82))))</f>
        <v>500</v>
      </c>
      <c r="AP82" s="5" t="str">
        <f>+'PRECIOS UNITARIOS'!AH82</f>
        <v/>
      </c>
      <c r="AQ82" s="5" t="str">
        <f>+'EV PRECIO REFERENCIA'!AU82</f>
        <v>NO CUMPLE</v>
      </c>
      <c r="AR82" s="6">
        <f>+IF(AQ82="NO OFERTADO",0,IF(AQ82="NO CUMPLE EV TECNICA",0,IF(AQ82="NO CUMPLE",0,IF(AQ82="CUMPLE",('PRECIOS UNITARIOS'!$BB82*500)/AP82))))</f>
        <v>0</v>
      </c>
      <c r="AS82" s="5" t="str">
        <f>+'PRECIOS UNITARIOS'!AJ82</f>
        <v/>
      </c>
      <c r="AT82" s="5" t="str">
        <f>+'EV PRECIO REFERENCIA'!AX82</f>
        <v>NO CUMPLE</v>
      </c>
      <c r="AU82" s="6">
        <f>+IF(AT82="NO OFERTADO",0,IF(AT82="NO CUMPLE EV TECNICA",0,IF(AT82="NO CUMPLE",0,IF(AT82="CUMPLE",('PRECIOS UNITARIOS'!$BB82*500)/AS82))))</f>
        <v>0</v>
      </c>
      <c r="AV82" s="5" t="str">
        <f>+'EV PRECIO REFERENCIA'!AY82</f>
        <v/>
      </c>
      <c r="AW82" s="5" t="str">
        <f>+'EV PRECIO REFERENCIA'!BA82</f>
        <v>NO CUMPLE</v>
      </c>
      <c r="AX82" s="6">
        <f>+IF(AW82="NO OFERTADO",0,IF(AW82="NO CUMPLE EV TECNICA",0,IF(AW82="NO CUMPLE",0,IF(AW82="CUMPLE",('PRECIOS UNITARIOS'!$BB82*500)/AV82))))</f>
        <v>0</v>
      </c>
      <c r="AY82" s="5" t="str">
        <f>+'EV PRECIO REFERENCIA'!BB82</f>
        <v/>
      </c>
      <c r="AZ82" s="5" t="str">
        <f>+'EV PRECIO REFERENCIA'!BD82</f>
        <v>NO CUMPLE</v>
      </c>
      <c r="BA82" s="6">
        <f>+IF(AZ82="NO OFERTADO",0,IF(AZ82="NO CUMPLE EV TECNICA",0,IF(AZ82="NO CUMPLE",0,IF(AZ82="CUMPLE",('PRECIOS UNITARIOS'!$BB82*500)/AY82))))</f>
        <v>0</v>
      </c>
      <c r="BB82" s="5" t="str">
        <f>+'PRECIOS UNITARIOS'!AP82</f>
        <v/>
      </c>
      <c r="BC82" s="5" t="str">
        <f>+'EV PRECIO REFERENCIA'!BG82</f>
        <v>NO CUMPLE</v>
      </c>
      <c r="BD82" s="6">
        <f>+IF(BC82="NO OFERTADO",0,IF(BC82="NO CUMPLE EV TECNICA",0,IF(BC82="NO CUMPLE",0,IF(BC82="CUMPLE",('PRECIOS UNITARIOS'!$BB82*500)/BB82))))</f>
        <v>0</v>
      </c>
      <c r="BE82" s="5" t="str">
        <f>+'PRECIOS UNITARIOS'!AR82</f>
        <v/>
      </c>
      <c r="BF82" s="5" t="str">
        <f>+'EV PRECIO REFERENCIA'!BJ82</f>
        <v>NO CUMPLE</v>
      </c>
      <c r="BG82" s="6">
        <f>+IF(BF82="NO OFERTADO",0,IF(BF82="NO CUMPLE EV TECNICA",0,IF(BF82="NO CUMPLE",0,IF(BF82="CUMPLE",('PRECIOS UNITARIOS'!$BB82*500)/BE82))))</f>
        <v>0</v>
      </c>
      <c r="BH82" s="5" t="str">
        <f>+'EV PRECIO REFERENCIA'!BK82</f>
        <v/>
      </c>
      <c r="BI82" s="5" t="str">
        <f>+'EV PRECIO REFERENCIA'!BM82</f>
        <v>NO CUMPLE</v>
      </c>
      <c r="BJ82" s="6">
        <f>+IF(BI82="NO OFERTADO",0,IF(BI82="NO CUMPLE EV TECNICA",0,IF(BI82="NO CUMPLE",0,IF(BI82="CUMPLE",('PRECIOS UNITARIOS'!$BB82*500)/BH82))))</f>
        <v>0</v>
      </c>
      <c r="BK82" s="5" t="str">
        <f>+'EV PRECIO REFERENCIA'!BQ82</f>
        <v/>
      </c>
      <c r="BL82" s="5" t="str">
        <f>+'EV PRECIO REFERENCIA'!BS82</f>
        <v>NO CUMPLE</v>
      </c>
      <c r="BM82" s="6">
        <f>+IF(BL82="NO OFERTADO",0,IF(BL82="NO CUMPLE EV TECNICA",0,IF(BL82="NO CUMPLE",0,IF(BL82="CUMPLE",('PRECIOS UNITARIOS'!$BB82*500)/BK82))))</f>
        <v>0</v>
      </c>
      <c r="BN82" s="5" t="str">
        <f>+'PRECIOS UNITARIOS'!AX82</f>
        <v/>
      </c>
      <c r="BO82" s="5" t="str">
        <f>+'EV PRECIO REFERENCIA'!BV82</f>
        <v>NO CUMPLE</v>
      </c>
      <c r="BP82" s="6">
        <f>+IF(BO82="NO OFERTADO",0,IF(BO82="NO CUMPLE EV TECNICA",0,IF(BO82="NO CUMPLE",0,IF(BO82="CUMPLE",('PRECIOS UNITARIOS'!$BB82*500)/BN82))))</f>
        <v>0</v>
      </c>
      <c r="BQ82" s="6">
        <f t="shared" si="12"/>
        <v>500</v>
      </c>
      <c r="BR82" s="6" t="s">
        <v>724</v>
      </c>
      <c r="BS82" s="6">
        <f>MAX($K82,$N82,$Q82,$T82,$AF82,$AI82,$AL82,$AU82,$BD82,$BG82,$BP82,$AC82,$Z82,$W82,$BA82,$BM82,)</f>
        <v>0</v>
      </c>
      <c r="BT82" s="6" t="s">
        <v>1017</v>
      </c>
      <c r="BU82" s="6">
        <f>MAX($K82,$N82,$Q82,$T82,$AF82,$AI82,$AL82,$AU82,$BD82,$BG82,$BP82,$AC82,$Z82,$W82,$BA82,$BM82,)</f>
        <v>0</v>
      </c>
      <c r="BV82" s="6" t="s">
        <v>1011</v>
      </c>
      <c r="BW82" s="154" t="str">
        <f>+BR82</f>
        <v>BIOPLAST S.A.S</v>
      </c>
      <c r="BX82" s="3" t="e">
        <v>#N/A</v>
      </c>
    </row>
    <row r="83" spans="1:77" ht="51" x14ac:dyDescent="0.2">
      <c r="A83" s="18">
        <f t="shared" si="11"/>
        <v>74</v>
      </c>
      <c r="B83" s="22" t="str">
        <f>VLOOKUP(A83,'PRECIOS UNITARIOS'!A83:B414,2,0)</f>
        <v>DM2727</v>
      </c>
      <c r="C83" s="135" t="str">
        <f>VLOOKUP(A83,'PRECIOS UNITARIOS'!A83:C414,3,0)</f>
        <v>EMPAQUE TIPO BOLSA MIXTA PARA ESTERILIZAR CON AUTO-SELLADO DE POLIESTER DE 5X7CM, MAS O MENOS 1CM - CAJA X 200</v>
      </c>
      <c r="D83" s="18">
        <f>VLOOKUP(A83,'PRECIOS UNITARIOS'!A83:D414,4,0)</f>
        <v>1</v>
      </c>
      <c r="E83" s="23" t="str">
        <f>VLOOKUP(A83,'PRECIOS UNITARIOS'!A83:E414,5,0)</f>
        <v>UN</v>
      </c>
      <c r="F83" s="23">
        <f>VLOOKUP(A83,'PRECIOS UNITARIOS'!A83:F414,6,0)</f>
        <v>59.5</v>
      </c>
      <c r="G83" s="23">
        <f>VLOOKUP(A83,'PRECIOS UNITARIOS'!A83:G414,7,0)</f>
        <v>1</v>
      </c>
      <c r="H83" s="23">
        <f t="shared" si="13"/>
        <v>59.5</v>
      </c>
      <c r="I83" s="5" t="str">
        <f>+'EV PRECIO REFERENCIA'!I83</f>
        <v/>
      </c>
      <c r="J83" s="5" t="str">
        <f>+'EV PRECIO REFERENCIA'!K83</f>
        <v>NO CUMPLE</v>
      </c>
      <c r="K83" s="6">
        <f>+IF(J83="NO OFERTADO",0,IF(J83="NO CUMPLE EV TECNICA",0,IF(J83="NO CUMPLE",0,IF(J83="CUMPLE",('PRECIOS UNITARIOS'!$BB83*500)/I83))))</f>
        <v>0</v>
      </c>
      <c r="L83" s="5" t="str">
        <f>+'EV PRECIO REFERENCIA'!L83</f>
        <v/>
      </c>
      <c r="M83" s="5" t="str">
        <f>+'EV PRECIO REFERENCIA'!N83</f>
        <v>NO CUMPLE</v>
      </c>
      <c r="N83" s="6">
        <f>+IF(M83="NO OFERTADO",0,IF(M83="NO CUMPLE EV TECNICA",0,IF(M83="NO CUMPLE",0,IF(M83="CUMPLE",('PRECIOS UNITARIOS'!$BB83*500)/L83))))</f>
        <v>0</v>
      </c>
      <c r="O83" s="5" t="str">
        <f>+'PRECIOS UNITARIOS'!N83</f>
        <v/>
      </c>
      <c r="P83" s="5" t="str">
        <f>+'EV PRECIO REFERENCIA'!Q83</f>
        <v>NO CUMPLE</v>
      </c>
      <c r="Q83" s="6">
        <f>+IF(P83="NO OFERTADO",0,IF(P83="NO CUMPLE EV TECNICA",0,IF(P83="NO CUMPLE",0,IF(P83="CUMPLE",('PRECIOS UNITARIOS'!$BB83*500)/O83))))</f>
        <v>0</v>
      </c>
      <c r="R83" s="5" t="str">
        <f>+'PRECIOS UNITARIOS'!P83</f>
        <v/>
      </c>
      <c r="S83" s="5" t="str">
        <f>+'EV PRECIO REFERENCIA'!T83</f>
        <v>NO CUMPLE</v>
      </c>
      <c r="T83" s="6">
        <f>+IF(S83="NO OFERTADO",0,IF(S83="NO CUMPLE EV TECNICA",0,IF(S83="NO CUMPLE",0,IF(S83="CUMPLE",('PRECIOS UNITARIOS'!$BB83*500)/R83))))</f>
        <v>0</v>
      </c>
      <c r="U83" s="6" t="str">
        <f>+'EV PRECIO REFERENCIA'!U83</f>
        <v/>
      </c>
      <c r="V83" s="5" t="str">
        <f>+'EV PRECIO REFERENCIA'!W83</f>
        <v>NO CUMPLE</v>
      </c>
      <c r="W83" s="6">
        <f>+IF(V83="NO OFERTADO",0,IF(V83="NO CUMPLE EV TECNICA",0,IF(V83="NO CUMPLE",0,IF(V83="CUMPLE",('PRECIOS UNITARIOS'!$BB83*500)/U83))))</f>
        <v>0</v>
      </c>
      <c r="X83" s="6" t="str">
        <f>+'EV PRECIO REFERENCIA'!X83</f>
        <v/>
      </c>
      <c r="Y83" s="5" t="str">
        <f>+'EV PRECIO REFERENCIA'!Z83</f>
        <v>NO CUMPLE</v>
      </c>
      <c r="Z83" s="6">
        <f>+IF(Y83="NO OFERTADO",0,IF(Y83="NO CUMPLE EV TECNICA",0,IF(Y83="NO CUMPLE",0,IF(Y83="CUMPLE",('PRECIOS UNITARIOS'!$BB83*500)/X83))))</f>
        <v>0</v>
      </c>
      <c r="AA83" s="260" t="str">
        <f>+'PRECIOS UNITARIOS'!X83</f>
        <v/>
      </c>
      <c r="AB83" s="5" t="str">
        <f>+'EV PRECIO REFERENCIA'!AF83</f>
        <v>NO CUMPLE</v>
      </c>
      <c r="AC83" s="6">
        <f>+IF(AB83="NO OFERTADO",0,IF(AB83="NO CUMPLE EV TECNICA",0,IF(AB83="NO CUMPLE",0,IF(AB83="CUMPLE",('PRECIOS UNITARIOS'!$BB83*500)/AA83))))</f>
        <v>0</v>
      </c>
      <c r="AD83" s="5" t="str">
        <f>+'PRECIOS UNITARIOS'!Z83</f>
        <v/>
      </c>
      <c r="AE83" s="5" t="str">
        <f>+'EV PRECIO REFERENCIA'!AI83</f>
        <v>NO CUMPLE</v>
      </c>
      <c r="AF83" s="6">
        <f>+IF(AE83="NO OFERTADO",0,IF(AE83="NO CUMPLE EV TECNICA",0,IF(AE83="NO CUMPLE",0,IF(AE83="CUMPLE",('PRECIOS UNITARIOS'!$BB83*500)/AD83))))</f>
        <v>0</v>
      </c>
      <c r="AG83" s="5" t="str">
        <f>+'PRECIOS UNITARIOS'!AB83</f>
        <v/>
      </c>
      <c r="AH83" s="5" t="str">
        <f>+'EV PRECIO REFERENCIA'!AL83</f>
        <v>NO CUMPLE</v>
      </c>
      <c r="AI83" s="6">
        <f>+IF(AH83="NO OFERTADO",0,IF(AH83="NO CUMPLE EV TECNICA",0,IF(AH83="NO CUMPLE",0,IF(AH83="CUMPLE",('PRECIOS UNITARIOS'!$BB83*500)/AG83))))</f>
        <v>0</v>
      </c>
      <c r="AJ83" s="5" t="str">
        <f>+'PRECIOS UNITARIOS'!AD83</f>
        <v/>
      </c>
      <c r="AK83" s="5" t="str">
        <f>+'EV PRECIO REFERENCIA'!AO83</f>
        <v>NO CUMPLE</v>
      </c>
      <c r="AL83" s="6">
        <f>+IF(AK83="NO OFERTADO",0,IF(AK83="NO CUMPLE EV TECNICA",0,IF(AK83="NO CUMPLE",0,IF(AK83="CUMPLE",('PRECIOS UNITARIOS'!$BB83*500)/AJ83))))</f>
        <v>0</v>
      </c>
      <c r="AM83" s="5" t="str">
        <f>+'PRECIOS UNITARIOS'!AF83</f>
        <v/>
      </c>
      <c r="AN83" s="5" t="str">
        <f>+'EV PRECIO REFERENCIA'!AR83</f>
        <v>NO CUMPLE</v>
      </c>
      <c r="AO83" s="6">
        <f>+IF(AN83="NO OFERTADO",0,IF(AN83="NO CUMPLE EV TECNICA",0,IF(AN83="NO CUMPLE",0,IF(AN83="CUMPLE",('PRECIOS UNITARIOS'!$BB83*500)/AM83))))</f>
        <v>0</v>
      </c>
      <c r="AP83" s="5" t="str">
        <f>+'PRECIOS UNITARIOS'!AH83</f>
        <v/>
      </c>
      <c r="AQ83" s="5" t="str">
        <f>+'EV PRECIO REFERENCIA'!AU83</f>
        <v>NO CUMPLE</v>
      </c>
      <c r="AR83" s="6">
        <f>+IF(AQ83="NO OFERTADO",0,IF(AQ83="NO CUMPLE EV TECNICA",0,IF(AQ83="NO CUMPLE",0,IF(AQ83="CUMPLE",('PRECIOS UNITARIOS'!$BB83*500)/AP83))))</f>
        <v>0</v>
      </c>
      <c r="AS83" s="5" t="str">
        <f>+'PRECIOS UNITARIOS'!AJ83</f>
        <v/>
      </c>
      <c r="AT83" s="5" t="str">
        <f>+'EV PRECIO REFERENCIA'!AX83</f>
        <v>NO CUMPLE</v>
      </c>
      <c r="AU83" s="6">
        <f>+IF(AT83="NO OFERTADO",0,IF(AT83="NO CUMPLE EV TECNICA",0,IF(AT83="NO CUMPLE",0,IF(AT83="CUMPLE",('PRECIOS UNITARIOS'!$BB83*500)/AS83))))</f>
        <v>0</v>
      </c>
      <c r="AV83" s="5" t="str">
        <f>+'EV PRECIO REFERENCIA'!AY83</f>
        <v/>
      </c>
      <c r="AW83" s="5" t="str">
        <f>+'EV PRECIO REFERENCIA'!BA83</f>
        <v>NO CUMPLE</v>
      </c>
      <c r="AX83" s="6">
        <f>+IF(AW83="NO OFERTADO",0,IF(AW83="NO CUMPLE EV TECNICA",0,IF(AW83="NO CUMPLE",0,IF(AW83="CUMPLE",('PRECIOS UNITARIOS'!$BB83*500)/AV83))))</f>
        <v>0</v>
      </c>
      <c r="AY83" s="5" t="str">
        <f>+'EV PRECIO REFERENCIA'!BB83</f>
        <v/>
      </c>
      <c r="AZ83" s="5" t="str">
        <f>+'EV PRECIO REFERENCIA'!BD83</f>
        <v>NO CUMPLE</v>
      </c>
      <c r="BA83" s="6">
        <f>+IF(AZ83="NO OFERTADO",0,IF(AZ83="NO CUMPLE EV TECNICA",0,IF(AZ83="NO CUMPLE",0,IF(AZ83="CUMPLE",('PRECIOS UNITARIOS'!$BB83*500)/AY83))))</f>
        <v>0</v>
      </c>
      <c r="BB83" s="5" t="str">
        <f>+'PRECIOS UNITARIOS'!AP83</f>
        <v/>
      </c>
      <c r="BC83" s="5" t="str">
        <f>+'EV PRECIO REFERENCIA'!BG83</f>
        <v>NO CUMPLE</v>
      </c>
      <c r="BD83" s="6">
        <f>+IF(BC83="NO OFERTADO",0,IF(BC83="NO CUMPLE EV TECNICA",0,IF(BC83="NO CUMPLE",0,IF(BC83="CUMPLE",('PRECIOS UNITARIOS'!$BB83*500)/BB83))))</f>
        <v>0</v>
      </c>
      <c r="BE83" s="5" t="str">
        <f>+'PRECIOS UNITARIOS'!AR83</f>
        <v/>
      </c>
      <c r="BF83" s="5" t="str">
        <f>+'EV PRECIO REFERENCIA'!BJ83</f>
        <v>NO CUMPLE</v>
      </c>
      <c r="BG83" s="6">
        <f>+IF(BF83="NO OFERTADO",0,IF(BF83="NO CUMPLE EV TECNICA",0,IF(BF83="NO CUMPLE",0,IF(BF83="CUMPLE",('PRECIOS UNITARIOS'!$BB83*500)/BE83))))</f>
        <v>0</v>
      </c>
      <c r="BH83" s="5" t="str">
        <f>+'EV PRECIO REFERENCIA'!BK83</f>
        <v/>
      </c>
      <c r="BI83" s="5" t="str">
        <f>+'EV PRECIO REFERENCIA'!BM83</f>
        <v>NO CUMPLE</v>
      </c>
      <c r="BJ83" s="6">
        <f>+IF(BI83="NO OFERTADO",0,IF(BI83="NO CUMPLE EV TECNICA",0,IF(BI83="NO CUMPLE",0,IF(BI83="CUMPLE",('PRECIOS UNITARIOS'!$BB83*500)/BH83))))</f>
        <v>0</v>
      </c>
      <c r="BK83" s="5" t="str">
        <f>+'EV PRECIO REFERENCIA'!BQ83</f>
        <v/>
      </c>
      <c r="BL83" s="5" t="str">
        <f>+'EV PRECIO REFERENCIA'!BS83</f>
        <v>NO CUMPLE</v>
      </c>
      <c r="BM83" s="6">
        <f>+IF(BL83="NO OFERTADO",0,IF(BL83="NO CUMPLE EV TECNICA",0,IF(BL83="NO CUMPLE",0,IF(BL83="CUMPLE",('PRECIOS UNITARIOS'!$BB83*500)/BK83))))</f>
        <v>0</v>
      </c>
      <c r="BN83" s="5" t="str">
        <f>+'PRECIOS UNITARIOS'!AX83</f>
        <v/>
      </c>
      <c r="BO83" s="5" t="str">
        <f>+'EV PRECIO REFERENCIA'!BV83</f>
        <v>NO CUMPLE</v>
      </c>
      <c r="BP83" s="6">
        <f>+IF(BO83="NO OFERTADO",0,IF(BO83="NO CUMPLE EV TECNICA",0,IF(BO83="NO CUMPLE",0,IF(BO83="CUMPLE",('PRECIOS UNITARIOS'!$BB83*500)/BN83))))</f>
        <v>0</v>
      </c>
      <c r="BQ83" s="6">
        <f t="shared" si="12"/>
        <v>0</v>
      </c>
      <c r="BR83" s="6" t="s">
        <v>1015</v>
      </c>
      <c r="BS83" s="6">
        <v>0</v>
      </c>
      <c r="BT83" s="6" t="s">
        <v>1015</v>
      </c>
      <c r="BU83" s="6">
        <v>0</v>
      </c>
      <c r="BV83" s="6" t="s">
        <v>1015</v>
      </c>
      <c r="BW83" s="6" t="s">
        <v>1015</v>
      </c>
      <c r="BX83" s="3" t="s">
        <v>453</v>
      </c>
    </row>
    <row r="84" spans="1:77" ht="25.5" x14ac:dyDescent="0.2">
      <c r="A84" s="18">
        <f t="shared" si="11"/>
        <v>75</v>
      </c>
      <c r="B84" s="22" t="str">
        <f>VLOOKUP(A84,'PRECIOS UNITARIOS'!A84:B415,2,0)</f>
        <v>DM471</v>
      </c>
      <c r="C84" s="135" t="str">
        <f>VLOOKUP(A84,'PRECIOS UNITARIOS'!A84:C415,3,0)</f>
        <v>ESPARADRAPO ANTIALERGICO 1 PULGADA</v>
      </c>
      <c r="D84" s="18">
        <f>VLOOKUP(A84,'PRECIOS UNITARIOS'!A84:D415,4,0)</f>
        <v>1</v>
      </c>
      <c r="E84" s="23" t="str">
        <f>VLOOKUP(A84,'PRECIOS UNITARIOS'!A84:E415,5,0)</f>
        <v>UN</v>
      </c>
      <c r="F84" s="23">
        <f>VLOOKUP(A84,'PRECIOS UNITARIOS'!A84:F415,6,0)</f>
        <v>2017.7552314521247</v>
      </c>
      <c r="G84" s="23">
        <f>VLOOKUP(A84,'PRECIOS UNITARIOS'!A84:G415,7,0)</f>
        <v>21</v>
      </c>
      <c r="H84" s="23">
        <f t="shared" si="13"/>
        <v>42372.859860494616</v>
      </c>
      <c r="I84" s="5" t="str">
        <f>+'EV PRECIO REFERENCIA'!I84</f>
        <v/>
      </c>
      <c r="J84" s="5" t="str">
        <f>+'EV PRECIO REFERENCIA'!K84</f>
        <v>NO CUMPLE</v>
      </c>
      <c r="K84" s="6">
        <f>+IF(J84="NO OFERTADO",0,IF(J84="NO CUMPLE EV TECNICA",0,IF(J84="NO CUMPLE",0,IF(J84="CUMPLE",('PRECIOS UNITARIOS'!$BB84*500)/I84))))</f>
        <v>0</v>
      </c>
      <c r="L84" s="5" t="str">
        <f>+'EV PRECIO REFERENCIA'!L84</f>
        <v/>
      </c>
      <c r="M84" s="5" t="str">
        <f>+'EV PRECIO REFERENCIA'!N84</f>
        <v>NO CUMPLE</v>
      </c>
      <c r="N84" s="6">
        <f>+IF(M84="NO OFERTADO",0,IF(M84="NO CUMPLE EV TECNICA",0,IF(M84="NO CUMPLE",0,IF(M84="CUMPLE",('PRECIOS UNITARIOS'!$BB84*500)/L84))))</f>
        <v>0</v>
      </c>
      <c r="O84" s="5" t="str">
        <f>+'PRECIOS UNITARIOS'!N84</f>
        <v/>
      </c>
      <c r="P84" s="5" t="str">
        <f>+'EV PRECIO REFERENCIA'!Q84</f>
        <v>NO CUMPLE</v>
      </c>
      <c r="Q84" s="6">
        <f>+IF(P84="NO OFERTADO",0,IF(P84="NO CUMPLE EV TECNICA",0,IF(P84="NO CUMPLE",0,IF(P84="CUMPLE",('PRECIOS UNITARIOS'!$BB84*500)/O84))))</f>
        <v>0</v>
      </c>
      <c r="R84" s="5" t="str">
        <f>+'PRECIOS UNITARIOS'!P84</f>
        <v/>
      </c>
      <c r="S84" s="5" t="str">
        <f>+'EV PRECIO REFERENCIA'!T84</f>
        <v>NO CUMPLE</v>
      </c>
      <c r="T84" s="6">
        <f>+IF(S84="NO OFERTADO",0,IF(S84="NO CUMPLE EV TECNICA",0,IF(S84="NO CUMPLE",0,IF(S84="CUMPLE",('PRECIOS UNITARIOS'!$BB84*500)/R84))))</f>
        <v>0</v>
      </c>
      <c r="U84" s="6" t="str">
        <f>+'EV PRECIO REFERENCIA'!U84</f>
        <v/>
      </c>
      <c r="V84" s="5" t="str">
        <f>+'EV PRECIO REFERENCIA'!W84</f>
        <v>NO CUMPLE</v>
      </c>
      <c r="W84" s="6">
        <f>+IF(V84="NO OFERTADO",0,IF(V84="NO CUMPLE EV TECNICA",0,IF(V84="NO CUMPLE",0,IF(V84="CUMPLE",('PRECIOS UNITARIOS'!$BB84*500)/U84))))</f>
        <v>0</v>
      </c>
      <c r="X84" s="6" t="str">
        <f>+'EV PRECIO REFERENCIA'!X84</f>
        <v/>
      </c>
      <c r="Y84" s="5" t="str">
        <f>+'EV PRECIO REFERENCIA'!Z84</f>
        <v>NO CUMPLE</v>
      </c>
      <c r="Z84" s="6">
        <f>+IF(Y84="NO OFERTADO",0,IF(Y84="NO CUMPLE EV TECNICA",0,IF(Y84="NO CUMPLE",0,IF(Y84="CUMPLE",('PRECIOS UNITARIOS'!$BB84*500)/X84))))</f>
        <v>0</v>
      </c>
      <c r="AA84" s="260" t="str">
        <f>+'PRECIOS UNITARIOS'!X84</f>
        <v/>
      </c>
      <c r="AB84" s="5" t="str">
        <f>+'EV PRECIO REFERENCIA'!AF84</f>
        <v>NO CUMPLE</v>
      </c>
      <c r="AC84" s="6">
        <f>+IF(AB84="NO OFERTADO",0,IF(AB84="NO CUMPLE EV TECNICA",0,IF(AB84="NO CUMPLE",0,IF(AB84="CUMPLE",('PRECIOS UNITARIOS'!$BB84*500)/AA84))))</f>
        <v>0</v>
      </c>
      <c r="AD84" s="5" t="str">
        <f>+'PRECIOS UNITARIOS'!Z84</f>
        <v/>
      </c>
      <c r="AE84" s="5" t="str">
        <f>+'EV PRECIO REFERENCIA'!AI84</f>
        <v>NO CUMPLE</v>
      </c>
      <c r="AF84" s="6">
        <f>+IF(AE84="NO OFERTADO",0,IF(AE84="NO CUMPLE EV TECNICA",0,IF(AE84="NO CUMPLE",0,IF(AE84="CUMPLE",('PRECIOS UNITARIOS'!$BB84*500)/AD84))))</f>
        <v>0</v>
      </c>
      <c r="AG84" s="5" t="str">
        <f>+'PRECIOS UNITARIOS'!AB84</f>
        <v/>
      </c>
      <c r="AH84" s="5" t="str">
        <f>+'EV PRECIO REFERENCIA'!AL84</f>
        <v>NO CUMPLE</v>
      </c>
      <c r="AI84" s="6">
        <f>+IF(AH84="NO OFERTADO",0,IF(AH84="NO CUMPLE EV TECNICA",0,IF(AH84="NO CUMPLE",0,IF(AH84="CUMPLE",('PRECIOS UNITARIOS'!$BB84*500)/AG84))))</f>
        <v>0</v>
      </c>
      <c r="AJ84" s="5" t="str">
        <f>+'PRECIOS UNITARIOS'!AD84</f>
        <v/>
      </c>
      <c r="AK84" s="5" t="str">
        <f>+'EV PRECIO REFERENCIA'!AO84</f>
        <v>NO CUMPLE</v>
      </c>
      <c r="AL84" s="6">
        <f>+IF(AK84="NO OFERTADO",0,IF(AK84="NO CUMPLE EV TECNICA",0,IF(AK84="NO CUMPLE",0,IF(AK84="CUMPLE",('PRECIOS UNITARIOS'!$BB84*500)/AJ84))))</f>
        <v>0</v>
      </c>
      <c r="AM84" s="5">
        <f>+'PRECIOS UNITARIOS'!AF84</f>
        <v>2200</v>
      </c>
      <c r="AN84" s="5" t="str">
        <f>+'EV PRECIO REFERENCIA'!AR84</f>
        <v>CUMPLE</v>
      </c>
      <c r="AO84" s="6">
        <f>+IF(AN84="NO OFERTADO",0,IF(AN84="NO CUMPLE EV TECNICA",0,IF(AN84="NO CUMPLE",0,IF(AN84="CUMPLE",('PRECIOS UNITARIOS'!$BB84*500)/AM84))))</f>
        <v>481.59090909090907</v>
      </c>
      <c r="AP84" s="5" t="str">
        <f>+'PRECIOS UNITARIOS'!AH84</f>
        <v/>
      </c>
      <c r="AQ84" s="5" t="str">
        <f>+'EV PRECIO REFERENCIA'!AU84</f>
        <v>NO CUMPLE</v>
      </c>
      <c r="AR84" s="6">
        <f>+IF(AQ84="NO OFERTADO",0,IF(AQ84="NO CUMPLE EV TECNICA",0,IF(AQ84="NO CUMPLE",0,IF(AQ84="CUMPLE",('PRECIOS UNITARIOS'!$BB84*500)/AP84))))</f>
        <v>0</v>
      </c>
      <c r="AS84" s="5" t="str">
        <f>+'PRECIOS UNITARIOS'!AJ84</f>
        <v/>
      </c>
      <c r="AT84" s="5" t="str">
        <f>+'EV PRECIO REFERENCIA'!AX84</f>
        <v>NO CUMPLE</v>
      </c>
      <c r="AU84" s="6">
        <f>+IF(AT84="NO OFERTADO",0,IF(AT84="NO CUMPLE EV TECNICA",0,IF(AT84="NO CUMPLE",0,IF(AT84="CUMPLE",('PRECIOS UNITARIOS'!$BB84*500)/AS84))))</f>
        <v>0</v>
      </c>
      <c r="AV84" s="5" t="str">
        <f>+'EV PRECIO REFERENCIA'!AY84</f>
        <v/>
      </c>
      <c r="AW84" s="5" t="str">
        <f>+'EV PRECIO REFERENCIA'!BA84</f>
        <v>NO CUMPLE</v>
      </c>
      <c r="AX84" s="6">
        <f>+IF(AW84="NO OFERTADO",0,IF(AW84="NO CUMPLE EV TECNICA",0,IF(AW84="NO CUMPLE",0,IF(AW84="CUMPLE",('PRECIOS UNITARIOS'!$BB84*500)/AV84))))</f>
        <v>0</v>
      </c>
      <c r="AY84" s="5">
        <f>+'EV PRECIO REFERENCIA'!BB84</f>
        <v>2119</v>
      </c>
      <c r="AZ84" s="5" t="str">
        <f>+'EV PRECIO REFERENCIA'!BD84</f>
        <v>CUMPLE</v>
      </c>
      <c r="BA84" s="6">
        <f>+IF(AZ84="NO OFERTADO",0,IF(AZ84="NO CUMPLE EV TECNICA",0,IF(AZ84="NO CUMPLE",0,IF(AZ84="CUMPLE",('PRECIOS UNITARIOS'!$BB84*500)/AY84))))</f>
        <v>500</v>
      </c>
      <c r="BB84" s="5" t="str">
        <f>+'PRECIOS UNITARIOS'!AP84</f>
        <v/>
      </c>
      <c r="BC84" s="5" t="str">
        <f>+'EV PRECIO REFERENCIA'!BG84</f>
        <v>NO CUMPLE</v>
      </c>
      <c r="BD84" s="6">
        <f>+IF(BC84="NO OFERTADO",0,IF(BC84="NO CUMPLE EV TECNICA",0,IF(BC84="NO CUMPLE",0,IF(BC84="CUMPLE",('PRECIOS UNITARIOS'!$BB84*500)/BB84))))</f>
        <v>0</v>
      </c>
      <c r="BE84" s="5" t="str">
        <f>+'PRECIOS UNITARIOS'!AR84</f>
        <v/>
      </c>
      <c r="BF84" s="5" t="str">
        <f>+'EV PRECIO REFERENCIA'!BJ84</f>
        <v>NO CUMPLE</v>
      </c>
      <c r="BG84" s="6">
        <f>+IF(BF84="NO OFERTADO",0,IF(BF84="NO CUMPLE EV TECNICA",0,IF(BF84="NO CUMPLE",0,IF(BF84="CUMPLE",('PRECIOS UNITARIOS'!$BB84*500)/BE84))))</f>
        <v>0</v>
      </c>
      <c r="BH84" s="5" t="str">
        <f>+'EV PRECIO REFERENCIA'!BK84</f>
        <v/>
      </c>
      <c r="BI84" s="5" t="str">
        <f>+'EV PRECIO REFERENCIA'!BM84</f>
        <v>NO CUMPLE</v>
      </c>
      <c r="BJ84" s="6">
        <f>+IF(BI84="NO OFERTADO",0,IF(BI84="NO CUMPLE EV TECNICA",0,IF(BI84="NO CUMPLE",0,IF(BI84="CUMPLE",('PRECIOS UNITARIOS'!$BB84*500)/BH84))))</f>
        <v>0</v>
      </c>
      <c r="BK84" s="5" t="str">
        <f>+'EV PRECIO REFERENCIA'!BQ84</f>
        <v/>
      </c>
      <c r="BL84" s="5" t="str">
        <f>+'EV PRECIO REFERENCIA'!BS84</f>
        <v>NO CUMPLE</v>
      </c>
      <c r="BM84" s="6">
        <f>+IF(BL84="NO OFERTADO",0,IF(BL84="NO CUMPLE EV TECNICA",0,IF(BL84="NO CUMPLE",0,IF(BL84="CUMPLE",('PRECIOS UNITARIOS'!$BB84*500)/BK84))))</f>
        <v>0</v>
      </c>
      <c r="BN84" s="5" t="str">
        <f>+'PRECIOS UNITARIOS'!AX84</f>
        <v/>
      </c>
      <c r="BO84" s="5" t="str">
        <f>+'EV PRECIO REFERENCIA'!BV84</f>
        <v>NO CUMPLE</v>
      </c>
      <c r="BP84" s="6">
        <f>+IF(BO84="NO OFERTADO",0,IF(BO84="NO CUMPLE EV TECNICA",0,IF(BO84="NO CUMPLE",0,IF(BO84="CUMPLE",('PRECIOS UNITARIOS'!$BB84*500)/BN84))))</f>
        <v>0</v>
      </c>
      <c r="BQ84" s="6">
        <f t="shared" si="12"/>
        <v>500</v>
      </c>
      <c r="BR84" s="6" t="s">
        <v>726</v>
      </c>
      <c r="BS84" s="6">
        <f>MAX($K84,$N84,$Q84,$T84,$AF84,$AI84,$AL84,$AO84,$AU84,$BD84,$BG84,$BP84,$AC84,$Z84,$W84,$BM84,)</f>
        <v>481.59090909090907</v>
      </c>
      <c r="BT84" s="6" t="s">
        <v>738</v>
      </c>
      <c r="BU84" s="6">
        <f>MAX($K84,$N84,$Q84,$T84,$AF84,$AI84,$AL84,$AU84,$BD84,$BG84,$BP84,$AC84,$Z84,$W84,$BM84,)</f>
        <v>0</v>
      </c>
      <c r="BV84" s="6" t="s">
        <v>1023</v>
      </c>
      <c r="BW84" s="154" t="str">
        <f>+BR84</f>
        <v>COMPANY MEDIQBOY OC S.A.S</v>
      </c>
      <c r="BX84" s="3" t="e">
        <v>#N/A</v>
      </c>
    </row>
    <row r="85" spans="1:77" ht="25.5" x14ac:dyDescent="0.2">
      <c r="A85" s="18">
        <f t="shared" si="11"/>
        <v>76</v>
      </c>
      <c r="B85" s="22" t="str">
        <f>VLOOKUP(A85,'PRECIOS UNITARIOS'!A85:B416,2,0)</f>
        <v>DM472</v>
      </c>
      <c r="C85" s="135" t="str">
        <f>VLOOKUP(A85,'PRECIOS UNITARIOS'!A85:C416,3,0)</f>
        <v>ESPARADRAPO DE PAPEL MICROPOROSO HIPOALERGENICO 2 X 10 YARDAS</v>
      </c>
      <c r="D85" s="18">
        <f>VLOOKUP(A85,'PRECIOS UNITARIOS'!A85:D416,4,0)</f>
        <v>1</v>
      </c>
      <c r="E85" s="23" t="str">
        <f>VLOOKUP(A85,'PRECIOS UNITARIOS'!A85:E416,5,0)</f>
        <v>UN</v>
      </c>
      <c r="F85" s="23">
        <f>VLOOKUP(A85,'PRECIOS UNITARIOS'!A85:F416,6,0)</f>
        <v>2820</v>
      </c>
      <c r="G85" s="23">
        <f>VLOOKUP(A85,'PRECIOS UNITARIOS'!A85:G416,7,0)</f>
        <v>188</v>
      </c>
      <c r="H85" s="23">
        <f t="shared" si="13"/>
        <v>530160</v>
      </c>
      <c r="I85" s="5" t="str">
        <f>+'EV PRECIO REFERENCIA'!I85</f>
        <v/>
      </c>
      <c r="J85" s="5" t="str">
        <f>+'EV PRECIO REFERENCIA'!K85</f>
        <v>NO CUMPLE</v>
      </c>
      <c r="K85" s="6">
        <f>+IF(J85="NO OFERTADO",0,IF(J85="NO CUMPLE EV TECNICA",0,IF(J85="NO CUMPLE",0,IF(J85="CUMPLE",('PRECIOS UNITARIOS'!$BB85*500)/I85))))</f>
        <v>0</v>
      </c>
      <c r="L85" s="5" t="str">
        <f>+'EV PRECIO REFERENCIA'!L85</f>
        <v/>
      </c>
      <c r="M85" s="5" t="str">
        <f>+'EV PRECIO REFERENCIA'!N85</f>
        <v>NO CUMPLE</v>
      </c>
      <c r="N85" s="6">
        <f>+IF(M85="NO OFERTADO",0,IF(M85="NO CUMPLE EV TECNICA",0,IF(M85="NO CUMPLE",0,IF(M85="CUMPLE",('PRECIOS UNITARIOS'!$BB85*500)/L85))))</f>
        <v>0</v>
      </c>
      <c r="O85" s="5" t="str">
        <f>+'PRECIOS UNITARIOS'!N85</f>
        <v/>
      </c>
      <c r="P85" s="5" t="str">
        <f>+'EV PRECIO REFERENCIA'!Q85</f>
        <v>NO CUMPLE</v>
      </c>
      <c r="Q85" s="6">
        <f>+IF(P85="NO OFERTADO",0,IF(P85="NO CUMPLE EV TECNICA",0,IF(P85="NO CUMPLE",0,IF(P85="CUMPLE",('PRECIOS UNITARIOS'!$BB85*500)/O85))))</f>
        <v>0</v>
      </c>
      <c r="R85" s="5" t="str">
        <f>+'PRECIOS UNITARIOS'!P85</f>
        <v/>
      </c>
      <c r="S85" s="5" t="str">
        <f>+'EV PRECIO REFERENCIA'!T85</f>
        <v>NO CUMPLE</v>
      </c>
      <c r="T85" s="6">
        <f>+IF(S85="NO OFERTADO",0,IF(S85="NO CUMPLE EV TECNICA",0,IF(S85="NO CUMPLE",0,IF(S85="CUMPLE",('PRECIOS UNITARIOS'!$BB85*500)/R85))))</f>
        <v>0</v>
      </c>
      <c r="U85" s="6" t="str">
        <f>+'EV PRECIO REFERENCIA'!U85</f>
        <v/>
      </c>
      <c r="V85" s="5" t="str">
        <f>+'EV PRECIO REFERENCIA'!W85</f>
        <v>NO CUMPLE</v>
      </c>
      <c r="W85" s="6">
        <f>+IF(V85="NO OFERTADO",0,IF(V85="NO CUMPLE EV TECNICA",0,IF(V85="NO CUMPLE",0,IF(V85="CUMPLE",('PRECIOS UNITARIOS'!$BB85*500)/U85))))</f>
        <v>0</v>
      </c>
      <c r="X85" s="6" t="str">
        <f>+'EV PRECIO REFERENCIA'!X85</f>
        <v/>
      </c>
      <c r="Y85" s="5" t="str">
        <f>+'EV PRECIO REFERENCIA'!Z85</f>
        <v>NO CUMPLE</v>
      </c>
      <c r="Z85" s="6">
        <f>+IF(Y85="NO OFERTADO",0,IF(Y85="NO CUMPLE EV TECNICA",0,IF(Y85="NO CUMPLE",0,IF(Y85="CUMPLE",('PRECIOS UNITARIOS'!$BB85*500)/X85))))</f>
        <v>0</v>
      </c>
      <c r="AA85" s="260" t="str">
        <f>+'PRECIOS UNITARIOS'!X85</f>
        <v/>
      </c>
      <c r="AB85" s="5" t="str">
        <f>+'EV PRECIO REFERENCIA'!AF85</f>
        <v>NO CUMPLE</v>
      </c>
      <c r="AC85" s="6">
        <f>+IF(AB85="NO OFERTADO",0,IF(AB85="NO CUMPLE EV TECNICA",0,IF(AB85="NO CUMPLE",0,IF(AB85="CUMPLE",('PRECIOS UNITARIOS'!$BB85*500)/AA85))))</f>
        <v>0</v>
      </c>
      <c r="AD85" s="5" t="str">
        <f>+'PRECIOS UNITARIOS'!Z85</f>
        <v/>
      </c>
      <c r="AE85" s="5" t="str">
        <f>+'EV PRECIO REFERENCIA'!AI85</f>
        <v>NO CUMPLE</v>
      </c>
      <c r="AF85" s="6">
        <f>+IF(AE85="NO OFERTADO",0,IF(AE85="NO CUMPLE EV TECNICA",0,IF(AE85="NO CUMPLE",0,IF(AE85="CUMPLE",('PRECIOS UNITARIOS'!$BB85*500)/AD85))))</f>
        <v>0</v>
      </c>
      <c r="AG85" s="5" t="str">
        <f>+'PRECIOS UNITARIOS'!AB85</f>
        <v/>
      </c>
      <c r="AH85" s="5" t="str">
        <f>+'EV PRECIO REFERENCIA'!AL85</f>
        <v>NO CUMPLE</v>
      </c>
      <c r="AI85" s="6">
        <f>+IF(AH85="NO OFERTADO",0,IF(AH85="NO CUMPLE EV TECNICA",0,IF(AH85="NO CUMPLE",0,IF(AH85="CUMPLE",('PRECIOS UNITARIOS'!$BB85*500)/AG85))))</f>
        <v>0</v>
      </c>
      <c r="AJ85" s="5" t="str">
        <f>+'PRECIOS UNITARIOS'!AD85</f>
        <v/>
      </c>
      <c r="AK85" s="5" t="str">
        <f>+'EV PRECIO REFERENCIA'!AO85</f>
        <v>NO CUMPLE</v>
      </c>
      <c r="AL85" s="6">
        <f>+IF(AK85="NO OFERTADO",0,IF(AK85="NO CUMPLE EV TECNICA",0,IF(AK85="NO CUMPLE",0,IF(AK85="CUMPLE",('PRECIOS UNITARIOS'!$BB85*500)/AJ85))))</f>
        <v>0</v>
      </c>
      <c r="AM85" s="5" t="str">
        <f>+'PRECIOS UNITARIOS'!AF85</f>
        <v/>
      </c>
      <c r="AN85" s="5" t="str">
        <f>+'EV PRECIO REFERENCIA'!AR85</f>
        <v>NO CUMPLE</v>
      </c>
      <c r="AO85" s="6">
        <f>+IF(AN85="NO OFERTADO",0,IF(AN85="NO CUMPLE EV TECNICA",0,IF(AN85="NO CUMPLE",0,IF(AN85="CUMPLE",('PRECIOS UNITARIOS'!$BB85*500)/AM85))))</f>
        <v>0</v>
      </c>
      <c r="AP85" s="5" t="str">
        <f>+'PRECIOS UNITARIOS'!AH85</f>
        <v/>
      </c>
      <c r="AQ85" s="5" t="str">
        <f>+'EV PRECIO REFERENCIA'!AU85</f>
        <v>NO CUMPLE</v>
      </c>
      <c r="AR85" s="6">
        <f>+IF(AQ85="NO OFERTADO",0,IF(AQ85="NO CUMPLE EV TECNICA",0,IF(AQ85="NO CUMPLE",0,IF(AQ85="CUMPLE",('PRECIOS UNITARIOS'!$BB85*500)/AP85))))</f>
        <v>0</v>
      </c>
      <c r="AS85" s="5" t="str">
        <f>+'PRECIOS UNITARIOS'!AJ85</f>
        <v/>
      </c>
      <c r="AT85" s="5" t="str">
        <f>+'EV PRECIO REFERENCIA'!AX85</f>
        <v>NO CUMPLE</v>
      </c>
      <c r="AU85" s="6">
        <f>+IF(AT85="NO OFERTADO",0,IF(AT85="NO CUMPLE EV TECNICA",0,IF(AT85="NO CUMPLE",0,IF(AT85="CUMPLE",('PRECIOS UNITARIOS'!$BB85*500)/AS85))))</f>
        <v>0</v>
      </c>
      <c r="AV85" s="5" t="str">
        <f>+'EV PRECIO REFERENCIA'!AY85</f>
        <v/>
      </c>
      <c r="AW85" s="5" t="str">
        <f>+'EV PRECIO REFERENCIA'!BA85</f>
        <v>NO CUMPLE</v>
      </c>
      <c r="AX85" s="6">
        <f>+IF(AW85="NO OFERTADO",0,IF(AW85="NO CUMPLE EV TECNICA",0,IF(AW85="NO CUMPLE",0,IF(AW85="CUMPLE",('PRECIOS UNITARIOS'!$BB85*500)/AV85))))</f>
        <v>0</v>
      </c>
      <c r="AY85" s="5" t="str">
        <f>+'EV PRECIO REFERENCIA'!BB85</f>
        <v/>
      </c>
      <c r="AZ85" s="5" t="str">
        <f>+'EV PRECIO REFERENCIA'!BD85</f>
        <v>NO CUMPLE</v>
      </c>
      <c r="BA85" s="6">
        <f>+IF(AZ85="NO OFERTADO",0,IF(AZ85="NO CUMPLE EV TECNICA",0,IF(AZ85="NO CUMPLE",0,IF(AZ85="CUMPLE",('PRECIOS UNITARIOS'!$BB85*500)/AY85))))</f>
        <v>0</v>
      </c>
      <c r="BB85" s="5" t="str">
        <f>+'PRECIOS UNITARIOS'!AP85</f>
        <v/>
      </c>
      <c r="BC85" s="5" t="str">
        <f>+'EV PRECIO REFERENCIA'!BG85</f>
        <v>NO CUMPLE</v>
      </c>
      <c r="BD85" s="6">
        <f>+IF(BC85="NO OFERTADO",0,IF(BC85="NO CUMPLE EV TECNICA",0,IF(BC85="NO CUMPLE",0,IF(BC85="CUMPLE",('PRECIOS UNITARIOS'!$BB85*500)/BB85))))</f>
        <v>0</v>
      </c>
      <c r="BE85" s="5">
        <f>+'PRECIOS UNITARIOS'!AR85</f>
        <v>3000</v>
      </c>
      <c r="BF85" s="5" t="str">
        <f>+'EV PRECIO REFERENCIA'!BJ85</f>
        <v>CUMPLE</v>
      </c>
      <c r="BG85" s="6">
        <f>+IF(BF85="NO OFERTADO",0,IF(BF85="NO CUMPLE EV TECNICA",0,IF(BF85="NO CUMPLE",0,IF(BF85="CUMPLE",('PRECIOS UNITARIOS'!$BB85*500)/BE85))))</f>
        <v>500</v>
      </c>
      <c r="BH85" s="5" t="str">
        <f>+'EV PRECIO REFERENCIA'!BK85</f>
        <v/>
      </c>
      <c r="BI85" s="5" t="str">
        <f>+'EV PRECIO REFERENCIA'!BM85</f>
        <v>NO CUMPLE</v>
      </c>
      <c r="BJ85" s="6">
        <f>+IF(BI85="NO OFERTADO",0,IF(BI85="NO CUMPLE EV TECNICA",0,IF(BI85="NO CUMPLE",0,IF(BI85="CUMPLE",('PRECIOS UNITARIOS'!$BB85*500)/BH85))))</f>
        <v>0</v>
      </c>
      <c r="BK85" s="5" t="str">
        <f>+'EV PRECIO REFERENCIA'!BQ85</f>
        <v/>
      </c>
      <c r="BL85" s="5" t="str">
        <f>+'EV PRECIO REFERENCIA'!BS85</f>
        <v>NO CUMPLE</v>
      </c>
      <c r="BM85" s="6">
        <f>+IF(BL85="NO OFERTADO",0,IF(BL85="NO CUMPLE EV TECNICA",0,IF(BL85="NO CUMPLE",0,IF(BL85="CUMPLE",('PRECIOS UNITARIOS'!$BB85*500)/BK85))))</f>
        <v>0</v>
      </c>
      <c r="BN85" s="5" t="str">
        <f>+'PRECIOS UNITARIOS'!AX85</f>
        <v/>
      </c>
      <c r="BO85" s="5" t="str">
        <f>+'EV PRECIO REFERENCIA'!BV85</f>
        <v>NO CUMPLE</v>
      </c>
      <c r="BP85" s="6">
        <f>+IF(BO85="NO OFERTADO",0,IF(BO85="NO CUMPLE EV TECNICA",0,IF(BO85="NO CUMPLE",0,IF(BO85="CUMPLE",('PRECIOS UNITARIOS'!$BB85*500)/BN85))))</f>
        <v>0</v>
      </c>
      <c r="BQ85" s="6">
        <f t="shared" si="12"/>
        <v>500</v>
      </c>
      <c r="BR85" s="6" t="s">
        <v>831</v>
      </c>
      <c r="BS85" s="6">
        <f>MAX($K85,$Q85,$T85,$AF85,$AI85,$AL85,$AO85,$AU85,$BD85,$BP85,$AC85)</f>
        <v>0</v>
      </c>
      <c r="BT85" s="6" t="s">
        <v>1010</v>
      </c>
      <c r="BU85" s="6">
        <v>0</v>
      </c>
      <c r="BV85" s="6" t="s">
        <v>1011</v>
      </c>
      <c r="BW85" s="154" t="s">
        <v>831</v>
      </c>
      <c r="BX85" s="3" t="e">
        <v>#N/A</v>
      </c>
    </row>
    <row r="86" spans="1:77" ht="25.5" x14ac:dyDescent="0.2">
      <c r="A86" s="18">
        <f t="shared" si="11"/>
        <v>77</v>
      </c>
      <c r="B86" s="22" t="str">
        <f>VLOOKUP(A86,'PRECIOS UNITARIOS'!A86:B417,2,0)</f>
        <v>DM475</v>
      </c>
      <c r="C86" s="135" t="str">
        <f>VLOOKUP(A86,'PRECIOS UNITARIOS'!A86:C417,3,0)</f>
        <v>ESPARADRAPO TIPO HOSPITALARIO TUBO</v>
      </c>
      <c r="D86" s="18">
        <f>VLOOKUP(A86,'PRECIOS UNITARIOS'!A86:D417,4,0)</f>
        <v>1</v>
      </c>
      <c r="E86" s="23" t="str">
        <f>VLOOKUP(A86,'PRECIOS UNITARIOS'!A86:E417,5,0)</f>
        <v>UN</v>
      </c>
      <c r="F86" s="23">
        <f>VLOOKUP(A86,'PRECIOS UNITARIOS'!A86:F417,6,0)</f>
        <v>49520</v>
      </c>
      <c r="G86" s="23">
        <f>VLOOKUP(A86,'PRECIOS UNITARIOS'!A86:G417,7,0)</f>
        <v>165</v>
      </c>
      <c r="H86" s="23">
        <f t="shared" si="13"/>
        <v>8170800</v>
      </c>
      <c r="I86" s="5" t="str">
        <f>+'EV PRECIO REFERENCIA'!I86</f>
        <v/>
      </c>
      <c r="J86" s="5" t="str">
        <f>+'EV PRECIO REFERENCIA'!K86</f>
        <v>NO CUMPLE</v>
      </c>
      <c r="K86" s="6">
        <f>+IF(J86="NO OFERTADO",0,IF(J86="NO CUMPLE EV TECNICA",0,IF(J86="NO CUMPLE",0,IF(J86="CUMPLE",('PRECIOS UNITARIOS'!$BB86*500)/I86))))</f>
        <v>0</v>
      </c>
      <c r="L86" s="5" t="str">
        <f>+'EV PRECIO REFERENCIA'!L86</f>
        <v/>
      </c>
      <c r="M86" s="5" t="str">
        <f>+'EV PRECIO REFERENCIA'!N86</f>
        <v>NO CUMPLE</v>
      </c>
      <c r="N86" s="6">
        <f>+IF(M86="NO OFERTADO",0,IF(M86="NO CUMPLE EV TECNICA",0,IF(M86="NO CUMPLE",0,IF(M86="CUMPLE",('PRECIOS UNITARIOS'!$BB86*500)/L86))))</f>
        <v>0</v>
      </c>
      <c r="O86" s="5">
        <f>+'PRECIOS UNITARIOS'!N86</f>
        <v>50797</v>
      </c>
      <c r="P86" s="5" t="str">
        <f>+'EV PRECIO REFERENCIA'!Q86</f>
        <v>CUMPLE</v>
      </c>
      <c r="Q86" s="6">
        <f>+IF(P86="NO OFERTADO",0,IF(P86="NO CUMPLE EV TECNICA",0,IF(P86="NO CUMPLE",0,IF(P86="CUMPLE",('PRECIOS UNITARIOS'!$BB86*500)/O86))))</f>
        <v>470.80536252140877</v>
      </c>
      <c r="R86" s="5" t="str">
        <f>+'PRECIOS UNITARIOS'!P86</f>
        <v/>
      </c>
      <c r="S86" s="5" t="str">
        <f>+'EV PRECIO REFERENCIA'!T86</f>
        <v>NO CUMPLE</v>
      </c>
      <c r="T86" s="6">
        <f>+IF(S86="NO OFERTADO",0,IF(S86="NO CUMPLE EV TECNICA",0,IF(S86="NO CUMPLE",0,IF(S86="CUMPLE",('PRECIOS UNITARIOS'!$BB86*500)/R86))))</f>
        <v>0</v>
      </c>
      <c r="U86" s="6" t="str">
        <f>+'EV PRECIO REFERENCIA'!U86</f>
        <v/>
      </c>
      <c r="V86" s="5" t="str">
        <f>+'EV PRECIO REFERENCIA'!W86</f>
        <v>NO CUMPLE</v>
      </c>
      <c r="W86" s="6">
        <f>+IF(V86="NO OFERTADO",0,IF(V86="NO CUMPLE EV TECNICA",0,IF(V86="NO CUMPLE",0,IF(V86="CUMPLE",('PRECIOS UNITARIOS'!$BB86*500)/U86))))</f>
        <v>0</v>
      </c>
      <c r="X86" s="6" t="str">
        <f>+'EV PRECIO REFERENCIA'!X86</f>
        <v/>
      </c>
      <c r="Y86" s="5" t="str">
        <f>+'EV PRECIO REFERENCIA'!Z86</f>
        <v>NO CUMPLE</v>
      </c>
      <c r="Z86" s="6">
        <f>+IF(Y86="NO OFERTADO",0,IF(Y86="NO CUMPLE EV TECNICA",0,IF(Y86="NO CUMPLE",0,IF(Y86="CUMPLE",('PRECIOS UNITARIOS'!$BB86*500)/X86))))</f>
        <v>0</v>
      </c>
      <c r="AA86" s="260" t="str">
        <f>+'PRECIOS UNITARIOS'!X86</f>
        <v/>
      </c>
      <c r="AB86" s="5" t="str">
        <f>+'EV PRECIO REFERENCIA'!AF86</f>
        <v>NO CUMPLE</v>
      </c>
      <c r="AC86" s="6">
        <f>+IF(AB86="NO OFERTADO",0,IF(AB86="NO CUMPLE EV TECNICA",0,IF(AB86="NO CUMPLE",0,IF(AB86="CUMPLE",('PRECIOS UNITARIOS'!$BB86*500)/AA86))))</f>
        <v>0</v>
      </c>
      <c r="AD86" s="5">
        <f>+'PRECIOS UNITARIOS'!Z86</f>
        <v>54311.715000000004</v>
      </c>
      <c r="AE86" s="5" t="str">
        <f>+'EV PRECIO REFERENCIA'!AI86</f>
        <v>CUMPLE</v>
      </c>
      <c r="AF86" s="6">
        <f>+IF(AE86="NO OFERTADO",0,IF(AE86="NO CUMPLE EV TECNICA",0,IF(AE86="NO CUMPLE",0,IF(AE86="CUMPLE",('PRECIOS UNITARIOS'!$BB86*500)/AD86))))</f>
        <v>440.33777979575859</v>
      </c>
      <c r="AG86" s="5" t="str">
        <f>+'PRECIOS UNITARIOS'!AB86</f>
        <v/>
      </c>
      <c r="AH86" s="5" t="str">
        <f>+'EV PRECIO REFERENCIA'!AL86</f>
        <v>NO CUMPLE</v>
      </c>
      <c r="AI86" s="6">
        <f>+IF(AH86="NO OFERTADO",0,IF(AH86="NO CUMPLE EV TECNICA",0,IF(AH86="NO CUMPLE",0,IF(AH86="CUMPLE",('PRECIOS UNITARIOS'!$BB86*500)/AG86))))</f>
        <v>0</v>
      </c>
      <c r="AJ86" s="5" t="str">
        <f>+'PRECIOS UNITARIOS'!AD86</f>
        <v/>
      </c>
      <c r="AK86" s="5" t="str">
        <f>+'EV PRECIO REFERENCIA'!AO86</f>
        <v>NO CUMPLE</v>
      </c>
      <c r="AL86" s="6">
        <f>+IF(AK86="NO OFERTADO",0,IF(AK86="NO CUMPLE EV TECNICA",0,IF(AK86="NO CUMPLE",0,IF(AK86="CUMPLE",('PRECIOS UNITARIOS'!$BB86*500)/AJ86))))</f>
        <v>0</v>
      </c>
      <c r="AM86" s="5">
        <f>+'PRECIOS UNITARIOS'!AF86</f>
        <v>52200</v>
      </c>
      <c r="AN86" s="5" t="str">
        <f>+'EV PRECIO REFERENCIA'!AR86</f>
        <v>CUMPLE</v>
      </c>
      <c r="AO86" s="6">
        <f>+IF(AN86="NO OFERTADO",0,IF(AN86="NO CUMPLE EV TECNICA",0,IF(AN86="NO CUMPLE",0,IF(AN86="CUMPLE",('PRECIOS UNITARIOS'!$BB86*500)/AM86))))</f>
        <v>458.15134099616859</v>
      </c>
      <c r="AP86" s="5" t="str">
        <f>+'PRECIOS UNITARIOS'!AH86</f>
        <v/>
      </c>
      <c r="AQ86" s="5" t="str">
        <f>+'EV PRECIO REFERENCIA'!AU86</f>
        <v>NO CUMPLE</v>
      </c>
      <c r="AR86" s="6">
        <f>+IF(AQ86="NO OFERTADO",0,IF(AQ86="NO CUMPLE EV TECNICA",0,IF(AQ86="NO CUMPLE",0,IF(AQ86="CUMPLE",('PRECIOS UNITARIOS'!$BB86*500)/AP86))))</f>
        <v>0</v>
      </c>
      <c r="AS86" s="5" t="str">
        <f>+'PRECIOS UNITARIOS'!AJ86</f>
        <v/>
      </c>
      <c r="AT86" s="5" t="str">
        <f>+'EV PRECIO REFERENCIA'!AX86</f>
        <v>NO CUMPLE</v>
      </c>
      <c r="AU86" s="6">
        <f>+IF(AT86="NO OFERTADO",0,IF(AT86="NO CUMPLE EV TECNICA",0,IF(AT86="NO CUMPLE",0,IF(AT86="CUMPLE",('PRECIOS UNITARIOS'!$BB86*500)/AS86))))</f>
        <v>0</v>
      </c>
      <c r="AV86" s="5" t="str">
        <f>+'EV PRECIO REFERENCIA'!AY86</f>
        <v/>
      </c>
      <c r="AW86" s="5" t="str">
        <f>+'EV PRECIO REFERENCIA'!BA86</f>
        <v>NO CUMPLE</v>
      </c>
      <c r="AX86" s="6">
        <f>+IF(AW86="NO OFERTADO",0,IF(AW86="NO CUMPLE EV TECNICA",0,IF(AW86="NO CUMPLE",0,IF(AW86="CUMPLE",('PRECIOS UNITARIOS'!$BB86*500)/AV86))))</f>
        <v>0</v>
      </c>
      <c r="AY86" s="5" t="str">
        <f>+'EV PRECIO REFERENCIA'!BB86</f>
        <v/>
      </c>
      <c r="AZ86" s="5" t="str">
        <f>+'EV PRECIO REFERENCIA'!BD86</f>
        <v>NO CUMPLE</v>
      </c>
      <c r="BA86" s="6">
        <f>+IF(AZ86="NO OFERTADO",0,IF(AZ86="NO CUMPLE EV TECNICA",0,IF(AZ86="NO CUMPLE",0,IF(AZ86="CUMPLE",('PRECIOS UNITARIOS'!$BB86*500)/AY86))))</f>
        <v>0</v>
      </c>
      <c r="BB86" s="5">
        <f>+'PRECIOS UNITARIOS'!AP86</f>
        <v>47831</v>
      </c>
      <c r="BC86" s="5" t="str">
        <f>+'EV PRECIO REFERENCIA'!BG86</f>
        <v>CUMPLE</v>
      </c>
      <c r="BD86" s="6">
        <f>+IF(BC86="NO OFERTADO",0,IF(BC86="NO CUMPLE EV TECNICA",0,IF(BC86="NO CUMPLE",0,IF(BC86="CUMPLE",('PRECIOS UNITARIOS'!$BB86*500)/BB86))))</f>
        <v>500</v>
      </c>
      <c r="BE86" s="5" t="str">
        <f>+'PRECIOS UNITARIOS'!AR86</f>
        <v/>
      </c>
      <c r="BF86" s="5" t="str">
        <f>+'EV PRECIO REFERENCIA'!BJ86</f>
        <v>NO CUMPLE</v>
      </c>
      <c r="BG86" s="6">
        <f>+IF(BF86="NO OFERTADO",0,IF(BF86="NO CUMPLE EV TECNICA",0,IF(BF86="NO CUMPLE",0,IF(BF86="CUMPLE",('PRECIOS UNITARIOS'!$BB86*500)/BE86))))</f>
        <v>0</v>
      </c>
      <c r="BH86" s="5" t="str">
        <f>+'EV PRECIO REFERENCIA'!BK86</f>
        <v/>
      </c>
      <c r="BI86" s="5" t="str">
        <f>+'EV PRECIO REFERENCIA'!BM86</f>
        <v>NO CUMPLE</v>
      </c>
      <c r="BJ86" s="6">
        <f>+IF(BI86="NO OFERTADO",0,IF(BI86="NO CUMPLE EV TECNICA",0,IF(BI86="NO CUMPLE",0,IF(BI86="CUMPLE",('PRECIOS UNITARIOS'!$BB86*500)/BH86))))</f>
        <v>0</v>
      </c>
      <c r="BK86" s="5" t="str">
        <f>+'EV PRECIO REFERENCIA'!BQ86</f>
        <v/>
      </c>
      <c r="BL86" s="5" t="str">
        <f>+'EV PRECIO REFERENCIA'!BS86</f>
        <v>NO CUMPLE</v>
      </c>
      <c r="BM86" s="6">
        <f>+IF(BL86="NO OFERTADO",0,IF(BL86="NO CUMPLE EV TECNICA",0,IF(BL86="NO CUMPLE",0,IF(BL86="CUMPLE",('PRECIOS UNITARIOS'!$BB86*500)/BK86))))</f>
        <v>0</v>
      </c>
      <c r="BN86" s="5">
        <f>+'PRECIOS UNITARIOS'!AX86</f>
        <v>57309</v>
      </c>
      <c r="BO86" s="5" t="str">
        <f>+'EV PRECIO REFERENCIA'!BV86</f>
        <v>CUMPLE</v>
      </c>
      <c r="BP86" s="6">
        <f>+IF(BO86="NO OFERTADO",0,IF(BO86="NO CUMPLE EV TECNICA",0,IF(BO86="NO CUMPLE",0,IF(BO86="CUMPLE",('PRECIOS UNITARIOS'!$BB86*500)/BN86))))</f>
        <v>417.30792720166119</v>
      </c>
      <c r="BQ86" s="6">
        <f t="shared" si="12"/>
        <v>500</v>
      </c>
      <c r="BR86" s="6" t="s">
        <v>727</v>
      </c>
      <c r="BS86" s="6">
        <f>MAX($K86,$N86,$Q86,$T86,$AF86,$AI86,$AL86,$AO86,$AU86,$BD86,$BG86,$BP86,$AC86,$Z86,$W86,$BM86,)</f>
        <v>500</v>
      </c>
      <c r="BT86" s="6" t="s">
        <v>741</v>
      </c>
      <c r="BU86" s="6">
        <f>MAX($K86,$N86,$Q86,$T86,$AF86,$AI86,$AL86,$AO86,$AU86,$BG86,$BP86,$AC86,$Z86,$W86,$BM86,)</f>
        <v>470.80536252140877</v>
      </c>
      <c r="BV86" s="6" t="str">
        <f>+O8</f>
        <v>RAFAEL ANTONIO SALAMANCA</v>
      </c>
      <c r="BW86" s="154" t="str">
        <f>+BR86</f>
        <v>DISCOLMEDICA S.A.S</v>
      </c>
      <c r="BX86" s="3" t="e">
        <v>#N/A</v>
      </c>
    </row>
    <row r="87" spans="1:77" ht="25.5" x14ac:dyDescent="0.2">
      <c r="A87" s="18">
        <f t="shared" si="11"/>
        <v>78</v>
      </c>
      <c r="B87" s="22" t="str">
        <f>VLOOKUP(A87,'PRECIOS UNITARIOS'!A87:B418,2,0)</f>
        <v>DM1102</v>
      </c>
      <c r="C87" s="135" t="str">
        <f>VLOOKUP(A87,'PRECIOS UNITARIOS'!A87:C418,3,0)</f>
        <v>TELA SIN TEJER AUTOADHESIVO 15 X 10 ESPARADRAPO</v>
      </c>
      <c r="D87" s="18">
        <f>VLOOKUP(A87,'PRECIOS UNITARIOS'!A87:D418,4,0)</f>
        <v>1</v>
      </c>
      <c r="E87" s="23" t="str">
        <f>VLOOKUP(A87,'PRECIOS UNITARIOS'!A87:E418,5,0)</f>
        <v>UN</v>
      </c>
      <c r="F87" s="23">
        <f>VLOOKUP(A87,'PRECIOS UNITARIOS'!A87:F418,6,0)</f>
        <v>39396</v>
      </c>
      <c r="G87" s="23">
        <f>VLOOKUP(A87,'PRECIOS UNITARIOS'!A87:G418,7,0)</f>
        <v>74</v>
      </c>
      <c r="H87" s="23">
        <f t="shared" si="13"/>
        <v>2915304</v>
      </c>
      <c r="I87" s="5" t="str">
        <f>+'EV PRECIO REFERENCIA'!I87</f>
        <v/>
      </c>
      <c r="J87" s="5" t="str">
        <f>+'EV PRECIO REFERENCIA'!K87</f>
        <v>NO CUMPLE</v>
      </c>
      <c r="K87" s="6">
        <f>+IF(J87="NO OFERTADO",0,IF(J87="NO CUMPLE EV TECNICA",0,IF(J87="NO CUMPLE",0,IF(J87="CUMPLE",('PRECIOS UNITARIOS'!$BB87*500)/I87))))</f>
        <v>0</v>
      </c>
      <c r="L87" s="5" t="str">
        <f>+'EV PRECIO REFERENCIA'!L87</f>
        <v/>
      </c>
      <c r="M87" s="5" t="str">
        <f>+'EV PRECIO REFERENCIA'!N87</f>
        <v>NO CUMPLE</v>
      </c>
      <c r="N87" s="6">
        <f>+IF(M87="NO OFERTADO",0,IF(M87="NO CUMPLE EV TECNICA",0,IF(M87="NO CUMPLE",0,IF(M87="CUMPLE",('PRECIOS UNITARIOS'!$BB87*500)/L87))))</f>
        <v>0</v>
      </c>
      <c r="O87" s="5" t="str">
        <f>+'PRECIOS UNITARIOS'!N87</f>
        <v/>
      </c>
      <c r="P87" s="5" t="str">
        <f>+'EV PRECIO REFERENCIA'!Q87</f>
        <v>NO CUMPLE</v>
      </c>
      <c r="Q87" s="6">
        <f>+IF(P87="NO OFERTADO",0,IF(P87="NO CUMPLE EV TECNICA",0,IF(P87="NO CUMPLE",0,IF(P87="CUMPLE",('PRECIOS UNITARIOS'!$BB87*500)/O87))))</f>
        <v>0</v>
      </c>
      <c r="R87" s="5" t="str">
        <f>+'PRECIOS UNITARIOS'!P87</f>
        <v/>
      </c>
      <c r="S87" s="5" t="str">
        <f>+'EV PRECIO REFERENCIA'!T87</f>
        <v>NO CUMPLE</v>
      </c>
      <c r="T87" s="6">
        <f>+IF(S87="NO OFERTADO",0,IF(S87="NO CUMPLE EV TECNICA",0,IF(S87="NO CUMPLE",0,IF(S87="CUMPLE",('PRECIOS UNITARIOS'!$BB87*500)/R87))))</f>
        <v>0</v>
      </c>
      <c r="U87" s="6" t="str">
        <f>+'EV PRECIO REFERENCIA'!U87</f>
        <v/>
      </c>
      <c r="V87" s="5" t="str">
        <f>+'EV PRECIO REFERENCIA'!W87</f>
        <v>NO CUMPLE</v>
      </c>
      <c r="W87" s="6">
        <f>+IF(V87="NO OFERTADO",0,IF(V87="NO CUMPLE EV TECNICA",0,IF(V87="NO CUMPLE",0,IF(V87="CUMPLE",('PRECIOS UNITARIOS'!$BB87*500)/U87))))</f>
        <v>0</v>
      </c>
      <c r="X87" s="6" t="str">
        <f>+'EV PRECIO REFERENCIA'!X87</f>
        <v/>
      </c>
      <c r="Y87" s="5" t="str">
        <f>+'EV PRECIO REFERENCIA'!Z87</f>
        <v>NO CUMPLE</v>
      </c>
      <c r="Z87" s="6">
        <f>+IF(Y87="NO OFERTADO",0,IF(Y87="NO CUMPLE EV TECNICA",0,IF(Y87="NO CUMPLE",0,IF(Y87="CUMPLE",('PRECIOS UNITARIOS'!$BB87*500)/X87))))</f>
        <v>0</v>
      </c>
      <c r="AA87" s="260" t="str">
        <f>+'PRECIOS UNITARIOS'!X87</f>
        <v/>
      </c>
      <c r="AB87" s="5" t="str">
        <f>+'EV PRECIO REFERENCIA'!AF87</f>
        <v>NO CUMPLE</v>
      </c>
      <c r="AC87" s="6">
        <f>+IF(AB87="NO OFERTADO",0,IF(AB87="NO CUMPLE EV TECNICA",0,IF(AB87="NO CUMPLE",0,IF(AB87="CUMPLE",('PRECIOS UNITARIOS'!$BB87*500)/AA87))))</f>
        <v>0</v>
      </c>
      <c r="AD87" s="5" t="str">
        <f>+'PRECIOS UNITARIOS'!Z87</f>
        <v/>
      </c>
      <c r="AE87" s="5" t="str">
        <f>+'EV PRECIO REFERENCIA'!AI87</f>
        <v>NO CUMPLE</v>
      </c>
      <c r="AF87" s="6">
        <f>+IF(AE87="NO OFERTADO",0,IF(AE87="NO CUMPLE EV TECNICA",0,IF(AE87="NO CUMPLE",0,IF(AE87="CUMPLE",('PRECIOS UNITARIOS'!$BB87*500)/AD87))))</f>
        <v>0</v>
      </c>
      <c r="AG87" s="5" t="str">
        <f>+'PRECIOS UNITARIOS'!AB87</f>
        <v/>
      </c>
      <c r="AH87" s="5" t="str">
        <f>+'EV PRECIO REFERENCIA'!AL87</f>
        <v>NO CUMPLE</v>
      </c>
      <c r="AI87" s="6">
        <f>+IF(AH87="NO OFERTADO",0,IF(AH87="NO CUMPLE EV TECNICA",0,IF(AH87="NO CUMPLE",0,IF(AH87="CUMPLE",('PRECIOS UNITARIOS'!$BB87*500)/AG87))))</f>
        <v>0</v>
      </c>
      <c r="AJ87" s="5" t="str">
        <f>+'PRECIOS UNITARIOS'!AD87</f>
        <v/>
      </c>
      <c r="AK87" s="5" t="str">
        <f>+'EV PRECIO REFERENCIA'!AO87</f>
        <v>NO CUMPLE</v>
      </c>
      <c r="AL87" s="6">
        <f>+IF(AK87="NO OFERTADO",0,IF(AK87="NO CUMPLE EV TECNICA",0,IF(AK87="NO CUMPLE",0,IF(AK87="CUMPLE",('PRECIOS UNITARIOS'!$BB87*500)/AJ87))))</f>
        <v>0</v>
      </c>
      <c r="AM87" s="5" t="str">
        <f>+'PRECIOS UNITARIOS'!AF87</f>
        <v/>
      </c>
      <c r="AN87" s="5" t="str">
        <f>+'EV PRECIO REFERENCIA'!AR87</f>
        <v>NO CUMPLE</v>
      </c>
      <c r="AO87" s="6">
        <f>+IF(AN87="NO OFERTADO",0,IF(AN87="NO CUMPLE EV TECNICA",0,IF(AN87="NO CUMPLE",0,IF(AN87="CUMPLE",('PRECIOS UNITARIOS'!$BB87*500)/AM87))))</f>
        <v>0</v>
      </c>
      <c r="AP87" s="5" t="str">
        <f>+'PRECIOS UNITARIOS'!AH87</f>
        <v/>
      </c>
      <c r="AQ87" s="5" t="str">
        <f>+'EV PRECIO REFERENCIA'!AU87</f>
        <v>NO CUMPLE</v>
      </c>
      <c r="AR87" s="6">
        <f>+IF(AQ87="NO OFERTADO",0,IF(AQ87="NO CUMPLE EV TECNICA",0,IF(AQ87="NO CUMPLE",0,IF(AQ87="CUMPLE",('PRECIOS UNITARIOS'!$BB87*500)/AP87))))</f>
        <v>0</v>
      </c>
      <c r="AS87" s="5" t="str">
        <f>+'PRECIOS UNITARIOS'!AJ87</f>
        <v/>
      </c>
      <c r="AT87" s="5" t="str">
        <f>+'EV PRECIO REFERENCIA'!AX87</f>
        <v>NO CUMPLE</v>
      </c>
      <c r="AU87" s="6">
        <f>+IF(AT87="NO OFERTADO",0,IF(AT87="NO CUMPLE EV TECNICA",0,IF(AT87="NO CUMPLE",0,IF(AT87="CUMPLE",('PRECIOS UNITARIOS'!$BB87*500)/AS87))))</f>
        <v>0</v>
      </c>
      <c r="AV87" s="5" t="str">
        <f>+'EV PRECIO REFERENCIA'!AY87</f>
        <v/>
      </c>
      <c r="AW87" s="5" t="str">
        <f>+'EV PRECIO REFERENCIA'!BA87</f>
        <v>NO CUMPLE</v>
      </c>
      <c r="AX87" s="6">
        <f>+IF(AW87="NO OFERTADO",0,IF(AW87="NO CUMPLE EV TECNICA",0,IF(AW87="NO CUMPLE",0,IF(AW87="CUMPLE",('PRECIOS UNITARIOS'!$BB87*500)/AV87))))</f>
        <v>0</v>
      </c>
      <c r="AY87" s="5">
        <f>+'EV PRECIO REFERENCIA'!BB87</f>
        <v>34739</v>
      </c>
      <c r="AZ87" s="5" t="str">
        <f>+'EV PRECIO REFERENCIA'!BD87</f>
        <v>CUMPLE</v>
      </c>
      <c r="BA87" s="6">
        <f>+IF(AZ87="NO OFERTADO",0,IF(AZ87="NO CUMPLE EV TECNICA",0,IF(AZ87="NO CUMPLE",0,IF(AZ87="CUMPLE",('PRECIOS UNITARIOS'!$BB87*500)/AY87))))</f>
        <v>500</v>
      </c>
      <c r="BB87" s="5" t="str">
        <f>+'PRECIOS UNITARIOS'!AP87</f>
        <v/>
      </c>
      <c r="BC87" s="5" t="str">
        <f>+'EV PRECIO REFERENCIA'!BG87</f>
        <v>NO CUMPLE</v>
      </c>
      <c r="BD87" s="6">
        <f>+IF(BC87="NO OFERTADO",0,IF(BC87="NO CUMPLE EV TECNICA",0,IF(BC87="NO CUMPLE",0,IF(BC87="CUMPLE",('PRECIOS UNITARIOS'!$BB87*500)/BB87))))</f>
        <v>0</v>
      </c>
      <c r="BE87" s="5" t="str">
        <f>+'PRECIOS UNITARIOS'!AR87</f>
        <v/>
      </c>
      <c r="BF87" s="5" t="str">
        <f>+'EV PRECIO REFERENCIA'!BJ87</f>
        <v>NO CUMPLE</v>
      </c>
      <c r="BG87" s="6">
        <f>+IF(BF87="NO OFERTADO",0,IF(BF87="NO CUMPLE EV TECNICA",0,IF(BF87="NO CUMPLE",0,IF(BF87="CUMPLE",('PRECIOS UNITARIOS'!$BB87*500)/BE87))))</f>
        <v>0</v>
      </c>
      <c r="BH87" s="5" t="str">
        <f>+'EV PRECIO REFERENCIA'!BK87</f>
        <v/>
      </c>
      <c r="BI87" s="5" t="str">
        <f>+'EV PRECIO REFERENCIA'!BM87</f>
        <v>NO CUMPLE</v>
      </c>
      <c r="BJ87" s="6">
        <f>+IF(BI87="NO OFERTADO",0,IF(BI87="NO CUMPLE EV TECNICA",0,IF(BI87="NO CUMPLE",0,IF(BI87="CUMPLE",('PRECIOS UNITARIOS'!$BB87*500)/BH87))))</f>
        <v>0</v>
      </c>
      <c r="BK87" s="5" t="str">
        <f>+'EV PRECIO REFERENCIA'!BQ87</f>
        <v/>
      </c>
      <c r="BL87" s="5" t="str">
        <f>+'EV PRECIO REFERENCIA'!BS87</f>
        <v>NO CUMPLE</v>
      </c>
      <c r="BM87" s="6">
        <f>+IF(BL87="NO OFERTADO",0,IF(BL87="NO CUMPLE EV TECNICA",0,IF(BL87="NO CUMPLE",0,IF(BL87="CUMPLE",('PRECIOS UNITARIOS'!$BB87*500)/BK87))))</f>
        <v>0</v>
      </c>
      <c r="BN87" s="5" t="str">
        <f>+'PRECIOS UNITARIOS'!AX87</f>
        <v/>
      </c>
      <c r="BO87" s="5" t="str">
        <f>+'EV PRECIO REFERENCIA'!BV87</f>
        <v>NO CUMPLE</v>
      </c>
      <c r="BP87" s="6">
        <f>+IF(BO87="NO OFERTADO",0,IF(BO87="NO CUMPLE EV TECNICA",0,IF(BO87="NO CUMPLE",0,IF(BO87="CUMPLE",('PRECIOS UNITARIOS'!$BB87*500)/BN87))))</f>
        <v>0</v>
      </c>
      <c r="BQ87" s="6">
        <f t="shared" si="12"/>
        <v>500</v>
      </c>
      <c r="BR87" s="6" t="s">
        <v>726</v>
      </c>
      <c r="BS87" s="6">
        <f>MAX($K87,$N87,$Q87,$T87,$AF87,$AI87,$AL87,$AO87,$AU87,$BD87,$BG87,$BP87,$AC87,$Z87,$W87,$BM87,)</f>
        <v>0</v>
      </c>
      <c r="BT87" s="6" t="s">
        <v>1025</v>
      </c>
      <c r="BU87" s="6">
        <v>0</v>
      </c>
      <c r="BV87" s="6" t="s">
        <v>1011</v>
      </c>
      <c r="BW87" s="154" t="str">
        <f>+BR87</f>
        <v>COMPANY MEDIQBOY OC S.A.S</v>
      </c>
      <c r="BX87" s="3" t="e">
        <v>#N/A</v>
      </c>
      <c r="BY87" s="3"/>
    </row>
    <row r="88" spans="1:77" ht="25.5" x14ac:dyDescent="0.2">
      <c r="A88" s="18">
        <f t="shared" si="11"/>
        <v>79</v>
      </c>
      <c r="B88" s="22" t="str">
        <f>VLOOKUP(A88,'PRECIOS UNITARIOS'!A88:B419,2,0)</f>
        <v>DM1103</v>
      </c>
      <c r="C88" s="135" t="str">
        <f>VLOOKUP(A88,'PRECIOS UNITARIOS'!A88:C419,3,0)</f>
        <v>ESPARADRAPO ELASTICO - TELA SIN TEJER STRECH 10 X 10</v>
      </c>
      <c r="D88" s="18">
        <f>VLOOKUP(A88,'PRECIOS UNITARIOS'!A88:D419,4,0)</f>
        <v>1</v>
      </c>
      <c r="E88" s="23" t="str">
        <f>VLOOKUP(A88,'PRECIOS UNITARIOS'!A88:E419,5,0)</f>
        <v>UN</v>
      </c>
      <c r="F88" s="23">
        <f>VLOOKUP(A88,'PRECIOS UNITARIOS'!A88:F419,6,0)</f>
        <v>24821</v>
      </c>
      <c r="G88" s="23">
        <f>VLOOKUP(A88,'PRECIOS UNITARIOS'!A88:G419,7,0)</f>
        <v>78</v>
      </c>
      <c r="H88" s="23">
        <f t="shared" si="13"/>
        <v>1936038</v>
      </c>
      <c r="I88" s="5" t="str">
        <f>+'EV PRECIO REFERENCIA'!I88</f>
        <v/>
      </c>
      <c r="J88" s="5" t="str">
        <f>+'EV PRECIO REFERENCIA'!K88</f>
        <v>NO CUMPLE</v>
      </c>
      <c r="K88" s="6">
        <f>+IF(J88="NO OFERTADO",0,IF(J88="NO CUMPLE EV TECNICA",0,IF(J88="NO CUMPLE",0,IF(J88="CUMPLE",('PRECIOS UNITARIOS'!$BB88*500)/I88))))</f>
        <v>0</v>
      </c>
      <c r="L88" s="5" t="str">
        <f>+'EV PRECIO REFERENCIA'!L88</f>
        <v/>
      </c>
      <c r="M88" s="5" t="str">
        <f>+'EV PRECIO REFERENCIA'!N88</f>
        <v>NO CUMPLE</v>
      </c>
      <c r="N88" s="6">
        <f>+IF(M88="NO OFERTADO",0,IF(M88="NO CUMPLE EV TECNICA",0,IF(M88="NO CUMPLE",0,IF(M88="CUMPLE",('PRECIOS UNITARIOS'!$BB88*500)/L88))))</f>
        <v>0</v>
      </c>
      <c r="O88" s="5" t="str">
        <f>+'PRECIOS UNITARIOS'!N88</f>
        <v/>
      </c>
      <c r="P88" s="5" t="str">
        <f>+'EV PRECIO REFERENCIA'!Q88</f>
        <v>NO CUMPLE</v>
      </c>
      <c r="Q88" s="6">
        <f>+IF(P88="NO OFERTADO",0,IF(P88="NO CUMPLE EV TECNICA",0,IF(P88="NO CUMPLE",0,IF(P88="CUMPLE",('PRECIOS UNITARIOS'!$BB88*500)/O88))))</f>
        <v>0</v>
      </c>
      <c r="R88" s="5" t="str">
        <f>+'PRECIOS UNITARIOS'!P88</f>
        <v/>
      </c>
      <c r="S88" s="5" t="str">
        <f>+'EV PRECIO REFERENCIA'!T88</f>
        <v>NO CUMPLE</v>
      </c>
      <c r="T88" s="6">
        <f>+IF(S88="NO OFERTADO",0,IF(S88="NO CUMPLE EV TECNICA",0,IF(S88="NO CUMPLE",0,IF(S88="CUMPLE",('PRECIOS UNITARIOS'!$BB88*500)/R88))))</f>
        <v>0</v>
      </c>
      <c r="U88" s="6" t="str">
        <f>+'EV PRECIO REFERENCIA'!U88</f>
        <v/>
      </c>
      <c r="V88" s="5" t="str">
        <f>+'EV PRECIO REFERENCIA'!W88</f>
        <v>NO CUMPLE</v>
      </c>
      <c r="W88" s="6">
        <f>+IF(V88="NO OFERTADO",0,IF(V88="NO CUMPLE EV TECNICA",0,IF(V88="NO CUMPLE",0,IF(V88="CUMPLE",('PRECIOS UNITARIOS'!$BB88*500)/U88))))</f>
        <v>0</v>
      </c>
      <c r="X88" s="6" t="str">
        <f>+'EV PRECIO REFERENCIA'!X88</f>
        <v/>
      </c>
      <c r="Y88" s="5" t="str">
        <f>+'EV PRECIO REFERENCIA'!Z88</f>
        <v>NO CUMPLE</v>
      </c>
      <c r="Z88" s="6">
        <f>+IF(Y88="NO OFERTADO",0,IF(Y88="NO CUMPLE EV TECNICA",0,IF(Y88="NO CUMPLE",0,IF(Y88="CUMPLE",('PRECIOS UNITARIOS'!$BB88*500)/X88))))</f>
        <v>0</v>
      </c>
      <c r="AA88" s="260" t="str">
        <f>+'PRECIOS UNITARIOS'!X88</f>
        <v/>
      </c>
      <c r="AB88" s="5" t="str">
        <f>+'EV PRECIO REFERENCIA'!AF88</f>
        <v>NO CUMPLE</v>
      </c>
      <c r="AC88" s="6">
        <f>+IF(AB88="NO OFERTADO",0,IF(AB88="NO CUMPLE EV TECNICA",0,IF(AB88="NO CUMPLE",0,IF(AB88="CUMPLE",('PRECIOS UNITARIOS'!$BB88*500)/AA88))))</f>
        <v>0</v>
      </c>
      <c r="AD88" s="5" t="str">
        <f>+'PRECIOS UNITARIOS'!Z88</f>
        <v/>
      </c>
      <c r="AE88" s="5" t="str">
        <f>+'EV PRECIO REFERENCIA'!AI88</f>
        <v>NO CUMPLE</v>
      </c>
      <c r="AF88" s="6">
        <f>+IF(AE88="NO OFERTADO",0,IF(AE88="NO CUMPLE EV TECNICA",0,IF(AE88="NO CUMPLE",0,IF(AE88="CUMPLE",('PRECIOS UNITARIOS'!$BB88*500)/AD88))))</f>
        <v>0</v>
      </c>
      <c r="AG88" s="5" t="str">
        <f>+'PRECIOS UNITARIOS'!AB88</f>
        <v/>
      </c>
      <c r="AH88" s="5" t="str">
        <f>+'EV PRECIO REFERENCIA'!AL88</f>
        <v>NO CUMPLE</v>
      </c>
      <c r="AI88" s="6">
        <f>+IF(AH88="NO OFERTADO",0,IF(AH88="NO CUMPLE EV TECNICA",0,IF(AH88="NO CUMPLE",0,IF(AH88="CUMPLE",('PRECIOS UNITARIOS'!$BB88*500)/AG88))))</f>
        <v>0</v>
      </c>
      <c r="AJ88" s="5" t="str">
        <f>+'PRECIOS UNITARIOS'!AD88</f>
        <v/>
      </c>
      <c r="AK88" s="5" t="str">
        <f>+'EV PRECIO REFERENCIA'!AO88</f>
        <v>NO CUMPLE</v>
      </c>
      <c r="AL88" s="6">
        <f>+IF(AK88="NO OFERTADO",0,IF(AK88="NO CUMPLE EV TECNICA",0,IF(AK88="NO CUMPLE",0,IF(AK88="CUMPLE",('PRECIOS UNITARIOS'!$BB88*500)/AJ88))))</f>
        <v>0</v>
      </c>
      <c r="AM88" s="5">
        <f>+'PRECIOS UNITARIOS'!AF88</f>
        <v>29640</v>
      </c>
      <c r="AN88" s="5" t="str">
        <f>+'EV PRECIO REFERENCIA'!AR88</f>
        <v>CUMPLE</v>
      </c>
      <c r="AO88" s="6">
        <f>+IF(AN88="NO OFERTADO",0,IF(AN88="NO CUMPLE EV TECNICA",0,IF(AN88="NO CUMPLE",0,IF(AN88="CUMPLE",('PRECIOS UNITARIOS'!$BB88*500)/AM88))))</f>
        <v>328.94736842105266</v>
      </c>
      <c r="AP88" s="5" t="str">
        <f>+'PRECIOS UNITARIOS'!AH88</f>
        <v/>
      </c>
      <c r="AQ88" s="5" t="str">
        <f>+'EV PRECIO REFERENCIA'!AU88</f>
        <v>NO CUMPLE</v>
      </c>
      <c r="AR88" s="6">
        <f>+IF(AQ88="NO OFERTADO",0,IF(AQ88="NO CUMPLE EV TECNICA",0,IF(AQ88="NO CUMPLE",0,IF(AQ88="CUMPLE",('PRECIOS UNITARIOS'!$BB88*500)/AP88))))</f>
        <v>0</v>
      </c>
      <c r="AS88" s="5" t="str">
        <f>+'PRECIOS UNITARIOS'!AJ88</f>
        <v/>
      </c>
      <c r="AT88" s="5" t="str">
        <f>+'EV PRECIO REFERENCIA'!AX88</f>
        <v>NO CUMPLE</v>
      </c>
      <c r="AU88" s="6">
        <f>+IF(AT88="NO OFERTADO",0,IF(AT88="NO CUMPLE EV TECNICA",0,IF(AT88="NO CUMPLE",0,IF(AT88="CUMPLE",('PRECIOS UNITARIOS'!$BB88*500)/AS88))))</f>
        <v>0</v>
      </c>
      <c r="AV88" s="5" t="str">
        <f>+'EV PRECIO REFERENCIA'!AY88</f>
        <v/>
      </c>
      <c r="AW88" s="5" t="str">
        <f>+'EV PRECIO REFERENCIA'!BA88</f>
        <v>NO CUMPLE</v>
      </c>
      <c r="AX88" s="6">
        <f>+IF(AW88="NO OFERTADO",0,IF(AW88="NO CUMPLE EV TECNICA",0,IF(AW88="NO CUMPLE",0,IF(AW88="CUMPLE",('PRECIOS UNITARIOS'!$BB88*500)/AV88))))</f>
        <v>0</v>
      </c>
      <c r="AY88" s="5" t="str">
        <f>+'EV PRECIO REFERENCIA'!BB88</f>
        <v/>
      </c>
      <c r="AZ88" s="5" t="str">
        <f>+'EV PRECIO REFERENCIA'!BD88</f>
        <v>NO CUMPLE</v>
      </c>
      <c r="BA88" s="6">
        <f>+IF(AZ88="NO OFERTADO",0,IF(AZ88="NO CUMPLE EV TECNICA",0,IF(AZ88="NO CUMPLE",0,IF(AZ88="CUMPLE",('PRECIOS UNITARIOS'!$BB88*500)/AY88))))</f>
        <v>0</v>
      </c>
      <c r="BB88" s="5" t="str">
        <f>+'PRECIOS UNITARIOS'!AP88</f>
        <v/>
      </c>
      <c r="BC88" s="5" t="str">
        <f>+'EV PRECIO REFERENCIA'!BG88</f>
        <v>NO CUMPLE</v>
      </c>
      <c r="BD88" s="6">
        <f>+IF(BC88="NO OFERTADO",0,IF(BC88="NO CUMPLE EV TECNICA",0,IF(BC88="NO CUMPLE",0,IF(BC88="CUMPLE",('PRECIOS UNITARIOS'!$BB88*500)/BB88))))</f>
        <v>0</v>
      </c>
      <c r="BE88" s="5">
        <f>+'PRECIOS UNITARIOS'!AR88</f>
        <v>19500</v>
      </c>
      <c r="BF88" s="5" t="str">
        <f>+'EV PRECIO REFERENCIA'!BJ88</f>
        <v>CUMPLE</v>
      </c>
      <c r="BG88" s="6">
        <f>+IF(BF88="NO OFERTADO",0,IF(BF88="NO CUMPLE EV TECNICA",0,IF(BF88="NO CUMPLE",0,IF(BF88="CUMPLE",('PRECIOS UNITARIOS'!$BB88*500)/BE88))))</f>
        <v>500</v>
      </c>
      <c r="BH88" s="5" t="str">
        <f>+'EV PRECIO REFERENCIA'!BK88</f>
        <v/>
      </c>
      <c r="BI88" s="5" t="str">
        <f>+'EV PRECIO REFERENCIA'!BM88</f>
        <v>NO CUMPLE</v>
      </c>
      <c r="BJ88" s="6">
        <f>+IF(BI88="NO OFERTADO",0,IF(BI88="NO CUMPLE EV TECNICA",0,IF(BI88="NO CUMPLE",0,IF(BI88="CUMPLE",('PRECIOS UNITARIOS'!$BB88*500)/BH88))))</f>
        <v>0</v>
      </c>
      <c r="BK88" s="5" t="str">
        <f>+'EV PRECIO REFERENCIA'!BQ88</f>
        <v/>
      </c>
      <c r="BL88" s="5" t="str">
        <f>+'EV PRECIO REFERENCIA'!BS88</f>
        <v>NO CUMPLE</v>
      </c>
      <c r="BM88" s="6">
        <f>+IF(BL88="NO OFERTADO",0,IF(BL88="NO CUMPLE EV TECNICA",0,IF(BL88="NO CUMPLE",0,IF(BL88="CUMPLE",('PRECIOS UNITARIOS'!$BB88*500)/BK88))))</f>
        <v>0</v>
      </c>
      <c r="BN88" s="5" t="str">
        <f>+'PRECIOS UNITARIOS'!AX88</f>
        <v/>
      </c>
      <c r="BO88" s="5" t="str">
        <f>+'EV PRECIO REFERENCIA'!BV88</f>
        <v>NO CUMPLE</v>
      </c>
      <c r="BP88" s="6">
        <f>+IF(BO88="NO OFERTADO",0,IF(BO88="NO CUMPLE EV TECNICA",0,IF(BO88="NO CUMPLE",0,IF(BO88="CUMPLE",('PRECIOS UNITARIOS'!$BB88*500)/BN88))))</f>
        <v>0</v>
      </c>
      <c r="BQ88" s="6">
        <f t="shared" si="12"/>
        <v>500</v>
      </c>
      <c r="BR88" s="6" t="s">
        <v>831</v>
      </c>
      <c r="BS88" s="6">
        <f>MAX($K88,$Q88,$T88,$AF88,$AI88,$AL88,$AO88,$AU88,$BD88,$BP88,$AC88)</f>
        <v>328.94736842105266</v>
      </c>
      <c r="BT88" s="6" t="s">
        <v>724</v>
      </c>
      <c r="BU88" s="6">
        <f>MAX($K88,$Q88,$T88,$AF88,$AI88,$AL88,$AU88,$BD88,$BP88,$AC88)</f>
        <v>0</v>
      </c>
      <c r="BV88" s="6" t="s">
        <v>1011</v>
      </c>
      <c r="BW88" s="154" t="s">
        <v>831</v>
      </c>
      <c r="BX88" s="3" t="e">
        <v>#N/A</v>
      </c>
    </row>
    <row r="89" spans="1:77" ht="38.25" x14ac:dyDescent="0.2">
      <c r="A89" s="18">
        <f t="shared" si="11"/>
        <v>80</v>
      </c>
      <c r="B89" s="22" t="str">
        <f>VLOOKUP(A89,'PRECIOS UNITARIOS'!A89:B420,2,0)</f>
        <v>DM477</v>
      </c>
      <c r="C89" s="135" t="str">
        <f>VLOOKUP(A89,'PRECIOS UNITARIOS'!A89:C420,3,0)</f>
        <v>ESPECULO VIRGINAL</v>
      </c>
      <c r="D89" s="18">
        <f>VLOOKUP(A89,'PRECIOS UNITARIOS'!A89:D420,4,0)</f>
        <v>1</v>
      </c>
      <c r="E89" s="23" t="str">
        <f>VLOOKUP(A89,'PRECIOS UNITARIOS'!A89:E420,5,0)</f>
        <v>UN</v>
      </c>
      <c r="F89" s="23">
        <f>VLOOKUP(A89,'PRECIOS UNITARIOS'!A89:F420,6,0)</f>
        <v>880.6</v>
      </c>
      <c r="G89" s="23">
        <f>VLOOKUP(A89,'PRECIOS UNITARIOS'!A89:G420,7,0)</f>
        <v>82</v>
      </c>
      <c r="H89" s="23">
        <f t="shared" si="13"/>
        <v>72209.2</v>
      </c>
      <c r="I89" s="5" t="str">
        <f>+'EV PRECIO REFERENCIA'!I89</f>
        <v/>
      </c>
      <c r="J89" s="5" t="str">
        <f>+'EV PRECIO REFERENCIA'!K89</f>
        <v>NO CUMPLE</v>
      </c>
      <c r="K89" s="6">
        <f>+IF(J89="NO OFERTADO",0,IF(J89="NO CUMPLE EV TECNICA",0,IF(J89="NO CUMPLE",0,IF(J89="CUMPLE",('PRECIOS UNITARIOS'!$BB89*500)/I89))))</f>
        <v>0</v>
      </c>
      <c r="L89" s="5" t="str">
        <f>+'EV PRECIO REFERENCIA'!L89</f>
        <v/>
      </c>
      <c r="M89" s="5" t="str">
        <f>+'EV PRECIO REFERENCIA'!N89</f>
        <v>NO CUMPLE</v>
      </c>
      <c r="N89" s="6">
        <f>+IF(M89="NO OFERTADO",0,IF(M89="NO CUMPLE EV TECNICA",0,IF(M89="NO CUMPLE",0,IF(M89="CUMPLE",('PRECIOS UNITARIOS'!$BB89*500)/L89))))</f>
        <v>0</v>
      </c>
      <c r="O89" s="5" t="str">
        <f>+'PRECIOS UNITARIOS'!N89</f>
        <v/>
      </c>
      <c r="P89" s="5" t="str">
        <f>+'EV PRECIO REFERENCIA'!Q89</f>
        <v>NO CUMPLE</v>
      </c>
      <c r="Q89" s="6">
        <f>+IF(P89="NO OFERTADO",0,IF(P89="NO CUMPLE EV TECNICA",0,IF(P89="NO CUMPLE",0,IF(P89="CUMPLE",('PRECIOS UNITARIOS'!$BB89*500)/O89))))</f>
        <v>0</v>
      </c>
      <c r="R89" s="5" t="str">
        <f>+'PRECIOS UNITARIOS'!P89</f>
        <v/>
      </c>
      <c r="S89" s="5" t="str">
        <f>+'EV PRECIO REFERENCIA'!T89</f>
        <v>NO CUMPLE</v>
      </c>
      <c r="T89" s="6">
        <f>+IF(S89="NO OFERTADO",0,IF(S89="NO CUMPLE EV TECNICA",0,IF(S89="NO CUMPLE",0,IF(S89="CUMPLE",('PRECIOS UNITARIOS'!$BB89*500)/R89))))</f>
        <v>0</v>
      </c>
      <c r="U89" s="6" t="str">
        <f>+'EV PRECIO REFERENCIA'!U89</f>
        <v/>
      </c>
      <c r="V89" s="5" t="str">
        <f>+'EV PRECIO REFERENCIA'!W89</f>
        <v>NO CUMPLE</v>
      </c>
      <c r="W89" s="6">
        <f>+IF(V89="NO OFERTADO",0,IF(V89="NO CUMPLE EV TECNICA",0,IF(V89="NO CUMPLE",0,IF(V89="CUMPLE",('PRECIOS UNITARIOS'!$BB89*500)/U89))))</f>
        <v>0</v>
      </c>
      <c r="X89" s="6" t="str">
        <f>+'EV PRECIO REFERENCIA'!X89</f>
        <v/>
      </c>
      <c r="Y89" s="5" t="str">
        <f>+'EV PRECIO REFERENCIA'!Z89</f>
        <v>NO CUMPLE</v>
      </c>
      <c r="Z89" s="6">
        <f>+IF(Y89="NO OFERTADO",0,IF(Y89="NO CUMPLE EV TECNICA",0,IF(Y89="NO CUMPLE",0,IF(Y89="CUMPLE",('PRECIOS UNITARIOS'!$BB89*500)/X89))))</f>
        <v>0</v>
      </c>
      <c r="AA89" s="260" t="str">
        <f>+'PRECIOS UNITARIOS'!X89</f>
        <v/>
      </c>
      <c r="AB89" s="5" t="str">
        <f>+'EV PRECIO REFERENCIA'!AF89</f>
        <v>NO CUMPLE</v>
      </c>
      <c r="AC89" s="6">
        <f>+IF(AB89="NO OFERTADO",0,IF(AB89="NO CUMPLE EV TECNICA",0,IF(AB89="NO CUMPLE",0,IF(AB89="CUMPLE",('PRECIOS UNITARIOS'!$BB89*500)/AA89))))</f>
        <v>0</v>
      </c>
      <c r="AD89" s="5" t="str">
        <f>+'PRECIOS UNITARIOS'!Z89</f>
        <v/>
      </c>
      <c r="AE89" s="5" t="str">
        <f>+'EV PRECIO REFERENCIA'!AI89</f>
        <v>NO CUMPLE</v>
      </c>
      <c r="AF89" s="6">
        <f>+IF(AE89="NO OFERTADO",0,IF(AE89="NO CUMPLE EV TECNICA",0,IF(AE89="NO CUMPLE",0,IF(AE89="CUMPLE",('PRECIOS UNITARIOS'!$BB89*500)/AD89))))</f>
        <v>0</v>
      </c>
      <c r="AG89" s="5" t="str">
        <f>+'PRECIOS UNITARIOS'!AB89</f>
        <v/>
      </c>
      <c r="AH89" s="5" t="str">
        <f>+'EV PRECIO REFERENCIA'!AL89</f>
        <v>NO CUMPLE</v>
      </c>
      <c r="AI89" s="6">
        <f>+IF(AH89="NO OFERTADO",0,IF(AH89="NO CUMPLE EV TECNICA",0,IF(AH89="NO CUMPLE",0,IF(AH89="CUMPLE",('PRECIOS UNITARIOS'!$BB89*500)/AG89))))</f>
        <v>0</v>
      </c>
      <c r="AJ89" s="5" t="str">
        <f>+'PRECIOS UNITARIOS'!AD89</f>
        <v/>
      </c>
      <c r="AK89" s="5" t="str">
        <f>+'EV PRECIO REFERENCIA'!AO89</f>
        <v>NO CUMPLE</v>
      </c>
      <c r="AL89" s="6">
        <f>+IF(AK89="NO OFERTADO",0,IF(AK89="NO CUMPLE EV TECNICA",0,IF(AK89="NO CUMPLE",0,IF(AK89="CUMPLE",('PRECIOS UNITARIOS'!$BB89*500)/AJ89))))</f>
        <v>0</v>
      </c>
      <c r="AM89" s="5">
        <f>+'PRECIOS UNITARIOS'!AF89</f>
        <v>922.25</v>
      </c>
      <c r="AN89" s="5" t="str">
        <f>+'EV PRECIO REFERENCIA'!AR89</f>
        <v>CUMPLE</v>
      </c>
      <c r="AO89" s="6">
        <f>+IF(AN89="NO OFERTADO",0,IF(AN89="NO CUMPLE EV TECNICA",0,IF(AN89="NO CUMPLE",0,IF(AN89="CUMPLE",('PRECIOS UNITARIOS'!$BB89*500)/AM89))))</f>
        <v>500</v>
      </c>
      <c r="AP89" s="5" t="str">
        <f>+'PRECIOS UNITARIOS'!AH89</f>
        <v/>
      </c>
      <c r="AQ89" s="5" t="str">
        <f>+'EV PRECIO REFERENCIA'!AU89</f>
        <v>NO CUMPLE</v>
      </c>
      <c r="AR89" s="6">
        <f>+IF(AQ89="NO OFERTADO",0,IF(AQ89="NO CUMPLE EV TECNICA",0,IF(AQ89="NO CUMPLE",0,IF(AQ89="CUMPLE",('PRECIOS UNITARIOS'!$BB89*500)/AP89))))</f>
        <v>0</v>
      </c>
      <c r="AS89" s="5" t="str">
        <f>+'PRECIOS UNITARIOS'!AJ89</f>
        <v/>
      </c>
      <c r="AT89" s="5" t="str">
        <f>+'EV PRECIO REFERENCIA'!AX89</f>
        <v>NO CUMPLE</v>
      </c>
      <c r="AU89" s="6">
        <f>+IF(AT89="NO OFERTADO",0,IF(AT89="NO CUMPLE EV TECNICA",0,IF(AT89="NO CUMPLE",0,IF(AT89="CUMPLE",('PRECIOS UNITARIOS'!$BB89*500)/AS89))))</f>
        <v>0</v>
      </c>
      <c r="AV89" s="5" t="str">
        <f>+'EV PRECIO REFERENCIA'!AY89</f>
        <v/>
      </c>
      <c r="AW89" s="5" t="str">
        <f>+'EV PRECIO REFERENCIA'!BA89</f>
        <v>NO CUMPLE</v>
      </c>
      <c r="AX89" s="6">
        <f>+IF(AW89="NO OFERTADO",0,IF(AW89="NO CUMPLE EV TECNICA",0,IF(AW89="NO CUMPLE",0,IF(AW89="CUMPLE",('PRECIOS UNITARIOS'!$BB89*500)/AV89))))</f>
        <v>0</v>
      </c>
      <c r="AY89" s="5">
        <f>+'EV PRECIO REFERENCIA'!BB89</f>
        <v>1022</v>
      </c>
      <c r="AZ89" s="5" t="str">
        <f>+'EV PRECIO REFERENCIA'!BD89</f>
        <v>CUMPLE</v>
      </c>
      <c r="BA89" s="6">
        <f>+IF(AZ89="NO OFERTADO",0,IF(AZ89="NO CUMPLE EV TECNICA",0,IF(AZ89="NO CUMPLE",0,IF(AZ89="CUMPLE",('PRECIOS UNITARIOS'!$BB89*500)/AY89))))</f>
        <v>451.19863013698631</v>
      </c>
      <c r="BB89" s="5" t="str">
        <f>+'PRECIOS UNITARIOS'!AP89</f>
        <v/>
      </c>
      <c r="BC89" s="5" t="str">
        <f>+'EV PRECIO REFERENCIA'!BG89</f>
        <v>NO CUMPLE</v>
      </c>
      <c r="BD89" s="6">
        <f>+IF(BC89="NO OFERTADO",0,IF(BC89="NO CUMPLE EV TECNICA",0,IF(BC89="NO CUMPLE",0,IF(BC89="CUMPLE",('PRECIOS UNITARIOS'!$BB89*500)/BB89))))</f>
        <v>0</v>
      </c>
      <c r="BE89" s="5" t="str">
        <f>+'PRECIOS UNITARIOS'!AR89</f>
        <v/>
      </c>
      <c r="BF89" s="5" t="str">
        <f>+'EV PRECIO REFERENCIA'!BJ89</f>
        <v>NO CUMPLE</v>
      </c>
      <c r="BG89" s="6">
        <f>+IF(BF89="NO OFERTADO",0,IF(BF89="NO CUMPLE EV TECNICA",0,IF(BF89="NO CUMPLE",0,IF(BF89="CUMPLE",('PRECIOS UNITARIOS'!$BB89*500)/BE89))))</f>
        <v>0</v>
      </c>
      <c r="BH89" s="5" t="str">
        <f>+'EV PRECIO REFERENCIA'!BK89</f>
        <v/>
      </c>
      <c r="BI89" s="5" t="str">
        <f>+'EV PRECIO REFERENCIA'!BM89</f>
        <v>NO CUMPLE</v>
      </c>
      <c r="BJ89" s="6">
        <f>+IF(BI89="NO OFERTADO",0,IF(BI89="NO CUMPLE EV TECNICA",0,IF(BI89="NO CUMPLE",0,IF(BI89="CUMPLE",('PRECIOS UNITARIOS'!$BB89*500)/BH89))))</f>
        <v>0</v>
      </c>
      <c r="BK89" s="5" t="str">
        <f>+'EV PRECIO REFERENCIA'!BQ89</f>
        <v/>
      </c>
      <c r="BL89" s="5" t="str">
        <f>+'EV PRECIO REFERENCIA'!BS89</f>
        <v>NO CUMPLE</v>
      </c>
      <c r="BM89" s="6">
        <f>+IF(BL89="NO OFERTADO",0,IF(BL89="NO CUMPLE EV TECNICA",0,IF(BL89="NO CUMPLE",0,IF(BL89="CUMPLE",('PRECIOS UNITARIOS'!$BB89*500)/BK89))))</f>
        <v>0</v>
      </c>
      <c r="BN89" s="5" t="str">
        <f>+'PRECIOS UNITARIOS'!AX89</f>
        <v/>
      </c>
      <c r="BO89" s="5" t="str">
        <f>+'EV PRECIO REFERENCIA'!BV89</f>
        <v>NO CUMPLE</v>
      </c>
      <c r="BP89" s="6">
        <f>+IF(BO89="NO OFERTADO",0,IF(BO89="NO CUMPLE EV TECNICA",0,IF(BO89="NO CUMPLE",0,IF(BO89="CUMPLE",('PRECIOS UNITARIOS'!$BB89*500)/BN89))))</f>
        <v>0</v>
      </c>
      <c r="BQ89" s="6">
        <f t="shared" si="12"/>
        <v>500</v>
      </c>
      <c r="BR89" s="6" t="s">
        <v>724</v>
      </c>
      <c r="BS89" s="6">
        <f>MAX($K89,$N89,$Q89,$T89,$AF89,$AI89,$AL89,$AU89,$BD89,$BG89,$BP89,$AC89,$Z89,$W89,$BA89,$BM89,)</f>
        <v>451.19863013698631</v>
      </c>
      <c r="BT89" s="6" t="s">
        <v>726</v>
      </c>
      <c r="BU89" s="6">
        <f>MAX($K89,$N89,$Q89,$T89,$AF89,$AI89,$AL89,$AU89,$BD89,$BG89,$BP89,$AC89,$Z89,$W89,$BM89,)</f>
        <v>0</v>
      </c>
      <c r="BV89" s="6" t="s">
        <v>1023</v>
      </c>
      <c r="BW89" s="154" t="str">
        <f>+BR89</f>
        <v>BIOPLAST S.A.S</v>
      </c>
      <c r="BX89" s="3" t="e">
        <v>#N/A</v>
      </c>
    </row>
    <row r="90" spans="1:77" ht="25.5" x14ac:dyDescent="0.2">
      <c r="A90" s="18">
        <f t="shared" si="11"/>
        <v>81</v>
      </c>
      <c r="B90" s="22" t="str">
        <f>VLOOKUP(A90,'PRECIOS UNITARIOS'!A90:B421,2,0)</f>
        <v>DM491</v>
      </c>
      <c r="C90" s="135" t="str">
        <f>VLOOKUP(A90,'PRECIOS UNITARIOS'!A90:C421,3,0)</f>
        <v>FIJADOR CITOLOGIA SPRAY</v>
      </c>
      <c r="D90" s="18">
        <f>VLOOKUP(A90,'PRECIOS UNITARIOS'!A90:D421,4,0)</f>
        <v>1</v>
      </c>
      <c r="E90" s="23" t="str">
        <f>VLOOKUP(A90,'PRECIOS UNITARIOS'!A90:E421,5,0)</f>
        <v>UN</v>
      </c>
      <c r="F90" s="23">
        <f>VLOOKUP(A90,'PRECIOS UNITARIOS'!A90:F421,6,0)</f>
        <v>10091.200000000001</v>
      </c>
      <c r="G90" s="23">
        <f>VLOOKUP(A90,'PRECIOS UNITARIOS'!A90:G421,7,0)</f>
        <v>17</v>
      </c>
      <c r="H90" s="23">
        <f t="shared" si="13"/>
        <v>171550.40000000002</v>
      </c>
      <c r="I90" s="5" t="str">
        <f>+'EV PRECIO REFERENCIA'!I90</f>
        <v/>
      </c>
      <c r="J90" s="5" t="str">
        <f>+'EV PRECIO REFERENCIA'!K90</f>
        <v>NO CUMPLE</v>
      </c>
      <c r="K90" s="6">
        <f>+IF(J90="NO OFERTADO",0,IF(J90="NO CUMPLE EV TECNICA",0,IF(J90="NO CUMPLE",0,IF(J90="CUMPLE",('PRECIOS UNITARIOS'!$BB90*500)/I90))))</f>
        <v>0</v>
      </c>
      <c r="L90" s="5" t="str">
        <f>+'EV PRECIO REFERENCIA'!L90</f>
        <v/>
      </c>
      <c r="M90" s="5" t="str">
        <f>+'EV PRECIO REFERENCIA'!N90</f>
        <v>NO CUMPLE</v>
      </c>
      <c r="N90" s="6">
        <f>+IF(M90="NO OFERTADO",0,IF(M90="NO CUMPLE EV TECNICA",0,IF(M90="NO CUMPLE",0,IF(M90="CUMPLE",('PRECIOS UNITARIOS'!$BB90*500)/L90))))</f>
        <v>0</v>
      </c>
      <c r="O90" s="5">
        <f>+'PRECIOS UNITARIOS'!N90</f>
        <v>10602</v>
      </c>
      <c r="P90" s="5" t="str">
        <f>+'EV PRECIO REFERENCIA'!Q90</f>
        <v>CUMPLE</v>
      </c>
      <c r="Q90" s="6">
        <f>+IF(P90="NO OFERTADO",0,IF(P90="NO CUMPLE EV TECNICA",0,IF(P90="NO CUMPLE",0,IF(P90="CUMPLE",('PRECIOS UNITARIOS'!$BB90*500)/O90))))</f>
        <v>470.01744953782304</v>
      </c>
      <c r="R90" s="5" t="str">
        <f>+'PRECIOS UNITARIOS'!P90</f>
        <v/>
      </c>
      <c r="S90" s="5" t="str">
        <f>+'EV PRECIO REFERENCIA'!T90</f>
        <v>NO CUMPLE</v>
      </c>
      <c r="T90" s="6">
        <f>+IF(S90="NO OFERTADO",0,IF(S90="NO CUMPLE EV TECNICA",0,IF(S90="NO CUMPLE",0,IF(S90="CUMPLE",('PRECIOS UNITARIOS'!$BB90*500)/R90))))</f>
        <v>0</v>
      </c>
      <c r="U90" s="6" t="str">
        <f>+'EV PRECIO REFERENCIA'!U90</f>
        <v/>
      </c>
      <c r="V90" s="5" t="str">
        <f>+'EV PRECIO REFERENCIA'!W90</f>
        <v>NO CUMPLE</v>
      </c>
      <c r="W90" s="6">
        <f>+IF(V90="NO OFERTADO",0,IF(V90="NO CUMPLE EV TECNICA",0,IF(V90="NO CUMPLE",0,IF(V90="CUMPLE",('PRECIOS UNITARIOS'!$BB90*500)/U90))))</f>
        <v>0</v>
      </c>
      <c r="X90" s="6" t="str">
        <f>+'EV PRECIO REFERENCIA'!X90</f>
        <v/>
      </c>
      <c r="Y90" s="5" t="str">
        <f>+'EV PRECIO REFERENCIA'!Z90</f>
        <v>NO CUMPLE</v>
      </c>
      <c r="Z90" s="6">
        <f>+IF(Y90="NO OFERTADO",0,IF(Y90="NO CUMPLE EV TECNICA",0,IF(Y90="NO CUMPLE",0,IF(Y90="CUMPLE",('PRECIOS UNITARIOS'!$BB90*500)/X90))))</f>
        <v>0</v>
      </c>
      <c r="AA90" s="260" t="str">
        <f>+'PRECIOS UNITARIOS'!X90</f>
        <v/>
      </c>
      <c r="AB90" s="5" t="str">
        <f>+'EV PRECIO REFERENCIA'!AF90</f>
        <v>NO CUMPLE</v>
      </c>
      <c r="AC90" s="6">
        <f>+IF(AB90="NO OFERTADO",0,IF(AB90="NO CUMPLE EV TECNICA",0,IF(AB90="NO CUMPLE",0,IF(AB90="CUMPLE",('PRECIOS UNITARIOS'!$BB90*500)/AA90))))</f>
        <v>0</v>
      </c>
      <c r="AD90" s="5" t="str">
        <f>+'PRECIOS UNITARIOS'!Z90</f>
        <v/>
      </c>
      <c r="AE90" s="5" t="str">
        <f>+'EV PRECIO REFERENCIA'!AI90</f>
        <v>NO CUMPLE</v>
      </c>
      <c r="AF90" s="6">
        <f>+IF(AE90="NO OFERTADO",0,IF(AE90="NO CUMPLE EV TECNICA",0,IF(AE90="NO CUMPLE",0,IF(AE90="CUMPLE",('PRECIOS UNITARIOS'!$BB90*500)/AD90))))</f>
        <v>0</v>
      </c>
      <c r="AG90" s="5" t="str">
        <f>+'PRECIOS UNITARIOS'!AB90</f>
        <v/>
      </c>
      <c r="AH90" s="5" t="str">
        <f>+'EV PRECIO REFERENCIA'!AL90</f>
        <v>NO CUMPLE</v>
      </c>
      <c r="AI90" s="6">
        <f>+IF(AH90="NO OFERTADO",0,IF(AH90="NO CUMPLE EV TECNICA",0,IF(AH90="NO CUMPLE",0,IF(AH90="CUMPLE",('PRECIOS UNITARIOS'!$BB90*500)/AG90))))</f>
        <v>0</v>
      </c>
      <c r="AJ90" s="5" t="str">
        <f>+'PRECIOS UNITARIOS'!AD90</f>
        <v/>
      </c>
      <c r="AK90" s="5" t="str">
        <f>+'EV PRECIO REFERENCIA'!AO90</f>
        <v>NO CUMPLE</v>
      </c>
      <c r="AL90" s="6">
        <f>+IF(AK90="NO OFERTADO",0,IF(AK90="NO CUMPLE EV TECNICA",0,IF(AK90="NO CUMPLE",0,IF(AK90="CUMPLE",('PRECIOS UNITARIOS'!$BB90*500)/AJ90))))</f>
        <v>0</v>
      </c>
      <c r="AM90" s="5">
        <f>+'PRECIOS UNITARIOS'!AF90</f>
        <v>9966.25</v>
      </c>
      <c r="AN90" s="5" t="str">
        <f>+'EV PRECIO REFERENCIA'!AR90</f>
        <v>CUMPLE</v>
      </c>
      <c r="AO90" s="6">
        <f>+IF(AN90="NO OFERTADO",0,IF(AN90="NO CUMPLE EV TECNICA",0,IF(AN90="NO CUMPLE",0,IF(AN90="CUMPLE",('PRECIOS UNITARIOS'!$BB90*500)/AM90))))</f>
        <v>500</v>
      </c>
      <c r="AP90" s="5" t="str">
        <f>+'PRECIOS UNITARIOS'!AH90</f>
        <v/>
      </c>
      <c r="AQ90" s="5" t="str">
        <f>+'EV PRECIO REFERENCIA'!AU90</f>
        <v>NO CUMPLE</v>
      </c>
      <c r="AR90" s="6">
        <f>+IF(AQ90="NO OFERTADO",0,IF(AQ90="NO CUMPLE EV TECNICA",0,IF(AQ90="NO CUMPLE",0,IF(AQ90="CUMPLE",('PRECIOS UNITARIOS'!$BB90*500)/AP90))))</f>
        <v>0</v>
      </c>
      <c r="AS90" s="5" t="str">
        <f>+'PRECIOS UNITARIOS'!AJ90</f>
        <v/>
      </c>
      <c r="AT90" s="5" t="str">
        <f>+'EV PRECIO REFERENCIA'!AX90</f>
        <v>NO CUMPLE</v>
      </c>
      <c r="AU90" s="6">
        <f>+IF(AT90="NO OFERTADO",0,IF(AT90="NO CUMPLE EV TECNICA",0,IF(AT90="NO CUMPLE",0,IF(AT90="CUMPLE",('PRECIOS UNITARIOS'!$BB90*500)/AS90))))</f>
        <v>0</v>
      </c>
      <c r="AV90" s="5" t="str">
        <f>+'EV PRECIO REFERENCIA'!AY90</f>
        <v/>
      </c>
      <c r="AW90" s="5" t="str">
        <f>+'EV PRECIO REFERENCIA'!BA90</f>
        <v>NO CUMPLE</v>
      </c>
      <c r="AX90" s="6">
        <f>+IF(AW90="NO OFERTADO",0,IF(AW90="NO CUMPLE EV TECNICA",0,IF(AW90="NO CUMPLE",0,IF(AW90="CUMPLE",('PRECIOS UNITARIOS'!$BB90*500)/AV90))))</f>
        <v>0</v>
      </c>
      <c r="AY90" s="5">
        <f>+'EV PRECIO REFERENCIA'!BB90</f>
        <v>10791</v>
      </c>
      <c r="AZ90" s="5" t="str">
        <f>+'EV PRECIO REFERENCIA'!BD90</f>
        <v>CUMPLE</v>
      </c>
      <c r="BA90" s="6">
        <f>+IF(AZ90="NO OFERTADO",0,IF(AZ90="NO CUMPLE EV TECNICA",0,IF(AZ90="NO CUMPLE",0,IF(AZ90="CUMPLE",('PRECIOS UNITARIOS'!$BB90*500)/AY90))))</f>
        <v>461.78528403299043</v>
      </c>
      <c r="BB90" s="5" t="str">
        <f>+'PRECIOS UNITARIOS'!AP90</f>
        <v/>
      </c>
      <c r="BC90" s="5" t="str">
        <f>+'EV PRECIO REFERENCIA'!BG90</f>
        <v>NO CUMPLE</v>
      </c>
      <c r="BD90" s="6">
        <f>+IF(BC90="NO OFERTADO",0,IF(BC90="NO CUMPLE EV TECNICA",0,IF(BC90="NO CUMPLE",0,IF(BC90="CUMPLE",('PRECIOS UNITARIOS'!$BB90*500)/BB90))))</f>
        <v>0</v>
      </c>
      <c r="BE90" s="5" t="str">
        <f>+'PRECIOS UNITARIOS'!AR90</f>
        <v/>
      </c>
      <c r="BF90" s="5" t="str">
        <f>+'EV PRECIO REFERENCIA'!BJ90</f>
        <v>NO CUMPLE</v>
      </c>
      <c r="BG90" s="6">
        <f>+IF(BF90="NO OFERTADO",0,IF(BF90="NO CUMPLE EV TECNICA",0,IF(BF90="NO CUMPLE",0,IF(BF90="CUMPLE",('PRECIOS UNITARIOS'!$BB90*500)/BE90))))</f>
        <v>0</v>
      </c>
      <c r="BH90" s="5" t="str">
        <f>+'EV PRECIO REFERENCIA'!BK90</f>
        <v/>
      </c>
      <c r="BI90" s="5" t="str">
        <f>+'EV PRECIO REFERENCIA'!BM90</f>
        <v>NO CUMPLE</v>
      </c>
      <c r="BJ90" s="6">
        <f>+IF(BI90="NO OFERTADO",0,IF(BI90="NO CUMPLE EV TECNICA",0,IF(BI90="NO CUMPLE",0,IF(BI90="CUMPLE",('PRECIOS UNITARIOS'!$BB90*500)/BH90))))</f>
        <v>0</v>
      </c>
      <c r="BK90" s="5" t="str">
        <f>+'EV PRECIO REFERENCIA'!BQ90</f>
        <v/>
      </c>
      <c r="BL90" s="5" t="str">
        <f>+'EV PRECIO REFERENCIA'!BS90</f>
        <v>NO CUMPLE</v>
      </c>
      <c r="BM90" s="6">
        <f>+IF(BL90="NO OFERTADO",0,IF(BL90="NO CUMPLE EV TECNICA",0,IF(BL90="NO CUMPLE",0,IF(BL90="CUMPLE",('PRECIOS UNITARIOS'!$BB90*500)/BK90))))</f>
        <v>0</v>
      </c>
      <c r="BN90" s="5" t="str">
        <f>+'PRECIOS UNITARIOS'!AX90</f>
        <v/>
      </c>
      <c r="BO90" s="5" t="str">
        <f>+'EV PRECIO REFERENCIA'!BV90</f>
        <v>NO CUMPLE</v>
      </c>
      <c r="BP90" s="6">
        <f>+IF(BO90="NO OFERTADO",0,IF(BO90="NO CUMPLE EV TECNICA",0,IF(BO90="NO CUMPLE",0,IF(BO90="CUMPLE",('PRECIOS UNITARIOS'!$BB90*500)/BN90))))</f>
        <v>0</v>
      </c>
      <c r="BQ90" s="6">
        <f t="shared" si="12"/>
        <v>500</v>
      </c>
      <c r="BR90" s="6" t="s">
        <v>724</v>
      </c>
      <c r="BS90" s="6">
        <f>MAX($K90,$N90,$Q90,$T90,$AF90,$AI90,$AL90,$AU90,$BD90,$BG90,$BP90,$AC90,$Z90,$W90,$BA90,$BM90,)</f>
        <v>470.01744953782304</v>
      </c>
      <c r="BT90" s="6" t="s">
        <v>734</v>
      </c>
      <c r="BU90" s="6">
        <f>MAX($K90,$N90,$T90,$AF90,$AI90,$AL90,$AU90,$BD90,$BG90,$BP90,$AC90,$Z90,$W90,$BA90,$BM90,)</f>
        <v>461.78528403299043</v>
      </c>
      <c r="BV90" s="6" t="s">
        <v>726</v>
      </c>
      <c r="BW90" s="154" t="str">
        <f>+BR90</f>
        <v>BIOPLAST S.A.S</v>
      </c>
      <c r="BX90" s="3" t="e">
        <v>#N/A</v>
      </c>
    </row>
    <row r="91" spans="1:77" ht="25.5" x14ac:dyDescent="0.2">
      <c r="A91" s="18">
        <f t="shared" si="11"/>
        <v>82</v>
      </c>
      <c r="B91" s="22" t="str">
        <f>VLOOKUP(A91,'PRECIOS UNITARIOS'!A91:B422,2,0)</f>
        <v>DM1392</v>
      </c>
      <c r="C91" s="135" t="str">
        <f>VLOOKUP(A91,'PRECIOS UNITARIOS'!A91:C422,3,0)</f>
        <v>FILTRO EXHALATORIO ANTIBAC VENTILA ALTA</v>
      </c>
      <c r="D91" s="18">
        <f>VLOOKUP(A91,'PRECIOS UNITARIOS'!A91:D422,4,0)</f>
        <v>1</v>
      </c>
      <c r="E91" s="23" t="str">
        <f>VLOOKUP(A91,'PRECIOS UNITARIOS'!A91:E422,5,0)</f>
        <v>UN</v>
      </c>
      <c r="F91" s="23">
        <f>VLOOKUP(A91,'PRECIOS UNITARIOS'!A91:F422,6,0)</f>
        <v>10896.83</v>
      </c>
      <c r="G91" s="23">
        <f>VLOOKUP(A91,'PRECIOS UNITARIOS'!A91:G422,7,0)</f>
        <v>1</v>
      </c>
      <c r="H91" s="23">
        <f t="shared" si="13"/>
        <v>10896.83</v>
      </c>
      <c r="I91" s="5" t="str">
        <f>+'EV PRECIO REFERENCIA'!I91</f>
        <v/>
      </c>
      <c r="J91" s="5" t="str">
        <f>+'EV PRECIO REFERENCIA'!K91</f>
        <v>NO CUMPLE</v>
      </c>
      <c r="K91" s="6">
        <f>+IF(J91="NO OFERTADO",0,IF(J91="NO CUMPLE EV TECNICA",0,IF(J91="NO CUMPLE",0,IF(J91="CUMPLE",('PRECIOS UNITARIOS'!$BB91*500)/I91))))</f>
        <v>0</v>
      </c>
      <c r="L91" s="5" t="str">
        <f>+'EV PRECIO REFERENCIA'!L91</f>
        <v/>
      </c>
      <c r="M91" s="5" t="str">
        <f>+'EV PRECIO REFERENCIA'!N91</f>
        <v>NO CUMPLE</v>
      </c>
      <c r="N91" s="6">
        <f>+IF(M91="NO OFERTADO",0,IF(M91="NO CUMPLE EV TECNICA",0,IF(M91="NO CUMPLE",0,IF(M91="CUMPLE",('PRECIOS UNITARIOS'!$BB91*500)/L91))))</f>
        <v>0</v>
      </c>
      <c r="O91" s="5">
        <f>+'PRECIOS UNITARIOS'!N91</f>
        <v>6762</v>
      </c>
      <c r="P91" s="5" t="str">
        <f>+'EV PRECIO REFERENCIA'!Q91</f>
        <v>CUMPLE</v>
      </c>
      <c r="Q91" s="6">
        <f>+IF(P91="NO OFERTADO",0,IF(P91="NO CUMPLE EV TECNICA",0,IF(P91="NO CUMPLE",0,IF(P91="CUMPLE",('PRECIOS UNITARIOS'!$BB91*500)/O91))))</f>
        <v>422.36024844720498</v>
      </c>
      <c r="R91" s="5" t="str">
        <f>+'PRECIOS UNITARIOS'!P91</f>
        <v/>
      </c>
      <c r="S91" s="5" t="str">
        <f>+'EV PRECIO REFERENCIA'!T91</f>
        <v>NO CUMPLE</v>
      </c>
      <c r="T91" s="6">
        <f>+IF(S91="NO OFERTADO",0,IF(S91="NO CUMPLE EV TECNICA",0,IF(S91="NO CUMPLE",0,IF(S91="CUMPLE",('PRECIOS UNITARIOS'!$BB91*500)/R91))))</f>
        <v>0</v>
      </c>
      <c r="U91" s="6" t="str">
        <f>+'EV PRECIO REFERENCIA'!U91</f>
        <v/>
      </c>
      <c r="V91" s="5" t="str">
        <f>+'EV PRECIO REFERENCIA'!W91</f>
        <v>NO CUMPLE</v>
      </c>
      <c r="W91" s="6">
        <f>+IF(V91="NO OFERTADO",0,IF(V91="NO CUMPLE EV TECNICA",0,IF(V91="NO CUMPLE",0,IF(V91="CUMPLE",('PRECIOS UNITARIOS'!$BB91*500)/U91))))</f>
        <v>0</v>
      </c>
      <c r="X91" s="6" t="str">
        <f>+'EV PRECIO REFERENCIA'!X91</f>
        <v/>
      </c>
      <c r="Y91" s="5" t="str">
        <f>+'EV PRECIO REFERENCIA'!Z91</f>
        <v>NO CUMPLE</v>
      </c>
      <c r="Z91" s="6">
        <f>+IF(Y91="NO OFERTADO",0,IF(Y91="NO CUMPLE EV TECNICA",0,IF(Y91="NO CUMPLE",0,IF(Y91="CUMPLE",('PRECIOS UNITARIOS'!$BB91*500)/X91))))</f>
        <v>0</v>
      </c>
      <c r="AA91" s="260" t="str">
        <f>+'PRECIOS UNITARIOS'!X91</f>
        <v/>
      </c>
      <c r="AB91" s="5" t="str">
        <f>+'EV PRECIO REFERENCIA'!AF91</f>
        <v>NO CUMPLE</v>
      </c>
      <c r="AC91" s="6">
        <f>+IF(AB91="NO OFERTADO",0,IF(AB91="NO CUMPLE EV TECNICA",0,IF(AB91="NO CUMPLE",0,IF(AB91="CUMPLE",('PRECIOS UNITARIOS'!$BB91*500)/AA91))))</f>
        <v>0</v>
      </c>
      <c r="AD91" s="5" t="str">
        <f>+'PRECIOS UNITARIOS'!Z91</f>
        <v/>
      </c>
      <c r="AE91" s="5" t="str">
        <f>+'EV PRECIO REFERENCIA'!AI91</f>
        <v>NO CUMPLE</v>
      </c>
      <c r="AF91" s="6">
        <f>+IF(AE91="NO OFERTADO",0,IF(AE91="NO CUMPLE EV TECNICA",0,IF(AE91="NO CUMPLE",0,IF(AE91="CUMPLE",('PRECIOS UNITARIOS'!$BB91*500)/AD91))))</f>
        <v>0</v>
      </c>
      <c r="AG91" s="5" t="str">
        <f>+'PRECIOS UNITARIOS'!AB91</f>
        <v/>
      </c>
      <c r="AH91" s="5" t="str">
        <f>+'EV PRECIO REFERENCIA'!AL91</f>
        <v>NO CUMPLE</v>
      </c>
      <c r="AI91" s="6">
        <f>+IF(AH91="NO OFERTADO",0,IF(AH91="NO CUMPLE EV TECNICA",0,IF(AH91="NO CUMPLE",0,IF(AH91="CUMPLE",('PRECIOS UNITARIOS'!$BB91*500)/AG91))))</f>
        <v>0</v>
      </c>
      <c r="AJ91" s="5" t="str">
        <f>+'PRECIOS UNITARIOS'!AD91</f>
        <v/>
      </c>
      <c r="AK91" s="5" t="str">
        <f>+'EV PRECIO REFERENCIA'!AO91</f>
        <v>NO CUMPLE</v>
      </c>
      <c r="AL91" s="6">
        <f>+IF(AK91="NO OFERTADO",0,IF(AK91="NO CUMPLE EV TECNICA",0,IF(AK91="NO CUMPLE",0,IF(AK91="CUMPLE",('PRECIOS UNITARIOS'!$BB91*500)/AJ91))))</f>
        <v>0</v>
      </c>
      <c r="AM91" s="5" t="str">
        <f>+'PRECIOS UNITARIOS'!AF91</f>
        <v/>
      </c>
      <c r="AN91" s="5" t="str">
        <f>+'EV PRECIO REFERENCIA'!AR91</f>
        <v>NO CUMPLE</v>
      </c>
      <c r="AO91" s="6">
        <f>+IF(AN91="NO OFERTADO",0,IF(AN91="NO CUMPLE EV TECNICA",0,IF(AN91="NO CUMPLE",0,IF(AN91="CUMPLE",('PRECIOS UNITARIOS'!$BB91*500)/AM91))))</f>
        <v>0</v>
      </c>
      <c r="AP91" s="5" t="str">
        <f>+'PRECIOS UNITARIOS'!AH91</f>
        <v/>
      </c>
      <c r="AQ91" s="5" t="str">
        <f>+'EV PRECIO REFERENCIA'!AU91</f>
        <v>NO CUMPLE</v>
      </c>
      <c r="AR91" s="6">
        <f>+IF(AQ91="NO OFERTADO",0,IF(AQ91="NO CUMPLE EV TECNICA",0,IF(AQ91="NO CUMPLE",0,IF(AQ91="CUMPLE",('PRECIOS UNITARIOS'!$BB91*500)/AP91))))</f>
        <v>0</v>
      </c>
      <c r="AS91" s="5" t="str">
        <f>+'PRECIOS UNITARIOS'!AJ91</f>
        <v/>
      </c>
      <c r="AT91" s="5" t="str">
        <f>+'EV PRECIO REFERENCIA'!AX91</f>
        <v>NO CUMPLE</v>
      </c>
      <c r="AU91" s="6">
        <f>+IF(AT91="NO OFERTADO",0,IF(AT91="NO CUMPLE EV TECNICA",0,IF(AT91="NO CUMPLE",0,IF(AT91="CUMPLE",('PRECIOS UNITARIOS'!$BB91*500)/AS91))))</f>
        <v>0</v>
      </c>
      <c r="AV91" s="5" t="str">
        <f>+'EV PRECIO REFERENCIA'!AY91</f>
        <v/>
      </c>
      <c r="AW91" s="5" t="str">
        <f>+'EV PRECIO REFERENCIA'!BA91</f>
        <v>NO CUMPLE</v>
      </c>
      <c r="AX91" s="6">
        <f>+IF(AW91="NO OFERTADO",0,IF(AW91="NO CUMPLE EV TECNICA",0,IF(AW91="NO CUMPLE",0,IF(AW91="CUMPLE",('PRECIOS UNITARIOS'!$BB91*500)/AV91))))</f>
        <v>0</v>
      </c>
      <c r="AY91" s="5" t="str">
        <f>+'EV PRECIO REFERENCIA'!BB91</f>
        <v/>
      </c>
      <c r="AZ91" s="5" t="str">
        <f>+'EV PRECIO REFERENCIA'!BD91</f>
        <v>NO CUMPLE</v>
      </c>
      <c r="BA91" s="6">
        <f>+IF(AZ91="NO OFERTADO",0,IF(AZ91="NO CUMPLE EV TECNICA",0,IF(AZ91="NO CUMPLE",0,IF(AZ91="CUMPLE",('PRECIOS UNITARIOS'!$BB91*500)/AY91))))</f>
        <v>0</v>
      </c>
      <c r="BB91" s="5" t="str">
        <f>+'PRECIOS UNITARIOS'!AP91</f>
        <v/>
      </c>
      <c r="BC91" s="5" t="str">
        <f>+'EV PRECIO REFERENCIA'!BG91</f>
        <v>NO CUMPLE</v>
      </c>
      <c r="BD91" s="6">
        <f>+IF(BC91="NO OFERTADO",0,IF(BC91="NO CUMPLE EV TECNICA",0,IF(BC91="NO CUMPLE",0,IF(BC91="CUMPLE",('PRECIOS UNITARIOS'!$BB91*500)/BB91))))</f>
        <v>0</v>
      </c>
      <c r="BE91" s="5" t="str">
        <f>+'PRECIOS UNITARIOS'!AR91</f>
        <v/>
      </c>
      <c r="BF91" s="5" t="str">
        <f>+'EV PRECIO REFERENCIA'!BJ91</f>
        <v>NO CUMPLE</v>
      </c>
      <c r="BG91" s="6">
        <f>+IF(BF91="NO OFERTADO",0,IF(BF91="NO CUMPLE EV TECNICA",0,IF(BF91="NO CUMPLE",0,IF(BF91="CUMPLE",('PRECIOS UNITARIOS'!$BB91*500)/BE91))))</f>
        <v>0</v>
      </c>
      <c r="BH91" s="5" t="str">
        <f>+'EV PRECIO REFERENCIA'!BK91</f>
        <v/>
      </c>
      <c r="BI91" s="5" t="str">
        <f>+'EV PRECIO REFERENCIA'!BM91</f>
        <v>NO CUMPLE</v>
      </c>
      <c r="BJ91" s="6">
        <f>+IF(BI91="NO OFERTADO",0,IF(BI91="NO CUMPLE EV TECNICA",0,IF(BI91="NO CUMPLE",0,IF(BI91="CUMPLE",('PRECIOS UNITARIOS'!$BB91*500)/BH91))))</f>
        <v>0</v>
      </c>
      <c r="BK91" s="5">
        <f>+'EV PRECIO REFERENCIA'!BQ91</f>
        <v>5712</v>
      </c>
      <c r="BL91" s="5" t="str">
        <f>+'EV PRECIO REFERENCIA'!BS91</f>
        <v>CUMPLE</v>
      </c>
      <c r="BM91" s="6">
        <f>+IF(BL91="NO OFERTADO",0,IF(BL91="NO CUMPLE EV TECNICA",0,IF(BL91="NO CUMPLE",0,IF(BL91="CUMPLE",('PRECIOS UNITARIOS'!$BB91*500)/BK91))))</f>
        <v>500</v>
      </c>
      <c r="BN91" s="5" t="str">
        <f>+'PRECIOS UNITARIOS'!AX91</f>
        <v/>
      </c>
      <c r="BO91" s="5" t="str">
        <f>+'EV PRECIO REFERENCIA'!BV91</f>
        <v>NO CUMPLE</v>
      </c>
      <c r="BP91" s="6">
        <f>+IF(BO91="NO OFERTADO",0,IF(BO91="NO CUMPLE EV TECNICA",0,IF(BO91="NO CUMPLE",0,IF(BO91="CUMPLE",('PRECIOS UNITARIOS'!$BB91*500)/BN91))))</f>
        <v>0</v>
      </c>
      <c r="BQ91" s="6">
        <f t="shared" si="12"/>
        <v>500</v>
      </c>
      <c r="BR91" s="6" t="s">
        <v>728</v>
      </c>
      <c r="BS91" s="6">
        <f>MAX($K91,$N91,$Q91,$T91,$AF91,$AI91,$AL91,$AO91,$AU91,$BD91,$BG91,$BP91,$AC91,$Z91,$W91,$BA91,)</f>
        <v>422.36024844720498</v>
      </c>
      <c r="BT91" s="6" t="s">
        <v>734</v>
      </c>
      <c r="BU91" s="6">
        <f>MAX($K91,$N91,$T91,$AF91,$AI91,$AL91,$AO91,$AU91,$BD91,$BG91,$BP91,$AC91,$Z91,$W91,$BA91,)</f>
        <v>0</v>
      </c>
      <c r="BV91" s="6" t="s">
        <v>1023</v>
      </c>
      <c r="BW91" s="154" t="str">
        <f>+BR91</f>
        <v>HOSPITECNICA S.A.S.</v>
      </c>
      <c r="BX91" s="3" t="e">
        <v>#N/A</v>
      </c>
    </row>
    <row r="92" spans="1:77" ht="38.25" x14ac:dyDescent="0.2">
      <c r="A92" s="18">
        <f t="shared" si="11"/>
        <v>83</v>
      </c>
      <c r="B92" s="22" t="str">
        <f>VLOOKUP(A92,'PRECIOS UNITARIOS'!A92:B423,2,0)</f>
        <v>DM1393</v>
      </c>
      <c r="C92" s="135" t="str">
        <f>VLOOKUP(A92,'PRECIOS UNITARIOS'!A92:C423,3,0)</f>
        <v>FILTRO EXHALATORIO DESECHABLE VENTILADOR</v>
      </c>
      <c r="D92" s="18">
        <f>VLOOKUP(A92,'PRECIOS UNITARIOS'!A92:D423,4,0)</f>
        <v>1</v>
      </c>
      <c r="E92" s="23" t="str">
        <f>VLOOKUP(A92,'PRECIOS UNITARIOS'!A92:E423,5,0)</f>
        <v>UN</v>
      </c>
      <c r="F92" s="23">
        <f>VLOOKUP(A92,'PRECIOS UNITARIOS'!A92:F423,6,0)</f>
        <v>18661.580000000002</v>
      </c>
      <c r="G92" s="23">
        <f>VLOOKUP(A92,'PRECIOS UNITARIOS'!A92:G423,7,0)</f>
        <v>19</v>
      </c>
      <c r="H92" s="23">
        <f t="shared" si="13"/>
        <v>354570.02</v>
      </c>
      <c r="I92" s="5" t="str">
        <f>+'EV PRECIO REFERENCIA'!I92</f>
        <v/>
      </c>
      <c r="J92" s="5" t="str">
        <f>+'EV PRECIO REFERENCIA'!K92</f>
        <v>NO CUMPLE</v>
      </c>
      <c r="K92" s="6">
        <f>+IF(J92="NO OFERTADO",0,IF(J92="NO CUMPLE EV TECNICA",0,IF(J92="NO CUMPLE",0,IF(J92="CUMPLE",('PRECIOS UNITARIOS'!$BB92*500)/I92))))</f>
        <v>0</v>
      </c>
      <c r="L92" s="5" t="str">
        <f>+'EV PRECIO REFERENCIA'!L92</f>
        <v/>
      </c>
      <c r="M92" s="5" t="str">
        <f>+'EV PRECIO REFERENCIA'!N92</f>
        <v>NO CUMPLE</v>
      </c>
      <c r="N92" s="6">
        <f>+IF(M92="NO OFERTADO",0,IF(M92="NO CUMPLE EV TECNICA",0,IF(M92="NO CUMPLE",0,IF(M92="CUMPLE",('PRECIOS UNITARIOS'!$BB92*500)/L92))))</f>
        <v>0</v>
      </c>
      <c r="O92" s="5">
        <f>+'PRECIOS UNITARIOS'!N92</f>
        <v>6762</v>
      </c>
      <c r="P92" s="5" t="str">
        <f>+'EV PRECIO REFERENCIA'!Q92</f>
        <v>CUMPLE</v>
      </c>
      <c r="Q92" s="6">
        <f>+IF(P92="NO OFERTADO",0,IF(P92="NO CUMPLE EV TECNICA",0,IF(P92="NO CUMPLE",0,IF(P92="CUMPLE",('PRECIOS UNITARIOS'!$BB92*500)/O92))))</f>
        <v>500</v>
      </c>
      <c r="R92" s="5" t="str">
        <f>+'PRECIOS UNITARIOS'!P92</f>
        <v/>
      </c>
      <c r="S92" s="5" t="str">
        <f>+'EV PRECIO REFERENCIA'!T92</f>
        <v>NO CUMPLE</v>
      </c>
      <c r="T92" s="6">
        <f>+IF(S92="NO OFERTADO",0,IF(S92="NO CUMPLE EV TECNICA",0,IF(S92="NO CUMPLE",0,IF(S92="CUMPLE",('PRECIOS UNITARIOS'!$BB92*500)/R92))))</f>
        <v>0</v>
      </c>
      <c r="U92" s="6" t="str">
        <f>+'EV PRECIO REFERENCIA'!U92</f>
        <v/>
      </c>
      <c r="V92" s="5" t="str">
        <f>+'EV PRECIO REFERENCIA'!W92</f>
        <v>NO CUMPLE</v>
      </c>
      <c r="W92" s="6">
        <f>+IF(V92="NO OFERTADO",0,IF(V92="NO CUMPLE EV TECNICA",0,IF(V92="NO CUMPLE",0,IF(V92="CUMPLE",('PRECIOS UNITARIOS'!$BB92*500)/U92))))</f>
        <v>0</v>
      </c>
      <c r="X92" s="6" t="str">
        <f>+'EV PRECIO REFERENCIA'!X92</f>
        <v/>
      </c>
      <c r="Y92" s="5" t="str">
        <f>+'EV PRECIO REFERENCIA'!Z92</f>
        <v>NO CUMPLE</v>
      </c>
      <c r="Z92" s="6">
        <f>+IF(Y92="NO OFERTADO",0,IF(Y92="NO CUMPLE EV TECNICA",0,IF(Y92="NO CUMPLE",0,IF(Y92="CUMPLE",('PRECIOS UNITARIOS'!$BB92*500)/X92))))</f>
        <v>0</v>
      </c>
      <c r="AA92" s="260" t="str">
        <f>+'PRECIOS UNITARIOS'!X92</f>
        <v/>
      </c>
      <c r="AB92" s="5" t="str">
        <f>+'EV PRECIO REFERENCIA'!AF92</f>
        <v>NO CUMPLE</v>
      </c>
      <c r="AC92" s="6">
        <f>+IF(AB92="NO OFERTADO",0,IF(AB92="NO CUMPLE EV TECNICA",0,IF(AB92="NO CUMPLE",0,IF(AB92="CUMPLE",('PRECIOS UNITARIOS'!$BB92*500)/AA92))))</f>
        <v>0</v>
      </c>
      <c r="AD92" s="5" t="str">
        <f>+'PRECIOS UNITARIOS'!Z92</f>
        <v/>
      </c>
      <c r="AE92" s="5" t="str">
        <f>+'EV PRECIO REFERENCIA'!AI92</f>
        <v>NO CUMPLE</v>
      </c>
      <c r="AF92" s="6">
        <f>+IF(AE92="NO OFERTADO",0,IF(AE92="NO CUMPLE EV TECNICA",0,IF(AE92="NO CUMPLE",0,IF(AE92="CUMPLE",('PRECIOS UNITARIOS'!$BB92*500)/AD92))))</f>
        <v>0</v>
      </c>
      <c r="AG92" s="5" t="str">
        <f>+'PRECIOS UNITARIOS'!AB92</f>
        <v/>
      </c>
      <c r="AH92" s="5" t="str">
        <f>+'EV PRECIO REFERENCIA'!AL92</f>
        <v>NO CUMPLE</v>
      </c>
      <c r="AI92" s="6">
        <f>+IF(AH92="NO OFERTADO",0,IF(AH92="NO CUMPLE EV TECNICA",0,IF(AH92="NO CUMPLE",0,IF(AH92="CUMPLE",('PRECIOS UNITARIOS'!$BB92*500)/AG92))))</f>
        <v>0</v>
      </c>
      <c r="AJ92" s="5" t="str">
        <f>+'PRECIOS UNITARIOS'!AD92</f>
        <v/>
      </c>
      <c r="AK92" s="5" t="str">
        <f>+'EV PRECIO REFERENCIA'!AO92</f>
        <v>NO CUMPLE</v>
      </c>
      <c r="AL92" s="6">
        <f>+IF(AK92="NO OFERTADO",0,IF(AK92="NO CUMPLE EV TECNICA",0,IF(AK92="NO CUMPLE",0,IF(AK92="CUMPLE",('PRECIOS UNITARIOS'!$BB92*500)/AJ92))))</f>
        <v>0</v>
      </c>
      <c r="AM92" s="5" t="str">
        <f>+'PRECIOS UNITARIOS'!AF92</f>
        <v/>
      </c>
      <c r="AN92" s="5" t="str">
        <f>+'EV PRECIO REFERENCIA'!AR92</f>
        <v>NO CUMPLE</v>
      </c>
      <c r="AO92" s="6">
        <f>+IF(AN92="NO OFERTADO",0,IF(AN92="NO CUMPLE EV TECNICA",0,IF(AN92="NO CUMPLE",0,IF(AN92="CUMPLE",('PRECIOS UNITARIOS'!$BB92*500)/AM92))))</f>
        <v>0</v>
      </c>
      <c r="AP92" s="5" t="str">
        <f>+'PRECIOS UNITARIOS'!AH92</f>
        <v/>
      </c>
      <c r="AQ92" s="5" t="str">
        <f>+'EV PRECIO REFERENCIA'!AU92</f>
        <v>NO CUMPLE</v>
      </c>
      <c r="AR92" s="6">
        <f>+IF(AQ92="NO OFERTADO",0,IF(AQ92="NO CUMPLE EV TECNICA",0,IF(AQ92="NO CUMPLE",0,IF(AQ92="CUMPLE",('PRECIOS UNITARIOS'!$BB92*500)/AP92))))</f>
        <v>0</v>
      </c>
      <c r="AS92" s="5">
        <f>+'PRECIOS UNITARIOS'!AJ92</f>
        <v>15470</v>
      </c>
      <c r="AT92" s="5" t="str">
        <f>+'EV PRECIO REFERENCIA'!AX92</f>
        <v>CUMPLE</v>
      </c>
      <c r="AU92" s="6">
        <f>+IF(AT92="NO OFERTADO",0,IF(AT92="NO CUMPLE EV TECNICA",0,IF(AT92="NO CUMPLE",0,IF(AT92="CUMPLE",('PRECIOS UNITARIOS'!$BB92*500)/AS92))))</f>
        <v>218.55203619909503</v>
      </c>
      <c r="AV92" s="5" t="str">
        <f>+'EV PRECIO REFERENCIA'!AY92</f>
        <v/>
      </c>
      <c r="AW92" s="5" t="str">
        <f>+'EV PRECIO REFERENCIA'!BA92</f>
        <v>NO CUMPLE</v>
      </c>
      <c r="AX92" s="6">
        <f>+IF(AW92="NO OFERTADO",0,IF(AW92="NO CUMPLE EV TECNICA",0,IF(AW92="NO CUMPLE",0,IF(AW92="CUMPLE",('PRECIOS UNITARIOS'!$BB92*500)/AV92))))</f>
        <v>0</v>
      </c>
      <c r="AY92" s="5" t="str">
        <f>+'EV PRECIO REFERENCIA'!BB92</f>
        <v/>
      </c>
      <c r="AZ92" s="5" t="str">
        <f>+'EV PRECIO REFERENCIA'!BD92</f>
        <v>NO CUMPLE</v>
      </c>
      <c r="BA92" s="6">
        <f>+IF(AZ92="NO OFERTADO",0,IF(AZ92="NO CUMPLE EV TECNICA",0,IF(AZ92="NO CUMPLE",0,IF(AZ92="CUMPLE",('PRECIOS UNITARIOS'!$BB92*500)/AY92))))</f>
        <v>0</v>
      </c>
      <c r="BB92" s="5" t="str">
        <f>+'PRECIOS UNITARIOS'!AP92</f>
        <v/>
      </c>
      <c r="BC92" s="5" t="str">
        <f>+'EV PRECIO REFERENCIA'!BG92</f>
        <v>NO CUMPLE</v>
      </c>
      <c r="BD92" s="6">
        <f>+IF(BC92="NO OFERTADO",0,IF(BC92="NO CUMPLE EV TECNICA",0,IF(BC92="NO CUMPLE",0,IF(BC92="CUMPLE",('PRECIOS UNITARIOS'!$BB92*500)/BB92))))</f>
        <v>0</v>
      </c>
      <c r="BE92" s="5" t="str">
        <f>+'PRECIOS UNITARIOS'!AR92</f>
        <v/>
      </c>
      <c r="BF92" s="5" t="str">
        <f>+'EV PRECIO REFERENCIA'!BJ92</f>
        <v>NO CUMPLE</v>
      </c>
      <c r="BG92" s="6">
        <f>+IF(BF92="NO OFERTADO",0,IF(BF92="NO CUMPLE EV TECNICA",0,IF(BF92="NO CUMPLE",0,IF(BF92="CUMPLE",('PRECIOS UNITARIOS'!$BB92*500)/BE92))))</f>
        <v>0</v>
      </c>
      <c r="BH92" s="5" t="str">
        <f>+'EV PRECIO REFERENCIA'!BK92</f>
        <v/>
      </c>
      <c r="BI92" s="5" t="str">
        <f>+'EV PRECIO REFERENCIA'!BM92</f>
        <v>NO CUMPLE</v>
      </c>
      <c r="BJ92" s="6">
        <f>+IF(BI92="NO OFERTADO",0,IF(BI92="NO CUMPLE EV TECNICA",0,IF(BI92="NO CUMPLE",0,IF(BI92="CUMPLE",('PRECIOS UNITARIOS'!$BB92*500)/BH92))))</f>
        <v>0</v>
      </c>
      <c r="BK92" s="5" t="str">
        <f>+'EV PRECIO REFERENCIA'!BQ92</f>
        <v/>
      </c>
      <c r="BL92" s="5" t="str">
        <f>+'EV PRECIO REFERENCIA'!BS92</f>
        <v>NO CUMPLE</v>
      </c>
      <c r="BM92" s="6">
        <f>+IF(BL92="NO OFERTADO",0,IF(BL92="NO CUMPLE EV TECNICA",0,IF(BL92="NO CUMPLE",0,IF(BL92="CUMPLE",('PRECIOS UNITARIOS'!$BB92*500)/BK92))))</f>
        <v>0</v>
      </c>
      <c r="BN92" s="5" t="str">
        <f>+'PRECIOS UNITARIOS'!AX92</f>
        <v/>
      </c>
      <c r="BO92" s="5" t="str">
        <f>+'EV PRECIO REFERENCIA'!BV92</f>
        <v>NO CUMPLE</v>
      </c>
      <c r="BP92" s="6">
        <f>+IF(BO92="NO OFERTADO",0,IF(BO92="NO CUMPLE EV TECNICA",0,IF(BO92="NO CUMPLE",0,IF(BO92="CUMPLE",('PRECIOS UNITARIOS'!$BB92*500)/BN92))))</f>
        <v>0</v>
      </c>
      <c r="BQ92" s="6">
        <f t="shared" si="12"/>
        <v>500</v>
      </c>
      <c r="BR92" s="6" t="s">
        <v>1029</v>
      </c>
      <c r="BS92" s="6">
        <f>MAX($K92,$N92,$T92,$AF92,$AI92,$AL92,$AO92,$AU92,$BD92,$BG92,$BP92,$AC92,$Z92,$W92,$BA92,$BM92,)</f>
        <v>218.55203619909503</v>
      </c>
      <c r="BT92" s="6" t="str">
        <f>+AS8</f>
        <v>TECNICA ELECTROMEDICA S.A.</v>
      </c>
      <c r="BU92" s="6">
        <f>MAX($K92,$N92,$T92,$AF92,$AI92,$AL92,$AO92,$BD92,$BG92,$BP92,$AC92,$Z92,$W92,$BA92,$BM92,)</f>
        <v>0</v>
      </c>
      <c r="BV92" s="6" t="s">
        <v>1023</v>
      </c>
      <c r="BW92" s="154" t="str">
        <f>+BR92</f>
        <v>RAFAEL ANTONIO SALAMANCA/DEPOSITOS DE DROGAS BOYACA</v>
      </c>
      <c r="BX92" s="3" t="e">
        <v>#N/A</v>
      </c>
    </row>
    <row r="93" spans="1:77" ht="25.5" x14ac:dyDescent="0.2">
      <c r="A93" s="18">
        <f t="shared" si="11"/>
        <v>84</v>
      </c>
      <c r="B93" s="22" t="str">
        <f>VLOOKUP(A93,'PRECIOS UNITARIOS'!A93:B424,2,0)</f>
        <v>DM502</v>
      </c>
      <c r="C93" s="135" t="str">
        <f>VLOOKUP(A93,'PRECIOS UNITARIOS'!A93:C424,3,0)</f>
        <v>FILTRO INTERCAMBIADOR CALOR HUMEDAD PEDIATRICO</v>
      </c>
      <c r="D93" s="18">
        <f>VLOOKUP(A93,'PRECIOS UNITARIOS'!A93:D424,4,0)</f>
        <v>1</v>
      </c>
      <c r="E93" s="23" t="str">
        <f>VLOOKUP(A93,'PRECIOS UNITARIOS'!A93:E424,5,0)</f>
        <v>UN</v>
      </c>
      <c r="F93" s="23">
        <f>VLOOKUP(A93,'PRECIOS UNITARIOS'!A93:F424,6,0)</f>
        <v>5754.84</v>
      </c>
      <c r="G93" s="23">
        <f>VLOOKUP(A93,'PRECIOS UNITARIOS'!A93:G424,7,0)</f>
        <v>6</v>
      </c>
      <c r="H93" s="23">
        <f t="shared" si="13"/>
        <v>34529.040000000001</v>
      </c>
      <c r="I93" s="5" t="str">
        <f>+'EV PRECIO REFERENCIA'!I93</f>
        <v/>
      </c>
      <c r="J93" s="5" t="str">
        <f>+'EV PRECIO REFERENCIA'!K93</f>
        <v>NO CUMPLE</v>
      </c>
      <c r="K93" s="6">
        <f>+IF(J93="NO OFERTADO",0,IF(J93="NO CUMPLE EV TECNICA",0,IF(J93="NO CUMPLE",0,IF(J93="CUMPLE",('PRECIOS UNITARIOS'!$BB93*500)/I93))))</f>
        <v>0</v>
      </c>
      <c r="L93" s="5" t="str">
        <f>+'EV PRECIO REFERENCIA'!L93</f>
        <v/>
      </c>
      <c r="M93" s="5" t="str">
        <f>+'EV PRECIO REFERENCIA'!N93</f>
        <v>NO CUMPLE</v>
      </c>
      <c r="N93" s="6">
        <f>+IF(M93="NO OFERTADO",0,IF(M93="NO CUMPLE EV TECNICA",0,IF(M93="NO CUMPLE",0,IF(M93="CUMPLE",('PRECIOS UNITARIOS'!$BB93*500)/L93))))</f>
        <v>0</v>
      </c>
      <c r="O93" s="5" t="str">
        <f>+'PRECIOS UNITARIOS'!N93</f>
        <v/>
      </c>
      <c r="P93" s="5" t="str">
        <f>+'EV PRECIO REFERENCIA'!Q93</f>
        <v>NO CUMPLE</v>
      </c>
      <c r="Q93" s="6">
        <f>+IF(P93="NO OFERTADO",0,IF(P93="NO CUMPLE EV TECNICA",0,IF(P93="NO CUMPLE",0,IF(P93="CUMPLE",('PRECIOS UNITARIOS'!$BB93*500)/O93))))</f>
        <v>0</v>
      </c>
      <c r="R93" s="5" t="str">
        <f>+'PRECIOS UNITARIOS'!P93</f>
        <v/>
      </c>
      <c r="S93" s="5" t="str">
        <f>+'EV PRECIO REFERENCIA'!T93</f>
        <v>NO CUMPLE</v>
      </c>
      <c r="T93" s="6">
        <f>+IF(S93="NO OFERTADO",0,IF(S93="NO CUMPLE EV TECNICA",0,IF(S93="NO CUMPLE",0,IF(S93="CUMPLE",('PRECIOS UNITARIOS'!$BB93*500)/R93))))</f>
        <v>0</v>
      </c>
      <c r="U93" s="6" t="str">
        <f>+'EV PRECIO REFERENCIA'!U93</f>
        <v/>
      </c>
      <c r="V93" s="5" t="str">
        <f>+'EV PRECIO REFERENCIA'!W93</f>
        <v>NO CUMPLE</v>
      </c>
      <c r="W93" s="6">
        <f>+IF(V93="NO OFERTADO",0,IF(V93="NO CUMPLE EV TECNICA",0,IF(V93="NO CUMPLE",0,IF(V93="CUMPLE",('PRECIOS UNITARIOS'!$BB93*500)/U93))))</f>
        <v>0</v>
      </c>
      <c r="X93" s="6" t="str">
        <f>+'EV PRECIO REFERENCIA'!X93</f>
        <v/>
      </c>
      <c r="Y93" s="5" t="str">
        <f>+'EV PRECIO REFERENCIA'!Z93</f>
        <v>NO CUMPLE</v>
      </c>
      <c r="Z93" s="6">
        <f>+IF(Y93="NO OFERTADO",0,IF(Y93="NO CUMPLE EV TECNICA",0,IF(Y93="NO CUMPLE",0,IF(Y93="CUMPLE",('PRECIOS UNITARIOS'!$BB93*500)/X93))))</f>
        <v>0</v>
      </c>
      <c r="AA93" s="260" t="str">
        <f>+'PRECIOS UNITARIOS'!X93</f>
        <v/>
      </c>
      <c r="AB93" s="5" t="str">
        <f>+'EV PRECIO REFERENCIA'!AF93</f>
        <v>NO CUMPLE</v>
      </c>
      <c r="AC93" s="6">
        <f>+IF(AB93="NO OFERTADO",0,IF(AB93="NO CUMPLE EV TECNICA",0,IF(AB93="NO CUMPLE",0,IF(AB93="CUMPLE",('PRECIOS UNITARIOS'!$BB93*500)/AA93))))</f>
        <v>0</v>
      </c>
      <c r="AD93" s="5" t="str">
        <f>+'PRECIOS UNITARIOS'!Z93</f>
        <v/>
      </c>
      <c r="AE93" s="5" t="str">
        <f>+'EV PRECIO REFERENCIA'!AI93</f>
        <v>NO CUMPLE</v>
      </c>
      <c r="AF93" s="6">
        <f>+IF(AE93="NO OFERTADO",0,IF(AE93="NO CUMPLE EV TECNICA",0,IF(AE93="NO CUMPLE",0,IF(AE93="CUMPLE",('PRECIOS UNITARIOS'!$BB93*500)/AD93))))</f>
        <v>0</v>
      </c>
      <c r="AG93" s="5" t="str">
        <f>+'PRECIOS UNITARIOS'!AB93</f>
        <v/>
      </c>
      <c r="AH93" s="5" t="str">
        <f>+'EV PRECIO REFERENCIA'!AL93</f>
        <v>NO CUMPLE</v>
      </c>
      <c r="AI93" s="6">
        <f>+IF(AH93="NO OFERTADO",0,IF(AH93="NO CUMPLE EV TECNICA",0,IF(AH93="NO CUMPLE",0,IF(AH93="CUMPLE",('PRECIOS UNITARIOS'!$BB93*500)/AG93))))</f>
        <v>0</v>
      </c>
      <c r="AJ93" s="5" t="str">
        <f>+'PRECIOS UNITARIOS'!AD93</f>
        <v/>
      </c>
      <c r="AK93" s="5" t="str">
        <f>+'EV PRECIO REFERENCIA'!AO93</f>
        <v>NO CUMPLE</v>
      </c>
      <c r="AL93" s="6">
        <f>+IF(AK93="NO OFERTADO",0,IF(AK93="NO CUMPLE EV TECNICA",0,IF(AK93="NO CUMPLE",0,IF(AK93="CUMPLE",('PRECIOS UNITARIOS'!$BB93*500)/AJ93))))</f>
        <v>0</v>
      </c>
      <c r="AM93" s="5" t="str">
        <f>+'PRECIOS UNITARIOS'!AF93</f>
        <v/>
      </c>
      <c r="AN93" s="5" t="str">
        <f>+'EV PRECIO REFERENCIA'!AR93</f>
        <v>NO CUMPLE</v>
      </c>
      <c r="AO93" s="6">
        <f>+IF(AN93="NO OFERTADO",0,IF(AN93="NO CUMPLE EV TECNICA",0,IF(AN93="NO CUMPLE",0,IF(AN93="CUMPLE",('PRECIOS UNITARIOS'!$BB93*500)/AM93))))</f>
        <v>0</v>
      </c>
      <c r="AP93" s="5" t="str">
        <f>+'PRECIOS UNITARIOS'!AH93</f>
        <v/>
      </c>
      <c r="AQ93" s="5" t="str">
        <f>+'EV PRECIO REFERENCIA'!AU93</f>
        <v>NO CUMPLE</v>
      </c>
      <c r="AR93" s="6">
        <f>+IF(AQ93="NO OFERTADO",0,IF(AQ93="NO CUMPLE EV TECNICA",0,IF(AQ93="NO CUMPLE",0,IF(AQ93="CUMPLE",('PRECIOS UNITARIOS'!$BB93*500)/AP93))))</f>
        <v>0</v>
      </c>
      <c r="AS93" s="5" t="str">
        <f>+'PRECIOS UNITARIOS'!AJ93</f>
        <v/>
      </c>
      <c r="AT93" s="5" t="str">
        <f>+'EV PRECIO REFERENCIA'!AX93</f>
        <v>NO CUMPLE</v>
      </c>
      <c r="AU93" s="6">
        <f>+IF(AT93="NO OFERTADO",0,IF(AT93="NO CUMPLE EV TECNICA",0,IF(AT93="NO CUMPLE",0,IF(AT93="CUMPLE",('PRECIOS UNITARIOS'!$BB93*500)/AS93))))</f>
        <v>0</v>
      </c>
      <c r="AV93" s="5" t="str">
        <f>+'EV PRECIO REFERENCIA'!AY93</f>
        <v/>
      </c>
      <c r="AW93" s="5" t="str">
        <f>+'EV PRECIO REFERENCIA'!BA93</f>
        <v>NO CUMPLE</v>
      </c>
      <c r="AX93" s="6">
        <f>+IF(AW93="NO OFERTADO",0,IF(AW93="NO CUMPLE EV TECNICA",0,IF(AW93="NO CUMPLE",0,IF(AW93="CUMPLE",('PRECIOS UNITARIOS'!$BB93*500)/AV93))))</f>
        <v>0</v>
      </c>
      <c r="AY93" s="5" t="str">
        <f>+'EV PRECIO REFERENCIA'!BB93</f>
        <v/>
      </c>
      <c r="AZ93" s="5" t="str">
        <f>+'EV PRECIO REFERENCIA'!BD93</f>
        <v>NO CUMPLE</v>
      </c>
      <c r="BA93" s="6">
        <f>+IF(AZ93="NO OFERTADO",0,IF(AZ93="NO CUMPLE EV TECNICA",0,IF(AZ93="NO CUMPLE",0,IF(AZ93="CUMPLE",('PRECIOS UNITARIOS'!$BB93*500)/AY93))))</f>
        <v>0</v>
      </c>
      <c r="BB93" s="5" t="str">
        <f>+'PRECIOS UNITARIOS'!AP93</f>
        <v/>
      </c>
      <c r="BC93" s="5" t="str">
        <f>+'EV PRECIO REFERENCIA'!BG93</f>
        <v>NO CUMPLE</v>
      </c>
      <c r="BD93" s="6">
        <f>+IF(BC93="NO OFERTADO",0,IF(BC93="NO CUMPLE EV TECNICA",0,IF(BC93="NO CUMPLE",0,IF(BC93="CUMPLE",('PRECIOS UNITARIOS'!$BB93*500)/BB93))))</f>
        <v>0</v>
      </c>
      <c r="BE93" s="5" t="str">
        <f>+'PRECIOS UNITARIOS'!AR93</f>
        <v/>
      </c>
      <c r="BF93" s="5" t="str">
        <f>+'EV PRECIO REFERENCIA'!BJ93</f>
        <v>NO CUMPLE</v>
      </c>
      <c r="BG93" s="6">
        <f>+IF(BF93="NO OFERTADO",0,IF(BF93="NO CUMPLE EV TECNICA",0,IF(BF93="NO CUMPLE",0,IF(BF93="CUMPLE",('PRECIOS UNITARIOS'!$BB93*500)/BE93))))</f>
        <v>0</v>
      </c>
      <c r="BH93" s="5" t="str">
        <f>+'EV PRECIO REFERENCIA'!BK93</f>
        <v/>
      </c>
      <c r="BI93" s="5" t="str">
        <f>+'EV PRECIO REFERENCIA'!BM93</f>
        <v>NO CUMPLE</v>
      </c>
      <c r="BJ93" s="6">
        <f>+IF(BI93="NO OFERTADO",0,IF(BI93="NO CUMPLE EV TECNICA",0,IF(BI93="NO CUMPLE",0,IF(BI93="CUMPLE",('PRECIOS UNITARIOS'!$BB93*500)/BH93))))</f>
        <v>0</v>
      </c>
      <c r="BK93" s="5" t="str">
        <f>+'EV PRECIO REFERENCIA'!BQ93</f>
        <v/>
      </c>
      <c r="BL93" s="5" t="str">
        <f>+'EV PRECIO REFERENCIA'!BS93</f>
        <v>NO CUMPLE</v>
      </c>
      <c r="BM93" s="6">
        <f>+IF(BL93="NO OFERTADO",0,IF(BL93="NO CUMPLE EV TECNICA",0,IF(BL93="NO CUMPLE",0,IF(BL93="CUMPLE",('PRECIOS UNITARIOS'!$BB93*500)/BK93))))</f>
        <v>0</v>
      </c>
      <c r="BN93" s="5">
        <f>+'PRECIOS UNITARIOS'!AX93</f>
        <v>6580</v>
      </c>
      <c r="BO93" s="5" t="str">
        <f>+'EV PRECIO REFERENCIA'!BV93</f>
        <v>CUMPLE</v>
      </c>
      <c r="BP93" s="6">
        <f>+IF(BO93="NO OFERTADO",0,IF(BO93="NO CUMPLE EV TECNICA",0,IF(BO93="NO CUMPLE",0,IF(BO93="CUMPLE",('PRECIOS UNITARIOS'!$BB93*500)/BN93))))</f>
        <v>500</v>
      </c>
      <c r="BQ93" s="6">
        <f t="shared" si="12"/>
        <v>500</v>
      </c>
      <c r="BR93" s="6" t="s">
        <v>729</v>
      </c>
      <c r="BS93" s="6">
        <f>MAX($K93,$N93,$Q93,$T93,$AF93,$AI93,$AL93,$AO93,$AU93,$BD93,$BG93,$AC93,$Z93,$W93,$BA93,$BM93,)</f>
        <v>0</v>
      </c>
      <c r="BT93" s="6" t="s">
        <v>1025</v>
      </c>
      <c r="BU93" s="6">
        <v>0</v>
      </c>
      <c r="BV93" s="6" t="s">
        <v>1023</v>
      </c>
      <c r="BW93" s="154" t="s">
        <v>729</v>
      </c>
      <c r="BX93" s="3" t="e">
        <v>#N/A</v>
      </c>
    </row>
    <row r="94" spans="1:77" ht="25.5" x14ac:dyDescent="0.2">
      <c r="A94" s="18">
        <f t="shared" si="11"/>
        <v>85</v>
      </c>
      <c r="B94" s="22" t="str">
        <f>VLOOKUP(A94,'PRECIOS UNITARIOS'!A94:B425,2,0)</f>
        <v>DM526</v>
      </c>
      <c r="C94" s="135" t="str">
        <f>VLOOKUP(A94,'PRECIOS UNITARIOS'!A94:C425,3,0)</f>
        <v>GUANTE CIRUGIA N 6.5 ESTERIL SIN TALCO</v>
      </c>
      <c r="D94" s="18">
        <f>VLOOKUP(A94,'PRECIOS UNITARIOS'!A94:D425,4,0)</f>
        <v>1</v>
      </c>
      <c r="E94" s="23" t="str">
        <f>VLOOKUP(A94,'PRECIOS UNITARIOS'!A94:E425,5,0)</f>
        <v>UN</v>
      </c>
      <c r="F94" s="23">
        <f>VLOOKUP(A94,'PRECIOS UNITARIOS'!A94:F425,6,0)</f>
        <v>1777.8313253012047</v>
      </c>
      <c r="G94" s="23">
        <f>VLOOKUP(A94,'PRECIOS UNITARIOS'!A94:G425,7,0)</f>
        <v>1275</v>
      </c>
      <c r="H94" s="23">
        <f t="shared" si="13"/>
        <v>2266734.9397590361</v>
      </c>
      <c r="I94" s="5" t="str">
        <f>+'EV PRECIO REFERENCIA'!I94</f>
        <v/>
      </c>
      <c r="J94" s="5" t="str">
        <f>+'EV PRECIO REFERENCIA'!K94</f>
        <v>NO CUMPLE</v>
      </c>
      <c r="K94" s="6">
        <f>+IF(J94="NO OFERTADO",0,IF(J94="NO CUMPLE EV TECNICA",0,IF(J94="NO CUMPLE",0,IF(J94="CUMPLE",('PRECIOS UNITARIOS'!$BB94*500)/I94))))</f>
        <v>0</v>
      </c>
      <c r="L94" s="5">
        <f>+'EV PRECIO REFERENCIA'!L94</f>
        <v>1535.1</v>
      </c>
      <c r="M94" s="5" t="str">
        <f>+'EV PRECIO REFERENCIA'!N94</f>
        <v>CUMPLE</v>
      </c>
      <c r="N94" s="6">
        <f>+IF(M94="NO OFERTADO",0,IF(M94="NO CUMPLE EV TECNICA",0,IF(M94="NO CUMPLE",0,IF(M94="CUMPLE",('PRECIOS UNITARIOS'!$BB94*500)/L94))))</f>
        <v>500.00000000000006</v>
      </c>
      <c r="O94" s="5" t="str">
        <f>+'PRECIOS UNITARIOS'!N94</f>
        <v/>
      </c>
      <c r="P94" s="5" t="str">
        <f>+'EV PRECIO REFERENCIA'!Q94</f>
        <v>NO CUMPLE</v>
      </c>
      <c r="Q94" s="6">
        <f>+IF(P94="NO OFERTADO",0,IF(P94="NO CUMPLE EV TECNICA",0,IF(P94="NO CUMPLE",0,IF(P94="CUMPLE",('PRECIOS UNITARIOS'!$BB94*500)/O94))))</f>
        <v>0</v>
      </c>
      <c r="R94" s="5" t="str">
        <f>+'PRECIOS UNITARIOS'!P94</f>
        <v/>
      </c>
      <c r="S94" s="5" t="str">
        <f>+'EV PRECIO REFERENCIA'!T94</f>
        <v>NO CUMPLE</v>
      </c>
      <c r="T94" s="6">
        <f>+IF(S94="NO OFERTADO",0,IF(S94="NO CUMPLE EV TECNICA",0,IF(S94="NO CUMPLE",0,IF(S94="CUMPLE",('PRECIOS UNITARIOS'!$BB94*500)/R94))))</f>
        <v>0</v>
      </c>
      <c r="U94" s="6" t="str">
        <f>+'EV PRECIO REFERENCIA'!U94</f>
        <v/>
      </c>
      <c r="V94" s="5" t="str">
        <f>+'EV PRECIO REFERENCIA'!W94</f>
        <v>NO CUMPLE</v>
      </c>
      <c r="W94" s="6">
        <f>+IF(V94="NO OFERTADO",0,IF(V94="NO CUMPLE EV TECNICA",0,IF(V94="NO CUMPLE",0,IF(V94="CUMPLE",('PRECIOS UNITARIOS'!$BB94*500)/U94))))</f>
        <v>0</v>
      </c>
      <c r="X94" s="6" t="str">
        <f>+'EV PRECIO REFERENCIA'!X94</f>
        <v/>
      </c>
      <c r="Y94" s="5" t="str">
        <f>+'EV PRECIO REFERENCIA'!Z94</f>
        <v>NO CUMPLE</v>
      </c>
      <c r="Z94" s="6">
        <f>+IF(Y94="NO OFERTADO",0,IF(Y94="NO CUMPLE EV TECNICA",0,IF(Y94="NO CUMPLE",0,IF(Y94="CUMPLE",('PRECIOS UNITARIOS'!$BB94*500)/X94))))</f>
        <v>0</v>
      </c>
      <c r="AA94" s="260" t="str">
        <f>+'PRECIOS UNITARIOS'!X94</f>
        <v/>
      </c>
      <c r="AB94" s="5" t="str">
        <f>+'EV PRECIO REFERENCIA'!AF94</f>
        <v>NO CUMPLE</v>
      </c>
      <c r="AC94" s="6">
        <f>+IF(AB94="NO OFERTADO",0,IF(AB94="NO CUMPLE EV TECNICA",0,IF(AB94="NO CUMPLE",0,IF(AB94="CUMPLE",('PRECIOS UNITARIOS'!$BB94*500)/AA94))))</f>
        <v>0</v>
      </c>
      <c r="AD94" s="5" t="str">
        <f>+'PRECIOS UNITARIOS'!Z94</f>
        <v/>
      </c>
      <c r="AE94" s="5" t="str">
        <f>+'EV PRECIO REFERENCIA'!AI94</f>
        <v>NO CUMPLE</v>
      </c>
      <c r="AF94" s="6">
        <f>+IF(AE94="NO OFERTADO",0,IF(AE94="NO CUMPLE EV TECNICA",0,IF(AE94="NO CUMPLE",0,IF(AE94="CUMPLE",('PRECIOS UNITARIOS'!$BB94*500)/AD94))))</f>
        <v>0</v>
      </c>
      <c r="AG94" s="5" t="str">
        <f>+'PRECIOS UNITARIOS'!AB94</f>
        <v/>
      </c>
      <c r="AH94" s="5" t="str">
        <f>+'EV PRECIO REFERENCIA'!AL94</f>
        <v>NO CUMPLE</v>
      </c>
      <c r="AI94" s="6">
        <f>+IF(AH94="NO OFERTADO",0,IF(AH94="NO CUMPLE EV TECNICA",0,IF(AH94="NO CUMPLE",0,IF(AH94="CUMPLE",('PRECIOS UNITARIOS'!$BB94*500)/AG94))))</f>
        <v>0</v>
      </c>
      <c r="AJ94" s="5" t="str">
        <f>+'PRECIOS UNITARIOS'!AD94</f>
        <v/>
      </c>
      <c r="AK94" s="5" t="str">
        <f>+'EV PRECIO REFERENCIA'!AO94</f>
        <v>NO CUMPLE</v>
      </c>
      <c r="AL94" s="6">
        <f>+IF(AK94="NO OFERTADO",0,IF(AK94="NO CUMPLE EV TECNICA",0,IF(AK94="NO CUMPLE",0,IF(AK94="CUMPLE",('PRECIOS UNITARIOS'!$BB94*500)/AJ94))))</f>
        <v>0</v>
      </c>
      <c r="AM94" s="5">
        <f>+'PRECIOS UNITARIOS'!AF94</f>
        <v>1844.5</v>
      </c>
      <c r="AN94" s="5" t="str">
        <f>+'EV PRECIO REFERENCIA'!AR94</f>
        <v>CUMPLE</v>
      </c>
      <c r="AO94" s="6">
        <f>+IF(AN94="NO OFERTADO",0,IF(AN94="NO CUMPLE EV TECNICA",0,IF(AN94="NO CUMPLE",0,IF(AN94="CUMPLE",('PRECIOS UNITARIOS'!$BB94*500)/AM94))))</f>
        <v>416.12903225806451</v>
      </c>
      <c r="AP94" s="5" t="str">
        <f>+'PRECIOS UNITARIOS'!AH94</f>
        <v/>
      </c>
      <c r="AQ94" s="5" t="str">
        <f>+'EV PRECIO REFERENCIA'!AU94</f>
        <v>NO CUMPLE</v>
      </c>
      <c r="AR94" s="6">
        <f>+IF(AQ94="NO OFERTADO",0,IF(AQ94="NO CUMPLE EV TECNICA",0,IF(AQ94="NO CUMPLE",0,IF(AQ94="CUMPLE",('PRECIOS UNITARIOS'!$BB94*500)/AP94))))</f>
        <v>0</v>
      </c>
      <c r="AS94" s="5" t="str">
        <f>+'PRECIOS UNITARIOS'!AJ94</f>
        <v/>
      </c>
      <c r="AT94" s="5" t="str">
        <f>+'EV PRECIO REFERENCIA'!AX94</f>
        <v>NO CUMPLE</v>
      </c>
      <c r="AU94" s="6">
        <f>+IF(AT94="NO OFERTADO",0,IF(AT94="NO CUMPLE EV TECNICA",0,IF(AT94="NO CUMPLE",0,IF(AT94="CUMPLE",('PRECIOS UNITARIOS'!$BB94*500)/AS94))))</f>
        <v>0</v>
      </c>
      <c r="AV94" s="5" t="str">
        <f>+'EV PRECIO REFERENCIA'!AY94</f>
        <v/>
      </c>
      <c r="AW94" s="5" t="str">
        <f>+'EV PRECIO REFERENCIA'!BA94</f>
        <v>NO CUMPLE</v>
      </c>
      <c r="AX94" s="6">
        <f>+IF(AW94="NO OFERTADO",0,IF(AW94="NO CUMPLE EV TECNICA",0,IF(AW94="NO CUMPLE",0,IF(AW94="CUMPLE",('PRECIOS UNITARIOS'!$BB94*500)/AV94))))</f>
        <v>0</v>
      </c>
      <c r="AY94" s="5" t="str">
        <f>+'EV PRECIO REFERENCIA'!BB94</f>
        <v/>
      </c>
      <c r="AZ94" s="5" t="str">
        <f>+'EV PRECIO REFERENCIA'!BD94</f>
        <v>NO CUMPLE</v>
      </c>
      <c r="BA94" s="6">
        <f>+IF(AZ94="NO OFERTADO",0,IF(AZ94="NO CUMPLE EV TECNICA",0,IF(AZ94="NO CUMPLE",0,IF(AZ94="CUMPLE",('PRECIOS UNITARIOS'!$BB94*500)/AY94))))</f>
        <v>0</v>
      </c>
      <c r="BB94" s="5" t="str">
        <f>+'PRECIOS UNITARIOS'!AP94</f>
        <v/>
      </c>
      <c r="BC94" s="5" t="str">
        <f>+'EV PRECIO REFERENCIA'!BG94</f>
        <v>NO CUMPLE</v>
      </c>
      <c r="BD94" s="6">
        <f>+IF(BC94="NO OFERTADO",0,IF(BC94="NO CUMPLE EV TECNICA",0,IF(BC94="NO CUMPLE",0,IF(BC94="CUMPLE",('PRECIOS UNITARIOS'!$BB94*500)/BB94))))</f>
        <v>0</v>
      </c>
      <c r="BE94" s="5">
        <f>+'PRECIOS UNITARIOS'!AR94</f>
        <v>1666</v>
      </c>
      <c r="BF94" s="5" t="str">
        <f>+'EV PRECIO REFERENCIA'!BJ94</f>
        <v>CUMPLE</v>
      </c>
      <c r="BG94" s="6">
        <f>+IF(BF94="NO OFERTADO",0,IF(BF94="NO CUMPLE EV TECNICA",0,IF(BF94="NO CUMPLE",0,IF(BF94="CUMPLE",('PRECIOS UNITARIOS'!$BB94*500)/BE94))))</f>
        <v>460.71428571428572</v>
      </c>
      <c r="BH94" s="5" t="str">
        <f>+'EV PRECIO REFERENCIA'!BK94</f>
        <v/>
      </c>
      <c r="BI94" s="5" t="str">
        <f>+'EV PRECIO REFERENCIA'!BM94</f>
        <v>NO CUMPLE</v>
      </c>
      <c r="BJ94" s="6">
        <f>+IF(BI94="NO OFERTADO",0,IF(BI94="NO CUMPLE EV TECNICA",0,IF(BI94="NO CUMPLE",0,IF(BI94="CUMPLE",('PRECIOS UNITARIOS'!$BB94*500)/BH94))))</f>
        <v>0</v>
      </c>
      <c r="BK94" s="5" t="str">
        <f>+'EV PRECIO REFERENCIA'!BQ94</f>
        <v/>
      </c>
      <c r="BL94" s="5" t="str">
        <f>+'EV PRECIO REFERENCIA'!BS94</f>
        <v>NO CUMPLE</v>
      </c>
      <c r="BM94" s="6">
        <f>+IF(BL94="NO OFERTADO",0,IF(BL94="NO CUMPLE EV TECNICA",0,IF(BL94="NO CUMPLE",0,IF(BL94="CUMPLE",('PRECIOS UNITARIOS'!$BB94*500)/BK94))))</f>
        <v>0</v>
      </c>
      <c r="BN94" s="5">
        <f>+'PRECIOS UNITARIOS'!AX94</f>
        <v>1893</v>
      </c>
      <c r="BO94" s="5" t="str">
        <f>+'EV PRECIO REFERENCIA'!BV94</f>
        <v>CUMPLE</v>
      </c>
      <c r="BP94" s="6">
        <f>+IF(BO94="NO OFERTADO",0,IF(BO94="NO CUMPLE EV TECNICA",0,IF(BO94="NO CUMPLE",0,IF(BO94="CUMPLE",('PRECIOS UNITARIOS'!$BB94*500)/BN94))))</f>
        <v>405.46751188589542</v>
      </c>
      <c r="BQ94" s="6">
        <f t="shared" si="12"/>
        <v>500.00000000000006</v>
      </c>
      <c r="BR94" s="6" t="s">
        <v>1001</v>
      </c>
      <c r="BS94" s="6">
        <f>MAX($K94,$Q94,$T94,$AF94,$AI94,$AL94,$AO94,$AU94,$BD94,$BG94,$BP94,$AC94)</f>
        <v>460.71428571428572</v>
      </c>
      <c r="BT94" s="6" t="s">
        <v>831</v>
      </c>
      <c r="BU94" s="6">
        <f>MAX($K94,$Q94,$T94,$AF94,$AI94,$AL94,$AO94,$AU94,$BD94,$BP94,$AC94)</f>
        <v>416.12903225806451</v>
      </c>
      <c r="BV94" s="6" t="s">
        <v>724</v>
      </c>
      <c r="BW94" s="6" t="s">
        <v>1001</v>
      </c>
      <c r="BX94" s="3" t="e">
        <v>#N/A</v>
      </c>
    </row>
    <row r="95" spans="1:77" ht="25.5" x14ac:dyDescent="0.2">
      <c r="A95" s="18">
        <f t="shared" si="11"/>
        <v>86</v>
      </c>
      <c r="B95" s="22" t="str">
        <f>VLOOKUP(A95,'PRECIOS UNITARIOS'!A95:B426,2,0)</f>
        <v>DM528</v>
      </c>
      <c r="C95" s="135" t="str">
        <f>VLOOKUP(A95,'PRECIOS UNITARIOS'!A95:C426,3,0)</f>
        <v>GUANTE CIRUGIA N 7.0 ESTERIL SIN TALCO</v>
      </c>
      <c r="D95" s="18">
        <f>VLOOKUP(A95,'PRECIOS UNITARIOS'!A95:D426,4,0)</f>
        <v>1</v>
      </c>
      <c r="E95" s="23" t="str">
        <f>VLOOKUP(A95,'PRECIOS UNITARIOS'!A95:E426,5,0)</f>
        <v>UN</v>
      </c>
      <c r="F95" s="23">
        <f>VLOOKUP(A95,'PRECIOS UNITARIOS'!A95:F426,6,0)</f>
        <v>1777.8313253012047</v>
      </c>
      <c r="G95" s="23">
        <f>VLOOKUP(A95,'PRECIOS UNITARIOS'!A95:G426,7,0)</f>
        <v>1824</v>
      </c>
      <c r="H95" s="23">
        <f t="shared" si="13"/>
        <v>3242764.3373493976</v>
      </c>
      <c r="I95" s="5" t="str">
        <f>+'EV PRECIO REFERENCIA'!I95</f>
        <v/>
      </c>
      <c r="J95" s="5" t="str">
        <f>+'EV PRECIO REFERENCIA'!K95</f>
        <v>NO CUMPLE</v>
      </c>
      <c r="K95" s="6">
        <f>+IF(J95="NO OFERTADO",0,IF(J95="NO CUMPLE EV TECNICA",0,IF(J95="NO CUMPLE",0,IF(J95="CUMPLE",('PRECIOS UNITARIOS'!$BB95*500)/I95))))</f>
        <v>0</v>
      </c>
      <c r="L95" s="5">
        <f>+'EV PRECIO REFERENCIA'!L95</f>
        <v>1535.1</v>
      </c>
      <c r="M95" s="5" t="str">
        <f>+'EV PRECIO REFERENCIA'!N95</f>
        <v>CUMPLE</v>
      </c>
      <c r="N95" s="6">
        <f>+IF(M95="NO OFERTADO",0,IF(M95="NO CUMPLE EV TECNICA",0,IF(M95="NO CUMPLE",0,IF(M95="CUMPLE",('PRECIOS UNITARIOS'!$BB95*500)/L95))))</f>
        <v>500.00000000000006</v>
      </c>
      <c r="O95" s="5" t="str">
        <f>+'PRECIOS UNITARIOS'!N95</f>
        <v/>
      </c>
      <c r="P95" s="5" t="str">
        <f>+'EV PRECIO REFERENCIA'!Q95</f>
        <v>NO CUMPLE</v>
      </c>
      <c r="Q95" s="6">
        <f>+IF(P95="NO OFERTADO",0,IF(P95="NO CUMPLE EV TECNICA",0,IF(P95="NO CUMPLE",0,IF(P95="CUMPLE",('PRECIOS UNITARIOS'!$BB95*500)/O95))))</f>
        <v>0</v>
      </c>
      <c r="R95" s="5" t="str">
        <f>+'PRECIOS UNITARIOS'!P95</f>
        <v/>
      </c>
      <c r="S95" s="5" t="str">
        <f>+'EV PRECIO REFERENCIA'!T95</f>
        <v>NO CUMPLE</v>
      </c>
      <c r="T95" s="6">
        <f>+IF(S95="NO OFERTADO",0,IF(S95="NO CUMPLE EV TECNICA",0,IF(S95="NO CUMPLE",0,IF(S95="CUMPLE",('PRECIOS UNITARIOS'!$BB95*500)/R95))))</f>
        <v>0</v>
      </c>
      <c r="U95" s="6" t="str">
        <f>+'EV PRECIO REFERENCIA'!U95</f>
        <v/>
      </c>
      <c r="V95" s="5" t="str">
        <f>+'EV PRECIO REFERENCIA'!W95</f>
        <v>NO CUMPLE</v>
      </c>
      <c r="W95" s="6">
        <f>+IF(V95="NO OFERTADO",0,IF(V95="NO CUMPLE EV TECNICA",0,IF(V95="NO CUMPLE",0,IF(V95="CUMPLE",('PRECIOS UNITARIOS'!$BB95*500)/U95))))</f>
        <v>0</v>
      </c>
      <c r="X95" s="6" t="str">
        <f>+'EV PRECIO REFERENCIA'!X95</f>
        <v/>
      </c>
      <c r="Y95" s="5" t="str">
        <f>+'EV PRECIO REFERENCIA'!Z95</f>
        <v>NO CUMPLE</v>
      </c>
      <c r="Z95" s="6">
        <f>+IF(Y95="NO OFERTADO",0,IF(Y95="NO CUMPLE EV TECNICA",0,IF(Y95="NO CUMPLE",0,IF(Y95="CUMPLE",('PRECIOS UNITARIOS'!$BB95*500)/X95))))</f>
        <v>0</v>
      </c>
      <c r="AA95" s="260" t="str">
        <f>+'PRECIOS UNITARIOS'!X95</f>
        <v/>
      </c>
      <c r="AB95" s="5" t="str">
        <f>+'EV PRECIO REFERENCIA'!AF95</f>
        <v>NO CUMPLE</v>
      </c>
      <c r="AC95" s="6">
        <f>+IF(AB95="NO OFERTADO",0,IF(AB95="NO CUMPLE EV TECNICA",0,IF(AB95="NO CUMPLE",0,IF(AB95="CUMPLE",('PRECIOS UNITARIOS'!$BB95*500)/AA95))))</f>
        <v>0</v>
      </c>
      <c r="AD95" s="5" t="str">
        <f>+'PRECIOS UNITARIOS'!Z95</f>
        <v/>
      </c>
      <c r="AE95" s="5" t="str">
        <f>+'EV PRECIO REFERENCIA'!AI95</f>
        <v>NO CUMPLE</v>
      </c>
      <c r="AF95" s="6">
        <f>+IF(AE95="NO OFERTADO",0,IF(AE95="NO CUMPLE EV TECNICA",0,IF(AE95="NO CUMPLE",0,IF(AE95="CUMPLE",('PRECIOS UNITARIOS'!$BB95*500)/AD95))))</f>
        <v>0</v>
      </c>
      <c r="AG95" s="5" t="str">
        <f>+'PRECIOS UNITARIOS'!AB95</f>
        <v/>
      </c>
      <c r="AH95" s="5" t="str">
        <f>+'EV PRECIO REFERENCIA'!AL95</f>
        <v>NO CUMPLE</v>
      </c>
      <c r="AI95" s="6">
        <f>+IF(AH95="NO OFERTADO",0,IF(AH95="NO CUMPLE EV TECNICA",0,IF(AH95="NO CUMPLE",0,IF(AH95="CUMPLE",('PRECIOS UNITARIOS'!$BB95*500)/AG95))))</f>
        <v>0</v>
      </c>
      <c r="AJ95" s="5" t="str">
        <f>+'PRECIOS UNITARIOS'!AD95</f>
        <v/>
      </c>
      <c r="AK95" s="5" t="str">
        <f>+'EV PRECIO REFERENCIA'!AO95</f>
        <v>NO CUMPLE</v>
      </c>
      <c r="AL95" s="6">
        <f>+IF(AK95="NO OFERTADO",0,IF(AK95="NO CUMPLE EV TECNICA",0,IF(AK95="NO CUMPLE",0,IF(AK95="CUMPLE",('PRECIOS UNITARIOS'!$BB95*500)/AJ95))))</f>
        <v>0</v>
      </c>
      <c r="AM95" s="5">
        <f>+'PRECIOS UNITARIOS'!AF95</f>
        <v>1844.5</v>
      </c>
      <c r="AN95" s="5" t="str">
        <f>+'EV PRECIO REFERENCIA'!AR95</f>
        <v>CUMPLE</v>
      </c>
      <c r="AO95" s="6">
        <f>+IF(AN95="NO OFERTADO",0,IF(AN95="NO CUMPLE EV TECNICA",0,IF(AN95="NO CUMPLE",0,IF(AN95="CUMPLE",('PRECIOS UNITARIOS'!$BB95*500)/AM95))))</f>
        <v>416.12903225806451</v>
      </c>
      <c r="AP95" s="5" t="str">
        <f>+'PRECIOS UNITARIOS'!AH95</f>
        <v/>
      </c>
      <c r="AQ95" s="5" t="str">
        <f>+'EV PRECIO REFERENCIA'!AU95</f>
        <v>NO CUMPLE</v>
      </c>
      <c r="AR95" s="6">
        <f>+IF(AQ95="NO OFERTADO",0,IF(AQ95="NO CUMPLE EV TECNICA",0,IF(AQ95="NO CUMPLE",0,IF(AQ95="CUMPLE",('PRECIOS UNITARIOS'!$BB95*500)/AP95))))</f>
        <v>0</v>
      </c>
      <c r="AS95" s="5" t="str">
        <f>+'PRECIOS UNITARIOS'!AJ95</f>
        <v/>
      </c>
      <c r="AT95" s="5" t="str">
        <f>+'EV PRECIO REFERENCIA'!AX95</f>
        <v>NO CUMPLE</v>
      </c>
      <c r="AU95" s="6">
        <f>+IF(AT95="NO OFERTADO",0,IF(AT95="NO CUMPLE EV TECNICA",0,IF(AT95="NO CUMPLE",0,IF(AT95="CUMPLE",('PRECIOS UNITARIOS'!$BB95*500)/AS95))))</f>
        <v>0</v>
      </c>
      <c r="AV95" s="5" t="str">
        <f>+'EV PRECIO REFERENCIA'!AY95</f>
        <v/>
      </c>
      <c r="AW95" s="5" t="str">
        <f>+'EV PRECIO REFERENCIA'!BA95</f>
        <v>NO CUMPLE</v>
      </c>
      <c r="AX95" s="6">
        <f>+IF(AW95="NO OFERTADO",0,IF(AW95="NO CUMPLE EV TECNICA",0,IF(AW95="NO CUMPLE",0,IF(AW95="CUMPLE",('PRECIOS UNITARIOS'!$BB95*500)/AV95))))</f>
        <v>0</v>
      </c>
      <c r="AY95" s="5">
        <f>+'EV PRECIO REFERENCIA'!BB95</f>
        <v>1827</v>
      </c>
      <c r="AZ95" s="5" t="str">
        <f>+'EV PRECIO REFERENCIA'!BD95</f>
        <v>CUMPLE</v>
      </c>
      <c r="BA95" s="6">
        <f>+IF(AZ95="NO OFERTADO",0,IF(AZ95="NO CUMPLE EV TECNICA",0,IF(AZ95="NO CUMPLE",0,IF(AZ95="CUMPLE",('PRECIOS UNITARIOS'!$BB95*500)/AY95))))</f>
        <v>420.11494252873564</v>
      </c>
      <c r="BB95" s="5" t="str">
        <f>+'PRECIOS UNITARIOS'!AP95</f>
        <v/>
      </c>
      <c r="BC95" s="5" t="str">
        <f>+'EV PRECIO REFERENCIA'!BG95</f>
        <v>NO CUMPLE</v>
      </c>
      <c r="BD95" s="6">
        <f>+IF(BC95="NO OFERTADO",0,IF(BC95="NO CUMPLE EV TECNICA",0,IF(BC95="NO CUMPLE",0,IF(BC95="CUMPLE",('PRECIOS UNITARIOS'!$BB95*500)/BB95))))</f>
        <v>0</v>
      </c>
      <c r="BE95" s="5">
        <f>+'PRECIOS UNITARIOS'!AR95</f>
        <v>1666</v>
      </c>
      <c r="BF95" s="5" t="str">
        <f>+'EV PRECIO REFERENCIA'!BJ95</f>
        <v>CUMPLE</v>
      </c>
      <c r="BG95" s="6">
        <f>+IF(BF95="NO OFERTADO",0,IF(BF95="NO CUMPLE EV TECNICA",0,IF(BF95="NO CUMPLE",0,IF(BF95="CUMPLE",('PRECIOS UNITARIOS'!$BB95*500)/BE95))))</f>
        <v>460.71428571428572</v>
      </c>
      <c r="BH95" s="5" t="str">
        <f>+'EV PRECIO REFERENCIA'!BK95</f>
        <v/>
      </c>
      <c r="BI95" s="5" t="str">
        <f>+'EV PRECIO REFERENCIA'!BM95</f>
        <v>NO CUMPLE</v>
      </c>
      <c r="BJ95" s="6">
        <f>+IF(BI95="NO OFERTADO",0,IF(BI95="NO CUMPLE EV TECNICA",0,IF(BI95="NO CUMPLE",0,IF(BI95="CUMPLE",('PRECIOS UNITARIOS'!$BB95*500)/BH95))))</f>
        <v>0</v>
      </c>
      <c r="BK95" s="5" t="str">
        <f>+'EV PRECIO REFERENCIA'!BQ95</f>
        <v/>
      </c>
      <c r="BL95" s="5" t="str">
        <f>+'EV PRECIO REFERENCIA'!BS95</f>
        <v>NO CUMPLE</v>
      </c>
      <c r="BM95" s="6">
        <f>+IF(BL95="NO OFERTADO",0,IF(BL95="NO CUMPLE EV TECNICA",0,IF(BL95="NO CUMPLE",0,IF(BL95="CUMPLE",('PRECIOS UNITARIOS'!$BB95*500)/BK95))))</f>
        <v>0</v>
      </c>
      <c r="BN95" s="5">
        <f>+'PRECIOS UNITARIOS'!AX95</f>
        <v>1893</v>
      </c>
      <c r="BO95" s="5" t="str">
        <f>+'EV PRECIO REFERENCIA'!BV95</f>
        <v>CUMPLE</v>
      </c>
      <c r="BP95" s="6">
        <f>+IF(BO95="NO OFERTADO",0,IF(BO95="NO CUMPLE EV TECNICA",0,IF(BO95="NO CUMPLE",0,IF(BO95="CUMPLE",('PRECIOS UNITARIOS'!$BB95*500)/BN95))))</f>
        <v>405.46751188589542</v>
      </c>
      <c r="BQ95" s="6">
        <f t="shared" si="12"/>
        <v>500.00000000000006</v>
      </c>
      <c r="BR95" s="6" t="s">
        <v>1001</v>
      </c>
      <c r="BS95" s="6">
        <f>MAX($K95,$Q95,$T95,$AF95,$AI95,$AL95,$AO95,$AU95,$BD95,$BG95,$BP95,$AC95)</f>
        <v>460.71428571428572</v>
      </c>
      <c r="BT95" s="6" t="s">
        <v>831</v>
      </c>
      <c r="BU95" s="6">
        <f>MAX($K95,$Q95,$T95,$AF95,$AI95,$AL95,$AO95,$AU95,$BD95,$BP95,$AC95)</f>
        <v>416.12903225806451</v>
      </c>
      <c r="BV95" s="6" t="s">
        <v>724</v>
      </c>
      <c r="BW95" s="6" t="s">
        <v>1001</v>
      </c>
      <c r="BX95" s="3" t="e">
        <v>#N/A</v>
      </c>
    </row>
    <row r="96" spans="1:77" ht="25.5" x14ac:dyDescent="0.2">
      <c r="A96" s="18">
        <f t="shared" si="11"/>
        <v>87</v>
      </c>
      <c r="B96" s="22" t="str">
        <f>VLOOKUP(A96,'PRECIOS UNITARIOS'!A96:B427,2,0)</f>
        <v>DM530</v>
      </c>
      <c r="C96" s="135" t="str">
        <f>VLOOKUP(A96,'PRECIOS UNITARIOS'!A96:C427,3,0)</f>
        <v>GUANTE CIRUGIA N 7.5 ESTERIL SIN TALCO</v>
      </c>
      <c r="D96" s="18">
        <f>VLOOKUP(A96,'PRECIOS UNITARIOS'!A96:D427,4,0)</f>
        <v>1</v>
      </c>
      <c r="E96" s="23" t="str">
        <f>VLOOKUP(A96,'PRECIOS UNITARIOS'!A96:E427,5,0)</f>
        <v>UN</v>
      </c>
      <c r="F96" s="23">
        <f>VLOOKUP(A96,'PRECIOS UNITARIOS'!A96:F427,6,0)</f>
        <v>1777.8313253012047</v>
      </c>
      <c r="G96" s="23">
        <f>VLOOKUP(A96,'PRECIOS UNITARIOS'!A96:G427,7,0)</f>
        <v>626</v>
      </c>
      <c r="H96" s="23">
        <f t="shared" si="13"/>
        <v>1112922.4096385541</v>
      </c>
      <c r="I96" s="5" t="str">
        <f>+'EV PRECIO REFERENCIA'!I96</f>
        <v/>
      </c>
      <c r="J96" s="5" t="str">
        <f>+'EV PRECIO REFERENCIA'!K96</f>
        <v>NO CUMPLE</v>
      </c>
      <c r="K96" s="6">
        <f>+IF(J96="NO OFERTADO",0,IF(J96="NO CUMPLE EV TECNICA",0,IF(J96="NO CUMPLE",0,IF(J96="CUMPLE",('PRECIOS UNITARIOS'!$BB96*500)/I96))))</f>
        <v>0</v>
      </c>
      <c r="L96" s="5">
        <f>+'EV PRECIO REFERENCIA'!L96</f>
        <v>1535.1</v>
      </c>
      <c r="M96" s="5" t="str">
        <f>+'EV PRECIO REFERENCIA'!N96</f>
        <v>CUMPLE</v>
      </c>
      <c r="N96" s="6">
        <f>+IF(M96="NO OFERTADO",0,IF(M96="NO CUMPLE EV TECNICA",0,IF(M96="NO CUMPLE",0,IF(M96="CUMPLE",('PRECIOS UNITARIOS'!$BB96*500)/L96))))</f>
        <v>500.00000000000006</v>
      </c>
      <c r="O96" s="5" t="str">
        <f>+'PRECIOS UNITARIOS'!N96</f>
        <v/>
      </c>
      <c r="P96" s="5" t="str">
        <f>+'EV PRECIO REFERENCIA'!Q96</f>
        <v>NO CUMPLE</v>
      </c>
      <c r="Q96" s="6">
        <f>+IF(P96="NO OFERTADO",0,IF(P96="NO CUMPLE EV TECNICA",0,IF(P96="NO CUMPLE",0,IF(P96="CUMPLE",('PRECIOS UNITARIOS'!$BB96*500)/O96))))</f>
        <v>0</v>
      </c>
      <c r="R96" s="5" t="str">
        <f>+'PRECIOS UNITARIOS'!P96</f>
        <v/>
      </c>
      <c r="S96" s="5" t="str">
        <f>+'EV PRECIO REFERENCIA'!T96</f>
        <v>NO CUMPLE</v>
      </c>
      <c r="T96" s="6">
        <f>+IF(S96="NO OFERTADO",0,IF(S96="NO CUMPLE EV TECNICA",0,IF(S96="NO CUMPLE",0,IF(S96="CUMPLE",('PRECIOS UNITARIOS'!$BB96*500)/R96))))</f>
        <v>0</v>
      </c>
      <c r="U96" s="6" t="str">
        <f>+'EV PRECIO REFERENCIA'!U96</f>
        <v/>
      </c>
      <c r="V96" s="5" t="str">
        <f>+'EV PRECIO REFERENCIA'!W96</f>
        <v>NO CUMPLE</v>
      </c>
      <c r="W96" s="6">
        <f>+IF(V96="NO OFERTADO",0,IF(V96="NO CUMPLE EV TECNICA",0,IF(V96="NO CUMPLE",0,IF(V96="CUMPLE",('PRECIOS UNITARIOS'!$BB96*500)/U96))))</f>
        <v>0</v>
      </c>
      <c r="X96" s="6" t="str">
        <f>+'EV PRECIO REFERENCIA'!X96</f>
        <v/>
      </c>
      <c r="Y96" s="5" t="str">
        <f>+'EV PRECIO REFERENCIA'!Z96</f>
        <v>NO CUMPLE</v>
      </c>
      <c r="Z96" s="6">
        <f>+IF(Y96="NO OFERTADO",0,IF(Y96="NO CUMPLE EV TECNICA",0,IF(Y96="NO CUMPLE",0,IF(Y96="CUMPLE",('PRECIOS UNITARIOS'!$BB96*500)/X96))))</f>
        <v>0</v>
      </c>
      <c r="AA96" s="260" t="str">
        <f>+'PRECIOS UNITARIOS'!X96</f>
        <v/>
      </c>
      <c r="AB96" s="5" t="str">
        <f>+'EV PRECIO REFERENCIA'!AF96</f>
        <v>NO CUMPLE</v>
      </c>
      <c r="AC96" s="6">
        <f>+IF(AB96="NO OFERTADO",0,IF(AB96="NO CUMPLE EV TECNICA",0,IF(AB96="NO CUMPLE",0,IF(AB96="CUMPLE",('PRECIOS UNITARIOS'!$BB96*500)/AA96))))</f>
        <v>0</v>
      </c>
      <c r="AD96" s="5" t="str">
        <f>+'PRECIOS UNITARIOS'!Z96</f>
        <v/>
      </c>
      <c r="AE96" s="5" t="str">
        <f>+'EV PRECIO REFERENCIA'!AI96</f>
        <v>NO CUMPLE</v>
      </c>
      <c r="AF96" s="6">
        <f>+IF(AE96="NO OFERTADO",0,IF(AE96="NO CUMPLE EV TECNICA",0,IF(AE96="NO CUMPLE",0,IF(AE96="CUMPLE",('PRECIOS UNITARIOS'!$BB96*500)/AD96))))</f>
        <v>0</v>
      </c>
      <c r="AG96" s="5" t="str">
        <f>+'PRECIOS UNITARIOS'!AB96</f>
        <v/>
      </c>
      <c r="AH96" s="5" t="str">
        <f>+'EV PRECIO REFERENCIA'!AL96</f>
        <v>NO CUMPLE</v>
      </c>
      <c r="AI96" s="6">
        <f>+IF(AH96="NO OFERTADO",0,IF(AH96="NO CUMPLE EV TECNICA",0,IF(AH96="NO CUMPLE",0,IF(AH96="CUMPLE",('PRECIOS UNITARIOS'!$BB96*500)/AG96))))</f>
        <v>0</v>
      </c>
      <c r="AJ96" s="5" t="str">
        <f>+'PRECIOS UNITARIOS'!AD96</f>
        <v/>
      </c>
      <c r="AK96" s="5" t="str">
        <f>+'EV PRECIO REFERENCIA'!AO96</f>
        <v>NO CUMPLE</v>
      </c>
      <c r="AL96" s="6">
        <f>+IF(AK96="NO OFERTADO",0,IF(AK96="NO CUMPLE EV TECNICA",0,IF(AK96="NO CUMPLE",0,IF(AK96="CUMPLE",('PRECIOS UNITARIOS'!$BB96*500)/AJ96))))</f>
        <v>0</v>
      </c>
      <c r="AM96" s="5">
        <f>+'PRECIOS UNITARIOS'!AF96</f>
        <v>1844.5</v>
      </c>
      <c r="AN96" s="5" t="str">
        <f>+'EV PRECIO REFERENCIA'!AR96</f>
        <v>CUMPLE</v>
      </c>
      <c r="AO96" s="6">
        <f>+IF(AN96="NO OFERTADO",0,IF(AN96="NO CUMPLE EV TECNICA",0,IF(AN96="NO CUMPLE",0,IF(AN96="CUMPLE",('PRECIOS UNITARIOS'!$BB96*500)/AM96))))</f>
        <v>416.12903225806451</v>
      </c>
      <c r="AP96" s="5" t="str">
        <f>+'PRECIOS UNITARIOS'!AH96</f>
        <v/>
      </c>
      <c r="AQ96" s="5" t="str">
        <f>+'EV PRECIO REFERENCIA'!AU96</f>
        <v>NO CUMPLE</v>
      </c>
      <c r="AR96" s="6">
        <f>+IF(AQ96="NO OFERTADO",0,IF(AQ96="NO CUMPLE EV TECNICA",0,IF(AQ96="NO CUMPLE",0,IF(AQ96="CUMPLE",('PRECIOS UNITARIOS'!$BB96*500)/AP96))))</f>
        <v>0</v>
      </c>
      <c r="AS96" s="5" t="str">
        <f>+'PRECIOS UNITARIOS'!AJ96</f>
        <v/>
      </c>
      <c r="AT96" s="5" t="str">
        <f>+'EV PRECIO REFERENCIA'!AX96</f>
        <v>NO CUMPLE</v>
      </c>
      <c r="AU96" s="6">
        <f>+IF(AT96="NO OFERTADO",0,IF(AT96="NO CUMPLE EV TECNICA",0,IF(AT96="NO CUMPLE",0,IF(AT96="CUMPLE",('PRECIOS UNITARIOS'!$BB96*500)/AS96))))</f>
        <v>0</v>
      </c>
      <c r="AV96" s="5" t="str">
        <f>+'EV PRECIO REFERENCIA'!AY96</f>
        <v/>
      </c>
      <c r="AW96" s="5" t="str">
        <f>+'EV PRECIO REFERENCIA'!BA96</f>
        <v>NO CUMPLE</v>
      </c>
      <c r="AX96" s="6">
        <f>+IF(AW96="NO OFERTADO",0,IF(AW96="NO CUMPLE EV TECNICA",0,IF(AW96="NO CUMPLE",0,IF(AW96="CUMPLE",('PRECIOS UNITARIOS'!$BB96*500)/AV96))))</f>
        <v>0</v>
      </c>
      <c r="AY96" s="5">
        <f>+'EV PRECIO REFERENCIA'!BB96</f>
        <v>1827</v>
      </c>
      <c r="AZ96" s="5" t="str">
        <f>+'EV PRECIO REFERENCIA'!BD96</f>
        <v>CUMPLE</v>
      </c>
      <c r="BA96" s="6">
        <f>+IF(AZ96="NO OFERTADO",0,IF(AZ96="NO CUMPLE EV TECNICA",0,IF(AZ96="NO CUMPLE",0,IF(AZ96="CUMPLE",('PRECIOS UNITARIOS'!$BB96*500)/AY96))))</f>
        <v>420.11494252873564</v>
      </c>
      <c r="BB96" s="5">
        <f>+'PRECIOS UNITARIOS'!AP96</f>
        <v>1758</v>
      </c>
      <c r="BC96" s="5" t="str">
        <f>+'EV PRECIO REFERENCIA'!BG96</f>
        <v>CUMPLE</v>
      </c>
      <c r="BD96" s="6">
        <f>+IF(BC96="NO OFERTADO",0,IF(BC96="NO CUMPLE EV TECNICA",0,IF(BC96="NO CUMPLE",0,IF(BC96="CUMPLE",('PRECIOS UNITARIOS'!$BB96*500)/BB96))))</f>
        <v>436.60409556313994</v>
      </c>
      <c r="BE96" s="5">
        <f>+'PRECIOS UNITARIOS'!AR96</f>
        <v>1666</v>
      </c>
      <c r="BF96" s="5" t="str">
        <f>+'EV PRECIO REFERENCIA'!BJ96</f>
        <v>CUMPLE</v>
      </c>
      <c r="BG96" s="6">
        <f>+IF(BF96="NO OFERTADO",0,IF(BF96="NO CUMPLE EV TECNICA",0,IF(BF96="NO CUMPLE",0,IF(BF96="CUMPLE",('PRECIOS UNITARIOS'!$BB96*500)/BE96))))</f>
        <v>460.71428571428572</v>
      </c>
      <c r="BH96" s="5" t="str">
        <f>+'EV PRECIO REFERENCIA'!BK96</f>
        <v/>
      </c>
      <c r="BI96" s="5" t="str">
        <f>+'EV PRECIO REFERENCIA'!BM96</f>
        <v>NO CUMPLE</v>
      </c>
      <c r="BJ96" s="6">
        <f>+IF(BI96="NO OFERTADO",0,IF(BI96="NO CUMPLE EV TECNICA",0,IF(BI96="NO CUMPLE",0,IF(BI96="CUMPLE",('PRECIOS UNITARIOS'!$BB96*500)/BH96))))</f>
        <v>0</v>
      </c>
      <c r="BK96" s="5" t="str">
        <f>+'EV PRECIO REFERENCIA'!BQ96</f>
        <v/>
      </c>
      <c r="BL96" s="5" t="str">
        <f>+'EV PRECIO REFERENCIA'!BS96</f>
        <v>NO CUMPLE</v>
      </c>
      <c r="BM96" s="6">
        <f>+IF(BL96="NO OFERTADO",0,IF(BL96="NO CUMPLE EV TECNICA",0,IF(BL96="NO CUMPLE",0,IF(BL96="CUMPLE",('PRECIOS UNITARIOS'!$BB96*500)/BK96))))</f>
        <v>0</v>
      </c>
      <c r="BN96" s="5">
        <f>+'PRECIOS UNITARIOS'!AX96</f>
        <v>1893</v>
      </c>
      <c r="BO96" s="5" t="str">
        <f>+'EV PRECIO REFERENCIA'!BV96</f>
        <v>CUMPLE</v>
      </c>
      <c r="BP96" s="6">
        <f>+IF(BO96="NO OFERTADO",0,IF(BO96="NO CUMPLE EV TECNICA",0,IF(BO96="NO CUMPLE",0,IF(BO96="CUMPLE",('PRECIOS UNITARIOS'!$BB96*500)/BN96))))</f>
        <v>405.46751188589542</v>
      </c>
      <c r="BQ96" s="6">
        <f t="shared" si="12"/>
        <v>500.00000000000006</v>
      </c>
      <c r="BR96" s="6" t="s">
        <v>1001</v>
      </c>
      <c r="BS96" s="6">
        <f>MAX($K96,$Q96,$T96,$AF96,$AI96,$AL96,$AO96,$AU96,$BD96,$BG96,$BP96,$AC96)</f>
        <v>460.71428571428572</v>
      </c>
      <c r="BT96" s="6" t="s">
        <v>831</v>
      </c>
      <c r="BU96" s="6">
        <f>MAX($K96,$Q96,$T96,$AF96,$AI96,$AL96,$AO96,$AU96,$BD96,$BP96,$AC96)</f>
        <v>436.60409556313994</v>
      </c>
      <c r="BV96" s="6" t="s">
        <v>727</v>
      </c>
      <c r="BW96" s="6" t="s">
        <v>1001</v>
      </c>
      <c r="BX96" s="3" t="e">
        <v>#N/A</v>
      </c>
    </row>
    <row r="97" spans="1:77" ht="25.5" x14ac:dyDescent="0.2">
      <c r="A97" s="18">
        <f t="shared" si="11"/>
        <v>88</v>
      </c>
      <c r="B97" s="22" t="str">
        <f>VLOOKUP(A97,'PRECIOS UNITARIOS'!A97:B428,2,0)</f>
        <v>DM532</v>
      </c>
      <c r="C97" s="135" t="str">
        <f>VLOOKUP(A97,'PRECIOS UNITARIOS'!A97:C428,3,0)</f>
        <v>GUANTE CIRUGIA N 8.0 ESTERIL SIN TALCO</v>
      </c>
      <c r="D97" s="18">
        <f>VLOOKUP(A97,'PRECIOS UNITARIOS'!A97:D428,4,0)</f>
        <v>1</v>
      </c>
      <c r="E97" s="23" t="str">
        <f>VLOOKUP(A97,'PRECIOS UNITARIOS'!A97:E428,5,0)</f>
        <v>UN</v>
      </c>
      <c r="F97" s="23">
        <f>VLOOKUP(A97,'PRECIOS UNITARIOS'!A97:F428,6,0)</f>
        <v>1777.8313253012047</v>
      </c>
      <c r="G97" s="23">
        <f>VLOOKUP(A97,'PRECIOS UNITARIOS'!A97:G428,7,0)</f>
        <v>506</v>
      </c>
      <c r="H97" s="23">
        <f t="shared" si="13"/>
        <v>899582.65060240962</v>
      </c>
      <c r="I97" s="5" t="str">
        <f>+'EV PRECIO REFERENCIA'!I97</f>
        <v/>
      </c>
      <c r="J97" s="5" t="str">
        <f>+'EV PRECIO REFERENCIA'!K97</f>
        <v>NO CUMPLE</v>
      </c>
      <c r="K97" s="6">
        <f>+IF(J97="NO OFERTADO",0,IF(J97="NO CUMPLE EV TECNICA",0,IF(J97="NO CUMPLE",0,IF(J97="CUMPLE",('PRECIOS UNITARIOS'!$BB97*500)/I97))))</f>
        <v>0</v>
      </c>
      <c r="L97" s="5">
        <f>+'EV PRECIO REFERENCIA'!L97</f>
        <v>1535.1</v>
      </c>
      <c r="M97" s="5" t="str">
        <f>+'EV PRECIO REFERENCIA'!N97</f>
        <v>CUMPLE</v>
      </c>
      <c r="N97" s="6">
        <f>+IF(M97="NO OFERTADO",0,IF(M97="NO CUMPLE EV TECNICA",0,IF(M97="NO CUMPLE",0,IF(M97="CUMPLE",('PRECIOS UNITARIOS'!$BB97*500)/L97))))</f>
        <v>500.00000000000006</v>
      </c>
      <c r="O97" s="5" t="str">
        <f>+'PRECIOS UNITARIOS'!N97</f>
        <v/>
      </c>
      <c r="P97" s="5" t="str">
        <f>+'EV PRECIO REFERENCIA'!Q97</f>
        <v>NO CUMPLE</v>
      </c>
      <c r="Q97" s="6">
        <f>+IF(P97="NO OFERTADO",0,IF(P97="NO CUMPLE EV TECNICA",0,IF(P97="NO CUMPLE",0,IF(P97="CUMPLE",('PRECIOS UNITARIOS'!$BB97*500)/O97))))</f>
        <v>0</v>
      </c>
      <c r="R97" s="5" t="str">
        <f>+'PRECIOS UNITARIOS'!P97</f>
        <v/>
      </c>
      <c r="S97" s="5" t="str">
        <f>+'EV PRECIO REFERENCIA'!T97</f>
        <v>NO CUMPLE</v>
      </c>
      <c r="T97" s="6">
        <f>+IF(S97="NO OFERTADO",0,IF(S97="NO CUMPLE EV TECNICA",0,IF(S97="NO CUMPLE",0,IF(S97="CUMPLE",('PRECIOS UNITARIOS'!$BB97*500)/R97))))</f>
        <v>0</v>
      </c>
      <c r="U97" s="6" t="str">
        <f>+'EV PRECIO REFERENCIA'!U97</f>
        <v/>
      </c>
      <c r="V97" s="5" t="str">
        <f>+'EV PRECIO REFERENCIA'!W97</f>
        <v>NO CUMPLE</v>
      </c>
      <c r="W97" s="6">
        <f>+IF(V97="NO OFERTADO",0,IF(V97="NO CUMPLE EV TECNICA",0,IF(V97="NO CUMPLE",0,IF(V97="CUMPLE",('PRECIOS UNITARIOS'!$BB97*500)/U97))))</f>
        <v>0</v>
      </c>
      <c r="X97" s="6" t="str">
        <f>+'EV PRECIO REFERENCIA'!X97</f>
        <v/>
      </c>
      <c r="Y97" s="5" t="str">
        <f>+'EV PRECIO REFERENCIA'!Z97</f>
        <v>NO CUMPLE</v>
      </c>
      <c r="Z97" s="6">
        <f>+IF(Y97="NO OFERTADO",0,IF(Y97="NO CUMPLE EV TECNICA",0,IF(Y97="NO CUMPLE",0,IF(Y97="CUMPLE",('PRECIOS UNITARIOS'!$BB97*500)/X97))))</f>
        <v>0</v>
      </c>
      <c r="AA97" s="260" t="str">
        <f>+'PRECIOS UNITARIOS'!X97</f>
        <v/>
      </c>
      <c r="AB97" s="5" t="str">
        <f>+'EV PRECIO REFERENCIA'!AF97</f>
        <v>NO CUMPLE</v>
      </c>
      <c r="AC97" s="6">
        <f>+IF(AB97="NO OFERTADO",0,IF(AB97="NO CUMPLE EV TECNICA",0,IF(AB97="NO CUMPLE",0,IF(AB97="CUMPLE",('PRECIOS UNITARIOS'!$BB97*500)/AA97))))</f>
        <v>0</v>
      </c>
      <c r="AD97" s="5" t="str">
        <f>+'PRECIOS UNITARIOS'!Z97</f>
        <v/>
      </c>
      <c r="AE97" s="5" t="str">
        <f>+'EV PRECIO REFERENCIA'!AI97</f>
        <v>NO CUMPLE</v>
      </c>
      <c r="AF97" s="6">
        <f>+IF(AE97="NO OFERTADO",0,IF(AE97="NO CUMPLE EV TECNICA",0,IF(AE97="NO CUMPLE",0,IF(AE97="CUMPLE",('PRECIOS UNITARIOS'!$BB97*500)/AD97))))</f>
        <v>0</v>
      </c>
      <c r="AG97" s="5" t="str">
        <f>+'PRECIOS UNITARIOS'!AB97</f>
        <v/>
      </c>
      <c r="AH97" s="5" t="str">
        <f>+'EV PRECIO REFERENCIA'!AL97</f>
        <v>NO CUMPLE</v>
      </c>
      <c r="AI97" s="6">
        <f>+IF(AH97="NO OFERTADO",0,IF(AH97="NO CUMPLE EV TECNICA",0,IF(AH97="NO CUMPLE",0,IF(AH97="CUMPLE",('PRECIOS UNITARIOS'!$BB97*500)/AG97))))</f>
        <v>0</v>
      </c>
      <c r="AJ97" s="5" t="str">
        <f>+'PRECIOS UNITARIOS'!AD97</f>
        <v/>
      </c>
      <c r="AK97" s="5" t="str">
        <f>+'EV PRECIO REFERENCIA'!AO97</f>
        <v>NO CUMPLE</v>
      </c>
      <c r="AL97" s="6">
        <f>+IF(AK97="NO OFERTADO",0,IF(AK97="NO CUMPLE EV TECNICA",0,IF(AK97="NO CUMPLE",0,IF(AK97="CUMPLE",('PRECIOS UNITARIOS'!$BB97*500)/AJ97))))</f>
        <v>0</v>
      </c>
      <c r="AM97" s="5">
        <f>+'PRECIOS UNITARIOS'!AF97</f>
        <v>1844.5</v>
      </c>
      <c r="AN97" s="5" t="str">
        <f>+'EV PRECIO REFERENCIA'!AR97</f>
        <v>CUMPLE</v>
      </c>
      <c r="AO97" s="6">
        <f>+IF(AN97="NO OFERTADO",0,IF(AN97="NO CUMPLE EV TECNICA",0,IF(AN97="NO CUMPLE",0,IF(AN97="CUMPLE",('PRECIOS UNITARIOS'!$BB97*500)/AM97))))</f>
        <v>416.12903225806451</v>
      </c>
      <c r="AP97" s="5" t="str">
        <f>+'PRECIOS UNITARIOS'!AH97</f>
        <v/>
      </c>
      <c r="AQ97" s="5" t="str">
        <f>+'EV PRECIO REFERENCIA'!AU97</f>
        <v>NO CUMPLE</v>
      </c>
      <c r="AR97" s="6">
        <f>+IF(AQ97="NO OFERTADO",0,IF(AQ97="NO CUMPLE EV TECNICA",0,IF(AQ97="NO CUMPLE",0,IF(AQ97="CUMPLE",('PRECIOS UNITARIOS'!$BB97*500)/AP97))))</f>
        <v>0</v>
      </c>
      <c r="AS97" s="5" t="str">
        <f>+'PRECIOS UNITARIOS'!AJ97</f>
        <v/>
      </c>
      <c r="AT97" s="5" t="str">
        <f>+'EV PRECIO REFERENCIA'!AX97</f>
        <v>NO CUMPLE</v>
      </c>
      <c r="AU97" s="6">
        <f>+IF(AT97="NO OFERTADO",0,IF(AT97="NO CUMPLE EV TECNICA",0,IF(AT97="NO CUMPLE",0,IF(AT97="CUMPLE",('PRECIOS UNITARIOS'!$BB97*500)/AS97))))</f>
        <v>0</v>
      </c>
      <c r="AV97" s="5" t="str">
        <f>+'EV PRECIO REFERENCIA'!AY97</f>
        <v/>
      </c>
      <c r="AW97" s="5" t="str">
        <f>+'EV PRECIO REFERENCIA'!BA97</f>
        <v>NO CUMPLE</v>
      </c>
      <c r="AX97" s="6">
        <f>+IF(AW97="NO OFERTADO",0,IF(AW97="NO CUMPLE EV TECNICA",0,IF(AW97="NO CUMPLE",0,IF(AW97="CUMPLE",('PRECIOS UNITARIOS'!$BB97*500)/AV97))))</f>
        <v>0</v>
      </c>
      <c r="AY97" s="5">
        <f>+'EV PRECIO REFERENCIA'!BB97</f>
        <v>1827</v>
      </c>
      <c r="AZ97" s="5" t="str">
        <f>+'EV PRECIO REFERENCIA'!BD97</f>
        <v>CUMPLE</v>
      </c>
      <c r="BA97" s="6">
        <f>+IF(AZ97="NO OFERTADO",0,IF(AZ97="NO CUMPLE EV TECNICA",0,IF(AZ97="NO CUMPLE",0,IF(AZ97="CUMPLE",('PRECIOS UNITARIOS'!$BB97*500)/AY97))))</f>
        <v>420.11494252873564</v>
      </c>
      <c r="BB97" s="5" t="str">
        <f>+'PRECIOS UNITARIOS'!AP97</f>
        <v/>
      </c>
      <c r="BC97" s="5" t="str">
        <f>+'EV PRECIO REFERENCIA'!BG97</f>
        <v>NO CUMPLE</v>
      </c>
      <c r="BD97" s="6">
        <f>+IF(BC97="NO OFERTADO",0,IF(BC97="NO CUMPLE EV TECNICA",0,IF(BC97="NO CUMPLE",0,IF(BC97="CUMPLE",('PRECIOS UNITARIOS'!$BB97*500)/BB97))))</f>
        <v>0</v>
      </c>
      <c r="BE97" s="5">
        <f>+'PRECIOS UNITARIOS'!AR97</f>
        <v>1666</v>
      </c>
      <c r="BF97" s="5" t="str">
        <f>+'EV PRECIO REFERENCIA'!BJ97</f>
        <v>CUMPLE</v>
      </c>
      <c r="BG97" s="6">
        <f>+IF(BF97="NO OFERTADO",0,IF(BF97="NO CUMPLE EV TECNICA",0,IF(BF97="NO CUMPLE",0,IF(BF97="CUMPLE",('PRECIOS UNITARIOS'!$BB97*500)/BE97))))</f>
        <v>460.71428571428572</v>
      </c>
      <c r="BH97" s="5" t="str">
        <f>+'EV PRECIO REFERENCIA'!BK97</f>
        <v/>
      </c>
      <c r="BI97" s="5" t="str">
        <f>+'EV PRECIO REFERENCIA'!BM97</f>
        <v>NO CUMPLE</v>
      </c>
      <c r="BJ97" s="6">
        <f>+IF(BI97="NO OFERTADO",0,IF(BI97="NO CUMPLE EV TECNICA",0,IF(BI97="NO CUMPLE",0,IF(BI97="CUMPLE",('PRECIOS UNITARIOS'!$BB97*500)/BH97))))</f>
        <v>0</v>
      </c>
      <c r="BK97" s="5" t="str">
        <f>+'EV PRECIO REFERENCIA'!BQ97</f>
        <v/>
      </c>
      <c r="BL97" s="5" t="str">
        <f>+'EV PRECIO REFERENCIA'!BS97</f>
        <v>NO CUMPLE</v>
      </c>
      <c r="BM97" s="6">
        <f>+IF(BL97="NO OFERTADO",0,IF(BL97="NO CUMPLE EV TECNICA",0,IF(BL97="NO CUMPLE",0,IF(BL97="CUMPLE",('PRECIOS UNITARIOS'!$BB97*500)/BK97))))</f>
        <v>0</v>
      </c>
      <c r="BN97" s="5">
        <f>+'PRECIOS UNITARIOS'!AX97</f>
        <v>1893</v>
      </c>
      <c r="BO97" s="5" t="str">
        <f>+'EV PRECIO REFERENCIA'!BV97</f>
        <v>CUMPLE</v>
      </c>
      <c r="BP97" s="6">
        <f>+IF(BO97="NO OFERTADO",0,IF(BO97="NO CUMPLE EV TECNICA",0,IF(BO97="NO CUMPLE",0,IF(BO97="CUMPLE",('PRECIOS UNITARIOS'!$BB97*500)/BN97))))</f>
        <v>405.46751188589542</v>
      </c>
      <c r="BQ97" s="6">
        <f t="shared" si="12"/>
        <v>500.00000000000006</v>
      </c>
      <c r="BR97" s="6" t="s">
        <v>1001</v>
      </c>
      <c r="BS97" s="6">
        <f>MAX($K97,$Q97,$T97,$AF97,$AI97,$AL97,$AO97,$AU97,$BD97,$BG97,$BP97,$AC97)</f>
        <v>460.71428571428572</v>
      </c>
      <c r="BT97" s="6" t="s">
        <v>831</v>
      </c>
      <c r="BU97" s="6">
        <f>MAX($K97,$Q97,$T97,$AF97,$AI97,$AL97,$AO97,$AU97,$BD97,$BP97,$AC97)</f>
        <v>416.12903225806451</v>
      </c>
      <c r="BV97" s="6" t="s">
        <v>724</v>
      </c>
      <c r="BW97" s="6" t="s">
        <v>1001</v>
      </c>
      <c r="BX97" s="3" t="e">
        <v>#N/A</v>
      </c>
    </row>
    <row r="98" spans="1:77" ht="25.5" x14ac:dyDescent="0.2">
      <c r="A98" s="18">
        <f t="shared" si="11"/>
        <v>89</v>
      </c>
      <c r="B98" s="22" t="str">
        <f>VLOOKUP(A98,'PRECIOS UNITARIOS'!A98:B429,2,0)</f>
        <v>DM536</v>
      </c>
      <c r="C98" s="135" t="str">
        <f>VLOOKUP(A98,'PRECIOS UNITARIOS'!A98:C429,3,0)</f>
        <v>GUANTE DE EXAMEN EN LATEX TALLA X-SMALL</v>
      </c>
      <c r="D98" s="18">
        <f>VLOOKUP(A98,'PRECIOS UNITARIOS'!A98:D429,4,0)</f>
        <v>1</v>
      </c>
      <c r="E98" s="23" t="str">
        <f>VLOOKUP(A98,'PRECIOS UNITARIOS'!A98:E429,5,0)</f>
        <v>UN</v>
      </c>
      <c r="F98" s="23">
        <f>VLOOKUP(A98,'PRECIOS UNITARIOS'!A98:F429,6,0)</f>
        <v>142.80000000000001</v>
      </c>
      <c r="G98" s="23">
        <f>VLOOKUP(A98,'PRECIOS UNITARIOS'!A98:G429,7,0)</f>
        <v>671</v>
      </c>
      <c r="H98" s="23">
        <f t="shared" si="13"/>
        <v>95818.8</v>
      </c>
      <c r="I98" s="5" t="str">
        <f>+'EV PRECIO REFERENCIA'!I98</f>
        <v/>
      </c>
      <c r="J98" s="5" t="str">
        <f>+'EV PRECIO REFERENCIA'!K98</f>
        <v>NO CUMPLE</v>
      </c>
      <c r="K98" s="6">
        <f>+IF(J98="NO OFERTADO",0,IF(J98="NO CUMPLE EV TECNICA",0,IF(J98="NO CUMPLE",0,IF(J98="CUMPLE",('PRECIOS UNITARIOS'!$BB98*500)/I98))))</f>
        <v>0</v>
      </c>
      <c r="L98" s="5" t="str">
        <f>+'EV PRECIO REFERENCIA'!L98</f>
        <v/>
      </c>
      <c r="M98" s="5" t="str">
        <f>+'EV PRECIO REFERENCIA'!N98</f>
        <v>NO CUMPLE</v>
      </c>
      <c r="N98" s="6">
        <f>+IF(M98="NO OFERTADO",0,IF(M98="NO CUMPLE EV TECNICA",0,IF(M98="NO CUMPLE",0,IF(M98="CUMPLE",('PRECIOS UNITARIOS'!$BB98*500)/L98))))</f>
        <v>0</v>
      </c>
      <c r="O98" s="5" t="str">
        <f>+'PRECIOS UNITARIOS'!N98</f>
        <v/>
      </c>
      <c r="P98" s="5" t="str">
        <f>+'EV PRECIO REFERENCIA'!Q98</f>
        <v>NO CUMPLE</v>
      </c>
      <c r="Q98" s="6">
        <f>+IF(P98="NO OFERTADO",0,IF(P98="NO CUMPLE EV TECNICA",0,IF(P98="NO CUMPLE",0,IF(P98="CUMPLE",('PRECIOS UNITARIOS'!$BB98*500)/O98))))</f>
        <v>0</v>
      </c>
      <c r="R98" s="5" t="str">
        <f>+'PRECIOS UNITARIOS'!P98</f>
        <v/>
      </c>
      <c r="S98" s="5" t="str">
        <f>+'EV PRECIO REFERENCIA'!T98</f>
        <v>NO CUMPLE</v>
      </c>
      <c r="T98" s="6">
        <f>+IF(S98="NO OFERTADO",0,IF(S98="NO CUMPLE EV TECNICA",0,IF(S98="NO CUMPLE",0,IF(S98="CUMPLE",('PRECIOS UNITARIOS'!$BB98*500)/R98))))</f>
        <v>0</v>
      </c>
      <c r="U98" s="6" t="str">
        <f>+'EV PRECIO REFERENCIA'!U98</f>
        <v/>
      </c>
      <c r="V98" s="5" t="str">
        <f>+'EV PRECIO REFERENCIA'!W98</f>
        <v>NO CUMPLE</v>
      </c>
      <c r="W98" s="6">
        <f>+IF(V98="NO OFERTADO",0,IF(V98="NO CUMPLE EV TECNICA",0,IF(V98="NO CUMPLE",0,IF(V98="CUMPLE",('PRECIOS UNITARIOS'!$BB98*500)/U98))))</f>
        <v>0</v>
      </c>
      <c r="X98" s="6" t="str">
        <f>+'EV PRECIO REFERENCIA'!X98</f>
        <v/>
      </c>
      <c r="Y98" s="5" t="str">
        <f>+'EV PRECIO REFERENCIA'!Z98</f>
        <v>NO CUMPLE</v>
      </c>
      <c r="Z98" s="6">
        <f>+IF(Y98="NO OFERTADO",0,IF(Y98="NO CUMPLE EV TECNICA",0,IF(Y98="NO CUMPLE",0,IF(Y98="CUMPLE",('PRECIOS UNITARIOS'!$BB98*500)/X98))))</f>
        <v>0</v>
      </c>
      <c r="AA98" s="260" t="str">
        <f>+'PRECIOS UNITARIOS'!X98</f>
        <v/>
      </c>
      <c r="AB98" s="5" t="str">
        <f>+'EV PRECIO REFERENCIA'!AF98</f>
        <v>NO CUMPLE</v>
      </c>
      <c r="AC98" s="6">
        <f>+IF(AB98="NO OFERTADO",0,IF(AB98="NO CUMPLE EV TECNICA",0,IF(AB98="NO CUMPLE",0,IF(AB98="CUMPLE",('PRECIOS UNITARIOS'!$BB98*500)/AA98))))</f>
        <v>0</v>
      </c>
      <c r="AD98" s="5" t="str">
        <f>+'PRECIOS UNITARIOS'!Z98</f>
        <v/>
      </c>
      <c r="AE98" s="5" t="str">
        <f>+'EV PRECIO REFERENCIA'!AI98</f>
        <v>NO CUMPLE</v>
      </c>
      <c r="AF98" s="6">
        <f>+IF(AE98="NO OFERTADO",0,IF(AE98="NO CUMPLE EV TECNICA",0,IF(AE98="NO CUMPLE",0,IF(AE98="CUMPLE",('PRECIOS UNITARIOS'!$BB98*500)/AD98))))</f>
        <v>0</v>
      </c>
      <c r="AG98" s="5" t="str">
        <f>+'PRECIOS UNITARIOS'!AB98</f>
        <v/>
      </c>
      <c r="AH98" s="5" t="str">
        <f>+'EV PRECIO REFERENCIA'!AL98</f>
        <v>NO CUMPLE</v>
      </c>
      <c r="AI98" s="6">
        <f>+IF(AH98="NO OFERTADO",0,IF(AH98="NO CUMPLE EV TECNICA",0,IF(AH98="NO CUMPLE",0,IF(AH98="CUMPLE",('PRECIOS UNITARIOS'!$BB98*500)/AG98))))</f>
        <v>0</v>
      </c>
      <c r="AJ98" s="5" t="str">
        <f>+'PRECIOS UNITARIOS'!AD98</f>
        <v/>
      </c>
      <c r="AK98" s="5" t="str">
        <f>+'EV PRECIO REFERENCIA'!AO98</f>
        <v>NO CUMPLE</v>
      </c>
      <c r="AL98" s="6">
        <f>+IF(AK98="NO OFERTADO",0,IF(AK98="NO CUMPLE EV TECNICA",0,IF(AK98="NO CUMPLE",0,IF(AK98="CUMPLE",('PRECIOS UNITARIOS'!$BB98*500)/AJ98))))</f>
        <v>0</v>
      </c>
      <c r="AM98" s="5" t="str">
        <f>+'PRECIOS UNITARIOS'!AF98</f>
        <v/>
      </c>
      <c r="AN98" s="5" t="str">
        <f>+'EV PRECIO REFERENCIA'!AR98</f>
        <v>NO CUMPLE</v>
      </c>
      <c r="AO98" s="6">
        <f>+IF(AN98="NO OFERTADO",0,IF(AN98="NO CUMPLE EV TECNICA",0,IF(AN98="NO CUMPLE",0,IF(AN98="CUMPLE",('PRECIOS UNITARIOS'!$BB98*500)/AM98))))</f>
        <v>0</v>
      </c>
      <c r="AP98" s="5" t="str">
        <f>+'PRECIOS UNITARIOS'!AH98</f>
        <v/>
      </c>
      <c r="AQ98" s="5" t="str">
        <f>+'EV PRECIO REFERENCIA'!AU98</f>
        <v>NO CUMPLE</v>
      </c>
      <c r="AR98" s="6">
        <f>+IF(AQ98="NO OFERTADO",0,IF(AQ98="NO CUMPLE EV TECNICA",0,IF(AQ98="NO CUMPLE",0,IF(AQ98="CUMPLE",('PRECIOS UNITARIOS'!$BB98*500)/AP98))))</f>
        <v>0</v>
      </c>
      <c r="AS98" s="5" t="str">
        <f>+'PRECIOS UNITARIOS'!AJ98</f>
        <v/>
      </c>
      <c r="AT98" s="5" t="str">
        <f>+'EV PRECIO REFERENCIA'!AX98</f>
        <v>NO CUMPLE</v>
      </c>
      <c r="AU98" s="6">
        <f>+IF(AT98="NO OFERTADO",0,IF(AT98="NO CUMPLE EV TECNICA",0,IF(AT98="NO CUMPLE",0,IF(AT98="CUMPLE",('PRECIOS UNITARIOS'!$BB98*500)/AS98))))</f>
        <v>0</v>
      </c>
      <c r="AV98" s="5" t="str">
        <f>+'EV PRECIO REFERENCIA'!AY98</f>
        <v/>
      </c>
      <c r="AW98" s="5" t="str">
        <f>+'EV PRECIO REFERENCIA'!BA98</f>
        <v>NO CUMPLE</v>
      </c>
      <c r="AX98" s="6">
        <f>+IF(AW98="NO OFERTADO",0,IF(AW98="NO CUMPLE EV TECNICA",0,IF(AW98="NO CUMPLE",0,IF(AW98="CUMPLE",('PRECIOS UNITARIOS'!$BB98*500)/AV98))))</f>
        <v>0</v>
      </c>
      <c r="AY98" s="5" t="str">
        <f>+'EV PRECIO REFERENCIA'!BB98</f>
        <v/>
      </c>
      <c r="AZ98" s="5" t="str">
        <f>+'EV PRECIO REFERENCIA'!BD98</f>
        <v>NO CUMPLE</v>
      </c>
      <c r="BA98" s="6">
        <f>+IF(AZ98="NO OFERTADO",0,IF(AZ98="NO CUMPLE EV TECNICA",0,IF(AZ98="NO CUMPLE",0,IF(AZ98="CUMPLE",('PRECIOS UNITARIOS'!$BB98*500)/AY98))))</f>
        <v>0</v>
      </c>
      <c r="BB98" s="5" t="str">
        <f>+'PRECIOS UNITARIOS'!AP98</f>
        <v/>
      </c>
      <c r="BC98" s="5" t="str">
        <f>+'EV PRECIO REFERENCIA'!BG98</f>
        <v>NO CUMPLE</v>
      </c>
      <c r="BD98" s="6">
        <f>+IF(BC98="NO OFERTADO",0,IF(BC98="NO CUMPLE EV TECNICA",0,IF(BC98="NO CUMPLE",0,IF(BC98="CUMPLE",('PRECIOS UNITARIOS'!$BB98*500)/BB98))))</f>
        <v>0</v>
      </c>
      <c r="BE98" s="5">
        <f>+'PRECIOS UNITARIOS'!AR98</f>
        <v>166.6</v>
      </c>
      <c r="BF98" s="5" t="str">
        <f>+'EV PRECIO REFERENCIA'!BJ98</f>
        <v>CUMPLE</v>
      </c>
      <c r="BG98" s="6">
        <f>+IF(BF98="NO OFERTADO",0,IF(BF98="NO CUMPLE EV TECNICA",0,IF(BF98="NO CUMPLE",0,IF(BF98="CUMPLE",('PRECIOS UNITARIOS'!$BB98*500)/BE98))))</f>
        <v>500</v>
      </c>
      <c r="BH98" s="5" t="str">
        <f>+'EV PRECIO REFERENCIA'!BK98</f>
        <v/>
      </c>
      <c r="BI98" s="5" t="str">
        <f>+'EV PRECIO REFERENCIA'!BM98</f>
        <v>NO CUMPLE</v>
      </c>
      <c r="BJ98" s="6">
        <f>+IF(BI98="NO OFERTADO",0,IF(BI98="NO CUMPLE EV TECNICA",0,IF(BI98="NO CUMPLE",0,IF(BI98="CUMPLE",('PRECIOS UNITARIOS'!$BB98*500)/BH98))))</f>
        <v>0</v>
      </c>
      <c r="BK98" s="5" t="str">
        <f>+'EV PRECIO REFERENCIA'!BQ98</f>
        <v/>
      </c>
      <c r="BL98" s="5" t="str">
        <f>+'EV PRECIO REFERENCIA'!BS98</f>
        <v>NO CUMPLE</v>
      </c>
      <c r="BM98" s="6">
        <f>+IF(BL98="NO OFERTADO",0,IF(BL98="NO CUMPLE EV TECNICA",0,IF(BL98="NO CUMPLE",0,IF(BL98="CUMPLE",('PRECIOS UNITARIOS'!$BB98*500)/BK98))))</f>
        <v>0</v>
      </c>
      <c r="BN98" s="5" t="str">
        <f>+'PRECIOS UNITARIOS'!AX98</f>
        <v/>
      </c>
      <c r="BO98" s="5" t="str">
        <f>+'EV PRECIO REFERENCIA'!BV98</f>
        <v>NO CUMPLE</v>
      </c>
      <c r="BP98" s="6">
        <f>+IF(BO98="NO OFERTADO",0,IF(BO98="NO CUMPLE EV TECNICA",0,IF(BO98="NO CUMPLE",0,IF(BO98="CUMPLE",('PRECIOS UNITARIOS'!$BB98*500)/BN98))))</f>
        <v>0</v>
      </c>
      <c r="BQ98" s="6">
        <f t="shared" si="12"/>
        <v>500</v>
      </c>
      <c r="BR98" s="6" t="s">
        <v>831</v>
      </c>
      <c r="BS98" s="6">
        <f>MAX($K98,$Q98,$T98,$AF98,$AI98,$AL98,$AO98,$AU98,$BD98,$BP98,$AC98)</f>
        <v>0</v>
      </c>
      <c r="BT98" s="6" t="s">
        <v>1010</v>
      </c>
      <c r="BU98" s="6">
        <v>0</v>
      </c>
      <c r="BV98" s="6" t="s">
        <v>1011</v>
      </c>
      <c r="BW98" s="154" t="s">
        <v>831</v>
      </c>
      <c r="BX98" s="3" t="e">
        <v>#N/A</v>
      </c>
    </row>
    <row r="99" spans="1:77" ht="25.5" x14ac:dyDescent="0.2">
      <c r="A99" s="18">
        <f t="shared" si="11"/>
        <v>90</v>
      </c>
      <c r="B99" s="22" t="str">
        <f>VLOOKUP(A99,'PRECIOS UNITARIOS'!A99:B430,2,0)</f>
        <v>DM1821</v>
      </c>
      <c r="C99" s="135" t="str">
        <f>VLOOKUP(A99,'PRECIOS UNITARIOS'!A99:C430,3,0)</f>
        <v>GUANTE QUIR. ESTERIL DOBLE PROTECCION T: 6.5</v>
      </c>
      <c r="D99" s="18">
        <f>VLOOKUP(A99,'PRECIOS UNITARIOS'!A99:D430,4,0)</f>
        <v>1</v>
      </c>
      <c r="E99" s="23" t="str">
        <f>VLOOKUP(A99,'PRECIOS UNITARIOS'!A99:E430,5,0)</f>
        <v>UN</v>
      </c>
      <c r="F99" s="23">
        <f>VLOOKUP(A99,'PRECIOS UNITARIOS'!A99:F430,6,0)</f>
        <v>38997.590361445786</v>
      </c>
      <c r="G99" s="23">
        <f>VLOOKUP(A99,'PRECIOS UNITARIOS'!A99:G430,7,0)</f>
        <v>4</v>
      </c>
      <c r="H99" s="23">
        <f t="shared" si="13"/>
        <v>155990.36144578314</v>
      </c>
      <c r="I99" s="5" t="str">
        <f>+'EV PRECIO REFERENCIA'!I99</f>
        <v/>
      </c>
      <c r="J99" s="5" t="str">
        <f>+'EV PRECIO REFERENCIA'!K99</f>
        <v>NO CUMPLE</v>
      </c>
      <c r="K99" s="6">
        <f>+IF(J99="NO OFERTADO",0,IF(J99="NO CUMPLE EV TECNICA",0,IF(J99="NO CUMPLE",0,IF(J99="CUMPLE",('PRECIOS UNITARIOS'!$BB99*500)/I99))))</f>
        <v>0</v>
      </c>
      <c r="L99" s="5" t="str">
        <f>+'EV PRECIO REFERENCIA'!L99</f>
        <v/>
      </c>
      <c r="M99" s="5" t="str">
        <f>+'EV PRECIO REFERENCIA'!N99</f>
        <v>NO CUMPLE</v>
      </c>
      <c r="N99" s="6">
        <f>+IF(M99="NO OFERTADO",0,IF(M99="NO CUMPLE EV TECNICA",0,IF(M99="NO CUMPLE",0,IF(M99="CUMPLE",('PRECIOS UNITARIOS'!$BB99*500)/L99))))</f>
        <v>0</v>
      </c>
      <c r="O99" s="5" t="str">
        <f>+'PRECIOS UNITARIOS'!N99</f>
        <v/>
      </c>
      <c r="P99" s="5" t="str">
        <f>+'EV PRECIO REFERENCIA'!Q99</f>
        <v>NO CUMPLE</v>
      </c>
      <c r="Q99" s="6">
        <f>+IF(P99="NO OFERTADO",0,IF(P99="NO CUMPLE EV TECNICA",0,IF(P99="NO CUMPLE",0,IF(P99="CUMPLE",('PRECIOS UNITARIOS'!$BB99*500)/O99))))</f>
        <v>0</v>
      </c>
      <c r="R99" s="5" t="str">
        <f>+'PRECIOS UNITARIOS'!P99</f>
        <v/>
      </c>
      <c r="S99" s="5" t="str">
        <f>+'EV PRECIO REFERENCIA'!T99</f>
        <v>NO CUMPLE</v>
      </c>
      <c r="T99" s="6">
        <f>+IF(S99="NO OFERTADO",0,IF(S99="NO CUMPLE EV TECNICA",0,IF(S99="NO CUMPLE",0,IF(S99="CUMPLE",('PRECIOS UNITARIOS'!$BB99*500)/R99))))</f>
        <v>0</v>
      </c>
      <c r="U99" s="6" t="str">
        <f>+'EV PRECIO REFERENCIA'!U99</f>
        <v/>
      </c>
      <c r="V99" s="5" t="str">
        <f>+'EV PRECIO REFERENCIA'!W99</f>
        <v>NO CUMPLE</v>
      </c>
      <c r="W99" s="6">
        <f>+IF(V99="NO OFERTADO",0,IF(V99="NO CUMPLE EV TECNICA",0,IF(V99="NO CUMPLE",0,IF(V99="CUMPLE",('PRECIOS UNITARIOS'!$BB99*500)/U99))))</f>
        <v>0</v>
      </c>
      <c r="X99" s="6" t="str">
        <f>+'EV PRECIO REFERENCIA'!X99</f>
        <v/>
      </c>
      <c r="Y99" s="5" t="str">
        <f>+'EV PRECIO REFERENCIA'!Z99</f>
        <v>NO CUMPLE</v>
      </c>
      <c r="Z99" s="6">
        <f>+IF(Y99="NO OFERTADO",0,IF(Y99="NO CUMPLE EV TECNICA",0,IF(Y99="NO CUMPLE",0,IF(Y99="CUMPLE",('PRECIOS UNITARIOS'!$BB99*500)/X99))))</f>
        <v>0</v>
      </c>
      <c r="AA99" s="260" t="str">
        <f>+'PRECIOS UNITARIOS'!X99</f>
        <v/>
      </c>
      <c r="AB99" s="5" t="str">
        <f>+'EV PRECIO REFERENCIA'!AF99</f>
        <v>NO CUMPLE</v>
      </c>
      <c r="AC99" s="6">
        <f>+IF(AB99="NO OFERTADO",0,IF(AB99="NO CUMPLE EV TECNICA",0,IF(AB99="NO CUMPLE",0,IF(AB99="CUMPLE",('PRECIOS UNITARIOS'!$BB99*500)/AA99))))</f>
        <v>0</v>
      </c>
      <c r="AD99" s="5" t="str">
        <f>+'PRECIOS UNITARIOS'!Z99</f>
        <v/>
      </c>
      <c r="AE99" s="5" t="str">
        <f>+'EV PRECIO REFERENCIA'!AI99</f>
        <v>NO CUMPLE</v>
      </c>
      <c r="AF99" s="6">
        <f>+IF(AE99="NO OFERTADO",0,IF(AE99="NO CUMPLE EV TECNICA",0,IF(AE99="NO CUMPLE",0,IF(AE99="CUMPLE",('PRECIOS UNITARIOS'!$BB99*500)/AD99))))</f>
        <v>0</v>
      </c>
      <c r="AG99" s="5" t="str">
        <f>+'PRECIOS UNITARIOS'!AB99</f>
        <v/>
      </c>
      <c r="AH99" s="5" t="str">
        <f>+'EV PRECIO REFERENCIA'!AL99</f>
        <v>NO CUMPLE</v>
      </c>
      <c r="AI99" s="6">
        <f>+IF(AH99="NO OFERTADO",0,IF(AH99="NO CUMPLE EV TECNICA",0,IF(AH99="NO CUMPLE",0,IF(AH99="CUMPLE",('PRECIOS UNITARIOS'!$BB99*500)/AG99))))</f>
        <v>0</v>
      </c>
      <c r="AJ99" s="5" t="str">
        <f>+'PRECIOS UNITARIOS'!AD99</f>
        <v/>
      </c>
      <c r="AK99" s="5" t="str">
        <f>+'EV PRECIO REFERENCIA'!AO99</f>
        <v>NO CUMPLE</v>
      </c>
      <c r="AL99" s="6">
        <f>+IF(AK99="NO OFERTADO",0,IF(AK99="NO CUMPLE EV TECNICA",0,IF(AK99="NO CUMPLE",0,IF(AK99="CUMPLE",('PRECIOS UNITARIOS'!$BB99*500)/AJ99))))</f>
        <v>0</v>
      </c>
      <c r="AM99" s="5" t="str">
        <f>+'PRECIOS UNITARIOS'!AF99</f>
        <v/>
      </c>
      <c r="AN99" s="5" t="str">
        <f>+'EV PRECIO REFERENCIA'!AR99</f>
        <v>NO CUMPLE</v>
      </c>
      <c r="AO99" s="6">
        <f>+IF(AN99="NO OFERTADO",0,IF(AN99="NO CUMPLE EV TECNICA",0,IF(AN99="NO CUMPLE",0,IF(AN99="CUMPLE",('PRECIOS UNITARIOS'!$BB99*500)/AM99))))</f>
        <v>0</v>
      </c>
      <c r="AP99" s="5" t="str">
        <f>+'PRECIOS UNITARIOS'!AH99</f>
        <v/>
      </c>
      <c r="AQ99" s="5" t="str">
        <f>+'EV PRECIO REFERENCIA'!AU99</f>
        <v>NO CUMPLE</v>
      </c>
      <c r="AR99" s="6">
        <f>+IF(AQ99="NO OFERTADO",0,IF(AQ99="NO CUMPLE EV TECNICA",0,IF(AQ99="NO CUMPLE",0,IF(AQ99="CUMPLE",('PRECIOS UNITARIOS'!$BB99*500)/AP99))))</f>
        <v>0</v>
      </c>
      <c r="AS99" s="5" t="str">
        <f>+'PRECIOS UNITARIOS'!AJ99</f>
        <v/>
      </c>
      <c r="AT99" s="5" t="str">
        <f>+'EV PRECIO REFERENCIA'!AX99</f>
        <v>NO CUMPLE</v>
      </c>
      <c r="AU99" s="6">
        <f>+IF(AT99="NO OFERTADO",0,IF(AT99="NO CUMPLE EV TECNICA",0,IF(AT99="NO CUMPLE",0,IF(AT99="CUMPLE",('PRECIOS UNITARIOS'!$BB99*500)/AS99))))</f>
        <v>0</v>
      </c>
      <c r="AV99" s="5" t="str">
        <f>+'EV PRECIO REFERENCIA'!AY99</f>
        <v/>
      </c>
      <c r="AW99" s="5" t="str">
        <f>+'EV PRECIO REFERENCIA'!BA99</f>
        <v>NO CUMPLE</v>
      </c>
      <c r="AX99" s="6">
        <f>+IF(AW99="NO OFERTADO",0,IF(AW99="NO CUMPLE EV TECNICA",0,IF(AW99="NO CUMPLE",0,IF(AW99="CUMPLE",('PRECIOS UNITARIOS'!$BB99*500)/AV99))))</f>
        <v>0</v>
      </c>
      <c r="AY99" s="5" t="str">
        <f>+'EV PRECIO REFERENCIA'!BB99</f>
        <v/>
      </c>
      <c r="AZ99" s="5" t="str">
        <f>+'EV PRECIO REFERENCIA'!BD99</f>
        <v>NO CUMPLE</v>
      </c>
      <c r="BA99" s="6">
        <f>+IF(AZ99="NO OFERTADO",0,IF(AZ99="NO CUMPLE EV TECNICA",0,IF(AZ99="NO CUMPLE",0,IF(AZ99="CUMPLE",('PRECIOS UNITARIOS'!$BB99*500)/AY99))))</f>
        <v>0</v>
      </c>
      <c r="BB99" s="5" t="str">
        <f>+'PRECIOS UNITARIOS'!AP99</f>
        <v/>
      </c>
      <c r="BC99" s="5" t="str">
        <f>+'EV PRECIO REFERENCIA'!BG99</f>
        <v>NO CUMPLE</v>
      </c>
      <c r="BD99" s="6">
        <f>+IF(BC99="NO OFERTADO",0,IF(BC99="NO CUMPLE EV TECNICA",0,IF(BC99="NO CUMPLE",0,IF(BC99="CUMPLE",('PRECIOS UNITARIOS'!$BB99*500)/BB99))))</f>
        <v>0</v>
      </c>
      <c r="BE99" s="5">
        <f>+'PRECIOS UNITARIOS'!AR99</f>
        <v>17850</v>
      </c>
      <c r="BF99" s="5" t="str">
        <f>+'EV PRECIO REFERENCIA'!BJ99</f>
        <v>CUMPLE</v>
      </c>
      <c r="BG99" s="6">
        <f>+IF(BF99="NO OFERTADO",0,IF(BF99="NO CUMPLE EV TECNICA",0,IF(BF99="NO CUMPLE",0,IF(BF99="CUMPLE",('PRECIOS UNITARIOS'!$BB99*500)/BE99))))</f>
        <v>500</v>
      </c>
      <c r="BH99" s="5" t="str">
        <f>+'EV PRECIO REFERENCIA'!BK99</f>
        <v/>
      </c>
      <c r="BI99" s="5" t="str">
        <f>+'EV PRECIO REFERENCIA'!BM99</f>
        <v>NO CUMPLE</v>
      </c>
      <c r="BJ99" s="6">
        <f>+IF(BI99="NO OFERTADO",0,IF(BI99="NO CUMPLE EV TECNICA",0,IF(BI99="NO CUMPLE",0,IF(BI99="CUMPLE",('PRECIOS UNITARIOS'!$BB99*500)/BH99))))</f>
        <v>0</v>
      </c>
      <c r="BK99" s="5" t="str">
        <f>+'EV PRECIO REFERENCIA'!BQ99</f>
        <v/>
      </c>
      <c r="BL99" s="5" t="str">
        <f>+'EV PRECIO REFERENCIA'!BS99</f>
        <v>NO CUMPLE</v>
      </c>
      <c r="BM99" s="6">
        <f>+IF(BL99="NO OFERTADO",0,IF(BL99="NO CUMPLE EV TECNICA",0,IF(BL99="NO CUMPLE",0,IF(BL99="CUMPLE",('PRECIOS UNITARIOS'!$BB99*500)/BK99))))</f>
        <v>0</v>
      </c>
      <c r="BN99" s="5" t="str">
        <f>+'PRECIOS UNITARIOS'!AX99</f>
        <v/>
      </c>
      <c r="BO99" s="5" t="str">
        <f>+'EV PRECIO REFERENCIA'!BV99</f>
        <v>NO CUMPLE</v>
      </c>
      <c r="BP99" s="6">
        <f>+IF(BO99="NO OFERTADO",0,IF(BO99="NO CUMPLE EV TECNICA",0,IF(BO99="NO CUMPLE",0,IF(BO99="CUMPLE",('PRECIOS UNITARIOS'!$BB99*500)/BN99))))</f>
        <v>0</v>
      </c>
      <c r="BQ99" s="6">
        <f t="shared" si="12"/>
        <v>500</v>
      </c>
      <c r="BR99" s="6" t="s">
        <v>831</v>
      </c>
      <c r="BS99" s="6">
        <f>MAX($K99,$Q99,$T99,$AF99,$AI99,$AL99,$AO99,$AU99,$BD99,$BP99,$AC99)</f>
        <v>0</v>
      </c>
      <c r="BT99" s="6" t="s">
        <v>1010</v>
      </c>
      <c r="BU99" s="6">
        <v>0</v>
      </c>
      <c r="BV99" s="6" t="s">
        <v>1011</v>
      </c>
      <c r="BW99" s="154" t="s">
        <v>831</v>
      </c>
      <c r="BX99" s="3" t="e">
        <v>#N/A</v>
      </c>
    </row>
    <row r="100" spans="1:77" ht="25.5" x14ac:dyDescent="0.2">
      <c r="A100" s="18">
        <f t="shared" si="11"/>
        <v>91</v>
      </c>
      <c r="B100" s="22" t="str">
        <f>VLOOKUP(A100,'PRECIOS UNITARIOS'!A100:B431,2,0)</f>
        <v>DM1822</v>
      </c>
      <c r="C100" s="135" t="str">
        <f>VLOOKUP(A100,'PRECIOS UNITARIOS'!A100:C431,3,0)</f>
        <v>GUANTE QUIR. ESTERIL DOBLE PROTECCION T: 7</v>
      </c>
      <c r="D100" s="18">
        <f>VLOOKUP(A100,'PRECIOS UNITARIOS'!A100:D431,4,0)</f>
        <v>1</v>
      </c>
      <c r="E100" s="23" t="str">
        <f>VLOOKUP(A100,'PRECIOS UNITARIOS'!A100:E431,5,0)</f>
        <v>UN</v>
      </c>
      <c r="F100" s="23">
        <f>VLOOKUP(A100,'PRECIOS UNITARIOS'!A100:F431,6,0)</f>
        <v>38997.590361445786</v>
      </c>
      <c r="G100" s="23">
        <f>VLOOKUP(A100,'PRECIOS UNITARIOS'!A100:G431,7,0)</f>
        <v>11</v>
      </c>
      <c r="H100" s="23">
        <f t="shared" si="13"/>
        <v>428973.49397590366</v>
      </c>
      <c r="I100" s="5" t="str">
        <f>+'EV PRECIO REFERENCIA'!I100</f>
        <v/>
      </c>
      <c r="J100" s="5" t="str">
        <f>+'EV PRECIO REFERENCIA'!K100</f>
        <v>NO CUMPLE</v>
      </c>
      <c r="K100" s="6">
        <f>+IF(J100="NO OFERTADO",0,IF(J100="NO CUMPLE EV TECNICA",0,IF(J100="NO CUMPLE",0,IF(J100="CUMPLE",('PRECIOS UNITARIOS'!$BB100*500)/I100))))</f>
        <v>0</v>
      </c>
      <c r="L100" s="5" t="str">
        <f>+'EV PRECIO REFERENCIA'!L100</f>
        <v/>
      </c>
      <c r="M100" s="5" t="str">
        <f>+'EV PRECIO REFERENCIA'!N100</f>
        <v>NO CUMPLE</v>
      </c>
      <c r="N100" s="6">
        <f>+IF(M100="NO OFERTADO",0,IF(M100="NO CUMPLE EV TECNICA",0,IF(M100="NO CUMPLE",0,IF(M100="CUMPLE",('PRECIOS UNITARIOS'!$BB100*500)/L100))))</f>
        <v>0</v>
      </c>
      <c r="O100" s="5" t="str">
        <f>+'PRECIOS UNITARIOS'!N100</f>
        <v/>
      </c>
      <c r="P100" s="5" t="str">
        <f>+'EV PRECIO REFERENCIA'!Q100</f>
        <v>NO CUMPLE</v>
      </c>
      <c r="Q100" s="6">
        <f>+IF(P100="NO OFERTADO",0,IF(P100="NO CUMPLE EV TECNICA",0,IF(P100="NO CUMPLE",0,IF(P100="CUMPLE",('PRECIOS UNITARIOS'!$BB100*500)/O100))))</f>
        <v>0</v>
      </c>
      <c r="R100" s="5" t="str">
        <f>+'PRECIOS UNITARIOS'!P100</f>
        <v/>
      </c>
      <c r="S100" s="5" t="str">
        <f>+'EV PRECIO REFERENCIA'!T100</f>
        <v>NO CUMPLE</v>
      </c>
      <c r="T100" s="6">
        <f>+IF(S100="NO OFERTADO",0,IF(S100="NO CUMPLE EV TECNICA",0,IF(S100="NO CUMPLE",0,IF(S100="CUMPLE",('PRECIOS UNITARIOS'!$BB100*500)/R100))))</f>
        <v>0</v>
      </c>
      <c r="U100" s="6" t="str">
        <f>+'EV PRECIO REFERENCIA'!U100</f>
        <v/>
      </c>
      <c r="V100" s="5" t="str">
        <f>+'EV PRECIO REFERENCIA'!W100</f>
        <v>NO CUMPLE</v>
      </c>
      <c r="W100" s="6">
        <f>+IF(V100="NO OFERTADO",0,IF(V100="NO CUMPLE EV TECNICA",0,IF(V100="NO CUMPLE",0,IF(V100="CUMPLE",('PRECIOS UNITARIOS'!$BB100*500)/U100))))</f>
        <v>0</v>
      </c>
      <c r="X100" s="6" t="str">
        <f>+'EV PRECIO REFERENCIA'!X100</f>
        <v/>
      </c>
      <c r="Y100" s="5" t="str">
        <f>+'EV PRECIO REFERENCIA'!Z100</f>
        <v>NO CUMPLE</v>
      </c>
      <c r="Z100" s="6">
        <f>+IF(Y100="NO OFERTADO",0,IF(Y100="NO CUMPLE EV TECNICA",0,IF(Y100="NO CUMPLE",0,IF(Y100="CUMPLE",('PRECIOS UNITARIOS'!$BB100*500)/X100))))</f>
        <v>0</v>
      </c>
      <c r="AA100" s="260" t="str">
        <f>+'PRECIOS UNITARIOS'!X100</f>
        <v/>
      </c>
      <c r="AB100" s="5" t="str">
        <f>+'EV PRECIO REFERENCIA'!AF100</f>
        <v>NO CUMPLE</v>
      </c>
      <c r="AC100" s="6">
        <f>+IF(AB100="NO OFERTADO",0,IF(AB100="NO CUMPLE EV TECNICA",0,IF(AB100="NO CUMPLE",0,IF(AB100="CUMPLE",('PRECIOS UNITARIOS'!$BB100*500)/AA100))))</f>
        <v>0</v>
      </c>
      <c r="AD100" s="5" t="str">
        <f>+'PRECIOS UNITARIOS'!Z100</f>
        <v/>
      </c>
      <c r="AE100" s="5" t="str">
        <f>+'EV PRECIO REFERENCIA'!AI100</f>
        <v>NO CUMPLE</v>
      </c>
      <c r="AF100" s="6">
        <f>+IF(AE100="NO OFERTADO",0,IF(AE100="NO CUMPLE EV TECNICA",0,IF(AE100="NO CUMPLE",0,IF(AE100="CUMPLE",('PRECIOS UNITARIOS'!$BB100*500)/AD100))))</f>
        <v>0</v>
      </c>
      <c r="AG100" s="5" t="str">
        <f>+'PRECIOS UNITARIOS'!AB100</f>
        <v/>
      </c>
      <c r="AH100" s="5" t="str">
        <f>+'EV PRECIO REFERENCIA'!AL100</f>
        <v>NO CUMPLE</v>
      </c>
      <c r="AI100" s="6">
        <f>+IF(AH100="NO OFERTADO",0,IF(AH100="NO CUMPLE EV TECNICA",0,IF(AH100="NO CUMPLE",0,IF(AH100="CUMPLE",('PRECIOS UNITARIOS'!$BB100*500)/AG100))))</f>
        <v>0</v>
      </c>
      <c r="AJ100" s="5" t="str">
        <f>+'PRECIOS UNITARIOS'!AD100</f>
        <v/>
      </c>
      <c r="AK100" s="5" t="str">
        <f>+'EV PRECIO REFERENCIA'!AO100</f>
        <v>NO CUMPLE</v>
      </c>
      <c r="AL100" s="6">
        <f>+IF(AK100="NO OFERTADO",0,IF(AK100="NO CUMPLE EV TECNICA",0,IF(AK100="NO CUMPLE",0,IF(AK100="CUMPLE",('PRECIOS UNITARIOS'!$BB100*500)/AJ100))))</f>
        <v>0</v>
      </c>
      <c r="AM100" s="5" t="str">
        <f>+'PRECIOS UNITARIOS'!AF100</f>
        <v/>
      </c>
      <c r="AN100" s="5" t="str">
        <f>+'EV PRECIO REFERENCIA'!AR100</f>
        <v>NO CUMPLE</v>
      </c>
      <c r="AO100" s="6">
        <f>+IF(AN100="NO OFERTADO",0,IF(AN100="NO CUMPLE EV TECNICA",0,IF(AN100="NO CUMPLE",0,IF(AN100="CUMPLE",('PRECIOS UNITARIOS'!$BB100*500)/AM100))))</f>
        <v>0</v>
      </c>
      <c r="AP100" s="5" t="str">
        <f>+'PRECIOS UNITARIOS'!AH100</f>
        <v/>
      </c>
      <c r="AQ100" s="5" t="str">
        <f>+'EV PRECIO REFERENCIA'!AU100</f>
        <v>NO CUMPLE</v>
      </c>
      <c r="AR100" s="6">
        <f>+IF(AQ100="NO OFERTADO",0,IF(AQ100="NO CUMPLE EV TECNICA",0,IF(AQ100="NO CUMPLE",0,IF(AQ100="CUMPLE",('PRECIOS UNITARIOS'!$BB100*500)/AP100))))</f>
        <v>0</v>
      </c>
      <c r="AS100" s="5" t="str">
        <f>+'PRECIOS UNITARIOS'!AJ100</f>
        <v/>
      </c>
      <c r="AT100" s="5" t="str">
        <f>+'EV PRECIO REFERENCIA'!AX100</f>
        <v>NO CUMPLE</v>
      </c>
      <c r="AU100" s="6">
        <f>+IF(AT100="NO OFERTADO",0,IF(AT100="NO CUMPLE EV TECNICA",0,IF(AT100="NO CUMPLE",0,IF(AT100="CUMPLE",('PRECIOS UNITARIOS'!$BB100*500)/AS100))))</f>
        <v>0</v>
      </c>
      <c r="AV100" s="5" t="str">
        <f>+'EV PRECIO REFERENCIA'!AY100</f>
        <v/>
      </c>
      <c r="AW100" s="5" t="str">
        <f>+'EV PRECIO REFERENCIA'!BA100</f>
        <v>NO CUMPLE</v>
      </c>
      <c r="AX100" s="6">
        <f>+IF(AW100="NO OFERTADO",0,IF(AW100="NO CUMPLE EV TECNICA",0,IF(AW100="NO CUMPLE",0,IF(AW100="CUMPLE",('PRECIOS UNITARIOS'!$BB100*500)/AV100))))</f>
        <v>0</v>
      </c>
      <c r="AY100" s="5" t="str">
        <f>+'EV PRECIO REFERENCIA'!BB100</f>
        <v/>
      </c>
      <c r="AZ100" s="5" t="str">
        <f>+'EV PRECIO REFERENCIA'!BD100</f>
        <v>NO CUMPLE</v>
      </c>
      <c r="BA100" s="6">
        <f>+IF(AZ100="NO OFERTADO",0,IF(AZ100="NO CUMPLE EV TECNICA",0,IF(AZ100="NO CUMPLE",0,IF(AZ100="CUMPLE",('PRECIOS UNITARIOS'!$BB100*500)/AY100))))</f>
        <v>0</v>
      </c>
      <c r="BB100" s="5" t="str">
        <f>+'PRECIOS UNITARIOS'!AP100</f>
        <v/>
      </c>
      <c r="BC100" s="5" t="str">
        <f>+'EV PRECIO REFERENCIA'!BG100</f>
        <v>NO CUMPLE</v>
      </c>
      <c r="BD100" s="6">
        <f>+IF(BC100="NO OFERTADO",0,IF(BC100="NO CUMPLE EV TECNICA",0,IF(BC100="NO CUMPLE",0,IF(BC100="CUMPLE",('PRECIOS UNITARIOS'!$BB100*500)/BB100))))</f>
        <v>0</v>
      </c>
      <c r="BE100" s="5">
        <f>+'PRECIOS UNITARIOS'!AR100</f>
        <v>17850</v>
      </c>
      <c r="BF100" s="5" t="str">
        <f>+'EV PRECIO REFERENCIA'!BJ100</f>
        <v>CUMPLE</v>
      </c>
      <c r="BG100" s="6">
        <f>+IF(BF100="NO OFERTADO",0,IF(BF100="NO CUMPLE EV TECNICA",0,IF(BF100="NO CUMPLE",0,IF(BF100="CUMPLE",('PRECIOS UNITARIOS'!$BB100*500)/BE100))))</f>
        <v>500</v>
      </c>
      <c r="BH100" s="5" t="str">
        <f>+'EV PRECIO REFERENCIA'!BK100</f>
        <v/>
      </c>
      <c r="BI100" s="5" t="str">
        <f>+'EV PRECIO REFERENCIA'!BM100</f>
        <v>NO CUMPLE</v>
      </c>
      <c r="BJ100" s="6">
        <f>+IF(BI100="NO OFERTADO",0,IF(BI100="NO CUMPLE EV TECNICA",0,IF(BI100="NO CUMPLE",0,IF(BI100="CUMPLE",('PRECIOS UNITARIOS'!$BB100*500)/BH100))))</f>
        <v>0</v>
      </c>
      <c r="BK100" s="5" t="str">
        <f>+'EV PRECIO REFERENCIA'!BQ100</f>
        <v/>
      </c>
      <c r="BL100" s="5" t="str">
        <f>+'EV PRECIO REFERENCIA'!BS100</f>
        <v>NO CUMPLE</v>
      </c>
      <c r="BM100" s="6">
        <f>+IF(BL100="NO OFERTADO",0,IF(BL100="NO CUMPLE EV TECNICA",0,IF(BL100="NO CUMPLE",0,IF(BL100="CUMPLE",('PRECIOS UNITARIOS'!$BB100*500)/BK100))))</f>
        <v>0</v>
      </c>
      <c r="BN100" s="5" t="str">
        <f>+'PRECIOS UNITARIOS'!AX100</f>
        <v/>
      </c>
      <c r="BO100" s="5" t="str">
        <f>+'EV PRECIO REFERENCIA'!BV100</f>
        <v>NO CUMPLE</v>
      </c>
      <c r="BP100" s="6">
        <f>+IF(BO100="NO OFERTADO",0,IF(BO100="NO CUMPLE EV TECNICA",0,IF(BO100="NO CUMPLE",0,IF(BO100="CUMPLE",('PRECIOS UNITARIOS'!$BB100*500)/BN100))))</f>
        <v>0</v>
      </c>
      <c r="BQ100" s="6">
        <f t="shared" si="12"/>
        <v>500</v>
      </c>
      <c r="BR100" s="6" t="s">
        <v>831</v>
      </c>
      <c r="BS100" s="6">
        <f>MAX($K100,$Q100,$T100,$AF100,$AI100,$AL100,$AO100,$AU100,$BD100,$BP100,$AC100)</f>
        <v>0</v>
      </c>
      <c r="BT100" s="6" t="s">
        <v>1010</v>
      </c>
      <c r="BU100" s="6">
        <v>0</v>
      </c>
      <c r="BV100" s="6" t="s">
        <v>1011</v>
      </c>
      <c r="BW100" s="154" t="s">
        <v>831</v>
      </c>
      <c r="BX100" s="3" t="e">
        <v>#N/A</v>
      </c>
    </row>
    <row r="101" spans="1:77" ht="25.5" x14ac:dyDescent="0.2">
      <c r="A101" s="18">
        <f t="shared" si="11"/>
        <v>92</v>
      </c>
      <c r="B101" s="22" t="str">
        <f>VLOOKUP(A101,'PRECIOS UNITARIOS'!A101:B432,2,0)</f>
        <v>DM1824</v>
      </c>
      <c r="C101" s="135" t="str">
        <f>VLOOKUP(A101,'PRECIOS UNITARIOS'!A101:C432,3,0)</f>
        <v>GUANTE QUIR. ESTERIL DOBLE PROTECCION T: 8</v>
      </c>
      <c r="D101" s="18">
        <f>VLOOKUP(A101,'PRECIOS UNITARIOS'!A101:D432,4,0)</f>
        <v>1</v>
      </c>
      <c r="E101" s="23" t="str">
        <f>VLOOKUP(A101,'PRECIOS UNITARIOS'!A101:E432,5,0)</f>
        <v>UN</v>
      </c>
      <c r="F101" s="23">
        <f>VLOOKUP(A101,'PRECIOS UNITARIOS'!A101:F432,6,0)</f>
        <v>38997.590361445786</v>
      </c>
      <c r="G101" s="23">
        <f>VLOOKUP(A101,'PRECIOS UNITARIOS'!A101:G432,7,0)</f>
        <v>8</v>
      </c>
      <c r="H101" s="23">
        <f t="shared" si="13"/>
        <v>311980.72289156629</v>
      </c>
      <c r="I101" s="5" t="str">
        <f>+'EV PRECIO REFERENCIA'!I101</f>
        <v/>
      </c>
      <c r="J101" s="5" t="str">
        <f>+'EV PRECIO REFERENCIA'!K101</f>
        <v>NO CUMPLE</v>
      </c>
      <c r="K101" s="6">
        <f>+IF(J101="NO OFERTADO",0,IF(J101="NO CUMPLE EV TECNICA",0,IF(J101="NO CUMPLE",0,IF(J101="CUMPLE",('PRECIOS UNITARIOS'!$BB101*500)/I101))))</f>
        <v>0</v>
      </c>
      <c r="L101" s="5" t="str">
        <f>+'EV PRECIO REFERENCIA'!L101</f>
        <v/>
      </c>
      <c r="M101" s="5" t="str">
        <f>+'EV PRECIO REFERENCIA'!N101</f>
        <v>NO CUMPLE</v>
      </c>
      <c r="N101" s="6">
        <f>+IF(M101="NO OFERTADO",0,IF(M101="NO CUMPLE EV TECNICA",0,IF(M101="NO CUMPLE",0,IF(M101="CUMPLE",('PRECIOS UNITARIOS'!$BB101*500)/L101))))</f>
        <v>0</v>
      </c>
      <c r="O101" s="5" t="str">
        <f>+'PRECIOS UNITARIOS'!N101</f>
        <v/>
      </c>
      <c r="P101" s="5" t="str">
        <f>+'EV PRECIO REFERENCIA'!Q101</f>
        <v>NO CUMPLE</v>
      </c>
      <c r="Q101" s="6">
        <f>+IF(P101="NO OFERTADO",0,IF(P101="NO CUMPLE EV TECNICA",0,IF(P101="NO CUMPLE",0,IF(P101="CUMPLE",('PRECIOS UNITARIOS'!$BB101*500)/O101))))</f>
        <v>0</v>
      </c>
      <c r="R101" s="5" t="str">
        <f>+'PRECIOS UNITARIOS'!P101</f>
        <v/>
      </c>
      <c r="S101" s="5" t="str">
        <f>+'EV PRECIO REFERENCIA'!T101</f>
        <v>NO CUMPLE</v>
      </c>
      <c r="T101" s="6">
        <f>+IF(S101="NO OFERTADO",0,IF(S101="NO CUMPLE EV TECNICA",0,IF(S101="NO CUMPLE",0,IF(S101="CUMPLE",('PRECIOS UNITARIOS'!$BB101*500)/R101))))</f>
        <v>0</v>
      </c>
      <c r="U101" s="6" t="str">
        <f>+'EV PRECIO REFERENCIA'!U101</f>
        <v/>
      </c>
      <c r="V101" s="5" t="str">
        <f>+'EV PRECIO REFERENCIA'!W101</f>
        <v>NO CUMPLE</v>
      </c>
      <c r="W101" s="6">
        <f>+IF(V101="NO OFERTADO",0,IF(V101="NO CUMPLE EV TECNICA",0,IF(V101="NO CUMPLE",0,IF(V101="CUMPLE",('PRECIOS UNITARIOS'!$BB101*500)/U101))))</f>
        <v>0</v>
      </c>
      <c r="X101" s="6" t="str">
        <f>+'EV PRECIO REFERENCIA'!X101</f>
        <v/>
      </c>
      <c r="Y101" s="5" t="str">
        <f>+'EV PRECIO REFERENCIA'!Z101</f>
        <v>NO CUMPLE</v>
      </c>
      <c r="Z101" s="6">
        <f>+IF(Y101="NO OFERTADO",0,IF(Y101="NO CUMPLE EV TECNICA",0,IF(Y101="NO CUMPLE",0,IF(Y101="CUMPLE",('PRECIOS UNITARIOS'!$BB101*500)/X101))))</f>
        <v>0</v>
      </c>
      <c r="AA101" s="260" t="str">
        <f>+'PRECIOS UNITARIOS'!X101</f>
        <v/>
      </c>
      <c r="AB101" s="5" t="str">
        <f>+'EV PRECIO REFERENCIA'!AF101</f>
        <v>NO CUMPLE</v>
      </c>
      <c r="AC101" s="6">
        <f>+IF(AB101="NO OFERTADO",0,IF(AB101="NO CUMPLE EV TECNICA",0,IF(AB101="NO CUMPLE",0,IF(AB101="CUMPLE",('PRECIOS UNITARIOS'!$BB101*500)/AA101))))</f>
        <v>0</v>
      </c>
      <c r="AD101" s="5" t="str">
        <f>+'PRECIOS UNITARIOS'!Z101</f>
        <v/>
      </c>
      <c r="AE101" s="5" t="str">
        <f>+'EV PRECIO REFERENCIA'!AI101</f>
        <v>NO CUMPLE</v>
      </c>
      <c r="AF101" s="6">
        <f>+IF(AE101="NO OFERTADO",0,IF(AE101="NO CUMPLE EV TECNICA",0,IF(AE101="NO CUMPLE",0,IF(AE101="CUMPLE",('PRECIOS UNITARIOS'!$BB101*500)/AD101))))</f>
        <v>0</v>
      </c>
      <c r="AG101" s="5" t="str">
        <f>+'PRECIOS UNITARIOS'!AB101</f>
        <v/>
      </c>
      <c r="AH101" s="5" t="str">
        <f>+'EV PRECIO REFERENCIA'!AL101</f>
        <v>NO CUMPLE</v>
      </c>
      <c r="AI101" s="6">
        <f>+IF(AH101="NO OFERTADO",0,IF(AH101="NO CUMPLE EV TECNICA",0,IF(AH101="NO CUMPLE",0,IF(AH101="CUMPLE",('PRECIOS UNITARIOS'!$BB101*500)/AG101))))</f>
        <v>0</v>
      </c>
      <c r="AJ101" s="5" t="str">
        <f>+'PRECIOS UNITARIOS'!AD101</f>
        <v/>
      </c>
      <c r="AK101" s="5" t="str">
        <f>+'EV PRECIO REFERENCIA'!AO101</f>
        <v>NO CUMPLE</v>
      </c>
      <c r="AL101" s="6">
        <f>+IF(AK101="NO OFERTADO",0,IF(AK101="NO CUMPLE EV TECNICA",0,IF(AK101="NO CUMPLE",0,IF(AK101="CUMPLE",('PRECIOS UNITARIOS'!$BB101*500)/AJ101))))</f>
        <v>0</v>
      </c>
      <c r="AM101" s="5" t="str">
        <f>+'PRECIOS UNITARIOS'!AF101</f>
        <v/>
      </c>
      <c r="AN101" s="5" t="str">
        <f>+'EV PRECIO REFERENCIA'!AR101</f>
        <v>NO CUMPLE</v>
      </c>
      <c r="AO101" s="6">
        <f>+IF(AN101="NO OFERTADO",0,IF(AN101="NO CUMPLE EV TECNICA",0,IF(AN101="NO CUMPLE",0,IF(AN101="CUMPLE",('PRECIOS UNITARIOS'!$BB101*500)/AM101))))</f>
        <v>0</v>
      </c>
      <c r="AP101" s="5" t="str">
        <f>+'PRECIOS UNITARIOS'!AH101</f>
        <v/>
      </c>
      <c r="AQ101" s="5" t="str">
        <f>+'EV PRECIO REFERENCIA'!AU101</f>
        <v>NO CUMPLE</v>
      </c>
      <c r="AR101" s="6">
        <f>+IF(AQ101="NO OFERTADO",0,IF(AQ101="NO CUMPLE EV TECNICA",0,IF(AQ101="NO CUMPLE",0,IF(AQ101="CUMPLE",('PRECIOS UNITARIOS'!$BB101*500)/AP101))))</f>
        <v>0</v>
      </c>
      <c r="AS101" s="5" t="str">
        <f>+'PRECIOS UNITARIOS'!AJ101</f>
        <v/>
      </c>
      <c r="AT101" s="5" t="str">
        <f>+'EV PRECIO REFERENCIA'!AX101</f>
        <v>NO CUMPLE</v>
      </c>
      <c r="AU101" s="6">
        <f>+IF(AT101="NO OFERTADO",0,IF(AT101="NO CUMPLE EV TECNICA",0,IF(AT101="NO CUMPLE",0,IF(AT101="CUMPLE",('PRECIOS UNITARIOS'!$BB101*500)/AS101))))</f>
        <v>0</v>
      </c>
      <c r="AV101" s="5" t="str">
        <f>+'EV PRECIO REFERENCIA'!AY101</f>
        <v/>
      </c>
      <c r="AW101" s="5" t="str">
        <f>+'EV PRECIO REFERENCIA'!BA101</f>
        <v>NO CUMPLE</v>
      </c>
      <c r="AX101" s="6">
        <f>+IF(AW101="NO OFERTADO",0,IF(AW101="NO CUMPLE EV TECNICA",0,IF(AW101="NO CUMPLE",0,IF(AW101="CUMPLE",('PRECIOS UNITARIOS'!$BB101*500)/AV101))))</f>
        <v>0</v>
      </c>
      <c r="AY101" s="5" t="str">
        <f>+'EV PRECIO REFERENCIA'!BB101</f>
        <v/>
      </c>
      <c r="AZ101" s="5" t="str">
        <f>+'EV PRECIO REFERENCIA'!BD101</f>
        <v>NO CUMPLE</v>
      </c>
      <c r="BA101" s="6">
        <f>+IF(AZ101="NO OFERTADO",0,IF(AZ101="NO CUMPLE EV TECNICA",0,IF(AZ101="NO CUMPLE",0,IF(AZ101="CUMPLE",('PRECIOS UNITARIOS'!$BB101*500)/AY101))))</f>
        <v>0</v>
      </c>
      <c r="BB101" s="5" t="str">
        <f>+'PRECIOS UNITARIOS'!AP101</f>
        <v/>
      </c>
      <c r="BC101" s="5" t="str">
        <f>+'EV PRECIO REFERENCIA'!BG101</f>
        <v>NO CUMPLE</v>
      </c>
      <c r="BD101" s="6">
        <f>+IF(BC101="NO OFERTADO",0,IF(BC101="NO CUMPLE EV TECNICA",0,IF(BC101="NO CUMPLE",0,IF(BC101="CUMPLE",('PRECIOS UNITARIOS'!$BB101*500)/BB101))))</f>
        <v>0</v>
      </c>
      <c r="BE101" s="5">
        <f>+'PRECIOS UNITARIOS'!AR101</f>
        <v>17850</v>
      </c>
      <c r="BF101" s="5" t="str">
        <f>+'EV PRECIO REFERENCIA'!BJ101</f>
        <v>CUMPLE</v>
      </c>
      <c r="BG101" s="6">
        <f>+IF(BF101="NO OFERTADO",0,IF(BF101="NO CUMPLE EV TECNICA",0,IF(BF101="NO CUMPLE",0,IF(BF101="CUMPLE",('PRECIOS UNITARIOS'!$BB101*500)/BE101))))</f>
        <v>500</v>
      </c>
      <c r="BH101" s="5" t="str">
        <f>+'EV PRECIO REFERENCIA'!BK101</f>
        <v/>
      </c>
      <c r="BI101" s="5" t="str">
        <f>+'EV PRECIO REFERENCIA'!BM101</f>
        <v>NO CUMPLE</v>
      </c>
      <c r="BJ101" s="6">
        <f>+IF(BI101="NO OFERTADO",0,IF(BI101="NO CUMPLE EV TECNICA",0,IF(BI101="NO CUMPLE",0,IF(BI101="CUMPLE",('PRECIOS UNITARIOS'!$BB101*500)/BH101))))</f>
        <v>0</v>
      </c>
      <c r="BK101" s="5" t="str">
        <f>+'EV PRECIO REFERENCIA'!BQ101</f>
        <v/>
      </c>
      <c r="BL101" s="5" t="str">
        <f>+'EV PRECIO REFERENCIA'!BS101</f>
        <v>NO CUMPLE</v>
      </c>
      <c r="BM101" s="6">
        <f>+IF(BL101="NO OFERTADO",0,IF(BL101="NO CUMPLE EV TECNICA",0,IF(BL101="NO CUMPLE",0,IF(BL101="CUMPLE",('PRECIOS UNITARIOS'!$BB101*500)/BK101))))</f>
        <v>0</v>
      </c>
      <c r="BN101" s="5" t="str">
        <f>+'PRECIOS UNITARIOS'!AX101</f>
        <v/>
      </c>
      <c r="BO101" s="5" t="str">
        <f>+'EV PRECIO REFERENCIA'!BV101</f>
        <v>NO CUMPLE</v>
      </c>
      <c r="BP101" s="6">
        <f>+IF(BO101="NO OFERTADO",0,IF(BO101="NO CUMPLE EV TECNICA",0,IF(BO101="NO CUMPLE",0,IF(BO101="CUMPLE",('PRECIOS UNITARIOS'!$BB101*500)/BN101))))</f>
        <v>0</v>
      </c>
      <c r="BQ101" s="6">
        <f t="shared" si="12"/>
        <v>500</v>
      </c>
      <c r="BR101" s="6" t="s">
        <v>831</v>
      </c>
      <c r="BS101" s="6">
        <f>MAX($K101,$Q101,$T101,$AF101,$AI101,$AL101,$AO101,$AU101,$BD101,$BP101,$AC101)</f>
        <v>0</v>
      </c>
      <c r="BT101" s="6" t="s">
        <v>1010</v>
      </c>
      <c r="BU101" s="6">
        <v>0</v>
      </c>
      <c r="BV101" s="6" t="s">
        <v>1011</v>
      </c>
      <c r="BW101" s="154" t="s">
        <v>831</v>
      </c>
      <c r="BX101" s="3" t="e">
        <v>#N/A</v>
      </c>
    </row>
    <row r="102" spans="1:77" ht="25.5" x14ac:dyDescent="0.2">
      <c r="A102" s="18">
        <f t="shared" si="11"/>
        <v>93</v>
      </c>
      <c r="B102" s="22" t="str">
        <f>VLOOKUP(A102,'PRECIOS UNITARIOS'!A102:B433,2,0)</f>
        <v>DM1823</v>
      </c>
      <c r="C102" s="135" t="str">
        <f>VLOOKUP(A102,'PRECIOS UNITARIOS'!A102:C433,3,0)</f>
        <v>GUANTE QUIR. ESTERIL DOBLE PROTECCION T: 7.5</v>
      </c>
      <c r="D102" s="18">
        <f>VLOOKUP(A102,'PRECIOS UNITARIOS'!A102:D433,4,0)</f>
        <v>1</v>
      </c>
      <c r="E102" s="23" t="str">
        <f>VLOOKUP(A102,'PRECIOS UNITARIOS'!A102:E433,5,0)</f>
        <v>UN</v>
      </c>
      <c r="F102" s="23">
        <f>VLOOKUP(A102,'PRECIOS UNITARIOS'!A102:F433,6,0)</f>
        <v>38997.590361445786</v>
      </c>
      <c r="G102" s="23">
        <f>VLOOKUP(A102,'PRECIOS UNITARIOS'!A102:G433,7,0)</f>
        <v>11</v>
      </c>
      <c r="H102" s="23">
        <f t="shared" si="13"/>
        <v>428973.49397590366</v>
      </c>
      <c r="I102" s="5" t="str">
        <f>+'EV PRECIO REFERENCIA'!I102</f>
        <v/>
      </c>
      <c r="J102" s="5" t="str">
        <f>+'EV PRECIO REFERENCIA'!K102</f>
        <v>NO CUMPLE</v>
      </c>
      <c r="K102" s="6">
        <f>+IF(J102="NO OFERTADO",0,IF(J102="NO CUMPLE EV TECNICA",0,IF(J102="NO CUMPLE",0,IF(J102="CUMPLE",('PRECIOS UNITARIOS'!$BB102*500)/I102))))</f>
        <v>0</v>
      </c>
      <c r="L102" s="5" t="str">
        <f>+'EV PRECIO REFERENCIA'!L102</f>
        <v/>
      </c>
      <c r="M102" s="5" t="str">
        <f>+'EV PRECIO REFERENCIA'!N102</f>
        <v>NO CUMPLE</v>
      </c>
      <c r="N102" s="6">
        <f>+IF(M102="NO OFERTADO",0,IF(M102="NO CUMPLE EV TECNICA",0,IF(M102="NO CUMPLE",0,IF(M102="CUMPLE",('PRECIOS UNITARIOS'!$BB102*500)/L102))))</f>
        <v>0</v>
      </c>
      <c r="O102" s="5" t="str">
        <f>+'PRECIOS UNITARIOS'!N102</f>
        <v/>
      </c>
      <c r="P102" s="5" t="str">
        <f>+'EV PRECIO REFERENCIA'!Q102</f>
        <v>NO CUMPLE</v>
      </c>
      <c r="Q102" s="6">
        <f>+IF(P102="NO OFERTADO",0,IF(P102="NO CUMPLE EV TECNICA",0,IF(P102="NO CUMPLE",0,IF(P102="CUMPLE",('PRECIOS UNITARIOS'!$BB102*500)/O102))))</f>
        <v>0</v>
      </c>
      <c r="R102" s="5" t="str">
        <f>+'PRECIOS UNITARIOS'!P102</f>
        <v/>
      </c>
      <c r="S102" s="5" t="str">
        <f>+'EV PRECIO REFERENCIA'!T102</f>
        <v>NO CUMPLE</v>
      </c>
      <c r="T102" s="6">
        <f>+IF(S102="NO OFERTADO",0,IF(S102="NO CUMPLE EV TECNICA",0,IF(S102="NO CUMPLE",0,IF(S102="CUMPLE",('PRECIOS UNITARIOS'!$BB102*500)/R102))))</f>
        <v>0</v>
      </c>
      <c r="U102" s="6" t="str">
        <f>+'EV PRECIO REFERENCIA'!U102</f>
        <v/>
      </c>
      <c r="V102" s="5" t="str">
        <f>+'EV PRECIO REFERENCIA'!W102</f>
        <v>NO CUMPLE</v>
      </c>
      <c r="W102" s="6">
        <f>+IF(V102="NO OFERTADO",0,IF(V102="NO CUMPLE EV TECNICA",0,IF(V102="NO CUMPLE",0,IF(V102="CUMPLE",('PRECIOS UNITARIOS'!$BB102*500)/U102))))</f>
        <v>0</v>
      </c>
      <c r="X102" s="6" t="str">
        <f>+'EV PRECIO REFERENCIA'!X102</f>
        <v/>
      </c>
      <c r="Y102" s="5" t="str">
        <f>+'EV PRECIO REFERENCIA'!Z102</f>
        <v>NO CUMPLE</v>
      </c>
      <c r="Z102" s="6">
        <f>+IF(Y102="NO OFERTADO",0,IF(Y102="NO CUMPLE EV TECNICA",0,IF(Y102="NO CUMPLE",0,IF(Y102="CUMPLE",('PRECIOS UNITARIOS'!$BB102*500)/X102))))</f>
        <v>0</v>
      </c>
      <c r="AA102" s="260" t="str">
        <f>+'PRECIOS UNITARIOS'!X102</f>
        <v/>
      </c>
      <c r="AB102" s="5" t="str">
        <f>+'EV PRECIO REFERENCIA'!AF102</f>
        <v>NO CUMPLE</v>
      </c>
      <c r="AC102" s="6">
        <f>+IF(AB102="NO OFERTADO",0,IF(AB102="NO CUMPLE EV TECNICA",0,IF(AB102="NO CUMPLE",0,IF(AB102="CUMPLE",('PRECIOS UNITARIOS'!$BB102*500)/AA102))))</f>
        <v>0</v>
      </c>
      <c r="AD102" s="5" t="str">
        <f>+'PRECIOS UNITARIOS'!Z102</f>
        <v/>
      </c>
      <c r="AE102" s="5" t="str">
        <f>+'EV PRECIO REFERENCIA'!AI102</f>
        <v>NO CUMPLE</v>
      </c>
      <c r="AF102" s="6">
        <f>+IF(AE102="NO OFERTADO",0,IF(AE102="NO CUMPLE EV TECNICA",0,IF(AE102="NO CUMPLE",0,IF(AE102="CUMPLE",('PRECIOS UNITARIOS'!$BB102*500)/AD102))))</f>
        <v>0</v>
      </c>
      <c r="AG102" s="5" t="str">
        <f>+'PRECIOS UNITARIOS'!AB102</f>
        <v/>
      </c>
      <c r="AH102" s="5" t="str">
        <f>+'EV PRECIO REFERENCIA'!AL102</f>
        <v>NO CUMPLE</v>
      </c>
      <c r="AI102" s="6">
        <f>+IF(AH102="NO OFERTADO",0,IF(AH102="NO CUMPLE EV TECNICA",0,IF(AH102="NO CUMPLE",0,IF(AH102="CUMPLE",('PRECIOS UNITARIOS'!$BB102*500)/AG102))))</f>
        <v>0</v>
      </c>
      <c r="AJ102" s="5" t="str">
        <f>+'PRECIOS UNITARIOS'!AD102</f>
        <v/>
      </c>
      <c r="AK102" s="5" t="str">
        <f>+'EV PRECIO REFERENCIA'!AO102</f>
        <v>NO CUMPLE</v>
      </c>
      <c r="AL102" s="6">
        <f>+IF(AK102="NO OFERTADO",0,IF(AK102="NO CUMPLE EV TECNICA",0,IF(AK102="NO CUMPLE",0,IF(AK102="CUMPLE",('PRECIOS UNITARIOS'!$BB102*500)/AJ102))))</f>
        <v>0</v>
      </c>
      <c r="AM102" s="5" t="str">
        <f>+'PRECIOS UNITARIOS'!AF102</f>
        <v/>
      </c>
      <c r="AN102" s="5" t="str">
        <f>+'EV PRECIO REFERENCIA'!AR102</f>
        <v>NO CUMPLE</v>
      </c>
      <c r="AO102" s="6">
        <f>+IF(AN102="NO OFERTADO",0,IF(AN102="NO CUMPLE EV TECNICA",0,IF(AN102="NO CUMPLE",0,IF(AN102="CUMPLE",('PRECIOS UNITARIOS'!$BB102*500)/AM102))))</f>
        <v>0</v>
      </c>
      <c r="AP102" s="5" t="str">
        <f>+'PRECIOS UNITARIOS'!AH102</f>
        <v/>
      </c>
      <c r="AQ102" s="5" t="str">
        <f>+'EV PRECIO REFERENCIA'!AU102</f>
        <v>NO CUMPLE</v>
      </c>
      <c r="AR102" s="6">
        <f>+IF(AQ102="NO OFERTADO",0,IF(AQ102="NO CUMPLE EV TECNICA",0,IF(AQ102="NO CUMPLE",0,IF(AQ102="CUMPLE",('PRECIOS UNITARIOS'!$BB102*500)/AP102))))</f>
        <v>0</v>
      </c>
      <c r="AS102" s="5" t="str">
        <f>+'PRECIOS UNITARIOS'!AJ102</f>
        <v/>
      </c>
      <c r="AT102" s="5" t="str">
        <f>+'EV PRECIO REFERENCIA'!AX102</f>
        <v>NO CUMPLE</v>
      </c>
      <c r="AU102" s="6">
        <f>+IF(AT102="NO OFERTADO",0,IF(AT102="NO CUMPLE EV TECNICA",0,IF(AT102="NO CUMPLE",0,IF(AT102="CUMPLE",('PRECIOS UNITARIOS'!$BB102*500)/AS102))))</f>
        <v>0</v>
      </c>
      <c r="AV102" s="5" t="str">
        <f>+'EV PRECIO REFERENCIA'!AY102</f>
        <v/>
      </c>
      <c r="AW102" s="5" t="str">
        <f>+'EV PRECIO REFERENCIA'!BA102</f>
        <v>NO CUMPLE</v>
      </c>
      <c r="AX102" s="6">
        <f>+IF(AW102="NO OFERTADO",0,IF(AW102="NO CUMPLE EV TECNICA",0,IF(AW102="NO CUMPLE",0,IF(AW102="CUMPLE",('PRECIOS UNITARIOS'!$BB102*500)/AV102))))</f>
        <v>0</v>
      </c>
      <c r="AY102" s="5" t="str">
        <f>+'EV PRECIO REFERENCIA'!BB102</f>
        <v/>
      </c>
      <c r="AZ102" s="5" t="str">
        <f>+'EV PRECIO REFERENCIA'!BD102</f>
        <v>NO CUMPLE</v>
      </c>
      <c r="BA102" s="6">
        <f>+IF(AZ102="NO OFERTADO",0,IF(AZ102="NO CUMPLE EV TECNICA",0,IF(AZ102="NO CUMPLE",0,IF(AZ102="CUMPLE",('PRECIOS UNITARIOS'!$BB102*500)/AY102))))</f>
        <v>0</v>
      </c>
      <c r="BB102" s="5" t="str">
        <f>+'PRECIOS UNITARIOS'!AP102</f>
        <v/>
      </c>
      <c r="BC102" s="5" t="str">
        <f>+'EV PRECIO REFERENCIA'!BG102</f>
        <v>NO CUMPLE</v>
      </c>
      <c r="BD102" s="6">
        <f>+IF(BC102="NO OFERTADO",0,IF(BC102="NO CUMPLE EV TECNICA",0,IF(BC102="NO CUMPLE",0,IF(BC102="CUMPLE",('PRECIOS UNITARIOS'!$BB102*500)/BB102))))</f>
        <v>0</v>
      </c>
      <c r="BE102" s="5">
        <f>+'PRECIOS UNITARIOS'!AR102</f>
        <v>17850</v>
      </c>
      <c r="BF102" s="5" t="str">
        <f>+'EV PRECIO REFERENCIA'!BJ102</f>
        <v>CUMPLE</v>
      </c>
      <c r="BG102" s="6">
        <f>+IF(BF102="NO OFERTADO",0,IF(BF102="NO CUMPLE EV TECNICA",0,IF(BF102="NO CUMPLE",0,IF(BF102="CUMPLE",('PRECIOS UNITARIOS'!$BB102*500)/BE102))))</f>
        <v>500</v>
      </c>
      <c r="BH102" s="5" t="str">
        <f>+'EV PRECIO REFERENCIA'!BK102</f>
        <v/>
      </c>
      <c r="BI102" s="5" t="str">
        <f>+'EV PRECIO REFERENCIA'!BM102</f>
        <v>NO CUMPLE</v>
      </c>
      <c r="BJ102" s="6">
        <f>+IF(BI102="NO OFERTADO",0,IF(BI102="NO CUMPLE EV TECNICA",0,IF(BI102="NO CUMPLE",0,IF(BI102="CUMPLE",('PRECIOS UNITARIOS'!$BB102*500)/BH102))))</f>
        <v>0</v>
      </c>
      <c r="BK102" s="5" t="str">
        <f>+'EV PRECIO REFERENCIA'!BQ102</f>
        <v/>
      </c>
      <c r="BL102" s="5" t="str">
        <f>+'EV PRECIO REFERENCIA'!BS102</f>
        <v>NO CUMPLE</v>
      </c>
      <c r="BM102" s="6">
        <f>+IF(BL102="NO OFERTADO",0,IF(BL102="NO CUMPLE EV TECNICA",0,IF(BL102="NO CUMPLE",0,IF(BL102="CUMPLE",('PRECIOS UNITARIOS'!$BB102*500)/BK102))))</f>
        <v>0</v>
      </c>
      <c r="BN102" s="5" t="str">
        <f>+'PRECIOS UNITARIOS'!AX102</f>
        <v/>
      </c>
      <c r="BO102" s="5" t="str">
        <f>+'EV PRECIO REFERENCIA'!BV102</f>
        <v>NO CUMPLE</v>
      </c>
      <c r="BP102" s="6">
        <f>+IF(BO102="NO OFERTADO",0,IF(BO102="NO CUMPLE EV TECNICA",0,IF(BO102="NO CUMPLE",0,IF(BO102="CUMPLE",('PRECIOS UNITARIOS'!$BB102*500)/BN102))))</f>
        <v>0</v>
      </c>
      <c r="BQ102" s="6">
        <f t="shared" si="12"/>
        <v>500</v>
      </c>
      <c r="BR102" s="6" t="s">
        <v>831</v>
      </c>
      <c r="BS102" s="6">
        <f>MAX($K102,$Q102,$T102,$AF102,$AI102,$AL102,$AO102,$AU102,$BD102,$BP102,$AC102)</f>
        <v>0</v>
      </c>
      <c r="BT102" s="6" t="s">
        <v>1010</v>
      </c>
      <c r="BU102" s="6">
        <v>0</v>
      </c>
      <c r="BV102" s="6" t="s">
        <v>1011</v>
      </c>
      <c r="BW102" s="154" t="s">
        <v>831</v>
      </c>
      <c r="BX102" s="3" t="e">
        <v>#N/A</v>
      </c>
    </row>
    <row r="103" spans="1:77" ht="25.5" x14ac:dyDescent="0.2">
      <c r="A103" s="18">
        <f t="shared" si="11"/>
        <v>94</v>
      </c>
      <c r="B103" s="22" t="str">
        <f>VLOOKUP(A103,'PRECIOS UNITARIOS'!A103:B434,2,0)</f>
        <v>DM1498</v>
      </c>
      <c r="C103" s="135" t="str">
        <f>VLOOKUP(A103,'PRECIOS UNITARIOS'!A103:C434,3,0)</f>
        <v>GUIA PARA INTUBACION ENDOTRAQUEAL  N 10 FR</v>
      </c>
      <c r="D103" s="18">
        <f>VLOOKUP(A103,'PRECIOS UNITARIOS'!A103:D434,4,0)</f>
        <v>1</v>
      </c>
      <c r="E103" s="23" t="str">
        <f>VLOOKUP(A103,'PRECIOS UNITARIOS'!A103:E434,5,0)</f>
        <v>UN</v>
      </c>
      <c r="F103" s="23">
        <f>VLOOKUP(A103,'PRECIOS UNITARIOS'!A103:F434,6,0)</f>
        <v>4093.6</v>
      </c>
      <c r="G103" s="23">
        <f>VLOOKUP(A103,'PRECIOS UNITARIOS'!A103:G434,7,0)</f>
        <v>9</v>
      </c>
      <c r="H103" s="23">
        <f t="shared" si="13"/>
        <v>36842.400000000001</v>
      </c>
      <c r="I103" s="5" t="str">
        <f>+'EV PRECIO REFERENCIA'!I103</f>
        <v/>
      </c>
      <c r="J103" s="5" t="str">
        <f>+'EV PRECIO REFERENCIA'!K103</f>
        <v>NO CUMPLE</v>
      </c>
      <c r="K103" s="6">
        <f>+IF(J103="NO OFERTADO",0,IF(J103="NO CUMPLE EV TECNICA",0,IF(J103="NO CUMPLE",0,IF(J103="CUMPLE",('PRECIOS UNITARIOS'!$BB103*500)/I103))))</f>
        <v>0</v>
      </c>
      <c r="L103" s="5" t="str">
        <f>+'EV PRECIO REFERENCIA'!L103</f>
        <v/>
      </c>
      <c r="M103" s="5" t="str">
        <f>+'EV PRECIO REFERENCIA'!N103</f>
        <v>NO CUMPLE</v>
      </c>
      <c r="N103" s="6">
        <f>+IF(M103="NO OFERTADO",0,IF(M103="NO CUMPLE EV TECNICA",0,IF(M103="NO CUMPLE",0,IF(M103="CUMPLE",('PRECIOS UNITARIOS'!$BB103*500)/L103))))</f>
        <v>0</v>
      </c>
      <c r="O103" s="5" t="str">
        <f>+'PRECIOS UNITARIOS'!N103</f>
        <v/>
      </c>
      <c r="P103" s="5" t="str">
        <f>+'EV PRECIO REFERENCIA'!Q103</f>
        <v>NO CUMPLE</v>
      </c>
      <c r="Q103" s="6">
        <f>+IF(P103="NO OFERTADO",0,IF(P103="NO CUMPLE EV TECNICA",0,IF(P103="NO CUMPLE",0,IF(P103="CUMPLE",('PRECIOS UNITARIOS'!$BB103*500)/O103))))</f>
        <v>0</v>
      </c>
      <c r="R103" s="5" t="str">
        <f>+'PRECIOS UNITARIOS'!P103</f>
        <v/>
      </c>
      <c r="S103" s="5" t="str">
        <f>+'EV PRECIO REFERENCIA'!T103</f>
        <v>NO CUMPLE</v>
      </c>
      <c r="T103" s="6">
        <f>+IF(S103="NO OFERTADO",0,IF(S103="NO CUMPLE EV TECNICA",0,IF(S103="NO CUMPLE",0,IF(S103="CUMPLE",('PRECIOS UNITARIOS'!$BB103*500)/R103))))</f>
        <v>0</v>
      </c>
      <c r="U103" s="347">
        <f>+'EV PRECIO REFERENCIA'!U103</f>
        <v>4094</v>
      </c>
      <c r="V103" s="5" t="str">
        <f>+'EV PRECIO REFERENCIA'!W103</f>
        <v>CUMPLE</v>
      </c>
      <c r="W103" s="6">
        <f>+IF(V103="NO OFERTADO",0,IF(V103="NO CUMPLE EV TECNICA",0,IF(V103="NO CUMPLE",0,IF(V103="CUMPLE",('PRECIOS UNITARIOS'!$BB103*500)/U103))))</f>
        <v>500</v>
      </c>
      <c r="X103" s="6" t="str">
        <f>+'EV PRECIO REFERENCIA'!X103</f>
        <v/>
      </c>
      <c r="Y103" s="5" t="str">
        <f>+'EV PRECIO REFERENCIA'!Z103</f>
        <v>NO CUMPLE</v>
      </c>
      <c r="Z103" s="6">
        <f>+IF(Y103="NO OFERTADO",0,IF(Y103="NO CUMPLE EV TECNICA",0,IF(Y103="NO CUMPLE",0,IF(Y103="CUMPLE",('PRECIOS UNITARIOS'!$BB103*500)/X103))))</f>
        <v>0</v>
      </c>
      <c r="AA103" s="260" t="str">
        <f>+'PRECIOS UNITARIOS'!X103</f>
        <v/>
      </c>
      <c r="AB103" s="5" t="str">
        <f>+'EV PRECIO REFERENCIA'!AF103</f>
        <v>NO CUMPLE</v>
      </c>
      <c r="AC103" s="6">
        <f>+IF(AB103="NO OFERTADO",0,IF(AB103="NO CUMPLE EV TECNICA",0,IF(AB103="NO CUMPLE",0,IF(AB103="CUMPLE",('PRECIOS UNITARIOS'!$BB103*500)/AA103))))</f>
        <v>0</v>
      </c>
      <c r="AD103" s="5" t="str">
        <f>+'PRECIOS UNITARIOS'!Z103</f>
        <v/>
      </c>
      <c r="AE103" s="5" t="str">
        <f>+'EV PRECIO REFERENCIA'!AI103</f>
        <v>NO CUMPLE</v>
      </c>
      <c r="AF103" s="6">
        <f>+IF(AE103="NO OFERTADO",0,IF(AE103="NO CUMPLE EV TECNICA",0,IF(AE103="NO CUMPLE",0,IF(AE103="CUMPLE",('PRECIOS UNITARIOS'!$BB103*500)/AD103))))</f>
        <v>0</v>
      </c>
      <c r="AG103" s="5" t="str">
        <f>+'PRECIOS UNITARIOS'!AB103</f>
        <v/>
      </c>
      <c r="AH103" s="5" t="str">
        <f>+'EV PRECIO REFERENCIA'!AL103</f>
        <v>NO CUMPLE</v>
      </c>
      <c r="AI103" s="6">
        <f>+IF(AH103="NO OFERTADO",0,IF(AH103="NO CUMPLE EV TECNICA",0,IF(AH103="NO CUMPLE",0,IF(AH103="CUMPLE",('PRECIOS UNITARIOS'!$BB103*500)/AG103))))</f>
        <v>0</v>
      </c>
      <c r="AJ103" s="5" t="str">
        <f>+'PRECIOS UNITARIOS'!AD103</f>
        <v/>
      </c>
      <c r="AK103" s="5" t="str">
        <f>+'EV PRECIO REFERENCIA'!AO103</f>
        <v>NO CUMPLE</v>
      </c>
      <c r="AL103" s="6">
        <f>+IF(AK103="NO OFERTADO",0,IF(AK103="NO CUMPLE EV TECNICA",0,IF(AK103="NO CUMPLE",0,IF(AK103="CUMPLE",('PRECIOS UNITARIOS'!$BB103*500)/AJ103))))</f>
        <v>0</v>
      </c>
      <c r="AM103" s="5" t="str">
        <f>+'PRECIOS UNITARIOS'!AF103</f>
        <v/>
      </c>
      <c r="AN103" s="5" t="str">
        <f>+'EV PRECIO REFERENCIA'!AR103</f>
        <v>NO CUMPLE</v>
      </c>
      <c r="AO103" s="6">
        <f>+IF(AN103="NO OFERTADO",0,IF(AN103="NO CUMPLE EV TECNICA",0,IF(AN103="NO CUMPLE",0,IF(AN103="CUMPLE",('PRECIOS UNITARIOS'!$BB103*500)/AM103))))</f>
        <v>0</v>
      </c>
      <c r="AP103" s="5" t="str">
        <f>+'PRECIOS UNITARIOS'!AH103</f>
        <v/>
      </c>
      <c r="AQ103" s="5" t="str">
        <f>+'EV PRECIO REFERENCIA'!AU103</f>
        <v>NO CUMPLE</v>
      </c>
      <c r="AR103" s="6">
        <f>+IF(AQ103="NO OFERTADO",0,IF(AQ103="NO CUMPLE EV TECNICA",0,IF(AQ103="NO CUMPLE",0,IF(AQ103="CUMPLE",('PRECIOS UNITARIOS'!$BB103*500)/AP103))))</f>
        <v>0</v>
      </c>
      <c r="AS103" s="5" t="str">
        <f>+'PRECIOS UNITARIOS'!AJ103</f>
        <v/>
      </c>
      <c r="AT103" s="5" t="str">
        <f>+'EV PRECIO REFERENCIA'!AX103</f>
        <v>NO CUMPLE</v>
      </c>
      <c r="AU103" s="6">
        <f>+IF(AT103="NO OFERTADO",0,IF(AT103="NO CUMPLE EV TECNICA",0,IF(AT103="NO CUMPLE",0,IF(AT103="CUMPLE",('PRECIOS UNITARIOS'!$BB103*500)/AS103))))</f>
        <v>0</v>
      </c>
      <c r="AV103" s="5" t="str">
        <f>+'EV PRECIO REFERENCIA'!AY103</f>
        <v/>
      </c>
      <c r="AW103" s="5" t="str">
        <f>+'EV PRECIO REFERENCIA'!BA103</f>
        <v>NO CUMPLE</v>
      </c>
      <c r="AX103" s="6">
        <f>+IF(AW103="NO OFERTADO",0,IF(AW103="NO CUMPLE EV TECNICA",0,IF(AW103="NO CUMPLE",0,IF(AW103="CUMPLE",('PRECIOS UNITARIOS'!$BB103*500)/AV103))))</f>
        <v>0</v>
      </c>
      <c r="AY103" s="5" t="str">
        <f>+'EV PRECIO REFERENCIA'!BB103</f>
        <v/>
      </c>
      <c r="AZ103" s="5" t="str">
        <f>+'EV PRECIO REFERENCIA'!BD103</f>
        <v>NO CUMPLE</v>
      </c>
      <c r="BA103" s="6">
        <f>+IF(AZ103="NO OFERTADO",0,IF(AZ103="NO CUMPLE EV TECNICA",0,IF(AZ103="NO CUMPLE",0,IF(AZ103="CUMPLE",('PRECIOS UNITARIOS'!$BB103*500)/AY103))))</f>
        <v>0</v>
      </c>
      <c r="BB103" s="5" t="str">
        <f>+'PRECIOS UNITARIOS'!AP103</f>
        <v/>
      </c>
      <c r="BC103" s="5" t="str">
        <f>+'EV PRECIO REFERENCIA'!BG103</f>
        <v>NO CUMPLE</v>
      </c>
      <c r="BD103" s="6">
        <f>+IF(BC103="NO OFERTADO",0,IF(BC103="NO CUMPLE EV TECNICA",0,IF(BC103="NO CUMPLE",0,IF(BC103="CUMPLE",('PRECIOS UNITARIOS'!$BB103*500)/BB103))))</f>
        <v>0</v>
      </c>
      <c r="BE103" s="5" t="str">
        <f>+'PRECIOS UNITARIOS'!AR103</f>
        <v/>
      </c>
      <c r="BF103" s="5" t="str">
        <f>+'EV PRECIO REFERENCIA'!BJ103</f>
        <v>NO CUMPLE</v>
      </c>
      <c r="BG103" s="6">
        <f>+IF(BF103="NO OFERTADO",0,IF(BF103="NO CUMPLE EV TECNICA",0,IF(BF103="NO CUMPLE",0,IF(BF103="CUMPLE",('PRECIOS UNITARIOS'!$BB103*500)/BE103))))</f>
        <v>0</v>
      </c>
      <c r="BH103" s="5" t="str">
        <f>+'EV PRECIO REFERENCIA'!BK103</f>
        <v/>
      </c>
      <c r="BI103" s="5" t="str">
        <f>+'EV PRECIO REFERENCIA'!BM103</f>
        <v>NO CUMPLE</v>
      </c>
      <c r="BJ103" s="6">
        <f>+IF(BI103="NO OFERTADO",0,IF(BI103="NO CUMPLE EV TECNICA",0,IF(BI103="NO CUMPLE",0,IF(BI103="CUMPLE",('PRECIOS UNITARIOS'!$BB103*500)/BH103))))</f>
        <v>0</v>
      </c>
      <c r="BK103" s="5" t="str">
        <f>+'EV PRECIO REFERENCIA'!BQ103</f>
        <v/>
      </c>
      <c r="BL103" s="5" t="str">
        <f>+'EV PRECIO REFERENCIA'!BS103</f>
        <v>NO CUMPLE</v>
      </c>
      <c r="BM103" s="6">
        <f>+IF(BL103="NO OFERTADO",0,IF(BL103="NO CUMPLE EV TECNICA",0,IF(BL103="NO CUMPLE",0,IF(BL103="CUMPLE",('PRECIOS UNITARIOS'!$BB103*500)/BK103))))</f>
        <v>0</v>
      </c>
      <c r="BN103" s="5" t="str">
        <f>+'PRECIOS UNITARIOS'!AX103</f>
        <v/>
      </c>
      <c r="BO103" s="5" t="str">
        <f>+'EV PRECIO REFERENCIA'!BV103</f>
        <v>NO CUMPLE</v>
      </c>
      <c r="BP103" s="6">
        <f>+IF(BO103="NO OFERTADO",0,IF(BO103="NO CUMPLE EV TECNICA",0,IF(BO103="NO CUMPLE",0,IF(BO103="CUMPLE",('PRECIOS UNITARIOS'!$BB103*500)/BN103))))</f>
        <v>0</v>
      </c>
      <c r="BQ103" s="6">
        <f t="shared" si="12"/>
        <v>500</v>
      </c>
      <c r="BR103" s="6" t="s">
        <v>721</v>
      </c>
      <c r="BS103" s="6">
        <f t="shared" ref="BS103:BS104" si="15">MAX($K103,$N103,$Q103,$T103,$AF103,$AI103,$AL103,$AO103,$AU103,$BD103,$BG103,$BP103,$AC103,$Z103,$BA103,$BM103,)</f>
        <v>0</v>
      </c>
      <c r="BT103" s="6" t="s">
        <v>1025</v>
      </c>
      <c r="BU103" s="6">
        <v>0</v>
      </c>
      <c r="BV103" s="6" t="s">
        <v>1023</v>
      </c>
      <c r="BW103" s="154" t="s">
        <v>721</v>
      </c>
      <c r="BX103" s="3" t="e">
        <v>#N/A</v>
      </c>
      <c r="BY103" s="3"/>
    </row>
    <row r="104" spans="1:77" ht="25.5" x14ac:dyDescent="0.2">
      <c r="A104" s="18">
        <f t="shared" si="11"/>
        <v>95</v>
      </c>
      <c r="B104" s="22" t="str">
        <f>VLOOKUP(A104,'PRECIOS UNITARIOS'!A104:B435,2,0)</f>
        <v>DM1497</v>
      </c>
      <c r="C104" s="135" t="str">
        <f>VLOOKUP(A104,'PRECIOS UNITARIOS'!A104:C435,3,0)</f>
        <v>GUIA PARA INTUBACION ENDOTRAQUEAL  N 6 FR</v>
      </c>
      <c r="D104" s="18">
        <f>VLOOKUP(A104,'PRECIOS UNITARIOS'!A104:D435,4,0)</f>
        <v>1</v>
      </c>
      <c r="E104" s="23" t="str">
        <f>VLOOKUP(A104,'PRECIOS UNITARIOS'!A104:E435,5,0)</f>
        <v>UN</v>
      </c>
      <c r="F104" s="23">
        <f>VLOOKUP(A104,'PRECIOS UNITARIOS'!A104:F435,6,0)</f>
        <v>4093.6</v>
      </c>
      <c r="G104" s="23">
        <f>VLOOKUP(A104,'PRECIOS UNITARIOS'!A104:G435,7,0)</f>
        <v>10</v>
      </c>
      <c r="H104" s="23">
        <f t="shared" si="13"/>
        <v>40936</v>
      </c>
      <c r="I104" s="5" t="str">
        <f>+'EV PRECIO REFERENCIA'!I104</f>
        <v/>
      </c>
      <c r="J104" s="5" t="str">
        <f>+'EV PRECIO REFERENCIA'!K104</f>
        <v>NO CUMPLE</v>
      </c>
      <c r="K104" s="6">
        <f>+IF(J104="NO OFERTADO",0,IF(J104="NO CUMPLE EV TECNICA",0,IF(J104="NO CUMPLE",0,IF(J104="CUMPLE",('PRECIOS UNITARIOS'!$BB104*500)/I104))))</f>
        <v>0</v>
      </c>
      <c r="L104" s="5" t="str">
        <f>+'EV PRECIO REFERENCIA'!L104</f>
        <v/>
      </c>
      <c r="M104" s="5" t="str">
        <f>+'EV PRECIO REFERENCIA'!N104</f>
        <v>NO CUMPLE</v>
      </c>
      <c r="N104" s="6">
        <f>+IF(M104="NO OFERTADO",0,IF(M104="NO CUMPLE EV TECNICA",0,IF(M104="NO CUMPLE",0,IF(M104="CUMPLE",('PRECIOS UNITARIOS'!$BB104*500)/L104))))</f>
        <v>0</v>
      </c>
      <c r="O104" s="5" t="str">
        <f>+'PRECIOS UNITARIOS'!N104</f>
        <v/>
      </c>
      <c r="P104" s="5" t="str">
        <f>+'EV PRECIO REFERENCIA'!Q104</f>
        <v>NO CUMPLE</v>
      </c>
      <c r="Q104" s="6">
        <f>+IF(P104="NO OFERTADO",0,IF(P104="NO CUMPLE EV TECNICA",0,IF(P104="NO CUMPLE",0,IF(P104="CUMPLE",('PRECIOS UNITARIOS'!$BB104*500)/O104))))</f>
        <v>0</v>
      </c>
      <c r="R104" s="5" t="str">
        <f>+'PRECIOS UNITARIOS'!P104</f>
        <v/>
      </c>
      <c r="S104" s="5" t="str">
        <f>+'EV PRECIO REFERENCIA'!T104</f>
        <v>NO CUMPLE</v>
      </c>
      <c r="T104" s="6">
        <f>+IF(S104="NO OFERTADO",0,IF(S104="NO CUMPLE EV TECNICA",0,IF(S104="NO CUMPLE",0,IF(S104="CUMPLE",('PRECIOS UNITARIOS'!$BB104*500)/R104))))</f>
        <v>0</v>
      </c>
      <c r="U104" s="347">
        <f>+'EV PRECIO REFERENCIA'!U104</f>
        <v>4094</v>
      </c>
      <c r="V104" s="5" t="str">
        <f>+'EV PRECIO REFERENCIA'!W104</f>
        <v>CUMPLE</v>
      </c>
      <c r="W104" s="6">
        <f>+IF(V104="NO OFERTADO",0,IF(V104="NO CUMPLE EV TECNICA",0,IF(V104="NO CUMPLE",0,IF(V104="CUMPLE",('PRECIOS UNITARIOS'!$BB104*500)/U104))))</f>
        <v>500</v>
      </c>
      <c r="X104" s="6" t="str">
        <f>+'EV PRECIO REFERENCIA'!X104</f>
        <v/>
      </c>
      <c r="Y104" s="5" t="str">
        <f>+'EV PRECIO REFERENCIA'!Z104</f>
        <v>NO CUMPLE</v>
      </c>
      <c r="Z104" s="6">
        <f>+IF(Y104="NO OFERTADO",0,IF(Y104="NO CUMPLE EV TECNICA",0,IF(Y104="NO CUMPLE",0,IF(Y104="CUMPLE",('PRECIOS UNITARIOS'!$BB104*500)/X104))))</f>
        <v>0</v>
      </c>
      <c r="AA104" s="260" t="str">
        <f>+'PRECIOS UNITARIOS'!X104</f>
        <v/>
      </c>
      <c r="AB104" s="5" t="str">
        <f>+'EV PRECIO REFERENCIA'!AF104</f>
        <v>NO CUMPLE</v>
      </c>
      <c r="AC104" s="6">
        <f>+IF(AB104="NO OFERTADO",0,IF(AB104="NO CUMPLE EV TECNICA",0,IF(AB104="NO CUMPLE",0,IF(AB104="CUMPLE",('PRECIOS UNITARIOS'!$BB104*500)/AA104))))</f>
        <v>0</v>
      </c>
      <c r="AD104" s="5" t="str">
        <f>+'PRECIOS UNITARIOS'!Z104</f>
        <v/>
      </c>
      <c r="AE104" s="5" t="str">
        <f>+'EV PRECIO REFERENCIA'!AI104</f>
        <v>NO CUMPLE</v>
      </c>
      <c r="AF104" s="6">
        <f>+IF(AE104="NO OFERTADO",0,IF(AE104="NO CUMPLE EV TECNICA",0,IF(AE104="NO CUMPLE",0,IF(AE104="CUMPLE",('PRECIOS UNITARIOS'!$BB104*500)/AD104))))</f>
        <v>0</v>
      </c>
      <c r="AG104" s="5" t="str">
        <f>+'PRECIOS UNITARIOS'!AB104</f>
        <v/>
      </c>
      <c r="AH104" s="5" t="str">
        <f>+'EV PRECIO REFERENCIA'!AL104</f>
        <v>NO CUMPLE</v>
      </c>
      <c r="AI104" s="6">
        <f>+IF(AH104="NO OFERTADO",0,IF(AH104="NO CUMPLE EV TECNICA",0,IF(AH104="NO CUMPLE",0,IF(AH104="CUMPLE",('PRECIOS UNITARIOS'!$BB104*500)/AG104))))</f>
        <v>0</v>
      </c>
      <c r="AJ104" s="5" t="str">
        <f>+'PRECIOS UNITARIOS'!AD104</f>
        <v/>
      </c>
      <c r="AK104" s="5" t="str">
        <f>+'EV PRECIO REFERENCIA'!AO104</f>
        <v>NO CUMPLE</v>
      </c>
      <c r="AL104" s="6">
        <f>+IF(AK104="NO OFERTADO",0,IF(AK104="NO CUMPLE EV TECNICA",0,IF(AK104="NO CUMPLE",0,IF(AK104="CUMPLE",('PRECIOS UNITARIOS'!$BB104*500)/AJ104))))</f>
        <v>0</v>
      </c>
      <c r="AM104" s="5" t="str">
        <f>+'PRECIOS UNITARIOS'!AF104</f>
        <v/>
      </c>
      <c r="AN104" s="5" t="str">
        <f>+'EV PRECIO REFERENCIA'!AR104</f>
        <v>NO CUMPLE</v>
      </c>
      <c r="AO104" s="6">
        <f>+IF(AN104="NO OFERTADO",0,IF(AN104="NO CUMPLE EV TECNICA",0,IF(AN104="NO CUMPLE",0,IF(AN104="CUMPLE",('PRECIOS UNITARIOS'!$BB104*500)/AM104))))</f>
        <v>0</v>
      </c>
      <c r="AP104" s="5" t="str">
        <f>+'PRECIOS UNITARIOS'!AH104</f>
        <v/>
      </c>
      <c r="AQ104" s="5" t="str">
        <f>+'EV PRECIO REFERENCIA'!AU104</f>
        <v>NO CUMPLE</v>
      </c>
      <c r="AR104" s="6">
        <f>+IF(AQ104="NO OFERTADO",0,IF(AQ104="NO CUMPLE EV TECNICA",0,IF(AQ104="NO CUMPLE",0,IF(AQ104="CUMPLE",('PRECIOS UNITARIOS'!$BB104*500)/AP104))))</f>
        <v>0</v>
      </c>
      <c r="AS104" s="5" t="str">
        <f>+'PRECIOS UNITARIOS'!AJ104</f>
        <v/>
      </c>
      <c r="AT104" s="5" t="str">
        <f>+'EV PRECIO REFERENCIA'!AX104</f>
        <v>NO CUMPLE</v>
      </c>
      <c r="AU104" s="6">
        <f>+IF(AT104="NO OFERTADO",0,IF(AT104="NO CUMPLE EV TECNICA",0,IF(AT104="NO CUMPLE",0,IF(AT104="CUMPLE",('PRECIOS UNITARIOS'!$BB104*500)/AS104))))</f>
        <v>0</v>
      </c>
      <c r="AV104" s="5" t="str">
        <f>+'EV PRECIO REFERENCIA'!AY104</f>
        <v/>
      </c>
      <c r="AW104" s="5" t="str">
        <f>+'EV PRECIO REFERENCIA'!BA104</f>
        <v>NO CUMPLE</v>
      </c>
      <c r="AX104" s="6">
        <f>+IF(AW104="NO OFERTADO",0,IF(AW104="NO CUMPLE EV TECNICA",0,IF(AW104="NO CUMPLE",0,IF(AW104="CUMPLE",('PRECIOS UNITARIOS'!$BB104*500)/AV104))))</f>
        <v>0</v>
      </c>
      <c r="AY104" s="5" t="str">
        <f>+'EV PRECIO REFERENCIA'!BB104</f>
        <v/>
      </c>
      <c r="AZ104" s="5" t="str">
        <f>+'EV PRECIO REFERENCIA'!BD104</f>
        <v>NO CUMPLE</v>
      </c>
      <c r="BA104" s="6">
        <f>+IF(AZ104="NO OFERTADO",0,IF(AZ104="NO CUMPLE EV TECNICA",0,IF(AZ104="NO CUMPLE",0,IF(AZ104="CUMPLE",('PRECIOS UNITARIOS'!$BB104*500)/AY104))))</f>
        <v>0</v>
      </c>
      <c r="BB104" s="5" t="str">
        <f>+'PRECIOS UNITARIOS'!AP104</f>
        <v/>
      </c>
      <c r="BC104" s="5" t="str">
        <f>+'EV PRECIO REFERENCIA'!BG104</f>
        <v>NO CUMPLE</v>
      </c>
      <c r="BD104" s="6">
        <f>+IF(BC104="NO OFERTADO",0,IF(BC104="NO CUMPLE EV TECNICA",0,IF(BC104="NO CUMPLE",0,IF(BC104="CUMPLE",('PRECIOS UNITARIOS'!$BB104*500)/BB104))))</f>
        <v>0</v>
      </c>
      <c r="BE104" s="5" t="str">
        <f>+'PRECIOS UNITARIOS'!AR104</f>
        <v/>
      </c>
      <c r="BF104" s="5" t="str">
        <f>+'EV PRECIO REFERENCIA'!BJ104</f>
        <v>NO CUMPLE</v>
      </c>
      <c r="BG104" s="6">
        <f>+IF(BF104="NO OFERTADO",0,IF(BF104="NO CUMPLE EV TECNICA",0,IF(BF104="NO CUMPLE",0,IF(BF104="CUMPLE",('PRECIOS UNITARIOS'!$BB104*500)/BE104))))</f>
        <v>0</v>
      </c>
      <c r="BH104" s="5" t="str">
        <f>+'EV PRECIO REFERENCIA'!BK104</f>
        <v/>
      </c>
      <c r="BI104" s="5" t="str">
        <f>+'EV PRECIO REFERENCIA'!BM104</f>
        <v>NO CUMPLE</v>
      </c>
      <c r="BJ104" s="6">
        <f>+IF(BI104="NO OFERTADO",0,IF(BI104="NO CUMPLE EV TECNICA",0,IF(BI104="NO CUMPLE",0,IF(BI104="CUMPLE",('PRECIOS UNITARIOS'!$BB104*500)/BH104))))</f>
        <v>0</v>
      </c>
      <c r="BK104" s="5" t="str">
        <f>+'EV PRECIO REFERENCIA'!BQ104</f>
        <v/>
      </c>
      <c r="BL104" s="5" t="str">
        <f>+'EV PRECIO REFERENCIA'!BS104</f>
        <v>NO CUMPLE</v>
      </c>
      <c r="BM104" s="6">
        <f>+IF(BL104="NO OFERTADO",0,IF(BL104="NO CUMPLE EV TECNICA",0,IF(BL104="NO CUMPLE",0,IF(BL104="CUMPLE",('PRECIOS UNITARIOS'!$BB104*500)/BK104))))</f>
        <v>0</v>
      </c>
      <c r="BN104" s="5" t="str">
        <f>+'PRECIOS UNITARIOS'!AX104</f>
        <v/>
      </c>
      <c r="BO104" s="5" t="str">
        <f>+'EV PRECIO REFERENCIA'!BV104</f>
        <v>NO CUMPLE</v>
      </c>
      <c r="BP104" s="6">
        <f>+IF(BO104="NO OFERTADO",0,IF(BO104="NO CUMPLE EV TECNICA",0,IF(BO104="NO CUMPLE",0,IF(BO104="CUMPLE",('PRECIOS UNITARIOS'!$BB104*500)/BN104))))</f>
        <v>0</v>
      </c>
      <c r="BQ104" s="6">
        <f t="shared" si="12"/>
        <v>500</v>
      </c>
      <c r="BR104" s="6" t="s">
        <v>721</v>
      </c>
      <c r="BS104" s="6">
        <f t="shared" si="15"/>
        <v>0</v>
      </c>
      <c r="BT104" s="6" t="s">
        <v>1025</v>
      </c>
      <c r="BU104" s="6">
        <v>0</v>
      </c>
      <c r="BV104" s="6" t="s">
        <v>1023</v>
      </c>
      <c r="BW104" s="154" t="s">
        <v>721</v>
      </c>
      <c r="BX104" s="3" t="e">
        <v>#N/A</v>
      </c>
      <c r="BY104" s="3"/>
    </row>
    <row r="105" spans="1:77" ht="33.75" customHeight="1" x14ac:dyDescent="0.2">
      <c r="A105" s="18">
        <f t="shared" si="11"/>
        <v>96</v>
      </c>
      <c r="B105" s="22" t="str">
        <f>VLOOKUP(A105,'PRECIOS UNITARIOS'!A105:B436,2,0)</f>
        <v>DM1935</v>
      </c>
      <c r="C105" s="135" t="str">
        <f>VLOOKUP(A105,'PRECIOS UNITARIOS'!A105:C436,3,0)</f>
        <v>GUIA HIDROFILICA DE 0,035X150CM CON ROTADOR DE GUIA</v>
      </c>
      <c r="D105" s="18">
        <f>VLOOKUP(A105,'PRECIOS UNITARIOS'!A105:D436,4,0)</f>
        <v>1</v>
      </c>
      <c r="E105" s="23" t="str">
        <f>VLOOKUP(A105,'PRECIOS UNITARIOS'!A105:E436,5,0)</f>
        <v>UN</v>
      </c>
      <c r="F105" s="23">
        <f>VLOOKUP(A105,'PRECIOS UNITARIOS'!A105:F436,6,0)</f>
        <v>215366.0453</v>
      </c>
      <c r="G105" s="23">
        <f>VLOOKUP(A105,'PRECIOS UNITARIOS'!A105:G436,7,0)</f>
        <v>2</v>
      </c>
      <c r="H105" s="23">
        <f t="shared" si="13"/>
        <v>430732.0906</v>
      </c>
      <c r="I105" s="5" t="str">
        <f>+'EV PRECIO REFERENCIA'!I105</f>
        <v/>
      </c>
      <c r="J105" s="5" t="str">
        <f>+'EV PRECIO REFERENCIA'!K105</f>
        <v>NO CUMPLE</v>
      </c>
      <c r="K105" s="6">
        <f>+IF(J105="NO OFERTADO",0,IF(J105="NO CUMPLE EV TECNICA",0,IF(J105="NO CUMPLE",0,IF(J105="CUMPLE",('PRECIOS UNITARIOS'!$BB105*500)/I105))))</f>
        <v>0</v>
      </c>
      <c r="L105" s="5" t="str">
        <f>+'EV PRECIO REFERENCIA'!L105</f>
        <v/>
      </c>
      <c r="M105" s="5" t="str">
        <f>+'EV PRECIO REFERENCIA'!N105</f>
        <v>NO CUMPLE</v>
      </c>
      <c r="N105" s="6">
        <f>+IF(M105="NO OFERTADO",0,IF(M105="NO CUMPLE EV TECNICA",0,IF(M105="NO CUMPLE",0,IF(M105="CUMPLE",('PRECIOS UNITARIOS'!$BB105*500)/L105))))</f>
        <v>0</v>
      </c>
      <c r="O105" s="5" t="str">
        <f>+'PRECIOS UNITARIOS'!N105</f>
        <v/>
      </c>
      <c r="P105" s="5" t="str">
        <f>+'EV PRECIO REFERENCIA'!Q105</f>
        <v>NO CUMPLE</v>
      </c>
      <c r="Q105" s="6">
        <f>+IF(P105="NO OFERTADO",0,IF(P105="NO CUMPLE EV TECNICA",0,IF(P105="NO CUMPLE",0,IF(P105="CUMPLE",('PRECIOS UNITARIOS'!$BB105*500)/O105))))</f>
        <v>0</v>
      </c>
      <c r="R105" s="5" t="str">
        <f>+'PRECIOS UNITARIOS'!P105</f>
        <v/>
      </c>
      <c r="S105" s="5" t="str">
        <f>+'EV PRECIO REFERENCIA'!T105</f>
        <v>NO CUMPLE</v>
      </c>
      <c r="T105" s="6">
        <f>+IF(S105="NO OFERTADO",0,IF(S105="NO CUMPLE EV TECNICA",0,IF(S105="NO CUMPLE",0,IF(S105="CUMPLE",('PRECIOS UNITARIOS'!$BB105*500)/R105))))</f>
        <v>0</v>
      </c>
      <c r="U105" s="6" t="str">
        <f>+'EV PRECIO REFERENCIA'!U105</f>
        <v/>
      </c>
      <c r="V105" s="5" t="str">
        <f>+'EV PRECIO REFERENCIA'!W105</f>
        <v>NO CUMPLE</v>
      </c>
      <c r="W105" s="6">
        <f>+IF(V105="NO OFERTADO",0,IF(V105="NO CUMPLE EV TECNICA",0,IF(V105="NO CUMPLE",0,IF(V105="CUMPLE",('PRECIOS UNITARIOS'!$BB105*500)/U105))))</f>
        <v>0</v>
      </c>
      <c r="X105" s="6" t="str">
        <f>+'EV PRECIO REFERENCIA'!X105</f>
        <v/>
      </c>
      <c r="Y105" s="5" t="str">
        <f>+'EV PRECIO REFERENCIA'!Z105</f>
        <v>NO CUMPLE</v>
      </c>
      <c r="Z105" s="6">
        <f>+IF(Y105="NO OFERTADO",0,IF(Y105="NO CUMPLE EV TECNICA",0,IF(Y105="NO CUMPLE",0,IF(Y105="CUMPLE",('PRECIOS UNITARIOS'!$BB105*500)/X105))))</f>
        <v>0</v>
      </c>
      <c r="AA105" s="260" t="str">
        <f>+'PRECIOS UNITARIOS'!X105</f>
        <v/>
      </c>
      <c r="AB105" s="5" t="str">
        <f>+'EV PRECIO REFERENCIA'!AF105</f>
        <v>NO CUMPLE</v>
      </c>
      <c r="AC105" s="6">
        <f>+IF(AB105="NO OFERTADO",0,IF(AB105="NO CUMPLE EV TECNICA",0,IF(AB105="NO CUMPLE",0,IF(AB105="CUMPLE",('PRECIOS UNITARIOS'!$BB105*500)/AA105))))</f>
        <v>0</v>
      </c>
      <c r="AD105" s="5" t="str">
        <f>+'PRECIOS UNITARIOS'!Z105</f>
        <v/>
      </c>
      <c r="AE105" s="5" t="str">
        <f>+'EV PRECIO REFERENCIA'!AI105</f>
        <v>NO CUMPLE</v>
      </c>
      <c r="AF105" s="6">
        <f>+IF(AE105="NO OFERTADO",0,IF(AE105="NO CUMPLE EV TECNICA",0,IF(AE105="NO CUMPLE",0,IF(AE105="CUMPLE",('PRECIOS UNITARIOS'!$BB105*500)/AD105))))</f>
        <v>0</v>
      </c>
      <c r="AG105" s="5" t="str">
        <f>+'PRECIOS UNITARIOS'!AB105</f>
        <v/>
      </c>
      <c r="AH105" s="5" t="str">
        <f>+'EV PRECIO REFERENCIA'!AL105</f>
        <v>NO CUMPLE</v>
      </c>
      <c r="AI105" s="6">
        <f>+IF(AH105="NO OFERTADO",0,IF(AH105="NO CUMPLE EV TECNICA",0,IF(AH105="NO CUMPLE",0,IF(AH105="CUMPLE",('PRECIOS UNITARIOS'!$BB105*500)/AG105))))</f>
        <v>0</v>
      </c>
      <c r="AJ105" s="5" t="str">
        <f>+'PRECIOS UNITARIOS'!AD105</f>
        <v/>
      </c>
      <c r="AK105" s="5" t="str">
        <f>+'EV PRECIO REFERENCIA'!AO105</f>
        <v>NO CUMPLE</v>
      </c>
      <c r="AL105" s="6">
        <f>+IF(AK105="NO OFERTADO",0,IF(AK105="NO CUMPLE EV TECNICA",0,IF(AK105="NO CUMPLE",0,IF(AK105="CUMPLE",('PRECIOS UNITARIOS'!$BB105*500)/AJ105))))</f>
        <v>0</v>
      </c>
      <c r="AM105" s="5" t="str">
        <f>+'PRECIOS UNITARIOS'!AF105</f>
        <v/>
      </c>
      <c r="AN105" s="5" t="str">
        <f>+'EV PRECIO REFERENCIA'!AR105</f>
        <v>NO CUMPLE</v>
      </c>
      <c r="AO105" s="6">
        <f>+IF(AN105="NO OFERTADO",0,IF(AN105="NO CUMPLE EV TECNICA",0,IF(AN105="NO CUMPLE",0,IF(AN105="CUMPLE",('PRECIOS UNITARIOS'!$BB105*500)/AM105))))</f>
        <v>0</v>
      </c>
      <c r="AP105" s="5" t="str">
        <f>+'PRECIOS UNITARIOS'!AH105</f>
        <v/>
      </c>
      <c r="AQ105" s="5" t="str">
        <f>+'EV PRECIO REFERENCIA'!AU105</f>
        <v>NO CUMPLE</v>
      </c>
      <c r="AR105" s="6">
        <f>+IF(AQ105="NO OFERTADO",0,IF(AQ105="NO CUMPLE EV TECNICA",0,IF(AQ105="NO CUMPLE",0,IF(AQ105="CUMPLE",('PRECIOS UNITARIOS'!$BB105*500)/AP105))))</f>
        <v>0</v>
      </c>
      <c r="AS105" s="5" t="str">
        <f>+'PRECIOS UNITARIOS'!AJ105</f>
        <v/>
      </c>
      <c r="AT105" s="5" t="str">
        <f>+'EV PRECIO REFERENCIA'!AX105</f>
        <v>NO CUMPLE</v>
      </c>
      <c r="AU105" s="6">
        <f>+IF(AT105="NO OFERTADO",0,IF(AT105="NO CUMPLE EV TECNICA",0,IF(AT105="NO CUMPLE",0,IF(AT105="CUMPLE",('PRECIOS UNITARIOS'!$BB105*500)/AS105))))</f>
        <v>0</v>
      </c>
      <c r="AV105" s="5" t="str">
        <f>+'EV PRECIO REFERENCIA'!AY105</f>
        <v/>
      </c>
      <c r="AW105" s="5" t="str">
        <f>+'EV PRECIO REFERENCIA'!BA105</f>
        <v>NO CUMPLE</v>
      </c>
      <c r="AX105" s="6">
        <f>+IF(AW105="NO OFERTADO",0,IF(AW105="NO CUMPLE EV TECNICA",0,IF(AW105="NO CUMPLE",0,IF(AW105="CUMPLE",('PRECIOS UNITARIOS'!$BB105*500)/AV105))))</f>
        <v>0</v>
      </c>
      <c r="AY105" s="5" t="str">
        <f>+'EV PRECIO REFERENCIA'!BB105</f>
        <v/>
      </c>
      <c r="AZ105" s="5" t="str">
        <f>+'EV PRECIO REFERENCIA'!BD105</f>
        <v>NO CUMPLE</v>
      </c>
      <c r="BA105" s="6">
        <f>+IF(AZ105="NO OFERTADO",0,IF(AZ105="NO CUMPLE EV TECNICA",0,IF(AZ105="NO CUMPLE",0,IF(AZ105="CUMPLE",('PRECIOS UNITARIOS'!$BB105*500)/AY105))))</f>
        <v>0</v>
      </c>
      <c r="BB105" s="5" t="str">
        <f>+'PRECIOS UNITARIOS'!AP105</f>
        <v/>
      </c>
      <c r="BC105" s="5" t="str">
        <f>+'EV PRECIO REFERENCIA'!BG105</f>
        <v>NO CUMPLE</v>
      </c>
      <c r="BD105" s="6">
        <f>+IF(BC105="NO OFERTADO",0,IF(BC105="NO CUMPLE EV TECNICA",0,IF(BC105="NO CUMPLE",0,IF(BC105="CUMPLE",('PRECIOS UNITARIOS'!$BB105*500)/BB105))))</f>
        <v>0</v>
      </c>
      <c r="BE105" s="5" t="str">
        <f>+'PRECIOS UNITARIOS'!AR105</f>
        <v/>
      </c>
      <c r="BF105" s="5" t="str">
        <f>+'EV PRECIO REFERENCIA'!BJ105</f>
        <v>NO CUMPLE</v>
      </c>
      <c r="BG105" s="6">
        <f>+IF(BF105="NO OFERTADO",0,IF(BF105="NO CUMPLE EV TECNICA",0,IF(BF105="NO CUMPLE",0,IF(BF105="CUMPLE",('PRECIOS UNITARIOS'!$BB105*500)/BE105))))</f>
        <v>0</v>
      </c>
      <c r="BH105" s="5" t="str">
        <f>+'EV PRECIO REFERENCIA'!BK105</f>
        <v/>
      </c>
      <c r="BI105" s="5" t="str">
        <f>+'EV PRECIO REFERENCIA'!BM105</f>
        <v>NO CUMPLE</v>
      </c>
      <c r="BJ105" s="6">
        <f>+IF(BI105="NO OFERTADO",0,IF(BI105="NO CUMPLE EV TECNICA",0,IF(BI105="NO CUMPLE",0,IF(BI105="CUMPLE",('PRECIOS UNITARIOS'!$BB105*500)/BH105))))</f>
        <v>0</v>
      </c>
      <c r="BK105" s="5" t="str">
        <f>+'EV PRECIO REFERENCIA'!BQ105</f>
        <v/>
      </c>
      <c r="BL105" s="5" t="str">
        <f>+'EV PRECIO REFERENCIA'!BS105</f>
        <v>NO CUMPLE</v>
      </c>
      <c r="BM105" s="6">
        <f>+IF(BL105="NO OFERTADO",0,IF(BL105="NO CUMPLE EV TECNICA",0,IF(BL105="NO CUMPLE",0,IF(BL105="CUMPLE",('PRECIOS UNITARIOS'!$BB105*500)/BK105))))</f>
        <v>0</v>
      </c>
      <c r="BN105" s="5" t="str">
        <f>+'PRECIOS UNITARIOS'!AX105</f>
        <v/>
      </c>
      <c r="BO105" s="5" t="str">
        <f>+'EV PRECIO REFERENCIA'!BV105</f>
        <v>NO CUMPLE</v>
      </c>
      <c r="BP105" s="6">
        <f>+IF(BO105="NO OFERTADO",0,IF(BO105="NO CUMPLE EV TECNICA",0,IF(BO105="NO CUMPLE",0,IF(BO105="CUMPLE",('PRECIOS UNITARIOS'!$BB105*500)/BN105))))</f>
        <v>0</v>
      </c>
      <c r="BQ105" s="6">
        <f t="shared" si="12"/>
        <v>0</v>
      </c>
      <c r="BR105" s="6" t="s">
        <v>1014</v>
      </c>
      <c r="BS105" s="6">
        <v>0</v>
      </c>
      <c r="BT105" s="6" t="s">
        <v>1014</v>
      </c>
      <c r="BU105" s="6">
        <v>0</v>
      </c>
      <c r="BV105" s="6" t="s">
        <v>1014</v>
      </c>
      <c r="BW105" s="6" t="s">
        <v>1014</v>
      </c>
      <c r="BX105" s="3" t="s">
        <v>475</v>
      </c>
    </row>
    <row r="106" spans="1:77" x14ac:dyDescent="0.2">
      <c r="A106" s="18">
        <f t="shared" si="11"/>
        <v>97</v>
      </c>
      <c r="B106" s="22" t="str">
        <f>VLOOKUP(A106,'PRECIOS UNITARIOS'!A106:B437,2,0)</f>
        <v>DM542</v>
      </c>
      <c r="C106" s="135" t="str">
        <f>VLOOKUP(A106,'PRECIOS UNITARIOS'!A106:C437,3,0)</f>
        <v>GUIA HIDROFILICA DE 4.5 MTRS X 0.35 ML</v>
      </c>
      <c r="D106" s="18">
        <f>VLOOKUP(A106,'PRECIOS UNITARIOS'!A106:D437,4,0)</f>
        <v>1</v>
      </c>
      <c r="E106" s="23" t="str">
        <f>VLOOKUP(A106,'PRECIOS UNITARIOS'!A106:E437,5,0)</f>
        <v>UN</v>
      </c>
      <c r="F106" s="23">
        <f>VLOOKUP(A106,'PRECIOS UNITARIOS'!A106:F437,6,0)</f>
        <v>490875</v>
      </c>
      <c r="G106" s="23">
        <f>VLOOKUP(A106,'PRECIOS UNITARIOS'!A106:G437,7,0)</f>
        <v>17</v>
      </c>
      <c r="H106" s="23">
        <f t="shared" si="13"/>
        <v>8344875</v>
      </c>
      <c r="I106" s="5" t="str">
        <f>+'EV PRECIO REFERENCIA'!I106</f>
        <v/>
      </c>
      <c r="J106" s="5" t="str">
        <f>+'EV PRECIO REFERENCIA'!K106</f>
        <v>NO CUMPLE</v>
      </c>
      <c r="K106" s="6">
        <f>+IF(J106="NO OFERTADO",0,IF(J106="NO CUMPLE EV TECNICA",0,IF(J106="NO CUMPLE",0,IF(J106="CUMPLE",('PRECIOS UNITARIOS'!$BB106*500)/I106))))</f>
        <v>0</v>
      </c>
      <c r="L106" s="5" t="str">
        <f>+'EV PRECIO REFERENCIA'!L106</f>
        <v/>
      </c>
      <c r="M106" s="5" t="str">
        <f>+'EV PRECIO REFERENCIA'!N106</f>
        <v>NO CUMPLE</v>
      </c>
      <c r="N106" s="6">
        <f>+IF(M106="NO OFERTADO",0,IF(M106="NO CUMPLE EV TECNICA",0,IF(M106="NO CUMPLE",0,IF(M106="CUMPLE",('PRECIOS UNITARIOS'!$BB106*500)/L106))))</f>
        <v>0</v>
      </c>
      <c r="O106" s="5" t="str">
        <f>+'PRECIOS UNITARIOS'!N106</f>
        <v/>
      </c>
      <c r="P106" s="5" t="str">
        <f>+'EV PRECIO REFERENCIA'!Q106</f>
        <v>NO CUMPLE</v>
      </c>
      <c r="Q106" s="6">
        <f>+IF(P106="NO OFERTADO",0,IF(P106="NO CUMPLE EV TECNICA",0,IF(P106="NO CUMPLE",0,IF(P106="CUMPLE",('PRECIOS UNITARIOS'!$BB106*500)/O106))))</f>
        <v>0</v>
      </c>
      <c r="R106" s="5" t="str">
        <f>+'PRECIOS UNITARIOS'!P106</f>
        <v/>
      </c>
      <c r="S106" s="5" t="str">
        <f>+'EV PRECIO REFERENCIA'!T106</f>
        <v>NO CUMPLE</v>
      </c>
      <c r="T106" s="6">
        <f>+IF(S106="NO OFERTADO",0,IF(S106="NO CUMPLE EV TECNICA",0,IF(S106="NO CUMPLE",0,IF(S106="CUMPLE",('PRECIOS UNITARIOS'!$BB106*500)/R106))))</f>
        <v>0</v>
      </c>
      <c r="U106" s="6" t="str">
        <f>+'EV PRECIO REFERENCIA'!U106</f>
        <v/>
      </c>
      <c r="V106" s="5" t="str">
        <f>+'EV PRECIO REFERENCIA'!W106</f>
        <v>NO CUMPLE</v>
      </c>
      <c r="W106" s="6">
        <f>+IF(V106="NO OFERTADO",0,IF(V106="NO CUMPLE EV TECNICA",0,IF(V106="NO CUMPLE",0,IF(V106="CUMPLE",('PRECIOS UNITARIOS'!$BB106*500)/U106))))</f>
        <v>0</v>
      </c>
      <c r="X106" s="6" t="str">
        <f>+'EV PRECIO REFERENCIA'!X106</f>
        <v/>
      </c>
      <c r="Y106" s="5" t="str">
        <f>+'EV PRECIO REFERENCIA'!Z106</f>
        <v>NO CUMPLE</v>
      </c>
      <c r="Z106" s="6">
        <f>+IF(Y106="NO OFERTADO",0,IF(Y106="NO CUMPLE EV TECNICA",0,IF(Y106="NO CUMPLE",0,IF(Y106="CUMPLE",('PRECIOS UNITARIOS'!$BB106*500)/X106))))</f>
        <v>0</v>
      </c>
      <c r="AA106" s="260" t="str">
        <f>+'PRECIOS UNITARIOS'!X106</f>
        <v/>
      </c>
      <c r="AB106" s="5" t="str">
        <f>+'EV PRECIO REFERENCIA'!AF106</f>
        <v>NO CUMPLE</v>
      </c>
      <c r="AC106" s="6">
        <f>+IF(AB106="NO OFERTADO",0,IF(AB106="NO CUMPLE EV TECNICA",0,IF(AB106="NO CUMPLE",0,IF(AB106="CUMPLE",('PRECIOS UNITARIOS'!$BB106*500)/AA106))))</f>
        <v>0</v>
      </c>
      <c r="AD106" s="5" t="str">
        <f>+'PRECIOS UNITARIOS'!Z106</f>
        <v/>
      </c>
      <c r="AE106" s="5" t="str">
        <f>+'EV PRECIO REFERENCIA'!AI106</f>
        <v>NO CUMPLE</v>
      </c>
      <c r="AF106" s="6">
        <f>+IF(AE106="NO OFERTADO",0,IF(AE106="NO CUMPLE EV TECNICA",0,IF(AE106="NO CUMPLE",0,IF(AE106="CUMPLE",('PRECIOS UNITARIOS'!$BB106*500)/AD106))))</f>
        <v>0</v>
      </c>
      <c r="AG106" s="5" t="str">
        <f>+'PRECIOS UNITARIOS'!AB106</f>
        <v/>
      </c>
      <c r="AH106" s="5" t="str">
        <f>+'EV PRECIO REFERENCIA'!AL106</f>
        <v>NO CUMPLE</v>
      </c>
      <c r="AI106" s="6">
        <f>+IF(AH106="NO OFERTADO",0,IF(AH106="NO CUMPLE EV TECNICA",0,IF(AH106="NO CUMPLE",0,IF(AH106="CUMPLE",('PRECIOS UNITARIOS'!$BB106*500)/AG106))))</f>
        <v>0</v>
      </c>
      <c r="AJ106" s="5" t="str">
        <f>+'PRECIOS UNITARIOS'!AD106</f>
        <v/>
      </c>
      <c r="AK106" s="5" t="str">
        <f>+'EV PRECIO REFERENCIA'!AO106</f>
        <v>NO CUMPLE</v>
      </c>
      <c r="AL106" s="6">
        <f>+IF(AK106="NO OFERTADO",0,IF(AK106="NO CUMPLE EV TECNICA",0,IF(AK106="NO CUMPLE",0,IF(AK106="CUMPLE",('PRECIOS UNITARIOS'!$BB106*500)/AJ106))))</f>
        <v>0</v>
      </c>
      <c r="AM106" s="5" t="str">
        <f>+'PRECIOS UNITARIOS'!AF106</f>
        <v/>
      </c>
      <c r="AN106" s="5" t="str">
        <f>+'EV PRECIO REFERENCIA'!AR106</f>
        <v>NO CUMPLE</v>
      </c>
      <c r="AO106" s="6">
        <f>+IF(AN106="NO OFERTADO",0,IF(AN106="NO CUMPLE EV TECNICA",0,IF(AN106="NO CUMPLE",0,IF(AN106="CUMPLE",('PRECIOS UNITARIOS'!$BB106*500)/AM106))))</f>
        <v>0</v>
      </c>
      <c r="AP106" s="5" t="str">
        <f>+'PRECIOS UNITARIOS'!AH106</f>
        <v/>
      </c>
      <c r="AQ106" s="5" t="str">
        <f>+'EV PRECIO REFERENCIA'!AU106</f>
        <v>NO CUMPLE</v>
      </c>
      <c r="AR106" s="6">
        <f>+IF(AQ106="NO OFERTADO",0,IF(AQ106="NO CUMPLE EV TECNICA",0,IF(AQ106="NO CUMPLE",0,IF(AQ106="CUMPLE",('PRECIOS UNITARIOS'!$BB106*500)/AP106))))</f>
        <v>0</v>
      </c>
      <c r="AS106" s="5" t="str">
        <f>+'PRECIOS UNITARIOS'!AJ106</f>
        <v/>
      </c>
      <c r="AT106" s="5" t="str">
        <f>+'EV PRECIO REFERENCIA'!AX106</f>
        <v>NO CUMPLE</v>
      </c>
      <c r="AU106" s="6">
        <f>+IF(AT106="NO OFERTADO",0,IF(AT106="NO CUMPLE EV TECNICA",0,IF(AT106="NO CUMPLE",0,IF(AT106="CUMPLE",('PRECIOS UNITARIOS'!$BB106*500)/AS106))))</f>
        <v>0</v>
      </c>
      <c r="AV106" s="5" t="str">
        <f>+'EV PRECIO REFERENCIA'!AY106</f>
        <v/>
      </c>
      <c r="AW106" s="5" t="str">
        <f>+'EV PRECIO REFERENCIA'!BA106</f>
        <v>NO CUMPLE</v>
      </c>
      <c r="AX106" s="6">
        <f>+IF(AW106="NO OFERTADO",0,IF(AW106="NO CUMPLE EV TECNICA",0,IF(AW106="NO CUMPLE",0,IF(AW106="CUMPLE",('PRECIOS UNITARIOS'!$BB106*500)/AV106))))</f>
        <v>0</v>
      </c>
      <c r="AY106" s="5" t="str">
        <f>+'EV PRECIO REFERENCIA'!BB106</f>
        <v/>
      </c>
      <c r="AZ106" s="5" t="str">
        <f>+'EV PRECIO REFERENCIA'!BD106</f>
        <v>NO CUMPLE</v>
      </c>
      <c r="BA106" s="6">
        <f>+IF(AZ106="NO OFERTADO",0,IF(AZ106="NO CUMPLE EV TECNICA",0,IF(AZ106="NO CUMPLE",0,IF(AZ106="CUMPLE",('PRECIOS UNITARIOS'!$BB106*500)/AY106))))</f>
        <v>0</v>
      </c>
      <c r="BB106" s="5" t="str">
        <f>+'PRECIOS UNITARIOS'!AP106</f>
        <v/>
      </c>
      <c r="BC106" s="5" t="str">
        <f>+'EV PRECIO REFERENCIA'!BG106</f>
        <v>NO CUMPLE</v>
      </c>
      <c r="BD106" s="6">
        <f>+IF(BC106="NO OFERTADO",0,IF(BC106="NO CUMPLE EV TECNICA",0,IF(BC106="NO CUMPLE",0,IF(BC106="CUMPLE",('PRECIOS UNITARIOS'!$BB106*500)/BB106))))</f>
        <v>0</v>
      </c>
      <c r="BE106" s="5" t="str">
        <f>+'PRECIOS UNITARIOS'!AR106</f>
        <v/>
      </c>
      <c r="BF106" s="5" t="str">
        <f>+'EV PRECIO REFERENCIA'!BJ106</f>
        <v>NO CUMPLE</v>
      </c>
      <c r="BG106" s="6">
        <f>+IF(BF106="NO OFERTADO",0,IF(BF106="NO CUMPLE EV TECNICA",0,IF(BF106="NO CUMPLE",0,IF(BF106="CUMPLE",('PRECIOS UNITARIOS'!$BB106*500)/BE106))))</f>
        <v>0</v>
      </c>
      <c r="BH106" s="5" t="str">
        <f>+'EV PRECIO REFERENCIA'!BK106</f>
        <v/>
      </c>
      <c r="BI106" s="5" t="str">
        <f>+'EV PRECIO REFERENCIA'!BM106</f>
        <v>NO CUMPLE</v>
      </c>
      <c r="BJ106" s="6">
        <f>+IF(BI106="NO OFERTADO",0,IF(BI106="NO CUMPLE EV TECNICA",0,IF(BI106="NO CUMPLE",0,IF(BI106="CUMPLE",('PRECIOS UNITARIOS'!$BB106*500)/BH106))))</f>
        <v>0</v>
      </c>
      <c r="BK106" s="5" t="str">
        <f>+'EV PRECIO REFERENCIA'!BQ106</f>
        <v/>
      </c>
      <c r="BL106" s="5" t="str">
        <f>+'EV PRECIO REFERENCIA'!BS106</f>
        <v>NO CUMPLE</v>
      </c>
      <c r="BM106" s="6">
        <f>+IF(BL106="NO OFERTADO",0,IF(BL106="NO CUMPLE EV TECNICA",0,IF(BL106="NO CUMPLE",0,IF(BL106="CUMPLE",('PRECIOS UNITARIOS'!$BB106*500)/BK106))))</f>
        <v>0</v>
      </c>
      <c r="BN106" s="5" t="str">
        <f>+'PRECIOS UNITARIOS'!AX106</f>
        <v/>
      </c>
      <c r="BO106" s="5" t="str">
        <f>+'EV PRECIO REFERENCIA'!BV106</f>
        <v>NO CUMPLE</v>
      </c>
      <c r="BP106" s="6">
        <f>+IF(BO106="NO OFERTADO",0,IF(BO106="NO CUMPLE EV TECNICA",0,IF(BO106="NO CUMPLE",0,IF(BO106="CUMPLE",('PRECIOS UNITARIOS'!$BB106*500)/BN106))))</f>
        <v>0</v>
      </c>
      <c r="BQ106" s="6">
        <f t="shared" si="12"/>
        <v>0</v>
      </c>
      <c r="BR106" s="6" t="s">
        <v>847</v>
      </c>
      <c r="BS106" s="6">
        <v>0</v>
      </c>
      <c r="BT106" s="6" t="s">
        <v>847</v>
      </c>
      <c r="BU106" s="6">
        <v>0</v>
      </c>
      <c r="BV106" s="6" t="s">
        <v>847</v>
      </c>
      <c r="BW106" s="154" t="s">
        <v>823</v>
      </c>
      <c r="BX106" s="3" t="s">
        <v>476</v>
      </c>
    </row>
    <row r="107" spans="1:77" x14ac:dyDescent="0.2">
      <c r="A107" s="18">
        <f t="shared" si="11"/>
        <v>98</v>
      </c>
      <c r="B107" s="22" t="str">
        <f>VLOOKUP(A107,'PRECIOS UNITARIOS'!A107:B438,2,0)</f>
        <v>DM1907</v>
      </c>
      <c r="C107" s="135" t="str">
        <f>VLOOKUP(A107,'PRECIOS UNITARIOS'!A107:C438,3,0)</f>
        <v>GUIA URETERAL</v>
      </c>
      <c r="D107" s="18">
        <f>VLOOKUP(A107,'PRECIOS UNITARIOS'!A107:D438,4,0)</f>
        <v>1</v>
      </c>
      <c r="E107" s="23" t="str">
        <f>VLOOKUP(A107,'PRECIOS UNITARIOS'!A107:E438,5,0)</f>
        <v>UN</v>
      </c>
      <c r="F107" s="23">
        <f>VLOOKUP(A107,'PRECIOS UNITARIOS'!A107:F438,6,0)</f>
        <v>59202.5</v>
      </c>
      <c r="G107" s="23">
        <f>VLOOKUP(A107,'PRECIOS UNITARIOS'!A107:G438,7,0)</f>
        <v>9</v>
      </c>
      <c r="H107" s="23">
        <f t="shared" si="13"/>
        <v>532822.5</v>
      </c>
      <c r="I107" s="5" t="str">
        <f>+'EV PRECIO REFERENCIA'!I107</f>
        <v/>
      </c>
      <c r="J107" s="5" t="str">
        <f>+'EV PRECIO REFERENCIA'!K107</f>
        <v>NO CUMPLE</v>
      </c>
      <c r="K107" s="6">
        <f>+IF(J107="NO OFERTADO",0,IF(J107="NO CUMPLE EV TECNICA",0,IF(J107="NO CUMPLE",0,IF(J107="CUMPLE",('PRECIOS UNITARIOS'!$BB107*500)/I107))))</f>
        <v>0</v>
      </c>
      <c r="L107" s="5" t="str">
        <f>+'EV PRECIO REFERENCIA'!L107</f>
        <v/>
      </c>
      <c r="M107" s="5" t="str">
        <f>+'EV PRECIO REFERENCIA'!N107</f>
        <v>NO CUMPLE</v>
      </c>
      <c r="N107" s="6">
        <f>+IF(M107="NO OFERTADO",0,IF(M107="NO CUMPLE EV TECNICA",0,IF(M107="NO CUMPLE",0,IF(M107="CUMPLE",('PRECIOS UNITARIOS'!$BB107*500)/L107))))</f>
        <v>0</v>
      </c>
      <c r="O107" s="5" t="str">
        <f>+'PRECIOS UNITARIOS'!N107</f>
        <v/>
      </c>
      <c r="P107" s="5" t="str">
        <f>+'EV PRECIO REFERENCIA'!Q107</f>
        <v>NO CUMPLE</v>
      </c>
      <c r="Q107" s="6">
        <f>+IF(P107="NO OFERTADO",0,IF(P107="NO CUMPLE EV TECNICA",0,IF(P107="NO CUMPLE",0,IF(P107="CUMPLE",('PRECIOS UNITARIOS'!$BB107*500)/O107))))</f>
        <v>0</v>
      </c>
      <c r="R107" s="5" t="str">
        <f>+'PRECIOS UNITARIOS'!P107</f>
        <v/>
      </c>
      <c r="S107" s="5" t="str">
        <f>+'EV PRECIO REFERENCIA'!T107</f>
        <v>NO CUMPLE</v>
      </c>
      <c r="T107" s="6">
        <f>+IF(S107="NO OFERTADO",0,IF(S107="NO CUMPLE EV TECNICA",0,IF(S107="NO CUMPLE",0,IF(S107="CUMPLE",('PRECIOS UNITARIOS'!$BB107*500)/R107))))</f>
        <v>0</v>
      </c>
      <c r="U107" s="6" t="str">
        <f>+'EV PRECIO REFERENCIA'!U107</f>
        <v/>
      </c>
      <c r="V107" s="5" t="str">
        <f>+'EV PRECIO REFERENCIA'!W107</f>
        <v>NO CUMPLE</v>
      </c>
      <c r="W107" s="6">
        <f>+IF(V107="NO OFERTADO",0,IF(V107="NO CUMPLE EV TECNICA",0,IF(V107="NO CUMPLE",0,IF(V107="CUMPLE",('PRECIOS UNITARIOS'!$BB107*500)/U107))))</f>
        <v>0</v>
      </c>
      <c r="X107" s="6" t="str">
        <f>+'EV PRECIO REFERENCIA'!X107</f>
        <v/>
      </c>
      <c r="Y107" s="5" t="str">
        <f>+'EV PRECIO REFERENCIA'!Z107</f>
        <v>NO CUMPLE</v>
      </c>
      <c r="Z107" s="6">
        <f>+IF(Y107="NO OFERTADO",0,IF(Y107="NO CUMPLE EV TECNICA",0,IF(Y107="NO CUMPLE",0,IF(Y107="CUMPLE",('PRECIOS UNITARIOS'!$BB107*500)/X107))))</f>
        <v>0</v>
      </c>
      <c r="AA107" s="260" t="str">
        <f>+'PRECIOS UNITARIOS'!X107</f>
        <v/>
      </c>
      <c r="AB107" s="5" t="str">
        <f>+'EV PRECIO REFERENCIA'!AF107</f>
        <v>NO CUMPLE</v>
      </c>
      <c r="AC107" s="6">
        <f>+IF(AB107="NO OFERTADO",0,IF(AB107="NO CUMPLE EV TECNICA",0,IF(AB107="NO CUMPLE",0,IF(AB107="CUMPLE",('PRECIOS UNITARIOS'!$BB107*500)/AA107))))</f>
        <v>0</v>
      </c>
      <c r="AD107" s="5" t="str">
        <f>+'PRECIOS UNITARIOS'!Z107</f>
        <v/>
      </c>
      <c r="AE107" s="5" t="str">
        <f>+'EV PRECIO REFERENCIA'!AI107</f>
        <v>NO CUMPLE</v>
      </c>
      <c r="AF107" s="6">
        <f>+IF(AE107="NO OFERTADO",0,IF(AE107="NO CUMPLE EV TECNICA",0,IF(AE107="NO CUMPLE",0,IF(AE107="CUMPLE",('PRECIOS UNITARIOS'!$BB107*500)/AD107))))</f>
        <v>0</v>
      </c>
      <c r="AG107" s="5" t="str">
        <f>+'PRECIOS UNITARIOS'!AB107</f>
        <v/>
      </c>
      <c r="AH107" s="5" t="str">
        <f>+'EV PRECIO REFERENCIA'!AL107</f>
        <v>NO CUMPLE</v>
      </c>
      <c r="AI107" s="6">
        <f>+IF(AH107="NO OFERTADO",0,IF(AH107="NO CUMPLE EV TECNICA",0,IF(AH107="NO CUMPLE",0,IF(AH107="CUMPLE",('PRECIOS UNITARIOS'!$BB107*500)/AG107))))</f>
        <v>0</v>
      </c>
      <c r="AJ107" s="5" t="str">
        <f>+'PRECIOS UNITARIOS'!AD107</f>
        <v/>
      </c>
      <c r="AK107" s="5" t="str">
        <f>+'EV PRECIO REFERENCIA'!AO107</f>
        <v>NO CUMPLE</v>
      </c>
      <c r="AL107" s="6">
        <f>+IF(AK107="NO OFERTADO",0,IF(AK107="NO CUMPLE EV TECNICA",0,IF(AK107="NO CUMPLE",0,IF(AK107="CUMPLE",('PRECIOS UNITARIOS'!$BB107*500)/AJ107))))</f>
        <v>0</v>
      </c>
      <c r="AM107" s="5" t="str">
        <f>+'PRECIOS UNITARIOS'!AF107</f>
        <v/>
      </c>
      <c r="AN107" s="5" t="str">
        <f>+'EV PRECIO REFERENCIA'!AR107</f>
        <v>NO CUMPLE</v>
      </c>
      <c r="AO107" s="6">
        <f>+IF(AN107="NO OFERTADO",0,IF(AN107="NO CUMPLE EV TECNICA",0,IF(AN107="NO CUMPLE",0,IF(AN107="CUMPLE",('PRECIOS UNITARIOS'!$BB107*500)/AM107))))</f>
        <v>0</v>
      </c>
      <c r="AP107" s="5" t="str">
        <f>+'PRECIOS UNITARIOS'!AH107</f>
        <v/>
      </c>
      <c r="AQ107" s="5" t="str">
        <f>+'EV PRECIO REFERENCIA'!AU107</f>
        <v>NO CUMPLE</v>
      </c>
      <c r="AR107" s="6">
        <f>+IF(AQ107="NO OFERTADO",0,IF(AQ107="NO CUMPLE EV TECNICA",0,IF(AQ107="NO CUMPLE",0,IF(AQ107="CUMPLE",('PRECIOS UNITARIOS'!$BB107*500)/AP107))))</f>
        <v>0</v>
      </c>
      <c r="AS107" s="5" t="str">
        <f>+'PRECIOS UNITARIOS'!AJ107</f>
        <v/>
      </c>
      <c r="AT107" s="5" t="str">
        <f>+'EV PRECIO REFERENCIA'!AX107</f>
        <v>NO CUMPLE</v>
      </c>
      <c r="AU107" s="6">
        <f>+IF(AT107="NO OFERTADO",0,IF(AT107="NO CUMPLE EV TECNICA",0,IF(AT107="NO CUMPLE",0,IF(AT107="CUMPLE",('PRECIOS UNITARIOS'!$BB107*500)/AS107))))</f>
        <v>0</v>
      </c>
      <c r="AV107" s="5" t="str">
        <f>+'EV PRECIO REFERENCIA'!AY107</f>
        <v/>
      </c>
      <c r="AW107" s="5" t="str">
        <f>+'EV PRECIO REFERENCIA'!BA107</f>
        <v>NO CUMPLE</v>
      </c>
      <c r="AX107" s="6">
        <f>+IF(AW107="NO OFERTADO",0,IF(AW107="NO CUMPLE EV TECNICA",0,IF(AW107="NO CUMPLE",0,IF(AW107="CUMPLE",('PRECIOS UNITARIOS'!$BB107*500)/AV107))))</f>
        <v>0</v>
      </c>
      <c r="AY107" s="5" t="str">
        <f>+'EV PRECIO REFERENCIA'!BB107</f>
        <v/>
      </c>
      <c r="AZ107" s="5" t="str">
        <f>+'EV PRECIO REFERENCIA'!BD107</f>
        <v>NO CUMPLE</v>
      </c>
      <c r="BA107" s="6">
        <f>+IF(AZ107="NO OFERTADO",0,IF(AZ107="NO CUMPLE EV TECNICA",0,IF(AZ107="NO CUMPLE",0,IF(AZ107="CUMPLE",('PRECIOS UNITARIOS'!$BB107*500)/AY107))))</f>
        <v>0</v>
      </c>
      <c r="BB107" s="5" t="str">
        <f>+'PRECIOS UNITARIOS'!AP107</f>
        <v/>
      </c>
      <c r="BC107" s="5" t="str">
        <f>+'EV PRECIO REFERENCIA'!BG107</f>
        <v>NO CUMPLE</v>
      </c>
      <c r="BD107" s="6">
        <f>+IF(BC107="NO OFERTADO",0,IF(BC107="NO CUMPLE EV TECNICA",0,IF(BC107="NO CUMPLE",0,IF(BC107="CUMPLE",('PRECIOS UNITARIOS'!$BB107*500)/BB107))))</f>
        <v>0</v>
      </c>
      <c r="BE107" s="5" t="str">
        <f>+'PRECIOS UNITARIOS'!AR107</f>
        <v/>
      </c>
      <c r="BF107" s="5" t="str">
        <f>+'EV PRECIO REFERENCIA'!BJ107</f>
        <v>NO CUMPLE</v>
      </c>
      <c r="BG107" s="6">
        <f>+IF(BF107="NO OFERTADO",0,IF(BF107="NO CUMPLE EV TECNICA",0,IF(BF107="NO CUMPLE",0,IF(BF107="CUMPLE",('PRECIOS UNITARIOS'!$BB107*500)/BE107))))</f>
        <v>0</v>
      </c>
      <c r="BH107" s="5" t="str">
        <f>+'EV PRECIO REFERENCIA'!BK107</f>
        <v/>
      </c>
      <c r="BI107" s="5" t="str">
        <f>+'EV PRECIO REFERENCIA'!BM107</f>
        <v>NO CUMPLE</v>
      </c>
      <c r="BJ107" s="6">
        <f>+IF(BI107="NO OFERTADO",0,IF(BI107="NO CUMPLE EV TECNICA",0,IF(BI107="NO CUMPLE",0,IF(BI107="CUMPLE",('PRECIOS UNITARIOS'!$BB107*500)/BH107))))</f>
        <v>0</v>
      </c>
      <c r="BK107" s="5" t="str">
        <f>+'EV PRECIO REFERENCIA'!BQ107</f>
        <v/>
      </c>
      <c r="BL107" s="5" t="str">
        <f>+'EV PRECIO REFERENCIA'!BS107</f>
        <v>NO CUMPLE</v>
      </c>
      <c r="BM107" s="6">
        <f>+IF(BL107="NO OFERTADO",0,IF(BL107="NO CUMPLE EV TECNICA",0,IF(BL107="NO CUMPLE",0,IF(BL107="CUMPLE",('PRECIOS UNITARIOS'!$BB107*500)/BK107))))</f>
        <v>0</v>
      </c>
      <c r="BN107" s="5" t="str">
        <f>+'PRECIOS UNITARIOS'!AX107</f>
        <v/>
      </c>
      <c r="BO107" s="5" t="str">
        <f>+'EV PRECIO REFERENCIA'!BV107</f>
        <v>NO CUMPLE</v>
      </c>
      <c r="BP107" s="6">
        <f>+IF(BO107="NO OFERTADO",0,IF(BO107="NO CUMPLE EV TECNICA",0,IF(BO107="NO CUMPLE",0,IF(BO107="CUMPLE",('PRECIOS UNITARIOS'!$BB107*500)/BN107))))</f>
        <v>0</v>
      </c>
      <c r="BQ107" s="6">
        <f t="shared" si="12"/>
        <v>0</v>
      </c>
      <c r="BR107" s="6" t="s">
        <v>847</v>
      </c>
      <c r="BS107" s="6">
        <v>0</v>
      </c>
      <c r="BT107" s="6" t="s">
        <v>847</v>
      </c>
      <c r="BU107" s="6">
        <v>0</v>
      </c>
      <c r="BV107" s="6" t="s">
        <v>847</v>
      </c>
      <c r="BW107" s="154" t="s">
        <v>823</v>
      </c>
      <c r="BX107" s="3" t="s">
        <v>477</v>
      </c>
    </row>
    <row r="108" spans="1:77" ht="38.25" x14ac:dyDescent="0.2">
      <c r="A108" s="18">
        <f t="shared" si="11"/>
        <v>99</v>
      </c>
      <c r="B108" s="22" t="str">
        <f>VLOOKUP(A108,'PRECIOS UNITARIOS'!A108:B439,2,0)</f>
        <v>DM1887</v>
      </c>
      <c r="C108" s="135" t="str">
        <f>VLOOKUP(A108,'PRECIOS UNITARIOS'!A108:C439,3,0)</f>
        <v>HOJA DE VIDEOLARINGOSCOPIO N 3 DESECHABLE (PACIENTE ADULTO)</v>
      </c>
      <c r="D108" s="18">
        <f>VLOOKUP(A108,'PRECIOS UNITARIOS'!A108:D439,4,0)</f>
        <v>1</v>
      </c>
      <c r="E108" s="23" t="str">
        <f>VLOOKUP(A108,'PRECIOS UNITARIOS'!A108:E439,5,0)</f>
        <v>UN</v>
      </c>
      <c r="F108" s="23">
        <f>VLOOKUP(A108,'PRECIOS UNITARIOS'!A108:F439,6,0)</f>
        <v>52738.42</v>
      </c>
      <c r="G108" s="23">
        <f>VLOOKUP(A108,'PRECIOS UNITARIOS'!A108:G439,7,0)</f>
        <v>23</v>
      </c>
      <c r="H108" s="23">
        <f t="shared" si="13"/>
        <v>1212983.6599999999</v>
      </c>
      <c r="I108" s="5" t="str">
        <f>+'EV PRECIO REFERENCIA'!I108</f>
        <v/>
      </c>
      <c r="J108" s="5" t="str">
        <f>+'EV PRECIO REFERENCIA'!K108</f>
        <v>NO CUMPLE</v>
      </c>
      <c r="K108" s="6">
        <f>+IF(J108="NO OFERTADO",0,IF(J108="NO CUMPLE EV TECNICA",0,IF(J108="NO CUMPLE",0,IF(J108="CUMPLE",('PRECIOS UNITARIOS'!$BB108*500)/I108))))</f>
        <v>0</v>
      </c>
      <c r="L108" s="5" t="str">
        <f>+'EV PRECIO REFERENCIA'!L108</f>
        <v/>
      </c>
      <c r="M108" s="5" t="str">
        <f>+'EV PRECIO REFERENCIA'!N108</f>
        <v>NO CUMPLE</v>
      </c>
      <c r="N108" s="6">
        <f>+IF(M108="NO OFERTADO",0,IF(M108="NO CUMPLE EV TECNICA",0,IF(M108="NO CUMPLE",0,IF(M108="CUMPLE",('PRECIOS UNITARIOS'!$BB108*500)/L108))))</f>
        <v>0</v>
      </c>
      <c r="O108" s="5">
        <f>+'PRECIOS UNITARIOS'!N108</f>
        <v>52738</v>
      </c>
      <c r="P108" s="5" t="str">
        <f>+'EV PRECIO REFERENCIA'!Q108</f>
        <v>CUMPLE</v>
      </c>
      <c r="Q108" s="6">
        <f>+IF(P108="NO OFERTADO",0,IF(P108="NO CUMPLE EV TECNICA",0,IF(P108="NO CUMPLE",0,IF(P108="CUMPLE",('PRECIOS UNITARIOS'!$BB108*500)/O108))))</f>
        <v>500</v>
      </c>
      <c r="R108" s="5" t="str">
        <f>+'PRECIOS UNITARIOS'!P108</f>
        <v/>
      </c>
      <c r="S108" s="5" t="str">
        <f>+'EV PRECIO REFERENCIA'!T108</f>
        <v>NO CUMPLE</v>
      </c>
      <c r="T108" s="6">
        <f>+IF(S108="NO OFERTADO",0,IF(S108="NO CUMPLE EV TECNICA",0,IF(S108="NO CUMPLE",0,IF(S108="CUMPLE",('PRECIOS UNITARIOS'!$BB108*500)/R108))))</f>
        <v>0</v>
      </c>
      <c r="U108" s="6" t="str">
        <f>+'EV PRECIO REFERENCIA'!U108</f>
        <v/>
      </c>
      <c r="V108" s="5" t="str">
        <f>+'EV PRECIO REFERENCIA'!W108</f>
        <v>NO CUMPLE</v>
      </c>
      <c r="W108" s="6">
        <f>+IF(V108="NO OFERTADO",0,IF(V108="NO CUMPLE EV TECNICA",0,IF(V108="NO CUMPLE",0,IF(V108="CUMPLE",('PRECIOS UNITARIOS'!$BB108*500)/U108))))</f>
        <v>0</v>
      </c>
      <c r="X108" s="6" t="str">
        <f>+'EV PRECIO REFERENCIA'!X108</f>
        <v/>
      </c>
      <c r="Y108" s="5" t="str">
        <f>+'EV PRECIO REFERENCIA'!Z108</f>
        <v>NO CUMPLE</v>
      </c>
      <c r="Z108" s="6">
        <f>+IF(Y108="NO OFERTADO",0,IF(Y108="NO CUMPLE EV TECNICA",0,IF(Y108="NO CUMPLE",0,IF(Y108="CUMPLE",('PRECIOS UNITARIOS'!$BB108*500)/X108))))</f>
        <v>0</v>
      </c>
      <c r="AA108" s="260" t="str">
        <f>+'PRECIOS UNITARIOS'!X108</f>
        <v/>
      </c>
      <c r="AB108" s="5" t="str">
        <f>+'EV PRECIO REFERENCIA'!AF108</f>
        <v>NO CUMPLE</v>
      </c>
      <c r="AC108" s="6">
        <f>+IF(AB108="NO OFERTADO",0,IF(AB108="NO CUMPLE EV TECNICA",0,IF(AB108="NO CUMPLE",0,IF(AB108="CUMPLE",('PRECIOS UNITARIOS'!$BB108*500)/AA108))))</f>
        <v>0</v>
      </c>
      <c r="AD108" s="5" t="str">
        <f>+'PRECIOS UNITARIOS'!Z108</f>
        <v/>
      </c>
      <c r="AE108" s="5" t="str">
        <f>+'EV PRECIO REFERENCIA'!AI108</f>
        <v>NO CUMPLE</v>
      </c>
      <c r="AF108" s="6">
        <f>+IF(AE108="NO OFERTADO",0,IF(AE108="NO CUMPLE EV TECNICA",0,IF(AE108="NO CUMPLE",0,IF(AE108="CUMPLE",('PRECIOS UNITARIOS'!$BB108*500)/AD108))))</f>
        <v>0</v>
      </c>
      <c r="AG108" s="5" t="str">
        <f>+'PRECIOS UNITARIOS'!AB108</f>
        <v/>
      </c>
      <c r="AH108" s="5" t="str">
        <f>+'EV PRECIO REFERENCIA'!AL108</f>
        <v>NO CUMPLE</v>
      </c>
      <c r="AI108" s="6">
        <f>+IF(AH108="NO OFERTADO",0,IF(AH108="NO CUMPLE EV TECNICA",0,IF(AH108="NO CUMPLE",0,IF(AH108="CUMPLE",('PRECIOS UNITARIOS'!$BB108*500)/AG108))))</f>
        <v>0</v>
      </c>
      <c r="AJ108" s="5" t="str">
        <f>+'PRECIOS UNITARIOS'!AD108</f>
        <v/>
      </c>
      <c r="AK108" s="5" t="str">
        <f>+'EV PRECIO REFERENCIA'!AO108</f>
        <v>NO CUMPLE</v>
      </c>
      <c r="AL108" s="6">
        <f>+IF(AK108="NO OFERTADO",0,IF(AK108="NO CUMPLE EV TECNICA",0,IF(AK108="NO CUMPLE",0,IF(AK108="CUMPLE",('PRECIOS UNITARIOS'!$BB108*500)/AJ108))))</f>
        <v>0</v>
      </c>
      <c r="AM108" s="5" t="str">
        <f>+'PRECIOS UNITARIOS'!AF108</f>
        <v/>
      </c>
      <c r="AN108" s="5" t="str">
        <f>+'EV PRECIO REFERENCIA'!AR108</f>
        <v>NO CUMPLE</v>
      </c>
      <c r="AO108" s="6">
        <f>+IF(AN108="NO OFERTADO",0,IF(AN108="NO CUMPLE EV TECNICA",0,IF(AN108="NO CUMPLE",0,IF(AN108="CUMPLE",('PRECIOS UNITARIOS'!$BB108*500)/AM108))))</f>
        <v>0</v>
      </c>
      <c r="AP108" s="5" t="str">
        <f>+'PRECIOS UNITARIOS'!AH108</f>
        <v/>
      </c>
      <c r="AQ108" s="5" t="str">
        <f>+'EV PRECIO REFERENCIA'!AU108</f>
        <v>NO CUMPLE</v>
      </c>
      <c r="AR108" s="6">
        <f>+IF(AQ108="NO OFERTADO",0,IF(AQ108="NO CUMPLE EV TECNICA",0,IF(AQ108="NO CUMPLE",0,IF(AQ108="CUMPLE",('PRECIOS UNITARIOS'!$BB108*500)/AP108))))</f>
        <v>0</v>
      </c>
      <c r="AS108" s="5" t="str">
        <f>+'PRECIOS UNITARIOS'!AJ108</f>
        <v/>
      </c>
      <c r="AT108" s="5" t="str">
        <f>+'EV PRECIO REFERENCIA'!AX108</f>
        <v>NO CUMPLE</v>
      </c>
      <c r="AU108" s="6">
        <f>+IF(AT108="NO OFERTADO",0,IF(AT108="NO CUMPLE EV TECNICA",0,IF(AT108="NO CUMPLE",0,IF(AT108="CUMPLE",('PRECIOS UNITARIOS'!$BB108*500)/AS108))))</f>
        <v>0</v>
      </c>
      <c r="AV108" s="5" t="str">
        <f>+'EV PRECIO REFERENCIA'!AY108</f>
        <v/>
      </c>
      <c r="AW108" s="5" t="str">
        <f>+'EV PRECIO REFERENCIA'!BA108</f>
        <v>NO CUMPLE</v>
      </c>
      <c r="AX108" s="6">
        <f>+IF(AW108="NO OFERTADO",0,IF(AW108="NO CUMPLE EV TECNICA",0,IF(AW108="NO CUMPLE",0,IF(AW108="CUMPLE",('PRECIOS UNITARIOS'!$BB108*500)/AV108))))</f>
        <v>0</v>
      </c>
      <c r="AY108" s="5" t="str">
        <f>+'EV PRECIO REFERENCIA'!BB108</f>
        <v/>
      </c>
      <c r="AZ108" s="5" t="str">
        <f>+'EV PRECIO REFERENCIA'!BD108</f>
        <v>NO CUMPLE</v>
      </c>
      <c r="BA108" s="6">
        <f>+IF(AZ108="NO OFERTADO",0,IF(AZ108="NO CUMPLE EV TECNICA",0,IF(AZ108="NO CUMPLE",0,IF(AZ108="CUMPLE",('PRECIOS UNITARIOS'!$BB108*500)/AY108))))</f>
        <v>0</v>
      </c>
      <c r="BB108" s="5" t="str">
        <f>+'PRECIOS UNITARIOS'!AP108</f>
        <v/>
      </c>
      <c r="BC108" s="5" t="str">
        <f>+'EV PRECIO REFERENCIA'!BG108</f>
        <v>NO CUMPLE</v>
      </c>
      <c r="BD108" s="6">
        <f>+IF(BC108="NO OFERTADO",0,IF(BC108="NO CUMPLE EV TECNICA",0,IF(BC108="NO CUMPLE",0,IF(BC108="CUMPLE",('PRECIOS UNITARIOS'!$BB108*500)/BB108))))</f>
        <v>0</v>
      </c>
      <c r="BE108" s="5" t="str">
        <f>+'PRECIOS UNITARIOS'!AR108</f>
        <v/>
      </c>
      <c r="BF108" s="5" t="str">
        <f>+'EV PRECIO REFERENCIA'!BJ108</f>
        <v>NO CUMPLE</v>
      </c>
      <c r="BG108" s="6">
        <f>+IF(BF108="NO OFERTADO",0,IF(BF108="NO CUMPLE EV TECNICA",0,IF(BF108="NO CUMPLE",0,IF(BF108="CUMPLE",('PRECIOS UNITARIOS'!$BB108*500)/BE108))))</f>
        <v>0</v>
      </c>
      <c r="BH108" s="5" t="str">
        <f>+'EV PRECIO REFERENCIA'!BK108</f>
        <v/>
      </c>
      <c r="BI108" s="5" t="str">
        <f>+'EV PRECIO REFERENCIA'!BM108</f>
        <v>NO CUMPLE</v>
      </c>
      <c r="BJ108" s="6">
        <f>+IF(BI108="NO OFERTADO",0,IF(BI108="NO CUMPLE EV TECNICA",0,IF(BI108="NO CUMPLE",0,IF(BI108="CUMPLE",('PRECIOS UNITARIOS'!$BB108*500)/BH108))))</f>
        <v>0</v>
      </c>
      <c r="BK108" s="5" t="str">
        <f>+'EV PRECIO REFERENCIA'!BQ108</f>
        <v/>
      </c>
      <c r="BL108" s="5" t="str">
        <f>+'EV PRECIO REFERENCIA'!BS108</f>
        <v>NO CUMPLE</v>
      </c>
      <c r="BM108" s="6">
        <f>+IF(BL108="NO OFERTADO",0,IF(BL108="NO CUMPLE EV TECNICA",0,IF(BL108="NO CUMPLE",0,IF(BL108="CUMPLE",('PRECIOS UNITARIOS'!$BB108*500)/BK108))))</f>
        <v>0</v>
      </c>
      <c r="BN108" s="5" t="str">
        <f>+'PRECIOS UNITARIOS'!AX108</f>
        <v/>
      </c>
      <c r="BO108" s="5" t="str">
        <f>+'EV PRECIO REFERENCIA'!BV108</f>
        <v>NO CUMPLE</v>
      </c>
      <c r="BP108" s="6">
        <f>+IF(BO108="NO OFERTADO",0,IF(BO108="NO CUMPLE EV TECNICA",0,IF(BO108="NO CUMPLE",0,IF(BO108="CUMPLE",('PRECIOS UNITARIOS'!$BB108*500)/BN108))))</f>
        <v>0</v>
      </c>
      <c r="BQ108" s="6">
        <f t="shared" si="12"/>
        <v>500</v>
      </c>
      <c r="BR108" s="6" t="s">
        <v>1029</v>
      </c>
      <c r="BS108" s="6">
        <f>MAX($K108,$N108,$T108,$AF108,$AI108,$AL108,$AO108,$AU108,$BD108,$BG108,$BP108,$AC108,$Z108,$W108,$BA108,$BM108,)</f>
        <v>0</v>
      </c>
      <c r="BT108" s="6" t="s">
        <v>1025</v>
      </c>
      <c r="BU108" s="6">
        <v>0</v>
      </c>
      <c r="BV108" s="6" t="s">
        <v>1023</v>
      </c>
      <c r="BW108" s="154" t="str">
        <f>+BR108</f>
        <v>RAFAEL ANTONIO SALAMANCA/DEPOSITOS DE DROGAS BOYACA</v>
      </c>
      <c r="BX108" s="3" t="e">
        <v>#N/A</v>
      </c>
    </row>
    <row r="109" spans="1:77" ht="25.5" x14ac:dyDescent="0.2">
      <c r="A109" s="18">
        <f t="shared" si="11"/>
        <v>100</v>
      </c>
      <c r="B109" s="22" t="str">
        <f>VLOOKUP(A109,'PRECIOS UNITARIOS'!A109:B440,2,0)</f>
        <v>DM1888</v>
      </c>
      <c r="C109" s="135" t="str">
        <f>VLOOKUP(A109,'PRECIOS UNITARIOS'!A109:C440,3,0)</f>
        <v>HOJA DE VIDEOLARINGOSCOPIO N 4 DESECHABLE (PACIENTE OBESO)</v>
      </c>
      <c r="D109" s="18">
        <f>VLOOKUP(A109,'PRECIOS UNITARIOS'!A109:D440,4,0)</f>
        <v>1</v>
      </c>
      <c r="E109" s="23" t="str">
        <f>VLOOKUP(A109,'PRECIOS UNITARIOS'!A109:E440,5,0)</f>
        <v>UN</v>
      </c>
      <c r="F109" s="23">
        <f>VLOOKUP(A109,'PRECIOS UNITARIOS'!A109:F440,6,0)</f>
        <v>55702.319203999999</v>
      </c>
      <c r="G109" s="23">
        <f>VLOOKUP(A109,'PRECIOS UNITARIOS'!A109:G440,7,0)</f>
        <v>17</v>
      </c>
      <c r="H109" s="23">
        <f t="shared" si="13"/>
        <v>946939.42646800005</v>
      </c>
      <c r="I109" s="5" t="str">
        <f>+'EV PRECIO REFERENCIA'!I109</f>
        <v/>
      </c>
      <c r="J109" s="5" t="str">
        <f>+'EV PRECIO REFERENCIA'!K109</f>
        <v>NO CUMPLE</v>
      </c>
      <c r="K109" s="6">
        <f>+IF(J109="NO OFERTADO",0,IF(J109="NO CUMPLE EV TECNICA",0,IF(J109="NO CUMPLE",0,IF(J109="CUMPLE",('PRECIOS UNITARIOS'!$BB109*500)/I109))))</f>
        <v>0</v>
      </c>
      <c r="L109" s="5" t="str">
        <f>+'EV PRECIO REFERENCIA'!L109</f>
        <v/>
      </c>
      <c r="M109" s="5" t="str">
        <f>+'EV PRECIO REFERENCIA'!N109</f>
        <v>NO CUMPLE</v>
      </c>
      <c r="N109" s="6">
        <f>+IF(M109="NO OFERTADO",0,IF(M109="NO CUMPLE EV TECNICA",0,IF(M109="NO CUMPLE",0,IF(M109="CUMPLE",('PRECIOS UNITARIOS'!$BB109*500)/L109))))</f>
        <v>0</v>
      </c>
      <c r="O109" s="5" t="str">
        <f>+'PRECIOS UNITARIOS'!N109</f>
        <v/>
      </c>
      <c r="P109" s="5" t="str">
        <f>+'EV PRECIO REFERENCIA'!Q109</f>
        <v>NO CUMPLE</v>
      </c>
      <c r="Q109" s="6">
        <f>+IF(P109="NO OFERTADO",0,IF(P109="NO CUMPLE EV TECNICA",0,IF(P109="NO CUMPLE",0,IF(P109="CUMPLE",('PRECIOS UNITARIOS'!$BB109*500)/O109))))</f>
        <v>0</v>
      </c>
      <c r="R109" s="5" t="str">
        <f>+'PRECIOS UNITARIOS'!P109</f>
        <v/>
      </c>
      <c r="S109" s="5" t="str">
        <f>+'EV PRECIO REFERENCIA'!T109</f>
        <v>NO CUMPLE</v>
      </c>
      <c r="T109" s="6">
        <f>+IF(S109="NO OFERTADO",0,IF(S109="NO CUMPLE EV TECNICA",0,IF(S109="NO CUMPLE",0,IF(S109="CUMPLE",('PRECIOS UNITARIOS'!$BB109*500)/R109))))</f>
        <v>0</v>
      </c>
      <c r="U109" s="6" t="str">
        <f>+'EV PRECIO REFERENCIA'!U109</f>
        <v/>
      </c>
      <c r="V109" s="5" t="str">
        <f>+'EV PRECIO REFERENCIA'!W109</f>
        <v>NO CUMPLE</v>
      </c>
      <c r="W109" s="6">
        <f>+IF(V109="NO OFERTADO",0,IF(V109="NO CUMPLE EV TECNICA",0,IF(V109="NO CUMPLE",0,IF(V109="CUMPLE",('PRECIOS UNITARIOS'!$BB109*500)/U109))))</f>
        <v>0</v>
      </c>
      <c r="X109" s="6" t="str">
        <f>+'EV PRECIO REFERENCIA'!X109</f>
        <v/>
      </c>
      <c r="Y109" s="5" t="str">
        <f>+'EV PRECIO REFERENCIA'!Z109</f>
        <v>NO CUMPLE</v>
      </c>
      <c r="Z109" s="6">
        <f>+IF(Y109="NO OFERTADO",0,IF(Y109="NO CUMPLE EV TECNICA",0,IF(Y109="NO CUMPLE",0,IF(Y109="CUMPLE",('PRECIOS UNITARIOS'!$BB109*500)/X109))))</f>
        <v>0</v>
      </c>
      <c r="AA109" s="260" t="str">
        <f>+'PRECIOS UNITARIOS'!X109</f>
        <v/>
      </c>
      <c r="AB109" s="5" t="str">
        <f>+'EV PRECIO REFERENCIA'!AF109</f>
        <v>NO CUMPLE</v>
      </c>
      <c r="AC109" s="6">
        <f>+IF(AB109="NO OFERTADO",0,IF(AB109="NO CUMPLE EV TECNICA",0,IF(AB109="NO CUMPLE",0,IF(AB109="CUMPLE",('PRECIOS UNITARIOS'!$BB109*500)/AA109))))</f>
        <v>0</v>
      </c>
      <c r="AD109" s="5" t="str">
        <f>+'PRECIOS UNITARIOS'!Z109</f>
        <v/>
      </c>
      <c r="AE109" s="5" t="str">
        <f>+'EV PRECIO REFERENCIA'!AI109</f>
        <v>NO CUMPLE</v>
      </c>
      <c r="AF109" s="6">
        <f>+IF(AE109="NO OFERTADO",0,IF(AE109="NO CUMPLE EV TECNICA",0,IF(AE109="NO CUMPLE",0,IF(AE109="CUMPLE",('PRECIOS UNITARIOS'!$BB109*500)/AD109))))</f>
        <v>0</v>
      </c>
      <c r="AG109" s="5" t="str">
        <f>+'PRECIOS UNITARIOS'!AB109</f>
        <v/>
      </c>
      <c r="AH109" s="5" t="str">
        <f>+'EV PRECIO REFERENCIA'!AL109</f>
        <v>NO CUMPLE</v>
      </c>
      <c r="AI109" s="6">
        <f>+IF(AH109="NO OFERTADO",0,IF(AH109="NO CUMPLE EV TECNICA",0,IF(AH109="NO CUMPLE",0,IF(AH109="CUMPLE",('PRECIOS UNITARIOS'!$BB109*500)/AG109))))</f>
        <v>0</v>
      </c>
      <c r="AJ109" s="5" t="str">
        <f>+'PRECIOS UNITARIOS'!AD109</f>
        <v/>
      </c>
      <c r="AK109" s="5" t="str">
        <f>+'EV PRECIO REFERENCIA'!AO109</f>
        <v>NO CUMPLE</v>
      </c>
      <c r="AL109" s="6">
        <f>+IF(AK109="NO OFERTADO",0,IF(AK109="NO CUMPLE EV TECNICA",0,IF(AK109="NO CUMPLE",0,IF(AK109="CUMPLE",('PRECIOS UNITARIOS'!$BB109*500)/AJ109))))</f>
        <v>0</v>
      </c>
      <c r="AM109" s="5" t="str">
        <f>+'PRECIOS UNITARIOS'!AF109</f>
        <v/>
      </c>
      <c r="AN109" s="5" t="str">
        <f>+'EV PRECIO REFERENCIA'!AR109</f>
        <v>NO CUMPLE</v>
      </c>
      <c r="AO109" s="6">
        <f>+IF(AN109="NO OFERTADO",0,IF(AN109="NO CUMPLE EV TECNICA",0,IF(AN109="NO CUMPLE",0,IF(AN109="CUMPLE",('PRECIOS UNITARIOS'!$BB109*500)/AM109))))</f>
        <v>0</v>
      </c>
      <c r="AP109" s="5" t="str">
        <f>+'PRECIOS UNITARIOS'!AH109</f>
        <v/>
      </c>
      <c r="AQ109" s="5" t="str">
        <f>+'EV PRECIO REFERENCIA'!AU109</f>
        <v>NO CUMPLE</v>
      </c>
      <c r="AR109" s="6">
        <f>+IF(AQ109="NO OFERTADO",0,IF(AQ109="NO CUMPLE EV TECNICA",0,IF(AQ109="NO CUMPLE",0,IF(AQ109="CUMPLE",('PRECIOS UNITARIOS'!$BB109*500)/AP109))))</f>
        <v>0</v>
      </c>
      <c r="AS109" s="5" t="str">
        <f>+'PRECIOS UNITARIOS'!AJ109</f>
        <v/>
      </c>
      <c r="AT109" s="5" t="str">
        <f>+'EV PRECIO REFERENCIA'!AX109</f>
        <v>NO CUMPLE</v>
      </c>
      <c r="AU109" s="6">
        <f>+IF(AT109="NO OFERTADO",0,IF(AT109="NO CUMPLE EV TECNICA",0,IF(AT109="NO CUMPLE",0,IF(AT109="CUMPLE",('PRECIOS UNITARIOS'!$BB109*500)/AS109))))</f>
        <v>0</v>
      </c>
      <c r="AV109" s="5" t="str">
        <f>+'EV PRECIO REFERENCIA'!AY109</f>
        <v/>
      </c>
      <c r="AW109" s="5" t="str">
        <f>+'EV PRECIO REFERENCIA'!BA109</f>
        <v>NO CUMPLE</v>
      </c>
      <c r="AX109" s="6">
        <f>+IF(AW109="NO OFERTADO",0,IF(AW109="NO CUMPLE EV TECNICA",0,IF(AW109="NO CUMPLE",0,IF(AW109="CUMPLE",('PRECIOS UNITARIOS'!$BB109*500)/AV109))))</f>
        <v>0</v>
      </c>
      <c r="AY109" s="5" t="str">
        <f>+'EV PRECIO REFERENCIA'!BB109</f>
        <v/>
      </c>
      <c r="AZ109" s="5" t="str">
        <f>+'EV PRECIO REFERENCIA'!BD109</f>
        <v>NO CUMPLE</v>
      </c>
      <c r="BA109" s="6">
        <f>+IF(AZ109="NO OFERTADO",0,IF(AZ109="NO CUMPLE EV TECNICA",0,IF(AZ109="NO CUMPLE",0,IF(AZ109="CUMPLE",('PRECIOS UNITARIOS'!$BB109*500)/AY109))))</f>
        <v>0</v>
      </c>
      <c r="BB109" s="5" t="str">
        <f>+'PRECIOS UNITARIOS'!AP109</f>
        <v/>
      </c>
      <c r="BC109" s="5" t="str">
        <f>+'EV PRECIO REFERENCIA'!BG109</f>
        <v>NO CUMPLE</v>
      </c>
      <c r="BD109" s="6">
        <f>+IF(BC109="NO OFERTADO",0,IF(BC109="NO CUMPLE EV TECNICA",0,IF(BC109="NO CUMPLE",0,IF(BC109="CUMPLE",('PRECIOS UNITARIOS'!$BB109*500)/BB109))))</f>
        <v>0</v>
      </c>
      <c r="BE109" s="5" t="str">
        <f>+'PRECIOS UNITARIOS'!AR109</f>
        <v/>
      </c>
      <c r="BF109" s="5" t="str">
        <f>+'EV PRECIO REFERENCIA'!BJ109</f>
        <v>NO CUMPLE</v>
      </c>
      <c r="BG109" s="6">
        <f>+IF(BF109="NO OFERTADO",0,IF(BF109="NO CUMPLE EV TECNICA",0,IF(BF109="NO CUMPLE",0,IF(BF109="CUMPLE",('PRECIOS UNITARIOS'!$BB109*500)/BE109))))</f>
        <v>0</v>
      </c>
      <c r="BH109" s="5" t="str">
        <f>+'EV PRECIO REFERENCIA'!BK109</f>
        <v/>
      </c>
      <c r="BI109" s="5" t="str">
        <f>+'EV PRECIO REFERENCIA'!BM109</f>
        <v>NO CUMPLE</v>
      </c>
      <c r="BJ109" s="6">
        <f>+IF(BI109="NO OFERTADO",0,IF(BI109="NO CUMPLE EV TECNICA",0,IF(BI109="NO CUMPLE",0,IF(BI109="CUMPLE",('PRECIOS UNITARIOS'!$BB109*500)/BH109))))</f>
        <v>0</v>
      </c>
      <c r="BK109" s="5" t="str">
        <f>+'EV PRECIO REFERENCIA'!BQ109</f>
        <v/>
      </c>
      <c r="BL109" s="5" t="str">
        <f>+'EV PRECIO REFERENCIA'!BS109</f>
        <v>NO CUMPLE</v>
      </c>
      <c r="BM109" s="6">
        <f>+IF(BL109="NO OFERTADO",0,IF(BL109="NO CUMPLE EV TECNICA",0,IF(BL109="NO CUMPLE",0,IF(BL109="CUMPLE",('PRECIOS UNITARIOS'!$BB109*500)/BK109))))</f>
        <v>0</v>
      </c>
      <c r="BN109" s="5" t="str">
        <f>+'PRECIOS UNITARIOS'!AX109</f>
        <v/>
      </c>
      <c r="BO109" s="5" t="str">
        <f>+'EV PRECIO REFERENCIA'!BV109</f>
        <v>NO CUMPLE</v>
      </c>
      <c r="BP109" s="6">
        <f>+IF(BO109="NO OFERTADO",0,IF(BO109="NO CUMPLE EV TECNICA",0,IF(BO109="NO CUMPLE",0,IF(BO109="CUMPLE",('PRECIOS UNITARIOS'!$BB109*500)/BN109))))</f>
        <v>0</v>
      </c>
      <c r="BQ109" s="6">
        <f t="shared" si="12"/>
        <v>0</v>
      </c>
      <c r="BR109" s="6" t="s">
        <v>847</v>
      </c>
      <c r="BS109" s="6">
        <v>0</v>
      </c>
      <c r="BT109" s="6" t="s">
        <v>847</v>
      </c>
      <c r="BU109" s="6">
        <v>0</v>
      </c>
      <c r="BV109" s="6" t="s">
        <v>847</v>
      </c>
      <c r="BW109" s="154" t="s">
        <v>823</v>
      </c>
      <c r="BX109" s="3" t="s">
        <v>479</v>
      </c>
    </row>
    <row r="110" spans="1:77" ht="25.5" x14ac:dyDescent="0.2">
      <c r="A110" s="18">
        <f t="shared" si="11"/>
        <v>101</v>
      </c>
      <c r="B110" s="22" t="str">
        <f>VLOOKUP(A110,'PRECIOS UNITARIOS'!A110:B441,2,0)</f>
        <v>DM1889</v>
      </c>
      <c r="C110" s="135" t="str">
        <f>VLOOKUP(A110,'PRECIOS UNITARIOS'!A110:C441,3,0)</f>
        <v>HOJA DE VIDEOLARINGOSCOPIO N 5 DESECHABLE (INTUBACION DIFICIL)</v>
      </c>
      <c r="D110" s="18">
        <f>VLOOKUP(A110,'PRECIOS UNITARIOS'!A110:D441,4,0)</f>
        <v>1</v>
      </c>
      <c r="E110" s="23" t="str">
        <f>VLOOKUP(A110,'PRECIOS UNITARIOS'!A110:E441,5,0)</f>
        <v>UN</v>
      </c>
      <c r="F110" s="23">
        <f>VLOOKUP(A110,'PRECIOS UNITARIOS'!A110:F441,6,0)</f>
        <v>52738.42</v>
      </c>
      <c r="G110" s="23">
        <f>VLOOKUP(A110,'PRECIOS UNITARIOS'!A110:G441,7,0)</f>
        <v>3</v>
      </c>
      <c r="H110" s="23">
        <f t="shared" si="13"/>
        <v>158215.26</v>
      </c>
      <c r="I110" s="5" t="str">
        <f>+'EV PRECIO REFERENCIA'!I110</f>
        <v/>
      </c>
      <c r="J110" s="5" t="str">
        <f>+'EV PRECIO REFERENCIA'!K110</f>
        <v>NO CUMPLE</v>
      </c>
      <c r="K110" s="6">
        <f>+IF(J110="NO OFERTADO",0,IF(J110="NO CUMPLE EV TECNICA",0,IF(J110="NO CUMPLE",0,IF(J110="CUMPLE",('PRECIOS UNITARIOS'!$BB110*500)/I110))))</f>
        <v>0</v>
      </c>
      <c r="L110" s="5" t="str">
        <f>+'EV PRECIO REFERENCIA'!L110</f>
        <v/>
      </c>
      <c r="M110" s="5" t="str">
        <f>+'EV PRECIO REFERENCIA'!N110</f>
        <v>NO CUMPLE</v>
      </c>
      <c r="N110" s="6">
        <f>+IF(M110="NO OFERTADO",0,IF(M110="NO CUMPLE EV TECNICA",0,IF(M110="NO CUMPLE",0,IF(M110="CUMPLE",('PRECIOS UNITARIOS'!$BB110*500)/L110))))</f>
        <v>0</v>
      </c>
      <c r="O110" s="5" t="str">
        <f>+'PRECIOS UNITARIOS'!N110</f>
        <v/>
      </c>
      <c r="P110" s="5" t="str">
        <f>+'EV PRECIO REFERENCIA'!Q110</f>
        <v>NO CUMPLE</v>
      </c>
      <c r="Q110" s="6">
        <f>+IF(P110="NO OFERTADO",0,IF(P110="NO CUMPLE EV TECNICA",0,IF(P110="NO CUMPLE",0,IF(P110="CUMPLE",('PRECIOS UNITARIOS'!$BB110*500)/O110))))</f>
        <v>0</v>
      </c>
      <c r="R110" s="5" t="str">
        <f>+'PRECIOS UNITARIOS'!P110</f>
        <v/>
      </c>
      <c r="S110" s="5" t="str">
        <f>+'EV PRECIO REFERENCIA'!T110</f>
        <v>NO CUMPLE</v>
      </c>
      <c r="T110" s="6">
        <f>+IF(S110="NO OFERTADO",0,IF(S110="NO CUMPLE EV TECNICA",0,IF(S110="NO CUMPLE",0,IF(S110="CUMPLE",('PRECIOS UNITARIOS'!$BB110*500)/R110))))</f>
        <v>0</v>
      </c>
      <c r="U110" s="6" t="str">
        <f>+'EV PRECIO REFERENCIA'!U110</f>
        <v/>
      </c>
      <c r="V110" s="5" t="str">
        <f>+'EV PRECIO REFERENCIA'!W110</f>
        <v>NO CUMPLE</v>
      </c>
      <c r="W110" s="6">
        <f>+IF(V110="NO OFERTADO",0,IF(V110="NO CUMPLE EV TECNICA",0,IF(V110="NO CUMPLE",0,IF(V110="CUMPLE",('PRECIOS UNITARIOS'!$BB110*500)/U110))))</f>
        <v>0</v>
      </c>
      <c r="X110" s="6" t="str">
        <f>+'EV PRECIO REFERENCIA'!X110</f>
        <v/>
      </c>
      <c r="Y110" s="5" t="str">
        <f>+'EV PRECIO REFERENCIA'!Z110</f>
        <v>NO CUMPLE</v>
      </c>
      <c r="Z110" s="6">
        <f>+IF(Y110="NO OFERTADO",0,IF(Y110="NO CUMPLE EV TECNICA",0,IF(Y110="NO CUMPLE",0,IF(Y110="CUMPLE",('PRECIOS UNITARIOS'!$BB110*500)/X110))))</f>
        <v>0</v>
      </c>
      <c r="AA110" s="260" t="str">
        <f>+'PRECIOS UNITARIOS'!X110</f>
        <v/>
      </c>
      <c r="AB110" s="5" t="str">
        <f>+'EV PRECIO REFERENCIA'!AF110</f>
        <v>NO CUMPLE</v>
      </c>
      <c r="AC110" s="6">
        <f>+IF(AB110="NO OFERTADO",0,IF(AB110="NO CUMPLE EV TECNICA",0,IF(AB110="NO CUMPLE",0,IF(AB110="CUMPLE",('PRECIOS UNITARIOS'!$BB110*500)/AA110))))</f>
        <v>0</v>
      </c>
      <c r="AD110" s="5" t="str">
        <f>+'PRECIOS UNITARIOS'!Z110</f>
        <v/>
      </c>
      <c r="AE110" s="5" t="str">
        <f>+'EV PRECIO REFERENCIA'!AI110</f>
        <v>NO CUMPLE</v>
      </c>
      <c r="AF110" s="6">
        <f>+IF(AE110="NO OFERTADO",0,IF(AE110="NO CUMPLE EV TECNICA",0,IF(AE110="NO CUMPLE",0,IF(AE110="CUMPLE",('PRECIOS UNITARIOS'!$BB110*500)/AD110))))</f>
        <v>0</v>
      </c>
      <c r="AG110" s="5" t="str">
        <f>+'PRECIOS UNITARIOS'!AB110</f>
        <v/>
      </c>
      <c r="AH110" s="5" t="str">
        <f>+'EV PRECIO REFERENCIA'!AL110</f>
        <v>NO CUMPLE</v>
      </c>
      <c r="AI110" s="6">
        <f>+IF(AH110="NO OFERTADO",0,IF(AH110="NO CUMPLE EV TECNICA",0,IF(AH110="NO CUMPLE",0,IF(AH110="CUMPLE",('PRECIOS UNITARIOS'!$BB110*500)/AG110))))</f>
        <v>0</v>
      </c>
      <c r="AJ110" s="5" t="str">
        <f>+'PRECIOS UNITARIOS'!AD110</f>
        <v/>
      </c>
      <c r="AK110" s="5" t="str">
        <f>+'EV PRECIO REFERENCIA'!AO110</f>
        <v>NO CUMPLE</v>
      </c>
      <c r="AL110" s="6">
        <f>+IF(AK110="NO OFERTADO",0,IF(AK110="NO CUMPLE EV TECNICA",0,IF(AK110="NO CUMPLE",0,IF(AK110="CUMPLE",('PRECIOS UNITARIOS'!$BB110*500)/AJ110))))</f>
        <v>0</v>
      </c>
      <c r="AM110" s="5" t="str">
        <f>+'PRECIOS UNITARIOS'!AF110</f>
        <v/>
      </c>
      <c r="AN110" s="5" t="str">
        <f>+'EV PRECIO REFERENCIA'!AR110</f>
        <v>NO CUMPLE</v>
      </c>
      <c r="AO110" s="6">
        <f>+IF(AN110="NO OFERTADO",0,IF(AN110="NO CUMPLE EV TECNICA",0,IF(AN110="NO CUMPLE",0,IF(AN110="CUMPLE",('PRECIOS UNITARIOS'!$BB110*500)/AM110))))</f>
        <v>0</v>
      </c>
      <c r="AP110" s="5" t="str">
        <f>+'PRECIOS UNITARIOS'!AH110</f>
        <v/>
      </c>
      <c r="AQ110" s="5" t="str">
        <f>+'EV PRECIO REFERENCIA'!AU110</f>
        <v>NO CUMPLE</v>
      </c>
      <c r="AR110" s="6">
        <f>+IF(AQ110="NO OFERTADO",0,IF(AQ110="NO CUMPLE EV TECNICA",0,IF(AQ110="NO CUMPLE",0,IF(AQ110="CUMPLE",('PRECIOS UNITARIOS'!$BB110*500)/AP110))))</f>
        <v>0</v>
      </c>
      <c r="AS110" s="5" t="str">
        <f>+'PRECIOS UNITARIOS'!AJ110</f>
        <v/>
      </c>
      <c r="AT110" s="5" t="str">
        <f>+'EV PRECIO REFERENCIA'!AX110</f>
        <v>NO CUMPLE</v>
      </c>
      <c r="AU110" s="6">
        <f>+IF(AT110="NO OFERTADO",0,IF(AT110="NO CUMPLE EV TECNICA",0,IF(AT110="NO CUMPLE",0,IF(AT110="CUMPLE",('PRECIOS UNITARIOS'!$BB110*500)/AS110))))</f>
        <v>0</v>
      </c>
      <c r="AV110" s="5" t="str">
        <f>+'EV PRECIO REFERENCIA'!AY110</f>
        <v/>
      </c>
      <c r="AW110" s="5" t="str">
        <f>+'EV PRECIO REFERENCIA'!BA110</f>
        <v>NO CUMPLE</v>
      </c>
      <c r="AX110" s="6">
        <f>+IF(AW110="NO OFERTADO",0,IF(AW110="NO CUMPLE EV TECNICA",0,IF(AW110="NO CUMPLE",0,IF(AW110="CUMPLE",('PRECIOS UNITARIOS'!$BB110*500)/AV110))))</f>
        <v>0</v>
      </c>
      <c r="AY110" s="5" t="str">
        <f>+'EV PRECIO REFERENCIA'!BB110</f>
        <v/>
      </c>
      <c r="AZ110" s="5" t="str">
        <f>+'EV PRECIO REFERENCIA'!BD110</f>
        <v>NO CUMPLE</v>
      </c>
      <c r="BA110" s="6">
        <f>+IF(AZ110="NO OFERTADO",0,IF(AZ110="NO CUMPLE EV TECNICA",0,IF(AZ110="NO CUMPLE",0,IF(AZ110="CUMPLE",('PRECIOS UNITARIOS'!$BB110*500)/AY110))))</f>
        <v>0</v>
      </c>
      <c r="BB110" s="5" t="str">
        <f>+'PRECIOS UNITARIOS'!AP110</f>
        <v/>
      </c>
      <c r="BC110" s="5" t="str">
        <f>+'EV PRECIO REFERENCIA'!BG110</f>
        <v>NO CUMPLE</v>
      </c>
      <c r="BD110" s="6">
        <f>+IF(BC110="NO OFERTADO",0,IF(BC110="NO CUMPLE EV TECNICA",0,IF(BC110="NO CUMPLE",0,IF(BC110="CUMPLE",('PRECIOS UNITARIOS'!$BB110*500)/BB110))))</f>
        <v>0</v>
      </c>
      <c r="BE110" s="5" t="str">
        <f>+'PRECIOS UNITARIOS'!AR110</f>
        <v/>
      </c>
      <c r="BF110" s="5" t="str">
        <f>+'EV PRECIO REFERENCIA'!BJ110</f>
        <v>NO CUMPLE</v>
      </c>
      <c r="BG110" s="6">
        <f>+IF(BF110="NO OFERTADO",0,IF(BF110="NO CUMPLE EV TECNICA",0,IF(BF110="NO CUMPLE",0,IF(BF110="CUMPLE",('PRECIOS UNITARIOS'!$BB110*500)/BE110))))</f>
        <v>0</v>
      </c>
      <c r="BH110" s="5" t="str">
        <f>+'EV PRECIO REFERENCIA'!BK110</f>
        <v/>
      </c>
      <c r="BI110" s="5" t="str">
        <f>+'EV PRECIO REFERENCIA'!BM110</f>
        <v>NO CUMPLE</v>
      </c>
      <c r="BJ110" s="6">
        <f>+IF(BI110="NO OFERTADO",0,IF(BI110="NO CUMPLE EV TECNICA",0,IF(BI110="NO CUMPLE",0,IF(BI110="CUMPLE",('PRECIOS UNITARIOS'!$BB110*500)/BH110))))</f>
        <v>0</v>
      </c>
      <c r="BK110" s="5" t="str">
        <f>+'EV PRECIO REFERENCIA'!BQ110</f>
        <v/>
      </c>
      <c r="BL110" s="5" t="str">
        <f>+'EV PRECIO REFERENCIA'!BS110</f>
        <v>NO CUMPLE</v>
      </c>
      <c r="BM110" s="6">
        <f>+IF(BL110="NO OFERTADO",0,IF(BL110="NO CUMPLE EV TECNICA",0,IF(BL110="NO CUMPLE",0,IF(BL110="CUMPLE",('PRECIOS UNITARIOS'!$BB110*500)/BK110))))</f>
        <v>0</v>
      </c>
      <c r="BN110" s="5" t="str">
        <f>+'PRECIOS UNITARIOS'!AX110</f>
        <v/>
      </c>
      <c r="BO110" s="5" t="str">
        <f>+'EV PRECIO REFERENCIA'!BV110</f>
        <v>NO CUMPLE</v>
      </c>
      <c r="BP110" s="6">
        <f>+IF(BO110="NO OFERTADO",0,IF(BO110="NO CUMPLE EV TECNICA",0,IF(BO110="NO CUMPLE",0,IF(BO110="CUMPLE",('PRECIOS UNITARIOS'!$BB110*500)/BN110))))</f>
        <v>0</v>
      </c>
      <c r="BQ110" s="6">
        <f t="shared" si="12"/>
        <v>0</v>
      </c>
      <c r="BR110" s="6" t="s">
        <v>1015</v>
      </c>
      <c r="BS110" s="6">
        <v>0</v>
      </c>
      <c r="BT110" s="6" t="s">
        <v>1015</v>
      </c>
      <c r="BU110" s="6">
        <v>0</v>
      </c>
      <c r="BV110" s="6" t="s">
        <v>1015</v>
      </c>
      <c r="BW110" s="6" t="s">
        <v>1015</v>
      </c>
      <c r="BX110" s="3" t="s">
        <v>480</v>
      </c>
    </row>
    <row r="111" spans="1:77" ht="38.25" x14ac:dyDescent="0.2">
      <c r="A111" s="18">
        <f t="shared" si="11"/>
        <v>102</v>
      </c>
      <c r="B111" s="22" t="str">
        <f>VLOOKUP(A111,'PRECIOS UNITARIOS'!A111:B442,2,0)</f>
        <v>DM143</v>
      </c>
      <c r="C111" s="135" t="str">
        <f>VLOOKUP(A111,'PRECIOS UNITARIOS'!A111:C442,3,0)</f>
        <v>INDICADOR CONTROL BIOLOGICO DE VAPOR  AMPOLLA LECTURA RAPIDA 24 MINUTOS PARA AUTOCLAVE GRAVITACIONAL</v>
      </c>
      <c r="D111" s="18">
        <f>VLOOKUP(A111,'PRECIOS UNITARIOS'!A111:D442,4,0)</f>
        <v>1</v>
      </c>
      <c r="E111" s="23" t="str">
        <f>VLOOKUP(A111,'PRECIOS UNITARIOS'!A111:E442,5,0)</f>
        <v>UN</v>
      </c>
      <c r="F111" s="23">
        <f>VLOOKUP(A111,'PRECIOS UNITARIOS'!A111:F442,6,0)</f>
        <v>18603.27</v>
      </c>
      <c r="G111" s="23">
        <f>VLOOKUP(A111,'PRECIOS UNITARIOS'!A111:G442,7,0)</f>
        <v>92</v>
      </c>
      <c r="H111" s="23">
        <f t="shared" si="13"/>
        <v>1711500.84</v>
      </c>
      <c r="I111" s="5" t="str">
        <f>+'EV PRECIO REFERENCIA'!I111</f>
        <v/>
      </c>
      <c r="J111" s="5" t="str">
        <f>+'EV PRECIO REFERENCIA'!K111</f>
        <v>NO CUMPLE</v>
      </c>
      <c r="K111" s="6">
        <f>+IF(J111="NO OFERTADO",0,IF(J111="NO CUMPLE EV TECNICA",0,IF(J111="NO CUMPLE",0,IF(J111="CUMPLE",('PRECIOS UNITARIOS'!$BB111*500)/I111))))</f>
        <v>0</v>
      </c>
      <c r="L111" s="5" t="str">
        <f>+'EV PRECIO REFERENCIA'!L111</f>
        <v/>
      </c>
      <c r="M111" s="5" t="str">
        <f>+'EV PRECIO REFERENCIA'!N111</f>
        <v>NO CUMPLE</v>
      </c>
      <c r="N111" s="6">
        <f>+IF(M111="NO OFERTADO",0,IF(M111="NO CUMPLE EV TECNICA",0,IF(M111="NO CUMPLE",0,IF(M111="CUMPLE",('PRECIOS UNITARIOS'!$BB111*500)/L111))))</f>
        <v>0</v>
      </c>
      <c r="O111" s="5">
        <f>+'PRECIOS UNITARIOS'!N111</f>
        <v>19027</v>
      </c>
      <c r="P111" s="5" t="str">
        <f>+'EV PRECIO REFERENCIA'!Q111</f>
        <v>CUMPLE</v>
      </c>
      <c r="Q111" s="6">
        <f>+IF(P111="NO OFERTADO",0,IF(P111="NO CUMPLE EV TECNICA",0,IF(P111="NO CUMPLE",0,IF(P111="CUMPLE",('PRECIOS UNITARIOS'!$BB111*500)/O111))))</f>
        <v>500</v>
      </c>
      <c r="R111" s="5" t="str">
        <f>+'PRECIOS UNITARIOS'!P111</f>
        <v/>
      </c>
      <c r="S111" s="5" t="str">
        <f>+'EV PRECIO REFERENCIA'!T111</f>
        <v>NO CUMPLE</v>
      </c>
      <c r="T111" s="6">
        <f>+IF(S111="NO OFERTADO",0,IF(S111="NO CUMPLE EV TECNICA",0,IF(S111="NO CUMPLE",0,IF(S111="CUMPLE",('PRECIOS UNITARIOS'!$BB111*500)/R111))))</f>
        <v>0</v>
      </c>
      <c r="U111" s="6" t="str">
        <f>+'EV PRECIO REFERENCIA'!U111</f>
        <v/>
      </c>
      <c r="V111" s="5" t="str">
        <f>+'EV PRECIO REFERENCIA'!W111</f>
        <v>NO CUMPLE</v>
      </c>
      <c r="W111" s="6">
        <f>+IF(V111="NO OFERTADO",0,IF(V111="NO CUMPLE EV TECNICA",0,IF(V111="NO CUMPLE",0,IF(V111="CUMPLE",('PRECIOS UNITARIOS'!$BB111*500)/U111))))</f>
        <v>0</v>
      </c>
      <c r="X111" s="6" t="str">
        <f>+'EV PRECIO REFERENCIA'!X111</f>
        <v/>
      </c>
      <c r="Y111" s="5" t="str">
        <f>+'EV PRECIO REFERENCIA'!Z111</f>
        <v>NO CUMPLE</v>
      </c>
      <c r="Z111" s="6">
        <f>+IF(Y111="NO OFERTADO",0,IF(Y111="NO CUMPLE EV TECNICA",0,IF(Y111="NO CUMPLE",0,IF(Y111="CUMPLE",('PRECIOS UNITARIOS'!$BB111*500)/X111))))</f>
        <v>0</v>
      </c>
      <c r="AA111" s="260" t="str">
        <f>+'PRECIOS UNITARIOS'!X111</f>
        <v/>
      </c>
      <c r="AB111" s="5" t="str">
        <f>+'EV PRECIO REFERENCIA'!AF111</f>
        <v>NO CUMPLE</v>
      </c>
      <c r="AC111" s="6">
        <f>+IF(AB111="NO OFERTADO",0,IF(AB111="NO CUMPLE EV TECNICA",0,IF(AB111="NO CUMPLE",0,IF(AB111="CUMPLE",('PRECIOS UNITARIOS'!$BB111*500)/AA111))))</f>
        <v>0</v>
      </c>
      <c r="AD111" s="5" t="str">
        <f>+'PRECIOS UNITARIOS'!Z111</f>
        <v/>
      </c>
      <c r="AE111" s="5" t="str">
        <f>+'EV PRECIO REFERENCIA'!AI111</f>
        <v>NO CUMPLE</v>
      </c>
      <c r="AF111" s="6">
        <f>+IF(AE111="NO OFERTADO",0,IF(AE111="NO CUMPLE EV TECNICA",0,IF(AE111="NO CUMPLE",0,IF(AE111="CUMPLE",('PRECIOS UNITARIOS'!$BB111*500)/AD111))))</f>
        <v>0</v>
      </c>
      <c r="AG111" s="5" t="str">
        <f>+'PRECIOS UNITARIOS'!AB111</f>
        <v/>
      </c>
      <c r="AH111" s="5" t="str">
        <f>+'EV PRECIO REFERENCIA'!AL111</f>
        <v>NO CUMPLE</v>
      </c>
      <c r="AI111" s="6">
        <f>+IF(AH111="NO OFERTADO",0,IF(AH111="NO CUMPLE EV TECNICA",0,IF(AH111="NO CUMPLE",0,IF(AH111="CUMPLE",('PRECIOS UNITARIOS'!$BB111*500)/AG111))))</f>
        <v>0</v>
      </c>
      <c r="AJ111" s="5" t="str">
        <f>+'PRECIOS UNITARIOS'!AD111</f>
        <v/>
      </c>
      <c r="AK111" s="5" t="str">
        <f>+'EV PRECIO REFERENCIA'!AO111</f>
        <v>NO CUMPLE</v>
      </c>
      <c r="AL111" s="6">
        <f>+IF(AK111="NO OFERTADO",0,IF(AK111="NO CUMPLE EV TECNICA",0,IF(AK111="NO CUMPLE",0,IF(AK111="CUMPLE",('PRECIOS UNITARIOS'!$BB111*500)/AJ111))))</f>
        <v>0</v>
      </c>
      <c r="AM111" s="5" t="str">
        <f>+'PRECIOS UNITARIOS'!AF111</f>
        <v/>
      </c>
      <c r="AN111" s="5" t="str">
        <f>+'EV PRECIO REFERENCIA'!AR111</f>
        <v>NO CUMPLE</v>
      </c>
      <c r="AO111" s="6">
        <f>+IF(AN111="NO OFERTADO",0,IF(AN111="NO CUMPLE EV TECNICA",0,IF(AN111="NO CUMPLE",0,IF(AN111="CUMPLE",('PRECIOS UNITARIOS'!$BB111*500)/AM111))))</f>
        <v>0</v>
      </c>
      <c r="AP111" s="5" t="str">
        <f>+'PRECIOS UNITARIOS'!AH111</f>
        <v/>
      </c>
      <c r="AQ111" s="5" t="str">
        <f>+'EV PRECIO REFERENCIA'!AU111</f>
        <v>NO CUMPLE</v>
      </c>
      <c r="AR111" s="6">
        <f>+IF(AQ111="NO OFERTADO",0,IF(AQ111="NO CUMPLE EV TECNICA",0,IF(AQ111="NO CUMPLE",0,IF(AQ111="CUMPLE",('PRECIOS UNITARIOS'!$BB111*500)/AP111))))</f>
        <v>0</v>
      </c>
      <c r="AS111" s="5" t="str">
        <f>+'PRECIOS UNITARIOS'!AJ111</f>
        <v/>
      </c>
      <c r="AT111" s="5" t="str">
        <f>+'EV PRECIO REFERENCIA'!AX111</f>
        <v>NO CUMPLE</v>
      </c>
      <c r="AU111" s="6">
        <f>+IF(AT111="NO OFERTADO",0,IF(AT111="NO CUMPLE EV TECNICA",0,IF(AT111="NO CUMPLE",0,IF(AT111="CUMPLE",('PRECIOS UNITARIOS'!$BB111*500)/AS111))))</f>
        <v>0</v>
      </c>
      <c r="AV111" s="5" t="str">
        <f>+'EV PRECIO REFERENCIA'!AY111</f>
        <v/>
      </c>
      <c r="AW111" s="5" t="str">
        <f>+'EV PRECIO REFERENCIA'!BA111</f>
        <v>NO CUMPLE</v>
      </c>
      <c r="AX111" s="6">
        <f>+IF(AW111="NO OFERTADO",0,IF(AW111="NO CUMPLE EV TECNICA",0,IF(AW111="NO CUMPLE",0,IF(AW111="CUMPLE",('PRECIOS UNITARIOS'!$BB111*500)/AV111))))</f>
        <v>0</v>
      </c>
      <c r="AY111" s="5" t="str">
        <f>+'EV PRECIO REFERENCIA'!BB111</f>
        <v/>
      </c>
      <c r="AZ111" s="5" t="str">
        <f>+'EV PRECIO REFERENCIA'!BD111</f>
        <v>NO CUMPLE</v>
      </c>
      <c r="BA111" s="6">
        <f>+IF(AZ111="NO OFERTADO",0,IF(AZ111="NO CUMPLE EV TECNICA",0,IF(AZ111="NO CUMPLE",0,IF(AZ111="CUMPLE",('PRECIOS UNITARIOS'!$BB111*500)/AY111))))</f>
        <v>0</v>
      </c>
      <c r="BB111" s="5" t="str">
        <f>+'PRECIOS UNITARIOS'!AP111</f>
        <v/>
      </c>
      <c r="BC111" s="5" t="str">
        <f>+'EV PRECIO REFERENCIA'!BG111</f>
        <v>NO CUMPLE</v>
      </c>
      <c r="BD111" s="6">
        <f>+IF(BC111="NO OFERTADO",0,IF(BC111="NO CUMPLE EV TECNICA",0,IF(BC111="NO CUMPLE",0,IF(BC111="CUMPLE",('PRECIOS UNITARIOS'!$BB111*500)/BB111))))</f>
        <v>0</v>
      </c>
      <c r="BE111" s="5" t="str">
        <f>+'PRECIOS UNITARIOS'!AR111</f>
        <v/>
      </c>
      <c r="BF111" s="5" t="str">
        <f>+'EV PRECIO REFERENCIA'!BJ111</f>
        <v>NO CUMPLE</v>
      </c>
      <c r="BG111" s="6">
        <f>+IF(BF111="NO OFERTADO",0,IF(BF111="NO CUMPLE EV TECNICA",0,IF(BF111="NO CUMPLE",0,IF(BF111="CUMPLE",('PRECIOS UNITARIOS'!$BB111*500)/BE111))))</f>
        <v>0</v>
      </c>
      <c r="BH111" s="5" t="str">
        <f>+'EV PRECIO REFERENCIA'!BK111</f>
        <v/>
      </c>
      <c r="BI111" s="5" t="str">
        <f>+'EV PRECIO REFERENCIA'!BM111</f>
        <v>NO CUMPLE</v>
      </c>
      <c r="BJ111" s="6">
        <f>+IF(BI111="NO OFERTADO",0,IF(BI111="NO CUMPLE EV TECNICA",0,IF(BI111="NO CUMPLE",0,IF(BI111="CUMPLE",('PRECIOS UNITARIOS'!$BB111*500)/BH111))))</f>
        <v>0</v>
      </c>
      <c r="BK111" s="5" t="str">
        <f>+'EV PRECIO REFERENCIA'!BQ111</f>
        <v/>
      </c>
      <c r="BL111" s="5" t="str">
        <f>+'EV PRECIO REFERENCIA'!BS111</f>
        <v>NO CUMPLE</v>
      </c>
      <c r="BM111" s="6">
        <f>+IF(BL111="NO OFERTADO",0,IF(BL111="NO CUMPLE EV TECNICA",0,IF(BL111="NO CUMPLE",0,IF(BL111="CUMPLE",('PRECIOS UNITARIOS'!$BB111*500)/BK111))))</f>
        <v>0</v>
      </c>
      <c r="BN111" s="5" t="str">
        <f>+'PRECIOS UNITARIOS'!AX111</f>
        <v/>
      </c>
      <c r="BO111" s="5" t="str">
        <f>+'EV PRECIO REFERENCIA'!BV111</f>
        <v>NO CUMPLE</v>
      </c>
      <c r="BP111" s="6">
        <f>+IF(BO111="NO OFERTADO",0,IF(BO111="NO CUMPLE EV TECNICA",0,IF(BO111="NO CUMPLE",0,IF(BO111="CUMPLE",('PRECIOS UNITARIOS'!$BB111*500)/BN111))))</f>
        <v>0</v>
      </c>
      <c r="BQ111" s="6">
        <f t="shared" si="12"/>
        <v>500</v>
      </c>
      <c r="BR111" s="6" t="s">
        <v>1029</v>
      </c>
      <c r="BS111" s="6">
        <f>MAX($K111,$N111,$T111,$AF111,$AI111,$AL111,$AO111,$AU111,$BD111,$BG111,$BP111,$AC111,$Z111,$W111,$BA111,$BM111,)</f>
        <v>0</v>
      </c>
      <c r="BT111" s="6" t="s">
        <v>1025</v>
      </c>
      <c r="BU111" s="6">
        <v>0</v>
      </c>
      <c r="BV111" s="6" t="s">
        <v>1023</v>
      </c>
      <c r="BW111" s="154" t="str">
        <f>+BR111</f>
        <v>RAFAEL ANTONIO SALAMANCA/DEPOSITOS DE DROGAS BOYACA</v>
      </c>
      <c r="BX111" s="3" t="e">
        <v>#N/A</v>
      </c>
    </row>
    <row r="112" spans="1:77" ht="38.25" x14ac:dyDescent="0.2">
      <c r="A112" s="18">
        <f t="shared" si="11"/>
        <v>103</v>
      </c>
      <c r="B112" s="22" t="str">
        <f>VLOOKUP(A112,'PRECIOS UNITARIOS'!A112:B443,2,0)</f>
        <v>DM566</v>
      </c>
      <c r="C112" s="135" t="str">
        <f>VLOOKUP(A112,'PRECIOS UNITARIOS'!A112:C443,3,0)</f>
        <v>INDICADOR BIOLOGICO PARA VAPOR LECTURA RAPIDA  LECTURA DE   UNA HORA A 40 MINUTOS</v>
      </c>
      <c r="D112" s="18">
        <f>VLOOKUP(A112,'PRECIOS UNITARIOS'!A112:D443,4,0)</f>
        <v>1</v>
      </c>
      <c r="E112" s="23" t="str">
        <f>VLOOKUP(A112,'PRECIOS UNITARIOS'!A112:E443,5,0)</f>
        <v>UN</v>
      </c>
      <c r="F112" s="23">
        <f>VLOOKUP(A112,'PRECIOS UNITARIOS'!A112:F443,6,0)</f>
        <v>18603.27</v>
      </c>
      <c r="G112" s="23">
        <f>VLOOKUP(A112,'PRECIOS UNITARIOS'!A112:G443,7,0)</f>
        <v>8</v>
      </c>
      <c r="H112" s="23">
        <f t="shared" si="13"/>
        <v>148826.16</v>
      </c>
      <c r="I112" s="5" t="str">
        <f>+'EV PRECIO REFERENCIA'!I112</f>
        <v/>
      </c>
      <c r="J112" s="5" t="str">
        <f>+'EV PRECIO REFERENCIA'!K112</f>
        <v>NO CUMPLE</v>
      </c>
      <c r="K112" s="6">
        <f>+IF(J112="NO OFERTADO",0,IF(J112="NO CUMPLE EV TECNICA",0,IF(J112="NO CUMPLE",0,IF(J112="CUMPLE",('PRECIOS UNITARIOS'!$BB112*500)/I112))))</f>
        <v>0</v>
      </c>
      <c r="L112" s="5" t="str">
        <f>+'EV PRECIO REFERENCIA'!L112</f>
        <v/>
      </c>
      <c r="M112" s="5" t="str">
        <f>+'EV PRECIO REFERENCIA'!N112</f>
        <v>NO CUMPLE</v>
      </c>
      <c r="N112" s="6">
        <f>+IF(M112="NO OFERTADO",0,IF(M112="NO CUMPLE EV TECNICA",0,IF(M112="NO CUMPLE",0,IF(M112="CUMPLE",('PRECIOS UNITARIOS'!$BB112*500)/L112))))</f>
        <v>0</v>
      </c>
      <c r="O112" s="5">
        <f>+'PRECIOS UNITARIOS'!N112</f>
        <v>19027</v>
      </c>
      <c r="P112" s="5" t="str">
        <f>+'EV PRECIO REFERENCIA'!Q112</f>
        <v>CUMPLE</v>
      </c>
      <c r="Q112" s="6">
        <f>+IF(P112="NO OFERTADO",0,IF(P112="NO CUMPLE EV TECNICA",0,IF(P112="NO CUMPLE",0,IF(P112="CUMPLE",('PRECIOS UNITARIOS'!$BB112*500)/O112))))</f>
        <v>488.83376254795814</v>
      </c>
      <c r="R112" s="5" t="str">
        <f>+'PRECIOS UNITARIOS'!P112</f>
        <v/>
      </c>
      <c r="S112" s="5" t="str">
        <f>+'EV PRECIO REFERENCIA'!T112</f>
        <v>NO CUMPLE</v>
      </c>
      <c r="T112" s="6">
        <f>+IF(S112="NO OFERTADO",0,IF(S112="NO CUMPLE EV TECNICA",0,IF(S112="NO CUMPLE",0,IF(S112="CUMPLE",('PRECIOS UNITARIOS'!$BB112*500)/R112))))</f>
        <v>0</v>
      </c>
      <c r="U112" s="6" t="str">
        <f>+'EV PRECIO REFERENCIA'!U112</f>
        <v/>
      </c>
      <c r="V112" s="5" t="str">
        <f>+'EV PRECIO REFERENCIA'!W112</f>
        <v>NO CUMPLE</v>
      </c>
      <c r="W112" s="6">
        <f>+IF(V112="NO OFERTADO",0,IF(V112="NO CUMPLE EV TECNICA",0,IF(V112="NO CUMPLE",0,IF(V112="CUMPLE",('PRECIOS UNITARIOS'!$BB112*500)/U112))))</f>
        <v>0</v>
      </c>
      <c r="X112" s="6" t="str">
        <f>+'EV PRECIO REFERENCIA'!X112</f>
        <v/>
      </c>
      <c r="Y112" s="5" t="str">
        <f>+'EV PRECIO REFERENCIA'!Z112</f>
        <v>NO CUMPLE</v>
      </c>
      <c r="Z112" s="6">
        <f>+IF(Y112="NO OFERTADO",0,IF(Y112="NO CUMPLE EV TECNICA",0,IF(Y112="NO CUMPLE",0,IF(Y112="CUMPLE",('PRECIOS UNITARIOS'!$BB112*500)/X112))))</f>
        <v>0</v>
      </c>
      <c r="AA112" s="260">
        <f>+'PRECIOS UNITARIOS'!X112</f>
        <v>18602.080000000002</v>
      </c>
      <c r="AB112" s="5" t="str">
        <f>+'EV PRECIO REFERENCIA'!AF112</f>
        <v>CUMPLE</v>
      </c>
      <c r="AC112" s="6">
        <f>+IF(AB112="NO OFERTADO",0,IF(AB112="NO CUMPLE EV TECNICA",0,IF(AB112="NO CUMPLE",0,IF(AB112="CUMPLE",('PRECIOS UNITARIOS'!$BB112*500)/AA112))))</f>
        <v>499.99999999999994</v>
      </c>
      <c r="AD112" s="5" t="str">
        <f>+'PRECIOS UNITARIOS'!Z112</f>
        <v/>
      </c>
      <c r="AE112" s="5" t="str">
        <f>+'EV PRECIO REFERENCIA'!AI112</f>
        <v>NO CUMPLE</v>
      </c>
      <c r="AF112" s="6">
        <f>+IF(AE112="NO OFERTADO",0,IF(AE112="NO CUMPLE EV TECNICA",0,IF(AE112="NO CUMPLE",0,IF(AE112="CUMPLE",('PRECIOS UNITARIOS'!$BB112*500)/AD112))))</f>
        <v>0</v>
      </c>
      <c r="AG112" s="5" t="str">
        <f>+'PRECIOS UNITARIOS'!AB112</f>
        <v/>
      </c>
      <c r="AH112" s="5" t="str">
        <f>+'EV PRECIO REFERENCIA'!AL112</f>
        <v>NO CUMPLE</v>
      </c>
      <c r="AI112" s="6">
        <f>+IF(AH112="NO OFERTADO",0,IF(AH112="NO CUMPLE EV TECNICA",0,IF(AH112="NO CUMPLE",0,IF(AH112="CUMPLE",('PRECIOS UNITARIOS'!$BB112*500)/AG112))))</f>
        <v>0</v>
      </c>
      <c r="AJ112" s="5" t="str">
        <f>+'PRECIOS UNITARIOS'!AD112</f>
        <v/>
      </c>
      <c r="AK112" s="5" t="str">
        <f>+'EV PRECIO REFERENCIA'!AO112</f>
        <v>NO CUMPLE</v>
      </c>
      <c r="AL112" s="6">
        <f>+IF(AK112="NO OFERTADO",0,IF(AK112="NO CUMPLE EV TECNICA",0,IF(AK112="NO CUMPLE",0,IF(AK112="CUMPLE",('PRECIOS UNITARIOS'!$BB112*500)/AJ112))))</f>
        <v>0</v>
      </c>
      <c r="AM112" s="5" t="str">
        <f>+'PRECIOS UNITARIOS'!AF112</f>
        <v/>
      </c>
      <c r="AN112" s="5" t="str">
        <f>+'EV PRECIO REFERENCIA'!AR112</f>
        <v>NO CUMPLE</v>
      </c>
      <c r="AO112" s="6">
        <f>+IF(AN112="NO OFERTADO",0,IF(AN112="NO CUMPLE EV TECNICA",0,IF(AN112="NO CUMPLE",0,IF(AN112="CUMPLE",('PRECIOS UNITARIOS'!$BB112*500)/AM112))))</f>
        <v>0</v>
      </c>
      <c r="AP112" s="5" t="str">
        <f>+'PRECIOS UNITARIOS'!AH112</f>
        <v/>
      </c>
      <c r="AQ112" s="5" t="str">
        <f>+'EV PRECIO REFERENCIA'!AU112</f>
        <v>NO CUMPLE</v>
      </c>
      <c r="AR112" s="6">
        <f>+IF(AQ112="NO OFERTADO",0,IF(AQ112="NO CUMPLE EV TECNICA",0,IF(AQ112="NO CUMPLE",0,IF(AQ112="CUMPLE",('PRECIOS UNITARIOS'!$BB112*500)/AP112))))</f>
        <v>0</v>
      </c>
      <c r="AS112" s="5" t="str">
        <f>+'PRECIOS UNITARIOS'!AJ112</f>
        <v/>
      </c>
      <c r="AT112" s="5" t="str">
        <f>+'EV PRECIO REFERENCIA'!AX112</f>
        <v>NO CUMPLE</v>
      </c>
      <c r="AU112" s="6">
        <f>+IF(AT112="NO OFERTADO",0,IF(AT112="NO CUMPLE EV TECNICA",0,IF(AT112="NO CUMPLE",0,IF(AT112="CUMPLE",('PRECIOS UNITARIOS'!$BB112*500)/AS112))))</f>
        <v>0</v>
      </c>
      <c r="AV112" s="5" t="str">
        <f>+'EV PRECIO REFERENCIA'!AY112</f>
        <v/>
      </c>
      <c r="AW112" s="5" t="str">
        <f>+'EV PRECIO REFERENCIA'!BA112</f>
        <v>NO CUMPLE</v>
      </c>
      <c r="AX112" s="6">
        <f>+IF(AW112="NO OFERTADO",0,IF(AW112="NO CUMPLE EV TECNICA",0,IF(AW112="NO CUMPLE",0,IF(AW112="CUMPLE",('PRECIOS UNITARIOS'!$BB112*500)/AV112))))</f>
        <v>0</v>
      </c>
      <c r="AY112" s="5" t="str">
        <f>+'EV PRECIO REFERENCIA'!BB112</f>
        <v/>
      </c>
      <c r="AZ112" s="5" t="str">
        <f>+'EV PRECIO REFERENCIA'!BD112</f>
        <v>NO CUMPLE</v>
      </c>
      <c r="BA112" s="6">
        <f>+IF(AZ112="NO OFERTADO",0,IF(AZ112="NO CUMPLE EV TECNICA",0,IF(AZ112="NO CUMPLE",0,IF(AZ112="CUMPLE",('PRECIOS UNITARIOS'!$BB112*500)/AY112))))</f>
        <v>0</v>
      </c>
      <c r="BB112" s="5" t="str">
        <f>+'PRECIOS UNITARIOS'!AP112</f>
        <v/>
      </c>
      <c r="BC112" s="5" t="str">
        <f>+'EV PRECIO REFERENCIA'!BG112</f>
        <v>NO CUMPLE</v>
      </c>
      <c r="BD112" s="6">
        <f>+IF(BC112="NO OFERTADO",0,IF(BC112="NO CUMPLE EV TECNICA",0,IF(BC112="NO CUMPLE",0,IF(BC112="CUMPLE",('PRECIOS UNITARIOS'!$BB112*500)/BB112))))</f>
        <v>0</v>
      </c>
      <c r="BE112" s="5" t="str">
        <f>+'PRECIOS UNITARIOS'!AR112</f>
        <v/>
      </c>
      <c r="BF112" s="5" t="str">
        <f>+'EV PRECIO REFERENCIA'!BJ112</f>
        <v>NO CUMPLE</v>
      </c>
      <c r="BG112" s="6">
        <f>+IF(BF112="NO OFERTADO",0,IF(BF112="NO CUMPLE EV TECNICA",0,IF(BF112="NO CUMPLE",0,IF(BF112="CUMPLE",('PRECIOS UNITARIOS'!$BB112*500)/BE112))))</f>
        <v>0</v>
      </c>
      <c r="BH112" s="5" t="str">
        <f>+'EV PRECIO REFERENCIA'!BK112</f>
        <v/>
      </c>
      <c r="BI112" s="5" t="str">
        <f>+'EV PRECIO REFERENCIA'!BM112</f>
        <v>NO CUMPLE</v>
      </c>
      <c r="BJ112" s="6">
        <f>+IF(BI112="NO OFERTADO",0,IF(BI112="NO CUMPLE EV TECNICA",0,IF(BI112="NO CUMPLE",0,IF(BI112="CUMPLE",('PRECIOS UNITARIOS'!$BB112*500)/BH112))))</f>
        <v>0</v>
      </c>
      <c r="BK112" s="5" t="str">
        <f>+'EV PRECIO REFERENCIA'!BQ112</f>
        <v/>
      </c>
      <c r="BL112" s="5" t="str">
        <f>+'EV PRECIO REFERENCIA'!BS112</f>
        <v>NO CUMPLE</v>
      </c>
      <c r="BM112" s="6">
        <f>+IF(BL112="NO OFERTADO",0,IF(BL112="NO CUMPLE EV TECNICA",0,IF(BL112="NO CUMPLE",0,IF(BL112="CUMPLE",('PRECIOS UNITARIOS'!$BB112*500)/BK112))))</f>
        <v>0</v>
      </c>
      <c r="BN112" s="5" t="str">
        <f>+'PRECIOS UNITARIOS'!AX112</f>
        <v/>
      </c>
      <c r="BO112" s="5" t="str">
        <f>+'EV PRECIO REFERENCIA'!BV112</f>
        <v>NO CUMPLE</v>
      </c>
      <c r="BP112" s="6">
        <f>+IF(BO112="NO OFERTADO",0,IF(BO112="NO CUMPLE EV TECNICA",0,IF(BO112="NO CUMPLE",0,IF(BO112="CUMPLE",('PRECIOS UNITARIOS'!$BB112*500)/BN112))))</f>
        <v>0</v>
      </c>
      <c r="BQ112" s="6">
        <f t="shared" si="12"/>
        <v>499.99999999999994</v>
      </c>
      <c r="BR112" s="6" t="s">
        <v>723</v>
      </c>
      <c r="BS112" s="6">
        <f>MAX($K112,$N112,$Q112,$T112,$AF112,$AI112,$AL112,$AO112,$AU112,$BD112,$BG112,$BP112,Z112,$W112,$BA112,$BM112,)</f>
        <v>488.83376254795814</v>
      </c>
      <c r="BT112" s="6" t="s">
        <v>734</v>
      </c>
      <c r="BU112" s="6">
        <f>MAX($K112,$N112,$T112,$AF112,$AI112,$AL112,$AO112,$AU112,$BD112,$BG112,$BP112,AB112,$W112,$BA112,$BM112,)</f>
        <v>0</v>
      </c>
      <c r="BV112" s="6" t="s">
        <v>1023</v>
      </c>
      <c r="BW112" s="6" t="s">
        <v>723</v>
      </c>
      <c r="BX112" s="3" t="e">
        <v>#N/A</v>
      </c>
    </row>
    <row r="113" spans="1:77" ht="38.25" x14ac:dyDescent="0.2">
      <c r="A113" s="18">
        <f t="shared" si="11"/>
        <v>104</v>
      </c>
      <c r="B113" s="22" t="str">
        <f>VLOOKUP(A113,'PRECIOS UNITARIOS'!A113:B444,2,0)</f>
        <v>DM1973</v>
      </c>
      <c r="C113" s="135" t="str">
        <f>VLOOKUP(A113,'PRECIOS UNITARIOS'!A113:C444,3,0)</f>
        <v>INDICADOR BIOLOGICO A VAPOR DE LECTURA RAPIDA DE 30 MINUTOS</v>
      </c>
      <c r="D113" s="18">
        <f>VLOOKUP(A113,'PRECIOS UNITARIOS'!A113:D444,4,0)</f>
        <v>1</v>
      </c>
      <c r="E113" s="23" t="str">
        <f>VLOOKUP(A113,'PRECIOS UNITARIOS'!A113:E444,5,0)</f>
        <v>UN</v>
      </c>
      <c r="F113" s="23">
        <f>VLOOKUP(A113,'PRECIOS UNITARIOS'!A113:F444,6,0)</f>
        <v>18603.27</v>
      </c>
      <c r="G113" s="23">
        <f>VLOOKUP(A113,'PRECIOS UNITARIOS'!A113:G444,7,0)</f>
        <v>275</v>
      </c>
      <c r="H113" s="23">
        <f t="shared" si="13"/>
        <v>5115899.25</v>
      </c>
      <c r="I113" s="5" t="str">
        <f>+'EV PRECIO REFERENCIA'!I113</f>
        <v/>
      </c>
      <c r="J113" s="5" t="str">
        <f>+'EV PRECIO REFERENCIA'!K113</f>
        <v>NO CUMPLE</v>
      </c>
      <c r="K113" s="6">
        <f>+IF(J113="NO OFERTADO",0,IF(J113="NO CUMPLE EV TECNICA",0,IF(J113="NO CUMPLE",0,IF(J113="CUMPLE",('PRECIOS UNITARIOS'!$BB113*500)/I113))))</f>
        <v>0</v>
      </c>
      <c r="L113" s="5" t="str">
        <f>+'EV PRECIO REFERENCIA'!L113</f>
        <v/>
      </c>
      <c r="M113" s="5" t="str">
        <f>+'EV PRECIO REFERENCIA'!N113</f>
        <v>NO CUMPLE</v>
      </c>
      <c r="N113" s="6">
        <f>+IF(M113="NO OFERTADO",0,IF(M113="NO CUMPLE EV TECNICA",0,IF(M113="NO CUMPLE",0,IF(M113="CUMPLE",('PRECIOS UNITARIOS'!$BB113*500)/L113))))</f>
        <v>0</v>
      </c>
      <c r="O113" s="5">
        <f>+'PRECIOS UNITARIOS'!N113</f>
        <v>19027</v>
      </c>
      <c r="P113" s="5" t="str">
        <f>+'EV PRECIO REFERENCIA'!Q113</f>
        <v>CUMPLE</v>
      </c>
      <c r="Q113" s="6">
        <f>+IF(P113="NO OFERTADO",0,IF(P113="NO CUMPLE EV TECNICA",0,IF(P113="NO CUMPLE",0,IF(P113="CUMPLE",('PRECIOS UNITARIOS'!$BB113*500)/O113))))</f>
        <v>500</v>
      </c>
      <c r="R113" s="5" t="str">
        <f>+'PRECIOS UNITARIOS'!P113</f>
        <v/>
      </c>
      <c r="S113" s="5" t="str">
        <f>+'EV PRECIO REFERENCIA'!T113</f>
        <v>NO CUMPLE</v>
      </c>
      <c r="T113" s="6">
        <f>+IF(S113="NO OFERTADO",0,IF(S113="NO CUMPLE EV TECNICA",0,IF(S113="NO CUMPLE",0,IF(S113="CUMPLE",('PRECIOS UNITARIOS'!$BB113*500)/R113))))</f>
        <v>0</v>
      </c>
      <c r="U113" s="6" t="str">
        <f>+'EV PRECIO REFERENCIA'!U113</f>
        <v/>
      </c>
      <c r="V113" s="5" t="str">
        <f>+'EV PRECIO REFERENCIA'!W113</f>
        <v>NO CUMPLE</v>
      </c>
      <c r="W113" s="6">
        <f>+IF(V113="NO OFERTADO",0,IF(V113="NO CUMPLE EV TECNICA",0,IF(V113="NO CUMPLE",0,IF(V113="CUMPLE",('PRECIOS UNITARIOS'!$BB113*500)/U113))))</f>
        <v>0</v>
      </c>
      <c r="X113" s="6" t="str">
        <f>+'EV PRECIO REFERENCIA'!X113</f>
        <v/>
      </c>
      <c r="Y113" s="5" t="str">
        <f>+'EV PRECIO REFERENCIA'!Z113</f>
        <v>NO CUMPLE</v>
      </c>
      <c r="Z113" s="6">
        <f>+IF(Y113="NO OFERTADO",0,IF(Y113="NO CUMPLE EV TECNICA",0,IF(Y113="NO CUMPLE",0,IF(Y113="CUMPLE",('PRECIOS UNITARIOS'!$BB113*500)/X113))))</f>
        <v>0</v>
      </c>
      <c r="AA113" s="260" t="str">
        <f>+'PRECIOS UNITARIOS'!X113</f>
        <v/>
      </c>
      <c r="AB113" s="5" t="str">
        <f>+'EV PRECIO REFERENCIA'!AF113</f>
        <v>NO CUMPLE</v>
      </c>
      <c r="AC113" s="6">
        <f>+IF(AB113="NO OFERTADO",0,IF(AB113="NO CUMPLE EV TECNICA",0,IF(AB113="NO CUMPLE",0,IF(AB113="CUMPLE",('PRECIOS UNITARIOS'!$BB113*500)/AA113))))</f>
        <v>0</v>
      </c>
      <c r="AD113" s="5" t="str">
        <f>+'PRECIOS UNITARIOS'!Z113</f>
        <v/>
      </c>
      <c r="AE113" s="5" t="str">
        <f>+'EV PRECIO REFERENCIA'!AI113</f>
        <v>NO CUMPLE</v>
      </c>
      <c r="AF113" s="6">
        <f>+IF(AE113="NO OFERTADO",0,IF(AE113="NO CUMPLE EV TECNICA",0,IF(AE113="NO CUMPLE",0,IF(AE113="CUMPLE",('PRECIOS UNITARIOS'!$BB113*500)/AD113))))</f>
        <v>0</v>
      </c>
      <c r="AG113" s="5" t="str">
        <f>+'PRECIOS UNITARIOS'!AB113</f>
        <v/>
      </c>
      <c r="AH113" s="5" t="str">
        <f>+'EV PRECIO REFERENCIA'!AL113</f>
        <v>NO CUMPLE</v>
      </c>
      <c r="AI113" s="6">
        <f>+IF(AH113="NO OFERTADO",0,IF(AH113="NO CUMPLE EV TECNICA",0,IF(AH113="NO CUMPLE",0,IF(AH113="CUMPLE",('PRECIOS UNITARIOS'!$BB113*500)/AG113))))</f>
        <v>0</v>
      </c>
      <c r="AJ113" s="5" t="str">
        <f>+'PRECIOS UNITARIOS'!AD113</f>
        <v/>
      </c>
      <c r="AK113" s="5" t="str">
        <f>+'EV PRECIO REFERENCIA'!AO113</f>
        <v>NO CUMPLE</v>
      </c>
      <c r="AL113" s="6">
        <f>+IF(AK113="NO OFERTADO",0,IF(AK113="NO CUMPLE EV TECNICA",0,IF(AK113="NO CUMPLE",0,IF(AK113="CUMPLE",('PRECIOS UNITARIOS'!$BB113*500)/AJ113))))</f>
        <v>0</v>
      </c>
      <c r="AM113" s="5" t="str">
        <f>+'PRECIOS UNITARIOS'!AF113</f>
        <v/>
      </c>
      <c r="AN113" s="5" t="str">
        <f>+'EV PRECIO REFERENCIA'!AR113</f>
        <v>NO CUMPLE</v>
      </c>
      <c r="AO113" s="6">
        <f>+IF(AN113="NO OFERTADO",0,IF(AN113="NO CUMPLE EV TECNICA",0,IF(AN113="NO CUMPLE",0,IF(AN113="CUMPLE",('PRECIOS UNITARIOS'!$BB113*500)/AM113))))</f>
        <v>0</v>
      </c>
      <c r="AP113" s="5" t="str">
        <f>+'PRECIOS UNITARIOS'!AH113</f>
        <v/>
      </c>
      <c r="AQ113" s="5" t="str">
        <f>+'EV PRECIO REFERENCIA'!AU113</f>
        <v>NO CUMPLE</v>
      </c>
      <c r="AR113" s="6">
        <f>+IF(AQ113="NO OFERTADO",0,IF(AQ113="NO CUMPLE EV TECNICA",0,IF(AQ113="NO CUMPLE",0,IF(AQ113="CUMPLE",('PRECIOS UNITARIOS'!$BB113*500)/AP113))))</f>
        <v>0</v>
      </c>
      <c r="AS113" s="5" t="str">
        <f>+'PRECIOS UNITARIOS'!AJ113</f>
        <v/>
      </c>
      <c r="AT113" s="5" t="str">
        <f>+'EV PRECIO REFERENCIA'!AX113</f>
        <v>NO CUMPLE</v>
      </c>
      <c r="AU113" s="6">
        <f>+IF(AT113="NO OFERTADO",0,IF(AT113="NO CUMPLE EV TECNICA",0,IF(AT113="NO CUMPLE",0,IF(AT113="CUMPLE",('PRECIOS UNITARIOS'!$BB113*500)/AS113))))</f>
        <v>0</v>
      </c>
      <c r="AV113" s="5" t="str">
        <f>+'EV PRECIO REFERENCIA'!AY113</f>
        <v/>
      </c>
      <c r="AW113" s="5" t="str">
        <f>+'EV PRECIO REFERENCIA'!BA113</f>
        <v>NO CUMPLE</v>
      </c>
      <c r="AX113" s="6">
        <f>+IF(AW113="NO OFERTADO",0,IF(AW113="NO CUMPLE EV TECNICA",0,IF(AW113="NO CUMPLE",0,IF(AW113="CUMPLE",('PRECIOS UNITARIOS'!$BB113*500)/AV113))))</f>
        <v>0</v>
      </c>
      <c r="AY113" s="5" t="str">
        <f>+'EV PRECIO REFERENCIA'!BB113</f>
        <v/>
      </c>
      <c r="AZ113" s="5" t="str">
        <f>+'EV PRECIO REFERENCIA'!BD113</f>
        <v>NO CUMPLE</v>
      </c>
      <c r="BA113" s="6">
        <f>+IF(AZ113="NO OFERTADO",0,IF(AZ113="NO CUMPLE EV TECNICA",0,IF(AZ113="NO CUMPLE",0,IF(AZ113="CUMPLE",('PRECIOS UNITARIOS'!$BB113*500)/AY113))))</f>
        <v>0</v>
      </c>
      <c r="BB113" s="5" t="str">
        <f>+'PRECIOS UNITARIOS'!AP113</f>
        <v/>
      </c>
      <c r="BC113" s="5" t="str">
        <f>+'EV PRECIO REFERENCIA'!BG113</f>
        <v>NO CUMPLE</v>
      </c>
      <c r="BD113" s="6">
        <f>+IF(BC113="NO OFERTADO",0,IF(BC113="NO CUMPLE EV TECNICA",0,IF(BC113="NO CUMPLE",0,IF(BC113="CUMPLE",('PRECIOS UNITARIOS'!$BB113*500)/BB113))))</f>
        <v>0</v>
      </c>
      <c r="BE113" s="5" t="str">
        <f>+'PRECIOS UNITARIOS'!AR113</f>
        <v/>
      </c>
      <c r="BF113" s="5" t="str">
        <f>+'EV PRECIO REFERENCIA'!BJ113</f>
        <v>NO CUMPLE</v>
      </c>
      <c r="BG113" s="6">
        <f>+IF(BF113="NO OFERTADO",0,IF(BF113="NO CUMPLE EV TECNICA",0,IF(BF113="NO CUMPLE",0,IF(BF113="CUMPLE",('PRECIOS UNITARIOS'!$BB113*500)/BE113))))</f>
        <v>0</v>
      </c>
      <c r="BH113" s="5" t="str">
        <f>+'EV PRECIO REFERENCIA'!BK113</f>
        <v/>
      </c>
      <c r="BI113" s="5" t="str">
        <f>+'EV PRECIO REFERENCIA'!BM113</f>
        <v>NO CUMPLE</v>
      </c>
      <c r="BJ113" s="6">
        <f>+IF(BI113="NO OFERTADO",0,IF(BI113="NO CUMPLE EV TECNICA",0,IF(BI113="NO CUMPLE",0,IF(BI113="CUMPLE",('PRECIOS UNITARIOS'!$BB113*500)/BH113))))</f>
        <v>0</v>
      </c>
      <c r="BK113" s="5" t="str">
        <f>+'EV PRECIO REFERENCIA'!BQ113</f>
        <v/>
      </c>
      <c r="BL113" s="5" t="str">
        <f>+'EV PRECIO REFERENCIA'!BS113</f>
        <v>NO CUMPLE</v>
      </c>
      <c r="BM113" s="6">
        <f>+IF(BL113="NO OFERTADO",0,IF(BL113="NO CUMPLE EV TECNICA",0,IF(BL113="NO CUMPLE",0,IF(BL113="CUMPLE",('PRECIOS UNITARIOS'!$BB113*500)/BK113))))</f>
        <v>0</v>
      </c>
      <c r="BN113" s="5" t="str">
        <f>+'PRECIOS UNITARIOS'!AX113</f>
        <v/>
      </c>
      <c r="BO113" s="5" t="str">
        <f>+'EV PRECIO REFERENCIA'!BV113</f>
        <v>NO CUMPLE</v>
      </c>
      <c r="BP113" s="6">
        <f>+IF(BO113="NO OFERTADO",0,IF(BO113="NO CUMPLE EV TECNICA",0,IF(BO113="NO CUMPLE",0,IF(BO113="CUMPLE",('PRECIOS UNITARIOS'!$BB113*500)/BN113))))</f>
        <v>0</v>
      </c>
      <c r="BQ113" s="6">
        <f t="shared" si="12"/>
        <v>500</v>
      </c>
      <c r="BR113" s="6" t="s">
        <v>1029</v>
      </c>
      <c r="BS113" s="6">
        <f>MAX($K113,$N113,$T113,$AF113,$AI113,$AL113,$AO113,$AU113,$BD113,$BG113,$BP113,$AC113,$Z113,$W113,$BA113,$BM113,)</f>
        <v>0</v>
      </c>
      <c r="BT113" s="6" t="s">
        <v>1025</v>
      </c>
      <c r="BU113" s="6">
        <v>0</v>
      </c>
      <c r="BV113" s="6" t="s">
        <v>1023</v>
      </c>
      <c r="BW113" s="154" t="str">
        <f>+BR113</f>
        <v>RAFAEL ANTONIO SALAMANCA/DEPOSITOS DE DROGAS BOYACA</v>
      </c>
      <c r="BX113" s="3" t="e">
        <v>#N/A</v>
      </c>
    </row>
    <row r="114" spans="1:77" ht="25.5" x14ac:dyDescent="0.2">
      <c r="A114" s="18">
        <f t="shared" si="11"/>
        <v>105</v>
      </c>
      <c r="B114" s="22" t="str">
        <f>VLOOKUP(A114,'PRECIOS UNITARIOS'!A114:B445,2,0)</f>
        <v>DM569</v>
      </c>
      <c r="C114" s="135" t="str">
        <f>VLOOKUP(A114,'PRECIOS UNITARIOS'!A114:C445,3,0)</f>
        <v>INDICADOR QUIMICO A VAPOR CLASE 5 X 250T</v>
      </c>
      <c r="D114" s="18">
        <f>VLOOKUP(A114,'PRECIOS UNITARIOS'!A114:D445,4,0)</f>
        <v>1</v>
      </c>
      <c r="E114" s="23" t="str">
        <f>VLOOKUP(A114,'PRECIOS UNITARIOS'!A114:E445,5,0)</f>
        <v>UN</v>
      </c>
      <c r="F114" s="23">
        <f>VLOOKUP(A114,'PRECIOS UNITARIOS'!A114:F445,6,0)</f>
        <v>1811.18</v>
      </c>
      <c r="G114" s="23">
        <f>VLOOKUP(A114,'PRECIOS UNITARIOS'!A114:G445,7,0)</f>
        <v>3951</v>
      </c>
      <c r="H114" s="23">
        <f t="shared" si="13"/>
        <v>7155972.1800000006</v>
      </c>
      <c r="I114" s="5" t="str">
        <f>+'EV PRECIO REFERENCIA'!I114</f>
        <v/>
      </c>
      <c r="J114" s="5" t="str">
        <f>+'EV PRECIO REFERENCIA'!K114</f>
        <v>NO CUMPLE</v>
      </c>
      <c r="K114" s="6">
        <f>+IF(J114="NO OFERTADO",0,IF(J114="NO CUMPLE EV TECNICA",0,IF(J114="NO CUMPLE",0,IF(J114="CUMPLE",('PRECIOS UNITARIOS'!$BB114*500)/I114))))</f>
        <v>0</v>
      </c>
      <c r="L114" s="5" t="str">
        <f>+'EV PRECIO REFERENCIA'!L114</f>
        <v/>
      </c>
      <c r="M114" s="5" t="str">
        <f>+'EV PRECIO REFERENCIA'!N114</f>
        <v>NO CUMPLE</v>
      </c>
      <c r="N114" s="6">
        <f>+IF(M114="NO OFERTADO",0,IF(M114="NO CUMPLE EV TECNICA",0,IF(M114="NO CUMPLE",0,IF(M114="CUMPLE",('PRECIOS UNITARIOS'!$BB114*500)/L114))))</f>
        <v>0</v>
      </c>
      <c r="O114" s="5">
        <f>+'PRECIOS UNITARIOS'!N114</f>
        <v>1853</v>
      </c>
      <c r="P114" s="5" t="str">
        <f>+'EV PRECIO REFERENCIA'!Q114</f>
        <v>CUMPLE</v>
      </c>
      <c r="Q114" s="6">
        <f>+IF(P114="NO OFERTADO",0,IF(P114="NO CUMPLE EV TECNICA",0,IF(P114="NO CUMPLE",0,IF(P114="CUMPLE",('PRECIOS UNITARIOS'!$BB114*500)/O114))))</f>
        <v>67.431192660550465</v>
      </c>
      <c r="R114" s="5" t="str">
        <f>+'PRECIOS UNITARIOS'!P114</f>
        <v/>
      </c>
      <c r="S114" s="5" t="str">
        <f>+'EV PRECIO REFERENCIA'!T114</f>
        <v>NO CUMPLE</v>
      </c>
      <c r="T114" s="6">
        <f>+IF(S114="NO OFERTADO",0,IF(S114="NO CUMPLE EV TECNICA",0,IF(S114="NO CUMPLE",0,IF(S114="CUMPLE",('PRECIOS UNITARIOS'!$BB114*500)/R114))))</f>
        <v>0</v>
      </c>
      <c r="U114" s="6" t="str">
        <f>+'EV PRECIO REFERENCIA'!U114</f>
        <v/>
      </c>
      <c r="V114" s="5" t="str">
        <f>+'EV PRECIO REFERENCIA'!W114</f>
        <v>NO CUMPLE</v>
      </c>
      <c r="W114" s="6">
        <f>+IF(V114="NO OFERTADO",0,IF(V114="NO CUMPLE EV TECNICA",0,IF(V114="NO CUMPLE",0,IF(V114="CUMPLE",('PRECIOS UNITARIOS'!$BB114*500)/U114))))</f>
        <v>0</v>
      </c>
      <c r="X114" s="6">
        <f>+'EV PRECIO REFERENCIA'!X114</f>
        <v>694.96</v>
      </c>
      <c r="Y114" s="5" t="str">
        <f>+'EV PRECIO REFERENCIA'!Z114</f>
        <v>CUMPLE</v>
      </c>
      <c r="Z114" s="6">
        <f>+IF(Y114="NO OFERTADO",0,IF(Y114="NO CUMPLE EV TECNICA",0,IF(Y114="NO CUMPLE",0,IF(Y114="CUMPLE",('PRECIOS UNITARIOS'!$BB114*500)/X114))))</f>
        <v>179.79452054794518</v>
      </c>
      <c r="AA114" s="260">
        <f>+'PRECIOS UNITARIOS'!X114</f>
        <v>249.9</v>
      </c>
      <c r="AB114" s="5" t="str">
        <f>+'EV PRECIO REFERENCIA'!AF114</f>
        <v>CUMPLE</v>
      </c>
      <c r="AC114" s="6">
        <f>+IF(AB114="NO OFERTADO",0,IF(AB114="NO CUMPLE EV TECNICA",0,IF(AB114="NO CUMPLE",0,IF(AB114="CUMPLE",('PRECIOS UNITARIOS'!$BB114*500)/AA114))))</f>
        <v>500</v>
      </c>
      <c r="AD114" s="5" t="str">
        <f>+'PRECIOS UNITARIOS'!Z114</f>
        <v/>
      </c>
      <c r="AE114" s="5" t="str">
        <f>+'EV PRECIO REFERENCIA'!AI114</f>
        <v>NO CUMPLE</v>
      </c>
      <c r="AF114" s="6">
        <f>+IF(AE114="NO OFERTADO",0,IF(AE114="NO CUMPLE EV TECNICA",0,IF(AE114="NO CUMPLE",0,IF(AE114="CUMPLE",('PRECIOS UNITARIOS'!$BB114*500)/AD114))))</f>
        <v>0</v>
      </c>
      <c r="AG114" s="5" t="str">
        <f>+'PRECIOS UNITARIOS'!AB114</f>
        <v/>
      </c>
      <c r="AH114" s="5" t="str">
        <f>+'EV PRECIO REFERENCIA'!AL114</f>
        <v>NO CUMPLE</v>
      </c>
      <c r="AI114" s="6">
        <f>+IF(AH114="NO OFERTADO",0,IF(AH114="NO CUMPLE EV TECNICA",0,IF(AH114="NO CUMPLE",0,IF(AH114="CUMPLE",('PRECIOS UNITARIOS'!$BB114*500)/AG114))))</f>
        <v>0</v>
      </c>
      <c r="AJ114" s="5" t="str">
        <f>+'PRECIOS UNITARIOS'!AD114</f>
        <v/>
      </c>
      <c r="AK114" s="5" t="str">
        <f>+'EV PRECIO REFERENCIA'!AO114</f>
        <v>NO CUMPLE</v>
      </c>
      <c r="AL114" s="6">
        <f>+IF(AK114="NO OFERTADO",0,IF(AK114="NO CUMPLE EV TECNICA",0,IF(AK114="NO CUMPLE",0,IF(AK114="CUMPLE",('PRECIOS UNITARIOS'!$BB114*500)/AJ114))))</f>
        <v>0</v>
      </c>
      <c r="AM114" s="5" t="str">
        <f>+'PRECIOS UNITARIOS'!AF114</f>
        <v/>
      </c>
      <c r="AN114" s="5" t="str">
        <f>+'EV PRECIO REFERENCIA'!AR114</f>
        <v>NO CUMPLE</v>
      </c>
      <c r="AO114" s="6">
        <f>+IF(AN114="NO OFERTADO",0,IF(AN114="NO CUMPLE EV TECNICA",0,IF(AN114="NO CUMPLE",0,IF(AN114="CUMPLE",('PRECIOS UNITARIOS'!$BB114*500)/AM114))))</f>
        <v>0</v>
      </c>
      <c r="AP114" s="5" t="str">
        <f>+'PRECIOS UNITARIOS'!AH114</f>
        <v/>
      </c>
      <c r="AQ114" s="5" t="str">
        <f>+'EV PRECIO REFERENCIA'!AU114</f>
        <v>NO CUMPLE</v>
      </c>
      <c r="AR114" s="6">
        <f>+IF(AQ114="NO OFERTADO",0,IF(AQ114="NO CUMPLE EV TECNICA",0,IF(AQ114="NO CUMPLE",0,IF(AQ114="CUMPLE",('PRECIOS UNITARIOS'!$BB114*500)/AP114))))</f>
        <v>0</v>
      </c>
      <c r="AS114" s="5" t="str">
        <f>+'PRECIOS UNITARIOS'!AJ114</f>
        <v/>
      </c>
      <c r="AT114" s="5" t="str">
        <f>+'EV PRECIO REFERENCIA'!AX114</f>
        <v>NO CUMPLE</v>
      </c>
      <c r="AU114" s="6">
        <f>+IF(AT114="NO OFERTADO",0,IF(AT114="NO CUMPLE EV TECNICA",0,IF(AT114="NO CUMPLE",0,IF(AT114="CUMPLE",('PRECIOS UNITARIOS'!$BB114*500)/AS114))))</f>
        <v>0</v>
      </c>
      <c r="AV114" s="5" t="str">
        <f>+'EV PRECIO REFERENCIA'!AY114</f>
        <v/>
      </c>
      <c r="AW114" s="5" t="str">
        <f>+'EV PRECIO REFERENCIA'!BA114</f>
        <v>NO CUMPLE</v>
      </c>
      <c r="AX114" s="6">
        <f>+IF(AW114="NO OFERTADO",0,IF(AW114="NO CUMPLE EV TECNICA",0,IF(AW114="NO CUMPLE",0,IF(AW114="CUMPLE",('PRECIOS UNITARIOS'!$BB114*500)/AV114))))</f>
        <v>0</v>
      </c>
      <c r="AY114" s="5" t="str">
        <f>+'EV PRECIO REFERENCIA'!BB114</f>
        <v/>
      </c>
      <c r="AZ114" s="5" t="str">
        <f>+'EV PRECIO REFERENCIA'!BD114</f>
        <v>NO CUMPLE</v>
      </c>
      <c r="BA114" s="6">
        <f>+IF(AZ114="NO OFERTADO",0,IF(AZ114="NO CUMPLE EV TECNICA",0,IF(AZ114="NO CUMPLE",0,IF(AZ114="CUMPLE",('PRECIOS UNITARIOS'!$BB114*500)/AY114))))</f>
        <v>0</v>
      </c>
      <c r="BB114" s="5" t="str">
        <f>+'PRECIOS UNITARIOS'!AP114</f>
        <v/>
      </c>
      <c r="BC114" s="5" t="str">
        <f>+'EV PRECIO REFERENCIA'!BG114</f>
        <v>NO CUMPLE</v>
      </c>
      <c r="BD114" s="6">
        <f>+IF(BC114="NO OFERTADO",0,IF(BC114="NO CUMPLE EV TECNICA",0,IF(BC114="NO CUMPLE",0,IF(BC114="CUMPLE",('PRECIOS UNITARIOS'!$BB114*500)/BB114))))</f>
        <v>0</v>
      </c>
      <c r="BE114" s="5" t="str">
        <f>+'PRECIOS UNITARIOS'!AR114</f>
        <v/>
      </c>
      <c r="BF114" s="5" t="str">
        <f>+'EV PRECIO REFERENCIA'!BJ114</f>
        <v>NO CUMPLE</v>
      </c>
      <c r="BG114" s="6">
        <f>+IF(BF114="NO OFERTADO",0,IF(BF114="NO CUMPLE EV TECNICA",0,IF(BF114="NO CUMPLE",0,IF(BF114="CUMPLE",('PRECIOS UNITARIOS'!$BB114*500)/BE114))))</f>
        <v>0</v>
      </c>
      <c r="BH114" s="5" t="str">
        <f>+'EV PRECIO REFERENCIA'!BK114</f>
        <v/>
      </c>
      <c r="BI114" s="5" t="str">
        <f>+'EV PRECIO REFERENCIA'!BM114</f>
        <v>NO CUMPLE</v>
      </c>
      <c r="BJ114" s="6">
        <f>+IF(BI114="NO OFERTADO",0,IF(BI114="NO CUMPLE EV TECNICA",0,IF(BI114="NO CUMPLE",0,IF(BI114="CUMPLE",('PRECIOS UNITARIOS'!$BB114*500)/BH114))))</f>
        <v>0</v>
      </c>
      <c r="BK114" s="5" t="str">
        <f>+'EV PRECIO REFERENCIA'!BQ114</f>
        <v/>
      </c>
      <c r="BL114" s="5" t="str">
        <f>+'EV PRECIO REFERENCIA'!BS114</f>
        <v>NO CUMPLE</v>
      </c>
      <c r="BM114" s="6">
        <f>+IF(BL114="NO OFERTADO",0,IF(BL114="NO CUMPLE EV TECNICA",0,IF(BL114="NO CUMPLE",0,IF(BL114="CUMPLE",('PRECIOS UNITARIOS'!$BB114*500)/BK114))))</f>
        <v>0</v>
      </c>
      <c r="BN114" s="5" t="str">
        <f>+'PRECIOS UNITARIOS'!AX114</f>
        <v/>
      </c>
      <c r="BO114" s="5" t="str">
        <f>+'EV PRECIO REFERENCIA'!BV114</f>
        <v>NO CUMPLE</v>
      </c>
      <c r="BP114" s="6">
        <f>+IF(BO114="NO OFERTADO",0,IF(BO114="NO CUMPLE EV TECNICA",0,IF(BO114="NO CUMPLE",0,IF(BO114="CUMPLE",('PRECIOS UNITARIOS'!$BB114*500)/BN114))))</f>
        <v>0</v>
      </c>
      <c r="BQ114" s="6">
        <f t="shared" si="12"/>
        <v>500</v>
      </c>
      <c r="BR114" s="6" t="s">
        <v>723</v>
      </c>
      <c r="BS114" s="6">
        <f>MAX($K114,$N114,$Q114,$T114,$AF114,$AI114,$AL114,$AO114,$AU114,$BD114,$BG114,$BP114,Z114,$W114,$BA114,$BM114,)</f>
        <v>179.79452054794518</v>
      </c>
      <c r="BT114" s="6" t="s">
        <v>722</v>
      </c>
      <c r="BU114" s="6">
        <f>MAX($K114,$N114,$Q114,$T114,$AF114,$AI114,$AL114,$AO114,$AU114,$BD114,$BG114,$BP114,AB114,$W114,$BA114,$BM114,)</f>
        <v>67.431192660550465</v>
      </c>
      <c r="BV114" s="6" t="s">
        <v>734</v>
      </c>
      <c r="BW114" s="6" t="s">
        <v>723</v>
      </c>
      <c r="BX114" s="3" t="e">
        <v>#N/A</v>
      </c>
    </row>
    <row r="115" spans="1:77" ht="25.5" x14ac:dyDescent="0.2">
      <c r="A115" s="18">
        <f t="shared" si="11"/>
        <v>106</v>
      </c>
      <c r="B115" s="22" t="str">
        <f>VLOOKUP(A115,'PRECIOS UNITARIOS'!A115:B446,2,0)</f>
        <v>DM2690</v>
      </c>
      <c r="C115" s="135" t="str">
        <f>VLOOKUP(A115,'PRECIOS UNITARIOS'!A115:C446,3,0)</f>
        <v>INMOVILIZADOR CERVICAL DE THOMAS TALLA M</v>
      </c>
      <c r="D115" s="18">
        <f>VLOOKUP(A115,'PRECIOS UNITARIOS'!A115:D446,4,0)</f>
        <v>1</v>
      </c>
      <c r="E115" s="23" t="str">
        <f>VLOOKUP(A115,'PRECIOS UNITARIOS'!A115:E446,5,0)</f>
        <v>UN</v>
      </c>
      <c r="F115" s="23">
        <f>VLOOKUP(A115,'PRECIOS UNITARIOS'!A115:F446,6,0)</f>
        <v>13100</v>
      </c>
      <c r="G115" s="23">
        <f>VLOOKUP(A115,'PRECIOS UNITARIOS'!A115:G446,7,0)</f>
        <v>5</v>
      </c>
      <c r="H115" s="23">
        <f t="shared" si="13"/>
        <v>65500</v>
      </c>
      <c r="I115" s="5" t="str">
        <f>+'EV PRECIO REFERENCIA'!I115</f>
        <v/>
      </c>
      <c r="J115" s="5" t="str">
        <f>+'EV PRECIO REFERENCIA'!K115</f>
        <v>NO CUMPLE</v>
      </c>
      <c r="K115" s="6">
        <f>+IF(J115="NO OFERTADO",0,IF(J115="NO CUMPLE EV TECNICA",0,IF(J115="NO CUMPLE",0,IF(J115="CUMPLE",('PRECIOS UNITARIOS'!$BB115*500)/I115))))</f>
        <v>0</v>
      </c>
      <c r="L115" s="5" t="str">
        <f>+'EV PRECIO REFERENCIA'!L115</f>
        <v/>
      </c>
      <c r="M115" s="5" t="str">
        <f>+'EV PRECIO REFERENCIA'!N115</f>
        <v>NO CUMPLE</v>
      </c>
      <c r="N115" s="6">
        <f>+IF(M115="NO OFERTADO",0,IF(M115="NO CUMPLE EV TECNICA",0,IF(M115="NO CUMPLE",0,IF(M115="CUMPLE",('PRECIOS UNITARIOS'!$BB115*500)/L115))))</f>
        <v>0</v>
      </c>
      <c r="O115" s="5">
        <f>+'PRECIOS UNITARIOS'!N115</f>
        <v>13636</v>
      </c>
      <c r="P115" s="5" t="str">
        <f>+'EV PRECIO REFERENCIA'!Q115</f>
        <v>CUMPLE</v>
      </c>
      <c r="Q115" s="6">
        <f>+IF(P115="NO OFERTADO",0,IF(P115="NO CUMPLE EV TECNICA",0,IF(P115="NO CUMPLE",0,IF(P115="CUMPLE",('PRECIOS UNITARIOS'!$BB115*500)/O115))))</f>
        <v>471.17923144617191</v>
      </c>
      <c r="R115" s="5" t="str">
        <f>+'PRECIOS UNITARIOS'!P115</f>
        <v/>
      </c>
      <c r="S115" s="5" t="str">
        <f>+'EV PRECIO REFERENCIA'!T115</f>
        <v>NO CUMPLE</v>
      </c>
      <c r="T115" s="6">
        <f>+IF(S115="NO OFERTADO",0,IF(S115="NO CUMPLE EV TECNICA",0,IF(S115="NO CUMPLE",0,IF(S115="CUMPLE",('PRECIOS UNITARIOS'!$BB115*500)/R115))))</f>
        <v>0</v>
      </c>
      <c r="U115" s="6" t="str">
        <f>+'EV PRECIO REFERENCIA'!U115</f>
        <v/>
      </c>
      <c r="V115" s="5" t="str">
        <f>+'EV PRECIO REFERENCIA'!W115</f>
        <v>NO CUMPLE</v>
      </c>
      <c r="W115" s="6">
        <f>+IF(V115="NO OFERTADO",0,IF(V115="NO CUMPLE EV TECNICA",0,IF(V115="NO CUMPLE",0,IF(V115="CUMPLE",('PRECIOS UNITARIOS'!$BB115*500)/U115))))</f>
        <v>0</v>
      </c>
      <c r="X115" s="6" t="str">
        <f>+'EV PRECIO REFERENCIA'!X115</f>
        <v/>
      </c>
      <c r="Y115" s="5" t="str">
        <f>+'EV PRECIO REFERENCIA'!Z115</f>
        <v>NO CUMPLE</v>
      </c>
      <c r="Z115" s="6">
        <f>+IF(Y115="NO OFERTADO",0,IF(Y115="NO CUMPLE EV TECNICA",0,IF(Y115="NO CUMPLE",0,IF(Y115="CUMPLE",('PRECIOS UNITARIOS'!$BB115*500)/X115))))</f>
        <v>0</v>
      </c>
      <c r="AA115" s="260" t="str">
        <f>+'PRECIOS UNITARIOS'!X115</f>
        <v/>
      </c>
      <c r="AB115" s="5" t="str">
        <f>+'EV PRECIO REFERENCIA'!AF115</f>
        <v>NO CUMPLE</v>
      </c>
      <c r="AC115" s="6">
        <f>+IF(AB115="NO OFERTADO",0,IF(AB115="NO CUMPLE EV TECNICA",0,IF(AB115="NO CUMPLE",0,IF(AB115="CUMPLE",('PRECIOS UNITARIOS'!$BB115*500)/AA115))))</f>
        <v>0</v>
      </c>
      <c r="AD115" s="5">
        <f>+'PRECIOS UNITARIOS'!Z115</f>
        <v>13486.5</v>
      </c>
      <c r="AE115" s="5" t="str">
        <f>+'EV PRECIO REFERENCIA'!AI115</f>
        <v>CUMPLE</v>
      </c>
      <c r="AF115" s="6">
        <f>+IF(AE115="NO OFERTADO",0,IF(AE115="NO CUMPLE EV TECNICA",0,IF(AE115="NO CUMPLE",0,IF(AE115="CUMPLE",('PRECIOS UNITARIOS'!$BB115*500)/AD115))))</f>
        <v>476.40232825418013</v>
      </c>
      <c r="AG115" s="5" t="str">
        <f>+'PRECIOS UNITARIOS'!AB115</f>
        <v/>
      </c>
      <c r="AH115" s="5" t="str">
        <f>+'EV PRECIO REFERENCIA'!AL115</f>
        <v>NO CUMPLE</v>
      </c>
      <c r="AI115" s="6">
        <f>+IF(AH115="NO OFERTADO",0,IF(AH115="NO CUMPLE EV TECNICA",0,IF(AH115="NO CUMPLE",0,IF(AH115="CUMPLE",('PRECIOS UNITARIOS'!$BB115*500)/AG115))))</f>
        <v>0</v>
      </c>
      <c r="AJ115" s="5" t="str">
        <f>+'PRECIOS UNITARIOS'!AD115</f>
        <v/>
      </c>
      <c r="AK115" s="5" t="str">
        <f>+'EV PRECIO REFERENCIA'!AO115</f>
        <v>NO CUMPLE</v>
      </c>
      <c r="AL115" s="6">
        <f>+IF(AK115="NO OFERTADO",0,IF(AK115="NO CUMPLE EV TECNICA",0,IF(AK115="NO CUMPLE",0,IF(AK115="CUMPLE",('PRECIOS UNITARIOS'!$BB115*500)/AJ115))))</f>
        <v>0</v>
      </c>
      <c r="AM115" s="5">
        <f>+'PRECIOS UNITARIOS'!AF115</f>
        <v>12850</v>
      </c>
      <c r="AN115" s="5" t="str">
        <f>+'EV PRECIO REFERENCIA'!AR115</f>
        <v>CUMPLE</v>
      </c>
      <c r="AO115" s="6">
        <f>+IF(AN115="NO OFERTADO",0,IF(AN115="NO CUMPLE EV TECNICA",0,IF(AN115="NO CUMPLE",0,IF(AN115="CUMPLE",('PRECIOS UNITARIOS'!$BB115*500)/AM115))))</f>
        <v>500</v>
      </c>
      <c r="AP115" s="5" t="str">
        <f>+'PRECIOS UNITARIOS'!AH115</f>
        <v/>
      </c>
      <c r="AQ115" s="5" t="str">
        <f>+'EV PRECIO REFERENCIA'!AU115</f>
        <v>NO CUMPLE</v>
      </c>
      <c r="AR115" s="6">
        <f>+IF(AQ115="NO OFERTADO",0,IF(AQ115="NO CUMPLE EV TECNICA",0,IF(AQ115="NO CUMPLE",0,IF(AQ115="CUMPLE",('PRECIOS UNITARIOS'!$BB115*500)/AP115))))</f>
        <v>0</v>
      </c>
      <c r="AS115" s="5" t="str">
        <f>+'PRECIOS UNITARIOS'!AJ115</f>
        <v/>
      </c>
      <c r="AT115" s="5" t="str">
        <f>+'EV PRECIO REFERENCIA'!AX115</f>
        <v>NO CUMPLE</v>
      </c>
      <c r="AU115" s="6">
        <f>+IF(AT115="NO OFERTADO",0,IF(AT115="NO CUMPLE EV TECNICA",0,IF(AT115="NO CUMPLE",0,IF(AT115="CUMPLE",('PRECIOS UNITARIOS'!$BB115*500)/AS115))))</f>
        <v>0</v>
      </c>
      <c r="AV115" s="5" t="str">
        <f>+'EV PRECIO REFERENCIA'!AY115</f>
        <v/>
      </c>
      <c r="AW115" s="5" t="str">
        <f>+'EV PRECIO REFERENCIA'!BA115</f>
        <v>NO CUMPLE</v>
      </c>
      <c r="AX115" s="6">
        <f>+IF(AW115="NO OFERTADO",0,IF(AW115="NO CUMPLE EV TECNICA",0,IF(AW115="NO CUMPLE",0,IF(AW115="CUMPLE",('PRECIOS UNITARIOS'!$BB115*500)/AV115))))</f>
        <v>0</v>
      </c>
      <c r="AY115" s="5">
        <f>+'EV PRECIO REFERENCIA'!BB115</f>
        <v>13636</v>
      </c>
      <c r="AZ115" s="5" t="str">
        <f>+'EV PRECIO REFERENCIA'!BD115</f>
        <v>CUMPLE</v>
      </c>
      <c r="BA115" s="6">
        <f>+IF(AZ115="NO OFERTADO",0,IF(AZ115="NO CUMPLE EV TECNICA",0,IF(AZ115="NO CUMPLE",0,IF(AZ115="CUMPLE",('PRECIOS UNITARIOS'!$BB115*500)/AY115))))</f>
        <v>471.17923144617191</v>
      </c>
      <c r="BB115" s="5">
        <f>+'PRECIOS UNITARIOS'!AP115</f>
        <v>12903</v>
      </c>
      <c r="BC115" s="5" t="str">
        <f>+'EV PRECIO REFERENCIA'!BG115</f>
        <v>CUMPLE</v>
      </c>
      <c r="BD115" s="6">
        <f>+IF(BC115="NO OFERTADO",0,IF(BC115="NO CUMPLE EV TECNICA",0,IF(BC115="NO CUMPLE",0,IF(BC115="CUMPLE",('PRECIOS UNITARIOS'!$BB115*500)/BB115))))</f>
        <v>497.94621405874602</v>
      </c>
      <c r="BE115" s="5" t="str">
        <f>+'PRECIOS UNITARIOS'!AR115</f>
        <v/>
      </c>
      <c r="BF115" s="5" t="str">
        <f>+'EV PRECIO REFERENCIA'!BJ115</f>
        <v>NO CUMPLE</v>
      </c>
      <c r="BG115" s="6">
        <f>+IF(BF115="NO OFERTADO",0,IF(BF115="NO CUMPLE EV TECNICA",0,IF(BF115="NO CUMPLE",0,IF(BF115="CUMPLE",('PRECIOS UNITARIOS'!$BB115*500)/BE115))))</f>
        <v>0</v>
      </c>
      <c r="BH115" s="5" t="str">
        <f>+'EV PRECIO REFERENCIA'!BK115</f>
        <v/>
      </c>
      <c r="BI115" s="5" t="str">
        <f>+'EV PRECIO REFERENCIA'!BM115</f>
        <v>NO CUMPLE</v>
      </c>
      <c r="BJ115" s="6">
        <f>+IF(BI115="NO OFERTADO",0,IF(BI115="NO CUMPLE EV TECNICA",0,IF(BI115="NO CUMPLE",0,IF(BI115="CUMPLE",('PRECIOS UNITARIOS'!$BB115*500)/BH115))))</f>
        <v>0</v>
      </c>
      <c r="BK115" s="5" t="str">
        <f>+'EV PRECIO REFERENCIA'!BQ115</f>
        <v/>
      </c>
      <c r="BL115" s="5" t="str">
        <f>+'EV PRECIO REFERENCIA'!BS115</f>
        <v>NO CUMPLE</v>
      </c>
      <c r="BM115" s="6">
        <f>+IF(BL115="NO OFERTADO",0,IF(BL115="NO CUMPLE EV TECNICA",0,IF(BL115="NO CUMPLE",0,IF(BL115="CUMPLE",('PRECIOS UNITARIOS'!$BB115*500)/BK115))))</f>
        <v>0</v>
      </c>
      <c r="BN115" s="5">
        <f>+'PRECIOS UNITARIOS'!AX115</f>
        <v>15385</v>
      </c>
      <c r="BO115" s="5" t="str">
        <f>+'EV PRECIO REFERENCIA'!BV115</f>
        <v>CUMPLE</v>
      </c>
      <c r="BP115" s="6">
        <f>+IF(BO115="NO OFERTADO",0,IF(BO115="NO CUMPLE EV TECNICA",0,IF(BO115="NO CUMPLE",0,IF(BO115="CUMPLE",('PRECIOS UNITARIOS'!$BB115*500)/BN115))))</f>
        <v>417.61455963600912</v>
      </c>
      <c r="BQ115" s="6">
        <f t="shared" si="12"/>
        <v>500</v>
      </c>
      <c r="BR115" s="6" t="s">
        <v>724</v>
      </c>
      <c r="BS115" s="6">
        <f>MAX($K115,$N115,$Q115,$T115,$AF115,$AI115,$AL115,$AU115,$BD115,$BG115,$BP115,$AC115,$Z115,$W115,$BA115,$BM115,)</f>
        <v>497.94621405874602</v>
      </c>
      <c r="BT115" s="6" t="s">
        <v>741</v>
      </c>
      <c r="BU115" s="6">
        <f>MAX($K115,$N115,$Q115,$T115,$AF115,$AI115,$AL115,$AU115,$BG115,$BP115,$AC115,$Z115,$W115,$BA115,$BM115,)</f>
        <v>476.40232825418013</v>
      </c>
      <c r="BV115" s="6" t="s">
        <v>945</v>
      </c>
      <c r="BW115" s="154" t="str">
        <f>+BR115</f>
        <v>BIOPLAST S.A.S</v>
      </c>
      <c r="BX115" s="3" t="e">
        <v>#N/A</v>
      </c>
    </row>
    <row r="116" spans="1:77" ht="25.5" x14ac:dyDescent="0.2">
      <c r="A116" s="18">
        <f t="shared" si="11"/>
        <v>107</v>
      </c>
      <c r="B116" s="22" t="str">
        <f>VLOOKUP(A116,'PRECIOS UNITARIOS'!A116:B447,2,0)</f>
        <v>DM2691</v>
      </c>
      <c r="C116" s="135" t="str">
        <f>VLOOKUP(A116,'PRECIOS UNITARIOS'!A116:C447,3,0)</f>
        <v>INMOVILIZADOR CERVICAL DE THOMAS TALLA S</v>
      </c>
      <c r="D116" s="18">
        <f>VLOOKUP(A116,'PRECIOS UNITARIOS'!A116:D447,4,0)</f>
        <v>1</v>
      </c>
      <c r="E116" s="23" t="str">
        <f>VLOOKUP(A116,'PRECIOS UNITARIOS'!A116:E447,5,0)</f>
        <v>UN</v>
      </c>
      <c r="F116" s="23">
        <f>VLOOKUP(A116,'PRECIOS UNITARIOS'!A116:F447,6,0)</f>
        <v>13100</v>
      </c>
      <c r="G116" s="23">
        <f>VLOOKUP(A116,'PRECIOS UNITARIOS'!A116:G447,7,0)</f>
        <v>5</v>
      </c>
      <c r="H116" s="23">
        <f t="shared" si="13"/>
        <v>65500</v>
      </c>
      <c r="I116" s="5" t="str">
        <f>+'EV PRECIO REFERENCIA'!I116</f>
        <v/>
      </c>
      <c r="J116" s="5" t="str">
        <f>+'EV PRECIO REFERENCIA'!K116</f>
        <v>NO CUMPLE</v>
      </c>
      <c r="K116" s="6">
        <f>+IF(J116="NO OFERTADO",0,IF(J116="NO CUMPLE EV TECNICA",0,IF(J116="NO CUMPLE",0,IF(J116="CUMPLE",('PRECIOS UNITARIOS'!$BB116*500)/I116))))</f>
        <v>0</v>
      </c>
      <c r="L116" s="5" t="str">
        <f>+'EV PRECIO REFERENCIA'!L116</f>
        <v/>
      </c>
      <c r="M116" s="5" t="str">
        <f>+'EV PRECIO REFERENCIA'!N116</f>
        <v>NO CUMPLE</v>
      </c>
      <c r="N116" s="6">
        <f>+IF(M116="NO OFERTADO",0,IF(M116="NO CUMPLE EV TECNICA",0,IF(M116="NO CUMPLE",0,IF(M116="CUMPLE",('PRECIOS UNITARIOS'!$BB116*500)/L116))))</f>
        <v>0</v>
      </c>
      <c r="O116" s="5">
        <f>+'PRECIOS UNITARIOS'!N116</f>
        <v>13636</v>
      </c>
      <c r="P116" s="5" t="str">
        <f>+'EV PRECIO REFERENCIA'!Q116</f>
        <v>CUMPLE</v>
      </c>
      <c r="Q116" s="6">
        <f>+IF(P116="NO OFERTADO",0,IF(P116="NO CUMPLE EV TECNICA",0,IF(P116="NO CUMPLE",0,IF(P116="CUMPLE",('PRECIOS UNITARIOS'!$BB116*500)/O116))))</f>
        <v>471.17923144617191</v>
      </c>
      <c r="R116" s="5" t="str">
        <f>+'PRECIOS UNITARIOS'!P116</f>
        <v/>
      </c>
      <c r="S116" s="5" t="str">
        <f>+'EV PRECIO REFERENCIA'!T116</f>
        <v>NO CUMPLE</v>
      </c>
      <c r="T116" s="6">
        <f>+IF(S116="NO OFERTADO",0,IF(S116="NO CUMPLE EV TECNICA",0,IF(S116="NO CUMPLE",0,IF(S116="CUMPLE",('PRECIOS UNITARIOS'!$BB116*500)/R116))))</f>
        <v>0</v>
      </c>
      <c r="U116" s="6" t="str">
        <f>+'EV PRECIO REFERENCIA'!U116</f>
        <v/>
      </c>
      <c r="V116" s="5" t="str">
        <f>+'EV PRECIO REFERENCIA'!W116</f>
        <v>NO CUMPLE</v>
      </c>
      <c r="W116" s="6">
        <f>+IF(V116="NO OFERTADO",0,IF(V116="NO CUMPLE EV TECNICA",0,IF(V116="NO CUMPLE",0,IF(V116="CUMPLE",('PRECIOS UNITARIOS'!$BB116*500)/U116))))</f>
        <v>0</v>
      </c>
      <c r="X116" s="6" t="str">
        <f>+'EV PRECIO REFERENCIA'!X116</f>
        <v/>
      </c>
      <c r="Y116" s="5" t="str">
        <f>+'EV PRECIO REFERENCIA'!Z116</f>
        <v>NO CUMPLE</v>
      </c>
      <c r="Z116" s="6">
        <f>+IF(Y116="NO OFERTADO",0,IF(Y116="NO CUMPLE EV TECNICA",0,IF(Y116="NO CUMPLE",0,IF(Y116="CUMPLE",('PRECIOS UNITARIOS'!$BB116*500)/X116))))</f>
        <v>0</v>
      </c>
      <c r="AA116" s="260" t="str">
        <f>+'PRECIOS UNITARIOS'!X116</f>
        <v/>
      </c>
      <c r="AB116" s="5" t="str">
        <f>+'EV PRECIO REFERENCIA'!AF116</f>
        <v>NO CUMPLE</v>
      </c>
      <c r="AC116" s="6">
        <f>+IF(AB116="NO OFERTADO",0,IF(AB116="NO CUMPLE EV TECNICA",0,IF(AB116="NO CUMPLE",0,IF(AB116="CUMPLE",('PRECIOS UNITARIOS'!$BB116*500)/AA116))))</f>
        <v>0</v>
      </c>
      <c r="AD116" s="5">
        <f>+'PRECIOS UNITARIOS'!Z116</f>
        <v>13486.5</v>
      </c>
      <c r="AE116" s="5" t="str">
        <f>+'EV PRECIO REFERENCIA'!AI116</f>
        <v>CUMPLE</v>
      </c>
      <c r="AF116" s="6">
        <f>+IF(AE116="NO OFERTADO",0,IF(AE116="NO CUMPLE EV TECNICA",0,IF(AE116="NO CUMPLE",0,IF(AE116="CUMPLE",('PRECIOS UNITARIOS'!$BB116*500)/AD116))))</f>
        <v>476.40232825418013</v>
      </c>
      <c r="AG116" s="5" t="str">
        <f>+'PRECIOS UNITARIOS'!AB116</f>
        <v/>
      </c>
      <c r="AH116" s="5" t="str">
        <f>+'EV PRECIO REFERENCIA'!AL116</f>
        <v>NO CUMPLE</v>
      </c>
      <c r="AI116" s="6">
        <f>+IF(AH116="NO OFERTADO",0,IF(AH116="NO CUMPLE EV TECNICA",0,IF(AH116="NO CUMPLE",0,IF(AH116="CUMPLE",('PRECIOS UNITARIOS'!$BB116*500)/AG116))))</f>
        <v>0</v>
      </c>
      <c r="AJ116" s="5" t="str">
        <f>+'PRECIOS UNITARIOS'!AD116</f>
        <v/>
      </c>
      <c r="AK116" s="5" t="str">
        <f>+'EV PRECIO REFERENCIA'!AO116</f>
        <v>NO CUMPLE</v>
      </c>
      <c r="AL116" s="6">
        <f>+IF(AK116="NO OFERTADO",0,IF(AK116="NO CUMPLE EV TECNICA",0,IF(AK116="NO CUMPLE",0,IF(AK116="CUMPLE",('PRECIOS UNITARIOS'!$BB116*500)/AJ116))))</f>
        <v>0</v>
      </c>
      <c r="AM116" s="5">
        <f>+'PRECIOS UNITARIOS'!AF116</f>
        <v>12850</v>
      </c>
      <c r="AN116" s="5" t="str">
        <f>+'EV PRECIO REFERENCIA'!AR116</f>
        <v>CUMPLE</v>
      </c>
      <c r="AO116" s="6">
        <f>+IF(AN116="NO OFERTADO",0,IF(AN116="NO CUMPLE EV TECNICA",0,IF(AN116="NO CUMPLE",0,IF(AN116="CUMPLE",('PRECIOS UNITARIOS'!$BB116*500)/AM116))))</f>
        <v>500</v>
      </c>
      <c r="AP116" s="5" t="str">
        <f>+'PRECIOS UNITARIOS'!AH116</f>
        <v/>
      </c>
      <c r="AQ116" s="5" t="str">
        <f>+'EV PRECIO REFERENCIA'!AU116</f>
        <v>NO CUMPLE</v>
      </c>
      <c r="AR116" s="6">
        <f>+IF(AQ116="NO OFERTADO",0,IF(AQ116="NO CUMPLE EV TECNICA",0,IF(AQ116="NO CUMPLE",0,IF(AQ116="CUMPLE",('PRECIOS UNITARIOS'!$BB116*500)/AP116))))</f>
        <v>0</v>
      </c>
      <c r="AS116" s="5" t="str">
        <f>+'PRECIOS UNITARIOS'!AJ116</f>
        <v/>
      </c>
      <c r="AT116" s="5" t="str">
        <f>+'EV PRECIO REFERENCIA'!AX116</f>
        <v>NO CUMPLE</v>
      </c>
      <c r="AU116" s="6">
        <f>+IF(AT116="NO OFERTADO",0,IF(AT116="NO CUMPLE EV TECNICA",0,IF(AT116="NO CUMPLE",0,IF(AT116="CUMPLE",('PRECIOS UNITARIOS'!$BB116*500)/AS116))))</f>
        <v>0</v>
      </c>
      <c r="AV116" s="5" t="str">
        <f>+'EV PRECIO REFERENCIA'!AY116</f>
        <v/>
      </c>
      <c r="AW116" s="5" t="str">
        <f>+'EV PRECIO REFERENCIA'!BA116</f>
        <v>NO CUMPLE</v>
      </c>
      <c r="AX116" s="6">
        <f>+IF(AW116="NO OFERTADO",0,IF(AW116="NO CUMPLE EV TECNICA",0,IF(AW116="NO CUMPLE",0,IF(AW116="CUMPLE",('PRECIOS UNITARIOS'!$BB116*500)/AV116))))</f>
        <v>0</v>
      </c>
      <c r="AY116" s="5">
        <f>+'EV PRECIO REFERENCIA'!BB116</f>
        <v>14091</v>
      </c>
      <c r="AZ116" s="5" t="str">
        <f>+'EV PRECIO REFERENCIA'!BD116</f>
        <v>CUMPLE</v>
      </c>
      <c r="BA116" s="6">
        <f>+IF(AZ116="NO OFERTADO",0,IF(AZ116="NO CUMPLE EV TECNICA",0,IF(AZ116="NO CUMPLE",0,IF(AZ116="CUMPLE",('PRECIOS UNITARIOS'!$BB116*500)/AY116))))</f>
        <v>455.96480022709528</v>
      </c>
      <c r="BB116" s="5">
        <f>+'PRECIOS UNITARIOS'!AP116</f>
        <v>12903</v>
      </c>
      <c r="BC116" s="5" t="str">
        <f>+'EV PRECIO REFERENCIA'!BG116</f>
        <v>CUMPLE</v>
      </c>
      <c r="BD116" s="6">
        <f>+IF(BC116="NO OFERTADO",0,IF(BC116="NO CUMPLE EV TECNICA",0,IF(BC116="NO CUMPLE",0,IF(BC116="CUMPLE",('PRECIOS UNITARIOS'!$BB116*500)/BB116))))</f>
        <v>497.94621405874602</v>
      </c>
      <c r="BE116" s="5" t="str">
        <f>+'PRECIOS UNITARIOS'!AR116</f>
        <v/>
      </c>
      <c r="BF116" s="5" t="str">
        <f>+'EV PRECIO REFERENCIA'!BJ116</f>
        <v>NO CUMPLE</v>
      </c>
      <c r="BG116" s="6">
        <f>+IF(BF116="NO OFERTADO",0,IF(BF116="NO CUMPLE EV TECNICA",0,IF(BF116="NO CUMPLE",0,IF(BF116="CUMPLE",('PRECIOS UNITARIOS'!$BB116*500)/BE116))))</f>
        <v>0</v>
      </c>
      <c r="BH116" s="5" t="str">
        <f>+'EV PRECIO REFERENCIA'!BK116</f>
        <v/>
      </c>
      <c r="BI116" s="5" t="str">
        <f>+'EV PRECIO REFERENCIA'!BM116</f>
        <v>NO CUMPLE</v>
      </c>
      <c r="BJ116" s="6">
        <f>+IF(BI116="NO OFERTADO",0,IF(BI116="NO CUMPLE EV TECNICA",0,IF(BI116="NO CUMPLE",0,IF(BI116="CUMPLE",('PRECIOS UNITARIOS'!$BB116*500)/BH116))))</f>
        <v>0</v>
      </c>
      <c r="BK116" s="5" t="str">
        <f>+'EV PRECIO REFERENCIA'!BQ116</f>
        <v/>
      </c>
      <c r="BL116" s="5" t="str">
        <f>+'EV PRECIO REFERENCIA'!BS116</f>
        <v>NO CUMPLE</v>
      </c>
      <c r="BM116" s="6">
        <f>+IF(BL116="NO OFERTADO",0,IF(BL116="NO CUMPLE EV TECNICA",0,IF(BL116="NO CUMPLE",0,IF(BL116="CUMPLE",('PRECIOS UNITARIOS'!$BB116*500)/BK116))))</f>
        <v>0</v>
      </c>
      <c r="BN116" s="5">
        <f>+'PRECIOS UNITARIOS'!AX116</f>
        <v>15385</v>
      </c>
      <c r="BO116" s="5" t="str">
        <f>+'EV PRECIO REFERENCIA'!BV116</f>
        <v>CUMPLE</v>
      </c>
      <c r="BP116" s="6">
        <f>+IF(BO116="NO OFERTADO",0,IF(BO116="NO CUMPLE EV TECNICA",0,IF(BO116="NO CUMPLE",0,IF(BO116="CUMPLE",('PRECIOS UNITARIOS'!$BB116*500)/BN116))))</f>
        <v>417.61455963600912</v>
      </c>
      <c r="BQ116" s="6">
        <f t="shared" si="12"/>
        <v>500</v>
      </c>
      <c r="BR116" s="6" t="s">
        <v>724</v>
      </c>
      <c r="BS116" s="6">
        <f>MAX($K116,$N116,$Q116,$T116,$AF116,$AI116,$AL116,$AU116,$BD116,$BG116,$BP116,$AC116,$Z116,$W116,$BA116,$BM116,)</f>
        <v>497.94621405874602</v>
      </c>
      <c r="BT116" s="6" t="s">
        <v>741</v>
      </c>
      <c r="BU116" s="6">
        <f>MAX($K116,$N116,$Q116,$T116,$AF116,$AI116,$AL116,$AU116,$BG116,$BP116,$AC116,$Z116,$W116,$BA116,$BM116,)</f>
        <v>476.40232825418013</v>
      </c>
      <c r="BV116" s="6" t="s">
        <v>945</v>
      </c>
      <c r="BW116" s="154" t="str">
        <f>+BR116</f>
        <v>BIOPLAST S.A.S</v>
      </c>
      <c r="BX116" s="3" t="e">
        <v>#N/A</v>
      </c>
    </row>
    <row r="117" spans="1:77" ht="25.5" x14ac:dyDescent="0.2">
      <c r="A117" s="18">
        <f t="shared" si="11"/>
        <v>108</v>
      </c>
      <c r="B117" s="22" t="str">
        <f>VLOOKUP(A117,'PRECIOS UNITARIOS'!A117:B448,2,0)</f>
        <v>DM618</v>
      </c>
      <c r="C117" s="135" t="str">
        <f>VLOOKUP(A117,'PRECIOS UNITARIOS'!A117:C448,3,0)</f>
        <v>JERINGA DESECHABLE DE 3 PARTES 10 ML</v>
      </c>
      <c r="D117" s="18">
        <f>VLOOKUP(A117,'PRECIOS UNITARIOS'!A117:D448,4,0)</f>
        <v>1</v>
      </c>
      <c r="E117" s="23" t="str">
        <f>VLOOKUP(A117,'PRECIOS UNITARIOS'!A117:E448,5,0)</f>
        <v>UN</v>
      </c>
      <c r="F117" s="23">
        <f>VLOOKUP(A117,'PRECIOS UNITARIOS'!A117:F448,6,0)</f>
        <v>232.05</v>
      </c>
      <c r="G117" s="23">
        <f>VLOOKUP(A117,'PRECIOS UNITARIOS'!A117:G448,7,0)</f>
        <v>61281</v>
      </c>
      <c r="H117" s="23">
        <f t="shared" si="13"/>
        <v>14220256.050000001</v>
      </c>
      <c r="I117" s="5" t="str">
        <f>+'EV PRECIO REFERENCIA'!I117</f>
        <v/>
      </c>
      <c r="J117" s="5" t="str">
        <f>+'EV PRECIO REFERENCIA'!K117</f>
        <v>NO CUMPLE</v>
      </c>
      <c r="K117" s="6">
        <f>+IF(J117="NO OFERTADO",0,IF(J117="NO CUMPLE EV TECNICA",0,IF(J117="NO CUMPLE",0,IF(J117="CUMPLE",('PRECIOS UNITARIOS'!$BB117*500)/I117))))</f>
        <v>0</v>
      </c>
      <c r="L117" s="5">
        <f>+'EV PRECIO REFERENCIA'!L117</f>
        <v>252.28</v>
      </c>
      <c r="M117" s="5" t="str">
        <f>+'EV PRECIO REFERENCIA'!N117</f>
        <v>CUMPLE</v>
      </c>
      <c r="N117" s="6">
        <f>+IF(M117="NO OFERTADO",0,IF(M117="NO CUMPLE EV TECNICA",0,IF(M117="NO CUMPLE",0,IF(M117="CUMPLE",('PRECIOS UNITARIOS'!$BB117*500)/L117))))</f>
        <v>500</v>
      </c>
      <c r="O117" s="5" t="str">
        <f>+'PRECIOS UNITARIOS'!N117</f>
        <v/>
      </c>
      <c r="P117" s="5" t="str">
        <f>+'EV PRECIO REFERENCIA'!Q117</f>
        <v>NO CUMPLE</v>
      </c>
      <c r="Q117" s="6">
        <f>+IF(P117="NO OFERTADO",0,IF(P117="NO CUMPLE EV TECNICA",0,IF(P117="NO CUMPLE",0,IF(P117="CUMPLE",('PRECIOS UNITARIOS'!$BB117*500)/O117))))</f>
        <v>0</v>
      </c>
      <c r="R117" s="5" t="str">
        <f>+'PRECIOS UNITARIOS'!P117</f>
        <v/>
      </c>
      <c r="S117" s="5" t="str">
        <f>+'EV PRECIO REFERENCIA'!T117</f>
        <v>NO CUMPLE</v>
      </c>
      <c r="T117" s="6">
        <f>+IF(S117="NO OFERTADO",0,IF(S117="NO CUMPLE EV TECNICA",0,IF(S117="NO CUMPLE",0,IF(S117="CUMPLE",('PRECIOS UNITARIOS'!$BB117*500)/R117))))</f>
        <v>0</v>
      </c>
      <c r="U117" s="6" t="str">
        <f>+'EV PRECIO REFERENCIA'!U117</f>
        <v/>
      </c>
      <c r="V117" s="5" t="str">
        <f>+'EV PRECIO REFERENCIA'!W117</f>
        <v>NO CUMPLE</v>
      </c>
      <c r="W117" s="6">
        <f>+IF(V117="NO OFERTADO",0,IF(V117="NO CUMPLE EV TECNICA",0,IF(V117="NO CUMPLE",0,IF(V117="CUMPLE",('PRECIOS UNITARIOS'!$BB117*500)/U117))))</f>
        <v>0</v>
      </c>
      <c r="X117" s="6" t="str">
        <f>+'EV PRECIO REFERENCIA'!X117</f>
        <v/>
      </c>
      <c r="Y117" s="5" t="str">
        <f>+'EV PRECIO REFERENCIA'!Z117</f>
        <v>NO CUMPLE</v>
      </c>
      <c r="Z117" s="6">
        <f>+IF(Y117="NO OFERTADO",0,IF(Y117="NO CUMPLE EV TECNICA",0,IF(Y117="NO CUMPLE",0,IF(Y117="CUMPLE",('PRECIOS UNITARIOS'!$BB117*500)/X117))))</f>
        <v>0</v>
      </c>
      <c r="AA117" s="260" t="str">
        <f>+'PRECIOS UNITARIOS'!X117</f>
        <v/>
      </c>
      <c r="AB117" s="5" t="str">
        <f>+'EV PRECIO REFERENCIA'!AF117</f>
        <v>NO CUMPLE</v>
      </c>
      <c r="AC117" s="6">
        <f>+IF(AB117="NO OFERTADO",0,IF(AB117="NO CUMPLE EV TECNICA",0,IF(AB117="NO CUMPLE",0,IF(AB117="CUMPLE",('PRECIOS UNITARIOS'!$BB117*500)/AA117))))</f>
        <v>0</v>
      </c>
      <c r="AD117" s="5" t="str">
        <f>+'PRECIOS UNITARIOS'!Z117</f>
        <v/>
      </c>
      <c r="AE117" s="5" t="str">
        <f>+'EV PRECIO REFERENCIA'!AI117</f>
        <v>NO CUMPLE</v>
      </c>
      <c r="AF117" s="6">
        <f>+IF(AE117="NO OFERTADO",0,IF(AE117="NO CUMPLE EV TECNICA",0,IF(AE117="NO CUMPLE",0,IF(AE117="CUMPLE",('PRECIOS UNITARIOS'!$BB117*500)/AD117))))</f>
        <v>0</v>
      </c>
      <c r="AG117" s="5" t="str">
        <f>+'PRECIOS UNITARIOS'!AB117</f>
        <v/>
      </c>
      <c r="AH117" s="5" t="str">
        <f>+'EV PRECIO REFERENCIA'!AL117</f>
        <v>NO CUMPLE</v>
      </c>
      <c r="AI117" s="6">
        <f>+IF(AH117="NO OFERTADO",0,IF(AH117="NO CUMPLE EV TECNICA",0,IF(AH117="NO CUMPLE",0,IF(AH117="CUMPLE",('PRECIOS UNITARIOS'!$BB117*500)/AG117))))</f>
        <v>0</v>
      </c>
      <c r="AJ117" s="5" t="str">
        <f>+'PRECIOS UNITARIOS'!AD117</f>
        <v/>
      </c>
      <c r="AK117" s="5" t="str">
        <f>+'EV PRECIO REFERENCIA'!AO117</f>
        <v>NO CUMPLE</v>
      </c>
      <c r="AL117" s="6">
        <f>+IF(AK117="NO OFERTADO",0,IF(AK117="NO CUMPLE EV TECNICA",0,IF(AK117="NO CUMPLE",0,IF(AK117="CUMPLE",('PRECIOS UNITARIOS'!$BB117*500)/AJ117))))</f>
        <v>0</v>
      </c>
      <c r="AM117" s="5" t="str">
        <f>+'PRECIOS UNITARIOS'!AF117</f>
        <v/>
      </c>
      <c r="AN117" s="5" t="str">
        <f>+'EV PRECIO REFERENCIA'!AR117</f>
        <v>NO CUMPLE</v>
      </c>
      <c r="AO117" s="6">
        <f>+IF(AN117="NO OFERTADO",0,IF(AN117="NO CUMPLE EV TECNICA",0,IF(AN117="NO CUMPLE",0,IF(AN117="CUMPLE",('PRECIOS UNITARIOS'!$BB117*500)/AM117))))</f>
        <v>0</v>
      </c>
      <c r="AP117" s="5" t="str">
        <f>+'PRECIOS UNITARIOS'!AH117</f>
        <v/>
      </c>
      <c r="AQ117" s="5" t="str">
        <f>+'EV PRECIO REFERENCIA'!AU117</f>
        <v>NO CUMPLE</v>
      </c>
      <c r="AR117" s="6">
        <f>+IF(AQ117="NO OFERTADO",0,IF(AQ117="NO CUMPLE EV TECNICA",0,IF(AQ117="NO CUMPLE",0,IF(AQ117="CUMPLE",('PRECIOS UNITARIOS'!$BB117*500)/AP117))))</f>
        <v>0</v>
      </c>
      <c r="AS117" s="5" t="str">
        <f>+'PRECIOS UNITARIOS'!AJ117</f>
        <v/>
      </c>
      <c r="AT117" s="5" t="str">
        <f>+'EV PRECIO REFERENCIA'!AX117</f>
        <v>NO CUMPLE</v>
      </c>
      <c r="AU117" s="6">
        <f>+IF(AT117="NO OFERTADO",0,IF(AT117="NO CUMPLE EV TECNICA",0,IF(AT117="NO CUMPLE",0,IF(AT117="CUMPLE",('PRECIOS UNITARIOS'!$BB117*500)/AS117))))</f>
        <v>0</v>
      </c>
      <c r="AV117" s="5" t="str">
        <f>+'EV PRECIO REFERENCIA'!AY117</f>
        <v/>
      </c>
      <c r="AW117" s="5" t="str">
        <f>+'EV PRECIO REFERENCIA'!BA117</f>
        <v>NO CUMPLE</v>
      </c>
      <c r="AX117" s="6">
        <f>+IF(AW117="NO OFERTADO",0,IF(AW117="NO CUMPLE EV TECNICA",0,IF(AW117="NO CUMPLE",0,IF(AW117="CUMPLE",('PRECIOS UNITARIOS'!$BB117*500)/AV117))))</f>
        <v>0</v>
      </c>
      <c r="AY117" s="5" t="str">
        <f>+'EV PRECIO REFERENCIA'!BB117</f>
        <v/>
      </c>
      <c r="AZ117" s="5" t="str">
        <f>+'EV PRECIO REFERENCIA'!BD117</f>
        <v>NO CUMPLE</v>
      </c>
      <c r="BA117" s="6">
        <f>+IF(AZ117="NO OFERTADO",0,IF(AZ117="NO CUMPLE EV TECNICA",0,IF(AZ117="NO CUMPLE",0,IF(AZ117="CUMPLE",('PRECIOS UNITARIOS'!$BB117*500)/AY117))))</f>
        <v>0</v>
      </c>
      <c r="BB117" s="5" t="str">
        <f>+'PRECIOS UNITARIOS'!AP117</f>
        <v/>
      </c>
      <c r="BC117" s="5" t="str">
        <f>+'EV PRECIO REFERENCIA'!BG117</f>
        <v>NO CUMPLE</v>
      </c>
      <c r="BD117" s="6">
        <f>+IF(BC117="NO OFERTADO",0,IF(BC117="NO CUMPLE EV TECNICA",0,IF(BC117="NO CUMPLE",0,IF(BC117="CUMPLE",('PRECIOS UNITARIOS'!$BB117*500)/BB117))))</f>
        <v>0</v>
      </c>
      <c r="BE117" s="5" t="str">
        <f>+'PRECIOS UNITARIOS'!AR117</f>
        <v/>
      </c>
      <c r="BF117" s="5" t="str">
        <f>+'EV PRECIO REFERENCIA'!BJ117</f>
        <v>NO CUMPLE</v>
      </c>
      <c r="BG117" s="6">
        <f>+IF(BF117="NO OFERTADO",0,IF(BF117="NO CUMPLE EV TECNICA",0,IF(BF117="NO CUMPLE",0,IF(BF117="CUMPLE",('PRECIOS UNITARIOS'!$BB117*500)/BE117))))</f>
        <v>0</v>
      </c>
      <c r="BH117" s="5" t="str">
        <f>+'EV PRECIO REFERENCIA'!BK117</f>
        <v/>
      </c>
      <c r="BI117" s="5" t="str">
        <f>+'EV PRECIO REFERENCIA'!BM117</f>
        <v>NO CUMPLE</v>
      </c>
      <c r="BJ117" s="6">
        <f>+IF(BI117="NO OFERTADO",0,IF(BI117="NO CUMPLE EV TECNICA",0,IF(BI117="NO CUMPLE",0,IF(BI117="CUMPLE",('PRECIOS UNITARIOS'!$BB117*500)/BH117))))</f>
        <v>0</v>
      </c>
      <c r="BK117" s="5" t="str">
        <f>+'EV PRECIO REFERENCIA'!BQ117</f>
        <v/>
      </c>
      <c r="BL117" s="5" t="str">
        <f>+'EV PRECIO REFERENCIA'!BS117</f>
        <v>NO CUMPLE</v>
      </c>
      <c r="BM117" s="6">
        <f>+IF(BL117="NO OFERTADO",0,IF(BL117="NO CUMPLE EV TECNICA",0,IF(BL117="NO CUMPLE",0,IF(BL117="CUMPLE",('PRECIOS UNITARIOS'!$BB117*500)/BK117))))</f>
        <v>0</v>
      </c>
      <c r="BN117" s="5" t="str">
        <f>+'PRECIOS UNITARIOS'!AX117</f>
        <v/>
      </c>
      <c r="BO117" s="5" t="str">
        <f>+'EV PRECIO REFERENCIA'!BV117</f>
        <v>NO CUMPLE</v>
      </c>
      <c r="BP117" s="6">
        <f>+IF(BO117="NO OFERTADO",0,IF(BO117="NO CUMPLE EV TECNICA",0,IF(BO117="NO CUMPLE",0,IF(BO117="CUMPLE",('PRECIOS UNITARIOS'!$BB117*500)/BN117))))</f>
        <v>0</v>
      </c>
      <c r="BQ117" s="6">
        <f t="shared" si="12"/>
        <v>500</v>
      </c>
      <c r="BR117" s="6" t="s">
        <v>1001</v>
      </c>
      <c r="BS117" s="6">
        <f>MAX($K117,$Q117,$T117,$AF117,$AI117,$AL117,$AO117,$AU117,$BD117,$BG117,$BP117,$AC117)</f>
        <v>0</v>
      </c>
      <c r="BT117" s="6" t="s">
        <v>1010</v>
      </c>
      <c r="BU117" s="6">
        <v>0</v>
      </c>
      <c r="BV117" s="6" t="s">
        <v>1011</v>
      </c>
      <c r="BW117" s="6" t="s">
        <v>1001</v>
      </c>
      <c r="BX117" s="3" t="e">
        <v>#N/A</v>
      </c>
      <c r="BY117" s="3"/>
    </row>
    <row r="118" spans="1:77" ht="109.5" customHeight="1" x14ac:dyDescent="0.2">
      <c r="A118" s="18">
        <f t="shared" si="11"/>
        <v>109</v>
      </c>
      <c r="B118" s="22" t="str">
        <f>VLOOKUP(A118,'PRECIOS UNITARIOS'!A118:B449,2,0)</f>
        <v>DM619</v>
      </c>
      <c r="C118" s="135" t="str">
        <f>VLOOKUP(A118,'PRECIOS UNITARIOS'!A118:C449,3,0)</f>
        <v>JERINGA DESECHABLE DE 3 PARTES 20 ML</v>
      </c>
      <c r="D118" s="18">
        <f>VLOOKUP(A118,'PRECIOS UNITARIOS'!A118:D449,4,0)</f>
        <v>1</v>
      </c>
      <c r="E118" s="23" t="str">
        <f>VLOOKUP(A118,'PRECIOS UNITARIOS'!A118:E449,5,0)</f>
        <v>UN</v>
      </c>
      <c r="F118" s="23">
        <f>VLOOKUP(A118,'PRECIOS UNITARIOS'!A118:F449,6,0)</f>
        <v>378.42</v>
      </c>
      <c r="G118" s="23">
        <f>VLOOKUP(A118,'PRECIOS UNITARIOS'!A118:G449,7,0)</f>
        <v>11841</v>
      </c>
      <c r="H118" s="23">
        <f t="shared" si="13"/>
        <v>4480871.22</v>
      </c>
      <c r="I118" s="5" t="str">
        <f>+'EV PRECIO REFERENCIA'!I118</f>
        <v/>
      </c>
      <c r="J118" s="5" t="str">
        <f>+'EV PRECIO REFERENCIA'!K118</f>
        <v>NO CUMPLE</v>
      </c>
      <c r="K118" s="6">
        <f>+IF(J118="NO OFERTADO",0,IF(J118="NO CUMPLE EV TECNICA",0,IF(J118="NO CUMPLE",0,IF(J118="CUMPLE",('PRECIOS UNITARIOS'!$BB118*500)/I118))))</f>
        <v>0</v>
      </c>
      <c r="L118" s="5" t="str">
        <f>+'EV PRECIO REFERENCIA'!L118</f>
        <v/>
      </c>
      <c r="M118" s="5" t="str">
        <f>+'EV PRECIO REFERENCIA'!N118</f>
        <v>NO CUMPLE</v>
      </c>
      <c r="N118" s="6">
        <f>+IF(M118="NO OFERTADO",0,IF(M118="NO CUMPLE EV TECNICA",0,IF(M118="NO CUMPLE",0,IF(M118="CUMPLE",('PRECIOS UNITARIOS'!$BB118*500)/L118))))</f>
        <v>0</v>
      </c>
      <c r="O118" s="5" t="str">
        <f>+'PRECIOS UNITARIOS'!N118</f>
        <v/>
      </c>
      <c r="P118" s="5" t="str">
        <f>+'EV PRECIO REFERENCIA'!Q118</f>
        <v>NO CUMPLE</v>
      </c>
      <c r="Q118" s="6">
        <f>+IF(P118="NO OFERTADO",0,IF(P118="NO CUMPLE EV TECNICA",0,IF(P118="NO CUMPLE",0,IF(P118="CUMPLE",('PRECIOS UNITARIOS'!$BB118*500)/O118))))</f>
        <v>0</v>
      </c>
      <c r="R118" s="5" t="str">
        <f>+'PRECIOS UNITARIOS'!P118</f>
        <v/>
      </c>
      <c r="S118" s="5" t="str">
        <f>+'EV PRECIO REFERENCIA'!T118</f>
        <v>NO CUMPLE</v>
      </c>
      <c r="T118" s="6">
        <f>+IF(S118="NO OFERTADO",0,IF(S118="NO CUMPLE EV TECNICA",0,IF(S118="NO CUMPLE",0,IF(S118="CUMPLE",('PRECIOS UNITARIOS'!$BB118*500)/R118))))</f>
        <v>0</v>
      </c>
      <c r="U118" s="6" t="str">
        <f>+'EV PRECIO REFERENCIA'!U118</f>
        <v/>
      </c>
      <c r="V118" s="5" t="str">
        <f>+'EV PRECIO REFERENCIA'!W118</f>
        <v>NO CUMPLE</v>
      </c>
      <c r="W118" s="6">
        <f>+IF(V118="NO OFERTADO",0,IF(V118="NO CUMPLE EV TECNICA",0,IF(V118="NO CUMPLE",0,IF(V118="CUMPLE",('PRECIOS UNITARIOS'!$BB118*500)/U118))))</f>
        <v>0</v>
      </c>
      <c r="X118" s="6" t="str">
        <f>+'EV PRECIO REFERENCIA'!X118</f>
        <v/>
      </c>
      <c r="Y118" s="5" t="str">
        <f>+'EV PRECIO REFERENCIA'!Z118</f>
        <v>NO CUMPLE</v>
      </c>
      <c r="Z118" s="6">
        <f>+IF(Y118="NO OFERTADO",0,IF(Y118="NO CUMPLE EV TECNICA",0,IF(Y118="NO CUMPLE",0,IF(Y118="CUMPLE",('PRECIOS UNITARIOS'!$BB118*500)/X118))))</f>
        <v>0</v>
      </c>
      <c r="AA118" s="260" t="str">
        <f>+'PRECIOS UNITARIOS'!X118</f>
        <v/>
      </c>
      <c r="AB118" s="5" t="str">
        <f>+'EV PRECIO REFERENCIA'!AF118</f>
        <v>NO CUMPLE</v>
      </c>
      <c r="AC118" s="6">
        <f>+IF(AB118="NO OFERTADO",0,IF(AB118="NO CUMPLE EV TECNICA",0,IF(AB118="NO CUMPLE",0,IF(AB118="CUMPLE",('PRECIOS UNITARIOS'!$BB118*500)/AA118))))</f>
        <v>0</v>
      </c>
      <c r="AD118" s="5" t="str">
        <f>+'PRECIOS UNITARIOS'!Z118</f>
        <v/>
      </c>
      <c r="AE118" s="5" t="str">
        <f>+'EV PRECIO REFERENCIA'!AI118</f>
        <v>NO CUMPLE</v>
      </c>
      <c r="AF118" s="6">
        <f>+IF(AE118="NO OFERTADO",0,IF(AE118="NO CUMPLE EV TECNICA",0,IF(AE118="NO CUMPLE",0,IF(AE118="CUMPLE",('PRECIOS UNITARIOS'!$BB118*500)/AD118))))</f>
        <v>0</v>
      </c>
      <c r="AG118" s="5" t="str">
        <f>+'PRECIOS UNITARIOS'!AB118</f>
        <v/>
      </c>
      <c r="AH118" s="5" t="str">
        <f>+'EV PRECIO REFERENCIA'!AL118</f>
        <v>NO CUMPLE</v>
      </c>
      <c r="AI118" s="6">
        <f>+IF(AH118="NO OFERTADO",0,IF(AH118="NO CUMPLE EV TECNICA",0,IF(AH118="NO CUMPLE",0,IF(AH118="CUMPLE",('PRECIOS UNITARIOS'!$BB118*500)/AG118))))</f>
        <v>0</v>
      </c>
      <c r="AJ118" s="5" t="str">
        <f>+'PRECIOS UNITARIOS'!AD118</f>
        <v/>
      </c>
      <c r="AK118" s="5" t="str">
        <f>+'EV PRECIO REFERENCIA'!AO118</f>
        <v>NO CUMPLE</v>
      </c>
      <c r="AL118" s="6">
        <f>+IF(AK118="NO OFERTADO",0,IF(AK118="NO CUMPLE EV TECNICA",0,IF(AK118="NO CUMPLE",0,IF(AK118="CUMPLE",('PRECIOS UNITARIOS'!$BB118*500)/AJ118))))</f>
        <v>0</v>
      </c>
      <c r="AM118" s="5" t="str">
        <f>+'PRECIOS UNITARIOS'!AF118</f>
        <v/>
      </c>
      <c r="AN118" s="5" t="str">
        <f>+'EV PRECIO REFERENCIA'!AR118</f>
        <v>NO CUMPLE</v>
      </c>
      <c r="AO118" s="6">
        <f>+IF(AN118="NO OFERTADO",0,IF(AN118="NO CUMPLE EV TECNICA",0,IF(AN118="NO CUMPLE",0,IF(AN118="CUMPLE",('PRECIOS UNITARIOS'!$BB118*500)/AM118))))</f>
        <v>0</v>
      </c>
      <c r="AP118" s="5" t="str">
        <f>+'PRECIOS UNITARIOS'!AH118</f>
        <v/>
      </c>
      <c r="AQ118" s="5" t="str">
        <f>+'EV PRECIO REFERENCIA'!AU118</f>
        <v>NO CUMPLE</v>
      </c>
      <c r="AR118" s="6">
        <f>+IF(AQ118="NO OFERTADO",0,IF(AQ118="NO CUMPLE EV TECNICA",0,IF(AQ118="NO CUMPLE",0,IF(AQ118="CUMPLE",('PRECIOS UNITARIOS'!$BB118*500)/AP118))))</f>
        <v>0</v>
      </c>
      <c r="AS118" s="5" t="str">
        <f>+'PRECIOS UNITARIOS'!AJ118</f>
        <v/>
      </c>
      <c r="AT118" s="5" t="str">
        <f>+'EV PRECIO REFERENCIA'!AX118</f>
        <v>NO CUMPLE</v>
      </c>
      <c r="AU118" s="6">
        <f>+IF(AT118="NO OFERTADO",0,IF(AT118="NO CUMPLE EV TECNICA",0,IF(AT118="NO CUMPLE",0,IF(AT118="CUMPLE",('PRECIOS UNITARIOS'!$BB118*500)/AS118))))</f>
        <v>0</v>
      </c>
      <c r="AV118" s="5" t="str">
        <f>+'EV PRECIO REFERENCIA'!AY118</f>
        <v/>
      </c>
      <c r="AW118" s="5" t="str">
        <f>+'EV PRECIO REFERENCIA'!BA118</f>
        <v>NO CUMPLE</v>
      </c>
      <c r="AX118" s="6">
        <f>+IF(AW118="NO OFERTADO",0,IF(AW118="NO CUMPLE EV TECNICA",0,IF(AW118="NO CUMPLE",0,IF(AW118="CUMPLE",('PRECIOS UNITARIOS'!$BB118*500)/AV118))))</f>
        <v>0</v>
      </c>
      <c r="AY118" s="5" t="str">
        <f>+'EV PRECIO REFERENCIA'!BB118</f>
        <v/>
      </c>
      <c r="AZ118" s="5" t="str">
        <f>+'EV PRECIO REFERENCIA'!BD118</f>
        <v>NO CUMPLE</v>
      </c>
      <c r="BA118" s="6">
        <f>+IF(AZ118="NO OFERTADO",0,IF(AZ118="NO CUMPLE EV TECNICA",0,IF(AZ118="NO CUMPLE",0,IF(AZ118="CUMPLE",('PRECIOS UNITARIOS'!$BB118*500)/AY118))))</f>
        <v>0</v>
      </c>
      <c r="BB118" s="5" t="str">
        <f>+'PRECIOS UNITARIOS'!AP118</f>
        <v/>
      </c>
      <c r="BC118" s="5" t="str">
        <f>+'EV PRECIO REFERENCIA'!BG118</f>
        <v>NO CUMPLE</v>
      </c>
      <c r="BD118" s="6">
        <f>+IF(BC118="NO OFERTADO",0,IF(BC118="NO CUMPLE EV TECNICA",0,IF(BC118="NO CUMPLE",0,IF(BC118="CUMPLE",('PRECIOS UNITARIOS'!$BB118*500)/BB118))))</f>
        <v>0</v>
      </c>
      <c r="BE118" s="5" t="str">
        <f>+'PRECIOS UNITARIOS'!AR118</f>
        <v/>
      </c>
      <c r="BF118" s="5" t="str">
        <f>+'EV PRECIO REFERENCIA'!BJ118</f>
        <v>NO CUMPLE</v>
      </c>
      <c r="BG118" s="6">
        <f>+IF(BF118="NO OFERTADO",0,IF(BF118="NO CUMPLE EV TECNICA",0,IF(BF118="NO CUMPLE",0,IF(BF118="CUMPLE",('PRECIOS UNITARIOS'!$BB118*500)/BE118))))</f>
        <v>0</v>
      </c>
      <c r="BH118" s="5" t="str">
        <f>+'EV PRECIO REFERENCIA'!BK118</f>
        <v/>
      </c>
      <c r="BI118" s="5" t="str">
        <f>+'EV PRECIO REFERENCIA'!BM118</f>
        <v>NO CUMPLE</v>
      </c>
      <c r="BJ118" s="6">
        <f>+IF(BI118="NO OFERTADO",0,IF(BI118="NO CUMPLE EV TECNICA",0,IF(BI118="NO CUMPLE",0,IF(BI118="CUMPLE",('PRECIOS UNITARIOS'!$BB118*500)/BH118))))</f>
        <v>0</v>
      </c>
      <c r="BK118" s="5" t="str">
        <f>+'EV PRECIO REFERENCIA'!BQ118</f>
        <v/>
      </c>
      <c r="BL118" s="5" t="str">
        <f>+'EV PRECIO REFERENCIA'!BS118</f>
        <v>NO CUMPLE</v>
      </c>
      <c r="BM118" s="6">
        <f>+IF(BL118="NO OFERTADO",0,IF(BL118="NO CUMPLE EV TECNICA",0,IF(BL118="NO CUMPLE",0,IF(BL118="CUMPLE",('PRECIOS UNITARIOS'!$BB118*500)/BK118))))</f>
        <v>0</v>
      </c>
      <c r="BN118" s="5" t="str">
        <f>+'PRECIOS UNITARIOS'!AX118</f>
        <v/>
      </c>
      <c r="BO118" s="5" t="str">
        <f>+'EV PRECIO REFERENCIA'!BV118</f>
        <v>NO CUMPLE</v>
      </c>
      <c r="BP118" s="6">
        <f>+IF(BO118="NO OFERTADO",0,IF(BO118="NO CUMPLE EV TECNICA",0,IF(BO118="NO CUMPLE",0,IF(BO118="CUMPLE",('PRECIOS UNITARIOS'!$BB118*500)/BN118))))</f>
        <v>0</v>
      </c>
      <c r="BQ118" s="6">
        <f t="shared" si="12"/>
        <v>0</v>
      </c>
      <c r="BR118" s="6" t="s">
        <v>1014</v>
      </c>
      <c r="BS118" s="6">
        <v>0</v>
      </c>
      <c r="BT118" s="6" t="s">
        <v>1014</v>
      </c>
      <c r="BU118" s="6">
        <v>0</v>
      </c>
      <c r="BV118" s="6" t="s">
        <v>1014</v>
      </c>
      <c r="BW118" s="6" t="s">
        <v>1014</v>
      </c>
      <c r="BX118" s="3" t="s">
        <v>488</v>
      </c>
    </row>
    <row r="119" spans="1:77" ht="25.5" x14ac:dyDescent="0.2">
      <c r="A119" s="18">
        <f t="shared" si="11"/>
        <v>110</v>
      </c>
      <c r="B119" s="22" t="str">
        <f>VLOOKUP(A119,'PRECIOS UNITARIOS'!A119:B450,2,0)</f>
        <v>DM621</v>
      </c>
      <c r="C119" s="135" t="str">
        <f>VLOOKUP(A119,'PRECIOS UNITARIOS'!A119:C450,3,0)</f>
        <v>JERINGA DESECHABLE DE 3 PARTES 5 ML</v>
      </c>
      <c r="D119" s="18">
        <f>VLOOKUP(A119,'PRECIOS UNITARIOS'!A119:D450,4,0)</f>
        <v>1</v>
      </c>
      <c r="E119" s="23" t="str">
        <f>VLOOKUP(A119,'PRECIOS UNITARIOS'!A119:E450,5,0)</f>
        <v>UN</v>
      </c>
      <c r="F119" s="23">
        <f>VLOOKUP(A119,'PRECIOS UNITARIOS'!A119:F450,6,0)</f>
        <v>178.5</v>
      </c>
      <c r="G119" s="23">
        <f>VLOOKUP(A119,'PRECIOS UNITARIOS'!A119:G450,7,0)</f>
        <v>26819</v>
      </c>
      <c r="H119" s="23">
        <f t="shared" si="13"/>
        <v>4787191.5</v>
      </c>
      <c r="I119" s="5" t="str">
        <f>+'EV PRECIO REFERENCIA'!I119</f>
        <v/>
      </c>
      <c r="J119" s="5" t="str">
        <f>+'EV PRECIO REFERENCIA'!K119</f>
        <v>NO CUMPLE</v>
      </c>
      <c r="K119" s="6">
        <f>+IF(J119="NO OFERTADO",0,IF(J119="NO CUMPLE EV TECNICA",0,IF(J119="NO CUMPLE",0,IF(J119="CUMPLE",('PRECIOS UNITARIOS'!$BB119*500)/I119))))</f>
        <v>0</v>
      </c>
      <c r="L119" s="5">
        <f>+'EV PRECIO REFERENCIA'!L119</f>
        <v>196.35</v>
      </c>
      <c r="M119" s="5" t="str">
        <f>+'EV PRECIO REFERENCIA'!N119</f>
        <v>CUMPLE</v>
      </c>
      <c r="N119" s="6">
        <f>+IF(M119="NO OFERTADO",0,IF(M119="NO CUMPLE EV TECNICA",0,IF(M119="NO CUMPLE",0,IF(M119="CUMPLE",('PRECIOS UNITARIOS'!$BB119*500)/L119))))</f>
        <v>500</v>
      </c>
      <c r="O119" s="5" t="str">
        <f>+'PRECIOS UNITARIOS'!N119</f>
        <v/>
      </c>
      <c r="P119" s="5" t="str">
        <f>+'EV PRECIO REFERENCIA'!Q119</f>
        <v>NO CUMPLE</v>
      </c>
      <c r="Q119" s="6">
        <f>+IF(P119="NO OFERTADO",0,IF(P119="NO CUMPLE EV TECNICA",0,IF(P119="NO CUMPLE",0,IF(P119="CUMPLE",('PRECIOS UNITARIOS'!$BB119*500)/O119))))</f>
        <v>0</v>
      </c>
      <c r="R119" s="5" t="str">
        <f>+'PRECIOS UNITARIOS'!P119</f>
        <v/>
      </c>
      <c r="S119" s="5" t="str">
        <f>+'EV PRECIO REFERENCIA'!T119</f>
        <v>NO CUMPLE</v>
      </c>
      <c r="T119" s="6">
        <f>+IF(S119="NO OFERTADO",0,IF(S119="NO CUMPLE EV TECNICA",0,IF(S119="NO CUMPLE",0,IF(S119="CUMPLE",('PRECIOS UNITARIOS'!$BB119*500)/R119))))</f>
        <v>0</v>
      </c>
      <c r="U119" s="6" t="str">
        <f>+'EV PRECIO REFERENCIA'!U119</f>
        <v/>
      </c>
      <c r="V119" s="5" t="str">
        <f>+'EV PRECIO REFERENCIA'!W119</f>
        <v>NO CUMPLE</v>
      </c>
      <c r="W119" s="6">
        <f>+IF(V119="NO OFERTADO",0,IF(V119="NO CUMPLE EV TECNICA",0,IF(V119="NO CUMPLE",0,IF(V119="CUMPLE",('PRECIOS UNITARIOS'!$BB119*500)/U119))))</f>
        <v>0</v>
      </c>
      <c r="X119" s="6" t="str">
        <f>+'EV PRECIO REFERENCIA'!X119</f>
        <v/>
      </c>
      <c r="Y119" s="5" t="str">
        <f>+'EV PRECIO REFERENCIA'!Z119</f>
        <v>NO CUMPLE</v>
      </c>
      <c r="Z119" s="6">
        <f>+IF(Y119="NO OFERTADO",0,IF(Y119="NO CUMPLE EV TECNICA",0,IF(Y119="NO CUMPLE",0,IF(Y119="CUMPLE",('PRECIOS UNITARIOS'!$BB119*500)/X119))))</f>
        <v>0</v>
      </c>
      <c r="AA119" s="260" t="str">
        <f>+'PRECIOS UNITARIOS'!X119</f>
        <v/>
      </c>
      <c r="AB119" s="5" t="str">
        <f>+'EV PRECIO REFERENCIA'!AF119</f>
        <v>NO CUMPLE</v>
      </c>
      <c r="AC119" s="6">
        <f>+IF(AB119="NO OFERTADO",0,IF(AB119="NO CUMPLE EV TECNICA",0,IF(AB119="NO CUMPLE",0,IF(AB119="CUMPLE",('PRECIOS UNITARIOS'!$BB119*500)/AA119))))</f>
        <v>0</v>
      </c>
      <c r="AD119" s="5" t="str">
        <f>+'PRECIOS UNITARIOS'!Z119</f>
        <v/>
      </c>
      <c r="AE119" s="5" t="str">
        <f>+'EV PRECIO REFERENCIA'!AI119</f>
        <v>NO CUMPLE</v>
      </c>
      <c r="AF119" s="6">
        <f>+IF(AE119="NO OFERTADO",0,IF(AE119="NO CUMPLE EV TECNICA",0,IF(AE119="NO CUMPLE",0,IF(AE119="CUMPLE",('PRECIOS UNITARIOS'!$BB119*500)/AD119))))</f>
        <v>0</v>
      </c>
      <c r="AG119" s="5" t="str">
        <f>+'PRECIOS UNITARIOS'!AB119</f>
        <v/>
      </c>
      <c r="AH119" s="5" t="str">
        <f>+'EV PRECIO REFERENCIA'!AL119</f>
        <v>NO CUMPLE</v>
      </c>
      <c r="AI119" s="6">
        <f>+IF(AH119="NO OFERTADO",0,IF(AH119="NO CUMPLE EV TECNICA",0,IF(AH119="NO CUMPLE",0,IF(AH119="CUMPLE",('PRECIOS UNITARIOS'!$BB119*500)/AG119))))</f>
        <v>0</v>
      </c>
      <c r="AJ119" s="5" t="str">
        <f>+'PRECIOS UNITARIOS'!AD119</f>
        <v/>
      </c>
      <c r="AK119" s="5" t="str">
        <f>+'EV PRECIO REFERENCIA'!AO119</f>
        <v>NO CUMPLE</v>
      </c>
      <c r="AL119" s="6">
        <f>+IF(AK119="NO OFERTADO",0,IF(AK119="NO CUMPLE EV TECNICA",0,IF(AK119="NO CUMPLE",0,IF(AK119="CUMPLE",('PRECIOS UNITARIOS'!$BB119*500)/AJ119))))</f>
        <v>0</v>
      </c>
      <c r="AM119" s="5" t="str">
        <f>+'PRECIOS UNITARIOS'!AF119</f>
        <v/>
      </c>
      <c r="AN119" s="5" t="str">
        <f>+'EV PRECIO REFERENCIA'!AR119</f>
        <v>NO CUMPLE</v>
      </c>
      <c r="AO119" s="6">
        <f>+IF(AN119="NO OFERTADO",0,IF(AN119="NO CUMPLE EV TECNICA",0,IF(AN119="NO CUMPLE",0,IF(AN119="CUMPLE",('PRECIOS UNITARIOS'!$BB119*500)/AM119))))</f>
        <v>0</v>
      </c>
      <c r="AP119" s="5" t="str">
        <f>+'PRECIOS UNITARIOS'!AH119</f>
        <v/>
      </c>
      <c r="AQ119" s="5" t="str">
        <f>+'EV PRECIO REFERENCIA'!AU119</f>
        <v>NO CUMPLE</v>
      </c>
      <c r="AR119" s="6">
        <f>+IF(AQ119="NO OFERTADO",0,IF(AQ119="NO CUMPLE EV TECNICA",0,IF(AQ119="NO CUMPLE",0,IF(AQ119="CUMPLE",('PRECIOS UNITARIOS'!$BB119*500)/AP119))))</f>
        <v>0</v>
      </c>
      <c r="AS119" s="5" t="str">
        <f>+'PRECIOS UNITARIOS'!AJ119</f>
        <v/>
      </c>
      <c r="AT119" s="5" t="str">
        <f>+'EV PRECIO REFERENCIA'!AX119</f>
        <v>NO CUMPLE</v>
      </c>
      <c r="AU119" s="6">
        <f>+IF(AT119="NO OFERTADO",0,IF(AT119="NO CUMPLE EV TECNICA",0,IF(AT119="NO CUMPLE",0,IF(AT119="CUMPLE",('PRECIOS UNITARIOS'!$BB119*500)/AS119))))</f>
        <v>0</v>
      </c>
      <c r="AV119" s="5" t="str">
        <f>+'EV PRECIO REFERENCIA'!AY119</f>
        <v/>
      </c>
      <c r="AW119" s="5" t="str">
        <f>+'EV PRECIO REFERENCIA'!BA119</f>
        <v>NO CUMPLE</v>
      </c>
      <c r="AX119" s="6">
        <f>+IF(AW119="NO OFERTADO",0,IF(AW119="NO CUMPLE EV TECNICA",0,IF(AW119="NO CUMPLE",0,IF(AW119="CUMPLE",('PRECIOS UNITARIOS'!$BB119*500)/AV119))))</f>
        <v>0</v>
      </c>
      <c r="AY119" s="5" t="str">
        <f>+'EV PRECIO REFERENCIA'!BB119</f>
        <v/>
      </c>
      <c r="AZ119" s="5" t="str">
        <f>+'EV PRECIO REFERENCIA'!BD119</f>
        <v>NO CUMPLE</v>
      </c>
      <c r="BA119" s="6">
        <f>+IF(AZ119="NO OFERTADO",0,IF(AZ119="NO CUMPLE EV TECNICA",0,IF(AZ119="NO CUMPLE",0,IF(AZ119="CUMPLE",('PRECIOS UNITARIOS'!$BB119*500)/AY119))))</f>
        <v>0</v>
      </c>
      <c r="BB119" s="5" t="str">
        <f>+'PRECIOS UNITARIOS'!AP119</f>
        <v/>
      </c>
      <c r="BC119" s="5" t="str">
        <f>+'EV PRECIO REFERENCIA'!BG119</f>
        <v>NO CUMPLE</v>
      </c>
      <c r="BD119" s="6">
        <f>+IF(BC119="NO OFERTADO",0,IF(BC119="NO CUMPLE EV TECNICA",0,IF(BC119="NO CUMPLE",0,IF(BC119="CUMPLE",('PRECIOS UNITARIOS'!$BB119*500)/BB119))))</f>
        <v>0</v>
      </c>
      <c r="BE119" s="5">
        <f>+'PRECIOS UNITARIOS'!AR119</f>
        <v>214.2</v>
      </c>
      <c r="BF119" s="5" t="str">
        <f>+'EV PRECIO REFERENCIA'!BJ119</f>
        <v>CUMPLE</v>
      </c>
      <c r="BG119" s="6">
        <f>+IF(BF119="NO OFERTADO",0,IF(BF119="NO CUMPLE EV TECNICA",0,IF(BF119="NO CUMPLE",0,IF(BF119="CUMPLE",('PRECIOS UNITARIOS'!$BB119*500)/BE119))))</f>
        <v>458.33333333333337</v>
      </c>
      <c r="BH119" s="5" t="str">
        <f>+'EV PRECIO REFERENCIA'!BK119</f>
        <v/>
      </c>
      <c r="BI119" s="5" t="str">
        <f>+'EV PRECIO REFERENCIA'!BM119</f>
        <v>NO CUMPLE</v>
      </c>
      <c r="BJ119" s="6">
        <f>+IF(BI119="NO OFERTADO",0,IF(BI119="NO CUMPLE EV TECNICA",0,IF(BI119="NO CUMPLE",0,IF(BI119="CUMPLE",('PRECIOS UNITARIOS'!$BB119*500)/BH119))))</f>
        <v>0</v>
      </c>
      <c r="BK119" s="5" t="str">
        <f>+'EV PRECIO REFERENCIA'!BQ119</f>
        <v/>
      </c>
      <c r="BL119" s="5" t="str">
        <f>+'EV PRECIO REFERENCIA'!BS119</f>
        <v>NO CUMPLE</v>
      </c>
      <c r="BM119" s="6">
        <f>+IF(BL119="NO OFERTADO",0,IF(BL119="NO CUMPLE EV TECNICA",0,IF(BL119="NO CUMPLE",0,IF(BL119="CUMPLE",('PRECIOS UNITARIOS'!$BB119*500)/BK119))))</f>
        <v>0</v>
      </c>
      <c r="BN119" s="5" t="str">
        <f>+'PRECIOS UNITARIOS'!AX119</f>
        <v/>
      </c>
      <c r="BO119" s="5" t="str">
        <f>+'EV PRECIO REFERENCIA'!BV119</f>
        <v>NO CUMPLE</v>
      </c>
      <c r="BP119" s="6">
        <f>+IF(BO119="NO OFERTADO",0,IF(BO119="NO CUMPLE EV TECNICA",0,IF(BO119="NO CUMPLE",0,IF(BO119="CUMPLE",('PRECIOS UNITARIOS'!$BB119*500)/BN119))))</f>
        <v>0</v>
      </c>
      <c r="BQ119" s="6">
        <f t="shared" si="12"/>
        <v>500</v>
      </c>
      <c r="BR119" s="6" t="s">
        <v>1001</v>
      </c>
      <c r="BS119" s="6">
        <f>MAX($K119,$Q119,$T119,$AF119,$AI119,$AL119,$AO119,$AU119,$BD119,$BG119,$BP119,$AC119)</f>
        <v>458.33333333333337</v>
      </c>
      <c r="BT119" s="6" t="s">
        <v>831</v>
      </c>
      <c r="BU119" s="6">
        <f>MAX($K119,$Q119,$T119,$AF119,$AI119,$AL119,$AO119,$AU119,$BD119,$BP119,$AC119)</f>
        <v>0</v>
      </c>
      <c r="BV119" s="6" t="s">
        <v>1011</v>
      </c>
      <c r="BW119" s="6" t="s">
        <v>1001</v>
      </c>
      <c r="BX119" s="3" t="e">
        <v>#N/A</v>
      </c>
    </row>
    <row r="120" spans="1:77" ht="76.5" x14ac:dyDescent="0.2">
      <c r="A120" s="18">
        <f t="shared" si="11"/>
        <v>111</v>
      </c>
      <c r="B120" s="22" t="str">
        <f>VLOOKUP(A120,'PRECIOS UNITARIOS'!A120:B451,2,0)</f>
        <v>DM1394</v>
      </c>
      <c r="C120" s="135" t="str">
        <f>VLOOKUP(A120,'PRECIOS UNITARIOS'!A120:C451,3,0)</f>
        <v>KIT CPAP NASAL DESECHABLE TALLA L O MEDIDA DE PERIMETRO CEFALICO 29-36 (INCLUYE SISTEMA INTERFASE VENTILACION NO INVASIVA NEONATAL CPAP,  GORRO, MASCARA NEONATAL NO INVASIVA, PRONG TALLA L</v>
      </c>
      <c r="D120" s="18">
        <f>VLOOKUP(A120,'PRECIOS UNITARIOS'!A120:D451,4,0)</f>
        <v>1</v>
      </c>
      <c r="E120" s="23" t="str">
        <f>VLOOKUP(A120,'PRECIOS UNITARIOS'!A120:E451,5,0)</f>
        <v>UN</v>
      </c>
      <c r="F120" s="23">
        <f>VLOOKUP(A120,'PRECIOS UNITARIOS'!A120:F451,6,0)</f>
        <v>306924.79999999999</v>
      </c>
      <c r="G120" s="23">
        <f>VLOOKUP(A120,'PRECIOS UNITARIOS'!A120:G451,7,0)</f>
        <v>5</v>
      </c>
      <c r="H120" s="23">
        <f t="shared" si="13"/>
        <v>1534624</v>
      </c>
      <c r="I120" s="5" t="str">
        <f>+'EV PRECIO REFERENCIA'!I120</f>
        <v/>
      </c>
      <c r="J120" s="5" t="str">
        <f>+'EV PRECIO REFERENCIA'!K120</f>
        <v>NO CUMPLE</v>
      </c>
      <c r="K120" s="6">
        <f>+IF(J120="NO OFERTADO",0,IF(J120="NO CUMPLE EV TECNICA",0,IF(J120="NO CUMPLE",0,IF(J120="CUMPLE",('PRECIOS UNITARIOS'!$BB120*500)/I120))))</f>
        <v>0</v>
      </c>
      <c r="L120" s="5" t="str">
        <f>+'EV PRECIO REFERENCIA'!L120</f>
        <v/>
      </c>
      <c r="M120" s="5" t="str">
        <f>+'EV PRECIO REFERENCIA'!N120</f>
        <v>NO CUMPLE</v>
      </c>
      <c r="N120" s="6">
        <f>+IF(M120="NO OFERTADO",0,IF(M120="NO CUMPLE EV TECNICA",0,IF(M120="NO CUMPLE",0,IF(M120="CUMPLE",('PRECIOS UNITARIOS'!$BB120*500)/L120))))</f>
        <v>0</v>
      </c>
      <c r="O120" s="5">
        <f>+'PRECIOS UNITARIOS'!N120</f>
        <v>306925</v>
      </c>
      <c r="P120" s="5" t="str">
        <f>+'EV PRECIO REFERENCIA'!Q120</f>
        <v>CUMPLE</v>
      </c>
      <c r="Q120" s="6">
        <f>+IF(P120="NO OFERTADO",0,IF(P120="NO CUMPLE EV TECNICA",0,IF(P120="NO CUMPLE",0,IF(P120="CUMPLE",('PRECIOS UNITARIOS'!$BB120*500)/O120))))</f>
        <v>500</v>
      </c>
      <c r="R120" s="5" t="str">
        <f>+'PRECIOS UNITARIOS'!P120</f>
        <v/>
      </c>
      <c r="S120" s="5" t="str">
        <f>+'EV PRECIO REFERENCIA'!T120</f>
        <v>NO CUMPLE</v>
      </c>
      <c r="T120" s="6">
        <f>+IF(S120="NO OFERTADO",0,IF(S120="NO CUMPLE EV TECNICA",0,IF(S120="NO CUMPLE",0,IF(S120="CUMPLE",('PRECIOS UNITARIOS'!$BB120*500)/R120))))</f>
        <v>0</v>
      </c>
      <c r="U120" s="6" t="str">
        <f>+'EV PRECIO REFERENCIA'!U120</f>
        <v/>
      </c>
      <c r="V120" s="5" t="str">
        <f>+'EV PRECIO REFERENCIA'!W120</f>
        <v>NO CUMPLE</v>
      </c>
      <c r="W120" s="6">
        <f>+IF(V120="NO OFERTADO",0,IF(V120="NO CUMPLE EV TECNICA",0,IF(V120="NO CUMPLE",0,IF(V120="CUMPLE",('PRECIOS UNITARIOS'!$BB120*500)/U120))))</f>
        <v>0</v>
      </c>
      <c r="X120" s="6" t="str">
        <f>+'EV PRECIO REFERENCIA'!X120</f>
        <v/>
      </c>
      <c r="Y120" s="5" t="str">
        <f>+'EV PRECIO REFERENCIA'!Z120</f>
        <v>NO CUMPLE</v>
      </c>
      <c r="Z120" s="6">
        <f>+IF(Y120="NO OFERTADO",0,IF(Y120="NO CUMPLE EV TECNICA",0,IF(Y120="NO CUMPLE",0,IF(Y120="CUMPLE",('PRECIOS UNITARIOS'!$BB120*500)/X120))))</f>
        <v>0</v>
      </c>
      <c r="AA120" s="260" t="str">
        <f>+'PRECIOS UNITARIOS'!X120</f>
        <v/>
      </c>
      <c r="AB120" s="5" t="str">
        <f>+'EV PRECIO REFERENCIA'!AF120</f>
        <v>NO CUMPLE</v>
      </c>
      <c r="AC120" s="6">
        <f>+IF(AB120="NO OFERTADO",0,IF(AB120="NO CUMPLE EV TECNICA",0,IF(AB120="NO CUMPLE",0,IF(AB120="CUMPLE",('PRECIOS UNITARIOS'!$BB120*500)/AA120))))</f>
        <v>0</v>
      </c>
      <c r="AD120" s="5" t="str">
        <f>+'PRECIOS UNITARIOS'!Z120</f>
        <v/>
      </c>
      <c r="AE120" s="5" t="str">
        <f>+'EV PRECIO REFERENCIA'!AI120</f>
        <v>NO CUMPLE</v>
      </c>
      <c r="AF120" s="6">
        <f>+IF(AE120="NO OFERTADO",0,IF(AE120="NO CUMPLE EV TECNICA",0,IF(AE120="NO CUMPLE",0,IF(AE120="CUMPLE",('PRECIOS UNITARIOS'!$BB120*500)/AD120))))</f>
        <v>0</v>
      </c>
      <c r="AG120" s="5" t="str">
        <f>+'PRECIOS UNITARIOS'!AB120</f>
        <v/>
      </c>
      <c r="AH120" s="5" t="str">
        <f>+'EV PRECIO REFERENCIA'!AL120</f>
        <v>NO CUMPLE</v>
      </c>
      <c r="AI120" s="6">
        <f>+IF(AH120="NO OFERTADO",0,IF(AH120="NO CUMPLE EV TECNICA",0,IF(AH120="NO CUMPLE",0,IF(AH120="CUMPLE",('PRECIOS UNITARIOS'!$BB120*500)/AG120))))</f>
        <v>0</v>
      </c>
      <c r="AJ120" s="5" t="str">
        <f>+'PRECIOS UNITARIOS'!AD120</f>
        <v/>
      </c>
      <c r="AK120" s="5" t="str">
        <f>+'EV PRECIO REFERENCIA'!AO120</f>
        <v>NO CUMPLE</v>
      </c>
      <c r="AL120" s="6">
        <f>+IF(AK120="NO OFERTADO",0,IF(AK120="NO CUMPLE EV TECNICA",0,IF(AK120="NO CUMPLE",0,IF(AK120="CUMPLE",('PRECIOS UNITARIOS'!$BB120*500)/AJ120))))</f>
        <v>0</v>
      </c>
      <c r="AM120" s="5" t="str">
        <f>+'PRECIOS UNITARIOS'!AF120</f>
        <v/>
      </c>
      <c r="AN120" s="5" t="str">
        <f>+'EV PRECIO REFERENCIA'!AR120</f>
        <v>NO CUMPLE</v>
      </c>
      <c r="AO120" s="6">
        <f>+IF(AN120="NO OFERTADO",0,IF(AN120="NO CUMPLE EV TECNICA",0,IF(AN120="NO CUMPLE",0,IF(AN120="CUMPLE",('PRECIOS UNITARIOS'!$BB120*500)/AM120))))</f>
        <v>0</v>
      </c>
      <c r="AP120" s="5" t="str">
        <f>+'PRECIOS UNITARIOS'!AH120</f>
        <v/>
      </c>
      <c r="AQ120" s="5" t="str">
        <f>+'EV PRECIO REFERENCIA'!AU120</f>
        <v>NO CUMPLE</v>
      </c>
      <c r="AR120" s="6">
        <f>+IF(AQ120="NO OFERTADO",0,IF(AQ120="NO CUMPLE EV TECNICA",0,IF(AQ120="NO CUMPLE",0,IF(AQ120="CUMPLE",('PRECIOS UNITARIOS'!$BB120*500)/AP120))))</f>
        <v>0</v>
      </c>
      <c r="AS120" s="5" t="str">
        <f>+'PRECIOS UNITARIOS'!AJ120</f>
        <v/>
      </c>
      <c r="AT120" s="5" t="str">
        <f>+'EV PRECIO REFERENCIA'!AX120</f>
        <v>NO CUMPLE</v>
      </c>
      <c r="AU120" s="6">
        <f>+IF(AT120="NO OFERTADO",0,IF(AT120="NO CUMPLE EV TECNICA",0,IF(AT120="NO CUMPLE",0,IF(AT120="CUMPLE",('PRECIOS UNITARIOS'!$BB120*500)/AS120))))</f>
        <v>0</v>
      </c>
      <c r="AV120" s="5" t="str">
        <f>+'EV PRECIO REFERENCIA'!AY120</f>
        <v/>
      </c>
      <c r="AW120" s="5" t="str">
        <f>+'EV PRECIO REFERENCIA'!BA120</f>
        <v>NO CUMPLE</v>
      </c>
      <c r="AX120" s="6">
        <f>+IF(AW120="NO OFERTADO",0,IF(AW120="NO CUMPLE EV TECNICA",0,IF(AW120="NO CUMPLE",0,IF(AW120="CUMPLE",('PRECIOS UNITARIOS'!$BB120*500)/AV120))))</f>
        <v>0</v>
      </c>
      <c r="AY120" s="5" t="str">
        <f>+'EV PRECIO REFERENCIA'!BB120</f>
        <v/>
      </c>
      <c r="AZ120" s="5" t="str">
        <f>+'EV PRECIO REFERENCIA'!BD120</f>
        <v>NO CUMPLE</v>
      </c>
      <c r="BA120" s="6">
        <f>+IF(AZ120="NO OFERTADO",0,IF(AZ120="NO CUMPLE EV TECNICA",0,IF(AZ120="NO CUMPLE",0,IF(AZ120="CUMPLE",('PRECIOS UNITARIOS'!$BB120*500)/AY120))))</f>
        <v>0</v>
      </c>
      <c r="BB120" s="5" t="str">
        <f>+'PRECIOS UNITARIOS'!AP120</f>
        <v/>
      </c>
      <c r="BC120" s="5" t="str">
        <f>+'EV PRECIO REFERENCIA'!BG120</f>
        <v>NO CUMPLE</v>
      </c>
      <c r="BD120" s="6">
        <f>+IF(BC120="NO OFERTADO",0,IF(BC120="NO CUMPLE EV TECNICA",0,IF(BC120="NO CUMPLE",0,IF(BC120="CUMPLE",('PRECIOS UNITARIOS'!$BB120*500)/BB120))))</f>
        <v>0</v>
      </c>
      <c r="BE120" s="5" t="str">
        <f>+'PRECIOS UNITARIOS'!AR120</f>
        <v/>
      </c>
      <c r="BF120" s="5" t="str">
        <f>+'EV PRECIO REFERENCIA'!BJ120</f>
        <v>NO CUMPLE</v>
      </c>
      <c r="BG120" s="6">
        <f>+IF(BF120="NO OFERTADO",0,IF(BF120="NO CUMPLE EV TECNICA",0,IF(BF120="NO CUMPLE",0,IF(BF120="CUMPLE",('PRECIOS UNITARIOS'!$BB120*500)/BE120))))</f>
        <v>0</v>
      </c>
      <c r="BH120" s="5" t="str">
        <f>+'EV PRECIO REFERENCIA'!BK120</f>
        <v/>
      </c>
      <c r="BI120" s="5" t="str">
        <f>+'EV PRECIO REFERENCIA'!BM120</f>
        <v>NO CUMPLE</v>
      </c>
      <c r="BJ120" s="6">
        <f>+IF(BI120="NO OFERTADO",0,IF(BI120="NO CUMPLE EV TECNICA",0,IF(BI120="NO CUMPLE",0,IF(BI120="CUMPLE",('PRECIOS UNITARIOS'!$BB120*500)/BH120))))</f>
        <v>0</v>
      </c>
      <c r="BK120" s="5" t="str">
        <f>+'EV PRECIO REFERENCIA'!BQ120</f>
        <v/>
      </c>
      <c r="BL120" s="5" t="str">
        <f>+'EV PRECIO REFERENCIA'!BS120</f>
        <v>NO CUMPLE</v>
      </c>
      <c r="BM120" s="6">
        <f>+IF(BL120="NO OFERTADO",0,IF(BL120="NO CUMPLE EV TECNICA",0,IF(BL120="NO CUMPLE",0,IF(BL120="CUMPLE",('PRECIOS UNITARIOS'!$BB120*500)/BK120))))</f>
        <v>0</v>
      </c>
      <c r="BN120" s="5" t="str">
        <f>+'PRECIOS UNITARIOS'!AX120</f>
        <v/>
      </c>
      <c r="BO120" s="5" t="str">
        <f>+'EV PRECIO REFERENCIA'!BV120</f>
        <v>NO CUMPLE</v>
      </c>
      <c r="BP120" s="6">
        <f>+IF(BO120="NO OFERTADO",0,IF(BO120="NO CUMPLE EV TECNICA",0,IF(BO120="NO CUMPLE",0,IF(BO120="CUMPLE",('PRECIOS UNITARIOS'!$BB120*500)/BN120))))</f>
        <v>0</v>
      </c>
      <c r="BQ120" s="6">
        <f t="shared" si="12"/>
        <v>500</v>
      </c>
      <c r="BR120" s="6" t="s">
        <v>730</v>
      </c>
      <c r="BS120" s="6">
        <f>MAX($K120,$N120,$Q120,$T120,$AF120,$AI120,$AL120,$AO120,$AU120,$BD120,$BG120,$BP120,$AC120,$Z120,$W120,$BM120,)</f>
        <v>500</v>
      </c>
      <c r="BT120" s="6" t="s">
        <v>734</v>
      </c>
      <c r="BU120" s="6">
        <f>MAX($K120,$N120,$T120,$AF120,$AI120,$AL120,$AO120,$AU120,$BD120,$BG120,$BP120,$AC120,$Z120,$W120,$BM120,)</f>
        <v>0</v>
      </c>
      <c r="BV120" s="6" t="s">
        <v>1023</v>
      </c>
      <c r="BW120" s="154" t="str">
        <f>+BR120</f>
        <v>RAFAEL ANTONIO SALAMANCA</v>
      </c>
      <c r="BX120" s="3" t="e">
        <v>#N/A</v>
      </c>
    </row>
    <row r="121" spans="1:77" ht="76.5" x14ac:dyDescent="0.2">
      <c r="A121" s="18">
        <f t="shared" si="11"/>
        <v>112</v>
      </c>
      <c r="B121" s="22" t="str">
        <f>VLOOKUP(A121,'PRECIOS UNITARIOS'!A121:B452,2,0)</f>
        <v>DM645</v>
      </c>
      <c r="C121" s="135" t="str">
        <f>VLOOKUP(A121,'PRECIOS UNITARIOS'!A121:C452,3,0)</f>
        <v>KIT CPAP NASAL DESECHABLE TALLA M O MEDIDA DE PERIMETRO CEFALICO 25-29  (INCLUYE SISTEMA INTERFASE VENTILACION NO INVASIVA NEONATAL CPAP,  GORRO, MASCARA NEONATAL NO INVASIVA, PRONG TALLA M</v>
      </c>
      <c r="D121" s="18">
        <f>VLOOKUP(A121,'PRECIOS UNITARIOS'!A121:D452,4,0)</f>
        <v>1</v>
      </c>
      <c r="E121" s="23" t="str">
        <f>VLOOKUP(A121,'PRECIOS UNITARIOS'!A121:E452,5,0)</f>
        <v>UN</v>
      </c>
      <c r="F121" s="23">
        <f>VLOOKUP(A121,'PRECIOS UNITARIOS'!A121:F452,6,0)</f>
        <v>306924.79999999999</v>
      </c>
      <c r="G121" s="23">
        <f>VLOOKUP(A121,'PRECIOS UNITARIOS'!A121:G452,7,0)</f>
        <v>7</v>
      </c>
      <c r="H121" s="23">
        <f t="shared" si="13"/>
        <v>2148473.6</v>
      </c>
      <c r="I121" s="5" t="str">
        <f>+'EV PRECIO REFERENCIA'!I121</f>
        <v/>
      </c>
      <c r="J121" s="5" t="str">
        <f>+'EV PRECIO REFERENCIA'!K121</f>
        <v>NO CUMPLE</v>
      </c>
      <c r="K121" s="6">
        <f>+IF(J121="NO OFERTADO",0,IF(J121="NO CUMPLE EV TECNICA",0,IF(J121="NO CUMPLE",0,IF(J121="CUMPLE",('PRECIOS UNITARIOS'!$BB121*500)/I121))))</f>
        <v>0</v>
      </c>
      <c r="L121" s="5" t="str">
        <f>+'EV PRECIO REFERENCIA'!L121</f>
        <v/>
      </c>
      <c r="M121" s="5" t="str">
        <f>+'EV PRECIO REFERENCIA'!N121</f>
        <v>NO CUMPLE</v>
      </c>
      <c r="N121" s="6">
        <f>+IF(M121="NO OFERTADO",0,IF(M121="NO CUMPLE EV TECNICA",0,IF(M121="NO CUMPLE",0,IF(M121="CUMPLE",('PRECIOS UNITARIOS'!$BB121*500)/L121))))</f>
        <v>0</v>
      </c>
      <c r="O121" s="5">
        <f>+'PRECIOS UNITARIOS'!N121</f>
        <v>306925</v>
      </c>
      <c r="P121" s="5" t="str">
        <f>+'EV PRECIO REFERENCIA'!Q121</f>
        <v>CUMPLE</v>
      </c>
      <c r="Q121" s="6">
        <f>+IF(P121="NO OFERTADO",0,IF(P121="NO CUMPLE EV TECNICA",0,IF(P121="NO CUMPLE",0,IF(P121="CUMPLE",('PRECIOS UNITARIOS'!$BB121*500)/O121))))</f>
        <v>500</v>
      </c>
      <c r="R121" s="5" t="str">
        <f>+'PRECIOS UNITARIOS'!P121</f>
        <v/>
      </c>
      <c r="S121" s="5" t="str">
        <f>+'EV PRECIO REFERENCIA'!T121</f>
        <v>NO CUMPLE</v>
      </c>
      <c r="T121" s="6">
        <f>+IF(S121="NO OFERTADO",0,IF(S121="NO CUMPLE EV TECNICA",0,IF(S121="NO CUMPLE",0,IF(S121="CUMPLE",('PRECIOS UNITARIOS'!$BB121*500)/R121))))</f>
        <v>0</v>
      </c>
      <c r="U121" s="6" t="str">
        <f>+'EV PRECIO REFERENCIA'!U121</f>
        <v/>
      </c>
      <c r="V121" s="5" t="str">
        <f>+'EV PRECIO REFERENCIA'!W121</f>
        <v>NO CUMPLE</v>
      </c>
      <c r="W121" s="6">
        <f>+IF(V121="NO OFERTADO",0,IF(V121="NO CUMPLE EV TECNICA",0,IF(V121="NO CUMPLE",0,IF(V121="CUMPLE",('PRECIOS UNITARIOS'!$BB121*500)/U121))))</f>
        <v>0</v>
      </c>
      <c r="X121" s="6" t="str">
        <f>+'EV PRECIO REFERENCIA'!X121</f>
        <v/>
      </c>
      <c r="Y121" s="5" t="str">
        <f>+'EV PRECIO REFERENCIA'!Z121</f>
        <v>NO CUMPLE</v>
      </c>
      <c r="Z121" s="6">
        <f>+IF(Y121="NO OFERTADO",0,IF(Y121="NO CUMPLE EV TECNICA",0,IF(Y121="NO CUMPLE",0,IF(Y121="CUMPLE",('PRECIOS UNITARIOS'!$BB121*500)/X121))))</f>
        <v>0</v>
      </c>
      <c r="AA121" s="260" t="str">
        <f>+'PRECIOS UNITARIOS'!X121</f>
        <v/>
      </c>
      <c r="AB121" s="5" t="str">
        <f>+'EV PRECIO REFERENCIA'!AF121</f>
        <v>NO CUMPLE</v>
      </c>
      <c r="AC121" s="6">
        <f>+IF(AB121="NO OFERTADO",0,IF(AB121="NO CUMPLE EV TECNICA",0,IF(AB121="NO CUMPLE",0,IF(AB121="CUMPLE",('PRECIOS UNITARIOS'!$BB121*500)/AA121))))</f>
        <v>0</v>
      </c>
      <c r="AD121" s="5" t="str">
        <f>+'PRECIOS UNITARIOS'!Z121</f>
        <v/>
      </c>
      <c r="AE121" s="5" t="str">
        <f>+'EV PRECIO REFERENCIA'!AI121</f>
        <v>NO CUMPLE</v>
      </c>
      <c r="AF121" s="6">
        <f>+IF(AE121="NO OFERTADO",0,IF(AE121="NO CUMPLE EV TECNICA",0,IF(AE121="NO CUMPLE",0,IF(AE121="CUMPLE",('PRECIOS UNITARIOS'!$BB121*500)/AD121))))</f>
        <v>0</v>
      </c>
      <c r="AG121" s="5" t="str">
        <f>+'PRECIOS UNITARIOS'!AB121</f>
        <v/>
      </c>
      <c r="AH121" s="5" t="str">
        <f>+'EV PRECIO REFERENCIA'!AL121</f>
        <v>NO CUMPLE</v>
      </c>
      <c r="AI121" s="6">
        <f>+IF(AH121="NO OFERTADO",0,IF(AH121="NO CUMPLE EV TECNICA",0,IF(AH121="NO CUMPLE",0,IF(AH121="CUMPLE",('PRECIOS UNITARIOS'!$BB121*500)/AG121))))</f>
        <v>0</v>
      </c>
      <c r="AJ121" s="5" t="str">
        <f>+'PRECIOS UNITARIOS'!AD121</f>
        <v/>
      </c>
      <c r="AK121" s="5" t="str">
        <f>+'EV PRECIO REFERENCIA'!AO121</f>
        <v>NO CUMPLE</v>
      </c>
      <c r="AL121" s="6">
        <f>+IF(AK121="NO OFERTADO",0,IF(AK121="NO CUMPLE EV TECNICA",0,IF(AK121="NO CUMPLE",0,IF(AK121="CUMPLE",('PRECIOS UNITARIOS'!$BB121*500)/AJ121))))</f>
        <v>0</v>
      </c>
      <c r="AM121" s="5" t="str">
        <f>+'PRECIOS UNITARIOS'!AF121</f>
        <v/>
      </c>
      <c r="AN121" s="5" t="str">
        <f>+'EV PRECIO REFERENCIA'!AR121</f>
        <v>NO CUMPLE</v>
      </c>
      <c r="AO121" s="6">
        <f>+IF(AN121="NO OFERTADO",0,IF(AN121="NO CUMPLE EV TECNICA",0,IF(AN121="NO CUMPLE",0,IF(AN121="CUMPLE",('PRECIOS UNITARIOS'!$BB121*500)/AM121))))</f>
        <v>0</v>
      </c>
      <c r="AP121" s="5" t="str">
        <f>+'PRECIOS UNITARIOS'!AH121</f>
        <v/>
      </c>
      <c r="AQ121" s="5" t="str">
        <f>+'EV PRECIO REFERENCIA'!AU121</f>
        <v>NO CUMPLE</v>
      </c>
      <c r="AR121" s="6">
        <f>+IF(AQ121="NO OFERTADO",0,IF(AQ121="NO CUMPLE EV TECNICA",0,IF(AQ121="NO CUMPLE",0,IF(AQ121="CUMPLE",('PRECIOS UNITARIOS'!$BB121*500)/AP121))))</f>
        <v>0</v>
      </c>
      <c r="AS121" s="5" t="str">
        <f>+'PRECIOS UNITARIOS'!AJ121</f>
        <v/>
      </c>
      <c r="AT121" s="5" t="str">
        <f>+'EV PRECIO REFERENCIA'!AX121</f>
        <v>NO CUMPLE</v>
      </c>
      <c r="AU121" s="6">
        <f>+IF(AT121="NO OFERTADO",0,IF(AT121="NO CUMPLE EV TECNICA",0,IF(AT121="NO CUMPLE",0,IF(AT121="CUMPLE",('PRECIOS UNITARIOS'!$BB121*500)/AS121))))</f>
        <v>0</v>
      </c>
      <c r="AV121" s="5" t="str">
        <f>+'EV PRECIO REFERENCIA'!AY121</f>
        <v/>
      </c>
      <c r="AW121" s="5" t="str">
        <f>+'EV PRECIO REFERENCIA'!BA121</f>
        <v>NO CUMPLE</v>
      </c>
      <c r="AX121" s="6">
        <f>+IF(AW121="NO OFERTADO",0,IF(AW121="NO CUMPLE EV TECNICA",0,IF(AW121="NO CUMPLE",0,IF(AW121="CUMPLE",('PRECIOS UNITARIOS'!$BB121*500)/AV121))))</f>
        <v>0</v>
      </c>
      <c r="AY121" s="5" t="str">
        <f>+'EV PRECIO REFERENCIA'!BB121</f>
        <v/>
      </c>
      <c r="AZ121" s="5" t="str">
        <f>+'EV PRECIO REFERENCIA'!BD121</f>
        <v>NO CUMPLE</v>
      </c>
      <c r="BA121" s="6">
        <f>+IF(AZ121="NO OFERTADO",0,IF(AZ121="NO CUMPLE EV TECNICA",0,IF(AZ121="NO CUMPLE",0,IF(AZ121="CUMPLE",('PRECIOS UNITARIOS'!$BB121*500)/AY121))))</f>
        <v>0</v>
      </c>
      <c r="BB121" s="5" t="str">
        <f>+'PRECIOS UNITARIOS'!AP121</f>
        <v/>
      </c>
      <c r="BC121" s="5" t="str">
        <f>+'EV PRECIO REFERENCIA'!BG121</f>
        <v>NO CUMPLE</v>
      </c>
      <c r="BD121" s="6">
        <f>+IF(BC121="NO OFERTADO",0,IF(BC121="NO CUMPLE EV TECNICA",0,IF(BC121="NO CUMPLE",0,IF(BC121="CUMPLE",('PRECIOS UNITARIOS'!$BB121*500)/BB121))))</f>
        <v>0</v>
      </c>
      <c r="BE121" s="5" t="str">
        <f>+'PRECIOS UNITARIOS'!AR121</f>
        <v/>
      </c>
      <c r="BF121" s="5" t="str">
        <f>+'EV PRECIO REFERENCIA'!BJ121</f>
        <v>NO CUMPLE</v>
      </c>
      <c r="BG121" s="6">
        <f>+IF(BF121="NO OFERTADO",0,IF(BF121="NO CUMPLE EV TECNICA",0,IF(BF121="NO CUMPLE",0,IF(BF121="CUMPLE",('PRECIOS UNITARIOS'!$BB121*500)/BE121))))</f>
        <v>0</v>
      </c>
      <c r="BH121" s="5" t="str">
        <f>+'EV PRECIO REFERENCIA'!BK121</f>
        <v/>
      </c>
      <c r="BI121" s="5" t="str">
        <f>+'EV PRECIO REFERENCIA'!BM121</f>
        <v>NO CUMPLE</v>
      </c>
      <c r="BJ121" s="6">
        <f>+IF(BI121="NO OFERTADO",0,IF(BI121="NO CUMPLE EV TECNICA",0,IF(BI121="NO CUMPLE",0,IF(BI121="CUMPLE",('PRECIOS UNITARIOS'!$BB121*500)/BH121))))</f>
        <v>0</v>
      </c>
      <c r="BK121" s="5" t="str">
        <f>+'EV PRECIO REFERENCIA'!BQ121</f>
        <v/>
      </c>
      <c r="BL121" s="5" t="str">
        <f>+'EV PRECIO REFERENCIA'!BS121</f>
        <v>NO CUMPLE</v>
      </c>
      <c r="BM121" s="6">
        <f>+IF(BL121="NO OFERTADO",0,IF(BL121="NO CUMPLE EV TECNICA",0,IF(BL121="NO CUMPLE",0,IF(BL121="CUMPLE",('PRECIOS UNITARIOS'!$BB121*500)/BK121))))</f>
        <v>0</v>
      </c>
      <c r="BN121" s="5" t="str">
        <f>+'PRECIOS UNITARIOS'!AX121</f>
        <v/>
      </c>
      <c r="BO121" s="5" t="str">
        <f>+'EV PRECIO REFERENCIA'!BV121</f>
        <v>NO CUMPLE</v>
      </c>
      <c r="BP121" s="6">
        <f>+IF(BO121="NO OFERTADO",0,IF(BO121="NO CUMPLE EV TECNICA",0,IF(BO121="NO CUMPLE",0,IF(BO121="CUMPLE",('PRECIOS UNITARIOS'!$BB121*500)/BN121))))</f>
        <v>0</v>
      </c>
      <c r="BQ121" s="6">
        <f t="shared" si="12"/>
        <v>500</v>
      </c>
      <c r="BR121" s="6" t="s">
        <v>730</v>
      </c>
      <c r="BS121" s="6">
        <f>MAX($K121,$N121,$Q121,$T121,$AF121,$AI121,$AL121,$AO121,$AU121,$BD121,$BG121,$BP121,$AC121,$Z121,$W121,$BM121,)</f>
        <v>500</v>
      </c>
      <c r="BT121" s="6" t="s">
        <v>734</v>
      </c>
      <c r="BU121" s="6">
        <f>MAX($K121,$N121,$T121,$AF121,$AI121,$AL121,$AO121,$AU121,$BD121,$BG121,$BP121,$AC121,$Z121,$W121,$BM121,)</f>
        <v>0</v>
      </c>
      <c r="BV121" s="6" t="s">
        <v>1023</v>
      </c>
      <c r="BW121" s="154" t="str">
        <f>+BR121</f>
        <v>RAFAEL ANTONIO SALAMANCA</v>
      </c>
      <c r="BX121" s="3" t="e">
        <v>#N/A</v>
      </c>
    </row>
    <row r="122" spans="1:77" ht="76.5" x14ac:dyDescent="0.2">
      <c r="A122" s="18">
        <f t="shared" si="11"/>
        <v>113</v>
      </c>
      <c r="B122" s="22" t="str">
        <f>VLOOKUP(A122,'PRECIOS UNITARIOS'!A122:B453,2,0)</f>
        <v>DM646</v>
      </c>
      <c r="C122" s="135" t="str">
        <f>VLOOKUP(A122,'PRECIOS UNITARIOS'!A122:C453,3,0)</f>
        <v>KIT CPAP NASAL DESECHABLE TALLA S O MEDIDA DE PERIMETRO CEFALICO 22- 25 (INCLUYE SISTEMA INTERFASE VENTILACION NO INVASIVA NEONATAL CPAP,  GORRO, MASCARA NEONATAL NO INVASIVA, PRONG TALLA S</v>
      </c>
      <c r="D122" s="18">
        <f>VLOOKUP(A122,'PRECIOS UNITARIOS'!A122:D453,4,0)</f>
        <v>1</v>
      </c>
      <c r="E122" s="23" t="str">
        <f>VLOOKUP(A122,'PRECIOS UNITARIOS'!A122:E453,5,0)</f>
        <v>UN</v>
      </c>
      <c r="F122" s="23">
        <f>VLOOKUP(A122,'PRECIOS UNITARIOS'!A122:F453,6,0)</f>
        <v>306924.79999999999</v>
      </c>
      <c r="G122" s="23">
        <f>VLOOKUP(A122,'PRECIOS UNITARIOS'!A122:G453,7,0)</f>
        <v>5</v>
      </c>
      <c r="H122" s="23">
        <f t="shared" si="13"/>
        <v>1534624</v>
      </c>
      <c r="I122" s="5" t="str">
        <f>+'EV PRECIO REFERENCIA'!I122</f>
        <v/>
      </c>
      <c r="J122" s="5" t="str">
        <f>+'EV PRECIO REFERENCIA'!K122</f>
        <v>NO CUMPLE</v>
      </c>
      <c r="K122" s="6">
        <f>+IF(J122="NO OFERTADO",0,IF(J122="NO CUMPLE EV TECNICA",0,IF(J122="NO CUMPLE",0,IF(J122="CUMPLE",('PRECIOS UNITARIOS'!$BB122*500)/I122))))</f>
        <v>0</v>
      </c>
      <c r="L122" s="5" t="str">
        <f>+'EV PRECIO REFERENCIA'!L122</f>
        <v/>
      </c>
      <c r="M122" s="5" t="str">
        <f>+'EV PRECIO REFERENCIA'!N122</f>
        <v>NO CUMPLE</v>
      </c>
      <c r="N122" s="6">
        <f>+IF(M122="NO OFERTADO",0,IF(M122="NO CUMPLE EV TECNICA",0,IF(M122="NO CUMPLE",0,IF(M122="CUMPLE",('PRECIOS UNITARIOS'!$BB122*500)/L122))))</f>
        <v>0</v>
      </c>
      <c r="O122" s="5">
        <f>+'PRECIOS UNITARIOS'!N122</f>
        <v>306925</v>
      </c>
      <c r="P122" s="5" t="str">
        <f>+'EV PRECIO REFERENCIA'!Q122</f>
        <v>CUMPLE</v>
      </c>
      <c r="Q122" s="6">
        <f>+IF(P122="NO OFERTADO",0,IF(P122="NO CUMPLE EV TECNICA",0,IF(P122="NO CUMPLE",0,IF(P122="CUMPLE",('PRECIOS UNITARIOS'!$BB122*500)/O122))))</f>
        <v>500</v>
      </c>
      <c r="R122" s="5" t="str">
        <f>+'PRECIOS UNITARIOS'!P122</f>
        <v/>
      </c>
      <c r="S122" s="5" t="str">
        <f>+'EV PRECIO REFERENCIA'!T122</f>
        <v>NO CUMPLE</v>
      </c>
      <c r="T122" s="6">
        <f>+IF(S122="NO OFERTADO",0,IF(S122="NO CUMPLE EV TECNICA",0,IF(S122="NO CUMPLE",0,IF(S122="CUMPLE",('PRECIOS UNITARIOS'!$BB122*500)/R122))))</f>
        <v>0</v>
      </c>
      <c r="U122" s="6" t="str">
        <f>+'EV PRECIO REFERENCIA'!U122</f>
        <v/>
      </c>
      <c r="V122" s="5" t="str">
        <f>+'EV PRECIO REFERENCIA'!W122</f>
        <v>NO CUMPLE</v>
      </c>
      <c r="W122" s="6">
        <f>+IF(V122="NO OFERTADO",0,IF(V122="NO CUMPLE EV TECNICA",0,IF(V122="NO CUMPLE",0,IF(V122="CUMPLE",('PRECIOS UNITARIOS'!$BB122*500)/U122))))</f>
        <v>0</v>
      </c>
      <c r="X122" s="6" t="str">
        <f>+'EV PRECIO REFERENCIA'!X122</f>
        <v/>
      </c>
      <c r="Y122" s="5" t="str">
        <f>+'EV PRECIO REFERENCIA'!Z122</f>
        <v>NO CUMPLE</v>
      </c>
      <c r="Z122" s="6">
        <f>+IF(Y122="NO OFERTADO",0,IF(Y122="NO CUMPLE EV TECNICA",0,IF(Y122="NO CUMPLE",0,IF(Y122="CUMPLE",('PRECIOS UNITARIOS'!$BB122*500)/X122))))</f>
        <v>0</v>
      </c>
      <c r="AA122" s="260" t="str">
        <f>+'PRECIOS UNITARIOS'!X122</f>
        <v/>
      </c>
      <c r="AB122" s="5" t="str">
        <f>+'EV PRECIO REFERENCIA'!AF122</f>
        <v>NO CUMPLE</v>
      </c>
      <c r="AC122" s="6">
        <f>+IF(AB122="NO OFERTADO",0,IF(AB122="NO CUMPLE EV TECNICA",0,IF(AB122="NO CUMPLE",0,IF(AB122="CUMPLE",('PRECIOS UNITARIOS'!$BB122*500)/AA122))))</f>
        <v>0</v>
      </c>
      <c r="AD122" s="5" t="str">
        <f>+'PRECIOS UNITARIOS'!Z122</f>
        <v/>
      </c>
      <c r="AE122" s="5" t="str">
        <f>+'EV PRECIO REFERENCIA'!AI122</f>
        <v>NO CUMPLE</v>
      </c>
      <c r="AF122" s="6">
        <f>+IF(AE122="NO OFERTADO",0,IF(AE122="NO CUMPLE EV TECNICA",0,IF(AE122="NO CUMPLE",0,IF(AE122="CUMPLE",('PRECIOS UNITARIOS'!$BB122*500)/AD122))))</f>
        <v>0</v>
      </c>
      <c r="AG122" s="5" t="str">
        <f>+'PRECIOS UNITARIOS'!AB122</f>
        <v/>
      </c>
      <c r="AH122" s="5" t="str">
        <f>+'EV PRECIO REFERENCIA'!AL122</f>
        <v>NO CUMPLE</v>
      </c>
      <c r="AI122" s="6">
        <f>+IF(AH122="NO OFERTADO",0,IF(AH122="NO CUMPLE EV TECNICA",0,IF(AH122="NO CUMPLE",0,IF(AH122="CUMPLE",('PRECIOS UNITARIOS'!$BB122*500)/AG122))))</f>
        <v>0</v>
      </c>
      <c r="AJ122" s="5" t="str">
        <f>+'PRECIOS UNITARIOS'!AD122</f>
        <v/>
      </c>
      <c r="AK122" s="5" t="str">
        <f>+'EV PRECIO REFERENCIA'!AO122</f>
        <v>NO CUMPLE</v>
      </c>
      <c r="AL122" s="6">
        <f>+IF(AK122="NO OFERTADO",0,IF(AK122="NO CUMPLE EV TECNICA",0,IF(AK122="NO CUMPLE",0,IF(AK122="CUMPLE",('PRECIOS UNITARIOS'!$BB122*500)/AJ122))))</f>
        <v>0</v>
      </c>
      <c r="AM122" s="5" t="str">
        <f>+'PRECIOS UNITARIOS'!AF122</f>
        <v/>
      </c>
      <c r="AN122" s="5" t="str">
        <f>+'EV PRECIO REFERENCIA'!AR122</f>
        <v>NO CUMPLE</v>
      </c>
      <c r="AO122" s="6">
        <f>+IF(AN122="NO OFERTADO",0,IF(AN122="NO CUMPLE EV TECNICA",0,IF(AN122="NO CUMPLE",0,IF(AN122="CUMPLE",('PRECIOS UNITARIOS'!$BB122*500)/AM122))))</f>
        <v>0</v>
      </c>
      <c r="AP122" s="5" t="str">
        <f>+'PRECIOS UNITARIOS'!AH122</f>
        <v/>
      </c>
      <c r="AQ122" s="5" t="str">
        <f>+'EV PRECIO REFERENCIA'!AU122</f>
        <v>NO CUMPLE</v>
      </c>
      <c r="AR122" s="6">
        <f>+IF(AQ122="NO OFERTADO",0,IF(AQ122="NO CUMPLE EV TECNICA",0,IF(AQ122="NO CUMPLE",0,IF(AQ122="CUMPLE",('PRECIOS UNITARIOS'!$BB122*500)/AP122))))</f>
        <v>0</v>
      </c>
      <c r="AS122" s="5" t="str">
        <f>+'PRECIOS UNITARIOS'!AJ122</f>
        <v/>
      </c>
      <c r="AT122" s="5" t="str">
        <f>+'EV PRECIO REFERENCIA'!AX122</f>
        <v>NO CUMPLE</v>
      </c>
      <c r="AU122" s="6">
        <f>+IF(AT122="NO OFERTADO",0,IF(AT122="NO CUMPLE EV TECNICA",0,IF(AT122="NO CUMPLE",0,IF(AT122="CUMPLE",('PRECIOS UNITARIOS'!$BB122*500)/AS122))))</f>
        <v>0</v>
      </c>
      <c r="AV122" s="5" t="str">
        <f>+'EV PRECIO REFERENCIA'!AY122</f>
        <v/>
      </c>
      <c r="AW122" s="5" t="str">
        <f>+'EV PRECIO REFERENCIA'!BA122</f>
        <v>NO CUMPLE</v>
      </c>
      <c r="AX122" s="6">
        <f>+IF(AW122="NO OFERTADO",0,IF(AW122="NO CUMPLE EV TECNICA",0,IF(AW122="NO CUMPLE",0,IF(AW122="CUMPLE",('PRECIOS UNITARIOS'!$BB122*500)/AV122))))</f>
        <v>0</v>
      </c>
      <c r="AY122" s="5" t="str">
        <f>+'EV PRECIO REFERENCIA'!BB122</f>
        <v/>
      </c>
      <c r="AZ122" s="5" t="str">
        <f>+'EV PRECIO REFERENCIA'!BD122</f>
        <v>NO CUMPLE</v>
      </c>
      <c r="BA122" s="6">
        <f>+IF(AZ122="NO OFERTADO",0,IF(AZ122="NO CUMPLE EV TECNICA",0,IF(AZ122="NO CUMPLE",0,IF(AZ122="CUMPLE",('PRECIOS UNITARIOS'!$BB122*500)/AY122))))</f>
        <v>0</v>
      </c>
      <c r="BB122" s="5" t="str">
        <f>+'PRECIOS UNITARIOS'!AP122</f>
        <v/>
      </c>
      <c r="BC122" s="5" t="str">
        <f>+'EV PRECIO REFERENCIA'!BG122</f>
        <v>NO CUMPLE</v>
      </c>
      <c r="BD122" s="6">
        <f>+IF(BC122="NO OFERTADO",0,IF(BC122="NO CUMPLE EV TECNICA",0,IF(BC122="NO CUMPLE",0,IF(BC122="CUMPLE",('PRECIOS UNITARIOS'!$BB122*500)/BB122))))</f>
        <v>0</v>
      </c>
      <c r="BE122" s="5" t="str">
        <f>+'PRECIOS UNITARIOS'!AR122</f>
        <v/>
      </c>
      <c r="BF122" s="5" t="str">
        <f>+'EV PRECIO REFERENCIA'!BJ122</f>
        <v>NO CUMPLE</v>
      </c>
      <c r="BG122" s="6">
        <f>+IF(BF122="NO OFERTADO",0,IF(BF122="NO CUMPLE EV TECNICA",0,IF(BF122="NO CUMPLE",0,IF(BF122="CUMPLE",('PRECIOS UNITARIOS'!$BB122*500)/BE122))))</f>
        <v>0</v>
      </c>
      <c r="BH122" s="5" t="str">
        <f>+'EV PRECIO REFERENCIA'!BK122</f>
        <v/>
      </c>
      <c r="BI122" s="5" t="str">
        <f>+'EV PRECIO REFERENCIA'!BM122</f>
        <v>NO CUMPLE</v>
      </c>
      <c r="BJ122" s="6">
        <f>+IF(BI122="NO OFERTADO",0,IF(BI122="NO CUMPLE EV TECNICA",0,IF(BI122="NO CUMPLE",0,IF(BI122="CUMPLE",('PRECIOS UNITARIOS'!$BB122*500)/BH122))))</f>
        <v>0</v>
      </c>
      <c r="BK122" s="5" t="str">
        <f>+'EV PRECIO REFERENCIA'!BQ122</f>
        <v/>
      </c>
      <c r="BL122" s="5" t="str">
        <f>+'EV PRECIO REFERENCIA'!BS122</f>
        <v>NO CUMPLE</v>
      </c>
      <c r="BM122" s="6">
        <f>+IF(BL122="NO OFERTADO",0,IF(BL122="NO CUMPLE EV TECNICA",0,IF(BL122="NO CUMPLE",0,IF(BL122="CUMPLE",('PRECIOS UNITARIOS'!$BB122*500)/BK122))))</f>
        <v>0</v>
      </c>
      <c r="BN122" s="5" t="str">
        <f>+'PRECIOS UNITARIOS'!AX122</f>
        <v/>
      </c>
      <c r="BO122" s="5" t="str">
        <f>+'EV PRECIO REFERENCIA'!BV122</f>
        <v>NO CUMPLE</v>
      </c>
      <c r="BP122" s="6">
        <f>+IF(BO122="NO OFERTADO",0,IF(BO122="NO CUMPLE EV TECNICA",0,IF(BO122="NO CUMPLE",0,IF(BO122="CUMPLE",('PRECIOS UNITARIOS'!$BB122*500)/BN122))))</f>
        <v>0</v>
      </c>
      <c r="BQ122" s="6">
        <f t="shared" si="12"/>
        <v>500</v>
      </c>
      <c r="BR122" s="6" t="s">
        <v>730</v>
      </c>
      <c r="BS122" s="6">
        <f>MAX($K122,$N122,$Q122,$T122,$AF122,$AI122,$AL122,$AO122,$AU122,$BD122,$BG122,$BP122,$AC122,$Z122,$W122,$BM122,)</f>
        <v>500</v>
      </c>
      <c r="BT122" s="6" t="s">
        <v>734</v>
      </c>
      <c r="BU122" s="6">
        <f>MAX($K122,$N122,$T122,$AF122,$AI122,$AL122,$AO122,$AU122,$BD122,$BG122,$BP122,$AC122,$Z122,$W122,$BM122,)</f>
        <v>0</v>
      </c>
      <c r="BV122" s="6" t="s">
        <v>1023</v>
      </c>
      <c r="BW122" s="154" t="str">
        <f>+BR122</f>
        <v>RAFAEL ANTONIO SALAMANCA</v>
      </c>
      <c r="BX122" s="3" t="e">
        <v>#N/A</v>
      </c>
    </row>
    <row r="123" spans="1:77" ht="76.5" x14ac:dyDescent="0.2">
      <c r="A123" s="18">
        <f t="shared" si="11"/>
        <v>114</v>
      </c>
      <c r="B123" s="22" t="str">
        <f>VLOOKUP(A123,'PRECIOS UNITARIOS'!A123:B454,2,0)</f>
        <v>DM1960</v>
      </c>
      <c r="C123" s="135" t="str">
        <f>VLOOKUP(A123,'PRECIOS UNITARIOS'!A123:C454,3,0)</f>
        <v>KIT CPAP NASAL DESECHABLE TALLA XS O MEDIDA DE PERIMETRO CEFALICO 10-22 CMS (INCLUYE SISTEMA INTERFASE VENTILACION NO INVASIVA NEONATAL CPAP,  GORRO, MASCARA NEONATAL NO INVASIVA, PRONG)</v>
      </c>
      <c r="D123" s="18">
        <f>VLOOKUP(A123,'PRECIOS UNITARIOS'!A123:D454,4,0)</f>
        <v>1</v>
      </c>
      <c r="E123" s="23" t="str">
        <f>VLOOKUP(A123,'PRECIOS UNITARIOS'!A123:E454,5,0)</f>
        <v>UN</v>
      </c>
      <c r="F123" s="23">
        <f>VLOOKUP(A123,'PRECIOS UNITARIOS'!A123:F454,6,0)</f>
        <v>306924.79999999999</v>
      </c>
      <c r="G123" s="23">
        <f>VLOOKUP(A123,'PRECIOS UNITARIOS'!A123:G454,7,0)</f>
        <v>1</v>
      </c>
      <c r="H123" s="23">
        <f t="shared" si="13"/>
        <v>306924.79999999999</v>
      </c>
      <c r="I123" s="5" t="str">
        <f>+'EV PRECIO REFERENCIA'!I123</f>
        <v/>
      </c>
      <c r="J123" s="5" t="str">
        <f>+'EV PRECIO REFERENCIA'!K123</f>
        <v>NO CUMPLE</v>
      </c>
      <c r="K123" s="6">
        <f>+IF(J123="NO OFERTADO",0,IF(J123="NO CUMPLE EV TECNICA",0,IF(J123="NO CUMPLE",0,IF(J123="CUMPLE",('PRECIOS UNITARIOS'!$BB123*500)/I123))))</f>
        <v>0</v>
      </c>
      <c r="L123" s="5" t="str">
        <f>+'EV PRECIO REFERENCIA'!L123</f>
        <v/>
      </c>
      <c r="M123" s="5" t="str">
        <f>+'EV PRECIO REFERENCIA'!N123</f>
        <v>NO CUMPLE</v>
      </c>
      <c r="N123" s="6">
        <f>+IF(M123="NO OFERTADO",0,IF(M123="NO CUMPLE EV TECNICA",0,IF(M123="NO CUMPLE",0,IF(M123="CUMPLE",('PRECIOS UNITARIOS'!$BB123*500)/L123))))</f>
        <v>0</v>
      </c>
      <c r="O123" s="5">
        <f>+'PRECIOS UNITARIOS'!N123</f>
        <v>306925</v>
      </c>
      <c r="P123" s="5" t="str">
        <f>+'EV PRECIO REFERENCIA'!Q123</f>
        <v>CUMPLE</v>
      </c>
      <c r="Q123" s="6">
        <f>+IF(P123="NO OFERTADO",0,IF(P123="NO CUMPLE EV TECNICA",0,IF(P123="NO CUMPLE",0,IF(P123="CUMPLE",('PRECIOS UNITARIOS'!$BB123*500)/O123))))</f>
        <v>500</v>
      </c>
      <c r="R123" s="5" t="str">
        <f>+'PRECIOS UNITARIOS'!P123</f>
        <v/>
      </c>
      <c r="S123" s="5" t="str">
        <f>+'EV PRECIO REFERENCIA'!T123</f>
        <v>NO CUMPLE</v>
      </c>
      <c r="T123" s="6">
        <f>+IF(S123="NO OFERTADO",0,IF(S123="NO CUMPLE EV TECNICA",0,IF(S123="NO CUMPLE",0,IF(S123="CUMPLE",('PRECIOS UNITARIOS'!$BB123*500)/R123))))</f>
        <v>0</v>
      </c>
      <c r="U123" s="6" t="str">
        <f>+'EV PRECIO REFERENCIA'!U123</f>
        <v/>
      </c>
      <c r="V123" s="5" t="str">
        <f>+'EV PRECIO REFERENCIA'!W123</f>
        <v>NO CUMPLE</v>
      </c>
      <c r="W123" s="6">
        <f>+IF(V123="NO OFERTADO",0,IF(V123="NO CUMPLE EV TECNICA",0,IF(V123="NO CUMPLE",0,IF(V123="CUMPLE",('PRECIOS UNITARIOS'!$BB123*500)/U123))))</f>
        <v>0</v>
      </c>
      <c r="X123" s="6" t="str">
        <f>+'EV PRECIO REFERENCIA'!X123</f>
        <v/>
      </c>
      <c r="Y123" s="5" t="str">
        <f>+'EV PRECIO REFERENCIA'!Z123</f>
        <v>NO CUMPLE</v>
      </c>
      <c r="Z123" s="6">
        <f>+IF(Y123="NO OFERTADO",0,IF(Y123="NO CUMPLE EV TECNICA",0,IF(Y123="NO CUMPLE",0,IF(Y123="CUMPLE",('PRECIOS UNITARIOS'!$BB123*500)/X123))))</f>
        <v>0</v>
      </c>
      <c r="AA123" s="260" t="str">
        <f>+'PRECIOS UNITARIOS'!X123</f>
        <v/>
      </c>
      <c r="AB123" s="5" t="str">
        <f>+'EV PRECIO REFERENCIA'!AF123</f>
        <v>NO CUMPLE</v>
      </c>
      <c r="AC123" s="6">
        <f>+IF(AB123="NO OFERTADO",0,IF(AB123="NO CUMPLE EV TECNICA",0,IF(AB123="NO CUMPLE",0,IF(AB123="CUMPLE",('PRECIOS UNITARIOS'!$BB123*500)/AA123))))</f>
        <v>0</v>
      </c>
      <c r="AD123" s="5" t="str">
        <f>+'PRECIOS UNITARIOS'!Z123</f>
        <v/>
      </c>
      <c r="AE123" s="5" t="str">
        <f>+'EV PRECIO REFERENCIA'!AI123</f>
        <v>NO CUMPLE</v>
      </c>
      <c r="AF123" s="6">
        <f>+IF(AE123="NO OFERTADO",0,IF(AE123="NO CUMPLE EV TECNICA",0,IF(AE123="NO CUMPLE",0,IF(AE123="CUMPLE",('PRECIOS UNITARIOS'!$BB123*500)/AD123))))</f>
        <v>0</v>
      </c>
      <c r="AG123" s="5" t="str">
        <f>+'PRECIOS UNITARIOS'!AB123</f>
        <v/>
      </c>
      <c r="AH123" s="5" t="str">
        <f>+'EV PRECIO REFERENCIA'!AL123</f>
        <v>NO CUMPLE</v>
      </c>
      <c r="AI123" s="6">
        <f>+IF(AH123="NO OFERTADO",0,IF(AH123="NO CUMPLE EV TECNICA",0,IF(AH123="NO CUMPLE",0,IF(AH123="CUMPLE",('PRECIOS UNITARIOS'!$BB123*500)/AG123))))</f>
        <v>0</v>
      </c>
      <c r="AJ123" s="5" t="str">
        <f>+'PRECIOS UNITARIOS'!AD123</f>
        <v/>
      </c>
      <c r="AK123" s="5" t="str">
        <f>+'EV PRECIO REFERENCIA'!AO123</f>
        <v>NO CUMPLE</v>
      </c>
      <c r="AL123" s="6">
        <f>+IF(AK123="NO OFERTADO",0,IF(AK123="NO CUMPLE EV TECNICA",0,IF(AK123="NO CUMPLE",0,IF(AK123="CUMPLE",('PRECIOS UNITARIOS'!$BB123*500)/AJ123))))</f>
        <v>0</v>
      </c>
      <c r="AM123" s="5" t="str">
        <f>+'PRECIOS UNITARIOS'!AF123</f>
        <v/>
      </c>
      <c r="AN123" s="5" t="str">
        <f>+'EV PRECIO REFERENCIA'!AR123</f>
        <v>NO CUMPLE</v>
      </c>
      <c r="AO123" s="6">
        <f>+IF(AN123="NO OFERTADO",0,IF(AN123="NO CUMPLE EV TECNICA",0,IF(AN123="NO CUMPLE",0,IF(AN123="CUMPLE",('PRECIOS UNITARIOS'!$BB123*500)/AM123))))</f>
        <v>0</v>
      </c>
      <c r="AP123" s="5" t="str">
        <f>+'PRECIOS UNITARIOS'!AH123</f>
        <v/>
      </c>
      <c r="AQ123" s="5" t="str">
        <f>+'EV PRECIO REFERENCIA'!AU123</f>
        <v>NO CUMPLE</v>
      </c>
      <c r="AR123" s="6">
        <f>+IF(AQ123="NO OFERTADO",0,IF(AQ123="NO CUMPLE EV TECNICA",0,IF(AQ123="NO CUMPLE",0,IF(AQ123="CUMPLE",('PRECIOS UNITARIOS'!$BB123*500)/AP123))))</f>
        <v>0</v>
      </c>
      <c r="AS123" s="5" t="str">
        <f>+'PRECIOS UNITARIOS'!AJ123</f>
        <v/>
      </c>
      <c r="AT123" s="5" t="str">
        <f>+'EV PRECIO REFERENCIA'!AX123</f>
        <v>NO CUMPLE</v>
      </c>
      <c r="AU123" s="6">
        <f>+IF(AT123="NO OFERTADO",0,IF(AT123="NO CUMPLE EV TECNICA",0,IF(AT123="NO CUMPLE",0,IF(AT123="CUMPLE",('PRECIOS UNITARIOS'!$BB123*500)/AS123))))</f>
        <v>0</v>
      </c>
      <c r="AV123" s="5" t="str">
        <f>+'EV PRECIO REFERENCIA'!AY123</f>
        <v/>
      </c>
      <c r="AW123" s="5" t="str">
        <f>+'EV PRECIO REFERENCIA'!BA123</f>
        <v>NO CUMPLE</v>
      </c>
      <c r="AX123" s="6">
        <f>+IF(AW123="NO OFERTADO",0,IF(AW123="NO CUMPLE EV TECNICA",0,IF(AW123="NO CUMPLE",0,IF(AW123="CUMPLE",('PRECIOS UNITARIOS'!$BB123*500)/AV123))))</f>
        <v>0</v>
      </c>
      <c r="AY123" s="5" t="str">
        <f>+'EV PRECIO REFERENCIA'!BB123</f>
        <v/>
      </c>
      <c r="AZ123" s="5" t="str">
        <f>+'EV PRECIO REFERENCIA'!BD123</f>
        <v>NO CUMPLE</v>
      </c>
      <c r="BA123" s="6">
        <f>+IF(AZ123="NO OFERTADO",0,IF(AZ123="NO CUMPLE EV TECNICA",0,IF(AZ123="NO CUMPLE",0,IF(AZ123="CUMPLE",('PRECIOS UNITARIOS'!$BB123*500)/AY123))))</f>
        <v>0</v>
      </c>
      <c r="BB123" s="5" t="str">
        <f>+'PRECIOS UNITARIOS'!AP123</f>
        <v/>
      </c>
      <c r="BC123" s="5" t="str">
        <f>+'EV PRECIO REFERENCIA'!BG123</f>
        <v>NO CUMPLE</v>
      </c>
      <c r="BD123" s="6">
        <f>+IF(BC123="NO OFERTADO",0,IF(BC123="NO CUMPLE EV TECNICA",0,IF(BC123="NO CUMPLE",0,IF(BC123="CUMPLE",('PRECIOS UNITARIOS'!$BB123*500)/BB123))))</f>
        <v>0</v>
      </c>
      <c r="BE123" s="5" t="str">
        <f>+'PRECIOS UNITARIOS'!AR123</f>
        <v/>
      </c>
      <c r="BF123" s="5" t="str">
        <f>+'EV PRECIO REFERENCIA'!BJ123</f>
        <v>NO CUMPLE</v>
      </c>
      <c r="BG123" s="6">
        <f>+IF(BF123="NO OFERTADO",0,IF(BF123="NO CUMPLE EV TECNICA",0,IF(BF123="NO CUMPLE",0,IF(BF123="CUMPLE",('PRECIOS UNITARIOS'!$BB123*500)/BE123))))</f>
        <v>0</v>
      </c>
      <c r="BH123" s="5" t="str">
        <f>+'EV PRECIO REFERENCIA'!BK123</f>
        <v/>
      </c>
      <c r="BI123" s="5" t="str">
        <f>+'EV PRECIO REFERENCIA'!BM123</f>
        <v>NO CUMPLE</v>
      </c>
      <c r="BJ123" s="6">
        <f>+IF(BI123="NO OFERTADO",0,IF(BI123="NO CUMPLE EV TECNICA",0,IF(BI123="NO CUMPLE",0,IF(BI123="CUMPLE",('PRECIOS UNITARIOS'!$BB123*500)/BH123))))</f>
        <v>0</v>
      </c>
      <c r="BK123" s="5" t="str">
        <f>+'EV PRECIO REFERENCIA'!BQ123</f>
        <v/>
      </c>
      <c r="BL123" s="5" t="str">
        <f>+'EV PRECIO REFERENCIA'!BS123</f>
        <v>NO CUMPLE</v>
      </c>
      <c r="BM123" s="6">
        <f>+IF(BL123="NO OFERTADO",0,IF(BL123="NO CUMPLE EV TECNICA",0,IF(BL123="NO CUMPLE",0,IF(BL123="CUMPLE",('PRECIOS UNITARIOS'!$BB123*500)/BK123))))</f>
        <v>0</v>
      </c>
      <c r="BN123" s="5" t="str">
        <f>+'PRECIOS UNITARIOS'!AX123</f>
        <v/>
      </c>
      <c r="BO123" s="5" t="str">
        <f>+'EV PRECIO REFERENCIA'!BV123</f>
        <v>NO CUMPLE</v>
      </c>
      <c r="BP123" s="6">
        <f>+IF(BO123="NO OFERTADO",0,IF(BO123="NO CUMPLE EV TECNICA",0,IF(BO123="NO CUMPLE",0,IF(BO123="CUMPLE",('PRECIOS UNITARIOS'!$BB123*500)/BN123))))</f>
        <v>0</v>
      </c>
      <c r="BQ123" s="6">
        <f t="shared" si="12"/>
        <v>500</v>
      </c>
      <c r="BR123" s="6" t="s">
        <v>1029</v>
      </c>
      <c r="BS123" s="6">
        <f>MAX($K123,$N123,$T123,$AF123,$AI123,$AL123,$AO123,$AU123,$BD123,$BG123,$BP123,$AC123,$Z123,$W123,$BA123,$BM123,)</f>
        <v>0</v>
      </c>
      <c r="BT123" s="6" t="s">
        <v>1025</v>
      </c>
      <c r="BU123" s="6">
        <v>0</v>
      </c>
      <c r="BV123" s="6" t="s">
        <v>1023</v>
      </c>
      <c r="BW123" s="154" t="str">
        <f>+BR123</f>
        <v>RAFAEL ANTONIO SALAMANCA/DEPOSITOS DE DROGAS BOYACA</v>
      </c>
      <c r="BX123" s="3" t="e">
        <v>#N/A</v>
      </c>
    </row>
    <row r="124" spans="1:77" ht="38.25" x14ac:dyDescent="0.2">
      <c r="A124" s="18">
        <f t="shared" si="11"/>
        <v>115</v>
      </c>
      <c r="B124" s="22" t="str">
        <f>VLOOKUP(A124,'PRECIOS UNITARIOS'!A124:B455,2,0)</f>
        <v>DM2700</v>
      </c>
      <c r="C124" s="135" t="str">
        <f>VLOOKUP(A124,'PRECIOS UNITARIOS'!A124:C455,3,0)</f>
        <v>KIT DE CEPILLOS DE LIMPIEZA CON CERDAS DE NYLON ANTIMICROBIANAS DE CANULA DE SUCCION (11FR)</v>
      </c>
      <c r="D124" s="18">
        <f>VLOOKUP(A124,'PRECIOS UNITARIOS'!A124:D455,4,0)</f>
        <v>1</v>
      </c>
      <c r="E124" s="23" t="str">
        <f>VLOOKUP(A124,'PRECIOS UNITARIOS'!A124:E455,5,0)</f>
        <v>UN</v>
      </c>
      <c r="F124" s="23">
        <f>VLOOKUP(A124,'PRECIOS UNITARIOS'!A124:F455,6,0)</f>
        <v>157080</v>
      </c>
      <c r="G124" s="23">
        <f>VLOOKUP(A124,'PRECIOS UNITARIOS'!A124:G455,7,0)</f>
        <v>1</v>
      </c>
      <c r="H124" s="23">
        <f t="shared" si="13"/>
        <v>157080</v>
      </c>
      <c r="I124" s="5" t="str">
        <f>+'EV PRECIO REFERENCIA'!I124</f>
        <v/>
      </c>
      <c r="J124" s="5" t="str">
        <f>+'EV PRECIO REFERENCIA'!K124</f>
        <v>NO CUMPLE</v>
      </c>
      <c r="K124" s="6">
        <f>+IF(J124="NO OFERTADO",0,IF(J124="NO CUMPLE EV TECNICA",0,IF(J124="NO CUMPLE",0,IF(J124="CUMPLE",('PRECIOS UNITARIOS'!$BB124*500)/I124))))</f>
        <v>0</v>
      </c>
      <c r="L124" s="5" t="str">
        <f>+'EV PRECIO REFERENCIA'!L124</f>
        <v/>
      </c>
      <c r="M124" s="5" t="str">
        <f>+'EV PRECIO REFERENCIA'!N124</f>
        <v>NO CUMPLE</v>
      </c>
      <c r="N124" s="6">
        <f>+IF(M124="NO OFERTADO",0,IF(M124="NO CUMPLE EV TECNICA",0,IF(M124="NO CUMPLE",0,IF(M124="CUMPLE",('PRECIOS UNITARIOS'!$BB124*500)/L124))))</f>
        <v>0</v>
      </c>
      <c r="O124" s="5" t="str">
        <f>+'PRECIOS UNITARIOS'!N124</f>
        <v/>
      </c>
      <c r="P124" s="5" t="str">
        <f>+'EV PRECIO REFERENCIA'!Q124</f>
        <v>NO CUMPLE</v>
      </c>
      <c r="Q124" s="6">
        <f>+IF(P124="NO OFERTADO",0,IF(P124="NO CUMPLE EV TECNICA",0,IF(P124="NO CUMPLE",0,IF(P124="CUMPLE",('PRECIOS UNITARIOS'!$BB124*500)/O124))))</f>
        <v>0</v>
      </c>
      <c r="R124" s="5" t="str">
        <f>+'PRECIOS UNITARIOS'!P124</f>
        <v/>
      </c>
      <c r="S124" s="5" t="str">
        <f>+'EV PRECIO REFERENCIA'!T124</f>
        <v>NO CUMPLE</v>
      </c>
      <c r="T124" s="6">
        <f>+IF(S124="NO OFERTADO",0,IF(S124="NO CUMPLE EV TECNICA",0,IF(S124="NO CUMPLE",0,IF(S124="CUMPLE",('PRECIOS UNITARIOS'!$BB124*500)/R124))))</f>
        <v>0</v>
      </c>
      <c r="U124" s="6" t="str">
        <f>+'EV PRECIO REFERENCIA'!U124</f>
        <v/>
      </c>
      <c r="V124" s="5" t="str">
        <f>+'EV PRECIO REFERENCIA'!W124</f>
        <v>NO CUMPLE</v>
      </c>
      <c r="W124" s="6">
        <f>+IF(V124="NO OFERTADO",0,IF(V124="NO CUMPLE EV TECNICA",0,IF(V124="NO CUMPLE",0,IF(V124="CUMPLE",('PRECIOS UNITARIOS'!$BB124*500)/U124))))</f>
        <v>0</v>
      </c>
      <c r="X124" s="6" t="str">
        <f>+'EV PRECIO REFERENCIA'!X124</f>
        <v/>
      </c>
      <c r="Y124" s="5" t="str">
        <f>+'EV PRECIO REFERENCIA'!Z124</f>
        <v>NO CUMPLE</v>
      </c>
      <c r="Z124" s="6">
        <f>+IF(Y124="NO OFERTADO",0,IF(Y124="NO CUMPLE EV TECNICA",0,IF(Y124="NO CUMPLE",0,IF(Y124="CUMPLE",('PRECIOS UNITARIOS'!$BB124*500)/X124))))</f>
        <v>0</v>
      </c>
      <c r="AA124" s="260" t="str">
        <f>+'PRECIOS UNITARIOS'!X124</f>
        <v/>
      </c>
      <c r="AB124" s="5" t="str">
        <f>+'EV PRECIO REFERENCIA'!AF124</f>
        <v>NO CUMPLE</v>
      </c>
      <c r="AC124" s="6">
        <f>+IF(AB124="NO OFERTADO",0,IF(AB124="NO CUMPLE EV TECNICA",0,IF(AB124="NO CUMPLE",0,IF(AB124="CUMPLE",('PRECIOS UNITARIOS'!$BB124*500)/AA124))))</f>
        <v>0</v>
      </c>
      <c r="AD124" s="5" t="str">
        <f>+'PRECIOS UNITARIOS'!Z124</f>
        <v/>
      </c>
      <c r="AE124" s="5" t="str">
        <f>+'EV PRECIO REFERENCIA'!AI124</f>
        <v>NO CUMPLE</v>
      </c>
      <c r="AF124" s="6">
        <f>+IF(AE124="NO OFERTADO",0,IF(AE124="NO CUMPLE EV TECNICA",0,IF(AE124="NO CUMPLE",0,IF(AE124="CUMPLE",('PRECIOS UNITARIOS'!$BB124*500)/AD124))))</f>
        <v>0</v>
      </c>
      <c r="AG124" s="5" t="str">
        <f>+'PRECIOS UNITARIOS'!AB124</f>
        <v/>
      </c>
      <c r="AH124" s="5" t="str">
        <f>+'EV PRECIO REFERENCIA'!AL124</f>
        <v>NO CUMPLE</v>
      </c>
      <c r="AI124" s="6">
        <f>+IF(AH124="NO OFERTADO",0,IF(AH124="NO CUMPLE EV TECNICA",0,IF(AH124="NO CUMPLE",0,IF(AH124="CUMPLE",('PRECIOS UNITARIOS'!$BB124*500)/AG124))))</f>
        <v>0</v>
      </c>
      <c r="AJ124" s="5" t="str">
        <f>+'PRECIOS UNITARIOS'!AD124</f>
        <v/>
      </c>
      <c r="AK124" s="5" t="str">
        <f>+'EV PRECIO REFERENCIA'!AO124</f>
        <v>NO CUMPLE</v>
      </c>
      <c r="AL124" s="6">
        <f>+IF(AK124="NO OFERTADO",0,IF(AK124="NO CUMPLE EV TECNICA",0,IF(AK124="NO CUMPLE",0,IF(AK124="CUMPLE",('PRECIOS UNITARIOS'!$BB124*500)/AJ124))))</f>
        <v>0</v>
      </c>
      <c r="AM124" s="5" t="str">
        <f>+'PRECIOS UNITARIOS'!AF124</f>
        <v/>
      </c>
      <c r="AN124" s="5" t="str">
        <f>+'EV PRECIO REFERENCIA'!AR124</f>
        <v>NO CUMPLE</v>
      </c>
      <c r="AO124" s="6">
        <f>+IF(AN124="NO OFERTADO",0,IF(AN124="NO CUMPLE EV TECNICA",0,IF(AN124="NO CUMPLE",0,IF(AN124="CUMPLE",('PRECIOS UNITARIOS'!$BB124*500)/AM124))))</f>
        <v>0</v>
      </c>
      <c r="AP124" s="5" t="str">
        <f>+'PRECIOS UNITARIOS'!AH124</f>
        <v/>
      </c>
      <c r="AQ124" s="5" t="str">
        <f>+'EV PRECIO REFERENCIA'!AU124</f>
        <v>NO CUMPLE</v>
      </c>
      <c r="AR124" s="6">
        <f>+IF(AQ124="NO OFERTADO",0,IF(AQ124="NO CUMPLE EV TECNICA",0,IF(AQ124="NO CUMPLE",0,IF(AQ124="CUMPLE",('PRECIOS UNITARIOS'!$BB124*500)/AP124))))</f>
        <v>0</v>
      </c>
      <c r="AS124" s="5" t="str">
        <f>+'PRECIOS UNITARIOS'!AJ124</f>
        <v/>
      </c>
      <c r="AT124" s="5" t="str">
        <f>+'EV PRECIO REFERENCIA'!AX124</f>
        <v>NO CUMPLE</v>
      </c>
      <c r="AU124" s="6">
        <f>+IF(AT124="NO OFERTADO",0,IF(AT124="NO CUMPLE EV TECNICA",0,IF(AT124="NO CUMPLE",0,IF(AT124="CUMPLE",('PRECIOS UNITARIOS'!$BB124*500)/AS124))))</f>
        <v>0</v>
      </c>
      <c r="AV124" s="5" t="str">
        <f>+'EV PRECIO REFERENCIA'!AY124</f>
        <v/>
      </c>
      <c r="AW124" s="5" t="str">
        <f>+'EV PRECIO REFERENCIA'!BA124</f>
        <v>NO CUMPLE</v>
      </c>
      <c r="AX124" s="6">
        <f>+IF(AW124="NO OFERTADO",0,IF(AW124="NO CUMPLE EV TECNICA",0,IF(AW124="NO CUMPLE",0,IF(AW124="CUMPLE",('PRECIOS UNITARIOS'!$BB124*500)/AV124))))</f>
        <v>0</v>
      </c>
      <c r="AY124" s="5" t="str">
        <f>+'EV PRECIO REFERENCIA'!BB124</f>
        <v/>
      </c>
      <c r="AZ124" s="5" t="str">
        <f>+'EV PRECIO REFERENCIA'!BD124</f>
        <v>NO CUMPLE</v>
      </c>
      <c r="BA124" s="6">
        <f>+IF(AZ124="NO OFERTADO",0,IF(AZ124="NO CUMPLE EV TECNICA",0,IF(AZ124="NO CUMPLE",0,IF(AZ124="CUMPLE",('PRECIOS UNITARIOS'!$BB124*500)/AY124))))</f>
        <v>0</v>
      </c>
      <c r="BB124" s="5" t="str">
        <f>+'PRECIOS UNITARIOS'!AP124</f>
        <v/>
      </c>
      <c r="BC124" s="5" t="str">
        <f>+'EV PRECIO REFERENCIA'!BG124</f>
        <v>NO CUMPLE</v>
      </c>
      <c r="BD124" s="6">
        <f>+IF(BC124="NO OFERTADO",0,IF(BC124="NO CUMPLE EV TECNICA",0,IF(BC124="NO CUMPLE",0,IF(BC124="CUMPLE",('PRECIOS UNITARIOS'!$BB124*500)/BB124))))</f>
        <v>0</v>
      </c>
      <c r="BE124" s="5" t="str">
        <f>+'PRECIOS UNITARIOS'!AR124</f>
        <v/>
      </c>
      <c r="BF124" s="5" t="str">
        <f>+'EV PRECIO REFERENCIA'!BJ124</f>
        <v>NO CUMPLE</v>
      </c>
      <c r="BG124" s="6">
        <f>+IF(BF124="NO OFERTADO",0,IF(BF124="NO CUMPLE EV TECNICA",0,IF(BF124="NO CUMPLE",0,IF(BF124="CUMPLE",('PRECIOS UNITARIOS'!$BB124*500)/BE124))))</f>
        <v>0</v>
      </c>
      <c r="BH124" s="5" t="str">
        <f>+'EV PRECIO REFERENCIA'!BK124</f>
        <v/>
      </c>
      <c r="BI124" s="5" t="str">
        <f>+'EV PRECIO REFERENCIA'!BM124</f>
        <v>NO CUMPLE</v>
      </c>
      <c r="BJ124" s="6">
        <f>+IF(BI124="NO OFERTADO",0,IF(BI124="NO CUMPLE EV TECNICA",0,IF(BI124="NO CUMPLE",0,IF(BI124="CUMPLE",('PRECIOS UNITARIOS'!$BB124*500)/BH124))))</f>
        <v>0</v>
      </c>
      <c r="BK124" s="5" t="str">
        <f>+'EV PRECIO REFERENCIA'!BQ124</f>
        <v/>
      </c>
      <c r="BL124" s="5" t="str">
        <f>+'EV PRECIO REFERENCIA'!BS124</f>
        <v>NO CUMPLE</v>
      </c>
      <c r="BM124" s="6">
        <f>+IF(BL124="NO OFERTADO",0,IF(BL124="NO CUMPLE EV TECNICA",0,IF(BL124="NO CUMPLE",0,IF(BL124="CUMPLE",('PRECIOS UNITARIOS'!$BB124*500)/BK124))))</f>
        <v>0</v>
      </c>
      <c r="BN124" s="5" t="str">
        <f>+'PRECIOS UNITARIOS'!AX124</f>
        <v/>
      </c>
      <c r="BO124" s="5" t="str">
        <f>+'EV PRECIO REFERENCIA'!BV124</f>
        <v>NO CUMPLE</v>
      </c>
      <c r="BP124" s="6">
        <f>+IF(BO124="NO OFERTADO",0,IF(BO124="NO CUMPLE EV TECNICA",0,IF(BO124="NO CUMPLE",0,IF(BO124="CUMPLE",('PRECIOS UNITARIOS'!$BB124*500)/BN124))))</f>
        <v>0</v>
      </c>
      <c r="BQ124" s="6">
        <f t="shared" si="12"/>
        <v>0</v>
      </c>
      <c r="BR124" s="6" t="s">
        <v>847</v>
      </c>
      <c r="BS124" s="6">
        <v>0</v>
      </c>
      <c r="BT124" s="6" t="s">
        <v>847</v>
      </c>
      <c r="BU124" s="6">
        <v>0</v>
      </c>
      <c r="BV124" s="6" t="s">
        <v>847</v>
      </c>
      <c r="BW124" s="154" t="s">
        <v>823</v>
      </c>
      <c r="BX124" s="3" t="s">
        <v>494</v>
      </c>
    </row>
    <row r="125" spans="1:77" ht="38.25" x14ac:dyDescent="0.2">
      <c r="A125" s="18">
        <f t="shared" si="11"/>
        <v>116</v>
      </c>
      <c r="B125" s="22" t="str">
        <f>VLOOKUP(A125,'PRECIOS UNITARIOS'!A125:B456,2,0)</f>
        <v>DM1957</v>
      </c>
      <c r="C125" s="135" t="str">
        <f>VLOOKUP(A125,'PRECIOS UNITARIOS'!A125:C456,3,0)</f>
        <v>KIT DE JERINGAS INYECTOR STELLANT D CT P/SDSCTP-S</v>
      </c>
      <c r="D125" s="18">
        <f>VLOOKUP(A125,'PRECIOS UNITARIOS'!A125:D456,4,0)</f>
        <v>1</v>
      </c>
      <c r="E125" s="23" t="str">
        <f>VLOOKUP(A125,'PRECIOS UNITARIOS'!A125:E456,5,0)</f>
        <v>UN</v>
      </c>
      <c r="F125" s="23">
        <f>VLOOKUP(A125,'PRECIOS UNITARIOS'!A125:F456,6,0)</f>
        <v>129562.44</v>
      </c>
      <c r="G125" s="23">
        <f>VLOOKUP(A125,'PRECIOS UNITARIOS'!A125:G456,7,0)</f>
        <v>52</v>
      </c>
      <c r="H125" s="23">
        <f t="shared" si="13"/>
        <v>6737246.8799999999</v>
      </c>
      <c r="I125" s="5" t="str">
        <f>+'EV PRECIO REFERENCIA'!I125</f>
        <v/>
      </c>
      <c r="J125" s="5" t="str">
        <f>+'EV PRECIO REFERENCIA'!K125</f>
        <v>NO CUMPLE</v>
      </c>
      <c r="K125" s="6">
        <f>+IF(J125="NO OFERTADO",0,IF(J125="NO CUMPLE EV TECNICA",0,IF(J125="NO CUMPLE",0,IF(J125="CUMPLE",('PRECIOS UNITARIOS'!$BB125*500)/I125))))</f>
        <v>0</v>
      </c>
      <c r="L125" s="5" t="str">
        <f>+'EV PRECIO REFERENCIA'!L125</f>
        <v/>
      </c>
      <c r="M125" s="5" t="str">
        <f>+'EV PRECIO REFERENCIA'!N125</f>
        <v>NO CUMPLE</v>
      </c>
      <c r="N125" s="6">
        <f>+IF(M125="NO OFERTADO",0,IF(M125="NO CUMPLE EV TECNICA",0,IF(M125="NO CUMPLE",0,IF(M125="CUMPLE",('PRECIOS UNITARIOS'!$BB125*500)/L125))))</f>
        <v>0</v>
      </c>
      <c r="O125" s="5">
        <f>+'PRECIOS UNITARIOS'!N125</f>
        <v>129562</v>
      </c>
      <c r="P125" s="5" t="str">
        <f>+'EV PRECIO REFERENCIA'!Q125</f>
        <v>CUMPLE</v>
      </c>
      <c r="Q125" s="6">
        <f>+IF(P125="NO OFERTADO",0,IF(P125="NO CUMPLE EV TECNICA",0,IF(P125="NO CUMPLE",0,IF(P125="CUMPLE",('PRECIOS UNITARIOS'!$BB125*500)/O125))))</f>
        <v>500</v>
      </c>
      <c r="R125" s="5" t="str">
        <f>+'PRECIOS UNITARIOS'!P125</f>
        <v/>
      </c>
      <c r="S125" s="5" t="str">
        <f>+'EV PRECIO REFERENCIA'!T125</f>
        <v>NO CUMPLE</v>
      </c>
      <c r="T125" s="6">
        <f>+IF(S125="NO OFERTADO",0,IF(S125="NO CUMPLE EV TECNICA",0,IF(S125="NO CUMPLE",0,IF(S125="CUMPLE",('PRECIOS UNITARIOS'!$BB125*500)/R125))))</f>
        <v>0</v>
      </c>
      <c r="U125" s="6" t="str">
        <f>+'EV PRECIO REFERENCIA'!U125</f>
        <v/>
      </c>
      <c r="V125" s="5" t="str">
        <f>+'EV PRECIO REFERENCIA'!W125</f>
        <v>NO CUMPLE</v>
      </c>
      <c r="W125" s="6">
        <f>+IF(V125="NO OFERTADO",0,IF(V125="NO CUMPLE EV TECNICA",0,IF(V125="NO CUMPLE",0,IF(V125="CUMPLE",('PRECIOS UNITARIOS'!$BB125*500)/U125))))</f>
        <v>0</v>
      </c>
      <c r="X125" s="6" t="str">
        <f>+'EV PRECIO REFERENCIA'!X125</f>
        <v/>
      </c>
      <c r="Y125" s="5" t="str">
        <f>+'EV PRECIO REFERENCIA'!Z125</f>
        <v>NO CUMPLE</v>
      </c>
      <c r="Z125" s="6">
        <f>+IF(Y125="NO OFERTADO",0,IF(Y125="NO CUMPLE EV TECNICA",0,IF(Y125="NO CUMPLE",0,IF(Y125="CUMPLE",('PRECIOS UNITARIOS'!$BB125*500)/X125))))</f>
        <v>0</v>
      </c>
      <c r="AA125" s="260" t="str">
        <f>+'PRECIOS UNITARIOS'!X125</f>
        <v/>
      </c>
      <c r="AB125" s="5" t="str">
        <f>+'EV PRECIO REFERENCIA'!AF125</f>
        <v>NO CUMPLE</v>
      </c>
      <c r="AC125" s="6">
        <f>+IF(AB125="NO OFERTADO",0,IF(AB125="NO CUMPLE EV TECNICA",0,IF(AB125="NO CUMPLE",0,IF(AB125="CUMPLE",('PRECIOS UNITARIOS'!$BB125*500)/AA125))))</f>
        <v>0</v>
      </c>
      <c r="AD125" s="5" t="str">
        <f>+'PRECIOS UNITARIOS'!Z125</f>
        <v/>
      </c>
      <c r="AE125" s="5" t="str">
        <f>+'EV PRECIO REFERENCIA'!AI125</f>
        <v>NO CUMPLE</v>
      </c>
      <c r="AF125" s="6">
        <f>+IF(AE125="NO OFERTADO",0,IF(AE125="NO CUMPLE EV TECNICA",0,IF(AE125="NO CUMPLE",0,IF(AE125="CUMPLE",('PRECIOS UNITARIOS'!$BB125*500)/AD125))))</f>
        <v>0</v>
      </c>
      <c r="AG125" s="5" t="str">
        <f>+'PRECIOS UNITARIOS'!AB125</f>
        <v/>
      </c>
      <c r="AH125" s="5" t="str">
        <f>+'EV PRECIO REFERENCIA'!AL125</f>
        <v>NO CUMPLE</v>
      </c>
      <c r="AI125" s="6">
        <f>+IF(AH125="NO OFERTADO",0,IF(AH125="NO CUMPLE EV TECNICA",0,IF(AH125="NO CUMPLE",0,IF(AH125="CUMPLE",('PRECIOS UNITARIOS'!$BB125*500)/AG125))))</f>
        <v>0</v>
      </c>
      <c r="AJ125" s="5" t="str">
        <f>+'PRECIOS UNITARIOS'!AD125</f>
        <v/>
      </c>
      <c r="AK125" s="5" t="str">
        <f>+'EV PRECIO REFERENCIA'!AO125</f>
        <v>NO CUMPLE</v>
      </c>
      <c r="AL125" s="6">
        <f>+IF(AK125="NO OFERTADO",0,IF(AK125="NO CUMPLE EV TECNICA",0,IF(AK125="NO CUMPLE",0,IF(AK125="CUMPLE",('PRECIOS UNITARIOS'!$BB125*500)/AJ125))))</f>
        <v>0</v>
      </c>
      <c r="AM125" s="5" t="str">
        <f>+'PRECIOS UNITARIOS'!AF125</f>
        <v/>
      </c>
      <c r="AN125" s="5" t="str">
        <f>+'EV PRECIO REFERENCIA'!AR125</f>
        <v>NO CUMPLE</v>
      </c>
      <c r="AO125" s="6">
        <f>+IF(AN125="NO OFERTADO",0,IF(AN125="NO CUMPLE EV TECNICA",0,IF(AN125="NO CUMPLE",0,IF(AN125="CUMPLE",('PRECIOS UNITARIOS'!$BB125*500)/AM125))))</f>
        <v>0</v>
      </c>
      <c r="AP125" s="5" t="str">
        <f>+'PRECIOS UNITARIOS'!AH125</f>
        <v/>
      </c>
      <c r="AQ125" s="5" t="str">
        <f>+'EV PRECIO REFERENCIA'!AU125</f>
        <v>NO CUMPLE</v>
      </c>
      <c r="AR125" s="6">
        <f>+IF(AQ125="NO OFERTADO",0,IF(AQ125="NO CUMPLE EV TECNICA",0,IF(AQ125="NO CUMPLE",0,IF(AQ125="CUMPLE",('PRECIOS UNITARIOS'!$BB125*500)/AP125))))</f>
        <v>0</v>
      </c>
      <c r="AS125" s="5" t="str">
        <f>+'PRECIOS UNITARIOS'!AJ125</f>
        <v/>
      </c>
      <c r="AT125" s="5" t="str">
        <f>+'EV PRECIO REFERENCIA'!AX125</f>
        <v>NO CUMPLE</v>
      </c>
      <c r="AU125" s="6">
        <f>+IF(AT125="NO OFERTADO",0,IF(AT125="NO CUMPLE EV TECNICA",0,IF(AT125="NO CUMPLE",0,IF(AT125="CUMPLE",('PRECIOS UNITARIOS'!$BB125*500)/AS125))))</f>
        <v>0</v>
      </c>
      <c r="AV125" s="5" t="str">
        <f>+'EV PRECIO REFERENCIA'!AY125</f>
        <v/>
      </c>
      <c r="AW125" s="5" t="str">
        <f>+'EV PRECIO REFERENCIA'!BA125</f>
        <v>NO CUMPLE</v>
      </c>
      <c r="AX125" s="6">
        <f>+IF(AW125="NO OFERTADO",0,IF(AW125="NO CUMPLE EV TECNICA",0,IF(AW125="NO CUMPLE",0,IF(AW125="CUMPLE",('PRECIOS UNITARIOS'!$BB125*500)/AV125))))</f>
        <v>0</v>
      </c>
      <c r="AY125" s="5" t="str">
        <f>+'EV PRECIO REFERENCIA'!BB125</f>
        <v/>
      </c>
      <c r="AZ125" s="5" t="str">
        <f>+'EV PRECIO REFERENCIA'!BD125</f>
        <v>NO CUMPLE</v>
      </c>
      <c r="BA125" s="6">
        <f>+IF(AZ125="NO OFERTADO",0,IF(AZ125="NO CUMPLE EV TECNICA",0,IF(AZ125="NO CUMPLE",0,IF(AZ125="CUMPLE",('PRECIOS UNITARIOS'!$BB125*500)/AY125))))</f>
        <v>0</v>
      </c>
      <c r="BB125" s="5" t="str">
        <f>+'PRECIOS UNITARIOS'!AP125</f>
        <v/>
      </c>
      <c r="BC125" s="5" t="str">
        <f>+'EV PRECIO REFERENCIA'!BG125</f>
        <v>NO CUMPLE</v>
      </c>
      <c r="BD125" s="6">
        <f>+IF(BC125="NO OFERTADO",0,IF(BC125="NO CUMPLE EV TECNICA",0,IF(BC125="NO CUMPLE",0,IF(BC125="CUMPLE",('PRECIOS UNITARIOS'!$BB125*500)/BB125))))</f>
        <v>0</v>
      </c>
      <c r="BE125" s="5" t="str">
        <f>+'PRECIOS UNITARIOS'!AR125</f>
        <v/>
      </c>
      <c r="BF125" s="5" t="str">
        <f>+'EV PRECIO REFERENCIA'!BJ125</f>
        <v>NO CUMPLE</v>
      </c>
      <c r="BG125" s="6">
        <f>+IF(BF125="NO OFERTADO",0,IF(BF125="NO CUMPLE EV TECNICA",0,IF(BF125="NO CUMPLE",0,IF(BF125="CUMPLE",('PRECIOS UNITARIOS'!$BB125*500)/BE125))))</f>
        <v>0</v>
      </c>
      <c r="BH125" s="5" t="str">
        <f>+'EV PRECIO REFERENCIA'!BK125</f>
        <v/>
      </c>
      <c r="BI125" s="5" t="str">
        <f>+'EV PRECIO REFERENCIA'!BM125</f>
        <v>NO CUMPLE</v>
      </c>
      <c r="BJ125" s="6">
        <f>+IF(BI125="NO OFERTADO",0,IF(BI125="NO CUMPLE EV TECNICA",0,IF(BI125="NO CUMPLE",0,IF(BI125="CUMPLE",('PRECIOS UNITARIOS'!$BB125*500)/BH125))))</f>
        <v>0</v>
      </c>
      <c r="BK125" s="5" t="str">
        <f>+'EV PRECIO REFERENCIA'!BQ125</f>
        <v/>
      </c>
      <c r="BL125" s="5" t="str">
        <f>+'EV PRECIO REFERENCIA'!BS125</f>
        <v>NO CUMPLE</v>
      </c>
      <c r="BM125" s="6">
        <f>+IF(BL125="NO OFERTADO",0,IF(BL125="NO CUMPLE EV TECNICA",0,IF(BL125="NO CUMPLE",0,IF(BL125="CUMPLE",('PRECIOS UNITARIOS'!$BB125*500)/BK125))))</f>
        <v>0</v>
      </c>
      <c r="BN125" s="5" t="str">
        <f>+'PRECIOS UNITARIOS'!AX125</f>
        <v/>
      </c>
      <c r="BO125" s="5" t="str">
        <f>+'EV PRECIO REFERENCIA'!BV125</f>
        <v>NO CUMPLE</v>
      </c>
      <c r="BP125" s="6">
        <f>+IF(BO125="NO OFERTADO",0,IF(BO125="NO CUMPLE EV TECNICA",0,IF(BO125="NO CUMPLE",0,IF(BO125="CUMPLE",('PRECIOS UNITARIOS'!$BB125*500)/BN125))))</f>
        <v>0</v>
      </c>
      <c r="BQ125" s="6">
        <f t="shared" si="12"/>
        <v>500</v>
      </c>
      <c r="BR125" s="6" t="s">
        <v>1029</v>
      </c>
      <c r="BS125" s="6">
        <f>MAX($K125,$N125,$T125,$AF125,$AI125,$AL125,$AO125,$AU125,$BD125,$BG125,$BP125,$AC125,$Z125,$W125,$BA125,$BM125,)</f>
        <v>0</v>
      </c>
      <c r="BT125" s="6" t="s">
        <v>1025</v>
      </c>
      <c r="BU125" s="6">
        <v>0</v>
      </c>
      <c r="BV125" s="6" t="s">
        <v>1023</v>
      </c>
      <c r="BW125" s="154" t="str">
        <f>+BR125</f>
        <v>RAFAEL ANTONIO SALAMANCA/DEPOSITOS DE DROGAS BOYACA</v>
      </c>
      <c r="BX125" s="3" t="e">
        <v>#N/A</v>
      </c>
    </row>
    <row r="126" spans="1:77" x14ac:dyDescent="0.2">
      <c r="A126" s="18">
        <f t="shared" si="11"/>
        <v>117</v>
      </c>
      <c r="B126" s="22" t="str">
        <f>VLOOKUP(A126,'PRECIOS UNITARIOS'!A126:B457,2,0)</f>
        <v>DM632</v>
      </c>
      <c r="C126" s="135" t="str">
        <f>VLOOKUP(A126,'PRECIOS UNITARIOS'!A126:C457,3,0)</f>
        <v>KIT GASTROSTOMIA ENDOSCOPICA N 20 FR</v>
      </c>
      <c r="D126" s="18">
        <f>VLOOKUP(A126,'PRECIOS UNITARIOS'!A126:D457,4,0)</f>
        <v>1</v>
      </c>
      <c r="E126" s="23" t="str">
        <f>VLOOKUP(A126,'PRECIOS UNITARIOS'!A126:E457,5,0)</f>
        <v>UN</v>
      </c>
      <c r="F126" s="23">
        <f>VLOOKUP(A126,'PRECIOS UNITARIOS'!A126:F457,6,0)</f>
        <v>460000</v>
      </c>
      <c r="G126" s="23">
        <f>VLOOKUP(A126,'PRECIOS UNITARIOS'!A126:G457,7,0)</f>
        <v>1</v>
      </c>
      <c r="H126" s="23">
        <f t="shared" si="13"/>
        <v>460000</v>
      </c>
      <c r="I126" s="5" t="str">
        <f>+'EV PRECIO REFERENCIA'!I126</f>
        <v/>
      </c>
      <c r="J126" s="5" t="str">
        <f>+'EV PRECIO REFERENCIA'!K126</f>
        <v>NO CUMPLE</v>
      </c>
      <c r="K126" s="6">
        <f>+IF(J126="NO OFERTADO",0,IF(J126="NO CUMPLE EV TECNICA",0,IF(J126="NO CUMPLE",0,IF(J126="CUMPLE",('PRECIOS UNITARIOS'!$BB126*500)/I126))))</f>
        <v>0</v>
      </c>
      <c r="L126" s="5" t="str">
        <f>+'EV PRECIO REFERENCIA'!L126</f>
        <v/>
      </c>
      <c r="M126" s="5" t="str">
        <f>+'EV PRECIO REFERENCIA'!N126</f>
        <v>NO CUMPLE</v>
      </c>
      <c r="N126" s="6">
        <f>+IF(M126="NO OFERTADO",0,IF(M126="NO CUMPLE EV TECNICA",0,IF(M126="NO CUMPLE",0,IF(M126="CUMPLE",('PRECIOS UNITARIOS'!$BB126*500)/L126))))</f>
        <v>0</v>
      </c>
      <c r="O126" s="5" t="str">
        <f>+'PRECIOS UNITARIOS'!N126</f>
        <v/>
      </c>
      <c r="P126" s="5" t="str">
        <f>+'EV PRECIO REFERENCIA'!Q126</f>
        <v>NO CUMPLE</v>
      </c>
      <c r="Q126" s="6">
        <f>+IF(P126="NO OFERTADO",0,IF(P126="NO CUMPLE EV TECNICA",0,IF(P126="NO CUMPLE",0,IF(P126="CUMPLE",('PRECIOS UNITARIOS'!$BB126*500)/O126))))</f>
        <v>0</v>
      </c>
      <c r="R126" s="5" t="str">
        <f>+'PRECIOS UNITARIOS'!P126</f>
        <v/>
      </c>
      <c r="S126" s="5" t="str">
        <f>+'EV PRECIO REFERENCIA'!T126</f>
        <v>NO CUMPLE</v>
      </c>
      <c r="T126" s="6">
        <f>+IF(S126="NO OFERTADO",0,IF(S126="NO CUMPLE EV TECNICA",0,IF(S126="NO CUMPLE",0,IF(S126="CUMPLE",('PRECIOS UNITARIOS'!$BB126*500)/R126))))</f>
        <v>0</v>
      </c>
      <c r="U126" s="6" t="str">
        <f>+'EV PRECIO REFERENCIA'!U126</f>
        <v/>
      </c>
      <c r="V126" s="5" t="str">
        <f>+'EV PRECIO REFERENCIA'!W126</f>
        <v>NO CUMPLE</v>
      </c>
      <c r="W126" s="6">
        <f>+IF(V126="NO OFERTADO",0,IF(V126="NO CUMPLE EV TECNICA",0,IF(V126="NO CUMPLE",0,IF(V126="CUMPLE",('PRECIOS UNITARIOS'!$BB126*500)/U126))))</f>
        <v>0</v>
      </c>
      <c r="X126" s="6" t="str">
        <f>+'EV PRECIO REFERENCIA'!X126</f>
        <v/>
      </c>
      <c r="Y126" s="5" t="str">
        <f>+'EV PRECIO REFERENCIA'!Z126</f>
        <v>NO CUMPLE</v>
      </c>
      <c r="Z126" s="6">
        <f>+IF(Y126="NO OFERTADO",0,IF(Y126="NO CUMPLE EV TECNICA",0,IF(Y126="NO CUMPLE",0,IF(Y126="CUMPLE",('PRECIOS UNITARIOS'!$BB126*500)/X126))))</f>
        <v>0</v>
      </c>
      <c r="AA126" s="260" t="str">
        <f>+'PRECIOS UNITARIOS'!X126</f>
        <v/>
      </c>
      <c r="AB126" s="5" t="str">
        <f>+'EV PRECIO REFERENCIA'!AF126</f>
        <v>NO CUMPLE</v>
      </c>
      <c r="AC126" s="6">
        <f>+IF(AB126="NO OFERTADO",0,IF(AB126="NO CUMPLE EV TECNICA",0,IF(AB126="NO CUMPLE",0,IF(AB126="CUMPLE",('PRECIOS UNITARIOS'!$BB126*500)/AA126))))</f>
        <v>0</v>
      </c>
      <c r="AD126" s="5" t="str">
        <f>+'PRECIOS UNITARIOS'!Z126</f>
        <v/>
      </c>
      <c r="AE126" s="5" t="str">
        <f>+'EV PRECIO REFERENCIA'!AI126</f>
        <v>NO CUMPLE</v>
      </c>
      <c r="AF126" s="6">
        <f>+IF(AE126="NO OFERTADO",0,IF(AE126="NO CUMPLE EV TECNICA",0,IF(AE126="NO CUMPLE",0,IF(AE126="CUMPLE",('PRECIOS UNITARIOS'!$BB126*500)/AD126))))</f>
        <v>0</v>
      </c>
      <c r="AG126" s="5" t="str">
        <f>+'PRECIOS UNITARIOS'!AB126</f>
        <v/>
      </c>
      <c r="AH126" s="5" t="str">
        <f>+'EV PRECIO REFERENCIA'!AL126</f>
        <v>NO CUMPLE</v>
      </c>
      <c r="AI126" s="6">
        <f>+IF(AH126="NO OFERTADO",0,IF(AH126="NO CUMPLE EV TECNICA",0,IF(AH126="NO CUMPLE",0,IF(AH126="CUMPLE",('PRECIOS UNITARIOS'!$BB126*500)/AG126))))</f>
        <v>0</v>
      </c>
      <c r="AJ126" s="5" t="str">
        <f>+'PRECIOS UNITARIOS'!AD126</f>
        <v/>
      </c>
      <c r="AK126" s="5" t="str">
        <f>+'EV PRECIO REFERENCIA'!AO126</f>
        <v>NO CUMPLE</v>
      </c>
      <c r="AL126" s="6">
        <f>+IF(AK126="NO OFERTADO",0,IF(AK126="NO CUMPLE EV TECNICA",0,IF(AK126="NO CUMPLE",0,IF(AK126="CUMPLE",('PRECIOS UNITARIOS'!$BB126*500)/AJ126))))</f>
        <v>0</v>
      </c>
      <c r="AM126" s="5" t="str">
        <f>+'PRECIOS UNITARIOS'!AF126</f>
        <v/>
      </c>
      <c r="AN126" s="5" t="str">
        <f>+'EV PRECIO REFERENCIA'!AR126</f>
        <v>NO CUMPLE</v>
      </c>
      <c r="AO126" s="6">
        <f>+IF(AN126="NO OFERTADO",0,IF(AN126="NO CUMPLE EV TECNICA",0,IF(AN126="NO CUMPLE",0,IF(AN126="CUMPLE",('PRECIOS UNITARIOS'!$BB126*500)/AM126))))</f>
        <v>0</v>
      </c>
      <c r="AP126" s="5" t="str">
        <f>+'PRECIOS UNITARIOS'!AH126</f>
        <v/>
      </c>
      <c r="AQ126" s="5" t="str">
        <f>+'EV PRECIO REFERENCIA'!AU126</f>
        <v>NO CUMPLE</v>
      </c>
      <c r="AR126" s="6">
        <f>+IF(AQ126="NO OFERTADO",0,IF(AQ126="NO CUMPLE EV TECNICA",0,IF(AQ126="NO CUMPLE",0,IF(AQ126="CUMPLE",('PRECIOS UNITARIOS'!$BB126*500)/AP126))))</f>
        <v>0</v>
      </c>
      <c r="AS126" s="5" t="str">
        <f>+'PRECIOS UNITARIOS'!AJ126</f>
        <v/>
      </c>
      <c r="AT126" s="5" t="str">
        <f>+'EV PRECIO REFERENCIA'!AX126</f>
        <v>NO CUMPLE</v>
      </c>
      <c r="AU126" s="6">
        <f>+IF(AT126="NO OFERTADO",0,IF(AT126="NO CUMPLE EV TECNICA",0,IF(AT126="NO CUMPLE",0,IF(AT126="CUMPLE",('PRECIOS UNITARIOS'!$BB126*500)/AS126))))</f>
        <v>0</v>
      </c>
      <c r="AV126" s="5" t="str">
        <f>+'EV PRECIO REFERENCIA'!AY126</f>
        <v/>
      </c>
      <c r="AW126" s="5" t="str">
        <f>+'EV PRECIO REFERENCIA'!BA126</f>
        <v>NO CUMPLE</v>
      </c>
      <c r="AX126" s="6">
        <f>+IF(AW126="NO OFERTADO",0,IF(AW126="NO CUMPLE EV TECNICA",0,IF(AW126="NO CUMPLE",0,IF(AW126="CUMPLE",('PRECIOS UNITARIOS'!$BB126*500)/AV126))))</f>
        <v>0</v>
      </c>
      <c r="AY126" s="5" t="str">
        <f>+'EV PRECIO REFERENCIA'!BB126</f>
        <v/>
      </c>
      <c r="AZ126" s="5" t="str">
        <f>+'EV PRECIO REFERENCIA'!BD126</f>
        <v>NO CUMPLE</v>
      </c>
      <c r="BA126" s="6">
        <f>+IF(AZ126="NO OFERTADO",0,IF(AZ126="NO CUMPLE EV TECNICA",0,IF(AZ126="NO CUMPLE",0,IF(AZ126="CUMPLE",('PRECIOS UNITARIOS'!$BB126*500)/AY126))))</f>
        <v>0</v>
      </c>
      <c r="BB126" s="5" t="str">
        <f>+'PRECIOS UNITARIOS'!AP126</f>
        <v/>
      </c>
      <c r="BC126" s="5" t="str">
        <f>+'EV PRECIO REFERENCIA'!BG126</f>
        <v>NO CUMPLE</v>
      </c>
      <c r="BD126" s="6">
        <f>+IF(BC126="NO OFERTADO",0,IF(BC126="NO CUMPLE EV TECNICA",0,IF(BC126="NO CUMPLE",0,IF(BC126="CUMPLE",('PRECIOS UNITARIOS'!$BB126*500)/BB126))))</f>
        <v>0</v>
      </c>
      <c r="BE126" s="5" t="str">
        <f>+'PRECIOS UNITARIOS'!AR126</f>
        <v/>
      </c>
      <c r="BF126" s="5" t="str">
        <f>+'EV PRECIO REFERENCIA'!BJ126</f>
        <v>NO CUMPLE</v>
      </c>
      <c r="BG126" s="6">
        <f>+IF(BF126="NO OFERTADO",0,IF(BF126="NO CUMPLE EV TECNICA",0,IF(BF126="NO CUMPLE",0,IF(BF126="CUMPLE",('PRECIOS UNITARIOS'!$BB126*500)/BE126))))</f>
        <v>0</v>
      </c>
      <c r="BH126" s="5" t="str">
        <f>+'EV PRECIO REFERENCIA'!BK126</f>
        <v/>
      </c>
      <c r="BI126" s="5" t="str">
        <f>+'EV PRECIO REFERENCIA'!BM126</f>
        <v>NO CUMPLE</v>
      </c>
      <c r="BJ126" s="6">
        <f>+IF(BI126="NO OFERTADO",0,IF(BI126="NO CUMPLE EV TECNICA",0,IF(BI126="NO CUMPLE",0,IF(BI126="CUMPLE",('PRECIOS UNITARIOS'!$BB126*500)/BH126))))</f>
        <v>0</v>
      </c>
      <c r="BK126" s="5" t="str">
        <f>+'EV PRECIO REFERENCIA'!BQ126</f>
        <v/>
      </c>
      <c r="BL126" s="5" t="str">
        <f>+'EV PRECIO REFERENCIA'!BS126</f>
        <v>NO CUMPLE</v>
      </c>
      <c r="BM126" s="6">
        <f>+IF(BL126="NO OFERTADO",0,IF(BL126="NO CUMPLE EV TECNICA",0,IF(BL126="NO CUMPLE",0,IF(BL126="CUMPLE",('PRECIOS UNITARIOS'!$BB126*500)/BK126))))</f>
        <v>0</v>
      </c>
      <c r="BN126" s="5" t="str">
        <f>+'PRECIOS UNITARIOS'!AX126</f>
        <v/>
      </c>
      <c r="BO126" s="5" t="str">
        <f>+'EV PRECIO REFERENCIA'!BV126</f>
        <v>NO CUMPLE</v>
      </c>
      <c r="BP126" s="6">
        <f>+IF(BO126="NO OFERTADO",0,IF(BO126="NO CUMPLE EV TECNICA",0,IF(BO126="NO CUMPLE",0,IF(BO126="CUMPLE",('PRECIOS UNITARIOS'!$BB126*500)/BN126))))</f>
        <v>0</v>
      </c>
      <c r="BQ126" s="6">
        <f t="shared" si="12"/>
        <v>0</v>
      </c>
      <c r="BR126" s="6" t="s">
        <v>847</v>
      </c>
      <c r="BS126" s="6">
        <v>0</v>
      </c>
      <c r="BT126" s="6" t="s">
        <v>847</v>
      </c>
      <c r="BU126" s="6">
        <v>0</v>
      </c>
      <c r="BV126" s="6" t="s">
        <v>847</v>
      </c>
      <c r="BW126" s="154" t="s">
        <v>823</v>
      </c>
      <c r="BX126" s="3" t="s">
        <v>496</v>
      </c>
    </row>
    <row r="127" spans="1:77" x14ac:dyDescent="0.2">
      <c r="A127" s="18">
        <f t="shared" si="11"/>
        <v>118</v>
      </c>
      <c r="B127" s="22" t="str">
        <f>VLOOKUP(A127,'PRECIOS UNITARIOS'!A127:B458,2,0)</f>
        <v>DM633</v>
      </c>
      <c r="C127" s="135" t="str">
        <f>VLOOKUP(A127,'PRECIOS UNITARIOS'!A127:C458,3,0)</f>
        <v>KIT GASTROSTOMIA ENDOSCOPICA N 24 FR</v>
      </c>
      <c r="D127" s="18">
        <f>VLOOKUP(A127,'PRECIOS UNITARIOS'!A127:D458,4,0)</f>
        <v>1</v>
      </c>
      <c r="E127" s="23" t="str">
        <f>VLOOKUP(A127,'PRECIOS UNITARIOS'!A127:E458,5,0)</f>
        <v>UN</v>
      </c>
      <c r="F127" s="23">
        <f>VLOOKUP(A127,'PRECIOS UNITARIOS'!A127:F458,6,0)</f>
        <v>460000</v>
      </c>
      <c r="G127" s="23">
        <f>VLOOKUP(A127,'PRECIOS UNITARIOS'!A127:G458,7,0)</f>
        <v>3</v>
      </c>
      <c r="H127" s="23">
        <f t="shared" si="13"/>
        <v>1380000</v>
      </c>
      <c r="I127" s="5" t="str">
        <f>+'EV PRECIO REFERENCIA'!I127</f>
        <v/>
      </c>
      <c r="J127" s="5" t="str">
        <f>+'EV PRECIO REFERENCIA'!K127</f>
        <v>NO CUMPLE</v>
      </c>
      <c r="K127" s="6">
        <f>+IF(J127="NO OFERTADO",0,IF(J127="NO CUMPLE EV TECNICA",0,IF(J127="NO CUMPLE",0,IF(J127="CUMPLE",('PRECIOS UNITARIOS'!$BB127*500)/I127))))</f>
        <v>0</v>
      </c>
      <c r="L127" s="5" t="str">
        <f>+'EV PRECIO REFERENCIA'!L127</f>
        <v/>
      </c>
      <c r="M127" s="5" t="str">
        <f>+'EV PRECIO REFERENCIA'!N127</f>
        <v>NO CUMPLE</v>
      </c>
      <c r="N127" s="6">
        <f>+IF(M127="NO OFERTADO",0,IF(M127="NO CUMPLE EV TECNICA",0,IF(M127="NO CUMPLE",0,IF(M127="CUMPLE",('PRECIOS UNITARIOS'!$BB127*500)/L127))))</f>
        <v>0</v>
      </c>
      <c r="O127" s="5" t="str">
        <f>+'PRECIOS UNITARIOS'!N127</f>
        <v/>
      </c>
      <c r="P127" s="5" t="str">
        <f>+'EV PRECIO REFERENCIA'!Q127</f>
        <v>NO CUMPLE</v>
      </c>
      <c r="Q127" s="6">
        <f>+IF(P127="NO OFERTADO",0,IF(P127="NO CUMPLE EV TECNICA",0,IF(P127="NO CUMPLE",0,IF(P127="CUMPLE",('PRECIOS UNITARIOS'!$BB127*500)/O127))))</f>
        <v>0</v>
      </c>
      <c r="R127" s="5" t="str">
        <f>+'PRECIOS UNITARIOS'!P127</f>
        <v/>
      </c>
      <c r="S127" s="5" t="str">
        <f>+'EV PRECIO REFERENCIA'!T127</f>
        <v>NO CUMPLE</v>
      </c>
      <c r="T127" s="6">
        <f>+IF(S127="NO OFERTADO",0,IF(S127="NO CUMPLE EV TECNICA",0,IF(S127="NO CUMPLE",0,IF(S127="CUMPLE",('PRECIOS UNITARIOS'!$BB127*500)/R127))))</f>
        <v>0</v>
      </c>
      <c r="U127" s="6" t="str">
        <f>+'EV PRECIO REFERENCIA'!U127</f>
        <v/>
      </c>
      <c r="V127" s="5" t="str">
        <f>+'EV PRECIO REFERENCIA'!W127</f>
        <v>NO CUMPLE</v>
      </c>
      <c r="W127" s="6">
        <f>+IF(V127="NO OFERTADO",0,IF(V127="NO CUMPLE EV TECNICA",0,IF(V127="NO CUMPLE",0,IF(V127="CUMPLE",('PRECIOS UNITARIOS'!$BB127*500)/U127))))</f>
        <v>0</v>
      </c>
      <c r="X127" s="6" t="str">
        <f>+'EV PRECIO REFERENCIA'!X127</f>
        <v/>
      </c>
      <c r="Y127" s="5" t="str">
        <f>+'EV PRECIO REFERENCIA'!Z127</f>
        <v>NO CUMPLE</v>
      </c>
      <c r="Z127" s="6">
        <f>+IF(Y127="NO OFERTADO",0,IF(Y127="NO CUMPLE EV TECNICA",0,IF(Y127="NO CUMPLE",0,IF(Y127="CUMPLE",('PRECIOS UNITARIOS'!$BB127*500)/X127))))</f>
        <v>0</v>
      </c>
      <c r="AA127" s="260" t="str">
        <f>+'PRECIOS UNITARIOS'!X127</f>
        <v/>
      </c>
      <c r="AB127" s="5" t="str">
        <f>+'EV PRECIO REFERENCIA'!AF127</f>
        <v>NO CUMPLE</v>
      </c>
      <c r="AC127" s="6">
        <f>+IF(AB127="NO OFERTADO",0,IF(AB127="NO CUMPLE EV TECNICA",0,IF(AB127="NO CUMPLE",0,IF(AB127="CUMPLE",('PRECIOS UNITARIOS'!$BB127*500)/AA127))))</f>
        <v>0</v>
      </c>
      <c r="AD127" s="5" t="str">
        <f>+'PRECIOS UNITARIOS'!Z127</f>
        <v/>
      </c>
      <c r="AE127" s="5" t="str">
        <f>+'EV PRECIO REFERENCIA'!AI127</f>
        <v>NO CUMPLE</v>
      </c>
      <c r="AF127" s="6">
        <f>+IF(AE127="NO OFERTADO",0,IF(AE127="NO CUMPLE EV TECNICA",0,IF(AE127="NO CUMPLE",0,IF(AE127="CUMPLE",('PRECIOS UNITARIOS'!$BB127*500)/AD127))))</f>
        <v>0</v>
      </c>
      <c r="AG127" s="5" t="str">
        <f>+'PRECIOS UNITARIOS'!AB127</f>
        <v/>
      </c>
      <c r="AH127" s="5" t="str">
        <f>+'EV PRECIO REFERENCIA'!AL127</f>
        <v>NO CUMPLE</v>
      </c>
      <c r="AI127" s="6">
        <f>+IF(AH127="NO OFERTADO",0,IF(AH127="NO CUMPLE EV TECNICA",0,IF(AH127="NO CUMPLE",0,IF(AH127="CUMPLE",('PRECIOS UNITARIOS'!$BB127*500)/AG127))))</f>
        <v>0</v>
      </c>
      <c r="AJ127" s="5" t="str">
        <f>+'PRECIOS UNITARIOS'!AD127</f>
        <v/>
      </c>
      <c r="AK127" s="5" t="str">
        <f>+'EV PRECIO REFERENCIA'!AO127</f>
        <v>NO CUMPLE</v>
      </c>
      <c r="AL127" s="6">
        <f>+IF(AK127="NO OFERTADO",0,IF(AK127="NO CUMPLE EV TECNICA",0,IF(AK127="NO CUMPLE",0,IF(AK127="CUMPLE",('PRECIOS UNITARIOS'!$BB127*500)/AJ127))))</f>
        <v>0</v>
      </c>
      <c r="AM127" s="5" t="str">
        <f>+'PRECIOS UNITARIOS'!AF127</f>
        <v/>
      </c>
      <c r="AN127" s="5" t="str">
        <f>+'EV PRECIO REFERENCIA'!AR127</f>
        <v>NO CUMPLE</v>
      </c>
      <c r="AO127" s="6">
        <f>+IF(AN127="NO OFERTADO",0,IF(AN127="NO CUMPLE EV TECNICA",0,IF(AN127="NO CUMPLE",0,IF(AN127="CUMPLE",('PRECIOS UNITARIOS'!$BB127*500)/AM127))))</f>
        <v>0</v>
      </c>
      <c r="AP127" s="5" t="str">
        <f>+'PRECIOS UNITARIOS'!AH127</f>
        <v/>
      </c>
      <c r="AQ127" s="5" t="str">
        <f>+'EV PRECIO REFERENCIA'!AU127</f>
        <v>NO CUMPLE</v>
      </c>
      <c r="AR127" s="6">
        <f>+IF(AQ127="NO OFERTADO",0,IF(AQ127="NO CUMPLE EV TECNICA",0,IF(AQ127="NO CUMPLE",0,IF(AQ127="CUMPLE",('PRECIOS UNITARIOS'!$BB127*500)/AP127))))</f>
        <v>0</v>
      </c>
      <c r="AS127" s="5" t="str">
        <f>+'PRECIOS UNITARIOS'!AJ127</f>
        <v/>
      </c>
      <c r="AT127" s="5" t="str">
        <f>+'EV PRECIO REFERENCIA'!AX127</f>
        <v>NO CUMPLE</v>
      </c>
      <c r="AU127" s="6">
        <f>+IF(AT127="NO OFERTADO",0,IF(AT127="NO CUMPLE EV TECNICA",0,IF(AT127="NO CUMPLE",0,IF(AT127="CUMPLE",('PRECIOS UNITARIOS'!$BB127*500)/AS127))))</f>
        <v>0</v>
      </c>
      <c r="AV127" s="5" t="str">
        <f>+'EV PRECIO REFERENCIA'!AY127</f>
        <v/>
      </c>
      <c r="AW127" s="5" t="str">
        <f>+'EV PRECIO REFERENCIA'!BA127</f>
        <v>NO CUMPLE</v>
      </c>
      <c r="AX127" s="6">
        <f>+IF(AW127="NO OFERTADO",0,IF(AW127="NO CUMPLE EV TECNICA",0,IF(AW127="NO CUMPLE",0,IF(AW127="CUMPLE",('PRECIOS UNITARIOS'!$BB127*500)/AV127))))</f>
        <v>0</v>
      </c>
      <c r="AY127" s="5" t="str">
        <f>+'EV PRECIO REFERENCIA'!BB127</f>
        <v/>
      </c>
      <c r="AZ127" s="5" t="str">
        <f>+'EV PRECIO REFERENCIA'!BD127</f>
        <v>NO CUMPLE</v>
      </c>
      <c r="BA127" s="6">
        <f>+IF(AZ127="NO OFERTADO",0,IF(AZ127="NO CUMPLE EV TECNICA",0,IF(AZ127="NO CUMPLE",0,IF(AZ127="CUMPLE",('PRECIOS UNITARIOS'!$BB127*500)/AY127))))</f>
        <v>0</v>
      </c>
      <c r="BB127" s="5" t="str">
        <f>+'PRECIOS UNITARIOS'!AP127</f>
        <v/>
      </c>
      <c r="BC127" s="5" t="str">
        <f>+'EV PRECIO REFERENCIA'!BG127</f>
        <v>NO CUMPLE</v>
      </c>
      <c r="BD127" s="6">
        <f>+IF(BC127="NO OFERTADO",0,IF(BC127="NO CUMPLE EV TECNICA",0,IF(BC127="NO CUMPLE",0,IF(BC127="CUMPLE",('PRECIOS UNITARIOS'!$BB127*500)/BB127))))</f>
        <v>0</v>
      </c>
      <c r="BE127" s="5" t="str">
        <f>+'PRECIOS UNITARIOS'!AR127</f>
        <v/>
      </c>
      <c r="BF127" s="5" t="str">
        <f>+'EV PRECIO REFERENCIA'!BJ127</f>
        <v>NO CUMPLE</v>
      </c>
      <c r="BG127" s="6">
        <f>+IF(BF127="NO OFERTADO",0,IF(BF127="NO CUMPLE EV TECNICA",0,IF(BF127="NO CUMPLE",0,IF(BF127="CUMPLE",('PRECIOS UNITARIOS'!$BB127*500)/BE127))))</f>
        <v>0</v>
      </c>
      <c r="BH127" s="5" t="str">
        <f>+'EV PRECIO REFERENCIA'!BK127</f>
        <v/>
      </c>
      <c r="BI127" s="5" t="str">
        <f>+'EV PRECIO REFERENCIA'!BM127</f>
        <v>NO CUMPLE</v>
      </c>
      <c r="BJ127" s="6">
        <f>+IF(BI127="NO OFERTADO",0,IF(BI127="NO CUMPLE EV TECNICA",0,IF(BI127="NO CUMPLE",0,IF(BI127="CUMPLE",('PRECIOS UNITARIOS'!$BB127*500)/BH127))))</f>
        <v>0</v>
      </c>
      <c r="BK127" s="5" t="str">
        <f>+'EV PRECIO REFERENCIA'!BQ127</f>
        <v/>
      </c>
      <c r="BL127" s="5" t="str">
        <f>+'EV PRECIO REFERENCIA'!BS127</f>
        <v>NO CUMPLE</v>
      </c>
      <c r="BM127" s="6">
        <f>+IF(BL127="NO OFERTADO",0,IF(BL127="NO CUMPLE EV TECNICA",0,IF(BL127="NO CUMPLE",0,IF(BL127="CUMPLE",('PRECIOS UNITARIOS'!$BB127*500)/BK127))))</f>
        <v>0</v>
      </c>
      <c r="BN127" s="5" t="str">
        <f>+'PRECIOS UNITARIOS'!AX127</f>
        <v/>
      </c>
      <c r="BO127" s="5" t="str">
        <f>+'EV PRECIO REFERENCIA'!BV127</f>
        <v>NO CUMPLE</v>
      </c>
      <c r="BP127" s="6">
        <f>+IF(BO127="NO OFERTADO",0,IF(BO127="NO CUMPLE EV TECNICA",0,IF(BO127="NO CUMPLE",0,IF(BO127="CUMPLE",('PRECIOS UNITARIOS'!$BB127*500)/BN127))))</f>
        <v>0</v>
      </c>
      <c r="BQ127" s="6">
        <f t="shared" si="12"/>
        <v>0</v>
      </c>
      <c r="BR127" s="6" t="s">
        <v>847</v>
      </c>
      <c r="BS127" s="6">
        <v>0</v>
      </c>
      <c r="BT127" s="6" t="s">
        <v>847</v>
      </c>
      <c r="BU127" s="6">
        <v>0</v>
      </c>
      <c r="BV127" s="6" t="s">
        <v>847</v>
      </c>
      <c r="BW127" s="154" t="s">
        <v>823</v>
      </c>
      <c r="BX127" s="3" t="s">
        <v>497</v>
      </c>
    </row>
    <row r="128" spans="1:77" x14ac:dyDescent="0.2">
      <c r="A128" s="18">
        <f t="shared" si="11"/>
        <v>119</v>
      </c>
      <c r="B128" s="22" t="str">
        <f>VLOOKUP(A128,'PRECIOS UNITARIOS'!A128:B459,2,0)</f>
        <v>DM2091</v>
      </c>
      <c r="C128" s="135" t="str">
        <f>VLOOKUP(A128,'PRECIOS UNITARIOS'!A128:C459,3,0)</f>
        <v>KIT STEN PANCREATICO 5 FR 5 CM</v>
      </c>
      <c r="D128" s="18">
        <f>VLOOKUP(A128,'PRECIOS UNITARIOS'!A128:D459,4,0)</f>
        <v>1</v>
      </c>
      <c r="E128" s="23" t="str">
        <f>VLOOKUP(A128,'PRECIOS UNITARIOS'!A128:E459,5,0)</f>
        <v>UN</v>
      </c>
      <c r="F128" s="23">
        <f>VLOOKUP(A128,'PRECIOS UNITARIOS'!A128:F459,6,0)</f>
        <v>620000</v>
      </c>
      <c r="G128" s="23">
        <f>VLOOKUP(A128,'PRECIOS UNITARIOS'!A128:G459,7,0)</f>
        <v>5</v>
      </c>
      <c r="H128" s="23">
        <f t="shared" si="13"/>
        <v>3100000</v>
      </c>
      <c r="I128" s="5" t="str">
        <f>+'EV PRECIO REFERENCIA'!I128</f>
        <v/>
      </c>
      <c r="J128" s="5" t="str">
        <f>+'EV PRECIO REFERENCIA'!K128</f>
        <v>NO CUMPLE</v>
      </c>
      <c r="K128" s="6">
        <f>+IF(J128="NO OFERTADO",0,IF(J128="NO CUMPLE EV TECNICA",0,IF(J128="NO CUMPLE",0,IF(J128="CUMPLE",('PRECIOS UNITARIOS'!$BB128*500)/I128))))</f>
        <v>0</v>
      </c>
      <c r="L128" s="5" t="str">
        <f>+'EV PRECIO REFERENCIA'!L128</f>
        <v/>
      </c>
      <c r="M128" s="5" t="str">
        <f>+'EV PRECIO REFERENCIA'!N128</f>
        <v>NO CUMPLE</v>
      </c>
      <c r="N128" s="6">
        <f>+IF(M128="NO OFERTADO",0,IF(M128="NO CUMPLE EV TECNICA",0,IF(M128="NO CUMPLE",0,IF(M128="CUMPLE",('PRECIOS UNITARIOS'!$BB128*500)/L128))))</f>
        <v>0</v>
      </c>
      <c r="O128" s="5" t="str">
        <f>+'PRECIOS UNITARIOS'!N128</f>
        <v/>
      </c>
      <c r="P128" s="5" t="str">
        <f>+'EV PRECIO REFERENCIA'!Q128</f>
        <v>NO CUMPLE</v>
      </c>
      <c r="Q128" s="6">
        <f>+IF(P128="NO OFERTADO",0,IF(P128="NO CUMPLE EV TECNICA",0,IF(P128="NO CUMPLE",0,IF(P128="CUMPLE",('PRECIOS UNITARIOS'!$BB128*500)/O128))))</f>
        <v>0</v>
      </c>
      <c r="R128" s="5" t="str">
        <f>+'PRECIOS UNITARIOS'!P128</f>
        <v/>
      </c>
      <c r="S128" s="5" t="str">
        <f>+'EV PRECIO REFERENCIA'!T128</f>
        <v>NO CUMPLE</v>
      </c>
      <c r="T128" s="6">
        <f>+IF(S128="NO OFERTADO",0,IF(S128="NO CUMPLE EV TECNICA",0,IF(S128="NO CUMPLE",0,IF(S128="CUMPLE",('PRECIOS UNITARIOS'!$BB128*500)/R128))))</f>
        <v>0</v>
      </c>
      <c r="U128" s="6" t="str">
        <f>+'EV PRECIO REFERENCIA'!U128</f>
        <v/>
      </c>
      <c r="V128" s="5" t="str">
        <f>+'EV PRECIO REFERENCIA'!W128</f>
        <v>NO CUMPLE</v>
      </c>
      <c r="W128" s="6">
        <f>+IF(V128="NO OFERTADO",0,IF(V128="NO CUMPLE EV TECNICA",0,IF(V128="NO CUMPLE",0,IF(V128="CUMPLE",('PRECIOS UNITARIOS'!$BB128*500)/U128))))</f>
        <v>0</v>
      </c>
      <c r="X128" s="6" t="str">
        <f>+'EV PRECIO REFERENCIA'!X128</f>
        <v/>
      </c>
      <c r="Y128" s="5" t="str">
        <f>+'EV PRECIO REFERENCIA'!Z128</f>
        <v>NO CUMPLE</v>
      </c>
      <c r="Z128" s="6">
        <f>+IF(Y128="NO OFERTADO",0,IF(Y128="NO CUMPLE EV TECNICA",0,IF(Y128="NO CUMPLE",0,IF(Y128="CUMPLE",('PRECIOS UNITARIOS'!$BB128*500)/X128))))</f>
        <v>0</v>
      </c>
      <c r="AA128" s="260" t="str">
        <f>+'PRECIOS UNITARIOS'!X128</f>
        <v/>
      </c>
      <c r="AB128" s="5" t="str">
        <f>+'EV PRECIO REFERENCIA'!AF128</f>
        <v>NO CUMPLE</v>
      </c>
      <c r="AC128" s="6">
        <f>+IF(AB128="NO OFERTADO",0,IF(AB128="NO CUMPLE EV TECNICA",0,IF(AB128="NO CUMPLE",0,IF(AB128="CUMPLE",('PRECIOS UNITARIOS'!$BB128*500)/AA128))))</f>
        <v>0</v>
      </c>
      <c r="AD128" s="5" t="str">
        <f>+'PRECIOS UNITARIOS'!Z128</f>
        <v/>
      </c>
      <c r="AE128" s="5" t="str">
        <f>+'EV PRECIO REFERENCIA'!AI128</f>
        <v>NO CUMPLE</v>
      </c>
      <c r="AF128" s="6">
        <f>+IF(AE128="NO OFERTADO",0,IF(AE128="NO CUMPLE EV TECNICA",0,IF(AE128="NO CUMPLE",0,IF(AE128="CUMPLE",('PRECIOS UNITARIOS'!$BB128*500)/AD128))))</f>
        <v>0</v>
      </c>
      <c r="AG128" s="5" t="str">
        <f>+'PRECIOS UNITARIOS'!AB128</f>
        <v/>
      </c>
      <c r="AH128" s="5" t="str">
        <f>+'EV PRECIO REFERENCIA'!AL128</f>
        <v>NO CUMPLE</v>
      </c>
      <c r="AI128" s="6">
        <f>+IF(AH128="NO OFERTADO",0,IF(AH128="NO CUMPLE EV TECNICA",0,IF(AH128="NO CUMPLE",0,IF(AH128="CUMPLE",('PRECIOS UNITARIOS'!$BB128*500)/AG128))))</f>
        <v>0</v>
      </c>
      <c r="AJ128" s="5" t="str">
        <f>+'PRECIOS UNITARIOS'!AD128</f>
        <v/>
      </c>
      <c r="AK128" s="5" t="str">
        <f>+'EV PRECIO REFERENCIA'!AO128</f>
        <v>NO CUMPLE</v>
      </c>
      <c r="AL128" s="6">
        <f>+IF(AK128="NO OFERTADO",0,IF(AK128="NO CUMPLE EV TECNICA",0,IF(AK128="NO CUMPLE",0,IF(AK128="CUMPLE",('PRECIOS UNITARIOS'!$BB128*500)/AJ128))))</f>
        <v>0</v>
      </c>
      <c r="AM128" s="5" t="str">
        <f>+'PRECIOS UNITARIOS'!AF128</f>
        <v/>
      </c>
      <c r="AN128" s="5" t="str">
        <f>+'EV PRECIO REFERENCIA'!AR128</f>
        <v>NO CUMPLE</v>
      </c>
      <c r="AO128" s="6">
        <f>+IF(AN128="NO OFERTADO",0,IF(AN128="NO CUMPLE EV TECNICA",0,IF(AN128="NO CUMPLE",0,IF(AN128="CUMPLE",('PRECIOS UNITARIOS'!$BB128*500)/AM128))))</f>
        <v>0</v>
      </c>
      <c r="AP128" s="5" t="str">
        <f>+'PRECIOS UNITARIOS'!AH128</f>
        <v/>
      </c>
      <c r="AQ128" s="5" t="str">
        <f>+'EV PRECIO REFERENCIA'!AU128</f>
        <v>NO CUMPLE</v>
      </c>
      <c r="AR128" s="6">
        <f>+IF(AQ128="NO OFERTADO",0,IF(AQ128="NO CUMPLE EV TECNICA",0,IF(AQ128="NO CUMPLE",0,IF(AQ128="CUMPLE",('PRECIOS UNITARIOS'!$BB128*500)/AP128))))</f>
        <v>0</v>
      </c>
      <c r="AS128" s="5" t="str">
        <f>+'PRECIOS UNITARIOS'!AJ128</f>
        <v/>
      </c>
      <c r="AT128" s="5" t="str">
        <f>+'EV PRECIO REFERENCIA'!AX128</f>
        <v>NO CUMPLE</v>
      </c>
      <c r="AU128" s="6">
        <f>+IF(AT128="NO OFERTADO",0,IF(AT128="NO CUMPLE EV TECNICA",0,IF(AT128="NO CUMPLE",0,IF(AT128="CUMPLE",('PRECIOS UNITARIOS'!$BB128*500)/AS128))))</f>
        <v>0</v>
      </c>
      <c r="AV128" s="5" t="str">
        <f>+'EV PRECIO REFERENCIA'!AY128</f>
        <v/>
      </c>
      <c r="AW128" s="5" t="str">
        <f>+'EV PRECIO REFERENCIA'!BA128</f>
        <v>NO CUMPLE</v>
      </c>
      <c r="AX128" s="6">
        <f>+IF(AW128="NO OFERTADO",0,IF(AW128="NO CUMPLE EV TECNICA",0,IF(AW128="NO CUMPLE",0,IF(AW128="CUMPLE",('PRECIOS UNITARIOS'!$BB128*500)/AV128))))</f>
        <v>0</v>
      </c>
      <c r="AY128" s="5" t="str">
        <f>+'EV PRECIO REFERENCIA'!BB128</f>
        <v/>
      </c>
      <c r="AZ128" s="5" t="str">
        <f>+'EV PRECIO REFERENCIA'!BD128</f>
        <v>NO CUMPLE</v>
      </c>
      <c r="BA128" s="6">
        <f>+IF(AZ128="NO OFERTADO",0,IF(AZ128="NO CUMPLE EV TECNICA",0,IF(AZ128="NO CUMPLE",0,IF(AZ128="CUMPLE",('PRECIOS UNITARIOS'!$BB128*500)/AY128))))</f>
        <v>0</v>
      </c>
      <c r="BB128" s="5" t="str">
        <f>+'PRECIOS UNITARIOS'!AP128</f>
        <v/>
      </c>
      <c r="BC128" s="5" t="str">
        <f>+'EV PRECIO REFERENCIA'!BG128</f>
        <v>NO CUMPLE</v>
      </c>
      <c r="BD128" s="6">
        <f>+IF(BC128="NO OFERTADO",0,IF(BC128="NO CUMPLE EV TECNICA",0,IF(BC128="NO CUMPLE",0,IF(BC128="CUMPLE",('PRECIOS UNITARIOS'!$BB128*500)/BB128))))</f>
        <v>0</v>
      </c>
      <c r="BE128" s="5" t="str">
        <f>+'PRECIOS UNITARIOS'!AR128</f>
        <v/>
      </c>
      <c r="BF128" s="5" t="str">
        <f>+'EV PRECIO REFERENCIA'!BJ128</f>
        <v>NO CUMPLE</v>
      </c>
      <c r="BG128" s="6">
        <f>+IF(BF128="NO OFERTADO",0,IF(BF128="NO CUMPLE EV TECNICA",0,IF(BF128="NO CUMPLE",0,IF(BF128="CUMPLE",('PRECIOS UNITARIOS'!$BB128*500)/BE128))))</f>
        <v>0</v>
      </c>
      <c r="BH128" s="5" t="str">
        <f>+'EV PRECIO REFERENCIA'!BK128</f>
        <v/>
      </c>
      <c r="BI128" s="5" t="str">
        <f>+'EV PRECIO REFERENCIA'!BM128</f>
        <v>NO CUMPLE</v>
      </c>
      <c r="BJ128" s="6">
        <f>+IF(BI128="NO OFERTADO",0,IF(BI128="NO CUMPLE EV TECNICA",0,IF(BI128="NO CUMPLE",0,IF(BI128="CUMPLE",('PRECIOS UNITARIOS'!$BB128*500)/BH128))))</f>
        <v>0</v>
      </c>
      <c r="BK128" s="5" t="str">
        <f>+'EV PRECIO REFERENCIA'!BQ128</f>
        <v/>
      </c>
      <c r="BL128" s="5" t="str">
        <f>+'EV PRECIO REFERENCIA'!BS128</f>
        <v>NO CUMPLE</v>
      </c>
      <c r="BM128" s="6">
        <f>+IF(BL128="NO OFERTADO",0,IF(BL128="NO CUMPLE EV TECNICA",0,IF(BL128="NO CUMPLE",0,IF(BL128="CUMPLE",('PRECIOS UNITARIOS'!$BB128*500)/BK128))))</f>
        <v>0</v>
      </c>
      <c r="BN128" s="5" t="str">
        <f>+'PRECIOS UNITARIOS'!AX128</f>
        <v/>
      </c>
      <c r="BO128" s="5" t="str">
        <f>+'EV PRECIO REFERENCIA'!BV128</f>
        <v>NO CUMPLE</v>
      </c>
      <c r="BP128" s="6">
        <f>+IF(BO128="NO OFERTADO",0,IF(BO128="NO CUMPLE EV TECNICA",0,IF(BO128="NO CUMPLE",0,IF(BO128="CUMPLE",('PRECIOS UNITARIOS'!$BB128*500)/BN128))))</f>
        <v>0</v>
      </c>
      <c r="BQ128" s="6">
        <f t="shared" si="12"/>
        <v>0</v>
      </c>
      <c r="BR128" s="6" t="s">
        <v>847</v>
      </c>
      <c r="BS128" s="6">
        <v>0</v>
      </c>
      <c r="BT128" s="6" t="s">
        <v>847</v>
      </c>
      <c r="BU128" s="6">
        <v>0</v>
      </c>
      <c r="BV128" s="6" t="s">
        <v>847</v>
      </c>
      <c r="BW128" s="154" t="s">
        <v>823</v>
      </c>
      <c r="BX128" s="3" t="s">
        <v>498</v>
      </c>
    </row>
    <row r="129" spans="1:77" ht="25.5" x14ac:dyDescent="0.2">
      <c r="A129" s="18">
        <f t="shared" si="11"/>
        <v>120</v>
      </c>
      <c r="B129" s="22" t="str">
        <f>VLOOKUP(A129,'PRECIOS UNITARIOS'!A129:B460,2,0)</f>
        <v>DM652</v>
      </c>
      <c r="C129" s="135" t="str">
        <f>VLOOKUP(A129,'PRECIOS UNITARIOS'!A129:C460,3,0)</f>
        <v>KIT TRACCION CUTANEA PEDIATRICO</v>
      </c>
      <c r="D129" s="18">
        <f>VLOOKUP(A129,'PRECIOS UNITARIOS'!A129:D460,4,0)</f>
        <v>1</v>
      </c>
      <c r="E129" s="23" t="str">
        <f>VLOOKUP(A129,'PRECIOS UNITARIOS'!A129:E460,5,0)</f>
        <v>UN</v>
      </c>
      <c r="F129" s="23">
        <f>VLOOKUP(A129,'PRECIOS UNITARIOS'!A129:F460,6,0)</f>
        <v>20082</v>
      </c>
      <c r="G129" s="23">
        <f>VLOOKUP(A129,'PRECIOS UNITARIOS'!A129:G460,7,0)</f>
        <v>2</v>
      </c>
      <c r="H129" s="23">
        <f t="shared" si="13"/>
        <v>40164</v>
      </c>
      <c r="I129" s="5" t="str">
        <f>+'EV PRECIO REFERENCIA'!I129</f>
        <v/>
      </c>
      <c r="J129" s="5" t="str">
        <f>+'EV PRECIO REFERENCIA'!K129</f>
        <v>NO CUMPLE</v>
      </c>
      <c r="K129" s="6">
        <f>+IF(J129="NO OFERTADO",0,IF(J129="NO CUMPLE EV TECNICA",0,IF(J129="NO CUMPLE",0,IF(J129="CUMPLE",('PRECIOS UNITARIOS'!$BB129*500)/I129))))</f>
        <v>0</v>
      </c>
      <c r="L129" s="5" t="str">
        <f>+'EV PRECIO REFERENCIA'!L129</f>
        <v/>
      </c>
      <c r="M129" s="5" t="str">
        <f>+'EV PRECIO REFERENCIA'!N129</f>
        <v>NO CUMPLE</v>
      </c>
      <c r="N129" s="6">
        <f>+IF(M129="NO OFERTADO",0,IF(M129="NO CUMPLE EV TECNICA",0,IF(M129="NO CUMPLE",0,IF(M129="CUMPLE",('PRECIOS UNITARIOS'!$BB129*500)/L129))))</f>
        <v>0</v>
      </c>
      <c r="O129" s="5" t="str">
        <f>+'PRECIOS UNITARIOS'!N129</f>
        <v/>
      </c>
      <c r="P129" s="5" t="str">
        <f>+'EV PRECIO REFERENCIA'!Q129</f>
        <v>NO CUMPLE</v>
      </c>
      <c r="Q129" s="6">
        <f>+IF(P129="NO OFERTADO",0,IF(P129="NO CUMPLE EV TECNICA",0,IF(P129="NO CUMPLE",0,IF(P129="CUMPLE",('PRECIOS UNITARIOS'!$BB129*500)/O129))))</f>
        <v>0</v>
      </c>
      <c r="R129" s="5" t="str">
        <f>+'PRECIOS UNITARIOS'!P129</f>
        <v/>
      </c>
      <c r="S129" s="5" t="str">
        <f>+'EV PRECIO REFERENCIA'!T129</f>
        <v>NO CUMPLE</v>
      </c>
      <c r="T129" s="6">
        <f>+IF(S129="NO OFERTADO",0,IF(S129="NO CUMPLE EV TECNICA",0,IF(S129="NO CUMPLE",0,IF(S129="CUMPLE",('PRECIOS UNITARIOS'!$BB129*500)/R129))))</f>
        <v>0</v>
      </c>
      <c r="U129" s="6" t="str">
        <f>+'EV PRECIO REFERENCIA'!U129</f>
        <v/>
      </c>
      <c r="V129" s="5" t="str">
        <f>+'EV PRECIO REFERENCIA'!W129</f>
        <v>NO CUMPLE</v>
      </c>
      <c r="W129" s="6">
        <f>+IF(V129="NO OFERTADO",0,IF(V129="NO CUMPLE EV TECNICA",0,IF(V129="NO CUMPLE",0,IF(V129="CUMPLE",('PRECIOS UNITARIOS'!$BB129*500)/U129))))</f>
        <v>0</v>
      </c>
      <c r="X129" s="6" t="str">
        <f>+'EV PRECIO REFERENCIA'!X129</f>
        <v/>
      </c>
      <c r="Y129" s="5" t="str">
        <f>+'EV PRECIO REFERENCIA'!Z129</f>
        <v>NO CUMPLE</v>
      </c>
      <c r="Z129" s="6">
        <f>+IF(Y129="NO OFERTADO",0,IF(Y129="NO CUMPLE EV TECNICA",0,IF(Y129="NO CUMPLE",0,IF(Y129="CUMPLE",('PRECIOS UNITARIOS'!$BB129*500)/X129))))</f>
        <v>0</v>
      </c>
      <c r="AA129" s="260" t="str">
        <f>+'PRECIOS UNITARIOS'!X129</f>
        <v/>
      </c>
      <c r="AB129" s="5" t="str">
        <f>+'EV PRECIO REFERENCIA'!AF129</f>
        <v>NO CUMPLE</v>
      </c>
      <c r="AC129" s="6">
        <f>+IF(AB129="NO OFERTADO",0,IF(AB129="NO CUMPLE EV TECNICA",0,IF(AB129="NO CUMPLE",0,IF(AB129="CUMPLE",('PRECIOS UNITARIOS'!$BB129*500)/AA129))))</f>
        <v>0</v>
      </c>
      <c r="AD129" s="5" t="str">
        <f>+'PRECIOS UNITARIOS'!Z129</f>
        <v/>
      </c>
      <c r="AE129" s="5" t="str">
        <f>+'EV PRECIO REFERENCIA'!AI129</f>
        <v>NO CUMPLE</v>
      </c>
      <c r="AF129" s="6">
        <f>+IF(AE129="NO OFERTADO",0,IF(AE129="NO CUMPLE EV TECNICA",0,IF(AE129="NO CUMPLE",0,IF(AE129="CUMPLE",('PRECIOS UNITARIOS'!$BB129*500)/AD129))))</f>
        <v>0</v>
      </c>
      <c r="AG129" s="5" t="str">
        <f>+'PRECIOS UNITARIOS'!AB129</f>
        <v/>
      </c>
      <c r="AH129" s="5" t="str">
        <f>+'EV PRECIO REFERENCIA'!AL129</f>
        <v>NO CUMPLE</v>
      </c>
      <c r="AI129" s="6">
        <f>+IF(AH129="NO OFERTADO",0,IF(AH129="NO CUMPLE EV TECNICA",0,IF(AH129="NO CUMPLE",0,IF(AH129="CUMPLE",('PRECIOS UNITARIOS'!$BB129*500)/AG129))))</f>
        <v>0</v>
      </c>
      <c r="AJ129" s="5" t="str">
        <f>+'PRECIOS UNITARIOS'!AD129</f>
        <v/>
      </c>
      <c r="AK129" s="5" t="str">
        <f>+'EV PRECIO REFERENCIA'!AO129</f>
        <v>NO CUMPLE</v>
      </c>
      <c r="AL129" s="6">
        <f>+IF(AK129="NO OFERTADO",0,IF(AK129="NO CUMPLE EV TECNICA",0,IF(AK129="NO CUMPLE",0,IF(AK129="CUMPLE",('PRECIOS UNITARIOS'!$BB129*500)/AJ129))))</f>
        <v>0</v>
      </c>
      <c r="AM129" s="5" t="str">
        <f>+'PRECIOS UNITARIOS'!AF129</f>
        <v/>
      </c>
      <c r="AN129" s="5" t="str">
        <f>+'EV PRECIO REFERENCIA'!AR129</f>
        <v>NO CUMPLE</v>
      </c>
      <c r="AO129" s="6">
        <f>+IF(AN129="NO OFERTADO",0,IF(AN129="NO CUMPLE EV TECNICA",0,IF(AN129="NO CUMPLE",0,IF(AN129="CUMPLE",('PRECIOS UNITARIOS'!$BB129*500)/AM129))))</f>
        <v>0</v>
      </c>
      <c r="AP129" s="5" t="str">
        <f>+'PRECIOS UNITARIOS'!AH129</f>
        <v/>
      </c>
      <c r="AQ129" s="5" t="str">
        <f>+'EV PRECIO REFERENCIA'!AU129</f>
        <v>NO CUMPLE</v>
      </c>
      <c r="AR129" s="6">
        <f>+IF(AQ129="NO OFERTADO",0,IF(AQ129="NO CUMPLE EV TECNICA",0,IF(AQ129="NO CUMPLE",0,IF(AQ129="CUMPLE",('PRECIOS UNITARIOS'!$BB129*500)/AP129))))</f>
        <v>0</v>
      </c>
      <c r="AS129" s="5" t="str">
        <f>+'PRECIOS UNITARIOS'!AJ129</f>
        <v/>
      </c>
      <c r="AT129" s="5" t="str">
        <f>+'EV PRECIO REFERENCIA'!AX129</f>
        <v>NO CUMPLE</v>
      </c>
      <c r="AU129" s="6">
        <f>+IF(AT129="NO OFERTADO",0,IF(AT129="NO CUMPLE EV TECNICA",0,IF(AT129="NO CUMPLE",0,IF(AT129="CUMPLE",('PRECIOS UNITARIOS'!$BB129*500)/AS129))))</f>
        <v>0</v>
      </c>
      <c r="AV129" s="5" t="str">
        <f>+'EV PRECIO REFERENCIA'!AY129</f>
        <v/>
      </c>
      <c r="AW129" s="5" t="str">
        <f>+'EV PRECIO REFERENCIA'!BA129</f>
        <v>NO CUMPLE</v>
      </c>
      <c r="AX129" s="6">
        <f>+IF(AW129="NO OFERTADO",0,IF(AW129="NO CUMPLE EV TECNICA",0,IF(AW129="NO CUMPLE",0,IF(AW129="CUMPLE",('PRECIOS UNITARIOS'!$BB129*500)/AV129))))</f>
        <v>0</v>
      </c>
      <c r="AY129" s="5" t="str">
        <f>+'EV PRECIO REFERENCIA'!BB129</f>
        <v/>
      </c>
      <c r="AZ129" s="5" t="str">
        <f>+'EV PRECIO REFERENCIA'!BD129</f>
        <v>NO CUMPLE</v>
      </c>
      <c r="BA129" s="6">
        <f>+IF(AZ129="NO OFERTADO",0,IF(AZ129="NO CUMPLE EV TECNICA",0,IF(AZ129="NO CUMPLE",0,IF(AZ129="CUMPLE",('PRECIOS UNITARIOS'!$BB129*500)/AY129))))</f>
        <v>0</v>
      </c>
      <c r="BB129" s="5" t="str">
        <f>+'PRECIOS UNITARIOS'!AP129</f>
        <v/>
      </c>
      <c r="BC129" s="5" t="str">
        <f>+'EV PRECIO REFERENCIA'!BG129</f>
        <v>NO CUMPLE</v>
      </c>
      <c r="BD129" s="6">
        <f>+IF(BC129="NO OFERTADO",0,IF(BC129="NO CUMPLE EV TECNICA",0,IF(BC129="NO CUMPLE",0,IF(BC129="CUMPLE",('PRECIOS UNITARIOS'!$BB129*500)/BB129))))</f>
        <v>0</v>
      </c>
      <c r="BE129" s="5" t="str">
        <f>+'PRECIOS UNITARIOS'!AR129</f>
        <v/>
      </c>
      <c r="BF129" s="5" t="str">
        <f>+'EV PRECIO REFERENCIA'!BJ129</f>
        <v>NO CUMPLE</v>
      </c>
      <c r="BG129" s="6">
        <f>+IF(BF129="NO OFERTADO",0,IF(BF129="NO CUMPLE EV TECNICA",0,IF(BF129="NO CUMPLE",0,IF(BF129="CUMPLE",('PRECIOS UNITARIOS'!$BB129*500)/BE129))))</f>
        <v>0</v>
      </c>
      <c r="BH129" s="5" t="str">
        <f>+'EV PRECIO REFERENCIA'!BK129</f>
        <v/>
      </c>
      <c r="BI129" s="5" t="str">
        <f>+'EV PRECIO REFERENCIA'!BM129</f>
        <v>NO CUMPLE</v>
      </c>
      <c r="BJ129" s="6">
        <f>+IF(BI129="NO OFERTADO",0,IF(BI129="NO CUMPLE EV TECNICA",0,IF(BI129="NO CUMPLE",0,IF(BI129="CUMPLE",('PRECIOS UNITARIOS'!$BB129*500)/BH129))))</f>
        <v>0</v>
      </c>
      <c r="BK129" s="5" t="str">
        <f>+'EV PRECIO REFERENCIA'!BQ129</f>
        <v/>
      </c>
      <c r="BL129" s="5" t="str">
        <f>+'EV PRECIO REFERENCIA'!BS129</f>
        <v>NO CUMPLE</v>
      </c>
      <c r="BM129" s="6">
        <f>+IF(BL129="NO OFERTADO",0,IF(BL129="NO CUMPLE EV TECNICA",0,IF(BL129="NO CUMPLE",0,IF(BL129="CUMPLE",('PRECIOS UNITARIOS'!$BB129*500)/BK129))))</f>
        <v>0</v>
      </c>
      <c r="BN129" s="5" t="str">
        <f>+'PRECIOS UNITARIOS'!AX129</f>
        <v/>
      </c>
      <c r="BO129" s="5" t="str">
        <f>+'EV PRECIO REFERENCIA'!BV129</f>
        <v>NO CUMPLE</v>
      </c>
      <c r="BP129" s="6">
        <f>+IF(BO129="NO OFERTADO",0,IF(BO129="NO CUMPLE EV TECNICA",0,IF(BO129="NO CUMPLE",0,IF(BO129="CUMPLE",('PRECIOS UNITARIOS'!$BB129*500)/BN129))))</f>
        <v>0</v>
      </c>
      <c r="BQ129" s="6">
        <f t="shared" si="12"/>
        <v>0</v>
      </c>
      <c r="BR129" s="6" t="s">
        <v>1014</v>
      </c>
      <c r="BS129" s="6">
        <v>0</v>
      </c>
      <c r="BT129" s="6" t="s">
        <v>1014</v>
      </c>
      <c r="BU129" s="6">
        <v>0</v>
      </c>
      <c r="BV129" s="6" t="s">
        <v>1014</v>
      </c>
      <c r="BW129" s="6" t="s">
        <v>1014</v>
      </c>
      <c r="BX129" s="3" t="s">
        <v>499</v>
      </c>
    </row>
    <row r="130" spans="1:77" ht="25.5" x14ac:dyDescent="0.2">
      <c r="A130" s="18">
        <f t="shared" si="11"/>
        <v>121</v>
      </c>
      <c r="B130" s="22" t="str">
        <f>VLOOKUP(A130,'PRECIOS UNITARIOS'!A130:B461,2,0)</f>
        <v>DM668</v>
      </c>
      <c r="C130" s="135" t="str">
        <f>VLOOKUP(A130,'PRECIOS UNITARIOS'!A130:C461,3,0)</f>
        <v>LIGADOR DE VARICES ESOFAGICAS 7 BOX</v>
      </c>
      <c r="D130" s="18">
        <f>VLOOKUP(A130,'PRECIOS UNITARIOS'!A130:D461,4,0)</f>
        <v>1</v>
      </c>
      <c r="E130" s="23" t="str">
        <f>VLOOKUP(A130,'PRECIOS UNITARIOS'!A130:E461,5,0)</f>
        <v>UN</v>
      </c>
      <c r="F130" s="23">
        <f>VLOOKUP(A130,'PRECIOS UNITARIOS'!A130:F461,6,0)</f>
        <v>680000</v>
      </c>
      <c r="G130" s="23">
        <f>VLOOKUP(A130,'PRECIOS UNITARIOS'!A130:G461,7,0)</f>
        <v>3</v>
      </c>
      <c r="H130" s="23">
        <f t="shared" si="13"/>
        <v>2040000</v>
      </c>
      <c r="I130" s="5" t="str">
        <f>+'EV PRECIO REFERENCIA'!I130</f>
        <v/>
      </c>
      <c r="J130" s="5" t="str">
        <f>+'EV PRECIO REFERENCIA'!K130</f>
        <v>NO CUMPLE</v>
      </c>
      <c r="K130" s="6">
        <f>+IF(J130="NO OFERTADO",0,IF(J130="NO CUMPLE EV TECNICA",0,IF(J130="NO CUMPLE",0,IF(J130="CUMPLE",('PRECIOS UNITARIOS'!$BB130*500)/I130))))</f>
        <v>0</v>
      </c>
      <c r="L130" s="5" t="str">
        <f>+'EV PRECIO REFERENCIA'!L130</f>
        <v/>
      </c>
      <c r="M130" s="5" t="str">
        <f>+'EV PRECIO REFERENCIA'!N130</f>
        <v>NO CUMPLE</v>
      </c>
      <c r="N130" s="6">
        <f>+IF(M130="NO OFERTADO",0,IF(M130="NO CUMPLE EV TECNICA",0,IF(M130="NO CUMPLE",0,IF(M130="CUMPLE",('PRECIOS UNITARIOS'!$BB130*500)/L130))))</f>
        <v>0</v>
      </c>
      <c r="O130" s="5" t="str">
        <f>+'PRECIOS UNITARIOS'!N130</f>
        <v/>
      </c>
      <c r="P130" s="5" t="str">
        <f>+'EV PRECIO REFERENCIA'!Q130</f>
        <v>NO CUMPLE</v>
      </c>
      <c r="Q130" s="6">
        <f>+IF(P130="NO OFERTADO",0,IF(P130="NO CUMPLE EV TECNICA",0,IF(P130="NO CUMPLE",0,IF(P130="CUMPLE",('PRECIOS UNITARIOS'!$BB130*500)/O130))))</f>
        <v>0</v>
      </c>
      <c r="R130" s="5" t="str">
        <f>+'PRECIOS UNITARIOS'!P130</f>
        <v/>
      </c>
      <c r="S130" s="5" t="str">
        <f>+'EV PRECIO REFERENCIA'!T130</f>
        <v>NO CUMPLE</v>
      </c>
      <c r="T130" s="6">
        <f>+IF(S130="NO OFERTADO",0,IF(S130="NO CUMPLE EV TECNICA",0,IF(S130="NO CUMPLE",0,IF(S130="CUMPLE",('PRECIOS UNITARIOS'!$BB130*500)/R130))))</f>
        <v>0</v>
      </c>
      <c r="U130" s="6" t="str">
        <f>+'EV PRECIO REFERENCIA'!U130</f>
        <v/>
      </c>
      <c r="V130" s="5" t="str">
        <f>+'EV PRECIO REFERENCIA'!W130</f>
        <v>NO CUMPLE</v>
      </c>
      <c r="W130" s="6">
        <f>+IF(V130="NO OFERTADO",0,IF(V130="NO CUMPLE EV TECNICA",0,IF(V130="NO CUMPLE",0,IF(V130="CUMPLE",('PRECIOS UNITARIOS'!$BB130*500)/U130))))</f>
        <v>0</v>
      </c>
      <c r="X130" s="6" t="str">
        <f>+'EV PRECIO REFERENCIA'!X130</f>
        <v/>
      </c>
      <c r="Y130" s="5" t="str">
        <f>+'EV PRECIO REFERENCIA'!Z130</f>
        <v>NO CUMPLE</v>
      </c>
      <c r="Z130" s="6">
        <f>+IF(Y130="NO OFERTADO",0,IF(Y130="NO CUMPLE EV TECNICA",0,IF(Y130="NO CUMPLE",0,IF(Y130="CUMPLE",('PRECIOS UNITARIOS'!$BB130*500)/X130))))</f>
        <v>0</v>
      </c>
      <c r="AA130" s="260">
        <f>+'PRECIOS UNITARIOS'!X130</f>
        <v>654500</v>
      </c>
      <c r="AB130" s="5" t="str">
        <f>+'EV PRECIO REFERENCIA'!AF130</f>
        <v>CUMPLE</v>
      </c>
      <c r="AC130" s="6">
        <f>+IF(AB130="NO OFERTADO",0,IF(AB130="NO CUMPLE EV TECNICA",0,IF(AB130="NO CUMPLE",0,IF(AB130="CUMPLE",('PRECIOS UNITARIOS'!$BB130*500)/AA130))))</f>
        <v>475.29335370511842</v>
      </c>
      <c r="AD130" s="5" t="str">
        <f>+'PRECIOS UNITARIOS'!Z130</f>
        <v/>
      </c>
      <c r="AE130" s="5" t="str">
        <f>+'EV PRECIO REFERENCIA'!AI130</f>
        <v>NO CUMPLE</v>
      </c>
      <c r="AF130" s="6">
        <f>+IF(AE130="NO OFERTADO",0,IF(AE130="NO CUMPLE EV TECNICA",0,IF(AE130="NO CUMPLE",0,IF(AE130="CUMPLE",('PRECIOS UNITARIOS'!$BB130*500)/AD130))))</f>
        <v>0</v>
      </c>
      <c r="AG130" s="5" t="str">
        <f>+'PRECIOS UNITARIOS'!AB130</f>
        <v/>
      </c>
      <c r="AH130" s="5" t="str">
        <f>+'EV PRECIO REFERENCIA'!AL130</f>
        <v>NO CUMPLE</v>
      </c>
      <c r="AI130" s="6">
        <f>+IF(AH130="NO OFERTADO",0,IF(AH130="NO CUMPLE EV TECNICA",0,IF(AH130="NO CUMPLE",0,IF(AH130="CUMPLE",('PRECIOS UNITARIOS'!$BB130*500)/AG130))))</f>
        <v>0</v>
      </c>
      <c r="AJ130" s="5" t="str">
        <f>+'PRECIOS UNITARIOS'!AD130</f>
        <v/>
      </c>
      <c r="AK130" s="5" t="str">
        <f>+'EV PRECIO REFERENCIA'!AO130</f>
        <v>NO CUMPLE</v>
      </c>
      <c r="AL130" s="6">
        <f>+IF(AK130="NO OFERTADO",0,IF(AK130="NO CUMPLE EV TECNICA",0,IF(AK130="NO CUMPLE",0,IF(AK130="CUMPLE",('PRECIOS UNITARIOS'!$BB130*500)/AJ130))))</f>
        <v>0</v>
      </c>
      <c r="AM130" s="5" t="str">
        <f>+'PRECIOS UNITARIOS'!AF130</f>
        <v/>
      </c>
      <c r="AN130" s="5" t="str">
        <f>+'EV PRECIO REFERENCIA'!AR130</f>
        <v>NO CUMPLE</v>
      </c>
      <c r="AO130" s="6">
        <f>+IF(AN130="NO OFERTADO",0,IF(AN130="NO CUMPLE EV TECNICA",0,IF(AN130="NO CUMPLE",0,IF(AN130="CUMPLE",('PRECIOS UNITARIOS'!$BB130*500)/AM130))))</f>
        <v>0</v>
      </c>
      <c r="AP130" s="5" t="str">
        <f>+'PRECIOS UNITARIOS'!AH130</f>
        <v/>
      </c>
      <c r="AQ130" s="5" t="str">
        <f>+'EV PRECIO REFERENCIA'!AU130</f>
        <v>NO CUMPLE</v>
      </c>
      <c r="AR130" s="6">
        <f>+IF(AQ130="NO OFERTADO",0,IF(AQ130="NO CUMPLE EV TECNICA",0,IF(AQ130="NO CUMPLE",0,IF(AQ130="CUMPLE",('PRECIOS UNITARIOS'!$BB130*500)/AP130))))</f>
        <v>0</v>
      </c>
      <c r="AS130" s="5" t="str">
        <f>+'PRECIOS UNITARIOS'!AJ130</f>
        <v/>
      </c>
      <c r="AT130" s="5" t="str">
        <f>+'EV PRECIO REFERENCIA'!AX130</f>
        <v>NO CUMPLE</v>
      </c>
      <c r="AU130" s="6">
        <f>+IF(AT130="NO OFERTADO",0,IF(AT130="NO CUMPLE EV TECNICA",0,IF(AT130="NO CUMPLE",0,IF(AT130="CUMPLE",('PRECIOS UNITARIOS'!$BB130*500)/AS130))))</f>
        <v>0</v>
      </c>
      <c r="AV130" s="5" t="str">
        <f>+'EV PRECIO REFERENCIA'!AY130</f>
        <v/>
      </c>
      <c r="AW130" s="5" t="str">
        <f>+'EV PRECIO REFERENCIA'!BA130</f>
        <v>NO CUMPLE</v>
      </c>
      <c r="AX130" s="6">
        <f>+IF(AW130="NO OFERTADO",0,IF(AW130="NO CUMPLE EV TECNICA",0,IF(AW130="NO CUMPLE",0,IF(AW130="CUMPLE",('PRECIOS UNITARIOS'!$BB130*500)/AV130))))</f>
        <v>0</v>
      </c>
      <c r="AY130" s="5">
        <f>+'EV PRECIO REFERENCIA'!BB130</f>
        <v>622159</v>
      </c>
      <c r="AZ130" s="5" t="str">
        <f>+'EV PRECIO REFERENCIA'!BD130</f>
        <v>CUMPLE</v>
      </c>
      <c r="BA130" s="6">
        <f>+IF(AZ130="NO OFERTADO",0,IF(AZ130="NO CUMPLE EV TECNICA",0,IF(AZ130="NO CUMPLE",0,IF(AZ130="CUMPLE",('PRECIOS UNITARIOS'!$BB130*500)/AY130))))</f>
        <v>500</v>
      </c>
      <c r="BB130" s="5" t="str">
        <f>+'PRECIOS UNITARIOS'!AP130</f>
        <v/>
      </c>
      <c r="BC130" s="5" t="str">
        <f>+'EV PRECIO REFERENCIA'!BG130</f>
        <v>NO CUMPLE</v>
      </c>
      <c r="BD130" s="6">
        <f>+IF(BC130="NO OFERTADO",0,IF(BC130="NO CUMPLE EV TECNICA",0,IF(BC130="NO CUMPLE",0,IF(BC130="CUMPLE",('PRECIOS UNITARIOS'!$BB130*500)/BB130))))</f>
        <v>0</v>
      </c>
      <c r="BE130" s="5" t="str">
        <f>+'PRECIOS UNITARIOS'!AR130</f>
        <v/>
      </c>
      <c r="BF130" s="5" t="str">
        <f>+'EV PRECIO REFERENCIA'!BJ130</f>
        <v>NO CUMPLE</v>
      </c>
      <c r="BG130" s="6">
        <f>+IF(BF130="NO OFERTADO",0,IF(BF130="NO CUMPLE EV TECNICA",0,IF(BF130="NO CUMPLE",0,IF(BF130="CUMPLE",('PRECIOS UNITARIOS'!$BB130*500)/BE130))))</f>
        <v>0</v>
      </c>
      <c r="BH130" s="5" t="str">
        <f>+'EV PRECIO REFERENCIA'!BK130</f>
        <v/>
      </c>
      <c r="BI130" s="5" t="str">
        <f>+'EV PRECIO REFERENCIA'!BM130</f>
        <v>NO CUMPLE</v>
      </c>
      <c r="BJ130" s="6">
        <f>+IF(BI130="NO OFERTADO",0,IF(BI130="NO CUMPLE EV TECNICA",0,IF(BI130="NO CUMPLE",0,IF(BI130="CUMPLE",('PRECIOS UNITARIOS'!$BB130*500)/BH130))))</f>
        <v>0</v>
      </c>
      <c r="BK130" s="5" t="str">
        <f>+'EV PRECIO REFERENCIA'!BQ130</f>
        <v/>
      </c>
      <c r="BL130" s="5" t="str">
        <f>+'EV PRECIO REFERENCIA'!BS130</f>
        <v>NO CUMPLE</v>
      </c>
      <c r="BM130" s="6">
        <f>+IF(BL130="NO OFERTADO",0,IF(BL130="NO CUMPLE EV TECNICA",0,IF(BL130="NO CUMPLE",0,IF(BL130="CUMPLE",('PRECIOS UNITARIOS'!$BB130*500)/BK130))))</f>
        <v>0</v>
      </c>
      <c r="BN130" s="5" t="str">
        <f>+'PRECIOS UNITARIOS'!AX130</f>
        <v/>
      </c>
      <c r="BO130" s="5" t="str">
        <f>+'EV PRECIO REFERENCIA'!BV130</f>
        <v>NO CUMPLE</v>
      </c>
      <c r="BP130" s="6">
        <f>+IF(BO130="NO OFERTADO",0,IF(BO130="NO CUMPLE EV TECNICA",0,IF(BO130="NO CUMPLE",0,IF(BO130="CUMPLE",('PRECIOS UNITARIOS'!$BB130*500)/BN130))))</f>
        <v>0</v>
      </c>
      <c r="BQ130" s="6">
        <f t="shared" si="12"/>
        <v>500</v>
      </c>
      <c r="BR130" s="6" t="s">
        <v>726</v>
      </c>
      <c r="BS130" s="6">
        <f>MAX($K130,$N130,$Q130,$T130,$AF130,$AI130,$AL130,$AO130,$AU130,$BD130,$BG130,$BP130,$AC130,$Z130,$W130,$BM130,)</f>
        <v>475.29335370511842</v>
      </c>
      <c r="BT130" s="6" t="str">
        <f>+AA8</f>
        <v xml:space="preserve"> M&amp;M EQUIPOS MEDICOS SAS</v>
      </c>
      <c r="BU130" s="6">
        <f>MAX($K130,$N130,$Q130,$T130,$AF130,$AI130,$AL130,$AO130,$AU130,$BD130,$BG130,$BP130,$Z130,$W130,$BM130,)</f>
        <v>0</v>
      </c>
      <c r="BV130" s="6" t="s">
        <v>1023</v>
      </c>
      <c r="BW130" s="154" t="str">
        <f>+BR130</f>
        <v>COMPANY MEDIQBOY OC S.A.S</v>
      </c>
      <c r="BX130" s="3" t="e">
        <v>#N/A</v>
      </c>
    </row>
    <row r="131" spans="1:77" ht="63.75" x14ac:dyDescent="0.2">
      <c r="A131" s="18">
        <f t="shared" si="11"/>
        <v>122</v>
      </c>
      <c r="B131" s="22" t="str">
        <f>VLOOKUP(A131,'PRECIOS UNITARIOS'!A131:B462,2,0)</f>
        <v>DM2076</v>
      </c>
      <c r="C131" s="135" t="str">
        <f>VLOOKUP(A131,'PRECIOS UNITARIOS'!A131:C462,3,0)</f>
        <v>MALLA DE POLIPROPILENO SUAVE DE MEDIANA DENSIDAD CON PESO DE 45 A 90G/M2. MACROPOROSA PORO DE 2.38 A 3.6 X 2.38 A 3.6 MM. NO ABSORBIBLE. 7CM A 8CM X 15CM</v>
      </c>
      <c r="D131" s="18">
        <f>VLOOKUP(A131,'PRECIOS UNITARIOS'!A131:D462,4,0)</f>
        <v>1</v>
      </c>
      <c r="E131" s="23" t="str">
        <f>VLOOKUP(A131,'PRECIOS UNITARIOS'!A131:E462,5,0)</f>
        <v>UN</v>
      </c>
      <c r="F131" s="23">
        <f>VLOOKUP(A131,'PRECIOS UNITARIOS'!A131:F462,6,0)</f>
        <v>102925</v>
      </c>
      <c r="G131" s="23">
        <f>VLOOKUP(A131,'PRECIOS UNITARIOS'!A131:G462,7,0)</f>
        <v>4</v>
      </c>
      <c r="H131" s="23">
        <f t="shared" si="13"/>
        <v>411700</v>
      </c>
      <c r="I131" s="5" t="str">
        <f>+'EV PRECIO REFERENCIA'!I131</f>
        <v/>
      </c>
      <c r="J131" s="5" t="str">
        <f>+'EV PRECIO REFERENCIA'!K131</f>
        <v>NO CUMPLE</v>
      </c>
      <c r="K131" s="6">
        <f>+IF(J131="NO OFERTADO",0,IF(J131="NO CUMPLE EV TECNICA",0,IF(J131="NO CUMPLE",0,IF(J131="CUMPLE",('PRECIOS UNITARIOS'!$BB131*500)/I131))))</f>
        <v>0</v>
      </c>
      <c r="L131" s="5" t="str">
        <f>+'EV PRECIO REFERENCIA'!L131</f>
        <v/>
      </c>
      <c r="M131" s="5" t="str">
        <f>+'EV PRECIO REFERENCIA'!N131</f>
        <v>NO CUMPLE</v>
      </c>
      <c r="N131" s="6">
        <f>+IF(M131="NO OFERTADO",0,IF(M131="NO CUMPLE EV TECNICA",0,IF(M131="NO CUMPLE",0,IF(M131="CUMPLE",('PRECIOS UNITARIOS'!$BB131*500)/L131))))</f>
        <v>0</v>
      </c>
      <c r="O131" s="5" t="str">
        <f>+'PRECIOS UNITARIOS'!N131</f>
        <v/>
      </c>
      <c r="P131" s="5" t="str">
        <f>+'EV PRECIO REFERENCIA'!Q131</f>
        <v>NO CUMPLE</v>
      </c>
      <c r="Q131" s="6">
        <f>+IF(P131="NO OFERTADO",0,IF(P131="NO CUMPLE EV TECNICA",0,IF(P131="NO CUMPLE",0,IF(P131="CUMPLE",('PRECIOS UNITARIOS'!$BB131*500)/O131))))</f>
        <v>0</v>
      </c>
      <c r="R131" s="5" t="str">
        <f>+'PRECIOS UNITARIOS'!P131</f>
        <v/>
      </c>
      <c r="S131" s="5" t="str">
        <f>+'EV PRECIO REFERENCIA'!T131</f>
        <v>NO CUMPLE</v>
      </c>
      <c r="T131" s="6">
        <f>+IF(S131="NO OFERTADO",0,IF(S131="NO CUMPLE EV TECNICA",0,IF(S131="NO CUMPLE",0,IF(S131="CUMPLE",('PRECIOS UNITARIOS'!$BB131*500)/R131))))</f>
        <v>0</v>
      </c>
      <c r="U131" s="347">
        <f>+'EV PRECIO REFERENCIA'!U131</f>
        <v>80000</v>
      </c>
      <c r="V131" s="5" t="str">
        <f>+'EV PRECIO REFERENCIA'!W131</f>
        <v>CUMPLE</v>
      </c>
      <c r="W131" s="6">
        <f>+IF(V131="NO OFERTADO",0,IF(V131="NO CUMPLE EV TECNICA",0,IF(V131="NO CUMPLE",0,IF(V131="CUMPLE",('PRECIOS UNITARIOS'!$BB131*500)/U131))))</f>
        <v>500</v>
      </c>
      <c r="X131" s="6" t="str">
        <f>+'EV PRECIO REFERENCIA'!X131</f>
        <v/>
      </c>
      <c r="Y131" s="5" t="str">
        <f>+'EV PRECIO REFERENCIA'!Z131</f>
        <v>NO CUMPLE</v>
      </c>
      <c r="Z131" s="6">
        <f>+IF(Y131="NO OFERTADO",0,IF(Y131="NO CUMPLE EV TECNICA",0,IF(Y131="NO CUMPLE",0,IF(Y131="CUMPLE",('PRECIOS UNITARIOS'!$BB131*500)/X131))))</f>
        <v>0</v>
      </c>
      <c r="AA131" s="260" t="str">
        <f>+'PRECIOS UNITARIOS'!X131</f>
        <v/>
      </c>
      <c r="AB131" s="5" t="str">
        <f>+'EV PRECIO REFERENCIA'!AF131</f>
        <v>NO CUMPLE</v>
      </c>
      <c r="AC131" s="6">
        <f>+IF(AB131="NO OFERTADO",0,IF(AB131="NO CUMPLE EV TECNICA",0,IF(AB131="NO CUMPLE",0,IF(AB131="CUMPLE",('PRECIOS UNITARIOS'!$BB131*500)/AA131))))</f>
        <v>0</v>
      </c>
      <c r="AD131" s="5" t="str">
        <f>+'PRECIOS UNITARIOS'!Z131</f>
        <v/>
      </c>
      <c r="AE131" s="5" t="str">
        <f>+'EV PRECIO REFERENCIA'!AI131</f>
        <v>NO CUMPLE</v>
      </c>
      <c r="AF131" s="6">
        <f>+IF(AE131="NO OFERTADO",0,IF(AE131="NO CUMPLE EV TECNICA",0,IF(AE131="NO CUMPLE",0,IF(AE131="CUMPLE",('PRECIOS UNITARIOS'!$BB131*500)/AD131))))</f>
        <v>0</v>
      </c>
      <c r="AG131" s="5" t="str">
        <f>+'PRECIOS UNITARIOS'!AB131</f>
        <v/>
      </c>
      <c r="AH131" s="5" t="str">
        <f>+'EV PRECIO REFERENCIA'!AL131</f>
        <v>NO CUMPLE</v>
      </c>
      <c r="AI131" s="6">
        <f>+IF(AH131="NO OFERTADO",0,IF(AH131="NO CUMPLE EV TECNICA",0,IF(AH131="NO CUMPLE",0,IF(AH131="CUMPLE",('PRECIOS UNITARIOS'!$BB131*500)/AG131))))</f>
        <v>0</v>
      </c>
      <c r="AJ131" s="5" t="str">
        <f>+'PRECIOS UNITARIOS'!AD131</f>
        <v/>
      </c>
      <c r="AK131" s="5" t="str">
        <f>+'EV PRECIO REFERENCIA'!AO131</f>
        <v>NO CUMPLE</v>
      </c>
      <c r="AL131" s="6">
        <f>+IF(AK131="NO OFERTADO",0,IF(AK131="NO CUMPLE EV TECNICA",0,IF(AK131="NO CUMPLE",0,IF(AK131="CUMPLE",('PRECIOS UNITARIOS'!$BB131*500)/AJ131))))</f>
        <v>0</v>
      </c>
      <c r="AM131" s="5" t="str">
        <f>+'PRECIOS UNITARIOS'!AF131</f>
        <v/>
      </c>
      <c r="AN131" s="5" t="str">
        <f>+'EV PRECIO REFERENCIA'!AR131</f>
        <v>NO CUMPLE</v>
      </c>
      <c r="AO131" s="6">
        <f>+IF(AN131="NO OFERTADO",0,IF(AN131="NO CUMPLE EV TECNICA",0,IF(AN131="NO CUMPLE",0,IF(AN131="CUMPLE",('PRECIOS UNITARIOS'!$BB131*500)/AM131))))</f>
        <v>0</v>
      </c>
      <c r="AP131" s="5" t="str">
        <f>+'PRECIOS UNITARIOS'!AH131</f>
        <v/>
      </c>
      <c r="AQ131" s="5" t="str">
        <f>+'EV PRECIO REFERENCIA'!AU131</f>
        <v>NO CUMPLE</v>
      </c>
      <c r="AR131" s="6">
        <f>+IF(AQ131="NO OFERTADO",0,IF(AQ131="NO CUMPLE EV TECNICA",0,IF(AQ131="NO CUMPLE",0,IF(AQ131="CUMPLE",('PRECIOS UNITARIOS'!$BB131*500)/AP131))))</f>
        <v>0</v>
      </c>
      <c r="AS131" s="5" t="str">
        <f>+'PRECIOS UNITARIOS'!AJ131</f>
        <v/>
      </c>
      <c r="AT131" s="5" t="str">
        <f>+'EV PRECIO REFERENCIA'!AX131</f>
        <v>NO CUMPLE</v>
      </c>
      <c r="AU131" s="6">
        <f>+IF(AT131="NO OFERTADO",0,IF(AT131="NO CUMPLE EV TECNICA",0,IF(AT131="NO CUMPLE",0,IF(AT131="CUMPLE",('PRECIOS UNITARIOS'!$BB131*500)/AS131))))</f>
        <v>0</v>
      </c>
      <c r="AV131" s="5" t="str">
        <f>+'EV PRECIO REFERENCIA'!AY131</f>
        <v/>
      </c>
      <c r="AW131" s="5" t="str">
        <f>+'EV PRECIO REFERENCIA'!BA131</f>
        <v>NO CUMPLE</v>
      </c>
      <c r="AX131" s="6">
        <f>+IF(AW131="NO OFERTADO",0,IF(AW131="NO CUMPLE EV TECNICA",0,IF(AW131="NO CUMPLE",0,IF(AW131="CUMPLE",('PRECIOS UNITARIOS'!$BB131*500)/AV131))))</f>
        <v>0</v>
      </c>
      <c r="AY131" s="5" t="str">
        <f>+'EV PRECIO REFERENCIA'!BB131</f>
        <v/>
      </c>
      <c r="AZ131" s="5" t="str">
        <f>+'EV PRECIO REFERENCIA'!BD131</f>
        <v>NO CUMPLE</v>
      </c>
      <c r="BA131" s="6">
        <f>+IF(AZ131="NO OFERTADO",0,IF(AZ131="NO CUMPLE EV TECNICA",0,IF(AZ131="NO CUMPLE",0,IF(AZ131="CUMPLE",('PRECIOS UNITARIOS'!$BB131*500)/AY131))))</f>
        <v>0</v>
      </c>
      <c r="BB131" s="5" t="str">
        <f>+'PRECIOS UNITARIOS'!AP131</f>
        <v/>
      </c>
      <c r="BC131" s="5" t="str">
        <f>+'EV PRECIO REFERENCIA'!BG131</f>
        <v>NO CUMPLE</v>
      </c>
      <c r="BD131" s="6">
        <f>+IF(BC131="NO OFERTADO",0,IF(BC131="NO CUMPLE EV TECNICA",0,IF(BC131="NO CUMPLE",0,IF(BC131="CUMPLE",('PRECIOS UNITARIOS'!$BB131*500)/BB131))))</f>
        <v>0</v>
      </c>
      <c r="BE131" s="5" t="str">
        <f>+'PRECIOS UNITARIOS'!AR131</f>
        <v/>
      </c>
      <c r="BF131" s="5" t="str">
        <f>+'EV PRECIO REFERENCIA'!BJ131</f>
        <v>NO CUMPLE</v>
      </c>
      <c r="BG131" s="6">
        <f>+IF(BF131="NO OFERTADO",0,IF(BF131="NO CUMPLE EV TECNICA",0,IF(BF131="NO CUMPLE",0,IF(BF131="CUMPLE",('PRECIOS UNITARIOS'!$BB131*500)/BE131))))</f>
        <v>0</v>
      </c>
      <c r="BH131" s="5" t="str">
        <f>+'EV PRECIO REFERENCIA'!BK131</f>
        <v/>
      </c>
      <c r="BI131" s="5" t="str">
        <f>+'EV PRECIO REFERENCIA'!BM131</f>
        <v>NO CUMPLE</v>
      </c>
      <c r="BJ131" s="6">
        <f>+IF(BI131="NO OFERTADO",0,IF(BI131="NO CUMPLE EV TECNICA",0,IF(BI131="NO CUMPLE",0,IF(BI131="CUMPLE",('PRECIOS UNITARIOS'!$BB131*500)/BH131))))</f>
        <v>0</v>
      </c>
      <c r="BK131" s="5" t="str">
        <f>+'EV PRECIO REFERENCIA'!BQ131</f>
        <v/>
      </c>
      <c r="BL131" s="5" t="str">
        <f>+'EV PRECIO REFERENCIA'!BS131</f>
        <v>NO CUMPLE</v>
      </c>
      <c r="BM131" s="6">
        <f>+IF(BL131="NO OFERTADO",0,IF(BL131="NO CUMPLE EV TECNICA",0,IF(BL131="NO CUMPLE",0,IF(BL131="CUMPLE",('PRECIOS UNITARIOS'!$BB131*500)/BK131))))</f>
        <v>0</v>
      </c>
      <c r="BN131" s="5" t="str">
        <f>+'PRECIOS UNITARIOS'!AX131</f>
        <v/>
      </c>
      <c r="BO131" s="5" t="str">
        <f>+'EV PRECIO REFERENCIA'!BV131</f>
        <v>NO CUMPLE</v>
      </c>
      <c r="BP131" s="6">
        <f>+IF(BO131="NO OFERTADO",0,IF(BO131="NO CUMPLE EV TECNICA",0,IF(BO131="NO CUMPLE",0,IF(BO131="CUMPLE",('PRECIOS UNITARIOS'!$BB131*500)/BN131))))</f>
        <v>0</v>
      </c>
      <c r="BQ131" s="6">
        <f t="shared" si="12"/>
        <v>500</v>
      </c>
      <c r="BR131" s="6" t="s">
        <v>721</v>
      </c>
      <c r="BS131" s="6">
        <f t="shared" ref="BS131:BS132" si="16">MAX($K131,$N131,$Q131,$T131,$AF131,$AI131,$AL131,$AO131,$AU131,$BD131,$BG131,$BP131,$AC131,$Z131,$BA131,$BM131,)</f>
        <v>0</v>
      </c>
      <c r="BT131" s="6" t="s">
        <v>1025</v>
      </c>
      <c r="BU131" s="6">
        <v>0</v>
      </c>
      <c r="BV131" s="6" t="s">
        <v>1023</v>
      </c>
      <c r="BW131" s="154" t="s">
        <v>721</v>
      </c>
      <c r="BX131" s="3" t="e">
        <v>#N/A</v>
      </c>
      <c r="BY131" s="3"/>
    </row>
    <row r="132" spans="1:77" ht="38.25" x14ac:dyDescent="0.2">
      <c r="A132" s="18">
        <f t="shared" si="11"/>
        <v>123</v>
      </c>
      <c r="B132" s="22" t="str">
        <f>VLOOKUP(A132,'PRECIOS UNITARIOS'!A132:B463,2,0)</f>
        <v>DM2003</v>
      </c>
      <c r="C132" s="135" t="str">
        <f>VLOOKUP(A132,'PRECIOS UNITARIOS'!A132:C463,3,0)</f>
        <v>MALLA MACROPOROSA MONOFILAMENTO LIGERA ULTRAFINA PARA PROLAPSO DE CUPULA VAGINAL</v>
      </c>
      <c r="D132" s="18">
        <f>VLOOKUP(A132,'PRECIOS UNITARIOS'!A132:D463,4,0)</f>
        <v>1</v>
      </c>
      <c r="E132" s="23" t="str">
        <f>VLOOKUP(A132,'PRECIOS UNITARIOS'!A132:E463,5,0)</f>
        <v>UN</v>
      </c>
      <c r="F132" s="23">
        <f>VLOOKUP(A132,'PRECIOS UNITARIOS'!A132:F463,6,0)</f>
        <v>1900000</v>
      </c>
      <c r="G132" s="23">
        <f>VLOOKUP(A132,'PRECIOS UNITARIOS'!A132:G463,7,0)</f>
        <v>1</v>
      </c>
      <c r="H132" s="23">
        <f t="shared" si="13"/>
        <v>1900000</v>
      </c>
      <c r="I132" s="5" t="str">
        <f>+'EV PRECIO REFERENCIA'!I132</f>
        <v/>
      </c>
      <c r="J132" s="5" t="str">
        <f>+'EV PRECIO REFERENCIA'!K132</f>
        <v>NO CUMPLE</v>
      </c>
      <c r="K132" s="6">
        <f>+IF(J132="NO OFERTADO",0,IF(J132="NO CUMPLE EV TECNICA",0,IF(J132="NO CUMPLE",0,IF(J132="CUMPLE",('PRECIOS UNITARIOS'!$BB132*500)/I132))))</f>
        <v>0</v>
      </c>
      <c r="L132" s="5" t="str">
        <f>+'EV PRECIO REFERENCIA'!L132</f>
        <v/>
      </c>
      <c r="M132" s="5" t="str">
        <f>+'EV PRECIO REFERENCIA'!N132</f>
        <v>NO CUMPLE</v>
      </c>
      <c r="N132" s="6">
        <f>+IF(M132="NO OFERTADO",0,IF(M132="NO CUMPLE EV TECNICA",0,IF(M132="NO CUMPLE",0,IF(M132="CUMPLE",('PRECIOS UNITARIOS'!$BB132*500)/L132))))</f>
        <v>0</v>
      </c>
      <c r="O132" s="5" t="str">
        <f>+'PRECIOS UNITARIOS'!N132</f>
        <v/>
      </c>
      <c r="P132" s="5" t="str">
        <f>+'EV PRECIO REFERENCIA'!Q132</f>
        <v>NO CUMPLE</v>
      </c>
      <c r="Q132" s="6">
        <f>+IF(P132="NO OFERTADO",0,IF(P132="NO CUMPLE EV TECNICA",0,IF(P132="NO CUMPLE",0,IF(P132="CUMPLE",('PRECIOS UNITARIOS'!$BB132*500)/O132))))</f>
        <v>0</v>
      </c>
      <c r="R132" s="5" t="str">
        <f>+'PRECIOS UNITARIOS'!P132</f>
        <v/>
      </c>
      <c r="S132" s="5" t="str">
        <f>+'EV PRECIO REFERENCIA'!T132</f>
        <v>NO CUMPLE</v>
      </c>
      <c r="T132" s="6">
        <f>+IF(S132="NO OFERTADO",0,IF(S132="NO CUMPLE EV TECNICA",0,IF(S132="NO CUMPLE",0,IF(S132="CUMPLE",('PRECIOS UNITARIOS'!$BB132*500)/R132))))</f>
        <v>0</v>
      </c>
      <c r="U132" s="347">
        <f>+'EV PRECIO REFERENCIA'!U132</f>
        <v>1900000</v>
      </c>
      <c r="V132" s="5" t="str">
        <f>+'EV PRECIO REFERENCIA'!W132</f>
        <v>CUMPLE</v>
      </c>
      <c r="W132" s="6">
        <f>+IF(V132="NO OFERTADO",0,IF(V132="NO CUMPLE EV TECNICA",0,IF(V132="NO CUMPLE",0,IF(V132="CUMPLE",('PRECIOS UNITARIOS'!$BB132*500)/U132))))</f>
        <v>500</v>
      </c>
      <c r="X132" s="6" t="str">
        <f>+'EV PRECIO REFERENCIA'!X132</f>
        <v/>
      </c>
      <c r="Y132" s="5" t="str">
        <f>+'EV PRECIO REFERENCIA'!Z132</f>
        <v>NO CUMPLE</v>
      </c>
      <c r="Z132" s="6">
        <f>+IF(Y132="NO OFERTADO",0,IF(Y132="NO CUMPLE EV TECNICA",0,IF(Y132="NO CUMPLE",0,IF(Y132="CUMPLE",('PRECIOS UNITARIOS'!$BB132*500)/X132))))</f>
        <v>0</v>
      </c>
      <c r="AA132" s="260" t="str">
        <f>+'PRECIOS UNITARIOS'!X132</f>
        <v/>
      </c>
      <c r="AB132" s="5" t="str">
        <f>+'EV PRECIO REFERENCIA'!AF132</f>
        <v>NO CUMPLE</v>
      </c>
      <c r="AC132" s="6">
        <f>+IF(AB132="NO OFERTADO",0,IF(AB132="NO CUMPLE EV TECNICA",0,IF(AB132="NO CUMPLE",0,IF(AB132="CUMPLE",('PRECIOS UNITARIOS'!$BB132*500)/AA132))))</f>
        <v>0</v>
      </c>
      <c r="AD132" s="5" t="str">
        <f>+'PRECIOS UNITARIOS'!Z132</f>
        <v/>
      </c>
      <c r="AE132" s="5" t="str">
        <f>+'EV PRECIO REFERENCIA'!AI132</f>
        <v>NO CUMPLE</v>
      </c>
      <c r="AF132" s="6">
        <f>+IF(AE132="NO OFERTADO",0,IF(AE132="NO CUMPLE EV TECNICA",0,IF(AE132="NO CUMPLE",0,IF(AE132="CUMPLE",('PRECIOS UNITARIOS'!$BB132*500)/AD132))))</f>
        <v>0</v>
      </c>
      <c r="AG132" s="5" t="str">
        <f>+'PRECIOS UNITARIOS'!AB132</f>
        <v/>
      </c>
      <c r="AH132" s="5" t="str">
        <f>+'EV PRECIO REFERENCIA'!AL132</f>
        <v>NO CUMPLE</v>
      </c>
      <c r="AI132" s="6">
        <f>+IF(AH132="NO OFERTADO",0,IF(AH132="NO CUMPLE EV TECNICA",0,IF(AH132="NO CUMPLE",0,IF(AH132="CUMPLE",('PRECIOS UNITARIOS'!$BB132*500)/AG132))))</f>
        <v>0</v>
      </c>
      <c r="AJ132" s="5" t="str">
        <f>+'PRECIOS UNITARIOS'!AD132</f>
        <v/>
      </c>
      <c r="AK132" s="5" t="str">
        <f>+'EV PRECIO REFERENCIA'!AO132</f>
        <v>NO CUMPLE</v>
      </c>
      <c r="AL132" s="6">
        <f>+IF(AK132="NO OFERTADO",0,IF(AK132="NO CUMPLE EV TECNICA",0,IF(AK132="NO CUMPLE",0,IF(AK132="CUMPLE",('PRECIOS UNITARIOS'!$BB132*500)/AJ132))))</f>
        <v>0</v>
      </c>
      <c r="AM132" s="5" t="str">
        <f>+'PRECIOS UNITARIOS'!AF132</f>
        <v/>
      </c>
      <c r="AN132" s="5" t="str">
        <f>+'EV PRECIO REFERENCIA'!AR132</f>
        <v>NO CUMPLE</v>
      </c>
      <c r="AO132" s="6">
        <f>+IF(AN132="NO OFERTADO",0,IF(AN132="NO CUMPLE EV TECNICA",0,IF(AN132="NO CUMPLE",0,IF(AN132="CUMPLE",('PRECIOS UNITARIOS'!$BB132*500)/AM132))))</f>
        <v>0</v>
      </c>
      <c r="AP132" s="5" t="str">
        <f>+'PRECIOS UNITARIOS'!AH132</f>
        <v/>
      </c>
      <c r="AQ132" s="5" t="str">
        <f>+'EV PRECIO REFERENCIA'!AU132</f>
        <v>NO CUMPLE</v>
      </c>
      <c r="AR132" s="6">
        <f>+IF(AQ132="NO OFERTADO",0,IF(AQ132="NO CUMPLE EV TECNICA",0,IF(AQ132="NO CUMPLE",0,IF(AQ132="CUMPLE",('PRECIOS UNITARIOS'!$BB132*500)/AP132))))</f>
        <v>0</v>
      </c>
      <c r="AS132" s="5" t="str">
        <f>+'PRECIOS UNITARIOS'!AJ132</f>
        <v/>
      </c>
      <c r="AT132" s="5" t="str">
        <f>+'EV PRECIO REFERENCIA'!AX132</f>
        <v>NO CUMPLE</v>
      </c>
      <c r="AU132" s="6">
        <f>+IF(AT132="NO OFERTADO",0,IF(AT132="NO CUMPLE EV TECNICA",0,IF(AT132="NO CUMPLE",0,IF(AT132="CUMPLE",('PRECIOS UNITARIOS'!$BB132*500)/AS132))))</f>
        <v>0</v>
      </c>
      <c r="AV132" s="5" t="str">
        <f>+'EV PRECIO REFERENCIA'!AY132</f>
        <v/>
      </c>
      <c r="AW132" s="5" t="str">
        <f>+'EV PRECIO REFERENCIA'!BA132</f>
        <v>NO CUMPLE</v>
      </c>
      <c r="AX132" s="6">
        <f>+IF(AW132="NO OFERTADO",0,IF(AW132="NO CUMPLE EV TECNICA",0,IF(AW132="NO CUMPLE",0,IF(AW132="CUMPLE",('PRECIOS UNITARIOS'!$BB132*500)/AV132))))</f>
        <v>0</v>
      </c>
      <c r="AY132" s="5" t="str">
        <f>+'EV PRECIO REFERENCIA'!BB132</f>
        <v/>
      </c>
      <c r="AZ132" s="5" t="str">
        <f>+'EV PRECIO REFERENCIA'!BD132</f>
        <v>NO CUMPLE</v>
      </c>
      <c r="BA132" s="6">
        <f>+IF(AZ132="NO OFERTADO",0,IF(AZ132="NO CUMPLE EV TECNICA",0,IF(AZ132="NO CUMPLE",0,IF(AZ132="CUMPLE",('PRECIOS UNITARIOS'!$BB132*500)/AY132))))</f>
        <v>0</v>
      </c>
      <c r="BB132" s="5" t="str">
        <f>+'PRECIOS UNITARIOS'!AP132</f>
        <v/>
      </c>
      <c r="BC132" s="5" t="str">
        <f>+'EV PRECIO REFERENCIA'!BG132</f>
        <v>NO CUMPLE</v>
      </c>
      <c r="BD132" s="6">
        <f>+IF(BC132="NO OFERTADO",0,IF(BC132="NO CUMPLE EV TECNICA",0,IF(BC132="NO CUMPLE",0,IF(BC132="CUMPLE",('PRECIOS UNITARIOS'!$BB132*500)/BB132))))</f>
        <v>0</v>
      </c>
      <c r="BE132" s="5" t="str">
        <f>+'PRECIOS UNITARIOS'!AR132</f>
        <v/>
      </c>
      <c r="BF132" s="5" t="str">
        <f>+'EV PRECIO REFERENCIA'!BJ132</f>
        <v>NO CUMPLE</v>
      </c>
      <c r="BG132" s="6">
        <f>+IF(BF132="NO OFERTADO",0,IF(BF132="NO CUMPLE EV TECNICA",0,IF(BF132="NO CUMPLE",0,IF(BF132="CUMPLE",('PRECIOS UNITARIOS'!$BB132*500)/BE132))))</f>
        <v>0</v>
      </c>
      <c r="BH132" s="5" t="str">
        <f>+'EV PRECIO REFERENCIA'!BK132</f>
        <v/>
      </c>
      <c r="BI132" s="5" t="str">
        <f>+'EV PRECIO REFERENCIA'!BM132</f>
        <v>NO CUMPLE</v>
      </c>
      <c r="BJ132" s="6">
        <f>+IF(BI132="NO OFERTADO",0,IF(BI132="NO CUMPLE EV TECNICA",0,IF(BI132="NO CUMPLE",0,IF(BI132="CUMPLE",('PRECIOS UNITARIOS'!$BB132*500)/BH132))))</f>
        <v>0</v>
      </c>
      <c r="BK132" s="5" t="str">
        <f>+'EV PRECIO REFERENCIA'!BQ132</f>
        <v/>
      </c>
      <c r="BL132" s="5" t="str">
        <f>+'EV PRECIO REFERENCIA'!BS132</f>
        <v>NO CUMPLE</v>
      </c>
      <c r="BM132" s="6">
        <f>+IF(BL132="NO OFERTADO",0,IF(BL132="NO CUMPLE EV TECNICA",0,IF(BL132="NO CUMPLE",0,IF(BL132="CUMPLE",('PRECIOS UNITARIOS'!$BB132*500)/BK132))))</f>
        <v>0</v>
      </c>
      <c r="BN132" s="5" t="str">
        <f>+'PRECIOS UNITARIOS'!AX132</f>
        <v/>
      </c>
      <c r="BO132" s="5" t="str">
        <f>+'EV PRECIO REFERENCIA'!BV132</f>
        <v>NO CUMPLE</v>
      </c>
      <c r="BP132" s="6">
        <f>+IF(BO132="NO OFERTADO",0,IF(BO132="NO CUMPLE EV TECNICA",0,IF(BO132="NO CUMPLE",0,IF(BO132="CUMPLE",('PRECIOS UNITARIOS'!$BB132*500)/BN132))))</f>
        <v>0</v>
      </c>
      <c r="BQ132" s="6">
        <f t="shared" si="12"/>
        <v>500</v>
      </c>
      <c r="BR132" s="6" t="s">
        <v>721</v>
      </c>
      <c r="BS132" s="6">
        <f t="shared" si="16"/>
        <v>0</v>
      </c>
      <c r="BT132" s="6" t="s">
        <v>847</v>
      </c>
      <c r="BU132" s="6">
        <v>0</v>
      </c>
      <c r="BV132" s="6" t="s">
        <v>847</v>
      </c>
      <c r="BW132" s="154" t="s">
        <v>721</v>
      </c>
      <c r="BX132" s="3" t="e">
        <v>#N/A</v>
      </c>
    </row>
    <row r="133" spans="1:77" ht="25.5" x14ac:dyDescent="0.2">
      <c r="A133" s="18">
        <f t="shared" si="11"/>
        <v>124</v>
      </c>
      <c r="B133" s="22" t="str">
        <f>VLOOKUP(A133,'PRECIOS UNITARIOS'!A133:B464,2,0)</f>
        <v>DM2724</v>
      </c>
      <c r="C133" s="135" t="str">
        <f>VLOOKUP(A133,'PRECIOS UNITARIOS'!A133:C464,3,0)</f>
        <v>MARCADOR DE PIEL PARA CIRUGIA</v>
      </c>
      <c r="D133" s="18">
        <f>VLOOKUP(A133,'PRECIOS UNITARIOS'!A133:D464,4,0)</f>
        <v>1</v>
      </c>
      <c r="E133" s="23" t="str">
        <f>VLOOKUP(A133,'PRECIOS UNITARIOS'!A133:E464,5,0)</f>
        <v>UN</v>
      </c>
      <c r="F133" s="23">
        <f>VLOOKUP(A133,'PRECIOS UNITARIOS'!A133:F464,6,0)</f>
        <v>5950</v>
      </c>
      <c r="G133" s="23">
        <f>VLOOKUP(A133,'PRECIOS UNITARIOS'!A133:G464,7,0)</f>
        <v>2</v>
      </c>
      <c r="H133" s="23">
        <f t="shared" si="13"/>
        <v>11900</v>
      </c>
      <c r="I133" s="5" t="str">
        <f>+'EV PRECIO REFERENCIA'!I133</f>
        <v/>
      </c>
      <c r="J133" s="5" t="str">
        <f>+'EV PRECIO REFERENCIA'!K133</f>
        <v>NO CUMPLE</v>
      </c>
      <c r="K133" s="6">
        <f>+IF(J133="NO OFERTADO",0,IF(J133="NO CUMPLE EV TECNICA",0,IF(J133="NO CUMPLE",0,IF(J133="CUMPLE",('PRECIOS UNITARIOS'!$BB133*500)/I133))))</f>
        <v>0</v>
      </c>
      <c r="L133" s="5" t="str">
        <f>+'EV PRECIO REFERENCIA'!L133</f>
        <v/>
      </c>
      <c r="M133" s="5" t="str">
        <f>+'EV PRECIO REFERENCIA'!N133</f>
        <v>NO CUMPLE</v>
      </c>
      <c r="N133" s="6">
        <f>+IF(M133="NO OFERTADO",0,IF(M133="NO CUMPLE EV TECNICA",0,IF(M133="NO CUMPLE",0,IF(M133="CUMPLE",('PRECIOS UNITARIOS'!$BB133*500)/L133))))</f>
        <v>0</v>
      </c>
      <c r="O133" s="5" t="str">
        <f>+'PRECIOS UNITARIOS'!N133</f>
        <v/>
      </c>
      <c r="P133" s="5" t="str">
        <f>+'EV PRECIO REFERENCIA'!Q133</f>
        <v>NO CUMPLE</v>
      </c>
      <c r="Q133" s="6">
        <f>+IF(P133="NO OFERTADO",0,IF(P133="NO CUMPLE EV TECNICA",0,IF(P133="NO CUMPLE",0,IF(P133="CUMPLE",('PRECIOS UNITARIOS'!$BB133*500)/O133))))</f>
        <v>0</v>
      </c>
      <c r="R133" s="5" t="str">
        <f>+'PRECIOS UNITARIOS'!P133</f>
        <v/>
      </c>
      <c r="S133" s="5" t="str">
        <f>+'EV PRECIO REFERENCIA'!T133</f>
        <v>NO CUMPLE</v>
      </c>
      <c r="T133" s="6">
        <f>+IF(S133="NO OFERTADO",0,IF(S133="NO CUMPLE EV TECNICA",0,IF(S133="NO CUMPLE",0,IF(S133="CUMPLE",('PRECIOS UNITARIOS'!$BB133*500)/R133))))</f>
        <v>0</v>
      </c>
      <c r="U133" s="6" t="str">
        <f>+'EV PRECIO REFERENCIA'!U133</f>
        <v/>
      </c>
      <c r="V133" s="5" t="str">
        <f>+'EV PRECIO REFERENCIA'!W133</f>
        <v>NO CUMPLE</v>
      </c>
      <c r="W133" s="6">
        <f>+IF(V133="NO OFERTADO",0,IF(V133="NO CUMPLE EV TECNICA",0,IF(V133="NO CUMPLE",0,IF(V133="CUMPLE",('PRECIOS UNITARIOS'!$BB133*500)/U133))))</f>
        <v>0</v>
      </c>
      <c r="X133" s="6" t="str">
        <f>+'EV PRECIO REFERENCIA'!X133</f>
        <v/>
      </c>
      <c r="Y133" s="5" t="str">
        <f>+'EV PRECIO REFERENCIA'!Z133</f>
        <v>NO CUMPLE</v>
      </c>
      <c r="Z133" s="6">
        <f>+IF(Y133="NO OFERTADO",0,IF(Y133="NO CUMPLE EV TECNICA",0,IF(Y133="NO CUMPLE",0,IF(Y133="CUMPLE",('PRECIOS UNITARIOS'!$BB133*500)/X133))))</f>
        <v>0</v>
      </c>
      <c r="AA133" s="260" t="str">
        <f>+'PRECIOS UNITARIOS'!X133</f>
        <v/>
      </c>
      <c r="AB133" s="5" t="str">
        <f>+'EV PRECIO REFERENCIA'!AF133</f>
        <v>NO CUMPLE</v>
      </c>
      <c r="AC133" s="6">
        <f>+IF(AB133="NO OFERTADO",0,IF(AB133="NO CUMPLE EV TECNICA",0,IF(AB133="NO CUMPLE",0,IF(AB133="CUMPLE",('PRECIOS UNITARIOS'!$BB133*500)/AA133))))</f>
        <v>0</v>
      </c>
      <c r="AD133" s="5" t="str">
        <f>+'PRECIOS UNITARIOS'!Z133</f>
        <v/>
      </c>
      <c r="AE133" s="5" t="str">
        <f>+'EV PRECIO REFERENCIA'!AI133</f>
        <v>NO CUMPLE</v>
      </c>
      <c r="AF133" s="6">
        <f>+IF(AE133="NO OFERTADO",0,IF(AE133="NO CUMPLE EV TECNICA",0,IF(AE133="NO CUMPLE",0,IF(AE133="CUMPLE",('PRECIOS UNITARIOS'!$BB133*500)/AD133))))</f>
        <v>0</v>
      </c>
      <c r="AG133" s="5" t="str">
        <f>+'PRECIOS UNITARIOS'!AB133</f>
        <v/>
      </c>
      <c r="AH133" s="5" t="str">
        <f>+'EV PRECIO REFERENCIA'!AL133</f>
        <v>NO CUMPLE</v>
      </c>
      <c r="AI133" s="6">
        <f>+IF(AH133="NO OFERTADO",0,IF(AH133="NO CUMPLE EV TECNICA",0,IF(AH133="NO CUMPLE",0,IF(AH133="CUMPLE",('PRECIOS UNITARIOS'!$BB133*500)/AG133))))</f>
        <v>0</v>
      </c>
      <c r="AJ133" s="5" t="str">
        <f>+'PRECIOS UNITARIOS'!AD133</f>
        <v/>
      </c>
      <c r="AK133" s="5" t="str">
        <f>+'EV PRECIO REFERENCIA'!AO133</f>
        <v>NO CUMPLE</v>
      </c>
      <c r="AL133" s="6">
        <f>+IF(AK133="NO OFERTADO",0,IF(AK133="NO CUMPLE EV TECNICA",0,IF(AK133="NO CUMPLE",0,IF(AK133="CUMPLE",('PRECIOS UNITARIOS'!$BB133*500)/AJ133))))</f>
        <v>0</v>
      </c>
      <c r="AM133" s="5" t="str">
        <f>+'PRECIOS UNITARIOS'!AF133</f>
        <v/>
      </c>
      <c r="AN133" s="5" t="str">
        <f>+'EV PRECIO REFERENCIA'!AR133</f>
        <v>NO CUMPLE</v>
      </c>
      <c r="AO133" s="6">
        <f>+IF(AN133="NO OFERTADO",0,IF(AN133="NO CUMPLE EV TECNICA",0,IF(AN133="NO CUMPLE",0,IF(AN133="CUMPLE",('PRECIOS UNITARIOS'!$BB133*500)/AM133))))</f>
        <v>0</v>
      </c>
      <c r="AP133" s="5" t="str">
        <f>+'PRECIOS UNITARIOS'!AH133</f>
        <v/>
      </c>
      <c r="AQ133" s="5" t="str">
        <f>+'EV PRECIO REFERENCIA'!AU133</f>
        <v>NO CUMPLE</v>
      </c>
      <c r="AR133" s="6">
        <f>+IF(AQ133="NO OFERTADO",0,IF(AQ133="NO CUMPLE EV TECNICA",0,IF(AQ133="NO CUMPLE",0,IF(AQ133="CUMPLE",('PRECIOS UNITARIOS'!$BB133*500)/AP133))))</f>
        <v>0</v>
      </c>
      <c r="AS133" s="5" t="str">
        <f>+'PRECIOS UNITARIOS'!AJ133</f>
        <v/>
      </c>
      <c r="AT133" s="5" t="str">
        <f>+'EV PRECIO REFERENCIA'!AX133</f>
        <v>NO CUMPLE</v>
      </c>
      <c r="AU133" s="6">
        <f>+IF(AT133="NO OFERTADO",0,IF(AT133="NO CUMPLE EV TECNICA",0,IF(AT133="NO CUMPLE",0,IF(AT133="CUMPLE",('PRECIOS UNITARIOS'!$BB133*500)/AS133))))</f>
        <v>0</v>
      </c>
      <c r="AV133" s="5" t="str">
        <f>+'EV PRECIO REFERENCIA'!AY133</f>
        <v/>
      </c>
      <c r="AW133" s="5" t="str">
        <f>+'EV PRECIO REFERENCIA'!BA133</f>
        <v>NO CUMPLE</v>
      </c>
      <c r="AX133" s="6">
        <f>+IF(AW133="NO OFERTADO",0,IF(AW133="NO CUMPLE EV TECNICA",0,IF(AW133="NO CUMPLE",0,IF(AW133="CUMPLE",('PRECIOS UNITARIOS'!$BB133*500)/AV133))))</f>
        <v>0</v>
      </c>
      <c r="AY133" s="5" t="str">
        <f>+'EV PRECIO REFERENCIA'!BB133</f>
        <v/>
      </c>
      <c r="AZ133" s="5" t="str">
        <f>+'EV PRECIO REFERENCIA'!BD133</f>
        <v>NO CUMPLE</v>
      </c>
      <c r="BA133" s="6">
        <f>+IF(AZ133="NO OFERTADO",0,IF(AZ133="NO CUMPLE EV TECNICA",0,IF(AZ133="NO CUMPLE",0,IF(AZ133="CUMPLE",('PRECIOS UNITARIOS'!$BB133*500)/AY133))))</f>
        <v>0</v>
      </c>
      <c r="BB133" s="5" t="str">
        <f>+'PRECIOS UNITARIOS'!AP133</f>
        <v/>
      </c>
      <c r="BC133" s="5" t="str">
        <f>+'EV PRECIO REFERENCIA'!BG133</f>
        <v>NO CUMPLE</v>
      </c>
      <c r="BD133" s="6">
        <f>+IF(BC133="NO OFERTADO",0,IF(BC133="NO CUMPLE EV TECNICA",0,IF(BC133="NO CUMPLE",0,IF(BC133="CUMPLE",('PRECIOS UNITARIOS'!$BB133*500)/BB133))))</f>
        <v>0</v>
      </c>
      <c r="BE133" s="5" t="str">
        <f>+'PRECIOS UNITARIOS'!AR133</f>
        <v/>
      </c>
      <c r="BF133" s="5" t="str">
        <f>+'EV PRECIO REFERENCIA'!BJ133</f>
        <v>NO CUMPLE</v>
      </c>
      <c r="BG133" s="6">
        <f>+IF(BF133="NO OFERTADO",0,IF(BF133="NO CUMPLE EV TECNICA",0,IF(BF133="NO CUMPLE",0,IF(BF133="CUMPLE",('PRECIOS UNITARIOS'!$BB133*500)/BE133))))</f>
        <v>0</v>
      </c>
      <c r="BH133" s="5" t="str">
        <f>+'EV PRECIO REFERENCIA'!BK133</f>
        <v/>
      </c>
      <c r="BI133" s="5" t="str">
        <f>+'EV PRECIO REFERENCIA'!BM133</f>
        <v>NO CUMPLE</v>
      </c>
      <c r="BJ133" s="6">
        <f>+IF(BI133="NO OFERTADO",0,IF(BI133="NO CUMPLE EV TECNICA",0,IF(BI133="NO CUMPLE",0,IF(BI133="CUMPLE",('PRECIOS UNITARIOS'!$BB133*500)/BH133))))</f>
        <v>0</v>
      </c>
      <c r="BK133" s="5" t="str">
        <f>+'EV PRECIO REFERENCIA'!BQ133</f>
        <v/>
      </c>
      <c r="BL133" s="5" t="str">
        <f>+'EV PRECIO REFERENCIA'!BS133</f>
        <v>NO CUMPLE</v>
      </c>
      <c r="BM133" s="6">
        <f>+IF(BL133="NO OFERTADO",0,IF(BL133="NO CUMPLE EV TECNICA",0,IF(BL133="NO CUMPLE",0,IF(BL133="CUMPLE",('PRECIOS UNITARIOS'!$BB133*500)/BK133))))</f>
        <v>0</v>
      </c>
      <c r="BN133" s="5">
        <f>+'PRECIOS UNITARIOS'!AX133</f>
        <v>6332</v>
      </c>
      <c r="BO133" s="5" t="str">
        <f>+'EV PRECIO REFERENCIA'!BV133</f>
        <v>CUMPLE</v>
      </c>
      <c r="BP133" s="6">
        <f>+IF(BO133="NO OFERTADO",0,IF(BO133="NO CUMPLE EV TECNICA",0,IF(BO133="NO CUMPLE",0,IF(BO133="CUMPLE",('PRECIOS UNITARIOS'!$BB133*500)/BN133))))</f>
        <v>500</v>
      </c>
      <c r="BQ133" s="6">
        <f t="shared" si="12"/>
        <v>500</v>
      </c>
      <c r="BR133" s="6" t="s">
        <v>729</v>
      </c>
      <c r="BS133" s="6">
        <f>MAX($K133,$N133,$Q133,$T133,$AF133,$AI133,$AL133,$AO133,$AU133,$BD133,$BG133,$AC133,$Z133,$W133,$BA133,$BM133,)</f>
        <v>0</v>
      </c>
      <c r="BT133" s="6" t="s">
        <v>1025</v>
      </c>
      <c r="BU133" s="6">
        <v>0</v>
      </c>
      <c r="BV133" s="6" t="s">
        <v>1023</v>
      </c>
      <c r="BW133" s="154" t="s">
        <v>729</v>
      </c>
      <c r="BX133" s="3" t="e">
        <v>#N/A</v>
      </c>
    </row>
    <row r="134" spans="1:77" ht="25.5" x14ac:dyDescent="0.2">
      <c r="A134" s="18">
        <f t="shared" si="11"/>
        <v>125</v>
      </c>
      <c r="B134" s="22" t="str">
        <f>VLOOKUP(A134,'PRECIOS UNITARIOS'!A134:B465,2,0)</f>
        <v>DM705</v>
      </c>
      <c r="C134" s="135" t="str">
        <f>VLOOKUP(A134,'PRECIOS UNITARIOS'!A134:C465,3,0)</f>
        <v>MASCARA ANESTESIA N 0</v>
      </c>
      <c r="D134" s="18">
        <f>VLOOKUP(A134,'PRECIOS UNITARIOS'!A134:D465,4,0)</f>
        <v>1</v>
      </c>
      <c r="E134" s="23" t="str">
        <f>VLOOKUP(A134,'PRECIOS UNITARIOS'!A134:E465,5,0)</f>
        <v>UN</v>
      </c>
      <c r="F134" s="23">
        <f>VLOOKUP(A134,'PRECIOS UNITARIOS'!A134:F465,6,0)</f>
        <v>3601</v>
      </c>
      <c r="G134" s="23">
        <f>VLOOKUP(A134,'PRECIOS UNITARIOS'!A134:G465,7,0)</f>
        <v>3</v>
      </c>
      <c r="H134" s="23">
        <f t="shared" si="13"/>
        <v>10803</v>
      </c>
      <c r="I134" s="5" t="str">
        <f>+'EV PRECIO REFERENCIA'!I134</f>
        <v/>
      </c>
      <c r="J134" s="5" t="str">
        <f>+'EV PRECIO REFERENCIA'!K134</f>
        <v>NO CUMPLE</v>
      </c>
      <c r="K134" s="6">
        <f>+IF(J134="NO OFERTADO",0,IF(J134="NO CUMPLE EV TECNICA",0,IF(J134="NO CUMPLE",0,IF(J134="CUMPLE",('PRECIOS UNITARIOS'!$BB134*500)/I134))))</f>
        <v>0</v>
      </c>
      <c r="L134" s="5" t="str">
        <f>+'EV PRECIO REFERENCIA'!L134</f>
        <v/>
      </c>
      <c r="M134" s="5" t="str">
        <f>+'EV PRECIO REFERENCIA'!N134</f>
        <v>NO CUMPLE</v>
      </c>
      <c r="N134" s="6">
        <f>+IF(M134="NO OFERTADO",0,IF(M134="NO CUMPLE EV TECNICA",0,IF(M134="NO CUMPLE",0,IF(M134="CUMPLE",('PRECIOS UNITARIOS'!$BB134*500)/L134))))</f>
        <v>0</v>
      </c>
      <c r="O134" s="5" t="str">
        <f>+'PRECIOS UNITARIOS'!N134</f>
        <v/>
      </c>
      <c r="P134" s="5" t="str">
        <f>+'EV PRECIO REFERENCIA'!Q134</f>
        <v>NO CUMPLE</v>
      </c>
      <c r="Q134" s="6">
        <f>+IF(P134="NO OFERTADO",0,IF(P134="NO CUMPLE EV TECNICA",0,IF(P134="NO CUMPLE",0,IF(P134="CUMPLE",('PRECIOS UNITARIOS'!$BB134*500)/O134))))</f>
        <v>0</v>
      </c>
      <c r="R134" s="5" t="str">
        <f>+'PRECIOS UNITARIOS'!P134</f>
        <v/>
      </c>
      <c r="S134" s="5" t="str">
        <f>+'EV PRECIO REFERENCIA'!T134</f>
        <v>NO CUMPLE</v>
      </c>
      <c r="T134" s="6">
        <f>+IF(S134="NO OFERTADO",0,IF(S134="NO CUMPLE EV TECNICA",0,IF(S134="NO CUMPLE",0,IF(S134="CUMPLE",('PRECIOS UNITARIOS'!$BB134*500)/R134))))</f>
        <v>0</v>
      </c>
      <c r="U134" s="347">
        <f>+'EV PRECIO REFERENCIA'!U134</f>
        <v>3987</v>
      </c>
      <c r="V134" s="5" t="str">
        <f>+'EV PRECIO REFERENCIA'!W134</f>
        <v>CUMPLE</v>
      </c>
      <c r="W134" s="6">
        <f>+IF(V134="NO OFERTADO",0,IF(V134="NO CUMPLE EV TECNICA",0,IF(V134="NO CUMPLE",0,IF(V134="CUMPLE",('PRECIOS UNITARIOS'!$BB134*500)/U134))))</f>
        <v>500</v>
      </c>
      <c r="X134" s="6">
        <f>+'EV PRECIO REFERENCIA'!X134</f>
        <v>4285.1900000000005</v>
      </c>
      <c r="Y134" s="5" t="str">
        <f>+'EV PRECIO REFERENCIA'!Z134</f>
        <v>CUMPLE</v>
      </c>
      <c r="Z134" s="6">
        <f>+IF(Y134="NO OFERTADO",0,IF(Y134="NO CUMPLE EV TECNICA",0,IF(Y134="NO CUMPLE",0,IF(Y134="CUMPLE",('PRECIOS UNITARIOS'!$BB134*500)/X134))))</f>
        <v>465.20691031202813</v>
      </c>
      <c r="AA134" s="260" t="str">
        <f>+'PRECIOS UNITARIOS'!X134</f>
        <v/>
      </c>
      <c r="AB134" s="5" t="str">
        <f>+'EV PRECIO REFERENCIA'!AF134</f>
        <v>NO CUMPLE</v>
      </c>
      <c r="AC134" s="6">
        <f>+IF(AB134="NO OFERTADO",0,IF(AB134="NO CUMPLE EV TECNICA",0,IF(AB134="NO CUMPLE",0,IF(AB134="CUMPLE",('PRECIOS UNITARIOS'!$BB134*500)/AA134))))</f>
        <v>0</v>
      </c>
      <c r="AD134" s="5" t="str">
        <f>+'PRECIOS UNITARIOS'!Z134</f>
        <v/>
      </c>
      <c r="AE134" s="5" t="str">
        <f>+'EV PRECIO REFERENCIA'!AI134</f>
        <v>NO CUMPLE</v>
      </c>
      <c r="AF134" s="6">
        <f>+IF(AE134="NO OFERTADO",0,IF(AE134="NO CUMPLE EV TECNICA",0,IF(AE134="NO CUMPLE",0,IF(AE134="CUMPLE",('PRECIOS UNITARIOS'!$BB134*500)/AD134))))</f>
        <v>0</v>
      </c>
      <c r="AG134" s="5" t="str">
        <f>+'PRECIOS UNITARIOS'!AB134</f>
        <v/>
      </c>
      <c r="AH134" s="5" t="str">
        <f>+'EV PRECIO REFERENCIA'!AL134</f>
        <v>NO CUMPLE</v>
      </c>
      <c r="AI134" s="6">
        <f>+IF(AH134="NO OFERTADO",0,IF(AH134="NO CUMPLE EV TECNICA",0,IF(AH134="NO CUMPLE",0,IF(AH134="CUMPLE",('PRECIOS UNITARIOS'!$BB134*500)/AG134))))</f>
        <v>0</v>
      </c>
      <c r="AJ134" s="5" t="str">
        <f>+'PRECIOS UNITARIOS'!AD134</f>
        <v/>
      </c>
      <c r="AK134" s="5" t="str">
        <f>+'EV PRECIO REFERENCIA'!AO134</f>
        <v>NO CUMPLE</v>
      </c>
      <c r="AL134" s="6">
        <f>+IF(AK134="NO OFERTADO",0,IF(AK134="NO CUMPLE EV TECNICA",0,IF(AK134="NO CUMPLE",0,IF(AK134="CUMPLE",('PRECIOS UNITARIOS'!$BB134*500)/AJ134))))</f>
        <v>0</v>
      </c>
      <c r="AM134" s="5" t="str">
        <f>+'PRECIOS UNITARIOS'!AF134</f>
        <v/>
      </c>
      <c r="AN134" s="5" t="str">
        <f>+'EV PRECIO REFERENCIA'!AR134</f>
        <v>NO CUMPLE</v>
      </c>
      <c r="AO134" s="6">
        <f>+IF(AN134="NO OFERTADO",0,IF(AN134="NO CUMPLE EV TECNICA",0,IF(AN134="NO CUMPLE",0,IF(AN134="CUMPLE",('PRECIOS UNITARIOS'!$BB134*500)/AM134))))</f>
        <v>0</v>
      </c>
      <c r="AP134" s="5" t="str">
        <f>+'PRECIOS UNITARIOS'!AH134</f>
        <v/>
      </c>
      <c r="AQ134" s="5" t="str">
        <f>+'EV PRECIO REFERENCIA'!AU134</f>
        <v>NO CUMPLE</v>
      </c>
      <c r="AR134" s="6">
        <f>+IF(AQ134="NO OFERTADO",0,IF(AQ134="NO CUMPLE EV TECNICA",0,IF(AQ134="NO CUMPLE",0,IF(AQ134="CUMPLE",('PRECIOS UNITARIOS'!$BB134*500)/AP134))))</f>
        <v>0</v>
      </c>
      <c r="AS134" s="5" t="str">
        <f>+'PRECIOS UNITARIOS'!AJ134</f>
        <v/>
      </c>
      <c r="AT134" s="5" t="str">
        <f>+'EV PRECIO REFERENCIA'!AX134</f>
        <v>NO CUMPLE</v>
      </c>
      <c r="AU134" s="6">
        <f>+IF(AT134="NO OFERTADO",0,IF(AT134="NO CUMPLE EV TECNICA",0,IF(AT134="NO CUMPLE",0,IF(AT134="CUMPLE",('PRECIOS UNITARIOS'!$BB134*500)/AS134))))</f>
        <v>0</v>
      </c>
      <c r="AV134" s="5" t="str">
        <f>+'EV PRECIO REFERENCIA'!AY134</f>
        <v/>
      </c>
      <c r="AW134" s="5" t="str">
        <f>+'EV PRECIO REFERENCIA'!BA134</f>
        <v>NO CUMPLE</v>
      </c>
      <c r="AX134" s="6">
        <f>+IF(AW134="NO OFERTADO",0,IF(AW134="NO CUMPLE EV TECNICA",0,IF(AW134="NO CUMPLE",0,IF(AW134="CUMPLE",('PRECIOS UNITARIOS'!$BB134*500)/AV134))))</f>
        <v>0</v>
      </c>
      <c r="AY134" s="5" t="str">
        <f>+'EV PRECIO REFERENCIA'!BB134</f>
        <v/>
      </c>
      <c r="AZ134" s="5" t="str">
        <f>+'EV PRECIO REFERENCIA'!BD134</f>
        <v>NO CUMPLE</v>
      </c>
      <c r="BA134" s="6">
        <f>+IF(AZ134="NO OFERTADO",0,IF(AZ134="NO CUMPLE EV TECNICA",0,IF(AZ134="NO CUMPLE",0,IF(AZ134="CUMPLE",('PRECIOS UNITARIOS'!$BB134*500)/AY134))))</f>
        <v>0</v>
      </c>
      <c r="BB134" s="5" t="str">
        <f>+'PRECIOS UNITARIOS'!AP134</f>
        <v/>
      </c>
      <c r="BC134" s="5" t="str">
        <f>+'EV PRECIO REFERENCIA'!BG134</f>
        <v>NO CUMPLE</v>
      </c>
      <c r="BD134" s="6">
        <f>+IF(BC134="NO OFERTADO",0,IF(BC134="NO CUMPLE EV TECNICA",0,IF(BC134="NO CUMPLE",0,IF(BC134="CUMPLE",('PRECIOS UNITARIOS'!$BB134*500)/BB134))))</f>
        <v>0</v>
      </c>
      <c r="BE134" s="5" t="str">
        <f>+'PRECIOS UNITARIOS'!AR134</f>
        <v/>
      </c>
      <c r="BF134" s="5" t="str">
        <f>+'EV PRECIO REFERENCIA'!BJ134</f>
        <v>NO CUMPLE</v>
      </c>
      <c r="BG134" s="6">
        <f>+IF(BF134="NO OFERTADO",0,IF(BF134="NO CUMPLE EV TECNICA",0,IF(BF134="NO CUMPLE",0,IF(BF134="CUMPLE",('PRECIOS UNITARIOS'!$BB134*500)/BE134))))</f>
        <v>0</v>
      </c>
      <c r="BH134" s="5" t="str">
        <f>+'EV PRECIO REFERENCIA'!BK134</f>
        <v/>
      </c>
      <c r="BI134" s="5" t="str">
        <f>+'EV PRECIO REFERENCIA'!BM134</f>
        <v>NO CUMPLE</v>
      </c>
      <c r="BJ134" s="6">
        <f>+IF(BI134="NO OFERTADO",0,IF(BI134="NO CUMPLE EV TECNICA",0,IF(BI134="NO CUMPLE",0,IF(BI134="CUMPLE",('PRECIOS UNITARIOS'!$BB134*500)/BH134))))</f>
        <v>0</v>
      </c>
      <c r="BK134" s="5" t="str">
        <f>+'EV PRECIO REFERENCIA'!BQ134</f>
        <v/>
      </c>
      <c r="BL134" s="5" t="str">
        <f>+'EV PRECIO REFERENCIA'!BS134</f>
        <v>NO CUMPLE</v>
      </c>
      <c r="BM134" s="6">
        <f>+IF(BL134="NO OFERTADO",0,IF(BL134="NO CUMPLE EV TECNICA",0,IF(BL134="NO CUMPLE",0,IF(BL134="CUMPLE",('PRECIOS UNITARIOS'!$BB134*500)/BK134))))</f>
        <v>0</v>
      </c>
      <c r="BN134" s="5" t="str">
        <f>+'PRECIOS UNITARIOS'!AX134</f>
        <v/>
      </c>
      <c r="BO134" s="5" t="str">
        <f>+'EV PRECIO REFERENCIA'!BV134</f>
        <v>NO CUMPLE</v>
      </c>
      <c r="BP134" s="6">
        <f>+IF(BO134="NO OFERTADO",0,IF(BO134="NO CUMPLE EV TECNICA",0,IF(BO134="NO CUMPLE",0,IF(BO134="CUMPLE",('PRECIOS UNITARIOS'!$BB134*500)/BN134))))</f>
        <v>0</v>
      </c>
      <c r="BQ134" s="6">
        <f t="shared" si="12"/>
        <v>500</v>
      </c>
      <c r="BR134" s="6" t="s">
        <v>721</v>
      </c>
      <c r="BS134" s="6">
        <f t="shared" ref="BS134:BS136" si="17">MAX($K134,$N134,$Q134,$T134,$AF134,$AI134,$AL134,$AO134,$AU134,$BD134,$BG134,$BP134,$AC134,$Z134,$BA134,$BM134,)</f>
        <v>465.20691031202813</v>
      </c>
      <c r="BT134" s="6" t="str">
        <f>+X8</f>
        <v>LABORATORIOS GOTHAPLAST</v>
      </c>
      <c r="BU134" s="6">
        <f>MAX($K134,$N134,$Q134,$T134,$AF134,$AI134,$AL134,$AO134,$AU134,$BD134,$BG134,$BP134,$AC134,$BA134,$BM134,)</f>
        <v>0</v>
      </c>
      <c r="BV134" s="6" t="s">
        <v>1023</v>
      </c>
      <c r="BW134" s="154" t="s">
        <v>721</v>
      </c>
      <c r="BX134" s="3" t="e">
        <v>#N/A</v>
      </c>
      <c r="BY134" s="3"/>
    </row>
    <row r="135" spans="1:77" ht="25.5" x14ac:dyDescent="0.2">
      <c r="A135" s="18">
        <f t="shared" si="11"/>
        <v>126</v>
      </c>
      <c r="B135" s="22" t="str">
        <f>VLOOKUP(A135,'PRECIOS UNITARIOS'!A135:B466,2,0)</f>
        <v>DM706</v>
      </c>
      <c r="C135" s="135" t="str">
        <f>VLOOKUP(A135,'PRECIOS UNITARIOS'!A135:C466,3,0)</f>
        <v>MASCARA ANESTESIA N 1</v>
      </c>
      <c r="D135" s="18">
        <f>VLOOKUP(A135,'PRECIOS UNITARIOS'!A135:D466,4,0)</f>
        <v>1</v>
      </c>
      <c r="E135" s="23" t="str">
        <f>VLOOKUP(A135,'PRECIOS UNITARIOS'!A135:E466,5,0)</f>
        <v>UN</v>
      </c>
      <c r="F135" s="23">
        <f>VLOOKUP(A135,'PRECIOS UNITARIOS'!A135:F466,6,0)</f>
        <v>3601</v>
      </c>
      <c r="G135" s="23">
        <f>VLOOKUP(A135,'PRECIOS UNITARIOS'!A135:G466,7,0)</f>
        <v>11</v>
      </c>
      <c r="H135" s="23">
        <f t="shared" si="13"/>
        <v>39611</v>
      </c>
      <c r="I135" s="5" t="str">
        <f>+'EV PRECIO REFERENCIA'!I135</f>
        <v/>
      </c>
      <c r="J135" s="5" t="str">
        <f>+'EV PRECIO REFERENCIA'!K135</f>
        <v>NO CUMPLE</v>
      </c>
      <c r="K135" s="6">
        <f>+IF(J135="NO OFERTADO",0,IF(J135="NO CUMPLE EV TECNICA",0,IF(J135="NO CUMPLE",0,IF(J135="CUMPLE",('PRECIOS UNITARIOS'!$BB135*500)/I135))))</f>
        <v>0</v>
      </c>
      <c r="L135" s="5" t="str">
        <f>+'EV PRECIO REFERENCIA'!L135</f>
        <v/>
      </c>
      <c r="M135" s="5" t="str">
        <f>+'EV PRECIO REFERENCIA'!N135</f>
        <v>NO CUMPLE</v>
      </c>
      <c r="N135" s="6">
        <f>+IF(M135="NO OFERTADO",0,IF(M135="NO CUMPLE EV TECNICA",0,IF(M135="NO CUMPLE",0,IF(M135="CUMPLE",('PRECIOS UNITARIOS'!$BB135*500)/L135))))</f>
        <v>0</v>
      </c>
      <c r="O135" s="5" t="str">
        <f>+'PRECIOS UNITARIOS'!N135</f>
        <v/>
      </c>
      <c r="P135" s="5" t="str">
        <f>+'EV PRECIO REFERENCIA'!Q135</f>
        <v>NO CUMPLE</v>
      </c>
      <c r="Q135" s="6">
        <f>+IF(P135="NO OFERTADO",0,IF(P135="NO CUMPLE EV TECNICA",0,IF(P135="NO CUMPLE",0,IF(P135="CUMPLE",('PRECIOS UNITARIOS'!$BB135*500)/O135))))</f>
        <v>0</v>
      </c>
      <c r="R135" s="5" t="str">
        <f>+'PRECIOS UNITARIOS'!P135</f>
        <v/>
      </c>
      <c r="S135" s="5" t="str">
        <f>+'EV PRECIO REFERENCIA'!T135</f>
        <v>NO CUMPLE</v>
      </c>
      <c r="T135" s="6">
        <f>+IF(S135="NO OFERTADO",0,IF(S135="NO CUMPLE EV TECNICA",0,IF(S135="NO CUMPLE",0,IF(S135="CUMPLE",('PRECIOS UNITARIOS'!$BB135*500)/R135))))</f>
        <v>0</v>
      </c>
      <c r="U135" s="347">
        <f>+'EV PRECIO REFERENCIA'!U135</f>
        <v>3987</v>
      </c>
      <c r="V135" s="5" t="str">
        <f>+'EV PRECIO REFERENCIA'!W135</f>
        <v>CUMPLE</v>
      </c>
      <c r="W135" s="6">
        <f>+IF(V135="NO OFERTADO",0,IF(V135="NO CUMPLE EV TECNICA",0,IF(V135="NO CUMPLE",0,IF(V135="CUMPLE",('PRECIOS UNITARIOS'!$BB135*500)/U135))))</f>
        <v>500</v>
      </c>
      <c r="X135" s="6">
        <f>+'EV PRECIO REFERENCIA'!X135</f>
        <v>4285.1900000000005</v>
      </c>
      <c r="Y135" s="5" t="str">
        <f>+'EV PRECIO REFERENCIA'!Z135</f>
        <v>CUMPLE</v>
      </c>
      <c r="Z135" s="6">
        <f>+IF(Y135="NO OFERTADO",0,IF(Y135="NO CUMPLE EV TECNICA",0,IF(Y135="NO CUMPLE",0,IF(Y135="CUMPLE",('PRECIOS UNITARIOS'!$BB135*500)/X135))))</f>
        <v>465.20691031202813</v>
      </c>
      <c r="AA135" s="260" t="str">
        <f>+'PRECIOS UNITARIOS'!X135</f>
        <v/>
      </c>
      <c r="AB135" s="5" t="str">
        <f>+'EV PRECIO REFERENCIA'!AF135</f>
        <v>NO CUMPLE</v>
      </c>
      <c r="AC135" s="6">
        <f>+IF(AB135="NO OFERTADO",0,IF(AB135="NO CUMPLE EV TECNICA",0,IF(AB135="NO CUMPLE",0,IF(AB135="CUMPLE",('PRECIOS UNITARIOS'!$BB135*500)/AA135))))</f>
        <v>0</v>
      </c>
      <c r="AD135" s="5" t="str">
        <f>+'PRECIOS UNITARIOS'!Z135</f>
        <v/>
      </c>
      <c r="AE135" s="5" t="str">
        <f>+'EV PRECIO REFERENCIA'!AI135</f>
        <v>NO CUMPLE</v>
      </c>
      <c r="AF135" s="6">
        <f>+IF(AE135="NO OFERTADO",0,IF(AE135="NO CUMPLE EV TECNICA",0,IF(AE135="NO CUMPLE",0,IF(AE135="CUMPLE",('PRECIOS UNITARIOS'!$BB135*500)/AD135))))</f>
        <v>0</v>
      </c>
      <c r="AG135" s="5" t="str">
        <f>+'PRECIOS UNITARIOS'!AB135</f>
        <v/>
      </c>
      <c r="AH135" s="5" t="str">
        <f>+'EV PRECIO REFERENCIA'!AL135</f>
        <v>NO CUMPLE</v>
      </c>
      <c r="AI135" s="6">
        <f>+IF(AH135="NO OFERTADO",0,IF(AH135="NO CUMPLE EV TECNICA",0,IF(AH135="NO CUMPLE",0,IF(AH135="CUMPLE",('PRECIOS UNITARIOS'!$BB135*500)/AG135))))</f>
        <v>0</v>
      </c>
      <c r="AJ135" s="5" t="str">
        <f>+'PRECIOS UNITARIOS'!AD135</f>
        <v/>
      </c>
      <c r="AK135" s="5" t="str">
        <f>+'EV PRECIO REFERENCIA'!AO135</f>
        <v>NO CUMPLE</v>
      </c>
      <c r="AL135" s="6">
        <f>+IF(AK135="NO OFERTADO",0,IF(AK135="NO CUMPLE EV TECNICA",0,IF(AK135="NO CUMPLE",0,IF(AK135="CUMPLE",('PRECIOS UNITARIOS'!$BB135*500)/AJ135))))</f>
        <v>0</v>
      </c>
      <c r="AM135" s="5" t="str">
        <f>+'PRECIOS UNITARIOS'!AF135</f>
        <v/>
      </c>
      <c r="AN135" s="5" t="str">
        <f>+'EV PRECIO REFERENCIA'!AR135</f>
        <v>NO CUMPLE</v>
      </c>
      <c r="AO135" s="6">
        <f>+IF(AN135="NO OFERTADO",0,IF(AN135="NO CUMPLE EV TECNICA",0,IF(AN135="NO CUMPLE",0,IF(AN135="CUMPLE",('PRECIOS UNITARIOS'!$BB135*500)/AM135))))</f>
        <v>0</v>
      </c>
      <c r="AP135" s="5" t="str">
        <f>+'PRECIOS UNITARIOS'!AH135</f>
        <v/>
      </c>
      <c r="AQ135" s="5" t="str">
        <f>+'EV PRECIO REFERENCIA'!AU135</f>
        <v>NO CUMPLE</v>
      </c>
      <c r="AR135" s="6">
        <f>+IF(AQ135="NO OFERTADO",0,IF(AQ135="NO CUMPLE EV TECNICA",0,IF(AQ135="NO CUMPLE",0,IF(AQ135="CUMPLE",('PRECIOS UNITARIOS'!$BB135*500)/AP135))))</f>
        <v>0</v>
      </c>
      <c r="AS135" s="5" t="str">
        <f>+'PRECIOS UNITARIOS'!AJ135</f>
        <v/>
      </c>
      <c r="AT135" s="5" t="str">
        <f>+'EV PRECIO REFERENCIA'!AX135</f>
        <v>NO CUMPLE</v>
      </c>
      <c r="AU135" s="6">
        <f>+IF(AT135="NO OFERTADO",0,IF(AT135="NO CUMPLE EV TECNICA",0,IF(AT135="NO CUMPLE",0,IF(AT135="CUMPLE",('PRECIOS UNITARIOS'!$BB135*500)/AS135))))</f>
        <v>0</v>
      </c>
      <c r="AV135" s="5" t="str">
        <f>+'EV PRECIO REFERENCIA'!AY135</f>
        <v/>
      </c>
      <c r="AW135" s="5" t="str">
        <f>+'EV PRECIO REFERENCIA'!BA135</f>
        <v>NO CUMPLE</v>
      </c>
      <c r="AX135" s="6">
        <f>+IF(AW135="NO OFERTADO",0,IF(AW135="NO CUMPLE EV TECNICA",0,IF(AW135="NO CUMPLE",0,IF(AW135="CUMPLE",('PRECIOS UNITARIOS'!$BB135*500)/AV135))))</f>
        <v>0</v>
      </c>
      <c r="AY135" s="5" t="str">
        <f>+'EV PRECIO REFERENCIA'!BB135</f>
        <v/>
      </c>
      <c r="AZ135" s="5" t="str">
        <f>+'EV PRECIO REFERENCIA'!BD135</f>
        <v>NO CUMPLE</v>
      </c>
      <c r="BA135" s="6">
        <f>+IF(AZ135="NO OFERTADO",0,IF(AZ135="NO CUMPLE EV TECNICA",0,IF(AZ135="NO CUMPLE",0,IF(AZ135="CUMPLE",('PRECIOS UNITARIOS'!$BB135*500)/AY135))))</f>
        <v>0</v>
      </c>
      <c r="BB135" s="5" t="str">
        <f>+'PRECIOS UNITARIOS'!AP135</f>
        <v/>
      </c>
      <c r="BC135" s="5" t="str">
        <f>+'EV PRECIO REFERENCIA'!BG135</f>
        <v>NO CUMPLE</v>
      </c>
      <c r="BD135" s="6">
        <f>+IF(BC135="NO OFERTADO",0,IF(BC135="NO CUMPLE EV TECNICA",0,IF(BC135="NO CUMPLE",0,IF(BC135="CUMPLE",('PRECIOS UNITARIOS'!$BB135*500)/BB135))))</f>
        <v>0</v>
      </c>
      <c r="BE135" s="5" t="str">
        <f>+'PRECIOS UNITARIOS'!AR135</f>
        <v/>
      </c>
      <c r="BF135" s="5" t="str">
        <f>+'EV PRECIO REFERENCIA'!BJ135</f>
        <v>NO CUMPLE</v>
      </c>
      <c r="BG135" s="6">
        <f>+IF(BF135="NO OFERTADO",0,IF(BF135="NO CUMPLE EV TECNICA",0,IF(BF135="NO CUMPLE",0,IF(BF135="CUMPLE",('PRECIOS UNITARIOS'!$BB135*500)/BE135))))</f>
        <v>0</v>
      </c>
      <c r="BH135" s="5" t="str">
        <f>+'EV PRECIO REFERENCIA'!BK135</f>
        <v/>
      </c>
      <c r="BI135" s="5" t="str">
        <f>+'EV PRECIO REFERENCIA'!BM135</f>
        <v>NO CUMPLE</v>
      </c>
      <c r="BJ135" s="6">
        <f>+IF(BI135="NO OFERTADO",0,IF(BI135="NO CUMPLE EV TECNICA",0,IF(BI135="NO CUMPLE",0,IF(BI135="CUMPLE",('PRECIOS UNITARIOS'!$BB135*500)/BH135))))</f>
        <v>0</v>
      </c>
      <c r="BK135" s="5" t="str">
        <f>+'EV PRECIO REFERENCIA'!BQ135</f>
        <v/>
      </c>
      <c r="BL135" s="5" t="str">
        <f>+'EV PRECIO REFERENCIA'!BS135</f>
        <v>NO CUMPLE</v>
      </c>
      <c r="BM135" s="6">
        <f>+IF(BL135="NO OFERTADO",0,IF(BL135="NO CUMPLE EV TECNICA",0,IF(BL135="NO CUMPLE",0,IF(BL135="CUMPLE",('PRECIOS UNITARIOS'!$BB135*500)/BK135))))</f>
        <v>0</v>
      </c>
      <c r="BN135" s="5" t="str">
        <f>+'PRECIOS UNITARIOS'!AX135</f>
        <v/>
      </c>
      <c r="BO135" s="5" t="str">
        <f>+'EV PRECIO REFERENCIA'!BV135</f>
        <v>NO CUMPLE</v>
      </c>
      <c r="BP135" s="6">
        <f>+IF(BO135="NO OFERTADO",0,IF(BO135="NO CUMPLE EV TECNICA",0,IF(BO135="NO CUMPLE",0,IF(BO135="CUMPLE",('PRECIOS UNITARIOS'!$BB135*500)/BN135))))</f>
        <v>0</v>
      </c>
      <c r="BQ135" s="6">
        <f t="shared" si="12"/>
        <v>500</v>
      </c>
      <c r="BR135" s="6" t="s">
        <v>721</v>
      </c>
      <c r="BS135" s="6">
        <f t="shared" si="17"/>
        <v>465.20691031202813</v>
      </c>
      <c r="BT135" s="6" t="str">
        <f>+X8</f>
        <v>LABORATORIOS GOTHAPLAST</v>
      </c>
      <c r="BU135" s="6">
        <f>MAX($K135,$N135,$Q135,$T135,$AF135,$AI135,$AL135,$AO135,$AU135,$BD135,$BG135,$BP135,$AC135,$BA135,$BM135,)</f>
        <v>0</v>
      </c>
      <c r="BV135" s="6" t="s">
        <v>1023</v>
      </c>
      <c r="BW135" s="154" t="s">
        <v>721</v>
      </c>
      <c r="BX135" s="3" t="e">
        <v>#N/A</v>
      </c>
      <c r="BY135" s="3"/>
    </row>
    <row r="136" spans="1:77" ht="25.5" x14ac:dyDescent="0.2">
      <c r="A136" s="18">
        <f t="shared" si="11"/>
        <v>127</v>
      </c>
      <c r="B136" s="22" t="str">
        <f>VLOOKUP(A136,'PRECIOS UNITARIOS'!A136:B467,2,0)</f>
        <v>DM707</v>
      </c>
      <c r="C136" s="135" t="str">
        <f>VLOOKUP(A136,'PRECIOS UNITARIOS'!A136:C467,3,0)</f>
        <v>MASCARA ANESTESIA N 2</v>
      </c>
      <c r="D136" s="18">
        <f>VLOOKUP(A136,'PRECIOS UNITARIOS'!A136:D467,4,0)</f>
        <v>1</v>
      </c>
      <c r="E136" s="23" t="str">
        <f>VLOOKUP(A136,'PRECIOS UNITARIOS'!A136:E467,5,0)</f>
        <v>UN</v>
      </c>
      <c r="F136" s="23">
        <f>VLOOKUP(A136,'PRECIOS UNITARIOS'!A136:F467,6,0)</f>
        <v>3601</v>
      </c>
      <c r="G136" s="23">
        <f>VLOOKUP(A136,'PRECIOS UNITARIOS'!A136:G467,7,0)</f>
        <v>13</v>
      </c>
      <c r="H136" s="23">
        <f t="shared" si="13"/>
        <v>46813</v>
      </c>
      <c r="I136" s="5" t="str">
        <f>+'EV PRECIO REFERENCIA'!I136</f>
        <v/>
      </c>
      <c r="J136" s="5" t="str">
        <f>+'EV PRECIO REFERENCIA'!K136</f>
        <v>NO CUMPLE</v>
      </c>
      <c r="K136" s="6">
        <f>+IF(J136="NO OFERTADO",0,IF(J136="NO CUMPLE EV TECNICA",0,IF(J136="NO CUMPLE",0,IF(J136="CUMPLE",('PRECIOS UNITARIOS'!$BB136*500)/I136))))</f>
        <v>0</v>
      </c>
      <c r="L136" s="5" t="str">
        <f>+'EV PRECIO REFERENCIA'!L136</f>
        <v/>
      </c>
      <c r="M136" s="5" t="str">
        <f>+'EV PRECIO REFERENCIA'!N136</f>
        <v>NO CUMPLE</v>
      </c>
      <c r="N136" s="6">
        <f>+IF(M136="NO OFERTADO",0,IF(M136="NO CUMPLE EV TECNICA",0,IF(M136="NO CUMPLE",0,IF(M136="CUMPLE",('PRECIOS UNITARIOS'!$BB136*500)/L136))))</f>
        <v>0</v>
      </c>
      <c r="O136" s="5" t="str">
        <f>+'PRECIOS UNITARIOS'!N136</f>
        <v/>
      </c>
      <c r="P136" s="5" t="str">
        <f>+'EV PRECIO REFERENCIA'!Q136</f>
        <v>NO CUMPLE</v>
      </c>
      <c r="Q136" s="6">
        <f>+IF(P136="NO OFERTADO",0,IF(P136="NO CUMPLE EV TECNICA",0,IF(P136="NO CUMPLE",0,IF(P136="CUMPLE",('PRECIOS UNITARIOS'!$BB136*500)/O136))))</f>
        <v>0</v>
      </c>
      <c r="R136" s="5" t="str">
        <f>+'PRECIOS UNITARIOS'!P136</f>
        <v/>
      </c>
      <c r="S136" s="5" t="str">
        <f>+'EV PRECIO REFERENCIA'!T136</f>
        <v>NO CUMPLE</v>
      </c>
      <c r="T136" s="6">
        <f>+IF(S136="NO OFERTADO",0,IF(S136="NO CUMPLE EV TECNICA",0,IF(S136="NO CUMPLE",0,IF(S136="CUMPLE",('PRECIOS UNITARIOS'!$BB136*500)/R136))))</f>
        <v>0</v>
      </c>
      <c r="U136" s="347">
        <f>+'EV PRECIO REFERENCIA'!U136</f>
        <v>3987</v>
      </c>
      <c r="V136" s="5" t="str">
        <f>+'EV PRECIO REFERENCIA'!W136</f>
        <v>CUMPLE</v>
      </c>
      <c r="W136" s="6">
        <f>+IF(V136="NO OFERTADO",0,IF(V136="NO CUMPLE EV TECNICA",0,IF(V136="NO CUMPLE",0,IF(V136="CUMPLE",('PRECIOS UNITARIOS'!$BB136*500)/U136))))</f>
        <v>500</v>
      </c>
      <c r="X136" s="6">
        <f>+'EV PRECIO REFERENCIA'!X136</f>
        <v>4285.1900000000005</v>
      </c>
      <c r="Y136" s="5" t="str">
        <f>+'EV PRECIO REFERENCIA'!Z136</f>
        <v>CUMPLE</v>
      </c>
      <c r="Z136" s="6">
        <f>+IF(Y136="NO OFERTADO",0,IF(Y136="NO CUMPLE EV TECNICA",0,IF(Y136="NO CUMPLE",0,IF(Y136="CUMPLE",('PRECIOS UNITARIOS'!$BB136*500)/X136))))</f>
        <v>465.20691031202813</v>
      </c>
      <c r="AA136" s="260" t="str">
        <f>+'PRECIOS UNITARIOS'!X136</f>
        <v/>
      </c>
      <c r="AB136" s="5" t="str">
        <f>+'EV PRECIO REFERENCIA'!AF136</f>
        <v>NO CUMPLE</v>
      </c>
      <c r="AC136" s="6">
        <f>+IF(AB136="NO OFERTADO",0,IF(AB136="NO CUMPLE EV TECNICA",0,IF(AB136="NO CUMPLE",0,IF(AB136="CUMPLE",('PRECIOS UNITARIOS'!$BB136*500)/AA136))))</f>
        <v>0</v>
      </c>
      <c r="AD136" s="5" t="str">
        <f>+'PRECIOS UNITARIOS'!Z136</f>
        <v/>
      </c>
      <c r="AE136" s="5" t="str">
        <f>+'EV PRECIO REFERENCIA'!AI136</f>
        <v>NO CUMPLE</v>
      </c>
      <c r="AF136" s="6">
        <f>+IF(AE136="NO OFERTADO",0,IF(AE136="NO CUMPLE EV TECNICA",0,IF(AE136="NO CUMPLE",0,IF(AE136="CUMPLE",('PRECIOS UNITARIOS'!$BB136*500)/AD136))))</f>
        <v>0</v>
      </c>
      <c r="AG136" s="5" t="str">
        <f>+'PRECIOS UNITARIOS'!AB136</f>
        <v/>
      </c>
      <c r="AH136" s="5" t="str">
        <f>+'EV PRECIO REFERENCIA'!AL136</f>
        <v>NO CUMPLE</v>
      </c>
      <c r="AI136" s="6">
        <f>+IF(AH136="NO OFERTADO",0,IF(AH136="NO CUMPLE EV TECNICA",0,IF(AH136="NO CUMPLE",0,IF(AH136="CUMPLE",('PRECIOS UNITARIOS'!$BB136*500)/AG136))))</f>
        <v>0</v>
      </c>
      <c r="AJ136" s="5" t="str">
        <f>+'PRECIOS UNITARIOS'!AD136</f>
        <v/>
      </c>
      <c r="AK136" s="5" t="str">
        <f>+'EV PRECIO REFERENCIA'!AO136</f>
        <v>NO CUMPLE</v>
      </c>
      <c r="AL136" s="6">
        <f>+IF(AK136="NO OFERTADO",0,IF(AK136="NO CUMPLE EV TECNICA",0,IF(AK136="NO CUMPLE",0,IF(AK136="CUMPLE",('PRECIOS UNITARIOS'!$BB136*500)/AJ136))))</f>
        <v>0</v>
      </c>
      <c r="AM136" s="5" t="str">
        <f>+'PRECIOS UNITARIOS'!AF136</f>
        <v/>
      </c>
      <c r="AN136" s="5" t="str">
        <f>+'EV PRECIO REFERENCIA'!AR136</f>
        <v>NO CUMPLE</v>
      </c>
      <c r="AO136" s="6">
        <f>+IF(AN136="NO OFERTADO",0,IF(AN136="NO CUMPLE EV TECNICA",0,IF(AN136="NO CUMPLE",0,IF(AN136="CUMPLE",('PRECIOS UNITARIOS'!$BB136*500)/AM136))))</f>
        <v>0</v>
      </c>
      <c r="AP136" s="5" t="str">
        <f>+'PRECIOS UNITARIOS'!AH136</f>
        <v/>
      </c>
      <c r="AQ136" s="5" t="str">
        <f>+'EV PRECIO REFERENCIA'!AU136</f>
        <v>NO CUMPLE</v>
      </c>
      <c r="AR136" s="6">
        <f>+IF(AQ136="NO OFERTADO",0,IF(AQ136="NO CUMPLE EV TECNICA",0,IF(AQ136="NO CUMPLE",0,IF(AQ136="CUMPLE",('PRECIOS UNITARIOS'!$BB136*500)/AP136))))</f>
        <v>0</v>
      </c>
      <c r="AS136" s="5" t="str">
        <f>+'PRECIOS UNITARIOS'!AJ136</f>
        <v/>
      </c>
      <c r="AT136" s="5" t="str">
        <f>+'EV PRECIO REFERENCIA'!AX136</f>
        <v>NO CUMPLE</v>
      </c>
      <c r="AU136" s="6">
        <f>+IF(AT136="NO OFERTADO",0,IF(AT136="NO CUMPLE EV TECNICA",0,IF(AT136="NO CUMPLE",0,IF(AT136="CUMPLE",('PRECIOS UNITARIOS'!$BB136*500)/AS136))))</f>
        <v>0</v>
      </c>
      <c r="AV136" s="5" t="str">
        <f>+'EV PRECIO REFERENCIA'!AY136</f>
        <v/>
      </c>
      <c r="AW136" s="5" t="str">
        <f>+'EV PRECIO REFERENCIA'!BA136</f>
        <v>NO CUMPLE</v>
      </c>
      <c r="AX136" s="6">
        <f>+IF(AW136="NO OFERTADO",0,IF(AW136="NO CUMPLE EV TECNICA",0,IF(AW136="NO CUMPLE",0,IF(AW136="CUMPLE",('PRECIOS UNITARIOS'!$BB136*500)/AV136))))</f>
        <v>0</v>
      </c>
      <c r="AY136" s="5" t="str">
        <f>+'EV PRECIO REFERENCIA'!BB136</f>
        <v/>
      </c>
      <c r="AZ136" s="5" t="str">
        <f>+'EV PRECIO REFERENCIA'!BD136</f>
        <v>NO CUMPLE</v>
      </c>
      <c r="BA136" s="6">
        <f>+IF(AZ136="NO OFERTADO",0,IF(AZ136="NO CUMPLE EV TECNICA",0,IF(AZ136="NO CUMPLE",0,IF(AZ136="CUMPLE",('PRECIOS UNITARIOS'!$BB136*500)/AY136))))</f>
        <v>0</v>
      </c>
      <c r="BB136" s="5" t="str">
        <f>+'PRECIOS UNITARIOS'!AP136</f>
        <v/>
      </c>
      <c r="BC136" s="5" t="str">
        <f>+'EV PRECIO REFERENCIA'!BG136</f>
        <v>NO CUMPLE</v>
      </c>
      <c r="BD136" s="6">
        <f>+IF(BC136="NO OFERTADO",0,IF(BC136="NO CUMPLE EV TECNICA",0,IF(BC136="NO CUMPLE",0,IF(BC136="CUMPLE",('PRECIOS UNITARIOS'!$BB136*500)/BB136))))</f>
        <v>0</v>
      </c>
      <c r="BE136" s="5" t="str">
        <f>+'PRECIOS UNITARIOS'!AR136</f>
        <v/>
      </c>
      <c r="BF136" s="5" t="str">
        <f>+'EV PRECIO REFERENCIA'!BJ136</f>
        <v>NO CUMPLE</v>
      </c>
      <c r="BG136" s="6">
        <f>+IF(BF136="NO OFERTADO",0,IF(BF136="NO CUMPLE EV TECNICA",0,IF(BF136="NO CUMPLE",0,IF(BF136="CUMPLE",('PRECIOS UNITARIOS'!$BB136*500)/BE136))))</f>
        <v>0</v>
      </c>
      <c r="BH136" s="5" t="str">
        <f>+'EV PRECIO REFERENCIA'!BK136</f>
        <v/>
      </c>
      <c r="BI136" s="5" t="str">
        <f>+'EV PRECIO REFERENCIA'!BM136</f>
        <v>NO CUMPLE</v>
      </c>
      <c r="BJ136" s="6">
        <f>+IF(BI136="NO OFERTADO",0,IF(BI136="NO CUMPLE EV TECNICA",0,IF(BI136="NO CUMPLE",0,IF(BI136="CUMPLE",('PRECIOS UNITARIOS'!$BB136*500)/BH136))))</f>
        <v>0</v>
      </c>
      <c r="BK136" s="5" t="str">
        <f>+'EV PRECIO REFERENCIA'!BQ136</f>
        <v/>
      </c>
      <c r="BL136" s="5" t="str">
        <f>+'EV PRECIO REFERENCIA'!BS136</f>
        <v>NO CUMPLE</v>
      </c>
      <c r="BM136" s="6">
        <f>+IF(BL136="NO OFERTADO",0,IF(BL136="NO CUMPLE EV TECNICA",0,IF(BL136="NO CUMPLE",0,IF(BL136="CUMPLE",('PRECIOS UNITARIOS'!$BB136*500)/BK136))))</f>
        <v>0</v>
      </c>
      <c r="BN136" s="5" t="str">
        <f>+'PRECIOS UNITARIOS'!AX136</f>
        <v/>
      </c>
      <c r="BO136" s="5" t="str">
        <f>+'EV PRECIO REFERENCIA'!BV136</f>
        <v>NO CUMPLE</v>
      </c>
      <c r="BP136" s="6">
        <f>+IF(BO136="NO OFERTADO",0,IF(BO136="NO CUMPLE EV TECNICA",0,IF(BO136="NO CUMPLE",0,IF(BO136="CUMPLE",('PRECIOS UNITARIOS'!$BB136*500)/BN136))))</f>
        <v>0</v>
      </c>
      <c r="BQ136" s="6">
        <f t="shared" si="12"/>
        <v>500</v>
      </c>
      <c r="BR136" s="6" t="s">
        <v>721</v>
      </c>
      <c r="BS136" s="6">
        <f t="shared" si="17"/>
        <v>465.20691031202813</v>
      </c>
      <c r="BT136" s="6" t="str">
        <f>+X8</f>
        <v>LABORATORIOS GOTHAPLAST</v>
      </c>
      <c r="BU136" s="6">
        <f>MAX($K136,$N136,$Q136,$T136,$AF136,$AI136,$AL136,$AO136,$AU136,$BD136,$BG136,$BP136,$AC136,$BA136,$BM136,)</f>
        <v>0</v>
      </c>
      <c r="BV136" s="6" t="s">
        <v>1023</v>
      </c>
      <c r="BW136" s="154" t="s">
        <v>721</v>
      </c>
      <c r="BX136" s="3" t="e">
        <v>#N/A</v>
      </c>
      <c r="BY136" s="3"/>
    </row>
    <row r="137" spans="1:77" ht="25.5" x14ac:dyDescent="0.2">
      <c r="A137" s="18">
        <f t="shared" si="11"/>
        <v>128</v>
      </c>
      <c r="B137" s="22" t="str">
        <f>VLOOKUP(A137,'PRECIOS UNITARIOS'!A137:B468,2,0)</f>
        <v>DM708</v>
      </c>
      <c r="C137" s="135" t="str">
        <f>VLOOKUP(A137,'PRECIOS UNITARIOS'!A137:C468,3,0)</f>
        <v>MASCARA ANESTESIA N 3</v>
      </c>
      <c r="D137" s="18">
        <f>VLOOKUP(A137,'PRECIOS UNITARIOS'!A137:D468,4,0)</f>
        <v>1</v>
      </c>
      <c r="E137" s="23" t="str">
        <f>VLOOKUP(A137,'PRECIOS UNITARIOS'!A137:E468,5,0)</f>
        <v>UN</v>
      </c>
      <c r="F137" s="23">
        <f>VLOOKUP(A137,'PRECIOS UNITARIOS'!A137:F468,6,0)</f>
        <v>3601</v>
      </c>
      <c r="G137" s="23">
        <f>VLOOKUP(A137,'PRECIOS UNITARIOS'!A137:G468,7,0)</f>
        <v>28</v>
      </c>
      <c r="H137" s="23">
        <f t="shared" si="13"/>
        <v>100828</v>
      </c>
      <c r="I137" s="5" t="str">
        <f>+'EV PRECIO REFERENCIA'!I137</f>
        <v/>
      </c>
      <c r="J137" s="5" t="str">
        <f>+'EV PRECIO REFERENCIA'!K137</f>
        <v>NO CUMPLE</v>
      </c>
      <c r="K137" s="6">
        <f>+IF(J137="NO OFERTADO",0,IF(J137="NO CUMPLE EV TECNICA",0,IF(J137="NO CUMPLE",0,IF(J137="CUMPLE",('PRECIOS UNITARIOS'!$BB137*500)/I137))))</f>
        <v>0</v>
      </c>
      <c r="L137" s="5">
        <f>+'EV PRECIO REFERENCIA'!L137</f>
        <v>4046</v>
      </c>
      <c r="M137" s="5" t="str">
        <f>+'EV PRECIO REFERENCIA'!N137</f>
        <v>CUMPLE</v>
      </c>
      <c r="N137" s="6">
        <f>+IF(M137="NO OFERTADO",0,IF(M137="NO CUMPLE EV TECNICA",0,IF(M137="NO CUMPLE",0,IF(M137="CUMPLE",('PRECIOS UNITARIOS'!$BB137*500)/L137))))</f>
        <v>500</v>
      </c>
      <c r="O137" s="5" t="str">
        <f>+'PRECIOS UNITARIOS'!N137</f>
        <v/>
      </c>
      <c r="P137" s="5" t="str">
        <f>+'EV PRECIO REFERENCIA'!Q137</f>
        <v>NO CUMPLE</v>
      </c>
      <c r="Q137" s="6">
        <f>+IF(P137="NO OFERTADO",0,IF(P137="NO CUMPLE EV TECNICA",0,IF(P137="NO CUMPLE",0,IF(P137="CUMPLE",('PRECIOS UNITARIOS'!$BB137*500)/O137))))</f>
        <v>0</v>
      </c>
      <c r="R137" s="5" t="str">
        <f>+'PRECIOS UNITARIOS'!P137</f>
        <v/>
      </c>
      <c r="S137" s="5" t="str">
        <f>+'EV PRECIO REFERENCIA'!T137</f>
        <v>NO CUMPLE</v>
      </c>
      <c r="T137" s="6">
        <f>+IF(S137="NO OFERTADO",0,IF(S137="NO CUMPLE EV TECNICA",0,IF(S137="NO CUMPLE",0,IF(S137="CUMPLE",('PRECIOS UNITARIOS'!$BB137*500)/R137))))</f>
        <v>0</v>
      </c>
      <c r="U137" s="6">
        <f>+'EV PRECIO REFERENCIA'!U137</f>
        <v>4106</v>
      </c>
      <c r="V137" s="5" t="str">
        <f>+'EV PRECIO REFERENCIA'!W137</f>
        <v>CUMPLE</v>
      </c>
      <c r="W137" s="6">
        <f>+IF(V137="NO OFERTADO",0,IF(V137="NO CUMPLE EV TECNICA",0,IF(V137="NO CUMPLE",0,IF(V137="CUMPLE",('PRECIOS UNITARIOS'!$BB137*500)/U137))))</f>
        <v>492.6936190940088</v>
      </c>
      <c r="X137" s="6">
        <f>+'EV PRECIO REFERENCIA'!X137</f>
        <v>4285.1900000000005</v>
      </c>
      <c r="Y137" s="5" t="str">
        <f>+'EV PRECIO REFERENCIA'!Z137</f>
        <v>CUMPLE</v>
      </c>
      <c r="Z137" s="6">
        <f>+IF(Y137="NO OFERTADO",0,IF(Y137="NO CUMPLE EV TECNICA",0,IF(Y137="NO CUMPLE",0,IF(Y137="CUMPLE",('PRECIOS UNITARIOS'!$BB137*500)/X137))))</f>
        <v>472.09108580949732</v>
      </c>
      <c r="AA137" s="260" t="str">
        <f>+'PRECIOS UNITARIOS'!X137</f>
        <v/>
      </c>
      <c r="AB137" s="5" t="str">
        <f>+'EV PRECIO REFERENCIA'!AF137</f>
        <v>NO CUMPLE</v>
      </c>
      <c r="AC137" s="6">
        <f>+IF(AB137="NO OFERTADO",0,IF(AB137="NO CUMPLE EV TECNICA",0,IF(AB137="NO CUMPLE",0,IF(AB137="CUMPLE",('PRECIOS UNITARIOS'!$BB137*500)/AA137))))</f>
        <v>0</v>
      </c>
      <c r="AD137" s="5" t="str">
        <f>+'PRECIOS UNITARIOS'!Z137</f>
        <v/>
      </c>
      <c r="AE137" s="5" t="str">
        <f>+'EV PRECIO REFERENCIA'!AI137</f>
        <v>NO CUMPLE</v>
      </c>
      <c r="AF137" s="6">
        <f>+IF(AE137="NO OFERTADO",0,IF(AE137="NO CUMPLE EV TECNICA",0,IF(AE137="NO CUMPLE",0,IF(AE137="CUMPLE",('PRECIOS UNITARIOS'!$BB137*500)/AD137))))</f>
        <v>0</v>
      </c>
      <c r="AG137" s="5" t="str">
        <f>+'PRECIOS UNITARIOS'!AB137</f>
        <v/>
      </c>
      <c r="AH137" s="5" t="str">
        <f>+'EV PRECIO REFERENCIA'!AL137</f>
        <v>NO CUMPLE</v>
      </c>
      <c r="AI137" s="6">
        <f>+IF(AH137="NO OFERTADO",0,IF(AH137="NO CUMPLE EV TECNICA",0,IF(AH137="NO CUMPLE",0,IF(AH137="CUMPLE",('PRECIOS UNITARIOS'!$BB137*500)/AG137))))</f>
        <v>0</v>
      </c>
      <c r="AJ137" s="5" t="str">
        <f>+'PRECIOS UNITARIOS'!AD137</f>
        <v/>
      </c>
      <c r="AK137" s="5" t="str">
        <f>+'EV PRECIO REFERENCIA'!AO137</f>
        <v>NO CUMPLE</v>
      </c>
      <c r="AL137" s="6">
        <f>+IF(AK137="NO OFERTADO",0,IF(AK137="NO CUMPLE EV TECNICA",0,IF(AK137="NO CUMPLE",0,IF(AK137="CUMPLE",('PRECIOS UNITARIOS'!$BB137*500)/AJ137))))</f>
        <v>0</v>
      </c>
      <c r="AM137" s="5" t="str">
        <f>+'PRECIOS UNITARIOS'!AF137</f>
        <v/>
      </c>
      <c r="AN137" s="5" t="str">
        <f>+'EV PRECIO REFERENCIA'!AR137</f>
        <v>NO CUMPLE</v>
      </c>
      <c r="AO137" s="6">
        <f>+IF(AN137="NO OFERTADO",0,IF(AN137="NO CUMPLE EV TECNICA",0,IF(AN137="NO CUMPLE",0,IF(AN137="CUMPLE",('PRECIOS UNITARIOS'!$BB137*500)/AM137))))</f>
        <v>0</v>
      </c>
      <c r="AP137" s="5" t="str">
        <f>+'PRECIOS UNITARIOS'!AH137</f>
        <v/>
      </c>
      <c r="AQ137" s="5" t="str">
        <f>+'EV PRECIO REFERENCIA'!AU137</f>
        <v>NO CUMPLE</v>
      </c>
      <c r="AR137" s="6">
        <f>+IF(AQ137="NO OFERTADO",0,IF(AQ137="NO CUMPLE EV TECNICA",0,IF(AQ137="NO CUMPLE",0,IF(AQ137="CUMPLE",('PRECIOS UNITARIOS'!$BB137*500)/AP137))))</f>
        <v>0</v>
      </c>
      <c r="AS137" s="5" t="str">
        <f>+'PRECIOS UNITARIOS'!AJ137</f>
        <v/>
      </c>
      <c r="AT137" s="5" t="str">
        <f>+'EV PRECIO REFERENCIA'!AX137</f>
        <v>NO CUMPLE</v>
      </c>
      <c r="AU137" s="6">
        <f>+IF(AT137="NO OFERTADO",0,IF(AT137="NO CUMPLE EV TECNICA",0,IF(AT137="NO CUMPLE",0,IF(AT137="CUMPLE",('PRECIOS UNITARIOS'!$BB137*500)/AS137))))</f>
        <v>0</v>
      </c>
      <c r="AV137" s="5" t="str">
        <f>+'EV PRECIO REFERENCIA'!AY137</f>
        <v/>
      </c>
      <c r="AW137" s="5" t="str">
        <f>+'EV PRECIO REFERENCIA'!BA137</f>
        <v>NO CUMPLE</v>
      </c>
      <c r="AX137" s="6">
        <f>+IF(AW137="NO OFERTADO",0,IF(AW137="NO CUMPLE EV TECNICA",0,IF(AW137="NO CUMPLE",0,IF(AW137="CUMPLE",('PRECIOS UNITARIOS'!$BB137*500)/AV137))))</f>
        <v>0</v>
      </c>
      <c r="AY137" s="5" t="str">
        <f>+'EV PRECIO REFERENCIA'!BB137</f>
        <v/>
      </c>
      <c r="AZ137" s="5" t="str">
        <f>+'EV PRECIO REFERENCIA'!BD137</f>
        <v>NO CUMPLE</v>
      </c>
      <c r="BA137" s="6">
        <f>+IF(AZ137="NO OFERTADO",0,IF(AZ137="NO CUMPLE EV TECNICA",0,IF(AZ137="NO CUMPLE",0,IF(AZ137="CUMPLE",('PRECIOS UNITARIOS'!$BB137*500)/AY137))))</f>
        <v>0</v>
      </c>
      <c r="BB137" s="5" t="str">
        <f>+'PRECIOS UNITARIOS'!AP137</f>
        <v/>
      </c>
      <c r="BC137" s="5" t="str">
        <f>+'EV PRECIO REFERENCIA'!BG137</f>
        <v>NO CUMPLE</v>
      </c>
      <c r="BD137" s="6">
        <f>+IF(BC137="NO OFERTADO",0,IF(BC137="NO CUMPLE EV TECNICA",0,IF(BC137="NO CUMPLE",0,IF(BC137="CUMPLE",('PRECIOS UNITARIOS'!$BB137*500)/BB137))))</f>
        <v>0</v>
      </c>
      <c r="BE137" s="5" t="str">
        <f>+'PRECIOS UNITARIOS'!AR137</f>
        <v/>
      </c>
      <c r="BF137" s="5" t="str">
        <f>+'EV PRECIO REFERENCIA'!BJ137</f>
        <v>NO CUMPLE</v>
      </c>
      <c r="BG137" s="6">
        <f>+IF(BF137="NO OFERTADO",0,IF(BF137="NO CUMPLE EV TECNICA",0,IF(BF137="NO CUMPLE",0,IF(BF137="CUMPLE",('PRECIOS UNITARIOS'!$BB137*500)/BE137))))</f>
        <v>0</v>
      </c>
      <c r="BH137" s="5" t="str">
        <f>+'EV PRECIO REFERENCIA'!BK137</f>
        <v/>
      </c>
      <c r="BI137" s="5" t="str">
        <f>+'EV PRECIO REFERENCIA'!BM137</f>
        <v>NO CUMPLE</v>
      </c>
      <c r="BJ137" s="6">
        <f>+IF(BI137="NO OFERTADO",0,IF(BI137="NO CUMPLE EV TECNICA",0,IF(BI137="NO CUMPLE",0,IF(BI137="CUMPLE",('PRECIOS UNITARIOS'!$BB137*500)/BH137))))</f>
        <v>0</v>
      </c>
      <c r="BK137" s="5" t="str">
        <f>+'EV PRECIO REFERENCIA'!BQ137</f>
        <v/>
      </c>
      <c r="BL137" s="5" t="str">
        <f>+'EV PRECIO REFERENCIA'!BS137</f>
        <v>NO CUMPLE</v>
      </c>
      <c r="BM137" s="6">
        <f>+IF(BL137="NO OFERTADO",0,IF(BL137="NO CUMPLE EV TECNICA",0,IF(BL137="NO CUMPLE",0,IF(BL137="CUMPLE",('PRECIOS UNITARIOS'!$BB137*500)/BK137))))</f>
        <v>0</v>
      </c>
      <c r="BN137" s="5" t="str">
        <f>+'PRECIOS UNITARIOS'!AX137</f>
        <v/>
      </c>
      <c r="BO137" s="5" t="str">
        <f>+'EV PRECIO REFERENCIA'!BV137</f>
        <v>NO CUMPLE</v>
      </c>
      <c r="BP137" s="6">
        <f>+IF(BO137="NO OFERTADO",0,IF(BO137="NO CUMPLE EV TECNICA",0,IF(BO137="NO CUMPLE",0,IF(BO137="CUMPLE",('PRECIOS UNITARIOS'!$BB137*500)/BN137))))</f>
        <v>0</v>
      </c>
      <c r="BQ137" s="6">
        <f t="shared" si="12"/>
        <v>500</v>
      </c>
      <c r="BR137" s="6" t="s">
        <v>1001</v>
      </c>
      <c r="BS137" s="6">
        <f>MAX($K137,$Q137,$T137,$AF137,$AI137,$AL137,$AO137,$AU137,$BD137,$BG137,$BP137,$AC137)</f>
        <v>0</v>
      </c>
      <c r="BT137" s="6" t="s">
        <v>1010</v>
      </c>
      <c r="BU137" s="6">
        <v>0</v>
      </c>
      <c r="BV137" s="6" t="s">
        <v>1011</v>
      </c>
      <c r="BW137" s="6" t="s">
        <v>1001</v>
      </c>
      <c r="BX137" s="3" t="e">
        <v>#N/A</v>
      </c>
      <c r="BY137" s="3"/>
    </row>
    <row r="138" spans="1:77" ht="25.5" x14ac:dyDescent="0.2">
      <c r="A138" s="18">
        <f t="shared" si="11"/>
        <v>129</v>
      </c>
      <c r="B138" s="22" t="str">
        <f>VLOOKUP(A138,'PRECIOS UNITARIOS'!A138:B469,2,0)</f>
        <v>DM709</v>
      </c>
      <c r="C138" s="135" t="str">
        <f>VLOOKUP(A138,'PRECIOS UNITARIOS'!A138:C469,3,0)</f>
        <v>MASCARA ANESTESIA N 4</v>
      </c>
      <c r="D138" s="18">
        <f>VLOOKUP(A138,'PRECIOS UNITARIOS'!A138:D469,4,0)</f>
        <v>1</v>
      </c>
      <c r="E138" s="23" t="str">
        <f>VLOOKUP(A138,'PRECIOS UNITARIOS'!A138:E469,5,0)</f>
        <v>UN</v>
      </c>
      <c r="F138" s="23">
        <f>VLOOKUP(A138,'PRECIOS UNITARIOS'!A138:F469,6,0)</f>
        <v>3927</v>
      </c>
      <c r="G138" s="23">
        <f>VLOOKUP(A138,'PRECIOS UNITARIOS'!A138:G469,7,0)</f>
        <v>105</v>
      </c>
      <c r="H138" s="23">
        <f t="shared" si="13"/>
        <v>412335</v>
      </c>
      <c r="I138" s="5" t="str">
        <f>+'EV PRECIO REFERENCIA'!I138</f>
        <v/>
      </c>
      <c r="J138" s="5" t="str">
        <f>+'EV PRECIO REFERENCIA'!K138</f>
        <v>NO CUMPLE</v>
      </c>
      <c r="K138" s="6">
        <f>+IF(J138="NO OFERTADO",0,IF(J138="NO CUMPLE EV TECNICA",0,IF(J138="NO CUMPLE",0,IF(J138="CUMPLE",('PRECIOS UNITARIOS'!$BB138*500)/I138))))</f>
        <v>0</v>
      </c>
      <c r="L138" s="5">
        <f>+'EV PRECIO REFERENCIA'!L138</f>
        <v>4046</v>
      </c>
      <c r="M138" s="5" t="str">
        <f>+'EV PRECIO REFERENCIA'!N138</f>
        <v>CUMPLE</v>
      </c>
      <c r="N138" s="6">
        <f>+IF(M138="NO OFERTADO",0,IF(M138="NO CUMPLE EV TECNICA",0,IF(M138="NO CUMPLE",0,IF(M138="CUMPLE",('PRECIOS UNITARIOS'!$BB138*500)/L138))))</f>
        <v>500</v>
      </c>
      <c r="O138" s="5" t="str">
        <f>+'PRECIOS UNITARIOS'!N138</f>
        <v/>
      </c>
      <c r="P138" s="5" t="str">
        <f>+'EV PRECIO REFERENCIA'!Q138</f>
        <v>NO CUMPLE</v>
      </c>
      <c r="Q138" s="6">
        <f>+IF(P138="NO OFERTADO",0,IF(P138="NO CUMPLE EV TECNICA",0,IF(P138="NO CUMPLE",0,IF(P138="CUMPLE",('PRECIOS UNITARIOS'!$BB138*500)/O138))))</f>
        <v>0</v>
      </c>
      <c r="R138" s="5" t="str">
        <f>+'PRECIOS UNITARIOS'!P138</f>
        <v/>
      </c>
      <c r="S138" s="5" t="str">
        <f>+'EV PRECIO REFERENCIA'!T138</f>
        <v>NO CUMPLE</v>
      </c>
      <c r="T138" s="6">
        <f>+IF(S138="NO OFERTADO",0,IF(S138="NO CUMPLE EV TECNICA",0,IF(S138="NO CUMPLE",0,IF(S138="CUMPLE",('PRECIOS UNITARIOS'!$BB138*500)/R138))))</f>
        <v>0</v>
      </c>
      <c r="U138" s="6">
        <f>+'EV PRECIO REFERENCIA'!U138</f>
        <v>4106</v>
      </c>
      <c r="V138" s="5" t="str">
        <f>+'EV PRECIO REFERENCIA'!W138</f>
        <v>CUMPLE</v>
      </c>
      <c r="W138" s="6">
        <f>+IF(V138="NO OFERTADO",0,IF(V138="NO CUMPLE EV TECNICA",0,IF(V138="NO CUMPLE",0,IF(V138="CUMPLE",('PRECIOS UNITARIOS'!$BB138*500)/U138))))</f>
        <v>492.6936190940088</v>
      </c>
      <c r="X138" s="6">
        <f>+'EV PRECIO REFERENCIA'!X138</f>
        <v>4285.1900000000005</v>
      </c>
      <c r="Y138" s="5" t="str">
        <f>+'EV PRECIO REFERENCIA'!Z138</f>
        <v>CUMPLE</v>
      </c>
      <c r="Z138" s="6">
        <f>+IF(Y138="NO OFERTADO",0,IF(Y138="NO CUMPLE EV TECNICA",0,IF(Y138="NO CUMPLE",0,IF(Y138="CUMPLE",('PRECIOS UNITARIOS'!$BB138*500)/X138))))</f>
        <v>472.09108580949732</v>
      </c>
      <c r="AA138" s="260" t="str">
        <f>+'PRECIOS UNITARIOS'!X138</f>
        <v/>
      </c>
      <c r="AB138" s="5" t="str">
        <f>+'EV PRECIO REFERENCIA'!AF138</f>
        <v>NO CUMPLE</v>
      </c>
      <c r="AC138" s="6">
        <f>+IF(AB138="NO OFERTADO",0,IF(AB138="NO CUMPLE EV TECNICA",0,IF(AB138="NO CUMPLE",0,IF(AB138="CUMPLE",('PRECIOS UNITARIOS'!$BB138*500)/AA138))))</f>
        <v>0</v>
      </c>
      <c r="AD138" s="5" t="str">
        <f>+'PRECIOS UNITARIOS'!Z138</f>
        <v/>
      </c>
      <c r="AE138" s="5" t="str">
        <f>+'EV PRECIO REFERENCIA'!AI138</f>
        <v>NO CUMPLE</v>
      </c>
      <c r="AF138" s="6">
        <f>+IF(AE138="NO OFERTADO",0,IF(AE138="NO CUMPLE EV TECNICA",0,IF(AE138="NO CUMPLE",0,IF(AE138="CUMPLE",('PRECIOS UNITARIOS'!$BB138*500)/AD138))))</f>
        <v>0</v>
      </c>
      <c r="AG138" s="5" t="str">
        <f>+'PRECIOS UNITARIOS'!AB138</f>
        <v/>
      </c>
      <c r="AH138" s="5" t="str">
        <f>+'EV PRECIO REFERENCIA'!AL138</f>
        <v>NO CUMPLE</v>
      </c>
      <c r="AI138" s="6">
        <f>+IF(AH138="NO OFERTADO",0,IF(AH138="NO CUMPLE EV TECNICA",0,IF(AH138="NO CUMPLE",0,IF(AH138="CUMPLE",('PRECIOS UNITARIOS'!$BB138*500)/AG138))))</f>
        <v>0</v>
      </c>
      <c r="AJ138" s="5" t="str">
        <f>+'PRECIOS UNITARIOS'!AD138</f>
        <v/>
      </c>
      <c r="AK138" s="5" t="str">
        <f>+'EV PRECIO REFERENCIA'!AO138</f>
        <v>NO CUMPLE</v>
      </c>
      <c r="AL138" s="6">
        <f>+IF(AK138="NO OFERTADO",0,IF(AK138="NO CUMPLE EV TECNICA",0,IF(AK138="NO CUMPLE",0,IF(AK138="CUMPLE",('PRECIOS UNITARIOS'!$BB138*500)/AJ138))))</f>
        <v>0</v>
      </c>
      <c r="AM138" s="5" t="str">
        <f>+'PRECIOS UNITARIOS'!AF138</f>
        <v/>
      </c>
      <c r="AN138" s="5" t="str">
        <f>+'EV PRECIO REFERENCIA'!AR138</f>
        <v>NO CUMPLE</v>
      </c>
      <c r="AO138" s="6">
        <f>+IF(AN138="NO OFERTADO",0,IF(AN138="NO CUMPLE EV TECNICA",0,IF(AN138="NO CUMPLE",0,IF(AN138="CUMPLE",('PRECIOS UNITARIOS'!$BB138*500)/AM138))))</f>
        <v>0</v>
      </c>
      <c r="AP138" s="5" t="str">
        <f>+'PRECIOS UNITARIOS'!AH138</f>
        <v/>
      </c>
      <c r="AQ138" s="5" t="str">
        <f>+'EV PRECIO REFERENCIA'!AU138</f>
        <v>NO CUMPLE</v>
      </c>
      <c r="AR138" s="6">
        <f>+IF(AQ138="NO OFERTADO",0,IF(AQ138="NO CUMPLE EV TECNICA",0,IF(AQ138="NO CUMPLE",0,IF(AQ138="CUMPLE",('PRECIOS UNITARIOS'!$BB138*500)/AP138))))</f>
        <v>0</v>
      </c>
      <c r="AS138" s="5" t="str">
        <f>+'PRECIOS UNITARIOS'!AJ138</f>
        <v/>
      </c>
      <c r="AT138" s="5" t="str">
        <f>+'EV PRECIO REFERENCIA'!AX138</f>
        <v>NO CUMPLE</v>
      </c>
      <c r="AU138" s="6">
        <f>+IF(AT138="NO OFERTADO",0,IF(AT138="NO CUMPLE EV TECNICA",0,IF(AT138="NO CUMPLE",0,IF(AT138="CUMPLE",('PRECIOS UNITARIOS'!$BB138*500)/AS138))))</f>
        <v>0</v>
      </c>
      <c r="AV138" s="5" t="str">
        <f>+'EV PRECIO REFERENCIA'!AY138</f>
        <v/>
      </c>
      <c r="AW138" s="5" t="str">
        <f>+'EV PRECIO REFERENCIA'!BA138</f>
        <v>NO CUMPLE</v>
      </c>
      <c r="AX138" s="6">
        <f>+IF(AW138="NO OFERTADO",0,IF(AW138="NO CUMPLE EV TECNICA",0,IF(AW138="NO CUMPLE",0,IF(AW138="CUMPLE",('PRECIOS UNITARIOS'!$BB138*500)/AV138))))</f>
        <v>0</v>
      </c>
      <c r="AY138" s="5" t="str">
        <f>+'EV PRECIO REFERENCIA'!BB138</f>
        <v/>
      </c>
      <c r="AZ138" s="5" t="str">
        <f>+'EV PRECIO REFERENCIA'!BD138</f>
        <v>NO CUMPLE</v>
      </c>
      <c r="BA138" s="6">
        <f>+IF(AZ138="NO OFERTADO",0,IF(AZ138="NO CUMPLE EV TECNICA",0,IF(AZ138="NO CUMPLE",0,IF(AZ138="CUMPLE",('PRECIOS UNITARIOS'!$BB138*500)/AY138))))</f>
        <v>0</v>
      </c>
      <c r="BB138" s="5" t="str">
        <f>+'PRECIOS UNITARIOS'!AP138</f>
        <v/>
      </c>
      <c r="BC138" s="5" t="str">
        <f>+'EV PRECIO REFERENCIA'!BG138</f>
        <v>NO CUMPLE</v>
      </c>
      <c r="BD138" s="6">
        <f>+IF(BC138="NO OFERTADO",0,IF(BC138="NO CUMPLE EV TECNICA",0,IF(BC138="NO CUMPLE",0,IF(BC138="CUMPLE",('PRECIOS UNITARIOS'!$BB138*500)/BB138))))</f>
        <v>0</v>
      </c>
      <c r="BE138" s="5" t="str">
        <f>+'PRECIOS UNITARIOS'!AR138</f>
        <v/>
      </c>
      <c r="BF138" s="5" t="str">
        <f>+'EV PRECIO REFERENCIA'!BJ138</f>
        <v>NO CUMPLE</v>
      </c>
      <c r="BG138" s="6">
        <f>+IF(BF138="NO OFERTADO",0,IF(BF138="NO CUMPLE EV TECNICA",0,IF(BF138="NO CUMPLE",0,IF(BF138="CUMPLE",('PRECIOS UNITARIOS'!$BB138*500)/BE138))))</f>
        <v>0</v>
      </c>
      <c r="BH138" s="5" t="str">
        <f>+'EV PRECIO REFERENCIA'!BK138</f>
        <v/>
      </c>
      <c r="BI138" s="5" t="str">
        <f>+'EV PRECIO REFERENCIA'!BM138</f>
        <v>NO CUMPLE</v>
      </c>
      <c r="BJ138" s="6">
        <f>+IF(BI138="NO OFERTADO",0,IF(BI138="NO CUMPLE EV TECNICA",0,IF(BI138="NO CUMPLE",0,IF(BI138="CUMPLE",('PRECIOS UNITARIOS'!$BB138*500)/BH138))))</f>
        <v>0</v>
      </c>
      <c r="BK138" s="5" t="str">
        <f>+'EV PRECIO REFERENCIA'!BQ138</f>
        <v/>
      </c>
      <c r="BL138" s="5" t="str">
        <f>+'EV PRECIO REFERENCIA'!BS138</f>
        <v>NO CUMPLE</v>
      </c>
      <c r="BM138" s="6">
        <f>+IF(BL138="NO OFERTADO",0,IF(BL138="NO CUMPLE EV TECNICA",0,IF(BL138="NO CUMPLE",0,IF(BL138="CUMPLE",('PRECIOS UNITARIOS'!$BB138*500)/BK138))))</f>
        <v>0</v>
      </c>
      <c r="BN138" s="5" t="str">
        <f>+'PRECIOS UNITARIOS'!AX138</f>
        <v/>
      </c>
      <c r="BO138" s="5" t="str">
        <f>+'EV PRECIO REFERENCIA'!BV138</f>
        <v>NO CUMPLE</v>
      </c>
      <c r="BP138" s="6">
        <f>+IF(BO138="NO OFERTADO",0,IF(BO138="NO CUMPLE EV TECNICA",0,IF(BO138="NO CUMPLE",0,IF(BO138="CUMPLE",('PRECIOS UNITARIOS'!$BB138*500)/BN138))))</f>
        <v>0</v>
      </c>
      <c r="BQ138" s="6">
        <f t="shared" si="12"/>
        <v>500</v>
      </c>
      <c r="BR138" s="6" t="s">
        <v>1001</v>
      </c>
      <c r="BS138" s="6">
        <f>MAX($K138,$Q138,$T138,$AF138,$AI138,$AL138,$AO138,$AU138,$BD138,$BG138,$BP138,$AC138)</f>
        <v>0</v>
      </c>
      <c r="BT138" s="6" t="s">
        <v>1010</v>
      </c>
      <c r="BU138" s="6">
        <v>0</v>
      </c>
      <c r="BV138" s="6" t="s">
        <v>1011</v>
      </c>
      <c r="BW138" s="6" t="s">
        <v>1001</v>
      </c>
      <c r="BX138" s="3" t="e">
        <v>#N/A</v>
      </c>
      <c r="BY138" s="3"/>
    </row>
    <row r="139" spans="1:77" ht="25.5" x14ac:dyDescent="0.2">
      <c r="A139" s="18">
        <f t="shared" ref="A139:A202" si="18">+A138+1</f>
        <v>130</v>
      </c>
      <c r="B139" s="22" t="str">
        <f>VLOOKUP(A139,'PRECIOS UNITARIOS'!A139:B470,2,0)</f>
        <v>DM710</v>
      </c>
      <c r="C139" s="135" t="str">
        <f>VLOOKUP(A139,'PRECIOS UNITARIOS'!A139:C470,3,0)</f>
        <v>MASCARA ANESTESIA N 5</v>
      </c>
      <c r="D139" s="18">
        <f>VLOOKUP(A139,'PRECIOS UNITARIOS'!A139:D470,4,0)</f>
        <v>1</v>
      </c>
      <c r="E139" s="23" t="str">
        <f>VLOOKUP(A139,'PRECIOS UNITARIOS'!A139:E470,5,0)</f>
        <v>UN</v>
      </c>
      <c r="F139" s="23">
        <f>VLOOKUP(A139,'PRECIOS UNITARIOS'!A139:F470,6,0)</f>
        <v>3601</v>
      </c>
      <c r="G139" s="23">
        <f>VLOOKUP(A139,'PRECIOS UNITARIOS'!A139:G470,7,0)</f>
        <v>298</v>
      </c>
      <c r="H139" s="23">
        <f t="shared" si="13"/>
        <v>1073098</v>
      </c>
      <c r="I139" s="5" t="str">
        <f>+'EV PRECIO REFERENCIA'!I139</f>
        <v/>
      </c>
      <c r="J139" s="5" t="str">
        <f>+'EV PRECIO REFERENCIA'!K139</f>
        <v>NO CUMPLE</v>
      </c>
      <c r="K139" s="6">
        <f>+IF(J139="NO OFERTADO",0,IF(J139="NO CUMPLE EV TECNICA",0,IF(J139="NO CUMPLE",0,IF(J139="CUMPLE",('PRECIOS UNITARIOS'!$BB139*500)/I139))))</f>
        <v>0</v>
      </c>
      <c r="L139" s="5" t="str">
        <f>+'EV PRECIO REFERENCIA'!L139</f>
        <v/>
      </c>
      <c r="M139" s="5" t="str">
        <f>+'EV PRECIO REFERENCIA'!N139</f>
        <v>NO CUMPLE</v>
      </c>
      <c r="N139" s="6">
        <f>+IF(M139="NO OFERTADO",0,IF(M139="NO CUMPLE EV TECNICA",0,IF(M139="NO CUMPLE",0,IF(M139="CUMPLE",('PRECIOS UNITARIOS'!$BB139*500)/L139))))</f>
        <v>0</v>
      </c>
      <c r="O139" s="5" t="str">
        <f>+'PRECIOS UNITARIOS'!N139</f>
        <v/>
      </c>
      <c r="P139" s="5" t="str">
        <f>+'EV PRECIO REFERENCIA'!Q139</f>
        <v>NO CUMPLE</v>
      </c>
      <c r="Q139" s="6">
        <f>+IF(P139="NO OFERTADO",0,IF(P139="NO CUMPLE EV TECNICA",0,IF(P139="NO CUMPLE",0,IF(P139="CUMPLE",('PRECIOS UNITARIOS'!$BB139*500)/O139))))</f>
        <v>0</v>
      </c>
      <c r="R139" s="5" t="str">
        <f>+'PRECIOS UNITARIOS'!P139</f>
        <v/>
      </c>
      <c r="S139" s="5" t="str">
        <f>+'EV PRECIO REFERENCIA'!T139</f>
        <v>NO CUMPLE</v>
      </c>
      <c r="T139" s="6">
        <f>+IF(S139="NO OFERTADO",0,IF(S139="NO CUMPLE EV TECNICA",0,IF(S139="NO CUMPLE",0,IF(S139="CUMPLE",('PRECIOS UNITARIOS'!$BB139*500)/R139))))</f>
        <v>0</v>
      </c>
      <c r="U139" s="347">
        <f>+'EV PRECIO REFERENCIA'!U139</f>
        <v>4106</v>
      </c>
      <c r="V139" s="5" t="str">
        <f>+'EV PRECIO REFERENCIA'!W139</f>
        <v>CUMPLE</v>
      </c>
      <c r="W139" s="6">
        <f>+IF(V139="NO OFERTADO",0,IF(V139="NO CUMPLE EV TECNICA",0,IF(V139="NO CUMPLE",0,IF(V139="CUMPLE",('PRECIOS UNITARIOS'!$BB139*500)/U139))))</f>
        <v>500</v>
      </c>
      <c r="X139" s="6">
        <f>+'EV PRECIO REFERENCIA'!X139</f>
        <v>4285.1900000000005</v>
      </c>
      <c r="Y139" s="5" t="str">
        <f>+'EV PRECIO REFERENCIA'!Z139</f>
        <v>CUMPLE</v>
      </c>
      <c r="Z139" s="6">
        <f>+IF(Y139="NO OFERTADO",0,IF(Y139="NO CUMPLE EV TECNICA",0,IF(Y139="NO CUMPLE",0,IF(Y139="CUMPLE",('PRECIOS UNITARIOS'!$BB139*500)/X139))))</f>
        <v>479.09194224760159</v>
      </c>
      <c r="AA139" s="260" t="str">
        <f>+'PRECIOS UNITARIOS'!X139</f>
        <v/>
      </c>
      <c r="AB139" s="5" t="str">
        <f>+'EV PRECIO REFERENCIA'!AF139</f>
        <v>NO CUMPLE</v>
      </c>
      <c r="AC139" s="6">
        <f>+IF(AB139="NO OFERTADO",0,IF(AB139="NO CUMPLE EV TECNICA",0,IF(AB139="NO CUMPLE",0,IF(AB139="CUMPLE",('PRECIOS UNITARIOS'!$BB139*500)/AA139))))</f>
        <v>0</v>
      </c>
      <c r="AD139" s="5" t="str">
        <f>+'PRECIOS UNITARIOS'!Z139</f>
        <v/>
      </c>
      <c r="AE139" s="5" t="str">
        <f>+'EV PRECIO REFERENCIA'!AI139</f>
        <v>NO CUMPLE</v>
      </c>
      <c r="AF139" s="6">
        <f>+IF(AE139="NO OFERTADO",0,IF(AE139="NO CUMPLE EV TECNICA",0,IF(AE139="NO CUMPLE",0,IF(AE139="CUMPLE",('PRECIOS UNITARIOS'!$BB139*500)/AD139))))</f>
        <v>0</v>
      </c>
      <c r="AG139" s="5" t="str">
        <f>+'PRECIOS UNITARIOS'!AB139</f>
        <v/>
      </c>
      <c r="AH139" s="5" t="str">
        <f>+'EV PRECIO REFERENCIA'!AL139</f>
        <v>NO CUMPLE</v>
      </c>
      <c r="AI139" s="6">
        <f>+IF(AH139="NO OFERTADO",0,IF(AH139="NO CUMPLE EV TECNICA",0,IF(AH139="NO CUMPLE",0,IF(AH139="CUMPLE",('PRECIOS UNITARIOS'!$BB139*500)/AG139))))</f>
        <v>0</v>
      </c>
      <c r="AJ139" s="5" t="str">
        <f>+'PRECIOS UNITARIOS'!AD139</f>
        <v/>
      </c>
      <c r="AK139" s="5" t="str">
        <f>+'EV PRECIO REFERENCIA'!AO139</f>
        <v>NO CUMPLE</v>
      </c>
      <c r="AL139" s="6">
        <f>+IF(AK139="NO OFERTADO",0,IF(AK139="NO CUMPLE EV TECNICA",0,IF(AK139="NO CUMPLE",0,IF(AK139="CUMPLE",('PRECIOS UNITARIOS'!$BB139*500)/AJ139))))</f>
        <v>0</v>
      </c>
      <c r="AM139" s="5" t="str">
        <f>+'PRECIOS UNITARIOS'!AF139</f>
        <v/>
      </c>
      <c r="AN139" s="5" t="str">
        <f>+'EV PRECIO REFERENCIA'!AR139</f>
        <v>NO CUMPLE</v>
      </c>
      <c r="AO139" s="6">
        <f>+IF(AN139="NO OFERTADO",0,IF(AN139="NO CUMPLE EV TECNICA",0,IF(AN139="NO CUMPLE",0,IF(AN139="CUMPLE",('PRECIOS UNITARIOS'!$BB139*500)/AM139))))</f>
        <v>0</v>
      </c>
      <c r="AP139" s="5" t="str">
        <f>+'PRECIOS UNITARIOS'!AH139</f>
        <v/>
      </c>
      <c r="AQ139" s="5" t="str">
        <f>+'EV PRECIO REFERENCIA'!AU139</f>
        <v>NO CUMPLE</v>
      </c>
      <c r="AR139" s="6">
        <f>+IF(AQ139="NO OFERTADO",0,IF(AQ139="NO CUMPLE EV TECNICA",0,IF(AQ139="NO CUMPLE",0,IF(AQ139="CUMPLE",('PRECIOS UNITARIOS'!$BB139*500)/AP139))))</f>
        <v>0</v>
      </c>
      <c r="AS139" s="5" t="str">
        <f>+'PRECIOS UNITARIOS'!AJ139</f>
        <v/>
      </c>
      <c r="AT139" s="5" t="str">
        <f>+'EV PRECIO REFERENCIA'!AX139</f>
        <v>NO CUMPLE</v>
      </c>
      <c r="AU139" s="6">
        <f>+IF(AT139="NO OFERTADO",0,IF(AT139="NO CUMPLE EV TECNICA",0,IF(AT139="NO CUMPLE",0,IF(AT139="CUMPLE",('PRECIOS UNITARIOS'!$BB139*500)/AS139))))</f>
        <v>0</v>
      </c>
      <c r="AV139" s="5" t="str">
        <f>+'EV PRECIO REFERENCIA'!AY139</f>
        <v/>
      </c>
      <c r="AW139" s="5" t="str">
        <f>+'EV PRECIO REFERENCIA'!BA139</f>
        <v>NO CUMPLE</v>
      </c>
      <c r="AX139" s="6">
        <f>+IF(AW139="NO OFERTADO",0,IF(AW139="NO CUMPLE EV TECNICA",0,IF(AW139="NO CUMPLE",0,IF(AW139="CUMPLE",('PRECIOS UNITARIOS'!$BB139*500)/AV139))))</f>
        <v>0</v>
      </c>
      <c r="AY139" s="5" t="str">
        <f>+'EV PRECIO REFERENCIA'!BB139</f>
        <v/>
      </c>
      <c r="AZ139" s="5" t="str">
        <f>+'EV PRECIO REFERENCIA'!BD139</f>
        <v>NO CUMPLE</v>
      </c>
      <c r="BA139" s="6">
        <f>+IF(AZ139="NO OFERTADO",0,IF(AZ139="NO CUMPLE EV TECNICA",0,IF(AZ139="NO CUMPLE",0,IF(AZ139="CUMPLE",('PRECIOS UNITARIOS'!$BB139*500)/AY139))))</f>
        <v>0</v>
      </c>
      <c r="BB139" s="5" t="str">
        <f>+'PRECIOS UNITARIOS'!AP139</f>
        <v/>
      </c>
      <c r="BC139" s="5" t="str">
        <f>+'EV PRECIO REFERENCIA'!BG139</f>
        <v>NO CUMPLE</v>
      </c>
      <c r="BD139" s="6">
        <f>+IF(BC139="NO OFERTADO",0,IF(BC139="NO CUMPLE EV TECNICA",0,IF(BC139="NO CUMPLE",0,IF(BC139="CUMPLE",('PRECIOS UNITARIOS'!$BB139*500)/BB139))))</f>
        <v>0</v>
      </c>
      <c r="BE139" s="5" t="str">
        <f>+'PRECIOS UNITARIOS'!AR139</f>
        <v/>
      </c>
      <c r="BF139" s="5" t="str">
        <f>+'EV PRECIO REFERENCIA'!BJ139</f>
        <v>NO CUMPLE</v>
      </c>
      <c r="BG139" s="6">
        <f>+IF(BF139="NO OFERTADO",0,IF(BF139="NO CUMPLE EV TECNICA",0,IF(BF139="NO CUMPLE",0,IF(BF139="CUMPLE",('PRECIOS UNITARIOS'!$BB139*500)/BE139))))</f>
        <v>0</v>
      </c>
      <c r="BH139" s="5" t="str">
        <f>+'EV PRECIO REFERENCIA'!BK139</f>
        <v/>
      </c>
      <c r="BI139" s="5" t="str">
        <f>+'EV PRECIO REFERENCIA'!BM139</f>
        <v>NO CUMPLE</v>
      </c>
      <c r="BJ139" s="6">
        <f>+IF(BI139="NO OFERTADO",0,IF(BI139="NO CUMPLE EV TECNICA",0,IF(BI139="NO CUMPLE",0,IF(BI139="CUMPLE",('PRECIOS UNITARIOS'!$BB139*500)/BH139))))</f>
        <v>0</v>
      </c>
      <c r="BK139" s="5" t="str">
        <f>+'EV PRECIO REFERENCIA'!BQ139</f>
        <v/>
      </c>
      <c r="BL139" s="5" t="str">
        <f>+'EV PRECIO REFERENCIA'!BS139</f>
        <v>NO CUMPLE</v>
      </c>
      <c r="BM139" s="6">
        <f>+IF(BL139="NO OFERTADO",0,IF(BL139="NO CUMPLE EV TECNICA",0,IF(BL139="NO CUMPLE",0,IF(BL139="CUMPLE",('PRECIOS UNITARIOS'!$BB139*500)/BK139))))</f>
        <v>0</v>
      </c>
      <c r="BN139" s="5" t="str">
        <f>+'PRECIOS UNITARIOS'!AX139</f>
        <v/>
      </c>
      <c r="BO139" s="5" t="str">
        <f>+'EV PRECIO REFERENCIA'!BV139</f>
        <v>NO CUMPLE</v>
      </c>
      <c r="BP139" s="6">
        <f>+IF(BO139="NO OFERTADO",0,IF(BO139="NO CUMPLE EV TECNICA",0,IF(BO139="NO CUMPLE",0,IF(BO139="CUMPLE",('PRECIOS UNITARIOS'!$BB139*500)/BN139))))</f>
        <v>0</v>
      </c>
      <c r="BQ139" s="6">
        <f t="shared" ref="BQ139:BQ202" si="19">MAX(K139,N139,Q139,T139,AF139,AI139,AL139,AO139,AU139,BD139,BG139,BP139,AC139,Z139,W139,BA139,BM139,AX139,AR139,BJ139,)</f>
        <v>500</v>
      </c>
      <c r="BR139" s="6" t="s">
        <v>721</v>
      </c>
      <c r="BS139" s="6">
        <f>MAX($K139,$N139,$Q139,$T139,$AF139,$AI139,$AL139,$AO139,$AU139,$BD139,$BG139,$BP139,$AC139,$Z139,$BA139,$BM139,)</f>
        <v>479.09194224760159</v>
      </c>
      <c r="BT139" s="6" t="str">
        <f>+X8</f>
        <v>LABORATORIOS GOTHAPLAST</v>
      </c>
      <c r="BU139" s="6">
        <f>MAX($K139,$N139,$Q139,$T139,$AF139,$AI139,$AL139,$AO139,$AU139,$BD139,$BG139,$BP139,$AC139,$BA139,$BM139,)</f>
        <v>0</v>
      </c>
      <c r="BV139" s="6" t="s">
        <v>1023</v>
      </c>
      <c r="BW139" s="154" t="s">
        <v>721</v>
      </c>
      <c r="BX139" s="3" t="e">
        <v>#N/A</v>
      </c>
      <c r="BY139" s="3"/>
    </row>
    <row r="140" spans="1:77" ht="25.5" x14ac:dyDescent="0.2">
      <c r="A140" s="18">
        <f t="shared" si="18"/>
        <v>131</v>
      </c>
      <c r="B140" s="22" t="str">
        <f>VLOOKUP(A140,'PRECIOS UNITARIOS'!A140:B471,2,0)</f>
        <v>DM723</v>
      </c>
      <c r="C140" s="135" t="str">
        <f>VLOOKUP(A140,'PRECIOS UNITARIOS'!A140:C471,3,0)</f>
        <v>MASCARA LARINGEA N 2.5 DESECHABLE</v>
      </c>
      <c r="D140" s="18">
        <f>VLOOKUP(A140,'PRECIOS UNITARIOS'!A140:D471,4,0)</f>
        <v>1</v>
      </c>
      <c r="E140" s="23" t="str">
        <f>VLOOKUP(A140,'PRECIOS UNITARIOS'!A140:E471,5,0)</f>
        <v>UN</v>
      </c>
      <c r="F140" s="23">
        <f>VLOOKUP(A140,'PRECIOS UNITARIOS'!A140:F471,6,0)</f>
        <v>18000</v>
      </c>
      <c r="G140" s="23">
        <f>VLOOKUP(A140,'PRECIOS UNITARIOS'!A140:G471,7,0)</f>
        <v>3</v>
      </c>
      <c r="H140" s="23">
        <f t="shared" ref="H140:H203" si="20">+F140*G140</f>
        <v>54000</v>
      </c>
      <c r="I140" s="5" t="str">
        <f>+'EV PRECIO REFERENCIA'!I140</f>
        <v/>
      </c>
      <c r="J140" s="5" t="str">
        <f>+'EV PRECIO REFERENCIA'!K140</f>
        <v>NO CUMPLE</v>
      </c>
      <c r="K140" s="6">
        <f>+IF(J140="NO OFERTADO",0,IF(J140="NO CUMPLE EV TECNICA",0,IF(J140="NO CUMPLE",0,IF(J140="CUMPLE",('PRECIOS UNITARIOS'!$BB140*500)/I140))))</f>
        <v>0</v>
      </c>
      <c r="L140" s="5" t="str">
        <f>+'EV PRECIO REFERENCIA'!L140</f>
        <v/>
      </c>
      <c r="M140" s="5" t="str">
        <f>+'EV PRECIO REFERENCIA'!N140</f>
        <v>NO CUMPLE</v>
      </c>
      <c r="N140" s="6">
        <f>+IF(M140="NO OFERTADO",0,IF(M140="NO CUMPLE EV TECNICA",0,IF(M140="NO CUMPLE",0,IF(M140="CUMPLE",('PRECIOS UNITARIOS'!$BB140*500)/L140))))</f>
        <v>0</v>
      </c>
      <c r="O140" s="5" t="str">
        <f>+'PRECIOS UNITARIOS'!N140</f>
        <v/>
      </c>
      <c r="P140" s="5" t="str">
        <f>+'EV PRECIO REFERENCIA'!Q140</f>
        <v>NO CUMPLE</v>
      </c>
      <c r="Q140" s="6">
        <f>+IF(P140="NO OFERTADO",0,IF(P140="NO CUMPLE EV TECNICA",0,IF(P140="NO CUMPLE",0,IF(P140="CUMPLE",('PRECIOS UNITARIOS'!$BB140*500)/O140))))</f>
        <v>0</v>
      </c>
      <c r="R140" s="5" t="str">
        <f>+'PRECIOS UNITARIOS'!P140</f>
        <v/>
      </c>
      <c r="S140" s="5" t="str">
        <f>+'EV PRECIO REFERENCIA'!T140</f>
        <v>NO CUMPLE</v>
      </c>
      <c r="T140" s="6">
        <f>+IF(S140="NO OFERTADO",0,IF(S140="NO CUMPLE EV TECNICA",0,IF(S140="NO CUMPLE",0,IF(S140="CUMPLE",('PRECIOS UNITARIOS'!$BB140*500)/R140))))</f>
        <v>0</v>
      </c>
      <c r="U140" s="6" t="str">
        <f>+'EV PRECIO REFERENCIA'!U140</f>
        <v/>
      </c>
      <c r="V140" s="5" t="str">
        <f>+'EV PRECIO REFERENCIA'!W140</f>
        <v>NO CUMPLE</v>
      </c>
      <c r="W140" s="6">
        <f>+IF(V140="NO OFERTADO",0,IF(V140="NO CUMPLE EV TECNICA",0,IF(V140="NO CUMPLE",0,IF(V140="CUMPLE",('PRECIOS UNITARIOS'!$BB140*500)/U140))))</f>
        <v>0</v>
      </c>
      <c r="X140" s="347">
        <f>+'EV PRECIO REFERENCIA'!X140</f>
        <v>21420</v>
      </c>
      <c r="Y140" s="5" t="str">
        <f>+'EV PRECIO REFERENCIA'!Z140</f>
        <v>CUMPLE</v>
      </c>
      <c r="Z140" s="6">
        <f>+IF(Y140="NO OFERTADO",0,IF(Y140="NO CUMPLE EV TECNICA",0,IF(Y140="NO CUMPLE",0,IF(Y140="CUMPLE",('PRECIOS UNITARIOS'!$BB140*500)/X140))))</f>
        <v>500</v>
      </c>
      <c r="AA140" s="260" t="str">
        <f>+'PRECIOS UNITARIOS'!X140</f>
        <v/>
      </c>
      <c r="AB140" s="5" t="str">
        <f>+'EV PRECIO REFERENCIA'!AF140</f>
        <v>NO CUMPLE</v>
      </c>
      <c r="AC140" s="6">
        <f>+IF(AB140="NO OFERTADO",0,IF(AB140="NO CUMPLE EV TECNICA",0,IF(AB140="NO CUMPLE",0,IF(AB140="CUMPLE",('PRECIOS UNITARIOS'!$BB140*500)/AA140))))</f>
        <v>0</v>
      </c>
      <c r="AD140" s="5" t="str">
        <f>+'PRECIOS UNITARIOS'!Z140</f>
        <v/>
      </c>
      <c r="AE140" s="5" t="str">
        <f>+'EV PRECIO REFERENCIA'!AI140</f>
        <v>NO CUMPLE</v>
      </c>
      <c r="AF140" s="6">
        <f>+IF(AE140="NO OFERTADO",0,IF(AE140="NO CUMPLE EV TECNICA",0,IF(AE140="NO CUMPLE",0,IF(AE140="CUMPLE",('PRECIOS UNITARIOS'!$BB140*500)/AD140))))</f>
        <v>0</v>
      </c>
      <c r="AG140" s="5" t="str">
        <f>+'PRECIOS UNITARIOS'!AB140</f>
        <v/>
      </c>
      <c r="AH140" s="5" t="str">
        <f>+'EV PRECIO REFERENCIA'!AL140</f>
        <v>NO CUMPLE</v>
      </c>
      <c r="AI140" s="6">
        <f>+IF(AH140="NO OFERTADO",0,IF(AH140="NO CUMPLE EV TECNICA",0,IF(AH140="NO CUMPLE",0,IF(AH140="CUMPLE",('PRECIOS UNITARIOS'!$BB140*500)/AG140))))</f>
        <v>0</v>
      </c>
      <c r="AJ140" s="5" t="str">
        <f>+'PRECIOS UNITARIOS'!AD140</f>
        <v/>
      </c>
      <c r="AK140" s="5" t="str">
        <f>+'EV PRECIO REFERENCIA'!AO140</f>
        <v>NO CUMPLE</v>
      </c>
      <c r="AL140" s="6">
        <f>+IF(AK140="NO OFERTADO",0,IF(AK140="NO CUMPLE EV TECNICA",0,IF(AK140="NO CUMPLE",0,IF(AK140="CUMPLE",('PRECIOS UNITARIOS'!$BB140*500)/AJ140))))</f>
        <v>0</v>
      </c>
      <c r="AM140" s="5" t="str">
        <f>+'PRECIOS UNITARIOS'!AF140</f>
        <v/>
      </c>
      <c r="AN140" s="5" t="str">
        <f>+'EV PRECIO REFERENCIA'!AR140</f>
        <v>NO CUMPLE</v>
      </c>
      <c r="AO140" s="6">
        <f>+IF(AN140="NO OFERTADO",0,IF(AN140="NO CUMPLE EV TECNICA",0,IF(AN140="NO CUMPLE",0,IF(AN140="CUMPLE",('PRECIOS UNITARIOS'!$BB140*500)/AM140))))</f>
        <v>0</v>
      </c>
      <c r="AP140" s="5" t="str">
        <f>+'PRECIOS UNITARIOS'!AH140</f>
        <v/>
      </c>
      <c r="AQ140" s="5" t="str">
        <f>+'EV PRECIO REFERENCIA'!AU140</f>
        <v>NO CUMPLE</v>
      </c>
      <c r="AR140" s="6">
        <f>+IF(AQ140="NO OFERTADO",0,IF(AQ140="NO CUMPLE EV TECNICA",0,IF(AQ140="NO CUMPLE",0,IF(AQ140="CUMPLE",('PRECIOS UNITARIOS'!$BB140*500)/AP140))))</f>
        <v>0</v>
      </c>
      <c r="AS140" s="5" t="str">
        <f>+'PRECIOS UNITARIOS'!AJ140</f>
        <v/>
      </c>
      <c r="AT140" s="5" t="str">
        <f>+'EV PRECIO REFERENCIA'!AX140</f>
        <v>NO CUMPLE</v>
      </c>
      <c r="AU140" s="6">
        <f>+IF(AT140="NO OFERTADO",0,IF(AT140="NO CUMPLE EV TECNICA",0,IF(AT140="NO CUMPLE",0,IF(AT140="CUMPLE",('PRECIOS UNITARIOS'!$BB140*500)/AS140))))</f>
        <v>0</v>
      </c>
      <c r="AV140" s="5" t="str">
        <f>+'EV PRECIO REFERENCIA'!AY140</f>
        <v/>
      </c>
      <c r="AW140" s="5" t="str">
        <f>+'EV PRECIO REFERENCIA'!BA140</f>
        <v>NO CUMPLE</v>
      </c>
      <c r="AX140" s="6">
        <f>+IF(AW140="NO OFERTADO",0,IF(AW140="NO CUMPLE EV TECNICA",0,IF(AW140="NO CUMPLE",0,IF(AW140="CUMPLE",('PRECIOS UNITARIOS'!$BB140*500)/AV140))))</f>
        <v>0</v>
      </c>
      <c r="AY140" s="5" t="str">
        <f>+'EV PRECIO REFERENCIA'!BB140</f>
        <v/>
      </c>
      <c r="AZ140" s="5" t="str">
        <f>+'EV PRECIO REFERENCIA'!BD140</f>
        <v>NO CUMPLE</v>
      </c>
      <c r="BA140" s="6">
        <f>+IF(AZ140="NO OFERTADO",0,IF(AZ140="NO CUMPLE EV TECNICA",0,IF(AZ140="NO CUMPLE",0,IF(AZ140="CUMPLE",('PRECIOS UNITARIOS'!$BB140*500)/AY140))))</f>
        <v>0</v>
      </c>
      <c r="BB140" s="5" t="str">
        <f>+'PRECIOS UNITARIOS'!AP140</f>
        <v/>
      </c>
      <c r="BC140" s="5" t="str">
        <f>+'EV PRECIO REFERENCIA'!BG140</f>
        <v>NO CUMPLE</v>
      </c>
      <c r="BD140" s="6">
        <f>+IF(BC140="NO OFERTADO",0,IF(BC140="NO CUMPLE EV TECNICA",0,IF(BC140="NO CUMPLE",0,IF(BC140="CUMPLE",('PRECIOS UNITARIOS'!$BB140*500)/BB140))))</f>
        <v>0</v>
      </c>
      <c r="BE140" s="5" t="str">
        <f>+'PRECIOS UNITARIOS'!AR140</f>
        <v/>
      </c>
      <c r="BF140" s="5" t="str">
        <f>+'EV PRECIO REFERENCIA'!BJ140</f>
        <v>NO CUMPLE</v>
      </c>
      <c r="BG140" s="6">
        <f>+IF(BF140="NO OFERTADO",0,IF(BF140="NO CUMPLE EV TECNICA",0,IF(BF140="NO CUMPLE",0,IF(BF140="CUMPLE",('PRECIOS UNITARIOS'!$BB140*500)/BE140))))</f>
        <v>0</v>
      </c>
      <c r="BH140" s="5" t="str">
        <f>+'EV PRECIO REFERENCIA'!BK140</f>
        <v/>
      </c>
      <c r="BI140" s="5" t="str">
        <f>+'EV PRECIO REFERENCIA'!BM140</f>
        <v>NO CUMPLE</v>
      </c>
      <c r="BJ140" s="6">
        <f>+IF(BI140="NO OFERTADO",0,IF(BI140="NO CUMPLE EV TECNICA",0,IF(BI140="NO CUMPLE",0,IF(BI140="CUMPLE",('PRECIOS UNITARIOS'!$BB140*500)/BH140))))</f>
        <v>0</v>
      </c>
      <c r="BK140" s="5" t="str">
        <f>+'EV PRECIO REFERENCIA'!BQ140</f>
        <v/>
      </c>
      <c r="BL140" s="5" t="str">
        <f>+'EV PRECIO REFERENCIA'!BS140</f>
        <v>NO CUMPLE</v>
      </c>
      <c r="BM140" s="6">
        <f>+IF(BL140="NO OFERTADO",0,IF(BL140="NO CUMPLE EV TECNICA",0,IF(BL140="NO CUMPLE",0,IF(BL140="CUMPLE",('PRECIOS UNITARIOS'!$BB140*500)/BK140))))</f>
        <v>0</v>
      </c>
      <c r="BN140" s="5" t="str">
        <f>+'PRECIOS UNITARIOS'!AX140</f>
        <v/>
      </c>
      <c r="BO140" s="5" t="str">
        <f>+'EV PRECIO REFERENCIA'!BV140</f>
        <v>NO CUMPLE</v>
      </c>
      <c r="BP140" s="6">
        <f>+IF(BO140="NO OFERTADO",0,IF(BO140="NO CUMPLE EV TECNICA",0,IF(BO140="NO CUMPLE",0,IF(BO140="CUMPLE",('PRECIOS UNITARIOS'!$BB140*500)/BN140))))</f>
        <v>0</v>
      </c>
      <c r="BQ140" s="6">
        <f t="shared" si="19"/>
        <v>500</v>
      </c>
      <c r="BR140" s="6" t="s">
        <v>722</v>
      </c>
      <c r="BS140" s="6">
        <f>MAX($K140,$N140,$Q140,$T140,$AF140,$AI140,$AL140,$AO140,$AU140,$BD140,$BG140,$BP140,$AC140,$W140,$BA140,$BM140,)</f>
        <v>0</v>
      </c>
      <c r="BT140" s="6" t="s">
        <v>1025</v>
      </c>
      <c r="BU140" s="6">
        <f>MAX($K140,$N140,$Q140,$T140,$AF140,$AI140,$AL140,$AO140,$AU140,$BD140,$BG140,$BP140,$AC140,$W140,$BA140,$BM140,)</f>
        <v>0</v>
      </c>
      <c r="BV140" s="6" t="s">
        <v>1023</v>
      </c>
      <c r="BW140" s="154" t="s">
        <v>722</v>
      </c>
      <c r="BX140" s="3" t="e">
        <v>#N/A</v>
      </c>
      <c r="BY140" s="3"/>
    </row>
    <row r="141" spans="1:77" ht="25.5" x14ac:dyDescent="0.2">
      <c r="A141" s="18">
        <f t="shared" si="18"/>
        <v>132</v>
      </c>
      <c r="B141" s="22" t="str">
        <f>VLOOKUP(A141,'PRECIOS UNITARIOS'!A141:B472,2,0)</f>
        <v>DM735</v>
      </c>
      <c r="C141" s="135" t="str">
        <f>VLOOKUP(A141,'PRECIOS UNITARIOS'!A141:C472,3,0)</f>
        <v>MASCARA PERILARINGEA N 3.0</v>
      </c>
      <c r="D141" s="18">
        <f>VLOOKUP(A141,'PRECIOS UNITARIOS'!A141:D472,4,0)</f>
        <v>1</v>
      </c>
      <c r="E141" s="23" t="str">
        <f>VLOOKUP(A141,'PRECIOS UNITARIOS'!A141:E472,5,0)</f>
        <v>UN</v>
      </c>
      <c r="F141" s="23">
        <f>VLOOKUP(A141,'PRECIOS UNITARIOS'!A141:F472,6,0)</f>
        <v>71555.89</v>
      </c>
      <c r="G141" s="23">
        <f>VLOOKUP(A141,'PRECIOS UNITARIOS'!A141:G472,7,0)</f>
        <v>1</v>
      </c>
      <c r="H141" s="23">
        <f t="shared" si="20"/>
        <v>71555.89</v>
      </c>
      <c r="I141" s="5" t="str">
        <f>+'EV PRECIO REFERENCIA'!I141</f>
        <v/>
      </c>
      <c r="J141" s="5" t="str">
        <f>+'EV PRECIO REFERENCIA'!K141</f>
        <v>NO CUMPLE</v>
      </c>
      <c r="K141" s="6">
        <f>+IF(J141="NO OFERTADO",0,IF(J141="NO CUMPLE EV TECNICA",0,IF(J141="NO CUMPLE",0,IF(J141="CUMPLE",('PRECIOS UNITARIOS'!$BB141*500)/I141))))</f>
        <v>0</v>
      </c>
      <c r="L141" s="5" t="str">
        <f>+'EV PRECIO REFERENCIA'!L141</f>
        <v/>
      </c>
      <c r="M141" s="5" t="str">
        <f>+'EV PRECIO REFERENCIA'!N141</f>
        <v>NO CUMPLE</v>
      </c>
      <c r="N141" s="6">
        <f>+IF(M141="NO OFERTADO",0,IF(M141="NO CUMPLE EV TECNICA",0,IF(M141="NO CUMPLE",0,IF(M141="CUMPLE",('PRECIOS UNITARIOS'!$BB141*500)/L141))))</f>
        <v>0</v>
      </c>
      <c r="O141" s="5">
        <f>+'PRECIOS UNITARIOS'!N141</f>
        <v>71556</v>
      </c>
      <c r="P141" s="5" t="str">
        <f>+'EV PRECIO REFERENCIA'!Q141</f>
        <v>CUMPLE</v>
      </c>
      <c r="Q141" s="6">
        <f>+IF(P141="NO OFERTADO",0,IF(P141="NO CUMPLE EV TECNICA",0,IF(P141="NO CUMPLE",0,IF(P141="CUMPLE",('PRECIOS UNITARIOS'!$BB141*500)/O141))))</f>
        <v>197.90094471462911</v>
      </c>
      <c r="R141" s="5" t="str">
        <f>+'PRECIOS UNITARIOS'!P141</f>
        <v/>
      </c>
      <c r="S141" s="5" t="str">
        <f>+'EV PRECIO REFERENCIA'!T141</f>
        <v>NO CUMPLE</v>
      </c>
      <c r="T141" s="6">
        <f>+IF(S141="NO OFERTADO",0,IF(S141="NO CUMPLE EV TECNICA",0,IF(S141="NO CUMPLE",0,IF(S141="CUMPLE",('PRECIOS UNITARIOS'!$BB141*500)/R141))))</f>
        <v>0</v>
      </c>
      <c r="U141" s="6" t="str">
        <f>+'EV PRECIO REFERENCIA'!U141</f>
        <v/>
      </c>
      <c r="V141" s="5" t="str">
        <f>+'EV PRECIO REFERENCIA'!W141</f>
        <v>NO CUMPLE</v>
      </c>
      <c r="W141" s="6">
        <f>+IF(V141="NO OFERTADO",0,IF(V141="NO CUMPLE EV TECNICA",0,IF(V141="NO CUMPLE",0,IF(V141="CUMPLE",('PRECIOS UNITARIOS'!$BB141*500)/U141))))</f>
        <v>0</v>
      </c>
      <c r="X141" s="6" t="str">
        <f>+'EV PRECIO REFERENCIA'!X141</f>
        <v/>
      </c>
      <c r="Y141" s="5" t="str">
        <f>+'EV PRECIO REFERENCIA'!Z141</f>
        <v>NO CUMPLE</v>
      </c>
      <c r="Z141" s="6">
        <f>+IF(Y141="NO OFERTADO",0,IF(Y141="NO CUMPLE EV TECNICA",0,IF(Y141="NO CUMPLE",0,IF(Y141="CUMPLE",('PRECIOS UNITARIOS'!$BB141*500)/X141))))</f>
        <v>0</v>
      </c>
      <c r="AA141" s="260" t="str">
        <f>+'PRECIOS UNITARIOS'!X141</f>
        <v/>
      </c>
      <c r="AB141" s="5" t="str">
        <f>+'EV PRECIO REFERENCIA'!AF141</f>
        <v>NO CUMPLE</v>
      </c>
      <c r="AC141" s="6">
        <f>+IF(AB141="NO OFERTADO",0,IF(AB141="NO CUMPLE EV TECNICA",0,IF(AB141="NO CUMPLE",0,IF(AB141="CUMPLE",('PRECIOS UNITARIOS'!$BB141*500)/AA141))))</f>
        <v>0</v>
      </c>
      <c r="AD141" s="5" t="str">
        <f>+'PRECIOS UNITARIOS'!Z141</f>
        <v/>
      </c>
      <c r="AE141" s="5" t="str">
        <f>+'EV PRECIO REFERENCIA'!AI141</f>
        <v>NO CUMPLE</v>
      </c>
      <c r="AF141" s="6">
        <f>+IF(AE141="NO OFERTADO",0,IF(AE141="NO CUMPLE EV TECNICA",0,IF(AE141="NO CUMPLE",0,IF(AE141="CUMPLE",('PRECIOS UNITARIOS'!$BB141*500)/AD141))))</f>
        <v>0</v>
      </c>
      <c r="AG141" s="5" t="str">
        <f>+'PRECIOS UNITARIOS'!AB141</f>
        <v/>
      </c>
      <c r="AH141" s="5" t="str">
        <f>+'EV PRECIO REFERENCIA'!AL141</f>
        <v>NO CUMPLE</v>
      </c>
      <c r="AI141" s="6">
        <f>+IF(AH141="NO OFERTADO",0,IF(AH141="NO CUMPLE EV TECNICA",0,IF(AH141="NO CUMPLE",0,IF(AH141="CUMPLE",('PRECIOS UNITARIOS'!$BB141*500)/AG141))))</f>
        <v>0</v>
      </c>
      <c r="AJ141" s="5" t="str">
        <f>+'PRECIOS UNITARIOS'!AD141</f>
        <v/>
      </c>
      <c r="AK141" s="5" t="str">
        <f>+'EV PRECIO REFERENCIA'!AO141</f>
        <v>NO CUMPLE</v>
      </c>
      <c r="AL141" s="6">
        <f>+IF(AK141="NO OFERTADO",0,IF(AK141="NO CUMPLE EV TECNICA",0,IF(AK141="NO CUMPLE",0,IF(AK141="CUMPLE",('PRECIOS UNITARIOS'!$BB141*500)/AJ141))))</f>
        <v>0</v>
      </c>
      <c r="AM141" s="5" t="str">
        <f>+'PRECIOS UNITARIOS'!AF141</f>
        <v/>
      </c>
      <c r="AN141" s="5" t="str">
        <f>+'EV PRECIO REFERENCIA'!AR141</f>
        <v>NO CUMPLE</v>
      </c>
      <c r="AO141" s="6">
        <f>+IF(AN141="NO OFERTADO",0,IF(AN141="NO CUMPLE EV TECNICA",0,IF(AN141="NO CUMPLE",0,IF(AN141="CUMPLE",('PRECIOS UNITARIOS'!$BB141*500)/AM141))))</f>
        <v>0</v>
      </c>
      <c r="AP141" s="5" t="str">
        <f>+'PRECIOS UNITARIOS'!AH141</f>
        <v/>
      </c>
      <c r="AQ141" s="5" t="str">
        <f>+'EV PRECIO REFERENCIA'!AU141</f>
        <v>NO CUMPLE</v>
      </c>
      <c r="AR141" s="6">
        <f>+IF(AQ141="NO OFERTADO",0,IF(AQ141="NO CUMPLE EV TECNICA",0,IF(AQ141="NO CUMPLE",0,IF(AQ141="CUMPLE",('PRECIOS UNITARIOS'!$BB141*500)/AP141))))</f>
        <v>0</v>
      </c>
      <c r="AS141" s="5" t="str">
        <f>+'PRECIOS UNITARIOS'!AJ141</f>
        <v/>
      </c>
      <c r="AT141" s="5" t="str">
        <f>+'EV PRECIO REFERENCIA'!AX141</f>
        <v>NO CUMPLE</v>
      </c>
      <c r="AU141" s="6">
        <f>+IF(AT141="NO OFERTADO",0,IF(AT141="NO CUMPLE EV TECNICA",0,IF(AT141="NO CUMPLE",0,IF(AT141="CUMPLE",('PRECIOS UNITARIOS'!$BB141*500)/AS141))))</f>
        <v>0</v>
      </c>
      <c r="AV141" s="5" t="str">
        <f>+'EV PRECIO REFERENCIA'!AY141</f>
        <v/>
      </c>
      <c r="AW141" s="5" t="str">
        <f>+'EV PRECIO REFERENCIA'!BA141</f>
        <v>NO CUMPLE</v>
      </c>
      <c r="AX141" s="6">
        <f>+IF(AW141="NO OFERTADO",0,IF(AW141="NO CUMPLE EV TECNICA",0,IF(AW141="NO CUMPLE",0,IF(AW141="CUMPLE",('PRECIOS UNITARIOS'!$BB141*500)/AV141))))</f>
        <v>0</v>
      </c>
      <c r="AY141" s="5" t="str">
        <f>+'EV PRECIO REFERENCIA'!BB141</f>
        <v/>
      </c>
      <c r="AZ141" s="5" t="str">
        <f>+'EV PRECIO REFERENCIA'!BD141</f>
        <v>NO CUMPLE</v>
      </c>
      <c r="BA141" s="6">
        <f>+IF(AZ141="NO OFERTADO",0,IF(AZ141="NO CUMPLE EV TECNICA",0,IF(AZ141="NO CUMPLE",0,IF(AZ141="CUMPLE",('PRECIOS UNITARIOS'!$BB141*500)/AY141))))</f>
        <v>0</v>
      </c>
      <c r="BB141" s="5" t="str">
        <f>+'PRECIOS UNITARIOS'!AP141</f>
        <v/>
      </c>
      <c r="BC141" s="5" t="str">
        <f>+'EV PRECIO REFERENCIA'!BG141</f>
        <v>NO CUMPLE</v>
      </c>
      <c r="BD141" s="6">
        <f>+IF(BC141="NO OFERTADO",0,IF(BC141="NO CUMPLE EV TECNICA",0,IF(BC141="NO CUMPLE",0,IF(BC141="CUMPLE",('PRECIOS UNITARIOS'!$BB141*500)/BB141))))</f>
        <v>0</v>
      </c>
      <c r="BE141" s="5" t="str">
        <f>+'PRECIOS UNITARIOS'!AR141</f>
        <v/>
      </c>
      <c r="BF141" s="5" t="str">
        <f>+'EV PRECIO REFERENCIA'!BJ141</f>
        <v>NO CUMPLE</v>
      </c>
      <c r="BG141" s="6">
        <f>+IF(BF141="NO OFERTADO",0,IF(BF141="NO CUMPLE EV TECNICA",0,IF(BF141="NO CUMPLE",0,IF(BF141="CUMPLE",('PRECIOS UNITARIOS'!$BB141*500)/BE141))))</f>
        <v>0</v>
      </c>
      <c r="BH141" s="5" t="str">
        <f>+'EV PRECIO REFERENCIA'!BK141</f>
        <v/>
      </c>
      <c r="BI141" s="5" t="str">
        <f>+'EV PRECIO REFERENCIA'!BM141</f>
        <v>NO CUMPLE</v>
      </c>
      <c r="BJ141" s="6">
        <f>+IF(BI141="NO OFERTADO",0,IF(BI141="NO CUMPLE EV TECNICA",0,IF(BI141="NO CUMPLE",0,IF(BI141="CUMPLE",('PRECIOS UNITARIOS'!$BB141*500)/BH141))))</f>
        <v>0</v>
      </c>
      <c r="BK141" s="5">
        <f>+'EV PRECIO REFERENCIA'!BQ141</f>
        <v>28322</v>
      </c>
      <c r="BL141" s="5" t="str">
        <f>+'EV PRECIO REFERENCIA'!BS141</f>
        <v>CUMPLE</v>
      </c>
      <c r="BM141" s="6">
        <f>+IF(BL141="NO OFERTADO",0,IF(BL141="NO CUMPLE EV TECNICA",0,IF(BL141="NO CUMPLE",0,IF(BL141="CUMPLE",('PRECIOS UNITARIOS'!$BB141*500)/BK141))))</f>
        <v>500</v>
      </c>
      <c r="BN141" s="5" t="str">
        <f>+'PRECIOS UNITARIOS'!AX141</f>
        <v/>
      </c>
      <c r="BO141" s="5" t="str">
        <f>+'EV PRECIO REFERENCIA'!BV141</f>
        <v>NO CUMPLE</v>
      </c>
      <c r="BP141" s="6">
        <f>+IF(BO141="NO OFERTADO",0,IF(BO141="NO CUMPLE EV TECNICA",0,IF(BO141="NO CUMPLE",0,IF(BO141="CUMPLE",('PRECIOS UNITARIOS'!$BB141*500)/BN141))))</f>
        <v>0</v>
      </c>
      <c r="BQ141" s="6">
        <f t="shared" si="19"/>
        <v>500</v>
      </c>
      <c r="BR141" s="6" t="s">
        <v>728</v>
      </c>
      <c r="BS141" s="6">
        <f>MAX($K141,$N141,$Q141,$T141,$AF141,$AI141,$AL141,$AO141,$AU141,$BD141,$BG141,$BP141,$AC141,$Z141,$W141,$BA141,)</f>
        <v>197.90094471462911</v>
      </c>
      <c r="BT141" s="6" t="s">
        <v>734</v>
      </c>
      <c r="BU141" s="6">
        <f>MAX($K141,$N141,$T141,$AF141,$AI141,$AL141,$AO141,$AU141,$BD141,$BG141,$BP141,$AC141,$Z141,$W141,$BA141,)</f>
        <v>0</v>
      </c>
      <c r="BV141" s="6" t="s">
        <v>1023</v>
      </c>
      <c r="BW141" s="154" t="str">
        <f>+BR141</f>
        <v>HOSPITECNICA S.A.S.</v>
      </c>
      <c r="BX141" s="3" t="e">
        <v>#N/A</v>
      </c>
    </row>
    <row r="142" spans="1:77" ht="25.5" x14ac:dyDescent="0.2">
      <c r="A142" s="18">
        <f t="shared" si="18"/>
        <v>133</v>
      </c>
      <c r="B142" s="22" t="str">
        <f>VLOOKUP(A142,'PRECIOS UNITARIOS'!A142:B473,2,0)</f>
        <v>DM736</v>
      </c>
      <c r="C142" s="135" t="str">
        <f>VLOOKUP(A142,'PRECIOS UNITARIOS'!A142:C473,3,0)</f>
        <v>MASCARA PERILARINGEA N 4.0</v>
      </c>
      <c r="D142" s="18">
        <f>VLOOKUP(A142,'PRECIOS UNITARIOS'!A142:D473,4,0)</f>
        <v>1</v>
      </c>
      <c r="E142" s="23" t="str">
        <f>VLOOKUP(A142,'PRECIOS UNITARIOS'!A142:E473,5,0)</f>
        <v>UN</v>
      </c>
      <c r="F142" s="23">
        <f>VLOOKUP(A142,'PRECIOS UNITARIOS'!A142:F473,6,0)</f>
        <v>71555.89</v>
      </c>
      <c r="G142" s="23">
        <f>VLOOKUP(A142,'PRECIOS UNITARIOS'!A142:G473,7,0)</f>
        <v>1</v>
      </c>
      <c r="H142" s="23">
        <f t="shared" si="20"/>
        <v>71555.89</v>
      </c>
      <c r="I142" s="5" t="str">
        <f>+'EV PRECIO REFERENCIA'!I142</f>
        <v/>
      </c>
      <c r="J142" s="5" t="str">
        <f>+'EV PRECIO REFERENCIA'!K142</f>
        <v>NO CUMPLE</v>
      </c>
      <c r="K142" s="6">
        <f>+IF(J142="NO OFERTADO",0,IF(J142="NO CUMPLE EV TECNICA",0,IF(J142="NO CUMPLE",0,IF(J142="CUMPLE",('PRECIOS UNITARIOS'!$BB142*500)/I142))))</f>
        <v>0</v>
      </c>
      <c r="L142" s="5" t="str">
        <f>+'EV PRECIO REFERENCIA'!L142</f>
        <v/>
      </c>
      <c r="M142" s="5" t="str">
        <f>+'EV PRECIO REFERENCIA'!N142</f>
        <v>NO CUMPLE</v>
      </c>
      <c r="N142" s="6">
        <f>+IF(M142="NO OFERTADO",0,IF(M142="NO CUMPLE EV TECNICA",0,IF(M142="NO CUMPLE",0,IF(M142="CUMPLE",('PRECIOS UNITARIOS'!$BB142*500)/L142))))</f>
        <v>0</v>
      </c>
      <c r="O142" s="5">
        <f>+'PRECIOS UNITARIOS'!N142</f>
        <v>71556</v>
      </c>
      <c r="P142" s="5" t="str">
        <f>+'EV PRECIO REFERENCIA'!Q142</f>
        <v>CUMPLE</v>
      </c>
      <c r="Q142" s="6">
        <f>+IF(P142="NO OFERTADO",0,IF(P142="NO CUMPLE EV TECNICA",0,IF(P142="NO CUMPLE",0,IF(P142="CUMPLE",('PRECIOS UNITARIOS'!$BB142*500)/O142))))</f>
        <v>197.90094471462911</v>
      </c>
      <c r="R142" s="5" t="str">
        <f>+'PRECIOS UNITARIOS'!P142</f>
        <v/>
      </c>
      <c r="S142" s="5" t="str">
        <f>+'EV PRECIO REFERENCIA'!T142</f>
        <v>NO CUMPLE</v>
      </c>
      <c r="T142" s="6">
        <f>+IF(S142="NO OFERTADO",0,IF(S142="NO CUMPLE EV TECNICA",0,IF(S142="NO CUMPLE",0,IF(S142="CUMPLE",('PRECIOS UNITARIOS'!$BB142*500)/R142))))</f>
        <v>0</v>
      </c>
      <c r="U142" s="6" t="str">
        <f>+'EV PRECIO REFERENCIA'!U142</f>
        <v/>
      </c>
      <c r="V142" s="5" t="str">
        <f>+'EV PRECIO REFERENCIA'!W142</f>
        <v>NO CUMPLE</v>
      </c>
      <c r="W142" s="6">
        <f>+IF(V142="NO OFERTADO",0,IF(V142="NO CUMPLE EV TECNICA",0,IF(V142="NO CUMPLE",0,IF(V142="CUMPLE",('PRECIOS UNITARIOS'!$BB142*500)/U142))))</f>
        <v>0</v>
      </c>
      <c r="X142" s="6" t="str">
        <f>+'EV PRECIO REFERENCIA'!X142</f>
        <v/>
      </c>
      <c r="Y142" s="5" t="str">
        <f>+'EV PRECIO REFERENCIA'!Z142</f>
        <v>NO CUMPLE</v>
      </c>
      <c r="Z142" s="6">
        <f>+IF(Y142="NO OFERTADO",0,IF(Y142="NO CUMPLE EV TECNICA",0,IF(Y142="NO CUMPLE",0,IF(Y142="CUMPLE",('PRECIOS UNITARIOS'!$BB142*500)/X142))))</f>
        <v>0</v>
      </c>
      <c r="AA142" s="260" t="str">
        <f>+'PRECIOS UNITARIOS'!X142</f>
        <v/>
      </c>
      <c r="AB142" s="5" t="str">
        <f>+'EV PRECIO REFERENCIA'!AF142</f>
        <v>NO CUMPLE</v>
      </c>
      <c r="AC142" s="6">
        <f>+IF(AB142="NO OFERTADO",0,IF(AB142="NO CUMPLE EV TECNICA",0,IF(AB142="NO CUMPLE",0,IF(AB142="CUMPLE",('PRECIOS UNITARIOS'!$BB142*500)/AA142))))</f>
        <v>0</v>
      </c>
      <c r="AD142" s="5" t="str">
        <f>+'PRECIOS UNITARIOS'!Z142</f>
        <v/>
      </c>
      <c r="AE142" s="5" t="str">
        <f>+'EV PRECIO REFERENCIA'!AI142</f>
        <v>NO CUMPLE</v>
      </c>
      <c r="AF142" s="6">
        <f>+IF(AE142="NO OFERTADO",0,IF(AE142="NO CUMPLE EV TECNICA",0,IF(AE142="NO CUMPLE",0,IF(AE142="CUMPLE",('PRECIOS UNITARIOS'!$BB142*500)/AD142))))</f>
        <v>0</v>
      </c>
      <c r="AG142" s="5" t="str">
        <f>+'PRECIOS UNITARIOS'!AB142</f>
        <v/>
      </c>
      <c r="AH142" s="5" t="str">
        <f>+'EV PRECIO REFERENCIA'!AL142</f>
        <v>NO CUMPLE</v>
      </c>
      <c r="AI142" s="6">
        <f>+IF(AH142="NO OFERTADO",0,IF(AH142="NO CUMPLE EV TECNICA",0,IF(AH142="NO CUMPLE",0,IF(AH142="CUMPLE",('PRECIOS UNITARIOS'!$BB142*500)/AG142))))</f>
        <v>0</v>
      </c>
      <c r="AJ142" s="5" t="str">
        <f>+'PRECIOS UNITARIOS'!AD142</f>
        <v/>
      </c>
      <c r="AK142" s="5" t="str">
        <f>+'EV PRECIO REFERENCIA'!AO142</f>
        <v>NO CUMPLE</v>
      </c>
      <c r="AL142" s="6">
        <f>+IF(AK142="NO OFERTADO",0,IF(AK142="NO CUMPLE EV TECNICA",0,IF(AK142="NO CUMPLE",0,IF(AK142="CUMPLE",('PRECIOS UNITARIOS'!$BB142*500)/AJ142))))</f>
        <v>0</v>
      </c>
      <c r="AM142" s="5" t="str">
        <f>+'PRECIOS UNITARIOS'!AF142</f>
        <v/>
      </c>
      <c r="AN142" s="5" t="str">
        <f>+'EV PRECIO REFERENCIA'!AR142</f>
        <v>NO CUMPLE</v>
      </c>
      <c r="AO142" s="6">
        <f>+IF(AN142="NO OFERTADO",0,IF(AN142="NO CUMPLE EV TECNICA",0,IF(AN142="NO CUMPLE",0,IF(AN142="CUMPLE",('PRECIOS UNITARIOS'!$BB142*500)/AM142))))</f>
        <v>0</v>
      </c>
      <c r="AP142" s="5" t="str">
        <f>+'PRECIOS UNITARIOS'!AH142</f>
        <v/>
      </c>
      <c r="AQ142" s="5" t="str">
        <f>+'EV PRECIO REFERENCIA'!AU142</f>
        <v>NO CUMPLE</v>
      </c>
      <c r="AR142" s="6">
        <f>+IF(AQ142="NO OFERTADO",0,IF(AQ142="NO CUMPLE EV TECNICA",0,IF(AQ142="NO CUMPLE",0,IF(AQ142="CUMPLE",('PRECIOS UNITARIOS'!$BB142*500)/AP142))))</f>
        <v>0</v>
      </c>
      <c r="AS142" s="5" t="str">
        <f>+'PRECIOS UNITARIOS'!AJ142</f>
        <v/>
      </c>
      <c r="AT142" s="5" t="str">
        <f>+'EV PRECIO REFERENCIA'!AX142</f>
        <v>NO CUMPLE</v>
      </c>
      <c r="AU142" s="6">
        <f>+IF(AT142="NO OFERTADO",0,IF(AT142="NO CUMPLE EV TECNICA",0,IF(AT142="NO CUMPLE",0,IF(AT142="CUMPLE",('PRECIOS UNITARIOS'!$BB142*500)/AS142))))</f>
        <v>0</v>
      </c>
      <c r="AV142" s="5" t="str">
        <f>+'EV PRECIO REFERENCIA'!AY142</f>
        <v/>
      </c>
      <c r="AW142" s="5" t="str">
        <f>+'EV PRECIO REFERENCIA'!BA142</f>
        <v>NO CUMPLE</v>
      </c>
      <c r="AX142" s="6">
        <f>+IF(AW142="NO OFERTADO",0,IF(AW142="NO CUMPLE EV TECNICA",0,IF(AW142="NO CUMPLE",0,IF(AW142="CUMPLE",('PRECIOS UNITARIOS'!$BB142*500)/AV142))))</f>
        <v>0</v>
      </c>
      <c r="AY142" s="5" t="str">
        <f>+'EV PRECIO REFERENCIA'!BB142</f>
        <v/>
      </c>
      <c r="AZ142" s="5" t="str">
        <f>+'EV PRECIO REFERENCIA'!BD142</f>
        <v>NO CUMPLE</v>
      </c>
      <c r="BA142" s="6">
        <f>+IF(AZ142="NO OFERTADO",0,IF(AZ142="NO CUMPLE EV TECNICA",0,IF(AZ142="NO CUMPLE",0,IF(AZ142="CUMPLE",('PRECIOS UNITARIOS'!$BB142*500)/AY142))))</f>
        <v>0</v>
      </c>
      <c r="BB142" s="5" t="str">
        <f>+'PRECIOS UNITARIOS'!AP142</f>
        <v/>
      </c>
      <c r="BC142" s="5" t="str">
        <f>+'EV PRECIO REFERENCIA'!BG142</f>
        <v>NO CUMPLE</v>
      </c>
      <c r="BD142" s="6">
        <f>+IF(BC142="NO OFERTADO",0,IF(BC142="NO CUMPLE EV TECNICA",0,IF(BC142="NO CUMPLE",0,IF(BC142="CUMPLE",('PRECIOS UNITARIOS'!$BB142*500)/BB142))))</f>
        <v>0</v>
      </c>
      <c r="BE142" s="5" t="str">
        <f>+'PRECIOS UNITARIOS'!AR142</f>
        <v/>
      </c>
      <c r="BF142" s="5" t="str">
        <f>+'EV PRECIO REFERENCIA'!BJ142</f>
        <v>NO CUMPLE</v>
      </c>
      <c r="BG142" s="6">
        <f>+IF(BF142="NO OFERTADO",0,IF(BF142="NO CUMPLE EV TECNICA",0,IF(BF142="NO CUMPLE",0,IF(BF142="CUMPLE",('PRECIOS UNITARIOS'!$BB142*500)/BE142))))</f>
        <v>0</v>
      </c>
      <c r="BH142" s="5" t="str">
        <f>+'EV PRECIO REFERENCIA'!BK142</f>
        <v/>
      </c>
      <c r="BI142" s="5" t="str">
        <f>+'EV PRECIO REFERENCIA'!BM142</f>
        <v>NO CUMPLE</v>
      </c>
      <c r="BJ142" s="6">
        <f>+IF(BI142="NO OFERTADO",0,IF(BI142="NO CUMPLE EV TECNICA",0,IF(BI142="NO CUMPLE",0,IF(BI142="CUMPLE",('PRECIOS UNITARIOS'!$BB142*500)/BH142))))</f>
        <v>0</v>
      </c>
      <c r="BK142" s="5">
        <f>+'EV PRECIO REFERENCIA'!BQ142</f>
        <v>28322</v>
      </c>
      <c r="BL142" s="5" t="str">
        <f>+'EV PRECIO REFERENCIA'!BS142</f>
        <v>CUMPLE</v>
      </c>
      <c r="BM142" s="6">
        <f>+IF(BL142="NO OFERTADO",0,IF(BL142="NO CUMPLE EV TECNICA",0,IF(BL142="NO CUMPLE",0,IF(BL142="CUMPLE",('PRECIOS UNITARIOS'!$BB142*500)/BK142))))</f>
        <v>500</v>
      </c>
      <c r="BN142" s="5" t="str">
        <f>+'PRECIOS UNITARIOS'!AX142</f>
        <v/>
      </c>
      <c r="BO142" s="5" t="str">
        <f>+'EV PRECIO REFERENCIA'!BV142</f>
        <v>NO CUMPLE</v>
      </c>
      <c r="BP142" s="6">
        <f>+IF(BO142="NO OFERTADO",0,IF(BO142="NO CUMPLE EV TECNICA",0,IF(BO142="NO CUMPLE",0,IF(BO142="CUMPLE",('PRECIOS UNITARIOS'!$BB142*500)/BN142))))</f>
        <v>0</v>
      </c>
      <c r="BQ142" s="6">
        <f t="shared" si="19"/>
        <v>500</v>
      </c>
      <c r="BR142" s="6" t="s">
        <v>728</v>
      </c>
      <c r="BS142" s="6">
        <f>MAX($K142,$N142,$Q142,$T142,$AF142,$AI142,$AL142,$AO142,$AU142,$BD142,$BG142,$BP142,$AC142,$Z142,$W142,$BA142,)</f>
        <v>197.90094471462911</v>
      </c>
      <c r="BT142" s="6" t="s">
        <v>734</v>
      </c>
      <c r="BU142" s="6">
        <f>MAX($K142,$N142,$T142,$AF142,$AI142,$AL142,$AO142,$AU142,$BD142,$BG142,$BP142,$AC142,$Z142,$W142,$BA142,)</f>
        <v>0</v>
      </c>
      <c r="BV142" s="6" t="s">
        <v>1023</v>
      </c>
      <c r="BW142" s="154" t="str">
        <f>+BR142</f>
        <v>HOSPITECNICA S.A.S.</v>
      </c>
      <c r="BX142" s="3" t="e">
        <v>#N/A</v>
      </c>
    </row>
    <row r="143" spans="1:77" ht="25.5" x14ac:dyDescent="0.2">
      <c r="A143" s="18">
        <f t="shared" si="18"/>
        <v>134</v>
      </c>
      <c r="B143" s="22" t="str">
        <f>VLOOKUP(A143,'PRECIOS UNITARIOS'!A143:B474,2,0)</f>
        <v>DM775</v>
      </c>
      <c r="C143" s="135" t="str">
        <f>VLOOKUP(A143,'PRECIOS UNITARIOS'!A143:C474,3,0)</f>
        <v>NEBULIZADOR JET CON SISTEMA VENTURY</v>
      </c>
      <c r="D143" s="18">
        <f>VLOOKUP(A143,'PRECIOS UNITARIOS'!A143:D474,4,0)</f>
        <v>1</v>
      </c>
      <c r="E143" s="23" t="str">
        <f>VLOOKUP(A143,'PRECIOS UNITARIOS'!A143:E474,5,0)</f>
        <v>UN</v>
      </c>
      <c r="F143" s="23">
        <f>VLOOKUP(A143,'PRECIOS UNITARIOS'!A143:F474,6,0)</f>
        <v>5259.8</v>
      </c>
      <c r="G143" s="23">
        <f>VLOOKUP(A143,'PRECIOS UNITARIOS'!A143:G474,7,0)</f>
        <v>3</v>
      </c>
      <c r="H143" s="23">
        <f t="shared" si="20"/>
        <v>15779.400000000001</v>
      </c>
      <c r="I143" s="5" t="str">
        <f>+'EV PRECIO REFERENCIA'!I143</f>
        <v/>
      </c>
      <c r="J143" s="5" t="str">
        <f>+'EV PRECIO REFERENCIA'!K143</f>
        <v>NO CUMPLE</v>
      </c>
      <c r="K143" s="6">
        <f>+IF(J143="NO OFERTADO",0,IF(J143="NO CUMPLE EV TECNICA",0,IF(J143="NO CUMPLE",0,IF(J143="CUMPLE",('PRECIOS UNITARIOS'!$BB143*500)/I143))))</f>
        <v>0</v>
      </c>
      <c r="L143" s="5" t="str">
        <f>+'EV PRECIO REFERENCIA'!L143</f>
        <v/>
      </c>
      <c r="M143" s="5" t="str">
        <f>+'EV PRECIO REFERENCIA'!N143</f>
        <v>NO CUMPLE</v>
      </c>
      <c r="N143" s="6">
        <f>+IF(M143="NO OFERTADO",0,IF(M143="NO CUMPLE EV TECNICA",0,IF(M143="NO CUMPLE",0,IF(M143="CUMPLE",('PRECIOS UNITARIOS'!$BB143*500)/L143))))</f>
        <v>0</v>
      </c>
      <c r="O143" s="5">
        <f>+'PRECIOS UNITARIOS'!N143</f>
        <v>5625</v>
      </c>
      <c r="P143" s="5" t="str">
        <f>+'EV PRECIO REFERENCIA'!Q143</f>
        <v>CUMPLE</v>
      </c>
      <c r="Q143" s="6">
        <f>+IF(P143="NO OFERTADO",0,IF(P143="NO CUMPLE EV TECNICA",0,IF(P143="NO CUMPLE",0,IF(P143="CUMPLE",('PRECIOS UNITARIOS'!$BB143*500)/O143))))</f>
        <v>467.53777777777776</v>
      </c>
      <c r="R143" s="5" t="str">
        <f>+'PRECIOS UNITARIOS'!P143</f>
        <v/>
      </c>
      <c r="S143" s="5" t="str">
        <f>+'EV PRECIO REFERENCIA'!T143</f>
        <v>NO CUMPLE</v>
      </c>
      <c r="T143" s="6">
        <f>+IF(S143="NO OFERTADO",0,IF(S143="NO CUMPLE EV TECNICA",0,IF(S143="NO CUMPLE",0,IF(S143="CUMPLE",('PRECIOS UNITARIOS'!$BB143*500)/R143))))</f>
        <v>0</v>
      </c>
      <c r="U143" s="6" t="str">
        <f>+'EV PRECIO REFERENCIA'!U143</f>
        <v/>
      </c>
      <c r="V143" s="5" t="str">
        <f>+'EV PRECIO REFERENCIA'!W143</f>
        <v>NO CUMPLE</v>
      </c>
      <c r="W143" s="6">
        <f>+IF(V143="NO OFERTADO",0,IF(V143="NO CUMPLE EV TECNICA",0,IF(V143="NO CUMPLE",0,IF(V143="CUMPLE",('PRECIOS UNITARIOS'!$BB143*500)/U143))))</f>
        <v>0</v>
      </c>
      <c r="X143" s="6" t="str">
        <f>+'EV PRECIO REFERENCIA'!X143</f>
        <v/>
      </c>
      <c r="Y143" s="5" t="str">
        <f>+'EV PRECIO REFERENCIA'!Z143</f>
        <v>NO CUMPLE</v>
      </c>
      <c r="Z143" s="6">
        <f>+IF(Y143="NO OFERTADO",0,IF(Y143="NO CUMPLE EV TECNICA",0,IF(Y143="NO CUMPLE",0,IF(Y143="CUMPLE",('PRECIOS UNITARIOS'!$BB143*500)/X143))))</f>
        <v>0</v>
      </c>
      <c r="AA143" s="260" t="str">
        <f>+'PRECIOS UNITARIOS'!X143</f>
        <v/>
      </c>
      <c r="AB143" s="5" t="str">
        <f>+'EV PRECIO REFERENCIA'!AF143</f>
        <v>NO CUMPLE</v>
      </c>
      <c r="AC143" s="6">
        <f>+IF(AB143="NO OFERTADO",0,IF(AB143="NO CUMPLE EV TECNICA",0,IF(AB143="NO CUMPLE",0,IF(AB143="CUMPLE",('PRECIOS UNITARIOS'!$BB143*500)/AA143))))</f>
        <v>0</v>
      </c>
      <c r="AD143" s="5" t="str">
        <f>+'PRECIOS UNITARIOS'!Z143</f>
        <v/>
      </c>
      <c r="AE143" s="5" t="str">
        <f>+'EV PRECIO REFERENCIA'!AI143</f>
        <v>NO CUMPLE</v>
      </c>
      <c r="AF143" s="6">
        <f>+IF(AE143="NO OFERTADO",0,IF(AE143="NO CUMPLE EV TECNICA",0,IF(AE143="NO CUMPLE",0,IF(AE143="CUMPLE",('PRECIOS UNITARIOS'!$BB143*500)/AD143))))</f>
        <v>0</v>
      </c>
      <c r="AG143" s="5" t="str">
        <f>+'PRECIOS UNITARIOS'!AB143</f>
        <v/>
      </c>
      <c r="AH143" s="5" t="str">
        <f>+'EV PRECIO REFERENCIA'!AL143</f>
        <v>NO CUMPLE</v>
      </c>
      <c r="AI143" s="6">
        <f>+IF(AH143="NO OFERTADO",0,IF(AH143="NO CUMPLE EV TECNICA",0,IF(AH143="NO CUMPLE",0,IF(AH143="CUMPLE",('PRECIOS UNITARIOS'!$BB143*500)/AG143))))</f>
        <v>0</v>
      </c>
      <c r="AJ143" s="5" t="str">
        <f>+'PRECIOS UNITARIOS'!AD143</f>
        <v/>
      </c>
      <c r="AK143" s="5" t="str">
        <f>+'EV PRECIO REFERENCIA'!AO143</f>
        <v>NO CUMPLE</v>
      </c>
      <c r="AL143" s="6">
        <f>+IF(AK143="NO OFERTADO",0,IF(AK143="NO CUMPLE EV TECNICA",0,IF(AK143="NO CUMPLE",0,IF(AK143="CUMPLE",('PRECIOS UNITARIOS'!$BB143*500)/AJ143))))</f>
        <v>0</v>
      </c>
      <c r="AM143" s="5">
        <f>+'PRECIOS UNITARIOS'!AF143</f>
        <v>5259.8</v>
      </c>
      <c r="AN143" s="5" t="str">
        <f>+'EV PRECIO REFERENCIA'!AR143</f>
        <v>CUMPLE</v>
      </c>
      <c r="AO143" s="6">
        <f>+IF(AN143="NO OFERTADO",0,IF(AN143="NO CUMPLE EV TECNICA",0,IF(AN143="NO CUMPLE",0,IF(AN143="CUMPLE",('PRECIOS UNITARIOS'!$BB143*500)/AM143))))</f>
        <v>500</v>
      </c>
      <c r="AP143" s="5" t="str">
        <f>+'PRECIOS UNITARIOS'!AH143</f>
        <v/>
      </c>
      <c r="AQ143" s="5" t="str">
        <f>+'EV PRECIO REFERENCIA'!AU143</f>
        <v>NO CUMPLE</v>
      </c>
      <c r="AR143" s="6">
        <f>+IF(AQ143="NO OFERTADO",0,IF(AQ143="NO CUMPLE EV TECNICA",0,IF(AQ143="NO CUMPLE",0,IF(AQ143="CUMPLE",('PRECIOS UNITARIOS'!$BB143*500)/AP143))))</f>
        <v>0</v>
      </c>
      <c r="AS143" s="5" t="str">
        <f>+'PRECIOS UNITARIOS'!AJ143</f>
        <v/>
      </c>
      <c r="AT143" s="5" t="str">
        <f>+'EV PRECIO REFERENCIA'!AX143</f>
        <v>NO CUMPLE</v>
      </c>
      <c r="AU143" s="6">
        <f>+IF(AT143="NO OFERTADO",0,IF(AT143="NO CUMPLE EV TECNICA",0,IF(AT143="NO CUMPLE",0,IF(AT143="CUMPLE",('PRECIOS UNITARIOS'!$BB143*500)/AS143))))</f>
        <v>0</v>
      </c>
      <c r="AV143" s="5" t="str">
        <f>+'EV PRECIO REFERENCIA'!AY143</f>
        <v/>
      </c>
      <c r="AW143" s="5" t="str">
        <f>+'EV PRECIO REFERENCIA'!BA143</f>
        <v>NO CUMPLE</v>
      </c>
      <c r="AX143" s="6">
        <f>+IF(AW143="NO OFERTADO",0,IF(AW143="NO CUMPLE EV TECNICA",0,IF(AW143="NO CUMPLE",0,IF(AW143="CUMPLE",('PRECIOS UNITARIOS'!$BB143*500)/AV143))))</f>
        <v>0</v>
      </c>
      <c r="AY143" s="5" t="str">
        <f>+'EV PRECIO REFERENCIA'!BB143</f>
        <v/>
      </c>
      <c r="AZ143" s="5" t="str">
        <f>+'EV PRECIO REFERENCIA'!BD143</f>
        <v>NO CUMPLE</v>
      </c>
      <c r="BA143" s="6">
        <f>+IF(AZ143="NO OFERTADO",0,IF(AZ143="NO CUMPLE EV TECNICA",0,IF(AZ143="NO CUMPLE",0,IF(AZ143="CUMPLE",('PRECIOS UNITARIOS'!$BB143*500)/AY143))))</f>
        <v>0</v>
      </c>
      <c r="BB143" s="5" t="str">
        <f>+'PRECIOS UNITARIOS'!AP143</f>
        <v/>
      </c>
      <c r="BC143" s="5" t="str">
        <f>+'EV PRECIO REFERENCIA'!BG143</f>
        <v>NO CUMPLE</v>
      </c>
      <c r="BD143" s="6">
        <f>+IF(BC143="NO OFERTADO",0,IF(BC143="NO CUMPLE EV TECNICA",0,IF(BC143="NO CUMPLE",0,IF(BC143="CUMPLE",('PRECIOS UNITARIOS'!$BB143*500)/BB143))))</f>
        <v>0</v>
      </c>
      <c r="BE143" s="5" t="str">
        <f>+'PRECIOS UNITARIOS'!AR143</f>
        <v/>
      </c>
      <c r="BF143" s="5" t="str">
        <f>+'EV PRECIO REFERENCIA'!BJ143</f>
        <v>NO CUMPLE</v>
      </c>
      <c r="BG143" s="6">
        <f>+IF(BF143="NO OFERTADO",0,IF(BF143="NO CUMPLE EV TECNICA",0,IF(BF143="NO CUMPLE",0,IF(BF143="CUMPLE",('PRECIOS UNITARIOS'!$BB143*500)/BE143))))</f>
        <v>0</v>
      </c>
      <c r="BH143" s="5" t="str">
        <f>+'EV PRECIO REFERENCIA'!BK143</f>
        <v/>
      </c>
      <c r="BI143" s="5" t="str">
        <f>+'EV PRECIO REFERENCIA'!BM143</f>
        <v>NO CUMPLE</v>
      </c>
      <c r="BJ143" s="6">
        <f>+IF(BI143="NO OFERTADO",0,IF(BI143="NO CUMPLE EV TECNICA",0,IF(BI143="NO CUMPLE",0,IF(BI143="CUMPLE",('PRECIOS UNITARIOS'!$BB143*500)/BH143))))</f>
        <v>0</v>
      </c>
      <c r="BK143" s="5" t="str">
        <f>+'EV PRECIO REFERENCIA'!BQ143</f>
        <v/>
      </c>
      <c r="BL143" s="5" t="str">
        <f>+'EV PRECIO REFERENCIA'!BS143</f>
        <v>NO CUMPLE</v>
      </c>
      <c r="BM143" s="6">
        <f>+IF(BL143="NO OFERTADO",0,IF(BL143="NO CUMPLE EV TECNICA",0,IF(BL143="NO CUMPLE",0,IF(BL143="CUMPLE",('PRECIOS UNITARIOS'!$BB143*500)/BK143))))</f>
        <v>0</v>
      </c>
      <c r="BN143" s="5" t="str">
        <f>+'PRECIOS UNITARIOS'!AX143</f>
        <v/>
      </c>
      <c r="BO143" s="5" t="str">
        <f>+'EV PRECIO REFERENCIA'!BV143</f>
        <v>NO CUMPLE</v>
      </c>
      <c r="BP143" s="6">
        <f>+IF(BO143="NO OFERTADO",0,IF(BO143="NO CUMPLE EV TECNICA",0,IF(BO143="NO CUMPLE",0,IF(BO143="CUMPLE",('PRECIOS UNITARIOS'!$BB143*500)/BN143))))</f>
        <v>0</v>
      </c>
      <c r="BQ143" s="6">
        <f t="shared" si="19"/>
        <v>500</v>
      </c>
      <c r="BR143" s="6" t="s">
        <v>724</v>
      </c>
      <c r="BS143" s="6">
        <f>MAX($K143,$N143,$Q143,$T143,$AF143,$AI143,$AL143,$AU143,$BD143,$BG143,$BP143,$AC143,$Z143,$W143,$BA143,$BM143,)</f>
        <v>467.53777777777776</v>
      </c>
      <c r="BT143" s="6" t="s">
        <v>734</v>
      </c>
      <c r="BU143" s="6">
        <f>MAX($K143,$N143,$T143,$AF143,$AI143,$AL143,$AU143,$BD143,$BG143,$BP143,$AC143,$Z143,$W143,$BA143,$BM143,)</f>
        <v>0</v>
      </c>
      <c r="BV143" s="6" t="s">
        <v>1011</v>
      </c>
      <c r="BW143" s="154" t="str">
        <f>+BR143</f>
        <v>BIOPLAST S.A.S</v>
      </c>
      <c r="BX143" s="3" t="e">
        <v>#N/A</v>
      </c>
    </row>
    <row r="144" spans="1:77" ht="25.5" x14ac:dyDescent="0.2">
      <c r="A144" s="18">
        <f t="shared" si="18"/>
        <v>135</v>
      </c>
      <c r="B144" s="22" t="str">
        <f>VLOOKUP(A144,'PRECIOS UNITARIOS'!A144:B475,2,0)</f>
        <v>DM400</v>
      </c>
      <c r="C144" s="135" t="str">
        <f>VLOOKUP(A144,'PRECIOS UNITARIOS'!A144:C475,3,0)</f>
        <v>PAÑO IMPREGNADO CON CLORHEXIDINA AL 2 % Y ALCOHOL ISOPROPILICO AL 70%</v>
      </c>
      <c r="D144" s="18">
        <f>VLOOKUP(A144,'PRECIOS UNITARIOS'!A144:D475,4,0)</f>
        <v>1</v>
      </c>
      <c r="E144" s="23" t="str">
        <f>VLOOKUP(A144,'PRECIOS UNITARIOS'!A144:E475,5,0)</f>
        <v>UN</v>
      </c>
      <c r="F144" s="23">
        <f>VLOOKUP(A144,'PRECIOS UNITARIOS'!A144:F475,6,0)</f>
        <v>57.228915662650607</v>
      </c>
      <c r="G144" s="23">
        <f>VLOOKUP(A144,'PRECIOS UNITARIOS'!A144:G475,7,0)</f>
        <v>85583</v>
      </c>
      <c r="H144" s="23">
        <f t="shared" si="20"/>
        <v>4897822.2891566269</v>
      </c>
      <c r="I144" s="5" t="str">
        <f>+'EV PRECIO REFERENCIA'!I144</f>
        <v/>
      </c>
      <c r="J144" s="5" t="str">
        <f>+'EV PRECIO REFERENCIA'!K144</f>
        <v>NO CUMPLE</v>
      </c>
      <c r="K144" s="6">
        <f>+IF(J144="NO OFERTADO",0,IF(J144="NO CUMPLE EV TECNICA",0,IF(J144="NO CUMPLE",0,IF(J144="CUMPLE",('PRECIOS UNITARIOS'!$BB144*500)/I144))))</f>
        <v>0</v>
      </c>
      <c r="L144" s="5" t="str">
        <f>+'EV PRECIO REFERENCIA'!L144</f>
        <v/>
      </c>
      <c r="M144" s="5" t="str">
        <f>+'EV PRECIO REFERENCIA'!N144</f>
        <v>NO CUMPLE</v>
      </c>
      <c r="N144" s="6">
        <f>+IF(M144="NO OFERTADO",0,IF(M144="NO CUMPLE EV TECNICA",0,IF(M144="NO CUMPLE",0,IF(M144="CUMPLE",('PRECIOS UNITARIOS'!$BB144*500)/L144))))</f>
        <v>0</v>
      </c>
      <c r="O144" s="5" t="str">
        <f>+'PRECIOS UNITARIOS'!N144</f>
        <v/>
      </c>
      <c r="P144" s="5" t="str">
        <f>+'EV PRECIO REFERENCIA'!Q144</f>
        <v>NO CUMPLE</v>
      </c>
      <c r="Q144" s="6">
        <f>+IF(P144="NO OFERTADO",0,IF(P144="NO CUMPLE EV TECNICA",0,IF(P144="NO CUMPLE",0,IF(P144="CUMPLE",('PRECIOS UNITARIOS'!$BB144*500)/O144))))</f>
        <v>0</v>
      </c>
      <c r="R144" s="5" t="str">
        <f>+'PRECIOS UNITARIOS'!P144</f>
        <v/>
      </c>
      <c r="S144" s="5" t="str">
        <f>+'EV PRECIO REFERENCIA'!T144</f>
        <v>NO CUMPLE</v>
      </c>
      <c r="T144" s="6">
        <f>+IF(S144="NO OFERTADO",0,IF(S144="NO CUMPLE EV TECNICA",0,IF(S144="NO CUMPLE",0,IF(S144="CUMPLE",('PRECIOS UNITARIOS'!$BB144*500)/R144))))</f>
        <v>0</v>
      </c>
      <c r="U144" s="6" t="str">
        <f>+'EV PRECIO REFERENCIA'!U144</f>
        <v/>
      </c>
      <c r="V144" s="5" t="str">
        <f>+'EV PRECIO REFERENCIA'!W144</f>
        <v>NO CUMPLE</v>
      </c>
      <c r="W144" s="6">
        <f>+IF(V144="NO OFERTADO",0,IF(V144="NO CUMPLE EV TECNICA",0,IF(V144="NO CUMPLE",0,IF(V144="CUMPLE",('PRECIOS UNITARIOS'!$BB144*500)/U144))))</f>
        <v>0</v>
      </c>
      <c r="X144" s="6" t="str">
        <f>+'EV PRECIO REFERENCIA'!X144</f>
        <v/>
      </c>
      <c r="Y144" s="5" t="str">
        <f>+'EV PRECIO REFERENCIA'!Z144</f>
        <v>NO CUMPLE</v>
      </c>
      <c r="Z144" s="6">
        <f>+IF(Y144="NO OFERTADO",0,IF(Y144="NO CUMPLE EV TECNICA",0,IF(Y144="NO CUMPLE",0,IF(Y144="CUMPLE",('PRECIOS UNITARIOS'!$BB144*500)/X144))))</f>
        <v>0</v>
      </c>
      <c r="AA144" s="260" t="str">
        <f>+'PRECIOS UNITARIOS'!X144</f>
        <v/>
      </c>
      <c r="AB144" s="5" t="str">
        <f>+'EV PRECIO REFERENCIA'!AF144</f>
        <v>NO CUMPLE</v>
      </c>
      <c r="AC144" s="6">
        <f>+IF(AB144="NO OFERTADO",0,IF(AB144="NO CUMPLE EV TECNICA",0,IF(AB144="NO CUMPLE",0,IF(AB144="CUMPLE",('PRECIOS UNITARIOS'!$BB144*500)/AA144))))</f>
        <v>0</v>
      </c>
      <c r="AD144" s="5" t="str">
        <f>+'PRECIOS UNITARIOS'!Z144</f>
        <v/>
      </c>
      <c r="AE144" s="5" t="str">
        <f>+'EV PRECIO REFERENCIA'!AI144</f>
        <v>NO CUMPLE</v>
      </c>
      <c r="AF144" s="6">
        <f>+IF(AE144="NO OFERTADO",0,IF(AE144="NO CUMPLE EV TECNICA",0,IF(AE144="NO CUMPLE",0,IF(AE144="CUMPLE",('PRECIOS UNITARIOS'!$BB144*500)/AD144))))</f>
        <v>0</v>
      </c>
      <c r="AG144" s="5" t="str">
        <f>+'PRECIOS UNITARIOS'!AB144</f>
        <v/>
      </c>
      <c r="AH144" s="5" t="str">
        <f>+'EV PRECIO REFERENCIA'!AL144</f>
        <v>NO CUMPLE</v>
      </c>
      <c r="AI144" s="6">
        <f>+IF(AH144="NO OFERTADO",0,IF(AH144="NO CUMPLE EV TECNICA",0,IF(AH144="NO CUMPLE",0,IF(AH144="CUMPLE",('PRECIOS UNITARIOS'!$BB144*500)/AG144))))</f>
        <v>0</v>
      </c>
      <c r="AJ144" s="5" t="str">
        <f>+'PRECIOS UNITARIOS'!AD144</f>
        <v/>
      </c>
      <c r="AK144" s="5" t="str">
        <f>+'EV PRECIO REFERENCIA'!AO144</f>
        <v>NO CUMPLE</v>
      </c>
      <c r="AL144" s="6">
        <f>+IF(AK144="NO OFERTADO",0,IF(AK144="NO CUMPLE EV TECNICA",0,IF(AK144="NO CUMPLE",0,IF(AK144="CUMPLE",('PRECIOS UNITARIOS'!$BB144*500)/AJ144))))</f>
        <v>0</v>
      </c>
      <c r="AM144" s="5" t="str">
        <f>+'PRECIOS UNITARIOS'!AF144</f>
        <v/>
      </c>
      <c r="AN144" s="5" t="str">
        <f>+'EV PRECIO REFERENCIA'!AR144</f>
        <v>NO CUMPLE</v>
      </c>
      <c r="AO144" s="6">
        <f>+IF(AN144="NO OFERTADO",0,IF(AN144="NO CUMPLE EV TECNICA",0,IF(AN144="NO CUMPLE",0,IF(AN144="CUMPLE",('PRECIOS UNITARIOS'!$BB144*500)/AM144))))</f>
        <v>0</v>
      </c>
      <c r="AP144" s="5" t="str">
        <f>+'PRECIOS UNITARIOS'!AH144</f>
        <v/>
      </c>
      <c r="AQ144" s="5" t="str">
        <f>+'EV PRECIO REFERENCIA'!AU144</f>
        <v>NO CUMPLE</v>
      </c>
      <c r="AR144" s="6">
        <f>+IF(AQ144="NO OFERTADO",0,IF(AQ144="NO CUMPLE EV TECNICA",0,IF(AQ144="NO CUMPLE",0,IF(AQ144="CUMPLE",('PRECIOS UNITARIOS'!$BB144*500)/AP144))))</f>
        <v>0</v>
      </c>
      <c r="AS144" s="5" t="str">
        <f>+'PRECIOS UNITARIOS'!AJ144</f>
        <v/>
      </c>
      <c r="AT144" s="5" t="str">
        <f>+'EV PRECIO REFERENCIA'!AX144</f>
        <v>NO CUMPLE</v>
      </c>
      <c r="AU144" s="6">
        <f>+IF(AT144="NO OFERTADO",0,IF(AT144="NO CUMPLE EV TECNICA",0,IF(AT144="NO CUMPLE",0,IF(AT144="CUMPLE",('PRECIOS UNITARIOS'!$BB144*500)/AS144))))</f>
        <v>0</v>
      </c>
      <c r="AV144" s="5" t="str">
        <f>+'EV PRECIO REFERENCIA'!AY144</f>
        <v/>
      </c>
      <c r="AW144" s="5" t="str">
        <f>+'EV PRECIO REFERENCIA'!BA144</f>
        <v>NO CUMPLE</v>
      </c>
      <c r="AX144" s="6">
        <f>+IF(AW144="NO OFERTADO",0,IF(AW144="NO CUMPLE EV TECNICA",0,IF(AW144="NO CUMPLE",0,IF(AW144="CUMPLE",('PRECIOS UNITARIOS'!$BB144*500)/AV144))))</f>
        <v>0</v>
      </c>
      <c r="AY144" s="5" t="str">
        <f>+'EV PRECIO REFERENCIA'!BB144</f>
        <v/>
      </c>
      <c r="AZ144" s="5" t="str">
        <f>+'EV PRECIO REFERENCIA'!BD144</f>
        <v>NO CUMPLE</v>
      </c>
      <c r="BA144" s="6">
        <f>+IF(AZ144="NO OFERTADO",0,IF(AZ144="NO CUMPLE EV TECNICA",0,IF(AZ144="NO CUMPLE",0,IF(AZ144="CUMPLE",('PRECIOS UNITARIOS'!$BB144*500)/AY144))))</f>
        <v>0</v>
      </c>
      <c r="BB144" s="5" t="str">
        <f>+'PRECIOS UNITARIOS'!AP144</f>
        <v/>
      </c>
      <c r="BC144" s="5" t="str">
        <f>+'EV PRECIO REFERENCIA'!BG144</f>
        <v>NO CUMPLE</v>
      </c>
      <c r="BD144" s="6">
        <f>+IF(BC144="NO OFERTADO",0,IF(BC144="NO CUMPLE EV TECNICA",0,IF(BC144="NO CUMPLE",0,IF(BC144="CUMPLE",('PRECIOS UNITARIOS'!$BB144*500)/BB144))))</f>
        <v>0</v>
      </c>
      <c r="BE144" s="5">
        <f>+'PRECIOS UNITARIOS'!AR144</f>
        <v>60</v>
      </c>
      <c r="BF144" s="5" t="str">
        <f>+'EV PRECIO REFERENCIA'!BJ144</f>
        <v>CUMPLE</v>
      </c>
      <c r="BG144" s="6">
        <f>+IF(BF144="NO OFERTADO",0,IF(BF144="NO CUMPLE EV TECNICA",0,IF(BF144="NO CUMPLE",0,IF(BF144="CUMPLE",('PRECIOS UNITARIOS'!$BB144*500)/BE144))))</f>
        <v>425</v>
      </c>
      <c r="BH144" s="5">
        <f>+'EV PRECIO REFERENCIA'!BK144</f>
        <v>51</v>
      </c>
      <c r="BI144" s="5" t="str">
        <f>+'EV PRECIO REFERENCIA'!BM144</f>
        <v>CUMPLE</v>
      </c>
      <c r="BJ144" s="6">
        <f>+IF(BI144="NO OFERTADO",0,IF(BI144="NO CUMPLE EV TECNICA",0,IF(BI144="NO CUMPLE",0,IF(BI144="CUMPLE",('PRECIOS UNITARIOS'!$BB144*500)/BH144))))</f>
        <v>500</v>
      </c>
      <c r="BK144" s="5" t="str">
        <f>+'EV PRECIO REFERENCIA'!BQ144</f>
        <v/>
      </c>
      <c r="BL144" s="5" t="str">
        <f>+'EV PRECIO REFERENCIA'!BS144</f>
        <v>NO CUMPLE</v>
      </c>
      <c r="BM144" s="6">
        <f>+IF(BL144="NO OFERTADO",0,IF(BL144="NO CUMPLE EV TECNICA",0,IF(BL144="NO CUMPLE",0,IF(BL144="CUMPLE",('PRECIOS UNITARIOS'!$BB144*500)/BK144))))</f>
        <v>0</v>
      </c>
      <c r="BN144" s="5" t="str">
        <f>+'PRECIOS UNITARIOS'!AX144</f>
        <v/>
      </c>
      <c r="BO144" s="5" t="str">
        <f>+'EV PRECIO REFERENCIA'!BV144</f>
        <v>NO CUMPLE</v>
      </c>
      <c r="BP144" s="6">
        <f>+IF(BO144="NO OFERTADO",0,IF(BO144="NO CUMPLE EV TECNICA",0,IF(BO144="NO CUMPLE",0,IF(BO144="CUMPLE",('PRECIOS UNITARIOS'!$BB144*500)/BN144))))</f>
        <v>0</v>
      </c>
      <c r="BQ144" s="6">
        <f t="shared" si="19"/>
        <v>500</v>
      </c>
      <c r="BR144" s="6" t="s">
        <v>1065</v>
      </c>
      <c r="BS144" s="6">
        <f>MAX($K144,$Q144,$T144,$AF144,$AI144,$AL144,$AO144,$AU144,$BD144,$BP144,$AC144)</f>
        <v>0</v>
      </c>
      <c r="BT144" s="6" t="s">
        <v>1010</v>
      </c>
      <c r="BU144" s="6">
        <v>0</v>
      </c>
      <c r="BV144" s="6" t="s">
        <v>1011</v>
      </c>
      <c r="BW144" s="154" t="s">
        <v>831</v>
      </c>
      <c r="BX144" s="3" t="e">
        <v>#N/A</v>
      </c>
    </row>
    <row r="145" spans="1:77" ht="25.5" x14ac:dyDescent="0.2">
      <c r="A145" s="18">
        <f t="shared" si="18"/>
        <v>136</v>
      </c>
      <c r="B145" s="22" t="str">
        <f>VLOOKUP(A145,'PRECIOS UNITARIOS'!A145:B476,2,0)</f>
        <v>DM787</v>
      </c>
      <c r="C145" s="135" t="str">
        <f>VLOOKUP(A145,'PRECIOS UNITARIOS'!A145:C476,3,0)</f>
        <v>PAPEL ELECTROCARDIOGRAFO 30 X 50 ROLLO</v>
      </c>
      <c r="D145" s="18">
        <f>VLOOKUP(A145,'PRECIOS UNITARIOS'!A145:D476,4,0)</f>
        <v>1</v>
      </c>
      <c r="E145" s="23" t="str">
        <f>VLOOKUP(A145,'PRECIOS UNITARIOS'!A145:E476,5,0)</f>
        <v>UN</v>
      </c>
      <c r="F145" s="23">
        <f>VLOOKUP(A145,'PRECIOS UNITARIOS'!A145:F476,6,0)</f>
        <v>3784.2</v>
      </c>
      <c r="G145" s="23">
        <f>VLOOKUP(A145,'PRECIOS UNITARIOS'!A145:G476,7,0)</f>
        <v>5</v>
      </c>
      <c r="H145" s="23">
        <f t="shared" si="20"/>
        <v>18921</v>
      </c>
      <c r="I145" s="5" t="str">
        <f>+'EV PRECIO REFERENCIA'!I145</f>
        <v/>
      </c>
      <c r="J145" s="5" t="str">
        <f>+'EV PRECIO REFERENCIA'!K145</f>
        <v>NO CUMPLE</v>
      </c>
      <c r="K145" s="6">
        <f>+IF(J145="NO OFERTADO",0,IF(J145="NO CUMPLE EV TECNICA",0,IF(J145="NO CUMPLE",0,IF(J145="CUMPLE",('PRECIOS UNITARIOS'!$BB145*500)/I145))))</f>
        <v>0</v>
      </c>
      <c r="L145" s="5" t="str">
        <f>+'EV PRECIO REFERENCIA'!L145</f>
        <v/>
      </c>
      <c r="M145" s="5" t="str">
        <f>+'EV PRECIO REFERENCIA'!N145</f>
        <v>NO CUMPLE</v>
      </c>
      <c r="N145" s="6">
        <f>+IF(M145="NO OFERTADO",0,IF(M145="NO CUMPLE EV TECNICA",0,IF(M145="NO CUMPLE",0,IF(M145="CUMPLE",('PRECIOS UNITARIOS'!$BB145*500)/L145))))</f>
        <v>0</v>
      </c>
      <c r="O145" s="5" t="str">
        <f>+'PRECIOS UNITARIOS'!N145</f>
        <v/>
      </c>
      <c r="P145" s="5" t="str">
        <f>+'EV PRECIO REFERENCIA'!Q145</f>
        <v>NO CUMPLE</v>
      </c>
      <c r="Q145" s="6">
        <f>+IF(P145="NO OFERTADO",0,IF(P145="NO CUMPLE EV TECNICA",0,IF(P145="NO CUMPLE",0,IF(P145="CUMPLE",('PRECIOS UNITARIOS'!$BB145*500)/O145))))</f>
        <v>0</v>
      </c>
      <c r="R145" s="5" t="str">
        <f>+'PRECIOS UNITARIOS'!P145</f>
        <v/>
      </c>
      <c r="S145" s="5" t="str">
        <f>+'EV PRECIO REFERENCIA'!T145</f>
        <v>NO CUMPLE</v>
      </c>
      <c r="T145" s="6">
        <f>+IF(S145="NO OFERTADO",0,IF(S145="NO CUMPLE EV TECNICA",0,IF(S145="NO CUMPLE",0,IF(S145="CUMPLE",('PRECIOS UNITARIOS'!$BB145*500)/R145))))</f>
        <v>0</v>
      </c>
      <c r="U145" s="6" t="str">
        <f>+'EV PRECIO REFERENCIA'!U145</f>
        <v/>
      </c>
      <c r="V145" s="5" t="str">
        <f>+'EV PRECIO REFERENCIA'!W145</f>
        <v>NO CUMPLE</v>
      </c>
      <c r="W145" s="6">
        <f>+IF(V145="NO OFERTADO",0,IF(V145="NO CUMPLE EV TECNICA",0,IF(V145="NO CUMPLE",0,IF(V145="CUMPLE",('PRECIOS UNITARIOS'!$BB145*500)/U145))))</f>
        <v>0</v>
      </c>
      <c r="X145" s="6" t="str">
        <f>+'EV PRECIO REFERENCIA'!X145</f>
        <v/>
      </c>
      <c r="Y145" s="5" t="str">
        <f>+'EV PRECIO REFERENCIA'!Z145</f>
        <v>NO CUMPLE</v>
      </c>
      <c r="Z145" s="6">
        <f>+IF(Y145="NO OFERTADO",0,IF(Y145="NO CUMPLE EV TECNICA",0,IF(Y145="NO CUMPLE",0,IF(Y145="CUMPLE",('PRECIOS UNITARIOS'!$BB145*500)/X145))))</f>
        <v>0</v>
      </c>
      <c r="AA145" s="260" t="str">
        <f>+'PRECIOS UNITARIOS'!X145</f>
        <v/>
      </c>
      <c r="AB145" s="5" t="str">
        <f>+'EV PRECIO REFERENCIA'!AF145</f>
        <v>NO CUMPLE</v>
      </c>
      <c r="AC145" s="6">
        <f>+IF(AB145="NO OFERTADO",0,IF(AB145="NO CUMPLE EV TECNICA",0,IF(AB145="NO CUMPLE",0,IF(AB145="CUMPLE",('PRECIOS UNITARIOS'!$BB145*500)/AA145))))</f>
        <v>0</v>
      </c>
      <c r="AD145" s="5" t="str">
        <f>+'PRECIOS UNITARIOS'!Z145</f>
        <v/>
      </c>
      <c r="AE145" s="5" t="str">
        <f>+'EV PRECIO REFERENCIA'!AI145</f>
        <v>NO CUMPLE</v>
      </c>
      <c r="AF145" s="6">
        <f>+IF(AE145="NO OFERTADO",0,IF(AE145="NO CUMPLE EV TECNICA",0,IF(AE145="NO CUMPLE",0,IF(AE145="CUMPLE",('PRECIOS UNITARIOS'!$BB145*500)/AD145))))</f>
        <v>0</v>
      </c>
      <c r="AG145" s="5" t="str">
        <f>+'PRECIOS UNITARIOS'!AB145</f>
        <v/>
      </c>
      <c r="AH145" s="5" t="str">
        <f>+'EV PRECIO REFERENCIA'!AL145</f>
        <v>NO CUMPLE</v>
      </c>
      <c r="AI145" s="6">
        <f>+IF(AH145="NO OFERTADO",0,IF(AH145="NO CUMPLE EV TECNICA",0,IF(AH145="NO CUMPLE",0,IF(AH145="CUMPLE",('PRECIOS UNITARIOS'!$BB145*500)/AG145))))</f>
        <v>0</v>
      </c>
      <c r="AJ145" s="5" t="str">
        <f>+'PRECIOS UNITARIOS'!AD145</f>
        <v/>
      </c>
      <c r="AK145" s="5" t="str">
        <f>+'EV PRECIO REFERENCIA'!AO145</f>
        <v>NO CUMPLE</v>
      </c>
      <c r="AL145" s="6">
        <f>+IF(AK145="NO OFERTADO",0,IF(AK145="NO CUMPLE EV TECNICA",0,IF(AK145="NO CUMPLE",0,IF(AK145="CUMPLE",('PRECIOS UNITARIOS'!$BB145*500)/AJ145))))</f>
        <v>0</v>
      </c>
      <c r="AM145" s="5">
        <f>+'PRECIOS UNITARIOS'!AF145</f>
        <v>3808</v>
      </c>
      <c r="AN145" s="5" t="str">
        <f>+'EV PRECIO REFERENCIA'!AR145</f>
        <v>CUMPLE</v>
      </c>
      <c r="AO145" s="6">
        <f>+IF(AN145="NO OFERTADO",0,IF(AN145="NO CUMPLE EV TECNICA",0,IF(AN145="NO CUMPLE",0,IF(AN145="CUMPLE",('PRECIOS UNITARIOS'!$BB145*500)/AM145))))</f>
        <v>500</v>
      </c>
      <c r="AP145" s="5" t="str">
        <f>+'PRECIOS UNITARIOS'!AH145</f>
        <v/>
      </c>
      <c r="AQ145" s="5" t="str">
        <f>+'EV PRECIO REFERENCIA'!AU145</f>
        <v>NO CUMPLE</v>
      </c>
      <c r="AR145" s="6">
        <f>+IF(AQ145="NO OFERTADO",0,IF(AQ145="NO CUMPLE EV TECNICA",0,IF(AQ145="NO CUMPLE",0,IF(AQ145="CUMPLE",('PRECIOS UNITARIOS'!$BB145*500)/AP145))))</f>
        <v>0</v>
      </c>
      <c r="AS145" s="5" t="str">
        <f>+'PRECIOS UNITARIOS'!AJ145</f>
        <v/>
      </c>
      <c r="AT145" s="5" t="str">
        <f>+'EV PRECIO REFERENCIA'!AX145</f>
        <v>NO CUMPLE</v>
      </c>
      <c r="AU145" s="6">
        <f>+IF(AT145="NO OFERTADO",0,IF(AT145="NO CUMPLE EV TECNICA",0,IF(AT145="NO CUMPLE",0,IF(AT145="CUMPLE",('PRECIOS UNITARIOS'!$BB145*500)/AS145))))</f>
        <v>0</v>
      </c>
      <c r="AV145" s="5" t="str">
        <f>+'EV PRECIO REFERENCIA'!AY145</f>
        <v/>
      </c>
      <c r="AW145" s="5" t="str">
        <f>+'EV PRECIO REFERENCIA'!BA145</f>
        <v>NO CUMPLE</v>
      </c>
      <c r="AX145" s="6">
        <f>+IF(AW145="NO OFERTADO",0,IF(AW145="NO CUMPLE EV TECNICA",0,IF(AW145="NO CUMPLE",0,IF(AW145="CUMPLE",('PRECIOS UNITARIOS'!$BB145*500)/AV145))))</f>
        <v>0</v>
      </c>
      <c r="AY145" s="5" t="str">
        <f>+'EV PRECIO REFERENCIA'!BB145</f>
        <v/>
      </c>
      <c r="AZ145" s="5" t="str">
        <f>+'EV PRECIO REFERENCIA'!BD145</f>
        <v>NO CUMPLE</v>
      </c>
      <c r="BA145" s="6">
        <f>+IF(AZ145="NO OFERTADO",0,IF(AZ145="NO CUMPLE EV TECNICA",0,IF(AZ145="NO CUMPLE",0,IF(AZ145="CUMPLE",('PRECIOS UNITARIOS'!$BB145*500)/AY145))))</f>
        <v>0</v>
      </c>
      <c r="BB145" s="5" t="str">
        <f>+'PRECIOS UNITARIOS'!AP145</f>
        <v/>
      </c>
      <c r="BC145" s="5" t="str">
        <f>+'EV PRECIO REFERENCIA'!BG145</f>
        <v>NO CUMPLE</v>
      </c>
      <c r="BD145" s="6">
        <f>+IF(BC145="NO OFERTADO",0,IF(BC145="NO CUMPLE EV TECNICA",0,IF(BC145="NO CUMPLE",0,IF(BC145="CUMPLE",('PRECIOS UNITARIOS'!$BB145*500)/BB145))))</f>
        <v>0</v>
      </c>
      <c r="BE145" s="5" t="str">
        <f>+'PRECIOS UNITARIOS'!AR145</f>
        <v/>
      </c>
      <c r="BF145" s="5" t="str">
        <f>+'EV PRECIO REFERENCIA'!BJ145</f>
        <v>NO CUMPLE</v>
      </c>
      <c r="BG145" s="6">
        <f>+IF(BF145="NO OFERTADO",0,IF(BF145="NO CUMPLE EV TECNICA",0,IF(BF145="NO CUMPLE",0,IF(BF145="CUMPLE",('PRECIOS UNITARIOS'!$BB145*500)/BE145))))</f>
        <v>0</v>
      </c>
      <c r="BH145" s="5" t="str">
        <f>+'EV PRECIO REFERENCIA'!BK145</f>
        <v/>
      </c>
      <c r="BI145" s="5" t="str">
        <f>+'EV PRECIO REFERENCIA'!BM145</f>
        <v>NO CUMPLE</v>
      </c>
      <c r="BJ145" s="6">
        <f>+IF(BI145="NO OFERTADO",0,IF(BI145="NO CUMPLE EV TECNICA",0,IF(BI145="NO CUMPLE",0,IF(BI145="CUMPLE",('PRECIOS UNITARIOS'!$BB145*500)/BH145))))</f>
        <v>0</v>
      </c>
      <c r="BK145" s="5" t="str">
        <f>+'EV PRECIO REFERENCIA'!BQ145</f>
        <v/>
      </c>
      <c r="BL145" s="5" t="str">
        <f>+'EV PRECIO REFERENCIA'!BS145</f>
        <v>NO CUMPLE</v>
      </c>
      <c r="BM145" s="6">
        <f>+IF(BL145="NO OFERTADO",0,IF(BL145="NO CUMPLE EV TECNICA",0,IF(BL145="NO CUMPLE",0,IF(BL145="CUMPLE",('PRECIOS UNITARIOS'!$BB145*500)/BK145))))</f>
        <v>0</v>
      </c>
      <c r="BN145" s="5">
        <f>+'PRECIOS UNITARIOS'!AX145</f>
        <v>4246</v>
      </c>
      <c r="BO145" s="5" t="str">
        <f>+'EV PRECIO REFERENCIA'!BV145</f>
        <v>CUMPLE</v>
      </c>
      <c r="BP145" s="6">
        <f>+IF(BO145="NO OFERTADO",0,IF(BO145="NO CUMPLE EV TECNICA",0,IF(BO145="NO CUMPLE",0,IF(BO145="CUMPLE",('PRECIOS UNITARIOS'!$BB145*500)/BN145))))</f>
        <v>448.42204427696657</v>
      </c>
      <c r="BQ145" s="6">
        <f t="shared" si="19"/>
        <v>500</v>
      </c>
      <c r="BR145" s="6" t="s">
        <v>724</v>
      </c>
      <c r="BS145" s="6">
        <f>MAX($K145,$N145,$Q145,$T145,$AF145,$AI145,$AL145,$AU145,$BD145,$BG145,$BP145,$AC145,$Z145,$W145,$BA145,$BM145,)</f>
        <v>448.42204427696657</v>
      </c>
      <c r="BT145" s="6" t="s">
        <v>742</v>
      </c>
      <c r="BU145" s="6">
        <f>MAX($K145,$N145,$Q145,$T145,$AF145,$AI145,$AL145,$AU145,$BD145,$BG145,$AC145,$Z145,$W145,$BA145,$BM145,)</f>
        <v>0</v>
      </c>
      <c r="BV145" s="6" t="s">
        <v>1011</v>
      </c>
      <c r="BW145" s="154" t="str">
        <f>+BR145</f>
        <v>BIOPLAST S.A.S</v>
      </c>
      <c r="BX145" s="3" t="e">
        <v>#N/A</v>
      </c>
    </row>
    <row r="146" spans="1:77" x14ac:dyDescent="0.2">
      <c r="A146" s="18">
        <f t="shared" si="18"/>
        <v>137</v>
      </c>
      <c r="B146" s="22" t="str">
        <f>VLOOKUP(A146,'PRECIOS UNITARIOS'!A146:B477,2,0)</f>
        <v>DM845</v>
      </c>
      <c r="C146" s="135" t="str">
        <f>VLOOKUP(A146,'PRECIOS UNITARIOS'!A146:C477,3,0)</f>
        <v>PAPILOTOMO TRILUMEN</v>
      </c>
      <c r="D146" s="18">
        <f>VLOOKUP(A146,'PRECIOS UNITARIOS'!A146:D477,4,0)</f>
        <v>1</v>
      </c>
      <c r="E146" s="23" t="str">
        <f>VLOOKUP(A146,'PRECIOS UNITARIOS'!A146:E477,5,0)</f>
        <v>UN</v>
      </c>
      <c r="F146" s="23">
        <f>VLOOKUP(A146,'PRECIOS UNITARIOS'!A146:F477,6,0)</f>
        <v>547400</v>
      </c>
      <c r="G146" s="23">
        <f>VLOOKUP(A146,'PRECIOS UNITARIOS'!A146:G477,7,0)</f>
        <v>19</v>
      </c>
      <c r="H146" s="23">
        <f t="shared" si="20"/>
        <v>10400600</v>
      </c>
      <c r="I146" s="5" t="str">
        <f>+'EV PRECIO REFERENCIA'!I146</f>
        <v/>
      </c>
      <c r="J146" s="5" t="str">
        <f>+'EV PRECIO REFERENCIA'!K146</f>
        <v>NO CUMPLE</v>
      </c>
      <c r="K146" s="6">
        <f>+IF(J146="NO OFERTADO",0,IF(J146="NO CUMPLE EV TECNICA",0,IF(J146="NO CUMPLE",0,IF(J146="CUMPLE",('PRECIOS UNITARIOS'!$BB146*500)/I146))))</f>
        <v>0</v>
      </c>
      <c r="L146" s="5" t="str">
        <f>+'EV PRECIO REFERENCIA'!L146</f>
        <v/>
      </c>
      <c r="M146" s="5" t="str">
        <f>+'EV PRECIO REFERENCIA'!N146</f>
        <v>NO CUMPLE</v>
      </c>
      <c r="N146" s="6">
        <f>+IF(M146="NO OFERTADO",0,IF(M146="NO CUMPLE EV TECNICA",0,IF(M146="NO CUMPLE",0,IF(M146="CUMPLE",('PRECIOS UNITARIOS'!$BB146*500)/L146))))</f>
        <v>0</v>
      </c>
      <c r="O146" s="5" t="str">
        <f>+'PRECIOS UNITARIOS'!N146</f>
        <v/>
      </c>
      <c r="P146" s="5" t="str">
        <f>+'EV PRECIO REFERENCIA'!Q146</f>
        <v>NO CUMPLE</v>
      </c>
      <c r="Q146" s="6">
        <f>+IF(P146="NO OFERTADO",0,IF(P146="NO CUMPLE EV TECNICA",0,IF(P146="NO CUMPLE",0,IF(P146="CUMPLE",('PRECIOS UNITARIOS'!$BB146*500)/O146))))</f>
        <v>0</v>
      </c>
      <c r="R146" s="5" t="str">
        <f>+'PRECIOS UNITARIOS'!P146</f>
        <v/>
      </c>
      <c r="S146" s="5" t="str">
        <f>+'EV PRECIO REFERENCIA'!T146</f>
        <v>NO CUMPLE</v>
      </c>
      <c r="T146" s="6">
        <f>+IF(S146="NO OFERTADO",0,IF(S146="NO CUMPLE EV TECNICA",0,IF(S146="NO CUMPLE",0,IF(S146="CUMPLE",('PRECIOS UNITARIOS'!$BB146*500)/R146))))</f>
        <v>0</v>
      </c>
      <c r="U146" s="6" t="str">
        <f>+'EV PRECIO REFERENCIA'!U146</f>
        <v/>
      </c>
      <c r="V146" s="5" t="str">
        <f>+'EV PRECIO REFERENCIA'!W146</f>
        <v>NO CUMPLE</v>
      </c>
      <c r="W146" s="6">
        <f>+IF(V146="NO OFERTADO",0,IF(V146="NO CUMPLE EV TECNICA",0,IF(V146="NO CUMPLE",0,IF(V146="CUMPLE",('PRECIOS UNITARIOS'!$BB146*500)/U146))))</f>
        <v>0</v>
      </c>
      <c r="X146" s="6" t="str">
        <f>+'EV PRECIO REFERENCIA'!X146</f>
        <v/>
      </c>
      <c r="Y146" s="5" t="str">
        <f>+'EV PRECIO REFERENCIA'!Z146</f>
        <v>NO CUMPLE</v>
      </c>
      <c r="Z146" s="6">
        <f>+IF(Y146="NO OFERTADO",0,IF(Y146="NO CUMPLE EV TECNICA",0,IF(Y146="NO CUMPLE",0,IF(Y146="CUMPLE",('PRECIOS UNITARIOS'!$BB146*500)/X146))))</f>
        <v>0</v>
      </c>
      <c r="AA146" s="260" t="str">
        <f>+'PRECIOS UNITARIOS'!X146</f>
        <v/>
      </c>
      <c r="AB146" s="5" t="str">
        <f>+'EV PRECIO REFERENCIA'!AF146</f>
        <v>NO CUMPLE</v>
      </c>
      <c r="AC146" s="6">
        <f>+IF(AB146="NO OFERTADO",0,IF(AB146="NO CUMPLE EV TECNICA",0,IF(AB146="NO CUMPLE",0,IF(AB146="CUMPLE",('PRECIOS UNITARIOS'!$BB146*500)/AA146))))</f>
        <v>0</v>
      </c>
      <c r="AD146" s="5" t="str">
        <f>+'PRECIOS UNITARIOS'!Z146</f>
        <v/>
      </c>
      <c r="AE146" s="5" t="str">
        <f>+'EV PRECIO REFERENCIA'!AI146</f>
        <v>NO CUMPLE</v>
      </c>
      <c r="AF146" s="6">
        <f>+IF(AE146="NO OFERTADO",0,IF(AE146="NO CUMPLE EV TECNICA",0,IF(AE146="NO CUMPLE",0,IF(AE146="CUMPLE",('PRECIOS UNITARIOS'!$BB146*500)/AD146))))</f>
        <v>0</v>
      </c>
      <c r="AG146" s="5" t="str">
        <f>+'PRECIOS UNITARIOS'!AB146</f>
        <v/>
      </c>
      <c r="AH146" s="5" t="str">
        <f>+'EV PRECIO REFERENCIA'!AL146</f>
        <v>NO CUMPLE</v>
      </c>
      <c r="AI146" s="6">
        <f>+IF(AH146="NO OFERTADO",0,IF(AH146="NO CUMPLE EV TECNICA",0,IF(AH146="NO CUMPLE",0,IF(AH146="CUMPLE",('PRECIOS UNITARIOS'!$BB146*500)/AG146))))</f>
        <v>0</v>
      </c>
      <c r="AJ146" s="5" t="str">
        <f>+'PRECIOS UNITARIOS'!AD146</f>
        <v/>
      </c>
      <c r="AK146" s="5" t="str">
        <f>+'EV PRECIO REFERENCIA'!AO146</f>
        <v>NO CUMPLE</v>
      </c>
      <c r="AL146" s="6">
        <f>+IF(AK146="NO OFERTADO",0,IF(AK146="NO CUMPLE EV TECNICA",0,IF(AK146="NO CUMPLE",0,IF(AK146="CUMPLE",('PRECIOS UNITARIOS'!$BB146*500)/AJ146))))</f>
        <v>0</v>
      </c>
      <c r="AM146" s="5" t="str">
        <f>+'PRECIOS UNITARIOS'!AF146</f>
        <v/>
      </c>
      <c r="AN146" s="5" t="str">
        <f>+'EV PRECIO REFERENCIA'!AR146</f>
        <v>NO CUMPLE</v>
      </c>
      <c r="AO146" s="6">
        <f>+IF(AN146="NO OFERTADO",0,IF(AN146="NO CUMPLE EV TECNICA",0,IF(AN146="NO CUMPLE",0,IF(AN146="CUMPLE",('PRECIOS UNITARIOS'!$BB146*500)/AM146))))</f>
        <v>0</v>
      </c>
      <c r="AP146" s="5" t="str">
        <f>+'PRECIOS UNITARIOS'!AH146</f>
        <v/>
      </c>
      <c r="AQ146" s="5" t="str">
        <f>+'EV PRECIO REFERENCIA'!AU146</f>
        <v>NO CUMPLE</v>
      </c>
      <c r="AR146" s="6">
        <f>+IF(AQ146="NO OFERTADO",0,IF(AQ146="NO CUMPLE EV TECNICA",0,IF(AQ146="NO CUMPLE",0,IF(AQ146="CUMPLE",('PRECIOS UNITARIOS'!$BB146*500)/AP146))))</f>
        <v>0</v>
      </c>
      <c r="AS146" s="5" t="str">
        <f>+'PRECIOS UNITARIOS'!AJ146</f>
        <v/>
      </c>
      <c r="AT146" s="5" t="str">
        <f>+'EV PRECIO REFERENCIA'!AX146</f>
        <v>NO CUMPLE</v>
      </c>
      <c r="AU146" s="6">
        <f>+IF(AT146="NO OFERTADO",0,IF(AT146="NO CUMPLE EV TECNICA",0,IF(AT146="NO CUMPLE",0,IF(AT146="CUMPLE",('PRECIOS UNITARIOS'!$BB146*500)/AS146))))</f>
        <v>0</v>
      </c>
      <c r="AV146" s="5" t="str">
        <f>+'EV PRECIO REFERENCIA'!AY146</f>
        <v/>
      </c>
      <c r="AW146" s="5" t="str">
        <f>+'EV PRECIO REFERENCIA'!BA146</f>
        <v>NO CUMPLE</v>
      </c>
      <c r="AX146" s="6">
        <f>+IF(AW146="NO OFERTADO",0,IF(AW146="NO CUMPLE EV TECNICA",0,IF(AW146="NO CUMPLE",0,IF(AW146="CUMPLE",('PRECIOS UNITARIOS'!$BB146*500)/AV146))))</f>
        <v>0</v>
      </c>
      <c r="AY146" s="5" t="str">
        <f>+'EV PRECIO REFERENCIA'!BB146</f>
        <v/>
      </c>
      <c r="AZ146" s="5" t="str">
        <f>+'EV PRECIO REFERENCIA'!BD146</f>
        <v>NO CUMPLE</v>
      </c>
      <c r="BA146" s="6">
        <f>+IF(AZ146="NO OFERTADO",0,IF(AZ146="NO CUMPLE EV TECNICA",0,IF(AZ146="NO CUMPLE",0,IF(AZ146="CUMPLE",('PRECIOS UNITARIOS'!$BB146*500)/AY146))))</f>
        <v>0</v>
      </c>
      <c r="BB146" s="5" t="str">
        <f>+'PRECIOS UNITARIOS'!AP146</f>
        <v/>
      </c>
      <c r="BC146" s="5" t="str">
        <f>+'EV PRECIO REFERENCIA'!BG146</f>
        <v>NO CUMPLE</v>
      </c>
      <c r="BD146" s="6">
        <f>+IF(BC146="NO OFERTADO",0,IF(BC146="NO CUMPLE EV TECNICA",0,IF(BC146="NO CUMPLE",0,IF(BC146="CUMPLE",('PRECIOS UNITARIOS'!$BB146*500)/BB146))))</f>
        <v>0</v>
      </c>
      <c r="BE146" s="5" t="str">
        <f>+'PRECIOS UNITARIOS'!AR146</f>
        <v/>
      </c>
      <c r="BF146" s="5" t="str">
        <f>+'EV PRECIO REFERENCIA'!BJ146</f>
        <v>NO CUMPLE</v>
      </c>
      <c r="BG146" s="6">
        <f>+IF(BF146="NO OFERTADO",0,IF(BF146="NO CUMPLE EV TECNICA",0,IF(BF146="NO CUMPLE",0,IF(BF146="CUMPLE",('PRECIOS UNITARIOS'!$BB146*500)/BE146))))</f>
        <v>0</v>
      </c>
      <c r="BH146" s="5" t="str">
        <f>+'EV PRECIO REFERENCIA'!BK146</f>
        <v/>
      </c>
      <c r="BI146" s="5" t="str">
        <f>+'EV PRECIO REFERENCIA'!BM146</f>
        <v>NO CUMPLE</v>
      </c>
      <c r="BJ146" s="6">
        <f>+IF(BI146="NO OFERTADO",0,IF(BI146="NO CUMPLE EV TECNICA",0,IF(BI146="NO CUMPLE",0,IF(BI146="CUMPLE",('PRECIOS UNITARIOS'!$BB146*500)/BH146))))</f>
        <v>0</v>
      </c>
      <c r="BK146" s="5" t="str">
        <f>+'EV PRECIO REFERENCIA'!BQ146</f>
        <v/>
      </c>
      <c r="BL146" s="5" t="str">
        <f>+'EV PRECIO REFERENCIA'!BS146</f>
        <v>NO CUMPLE</v>
      </c>
      <c r="BM146" s="6">
        <f>+IF(BL146="NO OFERTADO",0,IF(BL146="NO CUMPLE EV TECNICA",0,IF(BL146="NO CUMPLE",0,IF(BL146="CUMPLE",('PRECIOS UNITARIOS'!$BB146*500)/BK146))))</f>
        <v>0</v>
      </c>
      <c r="BN146" s="5" t="str">
        <f>+'PRECIOS UNITARIOS'!AX146</f>
        <v/>
      </c>
      <c r="BO146" s="5" t="str">
        <f>+'EV PRECIO REFERENCIA'!BV146</f>
        <v>NO CUMPLE</v>
      </c>
      <c r="BP146" s="6">
        <f>+IF(BO146="NO OFERTADO",0,IF(BO146="NO CUMPLE EV TECNICA",0,IF(BO146="NO CUMPLE",0,IF(BO146="CUMPLE",('PRECIOS UNITARIOS'!$BB146*500)/BN146))))</f>
        <v>0</v>
      </c>
      <c r="BQ146" s="6">
        <f t="shared" si="19"/>
        <v>0</v>
      </c>
      <c r="BR146" s="6" t="s">
        <v>847</v>
      </c>
      <c r="BS146" s="6">
        <v>0</v>
      </c>
      <c r="BT146" s="6" t="s">
        <v>847</v>
      </c>
      <c r="BU146" s="6">
        <v>0</v>
      </c>
      <c r="BV146" s="6" t="s">
        <v>847</v>
      </c>
      <c r="BW146" s="154" t="s">
        <v>823</v>
      </c>
      <c r="BX146" s="3" t="s">
        <v>516</v>
      </c>
    </row>
    <row r="147" spans="1:77" ht="25.5" x14ac:dyDescent="0.2">
      <c r="A147" s="18">
        <f t="shared" si="18"/>
        <v>138</v>
      </c>
      <c r="B147" s="22" t="str">
        <f>VLOOKUP(A147,'PRECIOS UNITARIOS'!A147:B478,2,0)</f>
        <v>DM872</v>
      </c>
      <c r="C147" s="135" t="str">
        <f>VLOOKUP(A147,'PRECIOS UNITARIOS'!A147:C478,3,0)</f>
        <v>PINZA BIOPSIA COLONOSCOPIA DESECHABLE</v>
      </c>
      <c r="D147" s="18">
        <f>VLOOKUP(A147,'PRECIOS UNITARIOS'!A147:D478,4,0)</f>
        <v>1</v>
      </c>
      <c r="E147" s="23" t="str">
        <f>VLOOKUP(A147,'PRECIOS UNITARIOS'!A147:E478,5,0)</f>
        <v>UN</v>
      </c>
      <c r="F147" s="23">
        <f>VLOOKUP(A147,'PRECIOS UNITARIOS'!A147:F478,6,0)</f>
        <v>51170</v>
      </c>
      <c r="G147" s="23">
        <f>VLOOKUP(A147,'PRECIOS UNITARIOS'!A147:G478,7,0)</f>
        <v>2</v>
      </c>
      <c r="H147" s="23">
        <f t="shared" si="20"/>
        <v>102340</v>
      </c>
      <c r="I147" s="5" t="str">
        <f>+'EV PRECIO REFERENCIA'!I147</f>
        <v/>
      </c>
      <c r="J147" s="5" t="str">
        <f>+'EV PRECIO REFERENCIA'!K147</f>
        <v>NO CUMPLE</v>
      </c>
      <c r="K147" s="6">
        <f>+IF(J147="NO OFERTADO",0,IF(J147="NO CUMPLE EV TECNICA",0,IF(J147="NO CUMPLE",0,IF(J147="CUMPLE",('PRECIOS UNITARIOS'!$BB147*500)/I147))))</f>
        <v>0</v>
      </c>
      <c r="L147" s="5" t="str">
        <f>+'EV PRECIO REFERENCIA'!L147</f>
        <v/>
      </c>
      <c r="M147" s="5" t="str">
        <f>+'EV PRECIO REFERENCIA'!N147</f>
        <v>NO CUMPLE</v>
      </c>
      <c r="N147" s="6">
        <f>+IF(M147="NO OFERTADO",0,IF(M147="NO CUMPLE EV TECNICA",0,IF(M147="NO CUMPLE",0,IF(M147="CUMPLE",('PRECIOS UNITARIOS'!$BB147*500)/L147))))</f>
        <v>0</v>
      </c>
      <c r="O147" s="5" t="str">
        <f>+'PRECIOS UNITARIOS'!N147</f>
        <v/>
      </c>
      <c r="P147" s="5" t="str">
        <f>+'EV PRECIO REFERENCIA'!Q147</f>
        <v>NO CUMPLE</v>
      </c>
      <c r="Q147" s="6">
        <f>+IF(P147="NO OFERTADO",0,IF(P147="NO CUMPLE EV TECNICA",0,IF(P147="NO CUMPLE",0,IF(P147="CUMPLE",('PRECIOS UNITARIOS'!$BB147*500)/O147))))</f>
        <v>0</v>
      </c>
      <c r="R147" s="5" t="str">
        <f>+'PRECIOS UNITARIOS'!P147</f>
        <v/>
      </c>
      <c r="S147" s="5" t="str">
        <f>+'EV PRECIO REFERENCIA'!T147</f>
        <v>NO CUMPLE</v>
      </c>
      <c r="T147" s="6">
        <f>+IF(S147="NO OFERTADO",0,IF(S147="NO CUMPLE EV TECNICA",0,IF(S147="NO CUMPLE",0,IF(S147="CUMPLE",('PRECIOS UNITARIOS'!$BB147*500)/R147))))</f>
        <v>0</v>
      </c>
      <c r="U147" s="6" t="str">
        <f>+'EV PRECIO REFERENCIA'!U147</f>
        <v/>
      </c>
      <c r="V147" s="5" t="str">
        <f>+'EV PRECIO REFERENCIA'!W147</f>
        <v>NO CUMPLE</v>
      </c>
      <c r="W147" s="6">
        <f>+IF(V147="NO OFERTADO",0,IF(V147="NO CUMPLE EV TECNICA",0,IF(V147="NO CUMPLE",0,IF(V147="CUMPLE",('PRECIOS UNITARIOS'!$BB147*500)/U147))))</f>
        <v>0</v>
      </c>
      <c r="X147" s="6" t="str">
        <f>+'EV PRECIO REFERENCIA'!X147</f>
        <v/>
      </c>
      <c r="Y147" s="5" t="str">
        <f>+'EV PRECIO REFERENCIA'!Z147</f>
        <v>NO CUMPLE</v>
      </c>
      <c r="Z147" s="6">
        <f>+IF(Y147="NO OFERTADO",0,IF(Y147="NO CUMPLE EV TECNICA",0,IF(Y147="NO CUMPLE",0,IF(Y147="CUMPLE",('PRECIOS UNITARIOS'!$BB147*500)/X147))))</f>
        <v>0</v>
      </c>
      <c r="AA147" s="260" t="str">
        <f>+'PRECIOS UNITARIOS'!X147</f>
        <v/>
      </c>
      <c r="AB147" s="5" t="str">
        <f>+'EV PRECIO REFERENCIA'!AF147</f>
        <v>NO CUMPLE</v>
      </c>
      <c r="AC147" s="6">
        <f>+IF(AB147="NO OFERTADO",0,IF(AB147="NO CUMPLE EV TECNICA",0,IF(AB147="NO CUMPLE",0,IF(AB147="CUMPLE",('PRECIOS UNITARIOS'!$BB147*500)/AA147))))</f>
        <v>0</v>
      </c>
      <c r="AD147" s="5" t="str">
        <f>+'PRECIOS UNITARIOS'!Z147</f>
        <v/>
      </c>
      <c r="AE147" s="5" t="str">
        <f>+'EV PRECIO REFERENCIA'!AI147</f>
        <v>NO CUMPLE</v>
      </c>
      <c r="AF147" s="6">
        <f>+IF(AE147="NO OFERTADO",0,IF(AE147="NO CUMPLE EV TECNICA",0,IF(AE147="NO CUMPLE",0,IF(AE147="CUMPLE",('PRECIOS UNITARIOS'!$BB147*500)/AD147))))</f>
        <v>0</v>
      </c>
      <c r="AG147" s="5" t="str">
        <f>+'PRECIOS UNITARIOS'!AB147</f>
        <v/>
      </c>
      <c r="AH147" s="5" t="str">
        <f>+'EV PRECIO REFERENCIA'!AL147</f>
        <v>NO CUMPLE</v>
      </c>
      <c r="AI147" s="6">
        <f>+IF(AH147="NO OFERTADO",0,IF(AH147="NO CUMPLE EV TECNICA",0,IF(AH147="NO CUMPLE",0,IF(AH147="CUMPLE",('PRECIOS UNITARIOS'!$BB147*500)/AG147))))</f>
        <v>0</v>
      </c>
      <c r="AJ147" s="5" t="str">
        <f>+'PRECIOS UNITARIOS'!AD147</f>
        <v/>
      </c>
      <c r="AK147" s="5" t="str">
        <f>+'EV PRECIO REFERENCIA'!AO147</f>
        <v>NO CUMPLE</v>
      </c>
      <c r="AL147" s="6">
        <f>+IF(AK147="NO OFERTADO",0,IF(AK147="NO CUMPLE EV TECNICA",0,IF(AK147="NO CUMPLE",0,IF(AK147="CUMPLE",('PRECIOS UNITARIOS'!$BB147*500)/AJ147))))</f>
        <v>0</v>
      </c>
      <c r="AM147" s="5" t="str">
        <f>+'PRECIOS UNITARIOS'!AF147</f>
        <v/>
      </c>
      <c r="AN147" s="5" t="str">
        <f>+'EV PRECIO REFERENCIA'!AR147</f>
        <v>NO CUMPLE</v>
      </c>
      <c r="AO147" s="6">
        <f>+IF(AN147="NO OFERTADO",0,IF(AN147="NO CUMPLE EV TECNICA",0,IF(AN147="NO CUMPLE",0,IF(AN147="CUMPLE",('PRECIOS UNITARIOS'!$BB147*500)/AM147))))</f>
        <v>0</v>
      </c>
      <c r="AP147" s="5" t="str">
        <f>+'PRECIOS UNITARIOS'!AH147</f>
        <v/>
      </c>
      <c r="AQ147" s="5" t="str">
        <f>+'EV PRECIO REFERENCIA'!AU147</f>
        <v>NO CUMPLE</v>
      </c>
      <c r="AR147" s="6">
        <f>+IF(AQ147="NO OFERTADO",0,IF(AQ147="NO CUMPLE EV TECNICA",0,IF(AQ147="NO CUMPLE",0,IF(AQ147="CUMPLE",('PRECIOS UNITARIOS'!$BB147*500)/AP147))))</f>
        <v>0</v>
      </c>
      <c r="AS147" s="5" t="str">
        <f>+'PRECIOS UNITARIOS'!AJ147</f>
        <v/>
      </c>
      <c r="AT147" s="5" t="str">
        <f>+'EV PRECIO REFERENCIA'!AX147</f>
        <v>NO CUMPLE</v>
      </c>
      <c r="AU147" s="6">
        <f>+IF(AT147="NO OFERTADO",0,IF(AT147="NO CUMPLE EV TECNICA",0,IF(AT147="NO CUMPLE",0,IF(AT147="CUMPLE",('PRECIOS UNITARIOS'!$BB147*500)/AS147))))</f>
        <v>0</v>
      </c>
      <c r="AV147" s="5" t="str">
        <f>+'EV PRECIO REFERENCIA'!AY147</f>
        <v/>
      </c>
      <c r="AW147" s="5" t="str">
        <f>+'EV PRECIO REFERENCIA'!BA147</f>
        <v>NO CUMPLE</v>
      </c>
      <c r="AX147" s="6">
        <f>+IF(AW147="NO OFERTADO",0,IF(AW147="NO CUMPLE EV TECNICA",0,IF(AW147="NO CUMPLE",0,IF(AW147="CUMPLE",('PRECIOS UNITARIOS'!$BB147*500)/AV147))))</f>
        <v>0</v>
      </c>
      <c r="AY147" s="5" t="str">
        <f>+'EV PRECIO REFERENCIA'!BB147</f>
        <v/>
      </c>
      <c r="AZ147" s="5" t="str">
        <f>+'EV PRECIO REFERENCIA'!BD147</f>
        <v>NO CUMPLE</v>
      </c>
      <c r="BA147" s="6">
        <f>+IF(AZ147="NO OFERTADO",0,IF(AZ147="NO CUMPLE EV TECNICA",0,IF(AZ147="NO CUMPLE",0,IF(AZ147="CUMPLE",('PRECIOS UNITARIOS'!$BB147*500)/AY147))))</f>
        <v>0</v>
      </c>
      <c r="BB147" s="5" t="str">
        <f>+'PRECIOS UNITARIOS'!AP147</f>
        <v/>
      </c>
      <c r="BC147" s="5" t="str">
        <f>+'EV PRECIO REFERENCIA'!BG147</f>
        <v>NO CUMPLE</v>
      </c>
      <c r="BD147" s="6">
        <f>+IF(BC147="NO OFERTADO",0,IF(BC147="NO CUMPLE EV TECNICA",0,IF(BC147="NO CUMPLE",0,IF(BC147="CUMPLE",('PRECIOS UNITARIOS'!$BB147*500)/BB147))))</f>
        <v>0</v>
      </c>
      <c r="BE147" s="5" t="str">
        <f>+'PRECIOS UNITARIOS'!AR147</f>
        <v/>
      </c>
      <c r="BF147" s="5" t="str">
        <f>+'EV PRECIO REFERENCIA'!BJ147</f>
        <v>NO CUMPLE</v>
      </c>
      <c r="BG147" s="6">
        <f>+IF(BF147="NO OFERTADO",0,IF(BF147="NO CUMPLE EV TECNICA",0,IF(BF147="NO CUMPLE",0,IF(BF147="CUMPLE",('PRECIOS UNITARIOS'!$BB147*500)/BE147))))</f>
        <v>0</v>
      </c>
      <c r="BH147" s="5" t="str">
        <f>+'EV PRECIO REFERENCIA'!BK147</f>
        <v/>
      </c>
      <c r="BI147" s="5" t="str">
        <f>+'EV PRECIO REFERENCIA'!BM147</f>
        <v>NO CUMPLE</v>
      </c>
      <c r="BJ147" s="6">
        <f>+IF(BI147="NO OFERTADO",0,IF(BI147="NO CUMPLE EV TECNICA",0,IF(BI147="NO CUMPLE",0,IF(BI147="CUMPLE",('PRECIOS UNITARIOS'!$BB147*500)/BH147))))</f>
        <v>0</v>
      </c>
      <c r="BK147" s="5" t="str">
        <f>+'EV PRECIO REFERENCIA'!BQ147</f>
        <v/>
      </c>
      <c r="BL147" s="5" t="str">
        <f>+'EV PRECIO REFERENCIA'!BS147</f>
        <v>NO CUMPLE</v>
      </c>
      <c r="BM147" s="6">
        <f>+IF(BL147="NO OFERTADO",0,IF(BL147="NO CUMPLE EV TECNICA",0,IF(BL147="NO CUMPLE",0,IF(BL147="CUMPLE",('PRECIOS UNITARIOS'!$BB147*500)/BK147))))</f>
        <v>0</v>
      </c>
      <c r="BN147" s="5" t="str">
        <f>+'PRECIOS UNITARIOS'!AX147</f>
        <v/>
      </c>
      <c r="BO147" s="5" t="str">
        <f>+'EV PRECIO REFERENCIA'!BV147</f>
        <v>NO CUMPLE</v>
      </c>
      <c r="BP147" s="6">
        <f>+IF(BO147="NO OFERTADO",0,IF(BO147="NO CUMPLE EV TECNICA",0,IF(BO147="NO CUMPLE",0,IF(BO147="CUMPLE",('PRECIOS UNITARIOS'!$BB147*500)/BN147))))</f>
        <v>0</v>
      </c>
      <c r="BQ147" s="6">
        <f t="shared" si="19"/>
        <v>0</v>
      </c>
      <c r="BR147" s="6" t="s">
        <v>847</v>
      </c>
      <c r="BS147" s="6">
        <v>0</v>
      </c>
      <c r="BT147" s="6" t="s">
        <v>847</v>
      </c>
      <c r="BU147" s="6">
        <v>0</v>
      </c>
      <c r="BV147" s="6" t="s">
        <v>847</v>
      </c>
      <c r="BW147" s="154" t="s">
        <v>823</v>
      </c>
      <c r="BX147" s="3" t="s">
        <v>517</v>
      </c>
    </row>
    <row r="148" spans="1:77" ht="25.5" x14ac:dyDescent="0.2">
      <c r="A148" s="18">
        <f t="shared" si="18"/>
        <v>139</v>
      </c>
      <c r="B148" s="22" t="str">
        <f>VLOOKUP(A148,'PRECIOS UNITARIOS'!A148:B479,2,0)</f>
        <v>DM1598</v>
      </c>
      <c r="C148" s="135" t="str">
        <f>VLOOKUP(A148,'PRECIOS UNITARIOS'!A148:C479,3,0)</f>
        <v>PINZA BIOSIA PARA GASTROSCOPIA DESECHABLE</v>
      </c>
      <c r="D148" s="18">
        <f>VLOOKUP(A148,'PRECIOS UNITARIOS'!A148:D479,4,0)</f>
        <v>1</v>
      </c>
      <c r="E148" s="23" t="str">
        <f>VLOOKUP(A148,'PRECIOS UNITARIOS'!A148:E479,5,0)</f>
        <v>UN</v>
      </c>
      <c r="F148" s="23">
        <f>VLOOKUP(A148,'PRECIOS UNITARIOS'!A148:F479,6,0)</f>
        <v>51170</v>
      </c>
      <c r="G148" s="23">
        <f>VLOOKUP(A148,'PRECIOS UNITARIOS'!A148:G479,7,0)</f>
        <v>1</v>
      </c>
      <c r="H148" s="23">
        <f t="shared" si="20"/>
        <v>51170</v>
      </c>
      <c r="I148" s="5" t="str">
        <f>+'EV PRECIO REFERENCIA'!I148</f>
        <v/>
      </c>
      <c r="J148" s="5" t="str">
        <f>+'EV PRECIO REFERENCIA'!K148</f>
        <v>NO CUMPLE</v>
      </c>
      <c r="K148" s="6">
        <f>+IF(J148="NO OFERTADO",0,IF(J148="NO CUMPLE EV TECNICA",0,IF(J148="NO CUMPLE",0,IF(J148="CUMPLE",('PRECIOS UNITARIOS'!$BB148*500)/I148))))</f>
        <v>0</v>
      </c>
      <c r="L148" s="5" t="str">
        <f>+'EV PRECIO REFERENCIA'!L148</f>
        <v/>
      </c>
      <c r="M148" s="5" t="str">
        <f>+'EV PRECIO REFERENCIA'!N148</f>
        <v>NO CUMPLE</v>
      </c>
      <c r="N148" s="6">
        <f>+IF(M148="NO OFERTADO",0,IF(M148="NO CUMPLE EV TECNICA",0,IF(M148="NO CUMPLE",0,IF(M148="CUMPLE",('PRECIOS UNITARIOS'!$BB148*500)/L148))))</f>
        <v>0</v>
      </c>
      <c r="O148" s="5" t="str">
        <f>+'PRECIOS UNITARIOS'!N148</f>
        <v/>
      </c>
      <c r="P148" s="5" t="str">
        <f>+'EV PRECIO REFERENCIA'!Q148</f>
        <v>NO CUMPLE</v>
      </c>
      <c r="Q148" s="6">
        <f>+IF(P148="NO OFERTADO",0,IF(P148="NO CUMPLE EV TECNICA",0,IF(P148="NO CUMPLE",0,IF(P148="CUMPLE",('PRECIOS UNITARIOS'!$BB148*500)/O148))))</f>
        <v>0</v>
      </c>
      <c r="R148" s="5" t="str">
        <f>+'PRECIOS UNITARIOS'!P148</f>
        <v/>
      </c>
      <c r="S148" s="5" t="str">
        <f>+'EV PRECIO REFERENCIA'!T148</f>
        <v>NO CUMPLE</v>
      </c>
      <c r="T148" s="6">
        <f>+IF(S148="NO OFERTADO",0,IF(S148="NO CUMPLE EV TECNICA",0,IF(S148="NO CUMPLE",0,IF(S148="CUMPLE",('PRECIOS UNITARIOS'!$BB148*500)/R148))))</f>
        <v>0</v>
      </c>
      <c r="U148" s="6" t="str">
        <f>+'EV PRECIO REFERENCIA'!U148</f>
        <v/>
      </c>
      <c r="V148" s="5" t="str">
        <f>+'EV PRECIO REFERENCIA'!W148</f>
        <v>NO CUMPLE</v>
      </c>
      <c r="W148" s="6">
        <f>+IF(V148="NO OFERTADO",0,IF(V148="NO CUMPLE EV TECNICA",0,IF(V148="NO CUMPLE",0,IF(V148="CUMPLE",('PRECIOS UNITARIOS'!$BB148*500)/U148))))</f>
        <v>0</v>
      </c>
      <c r="X148" s="6" t="str">
        <f>+'EV PRECIO REFERENCIA'!X148</f>
        <v/>
      </c>
      <c r="Y148" s="5" t="str">
        <f>+'EV PRECIO REFERENCIA'!Z148</f>
        <v>NO CUMPLE</v>
      </c>
      <c r="Z148" s="6">
        <f>+IF(Y148="NO OFERTADO",0,IF(Y148="NO CUMPLE EV TECNICA",0,IF(Y148="NO CUMPLE",0,IF(Y148="CUMPLE",('PRECIOS UNITARIOS'!$BB148*500)/X148))))</f>
        <v>0</v>
      </c>
      <c r="AA148" s="260" t="str">
        <f>+'PRECIOS UNITARIOS'!X148</f>
        <v/>
      </c>
      <c r="AB148" s="5" t="str">
        <f>+'EV PRECIO REFERENCIA'!AF148</f>
        <v>NO CUMPLE</v>
      </c>
      <c r="AC148" s="6">
        <f>+IF(AB148="NO OFERTADO",0,IF(AB148="NO CUMPLE EV TECNICA",0,IF(AB148="NO CUMPLE",0,IF(AB148="CUMPLE",('PRECIOS UNITARIOS'!$BB148*500)/AA148))))</f>
        <v>0</v>
      </c>
      <c r="AD148" s="5" t="str">
        <f>+'PRECIOS UNITARIOS'!Z148</f>
        <v/>
      </c>
      <c r="AE148" s="5" t="str">
        <f>+'EV PRECIO REFERENCIA'!AI148</f>
        <v>NO CUMPLE</v>
      </c>
      <c r="AF148" s="6">
        <f>+IF(AE148="NO OFERTADO",0,IF(AE148="NO CUMPLE EV TECNICA",0,IF(AE148="NO CUMPLE",0,IF(AE148="CUMPLE",('PRECIOS UNITARIOS'!$BB148*500)/AD148))))</f>
        <v>0</v>
      </c>
      <c r="AG148" s="5" t="str">
        <f>+'PRECIOS UNITARIOS'!AB148</f>
        <v/>
      </c>
      <c r="AH148" s="5" t="str">
        <f>+'EV PRECIO REFERENCIA'!AL148</f>
        <v>NO CUMPLE</v>
      </c>
      <c r="AI148" s="6">
        <f>+IF(AH148="NO OFERTADO",0,IF(AH148="NO CUMPLE EV TECNICA",0,IF(AH148="NO CUMPLE",0,IF(AH148="CUMPLE",('PRECIOS UNITARIOS'!$BB148*500)/AG148))))</f>
        <v>0</v>
      </c>
      <c r="AJ148" s="5" t="str">
        <f>+'PRECIOS UNITARIOS'!AD148</f>
        <v/>
      </c>
      <c r="AK148" s="5" t="str">
        <f>+'EV PRECIO REFERENCIA'!AO148</f>
        <v>NO CUMPLE</v>
      </c>
      <c r="AL148" s="6">
        <f>+IF(AK148="NO OFERTADO",0,IF(AK148="NO CUMPLE EV TECNICA",0,IF(AK148="NO CUMPLE",0,IF(AK148="CUMPLE",('PRECIOS UNITARIOS'!$BB148*500)/AJ148))))</f>
        <v>0</v>
      </c>
      <c r="AM148" s="5" t="str">
        <f>+'PRECIOS UNITARIOS'!AF148</f>
        <v/>
      </c>
      <c r="AN148" s="5" t="str">
        <f>+'EV PRECIO REFERENCIA'!AR148</f>
        <v>NO CUMPLE</v>
      </c>
      <c r="AO148" s="6">
        <f>+IF(AN148="NO OFERTADO",0,IF(AN148="NO CUMPLE EV TECNICA",0,IF(AN148="NO CUMPLE",0,IF(AN148="CUMPLE",('PRECIOS UNITARIOS'!$BB148*500)/AM148))))</f>
        <v>0</v>
      </c>
      <c r="AP148" s="5" t="str">
        <f>+'PRECIOS UNITARIOS'!AH148</f>
        <v/>
      </c>
      <c r="AQ148" s="5" t="str">
        <f>+'EV PRECIO REFERENCIA'!AU148</f>
        <v>NO CUMPLE</v>
      </c>
      <c r="AR148" s="6">
        <f>+IF(AQ148="NO OFERTADO",0,IF(AQ148="NO CUMPLE EV TECNICA",0,IF(AQ148="NO CUMPLE",0,IF(AQ148="CUMPLE",('PRECIOS UNITARIOS'!$BB148*500)/AP148))))</f>
        <v>0</v>
      </c>
      <c r="AS148" s="5" t="str">
        <f>+'PRECIOS UNITARIOS'!AJ148</f>
        <v/>
      </c>
      <c r="AT148" s="5" t="str">
        <f>+'EV PRECIO REFERENCIA'!AX148</f>
        <v>NO CUMPLE</v>
      </c>
      <c r="AU148" s="6">
        <f>+IF(AT148="NO OFERTADO",0,IF(AT148="NO CUMPLE EV TECNICA",0,IF(AT148="NO CUMPLE",0,IF(AT148="CUMPLE",('PRECIOS UNITARIOS'!$BB148*500)/AS148))))</f>
        <v>0</v>
      </c>
      <c r="AV148" s="5" t="str">
        <f>+'EV PRECIO REFERENCIA'!AY148</f>
        <v/>
      </c>
      <c r="AW148" s="5" t="str">
        <f>+'EV PRECIO REFERENCIA'!BA148</f>
        <v>NO CUMPLE</v>
      </c>
      <c r="AX148" s="6">
        <f>+IF(AW148="NO OFERTADO",0,IF(AW148="NO CUMPLE EV TECNICA",0,IF(AW148="NO CUMPLE",0,IF(AW148="CUMPLE",('PRECIOS UNITARIOS'!$BB148*500)/AV148))))</f>
        <v>0</v>
      </c>
      <c r="AY148" s="5" t="str">
        <f>+'EV PRECIO REFERENCIA'!BB148</f>
        <v/>
      </c>
      <c r="AZ148" s="5" t="str">
        <f>+'EV PRECIO REFERENCIA'!BD148</f>
        <v>NO CUMPLE</v>
      </c>
      <c r="BA148" s="6">
        <f>+IF(AZ148="NO OFERTADO",0,IF(AZ148="NO CUMPLE EV TECNICA",0,IF(AZ148="NO CUMPLE",0,IF(AZ148="CUMPLE",('PRECIOS UNITARIOS'!$BB148*500)/AY148))))</f>
        <v>0</v>
      </c>
      <c r="BB148" s="5" t="str">
        <f>+'PRECIOS UNITARIOS'!AP148</f>
        <v/>
      </c>
      <c r="BC148" s="5" t="str">
        <f>+'EV PRECIO REFERENCIA'!BG148</f>
        <v>NO CUMPLE</v>
      </c>
      <c r="BD148" s="6">
        <f>+IF(BC148="NO OFERTADO",0,IF(BC148="NO CUMPLE EV TECNICA",0,IF(BC148="NO CUMPLE",0,IF(BC148="CUMPLE",('PRECIOS UNITARIOS'!$BB148*500)/BB148))))</f>
        <v>0</v>
      </c>
      <c r="BE148" s="5" t="str">
        <f>+'PRECIOS UNITARIOS'!AR148</f>
        <v/>
      </c>
      <c r="BF148" s="5" t="str">
        <f>+'EV PRECIO REFERENCIA'!BJ148</f>
        <v>NO CUMPLE</v>
      </c>
      <c r="BG148" s="6">
        <f>+IF(BF148="NO OFERTADO",0,IF(BF148="NO CUMPLE EV TECNICA",0,IF(BF148="NO CUMPLE",0,IF(BF148="CUMPLE",('PRECIOS UNITARIOS'!$BB148*500)/BE148))))</f>
        <v>0</v>
      </c>
      <c r="BH148" s="5" t="str">
        <f>+'EV PRECIO REFERENCIA'!BK148</f>
        <v/>
      </c>
      <c r="BI148" s="5" t="str">
        <f>+'EV PRECIO REFERENCIA'!BM148</f>
        <v>NO CUMPLE</v>
      </c>
      <c r="BJ148" s="6">
        <f>+IF(BI148="NO OFERTADO",0,IF(BI148="NO CUMPLE EV TECNICA",0,IF(BI148="NO CUMPLE",0,IF(BI148="CUMPLE",('PRECIOS UNITARIOS'!$BB148*500)/BH148))))</f>
        <v>0</v>
      </c>
      <c r="BK148" s="5" t="str">
        <f>+'EV PRECIO REFERENCIA'!BQ148</f>
        <v/>
      </c>
      <c r="BL148" s="5" t="str">
        <f>+'EV PRECIO REFERENCIA'!BS148</f>
        <v>NO CUMPLE</v>
      </c>
      <c r="BM148" s="6">
        <f>+IF(BL148="NO OFERTADO",0,IF(BL148="NO CUMPLE EV TECNICA",0,IF(BL148="NO CUMPLE",0,IF(BL148="CUMPLE",('PRECIOS UNITARIOS'!$BB148*500)/BK148))))</f>
        <v>0</v>
      </c>
      <c r="BN148" s="5" t="str">
        <f>+'PRECIOS UNITARIOS'!AX148</f>
        <v/>
      </c>
      <c r="BO148" s="5" t="str">
        <f>+'EV PRECIO REFERENCIA'!BV148</f>
        <v>NO CUMPLE</v>
      </c>
      <c r="BP148" s="6">
        <f>+IF(BO148="NO OFERTADO",0,IF(BO148="NO CUMPLE EV TECNICA",0,IF(BO148="NO CUMPLE",0,IF(BO148="CUMPLE",('PRECIOS UNITARIOS'!$BB148*500)/BN148))))</f>
        <v>0</v>
      </c>
      <c r="BQ148" s="6">
        <f t="shared" si="19"/>
        <v>0</v>
      </c>
      <c r="BR148" s="6" t="s">
        <v>847</v>
      </c>
      <c r="BS148" s="6">
        <v>0</v>
      </c>
      <c r="BT148" s="6" t="s">
        <v>847</v>
      </c>
      <c r="BU148" s="6">
        <v>0</v>
      </c>
      <c r="BV148" s="6" t="s">
        <v>847</v>
      </c>
      <c r="BW148" s="154" t="s">
        <v>823</v>
      </c>
      <c r="BX148" s="3" t="s">
        <v>518</v>
      </c>
    </row>
    <row r="149" spans="1:77" ht="76.5" x14ac:dyDescent="0.2">
      <c r="A149" s="18">
        <f t="shared" si="18"/>
        <v>140</v>
      </c>
      <c r="B149" s="22" t="str">
        <f>VLOOKUP(A149,'PRECIOS UNITARIOS'!A149:B480,2,0)</f>
        <v>DM871</v>
      </c>
      <c r="C149" s="135" t="str">
        <f>VLOOKUP(A149,'PRECIOS UNITARIOS'!A149:C480,3,0)</f>
        <v>PINZA DE BIOPSIA GASTRICA DESECHABLE LONGITID 160CM- DIAMETRO DE 2,3CM SIN ESTILETE DE COPA OVAL DE UN SOLO USO CON LAS SIGUIENTES CARACTERISTICAS: ESPIRAL RECUBIERTA, MANDIBULAS DE ACERO INOXIDABLE, FENESTRADA.</v>
      </c>
      <c r="D149" s="18">
        <f>VLOOKUP(A149,'PRECIOS UNITARIOS'!A149:D480,4,0)</f>
        <v>1</v>
      </c>
      <c r="E149" s="23" t="str">
        <f>VLOOKUP(A149,'PRECIOS UNITARIOS'!A149:E480,5,0)</f>
        <v>UN</v>
      </c>
      <c r="F149" s="23">
        <f>VLOOKUP(A149,'PRECIOS UNITARIOS'!A149:F480,6,0)</f>
        <v>51170</v>
      </c>
      <c r="G149" s="23">
        <f>VLOOKUP(A149,'PRECIOS UNITARIOS'!A149:G480,7,0)</f>
        <v>5</v>
      </c>
      <c r="H149" s="23">
        <f t="shared" si="20"/>
        <v>255850</v>
      </c>
      <c r="I149" s="5" t="str">
        <f>+'EV PRECIO REFERENCIA'!I149</f>
        <v/>
      </c>
      <c r="J149" s="5" t="str">
        <f>+'EV PRECIO REFERENCIA'!K149</f>
        <v>NO CUMPLE</v>
      </c>
      <c r="K149" s="6">
        <f>+IF(J149="NO OFERTADO",0,IF(J149="NO CUMPLE EV TECNICA",0,IF(J149="NO CUMPLE",0,IF(J149="CUMPLE",('PRECIOS UNITARIOS'!$BB149*500)/I149))))</f>
        <v>0</v>
      </c>
      <c r="L149" s="5" t="str">
        <f>+'EV PRECIO REFERENCIA'!L149</f>
        <v/>
      </c>
      <c r="M149" s="5" t="str">
        <f>+'EV PRECIO REFERENCIA'!N149</f>
        <v>NO CUMPLE</v>
      </c>
      <c r="N149" s="6">
        <f>+IF(M149="NO OFERTADO",0,IF(M149="NO CUMPLE EV TECNICA",0,IF(M149="NO CUMPLE",0,IF(M149="CUMPLE",('PRECIOS UNITARIOS'!$BB149*500)/L149))))</f>
        <v>0</v>
      </c>
      <c r="O149" s="5" t="str">
        <f>+'PRECIOS UNITARIOS'!N149</f>
        <v/>
      </c>
      <c r="P149" s="5" t="str">
        <f>+'EV PRECIO REFERENCIA'!Q149</f>
        <v>NO CUMPLE</v>
      </c>
      <c r="Q149" s="6">
        <f>+IF(P149="NO OFERTADO",0,IF(P149="NO CUMPLE EV TECNICA",0,IF(P149="NO CUMPLE",0,IF(P149="CUMPLE",('PRECIOS UNITARIOS'!$BB149*500)/O149))))</f>
        <v>0</v>
      </c>
      <c r="R149" s="5" t="str">
        <f>+'PRECIOS UNITARIOS'!P149</f>
        <v/>
      </c>
      <c r="S149" s="5" t="str">
        <f>+'EV PRECIO REFERENCIA'!T149</f>
        <v>NO CUMPLE</v>
      </c>
      <c r="T149" s="6">
        <f>+IF(S149="NO OFERTADO",0,IF(S149="NO CUMPLE EV TECNICA",0,IF(S149="NO CUMPLE",0,IF(S149="CUMPLE",('PRECIOS UNITARIOS'!$BB149*500)/R149))))</f>
        <v>0</v>
      </c>
      <c r="U149" s="6" t="str">
        <f>+'EV PRECIO REFERENCIA'!U149</f>
        <v/>
      </c>
      <c r="V149" s="5" t="str">
        <f>+'EV PRECIO REFERENCIA'!W149</f>
        <v>NO CUMPLE</v>
      </c>
      <c r="W149" s="6">
        <f>+IF(V149="NO OFERTADO",0,IF(V149="NO CUMPLE EV TECNICA",0,IF(V149="NO CUMPLE",0,IF(V149="CUMPLE",('PRECIOS UNITARIOS'!$BB149*500)/U149))))</f>
        <v>0</v>
      </c>
      <c r="X149" s="6" t="str">
        <f>+'EV PRECIO REFERENCIA'!X149</f>
        <v/>
      </c>
      <c r="Y149" s="5" t="str">
        <f>+'EV PRECIO REFERENCIA'!Z149</f>
        <v>NO CUMPLE</v>
      </c>
      <c r="Z149" s="6">
        <f>+IF(Y149="NO OFERTADO",0,IF(Y149="NO CUMPLE EV TECNICA",0,IF(Y149="NO CUMPLE",0,IF(Y149="CUMPLE",('PRECIOS UNITARIOS'!$BB149*500)/X149))))</f>
        <v>0</v>
      </c>
      <c r="AA149" s="260" t="str">
        <f>+'PRECIOS UNITARIOS'!X149</f>
        <v/>
      </c>
      <c r="AB149" s="5" t="str">
        <f>+'EV PRECIO REFERENCIA'!AF149</f>
        <v>NO CUMPLE</v>
      </c>
      <c r="AC149" s="6">
        <f>+IF(AB149="NO OFERTADO",0,IF(AB149="NO CUMPLE EV TECNICA",0,IF(AB149="NO CUMPLE",0,IF(AB149="CUMPLE",('PRECIOS UNITARIOS'!$BB149*500)/AA149))))</f>
        <v>0</v>
      </c>
      <c r="AD149" s="5" t="str">
        <f>+'PRECIOS UNITARIOS'!Z149</f>
        <v/>
      </c>
      <c r="AE149" s="5" t="str">
        <f>+'EV PRECIO REFERENCIA'!AI149</f>
        <v>NO CUMPLE</v>
      </c>
      <c r="AF149" s="6">
        <f>+IF(AE149="NO OFERTADO",0,IF(AE149="NO CUMPLE EV TECNICA",0,IF(AE149="NO CUMPLE",0,IF(AE149="CUMPLE",('PRECIOS UNITARIOS'!$BB149*500)/AD149))))</f>
        <v>0</v>
      </c>
      <c r="AG149" s="5" t="str">
        <f>+'PRECIOS UNITARIOS'!AB149</f>
        <v/>
      </c>
      <c r="AH149" s="5" t="str">
        <f>+'EV PRECIO REFERENCIA'!AL149</f>
        <v>NO CUMPLE</v>
      </c>
      <c r="AI149" s="6">
        <f>+IF(AH149="NO OFERTADO",0,IF(AH149="NO CUMPLE EV TECNICA",0,IF(AH149="NO CUMPLE",0,IF(AH149="CUMPLE",('PRECIOS UNITARIOS'!$BB149*500)/AG149))))</f>
        <v>0</v>
      </c>
      <c r="AJ149" s="5" t="str">
        <f>+'PRECIOS UNITARIOS'!AD149</f>
        <v/>
      </c>
      <c r="AK149" s="5" t="str">
        <f>+'EV PRECIO REFERENCIA'!AO149</f>
        <v>NO CUMPLE</v>
      </c>
      <c r="AL149" s="6">
        <f>+IF(AK149="NO OFERTADO",0,IF(AK149="NO CUMPLE EV TECNICA",0,IF(AK149="NO CUMPLE",0,IF(AK149="CUMPLE",('PRECIOS UNITARIOS'!$BB149*500)/AJ149))))</f>
        <v>0</v>
      </c>
      <c r="AM149" s="5" t="str">
        <f>+'PRECIOS UNITARIOS'!AF149</f>
        <v/>
      </c>
      <c r="AN149" s="5" t="str">
        <f>+'EV PRECIO REFERENCIA'!AR149</f>
        <v>NO CUMPLE</v>
      </c>
      <c r="AO149" s="6">
        <f>+IF(AN149="NO OFERTADO",0,IF(AN149="NO CUMPLE EV TECNICA",0,IF(AN149="NO CUMPLE",0,IF(AN149="CUMPLE",('PRECIOS UNITARIOS'!$BB149*500)/AM149))))</f>
        <v>0</v>
      </c>
      <c r="AP149" s="5" t="str">
        <f>+'PRECIOS UNITARIOS'!AH149</f>
        <v/>
      </c>
      <c r="AQ149" s="5" t="str">
        <f>+'EV PRECIO REFERENCIA'!AU149</f>
        <v>NO CUMPLE</v>
      </c>
      <c r="AR149" s="6">
        <f>+IF(AQ149="NO OFERTADO",0,IF(AQ149="NO CUMPLE EV TECNICA",0,IF(AQ149="NO CUMPLE",0,IF(AQ149="CUMPLE",('PRECIOS UNITARIOS'!$BB149*500)/AP149))))</f>
        <v>0</v>
      </c>
      <c r="AS149" s="5" t="str">
        <f>+'PRECIOS UNITARIOS'!AJ149</f>
        <v/>
      </c>
      <c r="AT149" s="5" t="str">
        <f>+'EV PRECIO REFERENCIA'!AX149</f>
        <v>NO CUMPLE</v>
      </c>
      <c r="AU149" s="6">
        <f>+IF(AT149="NO OFERTADO",0,IF(AT149="NO CUMPLE EV TECNICA",0,IF(AT149="NO CUMPLE",0,IF(AT149="CUMPLE",('PRECIOS UNITARIOS'!$BB149*500)/AS149))))</f>
        <v>0</v>
      </c>
      <c r="AV149" s="5" t="str">
        <f>+'EV PRECIO REFERENCIA'!AY149</f>
        <v/>
      </c>
      <c r="AW149" s="5" t="str">
        <f>+'EV PRECIO REFERENCIA'!BA149</f>
        <v>NO CUMPLE</v>
      </c>
      <c r="AX149" s="6">
        <f>+IF(AW149="NO OFERTADO",0,IF(AW149="NO CUMPLE EV TECNICA",0,IF(AW149="NO CUMPLE",0,IF(AW149="CUMPLE",('PRECIOS UNITARIOS'!$BB149*500)/AV149))))</f>
        <v>0</v>
      </c>
      <c r="AY149" s="5" t="str">
        <f>+'EV PRECIO REFERENCIA'!BB149</f>
        <v/>
      </c>
      <c r="AZ149" s="5" t="str">
        <f>+'EV PRECIO REFERENCIA'!BD149</f>
        <v>NO CUMPLE</v>
      </c>
      <c r="BA149" s="6">
        <f>+IF(AZ149="NO OFERTADO",0,IF(AZ149="NO CUMPLE EV TECNICA",0,IF(AZ149="NO CUMPLE",0,IF(AZ149="CUMPLE",('PRECIOS UNITARIOS'!$BB149*500)/AY149))))</f>
        <v>0</v>
      </c>
      <c r="BB149" s="5" t="str">
        <f>+'PRECIOS UNITARIOS'!AP149</f>
        <v/>
      </c>
      <c r="BC149" s="5" t="str">
        <f>+'EV PRECIO REFERENCIA'!BG149</f>
        <v>NO CUMPLE</v>
      </c>
      <c r="BD149" s="6">
        <f>+IF(BC149="NO OFERTADO",0,IF(BC149="NO CUMPLE EV TECNICA",0,IF(BC149="NO CUMPLE",0,IF(BC149="CUMPLE",('PRECIOS UNITARIOS'!$BB149*500)/BB149))))</f>
        <v>0</v>
      </c>
      <c r="BE149" s="5" t="str">
        <f>+'PRECIOS UNITARIOS'!AR149</f>
        <v/>
      </c>
      <c r="BF149" s="5" t="str">
        <f>+'EV PRECIO REFERENCIA'!BJ149</f>
        <v>NO CUMPLE</v>
      </c>
      <c r="BG149" s="6">
        <f>+IF(BF149="NO OFERTADO",0,IF(BF149="NO CUMPLE EV TECNICA",0,IF(BF149="NO CUMPLE",0,IF(BF149="CUMPLE",('PRECIOS UNITARIOS'!$BB149*500)/BE149))))</f>
        <v>0</v>
      </c>
      <c r="BH149" s="5" t="str">
        <f>+'EV PRECIO REFERENCIA'!BK149</f>
        <v/>
      </c>
      <c r="BI149" s="5" t="str">
        <f>+'EV PRECIO REFERENCIA'!BM149</f>
        <v>NO CUMPLE</v>
      </c>
      <c r="BJ149" s="6">
        <f>+IF(BI149="NO OFERTADO",0,IF(BI149="NO CUMPLE EV TECNICA",0,IF(BI149="NO CUMPLE",0,IF(BI149="CUMPLE",('PRECIOS UNITARIOS'!$BB149*500)/BH149))))</f>
        <v>0</v>
      </c>
      <c r="BK149" s="5" t="str">
        <f>+'EV PRECIO REFERENCIA'!BQ149</f>
        <v/>
      </c>
      <c r="BL149" s="5" t="str">
        <f>+'EV PRECIO REFERENCIA'!BS149</f>
        <v>NO CUMPLE</v>
      </c>
      <c r="BM149" s="6">
        <f>+IF(BL149="NO OFERTADO",0,IF(BL149="NO CUMPLE EV TECNICA",0,IF(BL149="NO CUMPLE",0,IF(BL149="CUMPLE",('PRECIOS UNITARIOS'!$BB149*500)/BK149))))</f>
        <v>0</v>
      </c>
      <c r="BN149" s="5" t="str">
        <f>+'PRECIOS UNITARIOS'!AX149</f>
        <v/>
      </c>
      <c r="BO149" s="5" t="str">
        <f>+'EV PRECIO REFERENCIA'!BV149</f>
        <v>NO CUMPLE</v>
      </c>
      <c r="BP149" s="6">
        <f>+IF(BO149="NO OFERTADO",0,IF(BO149="NO CUMPLE EV TECNICA",0,IF(BO149="NO CUMPLE",0,IF(BO149="CUMPLE",('PRECIOS UNITARIOS'!$BB149*500)/BN149))))</f>
        <v>0</v>
      </c>
      <c r="BQ149" s="6">
        <f t="shared" si="19"/>
        <v>0</v>
      </c>
      <c r="BR149" s="6" t="s">
        <v>847</v>
      </c>
      <c r="BS149" s="6">
        <v>0</v>
      </c>
      <c r="BT149" s="6" t="s">
        <v>847</v>
      </c>
      <c r="BU149" s="6">
        <v>0</v>
      </c>
      <c r="BV149" s="6" t="s">
        <v>847</v>
      </c>
      <c r="BW149" s="154" t="s">
        <v>823</v>
      </c>
      <c r="BX149" s="3" t="s">
        <v>519</v>
      </c>
    </row>
    <row r="150" spans="1:77" ht="89.25" x14ac:dyDescent="0.2">
      <c r="A150" s="18">
        <f t="shared" si="18"/>
        <v>141</v>
      </c>
      <c r="B150" s="22" t="str">
        <f>VLOOKUP(A150,'PRECIOS UNITARIOS'!A150:B481,2,0)</f>
        <v>DM869</v>
      </c>
      <c r="C150" s="135" t="str">
        <f>VLOOKUP(A150,'PRECIOS UNITARIOS'!A150:C481,3,0)</f>
        <v>PINZA DE BIOPSIA PARA COLON DESECHABLE LONGITIDUD 230CM- DIAMETRO DE 2,3CM SIN ESTILETE DE COPA OVAL DE UN SOLO USO CON LAS SIGUIENTES CARACTERISTICAS: ESPIRAL RECUBIERTA, MANDIBULAS DE ACERO INOXIDABLE, FENESTRADA</v>
      </c>
      <c r="D150" s="18">
        <f>VLOOKUP(A150,'PRECIOS UNITARIOS'!A150:D481,4,0)</f>
        <v>1</v>
      </c>
      <c r="E150" s="23" t="str">
        <f>VLOOKUP(A150,'PRECIOS UNITARIOS'!A150:E481,5,0)</f>
        <v>UN</v>
      </c>
      <c r="F150" s="23">
        <f>VLOOKUP(A150,'PRECIOS UNITARIOS'!A150:F481,6,0)</f>
        <v>51170</v>
      </c>
      <c r="G150" s="23">
        <f>VLOOKUP(A150,'PRECIOS UNITARIOS'!A150:G481,7,0)</f>
        <v>1</v>
      </c>
      <c r="H150" s="23">
        <f t="shared" si="20"/>
        <v>51170</v>
      </c>
      <c r="I150" s="5" t="str">
        <f>+'EV PRECIO REFERENCIA'!I150</f>
        <v/>
      </c>
      <c r="J150" s="5" t="str">
        <f>+'EV PRECIO REFERENCIA'!K150</f>
        <v>NO CUMPLE</v>
      </c>
      <c r="K150" s="6">
        <f>+IF(J150="NO OFERTADO",0,IF(J150="NO CUMPLE EV TECNICA",0,IF(J150="NO CUMPLE",0,IF(J150="CUMPLE",('PRECIOS UNITARIOS'!$BB150*500)/I150))))</f>
        <v>0</v>
      </c>
      <c r="L150" s="5" t="str">
        <f>+'EV PRECIO REFERENCIA'!L150</f>
        <v/>
      </c>
      <c r="M150" s="5" t="str">
        <f>+'EV PRECIO REFERENCIA'!N150</f>
        <v>NO CUMPLE</v>
      </c>
      <c r="N150" s="6">
        <f>+IF(M150="NO OFERTADO",0,IF(M150="NO CUMPLE EV TECNICA",0,IF(M150="NO CUMPLE",0,IF(M150="CUMPLE",('PRECIOS UNITARIOS'!$BB150*500)/L150))))</f>
        <v>0</v>
      </c>
      <c r="O150" s="5" t="str">
        <f>+'PRECIOS UNITARIOS'!N150</f>
        <v/>
      </c>
      <c r="P150" s="5" t="str">
        <f>+'EV PRECIO REFERENCIA'!Q150</f>
        <v>NO CUMPLE</v>
      </c>
      <c r="Q150" s="6">
        <f>+IF(P150="NO OFERTADO",0,IF(P150="NO CUMPLE EV TECNICA",0,IF(P150="NO CUMPLE",0,IF(P150="CUMPLE",('PRECIOS UNITARIOS'!$BB150*500)/O150))))</f>
        <v>0</v>
      </c>
      <c r="R150" s="5" t="str">
        <f>+'PRECIOS UNITARIOS'!P150</f>
        <v/>
      </c>
      <c r="S150" s="5" t="str">
        <f>+'EV PRECIO REFERENCIA'!T150</f>
        <v>NO CUMPLE</v>
      </c>
      <c r="T150" s="6">
        <f>+IF(S150="NO OFERTADO",0,IF(S150="NO CUMPLE EV TECNICA",0,IF(S150="NO CUMPLE",0,IF(S150="CUMPLE",('PRECIOS UNITARIOS'!$BB150*500)/R150))))</f>
        <v>0</v>
      </c>
      <c r="U150" s="6" t="str">
        <f>+'EV PRECIO REFERENCIA'!U150</f>
        <v/>
      </c>
      <c r="V150" s="5" t="str">
        <f>+'EV PRECIO REFERENCIA'!W150</f>
        <v>NO CUMPLE</v>
      </c>
      <c r="W150" s="6">
        <f>+IF(V150="NO OFERTADO",0,IF(V150="NO CUMPLE EV TECNICA",0,IF(V150="NO CUMPLE",0,IF(V150="CUMPLE",('PRECIOS UNITARIOS'!$BB150*500)/U150))))</f>
        <v>0</v>
      </c>
      <c r="X150" s="6" t="str">
        <f>+'EV PRECIO REFERENCIA'!X150</f>
        <v/>
      </c>
      <c r="Y150" s="5" t="str">
        <f>+'EV PRECIO REFERENCIA'!Z150</f>
        <v>NO CUMPLE</v>
      </c>
      <c r="Z150" s="6">
        <f>+IF(Y150="NO OFERTADO",0,IF(Y150="NO CUMPLE EV TECNICA",0,IF(Y150="NO CUMPLE",0,IF(Y150="CUMPLE",('PRECIOS UNITARIOS'!$BB150*500)/X150))))</f>
        <v>0</v>
      </c>
      <c r="AA150" s="260" t="str">
        <f>+'PRECIOS UNITARIOS'!X150</f>
        <v/>
      </c>
      <c r="AB150" s="5" t="str">
        <f>+'EV PRECIO REFERENCIA'!AF150</f>
        <v>NO CUMPLE</v>
      </c>
      <c r="AC150" s="6">
        <f>+IF(AB150="NO OFERTADO",0,IF(AB150="NO CUMPLE EV TECNICA",0,IF(AB150="NO CUMPLE",0,IF(AB150="CUMPLE",('PRECIOS UNITARIOS'!$BB150*500)/AA150))))</f>
        <v>0</v>
      </c>
      <c r="AD150" s="5" t="str">
        <f>+'PRECIOS UNITARIOS'!Z150</f>
        <v/>
      </c>
      <c r="AE150" s="5" t="str">
        <f>+'EV PRECIO REFERENCIA'!AI150</f>
        <v>NO CUMPLE</v>
      </c>
      <c r="AF150" s="6">
        <f>+IF(AE150="NO OFERTADO",0,IF(AE150="NO CUMPLE EV TECNICA",0,IF(AE150="NO CUMPLE",0,IF(AE150="CUMPLE",('PRECIOS UNITARIOS'!$BB150*500)/AD150))))</f>
        <v>0</v>
      </c>
      <c r="AG150" s="5" t="str">
        <f>+'PRECIOS UNITARIOS'!AB150</f>
        <v/>
      </c>
      <c r="AH150" s="5" t="str">
        <f>+'EV PRECIO REFERENCIA'!AL150</f>
        <v>NO CUMPLE</v>
      </c>
      <c r="AI150" s="6">
        <f>+IF(AH150="NO OFERTADO",0,IF(AH150="NO CUMPLE EV TECNICA",0,IF(AH150="NO CUMPLE",0,IF(AH150="CUMPLE",('PRECIOS UNITARIOS'!$BB150*500)/AG150))))</f>
        <v>0</v>
      </c>
      <c r="AJ150" s="5" t="str">
        <f>+'PRECIOS UNITARIOS'!AD150</f>
        <v/>
      </c>
      <c r="AK150" s="5" t="str">
        <f>+'EV PRECIO REFERENCIA'!AO150</f>
        <v>NO CUMPLE</v>
      </c>
      <c r="AL150" s="6">
        <f>+IF(AK150="NO OFERTADO",0,IF(AK150="NO CUMPLE EV TECNICA",0,IF(AK150="NO CUMPLE",0,IF(AK150="CUMPLE",('PRECIOS UNITARIOS'!$BB150*500)/AJ150))))</f>
        <v>0</v>
      </c>
      <c r="AM150" s="5" t="str">
        <f>+'PRECIOS UNITARIOS'!AF150</f>
        <v/>
      </c>
      <c r="AN150" s="5" t="str">
        <f>+'EV PRECIO REFERENCIA'!AR150</f>
        <v>NO CUMPLE</v>
      </c>
      <c r="AO150" s="6">
        <f>+IF(AN150="NO OFERTADO",0,IF(AN150="NO CUMPLE EV TECNICA",0,IF(AN150="NO CUMPLE",0,IF(AN150="CUMPLE",('PRECIOS UNITARIOS'!$BB150*500)/AM150))))</f>
        <v>0</v>
      </c>
      <c r="AP150" s="5" t="str">
        <f>+'PRECIOS UNITARIOS'!AH150</f>
        <v/>
      </c>
      <c r="AQ150" s="5" t="str">
        <f>+'EV PRECIO REFERENCIA'!AU150</f>
        <v>NO CUMPLE</v>
      </c>
      <c r="AR150" s="6">
        <f>+IF(AQ150="NO OFERTADO",0,IF(AQ150="NO CUMPLE EV TECNICA",0,IF(AQ150="NO CUMPLE",0,IF(AQ150="CUMPLE",('PRECIOS UNITARIOS'!$BB150*500)/AP150))))</f>
        <v>0</v>
      </c>
      <c r="AS150" s="5" t="str">
        <f>+'PRECIOS UNITARIOS'!AJ150</f>
        <v/>
      </c>
      <c r="AT150" s="5" t="str">
        <f>+'EV PRECIO REFERENCIA'!AX150</f>
        <v>NO CUMPLE</v>
      </c>
      <c r="AU150" s="6">
        <f>+IF(AT150="NO OFERTADO",0,IF(AT150="NO CUMPLE EV TECNICA",0,IF(AT150="NO CUMPLE",0,IF(AT150="CUMPLE",('PRECIOS UNITARIOS'!$BB150*500)/AS150))))</f>
        <v>0</v>
      </c>
      <c r="AV150" s="5" t="str">
        <f>+'EV PRECIO REFERENCIA'!AY150</f>
        <v/>
      </c>
      <c r="AW150" s="5" t="str">
        <f>+'EV PRECIO REFERENCIA'!BA150</f>
        <v>NO CUMPLE</v>
      </c>
      <c r="AX150" s="6">
        <f>+IF(AW150="NO OFERTADO",0,IF(AW150="NO CUMPLE EV TECNICA",0,IF(AW150="NO CUMPLE",0,IF(AW150="CUMPLE",('PRECIOS UNITARIOS'!$BB150*500)/AV150))))</f>
        <v>0</v>
      </c>
      <c r="AY150" s="5" t="str">
        <f>+'EV PRECIO REFERENCIA'!BB150</f>
        <v/>
      </c>
      <c r="AZ150" s="5" t="str">
        <f>+'EV PRECIO REFERENCIA'!BD150</f>
        <v>NO CUMPLE</v>
      </c>
      <c r="BA150" s="6">
        <f>+IF(AZ150="NO OFERTADO",0,IF(AZ150="NO CUMPLE EV TECNICA",0,IF(AZ150="NO CUMPLE",0,IF(AZ150="CUMPLE",('PRECIOS UNITARIOS'!$BB150*500)/AY150))))</f>
        <v>0</v>
      </c>
      <c r="BB150" s="5" t="str">
        <f>+'PRECIOS UNITARIOS'!AP150</f>
        <v/>
      </c>
      <c r="BC150" s="5" t="str">
        <f>+'EV PRECIO REFERENCIA'!BG150</f>
        <v>NO CUMPLE</v>
      </c>
      <c r="BD150" s="6">
        <f>+IF(BC150="NO OFERTADO",0,IF(BC150="NO CUMPLE EV TECNICA",0,IF(BC150="NO CUMPLE",0,IF(BC150="CUMPLE",('PRECIOS UNITARIOS'!$BB150*500)/BB150))))</f>
        <v>0</v>
      </c>
      <c r="BE150" s="5" t="str">
        <f>+'PRECIOS UNITARIOS'!AR150</f>
        <v/>
      </c>
      <c r="BF150" s="5" t="str">
        <f>+'EV PRECIO REFERENCIA'!BJ150</f>
        <v>NO CUMPLE</v>
      </c>
      <c r="BG150" s="6">
        <f>+IF(BF150="NO OFERTADO",0,IF(BF150="NO CUMPLE EV TECNICA",0,IF(BF150="NO CUMPLE",0,IF(BF150="CUMPLE",('PRECIOS UNITARIOS'!$BB150*500)/BE150))))</f>
        <v>0</v>
      </c>
      <c r="BH150" s="5" t="str">
        <f>+'EV PRECIO REFERENCIA'!BK150</f>
        <v/>
      </c>
      <c r="BI150" s="5" t="str">
        <f>+'EV PRECIO REFERENCIA'!BM150</f>
        <v>NO CUMPLE</v>
      </c>
      <c r="BJ150" s="6">
        <f>+IF(BI150="NO OFERTADO",0,IF(BI150="NO CUMPLE EV TECNICA",0,IF(BI150="NO CUMPLE",0,IF(BI150="CUMPLE",('PRECIOS UNITARIOS'!$BB150*500)/BH150))))</f>
        <v>0</v>
      </c>
      <c r="BK150" s="5" t="str">
        <f>+'EV PRECIO REFERENCIA'!BQ150</f>
        <v/>
      </c>
      <c r="BL150" s="5" t="str">
        <f>+'EV PRECIO REFERENCIA'!BS150</f>
        <v>NO CUMPLE</v>
      </c>
      <c r="BM150" s="6">
        <f>+IF(BL150="NO OFERTADO",0,IF(BL150="NO CUMPLE EV TECNICA",0,IF(BL150="NO CUMPLE",0,IF(BL150="CUMPLE",('PRECIOS UNITARIOS'!$BB150*500)/BK150))))</f>
        <v>0</v>
      </c>
      <c r="BN150" s="5" t="str">
        <f>+'PRECIOS UNITARIOS'!AX150</f>
        <v/>
      </c>
      <c r="BO150" s="5" t="str">
        <f>+'EV PRECIO REFERENCIA'!BV150</f>
        <v>NO CUMPLE</v>
      </c>
      <c r="BP150" s="6">
        <f>+IF(BO150="NO OFERTADO",0,IF(BO150="NO CUMPLE EV TECNICA",0,IF(BO150="NO CUMPLE",0,IF(BO150="CUMPLE",('PRECIOS UNITARIOS'!$BB150*500)/BN150))))</f>
        <v>0</v>
      </c>
      <c r="BQ150" s="6">
        <f t="shared" si="19"/>
        <v>0</v>
      </c>
      <c r="BR150" s="6" t="s">
        <v>847</v>
      </c>
      <c r="BS150" s="6">
        <v>0</v>
      </c>
      <c r="BT150" s="6" t="s">
        <v>847</v>
      </c>
      <c r="BU150" s="6">
        <v>0</v>
      </c>
      <c r="BV150" s="6" t="s">
        <v>847</v>
      </c>
      <c r="BW150" s="154" t="s">
        <v>823</v>
      </c>
      <c r="BX150" s="3" t="s">
        <v>520</v>
      </c>
    </row>
    <row r="151" spans="1:77" ht="25.5" x14ac:dyDescent="0.2">
      <c r="A151" s="18">
        <f t="shared" si="18"/>
        <v>142</v>
      </c>
      <c r="B151" s="22" t="str">
        <f>VLOOKUP(A151,'PRECIOS UNITARIOS'!A151:B482,2,0)</f>
        <v>DM1918</v>
      </c>
      <c r="C151" s="135" t="str">
        <f>VLOOKUP(A151,'PRECIOS UNITARIOS'!A151:C482,3,0)</f>
        <v>PLACA ELECTROBISTURI NEONATAL DESECHABLE CON CABLE</v>
      </c>
      <c r="D151" s="18">
        <f>VLOOKUP(A151,'PRECIOS UNITARIOS'!A151:D482,4,0)</f>
        <v>1</v>
      </c>
      <c r="E151" s="23" t="str">
        <f>VLOOKUP(A151,'PRECIOS UNITARIOS'!A151:E482,5,0)</f>
        <v>UN</v>
      </c>
      <c r="F151" s="23">
        <f>VLOOKUP(A151,'PRECIOS UNITARIOS'!A151:F482,6,0)</f>
        <v>8437.1</v>
      </c>
      <c r="G151" s="23">
        <f>VLOOKUP(A151,'PRECIOS UNITARIOS'!A151:G482,7,0)</f>
        <v>7</v>
      </c>
      <c r="H151" s="23">
        <f t="shared" si="20"/>
        <v>59059.700000000004</v>
      </c>
      <c r="I151" s="5" t="str">
        <f>+'EV PRECIO REFERENCIA'!I151</f>
        <v/>
      </c>
      <c r="J151" s="5" t="str">
        <f>+'EV PRECIO REFERENCIA'!K151</f>
        <v>NO CUMPLE</v>
      </c>
      <c r="K151" s="6">
        <f>+IF(J151="NO OFERTADO",0,IF(J151="NO CUMPLE EV TECNICA",0,IF(J151="NO CUMPLE",0,IF(J151="CUMPLE",('PRECIOS UNITARIOS'!$BB151*500)/I151))))</f>
        <v>0</v>
      </c>
      <c r="L151" s="5" t="str">
        <f>+'EV PRECIO REFERENCIA'!L151</f>
        <v/>
      </c>
      <c r="M151" s="5" t="str">
        <f>+'EV PRECIO REFERENCIA'!N151</f>
        <v>NO CUMPLE</v>
      </c>
      <c r="N151" s="6">
        <f>+IF(M151="NO OFERTADO",0,IF(M151="NO CUMPLE EV TECNICA",0,IF(M151="NO CUMPLE",0,IF(M151="CUMPLE",('PRECIOS UNITARIOS'!$BB151*500)/L151))))</f>
        <v>0</v>
      </c>
      <c r="O151" s="5" t="str">
        <f>+'PRECIOS UNITARIOS'!N151</f>
        <v/>
      </c>
      <c r="P151" s="5" t="str">
        <f>+'EV PRECIO REFERENCIA'!Q151</f>
        <v>NO CUMPLE</v>
      </c>
      <c r="Q151" s="6">
        <f>+IF(P151="NO OFERTADO",0,IF(P151="NO CUMPLE EV TECNICA",0,IF(P151="NO CUMPLE",0,IF(P151="CUMPLE",('PRECIOS UNITARIOS'!$BB151*500)/O151))))</f>
        <v>0</v>
      </c>
      <c r="R151" s="5" t="str">
        <f>+'PRECIOS UNITARIOS'!P151</f>
        <v/>
      </c>
      <c r="S151" s="5" t="str">
        <f>+'EV PRECIO REFERENCIA'!T151</f>
        <v>NO CUMPLE</v>
      </c>
      <c r="T151" s="6">
        <f>+IF(S151="NO OFERTADO",0,IF(S151="NO CUMPLE EV TECNICA",0,IF(S151="NO CUMPLE",0,IF(S151="CUMPLE",('PRECIOS UNITARIOS'!$BB151*500)/R151))))</f>
        <v>0</v>
      </c>
      <c r="U151" s="347">
        <f>+'EV PRECIO REFERENCIA'!U151</f>
        <v>8437</v>
      </c>
      <c r="V151" s="5" t="str">
        <f>+'EV PRECIO REFERENCIA'!W151</f>
        <v>CUMPLE</v>
      </c>
      <c r="W151" s="6">
        <f>+IF(V151="NO OFERTADO",0,IF(V151="NO CUMPLE EV TECNICA",0,IF(V151="NO CUMPLE",0,IF(V151="CUMPLE",('PRECIOS UNITARIOS'!$BB151*500)/U151))))</f>
        <v>500</v>
      </c>
      <c r="X151" s="6" t="str">
        <f>+'EV PRECIO REFERENCIA'!X151</f>
        <v/>
      </c>
      <c r="Y151" s="5" t="str">
        <f>+'EV PRECIO REFERENCIA'!Z151</f>
        <v>NO CUMPLE</v>
      </c>
      <c r="Z151" s="6">
        <f>+IF(Y151="NO OFERTADO",0,IF(Y151="NO CUMPLE EV TECNICA",0,IF(Y151="NO CUMPLE",0,IF(Y151="CUMPLE",('PRECIOS UNITARIOS'!$BB151*500)/X151))))</f>
        <v>0</v>
      </c>
      <c r="AA151" s="260" t="str">
        <f>+'PRECIOS UNITARIOS'!X151</f>
        <v/>
      </c>
      <c r="AB151" s="5" t="str">
        <f>+'EV PRECIO REFERENCIA'!AF151</f>
        <v>NO CUMPLE</v>
      </c>
      <c r="AC151" s="6">
        <f>+IF(AB151="NO OFERTADO",0,IF(AB151="NO CUMPLE EV TECNICA",0,IF(AB151="NO CUMPLE",0,IF(AB151="CUMPLE",('PRECIOS UNITARIOS'!$BB151*500)/AA151))))</f>
        <v>0</v>
      </c>
      <c r="AD151" s="5" t="str">
        <f>+'PRECIOS UNITARIOS'!Z151</f>
        <v/>
      </c>
      <c r="AE151" s="5" t="str">
        <f>+'EV PRECIO REFERENCIA'!AI151</f>
        <v>NO CUMPLE</v>
      </c>
      <c r="AF151" s="6">
        <f>+IF(AE151="NO OFERTADO",0,IF(AE151="NO CUMPLE EV TECNICA",0,IF(AE151="NO CUMPLE",0,IF(AE151="CUMPLE",('PRECIOS UNITARIOS'!$BB151*500)/AD151))))</f>
        <v>0</v>
      </c>
      <c r="AG151" s="5" t="str">
        <f>+'PRECIOS UNITARIOS'!AB151</f>
        <v/>
      </c>
      <c r="AH151" s="5" t="str">
        <f>+'EV PRECIO REFERENCIA'!AL151</f>
        <v>NO CUMPLE</v>
      </c>
      <c r="AI151" s="6">
        <f>+IF(AH151="NO OFERTADO",0,IF(AH151="NO CUMPLE EV TECNICA",0,IF(AH151="NO CUMPLE",0,IF(AH151="CUMPLE",('PRECIOS UNITARIOS'!$BB151*500)/AG151))))</f>
        <v>0</v>
      </c>
      <c r="AJ151" s="5" t="str">
        <f>+'PRECIOS UNITARIOS'!AD151</f>
        <v/>
      </c>
      <c r="AK151" s="5" t="str">
        <f>+'EV PRECIO REFERENCIA'!AO151</f>
        <v>NO CUMPLE</v>
      </c>
      <c r="AL151" s="6">
        <f>+IF(AK151="NO OFERTADO",0,IF(AK151="NO CUMPLE EV TECNICA",0,IF(AK151="NO CUMPLE",0,IF(AK151="CUMPLE",('PRECIOS UNITARIOS'!$BB151*500)/AJ151))))</f>
        <v>0</v>
      </c>
      <c r="AM151" s="5" t="str">
        <f>+'PRECIOS UNITARIOS'!AF151</f>
        <v/>
      </c>
      <c r="AN151" s="5" t="str">
        <f>+'EV PRECIO REFERENCIA'!AR151</f>
        <v>NO CUMPLE</v>
      </c>
      <c r="AO151" s="6">
        <f>+IF(AN151="NO OFERTADO",0,IF(AN151="NO CUMPLE EV TECNICA",0,IF(AN151="NO CUMPLE",0,IF(AN151="CUMPLE",('PRECIOS UNITARIOS'!$BB151*500)/AM151))))</f>
        <v>0</v>
      </c>
      <c r="AP151" s="5" t="str">
        <f>+'PRECIOS UNITARIOS'!AH151</f>
        <v/>
      </c>
      <c r="AQ151" s="5" t="str">
        <f>+'EV PRECIO REFERENCIA'!AU151</f>
        <v>NO CUMPLE</v>
      </c>
      <c r="AR151" s="6">
        <f>+IF(AQ151="NO OFERTADO",0,IF(AQ151="NO CUMPLE EV TECNICA",0,IF(AQ151="NO CUMPLE",0,IF(AQ151="CUMPLE",('PRECIOS UNITARIOS'!$BB151*500)/AP151))))</f>
        <v>0</v>
      </c>
      <c r="AS151" s="5" t="str">
        <f>+'PRECIOS UNITARIOS'!AJ151</f>
        <v/>
      </c>
      <c r="AT151" s="5" t="str">
        <f>+'EV PRECIO REFERENCIA'!AX151</f>
        <v>NO CUMPLE</v>
      </c>
      <c r="AU151" s="6">
        <f>+IF(AT151="NO OFERTADO",0,IF(AT151="NO CUMPLE EV TECNICA",0,IF(AT151="NO CUMPLE",0,IF(AT151="CUMPLE",('PRECIOS UNITARIOS'!$BB151*500)/AS151))))</f>
        <v>0</v>
      </c>
      <c r="AV151" s="5" t="str">
        <f>+'EV PRECIO REFERENCIA'!AY151</f>
        <v/>
      </c>
      <c r="AW151" s="5" t="str">
        <f>+'EV PRECIO REFERENCIA'!BA151</f>
        <v>NO CUMPLE</v>
      </c>
      <c r="AX151" s="6">
        <f>+IF(AW151="NO OFERTADO",0,IF(AW151="NO CUMPLE EV TECNICA",0,IF(AW151="NO CUMPLE",0,IF(AW151="CUMPLE",('PRECIOS UNITARIOS'!$BB151*500)/AV151))))</f>
        <v>0</v>
      </c>
      <c r="AY151" s="5" t="str">
        <f>+'EV PRECIO REFERENCIA'!BB151</f>
        <v/>
      </c>
      <c r="AZ151" s="5" t="str">
        <f>+'EV PRECIO REFERENCIA'!BD151</f>
        <v>NO CUMPLE</v>
      </c>
      <c r="BA151" s="6">
        <f>+IF(AZ151="NO OFERTADO",0,IF(AZ151="NO CUMPLE EV TECNICA",0,IF(AZ151="NO CUMPLE",0,IF(AZ151="CUMPLE",('PRECIOS UNITARIOS'!$BB151*500)/AY151))))</f>
        <v>0</v>
      </c>
      <c r="BB151" s="5" t="str">
        <f>+'PRECIOS UNITARIOS'!AP151</f>
        <v/>
      </c>
      <c r="BC151" s="5" t="str">
        <f>+'EV PRECIO REFERENCIA'!BG151</f>
        <v>NO CUMPLE</v>
      </c>
      <c r="BD151" s="6">
        <f>+IF(BC151="NO OFERTADO",0,IF(BC151="NO CUMPLE EV TECNICA",0,IF(BC151="NO CUMPLE",0,IF(BC151="CUMPLE",('PRECIOS UNITARIOS'!$BB151*500)/BB151))))</f>
        <v>0</v>
      </c>
      <c r="BE151" s="5" t="str">
        <f>+'PRECIOS UNITARIOS'!AR151</f>
        <v/>
      </c>
      <c r="BF151" s="5" t="str">
        <f>+'EV PRECIO REFERENCIA'!BJ151</f>
        <v>NO CUMPLE</v>
      </c>
      <c r="BG151" s="6">
        <f>+IF(BF151="NO OFERTADO",0,IF(BF151="NO CUMPLE EV TECNICA",0,IF(BF151="NO CUMPLE",0,IF(BF151="CUMPLE",('PRECIOS UNITARIOS'!$BB151*500)/BE151))))</f>
        <v>0</v>
      </c>
      <c r="BH151" s="5" t="str">
        <f>+'EV PRECIO REFERENCIA'!BK151</f>
        <v/>
      </c>
      <c r="BI151" s="5" t="str">
        <f>+'EV PRECIO REFERENCIA'!BM151</f>
        <v>NO CUMPLE</v>
      </c>
      <c r="BJ151" s="6">
        <f>+IF(BI151="NO OFERTADO",0,IF(BI151="NO CUMPLE EV TECNICA",0,IF(BI151="NO CUMPLE",0,IF(BI151="CUMPLE",('PRECIOS UNITARIOS'!$BB151*500)/BH151))))</f>
        <v>0</v>
      </c>
      <c r="BK151" s="5">
        <f>+'EV PRECIO REFERENCIA'!BQ151</f>
        <v>9282</v>
      </c>
      <c r="BL151" s="5" t="str">
        <f>+'EV PRECIO REFERENCIA'!BS151</f>
        <v>CUMPLE</v>
      </c>
      <c r="BM151" s="6">
        <f>+IF(BL151="NO OFERTADO",0,IF(BL151="NO CUMPLE EV TECNICA",0,IF(BL151="NO CUMPLE",0,IF(BL151="CUMPLE",('PRECIOS UNITARIOS'!$BB151*500)/BK151))))</f>
        <v>454.48179271708682</v>
      </c>
      <c r="BN151" s="5" t="str">
        <f>+'PRECIOS UNITARIOS'!AX151</f>
        <v/>
      </c>
      <c r="BO151" s="5" t="str">
        <f>+'EV PRECIO REFERENCIA'!BV151</f>
        <v>NO CUMPLE</v>
      </c>
      <c r="BP151" s="6">
        <f>+IF(BO151="NO OFERTADO",0,IF(BO151="NO CUMPLE EV TECNICA",0,IF(BO151="NO CUMPLE",0,IF(BO151="CUMPLE",('PRECIOS UNITARIOS'!$BB151*500)/BN151))))</f>
        <v>0</v>
      </c>
      <c r="BQ151" s="6">
        <f t="shared" si="19"/>
        <v>500</v>
      </c>
      <c r="BR151" s="6" t="s">
        <v>721</v>
      </c>
      <c r="BS151" s="6">
        <f t="shared" ref="BS151:BS152" si="21">MAX($K151,$N151,$Q151,$T151,$AF151,$AI151,$AL151,$AO151,$AU151,$BD151,$BG151,$BP151,$AC151,$Z151,$BA151,$BM151,)</f>
        <v>454.48179271708682</v>
      </c>
      <c r="BT151" s="6" t="str">
        <f>+BK8</f>
        <v>HOSPITECNICA S.A.S.</v>
      </c>
      <c r="BU151" s="6">
        <f>MAX($K151,$N151,$Q151,$T151,$AF151,$AI151,$AL151,$AO151,$AU151,$BD151,$BG151,$BP151,$AC151,$BA151,$BM151,)</f>
        <v>454.48179271708682</v>
      </c>
      <c r="BV151" s="6" t="str">
        <f>+BK8</f>
        <v>HOSPITECNICA S.A.S.</v>
      </c>
      <c r="BW151" s="154" t="s">
        <v>721</v>
      </c>
      <c r="BX151" s="3" t="e">
        <v>#N/A</v>
      </c>
      <c r="BY151" s="3"/>
    </row>
    <row r="152" spans="1:77" ht="25.5" x14ac:dyDescent="0.2">
      <c r="A152" s="18">
        <f t="shared" si="18"/>
        <v>143</v>
      </c>
      <c r="B152" s="22" t="str">
        <f>VLOOKUP(A152,'PRECIOS UNITARIOS'!A152:B483,2,0)</f>
        <v>DM874</v>
      </c>
      <c r="C152" s="135" t="str">
        <f>VLOOKUP(A152,'PRECIOS UNITARIOS'!A152:C483,3,0)</f>
        <v>PLACA ELECTROBISTURI ADULTO CON CABLE</v>
      </c>
      <c r="D152" s="18">
        <f>VLOOKUP(A152,'PRECIOS UNITARIOS'!A152:D483,4,0)</f>
        <v>1</v>
      </c>
      <c r="E152" s="23" t="str">
        <f>VLOOKUP(A152,'PRECIOS UNITARIOS'!A152:E483,5,0)</f>
        <v>UN</v>
      </c>
      <c r="F152" s="23">
        <f>VLOOKUP(A152,'PRECIOS UNITARIOS'!A152:F483,6,0)</f>
        <v>8437.1</v>
      </c>
      <c r="G152" s="23">
        <f>VLOOKUP(A152,'PRECIOS UNITARIOS'!A152:G483,7,0)</f>
        <v>895</v>
      </c>
      <c r="H152" s="23">
        <f t="shared" si="20"/>
        <v>7551204.5</v>
      </c>
      <c r="I152" s="5" t="str">
        <f>+'EV PRECIO REFERENCIA'!I152</f>
        <v/>
      </c>
      <c r="J152" s="5" t="str">
        <f>+'EV PRECIO REFERENCIA'!K152</f>
        <v>NO CUMPLE</v>
      </c>
      <c r="K152" s="6">
        <f>+IF(J152="NO OFERTADO",0,IF(J152="NO CUMPLE EV TECNICA",0,IF(J152="NO CUMPLE",0,IF(J152="CUMPLE",('PRECIOS UNITARIOS'!$BB152*500)/I152))))</f>
        <v>0</v>
      </c>
      <c r="L152" s="5" t="str">
        <f>+'EV PRECIO REFERENCIA'!L152</f>
        <v/>
      </c>
      <c r="M152" s="5" t="str">
        <f>+'EV PRECIO REFERENCIA'!N152</f>
        <v>NO CUMPLE</v>
      </c>
      <c r="N152" s="6">
        <f>+IF(M152="NO OFERTADO",0,IF(M152="NO CUMPLE EV TECNICA",0,IF(M152="NO CUMPLE",0,IF(M152="CUMPLE",('PRECIOS UNITARIOS'!$BB152*500)/L152))))</f>
        <v>0</v>
      </c>
      <c r="O152" s="5" t="str">
        <f>+'PRECIOS UNITARIOS'!N152</f>
        <v/>
      </c>
      <c r="P152" s="5" t="str">
        <f>+'EV PRECIO REFERENCIA'!Q152</f>
        <v>NO CUMPLE</v>
      </c>
      <c r="Q152" s="6">
        <f>+IF(P152="NO OFERTADO",0,IF(P152="NO CUMPLE EV TECNICA",0,IF(P152="NO CUMPLE",0,IF(P152="CUMPLE",('PRECIOS UNITARIOS'!$BB152*500)/O152))))</f>
        <v>0</v>
      </c>
      <c r="R152" s="5" t="str">
        <f>+'PRECIOS UNITARIOS'!P152</f>
        <v/>
      </c>
      <c r="S152" s="5" t="str">
        <f>+'EV PRECIO REFERENCIA'!T152</f>
        <v>NO CUMPLE</v>
      </c>
      <c r="T152" s="6">
        <f>+IF(S152="NO OFERTADO",0,IF(S152="NO CUMPLE EV TECNICA",0,IF(S152="NO CUMPLE",0,IF(S152="CUMPLE",('PRECIOS UNITARIOS'!$BB152*500)/R152))))</f>
        <v>0</v>
      </c>
      <c r="U152" s="347">
        <f>+'EV PRECIO REFERENCIA'!U152</f>
        <v>8437</v>
      </c>
      <c r="V152" s="5" t="str">
        <f>+'EV PRECIO REFERENCIA'!W152</f>
        <v>CUMPLE</v>
      </c>
      <c r="W152" s="6">
        <f>+IF(V152="NO OFERTADO",0,IF(V152="NO CUMPLE EV TECNICA",0,IF(V152="NO CUMPLE",0,IF(V152="CUMPLE",('PRECIOS UNITARIOS'!$BB152*500)/U152))))</f>
        <v>500</v>
      </c>
      <c r="X152" s="6" t="str">
        <f>+'EV PRECIO REFERENCIA'!X152</f>
        <v/>
      </c>
      <c r="Y152" s="5" t="str">
        <f>+'EV PRECIO REFERENCIA'!Z152</f>
        <v>NO CUMPLE</v>
      </c>
      <c r="Z152" s="6">
        <f>+IF(Y152="NO OFERTADO",0,IF(Y152="NO CUMPLE EV TECNICA",0,IF(Y152="NO CUMPLE",0,IF(Y152="CUMPLE",('PRECIOS UNITARIOS'!$BB152*500)/X152))))</f>
        <v>0</v>
      </c>
      <c r="AA152" s="260" t="str">
        <f>+'PRECIOS UNITARIOS'!X152</f>
        <v/>
      </c>
      <c r="AB152" s="5" t="str">
        <f>+'EV PRECIO REFERENCIA'!AF152</f>
        <v>NO CUMPLE</v>
      </c>
      <c r="AC152" s="6">
        <f>+IF(AB152="NO OFERTADO",0,IF(AB152="NO CUMPLE EV TECNICA",0,IF(AB152="NO CUMPLE",0,IF(AB152="CUMPLE",('PRECIOS UNITARIOS'!$BB152*500)/AA152))))</f>
        <v>0</v>
      </c>
      <c r="AD152" s="5" t="str">
        <f>+'PRECIOS UNITARIOS'!Z152</f>
        <v/>
      </c>
      <c r="AE152" s="5" t="str">
        <f>+'EV PRECIO REFERENCIA'!AI152</f>
        <v>NO CUMPLE</v>
      </c>
      <c r="AF152" s="6">
        <f>+IF(AE152="NO OFERTADO",0,IF(AE152="NO CUMPLE EV TECNICA",0,IF(AE152="NO CUMPLE",0,IF(AE152="CUMPLE",('PRECIOS UNITARIOS'!$BB152*500)/AD152))))</f>
        <v>0</v>
      </c>
      <c r="AG152" s="5" t="str">
        <f>+'PRECIOS UNITARIOS'!AB152</f>
        <v/>
      </c>
      <c r="AH152" s="5" t="str">
        <f>+'EV PRECIO REFERENCIA'!AL152</f>
        <v>NO CUMPLE</v>
      </c>
      <c r="AI152" s="6">
        <f>+IF(AH152="NO OFERTADO",0,IF(AH152="NO CUMPLE EV TECNICA",0,IF(AH152="NO CUMPLE",0,IF(AH152="CUMPLE",('PRECIOS UNITARIOS'!$BB152*500)/AG152))))</f>
        <v>0</v>
      </c>
      <c r="AJ152" s="5" t="str">
        <f>+'PRECIOS UNITARIOS'!AD152</f>
        <v/>
      </c>
      <c r="AK152" s="5" t="str">
        <f>+'EV PRECIO REFERENCIA'!AO152</f>
        <v>NO CUMPLE</v>
      </c>
      <c r="AL152" s="6">
        <f>+IF(AK152="NO OFERTADO",0,IF(AK152="NO CUMPLE EV TECNICA",0,IF(AK152="NO CUMPLE",0,IF(AK152="CUMPLE",('PRECIOS UNITARIOS'!$BB152*500)/AJ152))))</f>
        <v>0</v>
      </c>
      <c r="AM152" s="5" t="str">
        <f>+'PRECIOS UNITARIOS'!AF152</f>
        <v/>
      </c>
      <c r="AN152" s="5" t="str">
        <f>+'EV PRECIO REFERENCIA'!AR152</f>
        <v>NO CUMPLE</v>
      </c>
      <c r="AO152" s="6">
        <f>+IF(AN152="NO OFERTADO",0,IF(AN152="NO CUMPLE EV TECNICA",0,IF(AN152="NO CUMPLE",0,IF(AN152="CUMPLE",('PRECIOS UNITARIOS'!$BB152*500)/AM152))))</f>
        <v>0</v>
      </c>
      <c r="AP152" s="5" t="str">
        <f>+'PRECIOS UNITARIOS'!AH152</f>
        <v/>
      </c>
      <c r="AQ152" s="5" t="str">
        <f>+'EV PRECIO REFERENCIA'!AU152</f>
        <v>NO CUMPLE</v>
      </c>
      <c r="AR152" s="6">
        <f>+IF(AQ152="NO OFERTADO",0,IF(AQ152="NO CUMPLE EV TECNICA",0,IF(AQ152="NO CUMPLE",0,IF(AQ152="CUMPLE",('PRECIOS UNITARIOS'!$BB152*500)/AP152))))</f>
        <v>0</v>
      </c>
      <c r="AS152" s="5" t="str">
        <f>+'PRECIOS UNITARIOS'!AJ152</f>
        <v/>
      </c>
      <c r="AT152" s="5" t="str">
        <f>+'EV PRECIO REFERENCIA'!AX152</f>
        <v>NO CUMPLE</v>
      </c>
      <c r="AU152" s="6">
        <f>+IF(AT152="NO OFERTADO",0,IF(AT152="NO CUMPLE EV TECNICA",0,IF(AT152="NO CUMPLE",0,IF(AT152="CUMPLE",('PRECIOS UNITARIOS'!$BB152*500)/AS152))))</f>
        <v>0</v>
      </c>
      <c r="AV152" s="5" t="str">
        <f>+'EV PRECIO REFERENCIA'!AY152</f>
        <v/>
      </c>
      <c r="AW152" s="5" t="str">
        <f>+'EV PRECIO REFERENCIA'!BA152</f>
        <v>NO CUMPLE</v>
      </c>
      <c r="AX152" s="6">
        <f>+IF(AW152="NO OFERTADO",0,IF(AW152="NO CUMPLE EV TECNICA",0,IF(AW152="NO CUMPLE",0,IF(AW152="CUMPLE",('PRECIOS UNITARIOS'!$BB152*500)/AV152))))</f>
        <v>0</v>
      </c>
      <c r="AY152" s="5" t="str">
        <f>+'EV PRECIO REFERENCIA'!BB152</f>
        <v/>
      </c>
      <c r="AZ152" s="5" t="str">
        <f>+'EV PRECIO REFERENCIA'!BD152</f>
        <v>NO CUMPLE</v>
      </c>
      <c r="BA152" s="6">
        <f>+IF(AZ152="NO OFERTADO",0,IF(AZ152="NO CUMPLE EV TECNICA",0,IF(AZ152="NO CUMPLE",0,IF(AZ152="CUMPLE",('PRECIOS UNITARIOS'!$BB152*500)/AY152))))</f>
        <v>0</v>
      </c>
      <c r="BB152" s="5" t="str">
        <f>+'PRECIOS UNITARIOS'!AP152</f>
        <v/>
      </c>
      <c r="BC152" s="5" t="str">
        <f>+'EV PRECIO REFERENCIA'!BG152</f>
        <v>NO CUMPLE</v>
      </c>
      <c r="BD152" s="6">
        <f>+IF(BC152="NO OFERTADO",0,IF(BC152="NO CUMPLE EV TECNICA",0,IF(BC152="NO CUMPLE",0,IF(BC152="CUMPLE",('PRECIOS UNITARIOS'!$BB152*500)/BB152))))</f>
        <v>0</v>
      </c>
      <c r="BE152" s="5" t="str">
        <f>+'PRECIOS UNITARIOS'!AR152</f>
        <v/>
      </c>
      <c r="BF152" s="5" t="str">
        <f>+'EV PRECIO REFERENCIA'!BJ152</f>
        <v>NO CUMPLE</v>
      </c>
      <c r="BG152" s="6">
        <f>+IF(BF152="NO OFERTADO",0,IF(BF152="NO CUMPLE EV TECNICA",0,IF(BF152="NO CUMPLE",0,IF(BF152="CUMPLE",('PRECIOS UNITARIOS'!$BB152*500)/BE152))))</f>
        <v>0</v>
      </c>
      <c r="BH152" s="5" t="str">
        <f>+'EV PRECIO REFERENCIA'!BK152</f>
        <v/>
      </c>
      <c r="BI152" s="5" t="str">
        <f>+'EV PRECIO REFERENCIA'!BM152</f>
        <v>NO CUMPLE</v>
      </c>
      <c r="BJ152" s="6">
        <f>+IF(BI152="NO OFERTADO",0,IF(BI152="NO CUMPLE EV TECNICA",0,IF(BI152="NO CUMPLE",0,IF(BI152="CUMPLE",('PRECIOS UNITARIOS'!$BB152*500)/BH152))))</f>
        <v>0</v>
      </c>
      <c r="BK152" s="5">
        <f>+'EV PRECIO REFERENCIA'!BQ152</f>
        <v>9401</v>
      </c>
      <c r="BL152" s="5" t="str">
        <f>+'EV PRECIO REFERENCIA'!BS152</f>
        <v>CUMPLE</v>
      </c>
      <c r="BM152" s="6">
        <f>+IF(BL152="NO OFERTADO",0,IF(BL152="NO CUMPLE EV TECNICA",0,IF(BL152="NO CUMPLE",0,IF(BL152="CUMPLE",('PRECIOS UNITARIOS'!$BB152*500)/BK152))))</f>
        <v>448.72885863206039</v>
      </c>
      <c r="BN152" s="5" t="str">
        <f>+'PRECIOS UNITARIOS'!AX152</f>
        <v/>
      </c>
      <c r="BO152" s="5" t="str">
        <f>+'EV PRECIO REFERENCIA'!BV152</f>
        <v>NO CUMPLE</v>
      </c>
      <c r="BP152" s="6">
        <f>+IF(BO152="NO OFERTADO",0,IF(BO152="NO CUMPLE EV TECNICA",0,IF(BO152="NO CUMPLE",0,IF(BO152="CUMPLE",('PRECIOS UNITARIOS'!$BB152*500)/BN152))))</f>
        <v>0</v>
      </c>
      <c r="BQ152" s="6">
        <f t="shared" si="19"/>
        <v>500</v>
      </c>
      <c r="BR152" s="6" t="s">
        <v>721</v>
      </c>
      <c r="BS152" s="6">
        <f t="shared" si="21"/>
        <v>448.72885863206039</v>
      </c>
      <c r="BT152" s="6" t="str">
        <f>+BK8</f>
        <v>HOSPITECNICA S.A.S.</v>
      </c>
      <c r="BU152" s="6">
        <f>MAX($K152,$N152,$Q152,$T152,$AF152,$AI152,$AL152,$AO152,$AU152,$BD152,$BG152,$BP152,$AC152,$BA152,$BM152,)</f>
        <v>448.72885863206039</v>
      </c>
      <c r="BV152" s="6" t="str">
        <f>+BK8</f>
        <v>HOSPITECNICA S.A.S.</v>
      </c>
      <c r="BW152" s="154" t="s">
        <v>721</v>
      </c>
      <c r="BX152" s="3" t="e">
        <v>#N/A</v>
      </c>
      <c r="BY152" s="3"/>
    </row>
    <row r="153" spans="1:77" ht="38.25" x14ac:dyDescent="0.2">
      <c r="A153" s="18">
        <f t="shared" si="18"/>
        <v>144</v>
      </c>
      <c r="B153" s="22" t="str">
        <f>VLOOKUP(A153,'PRECIOS UNITARIOS'!A153:B484,2,0)</f>
        <v>DM2049</v>
      </c>
      <c r="C153" s="135" t="str">
        <f>VLOOKUP(A153,'PRECIOS UNITARIOS'!A153:C484,3,0)</f>
        <v>PROTECTOR CUTANEO EMOLIENTE CON OXIDO DE ZINC CALAMINA Y ALANTOINA 30%(ULTRA)</v>
      </c>
      <c r="D153" s="18">
        <f>VLOOKUP(A153,'PRECIOS UNITARIOS'!A153:D484,4,0)</f>
        <v>1</v>
      </c>
      <c r="E153" s="23" t="str">
        <f>VLOOKUP(A153,'PRECIOS UNITARIOS'!A153:E484,5,0)</f>
        <v>UN</v>
      </c>
      <c r="F153" s="23">
        <f>VLOOKUP(A153,'PRECIOS UNITARIOS'!A153:F484,6,0)</f>
        <v>48374</v>
      </c>
      <c r="G153" s="23">
        <f>VLOOKUP(A153,'PRECIOS UNITARIOS'!A153:G484,7,0)</f>
        <v>17</v>
      </c>
      <c r="H153" s="23">
        <f t="shared" si="20"/>
        <v>822358</v>
      </c>
      <c r="I153" s="5" t="str">
        <f>+'EV PRECIO REFERENCIA'!I153</f>
        <v/>
      </c>
      <c r="J153" s="5" t="str">
        <f>+'EV PRECIO REFERENCIA'!K153</f>
        <v>NO CUMPLE</v>
      </c>
      <c r="K153" s="6">
        <f>+IF(J153="NO OFERTADO",0,IF(J153="NO CUMPLE EV TECNICA",0,IF(J153="NO CUMPLE",0,IF(J153="CUMPLE",('PRECIOS UNITARIOS'!$BB153*500)/I153))))</f>
        <v>0</v>
      </c>
      <c r="L153" s="5" t="str">
        <f>+'EV PRECIO REFERENCIA'!L153</f>
        <v/>
      </c>
      <c r="M153" s="5" t="str">
        <f>+'EV PRECIO REFERENCIA'!N153</f>
        <v>NO CUMPLE</v>
      </c>
      <c r="N153" s="6">
        <f>+IF(M153="NO OFERTADO",0,IF(M153="NO CUMPLE EV TECNICA",0,IF(M153="NO CUMPLE",0,IF(M153="CUMPLE",('PRECIOS UNITARIOS'!$BB153*500)/L153))))</f>
        <v>0</v>
      </c>
      <c r="O153" s="5" t="str">
        <f>+'PRECIOS UNITARIOS'!N153</f>
        <v/>
      </c>
      <c r="P153" s="5" t="str">
        <f>+'EV PRECIO REFERENCIA'!Q153</f>
        <v>NO CUMPLE</v>
      </c>
      <c r="Q153" s="6">
        <f>+IF(P153="NO OFERTADO",0,IF(P153="NO CUMPLE EV TECNICA",0,IF(P153="NO CUMPLE",0,IF(P153="CUMPLE",('PRECIOS UNITARIOS'!$BB153*500)/O153))))</f>
        <v>0</v>
      </c>
      <c r="R153" s="5" t="str">
        <f>+'PRECIOS UNITARIOS'!P153</f>
        <v/>
      </c>
      <c r="S153" s="5" t="str">
        <f>+'EV PRECIO REFERENCIA'!T153</f>
        <v>NO CUMPLE</v>
      </c>
      <c r="T153" s="6">
        <f>+IF(S153="NO OFERTADO",0,IF(S153="NO CUMPLE EV TECNICA",0,IF(S153="NO CUMPLE",0,IF(S153="CUMPLE",('PRECIOS UNITARIOS'!$BB153*500)/R153))))</f>
        <v>0</v>
      </c>
      <c r="U153" s="6" t="str">
        <f>+'EV PRECIO REFERENCIA'!U153</f>
        <v/>
      </c>
      <c r="V153" s="5" t="str">
        <f>+'EV PRECIO REFERENCIA'!W153</f>
        <v>NO CUMPLE</v>
      </c>
      <c r="W153" s="6">
        <f>+IF(V153="NO OFERTADO",0,IF(V153="NO CUMPLE EV TECNICA",0,IF(V153="NO CUMPLE",0,IF(V153="CUMPLE",('PRECIOS UNITARIOS'!$BB153*500)/U153))))</f>
        <v>0</v>
      </c>
      <c r="X153" s="6" t="str">
        <f>+'EV PRECIO REFERENCIA'!X153</f>
        <v/>
      </c>
      <c r="Y153" s="5" t="str">
        <f>+'EV PRECIO REFERENCIA'!Z153</f>
        <v>NO CUMPLE</v>
      </c>
      <c r="Z153" s="6">
        <f>+IF(Y153="NO OFERTADO",0,IF(Y153="NO CUMPLE EV TECNICA",0,IF(Y153="NO CUMPLE",0,IF(Y153="CUMPLE",('PRECIOS UNITARIOS'!$BB153*500)/X153))))</f>
        <v>0</v>
      </c>
      <c r="AA153" s="260" t="str">
        <f>+'PRECIOS UNITARIOS'!X153</f>
        <v/>
      </c>
      <c r="AB153" s="5" t="str">
        <f>+'EV PRECIO REFERENCIA'!AF153</f>
        <v>NO CUMPLE</v>
      </c>
      <c r="AC153" s="6">
        <f>+IF(AB153="NO OFERTADO",0,IF(AB153="NO CUMPLE EV TECNICA",0,IF(AB153="NO CUMPLE",0,IF(AB153="CUMPLE",('PRECIOS UNITARIOS'!$BB153*500)/AA153))))</f>
        <v>0</v>
      </c>
      <c r="AD153" s="5" t="str">
        <f>+'PRECIOS UNITARIOS'!Z153</f>
        <v/>
      </c>
      <c r="AE153" s="5" t="str">
        <f>+'EV PRECIO REFERENCIA'!AI153</f>
        <v>NO CUMPLE</v>
      </c>
      <c r="AF153" s="6">
        <f>+IF(AE153="NO OFERTADO",0,IF(AE153="NO CUMPLE EV TECNICA",0,IF(AE153="NO CUMPLE",0,IF(AE153="CUMPLE",('PRECIOS UNITARIOS'!$BB153*500)/AD153))))</f>
        <v>0</v>
      </c>
      <c r="AG153" s="5" t="str">
        <f>+'PRECIOS UNITARIOS'!AB153</f>
        <v/>
      </c>
      <c r="AH153" s="5" t="str">
        <f>+'EV PRECIO REFERENCIA'!AL153</f>
        <v>NO CUMPLE</v>
      </c>
      <c r="AI153" s="6">
        <f>+IF(AH153="NO OFERTADO",0,IF(AH153="NO CUMPLE EV TECNICA",0,IF(AH153="NO CUMPLE",0,IF(AH153="CUMPLE",('PRECIOS UNITARIOS'!$BB153*500)/AG153))))</f>
        <v>0</v>
      </c>
      <c r="AJ153" s="5" t="str">
        <f>+'PRECIOS UNITARIOS'!AD153</f>
        <v/>
      </c>
      <c r="AK153" s="5" t="str">
        <f>+'EV PRECIO REFERENCIA'!AO153</f>
        <v>NO CUMPLE</v>
      </c>
      <c r="AL153" s="6">
        <f>+IF(AK153="NO OFERTADO",0,IF(AK153="NO CUMPLE EV TECNICA",0,IF(AK153="NO CUMPLE",0,IF(AK153="CUMPLE",('PRECIOS UNITARIOS'!$BB153*500)/AJ153))))</f>
        <v>0</v>
      </c>
      <c r="AM153" s="5" t="str">
        <f>+'PRECIOS UNITARIOS'!AF153</f>
        <v/>
      </c>
      <c r="AN153" s="5" t="str">
        <f>+'EV PRECIO REFERENCIA'!AR153</f>
        <v>NO CUMPLE</v>
      </c>
      <c r="AO153" s="6">
        <f>+IF(AN153="NO OFERTADO",0,IF(AN153="NO CUMPLE EV TECNICA",0,IF(AN153="NO CUMPLE",0,IF(AN153="CUMPLE",('PRECIOS UNITARIOS'!$BB153*500)/AM153))))</f>
        <v>0</v>
      </c>
      <c r="AP153" s="5" t="str">
        <f>+'PRECIOS UNITARIOS'!AH153</f>
        <v/>
      </c>
      <c r="AQ153" s="5" t="str">
        <f>+'EV PRECIO REFERENCIA'!AU153</f>
        <v>NO CUMPLE</v>
      </c>
      <c r="AR153" s="6">
        <f>+IF(AQ153="NO OFERTADO",0,IF(AQ153="NO CUMPLE EV TECNICA",0,IF(AQ153="NO CUMPLE",0,IF(AQ153="CUMPLE",('PRECIOS UNITARIOS'!$BB153*500)/AP153))))</f>
        <v>0</v>
      </c>
      <c r="AS153" s="5" t="str">
        <f>+'PRECIOS UNITARIOS'!AJ153</f>
        <v/>
      </c>
      <c r="AT153" s="5" t="str">
        <f>+'EV PRECIO REFERENCIA'!AX153</f>
        <v>NO CUMPLE</v>
      </c>
      <c r="AU153" s="6">
        <f>+IF(AT153="NO OFERTADO",0,IF(AT153="NO CUMPLE EV TECNICA",0,IF(AT153="NO CUMPLE",0,IF(AT153="CUMPLE",('PRECIOS UNITARIOS'!$BB153*500)/AS153))))</f>
        <v>0</v>
      </c>
      <c r="AV153" s="5" t="str">
        <f>+'EV PRECIO REFERENCIA'!AY153</f>
        <v/>
      </c>
      <c r="AW153" s="5" t="str">
        <f>+'EV PRECIO REFERENCIA'!BA153</f>
        <v>NO CUMPLE</v>
      </c>
      <c r="AX153" s="6">
        <f>+IF(AW153="NO OFERTADO",0,IF(AW153="NO CUMPLE EV TECNICA",0,IF(AW153="NO CUMPLE",0,IF(AW153="CUMPLE",('PRECIOS UNITARIOS'!$BB153*500)/AV153))))</f>
        <v>0</v>
      </c>
      <c r="AY153" s="5" t="str">
        <f>+'EV PRECIO REFERENCIA'!BB153</f>
        <v/>
      </c>
      <c r="AZ153" s="5" t="str">
        <f>+'EV PRECIO REFERENCIA'!BD153</f>
        <v>NO CUMPLE</v>
      </c>
      <c r="BA153" s="6">
        <f>+IF(AZ153="NO OFERTADO",0,IF(AZ153="NO CUMPLE EV TECNICA",0,IF(AZ153="NO CUMPLE",0,IF(AZ153="CUMPLE",('PRECIOS UNITARIOS'!$BB153*500)/AY153))))</f>
        <v>0</v>
      </c>
      <c r="BB153" s="5" t="str">
        <f>+'PRECIOS UNITARIOS'!AP153</f>
        <v/>
      </c>
      <c r="BC153" s="5" t="str">
        <f>+'EV PRECIO REFERENCIA'!BG153</f>
        <v>NO CUMPLE</v>
      </c>
      <c r="BD153" s="6">
        <f>+IF(BC153="NO OFERTADO",0,IF(BC153="NO CUMPLE EV TECNICA",0,IF(BC153="NO CUMPLE",0,IF(BC153="CUMPLE",('PRECIOS UNITARIOS'!$BB153*500)/BB153))))</f>
        <v>0</v>
      </c>
      <c r="BE153" s="5" t="str">
        <f>+'PRECIOS UNITARIOS'!AR153</f>
        <v/>
      </c>
      <c r="BF153" s="5" t="str">
        <f>+'EV PRECIO REFERENCIA'!BJ153</f>
        <v>NO CUMPLE</v>
      </c>
      <c r="BG153" s="6">
        <f>+IF(BF153="NO OFERTADO",0,IF(BF153="NO CUMPLE EV TECNICA",0,IF(BF153="NO CUMPLE",0,IF(BF153="CUMPLE",('PRECIOS UNITARIOS'!$BB153*500)/BE153))))</f>
        <v>0</v>
      </c>
      <c r="BH153" s="5">
        <f>+'EV PRECIO REFERENCIA'!BK153</f>
        <v>33320</v>
      </c>
      <c r="BI153" s="5" t="str">
        <f>+'EV PRECIO REFERENCIA'!BM153</f>
        <v>CUMPLE</v>
      </c>
      <c r="BJ153" s="6">
        <f>+IF(BI153="NO OFERTADO",0,IF(BI153="NO CUMPLE EV TECNICA",0,IF(BI153="NO CUMPLE",0,IF(BI153="CUMPLE",('PRECIOS UNITARIOS'!$BB153*500)/BH153))))</f>
        <v>500</v>
      </c>
      <c r="BK153" s="5" t="str">
        <f>+'EV PRECIO REFERENCIA'!BQ153</f>
        <v/>
      </c>
      <c r="BL153" s="5" t="str">
        <f>+'EV PRECIO REFERENCIA'!BS153</f>
        <v>NO CUMPLE</v>
      </c>
      <c r="BM153" s="6">
        <f>+IF(BL153="NO OFERTADO",0,IF(BL153="NO CUMPLE EV TECNICA",0,IF(BL153="NO CUMPLE",0,IF(BL153="CUMPLE",('PRECIOS UNITARIOS'!$BB153*500)/BK153))))</f>
        <v>0</v>
      </c>
      <c r="BN153" s="5" t="str">
        <f>+'PRECIOS UNITARIOS'!AX153</f>
        <v/>
      </c>
      <c r="BO153" s="5" t="str">
        <f>+'EV PRECIO REFERENCIA'!BV153</f>
        <v>NO CUMPLE</v>
      </c>
      <c r="BP153" s="6">
        <f>+IF(BO153="NO OFERTADO",0,IF(BO153="NO CUMPLE EV TECNICA",0,IF(BO153="NO CUMPLE",0,IF(BO153="CUMPLE",('PRECIOS UNITARIOS'!$BB153*500)/BN153))))</f>
        <v>0</v>
      </c>
      <c r="BQ153" s="6">
        <f t="shared" si="19"/>
        <v>500</v>
      </c>
      <c r="BR153" s="6" t="s">
        <v>1065</v>
      </c>
      <c r="BS153" s="6">
        <v>0</v>
      </c>
      <c r="BT153" s="6" t="s">
        <v>847</v>
      </c>
      <c r="BU153" s="6">
        <v>0</v>
      </c>
      <c r="BV153" s="6" t="s">
        <v>847</v>
      </c>
      <c r="BW153" s="154" t="s">
        <v>823</v>
      </c>
      <c r="BX153" s="3" t="e">
        <v>#N/A</v>
      </c>
    </row>
    <row r="154" spans="1:77" ht="25.5" x14ac:dyDescent="0.2">
      <c r="A154" s="18">
        <f t="shared" si="18"/>
        <v>145</v>
      </c>
      <c r="B154" s="22" t="str">
        <f>VLOOKUP(A154,'PRECIOS UNITARIOS'!A154:B485,2,0)</f>
        <v>DM2475</v>
      </c>
      <c r="C154" s="135" t="str">
        <f>VLOOKUP(A154,'PRECIOS UNITARIOS'!A154:C485,3,0)</f>
        <v>PROTECTOR EN ESPUMA PARA CODO Y TALON</v>
      </c>
      <c r="D154" s="18">
        <f>VLOOKUP(A154,'PRECIOS UNITARIOS'!A154:D485,4,0)</f>
        <v>1</v>
      </c>
      <c r="E154" s="23" t="str">
        <f>VLOOKUP(A154,'PRECIOS UNITARIOS'!A154:E485,5,0)</f>
        <v>UN</v>
      </c>
      <c r="F154" s="23">
        <f>VLOOKUP(A154,'PRECIOS UNITARIOS'!A154:F485,6,0)</f>
        <v>16899.2</v>
      </c>
      <c r="G154" s="23">
        <f>VLOOKUP(A154,'PRECIOS UNITARIOS'!A154:G485,7,0)</f>
        <v>1</v>
      </c>
      <c r="H154" s="23">
        <f t="shared" si="20"/>
        <v>16899.2</v>
      </c>
      <c r="I154" s="5" t="str">
        <f>+'EV PRECIO REFERENCIA'!I154</f>
        <v/>
      </c>
      <c r="J154" s="5" t="str">
        <f>+'EV PRECIO REFERENCIA'!K154</f>
        <v>NO CUMPLE</v>
      </c>
      <c r="K154" s="6">
        <f>+IF(J154="NO OFERTADO",0,IF(J154="NO CUMPLE EV TECNICA",0,IF(J154="NO CUMPLE",0,IF(J154="CUMPLE",('PRECIOS UNITARIOS'!$BB154*500)/I154))))</f>
        <v>0</v>
      </c>
      <c r="L154" s="5" t="str">
        <f>+'EV PRECIO REFERENCIA'!L154</f>
        <v/>
      </c>
      <c r="M154" s="5" t="str">
        <f>+'EV PRECIO REFERENCIA'!N154</f>
        <v>NO CUMPLE</v>
      </c>
      <c r="N154" s="6">
        <f>+IF(M154="NO OFERTADO",0,IF(M154="NO CUMPLE EV TECNICA",0,IF(M154="NO CUMPLE",0,IF(M154="CUMPLE",('PRECIOS UNITARIOS'!$BB154*500)/L154))))</f>
        <v>0</v>
      </c>
      <c r="O154" s="5" t="str">
        <f>+'PRECIOS UNITARIOS'!N154</f>
        <v/>
      </c>
      <c r="P154" s="5" t="str">
        <f>+'EV PRECIO REFERENCIA'!Q154</f>
        <v>NO CUMPLE</v>
      </c>
      <c r="Q154" s="6">
        <f>+IF(P154="NO OFERTADO",0,IF(P154="NO CUMPLE EV TECNICA",0,IF(P154="NO CUMPLE",0,IF(P154="CUMPLE",('PRECIOS UNITARIOS'!$BB154*500)/O154))))</f>
        <v>0</v>
      </c>
      <c r="R154" s="5" t="str">
        <f>+'PRECIOS UNITARIOS'!P154</f>
        <v/>
      </c>
      <c r="S154" s="5" t="str">
        <f>+'EV PRECIO REFERENCIA'!T154</f>
        <v>NO CUMPLE</v>
      </c>
      <c r="T154" s="6">
        <f>+IF(S154="NO OFERTADO",0,IF(S154="NO CUMPLE EV TECNICA",0,IF(S154="NO CUMPLE",0,IF(S154="CUMPLE",('PRECIOS UNITARIOS'!$BB154*500)/R154))))</f>
        <v>0</v>
      </c>
      <c r="U154" s="6" t="str">
        <f>+'EV PRECIO REFERENCIA'!U154</f>
        <v/>
      </c>
      <c r="V154" s="5" t="str">
        <f>+'EV PRECIO REFERENCIA'!W154</f>
        <v>NO CUMPLE</v>
      </c>
      <c r="W154" s="6">
        <f>+IF(V154="NO OFERTADO",0,IF(V154="NO CUMPLE EV TECNICA",0,IF(V154="NO CUMPLE",0,IF(V154="CUMPLE",('PRECIOS UNITARIOS'!$BB154*500)/U154))))</f>
        <v>0</v>
      </c>
      <c r="X154" s="6" t="str">
        <f>+'EV PRECIO REFERENCIA'!X154</f>
        <v/>
      </c>
      <c r="Y154" s="5" t="str">
        <f>+'EV PRECIO REFERENCIA'!Z154</f>
        <v>NO CUMPLE</v>
      </c>
      <c r="Z154" s="6">
        <f>+IF(Y154="NO OFERTADO",0,IF(Y154="NO CUMPLE EV TECNICA",0,IF(Y154="NO CUMPLE",0,IF(Y154="CUMPLE",('PRECIOS UNITARIOS'!$BB154*500)/X154))))</f>
        <v>0</v>
      </c>
      <c r="AA154" s="260" t="str">
        <f>+'PRECIOS UNITARIOS'!X154</f>
        <v/>
      </c>
      <c r="AB154" s="5" t="str">
        <f>+'EV PRECIO REFERENCIA'!AF154</f>
        <v>NO CUMPLE</v>
      </c>
      <c r="AC154" s="6">
        <f>+IF(AB154="NO OFERTADO",0,IF(AB154="NO CUMPLE EV TECNICA",0,IF(AB154="NO CUMPLE",0,IF(AB154="CUMPLE",('PRECIOS UNITARIOS'!$BB154*500)/AA154))))</f>
        <v>0</v>
      </c>
      <c r="AD154" s="5" t="str">
        <f>+'PRECIOS UNITARIOS'!Z154</f>
        <v/>
      </c>
      <c r="AE154" s="5" t="str">
        <f>+'EV PRECIO REFERENCIA'!AI154</f>
        <v>NO CUMPLE</v>
      </c>
      <c r="AF154" s="6">
        <f>+IF(AE154="NO OFERTADO",0,IF(AE154="NO CUMPLE EV TECNICA",0,IF(AE154="NO CUMPLE",0,IF(AE154="CUMPLE",('PRECIOS UNITARIOS'!$BB154*500)/AD154))))</f>
        <v>0</v>
      </c>
      <c r="AG154" s="5" t="str">
        <f>+'PRECIOS UNITARIOS'!AB154</f>
        <v/>
      </c>
      <c r="AH154" s="5" t="str">
        <f>+'EV PRECIO REFERENCIA'!AL154</f>
        <v>NO CUMPLE</v>
      </c>
      <c r="AI154" s="6">
        <f>+IF(AH154="NO OFERTADO",0,IF(AH154="NO CUMPLE EV TECNICA",0,IF(AH154="NO CUMPLE",0,IF(AH154="CUMPLE",('PRECIOS UNITARIOS'!$BB154*500)/AG154))))</f>
        <v>0</v>
      </c>
      <c r="AJ154" s="5" t="str">
        <f>+'PRECIOS UNITARIOS'!AD154</f>
        <v/>
      </c>
      <c r="AK154" s="5" t="str">
        <f>+'EV PRECIO REFERENCIA'!AO154</f>
        <v>NO CUMPLE</v>
      </c>
      <c r="AL154" s="6">
        <f>+IF(AK154="NO OFERTADO",0,IF(AK154="NO CUMPLE EV TECNICA",0,IF(AK154="NO CUMPLE",0,IF(AK154="CUMPLE",('PRECIOS UNITARIOS'!$BB154*500)/AJ154))))</f>
        <v>0</v>
      </c>
      <c r="AM154" s="5" t="str">
        <f>+'PRECIOS UNITARIOS'!AF154</f>
        <v/>
      </c>
      <c r="AN154" s="5" t="str">
        <f>+'EV PRECIO REFERENCIA'!AR154</f>
        <v>NO CUMPLE</v>
      </c>
      <c r="AO154" s="6">
        <f>+IF(AN154="NO OFERTADO",0,IF(AN154="NO CUMPLE EV TECNICA",0,IF(AN154="NO CUMPLE",0,IF(AN154="CUMPLE",('PRECIOS UNITARIOS'!$BB154*500)/AM154))))</f>
        <v>0</v>
      </c>
      <c r="AP154" s="5" t="str">
        <f>+'PRECIOS UNITARIOS'!AH154</f>
        <v/>
      </c>
      <c r="AQ154" s="5" t="str">
        <f>+'EV PRECIO REFERENCIA'!AU154</f>
        <v>NO CUMPLE</v>
      </c>
      <c r="AR154" s="6">
        <f>+IF(AQ154="NO OFERTADO",0,IF(AQ154="NO CUMPLE EV TECNICA",0,IF(AQ154="NO CUMPLE",0,IF(AQ154="CUMPLE",('PRECIOS UNITARIOS'!$BB154*500)/AP154))))</f>
        <v>0</v>
      </c>
      <c r="AS154" s="5" t="str">
        <f>+'PRECIOS UNITARIOS'!AJ154</f>
        <v/>
      </c>
      <c r="AT154" s="5" t="str">
        <f>+'EV PRECIO REFERENCIA'!AX154</f>
        <v>NO CUMPLE</v>
      </c>
      <c r="AU154" s="6">
        <f>+IF(AT154="NO OFERTADO",0,IF(AT154="NO CUMPLE EV TECNICA",0,IF(AT154="NO CUMPLE",0,IF(AT154="CUMPLE",('PRECIOS UNITARIOS'!$BB154*500)/AS154))))</f>
        <v>0</v>
      </c>
      <c r="AV154" s="5" t="str">
        <f>+'EV PRECIO REFERENCIA'!AY154</f>
        <v/>
      </c>
      <c r="AW154" s="5" t="str">
        <f>+'EV PRECIO REFERENCIA'!BA154</f>
        <v>NO CUMPLE</v>
      </c>
      <c r="AX154" s="6">
        <f>+IF(AW154="NO OFERTADO",0,IF(AW154="NO CUMPLE EV TECNICA",0,IF(AW154="NO CUMPLE",0,IF(AW154="CUMPLE",('PRECIOS UNITARIOS'!$BB154*500)/AV154))))</f>
        <v>0</v>
      </c>
      <c r="AY154" s="5" t="str">
        <f>+'EV PRECIO REFERENCIA'!BB154</f>
        <v/>
      </c>
      <c r="AZ154" s="5" t="str">
        <f>+'EV PRECIO REFERENCIA'!BD154</f>
        <v>NO CUMPLE</v>
      </c>
      <c r="BA154" s="6">
        <f>+IF(AZ154="NO OFERTADO",0,IF(AZ154="NO CUMPLE EV TECNICA",0,IF(AZ154="NO CUMPLE",0,IF(AZ154="CUMPLE",('PRECIOS UNITARIOS'!$BB154*500)/AY154))))</f>
        <v>0</v>
      </c>
      <c r="BB154" s="5" t="str">
        <f>+'PRECIOS UNITARIOS'!AP154</f>
        <v/>
      </c>
      <c r="BC154" s="5" t="str">
        <f>+'EV PRECIO REFERENCIA'!BG154</f>
        <v>NO CUMPLE</v>
      </c>
      <c r="BD154" s="6">
        <f>+IF(BC154="NO OFERTADO",0,IF(BC154="NO CUMPLE EV TECNICA",0,IF(BC154="NO CUMPLE",0,IF(BC154="CUMPLE",('PRECIOS UNITARIOS'!$BB154*500)/BB154))))</f>
        <v>0</v>
      </c>
      <c r="BE154" s="5" t="str">
        <f>+'PRECIOS UNITARIOS'!AR154</f>
        <v/>
      </c>
      <c r="BF154" s="5" t="str">
        <f>+'EV PRECIO REFERENCIA'!BJ154</f>
        <v>NO CUMPLE</v>
      </c>
      <c r="BG154" s="6">
        <f>+IF(BF154="NO OFERTADO",0,IF(BF154="NO CUMPLE EV TECNICA",0,IF(BF154="NO CUMPLE",0,IF(BF154="CUMPLE",('PRECIOS UNITARIOS'!$BB154*500)/BE154))))</f>
        <v>0</v>
      </c>
      <c r="BH154" s="5">
        <f>+'EV PRECIO REFERENCIA'!BK154</f>
        <v>16700</v>
      </c>
      <c r="BI154" s="5" t="str">
        <f>+'EV PRECIO REFERENCIA'!BM154</f>
        <v>CUMPLE</v>
      </c>
      <c r="BJ154" s="6">
        <f>+IF(BI154="NO OFERTADO",0,IF(BI154="NO CUMPLE EV TECNICA",0,IF(BI154="NO CUMPLE",0,IF(BI154="CUMPLE",('PRECIOS UNITARIOS'!$BB154*500)/BH154))))</f>
        <v>500</v>
      </c>
      <c r="BK154" s="5" t="str">
        <f>+'EV PRECIO REFERENCIA'!BQ154</f>
        <v/>
      </c>
      <c r="BL154" s="5" t="str">
        <f>+'EV PRECIO REFERENCIA'!BS154</f>
        <v>NO CUMPLE</v>
      </c>
      <c r="BM154" s="6">
        <f>+IF(BL154="NO OFERTADO",0,IF(BL154="NO CUMPLE EV TECNICA",0,IF(BL154="NO CUMPLE",0,IF(BL154="CUMPLE",('PRECIOS UNITARIOS'!$BB154*500)/BK154))))</f>
        <v>0</v>
      </c>
      <c r="BN154" s="5" t="str">
        <f>+'PRECIOS UNITARIOS'!AX154</f>
        <v/>
      </c>
      <c r="BO154" s="5" t="str">
        <f>+'EV PRECIO REFERENCIA'!BV154</f>
        <v>NO CUMPLE</v>
      </c>
      <c r="BP154" s="6">
        <f>+IF(BO154="NO OFERTADO",0,IF(BO154="NO CUMPLE EV TECNICA",0,IF(BO154="NO CUMPLE",0,IF(BO154="CUMPLE",('PRECIOS UNITARIOS'!$BB154*500)/BN154))))</f>
        <v>0</v>
      </c>
      <c r="BQ154" s="6">
        <f t="shared" si="19"/>
        <v>500</v>
      </c>
      <c r="BR154" s="6" t="s">
        <v>1065</v>
      </c>
      <c r="BS154" s="6">
        <v>0</v>
      </c>
      <c r="BT154" s="6" t="s">
        <v>847</v>
      </c>
      <c r="BU154" s="6">
        <v>0</v>
      </c>
      <c r="BV154" s="6" t="s">
        <v>847</v>
      </c>
      <c r="BW154" s="154" t="s">
        <v>823</v>
      </c>
      <c r="BX154" s="3" t="e">
        <v>#N/A</v>
      </c>
    </row>
    <row r="155" spans="1:77" ht="63.75" x14ac:dyDescent="0.2">
      <c r="A155" s="18">
        <f t="shared" si="18"/>
        <v>146</v>
      </c>
      <c r="B155" s="22" t="str">
        <f>VLOOKUP(A155,'PRECIOS UNITARIOS'!A155:B486,2,0)</f>
        <v>DM948</v>
      </c>
      <c r="C155" s="135" t="str">
        <f>VLOOKUP(A155,'PRECIOS UNITARIOS'!A155:C486,3,0)</f>
        <v>RECOLECTOR PARA CORTOPUNZANTES 2,9 A 3,0 LITROS</v>
      </c>
      <c r="D155" s="18">
        <f>VLOOKUP(A155,'PRECIOS UNITARIOS'!A155:D486,4,0)</f>
        <v>1</v>
      </c>
      <c r="E155" s="23" t="str">
        <f>VLOOKUP(A155,'PRECIOS UNITARIOS'!A155:E486,5,0)</f>
        <v>UN</v>
      </c>
      <c r="F155" s="23">
        <f>VLOOKUP(A155,'PRECIOS UNITARIOS'!A155:F486,6,0)</f>
        <v>3367.7</v>
      </c>
      <c r="G155" s="23">
        <f>VLOOKUP(A155,'PRECIOS UNITARIOS'!A155:G486,7,0)</f>
        <v>695</v>
      </c>
      <c r="H155" s="23">
        <f t="shared" si="20"/>
        <v>2340551.5</v>
      </c>
      <c r="I155" s="5" t="str">
        <f>+'EV PRECIO REFERENCIA'!I155</f>
        <v/>
      </c>
      <c r="J155" s="5" t="str">
        <f>+'EV PRECIO REFERENCIA'!K155</f>
        <v>NO CUMPLE</v>
      </c>
      <c r="K155" s="6">
        <f>+IF(J155="NO OFERTADO",0,IF(J155="NO CUMPLE EV TECNICA",0,IF(J155="NO CUMPLE",0,IF(J155="CUMPLE",('PRECIOS UNITARIOS'!$BB155*500)/I155))))</f>
        <v>0</v>
      </c>
      <c r="L155" s="5" t="str">
        <f>+'EV PRECIO REFERENCIA'!L155</f>
        <v/>
      </c>
      <c r="M155" s="5" t="str">
        <f>+'EV PRECIO REFERENCIA'!N155</f>
        <v>NO CUMPLE</v>
      </c>
      <c r="N155" s="6">
        <f>+IF(M155="NO OFERTADO",0,IF(M155="NO CUMPLE EV TECNICA",0,IF(M155="NO CUMPLE",0,IF(M155="CUMPLE",('PRECIOS UNITARIOS'!$BB155*500)/L155))))</f>
        <v>0</v>
      </c>
      <c r="O155" s="5">
        <f>+'PRECIOS UNITARIOS'!N155</f>
        <v>3732</v>
      </c>
      <c r="P155" s="5" t="str">
        <f>+'EV PRECIO REFERENCIA'!Q155</f>
        <v>CUMPLE</v>
      </c>
      <c r="Q155" s="6">
        <f>+IF(P155="NO OFERTADO",0,IF(P155="NO CUMPLE EV TECNICA",0,IF(P155="NO CUMPLE",0,IF(P155="CUMPLE",('PRECIOS UNITARIOS'!$BB155*500)/O155))))</f>
        <v>451.19239013933549</v>
      </c>
      <c r="R155" s="5" t="str">
        <f>+'PRECIOS UNITARIOS'!P155</f>
        <v/>
      </c>
      <c r="S155" s="5" t="str">
        <f>+'EV PRECIO REFERENCIA'!T155</f>
        <v>NO CUMPLE</v>
      </c>
      <c r="T155" s="6">
        <f>+IF(S155="NO OFERTADO",0,IF(S155="NO CUMPLE EV TECNICA",0,IF(S155="NO CUMPLE",0,IF(S155="CUMPLE",('PRECIOS UNITARIOS'!$BB155*500)/R155))))</f>
        <v>0</v>
      </c>
      <c r="U155" s="6" t="str">
        <f>+'EV PRECIO REFERENCIA'!U155</f>
        <v/>
      </c>
      <c r="V155" s="5" t="str">
        <f>+'EV PRECIO REFERENCIA'!W155</f>
        <v>NO CUMPLE</v>
      </c>
      <c r="W155" s="6">
        <f>+IF(V155="NO OFERTADO",0,IF(V155="NO CUMPLE EV TECNICA",0,IF(V155="NO CUMPLE",0,IF(V155="CUMPLE",('PRECIOS UNITARIOS'!$BB155*500)/U155))))</f>
        <v>0</v>
      </c>
      <c r="X155" s="6" t="str">
        <f>+'EV PRECIO REFERENCIA'!X155</f>
        <v/>
      </c>
      <c r="Y155" s="5" t="str">
        <f>+'EV PRECIO REFERENCIA'!Z155</f>
        <v>NO CUMPLE</v>
      </c>
      <c r="Z155" s="6">
        <f>+IF(Y155="NO OFERTADO",0,IF(Y155="NO CUMPLE EV TECNICA",0,IF(Y155="NO CUMPLE",0,IF(Y155="CUMPLE",('PRECIOS UNITARIOS'!$BB155*500)/X155))))</f>
        <v>0</v>
      </c>
      <c r="AA155" s="260" t="str">
        <f>+'PRECIOS UNITARIOS'!X155</f>
        <v/>
      </c>
      <c r="AB155" s="5" t="str">
        <f>+'EV PRECIO REFERENCIA'!AF155</f>
        <v>NO CUMPLE</v>
      </c>
      <c r="AC155" s="6">
        <f>+IF(AB155="NO OFERTADO",0,IF(AB155="NO CUMPLE EV TECNICA",0,IF(AB155="NO CUMPLE",0,IF(AB155="CUMPLE",('PRECIOS UNITARIOS'!$BB155*500)/AA155))))</f>
        <v>0</v>
      </c>
      <c r="AD155" s="5" t="str">
        <f>+'PRECIOS UNITARIOS'!Z155</f>
        <v/>
      </c>
      <c r="AE155" s="5" t="str">
        <f>+'EV PRECIO REFERENCIA'!AI155</f>
        <v>NO CUMPLE</v>
      </c>
      <c r="AF155" s="6">
        <f>+IF(AE155="NO OFERTADO",0,IF(AE155="NO CUMPLE EV TECNICA",0,IF(AE155="NO CUMPLE",0,IF(AE155="CUMPLE",('PRECIOS UNITARIOS'!$BB155*500)/AD155))))</f>
        <v>0</v>
      </c>
      <c r="AG155" s="5" t="str">
        <f>+'PRECIOS UNITARIOS'!AB155</f>
        <v/>
      </c>
      <c r="AH155" s="5" t="str">
        <f>+'EV PRECIO REFERENCIA'!AL155</f>
        <v>NO CUMPLE</v>
      </c>
      <c r="AI155" s="6">
        <f>+IF(AH155="NO OFERTADO",0,IF(AH155="NO CUMPLE EV TECNICA",0,IF(AH155="NO CUMPLE",0,IF(AH155="CUMPLE",('PRECIOS UNITARIOS'!$BB155*500)/AG155))))</f>
        <v>0</v>
      </c>
      <c r="AJ155" s="5" t="str">
        <f>+'PRECIOS UNITARIOS'!AD155</f>
        <v/>
      </c>
      <c r="AK155" s="5" t="str">
        <f>+'EV PRECIO REFERENCIA'!AO155</f>
        <v>NO CUMPLE</v>
      </c>
      <c r="AL155" s="6">
        <f>+IF(AK155="NO OFERTADO",0,IF(AK155="NO CUMPLE EV TECNICA",0,IF(AK155="NO CUMPLE",0,IF(AK155="CUMPLE",('PRECIOS UNITARIOS'!$BB155*500)/AJ155))))</f>
        <v>0</v>
      </c>
      <c r="AM155" s="5">
        <f>+'PRECIOS UNITARIOS'!AF155</f>
        <v>3367.7</v>
      </c>
      <c r="AN155" s="5" t="str">
        <f>+'EV PRECIO REFERENCIA'!AR155</f>
        <v>CUMPLE</v>
      </c>
      <c r="AO155" s="6">
        <f>+IF(AN155="NO OFERTADO",0,IF(AN155="NO CUMPLE EV TECNICA",0,IF(AN155="NO CUMPLE",0,IF(AN155="CUMPLE",('PRECIOS UNITARIOS'!$BB155*500)/AM155))))</f>
        <v>500</v>
      </c>
      <c r="AP155" s="5" t="str">
        <f>+'PRECIOS UNITARIOS'!AH155</f>
        <v/>
      </c>
      <c r="AQ155" s="5" t="str">
        <f>+'EV PRECIO REFERENCIA'!AU155</f>
        <v>NO CUMPLE</v>
      </c>
      <c r="AR155" s="6">
        <f>+IF(AQ155="NO OFERTADO",0,IF(AQ155="NO CUMPLE EV TECNICA",0,IF(AQ155="NO CUMPLE",0,IF(AQ155="CUMPLE",('PRECIOS UNITARIOS'!$BB155*500)/AP155))))</f>
        <v>0</v>
      </c>
      <c r="AS155" s="5" t="str">
        <f>+'PRECIOS UNITARIOS'!AJ155</f>
        <v/>
      </c>
      <c r="AT155" s="5" t="str">
        <f>+'EV PRECIO REFERENCIA'!AX155</f>
        <v>NO CUMPLE</v>
      </c>
      <c r="AU155" s="6">
        <f>+IF(AT155="NO OFERTADO",0,IF(AT155="NO CUMPLE EV TECNICA",0,IF(AT155="NO CUMPLE",0,IF(AT155="CUMPLE",('PRECIOS UNITARIOS'!$BB155*500)/AS155))))</f>
        <v>0</v>
      </c>
      <c r="AV155" s="5" t="str">
        <f>+'EV PRECIO REFERENCIA'!AY155</f>
        <v/>
      </c>
      <c r="AW155" s="5" t="str">
        <f>+'EV PRECIO REFERENCIA'!BA155</f>
        <v>NO CUMPLE</v>
      </c>
      <c r="AX155" s="6">
        <f>+IF(AW155="NO OFERTADO",0,IF(AW155="NO CUMPLE EV TECNICA",0,IF(AW155="NO CUMPLE",0,IF(AW155="CUMPLE",('PRECIOS UNITARIOS'!$BB155*500)/AV155))))</f>
        <v>0</v>
      </c>
      <c r="AY155" s="5">
        <f>+'EV PRECIO REFERENCIA'!BB155</f>
        <v>3732</v>
      </c>
      <c r="AZ155" s="5" t="str">
        <f>+'EV PRECIO REFERENCIA'!BD155</f>
        <v>CUMPLE</v>
      </c>
      <c r="BA155" s="6">
        <f>+IF(AZ155="NO OFERTADO",0,IF(AZ155="NO CUMPLE EV TECNICA",0,IF(AZ155="NO CUMPLE",0,IF(AZ155="CUMPLE",('PRECIOS UNITARIOS'!$BB155*500)/AY155))))</f>
        <v>451.19239013933549</v>
      </c>
      <c r="BB155" s="5" t="str">
        <f>+'PRECIOS UNITARIOS'!AP155</f>
        <v/>
      </c>
      <c r="BC155" s="5" t="str">
        <f>+'EV PRECIO REFERENCIA'!BG155</f>
        <v>NO CUMPLE</v>
      </c>
      <c r="BD155" s="6">
        <f>+IF(BC155="NO OFERTADO",0,IF(BC155="NO CUMPLE EV TECNICA",0,IF(BC155="NO CUMPLE",0,IF(BC155="CUMPLE",('PRECIOS UNITARIOS'!$BB155*500)/BB155))))</f>
        <v>0</v>
      </c>
      <c r="BE155" s="5" t="str">
        <f>+'PRECIOS UNITARIOS'!AR155</f>
        <v/>
      </c>
      <c r="BF155" s="5" t="str">
        <f>+'EV PRECIO REFERENCIA'!BJ155</f>
        <v>NO CUMPLE</v>
      </c>
      <c r="BG155" s="6">
        <f>+IF(BF155="NO OFERTADO",0,IF(BF155="NO CUMPLE EV TECNICA",0,IF(BF155="NO CUMPLE",0,IF(BF155="CUMPLE",('PRECIOS UNITARIOS'!$BB155*500)/BE155))))</f>
        <v>0</v>
      </c>
      <c r="BH155" s="5" t="str">
        <f>+'EV PRECIO REFERENCIA'!BK155</f>
        <v/>
      </c>
      <c r="BI155" s="5" t="str">
        <f>+'EV PRECIO REFERENCIA'!BM155</f>
        <v>NO CUMPLE</v>
      </c>
      <c r="BJ155" s="6">
        <f>+IF(BI155="NO OFERTADO",0,IF(BI155="NO CUMPLE EV TECNICA",0,IF(BI155="NO CUMPLE",0,IF(BI155="CUMPLE",('PRECIOS UNITARIOS'!$BB155*500)/BH155))))</f>
        <v>0</v>
      </c>
      <c r="BK155" s="5" t="str">
        <f>+'EV PRECIO REFERENCIA'!BQ155</f>
        <v/>
      </c>
      <c r="BL155" s="5" t="str">
        <f>+'EV PRECIO REFERENCIA'!BS155</f>
        <v>NO CUMPLE</v>
      </c>
      <c r="BM155" s="6">
        <f>+IF(BL155="NO OFERTADO",0,IF(BL155="NO CUMPLE EV TECNICA",0,IF(BL155="NO CUMPLE",0,IF(BL155="CUMPLE",('PRECIOS UNITARIOS'!$BB155*500)/BK155))))</f>
        <v>0</v>
      </c>
      <c r="BN155" s="5" t="str">
        <f>+'PRECIOS UNITARIOS'!AX155</f>
        <v/>
      </c>
      <c r="BO155" s="5" t="str">
        <f>+'EV PRECIO REFERENCIA'!BV155</f>
        <v>NO CUMPLE</v>
      </c>
      <c r="BP155" s="6">
        <f>+IF(BO155="NO OFERTADO",0,IF(BO155="NO CUMPLE EV TECNICA",0,IF(BO155="NO CUMPLE",0,IF(BO155="CUMPLE",('PRECIOS UNITARIOS'!$BB155*500)/BN155))))</f>
        <v>0</v>
      </c>
      <c r="BQ155" s="6">
        <f t="shared" si="19"/>
        <v>500</v>
      </c>
      <c r="BR155" s="6" t="s">
        <v>724</v>
      </c>
      <c r="BS155" s="6">
        <f>MAX($K155,$N155,$Q155,$T155,$AF155,$AI155,$AL155,$AU155,$BD155,$BG155,$BP155,$AC155,$Z155,$W155,$BA155,$BM155,)</f>
        <v>451.19239013933549</v>
      </c>
      <c r="BT155" s="6" t="s">
        <v>1022</v>
      </c>
      <c r="BU155" s="6">
        <v>0</v>
      </c>
      <c r="BV155" s="6" t="s">
        <v>1023</v>
      </c>
      <c r="BW155" s="154" t="s">
        <v>724</v>
      </c>
      <c r="BX155" s="3" t="e">
        <v>#N/A</v>
      </c>
    </row>
    <row r="156" spans="1:77" ht="25.5" x14ac:dyDescent="0.2">
      <c r="A156" s="18">
        <f t="shared" si="18"/>
        <v>147</v>
      </c>
      <c r="B156" s="22" t="str">
        <f>VLOOKUP(A156,'PRECIOS UNITARIOS'!A156:B487,2,0)</f>
        <v>DM2523</v>
      </c>
      <c r="C156" s="135" t="str">
        <f>VLOOKUP(A156,'PRECIOS UNITARIOS'!A156:C487,3,0)</f>
        <v>RESOLUTION CLIP 235 CM Y CANAL DE 2.8 MM</v>
      </c>
      <c r="D156" s="18">
        <f>VLOOKUP(A156,'PRECIOS UNITARIOS'!A156:D487,4,0)</f>
        <v>1</v>
      </c>
      <c r="E156" s="23" t="str">
        <f>VLOOKUP(A156,'PRECIOS UNITARIOS'!A156:E487,5,0)</f>
        <v>UN</v>
      </c>
      <c r="F156" s="23">
        <f>VLOOKUP(A156,'PRECIOS UNITARIOS'!A156:F487,6,0)</f>
        <v>370000</v>
      </c>
      <c r="G156" s="23">
        <f>VLOOKUP(A156,'PRECIOS UNITARIOS'!A156:G487,7,0)</f>
        <v>1</v>
      </c>
      <c r="H156" s="23">
        <f t="shared" si="20"/>
        <v>370000</v>
      </c>
      <c r="I156" s="5" t="str">
        <f>+'EV PRECIO REFERENCIA'!I156</f>
        <v/>
      </c>
      <c r="J156" s="5" t="str">
        <f>+'EV PRECIO REFERENCIA'!K156</f>
        <v>NO CUMPLE</v>
      </c>
      <c r="K156" s="6">
        <f>+IF(J156="NO OFERTADO",0,IF(J156="NO CUMPLE EV TECNICA",0,IF(J156="NO CUMPLE",0,IF(J156="CUMPLE",('PRECIOS UNITARIOS'!$BB156*500)/I156))))</f>
        <v>0</v>
      </c>
      <c r="L156" s="5" t="str">
        <f>+'EV PRECIO REFERENCIA'!L156</f>
        <v/>
      </c>
      <c r="M156" s="5" t="str">
        <f>+'EV PRECIO REFERENCIA'!N156</f>
        <v>NO CUMPLE</v>
      </c>
      <c r="N156" s="6">
        <f>+IF(M156="NO OFERTADO",0,IF(M156="NO CUMPLE EV TECNICA",0,IF(M156="NO CUMPLE",0,IF(M156="CUMPLE",('PRECIOS UNITARIOS'!$BB156*500)/L156))))</f>
        <v>0</v>
      </c>
      <c r="O156" s="5" t="str">
        <f>+'PRECIOS UNITARIOS'!N156</f>
        <v/>
      </c>
      <c r="P156" s="5" t="str">
        <f>+'EV PRECIO REFERENCIA'!Q156</f>
        <v>NO CUMPLE</v>
      </c>
      <c r="Q156" s="6">
        <f>+IF(P156="NO OFERTADO",0,IF(P156="NO CUMPLE EV TECNICA",0,IF(P156="NO CUMPLE",0,IF(P156="CUMPLE",('PRECIOS UNITARIOS'!$BB156*500)/O156))))</f>
        <v>0</v>
      </c>
      <c r="R156" s="5" t="str">
        <f>+'PRECIOS UNITARIOS'!P156</f>
        <v/>
      </c>
      <c r="S156" s="5" t="str">
        <f>+'EV PRECIO REFERENCIA'!T156</f>
        <v>NO CUMPLE</v>
      </c>
      <c r="T156" s="6">
        <f>+IF(S156="NO OFERTADO",0,IF(S156="NO CUMPLE EV TECNICA",0,IF(S156="NO CUMPLE",0,IF(S156="CUMPLE",('PRECIOS UNITARIOS'!$BB156*500)/R156))))</f>
        <v>0</v>
      </c>
      <c r="U156" s="6" t="str">
        <f>+'EV PRECIO REFERENCIA'!U156</f>
        <v/>
      </c>
      <c r="V156" s="5" t="str">
        <f>+'EV PRECIO REFERENCIA'!W156</f>
        <v>NO CUMPLE</v>
      </c>
      <c r="W156" s="6">
        <f>+IF(V156="NO OFERTADO",0,IF(V156="NO CUMPLE EV TECNICA",0,IF(V156="NO CUMPLE",0,IF(V156="CUMPLE",('PRECIOS UNITARIOS'!$BB156*500)/U156))))</f>
        <v>0</v>
      </c>
      <c r="X156" s="6" t="str">
        <f>+'EV PRECIO REFERENCIA'!X156</f>
        <v/>
      </c>
      <c r="Y156" s="5" t="str">
        <f>+'EV PRECIO REFERENCIA'!Z156</f>
        <v>NO CUMPLE</v>
      </c>
      <c r="Z156" s="6">
        <f>+IF(Y156="NO OFERTADO",0,IF(Y156="NO CUMPLE EV TECNICA",0,IF(Y156="NO CUMPLE",0,IF(Y156="CUMPLE",('PRECIOS UNITARIOS'!$BB156*500)/X156))))</f>
        <v>0</v>
      </c>
      <c r="AA156" s="260" t="str">
        <f>+'PRECIOS UNITARIOS'!X156</f>
        <v/>
      </c>
      <c r="AB156" s="5" t="str">
        <f>+'EV PRECIO REFERENCIA'!AF156</f>
        <v>NO CUMPLE</v>
      </c>
      <c r="AC156" s="6">
        <f>+IF(AB156="NO OFERTADO",0,IF(AB156="NO CUMPLE EV TECNICA",0,IF(AB156="NO CUMPLE",0,IF(AB156="CUMPLE",('PRECIOS UNITARIOS'!$BB156*500)/AA156))))</f>
        <v>0</v>
      </c>
      <c r="AD156" s="5" t="str">
        <f>+'PRECIOS UNITARIOS'!Z156</f>
        <v/>
      </c>
      <c r="AE156" s="5" t="str">
        <f>+'EV PRECIO REFERENCIA'!AI156</f>
        <v>NO CUMPLE</v>
      </c>
      <c r="AF156" s="6">
        <f>+IF(AE156="NO OFERTADO",0,IF(AE156="NO CUMPLE EV TECNICA",0,IF(AE156="NO CUMPLE",0,IF(AE156="CUMPLE",('PRECIOS UNITARIOS'!$BB156*500)/AD156))))</f>
        <v>0</v>
      </c>
      <c r="AG156" s="5" t="str">
        <f>+'PRECIOS UNITARIOS'!AB156</f>
        <v/>
      </c>
      <c r="AH156" s="5" t="str">
        <f>+'EV PRECIO REFERENCIA'!AL156</f>
        <v>NO CUMPLE</v>
      </c>
      <c r="AI156" s="6">
        <f>+IF(AH156="NO OFERTADO",0,IF(AH156="NO CUMPLE EV TECNICA",0,IF(AH156="NO CUMPLE",0,IF(AH156="CUMPLE",('PRECIOS UNITARIOS'!$BB156*500)/AG156))))</f>
        <v>0</v>
      </c>
      <c r="AJ156" s="5" t="str">
        <f>+'PRECIOS UNITARIOS'!AD156</f>
        <v/>
      </c>
      <c r="AK156" s="5" t="str">
        <f>+'EV PRECIO REFERENCIA'!AO156</f>
        <v>NO CUMPLE</v>
      </c>
      <c r="AL156" s="6">
        <f>+IF(AK156="NO OFERTADO",0,IF(AK156="NO CUMPLE EV TECNICA",0,IF(AK156="NO CUMPLE",0,IF(AK156="CUMPLE",('PRECIOS UNITARIOS'!$BB156*500)/AJ156))))</f>
        <v>0</v>
      </c>
      <c r="AM156" s="5" t="str">
        <f>+'PRECIOS UNITARIOS'!AF156</f>
        <v/>
      </c>
      <c r="AN156" s="5" t="str">
        <f>+'EV PRECIO REFERENCIA'!AR156</f>
        <v>NO CUMPLE</v>
      </c>
      <c r="AO156" s="6">
        <f>+IF(AN156="NO OFERTADO",0,IF(AN156="NO CUMPLE EV TECNICA",0,IF(AN156="NO CUMPLE",0,IF(AN156="CUMPLE",('PRECIOS UNITARIOS'!$BB156*500)/AM156))))</f>
        <v>0</v>
      </c>
      <c r="AP156" s="5" t="str">
        <f>+'PRECIOS UNITARIOS'!AH156</f>
        <v/>
      </c>
      <c r="AQ156" s="5" t="str">
        <f>+'EV PRECIO REFERENCIA'!AU156</f>
        <v>NO CUMPLE</v>
      </c>
      <c r="AR156" s="6">
        <f>+IF(AQ156="NO OFERTADO",0,IF(AQ156="NO CUMPLE EV TECNICA",0,IF(AQ156="NO CUMPLE",0,IF(AQ156="CUMPLE",('PRECIOS UNITARIOS'!$BB156*500)/AP156))))</f>
        <v>0</v>
      </c>
      <c r="AS156" s="5" t="str">
        <f>+'PRECIOS UNITARIOS'!AJ156</f>
        <v/>
      </c>
      <c r="AT156" s="5" t="str">
        <f>+'EV PRECIO REFERENCIA'!AX156</f>
        <v>NO CUMPLE</v>
      </c>
      <c r="AU156" s="6">
        <f>+IF(AT156="NO OFERTADO",0,IF(AT156="NO CUMPLE EV TECNICA",0,IF(AT156="NO CUMPLE",0,IF(AT156="CUMPLE",('PRECIOS UNITARIOS'!$BB156*500)/AS156))))</f>
        <v>0</v>
      </c>
      <c r="AV156" s="5" t="str">
        <f>+'EV PRECIO REFERENCIA'!AY156</f>
        <v/>
      </c>
      <c r="AW156" s="5" t="str">
        <f>+'EV PRECIO REFERENCIA'!BA156</f>
        <v>NO CUMPLE</v>
      </c>
      <c r="AX156" s="6">
        <f>+IF(AW156="NO OFERTADO",0,IF(AW156="NO CUMPLE EV TECNICA",0,IF(AW156="NO CUMPLE",0,IF(AW156="CUMPLE",('PRECIOS UNITARIOS'!$BB156*500)/AV156))))</f>
        <v>0</v>
      </c>
      <c r="AY156" s="5" t="str">
        <f>+'EV PRECIO REFERENCIA'!BB156</f>
        <v/>
      </c>
      <c r="AZ156" s="5" t="str">
        <f>+'EV PRECIO REFERENCIA'!BD156</f>
        <v>NO CUMPLE</v>
      </c>
      <c r="BA156" s="6">
        <f>+IF(AZ156="NO OFERTADO",0,IF(AZ156="NO CUMPLE EV TECNICA",0,IF(AZ156="NO CUMPLE",0,IF(AZ156="CUMPLE",('PRECIOS UNITARIOS'!$BB156*500)/AY156))))</f>
        <v>0</v>
      </c>
      <c r="BB156" s="5" t="str">
        <f>+'PRECIOS UNITARIOS'!AP156</f>
        <v/>
      </c>
      <c r="BC156" s="5" t="str">
        <f>+'EV PRECIO REFERENCIA'!BG156</f>
        <v>NO CUMPLE</v>
      </c>
      <c r="BD156" s="6">
        <f>+IF(BC156="NO OFERTADO",0,IF(BC156="NO CUMPLE EV TECNICA",0,IF(BC156="NO CUMPLE",0,IF(BC156="CUMPLE",('PRECIOS UNITARIOS'!$BB156*500)/BB156))))</f>
        <v>0</v>
      </c>
      <c r="BE156" s="5" t="str">
        <f>+'PRECIOS UNITARIOS'!AR156</f>
        <v/>
      </c>
      <c r="BF156" s="5" t="str">
        <f>+'EV PRECIO REFERENCIA'!BJ156</f>
        <v>NO CUMPLE</v>
      </c>
      <c r="BG156" s="6">
        <f>+IF(BF156="NO OFERTADO",0,IF(BF156="NO CUMPLE EV TECNICA",0,IF(BF156="NO CUMPLE",0,IF(BF156="CUMPLE",('PRECIOS UNITARIOS'!$BB156*500)/BE156))))</f>
        <v>0</v>
      </c>
      <c r="BH156" s="5" t="str">
        <f>+'EV PRECIO REFERENCIA'!BK156</f>
        <v/>
      </c>
      <c r="BI156" s="5" t="str">
        <f>+'EV PRECIO REFERENCIA'!BM156</f>
        <v>NO CUMPLE</v>
      </c>
      <c r="BJ156" s="6">
        <f>+IF(BI156="NO OFERTADO",0,IF(BI156="NO CUMPLE EV TECNICA",0,IF(BI156="NO CUMPLE",0,IF(BI156="CUMPLE",('PRECIOS UNITARIOS'!$BB156*500)/BH156))))</f>
        <v>0</v>
      </c>
      <c r="BK156" s="5" t="str">
        <f>+'EV PRECIO REFERENCIA'!BQ156</f>
        <v/>
      </c>
      <c r="BL156" s="5" t="str">
        <f>+'EV PRECIO REFERENCIA'!BS156</f>
        <v>NO CUMPLE</v>
      </c>
      <c r="BM156" s="6">
        <f>+IF(BL156="NO OFERTADO",0,IF(BL156="NO CUMPLE EV TECNICA",0,IF(BL156="NO CUMPLE",0,IF(BL156="CUMPLE",('PRECIOS UNITARIOS'!$BB156*500)/BK156))))</f>
        <v>0</v>
      </c>
      <c r="BN156" s="5" t="str">
        <f>+'PRECIOS UNITARIOS'!AX156</f>
        <v/>
      </c>
      <c r="BO156" s="5" t="str">
        <f>+'EV PRECIO REFERENCIA'!BV156</f>
        <v>NO CUMPLE</v>
      </c>
      <c r="BP156" s="6">
        <f>+IF(BO156="NO OFERTADO",0,IF(BO156="NO CUMPLE EV TECNICA",0,IF(BO156="NO CUMPLE",0,IF(BO156="CUMPLE",('PRECIOS UNITARIOS'!$BB156*500)/BN156))))</f>
        <v>0</v>
      </c>
      <c r="BQ156" s="6">
        <f t="shared" si="19"/>
        <v>0</v>
      </c>
      <c r="BR156" s="6" t="s">
        <v>847</v>
      </c>
      <c r="BS156" s="6">
        <v>0</v>
      </c>
      <c r="BT156" s="6" t="s">
        <v>847</v>
      </c>
      <c r="BU156" s="6">
        <v>0</v>
      </c>
      <c r="BV156" s="6" t="s">
        <v>847</v>
      </c>
      <c r="BW156" s="154" t="s">
        <v>823</v>
      </c>
      <c r="BX156" s="3" t="s">
        <v>526</v>
      </c>
    </row>
    <row r="157" spans="1:77" ht="51" x14ac:dyDescent="0.2">
      <c r="A157" s="18">
        <f t="shared" si="18"/>
        <v>148</v>
      </c>
      <c r="B157" s="22" t="str">
        <f>VLOOKUP(A157,'PRECIOS UNITARIOS'!A157:B488,2,0)</f>
        <v>DM2526</v>
      </c>
      <c r="C157" s="135" t="str">
        <f>VLOOKUP(A157,'PRECIOS UNITARIOS'!A157:C488,3,0)</f>
        <v>ROLLO DE GASA IMPREGNADA EN PARAFINA DE 1 METRO POR 15  CM DE ANCHO ESTERIL</v>
      </c>
      <c r="D157" s="18">
        <f>VLOOKUP(A157,'PRECIOS UNITARIOS'!A157:D488,4,0)</f>
        <v>1</v>
      </c>
      <c r="E157" s="23" t="str">
        <f>VLOOKUP(A157,'PRECIOS UNITARIOS'!A157:E488,5,0)</f>
        <v>UN</v>
      </c>
      <c r="F157" s="23">
        <f>VLOOKUP(A157,'PRECIOS UNITARIOS'!A157:F488,6,0)</f>
        <v>9505.8000000000011</v>
      </c>
      <c r="G157" s="23">
        <f>VLOOKUP(A157,'PRECIOS UNITARIOS'!A157:G488,7,0)</f>
        <v>1</v>
      </c>
      <c r="H157" s="23">
        <f t="shared" si="20"/>
        <v>9505.8000000000011</v>
      </c>
      <c r="I157" s="5" t="str">
        <f>+'EV PRECIO REFERENCIA'!I157</f>
        <v/>
      </c>
      <c r="J157" s="5" t="str">
        <f>+'EV PRECIO REFERENCIA'!K157</f>
        <v>NO CUMPLE</v>
      </c>
      <c r="K157" s="6">
        <f>+IF(J157="NO OFERTADO",0,IF(J157="NO CUMPLE EV TECNICA",0,IF(J157="NO CUMPLE",0,IF(J157="CUMPLE",('PRECIOS UNITARIOS'!$BB157*500)/I157))))</f>
        <v>0</v>
      </c>
      <c r="L157" s="5" t="str">
        <f>+'EV PRECIO REFERENCIA'!L157</f>
        <v/>
      </c>
      <c r="M157" s="5" t="str">
        <f>+'EV PRECIO REFERENCIA'!N157</f>
        <v>NO CUMPLE</v>
      </c>
      <c r="N157" s="6">
        <f>+IF(M157="NO OFERTADO",0,IF(M157="NO CUMPLE EV TECNICA",0,IF(M157="NO CUMPLE",0,IF(M157="CUMPLE",('PRECIOS UNITARIOS'!$BB157*500)/L157))))</f>
        <v>0</v>
      </c>
      <c r="O157" s="5" t="str">
        <f>+'PRECIOS UNITARIOS'!N157</f>
        <v/>
      </c>
      <c r="P157" s="5" t="str">
        <f>+'EV PRECIO REFERENCIA'!Q157</f>
        <v>NO CUMPLE</v>
      </c>
      <c r="Q157" s="6">
        <f>+IF(P157="NO OFERTADO",0,IF(P157="NO CUMPLE EV TECNICA",0,IF(P157="NO CUMPLE",0,IF(P157="CUMPLE",('PRECIOS UNITARIOS'!$BB157*500)/O157))))</f>
        <v>0</v>
      </c>
      <c r="R157" s="5" t="str">
        <f>+'PRECIOS UNITARIOS'!P157</f>
        <v/>
      </c>
      <c r="S157" s="5" t="str">
        <f>+'EV PRECIO REFERENCIA'!T157</f>
        <v>NO CUMPLE</v>
      </c>
      <c r="T157" s="6">
        <f>+IF(S157="NO OFERTADO",0,IF(S157="NO CUMPLE EV TECNICA",0,IF(S157="NO CUMPLE",0,IF(S157="CUMPLE",('PRECIOS UNITARIOS'!$BB157*500)/R157))))</f>
        <v>0</v>
      </c>
      <c r="U157" s="6" t="str">
        <f>+'EV PRECIO REFERENCIA'!U157</f>
        <v/>
      </c>
      <c r="V157" s="5" t="str">
        <f>+'EV PRECIO REFERENCIA'!W157</f>
        <v>NO CUMPLE</v>
      </c>
      <c r="W157" s="6">
        <f>+IF(V157="NO OFERTADO",0,IF(V157="NO CUMPLE EV TECNICA",0,IF(V157="NO CUMPLE",0,IF(V157="CUMPLE",('PRECIOS UNITARIOS'!$BB157*500)/U157))))</f>
        <v>0</v>
      </c>
      <c r="X157" s="6" t="str">
        <f>+'EV PRECIO REFERENCIA'!X157</f>
        <v/>
      </c>
      <c r="Y157" s="5" t="str">
        <f>+'EV PRECIO REFERENCIA'!Z157</f>
        <v>NO CUMPLE</v>
      </c>
      <c r="Z157" s="6">
        <f>+IF(Y157="NO OFERTADO",0,IF(Y157="NO CUMPLE EV TECNICA",0,IF(Y157="NO CUMPLE",0,IF(Y157="CUMPLE",('PRECIOS UNITARIOS'!$BB157*500)/X157))))</f>
        <v>0</v>
      </c>
      <c r="AA157" s="260" t="str">
        <f>+'PRECIOS UNITARIOS'!X157</f>
        <v/>
      </c>
      <c r="AB157" s="5" t="str">
        <f>+'EV PRECIO REFERENCIA'!AF157</f>
        <v>NO CUMPLE</v>
      </c>
      <c r="AC157" s="6">
        <f>+IF(AB157="NO OFERTADO",0,IF(AB157="NO CUMPLE EV TECNICA",0,IF(AB157="NO CUMPLE",0,IF(AB157="CUMPLE",('PRECIOS UNITARIOS'!$BB157*500)/AA157))))</f>
        <v>0</v>
      </c>
      <c r="AD157" s="5" t="str">
        <f>+'PRECIOS UNITARIOS'!Z157</f>
        <v/>
      </c>
      <c r="AE157" s="5" t="str">
        <f>+'EV PRECIO REFERENCIA'!AI157</f>
        <v>NO CUMPLE</v>
      </c>
      <c r="AF157" s="6">
        <f>+IF(AE157="NO OFERTADO",0,IF(AE157="NO CUMPLE EV TECNICA",0,IF(AE157="NO CUMPLE",0,IF(AE157="CUMPLE",('PRECIOS UNITARIOS'!$BB157*500)/AD157))))</f>
        <v>0</v>
      </c>
      <c r="AG157" s="5" t="str">
        <f>+'PRECIOS UNITARIOS'!AB157</f>
        <v/>
      </c>
      <c r="AH157" s="5" t="str">
        <f>+'EV PRECIO REFERENCIA'!AL157</f>
        <v>NO CUMPLE</v>
      </c>
      <c r="AI157" s="6">
        <f>+IF(AH157="NO OFERTADO",0,IF(AH157="NO CUMPLE EV TECNICA",0,IF(AH157="NO CUMPLE",0,IF(AH157="CUMPLE",('PRECIOS UNITARIOS'!$BB157*500)/AG157))))</f>
        <v>0</v>
      </c>
      <c r="AJ157" s="5" t="str">
        <f>+'PRECIOS UNITARIOS'!AD157</f>
        <v/>
      </c>
      <c r="AK157" s="5" t="str">
        <f>+'EV PRECIO REFERENCIA'!AO157</f>
        <v>NO CUMPLE</v>
      </c>
      <c r="AL157" s="6">
        <f>+IF(AK157="NO OFERTADO",0,IF(AK157="NO CUMPLE EV TECNICA",0,IF(AK157="NO CUMPLE",0,IF(AK157="CUMPLE",('PRECIOS UNITARIOS'!$BB157*500)/AJ157))))</f>
        <v>0</v>
      </c>
      <c r="AM157" s="5" t="str">
        <f>+'PRECIOS UNITARIOS'!AF157</f>
        <v/>
      </c>
      <c r="AN157" s="5" t="str">
        <f>+'EV PRECIO REFERENCIA'!AR157</f>
        <v>NO CUMPLE</v>
      </c>
      <c r="AO157" s="6">
        <f>+IF(AN157="NO OFERTADO",0,IF(AN157="NO CUMPLE EV TECNICA",0,IF(AN157="NO CUMPLE",0,IF(AN157="CUMPLE",('PRECIOS UNITARIOS'!$BB157*500)/AM157))))</f>
        <v>0</v>
      </c>
      <c r="AP157" s="5" t="str">
        <f>+'PRECIOS UNITARIOS'!AH157</f>
        <v/>
      </c>
      <c r="AQ157" s="5" t="str">
        <f>+'EV PRECIO REFERENCIA'!AU157</f>
        <v>NO CUMPLE</v>
      </c>
      <c r="AR157" s="6">
        <f>+IF(AQ157="NO OFERTADO",0,IF(AQ157="NO CUMPLE EV TECNICA",0,IF(AQ157="NO CUMPLE",0,IF(AQ157="CUMPLE",('PRECIOS UNITARIOS'!$BB157*500)/AP157))))</f>
        <v>0</v>
      </c>
      <c r="AS157" s="5" t="str">
        <f>+'PRECIOS UNITARIOS'!AJ157</f>
        <v/>
      </c>
      <c r="AT157" s="5" t="str">
        <f>+'EV PRECIO REFERENCIA'!AX157</f>
        <v>NO CUMPLE</v>
      </c>
      <c r="AU157" s="6">
        <f>+IF(AT157="NO OFERTADO",0,IF(AT157="NO CUMPLE EV TECNICA",0,IF(AT157="NO CUMPLE",0,IF(AT157="CUMPLE",('PRECIOS UNITARIOS'!$BB157*500)/AS157))))</f>
        <v>0</v>
      </c>
      <c r="AV157" s="5" t="str">
        <f>+'EV PRECIO REFERENCIA'!AY157</f>
        <v/>
      </c>
      <c r="AW157" s="5" t="str">
        <f>+'EV PRECIO REFERENCIA'!BA157</f>
        <v>NO CUMPLE</v>
      </c>
      <c r="AX157" s="6">
        <f>+IF(AW157="NO OFERTADO",0,IF(AW157="NO CUMPLE EV TECNICA",0,IF(AW157="NO CUMPLE",0,IF(AW157="CUMPLE",('PRECIOS UNITARIOS'!$BB157*500)/AV157))))</f>
        <v>0</v>
      </c>
      <c r="AY157" s="5" t="str">
        <f>+'EV PRECIO REFERENCIA'!BB157</f>
        <v/>
      </c>
      <c r="AZ157" s="5" t="str">
        <f>+'EV PRECIO REFERENCIA'!BD157</f>
        <v>NO CUMPLE</v>
      </c>
      <c r="BA157" s="6">
        <f>+IF(AZ157="NO OFERTADO",0,IF(AZ157="NO CUMPLE EV TECNICA",0,IF(AZ157="NO CUMPLE",0,IF(AZ157="CUMPLE",('PRECIOS UNITARIOS'!$BB157*500)/AY157))))</f>
        <v>0</v>
      </c>
      <c r="BB157" s="5" t="str">
        <f>+'PRECIOS UNITARIOS'!AP157</f>
        <v/>
      </c>
      <c r="BC157" s="5" t="str">
        <f>+'EV PRECIO REFERENCIA'!BG157</f>
        <v>NO CUMPLE</v>
      </c>
      <c r="BD157" s="6">
        <f>+IF(BC157="NO OFERTADO",0,IF(BC157="NO CUMPLE EV TECNICA",0,IF(BC157="NO CUMPLE",0,IF(BC157="CUMPLE",('PRECIOS UNITARIOS'!$BB157*500)/BB157))))</f>
        <v>0</v>
      </c>
      <c r="BE157" s="5" t="str">
        <f>+'PRECIOS UNITARIOS'!AR157</f>
        <v/>
      </c>
      <c r="BF157" s="5" t="str">
        <f>+'EV PRECIO REFERENCIA'!BJ157</f>
        <v>NO CUMPLE</v>
      </c>
      <c r="BG157" s="6">
        <f>+IF(BF157="NO OFERTADO",0,IF(BF157="NO CUMPLE EV TECNICA",0,IF(BF157="NO CUMPLE",0,IF(BF157="CUMPLE",('PRECIOS UNITARIOS'!$BB157*500)/BE157))))</f>
        <v>0</v>
      </c>
      <c r="BH157" s="5" t="str">
        <f>+'EV PRECIO REFERENCIA'!BK157</f>
        <v/>
      </c>
      <c r="BI157" s="5" t="str">
        <f>+'EV PRECIO REFERENCIA'!BM157</f>
        <v>NO CUMPLE</v>
      </c>
      <c r="BJ157" s="6">
        <f>+IF(BI157="NO OFERTADO",0,IF(BI157="NO CUMPLE EV TECNICA",0,IF(BI157="NO CUMPLE",0,IF(BI157="CUMPLE",('PRECIOS UNITARIOS'!$BB157*500)/BH157))))</f>
        <v>0</v>
      </c>
      <c r="BK157" s="5" t="str">
        <f>+'EV PRECIO REFERENCIA'!BQ157</f>
        <v/>
      </c>
      <c r="BL157" s="5" t="str">
        <f>+'EV PRECIO REFERENCIA'!BS157</f>
        <v>NO CUMPLE</v>
      </c>
      <c r="BM157" s="6">
        <f>+IF(BL157="NO OFERTADO",0,IF(BL157="NO CUMPLE EV TECNICA",0,IF(BL157="NO CUMPLE",0,IF(BL157="CUMPLE",('PRECIOS UNITARIOS'!$BB157*500)/BK157))))</f>
        <v>0</v>
      </c>
      <c r="BN157" s="5" t="str">
        <f>+'PRECIOS UNITARIOS'!AX157</f>
        <v/>
      </c>
      <c r="BO157" s="5" t="str">
        <f>+'EV PRECIO REFERENCIA'!BV157</f>
        <v>NO CUMPLE</v>
      </c>
      <c r="BP157" s="6">
        <f>+IF(BO157="NO OFERTADO",0,IF(BO157="NO CUMPLE EV TECNICA",0,IF(BO157="NO CUMPLE",0,IF(BO157="CUMPLE",('PRECIOS UNITARIOS'!$BB157*500)/BN157))))</f>
        <v>0</v>
      </c>
      <c r="BQ157" s="6">
        <f t="shared" si="19"/>
        <v>0</v>
      </c>
      <c r="BR157" s="6" t="s">
        <v>1013</v>
      </c>
      <c r="BS157" s="6">
        <v>0</v>
      </c>
      <c r="BT157" s="6" t="s">
        <v>1013</v>
      </c>
      <c r="BU157" s="6">
        <v>0</v>
      </c>
      <c r="BV157" s="6" t="s">
        <v>1013</v>
      </c>
      <c r="BW157" s="6" t="s">
        <v>1013</v>
      </c>
      <c r="BX157" s="3" t="s">
        <v>527</v>
      </c>
    </row>
    <row r="158" spans="1:77" ht="25.5" x14ac:dyDescent="0.2">
      <c r="A158" s="18">
        <f t="shared" si="18"/>
        <v>149</v>
      </c>
      <c r="B158" s="22" t="str">
        <f>VLOOKUP(A158,'PRECIOS UNITARIOS'!A158:B489,2,0)</f>
        <v>DM2121</v>
      </c>
      <c r="C158" s="135" t="str">
        <f>VLOOKUP(A158,'PRECIOS UNITARIOS'!A158:C489,3,0)</f>
        <v>SONDA FOLEY SILICONADA 2 VIAS 18 FR</v>
      </c>
      <c r="D158" s="18">
        <f>VLOOKUP(A158,'PRECIOS UNITARIOS'!A158:D489,4,0)</f>
        <v>1</v>
      </c>
      <c r="E158" s="23" t="str">
        <f>VLOOKUP(A158,'PRECIOS UNITARIOS'!A158:E489,5,0)</f>
        <v>UN</v>
      </c>
      <c r="F158" s="23">
        <f>VLOOKUP(A158,'PRECIOS UNITARIOS'!A158:F489,6,0)</f>
        <v>2100</v>
      </c>
      <c r="G158" s="23">
        <f>VLOOKUP(A158,'PRECIOS UNITARIOS'!A158:G489,7,0)</f>
        <v>3</v>
      </c>
      <c r="H158" s="23">
        <f t="shared" si="20"/>
        <v>6300</v>
      </c>
      <c r="I158" s="5" t="str">
        <f>+'EV PRECIO REFERENCIA'!I158</f>
        <v/>
      </c>
      <c r="J158" s="5" t="str">
        <f>+'EV PRECIO REFERENCIA'!K158</f>
        <v>NO CUMPLE</v>
      </c>
      <c r="K158" s="6">
        <f>+IF(J158="NO OFERTADO",0,IF(J158="NO CUMPLE EV TECNICA",0,IF(J158="NO CUMPLE",0,IF(J158="CUMPLE",('PRECIOS UNITARIOS'!$BB158*500)/I158))))</f>
        <v>0</v>
      </c>
      <c r="L158" s="5" t="str">
        <f>+'EV PRECIO REFERENCIA'!L158</f>
        <v/>
      </c>
      <c r="M158" s="5" t="str">
        <f>+'EV PRECIO REFERENCIA'!N158</f>
        <v>NO CUMPLE</v>
      </c>
      <c r="N158" s="6">
        <f>+IF(M158="NO OFERTADO",0,IF(M158="NO CUMPLE EV TECNICA",0,IF(M158="NO CUMPLE",0,IF(M158="CUMPLE",('PRECIOS UNITARIOS'!$BB158*500)/L158))))</f>
        <v>0</v>
      </c>
      <c r="O158" s="5" t="str">
        <f>+'PRECIOS UNITARIOS'!N158</f>
        <v/>
      </c>
      <c r="P158" s="5" t="str">
        <f>+'EV PRECIO REFERENCIA'!Q158</f>
        <v>NO CUMPLE</v>
      </c>
      <c r="Q158" s="6">
        <f>+IF(P158="NO OFERTADO",0,IF(P158="NO CUMPLE EV TECNICA",0,IF(P158="NO CUMPLE",0,IF(P158="CUMPLE",('PRECIOS UNITARIOS'!$BB158*500)/O158))))</f>
        <v>0</v>
      </c>
      <c r="R158" s="5" t="str">
        <f>+'PRECIOS UNITARIOS'!P158</f>
        <v/>
      </c>
      <c r="S158" s="5" t="str">
        <f>+'EV PRECIO REFERENCIA'!T158</f>
        <v>NO CUMPLE</v>
      </c>
      <c r="T158" s="6">
        <f>+IF(S158="NO OFERTADO",0,IF(S158="NO CUMPLE EV TECNICA",0,IF(S158="NO CUMPLE",0,IF(S158="CUMPLE",('PRECIOS UNITARIOS'!$BB158*500)/R158))))</f>
        <v>0</v>
      </c>
      <c r="U158" s="347">
        <f>+'EV PRECIO REFERENCIA'!U158</f>
        <v>2100</v>
      </c>
      <c r="V158" s="5" t="str">
        <f>+'EV PRECIO REFERENCIA'!W158</f>
        <v>CUMPLE</v>
      </c>
      <c r="W158" s="6">
        <f>+IF(V158="NO OFERTADO",0,IF(V158="NO CUMPLE EV TECNICA",0,IF(V158="NO CUMPLE",0,IF(V158="CUMPLE",('PRECIOS UNITARIOS'!$BB158*500)/U158))))</f>
        <v>500</v>
      </c>
      <c r="X158" s="6" t="str">
        <f>+'EV PRECIO REFERENCIA'!X158</f>
        <v/>
      </c>
      <c r="Y158" s="5" t="str">
        <f>+'EV PRECIO REFERENCIA'!Z158</f>
        <v>NO CUMPLE</v>
      </c>
      <c r="Z158" s="6">
        <f>+IF(Y158="NO OFERTADO",0,IF(Y158="NO CUMPLE EV TECNICA",0,IF(Y158="NO CUMPLE",0,IF(Y158="CUMPLE",('PRECIOS UNITARIOS'!$BB158*500)/X158))))</f>
        <v>0</v>
      </c>
      <c r="AA158" s="260" t="str">
        <f>+'PRECIOS UNITARIOS'!X158</f>
        <v/>
      </c>
      <c r="AB158" s="5" t="str">
        <f>+'EV PRECIO REFERENCIA'!AF158</f>
        <v>NO CUMPLE</v>
      </c>
      <c r="AC158" s="6">
        <f>+IF(AB158="NO OFERTADO",0,IF(AB158="NO CUMPLE EV TECNICA",0,IF(AB158="NO CUMPLE",0,IF(AB158="CUMPLE",('PRECIOS UNITARIOS'!$BB158*500)/AA158))))</f>
        <v>0</v>
      </c>
      <c r="AD158" s="5" t="str">
        <f>+'PRECIOS UNITARIOS'!Z158</f>
        <v/>
      </c>
      <c r="AE158" s="5" t="str">
        <f>+'EV PRECIO REFERENCIA'!AI158</f>
        <v>NO CUMPLE</v>
      </c>
      <c r="AF158" s="6">
        <f>+IF(AE158="NO OFERTADO",0,IF(AE158="NO CUMPLE EV TECNICA",0,IF(AE158="NO CUMPLE",0,IF(AE158="CUMPLE",('PRECIOS UNITARIOS'!$BB158*500)/AD158))))</f>
        <v>0</v>
      </c>
      <c r="AG158" s="5" t="str">
        <f>+'PRECIOS UNITARIOS'!AB158</f>
        <v/>
      </c>
      <c r="AH158" s="5" t="str">
        <f>+'EV PRECIO REFERENCIA'!AL158</f>
        <v>NO CUMPLE</v>
      </c>
      <c r="AI158" s="6">
        <f>+IF(AH158="NO OFERTADO",0,IF(AH158="NO CUMPLE EV TECNICA",0,IF(AH158="NO CUMPLE",0,IF(AH158="CUMPLE",('PRECIOS UNITARIOS'!$BB158*500)/AG158))))</f>
        <v>0</v>
      </c>
      <c r="AJ158" s="5" t="str">
        <f>+'PRECIOS UNITARIOS'!AD158</f>
        <v/>
      </c>
      <c r="AK158" s="5" t="str">
        <f>+'EV PRECIO REFERENCIA'!AO158</f>
        <v>NO CUMPLE</v>
      </c>
      <c r="AL158" s="6">
        <f>+IF(AK158="NO OFERTADO",0,IF(AK158="NO CUMPLE EV TECNICA",0,IF(AK158="NO CUMPLE",0,IF(AK158="CUMPLE",('PRECIOS UNITARIOS'!$BB158*500)/AJ158))))</f>
        <v>0</v>
      </c>
      <c r="AM158" s="5" t="str">
        <f>+'PRECIOS UNITARIOS'!AF158</f>
        <v/>
      </c>
      <c r="AN158" s="5" t="str">
        <f>+'EV PRECIO REFERENCIA'!AR158</f>
        <v>NO CUMPLE</v>
      </c>
      <c r="AO158" s="6">
        <f>+IF(AN158="NO OFERTADO",0,IF(AN158="NO CUMPLE EV TECNICA",0,IF(AN158="NO CUMPLE",0,IF(AN158="CUMPLE",('PRECIOS UNITARIOS'!$BB158*500)/AM158))))</f>
        <v>0</v>
      </c>
      <c r="AP158" s="5" t="str">
        <f>+'PRECIOS UNITARIOS'!AH158</f>
        <v/>
      </c>
      <c r="AQ158" s="5" t="str">
        <f>+'EV PRECIO REFERENCIA'!AU158</f>
        <v>NO CUMPLE</v>
      </c>
      <c r="AR158" s="6">
        <f>+IF(AQ158="NO OFERTADO",0,IF(AQ158="NO CUMPLE EV TECNICA",0,IF(AQ158="NO CUMPLE",0,IF(AQ158="CUMPLE",('PRECIOS UNITARIOS'!$BB158*500)/AP158))))</f>
        <v>0</v>
      </c>
      <c r="AS158" s="5" t="str">
        <f>+'PRECIOS UNITARIOS'!AJ158</f>
        <v/>
      </c>
      <c r="AT158" s="5" t="str">
        <f>+'EV PRECIO REFERENCIA'!AX158</f>
        <v>NO CUMPLE</v>
      </c>
      <c r="AU158" s="6">
        <f>+IF(AT158="NO OFERTADO",0,IF(AT158="NO CUMPLE EV TECNICA",0,IF(AT158="NO CUMPLE",0,IF(AT158="CUMPLE",('PRECIOS UNITARIOS'!$BB158*500)/AS158))))</f>
        <v>0</v>
      </c>
      <c r="AV158" s="5" t="str">
        <f>+'EV PRECIO REFERENCIA'!AY158</f>
        <v/>
      </c>
      <c r="AW158" s="5" t="str">
        <f>+'EV PRECIO REFERENCIA'!BA158</f>
        <v>NO CUMPLE</v>
      </c>
      <c r="AX158" s="6">
        <f>+IF(AW158="NO OFERTADO",0,IF(AW158="NO CUMPLE EV TECNICA",0,IF(AW158="NO CUMPLE",0,IF(AW158="CUMPLE",('PRECIOS UNITARIOS'!$BB158*500)/AV158))))</f>
        <v>0</v>
      </c>
      <c r="AY158" s="5" t="str">
        <f>+'EV PRECIO REFERENCIA'!BB158</f>
        <v/>
      </c>
      <c r="AZ158" s="5" t="str">
        <f>+'EV PRECIO REFERENCIA'!BD158</f>
        <v>NO CUMPLE</v>
      </c>
      <c r="BA158" s="6">
        <f>+IF(AZ158="NO OFERTADO",0,IF(AZ158="NO CUMPLE EV TECNICA",0,IF(AZ158="NO CUMPLE",0,IF(AZ158="CUMPLE",('PRECIOS UNITARIOS'!$BB158*500)/AY158))))</f>
        <v>0</v>
      </c>
      <c r="BB158" s="5" t="str">
        <f>+'PRECIOS UNITARIOS'!AP158</f>
        <v/>
      </c>
      <c r="BC158" s="5" t="str">
        <f>+'EV PRECIO REFERENCIA'!BG158</f>
        <v>NO CUMPLE</v>
      </c>
      <c r="BD158" s="6">
        <f>+IF(BC158="NO OFERTADO",0,IF(BC158="NO CUMPLE EV TECNICA",0,IF(BC158="NO CUMPLE",0,IF(BC158="CUMPLE",('PRECIOS UNITARIOS'!$BB158*500)/BB158))))</f>
        <v>0</v>
      </c>
      <c r="BE158" s="5" t="str">
        <f>+'PRECIOS UNITARIOS'!AR158</f>
        <v/>
      </c>
      <c r="BF158" s="5" t="str">
        <f>+'EV PRECIO REFERENCIA'!BJ158</f>
        <v>NO CUMPLE</v>
      </c>
      <c r="BG158" s="6">
        <f>+IF(BF158="NO OFERTADO",0,IF(BF158="NO CUMPLE EV TECNICA",0,IF(BF158="NO CUMPLE",0,IF(BF158="CUMPLE",('PRECIOS UNITARIOS'!$BB158*500)/BE158))))</f>
        <v>0</v>
      </c>
      <c r="BH158" s="5" t="str">
        <f>+'EV PRECIO REFERENCIA'!BK158</f>
        <v/>
      </c>
      <c r="BI158" s="5" t="str">
        <f>+'EV PRECIO REFERENCIA'!BM158</f>
        <v>NO CUMPLE</v>
      </c>
      <c r="BJ158" s="6">
        <f>+IF(BI158="NO OFERTADO",0,IF(BI158="NO CUMPLE EV TECNICA",0,IF(BI158="NO CUMPLE",0,IF(BI158="CUMPLE",('PRECIOS UNITARIOS'!$BB158*500)/BH158))))</f>
        <v>0</v>
      </c>
      <c r="BK158" s="5" t="str">
        <f>+'EV PRECIO REFERENCIA'!BQ158</f>
        <v/>
      </c>
      <c r="BL158" s="5" t="str">
        <f>+'EV PRECIO REFERENCIA'!BS158</f>
        <v>NO CUMPLE</v>
      </c>
      <c r="BM158" s="6">
        <f>+IF(BL158="NO OFERTADO",0,IF(BL158="NO CUMPLE EV TECNICA",0,IF(BL158="NO CUMPLE",0,IF(BL158="CUMPLE",('PRECIOS UNITARIOS'!$BB158*500)/BK158))))</f>
        <v>0</v>
      </c>
      <c r="BN158" s="5" t="str">
        <f>+'PRECIOS UNITARIOS'!AX158</f>
        <v/>
      </c>
      <c r="BO158" s="5" t="str">
        <f>+'EV PRECIO REFERENCIA'!BV158</f>
        <v>NO CUMPLE</v>
      </c>
      <c r="BP158" s="6">
        <f>+IF(BO158="NO OFERTADO",0,IF(BO158="NO CUMPLE EV TECNICA",0,IF(BO158="NO CUMPLE",0,IF(BO158="CUMPLE",('PRECIOS UNITARIOS'!$BB158*500)/BN158))))</f>
        <v>0</v>
      </c>
      <c r="BQ158" s="6">
        <f t="shared" si="19"/>
        <v>500</v>
      </c>
      <c r="BR158" s="6" t="s">
        <v>721</v>
      </c>
      <c r="BS158" s="6">
        <f t="shared" ref="BS158:BS159" si="22">MAX($K158,$N158,$Q158,$T158,$AF158,$AI158,$AL158,$AO158,$AU158,$BD158,$BG158,$BP158,$AC158,$Z158,$BA158,$BM158,)</f>
        <v>0</v>
      </c>
      <c r="BT158" s="6" t="s">
        <v>1025</v>
      </c>
      <c r="BU158" s="6">
        <v>0</v>
      </c>
      <c r="BV158" s="6" t="s">
        <v>1023</v>
      </c>
      <c r="BW158" s="154" t="s">
        <v>721</v>
      </c>
      <c r="BX158" s="3" t="e">
        <v>#N/A</v>
      </c>
      <c r="BY158" s="3"/>
    </row>
    <row r="159" spans="1:77" ht="25.5" x14ac:dyDescent="0.2">
      <c r="A159" s="18">
        <f t="shared" si="18"/>
        <v>150</v>
      </c>
      <c r="B159" s="22" t="str">
        <f>VLOOKUP(A159,'PRECIOS UNITARIOS'!A159:B490,2,0)</f>
        <v>DM2184</v>
      </c>
      <c r="C159" s="135" t="str">
        <f>VLOOKUP(A159,'PRECIOS UNITARIOS'!A159:C490,3,0)</f>
        <v>SONDA FOLEY SILICONADA 2 VIAS 20 FR</v>
      </c>
      <c r="D159" s="18">
        <f>VLOOKUP(A159,'PRECIOS UNITARIOS'!A159:D490,4,0)</f>
        <v>1</v>
      </c>
      <c r="E159" s="23" t="str">
        <f>VLOOKUP(A159,'PRECIOS UNITARIOS'!A159:E490,5,0)</f>
        <v>UN</v>
      </c>
      <c r="F159" s="23">
        <f>VLOOKUP(A159,'PRECIOS UNITARIOS'!A159:F490,6,0)</f>
        <v>2100</v>
      </c>
      <c r="G159" s="23">
        <f>VLOOKUP(A159,'PRECIOS UNITARIOS'!A159:G490,7,0)</f>
        <v>2</v>
      </c>
      <c r="H159" s="23">
        <f t="shared" si="20"/>
        <v>4200</v>
      </c>
      <c r="I159" s="5" t="str">
        <f>+'EV PRECIO REFERENCIA'!I159</f>
        <v/>
      </c>
      <c r="J159" s="5" t="str">
        <f>+'EV PRECIO REFERENCIA'!K159</f>
        <v>NO CUMPLE</v>
      </c>
      <c r="K159" s="6">
        <f>+IF(J159="NO OFERTADO",0,IF(J159="NO CUMPLE EV TECNICA",0,IF(J159="NO CUMPLE",0,IF(J159="CUMPLE",('PRECIOS UNITARIOS'!$BB159*500)/I159))))</f>
        <v>0</v>
      </c>
      <c r="L159" s="5" t="str">
        <f>+'EV PRECIO REFERENCIA'!L159</f>
        <v/>
      </c>
      <c r="M159" s="5" t="str">
        <f>+'EV PRECIO REFERENCIA'!N159</f>
        <v>NO CUMPLE</v>
      </c>
      <c r="N159" s="6">
        <f>+IF(M159="NO OFERTADO",0,IF(M159="NO CUMPLE EV TECNICA",0,IF(M159="NO CUMPLE",0,IF(M159="CUMPLE",('PRECIOS UNITARIOS'!$BB159*500)/L159))))</f>
        <v>0</v>
      </c>
      <c r="O159" s="5" t="str">
        <f>+'PRECIOS UNITARIOS'!N159</f>
        <v/>
      </c>
      <c r="P159" s="5" t="str">
        <f>+'EV PRECIO REFERENCIA'!Q159</f>
        <v>NO CUMPLE</v>
      </c>
      <c r="Q159" s="6">
        <f>+IF(P159="NO OFERTADO",0,IF(P159="NO CUMPLE EV TECNICA",0,IF(P159="NO CUMPLE",0,IF(P159="CUMPLE",('PRECIOS UNITARIOS'!$BB159*500)/O159))))</f>
        <v>0</v>
      </c>
      <c r="R159" s="5" t="str">
        <f>+'PRECIOS UNITARIOS'!P159</f>
        <v/>
      </c>
      <c r="S159" s="5" t="str">
        <f>+'EV PRECIO REFERENCIA'!T159</f>
        <v>NO CUMPLE</v>
      </c>
      <c r="T159" s="6">
        <f>+IF(S159="NO OFERTADO",0,IF(S159="NO CUMPLE EV TECNICA",0,IF(S159="NO CUMPLE",0,IF(S159="CUMPLE",('PRECIOS UNITARIOS'!$BB159*500)/R159))))</f>
        <v>0</v>
      </c>
      <c r="U159" s="347">
        <f>+'EV PRECIO REFERENCIA'!U159</f>
        <v>2100</v>
      </c>
      <c r="V159" s="5" t="str">
        <f>+'EV PRECIO REFERENCIA'!W159</f>
        <v>CUMPLE</v>
      </c>
      <c r="W159" s="6">
        <f>+IF(V159="NO OFERTADO",0,IF(V159="NO CUMPLE EV TECNICA",0,IF(V159="NO CUMPLE",0,IF(V159="CUMPLE",('PRECIOS UNITARIOS'!$BB159*500)/U159))))</f>
        <v>500</v>
      </c>
      <c r="X159" s="6" t="str">
        <f>+'EV PRECIO REFERENCIA'!X159</f>
        <v/>
      </c>
      <c r="Y159" s="5" t="str">
        <f>+'EV PRECIO REFERENCIA'!Z159</f>
        <v>NO CUMPLE</v>
      </c>
      <c r="Z159" s="6">
        <f>+IF(Y159="NO OFERTADO",0,IF(Y159="NO CUMPLE EV TECNICA",0,IF(Y159="NO CUMPLE",0,IF(Y159="CUMPLE",('PRECIOS UNITARIOS'!$BB159*500)/X159))))</f>
        <v>0</v>
      </c>
      <c r="AA159" s="260" t="str">
        <f>+'PRECIOS UNITARIOS'!X159</f>
        <v/>
      </c>
      <c r="AB159" s="5" t="str">
        <f>+'EV PRECIO REFERENCIA'!AF159</f>
        <v>NO CUMPLE</v>
      </c>
      <c r="AC159" s="6">
        <f>+IF(AB159="NO OFERTADO",0,IF(AB159="NO CUMPLE EV TECNICA",0,IF(AB159="NO CUMPLE",0,IF(AB159="CUMPLE",('PRECIOS UNITARIOS'!$BB159*500)/AA159))))</f>
        <v>0</v>
      </c>
      <c r="AD159" s="5" t="str">
        <f>+'PRECIOS UNITARIOS'!Z159</f>
        <v/>
      </c>
      <c r="AE159" s="5" t="str">
        <f>+'EV PRECIO REFERENCIA'!AI159</f>
        <v>NO CUMPLE</v>
      </c>
      <c r="AF159" s="6">
        <f>+IF(AE159="NO OFERTADO",0,IF(AE159="NO CUMPLE EV TECNICA",0,IF(AE159="NO CUMPLE",0,IF(AE159="CUMPLE",('PRECIOS UNITARIOS'!$BB159*500)/AD159))))</f>
        <v>0</v>
      </c>
      <c r="AG159" s="5" t="str">
        <f>+'PRECIOS UNITARIOS'!AB159</f>
        <v/>
      </c>
      <c r="AH159" s="5" t="str">
        <f>+'EV PRECIO REFERENCIA'!AL159</f>
        <v>NO CUMPLE</v>
      </c>
      <c r="AI159" s="6">
        <f>+IF(AH159="NO OFERTADO",0,IF(AH159="NO CUMPLE EV TECNICA",0,IF(AH159="NO CUMPLE",0,IF(AH159="CUMPLE",('PRECIOS UNITARIOS'!$BB159*500)/AG159))))</f>
        <v>0</v>
      </c>
      <c r="AJ159" s="5" t="str">
        <f>+'PRECIOS UNITARIOS'!AD159</f>
        <v/>
      </c>
      <c r="AK159" s="5" t="str">
        <f>+'EV PRECIO REFERENCIA'!AO159</f>
        <v>NO CUMPLE</v>
      </c>
      <c r="AL159" s="6">
        <f>+IF(AK159="NO OFERTADO",0,IF(AK159="NO CUMPLE EV TECNICA",0,IF(AK159="NO CUMPLE",0,IF(AK159="CUMPLE",('PRECIOS UNITARIOS'!$BB159*500)/AJ159))))</f>
        <v>0</v>
      </c>
      <c r="AM159" s="5" t="str">
        <f>+'PRECIOS UNITARIOS'!AF159</f>
        <v/>
      </c>
      <c r="AN159" s="5" t="str">
        <f>+'EV PRECIO REFERENCIA'!AR159</f>
        <v>NO CUMPLE</v>
      </c>
      <c r="AO159" s="6">
        <f>+IF(AN159="NO OFERTADO",0,IF(AN159="NO CUMPLE EV TECNICA",0,IF(AN159="NO CUMPLE",0,IF(AN159="CUMPLE",('PRECIOS UNITARIOS'!$BB159*500)/AM159))))</f>
        <v>0</v>
      </c>
      <c r="AP159" s="5" t="str">
        <f>+'PRECIOS UNITARIOS'!AH159</f>
        <v/>
      </c>
      <c r="AQ159" s="5" t="str">
        <f>+'EV PRECIO REFERENCIA'!AU159</f>
        <v>NO CUMPLE</v>
      </c>
      <c r="AR159" s="6">
        <f>+IF(AQ159="NO OFERTADO",0,IF(AQ159="NO CUMPLE EV TECNICA",0,IF(AQ159="NO CUMPLE",0,IF(AQ159="CUMPLE",('PRECIOS UNITARIOS'!$BB159*500)/AP159))))</f>
        <v>0</v>
      </c>
      <c r="AS159" s="5" t="str">
        <f>+'PRECIOS UNITARIOS'!AJ159</f>
        <v/>
      </c>
      <c r="AT159" s="5" t="str">
        <f>+'EV PRECIO REFERENCIA'!AX159</f>
        <v>NO CUMPLE</v>
      </c>
      <c r="AU159" s="6">
        <f>+IF(AT159="NO OFERTADO",0,IF(AT159="NO CUMPLE EV TECNICA",0,IF(AT159="NO CUMPLE",0,IF(AT159="CUMPLE",('PRECIOS UNITARIOS'!$BB159*500)/AS159))))</f>
        <v>0</v>
      </c>
      <c r="AV159" s="5" t="str">
        <f>+'EV PRECIO REFERENCIA'!AY159</f>
        <v/>
      </c>
      <c r="AW159" s="5" t="str">
        <f>+'EV PRECIO REFERENCIA'!BA159</f>
        <v>NO CUMPLE</v>
      </c>
      <c r="AX159" s="6">
        <f>+IF(AW159="NO OFERTADO",0,IF(AW159="NO CUMPLE EV TECNICA",0,IF(AW159="NO CUMPLE",0,IF(AW159="CUMPLE",('PRECIOS UNITARIOS'!$BB159*500)/AV159))))</f>
        <v>0</v>
      </c>
      <c r="AY159" s="5" t="str">
        <f>+'EV PRECIO REFERENCIA'!BB159</f>
        <v/>
      </c>
      <c r="AZ159" s="5" t="str">
        <f>+'EV PRECIO REFERENCIA'!BD159</f>
        <v>NO CUMPLE</v>
      </c>
      <c r="BA159" s="6">
        <f>+IF(AZ159="NO OFERTADO",0,IF(AZ159="NO CUMPLE EV TECNICA",0,IF(AZ159="NO CUMPLE",0,IF(AZ159="CUMPLE",('PRECIOS UNITARIOS'!$BB159*500)/AY159))))</f>
        <v>0</v>
      </c>
      <c r="BB159" s="5" t="str">
        <f>+'PRECIOS UNITARIOS'!AP159</f>
        <v/>
      </c>
      <c r="BC159" s="5" t="str">
        <f>+'EV PRECIO REFERENCIA'!BG159</f>
        <v>NO CUMPLE</v>
      </c>
      <c r="BD159" s="6">
        <f>+IF(BC159="NO OFERTADO",0,IF(BC159="NO CUMPLE EV TECNICA",0,IF(BC159="NO CUMPLE",0,IF(BC159="CUMPLE",('PRECIOS UNITARIOS'!$BB159*500)/BB159))))</f>
        <v>0</v>
      </c>
      <c r="BE159" s="5" t="str">
        <f>+'PRECIOS UNITARIOS'!AR159</f>
        <v/>
      </c>
      <c r="BF159" s="5" t="str">
        <f>+'EV PRECIO REFERENCIA'!BJ159</f>
        <v>NO CUMPLE</v>
      </c>
      <c r="BG159" s="6">
        <f>+IF(BF159="NO OFERTADO",0,IF(BF159="NO CUMPLE EV TECNICA",0,IF(BF159="NO CUMPLE",0,IF(BF159="CUMPLE",('PRECIOS UNITARIOS'!$BB159*500)/BE159))))</f>
        <v>0</v>
      </c>
      <c r="BH159" s="5" t="str">
        <f>+'EV PRECIO REFERENCIA'!BK159</f>
        <v/>
      </c>
      <c r="BI159" s="5" t="str">
        <f>+'EV PRECIO REFERENCIA'!BM159</f>
        <v>NO CUMPLE</v>
      </c>
      <c r="BJ159" s="6">
        <f>+IF(BI159="NO OFERTADO",0,IF(BI159="NO CUMPLE EV TECNICA",0,IF(BI159="NO CUMPLE",0,IF(BI159="CUMPLE",('PRECIOS UNITARIOS'!$BB159*500)/BH159))))</f>
        <v>0</v>
      </c>
      <c r="BK159" s="5" t="str">
        <f>+'EV PRECIO REFERENCIA'!BQ159</f>
        <v/>
      </c>
      <c r="BL159" s="5" t="str">
        <f>+'EV PRECIO REFERENCIA'!BS159</f>
        <v>NO CUMPLE</v>
      </c>
      <c r="BM159" s="6">
        <f>+IF(BL159="NO OFERTADO",0,IF(BL159="NO CUMPLE EV TECNICA",0,IF(BL159="NO CUMPLE",0,IF(BL159="CUMPLE",('PRECIOS UNITARIOS'!$BB159*500)/BK159))))</f>
        <v>0</v>
      </c>
      <c r="BN159" s="5" t="str">
        <f>+'PRECIOS UNITARIOS'!AX159</f>
        <v/>
      </c>
      <c r="BO159" s="5" t="str">
        <f>+'EV PRECIO REFERENCIA'!BV159</f>
        <v>NO CUMPLE</v>
      </c>
      <c r="BP159" s="6">
        <f>+IF(BO159="NO OFERTADO",0,IF(BO159="NO CUMPLE EV TECNICA",0,IF(BO159="NO CUMPLE",0,IF(BO159="CUMPLE",('PRECIOS UNITARIOS'!$BB159*500)/BN159))))</f>
        <v>0</v>
      </c>
      <c r="BQ159" s="6">
        <f t="shared" si="19"/>
        <v>500</v>
      </c>
      <c r="BR159" s="6" t="s">
        <v>721</v>
      </c>
      <c r="BS159" s="6">
        <f t="shared" si="22"/>
        <v>0</v>
      </c>
      <c r="BT159" s="6" t="s">
        <v>1025</v>
      </c>
      <c r="BU159" s="6">
        <v>0</v>
      </c>
      <c r="BV159" s="6" t="s">
        <v>1023</v>
      </c>
      <c r="BW159" s="154" t="s">
        <v>721</v>
      </c>
      <c r="BX159" s="3" t="e">
        <v>#N/A</v>
      </c>
      <c r="BY159" s="3"/>
    </row>
    <row r="160" spans="1:77" ht="25.5" x14ac:dyDescent="0.2">
      <c r="A160" s="18">
        <f t="shared" si="18"/>
        <v>151</v>
      </c>
      <c r="B160" s="22" t="str">
        <f>VLOOKUP(A160,'PRECIOS UNITARIOS'!A160:B491,2,0)</f>
        <v>DM1034</v>
      </c>
      <c r="C160" s="135" t="str">
        <f>VLOOKUP(A160,'PRECIOS UNITARIOS'!A160:C491,3,0)</f>
        <v>SONDA LEVIN N 10 NASOGASTRICA</v>
      </c>
      <c r="D160" s="18">
        <f>VLOOKUP(A160,'PRECIOS UNITARIOS'!A160:D491,4,0)</f>
        <v>1</v>
      </c>
      <c r="E160" s="23" t="str">
        <f>VLOOKUP(A160,'PRECIOS UNITARIOS'!A160:E491,5,0)</f>
        <v>UN</v>
      </c>
      <c r="F160" s="23">
        <f>VLOOKUP(A160,'PRECIOS UNITARIOS'!A160:F491,6,0)</f>
        <v>580</v>
      </c>
      <c r="G160" s="23">
        <f>VLOOKUP(A160,'PRECIOS UNITARIOS'!A160:G491,7,0)</f>
        <v>15</v>
      </c>
      <c r="H160" s="23">
        <f t="shared" si="20"/>
        <v>8700</v>
      </c>
      <c r="I160" s="5" t="str">
        <f>+'EV PRECIO REFERENCIA'!I160</f>
        <v/>
      </c>
      <c r="J160" s="5" t="str">
        <f>+'EV PRECIO REFERENCIA'!K160</f>
        <v>NO CUMPLE</v>
      </c>
      <c r="K160" s="6">
        <f>+IF(J160="NO OFERTADO",0,IF(J160="NO CUMPLE EV TECNICA",0,IF(J160="NO CUMPLE",0,IF(J160="CUMPLE",('PRECIOS UNITARIOS'!$BB160*500)/I160))))</f>
        <v>0</v>
      </c>
      <c r="L160" s="5">
        <f>+'EV PRECIO REFERENCIA'!L160</f>
        <v>600</v>
      </c>
      <c r="M160" s="5" t="str">
        <f>+'EV PRECIO REFERENCIA'!N160</f>
        <v>CUMPLE</v>
      </c>
      <c r="N160" s="6">
        <f>+IF(M160="NO OFERTADO",0,IF(M160="NO CUMPLE EV TECNICA",0,IF(M160="NO CUMPLE",0,IF(M160="CUMPLE",('PRECIOS UNITARIOS'!$BB160*500)/L160))))</f>
        <v>500</v>
      </c>
      <c r="O160" s="5" t="str">
        <f>+'PRECIOS UNITARIOS'!N160</f>
        <v/>
      </c>
      <c r="P160" s="5" t="str">
        <f>+'EV PRECIO REFERENCIA'!Q160</f>
        <v>NO CUMPLE</v>
      </c>
      <c r="Q160" s="6">
        <f>+IF(P160="NO OFERTADO",0,IF(P160="NO CUMPLE EV TECNICA",0,IF(P160="NO CUMPLE",0,IF(P160="CUMPLE",('PRECIOS UNITARIOS'!$BB160*500)/O160))))</f>
        <v>0</v>
      </c>
      <c r="R160" s="5" t="str">
        <f>+'PRECIOS UNITARIOS'!P160</f>
        <v/>
      </c>
      <c r="S160" s="5" t="str">
        <f>+'EV PRECIO REFERENCIA'!T160</f>
        <v>NO CUMPLE</v>
      </c>
      <c r="T160" s="6">
        <f>+IF(S160="NO OFERTADO",0,IF(S160="NO CUMPLE EV TECNICA",0,IF(S160="NO CUMPLE",0,IF(S160="CUMPLE",('PRECIOS UNITARIOS'!$BB160*500)/R160))))</f>
        <v>0</v>
      </c>
      <c r="U160" s="6" t="str">
        <f>+'EV PRECIO REFERENCIA'!U160</f>
        <v/>
      </c>
      <c r="V160" s="5" t="str">
        <f>+'EV PRECIO REFERENCIA'!W160</f>
        <v>NO CUMPLE</v>
      </c>
      <c r="W160" s="6">
        <f>+IF(V160="NO OFERTADO",0,IF(V160="NO CUMPLE EV TECNICA",0,IF(V160="NO CUMPLE",0,IF(V160="CUMPLE",('PRECIOS UNITARIOS'!$BB160*500)/U160))))</f>
        <v>0</v>
      </c>
      <c r="X160" s="6" t="str">
        <f>+'EV PRECIO REFERENCIA'!X160</f>
        <v/>
      </c>
      <c r="Y160" s="5" t="str">
        <f>+'EV PRECIO REFERENCIA'!Z160</f>
        <v>NO CUMPLE</v>
      </c>
      <c r="Z160" s="6">
        <f>+IF(Y160="NO OFERTADO",0,IF(Y160="NO CUMPLE EV TECNICA",0,IF(Y160="NO CUMPLE",0,IF(Y160="CUMPLE",('PRECIOS UNITARIOS'!$BB160*500)/X160))))</f>
        <v>0</v>
      </c>
      <c r="AA160" s="260" t="str">
        <f>+'PRECIOS UNITARIOS'!X160</f>
        <v/>
      </c>
      <c r="AB160" s="5" t="str">
        <f>+'EV PRECIO REFERENCIA'!AF160</f>
        <v>NO CUMPLE</v>
      </c>
      <c r="AC160" s="6">
        <f>+IF(AB160="NO OFERTADO",0,IF(AB160="NO CUMPLE EV TECNICA",0,IF(AB160="NO CUMPLE",0,IF(AB160="CUMPLE",('PRECIOS UNITARIOS'!$BB160*500)/AA160))))</f>
        <v>0</v>
      </c>
      <c r="AD160" s="5" t="str">
        <f>+'PRECIOS UNITARIOS'!Z160</f>
        <v/>
      </c>
      <c r="AE160" s="5" t="str">
        <f>+'EV PRECIO REFERENCIA'!AI160</f>
        <v>NO CUMPLE</v>
      </c>
      <c r="AF160" s="6">
        <f>+IF(AE160="NO OFERTADO",0,IF(AE160="NO CUMPLE EV TECNICA",0,IF(AE160="NO CUMPLE",0,IF(AE160="CUMPLE",('PRECIOS UNITARIOS'!$BB160*500)/AD160))))</f>
        <v>0</v>
      </c>
      <c r="AG160" s="5" t="str">
        <f>+'PRECIOS UNITARIOS'!AB160</f>
        <v/>
      </c>
      <c r="AH160" s="5" t="str">
        <f>+'EV PRECIO REFERENCIA'!AL160</f>
        <v>NO CUMPLE</v>
      </c>
      <c r="AI160" s="6">
        <f>+IF(AH160="NO OFERTADO",0,IF(AH160="NO CUMPLE EV TECNICA",0,IF(AH160="NO CUMPLE",0,IF(AH160="CUMPLE",('PRECIOS UNITARIOS'!$BB160*500)/AG160))))</f>
        <v>0</v>
      </c>
      <c r="AJ160" s="5" t="str">
        <f>+'PRECIOS UNITARIOS'!AD160</f>
        <v/>
      </c>
      <c r="AK160" s="5" t="str">
        <f>+'EV PRECIO REFERENCIA'!AO160</f>
        <v>NO CUMPLE</v>
      </c>
      <c r="AL160" s="6">
        <f>+IF(AK160="NO OFERTADO",0,IF(AK160="NO CUMPLE EV TECNICA",0,IF(AK160="NO CUMPLE",0,IF(AK160="CUMPLE",('PRECIOS UNITARIOS'!$BB160*500)/AJ160))))</f>
        <v>0</v>
      </c>
      <c r="AM160" s="5" t="str">
        <f>+'PRECIOS UNITARIOS'!AF160</f>
        <v/>
      </c>
      <c r="AN160" s="5" t="str">
        <f>+'EV PRECIO REFERENCIA'!AR160</f>
        <v>NO CUMPLE</v>
      </c>
      <c r="AO160" s="6">
        <f>+IF(AN160="NO OFERTADO",0,IF(AN160="NO CUMPLE EV TECNICA",0,IF(AN160="NO CUMPLE",0,IF(AN160="CUMPLE",('PRECIOS UNITARIOS'!$BB160*500)/AM160))))</f>
        <v>0</v>
      </c>
      <c r="AP160" s="5" t="str">
        <f>+'PRECIOS UNITARIOS'!AH160</f>
        <v/>
      </c>
      <c r="AQ160" s="5" t="str">
        <f>+'EV PRECIO REFERENCIA'!AU160</f>
        <v>NO CUMPLE</v>
      </c>
      <c r="AR160" s="6">
        <f>+IF(AQ160="NO OFERTADO",0,IF(AQ160="NO CUMPLE EV TECNICA",0,IF(AQ160="NO CUMPLE",0,IF(AQ160="CUMPLE",('PRECIOS UNITARIOS'!$BB160*500)/AP160))))</f>
        <v>0</v>
      </c>
      <c r="AS160" s="5" t="str">
        <f>+'PRECIOS UNITARIOS'!AJ160</f>
        <v/>
      </c>
      <c r="AT160" s="5" t="str">
        <f>+'EV PRECIO REFERENCIA'!AX160</f>
        <v>NO CUMPLE</v>
      </c>
      <c r="AU160" s="6">
        <f>+IF(AT160="NO OFERTADO",0,IF(AT160="NO CUMPLE EV TECNICA",0,IF(AT160="NO CUMPLE",0,IF(AT160="CUMPLE",('PRECIOS UNITARIOS'!$BB160*500)/AS160))))</f>
        <v>0</v>
      </c>
      <c r="AV160" s="5" t="str">
        <f>+'EV PRECIO REFERENCIA'!AY160</f>
        <v/>
      </c>
      <c r="AW160" s="5" t="str">
        <f>+'EV PRECIO REFERENCIA'!BA160</f>
        <v>NO CUMPLE</v>
      </c>
      <c r="AX160" s="6">
        <f>+IF(AW160="NO OFERTADO",0,IF(AW160="NO CUMPLE EV TECNICA",0,IF(AW160="NO CUMPLE",0,IF(AW160="CUMPLE",('PRECIOS UNITARIOS'!$BB160*500)/AV160))))</f>
        <v>0</v>
      </c>
      <c r="AY160" s="5" t="str">
        <f>+'EV PRECIO REFERENCIA'!BB160</f>
        <v/>
      </c>
      <c r="AZ160" s="5" t="str">
        <f>+'EV PRECIO REFERENCIA'!BD160</f>
        <v>NO CUMPLE</v>
      </c>
      <c r="BA160" s="6">
        <f>+IF(AZ160="NO OFERTADO",0,IF(AZ160="NO CUMPLE EV TECNICA",0,IF(AZ160="NO CUMPLE",0,IF(AZ160="CUMPLE",('PRECIOS UNITARIOS'!$BB160*500)/AY160))))</f>
        <v>0</v>
      </c>
      <c r="BB160" s="5" t="str">
        <f>+'PRECIOS UNITARIOS'!AP160</f>
        <v/>
      </c>
      <c r="BC160" s="5" t="str">
        <f>+'EV PRECIO REFERENCIA'!BG160</f>
        <v>NO CUMPLE</v>
      </c>
      <c r="BD160" s="6">
        <f>+IF(BC160="NO OFERTADO",0,IF(BC160="NO CUMPLE EV TECNICA",0,IF(BC160="NO CUMPLE",0,IF(BC160="CUMPLE",('PRECIOS UNITARIOS'!$BB160*500)/BB160))))</f>
        <v>0</v>
      </c>
      <c r="BE160" s="5" t="str">
        <f>+'PRECIOS UNITARIOS'!AR160</f>
        <v/>
      </c>
      <c r="BF160" s="5" t="str">
        <f>+'EV PRECIO REFERENCIA'!BJ160</f>
        <v>NO CUMPLE</v>
      </c>
      <c r="BG160" s="6">
        <f>+IF(BF160="NO OFERTADO",0,IF(BF160="NO CUMPLE EV TECNICA",0,IF(BF160="NO CUMPLE",0,IF(BF160="CUMPLE",('PRECIOS UNITARIOS'!$BB160*500)/BE160))))</f>
        <v>0</v>
      </c>
      <c r="BH160" s="5" t="str">
        <f>+'EV PRECIO REFERENCIA'!BK160</f>
        <v/>
      </c>
      <c r="BI160" s="5" t="str">
        <f>+'EV PRECIO REFERENCIA'!BM160</f>
        <v>NO CUMPLE</v>
      </c>
      <c r="BJ160" s="6">
        <f>+IF(BI160="NO OFERTADO",0,IF(BI160="NO CUMPLE EV TECNICA",0,IF(BI160="NO CUMPLE",0,IF(BI160="CUMPLE",('PRECIOS UNITARIOS'!$BB160*500)/BH160))))</f>
        <v>0</v>
      </c>
      <c r="BK160" s="5" t="str">
        <f>+'EV PRECIO REFERENCIA'!BQ160</f>
        <v/>
      </c>
      <c r="BL160" s="5" t="str">
        <f>+'EV PRECIO REFERENCIA'!BS160</f>
        <v>NO CUMPLE</v>
      </c>
      <c r="BM160" s="6">
        <f>+IF(BL160="NO OFERTADO",0,IF(BL160="NO CUMPLE EV TECNICA",0,IF(BL160="NO CUMPLE",0,IF(BL160="CUMPLE",('PRECIOS UNITARIOS'!$BB160*500)/BK160))))</f>
        <v>0</v>
      </c>
      <c r="BN160" s="5" t="str">
        <f>+'PRECIOS UNITARIOS'!AX160</f>
        <v/>
      </c>
      <c r="BO160" s="5" t="str">
        <f>+'EV PRECIO REFERENCIA'!BV160</f>
        <v>NO CUMPLE</v>
      </c>
      <c r="BP160" s="6">
        <f>+IF(BO160="NO OFERTADO",0,IF(BO160="NO CUMPLE EV TECNICA",0,IF(BO160="NO CUMPLE",0,IF(BO160="CUMPLE",('PRECIOS UNITARIOS'!$BB160*500)/BN160))))</f>
        <v>0</v>
      </c>
      <c r="BQ160" s="6">
        <f t="shared" si="19"/>
        <v>500</v>
      </c>
      <c r="BR160" s="6" t="s">
        <v>1001</v>
      </c>
      <c r="BS160" s="6">
        <f>MAX($K160,$Q160,$T160,$AF160,$AI160,$AL160,$AO160,$AU160,$BD160,$BG160,$BP160,$AC160)</f>
        <v>0</v>
      </c>
      <c r="BT160" s="6" t="s">
        <v>1010</v>
      </c>
      <c r="BU160" s="6">
        <v>0</v>
      </c>
      <c r="BV160" s="6" t="s">
        <v>1011</v>
      </c>
      <c r="BW160" s="6" t="s">
        <v>1001</v>
      </c>
      <c r="BX160" s="3" t="e">
        <v>#N/A</v>
      </c>
      <c r="BY160" s="3"/>
    </row>
    <row r="161" spans="1:77" ht="25.5" x14ac:dyDescent="0.2">
      <c r="A161" s="18">
        <f t="shared" si="18"/>
        <v>152</v>
      </c>
      <c r="B161" s="22" t="str">
        <f>VLOOKUP(A161,'PRECIOS UNITARIOS'!A161:B492,2,0)</f>
        <v>DM1032</v>
      </c>
      <c r="C161" s="135" t="str">
        <f>VLOOKUP(A161,'PRECIOS UNITARIOS'!A161:C492,3,0)</f>
        <v>SONDA VESICAL (FOLEY) 2 VIAS 6FR LATEX</v>
      </c>
      <c r="D161" s="18">
        <f>VLOOKUP(A161,'PRECIOS UNITARIOS'!A161:D492,4,0)</f>
        <v>1</v>
      </c>
      <c r="E161" s="23" t="str">
        <f>VLOOKUP(A161,'PRECIOS UNITARIOS'!A161:E492,5,0)</f>
        <v>UN</v>
      </c>
      <c r="F161" s="23">
        <f>VLOOKUP(A161,'PRECIOS UNITARIOS'!A161:F492,6,0)</f>
        <v>2557</v>
      </c>
      <c r="G161" s="23">
        <f>VLOOKUP(A161,'PRECIOS UNITARIOS'!A161:G492,7,0)</f>
        <v>8</v>
      </c>
      <c r="H161" s="23">
        <f t="shared" si="20"/>
        <v>20456</v>
      </c>
      <c r="I161" s="5" t="str">
        <f>+'EV PRECIO REFERENCIA'!I161</f>
        <v/>
      </c>
      <c r="J161" s="5" t="str">
        <f>+'EV PRECIO REFERENCIA'!K161</f>
        <v>NO CUMPLE</v>
      </c>
      <c r="K161" s="6">
        <f>+IF(J161="NO OFERTADO",0,IF(J161="NO CUMPLE EV TECNICA",0,IF(J161="NO CUMPLE",0,IF(J161="CUMPLE",('PRECIOS UNITARIOS'!$BB161*500)/I161))))</f>
        <v>0</v>
      </c>
      <c r="L161" s="5" t="str">
        <f>+'EV PRECIO REFERENCIA'!L161</f>
        <v/>
      </c>
      <c r="M161" s="5" t="str">
        <f>+'EV PRECIO REFERENCIA'!N161</f>
        <v>NO CUMPLE</v>
      </c>
      <c r="N161" s="6">
        <f>+IF(M161="NO OFERTADO",0,IF(M161="NO CUMPLE EV TECNICA",0,IF(M161="NO CUMPLE",0,IF(M161="CUMPLE",('PRECIOS UNITARIOS'!$BB161*500)/L161))))</f>
        <v>0</v>
      </c>
      <c r="O161" s="5" t="str">
        <f>+'PRECIOS UNITARIOS'!N161</f>
        <v/>
      </c>
      <c r="P161" s="5" t="str">
        <f>+'EV PRECIO REFERENCIA'!Q161</f>
        <v>NO CUMPLE</v>
      </c>
      <c r="Q161" s="6">
        <f>+IF(P161="NO OFERTADO",0,IF(P161="NO CUMPLE EV TECNICA",0,IF(P161="NO CUMPLE",0,IF(P161="CUMPLE",('PRECIOS UNITARIOS'!$BB161*500)/O161))))</f>
        <v>0</v>
      </c>
      <c r="R161" s="5" t="str">
        <f>+'PRECIOS UNITARIOS'!P161</f>
        <v/>
      </c>
      <c r="S161" s="5" t="str">
        <f>+'EV PRECIO REFERENCIA'!T161</f>
        <v>NO CUMPLE</v>
      </c>
      <c r="T161" s="6">
        <f>+IF(S161="NO OFERTADO",0,IF(S161="NO CUMPLE EV TECNICA",0,IF(S161="NO CUMPLE",0,IF(S161="CUMPLE",('PRECIOS UNITARIOS'!$BB161*500)/R161))))</f>
        <v>0</v>
      </c>
      <c r="U161" s="347">
        <f>+'EV PRECIO REFERENCIA'!U161</f>
        <v>2860</v>
      </c>
      <c r="V161" s="5" t="str">
        <f>+'EV PRECIO REFERENCIA'!W161</f>
        <v>CUMPLE</v>
      </c>
      <c r="W161" s="6">
        <f>+IF(V161="NO OFERTADO",0,IF(V161="NO CUMPLE EV TECNICA",0,IF(V161="NO CUMPLE",0,IF(V161="CUMPLE",('PRECIOS UNITARIOS'!$BB161*500)/U161))))</f>
        <v>500</v>
      </c>
      <c r="X161" s="6" t="str">
        <f>+'EV PRECIO REFERENCIA'!X161</f>
        <v/>
      </c>
      <c r="Y161" s="5" t="str">
        <f>+'EV PRECIO REFERENCIA'!Z161</f>
        <v>NO CUMPLE</v>
      </c>
      <c r="Z161" s="6">
        <f>+IF(Y161="NO OFERTADO",0,IF(Y161="NO CUMPLE EV TECNICA",0,IF(Y161="NO CUMPLE",0,IF(Y161="CUMPLE",('PRECIOS UNITARIOS'!$BB161*500)/X161))))</f>
        <v>0</v>
      </c>
      <c r="AA161" s="260" t="str">
        <f>+'PRECIOS UNITARIOS'!X161</f>
        <v/>
      </c>
      <c r="AB161" s="5" t="str">
        <f>+'EV PRECIO REFERENCIA'!AF161</f>
        <v>NO CUMPLE</v>
      </c>
      <c r="AC161" s="6">
        <f>+IF(AB161="NO OFERTADO",0,IF(AB161="NO CUMPLE EV TECNICA",0,IF(AB161="NO CUMPLE",0,IF(AB161="CUMPLE",('PRECIOS UNITARIOS'!$BB161*500)/AA161))))</f>
        <v>0</v>
      </c>
      <c r="AD161" s="5" t="str">
        <f>+'PRECIOS UNITARIOS'!Z161</f>
        <v/>
      </c>
      <c r="AE161" s="5" t="str">
        <f>+'EV PRECIO REFERENCIA'!AI161</f>
        <v>NO CUMPLE</v>
      </c>
      <c r="AF161" s="6">
        <f>+IF(AE161="NO OFERTADO",0,IF(AE161="NO CUMPLE EV TECNICA",0,IF(AE161="NO CUMPLE",0,IF(AE161="CUMPLE",('PRECIOS UNITARIOS'!$BB161*500)/AD161))))</f>
        <v>0</v>
      </c>
      <c r="AG161" s="5" t="str">
        <f>+'PRECIOS UNITARIOS'!AB161</f>
        <v/>
      </c>
      <c r="AH161" s="5" t="str">
        <f>+'EV PRECIO REFERENCIA'!AL161</f>
        <v>NO CUMPLE</v>
      </c>
      <c r="AI161" s="6">
        <f>+IF(AH161="NO OFERTADO",0,IF(AH161="NO CUMPLE EV TECNICA",0,IF(AH161="NO CUMPLE",0,IF(AH161="CUMPLE",('PRECIOS UNITARIOS'!$BB161*500)/AG161))))</f>
        <v>0</v>
      </c>
      <c r="AJ161" s="5" t="str">
        <f>+'PRECIOS UNITARIOS'!AD161</f>
        <v/>
      </c>
      <c r="AK161" s="5" t="str">
        <f>+'EV PRECIO REFERENCIA'!AO161</f>
        <v>NO CUMPLE</v>
      </c>
      <c r="AL161" s="6">
        <f>+IF(AK161="NO OFERTADO",0,IF(AK161="NO CUMPLE EV TECNICA",0,IF(AK161="NO CUMPLE",0,IF(AK161="CUMPLE",('PRECIOS UNITARIOS'!$BB161*500)/AJ161))))</f>
        <v>0</v>
      </c>
      <c r="AM161" s="5" t="str">
        <f>+'PRECIOS UNITARIOS'!AF161</f>
        <v/>
      </c>
      <c r="AN161" s="5" t="str">
        <f>+'EV PRECIO REFERENCIA'!AR161</f>
        <v>NO CUMPLE</v>
      </c>
      <c r="AO161" s="6">
        <f>+IF(AN161="NO OFERTADO",0,IF(AN161="NO CUMPLE EV TECNICA",0,IF(AN161="NO CUMPLE",0,IF(AN161="CUMPLE",('PRECIOS UNITARIOS'!$BB161*500)/AM161))))</f>
        <v>0</v>
      </c>
      <c r="AP161" s="5" t="str">
        <f>+'PRECIOS UNITARIOS'!AH161</f>
        <v/>
      </c>
      <c r="AQ161" s="5" t="str">
        <f>+'EV PRECIO REFERENCIA'!AU161</f>
        <v>NO CUMPLE</v>
      </c>
      <c r="AR161" s="6">
        <f>+IF(AQ161="NO OFERTADO",0,IF(AQ161="NO CUMPLE EV TECNICA",0,IF(AQ161="NO CUMPLE",0,IF(AQ161="CUMPLE",('PRECIOS UNITARIOS'!$BB161*500)/AP161))))</f>
        <v>0</v>
      </c>
      <c r="AS161" s="5" t="str">
        <f>+'PRECIOS UNITARIOS'!AJ161</f>
        <v/>
      </c>
      <c r="AT161" s="5" t="str">
        <f>+'EV PRECIO REFERENCIA'!AX161</f>
        <v>NO CUMPLE</v>
      </c>
      <c r="AU161" s="6">
        <f>+IF(AT161="NO OFERTADO",0,IF(AT161="NO CUMPLE EV TECNICA",0,IF(AT161="NO CUMPLE",0,IF(AT161="CUMPLE",('PRECIOS UNITARIOS'!$BB161*500)/AS161))))</f>
        <v>0</v>
      </c>
      <c r="AV161" s="5" t="str">
        <f>+'EV PRECIO REFERENCIA'!AY161</f>
        <v/>
      </c>
      <c r="AW161" s="5" t="str">
        <f>+'EV PRECIO REFERENCIA'!BA161</f>
        <v>NO CUMPLE</v>
      </c>
      <c r="AX161" s="6">
        <f>+IF(AW161="NO OFERTADO",0,IF(AW161="NO CUMPLE EV TECNICA",0,IF(AW161="NO CUMPLE",0,IF(AW161="CUMPLE",('PRECIOS UNITARIOS'!$BB161*500)/AV161))))</f>
        <v>0</v>
      </c>
      <c r="AY161" s="5" t="str">
        <f>+'EV PRECIO REFERENCIA'!BB161</f>
        <v/>
      </c>
      <c r="AZ161" s="5" t="str">
        <f>+'EV PRECIO REFERENCIA'!BD161</f>
        <v>NO CUMPLE</v>
      </c>
      <c r="BA161" s="6">
        <f>+IF(AZ161="NO OFERTADO",0,IF(AZ161="NO CUMPLE EV TECNICA",0,IF(AZ161="NO CUMPLE",0,IF(AZ161="CUMPLE",('PRECIOS UNITARIOS'!$BB161*500)/AY161))))</f>
        <v>0</v>
      </c>
      <c r="BB161" s="5" t="str">
        <f>+'PRECIOS UNITARIOS'!AP161</f>
        <v/>
      </c>
      <c r="BC161" s="5" t="str">
        <f>+'EV PRECIO REFERENCIA'!BG161</f>
        <v>NO CUMPLE</v>
      </c>
      <c r="BD161" s="6">
        <f>+IF(BC161="NO OFERTADO",0,IF(BC161="NO CUMPLE EV TECNICA",0,IF(BC161="NO CUMPLE",0,IF(BC161="CUMPLE",('PRECIOS UNITARIOS'!$BB161*500)/BB161))))</f>
        <v>0</v>
      </c>
      <c r="BE161" s="5" t="str">
        <f>+'PRECIOS UNITARIOS'!AR161</f>
        <v/>
      </c>
      <c r="BF161" s="5" t="str">
        <f>+'EV PRECIO REFERENCIA'!BJ161</f>
        <v>NO CUMPLE</v>
      </c>
      <c r="BG161" s="6">
        <f>+IF(BF161="NO OFERTADO",0,IF(BF161="NO CUMPLE EV TECNICA",0,IF(BF161="NO CUMPLE",0,IF(BF161="CUMPLE",('PRECIOS UNITARIOS'!$BB161*500)/BE161))))</f>
        <v>0</v>
      </c>
      <c r="BH161" s="5" t="str">
        <f>+'EV PRECIO REFERENCIA'!BK161</f>
        <v/>
      </c>
      <c r="BI161" s="5" t="str">
        <f>+'EV PRECIO REFERENCIA'!BM161</f>
        <v>NO CUMPLE</v>
      </c>
      <c r="BJ161" s="6">
        <f>+IF(BI161="NO OFERTADO",0,IF(BI161="NO CUMPLE EV TECNICA",0,IF(BI161="NO CUMPLE",0,IF(BI161="CUMPLE",('PRECIOS UNITARIOS'!$BB161*500)/BH161))))</f>
        <v>0</v>
      </c>
      <c r="BK161" s="5" t="str">
        <f>+'EV PRECIO REFERENCIA'!BQ161</f>
        <v/>
      </c>
      <c r="BL161" s="5" t="str">
        <f>+'EV PRECIO REFERENCIA'!BS161</f>
        <v>NO CUMPLE</v>
      </c>
      <c r="BM161" s="6">
        <f>+IF(BL161="NO OFERTADO",0,IF(BL161="NO CUMPLE EV TECNICA",0,IF(BL161="NO CUMPLE",0,IF(BL161="CUMPLE",('PRECIOS UNITARIOS'!$BB161*500)/BK161))))</f>
        <v>0</v>
      </c>
      <c r="BN161" s="5" t="str">
        <f>+'PRECIOS UNITARIOS'!AX161</f>
        <v/>
      </c>
      <c r="BO161" s="5" t="str">
        <f>+'EV PRECIO REFERENCIA'!BV161</f>
        <v>NO CUMPLE</v>
      </c>
      <c r="BP161" s="6">
        <f>+IF(BO161="NO OFERTADO",0,IF(BO161="NO CUMPLE EV TECNICA",0,IF(BO161="NO CUMPLE",0,IF(BO161="CUMPLE",('PRECIOS UNITARIOS'!$BB161*500)/BN161))))</f>
        <v>0</v>
      </c>
      <c r="BQ161" s="6">
        <f t="shared" si="19"/>
        <v>500</v>
      </c>
      <c r="BR161" s="6" t="s">
        <v>721</v>
      </c>
      <c r="BS161" s="6">
        <f>MAX($K161,$N161,$Q161,$T161,$AF161,$AI161,$AL161,$AO161,$AU161,$BD161,$BG161,$BP161,$AC161,$Z161,$BA161,$BM161,)</f>
        <v>0</v>
      </c>
      <c r="BT161" s="6" t="s">
        <v>1025</v>
      </c>
      <c r="BU161" s="6">
        <v>0</v>
      </c>
      <c r="BV161" s="6" t="s">
        <v>1023</v>
      </c>
      <c r="BW161" s="154" t="s">
        <v>721</v>
      </c>
      <c r="BX161" s="3" t="e">
        <v>#N/A</v>
      </c>
      <c r="BY161" s="3"/>
    </row>
    <row r="162" spans="1:77" ht="25.5" x14ac:dyDescent="0.2">
      <c r="A162" s="18">
        <f t="shared" si="18"/>
        <v>153</v>
      </c>
      <c r="B162" s="22" t="str">
        <f>VLOOKUP(A162,'PRECIOS UNITARIOS'!A162:B493,2,0)</f>
        <v>DM1074</v>
      </c>
      <c r="C162" s="135" t="str">
        <f>VLOOKUP(A162,'PRECIOS UNITARIOS'!A162:C493,3,0)</f>
        <v>STENT BILIAR METALICO AUTOEXPANDIBLE 10 MMD X 60 ML</v>
      </c>
      <c r="D162" s="18">
        <f>VLOOKUP(A162,'PRECIOS UNITARIOS'!A162:D493,4,0)</f>
        <v>1</v>
      </c>
      <c r="E162" s="23" t="str">
        <f>VLOOKUP(A162,'PRECIOS UNITARIOS'!A162:E493,5,0)</f>
        <v>UN</v>
      </c>
      <c r="F162" s="23">
        <f>VLOOKUP(A162,'PRECIOS UNITARIOS'!A162:F493,6,0)</f>
        <v>3050000</v>
      </c>
      <c r="G162" s="23">
        <f>VLOOKUP(A162,'PRECIOS UNITARIOS'!A162:G493,7,0)</f>
        <v>1</v>
      </c>
      <c r="H162" s="23">
        <f t="shared" si="20"/>
        <v>3050000</v>
      </c>
      <c r="I162" s="5" t="str">
        <f>+'EV PRECIO REFERENCIA'!I162</f>
        <v/>
      </c>
      <c r="J162" s="5" t="str">
        <f>+'EV PRECIO REFERENCIA'!K162</f>
        <v>NO CUMPLE</v>
      </c>
      <c r="K162" s="6">
        <f>+IF(J162="NO OFERTADO",0,IF(J162="NO CUMPLE EV TECNICA",0,IF(J162="NO CUMPLE",0,IF(J162="CUMPLE",('PRECIOS UNITARIOS'!$BB162*500)/I162))))</f>
        <v>0</v>
      </c>
      <c r="L162" s="5" t="str">
        <f>+'EV PRECIO REFERENCIA'!L162</f>
        <v/>
      </c>
      <c r="M162" s="5" t="str">
        <f>+'EV PRECIO REFERENCIA'!N162</f>
        <v>NO CUMPLE</v>
      </c>
      <c r="N162" s="6">
        <f>+IF(M162="NO OFERTADO",0,IF(M162="NO CUMPLE EV TECNICA",0,IF(M162="NO CUMPLE",0,IF(M162="CUMPLE",('PRECIOS UNITARIOS'!$BB162*500)/L162))))</f>
        <v>0</v>
      </c>
      <c r="O162" s="5" t="str">
        <f>+'PRECIOS UNITARIOS'!N162</f>
        <v/>
      </c>
      <c r="P162" s="5" t="str">
        <f>+'EV PRECIO REFERENCIA'!Q162</f>
        <v>NO CUMPLE</v>
      </c>
      <c r="Q162" s="6">
        <f>+IF(P162="NO OFERTADO",0,IF(P162="NO CUMPLE EV TECNICA",0,IF(P162="NO CUMPLE",0,IF(P162="CUMPLE",('PRECIOS UNITARIOS'!$BB162*500)/O162))))</f>
        <v>0</v>
      </c>
      <c r="R162" s="5" t="str">
        <f>+'PRECIOS UNITARIOS'!P162</f>
        <v/>
      </c>
      <c r="S162" s="5" t="str">
        <f>+'EV PRECIO REFERENCIA'!T162</f>
        <v>NO CUMPLE</v>
      </c>
      <c r="T162" s="6">
        <f>+IF(S162="NO OFERTADO",0,IF(S162="NO CUMPLE EV TECNICA",0,IF(S162="NO CUMPLE",0,IF(S162="CUMPLE",('PRECIOS UNITARIOS'!$BB162*500)/R162))))</f>
        <v>0</v>
      </c>
      <c r="U162" s="6" t="str">
        <f>+'EV PRECIO REFERENCIA'!U162</f>
        <v/>
      </c>
      <c r="V162" s="5" t="str">
        <f>+'EV PRECIO REFERENCIA'!W162</f>
        <v>NO CUMPLE</v>
      </c>
      <c r="W162" s="6">
        <f>+IF(V162="NO OFERTADO",0,IF(V162="NO CUMPLE EV TECNICA",0,IF(V162="NO CUMPLE",0,IF(V162="CUMPLE",('PRECIOS UNITARIOS'!$BB162*500)/U162))))</f>
        <v>0</v>
      </c>
      <c r="X162" s="6" t="str">
        <f>+'EV PRECIO REFERENCIA'!X162</f>
        <v/>
      </c>
      <c r="Y162" s="5" t="str">
        <f>+'EV PRECIO REFERENCIA'!Z162</f>
        <v>NO CUMPLE</v>
      </c>
      <c r="Z162" s="6">
        <f>+IF(Y162="NO OFERTADO",0,IF(Y162="NO CUMPLE EV TECNICA",0,IF(Y162="NO CUMPLE",0,IF(Y162="CUMPLE",('PRECIOS UNITARIOS'!$BB162*500)/X162))))</f>
        <v>0</v>
      </c>
      <c r="AA162" s="260" t="str">
        <f>+'PRECIOS UNITARIOS'!X162</f>
        <v/>
      </c>
      <c r="AB162" s="5" t="str">
        <f>+'EV PRECIO REFERENCIA'!AF162</f>
        <v>NO CUMPLE</v>
      </c>
      <c r="AC162" s="6">
        <f>+IF(AB162="NO OFERTADO",0,IF(AB162="NO CUMPLE EV TECNICA",0,IF(AB162="NO CUMPLE",0,IF(AB162="CUMPLE",('PRECIOS UNITARIOS'!$BB162*500)/AA162))))</f>
        <v>0</v>
      </c>
      <c r="AD162" s="5" t="str">
        <f>+'PRECIOS UNITARIOS'!Z162</f>
        <v/>
      </c>
      <c r="AE162" s="5" t="str">
        <f>+'EV PRECIO REFERENCIA'!AI162</f>
        <v>NO CUMPLE</v>
      </c>
      <c r="AF162" s="6">
        <f>+IF(AE162="NO OFERTADO",0,IF(AE162="NO CUMPLE EV TECNICA",0,IF(AE162="NO CUMPLE",0,IF(AE162="CUMPLE",('PRECIOS UNITARIOS'!$BB162*500)/AD162))))</f>
        <v>0</v>
      </c>
      <c r="AG162" s="5" t="str">
        <f>+'PRECIOS UNITARIOS'!AB162</f>
        <v/>
      </c>
      <c r="AH162" s="5" t="str">
        <f>+'EV PRECIO REFERENCIA'!AL162</f>
        <v>NO CUMPLE</v>
      </c>
      <c r="AI162" s="6">
        <f>+IF(AH162="NO OFERTADO",0,IF(AH162="NO CUMPLE EV TECNICA",0,IF(AH162="NO CUMPLE",0,IF(AH162="CUMPLE",('PRECIOS UNITARIOS'!$BB162*500)/AG162))))</f>
        <v>0</v>
      </c>
      <c r="AJ162" s="5" t="str">
        <f>+'PRECIOS UNITARIOS'!AD162</f>
        <v/>
      </c>
      <c r="AK162" s="5" t="str">
        <f>+'EV PRECIO REFERENCIA'!AO162</f>
        <v>NO CUMPLE</v>
      </c>
      <c r="AL162" s="6">
        <f>+IF(AK162="NO OFERTADO",0,IF(AK162="NO CUMPLE EV TECNICA",0,IF(AK162="NO CUMPLE",0,IF(AK162="CUMPLE",('PRECIOS UNITARIOS'!$BB162*500)/AJ162))))</f>
        <v>0</v>
      </c>
      <c r="AM162" s="5" t="str">
        <f>+'PRECIOS UNITARIOS'!AF162</f>
        <v/>
      </c>
      <c r="AN162" s="5" t="str">
        <f>+'EV PRECIO REFERENCIA'!AR162</f>
        <v>NO CUMPLE</v>
      </c>
      <c r="AO162" s="6">
        <f>+IF(AN162="NO OFERTADO",0,IF(AN162="NO CUMPLE EV TECNICA",0,IF(AN162="NO CUMPLE",0,IF(AN162="CUMPLE",('PRECIOS UNITARIOS'!$BB162*500)/AM162))))</f>
        <v>0</v>
      </c>
      <c r="AP162" s="5" t="str">
        <f>+'PRECIOS UNITARIOS'!AH162</f>
        <v/>
      </c>
      <c r="AQ162" s="5" t="str">
        <f>+'EV PRECIO REFERENCIA'!AU162</f>
        <v>NO CUMPLE</v>
      </c>
      <c r="AR162" s="6">
        <f>+IF(AQ162="NO OFERTADO",0,IF(AQ162="NO CUMPLE EV TECNICA",0,IF(AQ162="NO CUMPLE",0,IF(AQ162="CUMPLE",('PRECIOS UNITARIOS'!$BB162*500)/AP162))))</f>
        <v>0</v>
      </c>
      <c r="AS162" s="5" t="str">
        <f>+'PRECIOS UNITARIOS'!AJ162</f>
        <v/>
      </c>
      <c r="AT162" s="5" t="str">
        <f>+'EV PRECIO REFERENCIA'!AX162</f>
        <v>NO CUMPLE</v>
      </c>
      <c r="AU162" s="6">
        <f>+IF(AT162="NO OFERTADO",0,IF(AT162="NO CUMPLE EV TECNICA",0,IF(AT162="NO CUMPLE",0,IF(AT162="CUMPLE",('PRECIOS UNITARIOS'!$BB162*500)/AS162))))</f>
        <v>0</v>
      </c>
      <c r="AV162" s="5" t="str">
        <f>+'EV PRECIO REFERENCIA'!AY162</f>
        <v/>
      </c>
      <c r="AW162" s="5" t="str">
        <f>+'EV PRECIO REFERENCIA'!BA162</f>
        <v>NO CUMPLE</v>
      </c>
      <c r="AX162" s="6">
        <f>+IF(AW162="NO OFERTADO",0,IF(AW162="NO CUMPLE EV TECNICA",0,IF(AW162="NO CUMPLE",0,IF(AW162="CUMPLE",('PRECIOS UNITARIOS'!$BB162*500)/AV162))))</f>
        <v>0</v>
      </c>
      <c r="AY162" s="5" t="str">
        <f>+'EV PRECIO REFERENCIA'!BB162</f>
        <v/>
      </c>
      <c r="AZ162" s="5" t="str">
        <f>+'EV PRECIO REFERENCIA'!BD162</f>
        <v>NO CUMPLE</v>
      </c>
      <c r="BA162" s="6">
        <f>+IF(AZ162="NO OFERTADO",0,IF(AZ162="NO CUMPLE EV TECNICA",0,IF(AZ162="NO CUMPLE",0,IF(AZ162="CUMPLE",('PRECIOS UNITARIOS'!$BB162*500)/AY162))))</f>
        <v>0</v>
      </c>
      <c r="BB162" s="5" t="str">
        <f>+'PRECIOS UNITARIOS'!AP162</f>
        <v/>
      </c>
      <c r="BC162" s="5" t="str">
        <f>+'EV PRECIO REFERENCIA'!BG162</f>
        <v>NO CUMPLE</v>
      </c>
      <c r="BD162" s="6">
        <f>+IF(BC162="NO OFERTADO",0,IF(BC162="NO CUMPLE EV TECNICA",0,IF(BC162="NO CUMPLE",0,IF(BC162="CUMPLE",('PRECIOS UNITARIOS'!$BB162*500)/BB162))))</f>
        <v>0</v>
      </c>
      <c r="BE162" s="5" t="str">
        <f>+'PRECIOS UNITARIOS'!AR162</f>
        <v/>
      </c>
      <c r="BF162" s="5" t="str">
        <f>+'EV PRECIO REFERENCIA'!BJ162</f>
        <v>NO CUMPLE</v>
      </c>
      <c r="BG162" s="6">
        <f>+IF(BF162="NO OFERTADO",0,IF(BF162="NO CUMPLE EV TECNICA",0,IF(BF162="NO CUMPLE",0,IF(BF162="CUMPLE",('PRECIOS UNITARIOS'!$BB162*500)/BE162))))</f>
        <v>0</v>
      </c>
      <c r="BH162" s="5" t="str">
        <f>+'EV PRECIO REFERENCIA'!BK162</f>
        <v/>
      </c>
      <c r="BI162" s="5" t="str">
        <f>+'EV PRECIO REFERENCIA'!BM162</f>
        <v>NO CUMPLE</v>
      </c>
      <c r="BJ162" s="6">
        <f>+IF(BI162="NO OFERTADO",0,IF(BI162="NO CUMPLE EV TECNICA",0,IF(BI162="NO CUMPLE",0,IF(BI162="CUMPLE",('PRECIOS UNITARIOS'!$BB162*500)/BH162))))</f>
        <v>0</v>
      </c>
      <c r="BK162" s="5" t="str">
        <f>+'EV PRECIO REFERENCIA'!BQ162</f>
        <v/>
      </c>
      <c r="BL162" s="5" t="str">
        <f>+'EV PRECIO REFERENCIA'!BS162</f>
        <v>NO CUMPLE</v>
      </c>
      <c r="BM162" s="6">
        <f>+IF(BL162="NO OFERTADO",0,IF(BL162="NO CUMPLE EV TECNICA",0,IF(BL162="NO CUMPLE",0,IF(BL162="CUMPLE",('PRECIOS UNITARIOS'!$BB162*500)/BK162))))</f>
        <v>0</v>
      </c>
      <c r="BN162" s="5" t="str">
        <f>+'PRECIOS UNITARIOS'!AX162</f>
        <v/>
      </c>
      <c r="BO162" s="5" t="str">
        <f>+'EV PRECIO REFERENCIA'!BV162</f>
        <v>NO CUMPLE</v>
      </c>
      <c r="BP162" s="6">
        <f>+IF(BO162="NO OFERTADO",0,IF(BO162="NO CUMPLE EV TECNICA",0,IF(BO162="NO CUMPLE",0,IF(BO162="CUMPLE",('PRECIOS UNITARIOS'!$BB162*500)/BN162))))</f>
        <v>0</v>
      </c>
      <c r="BQ162" s="6">
        <f t="shared" si="19"/>
        <v>0</v>
      </c>
      <c r="BR162" s="6" t="s">
        <v>847</v>
      </c>
      <c r="BS162" s="6">
        <v>0</v>
      </c>
      <c r="BT162" s="6" t="s">
        <v>847</v>
      </c>
      <c r="BU162" s="6">
        <v>0</v>
      </c>
      <c r="BV162" s="6" t="s">
        <v>847</v>
      </c>
      <c r="BW162" s="154" t="s">
        <v>823</v>
      </c>
      <c r="BX162" s="3" t="s">
        <v>532</v>
      </c>
    </row>
    <row r="163" spans="1:77" x14ac:dyDescent="0.2">
      <c r="A163" s="18">
        <f t="shared" si="18"/>
        <v>154</v>
      </c>
      <c r="B163" s="22" t="str">
        <f>VLOOKUP(A163,'PRECIOS UNITARIOS'!A163:B494,2,0)</f>
        <v>DM2014</v>
      </c>
      <c r="C163" s="135" t="str">
        <f>VLOOKUP(A163,'PRECIOS UNITARIOS'!A163:C494,3,0)</f>
        <v>STENT CON INTRODUCTOR 10FR X 7 CM</v>
      </c>
      <c r="D163" s="18">
        <f>VLOOKUP(A163,'PRECIOS UNITARIOS'!A163:D494,4,0)</f>
        <v>1</v>
      </c>
      <c r="E163" s="23" t="str">
        <f>VLOOKUP(A163,'PRECIOS UNITARIOS'!A163:E494,5,0)</f>
        <v>UN</v>
      </c>
      <c r="F163" s="23">
        <f>VLOOKUP(A163,'PRECIOS UNITARIOS'!A163:F494,6,0)</f>
        <v>294500</v>
      </c>
      <c r="G163" s="23">
        <f>VLOOKUP(A163,'PRECIOS UNITARIOS'!A163:G494,7,0)</f>
        <v>2</v>
      </c>
      <c r="H163" s="23">
        <f t="shared" si="20"/>
        <v>589000</v>
      </c>
      <c r="I163" s="5" t="str">
        <f>+'EV PRECIO REFERENCIA'!I163</f>
        <v/>
      </c>
      <c r="J163" s="5" t="str">
        <f>+'EV PRECIO REFERENCIA'!K163</f>
        <v>NO CUMPLE</v>
      </c>
      <c r="K163" s="6">
        <f>+IF(J163="NO OFERTADO",0,IF(J163="NO CUMPLE EV TECNICA",0,IF(J163="NO CUMPLE",0,IF(J163="CUMPLE",('PRECIOS UNITARIOS'!$BB163*500)/I163))))</f>
        <v>0</v>
      </c>
      <c r="L163" s="5" t="str">
        <f>+'EV PRECIO REFERENCIA'!L163</f>
        <v/>
      </c>
      <c r="M163" s="5" t="str">
        <f>+'EV PRECIO REFERENCIA'!N163</f>
        <v>NO CUMPLE</v>
      </c>
      <c r="N163" s="6">
        <f>+IF(M163="NO OFERTADO",0,IF(M163="NO CUMPLE EV TECNICA",0,IF(M163="NO CUMPLE",0,IF(M163="CUMPLE",('PRECIOS UNITARIOS'!$BB163*500)/L163))))</f>
        <v>0</v>
      </c>
      <c r="O163" s="5" t="str">
        <f>+'PRECIOS UNITARIOS'!N163</f>
        <v/>
      </c>
      <c r="P163" s="5" t="str">
        <f>+'EV PRECIO REFERENCIA'!Q163</f>
        <v>NO CUMPLE</v>
      </c>
      <c r="Q163" s="6">
        <f>+IF(P163="NO OFERTADO",0,IF(P163="NO CUMPLE EV TECNICA",0,IF(P163="NO CUMPLE",0,IF(P163="CUMPLE",('PRECIOS UNITARIOS'!$BB163*500)/O163))))</f>
        <v>0</v>
      </c>
      <c r="R163" s="5" t="str">
        <f>+'PRECIOS UNITARIOS'!P163</f>
        <v/>
      </c>
      <c r="S163" s="5" t="str">
        <f>+'EV PRECIO REFERENCIA'!T163</f>
        <v>NO CUMPLE</v>
      </c>
      <c r="T163" s="6">
        <f>+IF(S163="NO OFERTADO",0,IF(S163="NO CUMPLE EV TECNICA",0,IF(S163="NO CUMPLE",0,IF(S163="CUMPLE",('PRECIOS UNITARIOS'!$BB163*500)/R163))))</f>
        <v>0</v>
      </c>
      <c r="U163" s="6" t="str">
        <f>+'EV PRECIO REFERENCIA'!U163</f>
        <v/>
      </c>
      <c r="V163" s="5" t="str">
        <f>+'EV PRECIO REFERENCIA'!W163</f>
        <v>NO CUMPLE</v>
      </c>
      <c r="W163" s="6">
        <f>+IF(V163="NO OFERTADO",0,IF(V163="NO CUMPLE EV TECNICA",0,IF(V163="NO CUMPLE",0,IF(V163="CUMPLE",('PRECIOS UNITARIOS'!$BB163*500)/U163))))</f>
        <v>0</v>
      </c>
      <c r="X163" s="6" t="str">
        <f>+'EV PRECIO REFERENCIA'!X163</f>
        <v/>
      </c>
      <c r="Y163" s="5" t="str">
        <f>+'EV PRECIO REFERENCIA'!Z163</f>
        <v>NO CUMPLE</v>
      </c>
      <c r="Z163" s="6">
        <f>+IF(Y163="NO OFERTADO",0,IF(Y163="NO CUMPLE EV TECNICA",0,IF(Y163="NO CUMPLE",0,IF(Y163="CUMPLE",('PRECIOS UNITARIOS'!$BB163*500)/X163))))</f>
        <v>0</v>
      </c>
      <c r="AA163" s="260" t="str">
        <f>+'PRECIOS UNITARIOS'!X163</f>
        <v/>
      </c>
      <c r="AB163" s="5" t="str">
        <f>+'EV PRECIO REFERENCIA'!AF163</f>
        <v>NO CUMPLE</v>
      </c>
      <c r="AC163" s="6">
        <f>+IF(AB163="NO OFERTADO",0,IF(AB163="NO CUMPLE EV TECNICA",0,IF(AB163="NO CUMPLE",0,IF(AB163="CUMPLE",('PRECIOS UNITARIOS'!$BB163*500)/AA163))))</f>
        <v>0</v>
      </c>
      <c r="AD163" s="5" t="str">
        <f>+'PRECIOS UNITARIOS'!Z163</f>
        <v/>
      </c>
      <c r="AE163" s="5" t="str">
        <f>+'EV PRECIO REFERENCIA'!AI163</f>
        <v>NO CUMPLE</v>
      </c>
      <c r="AF163" s="6">
        <f>+IF(AE163="NO OFERTADO",0,IF(AE163="NO CUMPLE EV TECNICA",0,IF(AE163="NO CUMPLE",0,IF(AE163="CUMPLE",('PRECIOS UNITARIOS'!$BB163*500)/AD163))))</f>
        <v>0</v>
      </c>
      <c r="AG163" s="5" t="str">
        <f>+'PRECIOS UNITARIOS'!AB163</f>
        <v/>
      </c>
      <c r="AH163" s="5" t="str">
        <f>+'EV PRECIO REFERENCIA'!AL163</f>
        <v>NO CUMPLE</v>
      </c>
      <c r="AI163" s="6">
        <f>+IF(AH163="NO OFERTADO",0,IF(AH163="NO CUMPLE EV TECNICA",0,IF(AH163="NO CUMPLE",0,IF(AH163="CUMPLE",('PRECIOS UNITARIOS'!$BB163*500)/AG163))))</f>
        <v>0</v>
      </c>
      <c r="AJ163" s="5" t="str">
        <f>+'PRECIOS UNITARIOS'!AD163</f>
        <v/>
      </c>
      <c r="AK163" s="5" t="str">
        <f>+'EV PRECIO REFERENCIA'!AO163</f>
        <v>NO CUMPLE</v>
      </c>
      <c r="AL163" s="6">
        <f>+IF(AK163="NO OFERTADO",0,IF(AK163="NO CUMPLE EV TECNICA",0,IF(AK163="NO CUMPLE",0,IF(AK163="CUMPLE",('PRECIOS UNITARIOS'!$BB163*500)/AJ163))))</f>
        <v>0</v>
      </c>
      <c r="AM163" s="5" t="str">
        <f>+'PRECIOS UNITARIOS'!AF163</f>
        <v/>
      </c>
      <c r="AN163" s="5" t="str">
        <f>+'EV PRECIO REFERENCIA'!AR163</f>
        <v>NO CUMPLE</v>
      </c>
      <c r="AO163" s="6">
        <f>+IF(AN163="NO OFERTADO",0,IF(AN163="NO CUMPLE EV TECNICA",0,IF(AN163="NO CUMPLE",0,IF(AN163="CUMPLE",('PRECIOS UNITARIOS'!$BB163*500)/AM163))))</f>
        <v>0</v>
      </c>
      <c r="AP163" s="5" t="str">
        <f>+'PRECIOS UNITARIOS'!AH163</f>
        <v/>
      </c>
      <c r="AQ163" s="5" t="str">
        <f>+'EV PRECIO REFERENCIA'!AU163</f>
        <v>NO CUMPLE</v>
      </c>
      <c r="AR163" s="6">
        <f>+IF(AQ163="NO OFERTADO",0,IF(AQ163="NO CUMPLE EV TECNICA",0,IF(AQ163="NO CUMPLE",0,IF(AQ163="CUMPLE",('PRECIOS UNITARIOS'!$BB163*500)/AP163))))</f>
        <v>0</v>
      </c>
      <c r="AS163" s="5" t="str">
        <f>+'PRECIOS UNITARIOS'!AJ163</f>
        <v/>
      </c>
      <c r="AT163" s="5" t="str">
        <f>+'EV PRECIO REFERENCIA'!AX163</f>
        <v>NO CUMPLE</v>
      </c>
      <c r="AU163" s="6">
        <f>+IF(AT163="NO OFERTADO",0,IF(AT163="NO CUMPLE EV TECNICA",0,IF(AT163="NO CUMPLE",0,IF(AT163="CUMPLE",('PRECIOS UNITARIOS'!$BB163*500)/AS163))))</f>
        <v>0</v>
      </c>
      <c r="AV163" s="5" t="str">
        <f>+'EV PRECIO REFERENCIA'!AY163</f>
        <v/>
      </c>
      <c r="AW163" s="5" t="str">
        <f>+'EV PRECIO REFERENCIA'!BA163</f>
        <v>NO CUMPLE</v>
      </c>
      <c r="AX163" s="6">
        <f>+IF(AW163="NO OFERTADO",0,IF(AW163="NO CUMPLE EV TECNICA",0,IF(AW163="NO CUMPLE",0,IF(AW163="CUMPLE",('PRECIOS UNITARIOS'!$BB163*500)/AV163))))</f>
        <v>0</v>
      </c>
      <c r="AY163" s="5" t="str">
        <f>+'EV PRECIO REFERENCIA'!BB163</f>
        <v/>
      </c>
      <c r="AZ163" s="5" t="str">
        <f>+'EV PRECIO REFERENCIA'!BD163</f>
        <v>NO CUMPLE</v>
      </c>
      <c r="BA163" s="6">
        <f>+IF(AZ163="NO OFERTADO",0,IF(AZ163="NO CUMPLE EV TECNICA",0,IF(AZ163="NO CUMPLE",0,IF(AZ163="CUMPLE",('PRECIOS UNITARIOS'!$BB163*500)/AY163))))</f>
        <v>0</v>
      </c>
      <c r="BB163" s="5" t="str">
        <f>+'PRECIOS UNITARIOS'!AP163</f>
        <v/>
      </c>
      <c r="BC163" s="5" t="str">
        <f>+'EV PRECIO REFERENCIA'!BG163</f>
        <v>NO CUMPLE</v>
      </c>
      <c r="BD163" s="6">
        <f>+IF(BC163="NO OFERTADO",0,IF(BC163="NO CUMPLE EV TECNICA",0,IF(BC163="NO CUMPLE",0,IF(BC163="CUMPLE",('PRECIOS UNITARIOS'!$BB163*500)/BB163))))</f>
        <v>0</v>
      </c>
      <c r="BE163" s="5" t="str">
        <f>+'PRECIOS UNITARIOS'!AR163</f>
        <v/>
      </c>
      <c r="BF163" s="5" t="str">
        <f>+'EV PRECIO REFERENCIA'!BJ163</f>
        <v>NO CUMPLE</v>
      </c>
      <c r="BG163" s="6">
        <f>+IF(BF163="NO OFERTADO",0,IF(BF163="NO CUMPLE EV TECNICA",0,IF(BF163="NO CUMPLE",0,IF(BF163="CUMPLE",('PRECIOS UNITARIOS'!$BB163*500)/BE163))))</f>
        <v>0</v>
      </c>
      <c r="BH163" s="5" t="str">
        <f>+'EV PRECIO REFERENCIA'!BK163</f>
        <v/>
      </c>
      <c r="BI163" s="5" t="str">
        <f>+'EV PRECIO REFERENCIA'!BM163</f>
        <v>NO CUMPLE</v>
      </c>
      <c r="BJ163" s="6">
        <f>+IF(BI163="NO OFERTADO",0,IF(BI163="NO CUMPLE EV TECNICA",0,IF(BI163="NO CUMPLE",0,IF(BI163="CUMPLE",('PRECIOS UNITARIOS'!$BB163*500)/BH163))))</f>
        <v>0</v>
      </c>
      <c r="BK163" s="5" t="str">
        <f>+'EV PRECIO REFERENCIA'!BQ163</f>
        <v/>
      </c>
      <c r="BL163" s="5" t="str">
        <f>+'EV PRECIO REFERENCIA'!BS163</f>
        <v>NO CUMPLE</v>
      </c>
      <c r="BM163" s="6">
        <f>+IF(BL163="NO OFERTADO",0,IF(BL163="NO CUMPLE EV TECNICA",0,IF(BL163="NO CUMPLE",0,IF(BL163="CUMPLE",('PRECIOS UNITARIOS'!$BB163*500)/BK163))))</f>
        <v>0</v>
      </c>
      <c r="BN163" s="5" t="str">
        <f>+'PRECIOS UNITARIOS'!AX163</f>
        <v/>
      </c>
      <c r="BO163" s="5" t="str">
        <f>+'EV PRECIO REFERENCIA'!BV163</f>
        <v>NO CUMPLE</v>
      </c>
      <c r="BP163" s="6">
        <f>+IF(BO163="NO OFERTADO",0,IF(BO163="NO CUMPLE EV TECNICA",0,IF(BO163="NO CUMPLE",0,IF(BO163="CUMPLE",('PRECIOS UNITARIOS'!$BB163*500)/BN163))))</f>
        <v>0</v>
      </c>
      <c r="BQ163" s="6">
        <f t="shared" si="19"/>
        <v>0</v>
      </c>
      <c r="BR163" s="6" t="s">
        <v>847</v>
      </c>
      <c r="BS163" s="6">
        <v>0</v>
      </c>
      <c r="BT163" s="6" t="s">
        <v>847</v>
      </c>
      <c r="BU163" s="6">
        <v>0</v>
      </c>
      <c r="BV163" s="6" t="s">
        <v>847</v>
      </c>
      <c r="BW163" s="154" t="s">
        <v>823</v>
      </c>
      <c r="BX163" s="3" t="s">
        <v>533</v>
      </c>
    </row>
    <row r="164" spans="1:77" ht="25.5" x14ac:dyDescent="0.2">
      <c r="A164" s="18">
        <f t="shared" si="18"/>
        <v>155</v>
      </c>
      <c r="B164" s="22" t="str">
        <f>VLOOKUP(A164,'PRECIOS UNITARIOS'!A164:B495,2,0)</f>
        <v>DM1073</v>
      </c>
      <c r="C164" s="135" t="str">
        <f>VLOOKUP(A164,'PRECIOS UNITARIOS'!A164:C495,3,0)</f>
        <v>STENT BILIAR CON INTRODUCTOR 7FR X 7CM UNIDAD</v>
      </c>
      <c r="D164" s="18">
        <f>VLOOKUP(A164,'PRECIOS UNITARIOS'!A164:D495,4,0)</f>
        <v>1</v>
      </c>
      <c r="E164" s="23" t="str">
        <f>VLOOKUP(A164,'PRECIOS UNITARIOS'!A164:E495,5,0)</f>
        <v>UN</v>
      </c>
      <c r="F164" s="23">
        <f>VLOOKUP(A164,'PRECIOS UNITARIOS'!A164:F495,6,0)</f>
        <v>294500</v>
      </c>
      <c r="G164" s="23">
        <f>VLOOKUP(A164,'PRECIOS UNITARIOS'!A164:G495,7,0)</f>
        <v>4</v>
      </c>
      <c r="H164" s="23">
        <f t="shared" si="20"/>
        <v>1178000</v>
      </c>
      <c r="I164" s="5" t="str">
        <f>+'EV PRECIO REFERENCIA'!I164</f>
        <v/>
      </c>
      <c r="J164" s="5" t="str">
        <f>+'EV PRECIO REFERENCIA'!K164</f>
        <v>NO CUMPLE</v>
      </c>
      <c r="K164" s="6">
        <f>+IF(J164="NO OFERTADO",0,IF(J164="NO CUMPLE EV TECNICA",0,IF(J164="NO CUMPLE",0,IF(J164="CUMPLE",('PRECIOS UNITARIOS'!$BB164*500)/I164))))</f>
        <v>0</v>
      </c>
      <c r="L164" s="5" t="str">
        <f>+'EV PRECIO REFERENCIA'!L164</f>
        <v/>
      </c>
      <c r="M164" s="5" t="str">
        <f>+'EV PRECIO REFERENCIA'!N164</f>
        <v>NO CUMPLE</v>
      </c>
      <c r="N164" s="6">
        <f>+IF(M164="NO OFERTADO",0,IF(M164="NO CUMPLE EV TECNICA",0,IF(M164="NO CUMPLE",0,IF(M164="CUMPLE",('PRECIOS UNITARIOS'!$BB164*500)/L164))))</f>
        <v>0</v>
      </c>
      <c r="O164" s="5" t="str">
        <f>+'PRECIOS UNITARIOS'!N164</f>
        <v/>
      </c>
      <c r="P164" s="5" t="str">
        <f>+'EV PRECIO REFERENCIA'!Q164</f>
        <v>NO CUMPLE</v>
      </c>
      <c r="Q164" s="6">
        <f>+IF(P164="NO OFERTADO",0,IF(P164="NO CUMPLE EV TECNICA",0,IF(P164="NO CUMPLE",0,IF(P164="CUMPLE",('PRECIOS UNITARIOS'!$BB164*500)/O164))))</f>
        <v>0</v>
      </c>
      <c r="R164" s="5" t="str">
        <f>+'PRECIOS UNITARIOS'!P164</f>
        <v/>
      </c>
      <c r="S164" s="5" t="str">
        <f>+'EV PRECIO REFERENCIA'!T164</f>
        <v>NO CUMPLE</v>
      </c>
      <c r="T164" s="6">
        <f>+IF(S164="NO OFERTADO",0,IF(S164="NO CUMPLE EV TECNICA",0,IF(S164="NO CUMPLE",0,IF(S164="CUMPLE",('PRECIOS UNITARIOS'!$BB164*500)/R164))))</f>
        <v>0</v>
      </c>
      <c r="U164" s="6" t="str">
        <f>+'EV PRECIO REFERENCIA'!U164</f>
        <v/>
      </c>
      <c r="V164" s="5" t="str">
        <f>+'EV PRECIO REFERENCIA'!W164</f>
        <v>NO CUMPLE</v>
      </c>
      <c r="W164" s="6">
        <f>+IF(V164="NO OFERTADO",0,IF(V164="NO CUMPLE EV TECNICA",0,IF(V164="NO CUMPLE",0,IF(V164="CUMPLE",('PRECIOS UNITARIOS'!$BB164*500)/U164))))</f>
        <v>0</v>
      </c>
      <c r="X164" s="6" t="str">
        <f>+'EV PRECIO REFERENCIA'!X164</f>
        <v/>
      </c>
      <c r="Y164" s="5" t="str">
        <f>+'EV PRECIO REFERENCIA'!Z164</f>
        <v>NO CUMPLE</v>
      </c>
      <c r="Z164" s="6">
        <f>+IF(Y164="NO OFERTADO",0,IF(Y164="NO CUMPLE EV TECNICA",0,IF(Y164="NO CUMPLE",0,IF(Y164="CUMPLE",('PRECIOS UNITARIOS'!$BB164*500)/X164))))</f>
        <v>0</v>
      </c>
      <c r="AA164" s="260" t="str">
        <f>+'PRECIOS UNITARIOS'!X164</f>
        <v/>
      </c>
      <c r="AB164" s="5" t="str">
        <f>+'EV PRECIO REFERENCIA'!AF164</f>
        <v>NO CUMPLE</v>
      </c>
      <c r="AC164" s="6">
        <f>+IF(AB164="NO OFERTADO",0,IF(AB164="NO CUMPLE EV TECNICA",0,IF(AB164="NO CUMPLE",0,IF(AB164="CUMPLE",('PRECIOS UNITARIOS'!$BB164*500)/AA164))))</f>
        <v>0</v>
      </c>
      <c r="AD164" s="5" t="str">
        <f>+'PRECIOS UNITARIOS'!Z164</f>
        <v/>
      </c>
      <c r="AE164" s="5" t="str">
        <f>+'EV PRECIO REFERENCIA'!AI164</f>
        <v>NO CUMPLE</v>
      </c>
      <c r="AF164" s="6">
        <f>+IF(AE164="NO OFERTADO",0,IF(AE164="NO CUMPLE EV TECNICA",0,IF(AE164="NO CUMPLE",0,IF(AE164="CUMPLE",('PRECIOS UNITARIOS'!$BB164*500)/AD164))))</f>
        <v>0</v>
      </c>
      <c r="AG164" s="5" t="str">
        <f>+'PRECIOS UNITARIOS'!AB164</f>
        <v/>
      </c>
      <c r="AH164" s="5" t="str">
        <f>+'EV PRECIO REFERENCIA'!AL164</f>
        <v>NO CUMPLE</v>
      </c>
      <c r="AI164" s="6">
        <f>+IF(AH164="NO OFERTADO",0,IF(AH164="NO CUMPLE EV TECNICA",0,IF(AH164="NO CUMPLE",0,IF(AH164="CUMPLE",('PRECIOS UNITARIOS'!$BB164*500)/AG164))))</f>
        <v>0</v>
      </c>
      <c r="AJ164" s="5" t="str">
        <f>+'PRECIOS UNITARIOS'!AD164</f>
        <v/>
      </c>
      <c r="AK164" s="5" t="str">
        <f>+'EV PRECIO REFERENCIA'!AO164</f>
        <v>NO CUMPLE</v>
      </c>
      <c r="AL164" s="6">
        <f>+IF(AK164="NO OFERTADO",0,IF(AK164="NO CUMPLE EV TECNICA",0,IF(AK164="NO CUMPLE",0,IF(AK164="CUMPLE",('PRECIOS UNITARIOS'!$BB164*500)/AJ164))))</f>
        <v>0</v>
      </c>
      <c r="AM164" s="5" t="str">
        <f>+'PRECIOS UNITARIOS'!AF164</f>
        <v/>
      </c>
      <c r="AN164" s="5" t="str">
        <f>+'EV PRECIO REFERENCIA'!AR164</f>
        <v>NO CUMPLE</v>
      </c>
      <c r="AO164" s="6">
        <f>+IF(AN164="NO OFERTADO",0,IF(AN164="NO CUMPLE EV TECNICA",0,IF(AN164="NO CUMPLE",0,IF(AN164="CUMPLE",('PRECIOS UNITARIOS'!$BB164*500)/AM164))))</f>
        <v>0</v>
      </c>
      <c r="AP164" s="5" t="str">
        <f>+'PRECIOS UNITARIOS'!AH164</f>
        <v/>
      </c>
      <c r="AQ164" s="5" t="str">
        <f>+'EV PRECIO REFERENCIA'!AU164</f>
        <v>NO CUMPLE</v>
      </c>
      <c r="AR164" s="6">
        <f>+IF(AQ164="NO OFERTADO",0,IF(AQ164="NO CUMPLE EV TECNICA",0,IF(AQ164="NO CUMPLE",0,IF(AQ164="CUMPLE",('PRECIOS UNITARIOS'!$BB164*500)/AP164))))</f>
        <v>0</v>
      </c>
      <c r="AS164" s="5" t="str">
        <f>+'PRECIOS UNITARIOS'!AJ164</f>
        <v/>
      </c>
      <c r="AT164" s="5" t="str">
        <f>+'EV PRECIO REFERENCIA'!AX164</f>
        <v>NO CUMPLE</v>
      </c>
      <c r="AU164" s="6">
        <f>+IF(AT164="NO OFERTADO",0,IF(AT164="NO CUMPLE EV TECNICA",0,IF(AT164="NO CUMPLE",0,IF(AT164="CUMPLE",('PRECIOS UNITARIOS'!$BB164*500)/AS164))))</f>
        <v>0</v>
      </c>
      <c r="AV164" s="5" t="str">
        <f>+'EV PRECIO REFERENCIA'!AY164</f>
        <v/>
      </c>
      <c r="AW164" s="5" t="str">
        <f>+'EV PRECIO REFERENCIA'!BA164</f>
        <v>NO CUMPLE</v>
      </c>
      <c r="AX164" s="6">
        <f>+IF(AW164="NO OFERTADO",0,IF(AW164="NO CUMPLE EV TECNICA",0,IF(AW164="NO CUMPLE",0,IF(AW164="CUMPLE",('PRECIOS UNITARIOS'!$BB164*500)/AV164))))</f>
        <v>0</v>
      </c>
      <c r="AY164" s="5" t="str">
        <f>+'EV PRECIO REFERENCIA'!BB164</f>
        <v/>
      </c>
      <c r="AZ164" s="5" t="str">
        <f>+'EV PRECIO REFERENCIA'!BD164</f>
        <v>NO CUMPLE</v>
      </c>
      <c r="BA164" s="6">
        <f>+IF(AZ164="NO OFERTADO",0,IF(AZ164="NO CUMPLE EV TECNICA",0,IF(AZ164="NO CUMPLE",0,IF(AZ164="CUMPLE",('PRECIOS UNITARIOS'!$BB164*500)/AY164))))</f>
        <v>0</v>
      </c>
      <c r="BB164" s="5" t="str">
        <f>+'PRECIOS UNITARIOS'!AP164</f>
        <v/>
      </c>
      <c r="BC164" s="5" t="str">
        <f>+'EV PRECIO REFERENCIA'!BG164</f>
        <v>NO CUMPLE</v>
      </c>
      <c r="BD164" s="6">
        <f>+IF(BC164="NO OFERTADO",0,IF(BC164="NO CUMPLE EV TECNICA",0,IF(BC164="NO CUMPLE",0,IF(BC164="CUMPLE",('PRECIOS UNITARIOS'!$BB164*500)/BB164))))</f>
        <v>0</v>
      </c>
      <c r="BE164" s="5" t="str">
        <f>+'PRECIOS UNITARIOS'!AR164</f>
        <v/>
      </c>
      <c r="BF164" s="5" t="str">
        <f>+'EV PRECIO REFERENCIA'!BJ164</f>
        <v>NO CUMPLE</v>
      </c>
      <c r="BG164" s="6">
        <f>+IF(BF164="NO OFERTADO",0,IF(BF164="NO CUMPLE EV TECNICA",0,IF(BF164="NO CUMPLE",0,IF(BF164="CUMPLE",('PRECIOS UNITARIOS'!$BB164*500)/BE164))))</f>
        <v>0</v>
      </c>
      <c r="BH164" s="5" t="str">
        <f>+'EV PRECIO REFERENCIA'!BK164</f>
        <v/>
      </c>
      <c r="BI164" s="5" t="str">
        <f>+'EV PRECIO REFERENCIA'!BM164</f>
        <v>NO CUMPLE</v>
      </c>
      <c r="BJ164" s="6">
        <f>+IF(BI164="NO OFERTADO",0,IF(BI164="NO CUMPLE EV TECNICA",0,IF(BI164="NO CUMPLE",0,IF(BI164="CUMPLE",('PRECIOS UNITARIOS'!$BB164*500)/BH164))))</f>
        <v>0</v>
      </c>
      <c r="BK164" s="5" t="str">
        <f>+'EV PRECIO REFERENCIA'!BQ164</f>
        <v/>
      </c>
      <c r="BL164" s="5" t="str">
        <f>+'EV PRECIO REFERENCIA'!BS164</f>
        <v>NO CUMPLE</v>
      </c>
      <c r="BM164" s="6">
        <f>+IF(BL164="NO OFERTADO",0,IF(BL164="NO CUMPLE EV TECNICA",0,IF(BL164="NO CUMPLE",0,IF(BL164="CUMPLE",('PRECIOS UNITARIOS'!$BB164*500)/BK164))))</f>
        <v>0</v>
      </c>
      <c r="BN164" s="5" t="str">
        <f>+'PRECIOS UNITARIOS'!AX164</f>
        <v/>
      </c>
      <c r="BO164" s="5" t="str">
        <f>+'EV PRECIO REFERENCIA'!BV164</f>
        <v>NO CUMPLE</v>
      </c>
      <c r="BP164" s="6">
        <f>+IF(BO164="NO OFERTADO",0,IF(BO164="NO CUMPLE EV TECNICA",0,IF(BO164="NO CUMPLE",0,IF(BO164="CUMPLE",('PRECIOS UNITARIOS'!$BB164*500)/BN164))))</f>
        <v>0</v>
      </c>
      <c r="BQ164" s="6">
        <f t="shared" si="19"/>
        <v>0</v>
      </c>
      <c r="BR164" s="6" t="s">
        <v>1066</v>
      </c>
      <c r="BS164" s="6">
        <v>0</v>
      </c>
      <c r="BT164" s="6" t="s">
        <v>847</v>
      </c>
      <c r="BU164" s="6">
        <v>0</v>
      </c>
      <c r="BV164" s="6" t="s">
        <v>847</v>
      </c>
      <c r="BW164" s="154" t="s">
        <v>823</v>
      </c>
      <c r="BX164" s="3" t="s">
        <v>534</v>
      </c>
    </row>
    <row r="165" spans="1:77" x14ac:dyDescent="0.2">
      <c r="A165" s="18">
        <f t="shared" si="18"/>
        <v>156</v>
      </c>
      <c r="B165" s="22" t="str">
        <f>VLOOKUP(A165,'PRECIOS UNITARIOS'!A165:B496,2,0)</f>
        <v>DM1078</v>
      </c>
      <c r="C165" s="135" t="str">
        <f>VLOOKUP(A165,'PRECIOS UNITARIOS'!A165:C496,3,0)</f>
        <v>STENT CON INTRODUCTOR 10 CM X 10FR</v>
      </c>
      <c r="D165" s="18">
        <f>VLOOKUP(A165,'PRECIOS UNITARIOS'!A165:D496,4,0)</f>
        <v>1</v>
      </c>
      <c r="E165" s="23" t="str">
        <f>VLOOKUP(A165,'PRECIOS UNITARIOS'!A165:E496,5,0)</f>
        <v>UN</v>
      </c>
      <c r="F165" s="23">
        <f>VLOOKUP(A165,'PRECIOS UNITARIOS'!A165:F496,6,0)</f>
        <v>294500</v>
      </c>
      <c r="G165" s="23">
        <f>VLOOKUP(A165,'PRECIOS UNITARIOS'!A165:G496,7,0)</f>
        <v>2</v>
      </c>
      <c r="H165" s="23">
        <f t="shared" si="20"/>
        <v>589000</v>
      </c>
      <c r="I165" s="5" t="str">
        <f>+'EV PRECIO REFERENCIA'!I165</f>
        <v/>
      </c>
      <c r="J165" s="5" t="str">
        <f>+'EV PRECIO REFERENCIA'!K165</f>
        <v>NO CUMPLE</v>
      </c>
      <c r="K165" s="6">
        <f>+IF(J165="NO OFERTADO",0,IF(J165="NO CUMPLE EV TECNICA",0,IF(J165="NO CUMPLE",0,IF(J165="CUMPLE",('PRECIOS UNITARIOS'!$BB165*500)/I165))))</f>
        <v>0</v>
      </c>
      <c r="L165" s="5" t="str">
        <f>+'EV PRECIO REFERENCIA'!L165</f>
        <v/>
      </c>
      <c r="M165" s="5" t="str">
        <f>+'EV PRECIO REFERENCIA'!N165</f>
        <v>NO CUMPLE</v>
      </c>
      <c r="N165" s="6">
        <f>+IF(M165="NO OFERTADO",0,IF(M165="NO CUMPLE EV TECNICA",0,IF(M165="NO CUMPLE",0,IF(M165="CUMPLE",('PRECIOS UNITARIOS'!$BB165*500)/L165))))</f>
        <v>0</v>
      </c>
      <c r="O165" s="5" t="str">
        <f>+'PRECIOS UNITARIOS'!N165</f>
        <v/>
      </c>
      <c r="P165" s="5" t="str">
        <f>+'EV PRECIO REFERENCIA'!Q165</f>
        <v>NO CUMPLE</v>
      </c>
      <c r="Q165" s="6">
        <f>+IF(P165="NO OFERTADO",0,IF(P165="NO CUMPLE EV TECNICA",0,IF(P165="NO CUMPLE",0,IF(P165="CUMPLE",('PRECIOS UNITARIOS'!$BB165*500)/O165))))</f>
        <v>0</v>
      </c>
      <c r="R165" s="5" t="str">
        <f>+'PRECIOS UNITARIOS'!P165</f>
        <v/>
      </c>
      <c r="S165" s="5" t="str">
        <f>+'EV PRECIO REFERENCIA'!T165</f>
        <v>NO CUMPLE</v>
      </c>
      <c r="T165" s="6">
        <f>+IF(S165="NO OFERTADO",0,IF(S165="NO CUMPLE EV TECNICA",0,IF(S165="NO CUMPLE",0,IF(S165="CUMPLE",('PRECIOS UNITARIOS'!$BB165*500)/R165))))</f>
        <v>0</v>
      </c>
      <c r="U165" s="6" t="str">
        <f>+'EV PRECIO REFERENCIA'!U165</f>
        <v/>
      </c>
      <c r="V165" s="5" t="str">
        <f>+'EV PRECIO REFERENCIA'!W165</f>
        <v>NO CUMPLE</v>
      </c>
      <c r="W165" s="6">
        <f>+IF(V165="NO OFERTADO",0,IF(V165="NO CUMPLE EV TECNICA",0,IF(V165="NO CUMPLE",0,IF(V165="CUMPLE",('PRECIOS UNITARIOS'!$BB165*500)/U165))))</f>
        <v>0</v>
      </c>
      <c r="X165" s="6" t="str">
        <f>+'EV PRECIO REFERENCIA'!X165</f>
        <v/>
      </c>
      <c r="Y165" s="5" t="str">
        <f>+'EV PRECIO REFERENCIA'!Z165</f>
        <v>NO CUMPLE</v>
      </c>
      <c r="Z165" s="6">
        <f>+IF(Y165="NO OFERTADO",0,IF(Y165="NO CUMPLE EV TECNICA",0,IF(Y165="NO CUMPLE",0,IF(Y165="CUMPLE",('PRECIOS UNITARIOS'!$BB165*500)/X165))))</f>
        <v>0</v>
      </c>
      <c r="AA165" s="260" t="str">
        <f>+'PRECIOS UNITARIOS'!X165</f>
        <v/>
      </c>
      <c r="AB165" s="5" t="str">
        <f>+'EV PRECIO REFERENCIA'!AF165</f>
        <v>NO CUMPLE</v>
      </c>
      <c r="AC165" s="6">
        <f>+IF(AB165="NO OFERTADO",0,IF(AB165="NO CUMPLE EV TECNICA",0,IF(AB165="NO CUMPLE",0,IF(AB165="CUMPLE",('PRECIOS UNITARIOS'!$BB165*500)/AA165))))</f>
        <v>0</v>
      </c>
      <c r="AD165" s="5" t="str">
        <f>+'PRECIOS UNITARIOS'!Z165</f>
        <v/>
      </c>
      <c r="AE165" s="5" t="str">
        <f>+'EV PRECIO REFERENCIA'!AI165</f>
        <v>NO CUMPLE</v>
      </c>
      <c r="AF165" s="6">
        <f>+IF(AE165="NO OFERTADO",0,IF(AE165="NO CUMPLE EV TECNICA",0,IF(AE165="NO CUMPLE",0,IF(AE165="CUMPLE",('PRECIOS UNITARIOS'!$BB165*500)/AD165))))</f>
        <v>0</v>
      </c>
      <c r="AG165" s="5" t="str">
        <f>+'PRECIOS UNITARIOS'!AB165</f>
        <v/>
      </c>
      <c r="AH165" s="5" t="str">
        <f>+'EV PRECIO REFERENCIA'!AL165</f>
        <v>NO CUMPLE</v>
      </c>
      <c r="AI165" s="6">
        <f>+IF(AH165="NO OFERTADO",0,IF(AH165="NO CUMPLE EV TECNICA",0,IF(AH165="NO CUMPLE",0,IF(AH165="CUMPLE",('PRECIOS UNITARIOS'!$BB165*500)/AG165))))</f>
        <v>0</v>
      </c>
      <c r="AJ165" s="5" t="str">
        <f>+'PRECIOS UNITARIOS'!AD165</f>
        <v/>
      </c>
      <c r="AK165" s="5" t="str">
        <f>+'EV PRECIO REFERENCIA'!AO165</f>
        <v>NO CUMPLE</v>
      </c>
      <c r="AL165" s="6">
        <f>+IF(AK165="NO OFERTADO",0,IF(AK165="NO CUMPLE EV TECNICA",0,IF(AK165="NO CUMPLE",0,IF(AK165="CUMPLE",('PRECIOS UNITARIOS'!$BB165*500)/AJ165))))</f>
        <v>0</v>
      </c>
      <c r="AM165" s="5" t="str">
        <f>+'PRECIOS UNITARIOS'!AF165</f>
        <v/>
      </c>
      <c r="AN165" s="5" t="str">
        <f>+'EV PRECIO REFERENCIA'!AR165</f>
        <v>NO CUMPLE</v>
      </c>
      <c r="AO165" s="6">
        <f>+IF(AN165="NO OFERTADO",0,IF(AN165="NO CUMPLE EV TECNICA",0,IF(AN165="NO CUMPLE",0,IF(AN165="CUMPLE",('PRECIOS UNITARIOS'!$BB165*500)/AM165))))</f>
        <v>0</v>
      </c>
      <c r="AP165" s="5" t="str">
        <f>+'PRECIOS UNITARIOS'!AH165</f>
        <v/>
      </c>
      <c r="AQ165" s="5" t="str">
        <f>+'EV PRECIO REFERENCIA'!AU165</f>
        <v>NO CUMPLE</v>
      </c>
      <c r="AR165" s="6">
        <f>+IF(AQ165="NO OFERTADO",0,IF(AQ165="NO CUMPLE EV TECNICA",0,IF(AQ165="NO CUMPLE",0,IF(AQ165="CUMPLE",('PRECIOS UNITARIOS'!$BB165*500)/AP165))))</f>
        <v>0</v>
      </c>
      <c r="AS165" s="5" t="str">
        <f>+'PRECIOS UNITARIOS'!AJ165</f>
        <v/>
      </c>
      <c r="AT165" s="5" t="str">
        <f>+'EV PRECIO REFERENCIA'!AX165</f>
        <v>NO CUMPLE</v>
      </c>
      <c r="AU165" s="6">
        <f>+IF(AT165="NO OFERTADO",0,IF(AT165="NO CUMPLE EV TECNICA",0,IF(AT165="NO CUMPLE",0,IF(AT165="CUMPLE",('PRECIOS UNITARIOS'!$BB165*500)/AS165))))</f>
        <v>0</v>
      </c>
      <c r="AV165" s="5" t="str">
        <f>+'EV PRECIO REFERENCIA'!AY165</f>
        <v/>
      </c>
      <c r="AW165" s="5" t="str">
        <f>+'EV PRECIO REFERENCIA'!BA165</f>
        <v>NO CUMPLE</v>
      </c>
      <c r="AX165" s="6">
        <f>+IF(AW165="NO OFERTADO",0,IF(AW165="NO CUMPLE EV TECNICA",0,IF(AW165="NO CUMPLE",0,IF(AW165="CUMPLE",('PRECIOS UNITARIOS'!$BB165*500)/AV165))))</f>
        <v>0</v>
      </c>
      <c r="AY165" s="5" t="str">
        <f>+'EV PRECIO REFERENCIA'!BB165</f>
        <v/>
      </c>
      <c r="AZ165" s="5" t="str">
        <f>+'EV PRECIO REFERENCIA'!BD165</f>
        <v>NO CUMPLE</v>
      </c>
      <c r="BA165" s="6">
        <f>+IF(AZ165="NO OFERTADO",0,IF(AZ165="NO CUMPLE EV TECNICA",0,IF(AZ165="NO CUMPLE",0,IF(AZ165="CUMPLE",('PRECIOS UNITARIOS'!$BB165*500)/AY165))))</f>
        <v>0</v>
      </c>
      <c r="BB165" s="5" t="str">
        <f>+'PRECIOS UNITARIOS'!AP165</f>
        <v/>
      </c>
      <c r="BC165" s="5" t="str">
        <f>+'EV PRECIO REFERENCIA'!BG165</f>
        <v>NO CUMPLE</v>
      </c>
      <c r="BD165" s="6">
        <f>+IF(BC165="NO OFERTADO",0,IF(BC165="NO CUMPLE EV TECNICA",0,IF(BC165="NO CUMPLE",0,IF(BC165="CUMPLE",('PRECIOS UNITARIOS'!$BB165*500)/BB165))))</f>
        <v>0</v>
      </c>
      <c r="BE165" s="5" t="str">
        <f>+'PRECIOS UNITARIOS'!AR165</f>
        <v/>
      </c>
      <c r="BF165" s="5" t="str">
        <f>+'EV PRECIO REFERENCIA'!BJ165</f>
        <v>NO CUMPLE</v>
      </c>
      <c r="BG165" s="6">
        <f>+IF(BF165="NO OFERTADO",0,IF(BF165="NO CUMPLE EV TECNICA",0,IF(BF165="NO CUMPLE",0,IF(BF165="CUMPLE",('PRECIOS UNITARIOS'!$BB165*500)/BE165))))</f>
        <v>0</v>
      </c>
      <c r="BH165" s="5" t="str">
        <f>+'EV PRECIO REFERENCIA'!BK165</f>
        <v/>
      </c>
      <c r="BI165" s="5" t="str">
        <f>+'EV PRECIO REFERENCIA'!BM165</f>
        <v>NO CUMPLE</v>
      </c>
      <c r="BJ165" s="6">
        <f>+IF(BI165="NO OFERTADO",0,IF(BI165="NO CUMPLE EV TECNICA",0,IF(BI165="NO CUMPLE",0,IF(BI165="CUMPLE",('PRECIOS UNITARIOS'!$BB165*500)/BH165))))</f>
        <v>0</v>
      </c>
      <c r="BK165" s="5" t="str">
        <f>+'EV PRECIO REFERENCIA'!BQ165</f>
        <v/>
      </c>
      <c r="BL165" s="5" t="str">
        <f>+'EV PRECIO REFERENCIA'!BS165</f>
        <v>NO CUMPLE</v>
      </c>
      <c r="BM165" s="6">
        <f>+IF(BL165="NO OFERTADO",0,IF(BL165="NO CUMPLE EV TECNICA",0,IF(BL165="NO CUMPLE",0,IF(BL165="CUMPLE",('PRECIOS UNITARIOS'!$BB165*500)/BK165))))</f>
        <v>0</v>
      </c>
      <c r="BN165" s="5" t="str">
        <f>+'PRECIOS UNITARIOS'!AX165</f>
        <v/>
      </c>
      <c r="BO165" s="5" t="str">
        <f>+'EV PRECIO REFERENCIA'!BV165</f>
        <v>NO CUMPLE</v>
      </c>
      <c r="BP165" s="6">
        <f>+IF(BO165="NO OFERTADO",0,IF(BO165="NO CUMPLE EV TECNICA",0,IF(BO165="NO CUMPLE",0,IF(BO165="CUMPLE",('PRECIOS UNITARIOS'!$BB165*500)/BN165))))</f>
        <v>0</v>
      </c>
      <c r="BQ165" s="6">
        <f t="shared" si="19"/>
        <v>0</v>
      </c>
      <c r="BR165" s="6" t="s">
        <v>847</v>
      </c>
      <c r="BS165" s="6">
        <v>0</v>
      </c>
      <c r="BT165" s="6" t="s">
        <v>847</v>
      </c>
      <c r="BU165" s="6">
        <v>0</v>
      </c>
      <c r="BV165" s="6" t="s">
        <v>847</v>
      </c>
      <c r="BW165" s="154" t="s">
        <v>823</v>
      </c>
      <c r="BX165" s="3" t="s">
        <v>535</v>
      </c>
    </row>
    <row r="166" spans="1:77" x14ac:dyDescent="0.2">
      <c r="A166" s="18">
        <f t="shared" si="18"/>
        <v>157</v>
      </c>
      <c r="B166" s="22" t="str">
        <f>VLOOKUP(A166,'PRECIOS UNITARIOS'!A166:B497,2,0)</f>
        <v>DM1551</v>
      </c>
      <c r="C166" s="135" t="str">
        <f>VLOOKUP(A166,'PRECIOS UNITARIOS'!A166:C497,3,0)</f>
        <v>STENT CON INTRODUCTOR DE 12CM X10 FR</v>
      </c>
      <c r="D166" s="18">
        <f>VLOOKUP(A166,'PRECIOS UNITARIOS'!A166:D497,4,0)</f>
        <v>1</v>
      </c>
      <c r="E166" s="23" t="str">
        <f>VLOOKUP(A166,'PRECIOS UNITARIOS'!A166:E497,5,0)</f>
        <v>UN</v>
      </c>
      <c r="F166" s="23">
        <f>VLOOKUP(A166,'PRECIOS UNITARIOS'!A166:F497,6,0)</f>
        <v>294500</v>
      </c>
      <c r="G166" s="23">
        <f>VLOOKUP(A166,'PRECIOS UNITARIOS'!A166:G497,7,0)</f>
        <v>1</v>
      </c>
      <c r="H166" s="23">
        <f t="shared" si="20"/>
        <v>294500</v>
      </c>
      <c r="I166" s="5" t="str">
        <f>+'EV PRECIO REFERENCIA'!I166</f>
        <v/>
      </c>
      <c r="J166" s="5" t="str">
        <f>+'EV PRECIO REFERENCIA'!K166</f>
        <v>NO CUMPLE</v>
      </c>
      <c r="K166" s="6">
        <f>+IF(J166="NO OFERTADO",0,IF(J166="NO CUMPLE EV TECNICA",0,IF(J166="NO CUMPLE",0,IF(J166="CUMPLE",('PRECIOS UNITARIOS'!$BB166*500)/I166))))</f>
        <v>0</v>
      </c>
      <c r="L166" s="5" t="str">
        <f>+'EV PRECIO REFERENCIA'!L166</f>
        <v/>
      </c>
      <c r="M166" s="5" t="str">
        <f>+'EV PRECIO REFERENCIA'!N166</f>
        <v>NO CUMPLE</v>
      </c>
      <c r="N166" s="6">
        <f>+IF(M166="NO OFERTADO",0,IF(M166="NO CUMPLE EV TECNICA",0,IF(M166="NO CUMPLE",0,IF(M166="CUMPLE",('PRECIOS UNITARIOS'!$BB166*500)/L166))))</f>
        <v>0</v>
      </c>
      <c r="O166" s="5" t="str">
        <f>+'PRECIOS UNITARIOS'!N166</f>
        <v/>
      </c>
      <c r="P166" s="5" t="str">
        <f>+'EV PRECIO REFERENCIA'!Q166</f>
        <v>NO CUMPLE</v>
      </c>
      <c r="Q166" s="6">
        <f>+IF(P166="NO OFERTADO",0,IF(P166="NO CUMPLE EV TECNICA",0,IF(P166="NO CUMPLE",0,IF(P166="CUMPLE",('PRECIOS UNITARIOS'!$BB166*500)/O166))))</f>
        <v>0</v>
      </c>
      <c r="R166" s="5" t="str">
        <f>+'PRECIOS UNITARIOS'!P166</f>
        <v/>
      </c>
      <c r="S166" s="5" t="str">
        <f>+'EV PRECIO REFERENCIA'!T166</f>
        <v>NO CUMPLE</v>
      </c>
      <c r="T166" s="6">
        <f>+IF(S166="NO OFERTADO",0,IF(S166="NO CUMPLE EV TECNICA",0,IF(S166="NO CUMPLE",0,IF(S166="CUMPLE",('PRECIOS UNITARIOS'!$BB166*500)/R166))))</f>
        <v>0</v>
      </c>
      <c r="U166" s="6" t="str">
        <f>+'EV PRECIO REFERENCIA'!U166</f>
        <v/>
      </c>
      <c r="V166" s="5" t="str">
        <f>+'EV PRECIO REFERENCIA'!W166</f>
        <v>NO CUMPLE</v>
      </c>
      <c r="W166" s="6">
        <f>+IF(V166="NO OFERTADO",0,IF(V166="NO CUMPLE EV TECNICA",0,IF(V166="NO CUMPLE",0,IF(V166="CUMPLE",('PRECIOS UNITARIOS'!$BB166*500)/U166))))</f>
        <v>0</v>
      </c>
      <c r="X166" s="6" t="str">
        <f>+'EV PRECIO REFERENCIA'!X166</f>
        <v/>
      </c>
      <c r="Y166" s="5" t="str">
        <f>+'EV PRECIO REFERENCIA'!Z166</f>
        <v>NO CUMPLE</v>
      </c>
      <c r="Z166" s="6">
        <f>+IF(Y166="NO OFERTADO",0,IF(Y166="NO CUMPLE EV TECNICA",0,IF(Y166="NO CUMPLE",0,IF(Y166="CUMPLE",('PRECIOS UNITARIOS'!$BB166*500)/X166))))</f>
        <v>0</v>
      </c>
      <c r="AA166" s="260" t="str">
        <f>+'PRECIOS UNITARIOS'!X166</f>
        <v/>
      </c>
      <c r="AB166" s="5" t="str">
        <f>+'EV PRECIO REFERENCIA'!AF166</f>
        <v>NO CUMPLE</v>
      </c>
      <c r="AC166" s="6">
        <f>+IF(AB166="NO OFERTADO",0,IF(AB166="NO CUMPLE EV TECNICA",0,IF(AB166="NO CUMPLE",0,IF(AB166="CUMPLE",('PRECIOS UNITARIOS'!$BB166*500)/AA166))))</f>
        <v>0</v>
      </c>
      <c r="AD166" s="5" t="str">
        <f>+'PRECIOS UNITARIOS'!Z166</f>
        <v/>
      </c>
      <c r="AE166" s="5" t="str">
        <f>+'EV PRECIO REFERENCIA'!AI166</f>
        <v>NO CUMPLE</v>
      </c>
      <c r="AF166" s="6">
        <f>+IF(AE166="NO OFERTADO",0,IF(AE166="NO CUMPLE EV TECNICA",0,IF(AE166="NO CUMPLE",0,IF(AE166="CUMPLE",('PRECIOS UNITARIOS'!$BB166*500)/AD166))))</f>
        <v>0</v>
      </c>
      <c r="AG166" s="5" t="str">
        <f>+'PRECIOS UNITARIOS'!AB166</f>
        <v/>
      </c>
      <c r="AH166" s="5" t="str">
        <f>+'EV PRECIO REFERENCIA'!AL166</f>
        <v>NO CUMPLE</v>
      </c>
      <c r="AI166" s="6">
        <f>+IF(AH166="NO OFERTADO",0,IF(AH166="NO CUMPLE EV TECNICA",0,IF(AH166="NO CUMPLE",0,IF(AH166="CUMPLE",('PRECIOS UNITARIOS'!$BB166*500)/AG166))))</f>
        <v>0</v>
      </c>
      <c r="AJ166" s="5" t="str">
        <f>+'PRECIOS UNITARIOS'!AD166</f>
        <v/>
      </c>
      <c r="AK166" s="5" t="str">
        <f>+'EV PRECIO REFERENCIA'!AO166</f>
        <v>NO CUMPLE</v>
      </c>
      <c r="AL166" s="6">
        <f>+IF(AK166="NO OFERTADO",0,IF(AK166="NO CUMPLE EV TECNICA",0,IF(AK166="NO CUMPLE",0,IF(AK166="CUMPLE",('PRECIOS UNITARIOS'!$BB166*500)/AJ166))))</f>
        <v>0</v>
      </c>
      <c r="AM166" s="5" t="str">
        <f>+'PRECIOS UNITARIOS'!AF166</f>
        <v/>
      </c>
      <c r="AN166" s="5" t="str">
        <f>+'EV PRECIO REFERENCIA'!AR166</f>
        <v>NO CUMPLE</v>
      </c>
      <c r="AO166" s="6">
        <f>+IF(AN166="NO OFERTADO",0,IF(AN166="NO CUMPLE EV TECNICA",0,IF(AN166="NO CUMPLE",0,IF(AN166="CUMPLE",('PRECIOS UNITARIOS'!$BB166*500)/AM166))))</f>
        <v>0</v>
      </c>
      <c r="AP166" s="5" t="str">
        <f>+'PRECIOS UNITARIOS'!AH166</f>
        <v/>
      </c>
      <c r="AQ166" s="5" t="str">
        <f>+'EV PRECIO REFERENCIA'!AU166</f>
        <v>NO CUMPLE</v>
      </c>
      <c r="AR166" s="6">
        <f>+IF(AQ166="NO OFERTADO",0,IF(AQ166="NO CUMPLE EV TECNICA",0,IF(AQ166="NO CUMPLE",0,IF(AQ166="CUMPLE",('PRECIOS UNITARIOS'!$BB166*500)/AP166))))</f>
        <v>0</v>
      </c>
      <c r="AS166" s="5" t="str">
        <f>+'PRECIOS UNITARIOS'!AJ166</f>
        <v/>
      </c>
      <c r="AT166" s="5" t="str">
        <f>+'EV PRECIO REFERENCIA'!AX166</f>
        <v>NO CUMPLE</v>
      </c>
      <c r="AU166" s="6">
        <f>+IF(AT166="NO OFERTADO",0,IF(AT166="NO CUMPLE EV TECNICA",0,IF(AT166="NO CUMPLE",0,IF(AT166="CUMPLE",('PRECIOS UNITARIOS'!$BB166*500)/AS166))))</f>
        <v>0</v>
      </c>
      <c r="AV166" s="5" t="str">
        <f>+'EV PRECIO REFERENCIA'!AY166</f>
        <v/>
      </c>
      <c r="AW166" s="5" t="str">
        <f>+'EV PRECIO REFERENCIA'!BA166</f>
        <v>NO CUMPLE</v>
      </c>
      <c r="AX166" s="6">
        <f>+IF(AW166="NO OFERTADO",0,IF(AW166="NO CUMPLE EV TECNICA",0,IF(AW166="NO CUMPLE",0,IF(AW166="CUMPLE",('PRECIOS UNITARIOS'!$BB166*500)/AV166))))</f>
        <v>0</v>
      </c>
      <c r="AY166" s="5" t="str">
        <f>+'EV PRECIO REFERENCIA'!BB166</f>
        <v/>
      </c>
      <c r="AZ166" s="5" t="str">
        <f>+'EV PRECIO REFERENCIA'!BD166</f>
        <v>NO CUMPLE</v>
      </c>
      <c r="BA166" s="6">
        <f>+IF(AZ166="NO OFERTADO",0,IF(AZ166="NO CUMPLE EV TECNICA",0,IF(AZ166="NO CUMPLE",0,IF(AZ166="CUMPLE",('PRECIOS UNITARIOS'!$BB166*500)/AY166))))</f>
        <v>0</v>
      </c>
      <c r="BB166" s="5" t="str">
        <f>+'PRECIOS UNITARIOS'!AP166</f>
        <v/>
      </c>
      <c r="BC166" s="5" t="str">
        <f>+'EV PRECIO REFERENCIA'!BG166</f>
        <v>NO CUMPLE</v>
      </c>
      <c r="BD166" s="6">
        <f>+IF(BC166="NO OFERTADO",0,IF(BC166="NO CUMPLE EV TECNICA",0,IF(BC166="NO CUMPLE",0,IF(BC166="CUMPLE",('PRECIOS UNITARIOS'!$BB166*500)/BB166))))</f>
        <v>0</v>
      </c>
      <c r="BE166" s="5" t="str">
        <f>+'PRECIOS UNITARIOS'!AR166</f>
        <v/>
      </c>
      <c r="BF166" s="5" t="str">
        <f>+'EV PRECIO REFERENCIA'!BJ166</f>
        <v>NO CUMPLE</v>
      </c>
      <c r="BG166" s="6">
        <f>+IF(BF166="NO OFERTADO",0,IF(BF166="NO CUMPLE EV TECNICA",0,IF(BF166="NO CUMPLE",0,IF(BF166="CUMPLE",('PRECIOS UNITARIOS'!$BB166*500)/BE166))))</f>
        <v>0</v>
      </c>
      <c r="BH166" s="5" t="str">
        <f>+'EV PRECIO REFERENCIA'!BK166</f>
        <v/>
      </c>
      <c r="BI166" s="5" t="str">
        <f>+'EV PRECIO REFERENCIA'!BM166</f>
        <v>NO CUMPLE</v>
      </c>
      <c r="BJ166" s="6">
        <f>+IF(BI166="NO OFERTADO",0,IF(BI166="NO CUMPLE EV TECNICA",0,IF(BI166="NO CUMPLE",0,IF(BI166="CUMPLE",('PRECIOS UNITARIOS'!$BB166*500)/BH166))))</f>
        <v>0</v>
      </c>
      <c r="BK166" s="5" t="str">
        <f>+'EV PRECIO REFERENCIA'!BQ166</f>
        <v/>
      </c>
      <c r="BL166" s="5" t="str">
        <f>+'EV PRECIO REFERENCIA'!BS166</f>
        <v>NO CUMPLE</v>
      </c>
      <c r="BM166" s="6">
        <f>+IF(BL166="NO OFERTADO",0,IF(BL166="NO CUMPLE EV TECNICA",0,IF(BL166="NO CUMPLE",0,IF(BL166="CUMPLE",('PRECIOS UNITARIOS'!$BB166*500)/BK166))))</f>
        <v>0</v>
      </c>
      <c r="BN166" s="5" t="str">
        <f>+'PRECIOS UNITARIOS'!AX166</f>
        <v/>
      </c>
      <c r="BO166" s="5" t="str">
        <f>+'EV PRECIO REFERENCIA'!BV166</f>
        <v>NO CUMPLE</v>
      </c>
      <c r="BP166" s="6">
        <f>+IF(BO166="NO OFERTADO",0,IF(BO166="NO CUMPLE EV TECNICA",0,IF(BO166="NO CUMPLE",0,IF(BO166="CUMPLE",('PRECIOS UNITARIOS'!$BB166*500)/BN166))))</f>
        <v>0</v>
      </c>
      <c r="BQ166" s="6">
        <f t="shared" si="19"/>
        <v>0</v>
      </c>
      <c r="BR166" s="6" t="s">
        <v>847</v>
      </c>
      <c r="BS166" s="6">
        <v>0</v>
      </c>
      <c r="BT166" s="6" t="s">
        <v>847</v>
      </c>
      <c r="BU166" s="6">
        <v>0</v>
      </c>
      <c r="BV166" s="6" t="s">
        <v>847</v>
      </c>
      <c r="BW166" s="154" t="s">
        <v>823</v>
      </c>
      <c r="BX166" s="3" t="s">
        <v>536</v>
      </c>
    </row>
    <row r="167" spans="1:77" x14ac:dyDescent="0.2">
      <c r="A167" s="18">
        <f t="shared" si="18"/>
        <v>158</v>
      </c>
      <c r="B167" s="22" t="str">
        <f>VLOOKUP(A167,'PRECIOS UNITARIOS'!A167:B498,2,0)</f>
        <v>DM1071</v>
      </c>
      <c r="C167" s="135" t="str">
        <f>VLOOKUP(A167,'PRECIOS UNITARIOS'!A167:C498,3,0)</f>
        <v>STENT BILIAR 7 FR X 12 CON INTRODUCTOR</v>
      </c>
      <c r="D167" s="18">
        <f>VLOOKUP(A167,'PRECIOS UNITARIOS'!A167:D498,4,0)</f>
        <v>1</v>
      </c>
      <c r="E167" s="23" t="str">
        <f>VLOOKUP(A167,'PRECIOS UNITARIOS'!A167:E498,5,0)</f>
        <v>UN</v>
      </c>
      <c r="F167" s="23">
        <f>VLOOKUP(A167,'PRECIOS UNITARIOS'!A167:F498,6,0)</f>
        <v>294500</v>
      </c>
      <c r="G167" s="23">
        <f>VLOOKUP(A167,'PRECIOS UNITARIOS'!A167:G498,7,0)</f>
        <v>1</v>
      </c>
      <c r="H167" s="23">
        <f t="shared" si="20"/>
        <v>294500</v>
      </c>
      <c r="I167" s="5" t="str">
        <f>+'EV PRECIO REFERENCIA'!I167</f>
        <v/>
      </c>
      <c r="J167" s="5" t="str">
        <f>+'EV PRECIO REFERENCIA'!K167</f>
        <v>NO CUMPLE</v>
      </c>
      <c r="K167" s="6">
        <f>+IF(J167="NO OFERTADO",0,IF(J167="NO CUMPLE EV TECNICA",0,IF(J167="NO CUMPLE",0,IF(J167="CUMPLE",('PRECIOS UNITARIOS'!$BB167*500)/I167))))</f>
        <v>0</v>
      </c>
      <c r="L167" s="5" t="str">
        <f>+'EV PRECIO REFERENCIA'!L167</f>
        <v/>
      </c>
      <c r="M167" s="5" t="str">
        <f>+'EV PRECIO REFERENCIA'!N167</f>
        <v>NO CUMPLE</v>
      </c>
      <c r="N167" s="6">
        <f>+IF(M167="NO OFERTADO",0,IF(M167="NO CUMPLE EV TECNICA",0,IF(M167="NO CUMPLE",0,IF(M167="CUMPLE",('PRECIOS UNITARIOS'!$BB167*500)/L167))))</f>
        <v>0</v>
      </c>
      <c r="O167" s="5" t="str">
        <f>+'PRECIOS UNITARIOS'!N167</f>
        <v/>
      </c>
      <c r="P167" s="5" t="str">
        <f>+'EV PRECIO REFERENCIA'!Q167</f>
        <v>NO CUMPLE</v>
      </c>
      <c r="Q167" s="6">
        <f>+IF(P167="NO OFERTADO",0,IF(P167="NO CUMPLE EV TECNICA",0,IF(P167="NO CUMPLE",0,IF(P167="CUMPLE",('PRECIOS UNITARIOS'!$BB167*500)/O167))))</f>
        <v>0</v>
      </c>
      <c r="R167" s="5" t="str">
        <f>+'PRECIOS UNITARIOS'!P167</f>
        <v/>
      </c>
      <c r="S167" s="5" t="str">
        <f>+'EV PRECIO REFERENCIA'!T167</f>
        <v>NO CUMPLE</v>
      </c>
      <c r="T167" s="6">
        <f>+IF(S167="NO OFERTADO",0,IF(S167="NO CUMPLE EV TECNICA",0,IF(S167="NO CUMPLE",0,IF(S167="CUMPLE",('PRECIOS UNITARIOS'!$BB167*500)/R167))))</f>
        <v>0</v>
      </c>
      <c r="U167" s="6" t="str">
        <f>+'EV PRECIO REFERENCIA'!U167</f>
        <v/>
      </c>
      <c r="V167" s="5" t="str">
        <f>+'EV PRECIO REFERENCIA'!W167</f>
        <v>NO CUMPLE</v>
      </c>
      <c r="W167" s="6">
        <f>+IF(V167="NO OFERTADO",0,IF(V167="NO CUMPLE EV TECNICA",0,IF(V167="NO CUMPLE",0,IF(V167="CUMPLE",('PRECIOS UNITARIOS'!$BB167*500)/U167))))</f>
        <v>0</v>
      </c>
      <c r="X167" s="6" t="str">
        <f>+'EV PRECIO REFERENCIA'!X167</f>
        <v/>
      </c>
      <c r="Y167" s="5" t="str">
        <f>+'EV PRECIO REFERENCIA'!Z167</f>
        <v>NO CUMPLE</v>
      </c>
      <c r="Z167" s="6">
        <f>+IF(Y167="NO OFERTADO",0,IF(Y167="NO CUMPLE EV TECNICA",0,IF(Y167="NO CUMPLE",0,IF(Y167="CUMPLE",('PRECIOS UNITARIOS'!$BB167*500)/X167))))</f>
        <v>0</v>
      </c>
      <c r="AA167" s="260" t="str">
        <f>+'PRECIOS UNITARIOS'!X167</f>
        <v/>
      </c>
      <c r="AB167" s="5" t="str">
        <f>+'EV PRECIO REFERENCIA'!AF167</f>
        <v>NO CUMPLE</v>
      </c>
      <c r="AC167" s="6">
        <f>+IF(AB167="NO OFERTADO",0,IF(AB167="NO CUMPLE EV TECNICA",0,IF(AB167="NO CUMPLE",0,IF(AB167="CUMPLE",('PRECIOS UNITARIOS'!$BB167*500)/AA167))))</f>
        <v>0</v>
      </c>
      <c r="AD167" s="5" t="str">
        <f>+'PRECIOS UNITARIOS'!Z167</f>
        <v/>
      </c>
      <c r="AE167" s="5" t="str">
        <f>+'EV PRECIO REFERENCIA'!AI167</f>
        <v>NO CUMPLE</v>
      </c>
      <c r="AF167" s="6">
        <f>+IF(AE167="NO OFERTADO",0,IF(AE167="NO CUMPLE EV TECNICA",0,IF(AE167="NO CUMPLE",0,IF(AE167="CUMPLE",('PRECIOS UNITARIOS'!$BB167*500)/AD167))))</f>
        <v>0</v>
      </c>
      <c r="AG167" s="5" t="str">
        <f>+'PRECIOS UNITARIOS'!AB167</f>
        <v/>
      </c>
      <c r="AH167" s="5" t="str">
        <f>+'EV PRECIO REFERENCIA'!AL167</f>
        <v>NO CUMPLE</v>
      </c>
      <c r="AI167" s="6">
        <f>+IF(AH167="NO OFERTADO",0,IF(AH167="NO CUMPLE EV TECNICA",0,IF(AH167="NO CUMPLE",0,IF(AH167="CUMPLE",('PRECIOS UNITARIOS'!$BB167*500)/AG167))))</f>
        <v>0</v>
      </c>
      <c r="AJ167" s="5" t="str">
        <f>+'PRECIOS UNITARIOS'!AD167</f>
        <v/>
      </c>
      <c r="AK167" s="5" t="str">
        <f>+'EV PRECIO REFERENCIA'!AO167</f>
        <v>NO CUMPLE</v>
      </c>
      <c r="AL167" s="6">
        <f>+IF(AK167="NO OFERTADO",0,IF(AK167="NO CUMPLE EV TECNICA",0,IF(AK167="NO CUMPLE",0,IF(AK167="CUMPLE",('PRECIOS UNITARIOS'!$BB167*500)/AJ167))))</f>
        <v>0</v>
      </c>
      <c r="AM167" s="5" t="str">
        <f>+'PRECIOS UNITARIOS'!AF167</f>
        <v/>
      </c>
      <c r="AN167" s="5" t="str">
        <f>+'EV PRECIO REFERENCIA'!AR167</f>
        <v>NO CUMPLE</v>
      </c>
      <c r="AO167" s="6">
        <f>+IF(AN167="NO OFERTADO",0,IF(AN167="NO CUMPLE EV TECNICA",0,IF(AN167="NO CUMPLE",0,IF(AN167="CUMPLE",('PRECIOS UNITARIOS'!$BB167*500)/AM167))))</f>
        <v>0</v>
      </c>
      <c r="AP167" s="5" t="str">
        <f>+'PRECIOS UNITARIOS'!AH167</f>
        <v/>
      </c>
      <c r="AQ167" s="5" t="str">
        <f>+'EV PRECIO REFERENCIA'!AU167</f>
        <v>NO CUMPLE</v>
      </c>
      <c r="AR167" s="6">
        <f>+IF(AQ167="NO OFERTADO",0,IF(AQ167="NO CUMPLE EV TECNICA",0,IF(AQ167="NO CUMPLE",0,IF(AQ167="CUMPLE",('PRECIOS UNITARIOS'!$BB167*500)/AP167))))</f>
        <v>0</v>
      </c>
      <c r="AS167" s="5" t="str">
        <f>+'PRECIOS UNITARIOS'!AJ167</f>
        <v/>
      </c>
      <c r="AT167" s="5" t="str">
        <f>+'EV PRECIO REFERENCIA'!AX167</f>
        <v>NO CUMPLE</v>
      </c>
      <c r="AU167" s="6">
        <f>+IF(AT167="NO OFERTADO",0,IF(AT167="NO CUMPLE EV TECNICA",0,IF(AT167="NO CUMPLE",0,IF(AT167="CUMPLE",('PRECIOS UNITARIOS'!$BB167*500)/AS167))))</f>
        <v>0</v>
      </c>
      <c r="AV167" s="5" t="str">
        <f>+'EV PRECIO REFERENCIA'!AY167</f>
        <v/>
      </c>
      <c r="AW167" s="5" t="str">
        <f>+'EV PRECIO REFERENCIA'!BA167</f>
        <v>NO CUMPLE</v>
      </c>
      <c r="AX167" s="6">
        <f>+IF(AW167="NO OFERTADO",0,IF(AW167="NO CUMPLE EV TECNICA",0,IF(AW167="NO CUMPLE",0,IF(AW167="CUMPLE",('PRECIOS UNITARIOS'!$BB167*500)/AV167))))</f>
        <v>0</v>
      </c>
      <c r="AY167" s="5" t="str">
        <f>+'EV PRECIO REFERENCIA'!BB167</f>
        <v/>
      </c>
      <c r="AZ167" s="5" t="str">
        <f>+'EV PRECIO REFERENCIA'!BD167</f>
        <v>NO CUMPLE</v>
      </c>
      <c r="BA167" s="6">
        <f>+IF(AZ167="NO OFERTADO",0,IF(AZ167="NO CUMPLE EV TECNICA",0,IF(AZ167="NO CUMPLE",0,IF(AZ167="CUMPLE",('PRECIOS UNITARIOS'!$BB167*500)/AY167))))</f>
        <v>0</v>
      </c>
      <c r="BB167" s="5" t="str">
        <f>+'PRECIOS UNITARIOS'!AP167</f>
        <v/>
      </c>
      <c r="BC167" s="5" t="str">
        <f>+'EV PRECIO REFERENCIA'!BG167</f>
        <v>NO CUMPLE</v>
      </c>
      <c r="BD167" s="6">
        <f>+IF(BC167="NO OFERTADO",0,IF(BC167="NO CUMPLE EV TECNICA",0,IF(BC167="NO CUMPLE",0,IF(BC167="CUMPLE",('PRECIOS UNITARIOS'!$BB167*500)/BB167))))</f>
        <v>0</v>
      </c>
      <c r="BE167" s="5" t="str">
        <f>+'PRECIOS UNITARIOS'!AR167</f>
        <v/>
      </c>
      <c r="BF167" s="5" t="str">
        <f>+'EV PRECIO REFERENCIA'!BJ167</f>
        <v>NO CUMPLE</v>
      </c>
      <c r="BG167" s="6">
        <f>+IF(BF167="NO OFERTADO",0,IF(BF167="NO CUMPLE EV TECNICA",0,IF(BF167="NO CUMPLE",0,IF(BF167="CUMPLE",('PRECIOS UNITARIOS'!$BB167*500)/BE167))))</f>
        <v>0</v>
      </c>
      <c r="BH167" s="5" t="str">
        <f>+'EV PRECIO REFERENCIA'!BK167</f>
        <v/>
      </c>
      <c r="BI167" s="5" t="str">
        <f>+'EV PRECIO REFERENCIA'!BM167</f>
        <v>NO CUMPLE</v>
      </c>
      <c r="BJ167" s="6">
        <f>+IF(BI167="NO OFERTADO",0,IF(BI167="NO CUMPLE EV TECNICA",0,IF(BI167="NO CUMPLE",0,IF(BI167="CUMPLE",('PRECIOS UNITARIOS'!$BB167*500)/BH167))))</f>
        <v>0</v>
      </c>
      <c r="BK167" s="5" t="str">
        <f>+'EV PRECIO REFERENCIA'!BQ167</f>
        <v/>
      </c>
      <c r="BL167" s="5" t="str">
        <f>+'EV PRECIO REFERENCIA'!BS167</f>
        <v>NO CUMPLE</v>
      </c>
      <c r="BM167" s="6">
        <f>+IF(BL167="NO OFERTADO",0,IF(BL167="NO CUMPLE EV TECNICA",0,IF(BL167="NO CUMPLE",0,IF(BL167="CUMPLE",('PRECIOS UNITARIOS'!$BB167*500)/BK167))))</f>
        <v>0</v>
      </c>
      <c r="BN167" s="5" t="str">
        <f>+'PRECIOS UNITARIOS'!AX167</f>
        <v/>
      </c>
      <c r="BO167" s="5" t="str">
        <f>+'EV PRECIO REFERENCIA'!BV167</f>
        <v>NO CUMPLE</v>
      </c>
      <c r="BP167" s="6">
        <f>+IF(BO167="NO OFERTADO",0,IF(BO167="NO CUMPLE EV TECNICA",0,IF(BO167="NO CUMPLE",0,IF(BO167="CUMPLE",('PRECIOS UNITARIOS'!$BB167*500)/BN167))))</f>
        <v>0</v>
      </c>
      <c r="BQ167" s="6">
        <f t="shared" si="19"/>
        <v>0</v>
      </c>
      <c r="BR167" s="6" t="s">
        <v>847</v>
      </c>
      <c r="BS167" s="6">
        <v>0</v>
      </c>
      <c r="BT167" s="6" t="s">
        <v>847</v>
      </c>
      <c r="BU167" s="6">
        <v>0</v>
      </c>
      <c r="BV167" s="6" t="s">
        <v>847</v>
      </c>
      <c r="BW167" s="154" t="s">
        <v>823</v>
      </c>
      <c r="BX167" s="3" t="s">
        <v>537</v>
      </c>
    </row>
    <row r="168" spans="1:77" ht="25.5" x14ac:dyDescent="0.2">
      <c r="A168" s="18">
        <f t="shared" si="18"/>
        <v>159</v>
      </c>
      <c r="B168" s="22" t="str">
        <f>VLOOKUP(A168,'PRECIOS UNITARIOS'!A168:B499,2,0)</f>
        <v>DM1080</v>
      </c>
      <c r="C168" s="135" t="str">
        <f>VLOOKUP(A168,'PRECIOS UNITARIOS'!A168:C499,3,0)</f>
        <v>STENT ESOFAGICO LONGITUD DEL EXTREMO PROXIMAL 23MM STENANT DE 18X10 CM</v>
      </c>
      <c r="D168" s="18">
        <f>VLOOKUP(A168,'PRECIOS UNITARIOS'!A168:D499,4,0)</f>
        <v>1</v>
      </c>
      <c r="E168" s="23" t="str">
        <f>VLOOKUP(A168,'PRECIOS UNITARIOS'!A168:E499,5,0)</f>
        <v>UN</v>
      </c>
      <c r="F168" s="23">
        <f>VLOOKUP(A168,'PRECIOS UNITARIOS'!A168:F499,6,0)</f>
        <v>3050000</v>
      </c>
      <c r="G168" s="23">
        <f>VLOOKUP(A168,'PRECIOS UNITARIOS'!A168:G499,7,0)</f>
        <v>5</v>
      </c>
      <c r="H168" s="23">
        <f t="shared" si="20"/>
        <v>15250000</v>
      </c>
      <c r="I168" s="5" t="str">
        <f>+'EV PRECIO REFERENCIA'!I168</f>
        <v/>
      </c>
      <c r="J168" s="5" t="str">
        <f>+'EV PRECIO REFERENCIA'!K168</f>
        <v>NO CUMPLE</v>
      </c>
      <c r="K168" s="6">
        <f>+IF(J168="NO OFERTADO",0,IF(J168="NO CUMPLE EV TECNICA",0,IF(J168="NO CUMPLE",0,IF(J168="CUMPLE",('PRECIOS UNITARIOS'!$BB168*500)/I168))))</f>
        <v>0</v>
      </c>
      <c r="L168" s="5" t="str">
        <f>+'EV PRECIO REFERENCIA'!L168</f>
        <v/>
      </c>
      <c r="M168" s="5" t="str">
        <f>+'EV PRECIO REFERENCIA'!N168</f>
        <v>NO CUMPLE</v>
      </c>
      <c r="N168" s="6">
        <f>+IF(M168="NO OFERTADO",0,IF(M168="NO CUMPLE EV TECNICA",0,IF(M168="NO CUMPLE",0,IF(M168="CUMPLE",('PRECIOS UNITARIOS'!$BB168*500)/L168))))</f>
        <v>0</v>
      </c>
      <c r="O168" s="5" t="str">
        <f>+'PRECIOS UNITARIOS'!N168</f>
        <v/>
      </c>
      <c r="P168" s="5" t="str">
        <f>+'EV PRECIO REFERENCIA'!Q168</f>
        <v>NO CUMPLE</v>
      </c>
      <c r="Q168" s="6">
        <f>+IF(P168="NO OFERTADO",0,IF(P168="NO CUMPLE EV TECNICA",0,IF(P168="NO CUMPLE",0,IF(P168="CUMPLE",('PRECIOS UNITARIOS'!$BB168*500)/O168))))</f>
        <v>0</v>
      </c>
      <c r="R168" s="5" t="str">
        <f>+'PRECIOS UNITARIOS'!P168</f>
        <v/>
      </c>
      <c r="S168" s="5" t="str">
        <f>+'EV PRECIO REFERENCIA'!T168</f>
        <v>NO CUMPLE</v>
      </c>
      <c r="T168" s="6">
        <f>+IF(S168="NO OFERTADO",0,IF(S168="NO CUMPLE EV TECNICA",0,IF(S168="NO CUMPLE",0,IF(S168="CUMPLE",('PRECIOS UNITARIOS'!$BB168*500)/R168))))</f>
        <v>0</v>
      </c>
      <c r="U168" s="6" t="str">
        <f>+'EV PRECIO REFERENCIA'!U168</f>
        <v/>
      </c>
      <c r="V168" s="5" t="str">
        <f>+'EV PRECIO REFERENCIA'!W168</f>
        <v>NO CUMPLE</v>
      </c>
      <c r="W168" s="6">
        <f>+IF(V168="NO OFERTADO",0,IF(V168="NO CUMPLE EV TECNICA",0,IF(V168="NO CUMPLE",0,IF(V168="CUMPLE",('PRECIOS UNITARIOS'!$BB168*500)/U168))))</f>
        <v>0</v>
      </c>
      <c r="X168" s="6" t="str">
        <f>+'EV PRECIO REFERENCIA'!X168</f>
        <v/>
      </c>
      <c r="Y168" s="5" t="str">
        <f>+'EV PRECIO REFERENCIA'!Z168</f>
        <v>NO CUMPLE</v>
      </c>
      <c r="Z168" s="6">
        <f>+IF(Y168="NO OFERTADO",0,IF(Y168="NO CUMPLE EV TECNICA",0,IF(Y168="NO CUMPLE",0,IF(Y168="CUMPLE",('PRECIOS UNITARIOS'!$BB168*500)/X168))))</f>
        <v>0</v>
      </c>
      <c r="AA168" s="260" t="str">
        <f>+'PRECIOS UNITARIOS'!X168</f>
        <v/>
      </c>
      <c r="AB168" s="5" t="str">
        <f>+'EV PRECIO REFERENCIA'!AF168</f>
        <v>NO CUMPLE</v>
      </c>
      <c r="AC168" s="6">
        <f>+IF(AB168="NO OFERTADO",0,IF(AB168="NO CUMPLE EV TECNICA",0,IF(AB168="NO CUMPLE",0,IF(AB168="CUMPLE",('PRECIOS UNITARIOS'!$BB168*500)/AA168))))</f>
        <v>0</v>
      </c>
      <c r="AD168" s="5" t="str">
        <f>+'PRECIOS UNITARIOS'!Z168</f>
        <v/>
      </c>
      <c r="AE168" s="5" t="str">
        <f>+'EV PRECIO REFERENCIA'!AI168</f>
        <v>NO CUMPLE</v>
      </c>
      <c r="AF168" s="6">
        <f>+IF(AE168="NO OFERTADO",0,IF(AE168="NO CUMPLE EV TECNICA",0,IF(AE168="NO CUMPLE",0,IF(AE168="CUMPLE",('PRECIOS UNITARIOS'!$BB168*500)/AD168))))</f>
        <v>0</v>
      </c>
      <c r="AG168" s="5" t="str">
        <f>+'PRECIOS UNITARIOS'!AB168</f>
        <v/>
      </c>
      <c r="AH168" s="5" t="str">
        <f>+'EV PRECIO REFERENCIA'!AL168</f>
        <v>NO CUMPLE</v>
      </c>
      <c r="AI168" s="6">
        <f>+IF(AH168="NO OFERTADO",0,IF(AH168="NO CUMPLE EV TECNICA",0,IF(AH168="NO CUMPLE",0,IF(AH168="CUMPLE",('PRECIOS UNITARIOS'!$BB168*500)/AG168))))</f>
        <v>0</v>
      </c>
      <c r="AJ168" s="5" t="str">
        <f>+'PRECIOS UNITARIOS'!AD168</f>
        <v/>
      </c>
      <c r="AK168" s="5" t="str">
        <f>+'EV PRECIO REFERENCIA'!AO168</f>
        <v>NO CUMPLE</v>
      </c>
      <c r="AL168" s="6">
        <f>+IF(AK168="NO OFERTADO",0,IF(AK168="NO CUMPLE EV TECNICA",0,IF(AK168="NO CUMPLE",0,IF(AK168="CUMPLE",('PRECIOS UNITARIOS'!$BB168*500)/AJ168))))</f>
        <v>0</v>
      </c>
      <c r="AM168" s="5" t="str">
        <f>+'PRECIOS UNITARIOS'!AF168</f>
        <v/>
      </c>
      <c r="AN168" s="5" t="str">
        <f>+'EV PRECIO REFERENCIA'!AR168</f>
        <v>NO CUMPLE</v>
      </c>
      <c r="AO168" s="6">
        <f>+IF(AN168="NO OFERTADO",0,IF(AN168="NO CUMPLE EV TECNICA",0,IF(AN168="NO CUMPLE",0,IF(AN168="CUMPLE",('PRECIOS UNITARIOS'!$BB168*500)/AM168))))</f>
        <v>0</v>
      </c>
      <c r="AP168" s="5" t="str">
        <f>+'PRECIOS UNITARIOS'!AH168</f>
        <v/>
      </c>
      <c r="AQ168" s="5" t="str">
        <f>+'EV PRECIO REFERENCIA'!AU168</f>
        <v>NO CUMPLE</v>
      </c>
      <c r="AR168" s="6">
        <f>+IF(AQ168="NO OFERTADO",0,IF(AQ168="NO CUMPLE EV TECNICA",0,IF(AQ168="NO CUMPLE",0,IF(AQ168="CUMPLE",('PRECIOS UNITARIOS'!$BB168*500)/AP168))))</f>
        <v>0</v>
      </c>
      <c r="AS168" s="5" t="str">
        <f>+'PRECIOS UNITARIOS'!AJ168</f>
        <v/>
      </c>
      <c r="AT168" s="5" t="str">
        <f>+'EV PRECIO REFERENCIA'!AX168</f>
        <v>NO CUMPLE</v>
      </c>
      <c r="AU168" s="6">
        <f>+IF(AT168="NO OFERTADO",0,IF(AT168="NO CUMPLE EV TECNICA",0,IF(AT168="NO CUMPLE",0,IF(AT168="CUMPLE",('PRECIOS UNITARIOS'!$BB168*500)/AS168))))</f>
        <v>0</v>
      </c>
      <c r="AV168" s="5" t="str">
        <f>+'EV PRECIO REFERENCIA'!AY168</f>
        <v/>
      </c>
      <c r="AW168" s="5" t="str">
        <f>+'EV PRECIO REFERENCIA'!BA168</f>
        <v>NO CUMPLE</v>
      </c>
      <c r="AX168" s="6">
        <f>+IF(AW168="NO OFERTADO",0,IF(AW168="NO CUMPLE EV TECNICA",0,IF(AW168="NO CUMPLE",0,IF(AW168="CUMPLE",('PRECIOS UNITARIOS'!$BB168*500)/AV168))))</f>
        <v>0</v>
      </c>
      <c r="AY168" s="5" t="str">
        <f>+'EV PRECIO REFERENCIA'!BB168</f>
        <v/>
      </c>
      <c r="AZ168" s="5" t="str">
        <f>+'EV PRECIO REFERENCIA'!BD168</f>
        <v>NO CUMPLE</v>
      </c>
      <c r="BA168" s="6">
        <f>+IF(AZ168="NO OFERTADO",0,IF(AZ168="NO CUMPLE EV TECNICA",0,IF(AZ168="NO CUMPLE",0,IF(AZ168="CUMPLE",('PRECIOS UNITARIOS'!$BB168*500)/AY168))))</f>
        <v>0</v>
      </c>
      <c r="BB168" s="5" t="str">
        <f>+'PRECIOS UNITARIOS'!AP168</f>
        <v/>
      </c>
      <c r="BC168" s="5" t="str">
        <f>+'EV PRECIO REFERENCIA'!BG168</f>
        <v>NO CUMPLE</v>
      </c>
      <c r="BD168" s="6">
        <f>+IF(BC168="NO OFERTADO",0,IF(BC168="NO CUMPLE EV TECNICA",0,IF(BC168="NO CUMPLE",0,IF(BC168="CUMPLE",('PRECIOS UNITARIOS'!$BB168*500)/BB168))))</f>
        <v>0</v>
      </c>
      <c r="BE168" s="5" t="str">
        <f>+'PRECIOS UNITARIOS'!AR168</f>
        <v/>
      </c>
      <c r="BF168" s="5" t="str">
        <f>+'EV PRECIO REFERENCIA'!BJ168</f>
        <v>NO CUMPLE</v>
      </c>
      <c r="BG168" s="6">
        <f>+IF(BF168="NO OFERTADO",0,IF(BF168="NO CUMPLE EV TECNICA",0,IF(BF168="NO CUMPLE",0,IF(BF168="CUMPLE",('PRECIOS UNITARIOS'!$BB168*500)/BE168))))</f>
        <v>0</v>
      </c>
      <c r="BH168" s="5" t="str">
        <f>+'EV PRECIO REFERENCIA'!BK168</f>
        <v/>
      </c>
      <c r="BI168" s="5" t="str">
        <f>+'EV PRECIO REFERENCIA'!BM168</f>
        <v>NO CUMPLE</v>
      </c>
      <c r="BJ168" s="6">
        <f>+IF(BI168="NO OFERTADO",0,IF(BI168="NO CUMPLE EV TECNICA",0,IF(BI168="NO CUMPLE",0,IF(BI168="CUMPLE",('PRECIOS UNITARIOS'!$BB168*500)/BH168))))</f>
        <v>0</v>
      </c>
      <c r="BK168" s="5" t="str">
        <f>+'EV PRECIO REFERENCIA'!BQ168</f>
        <v/>
      </c>
      <c r="BL168" s="5" t="str">
        <f>+'EV PRECIO REFERENCIA'!BS168</f>
        <v>NO CUMPLE</v>
      </c>
      <c r="BM168" s="6">
        <f>+IF(BL168="NO OFERTADO",0,IF(BL168="NO CUMPLE EV TECNICA",0,IF(BL168="NO CUMPLE",0,IF(BL168="CUMPLE",('PRECIOS UNITARIOS'!$BB168*500)/BK168))))</f>
        <v>0</v>
      </c>
      <c r="BN168" s="5" t="str">
        <f>+'PRECIOS UNITARIOS'!AX168</f>
        <v/>
      </c>
      <c r="BO168" s="5" t="str">
        <f>+'EV PRECIO REFERENCIA'!BV168</f>
        <v>NO CUMPLE</v>
      </c>
      <c r="BP168" s="6">
        <f>+IF(BO168="NO OFERTADO",0,IF(BO168="NO CUMPLE EV TECNICA",0,IF(BO168="NO CUMPLE",0,IF(BO168="CUMPLE",('PRECIOS UNITARIOS'!$BB168*500)/BN168))))</f>
        <v>0</v>
      </c>
      <c r="BQ168" s="6">
        <f t="shared" si="19"/>
        <v>0</v>
      </c>
      <c r="BR168" s="6" t="s">
        <v>847</v>
      </c>
      <c r="BS168" s="6">
        <v>0</v>
      </c>
      <c r="BT168" s="6" t="s">
        <v>847</v>
      </c>
      <c r="BU168" s="6">
        <v>0</v>
      </c>
      <c r="BV168" s="6" t="s">
        <v>847</v>
      </c>
      <c r="BW168" s="154" t="s">
        <v>823</v>
      </c>
      <c r="BX168" s="3" t="s">
        <v>538</v>
      </c>
    </row>
    <row r="169" spans="1:77" ht="25.5" x14ac:dyDescent="0.2">
      <c r="A169" s="18">
        <f t="shared" si="18"/>
        <v>160</v>
      </c>
      <c r="B169" s="22" t="str">
        <f>VLOOKUP(A169,'PRECIOS UNITARIOS'!A169:B500,2,0)</f>
        <v>DM1081</v>
      </c>
      <c r="C169" s="135" t="str">
        <f>VLOOKUP(A169,'PRECIOS UNITARIOS'!A169:C500,3,0)</f>
        <v>STENT ESOFAGICO LONGITUD DEL EXTREMO PROXIMAL 23MM STENANT DE 18X15 CM</v>
      </c>
      <c r="D169" s="18">
        <f>VLOOKUP(A169,'PRECIOS UNITARIOS'!A169:D500,4,0)</f>
        <v>1</v>
      </c>
      <c r="E169" s="23" t="str">
        <f>VLOOKUP(A169,'PRECIOS UNITARIOS'!A169:E500,5,0)</f>
        <v>UN</v>
      </c>
      <c r="F169" s="23">
        <f>VLOOKUP(A169,'PRECIOS UNITARIOS'!A169:F500,6,0)</f>
        <v>3050000</v>
      </c>
      <c r="G169" s="23">
        <f>VLOOKUP(A169,'PRECIOS UNITARIOS'!A169:G500,7,0)</f>
        <v>5</v>
      </c>
      <c r="H169" s="23">
        <f t="shared" si="20"/>
        <v>15250000</v>
      </c>
      <c r="I169" s="5" t="str">
        <f>+'EV PRECIO REFERENCIA'!I169</f>
        <v/>
      </c>
      <c r="J169" s="5" t="str">
        <f>+'EV PRECIO REFERENCIA'!K169</f>
        <v>NO CUMPLE</v>
      </c>
      <c r="K169" s="6">
        <f>+IF(J169="NO OFERTADO",0,IF(J169="NO CUMPLE EV TECNICA",0,IF(J169="NO CUMPLE",0,IF(J169="CUMPLE",('PRECIOS UNITARIOS'!$BB169*500)/I169))))</f>
        <v>0</v>
      </c>
      <c r="L169" s="5" t="str">
        <f>+'EV PRECIO REFERENCIA'!L169</f>
        <v/>
      </c>
      <c r="M169" s="5" t="str">
        <f>+'EV PRECIO REFERENCIA'!N169</f>
        <v>NO CUMPLE</v>
      </c>
      <c r="N169" s="6">
        <f>+IF(M169="NO OFERTADO",0,IF(M169="NO CUMPLE EV TECNICA",0,IF(M169="NO CUMPLE",0,IF(M169="CUMPLE",('PRECIOS UNITARIOS'!$BB169*500)/L169))))</f>
        <v>0</v>
      </c>
      <c r="O169" s="5" t="str">
        <f>+'PRECIOS UNITARIOS'!N169</f>
        <v/>
      </c>
      <c r="P169" s="5" t="str">
        <f>+'EV PRECIO REFERENCIA'!Q169</f>
        <v>NO CUMPLE</v>
      </c>
      <c r="Q169" s="6">
        <f>+IF(P169="NO OFERTADO",0,IF(P169="NO CUMPLE EV TECNICA",0,IF(P169="NO CUMPLE",0,IF(P169="CUMPLE",('PRECIOS UNITARIOS'!$BB169*500)/O169))))</f>
        <v>0</v>
      </c>
      <c r="R169" s="5" t="str">
        <f>+'PRECIOS UNITARIOS'!P169</f>
        <v/>
      </c>
      <c r="S169" s="5" t="str">
        <f>+'EV PRECIO REFERENCIA'!T169</f>
        <v>NO CUMPLE</v>
      </c>
      <c r="T169" s="6">
        <f>+IF(S169="NO OFERTADO",0,IF(S169="NO CUMPLE EV TECNICA",0,IF(S169="NO CUMPLE",0,IF(S169="CUMPLE",('PRECIOS UNITARIOS'!$BB169*500)/R169))))</f>
        <v>0</v>
      </c>
      <c r="U169" s="6" t="str">
        <f>+'EV PRECIO REFERENCIA'!U169</f>
        <v/>
      </c>
      <c r="V169" s="5" t="str">
        <f>+'EV PRECIO REFERENCIA'!W169</f>
        <v>NO CUMPLE</v>
      </c>
      <c r="W169" s="6">
        <f>+IF(V169="NO OFERTADO",0,IF(V169="NO CUMPLE EV TECNICA",0,IF(V169="NO CUMPLE",0,IF(V169="CUMPLE",('PRECIOS UNITARIOS'!$BB169*500)/U169))))</f>
        <v>0</v>
      </c>
      <c r="X169" s="6" t="str">
        <f>+'EV PRECIO REFERENCIA'!X169</f>
        <v/>
      </c>
      <c r="Y169" s="5" t="str">
        <f>+'EV PRECIO REFERENCIA'!Z169</f>
        <v>NO CUMPLE</v>
      </c>
      <c r="Z169" s="6">
        <f>+IF(Y169="NO OFERTADO",0,IF(Y169="NO CUMPLE EV TECNICA",0,IF(Y169="NO CUMPLE",0,IF(Y169="CUMPLE",('PRECIOS UNITARIOS'!$BB169*500)/X169))))</f>
        <v>0</v>
      </c>
      <c r="AA169" s="260" t="str">
        <f>+'PRECIOS UNITARIOS'!X169</f>
        <v/>
      </c>
      <c r="AB169" s="5" t="str">
        <f>+'EV PRECIO REFERENCIA'!AF169</f>
        <v>NO CUMPLE</v>
      </c>
      <c r="AC169" s="6">
        <f>+IF(AB169="NO OFERTADO",0,IF(AB169="NO CUMPLE EV TECNICA",0,IF(AB169="NO CUMPLE",0,IF(AB169="CUMPLE",('PRECIOS UNITARIOS'!$BB169*500)/AA169))))</f>
        <v>0</v>
      </c>
      <c r="AD169" s="5" t="str">
        <f>+'PRECIOS UNITARIOS'!Z169</f>
        <v/>
      </c>
      <c r="AE169" s="5" t="str">
        <f>+'EV PRECIO REFERENCIA'!AI169</f>
        <v>NO CUMPLE</v>
      </c>
      <c r="AF169" s="6">
        <f>+IF(AE169="NO OFERTADO",0,IF(AE169="NO CUMPLE EV TECNICA",0,IF(AE169="NO CUMPLE",0,IF(AE169="CUMPLE",('PRECIOS UNITARIOS'!$BB169*500)/AD169))))</f>
        <v>0</v>
      </c>
      <c r="AG169" s="5" t="str">
        <f>+'PRECIOS UNITARIOS'!AB169</f>
        <v/>
      </c>
      <c r="AH169" s="5" t="str">
        <f>+'EV PRECIO REFERENCIA'!AL169</f>
        <v>NO CUMPLE</v>
      </c>
      <c r="AI169" s="6">
        <f>+IF(AH169="NO OFERTADO",0,IF(AH169="NO CUMPLE EV TECNICA",0,IF(AH169="NO CUMPLE",0,IF(AH169="CUMPLE",('PRECIOS UNITARIOS'!$BB169*500)/AG169))))</f>
        <v>0</v>
      </c>
      <c r="AJ169" s="5" t="str">
        <f>+'PRECIOS UNITARIOS'!AD169</f>
        <v/>
      </c>
      <c r="AK169" s="5" t="str">
        <f>+'EV PRECIO REFERENCIA'!AO169</f>
        <v>NO CUMPLE</v>
      </c>
      <c r="AL169" s="6">
        <f>+IF(AK169="NO OFERTADO",0,IF(AK169="NO CUMPLE EV TECNICA",0,IF(AK169="NO CUMPLE",0,IF(AK169="CUMPLE",('PRECIOS UNITARIOS'!$BB169*500)/AJ169))))</f>
        <v>0</v>
      </c>
      <c r="AM169" s="5" t="str">
        <f>+'PRECIOS UNITARIOS'!AF169</f>
        <v/>
      </c>
      <c r="AN169" s="5" t="str">
        <f>+'EV PRECIO REFERENCIA'!AR169</f>
        <v>NO CUMPLE</v>
      </c>
      <c r="AO169" s="6">
        <f>+IF(AN169="NO OFERTADO",0,IF(AN169="NO CUMPLE EV TECNICA",0,IF(AN169="NO CUMPLE",0,IF(AN169="CUMPLE",('PRECIOS UNITARIOS'!$BB169*500)/AM169))))</f>
        <v>0</v>
      </c>
      <c r="AP169" s="5" t="str">
        <f>+'PRECIOS UNITARIOS'!AH169</f>
        <v/>
      </c>
      <c r="AQ169" s="5" t="str">
        <f>+'EV PRECIO REFERENCIA'!AU169</f>
        <v>NO CUMPLE</v>
      </c>
      <c r="AR169" s="6">
        <f>+IF(AQ169="NO OFERTADO",0,IF(AQ169="NO CUMPLE EV TECNICA",0,IF(AQ169="NO CUMPLE",0,IF(AQ169="CUMPLE",('PRECIOS UNITARIOS'!$BB169*500)/AP169))))</f>
        <v>0</v>
      </c>
      <c r="AS169" s="5" t="str">
        <f>+'PRECIOS UNITARIOS'!AJ169</f>
        <v/>
      </c>
      <c r="AT169" s="5" t="str">
        <f>+'EV PRECIO REFERENCIA'!AX169</f>
        <v>NO CUMPLE</v>
      </c>
      <c r="AU169" s="6">
        <f>+IF(AT169="NO OFERTADO",0,IF(AT169="NO CUMPLE EV TECNICA",0,IF(AT169="NO CUMPLE",0,IF(AT169="CUMPLE",('PRECIOS UNITARIOS'!$BB169*500)/AS169))))</f>
        <v>0</v>
      </c>
      <c r="AV169" s="5" t="str">
        <f>+'EV PRECIO REFERENCIA'!AY169</f>
        <v/>
      </c>
      <c r="AW169" s="5" t="str">
        <f>+'EV PRECIO REFERENCIA'!BA169</f>
        <v>NO CUMPLE</v>
      </c>
      <c r="AX169" s="6">
        <f>+IF(AW169="NO OFERTADO",0,IF(AW169="NO CUMPLE EV TECNICA",0,IF(AW169="NO CUMPLE",0,IF(AW169="CUMPLE",('PRECIOS UNITARIOS'!$BB169*500)/AV169))))</f>
        <v>0</v>
      </c>
      <c r="AY169" s="5" t="str">
        <f>+'EV PRECIO REFERENCIA'!BB169</f>
        <v/>
      </c>
      <c r="AZ169" s="5" t="str">
        <f>+'EV PRECIO REFERENCIA'!BD169</f>
        <v>NO CUMPLE</v>
      </c>
      <c r="BA169" s="6">
        <f>+IF(AZ169="NO OFERTADO",0,IF(AZ169="NO CUMPLE EV TECNICA",0,IF(AZ169="NO CUMPLE",0,IF(AZ169="CUMPLE",('PRECIOS UNITARIOS'!$BB169*500)/AY169))))</f>
        <v>0</v>
      </c>
      <c r="BB169" s="5" t="str">
        <f>+'PRECIOS UNITARIOS'!AP169</f>
        <v/>
      </c>
      <c r="BC169" s="5" t="str">
        <f>+'EV PRECIO REFERENCIA'!BG169</f>
        <v>NO CUMPLE</v>
      </c>
      <c r="BD169" s="6">
        <f>+IF(BC169="NO OFERTADO",0,IF(BC169="NO CUMPLE EV TECNICA",0,IF(BC169="NO CUMPLE",0,IF(BC169="CUMPLE",('PRECIOS UNITARIOS'!$BB169*500)/BB169))))</f>
        <v>0</v>
      </c>
      <c r="BE169" s="5" t="str">
        <f>+'PRECIOS UNITARIOS'!AR169</f>
        <v/>
      </c>
      <c r="BF169" s="5" t="str">
        <f>+'EV PRECIO REFERENCIA'!BJ169</f>
        <v>NO CUMPLE</v>
      </c>
      <c r="BG169" s="6">
        <f>+IF(BF169="NO OFERTADO",0,IF(BF169="NO CUMPLE EV TECNICA",0,IF(BF169="NO CUMPLE",0,IF(BF169="CUMPLE",('PRECIOS UNITARIOS'!$BB169*500)/BE169))))</f>
        <v>0</v>
      </c>
      <c r="BH169" s="5" t="str">
        <f>+'EV PRECIO REFERENCIA'!BK169</f>
        <v/>
      </c>
      <c r="BI169" s="5" t="str">
        <f>+'EV PRECIO REFERENCIA'!BM169</f>
        <v>NO CUMPLE</v>
      </c>
      <c r="BJ169" s="6">
        <f>+IF(BI169="NO OFERTADO",0,IF(BI169="NO CUMPLE EV TECNICA",0,IF(BI169="NO CUMPLE",0,IF(BI169="CUMPLE",('PRECIOS UNITARIOS'!$BB169*500)/BH169))))</f>
        <v>0</v>
      </c>
      <c r="BK169" s="5" t="str">
        <f>+'EV PRECIO REFERENCIA'!BQ169</f>
        <v/>
      </c>
      <c r="BL169" s="5" t="str">
        <f>+'EV PRECIO REFERENCIA'!BS169</f>
        <v>NO CUMPLE</v>
      </c>
      <c r="BM169" s="6">
        <f>+IF(BL169="NO OFERTADO",0,IF(BL169="NO CUMPLE EV TECNICA",0,IF(BL169="NO CUMPLE",0,IF(BL169="CUMPLE",('PRECIOS UNITARIOS'!$BB169*500)/BK169))))</f>
        <v>0</v>
      </c>
      <c r="BN169" s="5" t="str">
        <f>+'PRECIOS UNITARIOS'!AX169</f>
        <v/>
      </c>
      <c r="BO169" s="5" t="str">
        <f>+'EV PRECIO REFERENCIA'!BV169</f>
        <v>NO CUMPLE</v>
      </c>
      <c r="BP169" s="6">
        <f>+IF(BO169="NO OFERTADO",0,IF(BO169="NO CUMPLE EV TECNICA",0,IF(BO169="NO CUMPLE",0,IF(BO169="CUMPLE",('PRECIOS UNITARIOS'!$BB169*500)/BN169))))</f>
        <v>0</v>
      </c>
      <c r="BQ169" s="6">
        <f t="shared" si="19"/>
        <v>0</v>
      </c>
      <c r="BR169" s="6" t="s">
        <v>847</v>
      </c>
      <c r="BS169" s="6">
        <v>0</v>
      </c>
      <c r="BT169" s="6" t="s">
        <v>847</v>
      </c>
      <c r="BU169" s="6">
        <v>0</v>
      </c>
      <c r="BV169" s="6" t="s">
        <v>847</v>
      </c>
      <c r="BW169" s="154" t="s">
        <v>823</v>
      </c>
      <c r="BX169" s="3" t="s">
        <v>539</v>
      </c>
    </row>
    <row r="170" spans="1:77" ht="25.5" x14ac:dyDescent="0.2">
      <c r="A170" s="18">
        <f t="shared" si="18"/>
        <v>161</v>
      </c>
      <c r="B170" s="22" t="str">
        <f>VLOOKUP(A170,'PRECIOS UNITARIOS'!A170:B501,2,0)</f>
        <v>DM1084</v>
      </c>
      <c r="C170" s="135" t="str">
        <f>VLOOKUP(A170,'PRECIOS UNITARIOS'!A170:C501,3,0)</f>
        <v>STENT ESOFAGICO PARCIALMENTE RECUBIERTO DE 15CM UNIDAD</v>
      </c>
      <c r="D170" s="18">
        <f>VLOOKUP(A170,'PRECIOS UNITARIOS'!A170:D501,4,0)</f>
        <v>1</v>
      </c>
      <c r="E170" s="23" t="str">
        <f>VLOOKUP(A170,'PRECIOS UNITARIOS'!A170:E501,5,0)</f>
        <v>UN</v>
      </c>
      <c r="F170" s="23">
        <f>VLOOKUP(A170,'PRECIOS UNITARIOS'!A170:F501,6,0)</f>
        <v>3050000</v>
      </c>
      <c r="G170" s="23">
        <f>VLOOKUP(A170,'PRECIOS UNITARIOS'!A170:G501,7,0)</f>
        <v>5</v>
      </c>
      <c r="H170" s="23">
        <f t="shared" si="20"/>
        <v>15250000</v>
      </c>
      <c r="I170" s="5" t="str">
        <f>+'EV PRECIO REFERENCIA'!I170</f>
        <v/>
      </c>
      <c r="J170" s="5" t="str">
        <f>+'EV PRECIO REFERENCIA'!K170</f>
        <v>NO CUMPLE</v>
      </c>
      <c r="K170" s="6">
        <f>+IF(J170="NO OFERTADO",0,IF(J170="NO CUMPLE EV TECNICA",0,IF(J170="NO CUMPLE",0,IF(J170="CUMPLE",('PRECIOS UNITARIOS'!$BB170*500)/I170))))</f>
        <v>0</v>
      </c>
      <c r="L170" s="5" t="str">
        <f>+'EV PRECIO REFERENCIA'!L170</f>
        <v/>
      </c>
      <c r="M170" s="5" t="str">
        <f>+'EV PRECIO REFERENCIA'!N170</f>
        <v>NO CUMPLE</v>
      </c>
      <c r="N170" s="6">
        <f>+IF(M170="NO OFERTADO",0,IF(M170="NO CUMPLE EV TECNICA",0,IF(M170="NO CUMPLE",0,IF(M170="CUMPLE",('PRECIOS UNITARIOS'!$BB170*500)/L170))))</f>
        <v>0</v>
      </c>
      <c r="O170" s="5" t="str">
        <f>+'PRECIOS UNITARIOS'!N170</f>
        <v/>
      </c>
      <c r="P170" s="5" t="str">
        <f>+'EV PRECIO REFERENCIA'!Q170</f>
        <v>NO CUMPLE</v>
      </c>
      <c r="Q170" s="6">
        <f>+IF(P170="NO OFERTADO",0,IF(P170="NO CUMPLE EV TECNICA",0,IF(P170="NO CUMPLE",0,IF(P170="CUMPLE",('PRECIOS UNITARIOS'!$BB170*500)/O170))))</f>
        <v>0</v>
      </c>
      <c r="R170" s="5" t="str">
        <f>+'PRECIOS UNITARIOS'!P170</f>
        <v/>
      </c>
      <c r="S170" s="5" t="str">
        <f>+'EV PRECIO REFERENCIA'!T170</f>
        <v>NO CUMPLE</v>
      </c>
      <c r="T170" s="6">
        <f>+IF(S170="NO OFERTADO",0,IF(S170="NO CUMPLE EV TECNICA",0,IF(S170="NO CUMPLE",0,IF(S170="CUMPLE",('PRECIOS UNITARIOS'!$BB170*500)/R170))))</f>
        <v>0</v>
      </c>
      <c r="U170" s="6" t="str">
        <f>+'EV PRECIO REFERENCIA'!U170</f>
        <v/>
      </c>
      <c r="V170" s="5" t="str">
        <f>+'EV PRECIO REFERENCIA'!W170</f>
        <v>NO CUMPLE</v>
      </c>
      <c r="W170" s="6">
        <f>+IF(V170="NO OFERTADO",0,IF(V170="NO CUMPLE EV TECNICA",0,IF(V170="NO CUMPLE",0,IF(V170="CUMPLE",('PRECIOS UNITARIOS'!$BB170*500)/U170))))</f>
        <v>0</v>
      </c>
      <c r="X170" s="6" t="str">
        <f>+'EV PRECIO REFERENCIA'!X170</f>
        <v/>
      </c>
      <c r="Y170" s="5" t="str">
        <f>+'EV PRECIO REFERENCIA'!Z170</f>
        <v>NO CUMPLE</v>
      </c>
      <c r="Z170" s="6">
        <f>+IF(Y170="NO OFERTADO",0,IF(Y170="NO CUMPLE EV TECNICA",0,IF(Y170="NO CUMPLE",0,IF(Y170="CUMPLE",('PRECIOS UNITARIOS'!$BB170*500)/X170))))</f>
        <v>0</v>
      </c>
      <c r="AA170" s="260" t="str">
        <f>+'PRECIOS UNITARIOS'!X170</f>
        <v/>
      </c>
      <c r="AB170" s="5" t="str">
        <f>+'EV PRECIO REFERENCIA'!AF170</f>
        <v>NO CUMPLE</v>
      </c>
      <c r="AC170" s="6">
        <f>+IF(AB170="NO OFERTADO",0,IF(AB170="NO CUMPLE EV TECNICA",0,IF(AB170="NO CUMPLE",0,IF(AB170="CUMPLE",('PRECIOS UNITARIOS'!$BB170*500)/AA170))))</f>
        <v>0</v>
      </c>
      <c r="AD170" s="5" t="str">
        <f>+'PRECIOS UNITARIOS'!Z170</f>
        <v/>
      </c>
      <c r="AE170" s="5" t="str">
        <f>+'EV PRECIO REFERENCIA'!AI170</f>
        <v>NO CUMPLE</v>
      </c>
      <c r="AF170" s="6">
        <f>+IF(AE170="NO OFERTADO",0,IF(AE170="NO CUMPLE EV TECNICA",0,IF(AE170="NO CUMPLE",0,IF(AE170="CUMPLE",('PRECIOS UNITARIOS'!$BB170*500)/AD170))))</f>
        <v>0</v>
      </c>
      <c r="AG170" s="5" t="str">
        <f>+'PRECIOS UNITARIOS'!AB170</f>
        <v/>
      </c>
      <c r="AH170" s="5" t="str">
        <f>+'EV PRECIO REFERENCIA'!AL170</f>
        <v>NO CUMPLE</v>
      </c>
      <c r="AI170" s="6">
        <f>+IF(AH170="NO OFERTADO",0,IF(AH170="NO CUMPLE EV TECNICA",0,IF(AH170="NO CUMPLE",0,IF(AH170="CUMPLE",('PRECIOS UNITARIOS'!$BB170*500)/AG170))))</f>
        <v>0</v>
      </c>
      <c r="AJ170" s="5" t="str">
        <f>+'PRECIOS UNITARIOS'!AD170</f>
        <v/>
      </c>
      <c r="AK170" s="5" t="str">
        <f>+'EV PRECIO REFERENCIA'!AO170</f>
        <v>NO CUMPLE</v>
      </c>
      <c r="AL170" s="6">
        <f>+IF(AK170="NO OFERTADO",0,IF(AK170="NO CUMPLE EV TECNICA",0,IF(AK170="NO CUMPLE",0,IF(AK170="CUMPLE",('PRECIOS UNITARIOS'!$BB170*500)/AJ170))))</f>
        <v>0</v>
      </c>
      <c r="AM170" s="5" t="str">
        <f>+'PRECIOS UNITARIOS'!AF170</f>
        <v/>
      </c>
      <c r="AN170" s="5" t="str">
        <f>+'EV PRECIO REFERENCIA'!AR170</f>
        <v>NO CUMPLE</v>
      </c>
      <c r="AO170" s="6">
        <f>+IF(AN170="NO OFERTADO",0,IF(AN170="NO CUMPLE EV TECNICA",0,IF(AN170="NO CUMPLE",0,IF(AN170="CUMPLE",('PRECIOS UNITARIOS'!$BB170*500)/AM170))))</f>
        <v>0</v>
      </c>
      <c r="AP170" s="5" t="str">
        <f>+'PRECIOS UNITARIOS'!AH170</f>
        <v/>
      </c>
      <c r="AQ170" s="5" t="str">
        <f>+'EV PRECIO REFERENCIA'!AU170</f>
        <v>NO CUMPLE</v>
      </c>
      <c r="AR170" s="6">
        <f>+IF(AQ170="NO OFERTADO",0,IF(AQ170="NO CUMPLE EV TECNICA",0,IF(AQ170="NO CUMPLE",0,IF(AQ170="CUMPLE",('PRECIOS UNITARIOS'!$BB170*500)/AP170))))</f>
        <v>0</v>
      </c>
      <c r="AS170" s="5" t="str">
        <f>+'PRECIOS UNITARIOS'!AJ170</f>
        <v/>
      </c>
      <c r="AT170" s="5" t="str">
        <f>+'EV PRECIO REFERENCIA'!AX170</f>
        <v>NO CUMPLE</v>
      </c>
      <c r="AU170" s="6">
        <f>+IF(AT170="NO OFERTADO",0,IF(AT170="NO CUMPLE EV TECNICA",0,IF(AT170="NO CUMPLE",0,IF(AT170="CUMPLE",('PRECIOS UNITARIOS'!$BB170*500)/AS170))))</f>
        <v>0</v>
      </c>
      <c r="AV170" s="5" t="str">
        <f>+'EV PRECIO REFERENCIA'!AY170</f>
        <v/>
      </c>
      <c r="AW170" s="5" t="str">
        <f>+'EV PRECIO REFERENCIA'!BA170</f>
        <v>NO CUMPLE</v>
      </c>
      <c r="AX170" s="6">
        <f>+IF(AW170="NO OFERTADO",0,IF(AW170="NO CUMPLE EV TECNICA",0,IF(AW170="NO CUMPLE",0,IF(AW170="CUMPLE",('PRECIOS UNITARIOS'!$BB170*500)/AV170))))</f>
        <v>0</v>
      </c>
      <c r="AY170" s="5" t="str">
        <f>+'EV PRECIO REFERENCIA'!BB170</f>
        <v/>
      </c>
      <c r="AZ170" s="5" t="str">
        <f>+'EV PRECIO REFERENCIA'!BD170</f>
        <v>NO CUMPLE</v>
      </c>
      <c r="BA170" s="6">
        <f>+IF(AZ170="NO OFERTADO",0,IF(AZ170="NO CUMPLE EV TECNICA",0,IF(AZ170="NO CUMPLE",0,IF(AZ170="CUMPLE",('PRECIOS UNITARIOS'!$BB170*500)/AY170))))</f>
        <v>0</v>
      </c>
      <c r="BB170" s="5" t="str">
        <f>+'PRECIOS UNITARIOS'!AP170</f>
        <v/>
      </c>
      <c r="BC170" s="5" t="str">
        <f>+'EV PRECIO REFERENCIA'!BG170</f>
        <v>NO CUMPLE</v>
      </c>
      <c r="BD170" s="6">
        <f>+IF(BC170="NO OFERTADO",0,IF(BC170="NO CUMPLE EV TECNICA",0,IF(BC170="NO CUMPLE",0,IF(BC170="CUMPLE",('PRECIOS UNITARIOS'!$BB170*500)/BB170))))</f>
        <v>0</v>
      </c>
      <c r="BE170" s="5" t="str">
        <f>+'PRECIOS UNITARIOS'!AR170</f>
        <v/>
      </c>
      <c r="BF170" s="5" t="str">
        <f>+'EV PRECIO REFERENCIA'!BJ170</f>
        <v>NO CUMPLE</v>
      </c>
      <c r="BG170" s="6">
        <f>+IF(BF170="NO OFERTADO",0,IF(BF170="NO CUMPLE EV TECNICA",0,IF(BF170="NO CUMPLE",0,IF(BF170="CUMPLE",('PRECIOS UNITARIOS'!$BB170*500)/BE170))))</f>
        <v>0</v>
      </c>
      <c r="BH170" s="5" t="str">
        <f>+'EV PRECIO REFERENCIA'!BK170</f>
        <v/>
      </c>
      <c r="BI170" s="5" t="str">
        <f>+'EV PRECIO REFERENCIA'!BM170</f>
        <v>NO CUMPLE</v>
      </c>
      <c r="BJ170" s="6">
        <f>+IF(BI170="NO OFERTADO",0,IF(BI170="NO CUMPLE EV TECNICA",0,IF(BI170="NO CUMPLE",0,IF(BI170="CUMPLE",('PRECIOS UNITARIOS'!$BB170*500)/BH170))))</f>
        <v>0</v>
      </c>
      <c r="BK170" s="5" t="str">
        <f>+'EV PRECIO REFERENCIA'!BQ170</f>
        <v/>
      </c>
      <c r="BL170" s="5" t="str">
        <f>+'EV PRECIO REFERENCIA'!BS170</f>
        <v>NO CUMPLE</v>
      </c>
      <c r="BM170" s="6">
        <f>+IF(BL170="NO OFERTADO",0,IF(BL170="NO CUMPLE EV TECNICA",0,IF(BL170="NO CUMPLE",0,IF(BL170="CUMPLE",('PRECIOS UNITARIOS'!$BB170*500)/BK170))))</f>
        <v>0</v>
      </c>
      <c r="BN170" s="5" t="str">
        <f>+'PRECIOS UNITARIOS'!AX170</f>
        <v/>
      </c>
      <c r="BO170" s="5" t="str">
        <f>+'EV PRECIO REFERENCIA'!BV170</f>
        <v>NO CUMPLE</v>
      </c>
      <c r="BP170" s="6">
        <f>+IF(BO170="NO OFERTADO",0,IF(BO170="NO CUMPLE EV TECNICA",0,IF(BO170="NO CUMPLE",0,IF(BO170="CUMPLE",('PRECIOS UNITARIOS'!$BB170*500)/BN170))))</f>
        <v>0</v>
      </c>
      <c r="BQ170" s="6">
        <f t="shared" si="19"/>
        <v>0</v>
      </c>
      <c r="BR170" s="6" t="s">
        <v>847</v>
      </c>
      <c r="BS170" s="6">
        <v>0</v>
      </c>
      <c r="BT170" s="6" t="s">
        <v>847</v>
      </c>
      <c r="BU170" s="6">
        <v>0</v>
      </c>
      <c r="BV170" s="6" t="s">
        <v>847</v>
      </c>
      <c r="BW170" s="154" t="s">
        <v>823</v>
      </c>
      <c r="BX170" s="3" t="s">
        <v>540</v>
      </c>
    </row>
    <row r="171" spans="1:77" ht="38.25" x14ac:dyDescent="0.2">
      <c r="A171" s="18">
        <f t="shared" si="18"/>
        <v>162</v>
      </c>
      <c r="B171" s="22" t="str">
        <f>VLOOKUP(A171,'PRECIOS UNITARIOS'!A171:B502,2,0)</f>
        <v>DM2069</v>
      </c>
      <c r="C171" s="135" t="str">
        <f>VLOOKUP(A171,'PRECIOS UNITARIOS'!A171:C502,3,0)</f>
        <v>STENT ESOFAGICO TOTALMENTE RECUBIERTO 12 CM X 18 MM X 24 MM CON INTRODUCTOR</v>
      </c>
      <c r="D171" s="18">
        <f>VLOOKUP(A171,'PRECIOS UNITARIOS'!A171:D502,4,0)</f>
        <v>1</v>
      </c>
      <c r="E171" s="23" t="str">
        <f>VLOOKUP(A171,'PRECIOS UNITARIOS'!A171:E502,5,0)</f>
        <v>UN</v>
      </c>
      <c r="F171" s="23">
        <f>VLOOKUP(A171,'PRECIOS UNITARIOS'!A171:F502,6,0)</f>
        <v>3050000</v>
      </c>
      <c r="G171" s="23">
        <f>VLOOKUP(A171,'PRECIOS UNITARIOS'!A171:G502,7,0)</f>
        <v>1</v>
      </c>
      <c r="H171" s="23">
        <f t="shared" si="20"/>
        <v>3050000</v>
      </c>
      <c r="I171" s="5" t="str">
        <f>+'EV PRECIO REFERENCIA'!I171</f>
        <v/>
      </c>
      <c r="J171" s="5" t="str">
        <f>+'EV PRECIO REFERENCIA'!K171</f>
        <v>NO CUMPLE</v>
      </c>
      <c r="K171" s="6">
        <f>+IF(J171="NO OFERTADO",0,IF(J171="NO CUMPLE EV TECNICA",0,IF(J171="NO CUMPLE",0,IF(J171="CUMPLE",('PRECIOS UNITARIOS'!$BB171*500)/I171))))</f>
        <v>0</v>
      </c>
      <c r="L171" s="5" t="str">
        <f>+'EV PRECIO REFERENCIA'!L171</f>
        <v/>
      </c>
      <c r="M171" s="5" t="str">
        <f>+'EV PRECIO REFERENCIA'!N171</f>
        <v>NO CUMPLE</v>
      </c>
      <c r="N171" s="6">
        <f>+IF(M171="NO OFERTADO",0,IF(M171="NO CUMPLE EV TECNICA",0,IF(M171="NO CUMPLE",0,IF(M171="CUMPLE",('PRECIOS UNITARIOS'!$BB171*500)/L171))))</f>
        <v>0</v>
      </c>
      <c r="O171" s="5" t="str">
        <f>+'PRECIOS UNITARIOS'!N171</f>
        <v/>
      </c>
      <c r="P171" s="5" t="str">
        <f>+'EV PRECIO REFERENCIA'!Q171</f>
        <v>NO CUMPLE</v>
      </c>
      <c r="Q171" s="6">
        <f>+IF(P171="NO OFERTADO",0,IF(P171="NO CUMPLE EV TECNICA",0,IF(P171="NO CUMPLE",0,IF(P171="CUMPLE",('PRECIOS UNITARIOS'!$BB171*500)/O171))))</f>
        <v>0</v>
      </c>
      <c r="R171" s="5" t="str">
        <f>+'PRECIOS UNITARIOS'!P171</f>
        <v/>
      </c>
      <c r="S171" s="5" t="str">
        <f>+'EV PRECIO REFERENCIA'!T171</f>
        <v>NO CUMPLE</v>
      </c>
      <c r="T171" s="6">
        <f>+IF(S171="NO OFERTADO",0,IF(S171="NO CUMPLE EV TECNICA",0,IF(S171="NO CUMPLE",0,IF(S171="CUMPLE",('PRECIOS UNITARIOS'!$BB171*500)/R171))))</f>
        <v>0</v>
      </c>
      <c r="U171" s="6" t="str">
        <f>+'EV PRECIO REFERENCIA'!U171</f>
        <v/>
      </c>
      <c r="V171" s="5" t="str">
        <f>+'EV PRECIO REFERENCIA'!W171</f>
        <v>NO CUMPLE</v>
      </c>
      <c r="W171" s="6">
        <f>+IF(V171="NO OFERTADO",0,IF(V171="NO CUMPLE EV TECNICA",0,IF(V171="NO CUMPLE",0,IF(V171="CUMPLE",('PRECIOS UNITARIOS'!$BB171*500)/U171))))</f>
        <v>0</v>
      </c>
      <c r="X171" s="6" t="str">
        <f>+'EV PRECIO REFERENCIA'!X171</f>
        <v/>
      </c>
      <c r="Y171" s="5" t="str">
        <f>+'EV PRECIO REFERENCIA'!Z171</f>
        <v>NO CUMPLE</v>
      </c>
      <c r="Z171" s="6">
        <f>+IF(Y171="NO OFERTADO",0,IF(Y171="NO CUMPLE EV TECNICA",0,IF(Y171="NO CUMPLE",0,IF(Y171="CUMPLE",('PRECIOS UNITARIOS'!$BB171*500)/X171))))</f>
        <v>0</v>
      </c>
      <c r="AA171" s="260" t="str">
        <f>+'PRECIOS UNITARIOS'!X171</f>
        <v/>
      </c>
      <c r="AB171" s="5" t="str">
        <f>+'EV PRECIO REFERENCIA'!AF171</f>
        <v>NO CUMPLE</v>
      </c>
      <c r="AC171" s="6">
        <f>+IF(AB171="NO OFERTADO",0,IF(AB171="NO CUMPLE EV TECNICA",0,IF(AB171="NO CUMPLE",0,IF(AB171="CUMPLE",('PRECIOS UNITARIOS'!$BB171*500)/AA171))))</f>
        <v>0</v>
      </c>
      <c r="AD171" s="5" t="str">
        <f>+'PRECIOS UNITARIOS'!Z171</f>
        <v/>
      </c>
      <c r="AE171" s="5" t="str">
        <f>+'EV PRECIO REFERENCIA'!AI171</f>
        <v>NO CUMPLE</v>
      </c>
      <c r="AF171" s="6">
        <f>+IF(AE171="NO OFERTADO",0,IF(AE171="NO CUMPLE EV TECNICA",0,IF(AE171="NO CUMPLE",0,IF(AE171="CUMPLE",('PRECIOS UNITARIOS'!$BB171*500)/AD171))))</f>
        <v>0</v>
      </c>
      <c r="AG171" s="5" t="str">
        <f>+'PRECIOS UNITARIOS'!AB171</f>
        <v/>
      </c>
      <c r="AH171" s="5" t="str">
        <f>+'EV PRECIO REFERENCIA'!AL171</f>
        <v>NO CUMPLE</v>
      </c>
      <c r="AI171" s="6">
        <f>+IF(AH171="NO OFERTADO",0,IF(AH171="NO CUMPLE EV TECNICA",0,IF(AH171="NO CUMPLE",0,IF(AH171="CUMPLE",('PRECIOS UNITARIOS'!$BB171*500)/AG171))))</f>
        <v>0</v>
      </c>
      <c r="AJ171" s="5" t="str">
        <f>+'PRECIOS UNITARIOS'!AD171</f>
        <v/>
      </c>
      <c r="AK171" s="5" t="str">
        <f>+'EV PRECIO REFERENCIA'!AO171</f>
        <v>NO CUMPLE</v>
      </c>
      <c r="AL171" s="6">
        <f>+IF(AK171="NO OFERTADO",0,IF(AK171="NO CUMPLE EV TECNICA",0,IF(AK171="NO CUMPLE",0,IF(AK171="CUMPLE",('PRECIOS UNITARIOS'!$BB171*500)/AJ171))))</f>
        <v>0</v>
      </c>
      <c r="AM171" s="5" t="str">
        <f>+'PRECIOS UNITARIOS'!AF171</f>
        <v/>
      </c>
      <c r="AN171" s="5" t="str">
        <f>+'EV PRECIO REFERENCIA'!AR171</f>
        <v>NO CUMPLE</v>
      </c>
      <c r="AO171" s="6">
        <f>+IF(AN171="NO OFERTADO",0,IF(AN171="NO CUMPLE EV TECNICA",0,IF(AN171="NO CUMPLE",0,IF(AN171="CUMPLE",('PRECIOS UNITARIOS'!$BB171*500)/AM171))))</f>
        <v>0</v>
      </c>
      <c r="AP171" s="5" t="str">
        <f>+'PRECIOS UNITARIOS'!AH171</f>
        <v/>
      </c>
      <c r="AQ171" s="5" t="str">
        <f>+'EV PRECIO REFERENCIA'!AU171</f>
        <v>NO CUMPLE</v>
      </c>
      <c r="AR171" s="6">
        <f>+IF(AQ171="NO OFERTADO",0,IF(AQ171="NO CUMPLE EV TECNICA",0,IF(AQ171="NO CUMPLE",0,IF(AQ171="CUMPLE",('PRECIOS UNITARIOS'!$BB171*500)/AP171))))</f>
        <v>0</v>
      </c>
      <c r="AS171" s="5" t="str">
        <f>+'PRECIOS UNITARIOS'!AJ171</f>
        <v/>
      </c>
      <c r="AT171" s="5" t="str">
        <f>+'EV PRECIO REFERENCIA'!AX171</f>
        <v>NO CUMPLE</v>
      </c>
      <c r="AU171" s="6">
        <f>+IF(AT171="NO OFERTADO",0,IF(AT171="NO CUMPLE EV TECNICA",0,IF(AT171="NO CUMPLE",0,IF(AT171="CUMPLE",('PRECIOS UNITARIOS'!$BB171*500)/AS171))))</f>
        <v>0</v>
      </c>
      <c r="AV171" s="5" t="str">
        <f>+'EV PRECIO REFERENCIA'!AY171</f>
        <v/>
      </c>
      <c r="AW171" s="5" t="str">
        <f>+'EV PRECIO REFERENCIA'!BA171</f>
        <v>NO CUMPLE</v>
      </c>
      <c r="AX171" s="6">
        <f>+IF(AW171="NO OFERTADO",0,IF(AW171="NO CUMPLE EV TECNICA",0,IF(AW171="NO CUMPLE",0,IF(AW171="CUMPLE",('PRECIOS UNITARIOS'!$BB171*500)/AV171))))</f>
        <v>0</v>
      </c>
      <c r="AY171" s="5" t="str">
        <f>+'EV PRECIO REFERENCIA'!BB171</f>
        <v/>
      </c>
      <c r="AZ171" s="5" t="str">
        <f>+'EV PRECIO REFERENCIA'!BD171</f>
        <v>NO CUMPLE</v>
      </c>
      <c r="BA171" s="6">
        <f>+IF(AZ171="NO OFERTADO",0,IF(AZ171="NO CUMPLE EV TECNICA",0,IF(AZ171="NO CUMPLE",0,IF(AZ171="CUMPLE",('PRECIOS UNITARIOS'!$BB171*500)/AY171))))</f>
        <v>0</v>
      </c>
      <c r="BB171" s="5" t="str">
        <f>+'PRECIOS UNITARIOS'!AP171</f>
        <v/>
      </c>
      <c r="BC171" s="5" t="str">
        <f>+'EV PRECIO REFERENCIA'!BG171</f>
        <v>NO CUMPLE</v>
      </c>
      <c r="BD171" s="6">
        <f>+IF(BC171="NO OFERTADO",0,IF(BC171="NO CUMPLE EV TECNICA",0,IF(BC171="NO CUMPLE",0,IF(BC171="CUMPLE",('PRECIOS UNITARIOS'!$BB171*500)/BB171))))</f>
        <v>0</v>
      </c>
      <c r="BE171" s="5" t="str">
        <f>+'PRECIOS UNITARIOS'!AR171</f>
        <v/>
      </c>
      <c r="BF171" s="5" t="str">
        <f>+'EV PRECIO REFERENCIA'!BJ171</f>
        <v>NO CUMPLE</v>
      </c>
      <c r="BG171" s="6">
        <f>+IF(BF171="NO OFERTADO",0,IF(BF171="NO CUMPLE EV TECNICA",0,IF(BF171="NO CUMPLE",0,IF(BF171="CUMPLE",('PRECIOS UNITARIOS'!$BB171*500)/BE171))))</f>
        <v>0</v>
      </c>
      <c r="BH171" s="5" t="str">
        <f>+'EV PRECIO REFERENCIA'!BK171</f>
        <v/>
      </c>
      <c r="BI171" s="5" t="str">
        <f>+'EV PRECIO REFERENCIA'!BM171</f>
        <v>NO CUMPLE</v>
      </c>
      <c r="BJ171" s="6">
        <f>+IF(BI171="NO OFERTADO",0,IF(BI171="NO CUMPLE EV TECNICA",0,IF(BI171="NO CUMPLE",0,IF(BI171="CUMPLE",('PRECIOS UNITARIOS'!$BB171*500)/BH171))))</f>
        <v>0</v>
      </c>
      <c r="BK171" s="5" t="str">
        <f>+'EV PRECIO REFERENCIA'!BQ171</f>
        <v/>
      </c>
      <c r="BL171" s="5" t="str">
        <f>+'EV PRECIO REFERENCIA'!BS171</f>
        <v>NO CUMPLE</v>
      </c>
      <c r="BM171" s="6">
        <f>+IF(BL171="NO OFERTADO",0,IF(BL171="NO CUMPLE EV TECNICA",0,IF(BL171="NO CUMPLE",0,IF(BL171="CUMPLE",('PRECIOS UNITARIOS'!$BB171*500)/BK171))))</f>
        <v>0</v>
      </c>
      <c r="BN171" s="5" t="str">
        <f>+'PRECIOS UNITARIOS'!AX171</f>
        <v/>
      </c>
      <c r="BO171" s="5" t="str">
        <f>+'EV PRECIO REFERENCIA'!BV171</f>
        <v>NO CUMPLE</v>
      </c>
      <c r="BP171" s="6">
        <f>+IF(BO171="NO OFERTADO",0,IF(BO171="NO CUMPLE EV TECNICA",0,IF(BO171="NO CUMPLE",0,IF(BO171="CUMPLE",('PRECIOS UNITARIOS'!$BB171*500)/BN171))))</f>
        <v>0</v>
      </c>
      <c r="BQ171" s="6">
        <f t="shared" si="19"/>
        <v>0</v>
      </c>
      <c r="BR171" s="6" t="s">
        <v>847</v>
      </c>
      <c r="BS171" s="6">
        <v>0</v>
      </c>
      <c r="BT171" s="6" t="s">
        <v>847</v>
      </c>
      <c r="BU171" s="6">
        <v>0</v>
      </c>
      <c r="BV171" s="6" t="s">
        <v>847</v>
      </c>
      <c r="BW171" s="154" t="s">
        <v>823</v>
      </c>
      <c r="BX171" s="3" t="s">
        <v>541</v>
      </c>
    </row>
    <row r="172" spans="1:77" ht="25.5" x14ac:dyDescent="0.2">
      <c r="A172" s="18">
        <f t="shared" si="18"/>
        <v>163</v>
      </c>
      <c r="B172" s="22" t="str">
        <f>VLOOKUP(A172,'PRECIOS UNITARIOS'!A172:B503,2,0)</f>
        <v>DM2562</v>
      </c>
      <c r="C172" s="135" t="str">
        <f>VLOOKUP(A172,'PRECIOS UNITARIOS'!A172:C503,3,0)</f>
        <v>STENT ESOFAGICO TOTALMENTE RECUBIERTO DE 10 CM</v>
      </c>
      <c r="D172" s="18">
        <f>VLOOKUP(A172,'PRECIOS UNITARIOS'!A172:D503,4,0)</f>
        <v>1</v>
      </c>
      <c r="E172" s="23" t="str">
        <f>VLOOKUP(A172,'PRECIOS UNITARIOS'!A172:E503,5,0)</f>
        <v>UN</v>
      </c>
      <c r="F172" s="23">
        <f>VLOOKUP(A172,'PRECIOS UNITARIOS'!A172:F503,6,0)</f>
        <v>3050000</v>
      </c>
      <c r="G172" s="23">
        <f>VLOOKUP(A172,'PRECIOS UNITARIOS'!A172:G503,7,0)</f>
        <v>5</v>
      </c>
      <c r="H172" s="23">
        <f t="shared" si="20"/>
        <v>15250000</v>
      </c>
      <c r="I172" s="5" t="str">
        <f>+'EV PRECIO REFERENCIA'!I172</f>
        <v/>
      </c>
      <c r="J172" s="5" t="str">
        <f>+'EV PRECIO REFERENCIA'!K172</f>
        <v>NO CUMPLE</v>
      </c>
      <c r="K172" s="6">
        <f>+IF(J172="NO OFERTADO",0,IF(J172="NO CUMPLE EV TECNICA",0,IF(J172="NO CUMPLE",0,IF(J172="CUMPLE",('PRECIOS UNITARIOS'!$BB172*500)/I172))))</f>
        <v>0</v>
      </c>
      <c r="L172" s="5" t="str">
        <f>+'EV PRECIO REFERENCIA'!L172</f>
        <v/>
      </c>
      <c r="M172" s="5" t="str">
        <f>+'EV PRECIO REFERENCIA'!N172</f>
        <v>NO CUMPLE</v>
      </c>
      <c r="N172" s="6">
        <f>+IF(M172="NO OFERTADO",0,IF(M172="NO CUMPLE EV TECNICA",0,IF(M172="NO CUMPLE",0,IF(M172="CUMPLE",('PRECIOS UNITARIOS'!$BB172*500)/L172))))</f>
        <v>0</v>
      </c>
      <c r="O172" s="5" t="str">
        <f>+'PRECIOS UNITARIOS'!N172</f>
        <v/>
      </c>
      <c r="P172" s="5" t="str">
        <f>+'EV PRECIO REFERENCIA'!Q172</f>
        <v>NO CUMPLE</v>
      </c>
      <c r="Q172" s="6">
        <f>+IF(P172="NO OFERTADO",0,IF(P172="NO CUMPLE EV TECNICA",0,IF(P172="NO CUMPLE",0,IF(P172="CUMPLE",('PRECIOS UNITARIOS'!$BB172*500)/O172))))</f>
        <v>0</v>
      </c>
      <c r="R172" s="5" t="str">
        <f>+'PRECIOS UNITARIOS'!P172</f>
        <v/>
      </c>
      <c r="S172" s="5" t="str">
        <f>+'EV PRECIO REFERENCIA'!T172</f>
        <v>NO CUMPLE</v>
      </c>
      <c r="T172" s="6">
        <f>+IF(S172="NO OFERTADO",0,IF(S172="NO CUMPLE EV TECNICA",0,IF(S172="NO CUMPLE",0,IF(S172="CUMPLE",('PRECIOS UNITARIOS'!$BB172*500)/R172))))</f>
        <v>0</v>
      </c>
      <c r="U172" s="6" t="str">
        <f>+'EV PRECIO REFERENCIA'!U172</f>
        <v/>
      </c>
      <c r="V172" s="5" t="str">
        <f>+'EV PRECIO REFERENCIA'!W172</f>
        <v>NO CUMPLE</v>
      </c>
      <c r="W172" s="6">
        <f>+IF(V172="NO OFERTADO",0,IF(V172="NO CUMPLE EV TECNICA",0,IF(V172="NO CUMPLE",0,IF(V172="CUMPLE",('PRECIOS UNITARIOS'!$BB172*500)/U172))))</f>
        <v>0</v>
      </c>
      <c r="X172" s="6" t="str">
        <f>+'EV PRECIO REFERENCIA'!X172</f>
        <v/>
      </c>
      <c r="Y172" s="5" t="str">
        <f>+'EV PRECIO REFERENCIA'!Z172</f>
        <v>NO CUMPLE</v>
      </c>
      <c r="Z172" s="6">
        <f>+IF(Y172="NO OFERTADO",0,IF(Y172="NO CUMPLE EV TECNICA",0,IF(Y172="NO CUMPLE",0,IF(Y172="CUMPLE",('PRECIOS UNITARIOS'!$BB172*500)/X172))))</f>
        <v>0</v>
      </c>
      <c r="AA172" s="260" t="str">
        <f>+'PRECIOS UNITARIOS'!X172</f>
        <v/>
      </c>
      <c r="AB172" s="5" t="str">
        <f>+'EV PRECIO REFERENCIA'!AF172</f>
        <v>NO CUMPLE</v>
      </c>
      <c r="AC172" s="6">
        <f>+IF(AB172="NO OFERTADO",0,IF(AB172="NO CUMPLE EV TECNICA",0,IF(AB172="NO CUMPLE",0,IF(AB172="CUMPLE",('PRECIOS UNITARIOS'!$BB172*500)/AA172))))</f>
        <v>0</v>
      </c>
      <c r="AD172" s="5" t="str">
        <f>+'PRECIOS UNITARIOS'!Z172</f>
        <v/>
      </c>
      <c r="AE172" s="5" t="str">
        <f>+'EV PRECIO REFERENCIA'!AI172</f>
        <v>NO CUMPLE</v>
      </c>
      <c r="AF172" s="6">
        <f>+IF(AE172="NO OFERTADO",0,IF(AE172="NO CUMPLE EV TECNICA",0,IF(AE172="NO CUMPLE",0,IF(AE172="CUMPLE",('PRECIOS UNITARIOS'!$BB172*500)/AD172))))</f>
        <v>0</v>
      </c>
      <c r="AG172" s="5" t="str">
        <f>+'PRECIOS UNITARIOS'!AB172</f>
        <v/>
      </c>
      <c r="AH172" s="5" t="str">
        <f>+'EV PRECIO REFERENCIA'!AL172</f>
        <v>NO CUMPLE</v>
      </c>
      <c r="AI172" s="6">
        <f>+IF(AH172="NO OFERTADO",0,IF(AH172="NO CUMPLE EV TECNICA",0,IF(AH172="NO CUMPLE",0,IF(AH172="CUMPLE",('PRECIOS UNITARIOS'!$BB172*500)/AG172))))</f>
        <v>0</v>
      </c>
      <c r="AJ172" s="5" t="str">
        <f>+'PRECIOS UNITARIOS'!AD172</f>
        <v/>
      </c>
      <c r="AK172" s="5" t="str">
        <f>+'EV PRECIO REFERENCIA'!AO172</f>
        <v>NO CUMPLE</v>
      </c>
      <c r="AL172" s="6">
        <f>+IF(AK172="NO OFERTADO",0,IF(AK172="NO CUMPLE EV TECNICA",0,IF(AK172="NO CUMPLE",0,IF(AK172="CUMPLE",('PRECIOS UNITARIOS'!$BB172*500)/AJ172))))</f>
        <v>0</v>
      </c>
      <c r="AM172" s="5" t="str">
        <f>+'PRECIOS UNITARIOS'!AF172</f>
        <v/>
      </c>
      <c r="AN172" s="5" t="str">
        <f>+'EV PRECIO REFERENCIA'!AR172</f>
        <v>NO CUMPLE</v>
      </c>
      <c r="AO172" s="6">
        <f>+IF(AN172="NO OFERTADO",0,IF(AN172="NO CUMPLE EV TECNICA",0,IF(AN172="NO CUMPLE",0,IF(AN172="CUMPLE",('PRECIOS UNITARIOS'!$BB172*500)/AM172))))</f>
        <v>0</v>
      </c>
      <c r="AP172" s="5" t="str">
        <f>+'PRECIOS UNITARIOS'!AH172</f>
        <v/>
      </c>
      <c r="AQ172" s="5" t="str">
        <f>+'EV PRECIO REFERENCIA'!AU172</f>
        <v>NO CUMPLE</v>
      </c>
      <c r="AR172" s="6">
        <f>+IF(AQ172="NO OFERTADO",0,IF(AQ172="NO CUMPLE EV TECNICA",0,IF(AQ172="NO CUMPLE",0,IF(AQ172="CUMPLE",('PRECIOS UNITARIOS'!$BB172*500)/AP172))))</f>
        <v>0</v>
      </c>
      <c r="AS172" s="5" t="str">
        <f>+'PRECIOS UNITARIOS'!AJ172</f>
        <v/>
      </c>
      <c r="AT172" s="5" t="str">
        <f>+'EV PRECIO REFERENCIA'!AX172</f>
        <v>NO CUMPLE</v>
      </c>
      <c r="AU172" s="6">
        <f>+IF(AT172="NO OFERTADO",0,IF(AT172="NO CUMPLE EV TECNICA",0,IF(AT172="NO CUMPLE",0,IF(AT172="CUMPLE",('PRECIOS UNITARIOS'!$BB172*500)/AS172))))</f>
        <v>0</v>
      </c>
      <c r="AV172" s="5" t="str">
        <f>+'EV PRECIO REFERENCIA'!AY172</f>
        <v/>
      </c>
      <c r="AW172" s="5" t="str">
        <f>+'EV PRECIO REFERENCIA'!BA172</f>
        <v>NO CUMPLE</v>
      </c>
      <c r="AX172" s="6">
        <f>+IF(AW172="NO OFERTADO",0,IF(AW172="NO CUMPLE EV TECNICA",0,IF(AW172="NO CUMPLE",0,IF(AW172="CUMPLE",('PRECIOS UNITARIOS'!$BB172*500)/AV172))))</f>
        <v>0</v>
      </c>
      <c r="AY172" s="5" t="str">
        <f>+'EV PRECIO REFERENCIA'!BB172</f>
        <v/>
      </c>
      <c r="AZ172" s="5" t="str">
        <f>+'EV PRECIO REFERENCIA'!BD172</f>
        <v>NO CUMPLE</v>
      </c>
      <c r="BA172" s="6">
        <f>+IF(AZ172="NO OFERTADO",0,IF(AZ172="NO CUMPLE EV TECNICA",0,IF(AZ172="NO CUMPLE",0,IF(AZ172="CUMPLE",('PRECIOS UNITARIOS'!$BB172*500)/AY172))))</f>
        <v>0</v>
      </c>
      <c r="BB172" s="5" t="str">
        <f>+'PRECIOS UNITARIOS'!AP172</f>
        <v/>
      </c>
      <c r="BC172" s="5" t="str">
        <f>+'EV PRECIO REFERENCIA'!BG172</f>
        <v>NO CUMPLE</v>
      </c>
      <c r="BD172" s="6">
        <f>+IF(BC172="NO OFERTADO",0,IF(BC172="NO CUMPLE EV TECNICA",0,IF(BC172="NO CUMPLE",0,IF(BC172="CUMPLE",('PRECIOS UNITARIOS'!$BB172*500)/BB172))))</f>
        <v>0</v>
      </c>
      <c r="BE172" s="5" t="str">
        <f>+'PRECIOS UNITARIOS'!AR172</f>
        <v/>
      </c>
      <c r="BF172" s="5" t="str">
        <f>+'EV PRECIO REFERENCIA'!BJ172</f>
        <v>NO CUMPLE</v>
      </c>
      <c r="BG172" s="6">
        <f>+IF(BF172="NO OFERTADO",0,IF(BF172="NO CUMPLE EV TECNICA",0,IF(BF172="NO CUMPLE",0,IF(BF172="CUMPLE",('PRECIOS UNITARIOS'!$BB172*500)/BE172))))</f>
        <v>0</v>
      </c>
      <c r="BH172" s="5" t="str">
        <f>+'EV PRECIO REFERENCIA'!BK172</f>
        <v/>
      </c>
      <c r="BI172" s="5" t="str">
        <f>+'EV PRECIO REFERENCIA'!BM172</f>
        <v>NO CUMPLE</v>
      </c>
      <c r="BJ172" s="6">
        <f>+IF(BI172="NO OFERTADO",0,IF(BI172="NO CUMPLE EV TECNICA",0,IF(BI172="NO CUMPLE",0,IF(BI172="CUMPLE",('PRECIOS UNITARIOS'!$BB172*500)/BH172))))</f>
        <v>0</v>
      </c>
      <c r="BK172" s="5" t="str">
        <f>+'EV PRECIO REFERENCIA'!BQ172</f>
        <v/>
      </c>
      <c r="BL172" s="5" t="str">
        <f>+'EV PRECIO REFERENCIA'!BS172</f>
        <v>NO CUMPLE</v>
      </c>
      <c r="BM172" s="6">
        <f>+IF(BL172="NO OFERTADO",0,IF(BL172="NO CUMPLE EV TECNICA",0,IF(BL172="NO CUMPLE",0,IF(BL172="CUMPLE",('PRECIOS UNITARIOS'!$BB172*500)/BK172))))</f>
        <v>0</v>
      </c>
      <c r="BN172" s="5" t="str">
        <f>+'PRECIOS UNITARIOS'!AX172</f>
        <v/>
      </c>
      <c r="BO172" s="5" t="str">
        <f>+'EV PRECIO REFERENCIA'!BV172</f>
        <v>NO CUMPLE</v>
      </c>
      <c r="BP172" s="6">
        <f>+IF(BO172="NO OFERTADO",0,IF(BO172="NO CUMPLE EV TECNICA",0,IF(BO172="NO CUMPLE",0,IF(BO172="CUMPLE",('PRECIOS UNITARIOS'!$BB172*500)/BN172))))</f>
        <v>0</v>
      </c>
      <c r="BQ172" s="6">
        <f t="shared" si="19"/>
        <v>0</v>
      </c>
      <c r="BR172" s="6" t="s">
        <v>847</v>
      </c>
      <c r="BS172" s="6">
        <v>0</v>
      </c>
      <c r="BT172" s="6" t="s">
        <v>847</v>
      </c>
      <c r="BU172" s="6">
        <v>0</v>
      </c>
      <c r="BV172" s="6" t="s">
        <v>847</v>
      </c>
      <c r="BW172" s="154" t="s">
        <v>823</v>
      </c>
      <c r="BX172" s="3" t="s">
        <v>542</v>
      </c>
    </row>
    <row r="173" spans="1:77" ht="25.5" x14ac:dyDescent="0.2">
      <c r="A173" s="18">
        <f t="shared" si="18"/>
        <v>164</v>
      </c>
      <c r="B173" s="22" t="str">
        <f>VLOOKUP(A173,'PRECIOS UNITARIOS'!A173:B504,2,0)</f>
        <v>DM2563</v>
      </c>
      <c r="C173" s="135" t="str">
        <f>VLOOKUP(A173,'PRECIOS UNITARIOS'!A173:C504,3,0)</f>
        <v>STENT ESOFAGICO TOTALMENTE RECUBIERTO DE 15 CM</v>
      </c>
      <c r="D173" s="18">
        <f>VLOOKUP(A173,'PRECIOS UNITARIOS'!A173:D504,4,0)</f>
        <v>1</v>
      </c>
      <c r="E173" s="23" t="str">
        <f>VLOOKUP(A173,'PRECIOS UNITARIOS'!A173:E504,5,0)</f>
        <v>UN</v>
      </c>
      <c r="F173" s="23">
        <f>VLOOKUP(A173,'PRECIOS UNITARIOS'!A173:F504,6,0)</f>
        <v>3050000</v>
      </c>
      <c r="G173" s="23">
        <f>VLOOKUP(A173,'PRECIOS UNITARIOS'!A173:G504,7,0)</f>
        <v>5</v>
      </c>
      <c r="H173" s="23">
        <f t="shared" si="20"/>
        <v>15250000</v>
      </c>
      <c r="I173" s="5" t="str">
        <f>+'EV PRECIO REFERENCIA'!I173</f>
        <v/>
      </c>
      <c r="J173" s="5" t="str">
        <f>+'EV PRECIO REFERENCIA'!K173</f>
        <v>NO CUMPLE</v>
      </c>
      <c r="K173" s="6">
        <f>+IF(J173="NO OFERTADO",0,IF(J173="NO CUMPLE EV TECNICA",0,IF(J173="NO CUMPLE",0,IF(J173="CUMPLE",('PRECIOS UNITARIOS'!$BB173*500)/I173))))</f>
        <v>0</v>
      </c>
      <c r="L173" s="5" t="str">
        <f>+'EV PRECIO REFERENCIA'!L173</f>
        <v/>
      </c>
      <c r="M173" s="5" t="str">
        <f>+'EV PRECIO REFERENCIA'!N173</f>
        <v>NO CUMPLE</v>
      </c>
      <c r="N173" s="6">
        <f>+IF(M173="NO OFERTADO",0,IF(M173="NO CUMPLE EV TECNICA",0,IF(M173="NO CUMPLE",0,IF(M173="CUMPLE",('PRECIOS UNITARIOS'!$BB173*500)/L173))))</f>
        <v>0</v>
      </c>
      <c r="O173" s="5" t="str">
        <f>+'PRECIOS UNITARIOS'!N173</f>
        <v/>
      </c>
      <c r="P173" s="5" t="str">
        <f>+'EV PRECIO REFERENCIA'!Q173</f>
        <v>NO CUMPLE</v>
      </c>
      <c r="Q173" s="6">
        <f>+IF(P173="NO OFERTADO",0,IF(P173="NO CUMPLE EV TECNICA",0,IF(P173="NO CUMPLE",0,IF(P173="CUMPLE",('PRECIOS UNITARIOS'!$BB173*500)/O173))))</f>
        <v>0</v>
      </c>
      <c r="R173" s="5" t="str">
        <f>+'PRECIOS UNITARIOS'!P173</f>
        <v/>
      </c>
      <c r="S173" s="5" t="str">
        <f>+'EV PRECIO REFERENCIA'!T173</f>
        <v>NO CUMPLE</v>
      </c>
      <c r="T173" s="6">
        <f>+IF(S173="NO OFERTADO",0,IF(S173="NO CUMPLE EV TECNICA",0,IF(S173="NO CUMPLE",0,IF(S173="CUMPLE",('PRECIOS UNITARIOS'!$BB173*500)/R173))))</f>
        <v>0</v>
      </c>
      <c r="U173" s="6" t="str">
        <f>+'EV PRECIO REFERENCIA'!U173</f>
        <v/>
      </c>
      <c r="V173" s="5" t="str">
        <f>+'EV PRECIO REFERENCIA'!W173</f>
        <v>NO CUMPLE</v>
      </c>
      <c r="W173" s="6">
        <f>+IF(V173="NO OFERTADO",0,IF(V173="NO CUMPLE EV TECNICA",0,IF(V173="NO CUMPLE",0,IF(V173="CUMPLE",('PRECIOS UNITARIOS'!$BB173*500)/U173))))</f>
        <v>0</v>
      </c>
      <c r="X173" s="6" t="str">
        <f>+'EV PRECIO REFERENCIA'!X173</f>
        <v/>
      </c>
      <c r="Y173" s="5" t="str">
        <f>+'EV PRECIO REFERENCIA'!Z173</f>
        <v>NO CUMPLE</v>
      </c>
      <c r="Z173" s="6">
        <f>+IF(Y173="NO OFERTADO",0,IF(Y173="NO CUMPLE EV TECNICA",0,IF(Y173="NO CUMPLE",0,IF(Y173="CUMPLE",('PRECIOS UNITARIOS'!$BB173*500)/X173))))</f>
        <v>0</v>
      </c>
      <c r="AA173" s="260" t="str">
        <f>+'PRECIOS UNITARIOS'!X173</f>
        <v/>
      </c>
      <c r="AB173" s="5" t="str">
        <f>+'EV PRECIO REFERENCIA'!AF173</f>
        <v>NO CUMPLE</v>
      </c>
      <c r="AC173" s="6">
        <f>+IF(AB173="NO OFERTADO",0,IF(AB173="NO CUMPLE EV TECNICA",0,IF(AB173="NO CUMPLE",0,IF(AB173="CUMPLE",('PRECIOS UNITARIOS'!$BB173*500)/AA173))))</f>
        <v>0</v>
      </c>
      <c r="AD173" s="5" t="str">
        <f>+'PRECIOS UNITARIOS'!Z173</f>
        <v/>
      </c>
      <c r="AE173" s="5" t="str">
        <f>+'EV PRECIO REFERENCIA'!AI173</f>
        <v>NO CUMPLE</v>
      </c>
      <c r="AF173" s="6">
        <f>+IF(AE173="NO OFERTADO",0,IF(AE173="NO CUMPLE EV TECNICA",0,IF(AE173="NO CUMPLE",0,IF(AE173="CUMPLE",('PRECIOS UNITARIOS'!$BB173*500)/AD173))))</f>
        <v>0</v>
      </c>
      <c r="AG173" s="5" t="str">
        <f>+'PRECIOS UNITARIOS'!AB173</f>
        <v/>
      </c>
      <c r="AH173" s="5" t="str">
        <f>+'EV PRECIO REFERENCIA'!AL173</f>
        <v>NO CUMPLE</v>
      </c>
      <c r="AI173" s="6">
        <f>+IF(AH173="NO OFERTADO",0,IF(AH173="NO CUMPLE EV TECNICA",0,IF(AH173="NO CUMPLE",0,IF(AH173="CUMPLE",('PRECIOS UNITARIOS'!$BB173*500)/AG173))))</f>
        <v>0</v>
      </c>
      <c r="AJ173" s="5" t="str">
        <f>+'PRECIOS UNITARIOS'!AD173</f>
        <v/>
      </c>
      <c r="AK173" s="5" t="str">
        <f>+'EV PRECIO REFERENCIA'!AO173</f>
        <v>NO CUMPLE</v>
      </c>
      <c r="AL173" s="6">
        <f>+IF(AK173="NO OFERTADO",0,IF(AK173="NO CUMPLE EV TECNICA",0,IF(AK173="NO CUMPLE",0,IF(AK173="CUMPLE",('PRECIOS UNITARIOS'!$BB173*500)/AJ173))))</f>
        <v>0</v>
      </c>
      <c r="AM173" s="5" t="str">
        <f>+'PRECIOS UNITARIOS'!AF173</f>
        <v/>
      </c>
      <c r="AN173" s="5" t="str">
        <f>+'EV PRECIO REFERENCIA'!AR173</f>
        <v>NO CUMPLE</v>
      </c>
      <c r="AO173" s="6">
        <f>+IF(AN173="NO OFERTADO",0,IF(AN173="NO CUMPLE EV TECNICA",0,IF(AN173="NO CUMPLE",0,IF(AN173="CUMPLE",('PRECIOS UNITARIOS'!$BB173*500)/AM173))))</f>
        <v>0</v>
      </c>
      <c r="AP173" s="5" t="str">
        <f>+'PRECIOS UNITARIOS'!AH173</f>
        <v/>
      </c>
      <c r="AQ173" s="5" t="str">
        <f>+'EV PRECIO REFERENCIA'!AU173</f>
        <v>NO CUMPLE</v>
      </c>
      <c r="AR173" s="6">
        <f>+IF(AQ173="NO OFERTADO",0,IF(AQ173="NO CUMPLE EV TECNICA",0,IF(AQ173="NO CUMPLE",0,IF(AQ173="CUMPLE",('PRECIOS UNITARIOS'!$BB173*500)/AP173))))</f>
        <v>0</v>
      </c>
      <c r="AS173" s="5" t="str">
        <f>+'PRECIOS UNITARIOS'!AJ173</f>
        <v/>
      </c>
      <c r="AT173" s="5" t="str">
        <f>+'EV PRECIO REFERENCIA'!AX173</f>
        <v>NO CUMPLE</v>
      </c>
      <c r="AU173" s="6">
        <f>+IF(AT173="NO OFERTADO",0,IF(AT173="NO CUMPLE EV TECNICA",0,IF(AT173="NO CUMPLE",0,IF(AT173="CUMPLE",('PRECIOS UNITARIOS'!$BB173*500)/AS173))))</f>
        <v>0</v>
      </c>
      <c r="AV173" s="5" t="str">
        <f>+'EV PRECIO REFERENCIA'!AY173</f>
        <v/>
      </c>
      <c r="AW173" s="5" t="str">
        <f>+'EV PRECIO REFERENCIA'!BA173</f>
        <v>NO CUMPLE</v>
      </c>
      <c r="AX173" s="6">
        <f>+IF(AW173="NO OFERTADO",0,IF(AW173="NO CUMPLE EV TECNICA",0,IF(AW173="NO CUMPLE",0,IF(AW173="CUMPLE",('PRECIOS UNITARIOS'!$BB173*500)/AV173))))</f>
        <v>0</v>
      </c>
      <c r="AY173" s="5" t="str">
        <f>+'EV PRECIO REFERENCIA'!BB173</f>
        <v/>
      </c>
      <c r="AZ173" s="5" t="str">
        <f>+'EV PRECIO REFERENCIA'!BD173</f>
        <v>NO CUMPLE</v>
      </c>
      <c r="BA173" s="6">
        <f>+IF(AZ173="NO OFERTADO",0,IF(AZ173="NO CUMPLE EV TECNICA",0,IF(AZ173="NO CUMPLE",0,IF(AZ173="CUMPLE",('PRECIOS UNITARIOS'!$BB173*500)/AY173))))</f>
        <v>0</v>
      </c>
      <c r="BB173" s="5" t="str">
        <f>+'PRECIOS UNITARIOS'!AP173</f>
        <v/>
      </c>
      <c r="BC173" s="5" t="str">
        <f>+'EV PRECIO REFERENCIA'!BG173</f>
        <v>NO CUMPLE</v>
      </c>
      <c r="BD173" s="6">
        <f>+IF(BC173="NO OFERTADO",0,IF(BC173="NO CUMPLE EV TECNICA",0,IF(BC173="NO CUMPLE",0,IF(BC173="CUMPLE",('PRECIOS UNITARIOS'!$BB173*500)/BB173))))</f>
        <v>0</v>
      </c>
      <c r="BE173" s="5" t="str">
        <f>+'PRECIOS UNITARIOS'!AR173</f>
        <v/>
      </c>
      <c r="BF173" s="5" t="str">
        <f>+'EV PRECIO REFERENCIA'!BJ173</f>
        <v>NO CUMPLE</v>
      </c>
      <c r="BG173" s="6">
        <f>+IF(BF173="NO OFERTADO",0,IF(BF173="NO CUMPLE EV TECNICA",0,IF(BF173="NO CUMPLE",0,IF(BF173="CUMPLE",('PRECIOS UNITARIOS'!$BB173*500)/BE173))))</f>
        <v>0</v>
      </c>
      <c r="BH173" s="5" t="str">
        <f>+'EV PRECIO REFERENCIA'!BK173</f>
        <v/>
      </c>
      <c r="BI173" s="5" t="str">
        <f>+'EV PRECIO REFERENCIA'!BM173</f>
        <v>NO CUMPLE</v>
      </c>
      <c r="BJ173" s="6">
        <f>+IF(BI173="NO OFERTADO",0,IF(BI173="NO CUMPLE EV TECNICA",0,IF(BI173="NO CUMPLE",0,IF(BI173="CUMPLE",('PRECIOS UNITARIOS'!$BB173*500)/BH173))))</f>
        <v>0</v>
      </c>
      <c r="BK173" s="5" t="str">
        <f>+'EV PRECIO REFERENCIA'!BQ173</f>
        <v/>
      </c>
      <c r="BL173" s="5" t="str">
        <f>+'EV PRECIO REFERENCIA'!BS173</f>
        <v>NO CUMPLE</v>
      </c>
      <c r="BM173" s="6">
        <f>+IF(BL173="NO OFERTADO",0,IF(BL173="NO CUMPLE EV TECNICA",0,IF(BL173="NO CUMPLE",0,IF(BL173="CUMPLE",('PRECIOS UNITARIOS'!$BB173*500)/BK173))))</f>
        <v>0</v>
      </c>
      <c r="BN173" s="5" t="str">
        <f>+'PRECIOS UNITARIOS'!AX173</f>
        <v/>
      </c>
      <c r="BO173" s="5" t="str">
        <f>+'EV PRECIO REFERENCIA'!BV173</f>
        <v>NO CUMPLE</v>
      </c>
      <c r="BP173" s="6">
        <f>+IF(BO173="NO OFERTADO",0,IF(BO173="NO CUMPLE EV TECNICA",0,IF(BO173="NO CUMPLE",0,IF(BO173="CUMPLE",('PRECIOS UNITARIOS'!$BB173*500)/BN173))))</f>
        <v>0</v>
      </c>
      <c r="BQ173" s="6">
        <f t="shared" si="19"/>
        <v>0</v>
      </c>
      <c r="BR173" s="6" t="s">
        <v>847</v>
      </c>
      <c r="BS173" s="6">
        <v>0</v>
      </c>
      <c r="BT173" s="6" t="s">
        <v>847</v>
      </c>
      <c r="BU173" s="6">
        <v>0</v>
      </c>
      <c r="BV173" s="6" t="s">
        <v>847</v>
      </c>
      <c r="BW173" s="154" t="s">
        <v>823</v>
      </c>
      <c r="BX173" s="3" t="s">
        <v>543</v>
      </c>
    </row>
    <row r="174" spans="1:77" x14ac:dyDescent="0.2">
      <c r="A174" s="18">
        <f t="shared" si="18"/>
        <v>165</v>
      </c>
      <c r="B174" s="22" t="str">
        <f>VLOOKUP(A174,'PRECIOS UNITARIOS'!A174:B505,2,0)</f>
        <v>DM2564</v>
      </c>
      <c r="C174" s="135" t="str">
        <f>VLOOKUP(A174,'PRECIOS UNITARIOS'!A174:C505,3,0)</f>
        <v>STENT PILORICO</v>
      </c>
      <c r="D174" s="18">
        <f>VLOOKUP(A174,'PRECIOS UNITARIOS'!A174:D505,4,0)</f>
        <v>1</v>
      </c>
      <c r="E174" s="23" t="str">
        <f>VLOOKUP(A174,'PRECIOS UNITARIOS'!A174:E505,5,0)</f>
        <v>UN</v>
      </c>
      <c r="F174" s="23">
        <f>VLOOKUP(A174,'PRECIOS UNITARIOS'!A174:F505,6,0)</f>
        <v>3050000</v>
      </c>
      <c r="G174" s="23">
        <f>VLOOKUP(A174,'PRECIOS UNITARIOS'!A174:G505,7,0)</f>
        <v>5</v>
      </c>
      <c r="H174" s="23">
        <f t="shared" si="20"/>
        <v>15250000</v>
      </c>
      <c r="I174" s="5" t="str">
        <f>+'EV PRECIO REFERENCIA'!I174</f>
        <v/>
      </c>
      <c r="J174" s="5" t="str">
        <f>+'EV PRECIO REFERENCIA'!K174</f>
        <v>NO CUMPLE</v>
      </c>
      <c r="K174" s="6">
        <f>+IF(J174="NO OFERTADO",0,IF(J174="NO CUMPLE EV TECNICA",0,IF(J174="NO CUMPLE",0,IF(J174="CUMPLE",('PRECIOS UNITARIOS'!$BB174*500)/I174))))</f>
        <v>0</v>
      </c>
      <c r="L174" s="5" t="str">
        <f>+'EV PRECIO REFERENCIA'!L174</f>
        <v/>
      </c>
      <c r="M174" s="5" t="str">
        <f>+'EV PRECIO REFERENCIA'!N174</f>
        <v>NO CUMPLE</v>
      </c>
      <c r="N174" s="6">
        <f>+IF(M174="NO OFERTADO",0,IF(M174="NO CUMPLE EV TECNICA",0,IF(M174="NO CUMPLE",0,IF(M174="CUMPLE",('PRECIOS UNITARIOS'!$BB174*500)/L174))))</f>
        <v>0</v>
      </c>
      <c r="O174" s="5" t="str">
        <f>+'PRECIOS UNITARIOS'!N174</f>
        <v/>
      </c>
      <c r="P174" s="5" t="str">
        <f>+'EV PRECIO REFERENCIA'!Q174</f>
        <v>NO CUMPLE</v>
      </c>
      <c r="Q174" s="6">
        <f>+IF(P174="NO OFERTADO",0,IF(P174="NO CUMPLE EV TECNICA",0,IF(P174="NO CUMPLE",0,IF(P174="CUMPLE",('PRECIOS UNITARIOS'!$BB174*500)/O174))))</f>
        <v>0</v>
      </c>
      <c r="R174" s="5" t="str">
        <f>+'PRECIOS UNITARIOS'!P174</f>
        <v/>
      </c>
      <c r="S174" s="5" t="str">
        <f>+'EV PRECIO REFERENCIA'!T174</f>
        <v>NO CUMPLE</v>
      </c>
      <c r="T174" s="6">
        <f>+IF(S174="NO OFERTADO",0,IF(S174="NO CUMPLE EV TECNICA",0,IF(S174="NO CUMPLE",0,IF(S174="CUMPLE",('PRECIOS UNITARIOS'!$BB174*500)/R174))))</f>
        <v>0</v>
      </c>
      <c r="U174" s="6" t="str">
        <f>+'EV PRECIO REFERENCIA'!U174</f>
        <v/>
      </c>
      <c r="V174" s="5" t="str">
        <f>+'EV PRECIO REFERENCIA'!W174</f>
        <v>NO CUMPLE</v>
      </c>
      <c r="W174" s="6">
        <f>+IF(V174="NO OFERTADO",0,IF(V174="NO CUMPLE EV TECNICA",0,IF(V174="NO CUMPLE",0,IF(V174="CUMPLE",('PRECIOS UNITARIOS'!$BB174*500)/U174))))</f>
        <v>0</v>
      </c>
      <c r="X174" s="6" t="str">
        <f>+'EV PRECIO REFERENCIA'!X174</f>
        <v/>
      </c>
      <c r="Y174" s="5" t="str">
        <f>+'EV PRECIO REFERENCIA'!Z174</f>
        <v>NO CUMPLE</v>
      </c>
      <c r="Z174" s="6">
        <f>+IF(Y174="NO OFERTADO",0,IF(Y174="NO CUMPLE EV TECNICA",0,IF(Y174="NO CUMPLE",0,IF(Y174="CUMPLE",('PRECIOS UNITARIOS'!$BB174*500)/X174))))</f>
        <v>0</v>
      </c>
      <c r="AA174" s="260" t="str">
        <f>+'PRECIOS UNITARIOS'!X174</f>
        <v/>
      </c>
      <c r="AB174" s="5" t="str">
        <f>+'EV PRECIO REFERENCIA'!AF174</f>
        <v>NO CUMPLE</v>
      </c>
      <c r="AC174" s="6">
        <f>+IF(AB174="NO OFERTADO",0,IF(AB174="NO CUMPLE EV TECNICA",0,IF(AB174="NO CUMPLE",0,IF(AB174="CUMPLE",('PRECIOS UNITARIOS'!$BB174*500)/AA174))))</f>
        <v>0</v>
      </c>
      <c r="AD174" s="5" t="str">
        <f>+'PRECIOS UNITARIOS'!Z174</f>
        <v/>
      </c>
      <c r="AE174" s="5" t="str">
        <f>+'EV PRECIO REFERENCIA'!AI174</f>
        <v>NO CUMPLE</v>
      </c>
      <c r="AF174" s="6">
        <f>+IF(AE174="NO OFERTADO",0,IF(AE174="NO CUMPLE EV TECNICA",0,IF(AE174="NO CUMPLE",0,IF(AE174="CUMPLE",('PRECIOS UNITARIOS'!$BB174*500)/AD174))))</f>
        <v>0</v>
      </c>
      <c r="AG174" s="5" t="str">
        <f>+'PRECIOS UNITARIOS'!AB174</f>
        <v/>
      </c>
      <c r="AH174" s="5" t="str">
        <f>+'EV PRECIO REFERENCIA'!AL174</f>
        <v>NO CUMPLE</v>
      </c>
      <c r="AI174" s="6">
        <f>+IF(AH174="NO OFERTADO",0,IF(AH174="NO CUMPLE EV TECNICA",0,IF(AH174="NO CUMPLE",0,IF(AH174="CUMPLE",('PRECIOS UNITARIOS'!$BB174*500)/AG174))))</f>
        <v>0</v>
      </c>
      <c r="AJ174" s="5" t="str">
        <f>+'PRECIOS UNITARIOS'!AD174</f>
        <v/>
      </c>
      <c r="AK174" s="5" t="str">
        <f>+'EV PRECIO REFERENCIA'!AO174</f>
        <v>NO CUMPLE</v>
      </c>
      <c r="AL174" s="6">
        <f>+IF(AK174="NO OFERTADO",0,IF(AK174="NO CUMPLE EV TECNICA",0,IF(AK174="NO CUMPLE",0,IF(AK174="CUMPLE",('PRECIOS UNITARIOS'!$BB174*500)/AJ174))))</f>
        <v>0</v>
      </c>
      <c r="AM174" s="5" t="str">
        <f>+'PRECIOS UNITARIOS'!AF174</f>
        <v/>
      </c>
      <c r="AN174" s="5" t="str">
        <f>+'EV PRECIO REFERENCIA'!AR174</f>
        <v>NO CUMPLE</v>
      </c>
      <c r="AO174" s="6">
        <f>+IF(AN174="NO OFERTADO",0,IF(AN174="NO CUMPLE EV TECNICA",0,IF(AN174="NO CUMPLE",0,IF(AN174="CUMPLE",('PRECIOS UNITARIOS'!$BB174*500)/AM174))))</f>
        <v>0</v>
      </c>
      <c r="AP174" s="5" t="str">
        <f>+'PRECIOS UNITARIOS'!AH174</f>
        <v/>
      </c>
      <c r="AQ174" s="5" t="str">
        <f>+'EV PRECIO REFERENCIA'!AU174</f>
        <v>NO CUMPLE</v>
      </c>
      <c r="AR174" s="6">
        <f>+IF(AQ174="NO OFERTADO",0,IF(AQ174="NO CUMPLE EV TECNICA",0,IF(AQ174="NO CUMPLE",0,IF(AQ174="CUMPLE",('PRECIOS UNITARIOS'!$BB174*500)/AP174))))</f>
        <v>0</v>
      </c>
      <c r="AS174" s="5" t="str">
        <f>+'PRECIOS UNITARIOS'!AJ174</f>
        <v/>
      </c>
      <c r="AT174" s="5" t="str">
        <f>+'EV PRECIO REFERENCIA'!AX174</f>
        <v>NO CUMPLE</v>
      </c>
      <c r="AU174" s="6">
        <f>+IF(AT174="NO OFERTADO",0,IF(AT174="NO CUMPLE EV TECNICA",0,IF(AT174="NO CUMPLE",0,IF(AT174="CUMPLE",('PRECIOS UNITARIOS'!$BB174*500)/AS174))))</f>
        <v>0</v>
      </c>
      <c r="AV174" s="5" t="str">
        <f>+'EV PRECIO REFERENCIA'!AY174</f>
        <v/>
      </c>
      <c r="AW174" s="5" t="str">
        <f>+'EV PRECIO REFERENCIA'!BA174</f>
        <v>NO CUMPLE</v>
      </c>
      <c r="AX174" s="6">
        <f>+IF(AW174="NO OFERTADO",0,IF(AW174="NO CUMPLE EV TECNICA",0,IF(AW174="NO CUMPLE",0,IF(AW174="CUMPLE",('PRECIOS UNITARIOS'!$BB174*500)/AV174))))</f>
        <v>0</v>
      </c>
      <c r="AY174" s="5" t="str">
        <f>+'EV PRECIO REFERENCIA'!BB174</f>
        <v/>
      </c>
      <c r="AZ174" s="5" t="str">
        <f>+'EV PRECIO REFERENCIA'!BD174</f>
        <v>NO CUMPLE</v>
      </c>
      <c r="BA174" s="6">
        <f>+IF(AZ174="NO OFERTADO",0,IF(AZ174="NO CUMPLE EV TECNICA",0,IF(AZ174="NO CUMPLE",0,IF(AZ174="CUMPLE",('PRECIOS UNITARIOS'!$BB174*500)/AY174))))</f>
        <v>0</v>
      </c>
      <c r="BB174" s="5" t="str">
        <f>+'PRECIOS UNITARIOS'!AP174</f>
        <v/>
      </c>
      <c r="BC174" s="5" t="str">
        <f>+'EV PRECIO REFERENCIA'!BG174</f>
        <v>NO CUMPLE</v>
      </c>
      <c r="BD174" s="6">
        <f>+IF(BC174="NO OFERTADO",0,IF(BC174="NO CUMPLE EV TECNICA",0,IF(BC174="NO CUMPLE",0,IF(BC174="CUMPLE",('PRECIOS UNITARIOS'!$BB174*500)/BB174))))</f>
        <v>0</v>
      </c>
      <c r="BE174" s="5" t="str">
        <f>+'PRECIOS UNITARIOS'!AR174</f>
        <v/>
      </c>
      <c r="BF174" s="5" t="str">
        <f>+'EV PRECIO REFERENCIA'!BJ174</f>
        <v>NO CUMPLE</v>
      </c>
      <c r="BG174" s="6">
        <f>+IF(BF174="NO OFERTADO",0,IF(BF174="NO CUMPLE EV TECNICA",0,IF(BF174="NO CUMPLE",0,IF(BF174="CUMPLE",('PRECIOS UNITARIOS'!$BB174*500)/BE174))))</f>
        <v>0</v>
      </c>
      <c r="BH174" s="5" t="str">
        <f>+'EV PRECIO REFERENCIA'!BK174</f>
        <v/>
      </c>
      <c r="BI174" s="5" t="str">
        <f>+'EV PRECIO REFERENCIA'!BM174</f>
        <v>NO CUMPLE</v>
      </c>
      <c r="BJ174" s="6">
        <f>+IF(BI174="NO OFERTADO",0,IF(BI174="NO CUMPLE EV TECNICA",0,IF(BI174="NO CUMPLE",0,IF(BI174="CUMPLE",('PRECIOS UNITARIOS'!$BB174*500)/BH174))))</f>
        <v>0</v>
      </c>
      <c r="BK174" s="5" t="str">
        <f>+'EV PRECIO REFERENCIA'!BQ174</f>
        <v/>
      </c>
      <c r="BL174" s="5" t="str">
        <f>+'EV PRECIO REFERENCIA'!BS174</f>
        <v>NO CUMPLE</v>
      </c>
      <c r="BM174" s="6">
        <f>+IF(BL174="NO OFERTADO",0,IF(BL174="NO CUMPLE EV TECNICA",0,IF(BL174="NO CUMPLE",0,IF(BL174="CUMPLE",('PRECIOS UNITARIOS'!$BB174*500)/BK174))))</f>
        <v>0</v>
      </c>
      <c r="BN174" s="5" t="str">
        <f>+'PRECIOS UNITARIOS'!AX174</f>
        <v/>
      </c>
      <c r="BO174" s="5" t="str">
        <f>+'EV PRECIO REFERENCIA'!BV174</f>
        <v>NO CUMPLE</v>
      </c>
      <c r="BP174" s="6">
        <f>+IF(BO174="NO OFERTADO",0,IF(BO174="NO CUMPLE EV TECNICA",0,IF(BO174="NO CUMPLE",0,IF(BO174="CUMPLE",('PRECIOS UNITARIOS'!$BB174*500)/BN174))))</f>
        <v>0</v>
      </c>
      <c r="BQ174" s="6">
        <f t="shared" si="19"/>
        <v>0</v>
      </c>
      <c r="BR174" s="6" t="s">
        <v>847</v>
      </c>
      <c r="BS174" s="6">
        <v>0</v>
      </c>
      <c r="BT174" s="6" t="s">
        <v>847</v>
      </c>
      <c r="BU174" s="6">
        <v>0</v>
      </c>
      <c r="BV174" s="6" t="s">
        <v>847</v>
      </c>
      <c r="BW174" s="154" t="s">
        <v>823</v>
      </c>
      <c r="BX174" s="3" t="s">
        <v>544</v>
      </c>
    </row>
    <row r="175" spans="1:77" ht="25.5" x14ac:dyDescent="0.2">
      <c r="A175" s="18">
        <f t="shared" si="18"/>
        <v>166</v>
      </c>
      <c r="B175" s="22" t="str">
        <f>VLOOKUP(A175,'PRECIOS UNITARIOS'!A175:B506,2,0)</f>
        <v>DM1959</v>
      </c>
      <c r="C175" s="135" t="str">
        <f>VLOOKUP(A175,'PRECIOS UNITARIOS'!A175:C506,3,0)</f>
        <v>TEST DE BOWIE DICK PARA PROCESO A VAPOR PREENSAMBLADO</v>
      </c>
      <c r="D175" s="18">
        <f>VLOOKUP(A175,'PRECIOS UNITARIOS'!A175:D506,4,0)</f>
        <v>1</v>
      </c>
      <c r="E175" s="23" t="str">
        <f>VLOOKUP(A175,'PRECIOS UNITARIOS'!A175:E506,5,0)</f>
        <v>UN</v>
      </c>
      <c r="F175" s="23">
        <f>VLOOKUP(A175,'PRECIOS UNITARIOS'!A175:F506,6,0)</f>
        <v>8859.5499999999993</v>
      </c>
      <c r="G175" s="23">
        <f>VLOOKUP(A175,'PRECIOS UNITARIOS'!A175:G506,7,0)</f>
        <v>104</v>
      </c>
      <c r="H175" s="23">
        <f t="shared" si="20"/>
        <v>921393.2</v>
      </c>
      <c r="I175" s="5" t="str">
        <f>+'EV PRECIO REFERENCIA'!I175</f>
        <v/>
      </c>
      <c r="J175" s="5" t="str">
        <f>+'EV PRECIO REFERENCIA'!K175</f>
        <v>NO CUMPLE</v>
      </c>
      <c r="K175" s="6">
        <f>+IF(J175="NO OFERTADO",0,IF(J175="NO CUMPLE EV TECNICA",0,IF(J175="NO CUMPLE",0,IF(J175="CUMPLE",('PRECIOS UNITARIOS'!$BB175*500)/I175))))</f>
        <v>0</v>
      </c>
      <c r="L175" s="5" t="str">
        <f>+'EV PRECIO REFERENCIA'!L175</f>
        <v/>
      </c>
      <c r="M175" s="5" t="str">
        <f>+'EV PRECIO REFERENCIA'!N175</f>
        <v>NO CUMPLE</v>
      </c>
      <c r="N175" s="6">
        <f>+IF(M175="NO OFERTADO",0,IF(M175="NO CUMPLE EV TECNICA",0,IF(M175="NO CUMPLE",0,IF(M175="CUMPLE",('PRECIOS UNITARIOS'!$BB175*500)/L175))))</f>
        <v>0</v>
      </c>
      <c r="O175" s="5">
        <f>+'PRECIOS UNITARIOS'!N175</f>
        <v>9764</v>
      </c>
      <c r="P175" s="5" t="str">
        <f>+'EV PRECIO REFERENCIA'!Q175</f>
        <v>CUMPLE</v>
      </c>
      <c r="Q175" s="6">
        <f>+IF(P175="NO OFERTADO",0,IF(P175="NO CUMPLE EV TECNICA",0,IF(P175="NO CUMPLE",0,IF(P175="CUMPLE",('PRECIOS UNITARIOS'!$BB175*500)/O175))))</f>
        <v>471.96589512494882</v>
      </c>
      <c r="R175" s="5" t="str">
        <f>+'PRECIOS UNITARIOS'!P175</f>
        <v/>
      </c>
      <c r="S175" s="5" t="str">
        <f>+'EV PRECIO REFERENCIA'!T175</f>
        <v>NO CUMPLE</v>
      </c>
      <c r="T175" s="6">
        <f>+IF(S175="NO OFERTADO",0,IF(S175="NO CUMPLE EV TECNICA",0,IF(S175="NO CUMPLE",0,IF(S175="CUMPLE",('PRECIOS UNITARIOS'!$BB175*500)/R175))))</f>
        <v>0</v>
      </c>
      <c r="U175" s="6" t="str">
        <f>+'EV PRECIO REFERENCIA'!U175</f>
        <v/>
      </c>
      <c r="V175" s="5" t="str">
        <f>+'EV PRECIO REFERENCIA'!W175</f>
        <v>NO CUMPLE</v>
      </c>
      <c r="W175" s="6">
        <f>+IF(V175="NO OFERTADO",0,IF(V175="NO CUMPLE EV TECNICA",0,IF(V175="NO CUMPLE",0,IF(V175="CUMPLE",('PRECIOS UNITARIOS'!$BB175*500)/U175))))</f>
        <v>0</v>
      </c>
      <c r="X175" s="6" t="str">
        <f>+'EV PRECIO REFERENCIA'!X175</f>
        <v/>
      </c>
      <c r="Y175" s="5" t="str">
        <f>+'EV PRECIO REFERENCIA'!Z175</f>
        <v>NO CUMPLE</v>
      </c>
      <c r="Z175" s="6">
        <f>+IF(Y175="NO OFERTADO",0,IF(Y175="NO CUMPLE EV TECNICA",0,IF(Y175="NO CUMPLE",0,IF(Y175="CUMPLE",('PRECIOS UNITARIOS'!$BB175*500)/X175))))</f>
        <v>0</v>
      </c>
      <c r="AA175" s="260" t="str">
        <f>+'PRECIOS UNITARIOS'!X175</f>
        <v/>
      </c>
      <c r="AB175" s="5" t="str">
        <f>+'EV PRECIO REFERENCIA'!AF175</f>
        <v>NO CUMPLE</v>
      </c>
      <c r="AC175" s="6">
        <f>+IF(AB175="NO OFERTADO",0,IF(AB175="NO CUMPLE EV TECNICA",0,IF(AB175="NO CUMPLE",0,IF(AB175="CUMPLE",('PRECIOS UNITARIOS'!$BB175*500)/AA175))))</f>
        <v>0</v>
      </c>
      <c r="AD175" s="5" t="str">
        <f>+'PRECIOS UNITARIOS'!Z175</f>
        <v/>
      </c>
      <c r="AE175" s="5" t="str">
        <f>+'EV PRECIO REFERENCIA'!AI175</f>
        <v>NO CUMPLE</v>
      </c>
      <c r="AF175" s="6">
        <f>+IF(AE175="NO OFERTADO",0,IF(AE175="NO CUMPLE EV TECNICA",0,IF(AE175="NO CUMPLE",0,IF(AE175="CUMPLE",('PRECIOS UNITARIOS'!$BB175*500)/AD175))))</f>
        <v>0</v>
      </c>
      <c r="AG175" s="5" t="str">
        <f>+'PRECIOS UNITARIOS'!AB175</f>
        <v/>
      </c>
      <c r="AH175" s="5" t="str">
        <f>+'EV PRECIO REFERENCIA'!AL175</f>
        <v>NO CUMPLE</v>
      </c>
      <c r="AI175" s="6">
        <f>+IF(AH175="NO OFERTADO",0,IF(AH175="NO CUMPLE EV TECNICA",0,IF(AH175="NO CUMPLE",0,IF(AH175="CUMPLE",('PRECIOS UNITARIOS'!$BB175*500)/AG175))))</f>
        <v>0</v>
      </c>
      <c r="AJ175" s="5" t="str">
        <f>+'PRECIOS UNITARIOS'!AD175</f>
        <v/>
      </c>
      <c r="AK175" s="5" t="str">
        <f>+'EV PRECIO REFERENCIA'!AO175</f>
        <v>NO CUMPLE</v>
      </c>
      <c r="AL175" s="6">
        <f>+IF(AK175="NO OFERTADO",0,IF(AK175="NO CUMPLE EV TECNICA",0,IF(AK175="NO CUMPLE",0,IF(AK175="CUMPLE",('PRECIOS UNITARIOS'!$BB175*500)/AJ175))))</f>
        <v>0</v>
      </c>
      <c r="AM175" s="5">
        <f>+'PRECIOS UNITARIOS'!AF175</f>
        <v>9216.5499999999993</v>
      </c>
      <c r="AN175" s="5" t="str">
        <f>+'EV PRECIO REFERENCIA'!AR175</f>
        <v>CUMPLE</v>
      </c>
      <c r="AO175" s="6">
        <f>+IF(AN175="NO OFERTADO",0,IF(AN175="NO CUMPLE EV TECNICA",0,IF(AN175="NO CUMPLE",0,IF(AN175="CUMPLE",('PRECIOS UNITARIOS'!$BB175*500)/AM175))))</f>
        <v>500.00000000000006</v>
      </c>
      <c r="AP175" s="5" t="str">
        <f>+'PRECIOS UNITARIOS'!AH175</f>
        <v/>
      </c>
      <c r="AQ175" s="5" t="str">
        <f>+'EV PRECIO REFERENCIA'!AU175</f>
        <v>NO CUMPLE</v>
      </c>
      <c r="AR175" s="6">
        <f>+IF(AQ175="NO OFERTADO",0,IF(AQ175="NO CUMPLE EV TECNICA",0,IF(AQ175="NO CUMPLE",0,IF(AQ175="CUMPLE",('PRECIOS UNITARIOS'!$BB175*500)/AP175))))</f>
        <v>0</v>
      </c>
      <c r="AS175" s="5" t="str">
        <f>+'PRECIOS UNITARIOS'!AJ175</f>
        <v/>
      </c>
      <c r="AT175" s="5" t="str">
        <f>+'EV PRECIO REFERENCIA'!AX175</f>
        <v>NO CUMPLE</v>
      </c>
      <c r="AU175" s="6">
        <f>+IF(AT175="NO OFERTADO",0,IF(AT175="NO CUMPLE EV TECNICA",0,IF(AT175="NO CUMPLE",0,IF(AT175="CUMPLE",('PRECIOS UNITARIOS'!$BB175*500)/AS175))))</f>
        <v>0</v>
      </c>
      <c r="AV175" s="5" t="str">
        <f>+'EV PRECIO REFERENCIA'!AY175</f>
        <v/>
      </c>
      <c r="AW175" s="5" t="str">
        <f>+'EV PRECIO REFERENCIA'!BA175</f>
        <v>NO CUMPLE</v>
      </c>
      <c r="AX175" s="6">
        <f>+IF(AW175="NO OFERTADO",0,IF(AW175="NO CUMPLE EV TECNICA",0,IF(AW175="NO CUMPLE",0,IF(AW175="CUMPLE",('PRECIOS UNITARIOS'!$BB175*500)/AV175))))</f>
        <v>0</v>
      </c>
      <c r="AY175" s="5" t="str">
        <f>+'EV PRECIO REFERENCIA'!BB175</f>
        <v/>
      </c>
      <c r="AZ175" s="5" t="str">
        <f>+'EV PRECIO REFERENCIA'!BD175</f>
        <v>NO CUMPLE</v>
      </c>
      <c r="BA175" s="6">
        <f>+IF(AZ175="NO OFERTADO",0,IF(AZ175="NO CUMPLE EV TECNICA",0,IF(AZ175="NO CUMPLE",0,IF(AZ175="CUMPLE",('PRECIOS UNITARIOS'!$BB175*500)/AY175))))</f>
        <v>0</v>
      </c>
      <c r="BB175" s="5" t="str">
        <f>+'PRECIOS UNITARIOS'!AP175</f>
        <v/>
      </c>
      <c r="BC175" s="5" t="str">
        <f>+'EV PRECIO REFERENCIA'!BG175</f>
        <v>NO CUMPLE</v>
      </c>
      <c r="BD175" s="6">
        <f>+IF(BC175="NO OFERTADO",0,IF(BC175="NO CUMPLE EV TECNICA",0,IF(BC175="NO CUMPLE",0,IF(BC175="CUMPLE",('PRECIOS UNITARIOS'!$BB175*500)/BB175))))</f>
        <v>0</v>
      </c>
      <c r="BE175" s="5" t="str">
        <f>+'PRECIOS UNITARIOS'!AR175</f>
        <v/>
      </c>
      <c r="BF175" s="5" t="str">
        <f>+'EV PRECIO REFERENCIA'!BJ175</f>
        <v>NO CUMPLE</v>
      </c>
      <c r="BG175" s="6">
        <f>+IF(BF175="NO OFERTADO",0,IF(BF175="NO CUMPLE EV TECNICA",0,IF(BF175="NO CUMPLE",0,IF(BF175="CUMPLE",('PRECIOS UNITARIOS'!$BB175*500)/BE175))))</f>
        <v>0</v>
      </c>
      <c r="BH175" s="5" t="str">
        <f>+'EV PRECIO REFERENCIA'!BK175</f>
        <v/>
      </c>
      <c r="BI175" s="5" t="str">
        <f>+'EV PRECIO REFERENCIA'!BM175</f>
        <v>NO CUMPLE</v>
      </c>
      <c r="BJ175" s="6">
        <f>+IF(BI175="NO OFERTADO",0,IF(BI175="NO CUMPLE EV TECNICA",0,IF(BI175="NO CUMPLE",0,IF(BI175="CUMPLE",('PRECIOS UNITARIOS'!$BB175*500)/BH175))))</f>
        <v>0</v>
      </c>
      <c r="BK175" s="5" t="str">
        <f>+'EV PRECIO REFERENCIA'!BQ175</f>
        <v/>
      </c>
      <c r="BL175" s="5" t="str">
        <f>+'EV PRECIO REFERENCIA'!BS175</f>
        <v>NO CUMPLE</v>
      </c>
      <c r="BM175" s="6">
        <f>+IF(BL175="NO OFERTADO",0,IF(BL175="NO CUMPLE EV TECNICA",0,IF(BL175="NO CUMPLE",0,IF(BL175="CUMPLE",('PRECIOS UNITARIOS'!$BB175*500)/BK175))))</f>
        <v>0</v>
      </c>
      <c r="BN175" s="5" t="str">
        <f>+'PRECIOS UNITARIOS'!AX175</f>
        <v/>
      </c>
      <c r="BO175" s="5" t="str">
        <f>+'EV PRECIO REFERENCIA'!BV175</f>
        <v>NO CUMPLE</v>
      </c>
      <c r="BP175" s="6">
        <f>+IF(BO175="NO OFERTADO",0,IF(BO175="NO CUMPLE EV TECNICA",0,IF(BO175="NO CUMPLE",0,IF(BO175="CUMPLE",('PRECIOS UNITARIOS'!$BB175*500)/BN175))))</f>
        <v>0</v>
      </c>
      <c r="BQ175" s="6">
        <f t="shared" si="19"/>
        <v>500.00000000000006</v>
      </c>
      <c r="BR175" s="6" t="s">
        <v>724</v>
      </c>
      <c r="BS175" s="6">
        <f>MAX($K175,$N175,$Q175,$T175,$AF175,$AI175,$AL175,$AU175,$BD175,$BG175,$BP175,$AC175,$Z175,$W175,$BA175,$BM175,)</f>
        <v>471.96589512494882</v>
      </c>
      <c r="BT175" s="6" t="s">
        <v>734</v>
      </c>
      <c r="BU175" s="6">
        <f>MAX($K175,$N175,$T175,$AF175,$AI175,$AL175,$AU175,$BD175,$BG175,$BP175,$AC175,$Z175,$W175,$BA175,$BM175,)</f>
        <v>0</v>
      </c>
      <c r="BV175" s="6" t="s">
        <v>1011</v>
      </c>
      <c r="BW175" s="154" t="str">
        <f>+BR175</f>
        <v>BIOPLAST S.A.S</v>
      </c>
      <c r="BX175" s="3" t="e">
        <v>#N/A</v>
      </c>
    </row>
    <row r="176" spans="1:77" ht="38.25" x14ac:dyDescent="0.2">
      <c r="A176" s="18">
        <f t="shared" si="18"/>
        <v>167</v>
      </c>
      <c r="B176" s="22" t="str">
        <f>VLOOKUP(A176,'PRECIOS UNITARIOS'!A176:B507,2,0)</f>
        <v>DM2602</v>
      </c>
      <c r="C176" s="135" t="str">
        <f>VLOOKUP(A176,'PRECIOS UNITARIOS'!A176:C507,3,0)</f>
        <v>TUBO ENDOTRAQUEAL N. 6.5 SIN BALON, APIROGENO, RADIOPACO Y ESTERIL</v>
      </c>
      <c r="D176" s="18">
        <f>VLOOKUP(A176,'PRECIOS UNITARIOS'!A176:D507,4,0)</f>
        <v>1</v>
      </c>
      <c r="E176" s="23" t="str">
        <f>VLOOKUP(A176,'PRECIOS UNITARIOS'!A176:E507,5,0)</f>
        <v>UN</v>
      </c>
      <c r="F176" s="23">
        <f>VLOOKUP(A176,'PRECIOS UNITARIOS'!A176:F507,6,0)</f>
        <v>2299.08</v>
      </c>
      <c r="G176" s="23">
        <f>VLOOKUP(A176,'PRECIOS UNITARIOS'!A176:G507,7,0)</f>
        <v>3</v>
      </c>
      <c r="H176" s="23">
        <f t="shared" si="20"/>
        <v>6897.24</v>
      </c>
      <c r="I176" s="5" t="str">
        <f>+'EV PRECIO REFERENCIA'!I176</f>
        <v/>
      </c>
      <c r="J176" s="5" t="str">
        <f>+'EV PRECIO REFERENCIA'!K176</f>
        <v>NO CUMPLE</v>
      </c>
      <c r="K176" s="6">
        <f>+IF(J176="NO OFERTADO",0,IF(J176="NO CUMPLE EV TECNICA",0,IF(J176="NO CUMPLE",0,IF(J176="CUMPLE",('PRECIOS UNITARIOS'!$BB176*500)/I176))))</f>
        <v>0</v>
      </c>
      <c r="L176" s="5" t="str">
        <f>+'EV PRECIO REFERENCIA'!L176</f>
        <v/>
      </c>
      <c r="M176" s="5" t="str">
        <f>+'EV PRECIO REFERENCIA'!N176</f>
        <v>NO CUMPLE</v>
      </c>
      <c r="N176" s="6">
        <f>+IF(M176="NO OFERTADO",0,IF(M176="NO CUMPLE EV TECNICA",0,IF(M176="NO CUMPLE",0,IF(M176="CUMPLE",('PRECIOS UNITARIOS'!$BB176*500)/L176))))</f>
        <v>0</v>
      </c>
      <c r="O176" s="5">
        <f>+'PRECIOS UNITARIOS'!N176</f>
        <v>2299</v>
      </c>
      <c r="P176" s="5" t="str">
        <f>+'EV PRECIO REFERENCIA'!Q176</f>
        <v>CUMPLE</v>
      </c>
      <c r="Q176" s="6">
        <f>+IF(P176="NO OFERTADO",0,IF(P176="NO CUMPLE EV TECNICA",0,IF(P176="NO CUMPLE",0,IF(P176="CUMPLE",('PRECIOS UNITARIOS'!$BB176*500)/O176))))</f>
        <v>500</v>
      </c>
      <c r="R176" s="5" t="str">
        <f>+'PRECIOS UNITARIOS'!P176</f>
        <v/>
      </c>
      <c r="S176" s="5" t="str">
        <f>+'EV PRECIO REFERENCIA'!T176</f>
        <v>NO CUMPLE</v>
      </c>
      <c r="T176" s="6">
        <f>+IF(S176="NO OFERTADO",0,IF(S176="NO CUMPLE EV TECNICA",0,IF(S176="NO CUMPLE",0,IF(S176="CUMPLE",('PRECIOS UNITARIOS'!$BB176*500)/R176))))</f>
        <v>0</v>
      </c>
      <c r="U176" s="6" t="str">
        <f>+'EV PRECIO REFERENCIA'!U176</f>
        <v/>
      </c>
      <c r="V176" s="5" t="str">
        <f>+'EV PRECIO REFERENCIA'!W176</f>
        <v>NO CUMPLE</v>
      </c>
      <c r="W176" s="6">
        <f>+IF(V176="NO OFERTADO",0,IF(V176="NO CUMPLE EV TECNICA",0,IF(V176="NO CUMPLE",0,IF(V176="CUMPLE",('PRECIOS UNITARIOS'!$BB176*500)/U176))))</f>
        <v>0</v>
      </c>
      <c r="X176" s="6" t="str">
        <f>+'EV PRECIO REFERENCIA'!X176</f>
        <v/>
      </c>
      <c r="Y176" s="5" t="str">
        <f>+'EV PRECIO REFERENCIA'!Z176</f>
        <v>NO CUMPLE</v>
      </c>
      <c r="Z176" s="6">
        <f>+IF(Y176="NO OFERTADO",0,IF(Y176="NO CUMPLE EV TECNICA",0,IF(Y176="NO CUMPLE",0,IF(Y176="CUMPLE",('PRECIOS UNITARIOS'!$BB176*500)/X176))))</f>
        <v>0</v>
      </c>
      <c r="AA176" s="260" t="str">
        <f>+'PRECIOS UNITARIOS'!X176</f>
        <v/>
      </c>
      <c r="AB176" s="5" t="str">
        <f>+'EV PRECIO REFERENCIA'!AF176</f>
        <v>NO CUMPLE</v>
      </c>
      <c r="AC176" s="6">
        <f>+IF(AB176="NO OFERTADO",0,IF(AB176="NO CUMPLE EV TECNICA",0,IF(AB176="NO CUMPLE",0,IF(AB176="CUMPLE",('PRECIOS UNITARIOS'!$BB176*500)/AA176))))</f>
        <v>0</v>
      </c>
      <c r="AD176" s="5" t="str">
        <f>+'PRECIOS UNITARIOS'!Z176</f>
        <v/>
      </c>
      <c r="AE176" s="5" t="str">
        <f>+'EV PRECIO REFERENCIA'!AI176</f>
        <v>NO CUMPLE</v>
      </c>
      <c r="AF176" s="6">
        <f>+IF(AE176="NO OFERTADO",0,IF(AE176="NO CUMPLE EV TECNICA",0,IF(AE176="NO CUMPLE",0,IF(AE176="CUMPLE",('PRECIOS UNITARIOS'!$BB176*500)/AD176))))</f>
        <v>0</v>
      </c>
      <c r="AG176" s="5" t="str">
        <f>+'PRECIOS UNITARIOS'!AB176</f>
        <v/>
      </c>
      <c r="AH176" s="5" t="str">
        <f>+'EV PRECIO REFERENCIA'!AL176</f>
        <v>NO CUMPLE</v>
      </c>
      <c r="AI176" s="6">
        <f>+IF(AH176="NO OFERTADO",0,IF(AH176="NO CUMPLE EV TECNICA",0,IF(AH176="NO CUMPLE",0,IF(AH176="CUMPLE",('PRECIOS UNITARIOS'!$BB176*500)/AG176))))</f>
        <v>0</v>
      </c>
      <c r="AJ176" s="5" t="str">
        <f>+'PRECIOS UNITARIOS'!AD176</f>
        <v/>
      </c>
      <c r="AK176" s="5" t="str">
        <f>+'EV PRECIO REFERENCIA'!AO176</f>
        <v>NO CUMPLE</v>
      </c>
      <c r="AL176" s="6">
        <f>+IF(AK176="NO OFERTADO",0,IF(AK176="NO CUMPLE EV TECNICA",0,IF(AK176="NO CUMPLE",0,IF(AK176="CUMPLE",('PRECIOS UNITARIOS'!$BB176*500)/AJ176))))</f>
        <v>0</v>
      </c>
      <c r="AM176" s="5" t="str">
        <f>+'PRECIOS UNITARIOS'!AF176</f>
        <v/>
      </c>
      <c r="AN176" s="5" t="str">
        <f>+'EV PRECIO REFERENCIA'!AR176</f>
        <v>NO CUMPLE</v>
      </c>
      <c r="AO176" s="6">
        <f>+IF(AN176="NO OFERTADO",0,IF(AN176="NO CUMPLE EV TECNICA",0,IF(AN176="NO CUMPLE",0,IF(AN176="CUMPLE",('PRECIOS UNITARIOS'!$BB176*500)/AM176))))</f>
        <v>0</v>
      </c>
      <c r="AP176" s="5" t="str">
        <f>+'PRECIOS UNITARIOS'!AH176</f>
        <v/>
      </c>
      <c r="AQ176" s="5" t="str">
        <f>+'EV PRECIO REFERENCIA'!AU176</f>
        <v>NO CUMPLE</v>
      </c>
      <c r="AR176" s="6">
        <f>+IF(AQ176="NO OFERTADO",0,IF(AQ176="NO CUMPLE EV TECNICA",0,IF(AQ176="NO CUMPLE",0,IF(AQ176="CUMPLE",('PRECIOS UNITARIOS'!$BB176*500)/AP176))))</f>
        <v>0</v>
      </c>
      <c r="AS176" s="5" t="str">
        <f>+'PRECIOS UNITARIOS'!AJ176</f>
        <v/>
      </c>
      <c r="AT176" s="5" t="str">
        <f>+'EV PRECIO REFERENCIA'!AX176</f>
        <v>NO CUMPLE</v>
      </c>
      <c r="AU176" s="6">
        <f>+IF(AT176="NO OFERTADO",0,IF(AT176="NO CUMPLE EV TECNICA",0,IF(AT176="NO CUMPLE",0,IF(AT176="CUMPLE",('PRECIOS UNITARIOS'!$BB176*500)/AS176))))</f>
        <v>0</v>
      </c>
      <c r="AV176" s="5" t="str">
        <f>+'EV PRECIO REFERENCIA'!AY176</f>
        <v/>
      </c>
      <c r="AW176" s="5" t="str">
        <f>+'EV PRECIO REFERENCIA'!BA176</f>
        <v>NO CUMPLE</v>
      </c>
      <c r="AX176" s="6">
        <f>+IF(AW176="NO OFERTADO",0,IF(AW176="NO CUMPLE EV TECNICA",0,IF(AW176="NO CUMPLE",0,IF(AW176="CUMPLE",('PRECIOS UNITARIOS'!$BB176*500)/AV176))))</f>
        <v>0</v>
      </c>
      <c r="AY176" s="5" t="str">
        <f>+'EV PRECIO REFERENCIA'!BB176</f>
        <v/>
      </c>
      <c r="AZ176" s="5" t="str">
        <f>+'EV PRECIO REFERENCIA'!BD176</f>
        <v>NO CUMPLE</v>
      </c>
      <c r="BA176" s="6">
        <f>+IF(AZ176="NO OFERTADO",0,IF(AZ176="NO CUMPLE EV TECNICA",0,IF(AZ176="NO CUMPLE",0,IF(AZ176="CUMPLE",('PRECIOS UNITARIOS'!$BB176*500)/AY176))))</f>
        <v>0</v>
      </c>
      <c r="BB176" s="5" t="str">
        <f>+'PRECIOS UNITARIOS'!AP176</f>
        <v/>
      </c>
      <c r="BC176" s="5" t="str">
        <f>+'EV PRECIO REFERENCIA'!BG176</f>
        <v>NO CUMPLE</v>
      </c>
      <c r="BD176" s="6">
        <f>+IF(BC176="NO OFERTADO",0,IF(BC176="NO CUMPLE EV TECNICA",0,IF(BC176="NO CUMPLE",0,IF(BC176="CUMPLE",('PRECIOS UNITARIOS'!$BB176*500)/BB176))))</f>
        <v>0</v>
      </c>
      <c r="BE176" s="5" t="str">
        <f>+'PRECIOS UNITARIOS'!AR176</f>
        <v/>
      </c>
      <c r="BF176" s="5" t="str">
        <f>+'EV PRECIO REFERENCIA'!BJ176</f>
        <v>NO CUMPLE</v>
      </c>
      <c r="BG176" s="6">
        <f>+IF(BF176="NO OFERTADO",0,IF(BF176="NO CUMPLE EV TECNICA",0,IF(BF176="NO CUMPLE",0,IF(BF176="CUMPLE",('PRECIOS UNITARIOS'!$BB176*500)/BE176))))</f>
        <v>0</v>
      </c>
      <c r="BH176" s="5" t="str">
        <f>+'EV PRECIO REFERENCIA'!BK176</f>
        <v/>
      </c>
      <c r="BI176" s="5" t="str">
        <f>+'EV PRECIO REFERENCIA'!BM176</f>
        <v>NO CUMPLE</v>
      </c>
      <c r="BJ176" s="6">
        <f>+IF(BI176="NO OFERTADO",0,IF(BI176="NO CUMPLE EV TECNICA",0,IF(BI176="NO CUMPLE",0,IF(BI176="CUMPLE",('PRECIOS UNITARIOS'!$BB176*500)/BH176))))</f>
        <v>0</v>
      </c>
      <c r="BK176" s="5" t="str">
        <f>+'EV PRECIO REFERENCIA'!BQ176</f>
        <v/>
      </c>
      <c r="BL176" s="5" t="str">
        <f>+'EV PRECIO REFERENCIA'!BS176</f>
        <v>NO CUMPLE</v>
      </c>
      <c r="BM176" s="6">
        <f>+IF(BL176="NO OFERTADO",0,IF(BL176="NO CUMPLE EV TECNICA",0,IF(BL176="NO CUMPLE",0,IF(BL176="CUMPLE",('PRECIOS UNITARIOS'!$BB176*500)/BK176))))</f>
        <v>0</v>
      </c>
      <c r="BN176" s="5" t="str">
        <f>+'PRECIOS UNITARIOS'!AX176</f>
        <v/>
      </c>
      <c r="BO176" s="5" t="str">
        <f>+'EV PRECIO REFERENCIA'!BV176</f>
        <v>NO CUMPLE</v>
      </c>
      <c r="BP176" s="6">
        <f>+IF(BO176="NO OFERTADO",0,IF(BO176="NO CUMPLE EV TECNICA",0,IF(BO176="NO CUMPLE",0,IF(BO176="CUMPLE",('PRECIOS UNITARIOS'!$BB176*500)/BN176))))</f>
        <v>0</v>
      </c>
      <c r="BQ176" s="6">
        <f t="shared" si="19"/>
        <v>500</v>
      </c>
      <c r="BR176" s="6" t="s">
        <v>1029</v>
      </c>
      <c r="BS176" s="6">
        <f>MAX($K176,$N176,$T176,$AF176,$AI176,$AL176,$AO176,$AU176,$BD176,$BG176,$BP176,$AC176,$Z176,$W176,$BA176,$BM176,)</f>
        <v>0</v>
      </c>
      <c r="BT176" s="6" t="s">
        <v>1025</v>
      </c>
      <c r="BU176" s="6">
        <v>0</v>
      </c>
      <c r="BV176" s="6" t="s">
        <v>1023</v>
      </c>
      <c r="BW176" s="154" t="str">
        <f>+BR176</f>
        <v>RAFAEL ANTONIO SALAMANCA/DEPOSITOS DE DROGAS BOYACA</v>
      </c>
      <c r="BX176" s="3" t="e">
        <v>#N/A</v>
      </c>
    </row>
    <row r="177" spans="1:77" ht="25.5" x14ac:dyDescent="0.2">
      <c r="A177" s="18">
        <f t="shared" si="18"/>
        <v>168</v>
      </c>
      <c r="B177" s="22" t="str">
        <f>VLOOKUP(A177,'PRECIOS UNITARIOS'!A177:B508,2,0)</f>
        <v>DM1170</v>
      </c>
      <c r="C177" s="135" t="str">
        <f>VLOOKUP(A177,'PRECIOS UNITARIOS'!A177:C508,3,0)</f>
        <v>TUBO ENDOTRAQUEAL REFORZADO 6/5 C/B</v>
      </c>
      <c r="D177" s="18">
        <f>VLOOKUP(A177,'PRECIOS UNITARIOS'!A177:D508,4,0)</f>
        <v>1</v>
      </c>
      <c r="E177" s="23" t="str">
        <f>VLOOKUP(A177,'PRECIOS UNITARIOS'!A177:E508,5,0)</f>
        <v>UN</v>
      </c>
      <c r="F177" s="23">
        <f>VLOOKUP(A177,'PRECIOS UNITARIOS'!A177:F508,6,0)</f>
        <v>19028.099999999999</v>
      </c>
      <c r="G177" s="23">
        <f>VLOOKUP(A177,'PRECIOS UNITARIOS'!A177:G508,7,0)</f>
        <v>2</v>
      </c>
      <c r="H177" s="23">
        <f t="shared" si="20"/>
        <v>38056.199999999997</v>
      </c>
      <c r="I177" s="5" t="str">
        <f>+'EV PRECIO REFERENCIA'!I177</f>
        <v/>
      </c>
      <c r="J177" s="5" t="str">
        <f>+'EV PRECIO REFERENCIA'!K177</f>
        <v>NO CUMPLE</v>
      </c>
      <c r="K177" s="6">
        <f>+IF(J177="NO OFERTADO",0,IF(J177="NO CUMPLE EV TECNICA",0,IF(J177="NO CUMPLE",0,IF(J177="CUMPLE",('PRECIOS UNITARIOS'!$BB177*500)/I177))))</f>
        <v>0</v>
      </c>
      <c r="L177" s="5" t="str">
        <f>+'EV PRECIO REFERENCIA'!L177</f>
        <v/>
      </c>
      <c r="M177" s="5" t="str">
        <f>+'EV PRECIO REFERENCIA'!N177</f>
        <v>NO CUMPLE</v>
      </c>
      <c r="N177" s="6">
        <f>+IF(M177="NO OFERTADO",0,IF(M177="NO CUMPLE EV TECNICA",0,IF(M177="NO CUMPLE",0,IF(M177="CUMPLE",('PRECIOS UNITARIOS'!$BB177*500)/L177))))</f>
        <v>0</v>
      </c>
      <c r="O177" s="5" t="str">
        <f>+'PRECIOS UNITARIOS'!N177</f>
        <v/>
      </c>
      <c r="P177" s="5" t="str">
        <f>+'EV PRECIO REFERENCIA'!Q177</f>
        <v>NO CUMPLE</v>
      </c>
      <c r="Q177" s="6">
        <f>+IF(P177="NO OFERTADO",0,IF(P177="NO CUMPLE EV TECNICA",0,IF(P177="NO CUMPLE",0,IF(P177="CUMPLE",('PRECIOS UNITARIOS'!$BB177*500)/O177))))</f>
        <v>0</v>
      </c>
      <c r="R177" s="5" t="str">
        <f>+'PRECIOS UNITARIOS'!P177</f>
        <v/>
      </c>
      <c r="S177" s="5" t="str">
        <f>+'EV PRECIO REFERENCIA'!T177</f>
        <v>NO CUMPLE</v>
      </c>
      <c r="T177" s="6">
        <f>+IF(S177="NO OFERTADO",0,IF(S177="NO CUMPLE EV TECNICA",0,IF(S177="NO CUMPLE",0,IF(S177="CUMPLE",('PRECIOS UNITARIOS'!$BB177*500)/R177))))</f>
        <v>0</v>
      </c>
      <c r="U177" s="347">
        <f>+'EV PRECIO REFERENCIA'!U177</f>
        <v>19028</v>
      </c>
      <c r="V177" s="5" t="str">
        <f>+'EV PRECIO REFERENCIA'!W177</f>
        <v>CUMPLE</v>
      </c>
      <c r="W177" s="6">
        <f>+IF(V177="NO OFERTADO",0,IF(V177="NO CUMPLE EV TECNICA",0,IF(V177="NO CUMPLE",0,IF(V177="CUMPLE",('PRECIOS UNITARIOS'!$BB177*500)/U177))))</f>
        <v>500</v>
      </c>
      <c r="X177" s="6" t="str">
        <f>+'EV PRECIO REFERENCIA'!X177</f>
        <v/>
      </c>
      <c r="Y177" s="5" t="str">
        <f>+'EV PRECIO REFERENCIA'!Z177</f>
        <v>NO CUMPLE</v>
      </c>
      <c r="Z177" s="6">
        <f>+IF(Y177="NO OFERTADO",0,IF(Y177="NO CUMPLE EV TECNICA",0,IF(Y177="NO CUMPLE",0,IF(Y177="CUMPLE",('PRECIOS UNITARIOS'!$BB177*500)/X177))))</f>
        <v>0</v>
      </c>
      <c r="AA177" s="260" t="str">
        <f>+'PRECIOS UNITARIOS'!X177</f>
        <v/>
      </c>
      <c r="AB177" s="5" t="str">
        <f>+'EV PRECIO REFERENCIA'!AF177</f>
        <v>NO CUMPLE</v>
      </c>
      <c r="AC177" s="6">
        <f>+IF(AB177="NO OFERTADO",0,IF(AB177="NO CUMPLE EV TECNICA",0,IF(AB177="NO CUMPLE",0,IF(AB177="CUMPLE",('PRECIOS UNITARIOS'!$BB177*500)/AA177))))</f>
        <v>0</v>
      </c>
      <c r="AD177" s="5" t="str">
        <f>+'PRECIOS UNITARIOS'!Z177</f>
        <v/>
      </c>
      <c r="AE177" s="5" t="str">
        <f>+'EV PRECIO REFERENCIA'!AI177</f>
        <v>NO CUMPLE</v>
      </c>
      <c r="AF177" s="6">
        <f>+IF(AE177="NO OFERTADO",0,IF(AE177="NO CUMPLE EV TECNICA",0,IF(AE177="NO CUMPLE",0,IF(AE177="CUMPLE",('PRECIOS UNITARIOS'!$BB177*500)/AD177))))</f>
        <v>0</v>
      </c>
      <c r="AG177" s="5" t="str">
        <f>+'PRECIOS UNITARIOS'!AB177</f>
        <v/>
      </c>
      <c r="AH177" s="5" t="str">
        <f>+'EV PRECIO REFERENCIA'!AL177</f>
        <v>NO CUMPLE</v>
      </c>
      <c r="AI177" s="6">
        <f>+IF(AH177="NO OFERTADO",0,IF(AH177="NO CUMPLE EV TECNICA",0,IF(AH177="NO CUMPLE",0,IF(AH177="CUMPLE",('PRECIOS UNITARIOS'!$BB177*500)/AG177))))</f>
        <v>0</v>
      </c>
      <c r="AJ177" s="5" t="str">
        <f>+'PRECIOS UNITARIOS'!AD177</f>
        <v/>
      </c>
      <c r="AK177" s="5" t="str">
        <f>+'EV PRECIO REFERENCIA'!AO177</f>
        <v>NO CUMPLE</v>
      </c>
      <c r="AL177" s="6">
        <f>+IF(AK177="NO OFERTADO",0,IF(AK177="NO CUMPLE EV TECNICA",0,IF(AK177="NO CUMPLE",0,IF(AK177="CUMPLE",('PRECIOS UNITARIOS'!$BB177*500)/AJ177))))</f>
        <v>0</v>
      </c>
      <c r="AM177" s="5" t="str">
        <f>+'PRECIOS UNITARIOS'!AF177</f>
        <v/>
      </c>
      <c r="AN177" s="5" t="str">
        <f>+'EV PRECIO REFERENCIA'!AR177</f>
        <v>NO CUMPLE</v>
      </c>
      <c r="AO177" s="6">
        <f>+IF(AN177="NO OFERTADO",0,IF(AN177="NO CUMPLE EV TECNICA",0,IF(AN177="NO CUMPLE",0,IF(AN177="CUMPLE",('PRECIOS UNITARIOS'!$BB177*500)/AM177))))</f>
        <v>0</v>
      </c>
      <c r="AP177" s="5" t="str">
        <f>+'PRECIOS UNITARIOS'!AH177</f>
        <v/>
      </c>
      <c r="AQ177" s="5" t="str">
        <f>+'EV PRECIO REFERENCIA'!AU177</f>
        <v>NO CUMPLE</v>
      </c>
      <c r="AR177" s="6">
        <f>+IF(AQ177="NO OFERTADO",0,IF(AQ177="NO CUMPLE EV TECNICA",0,IF(AQ177="NO CUMPLE",0,IF(AQ177="CUMPLE",('PRECIOS UNITARIOS'!$BB177*500)/AP177))))</f>
        <v>0</v>
      </c>
      <c r="AS177" s="5" t="str">
        <f>+'PRECIOS UNITARIOS'!AJ177</f>
        <v/>
      </c>
      <c r="AT177" s="5" t="str">
        <f>+'EV PRECIO REFERENCIA'!AX177</f>
        <v>NO CUMPLE</v>
      </c>
      <c r="AU177" s="6">
        <f>+IF(AT177="NO OFERTADO",0,IF(AT177="NO CUMPLE EV TECNICA",0,IF(AT177="NO CUMPLE",0,IF(AT177="CUMPLE",('PRECIOS UNITARIOS'!$BB177*500)/AS177))))</f>
        <v>0</v>
      </c>
      <c r="AV177" s="5" t="str">
        <f>+'EV PRECIO REFERENCIA'!AY177</f>
        <v/>
      </c>
      <c r="AW177" s="5" t="str">
        <f>+'EV PRECIO REFERENCIA'!BA177</f>
        <v>NO CUMPLE</v>
      </c>
      <c r="AX177" s="6">
        <f>+IF(AW177="NO OFERTADO",0,IF(AW177="NO CUMPLE EV TECNICA",0,IF(AW177="NO CUMPLE",0,IF(AW177="CUMPLE",('PRECIOS UNITARIOS'!$BB177*500)/AV177))))</f>
        <v>0</v>
      </c>
      <c r="AY177" s="5" t="str">
        <f>+'EV PRECIO REFERENCIA'!BB177</f>
        <v/>
      </c>
      <c r="AZ177" s="5" t="str">
        <f>+'EV PRECIO REFERENCIA'!BD177</f>
        <v>NO CUMPLE</v>
      </c>
      <c r="BA177" s="6">
        <f>+IF(AZ177="NO OFERTADO",0,IF(AZ177="NO CUMPLE EV TECNICA",0,IF(AZ177="NO CUMPLE",0,IF(AZ177="CUMPLE",('PRECIOS UNITARIOS'!$BB177*500)/AY177))))</f>
        <v>0</v>
      </c>
      <c r="BB177" s="5" t="str">
        <f>+'PRECIOS UNITARIOS'!AP177</f>
        <v/>
      </c>
      <c r="BC177" s="5" t="str">
        <f>+'EV PRECIO REFERENCIA'!BG177</f>
        <v>NO CUMPLE</v>
      </c>
      <c r="BD177" s="6">
        <f>+IF(BC177="NO OFERTADO",0,IF(BC177="NO CUMPLE EV TECNICA",0,IF(BC177="NO CUMPLE",0,IF(BC177="CUMPLE",('PRECIOS UNITARIOS'!$BB177*500)/BB177))))</f>
        <v>0</v>
      </c>
      <c r="BE177" s="5" t="str">
        <f>+'PRECIOS UNITARIOS'!AR177</f>
        <v/>
      </c>
      <c r="BF177" s="5" t="str">
        <f>+'EV PRECIO REFERENCIA'!BJ177</f>
        <v>NO CUMPLE</v>
      </c>
      <c r="BG177" s="6">
        <f>+IF(BF177="NO OFERTADO",0,IF(BF177="NO CUMPLE EV TECNICA",0,IF(BF177="NO CUMPLE",0,IF(BF177="CUMPLE",('PRECIOS UNITARIOS'!$BB177*500)/BE177))))</f>
        <v>0</v>
      </c>
      <c r="BH177" s="5" t="str">
        <f>+'EV PRECIO REFERENCIA'!BK177</f>
        <v/>
      </c>
      <c r="BI177" s="5" t="str">
        <f>+'EV PRECIO REFERENCIA'!BM177</f>
        <v>NO CUMPLE</v>
      </c>
      <c r="BJ177" s="6">
        <f>+IF(BI177="NO OFERTADO",0,IF(BI177="NO CUMPLE EV TECNICA",0,IF(BI177="NO CUMPLE",0,IF(BI177="CUMPLE",('PRECIOS UNITARIOS'!$BB177*500)/BH177))))</f>
        <v>0</v>
      </c>
      <c r="BK177" s="5" t="str">
        <f>+'EV PRECIO REFERENCIA'!BQ177</f>
        <v/>
      </c>
      <c r="BL177" s="5" t="str">
        <f>+'EV PRECIO REFERENCIA'!BS177</f>
        <v>NO CUMPLE</v>
      </c>
      <c r="BM177" s="6">
        <f>+IF(BL177="NO OFERTADO",0,IF(BL177="NO CUMPLE EV TECNICA",0,IF(BL177="NO CUMPLE",0,IF(BL177="CUMPLE",('PRECIOS UNITARIOS'!$BB177*500)/BK177))))</f>
        <v>0</v>
      </c>
      <c r="BN177" s="5" t="str">
        <f>+'PRECIOS UNITARIOS'!AX177</f>
        <v/>
      </c>
      <c r="BO177" s="5" t="str">
        <f>+'EV PRECIO REFERENCIA'!BV177</f>
        <v>NO CUMPLE</v>
      </c>
      <c r="BP177" s="6">
        <f>+IF(BO177="NO OFERTADO",0,IF(BO177="NO CUMPLE EV TECNICA",0,IF(BO177="NO CUMPLE",0,IF(BO177="CUMPLE",('PRECIOS UNITARIOS'!$BB177*500)/BN177))))</f>
        <v>0</v>
      </c>
      <c r="BQ177" s="6">
        <f t="shared" si="19"/>
        <v>500</v>
      </c>
      <c r="BR177" s="6" t="s">
        <v>721</v>
      </c>
      <c r="BS177" s="6">
        <f t="shared" ref="BS177:BS182" si="23">MAX($K177,$N177,$Q177,$T177,$AF177,$AI177,$AL177,$AO177,$AU177,$BD177,$BG177,$BP177,$AC177,$Z177,$BA177,$BM177,)</f>
        <v>0</v>
      </c>
      <c r="BT177" s="6" t="s">
        <v>1025</v>
      </c>
      <c r="BU177" s="6">
        <v>0</v>
      </c>
      <c r="BV177" s="6" t="s">
        <v>1023</v>
      </c>
      <c r="BW177" s="154" t="s">
        <v>721</v>
      </c>
      <c r="BX177" s="3" t="e">
        <v>#N/A</v>
      </c>
      <c r="BY177" s="3"/>
    </row>
    <row r="178" spans="1:77" ht="25.5" x14ac:dyDescent="0.2">
      <c r="A178" s="18">
        <f t="shared" si="18"/>
        <v>169</v>
      </c>
      <c r="B178" s="22" t="str">
        <f>VLOOKUP(A178,'PRECIOS UNITARIOS'!A178:B509,2,0)</f>
        <v>DM1173</v>
      </c>
      <c r="C178" s="135" t="str">
        <f>VLOOKUP(A178,'PRECIOS UNITARIOS'!A178:C509,3,0)</f>
        <v>TUBO ENDOTRAQUEAL REFORZADO 8/0 C/B</v>
      </c>
      <c r="D178" s="18">
        <f>VLOOKUP(A178,'PRECIOS UNITARIOS'!A178:D509,4,0)</f>
        <v>1</v>
      </c>
      <c r="E178" s="23" t="str">
        <f>VLOOKUP(A178,'PRECIOS UNITARIOS'!A178:E509,5,0)</f>
        <v>UN</v>
      </c>
      <c r="F178" s="23">
        <f>VLOOKUP(A178,'PRECIOS UNITARIOS'!A178:F509,6,0)</f>
        <v>19028.099999999999</v>
      </c>
      <c r="G178" s="23">
        <f>VLOOKUP(A178,'PRECIOS UNITARIOS'!A178:G509,7,0)</f>
        <v>7</v>
      </c>
      <c r="H178" s="23">
        <f t="shared" si="20"/>
        <v>133196.69999999998</v>
      </c>
      <c r="I178" s="5" t="str">
        <f>+'EV PRECIO REFERENCIA'!I178</f>
        <v/>
      </c>
      <c r="J178" s="5" t="str">
        <f>+'EV PRECIO REFERENCIA'!K178</f>
        <v>NO CUMPLE</v>
      </c>
      <c r="K178" s="6">
        <f>+IF(J178="NO OFERTADO",0,IF(J178="NO CUMPLE EV TECNICA",0,IF(J178="NO CUMPLE",0,IF(J178="CUMPLE",('PRECIOS UNITARIOS'!$BB178*500)/I178))))</f>
        <v>0</v>
      </c>
      <c r="L178" s="5" t="str">
        <f>+'EV PRECIO REFERENCIA'!L178</f>
        <v/>
      </c>
      <c r="M178" s="5" t="str">
        <f>+'EV PRECIO REFERENCIA'!N178</f>
        <v>NO CUMPLE</v>
      </c>
      <c r="N178" s="6">
        <f>+IF(M178="NO OFERTADO",0,IF(M178="NO CUMPLE EV TECNICA",0,IF(M178="NO CUMPLE",0,IF(M178="CUMPLE",('PRECIOS UNITARIOS'!$BB178*500)/L178))))</f>
        <v>0</v>
      </c>
      <c r="O178" s="5" t="str">
        <f>+'PRECIOS UNITARIOS'!N178</f>
        <v/>
      </c>
      <c r="P178" s="5" t="str">
        <f>+'EV PRECIO REFERENCIA'!Q178</f>
        <v>NO CUMPLE</v>
      </c>
      <c r="Q178" s="6">
        <f>+IF(P178="NO OFERTADO",0,IF(P178="NO CUMPLE EV TECNICA",0,IF(P178="NO CUMPLE",0,IF(P178="CUMPLE",('PRECIOS UNITARIOS'!$BB178*500)/O178))))</f>
        <v>0</v>
      </c>
      <c r="R178" s="5" t="str">
        <f>+'PRECIOS UNITARIOS'!P178</f>
        <v/>
      </c>
      <c r="S178" s="5" t="str">
        <f>+'EV PRECIO REFERENCIA'!T178</f>
        <v>NO CUMPLE</v>
      </c>
      <c r="T178" s="6">
        <f>+IF(S178="NO OFERTADO",0,IF(S178="NO CUMPLE EV TECNICA",0,IF(S178="NO CUMPLE",0,IF(S178="CUMPLE",('PRECIOS UNITARIOS'!$BB178*500)/R178))))</f>
        <v>0</v>
      </c>
      <c r="U178" s="347">
        <f>+'EV PRECIO REFERENCIA'!U178</f>
        <v>19028</v>
      </c>
      <c r="V178" s="5" t="str">
        <f>+'EV PRECIO REFERENCIA'!W178</f>
        <v>CUMPLE</v>
      </c>
      <c r="W178" s="6">
        <f>+IF(V178="NO OFERTADO",0,IF(V178="NO CUMPLE EV TECNICA",0,IF(V178="NO CUMPLE",0,IF(V178="CUMPLE",('PRECIOS UNITARIOS'!$BB178*500)/U178))))</f>
        <v>500</v>
      </c>
      <c r="X178" s="6" t="str">
        <f>+'EV PRECIO REFERENCIA'!X178</f>
        <v/>
      </c>
      <c r="Y178" s="5" t="str">
        <f>+'EV PRECIO REFERENCIA'!Z178</f>
        <v>NO CUMPLE</v>
      </c>
      <c r="Z178" s="6">
        <f>+IF(Y178="NO OFERTADO",0,IF(Y178="NO CUMPLE EV TECNICA",0,IF(Y178="NO CUMPLE",0,IF(Y178="CUMPLE",('PRECIOS UNITARIOS'!$BB178*500)/X178))))</f>
        <v>0</v>
      </c>
      <c r="AA178" s="260" t="str">
        <f>+'PRECIOS UNITARIOS'!X178</f>
        <v/>
      </c>
      <c r="AB178" s="5" t="str">
        <f>+'EV PRECIO REFERENCIA'!AF178</f>
        <v>NO CUMPLE</v>
      </c>
      <c r="AC178" s="6">
        <f>+IF(AB178="NO OFERTADO",0,IF(AB178="NO CUMPLE EV TECNICA",0,IF(AB178="NO CUMPLE",0,IF(AB178="CUMPLE",('PRECIOS UNITARIOS'!$BB178*500)/AA178))))</f>
        <v>0</v>
      </c>
      <c r="AD178" s="5" t="str">
        <f>+'PRECIOS UNITARIOS'!Z178</f>
        <v/>
      </c>
      <c r="AE178" s="5" t="str">
        <f>+'EV PRECIO REFERENCIA'!AI178</f>
        <v>NO CUMPLE</v>
      </c>
      <c r="AF178" s="6">
        <f>+IF(AE178="NO OFERTADO",0,IF(AE178="NO CUMPLE EV TECNICA",0,IF(AE178="NO CUMPLE",0,IF(AE178="CUMPLE",('PRECIOS UNITARIOS'!$BB178*500)/AD178))))</f>
        <v>0</v>
      </c>
      <c r="AG178" s="5" t="str">
        <f>+'PRECIOS UNITARIOS'!AB178</f>
        <v/>
      </c>
      <c r="AH178" s="5" t="str">
        <f>+'EV PRECIO REFERENCIA'!AL178</f>
        <v>NO CUMPLE</v>
      </c>
      <c r="AI178" s="6">
        <f>+IF(AH178="NO OFERTADO",0,IF(AH178="NO CUMPLE EV TECNICA",0,IF(AH178="NO CUMPLE",0,IF(AH178="CUMPLE",('PRECIOS UNITARIOS'!$BB178*500)/AG178))))</f>
        <v>0</v>
      </c>
      <c r="AJ178" s="5" t="str">
        <f>+'PRECIOS UNITARIOS'!AD178</f>
        <v/>
      </c>
      <c r="AK178" s="5" t="str">
        <f>+'EV PRECIO REFERENCIA'!AO178</f>
        <v>NO CUMPLE</v>
      </c>
      <c r="AL178" s="6">
        <f>+IF(AK178="NO OFERTADO",0,IF(AK178="NO CUMPLE EV TECNICA",0,IF(AK178="NO CUMPLE",0,IF(AK178="CUMPLE",('PRECIOS UNITARIOS'!$BB178*500)/AJ178))))</f>
        <v>0</v>
      </c>
      <c r="AM178" s="5" t="str">
        <f>+'PRECIOS UNITARIOS'!AF178</f>
        <v/>
      </c>
      <c r="AN178" s="5" t="str">
        <f>+'EV PRECIO REFERENCIA'!AR178</f>
        <v>NO CUMPLE</v>
      </c>
      <c r="AO178" s="6">
        <f>+IF(AN178="NO OFERTADO",0,IF(AN178="NO CUMPLE EV TECNICA",0,IF(AN178="NO CUMPLE",0,IF(AN178="CUMPLE",('PRECIOS UNITARIOS'!$BB178*500)/AM178))))</f>
        <v>0</v>
      </c>
      <c r="AP178" s="5" t="str">
        <f>+'PRECIOS UNITARIOS'!AH178</f>
        <v/>
      </c>
      <c r="AQ178" s="5" t="str">
        <f>+'EV PRECIO REFERENCIA'!AU178</f>
        <v>NO CUMPLE</v>
      </c>
      <c r="AR178" s="6">
        <f>+IF(AQ178="NO OFERTADO",0,IF(AQ178="NO CUMPLE EV TECNICA",0,IF(AQ178="NO CUMPLE",0,IF(AQ178="CUMPLE",('PRECIOS UNITARIOS'!$BB178*500)/AP178))))</f>
        <v>0</v>
      </c>
      <c r="AS178" s="5" t="str">
        <f>+'PRECIOS UNITARIOS'!AJ178</f>
        <v/>
      </c>
      <c r="AT178" s="5" t="str">
        <f>+'EV PRECIO REFERENCIA'!AX178</f>
        <v>NO CUMPLE</v>
      </c>
      <c r="AU178" s="6">
        <f>+IF(AT178="NO OFERTADO",0,IF(AT178="NO CUMPLE EV TECNICA",0,IF(AT178="NO CUMPLE",0,IF(AT178="CUMPLE",('PRECIOS UNITARIOS'!$BB178*500)/AS178))))</f>
        <v>0</v>
      </c>
      <c r="AV178" s="5" t="str">
        <f>+'EV PRECIO REFERENCIA'!AY178</f>
        <v/>
      </c>
      <c r="AW178" s="5" t="str">
        <f>+'EV PRECIO REFERENCIA'!BA178</f>
        <v>NO CUMPLE</v>
      </c>
      <c r="AX178" s="6">
        <f>+IF(AW178="NO OFERTADO",0,IF(AW178="NO CUMPLE EV TECNICA",0,IF(AW178="NO CUMPLE",0,IF(AW178="CUMPLE",('PRECIOS UNITARIOS'!$BB178*500)/AV178))))</f>
        <v>0</v>
      </c>
      <c r="AY178" s="5" t="str">
        <f>+'EV PRECIO REFERENCIA'!BB178</f>
        <v/>
      </c>
      <c r="AZ178" s="5" t="str">
        <f>+'EV PRECIO REFERENCIA'!BD178</f>
        <v>NO CUMPLE</v>
      </c>
      <c r="BA178" s="6">
        <f>+IF(AZ178="NO OFERTADO",0,IF(AZ178="NO CUMPLE EV TECNICA",0,IF(AZ178="NO CUMPLE",0,IF(AZ178="CUMPLE",('PRECIOS UNITARIOS'!$BB178*500)/AY178))))</f>
        <v>0</v>
      </c>
      <c r="BB178" s="5" t="str">
        <f>+'PRECIOS UNITARIOS'!AP178</f>
        <v/>
      </c>
      <c r="BC178" s="5" t="str">
        <f>+'EV PRECIO REFERENCIA'!BG178</f>
        <v>NO CUMPLE</v>
      </c>
      <c r="BD178" s="6">
        <f>+IF(BC178="NO OFERTADO",0,IF(BC178="NO CUMPLE EV TECNICA",0,IF(BC178="NO CUMPLE",0,IF(BC178="CUMPLE",('PRECIOS UNITARIOS'!$BB178*500)/BB178))))</f>
        <v>0</v>
      </c>
      <c r="BE178" s="5" t="str">
        <f>+'PRECIOS UNITARIOS'!AR178</f>
        <v/>
      </c>
      <c r="BF178" s="5" t="str">
        <f>+'EV PRECIO REFERENCIA'!BJ178</f>
        <v>NO CUMPLE</v>
      </c>
      <c r="BG178" s="6">
        <f>+IF(BF178="NO OFERTADO",0,IF(BF178="NO CUMPLE EV TECNICA",0,IF(BF178="NO CUMPLE",0,IF(BF178="CUMPLE",('PRECIOS UNITARIOS'!$BB178*500)/BE178))))</f>
        <v>0</v>
      </c>
      <c r="BH178" s="5" t="str">
        <f>+'EV PRECIO REFERENCIA'!BK178</f>
        <v/>
      </c>
      <c r="BI178" s="5" t="str">
        <f>+'EV PRECIO REFERENCIA'!BM178</f>
        <v>NO CUMPLE</v>
      </c>
      <c r="BJ178" s="6">
        <f>+IF(BI178="NO OFERTADO",0,IF(BI178="NO CUMPLE EV TECNICA",0,IF(BI178="NO CUMPLE",0,IF(BI178="CUMPLE",('PRECIOS UNITARIOS'!$BB178*500)/BH178))))</f>
        <v>0</v>
      </c>
      <c r="BK178" s="5" t="str">
        <f>+'EV PRECIO REFERENCIA'!BQ178</f>
        <v/>
      </c>
      <c r="BL178" s="5" t="str">
        <f>+'EV PRECIO REFERENCIA'!BS178</f>
        <v>NO CUMPLE</v>
      </c>
      <c r="BM178" s="6">
        <f>+IF(BL178="NO OFERTADO",0,IF(BL178="NO CUMPLE EV TECNICA",0,IF(BL178="NO CUMPLE",0,IF(BL178="CUMPLE",('PRECIOS UNITARIOS'!$BB178*500)/BK178))))</f>
        <v>0</v>
      </c>
      <c r="BN178" s="5" t="str">
        <f>+'PRECIOS UNITARIOS'!AX178</f>
        <v/>
      </c>
      <c r="BO178" s="5" t="str">
        <f>+'EV PRECIO REFERENCIA'!BV178</f>
        <v>NO CUMPLE</v>
      </c>
      <c r="BP178" s="6">
        <f>+IF(BO178="NO OFERTADO",0,IF(BO178="NO CUMPLE EV TECNICA",0,IF(BO178="NO CUMPLE",0,IF(BO178="CUMPLE",('PRECIOS UNITARIOS'!$BB178*500)/BN178))))</f>
        <v>0</v>
      </c>
      <c r="BQ178" s="6">
        <f t="shared" si="19"/>
        <v>500</v>
      </c>
      <c r="BR178" s="6" t="s">
        <v>721</v>
      </c>
      <c r="BS178" s="6">
        <f t="shared" si="23"/>
        <v>0</v>
      </c>
      <c r="BT178" s="6" t="s">
        <v>1025</v>
      </c>
      <c r="BU178" s="6">
        <v>0</v>
      </c>
      <c r="BV178" s="6" t="s">
        <v>1023</v>
      </c>
      <c r="BW178" s="154" t="s">
        <v>721</v>
      </c>
      <c r="BX178" s="3" t="e">
        <v>#N/A</v>
      </c>
      <c r="BY178" s="3"/>
    </row>
    <row r="179" spans="1:77" ht="25.5" x14ac:dyDescent="0.2">
      <c r="A179" s="18">
        <f t="shared" si="18"/>
        <v>170</v>
      </c>
      <c r="B179" s="22" t="str">
        <f>VLOOKUP(A179,'PRECIOS UNITARIOS'!A179:B510,2,0)</f>
        <v>DM1333</v>
      </c>
      <c r="C179" s="135" t="str">
        <f>VLOOKUP(A179,'PRECIOS UNITARIOS'!A179:C510,3,0)</f>
        <v>TUBO ENDOTRAQUEAL REFORZADO CON BALON N 8.5</v>
      </c>
      <c r="D179" s="18">
        <f>VLOOKUP(A179,'PRECIOS UNITARIOS'!A179:D510,4,0)</f>
        <v>1</v>
      </c>
      <c r="E179" s="23" t="str">
        <f>VLOOKUP(A179,'PRECIOS UNITARIOS'!A179:E510,5,0)</f>
        <v>UN</v>
      </c>
      <c r="F179" s="23">
        <f>VLOOKUP(A179,'PRECIOS UNITARIOS'!A179:F510,6,0)</f>
        <v>19028.099999999999</v>
      </c>
      <c r="G179" s="23">
        <f>VLOOKUP(A179,'PRECIOS UNITARIOS'!A179:G510,7,0)</f>
        <v>1</v>
      </c>
      <c r="H179" s="23">
        <f t="shared" si="20"/>
        <v>19028.099999999999</v>
      </c>
      <c r="I179" s="5" t="str">
        <f>+'EV PRECIO REFERENCIA'!I179</f>
        <v/>
      </c>
      <c r="J179" s="5" t="str">
        <f>+'EV PRECIO REFERENCIA'!K179</f>
        <v>NO CUMPLE</v>
      </c>
      <c r="K179" s="6">
        <f>+IF(J179="NO OFERTADO",0,IF(J179="NO CUMPLE EV TECNICA",0,IF(J179="NO CUMPLE",0,IF(J179="CUMPLE",('PRECIOS UNITARIOS'!$BB179*500)/I179))))</f>
        <v>0</v>
      </c>
      <c r="L179" s="5" t="str">
        <f>+'EV PRECIO REFERENCIA'!L179</f>
        <v/>
      </c>
      <c r="M179" s="5" t="str">
        <f>+'EV PRECIO REFERENCIA'!N179</f>
        <v>NO CUMPLE</v>
      </c>
      <c r="N179" s="6">
        <f>+IF(M179="NO OFERTADO",0,IF(M179="NO CUMPLE EV TECNICA",0,IF(M179="NO CUMPLE",0,IF(M179="CUMPLE",('PRECIOS UNITARIOS'!$BB179*500)/L179))))</f>
        <v>0</v>
      </c>
      <c r="O179" s="5" t="str">
        <f>+'PRECIOS UNITARIOS'!N179</f>
        <v/>
      </c>
      <c r="P179" s="5" t="str">
        <f>+'EV PRECIO REFERENCIA'!Q179</f>
        <v>NO CUMPLE</v>
      </c>
      <c r="Q179" s="6">
        <f>+IF(P179="NO OFERTADO",0,IF(P179="NO CUMPLE EV TECNICA",0,IF(P179="NO CUMPLE",0,IF(P179="CUMPLE",('PRECIOS UNITARIOS'!$BB179*500)/O179))))</f>
        <v>0</v>
      </c>
      <c r="R179" s="5" t="str">
        <f>+'PRECIOS UNITARIOS'!P179</f>
        <v/>
      </c>
      <c r="S179" s="5" t="str">
        <f>+'EV PRECIO REFERENCIA'!T179</f>
        <v>NO CUMPLE</v>
      </c>
      <c r="T179" s="6">
        <f>+IF(S179="NO OFERTADO",0,IF(S179="NO CUMPLE EV TECNICA",0,IF(S179="NO CUMPLE",0,IF(S179="CUMPLE",('PRECIOS UNITARIOS'!$BB179*500)/R179))))</f>
        <v>0</v>
      </c>
      <c r="U179" s="347">
        <f>+'EV PRECIO REFERENCIA'!U179</f>
        <v>19028</v>
      </c>
      <c r="V179" s="5" t="str">
        <f>+'EV PRECIO REFERENCIA'!W179</f>
        <v>CUMPLE</v>
      </c>
      <c r="W179" s="6">
        <f>+IF(V179="NO OFERTADO",0,IF(V179="NO CUMPLE EV TECNICA",0,IF(V179="NO CUMPLE",0,IF(V179="CUMPLE",('PRECIOS UNITARIOS'!$BB179*500)/U179))))</f>
        <v>500</v>
      </c>
      <c r="X179" s="6" t="str">
        <f>+'EV PRECIO REFERENCIA'!X179</f>
        <v/>
      </c>
      <c r="Y179" s="5" t="str">
        <f>+'EV PRECIO REFERENCIA'!Z179</f>
        <v>NO CUMPLE</v>
      </c>
      <c r="Z179" s="6">
        <f>+IF(Y179="NO OFERTADO",0,IF(Y179="NO CUMPLE EV TECNICA",0,IF(Y179="NO CUMPLE",0,IF(Y179="CUMPLE",('PRECIOS UNITARIOS'!$BB179*500)/X179))))</f>
        <v>0</v>
      </c>
      <c r="AA179" s="260" t="str">
        <f>+'PRECIOS UNITARIOS'!X179</f>
        <v/>
      </c>
      <c r="AB179" s="5" t="str">
        <f>+'EV PRECIO REFERENCIA'!AF179</f>
        <v>NO CUMPLE</v>
      </c>
      <c r="AC179" s="6">
        <f>+IF(AB179="NO OFERTADO",0,IF(AB179="NO CUMPLE EV TECNICA",0,IF(AB179="NO CUMPLE",0,IF(AB179="CUMPLE",('PRECIOS UNITARIOS'!$BB179*500)/AA179))))</f>
        <v>0</v>
      </c>
      <c r="AD179" s="5" t="str">
        <f>+'PRECIOS UNITARIOS'!Z179</f>
        <v/>
      </c>
      <c r="AE179" s="5" t="str">
        <f>+'EV PRECIO REFERENCIA'!AI179</f>
        <v>NO CUMPLE</v>
      </c>
      <c r="AF179" s="6">
        <f>+IF(AE179="NO OFERTADO",0,IF(AE179="NO CUMPLE EV TECNICA",0,IF(AE179="NO CUMPLE",0,IF(AE179="CUMPLE",('PRECIOS UNITARIOS'!$BB179*500)/AD179))))</f>
        <v>0</v>
      </c>
      <c r="AG179" s="5" t="str">
        <f>+'PRECIOS UNITARIOS'!AB179</f>
        <v/>
      </c>
      <c r="AH179" s="5" t="str">
        <f>+'EV PRECIO REFERENCIA'!AL179</f>
        <v>NO CUMPLE</v>
      </c>
      <c r="AI179" s="6">
        <f>+IF(AH179="NO OFERTADO",0,IF(AH179="NO CUMPLE EV TECNICA",0,IF(AH179="NO CUMPLE",0,IF(AH179="CUMPLE",('PRECIOS UNITARIOS'!$BB179*500)/AG179))))</f>
        <v>0</v>
      </c>
      <c r="AJ179" s="5" t="str">
        <f>+'PRECIOS UNITARIOS'!AD179</f>
        <v/>
      </c>
      <c r="AK179" s="5" t="str">
        <f>+'EV PRECIO REFERENCIA'!AO179</f>
        <v>NO CUMPLE</v>
      </c>
      <c r="AL179" s="6">
        <f>+IF(AK179="NO OFERTADO",0,IF(AK179="NO CUMPLE EV TECNICA",0,IF(AK179="NO CUMPLE",0,IF(AK179="CUMPLE",('PRECIOS UNITARIOS'!$BB179*500)/AJ179))))</f>
        <v>0</v>
      </c>
      <c r="AM179" s="5" t="str">
        <f>+'PRECIOS UNITARIOS'!AF179</f>
        <v/>
      </c>
      <c r="AN179" s="5" t="str">
        <f>+'EV PRECIO REFERENCIA'!AR179</f>
        <v>NO CUMPLE</v>
      </c>
      <c r="AO179" s="6">
        <f>+IF(AN179="NO OFERTADO",0,IF(AN179="NO CUMPLE EV TECNICA",0,IF(AN179="NO CUMPLE",0,IF(AN179="CUMPLE",('PRECIOS UNITARIOS'!$BB179*500)/AM179))))</f>
        <v>0</v>
      </c>
      <c r="AP179" s="5" t="str">
        <f>+'PRECIOS UNITARIOS'!AH179</f>
        <v/>
      </c>
      <c r="AQ179" s="5" t="str">
        <f>+'EV PRECIO REFERENCIA'!AU179</f>
        <v>NO CUMPLE</v>
      </c>
      <c r="AR179" s="6">
        <f>+IF(AQ179="NO OFERTADO",0,IF(AQ179="NO CUMPLE EV TECNICA",0,IF(AQ179="NO CUMPLE",0,IF(AQ179="CUMPLE",('PRECIOS UNITARIOS'!$BB179*500)/AP179))))</f>
        <v>0</v>
      </c>
      <c r="AS179" s="5" t="str">
        <f>+'PRECIOS UNITARIOS'!AJ179</f>
        <v/>
      </c>
      <c r="AT179" s="5" t="str">
        <f>+'EV PRECIO REFERENCIA'!AX179</f>
        <v>NO CUMPLE</v>
      </c>
      <c r="AU179" s="6">
        <f>+IF(AT179="NO OFERTADO",0,IF(AT179="NO CUMPLE EV TECNICA",0,IF(AT179="NO CUMPLE",0,IF(AT179="CUMPLE",('PRECIOS UNITARIOS'!$BB179*500)/AS179))))</f>
        <v>0</v>
      </c>
      <c r="AV179" s="5" t="str">
        <f>+'EV PRECIO REFERENCIA'!AY179</f>
        <v/>
      </c>
      <c r="AW179" s="5" t="str">
        <f>+'EV PRECIO REFERENCIA'!BA179</f>
        <v>NO CUMPLE</v>
      </c>
      <c r="AX179" s="6">
        <f>+IF(AW179="NO OFERTADO",0,IF(AW179="NO CUMPLE EV TECNICA",0,IF(AW179="NO CUMPLE",0,IF(AW179="CUMPLE",('PRECIOS UNITARIOS'!$BB179*500)/AV179))))</f>
        <v>0</v>
      </c>
      <c r="AY179" s="5" t="str">
        <f>+'EV PRECIO REFERENCIA'!BB179</f>
        <v/>
      </c>
      <c r="AZ179" s="5" t="str">
        <f>+'EV PRECIO REFERENCIA'!BD179</f>
        <v>NO CUMPLE</v>
      </c>
      <c r="BA179" s="6">
        <f>+IF(AZ179="NO OFERTADO",0,IF(AZ179="NO CUMPLE EV TECNICA",0,IF(AZ179="NO CUMPLE",0,IF(AZ179="CUMPLE",('PRECIOS UNITARIOS'!$BB179*500)/AY179))))</f>
        <v>0</v>
      </c>
      <c r="BB179" s="5" t="str">
        <f>+'PRECIOS UNITARIOS'!AP179</f>
        <v/>
      </c>
      <c r="BC179" s="5" t="str">
        <f>+'EV PRECIO REFERENCIA'!BG179</f>
        <v>NO CUMPLE</v>
      </c>
      <c r="BD179" s="6">
        <f>+IF(BC179="NO OFERTADO",0,IF(BC179="NO CUMPLE EV TECNICA",0,IF(BC179="NO CUMPLE",0,IF(BC179="CUMPLE",('PRECIOS UNITARIOS'!$BB179*500)/BB179))))</f>
        <v>0</v>
      </c>
      <c r="BE179" s="5" t="str">
        <f>+'PRECIOS UNITARIOS'!AR179</f>
        <v/>
      </c>
      <c r="BF179" s="5" t="str">
        <f>+'EV PRECIO REFERENCIA'!BJ179</f>
        <v>NO CUMPLE</v>
      </c>
      <c r="BG179" s="6">
        <f>+IF(BF179="NO OFERTADO",0,IF(BF179="NO CUMPLE EV TECNICA",0,IF(BF179="NO CUMPLE",0,IF(BF179="CUMPLE",('PRECIOS UNITARIOS'!$BB179*500)/BE179))))</f>
        <v>0</v>
      </c>
      <c r="BH179" s="5" t="str">
        <f>+'EV PRECIO REFERENCIA'!BK179</f>
        <v/>
      </c>
      <c r="BI179" s="5" t="str">
        <f>+'EV PRECIO REFERENCIA'!BM179</f>
        <v>NO CUMPLE</v>
      </c>
      <c r="BJ179" s="6">
        <f>+IF(BI179="NO OFERTADO",0,IF(BI179="NO CUMPLE EV TECNICA",0,IF(BI179="NO CUMPLE",0,IF(BI179="CUMPLE",('PRECIOS UNITARIOS'!$BB179*500)/BH179))))</f>
        <v>0</v>
      </c>
      <c r="BK179" s="5" t="str">
        <f>+'EV PRECIO REFERENCIA'!BQ179</f>
        <v/>
      </c>
      <c r="BL179" s="5" t="str">
        <f>+'EV PRECIO REFERENCIA'!BS179</f>
        <v>NO CUMPLE</v>
      </c>
      <c r="BM179" s="6">
        <f>+IF(BL179="NO OFERTADO",0,IF(BL179="NO CUMPLE EV TECNICA",0,IF(BL179="NO CUMPLE",0,IF(BL179="CUMPLE",('PRECIOS UNITARIOS'!$BB179*500)/BK179))))</f>
        <v>0</v>
      </c>
      <c r="BN179" s="5" t="str">
        <f>+'PRECIOS UNITARIOS'!AX179</f>
        <v/>
      </c>
      <c r="BO179" s="5" t="str">
        <f>+'EV PRECIO REFERENCIA'!BV179</f>
        <v>NO CUMPLE</v>
      </c>
      <c r="BP179" s="6">
        <f>+IF(BO179="NO OFERTADO",0,IF(BO179="NO CUMPLE EV TECNICA",0,IF(BO179="NO CUMPLE",0,IF(BO179="CUMPLE",('PRECIOS UNITARIOS'!$BB179*500)/BN179))))</f>
        <v>0</v>
      </c>
      <c r="BQ179" s="6">
        <f t="shared" si="19"/>
        <v>500</v>
      </c>
      <c r="BR179" s="6" t="s">
        <v>721</v>
      </c>
      <c r="BS179" s="6">
        <f t="shared" si="23"/>
        <v>0</v>
      </c>
      <c r="BT179" s="6" t="s">
        <v>1025</v>
      </c>
      <c r="BU179" s="6">
        <v>0</v>
      </c>
      <c r="BV179" s="6" t="s">
        <v>1023</v>
      </c>
      <c r="BW179" s="154" t="s">
        <v>721</v>
      </c>
      <c r="BX179" s="3" t="e">
        <v>#N/A</v>
      </c>
      <c r="BY179" s="3"/>
    </row>
    <row r="180" spans="1:77" ht="25.5" x14ac:dyDescent="0.2">
      <c r="A180" s="18">
        <f t="shared" si="18"/>
        <v>171</v>
      </c>
      <c r="B180" s="22" t="str">
        <f>VLOOKUP(A180,'PRECIOS UNITARIOS'!A180:B511,2,0)</f>
        <v>DM1172</v>
      </c>
      <c r="C180" s="135" t="str">
        <f>VLOOKUP(A180,'PRECIOS UNITARIOS'!A180:C511,3,0)</f>
        <v>TUBO ENDOTRAQUEAL REFORZADO 7/5 C/B</v>
      </c>
      <c r="D180" s="18">
        <f>VLOOKUP(A180,'PRECIOS UNITARIOS'!A180:D511,4,0)</f>
        <v>1</v>
      </c>
      <c r="E180" s="23" t="str">
        <f>VLOOKUP(A180,'PRECIOS UNITARIOS'!A180:E511,5,0)</f>
        <v>UN</v>
      </c>
      <c r="F180" s="23">
        <f>VLOOKUP(A180,'PRECIOS UNITARIOS'!A180:F511,6,0)</f>
        <v>19028.099999999999</v>
      </c>
      <c r="G180" s="23">
        <f>VLOOKUP(A180,'PRECIOS UNITARIOS'!A180:G511,7,0)</f>
        <v>10</v>
      </c>
      <c r="H180" s="23">
        <f t="shared" si="20"/>
        <v>190281</v>
      </c>
      <c r="I180" s="5" t="str">
        <f>+'EV PRECIO REFERENCIA'!I180</f>
        <v/>
      </c>
      <c r="J180" s="5" t="str">
        <f>+'EV PRECIO REFERENCIA'!K180</f>
        <v>NO CUMPLE</v>
      </c>
      <c r="K180" s="6">
        <f>+IF(J180="NO OFERTADO",0,IF(J180="NO CUMPLE EV TECNICA",0,IF(J180="NO CUMPLE",0,IF(J180="CUMPLE",('PRECIOS UNITARIOS'!$BB180*500)/I180))))</f>
        <v>0</v>
      </c>
      <c r="L180" s="5" t="str">
        <f>+'EV PRECIO REFERENCIA'!L180</f>
        <v/>
      </c>
      <c r="M180" s="5" t="str">
        <f>+'EV PRECIO REFERENCIA'!N180</f>
        <v>NO CUMPLE</v>
      </c>
      <c r="N180" s="6">
        <f>+IF(M180="NO OFERTADO",0,IF(M180="NO CUMPLE EV TECNICA",0,IF(M180="NO CUMPLE",0,IF(M180="CUMPLE",('PRECIOS UNITARIOS'!$BB180*500)/L180))))</f>
        <v>0</v>
      </c>
      <c r="O180" s="5" t="str">
        <f>+'PRECIOS UNITARIOS'!N180</f>
        <v/>
      </c>
      <c r="P180" s="5" t="str">
        <f>+'EV PRECIO REFERENCIA'!Q180</f>
        <v>NO CUMPLE</v>
      </c>
      <c r="Q180" s="6">
        <f>+IF(P180="NO OFERTADO",0,IF(P180="NO CUMPLE EV TECNICA",0,IF(P180="NO CUMPLE",0,IF(P180="CUMPLE",('PRECIOS UNITARIOS'!$BB180*500)/O180))))</f>
        <v>0</v>
      </c>
      <c r="R180" s="5" t="str">
        <f>+'PRECIOS UNITARIOS'!P180</f>
        <v/>
      </c>
      <c r="S180" s="5" t="str">
        <f>+'EV PRECIO REFERENCIA'!T180</f>
        <v>NO CUMPLE</v>
      </c>
      <c r="T180" s="6">
        <f>+IF(S180="NO OFERTADO",0,IF(S180="NO CUMPLE EV TECNICA",0,IF(S180="NO CUMPLE",0,IF(S180="CUMPLE",('PRECIOS UNITARIOS'!$BB180*500)/R180))))</f>
        <v>0</v>
      </c>
      <c r="U180" s="347">
        <f>+'EV PRECIO REFERENCIA'!U180</f>
        <v>19028</v>
      </c>
      <c r="V180" s="5" t="str">
        <f>+'EV PRECIO REFERENCIA'!W180</f>
        <v>CUMPLE</v>
      </c>
      <c r="W180" s="6">
        <f>+IF(V180="NO OFERTADO",0,IF(V180="NO CUMPLE EV TECNICA",0,IF(V180="NO CUMPLE",0,IF(V180="CUMPLE",('PRECIOS UNITARIOS'!$BB180*500)/U180))))</f>
        <v>500</v>
      </c>
      <c r="X180" s="6" t="str">
        <f>+'EV PRECIO REFERENCIA'!X180</f>
        <v/>
      </c>
      <c r="Y180" s="5" t="str">
        <f>+'EV PRECIO REFERENCIA'!Z180</f>
        <v>NO CUMPLE</v>
      </c>
      <c r="Z180" s="6">
        <f>+IF(Y180="NO OFERTADO",0,IF(Y180="NO CUMPLE EV TECNICA",0,IF(Y180="NO CUMPLE",0,IF(Y180="CUMPLE",('PRECIOS UNITARIOS'!$BB180*500)/X180))))</f>
        <v>0</v>
      </c>
      <c r="AA180" s="260" t="str">
        <f>+'PRECIOS UNITARIOS'!X180</f>
        <v/>
      </c>
      <c r="AB180" s="5" t="str">
        <f>+'EV PRECIO REFERENCIA'!AF180</f>
        <v>NO CUMPLE</v>
      </c>
      <c r="AC180" s="6">
        <f>+IF(AB180="NO OFERTADO",0,IF(AB180="NO CUMPLE EV TECNICA",0,IF(AB180="NO CUMPLE",0,IF(AB180="CUMPLE",('PRECIOS UNITARIOS'!$BB180*500)/AA180))))</f>
        <v>0</v>
      </c>
      <c r="AD180" s="5" t="str">
        <f>+'PRECIOS UNITARIOS'!Z180</f>
        <v/>
      </c>
      <c r="AE180" s="5" t="str">
        <f>+'EV PRECIO REFERENCIA'!AI180</f>
        <v>NO CUMPLE</v>
      </c>
      <c r="AF180" s="6">
        <f>+IF(AE180="NO OFERTADO",0,IF(AE180="NO CUMPLE EV TECNICA",0,IF(AE180="NO CUMPLE",0,IF(AE180="CUMPLE",('PRECIOS UNITARIOS'!$BB180*500)/AD180))))</f>
        <v>0</v>
      </c>
      <c r="AG180" s="5" t="str">
        <f>+'PRECIOS UNITARIOS'!AB180</f>
        <v/>
      </c>
      <c r="AH180" s="5" t="str">
        <f>+'EV PRECIO REFERENCIA'!AL180</f>
        <v>NO CUMPLE</v>
      </c>
      <c r="AI180" s="6">
        <f>+IF(AH180="NO OFERTADO",0,IF(AH180="NO CUMPLE EV TECNICA",0,IF(AH180="NO CUMPLE",0,IF(AH180="CUMPLE",('PRECIOS UNITARIOS'!$BB180*500)/AG180))))</f>
        <v>0</v>
      </c>
      <c r="AJ180" s="5" t="str">
        <f>+'PRECIOS UNITARIOS'!AD180</f>
        <v/>
      </c>
      <c r="AK180" s="5" t="str">
        <f>+'EV PRECIO REFERENCIA'!AO180</f>
        <v>NO CUMPLE</v>
      </c>
      <c r="AL180" s="6">
        <f>+IF(AK180="NO OFERTADO",0,IF(AK180="NO CUMPLE EV TECNICA",0,IF(AK180="NO CUMPLE",0,IF(AK180="CUMPLE",('PRECIOS UNITARIOS'!$BB180*500)/AJ180))))</f>
        <v>0</v>
      </c>
      <c r="AM180" s="5" t="str">
        <f>+'PRECIOS UNITARIOS'!AF180</f>
        <v/>
      </c>
      <c r="AN180" s="5" t="str">
        <f>+'EV PRECIO REFERENCIA'!AR180</f>
        <v>NO CUMPLE</v>
      </c>
      <c r="AO180" s="6">
        <f>+IF(AN180="NO OFERTADO",0,IF(AN180="NO CUMPLE EV TECNICA",0,IF(AN180="NO CUMPLE",0,IF(AN180="CUMPLE",('PRECIOS UNITARIOS'!$BB180*500)/AM180))))</f>
        <v>0</v>
      </c>
      <c r="AP180" s="5" t="str">
        <f>+'PRECIOS UNITARIOS'!AH180</f>
        <v/>
      </c>
      <c r="AQ180" s="5" t="str">
        <f>+'EV PRECIO REFERENCIA'!AU180</f>
        <v>NO CUMPLE</v>
      </c>
      <c r="AR180" s="6">
        <f>+IF(AQ180="NO OFERTADO",0,IF(AQ180="NO CUMPLE EV TECNICA",0,IF(AQ180="NO CUMPLE",0,IF(AQ180="CUMPLE",('PRECIOS UNITARIOS'!$BB180*500)/AP180))))</f>
        <v>0</v>
      </c>
      <c r="AS180" s="5" t="str">
        <f>+'PRECIOS UNITARIOS'!AJ180</f>
        <v/>
      </c>
      <c r="AT180" s="5" t="str">
        <f>+'EV PRECIO REFERENCIA'!AX180</f>
        <v>NO CUMPLE</v>
      </c>
      <c r="AU180" s="6">
        <f>+IF(AT180="NO OFERTADO",0,IF(AT180="NO CUMPLE EV TECNICA",0,IF(AT180="NO CUMPLE",0,IF(AT180="CUMPLE",('PRECIOS UNITARIOS'!$BB180*500)/AS180))))</f>
        <v>0</v>
      </c>
      <c r="AV180" s="5" t="str">
        <f>+'EV PRECIO REFERENCIA'!AY180</f>
        <v/>
      </c>
      <c r="AW180" s="5" t="str">
        <f>+'EV PRECIO REFERENCIA'!BA180</f>
        <v>NO CUMPLE</v>
      </c>
      <c r="AX180" s="6">
        <f>+IF(AW180="NO OFERTADO",0,IF(AW180="NO CUMPLE EV TECNICA",0,IF(AW180="NO CUMPLE",0,IF(AW180="CUMPLE",('PRECIOS UNITARIOS'!$BB180*500)/AV180))))</f>
        <v>0</v>
      </c>
      <c r="AY180" s="5" t="str">
        <f>+'EV PRECIO REFERENCIA'!BB180</f>
        <v/>
      </c>
      <c r="AZ180" s="5" t="str">
        <f>+'EV PRECIO REFERENCIA'!BD180</f>
        <v>NO CUMPLE</v>
      </c>
      <c r="BA180" s="6">
        <f>+IF(AZ180="NO OFERTADO",0,IF(AZ180="NO CUMPLE EV TECNICA",0,IF(AZ180="NO CUMPLE",0,IF(AZ180="CUMPLE",('PRECIOS UNITARIOS'!$BB180*500)/AY180))))</f>
        <v>0</v>
      </c>
      <c r="BB180" s="5" t="str">
        <f>+'PRECIOS UNITARIOS'!AP180</f>
        <v/>
      </c>
      <c r="BC180" s="5" t="str">
        <f>+'EV PRECIO REFERENCIA'!BG180</f>
        <v>NO CUMPLE</v>
      </c>
      <c r="BD180" s="6">
        <f>+IF(BC180="NO OFERTADO",0,IF(BC180="NO CUMPLE EV TECNICA",0,IF(BC180="NO CUMPLE",0,IF(BC180="CUMPLE",('PRECIOS UNITARIOS'!$BB180*500)/BB180))))</f>
        <v>0</v>
      </c>
      <c r="BE180" s="5" t="str">
        <f>+'PRECIOS UNITARIOS'!AR180</f>
        <v/>
      </c>
      <c r="BF180" s="5" t="str">
        <f>+'EV PRECIO REFERENCIA'!BJ180</f>
        <v>NO CUMPLE</v>
      </c>
      <c r="BG180" s="6">
        <f>+IF(BF180="NO OFERTADO",0,IF(BF180="NO CUMPLE EV TECNICA",0,IF(BF180="NO CUMPLE",0,IF(BF180="CUMPLE",('PRECIOS UNITARIOS'!$BB180*500)/BE180))))</f>
        <v>0</v>
      </c>
      <c r="BH180" s="5" t="str">
        <f>+'EV PRECIO REFERENCIA'!BK180</f>
        <v/>
      </c>
      <c r="BI180" s="5" t="str">
        <f>+'EV PRECIO REFERENCIA'!BM180</f>
        <v>NO CUMPLE</v>
      </c>
      <c r="BJ180" s="6">
        <f>+IF(BI180="NO OFERTADO",0,IF(BI180="NO CUMPLE EV TECNICA",0,IF(BI180="NO CUMPLE",0,IF(BI180="CUMPLE",('PRECIOS UNITARIOS'!$BB180*500)/BH180))))</f>
        <v>0</v>
      </c>
      <c r="BK180" s="5" t="str">
        <f>+'EV PRECIO REFERENCIA'!BQ180</f>
        <v/>
      </c>
      <c r="BL180" s="5" t="str">
        <f>+'EV PRECIO REFERENCIA'!BS180</f>
        <v>NO CUMPLE</v>
      </c>
      <c r="BM180" s="6">
        <f>+IF(BL180="NO OFERTADO",0,IF(BL180="NO CUMPLE EV TECNICA",0,IF(BL180="NO CUMPLE",0,IF(BL180="CUMPLE",('PRECIOS UNITARIOS'!$BB180*500)/BK180))))</f>
        <v>0</v>
      </c>
      <c r="BN180" s="5" t="str">
        <f>+'PRECIOS UNITARIOS'!AX180</f>
        <v/>
      </c>
      <c r="BO180" s="5" t="str">
        <f>+'EV PRECIO REFERENCIA'!BV180</f>
        <v>NO CUMPLE</v>
      </c>
      <c r="BP180" s="6">
        <f>+IF(BO180="NO OFERTADO",0,IF(BO180="NO CUMPLE EV TECNICA",0,IF(BO180="NO CUMPLE",0,IF(BO180="CUMPLE",('PRECIOS UNITARIOS'!$BB180*500)/BN180))))</f>
        <v>0</v>
      </c>
      <c r="BQ180" s="6">
        <f t="shared" si="19"/>
        <v>500</v>
      </c>
      <c r="BR180" s="6" t="s">
        <v>721</v>
      </c>
      <c r="BS180" s="6">
        <f t="shared" si="23"/>
        <v>0</v>
      </c>
      <c r="BT180" s="6" t="s">
        <v>1025</v>
      </c>
      <c r="BU180" s="6">
        <v>0</v>
      </c>
      <c r="BV180" s="6" t="s">
        <v>1023</v>
      </c>
      <c r="BW180" s="154" t="s">
        <v>721</v>
      </c>
      <c r="BX180" s="3" t="e">
        <v>#N/A</v>
      </c>
      <c r="BY180" s="3"/>
    </row>
    <row r="181" spans="1:77" ht="25.5" x14ac:dyDescent="0.2">
      <c r="A181" s="18">
        <f t="shared" si="18"/>
        <v>172</v>
      </c>
      <c r="B181" s="22" t="str">
        <f>VLOOKUP(A181,'PRECIOS UNITARIOS'!A181:B512,2,0)</f>
        <v>DM1169</v>
      </c>
      <c r="C181" s="135" t="str">
        <f>VLOOKUP(A181,'PRECIOS UNITARIOS'!A181:C512,3,0)</f>
        <v>TUBO ENDOTRAQUEAL REFORZADO 6/0 C/B</v>
      </c>
      <c r="D181" s="18">
        <f>VLOOKUP(A181,'PRECIOS UNITARIOS'!A181:D512,4,0)</f>
        <v>1</v>
      </c>
      <c r="E181" s="23" t="str">
        <f>VLOOKUP(A181,'PRECIOS UNITARIOS'!A181:E512,5,0)</f>
        <v>UN</v>
      </c>
      <c r="F181" s="23">
        <f>VLOOKUP(A181,'PRECIOS UNITARIOS'!A181:F512,6,0)</f>
        <v>19028.099999999999</v>
      </c>
      <c r="G181" s="23">
        <f>VLOOKUP(A181,'PRECIOS UNITARIOS'!A181:G512,7,0)</f>
        <v>7</v>
      </c>
      <c r="H181" s="23">
        <f t="shared" si="20"/>
        <v>133196.69999999998</v>
      </c>
      <c r="I181" s="5" t="str">
        <f>+'EV PRECIO REFERENCIA'!I181</f>
        <v/>
      </c>
      <c r="J181" s="5" t="str">
        <f>+'EV PRECIO REFERENCIA'!K181</f>
        <v>NO CUMPLE</v>
      </c>
      <c r="K181" s="6">
        <f>+IF(J181="NO OFERTADO",0,IF(J181="NO CUMPLE EV TECNICA",0,IF(J181="NO CUMPLE",0,IF(J181="CUMPLE",('PRECIOS UNITARIOS'!$BB181*500)/I181))))</f>
        <v>0</v>
      </c>
      <c r="L181" s="5" t="str">
        <f>+'EV PRECIO REFERENCIA'!L181</f>
        <v/>
      </c>
      <c r="M181" s="5" t="str">
        <f>+'EV PRECIO REFERENCIA'!N181</f>
        <v>NO CUMPLE</v>
      </c>
      <c r="N181" s="6">
        <f>+IF(M181="NO OFERTADO",0,IF(M181="NO CUMPLE EV TECNICA",0,IF(M181="NO CUMPLE",0,IF(M181="CUMPLE",('PRECIOS UNITARIOS'!$BB181*500)/L181))))</f>
        <v>0</v>
      </c>
      <c r="O181" s="5" t="str">
        <f>+'PRECIOS UNITARIOS'!N181</f>
        <v/>
      </c>
      <c r="P181" s="5" t="str">
        <f>+'EV PRECIO REFERENCIA'!Q181</f>
        <v>NO CUMPLE</v>
      </c>
      <c r="Q181" s="6">
        <f>+IF(P181="NO OFERTADO",0,IF(P181="NO CUMPLE EV TECNICA",0,IF(P181="NO CUMPLE",0,IF(P181="CUMPLE",('PRECIOS UNITARIOS'!$BB181*500)/O181))))</f>
        <v>0</v>
      </c>
      <c r="R181" s="5" t="str">
        <f>+'PRECIOS UNITARIOS'!P181</f>
        <v/>
      </c>
      <c r="S181" s="5" t="str">
        <f>+'EV PRECIO REFERENCIA'!T181</f>
        <v>NO CUMPLE</v>
      </c>
      <c r="T181" s="6">
        <f>+IF(S181="NO OFERTADO",0,IF(S181="NO CUMPLE EV TECNICA",0,IF(S181="NO CUMPLE",0,IF(S181="CUMPLE",('PRECIOS UNITARIOS'!$BB181*500)/R181))))</f>
        <v>0</v>
      </c>
      <c r="U181" s="347">
        <f>+'EV PRECIO REFERENCIA'!U181</f>
        <v>19028</v>
      </c>
      <c r="V181" s="5" t="str">
        <f>+'EV PRECIO REFERENCIA'!W181</f>
        <v>CUMPLE</v>
      </c>
      <c r="W181" s="6">
        <f>+IF(V181="NO OFERTADO",0,IF(V181="NO CUMPLE EV TECNICA",0,IF(V181="NO CUMPLE",0,IF(V181="CUMPLE",('PRECIOS UNITARIOS'!$BB181*500)/U181))))</f>
        <v>500</v>
      </c>
      <c r="X181" s="6" t="str">
        <f>+'EV PRECIO REFERENCIA'!X181</f>
        <v/>
      </c>
      <c r="Y181" s="5" t="str">
        <f>+'EV PRECIO REFERENCIA'!Z181</f>
        <v>NO CUMPLE</v>
      </c>
      <c r="Z181" s="6">
        <f>+IF(Y181="NO OFERTADO",0,IF(Y181="NO CUMPLE EV TECNICA",0,IF(Y181="NO CUMPLE",0,IF(Y181="CUMPLE",('PRECIOS UNITARIOS'!$BB181*500)/X181))))</f>
        <v>0</v>
      </c>
      <c r="AA181" s="260" t="str">
        <f>+'PRECIOS UNITARIOS'!X181</f>
        <v/>
      </c>
      <c r="AB181" s="5" t="str">
        <f>+'EV PRECIO REFERENCIA'!AF181</f>
        <v>NO CUMPLE</v>
      </c>
      <c r="AC181" s="6">
        <f>+IF(AB181="NO OFERTADO",0,IF(AB181="NO CUMPLE EV TECNICA",0,IF(AB181="NO CUMPLE",0,IF(AB181="CUMPLE",('PRECIOS UNITARIOS'!$BB181*500)/AA181))))</f>
        <v>0</v>
      </c>
      <c r="AD181" s="5" t="str">
        <f>+'PRECIOS UNITARIOS'!Z181</f>
        <v/>
      </c>
      <c r="AE181" s="5" t="str">
        <f>+'EV PRECIO REFERENCIA'!AI181</f>
        <v>NO CUMPLE</v>
      </c>
      <c r="AF181" s="6">
        <f>+IF(AE181="NO OFERTADO",0,IF(AE181="NO CUMPLE EV TECNICA",0,IF(AE181="NO CUMPLE",0,IF(AE181="CUMPLE",('PRECIOS UNITARIOS'!$BB181*500)/AD181))))</f>
        <v>0</v>
      </c>
      <c r="AG181" s="5" t="str">
        <f>+'PRECIOS UNITARIOS'!AB181</f>
        <v/>
      </c>
      <c r="AH181" s="5" t="str">
        <f>+'EV PRECIO REFERENCIA'!AL181</f>
        <v>NO CUMPLE</v>
      </c>
      <c r="AI181" s="6">
        <f>+IF(AH181="NO OFERTADO",0,IF(AH181="NO CUMPLE EV TECNICA",0,IF(AH181="NO CUMPLE",0,IF(AH181="CUMPLE",('PRECIOS UNITARIOS'!$BB181*500)/AG181))))</f>
        <v>0</v>
      </c>
      <c r="AJ181" s="5" t="str">
        <f>+'PRECIOS UNITARIOS'!AD181</f>
        <v/>
      </c>
      <c r="AK181" s="5" t="str">
        <f>+'EV PRECIO REFERENCIA'!AO181</f>
        <v>NO CUMPLE</v>
      </c>
      <c r="AL181" s="6">
        <f>+IF(AK181="NO OFERTADO",0,IF(AK181="NO CUMPLE EV TECNICA",0,IF(AK181="NO CUMPLE",0,IF(AK181="CUMPLE",('PRECIOS UNITARIOS'!$BB181*500)/AJ181))))</f>
        <v>0</v>
      </c>
      <c r="AM181" s="5" t="str">
        <f>+'PRECIOS UNITARIOS'!AF181</f>
        <v/>
      </c>
      <c r="AN181" s="5" t="str">
        <f>+'EV PRECIO REFERENCIA'!AR181</f>
        <v>NO CUMPLE</v>
      </c>
      <c r="AO181" s="6">
        <f>+IF(AN181="NO OFERTADO",0,IF(AN181="NO CUMPLE EV TECNICA",0,IF(AN181="NO CUMPLE",0,IF(AN181="CUMPLE",('PRECIOS UNITARIOS'!$BB181*500)/AM181))))</f>
        <v>0</v>
      </c>
      <c r="AP181" s="5" t="str">
        <f>+'PRECIOS UNITARIOS'!AH181</f>
        <v/>
      </c>
      <c r="AQ181" s="5" t="str">
        <f>+'EV PRECIO REFERENCIA'!AU181</f>
        <v>NO CUMPLE</v>
      </c>
      <c r="AR181" s="6">
        <f>+IF(AQ181="NO OFERTADO",0,IF(AQ181="NO CUMPLE EV TECNICA",0,IF(AQ181="NO CUMPLE",0,IF(AQ181="CUMPLE",('PRECIOS UNITARIOS'!$BB181*500)/AP181))))</f>
        <v>0</v>
      </c>
      <c r="AS181" s="5" t="str">
        <f>+'PRECIOS UNITARIOS'!AJ181</f>
        <v/>
      </c>
      <c r="AT181" s="5" t="str">
        <f>+'EV PRECIO REFERENCIA'!AX181</f>
        <v>NO CUMPLE</v>
      </c>
      <c r="AU181" s="6">
        <f>+IF(AT181="NO OFERTADO",0,IF(AT181="NO CUMPLE EV TECNICA",0,IF(AT181="NO CUMPLE",0,IF(AT181="CUMPLE",('PRECIOS UNITARIOS'!$BB181*500)/AS181))))</f>
        <v>0</v>
      </c>
      <c r="AV181" s="5" t="str">
        <f>+'EV PRECIO REFERENCIA'!AY181</f>
        <v/>
      </c>
      <c r="AW181" s="5" t="str">
        <f>+'EV PRECIO REFERENCIA'!BA181</f>
        <v>NO CUMPLE</v>
      </c>
      <c r="AX181" s="6">
        <f>+IF(AW181="NO OFERTADO",0,IF(AW181="NO CUMPLE EV TECNICA",0,IF(AW181="NO CUMPLE",0,IF(AW181="CUMPLE",('PRECIOS UNITARIOS'!$BB181*500)/AV181))))</f>
        <v>0</v>
      </c>
      <c r="AY181" s="5" t="str">
        <f>+'EV PRECIO REFERENCIA'!BB181</f>
        <v/>
      </c>
      <c r="AZ181" s="5" t="str">
        <f>+'EV PRECIO REFERENCIA'!BD181</f>
        <v>NO CUMPLE</v>
      </c>
      <c r="BA181" s="6">
        <f>+IF(AZ181="NO OFERTADO",0,IF(AZ181="NO CUMPLE EV TECNICA",0,IF(AZ181="NO CUMPLE",0,IF(AZ181="CUMPLE",('PRECIOS UNITARIOS'!$BB181*500)/AY181))))</f>
        <v>0</v>
      </c>
      <c r="BB181" s="5" t="str">
        <f>+'PRECIOS UNITARIOS'!AP181</f>
        <v/>
      </c>
      <c r="BC181" s="5" t="str">
        <f>+'EV PRECIO REFERENCIA'!BG181</f>
        <v>NO CUMPLE</v>
      </c>
      <c r="BD181" s="6">
        <f>+IF(BC181="NO OFERTADO",0,IF(BC181="NO CUMPLE EV TECNICA",0,IF(BC181="NO CUMPLE",0,IF(BC181="CUMPLE",('PRECIOS UNITARIOS'!$BB181*500)/BB181))))</f>
        <v>0</v>
      </c>
      <c r="BE181" s="5" t="str">
        <f>+'PRECIOS UNITARIOS'!AR181</f>
        <v/>
      </c>
      <c r="BF181" s="5" t="str">
        <f>+'EV PRECIO REFERENCIA'!BJ181</f>
        <v>NO CUMPLE</v>
      </c>
      <c r="BG181" s="6">
        <f>+IF(BF181="NO OFERTADO",0,IF(BF181="NO CUMPLE EV TECNICA",0,IF(BF181="NO CUMPLE",0,IF(BF181="CUMPLE",('PRECIOS UNITARIOS'!$BB181*500)/BE181))))</f>
        <v>0</v>
      </c>
      <c r="BH181" s="5" t="str">
        <f>+'EV PRECIO REFERENCIA'!BK181</f>
        <v/>
      </c>
      <c r="BI181" s="5" t="str">
        <f>+'EV PRECIO REFERENCIA'!BM181</f>
        <v>NO CUMPLE</v>
      </c>
      <c r="BJ181" s="6">
        <f>+IF(BI181="NO OFERTADO",0,IF(BI181="NO CUMPLE EV TECNICA",0,IF(BI181="NO CUMPLE",0,IF(BI181="CUMPLE",('PRECIOS UNITARIOS'!$BB181*500)/BH181))))</f>
        <v>0</v>
      </c>
      <c r="BK181" s="5" t="str">
        <f>+'EV PRECIO REFERENCIA'!BQ181</f>
        <v/>
      </c>
      <c r="BL181" s="5" t="str">
        <f>+'EV PRECIO REFERENCIA'!BS181</f>
        <v>NO CUMPLE</v>
      </c>
      <c r="BM181" s="6">
        <f>+IF(BL181="NO OFERTADO",0,IF(BL181="NO CUMPLE EV TECNICA",0,IF(BL181="NO CUMPLE",0,IF(BL181="CUMPLE",('PRECIOS UNITARIOS'!$BB181*500)/BK181))))</f>
        <v>0</v>
      </c>
      <c r="BN181" s="5" t="str">
        <f>+'PRECIOS UNITARIOS'!AX181</f>
        <v/>
      </c>
      <c r="BO181" s="5" t="str">
        <f>+'EV PRECIO REFERENCIA'!BV181</f>
        <v>NO CUMPLE</v>
      </c>
      <c r="BP181" s="6">
        <f>+IF(BO181="NO OFERTADO",0,IF(BO181="NO CUMPLE EV TECNICA",0,IF(BO181="NO CUMPLE",0,IF(BO181="CUMPLE",('PRECIOS UNITARIOS'!$BB181*500)/BN181))))</f>
        <v>0</v>
      </c>
      <c r="BQ181" s="6">
        <f t="shared" si="19"/>
        <v>500</v>
      </c>
      <c r="BR181" s="6" t="s">
        <v>721</v>
      </c>
      <c r="BS181" s="6">
        <f t="shared" si="23"/>
        <v>0</v>
      </c>
      <c r="BT181" s="6" t="s">
        <v>1025</v>
      </c>
      <c r="BU181" s="6">
        <v>0</v>
      </c>
      <c r="BV181" s="6" t="s">
        <v>1023</v>
      </c>
      <c r="BW181" s="154" t="s">
        <v>721</v>
      </c>
      <c r="BX181" s="3" t="e">
        <v>#N/A</v>
      </c>
      <c r="BY181" s="3"/>
    </row>
    <row r="182" spans="1:77" ht="25.5" x14ac:dyDescent="0.2">
      <c r="A182" s="18">
        <f t="shared" si="18"/>
        <v>173</v>
      </c>
      <c r="B182" s="22" t="str">
        <f>VLOOKUP(A182,'PRECIOS UNITARIOS'!A182:B513,2,0)</f>
        <v>DM1171</v>
      </c>
      <c r="C182" s="135" t="str">
        <f>VLOOKUP(A182,'PRECIOS UNITARIOS'!A182:C513,3,0)</f>
        <v>TUBO ENDOTRAQUEAL REFORZADO 7/0 C/B</v>
      </c>
      <c r="D182" s="18">
        <f>VLOOKUP(A182,'PRECIOS UNITARIOS'!A182:D513,4,0)</f>
        <v>1</v>
      </c>
      <c r="E182" s="23" t="str">
        <f>VLOOKUP(A182,'PRECIOS UNITARIOS'!A182:E513,5,0)</f>
        <v>UN</v>
      </c>
      <c r="F182" s="23">
        <f>VLOOKUP(A182,'PRECIOS UNITARIOS'!A182:F513,6,0)</f>
        <v>19028.099999999999</v>
      </c>
      <c r="G182" s="23">
        <f>VLOOKUP(A182,'PRECIOS UNITARIOS'!A182:G513,7,0)</f>
        <v>5</v>
      </c>
      <c r="H182" s="23">
        <f t="shared" si="20"/>
        <v>95140.5</v>
      </c>
      <c r="I182" s="5" t="str">
        <f>+'EV PRECIO REFERENCIA'!I182</f>
        <v/>
      </c>
      <c r="J182" s="5" t="str">
        <f>+'EV PRECIO REFERENCIA'!K182</f>
        <v>NO CUMPLE</v>
      </c>
      <c r="K182" s="6">
        <f>+IF(J182="NO OFERTADO",0,IF(J182="NO CUMPLE EV TECNICA",0,IF(J182="NO CUMPLE",0,IF(J182="CUMPLE",('PRECIOS UNITARIOS'!$BB182*500)/I182))))</f>
        <v>0</v>
      </c>
      <c r="L182" s="5" t="str">
        <f>+'EV PRECIO REFERENCIA'!L182</f>
        <v/>
      </c>
      <c r="M182" s="5" t="str">
        <f>+'EV PRECIO REFERENCIA'!N182</f>
        <v>NO CUMPLE</v>
      </c>
      <c r="N182" s="6">
        <f>+IF(M182="NO OFERTADO",0,IF(M182="NO CUMPLE EV TECNICA",0,IF(M182="NO CUMPLE",0,IF(M182="CUMPLE",('PRECIOS UNITARIOS'!$BB182*500)/L182))))</f>
        <v>0</v>
      </c>
      <c r="O182" s="5" t="str">
        <f>+'PRECIOS UNITARIOS'!N182</f>
        <v/>
      </c>
      <c r="P182" s="5" t="str">
        <f>+'EV PRECIO REFERENCIA'!Q182</f>
        <v>NO CUMPLE</v>
      </c>
      <c r="Q182" s="6">
        <f>+IF(P182="NO OFERTADO",0,IF(P182="NO CUMPLE EV TECNICA",0,IF(P182="NO CUMPLE",0,IF(P182="CUMPLE",('PRECIOS UNITARIOS'!$BB182*500)/O182))))</f>
        <v>0</v>
      </c>
      <c r="R182" s="5" t="str">
        <f>+'PRECIOS UNITARIOS'!P182</f>
        <v/>
      </c>
      <c r="S182" s="5" t="str">
        <f>+'EV PRECIO REFERENCIA'!T182</f>
        <v>NO CUMPLE</v>
      </c>
      <c r="T182" s="6">
        <f>+IF(S182="NO OFERTADO",0,IF(S182="NO CUMPLE EV TECNICA",0,IF(S182="NO CUMPLE",0,IF(S182="CUMPLE",('PRECIOS UNITARIOS'!$BB182*500)/R182))))</f>
        <v>0</v>
      </c>
      <c r="U182" s="347">
        <f>+'EV PRECIO REFERENCIA'!U182</f>
        <v>19028</v>
      </c>
      <c r="V182" s="5" t="str">
        <f>+'EV PRECIO REFERENCIA'!W182</f>
        <v>CUMPLE</v>
      </c>
      <c r="W182" s="6">
        <f>+IF(V182="NO OFERTADO",0,IF(V182="NO CUMPLE EV TECNICA",0,IF(V182="NO CUMPLE",0,IF(V182="CUMPLE",('PRECIOS UNITARIOS'!$BB182*500)/U182))))</f>
        <v>500</v>
      </c>
      <c r="X182" s="6" t="str">
        <f>+'EV PRECIO REFERENCIA'!X182</f>
        <v/>
      </c>
      <c r="Y182" s="5" t="str">
        <f>+'EV PRECIO REFERENCIA'!Z182</f>
        <v>NO CUMPLE</v>
      </c>
      <c r="Z182" s="6">
        <f>+IF(Y182="NO OFERTADO",0,IF(Y182="NO CUMPLE EV TECNICA",0,IF(Y182="NO CUMPLE",0,IF(Y182="CUMPLE",('PRECIOS UNITARIOS'!$BB182*500)/X182))))</f>
        <v>0</v>
      </c>
      <c r="AA182" s="260" t="str">
        <f>+'PRECIOS UNITARIOS'!X182</f>
        <v/>
      </c>
      <c r="AB182" s="5" t="str">
        <f>+'EV PRECIO REFERENCIA'!AF182</f>
        <v>NO CUMPLE</v>
      </c>
      <c r="AC182" s="6">
        <f>+IF(AB182="NO OFERTADO",0,IF(AB182="NO CUMPLE EV TECNICA",0,IF(AB182="NO CUMPLE",0,IF(AB182="CUMPLE",('PRECIOS UNITARIOS'!$BB182*500)/AA182))))</f>
        <v>0</v>
      </c>
      <c r="AD182" s="5" t="str">
        <f>+'PRECIOS UNITARIOS'!Z182</f>
        <v/>
      </c>
      <c r="AE182" s="5" t="str">
        <f>+'EV PRECIO REFERENCIA'!AI182</f>
        <v>NO CUMPLE</v>
      </c>
      <c r="AF182" s="6">
        <f>+IF(AE182="NO OFERTADO",0,IF(AE182="NO CUMPLE EV TECNICA",0,IF(AE182="NO CUMPLE",0,IF(AE182="CUMPLE",('PRECIOS UNITARIOS'!$BB182*500)/AD182))))</f>
        <v>0</v>
      </c>
      <c r="AG182" s="5" t="str">
        <f>+'PRECIOS UNITARIOS'!AB182</f>
        <v/>
      </c>
      <c r="AH182" s="5" t="str">
        <f>+'EV PRECIO REFERENCIA'!AL182</f>
        <v>NO CUMPLE</v>
      </c>
      <c r="AI182" s="6">
        <f>+IF(AH182="NO OFERTADO",0,IF(AH182="NO CUMPLE EV TECNICA",0,IF(AH182="NO CUMPLE",0,IF(AH182="CUMPLE",('PRECIOS UNITARIOS'!$BB182*500)/AG182))))</f>
        <v>0</v>
      </c>
      <c r="AJ182" s="5" t="str">
        <f>+'PRECIOS UNITARIOS'!AD182</f>
        <v/>
      </c>
      <c r="AK182" s="5" t="str">
        <f>+'EV PRECIO REFERENCIA'!AO182</f>
        <v>NO CUMPLE</v>
      </c>
      <c r="AL182" s="6">
        <f>+IF(AK182="NO OFERTADO",0,IF(AK182="NO CUMPLE EV TECNICA",0,IF(AK182="NO CUMPLE",0,IF(AK182="CUMPLE",('PRECIOS UNITARIOS'!$BB182*500)/AJ182))))</f>
        <v>0</v>
      </c>
      <c r="AM182" s="5" t="str">
        <f>+'PRECIOS UNITARIOS'!AF182</f>
        <v/>
      </c>
      <c r="AN182" s="5" t="str">
        <f>+'EV PRECIO REFERENCIA'!AR182</f>
        <v>NO CUMPLE</v>
      </c>
      <c r="AO182" s="6">
        <f>+IF(AN182="NO OFERTADO",0,IF(AN182="NO CUMPLE EV TECNICA",0,IF(AN182="NO CUMPLE",0,IF(AN182="CUMPLE",('PRECIOS UNITARIOS'!$BB182*500)/AM182))))</f>
        <v>0</v>
      </c>
      <c r="AP182" s="5" t="str">
        <f>+'PRECIOS UNITARIOS'!AH182</f>
        <v/>
      </c>
      <c r="AQ182" s="5" t="str">
        <f>+'EV PRECIO REFERENCIA'!AU182</f>
        <v>NO CUMPLE</v>
      </c>
      <c r="AR182" s="6">
        <f>+IF(AQ182="NO OFERTADO",0,IF(AQ182="NO CUMPLE EV TECNICA",0,IF(AQ182="NO CUMPLE",0,IF(AQ182="CUMPLE",('PRECIOS UNITARIOS'!$BB182*500)/AP182))))</f>
        <v>0</v>
      </c>
      <c r="AS182" s="5" t="str">
        <f>+'PRECIOS UNITARIOS'!AJ182</f>
        <v/>
      </c>
      <c r="AT182" s="5" t="str">
        <f>+'EV PRECIO REFERENCIA'!AX182</f>
        <v>NO CUMPLE</v>
      </c>
      <c r="AU182" s="6">
        <f>+IF(AT182="NO OFERTADO",0,IF(AT182="NO CUMPLE EV TECNICA",0,IF(AT182="NO CUMPLE",0,IF(AT182="CUMPLE",('PRECIOS UNITARIOS'!$BB182*500)/AS182))))</f>
        <v>0</v>
      </c>
      <c r="AV182" s="5" t="str">
        <f>+'EV PRECIO REFERENCIA'!AY182</f>
        <v/>
      </c>
      <c r="AW182" s="5" t="str">
        <f>+'EV PRECIO REFERENCIA'!BA182</f>
        <v>NO CUMPLE</v>
      </c>
      <c r="AX182" s="6">
        <f>+IF(AW182="NO OFERTADO",0,IF(AW182="NO CUMPLE EV TECNICA",0,IF(AW182="NO CUMPLE",0,IF(AW182="CUMPLE",('PRECIOS UNITARIOS'!$BB182*500)/AV182))))</f>
        <v>0</v>
      </c>
      <c r="AY182" s="5" t="str">
        <f>+'EV PRECIO REFERENCIA'!BB182</f>
        <v/>
      </c>
      <c r="AZ182" s="5" t="str">
        <f>+'EV PRECIO REFERENCIA'!BD182</f>
        <v>NO CUMPLE</v>
      </c>
      <c r="BA182" s="6">
        <f>+IF(AZ182="NO OFERTADO",0,IF(AZ182="NO CUMPLE EV TECNICA",0,IF(AZ182="NO CUMPLE",0,IF(AZ182="CUMPLE",('PRECIOS UNITARIOS'!$BB182*500)/AY182))))</f>
        <v>0</v>
      </c>
      <c r="BB182" s="5" t="str">
        <f>+'PRECIOS UNITARIOS'!AP182</f>
        <v/>
      </c>
      <c r="BC182" s="5" t="str">
        <f>+'EV PRECIO REFERENCIA'!BG182</f>
        <v>NO CUMPLE</v>
      </c>
      <c r="BD182" s="6">
        <f>+IF(BC182="NO OFERTADO",0,IF(BC182="NO CUMPLE EV TECNICA",0,IF(BC182="NO CUMPLE",0,IF(BC182="CUMPLE",('PRECIOS UNITARIOS'!$BB182*500)/BB182))))</f>
        <v>0</v>
      </c>
      <c r="BE182" s="5" t="str">
        <f>+'PRECIOS UNITARIOS'!AR182</f>
        <v/>
      </c>
      <c r="BF182" s="5" t="str">
        <f>+'EV PRECIO REFERENCIA'!BJ182</f>
        <v>NO CUMPLE</v>
      </c>
      <c r="BG182" s="6">
        <f>+IF(BF182="NO OFERTADO",0,IF(BF182="NO CUMPLE EV TECNICA",0,IF(BF182="NO CUMPLE",0,IF(BF182="CUMPLE",('PRECIOS UNITARIOS'!$BB182*500)/BE182))))</f>
        <v>0</v>
      </c>
      <c r="BH182" s="5" t="str">
        <f>+'EV PRECIO REFERENCIA'!BK182</f>
        <v/>
      </c>
      <c r="BI182" s="5" t="str">
        <f>+'EV PRECIO REFERENCIA'!BM182</f>
        <v>NO CUMPLE</v>
      </c>
      <c r="BJ182" s="6">
        <f>+IF(BI182="NO OFERTADO",0,IF(BI182="NO CUMPLE EV TECNICA",0,IF(BI182="NO CUMPLE",0,IF(BI182="CUMPLE",('PRECIOS UNITARIOS'!$BB182*500)/BH182))))</f>
        <v>0</v>
      </c>
      <c r="BK182" s="5" t="str">
        <f>+'EV PRECIO REFERENCIA'!BQ182</f>
        <v/>
      </c>
      <c r="BL182" s="5" t="str">
        <f>+'EV PRECIO REFERENCIA'!BS182</f>
        <v>NO CUMPLE</v>
      </c>
      <c r="BM182" s="6">
        <f>+IF(BL182="NO OFERTADO",0,IF(BL182="NO CUMPLE EV TECNICA",0,IF(BL182="NO CUMPLE",0,IF(BL182="CUMPLE",('PRECIOS UNITARIOS'!$BB182*500)/BK182))))</f>
        <v>0</v>
      </c>
      <c r="BN182" s="5" t="str">
        <f>+'PRECIOS UNITARIOS'!AX182</f>
        <v/>
      </c>
      <c r="BO182" s="5" t="str">
        <f>+'EV PRECIO REFERENCIA'!BV182</f>
        <v>NO CUMPLE</v>
      </c>
      <c r="BP182" s="6">
        <f>+IF(BO182="NO OFERTADO",0,IF(BO182="NO CUMPLE EV TECNICA",0,IF(BO182="NO CUMPLE",0,IF(BO182="CUMPLE",('PRECIOS UNITARIOS'!$BB182*500)/BN182))))</f>
        <v>0</v>
      </c>
      <c r="BQ182" s="6">
        <f t="shared" si="19"/>
        <v>500</v>
      </c>
      <c r="BR182" s="6" t="s">
        <v>721</v>
      </c>
      <c r="BS182" s="6">
        <f t="shared" si="23"/>
        <v>0</v>
      </c>
      <c r="BT182" s="6" t="s">
        <v>1025</v>
      </c>
      <c r="BU182" s="6">
        <v>0</v>
      </c>
      <c r="BV182" s="6" t="s">
        <v>1023</v>
      </c>
      <c r="BW182" s="154" t="s">
        <v>721</v>
      </c>
      <c r="BX182" s="3" t="e">
        <v>#N/A</v>
      </c>
      <c r="BY182" s="3"/>
    </row>
    <row r="183" spans="1:77" ht="38.25" x14ac:dyDescent="0.2">
      <c r="A183" s="18">
        <f t="shared" si="18"/>
        <v>174</v>
      </c>
      <c r="B183" s="22" t="str">
        <f>VLOOKUP(A183,'PRECIOS UNITARIOS'!A183:B514,2,0)</f>
        <v>DM1188</v>
      </c>
      <c r="C183" s="135" t="str">
        <f>VLOOKUP(A183,'PRECIOS UNITARIOS'!A183:C514,3,0)</f>
        <v>TUBO TRAMPA PARA SPECIMEN CON ADAPTADOR DESECHABLE  (TRAMPA DE LUKENS)</v>
      </c>
      <c r="D183" s="18">
        <f>VLOOKUP(A183,'PRECIOS UNITARIOS'!A183:D514,4,0)</f>
        <v>1</v>
      </c>
      <c r="E183" s="23" t="str">
        <f>VLOOKUP(A183,'PRECIOS UNITARIOS'!A183:E514,5,0)</f>
        <v>UN</v>
      </c>
      <c r="F183" s="23">
        <f>VLOOKUP(A183,'PRECIOS UNITARIOS'!A183:F514,6,0)</f>
        <v>7091.21</v>
      </c>
      <c r="G183" s="23">
        <f>VLOOKUP(A183,'PRECIOS UNITARIOS'!A183:G514,7,0)</f>
        <v>76</v>
      </c>
      <c r="H183" s="23">
        <f t="shared" si="20"/>
        <v>538931.96</v>
      </c>
      <c r="I183" s="5" t="str">
        <f>+'EV PRECIO REFERENCIA'!I183</f>
        <v/>
      </c>
      <c r="J183" s="5" t="str">
        <f>+'EV PRECIO REFERENCIA'!K183</f>
        <v>NO CUMPLE</v>
      </c>
      <c r="K183" s="6">
        <f>+IF(J183="NO OFERTADO",0,IF(J183="NO CUMPLE EV TECNICA",0,IF(J183="NO CUMPLE",0,IF(J183="CUMPLE",('PRECIOS UNITARIOS'!$BB183*500)/I183))))</f>
        <v>0</v>
      </c>
      <c r="L183" s="5" t="str">
        <f>+'EV PRECIO REFERENCIA'!L183</f>
        <v/>
      </c>
      <c r="M183" s="5" t="str">
        <f>+'EV PRECIO REFERENCIA'!N183</f>
        <v>NO CUMPLE</v>
      </c>
      <c r="N183" s="6">
        <f>+IF(M183="NO OFERTADO",0,IF(M183="NO CUMPLE EV TECNICA",0,IF(M183="NO CUMPLE",0,IF(M183="CUMPLE",('PRECIOS UNITARIOS'!$BB183*500)/L183))))</f>
        <v>0</v>
      </c>
      <c r="O183" s="5">
        <f>+'PRECIOS UNITARIOS'!N183</f>
        <v>7091</v>
      </c>
      <c r="P183" s="5" t="str">
        <f>+'EV PRECIO REFERENCIA'!Q183</f>
        <v>CUMPLE</v>
      </c>
      <c r="Q183" s="6">
        <f>+IF(P183="NO OFERTADO",0,IF(P183="NO CUMPLE EV TECNICA",0,IF(P183="NO CUMPLE",0,IF(P183="CUMPLE",('PRECIOS UNITARIOS'!$BB183*500)/O183))))</f>
        <v>495.62826117613878</v>
      </c>
      <c r="R183" s="5" t="str">
        <f>+'PRECIOS UNITARIOS'!P183</f>
        <v/>
      </c>
      <c r="S183" s="5" t="str">
        <f>+'EV PRECIO REFERENCIA'!T183</f>
        <v>NO CUMPLE</v>
      </c>
      <c r="T183" s="6">
        <f>+IF(S183="NO OFERTADO",0,IF(S183="NO CUMPLE EV TECNICA",0,IF(S183="NO CUMPLE",0,IF(S183="CUMPLE",('PRECIOS UNITARIOS'!$BB183*500)/R183))))</f>
        <v>0</v>
      </c>
      <c r="U183" s="6" t="str">
        <f>+'EV PRECIO REFERENCIA'!U183</f>
        <v/>
      </c>
      <c r="V183" s="5" t="str">
        <f>+'EV PRECIO REFERENCIA'!W183</f>
        <v>NO CUMPLE</v>
      </c>
      <c r="W183" s="6">
        <f>+IF(V183="NO OFERTADO",0,IF(V183="NO CUMPLE EV TECNICA",0,IF(V183="NO CUMPLE",0,IF(V183="CUMPLE",('PRECIOS UNITARIOS'!$BB183*500)/U183))))</f>
        <v>0</v>
      </c>
      <c r="X183" s="6" t="str">
        <f>+'EV PRECIO REFERENCIA'!X183</f>
        <v/>
      </c>
      <c r="Y183" s="5" t="str">
        <f>+'EV PRECIO REFERENCIA'!Z183</f>
        <v>NO CUMPLE</v>
      </c>
      <c r="Z183" s="6">
        <f>+IF(Y183="NO OFERTADO",0,IF(Y183="NO CUMPLE EV TECNICA",0,IF(Y183="NO CUMPLE",0,IF(Y183="CUMPLE",('PRECIOS UNITARIOS'!$BB183*500)/X183))))</f>
        <v>0</v>
      </c>
      <c r="AA183" s="260" t="str">
        <f>+'PRECIOS UNITARIOS'!X183</f>
        <v/>
      </c>
      <c r="AB183" s="5" t="str">
        <f>+'EV PRECIO REFERENCIA'!AF183</f>
        <v>NO CUMPLE</v>
      </c>
      <c r="AC183" s="6">
        <f>+IF(AB183="NO OFERTADO",0,IF(AB183="NO CUMPLE EV TECNICA",0,IF(AB183="NO CUMPLE",0,IF(AB183="CUMPLE",('PRECIOS UNITARIOS'!$BB183*500)/AA183))))</f>
        <v>0</v>
      </c>
      <c r="AD183" s="5" t="str">
        <f>+'PRECIOS UNITARIOS'!Z183</f>
        <v/>
      </c>
      <c r="AE183" s="5" t="str">
        <f>+'EV PRECIO REFERENCIA'!AI183</f>
        <v>NO CUMPLE</v>
      </c>
      <c r="AF183" s="6">
        <f>+IF(AE183="NO OFERTADO",0,IF(AE183="NO CUMPLE EV TECNICA",0,IF(AE183="NO CUMPLE",0,IF(AE183="CUMPLE",('PRECIOS UNITARIOS'!$BB183*500)/AD183))))</f>
        <v>0</v>
      </c>
      <c r="AG183" s="5" t="str">
        <f>+'PRECIOS UNITARIOS'!AB183</f>
        <v/>
      </c>
      <c r="AH183" s="5" t="str">
        <f>+'EV PRECIO REFERENCIA'!AL183</f>
        <v>NO CUMPLE</v>
      </c>
      <c r="AI183" s="6">
        <f>+IF(AH183="NO OFERTADO",0,IF(AH183="NO CUMPLE EV TECNICA",0,IF(AH183="NO CUMPLE",0,IF(AH183="CUMPLE",('PRECIOS UNITARIOS'!$BB183*500)/AG183))))</f>
        <v>0</v>
      </c>
      <c r="AJ183" s="5" t="str">
        <f>+'PRECIOS UNITARIOS'!AD183</f>
        <v/>
      </c>
      <c r="AK183" s="5" t="str">
        <f>+'EV PRECIO REFERENCIA'!AO183</f>
        <v>NO CUMPLE</v>
      </c>
      <c r="AL183" s="6">
        <f>+IF(AK183="NO OFERTADO",0,IF(AK183="NO CUMPLE EV TECNICA",0,IF(AK183="NO CUMPLE",0,IF(AK183="CUMPLE",('PRECIOS UNITARIOS'!$BB183*500)/AJ183))))</f>
        <v>0</v>
      </c>
      <c r="AM183" s="5" t="str">
        <f>+'PRECIOS UNITARIOS'!AF183</f>
        <v/>
      </c>
      <c r="AN183" s="5" t="str">
        <f>+'EV PRECIO REFERENCIA'!AR183</f>
        <v>NO CUMPLE</v>
      </c>
      <c r="AO183" s="6">
        <f>+IF(AN183="NO OFERTADO",0,IF(AN183="NO CUMPLE EV TECNICA",0,IF(AN183="NO CUMPLE",0,IF(AN183="CUMPLE",('PRECIOS UNITARIOS'!$BB183*500)/AM183))))</f>
        <v>0</v>
      </c>
      <c r="AP183" s="5" t="str">
        <f>+'PRECIOS UNITARIOS'!AH183</f>
        <v/>
      </c>
      <c r="AQ183" s="5" t="str">
        <f>+'EV PRECIO REFERENCIA'!AU183</f>
        <v>NO CUMPLE</v>
      </c>
      <c r="AR183" s="6">
        <f>+IF(AQ183="NO OFERTADO",0,IF(AQ183="NO CUMPLE EV TECNICA",0,IF(AQ183="NO CUMPLE",0,IF(AQ183="CUMPLE",('PRECIOS UNITARIOS'!$BB183*500)/AP183))))</f>
        <v>0</v>
      </c>
      <c r="AS183" s="5" t="str">
        <f>+'PRECIOS UNITARIOS'!AJ183</f>
        <v/>
      </c>
      <c r="AT183" s="5" t="str">
        <f>+'EV PRECIO REFERENCIA'!AX183</f>
        <v>NO CUMPLE</v>
      </c>
      <c r="AU183" s="6">
        <f>+IF(AT183="NO OFERTADO",0,IF(AT183="NO CUMPLE EV TECNICA",0,IF(AT183="NO CUMPLE",0,IF(AT183="CUMPLE",('PRECIOS UNITARIOS'!$BB183*500)/AS183))))</f>
        <v>0</v>
      </c>
      <c r="AV183" s="5" t="str">
        <f>+'EV PRECIO REFERENCIA'!AY183</f>
        <v/>
      </c>
      <c r="AW183" s="5" t="str">
        <f>+'EV PRECIO REFERENCIA'!BA183</f>
        <v>NO CUMPLE</v>
      </c>
      <c r="AX183" s="6">
        <f>+IF(AW183="NO OFERTADO",0,IF(AW183="NO CUMPLE EV TECNICA",0,IF(AW183="NO CUMPLE",0,IF(AW183="CUMPLE",('PRECIOS UNITARIOS'!$BB183*500)/AV183))))</f>
        <v>0</v>
      </c>
      <c r="AY183" s="5" t="str">
        <f>+'EV PRECIO REFERENCIA'!BB183</f>
        <v/>
      </c>
      <c r="AZ183" s="5" t="str">
        <f>+'EV PRECIO REFERENCIA'!BD183</f>
        <v>NO CUMPLE</v>
      </c>
      <c r="BA183" s="6">
        <f>+IF(AZ183="NO OFERTADO",0,IF(AZ183="NO CUMPLE EV TECNICA",0,IF(AZ183="NO CUMPLE",0,IF(AZ183="CUMPLE",('PRECIOS UNITARIOS'!$BB183*500)/AY183))))</f>
        <v>0</v>
      </c>
      <c r="BB183" s="5">
        <f>+'PRECIOS UNITARIOS'!AP183</f>
        <v>7029</v>
      </c>
      <c r="BC183" s="5" t="str">
        <f>+'EV PRECIO REFERENCIA'!BG183</f>
        <v>CUMPLE</v>
      </c>
      <c r="BD183" s="6">
        <f>+IF(BC183="NO OFERTADO",0,IF(BC183="NO CUMPLE EV TECNICA",0,IF(BC183="NO CUMPLE",0,IF(BC183="CUMPLE",('PRECIOS UNITARIOS'!$BB183*500)/BB183))))</f>
        <v>500</v>
      </c>
      <c r="BE183" s="5" t="str">
        <f>+'PRECIOS UNITARIOS'!AR183</f>
        <v/>
      </c>
      <c r="BF183" s="5" t="str">
        <f>+'EV PRECIO REFERENCIA'!BJ183</f>
        <v>NO CUMPLE</v>
      </c>
      <c r="BG183" s="6">
        <f>+IF(BF183="NO OFERTADO",0,IF(BF183="NO CUMPLE EV TECNICA",0,IF(BF183="NO CUMPLE",0,IF(BF183="CUMPLE",('PRECIOS UNITARIOS'!$BB183*500)/BE183))))</f>
        <v>0</v>
      </c>
      <c r="BH183" s="5" t="str">
        <f>+'EV PRECIO REFERENCIA'!BK183</f>
        <v/>
      </c>
      <c r="BI183" s="5" t="str">
        <f>+'EV PRECIO REFERENCIA'!BM183</f>
        <v>NO CUMPLE</v>
      </c>
      <c r="BJ183" s="6">
        <f>+IF(BI183="NO OFERTADO",0,IF(BI183="NO CUMPLE EV TECNICA",0,IF(BI183="NO CUMPLE",0,IF(BI183="CUMPLE",('PRECIOS UNITARIOS'!$BB183*500)/BH183))))</f>
        <v>0</v>
      </c>
      <c r="BK183" s="5" t="str">
        <f>+'EV PRECIO REFERENCIA'!BQ183</f>
        <v/>
      </c>
      <c r="BL183" s="5" t="str">
        <f>+'EV PRECIO REFERENCIA'!BS183</f>
        <v>NO CUMPLE</v>
      </c>
      <c r="BM183" s="6">
        <f>+IF(BL183="NO OFERTADO",0,IF(BL183="NO CUMPLE EV TECNICA",0,IF(BL183="NO CUMPLE",0,IF(BL183="CUMPLE",('PRECIOS UNITARIOS'!$BB183*500)/BK183))))</f>
        <v>0</v>
      </c>
      <c r="BN183" s="5" t="str">
        <f>+'PRECIOS UNITARIOS'!AX183</f>
        <v/>
      </c>
      <c r="BO183" s="5" t="str">
        <f>+'EV PRECIO REFERENCIA'!BV183</f>
        <v>NO CUMPLE</v>
      </c>
      <c r="BP183" s="6">
        <f>+IF(BO183="NO OFERTADO",0,IF(BO183="NO CUMPLE EV TECNICA",0,IF(BO183="NO CUMPLE",0,IF(BO183="CUMPLE",('PRECIOS UNITARIOS'!$BB183*500)/BN183))))</f>
        <v>0</v>
      </c>
      <c r="BQ183" s="6">
        <f t="shared" si="19"/>
        <v>500</v>
      </c>
      <c r="BR183" s="6" t="s">
        <v>727</v>
      </c>
      <c r="BS183" s="6">
        <f>MAX($K183,$N183,$Q183,$T183,$AF183,$AI183,$AL183,$AO183,$AU183,$BG183,$BP183,$AC183,$Z183,$W183,$BA183,$BM183,)</f>
        <v>495.62826117613878</v>
      </c>
      <c r="BT183" s="6" t="s">
        <v>734</v>
      </c>
      <c r="BU183" s="6">
        <f>MAX($K183,$N183,$T183,$AF183,$AI183,$AL183,$AO183,$AU183,$BG183,$BP183,$AC183,$Z183,$W183,$BA183,$BM183,)</f>
        <v>0</v>
      </c>
      <c r="BV183" s="6" t="s">
        <v>1023</v>
      </c>
      <c r="BW183" s="154" t="s">
        <v>727</v>
      </c>
      <c r="BX183" s="3" t="e">
        <v>#N/A</v>
      </c>
    </row>
    <row r="184" spans="1:77" ht="51" x14ac:dyDescent="0.2">
      <c r="A184" s="18">
        <f t="shared" si="18"/>
        <v>175</v>
      </c>
      <c r="B184" s="22" t="str">
        <f>VLOOKUP(A184,'PRECIOS UNITARIOS'!A184:B515,2,0)</f>
        <v>DM1872</v>
      </c>
      <c r="C184" s="135" t="str">
        <f>VLOOKUP(A184,'PRECIOS UNITARIOS'!A184:C515,3,0)</f>
        <v>CAMPO QUIRURGICO FENESTRADO 225X280</v>
      </c>
      <c r="D184" s="18">
        <f>VLOOKUP(A184,'PRECIOS UNITARIOS'!A184:D515,4,0)</f>
        <v>1</v>
      </c>
      <c r="E184" s="23" t="str">
        <f>VLOOKUP(A184,'PRECIOS UNITARIOS'!A184:E515,5,0)</f>
        <v>UN</v>
      </c>
      <c r="F184" s="23">
        <f>VLOOKUP(A184,'PRECIOS UNITARIOS'!A184:F515,6,0)</f>
        <v>6572.37</v>
      </c>
      <c r="G184" s="23">
        <f>VLOOKUP(A184,'PRECIOS UNITARIOS'!A184:G515,7,0)</f>
        <v>17</v>
      </c>
      <c r="H184" s="23">
        <f t="shared" si="20"/>
        <v>111730.29</v>
      </c>
      <c r="I184" s="5" t="str">
        <f>+'EV PRECIO REFERENCIA'!I184</f>
        <v/>
      </c>
      <c r="J184" s="5" t="str">
        <f>+'EV PRECIO REFERENCIA'!K184</f>
        <v>NO CUMPLE</v>
      </c>
      <c r="K184" s="6">
        <f>+IF(J184="NO OFERTADO",0,IF(J184="NO CUMPLE EV TECNICA",0,IF(J184="NO CUMPLE",0,IF(J184="CUMPLE",('PRECIOS UNITARIOS'!$BB184*500)/I184))))</f>
        <v>0</v>
      </c>
      <c r="L184" s="5" t="str">
        <f>+'EV PRECIO REFERENCIA'!L184</f>
        <v/>
      </c>
      <c r="M184" s="5" t="str">
        <f>+'EV PRECIO REFERENCIA'!N184</f>
        <v>NO CUMPLE</v>
      </c>
      <c r="N184" s="6">
        <f>+IF(M184="NO OFERTADO",0,IF(M184="NO CUMPLE EV TECNICA",0,IF(M184="NO CUMPLE",0,IF(M184="CUMPLE",('PRECIOS UNITARIOS'!$BB184*500)/L184))))</f>
        <v>0</v>
      </c>
      <c r="O184" s="5" t="str">
        <f>+'PRECIOS UNITARIOS'!N184</f>
        <v/>
      </c>
      <c r="P184" s="5" t="str">
        <f>+'EV PRECIO REFERENCIA'!Q184</f>
        <v>NO CUMPLE</v>
      </c>
      <c r="Q184" s="6">
        <f>+IF(P184="NO OFERTADO",0,IF(P184="NO CUMPLE EV TECNICA",0,IF(P184="NO CUMPLE",0,IF(P184="CUMPLE",('PRECIOS UNITARIOS'!$BB184*500)/O184))))</f>
        <v>0</v>
      </c>
      <c r="R184" s="5" t="str">
        <f>+'PRECIOS UNITARIOS'!P184</f>
        <v/>
      </c>
      <c r="S184" s="5" t="str">
        <f>+'EV PRECIO REFERENCIA'!T184</f>
        <v>NO CUMPLE</v>
      </c>
      <c r="T184" s="6">
        <f>+IF(S184="NO OFERTADO",0,IF(S184="NO CUMPLE EV TECNICA",0,IF(S184="NO CUMPLE",0,IF(S184="CUMPLE",('PRECIOS UNITARIOS'!$BB184*500)/R184))))</f>
        <v>0</v>
      </c>
      <c r="U184" s="6" t="str">
        <f>+'EV PRECIO REFERENCIA'!U184</f>
        <v/>
      </c>
      <c r="V184" s="5" t="str">
        <f>+'EV PRECIO REFERENCIA'!W184</f>
        <v>NO CUMPLE</v>
      </c>
      <c r="W184" s="6">
        <f>+IF(V184="NO OFERTADO",0,IF(V184="NO CUMPLE EV TECNICA",0,IF(V184="NO CUMPLE",0,IF(V184="CUMPLE",('PRECIOS UNITARIOS'!$BB184*500)/U184))))</f>
        <v>0</v>
      </c>
      <c r="X184" s="6" t="str">
        <f>+'EV PRECIO REFERENCIA'!X184</f>
        <v/>
      </c>
      <c r="Y184" s="5" t="str">
        <f>+'EV PRECIO REFERENCIA'!Z184</f>
        <v>NO CUMPLE</v>
      </c>
      <c r="Z184" s="6">
        <f>+IF(Y184="NO OFERTADO",0,IF(Y184="NO CUMPLE EV TECNICA",0,IF(Y184="NO CUMPLE",0,IF(Y184="CUMPLE",('PRECIOS UNITARIOS'!$BB184*500)/X184))))</f>
        <v>0</v>
      </c>
      <c r="AA184" s="260" t="str">
        <f>+'PRECIOS UNITARIOS'!X184</f>
        <v/>
      </c>
      <c r="AB184" s="5" t="str">
        <f>+'EV PRECIO REFERENCIA'!AF184</f>
        <v>NO CUMPLE</v>
      </c>
      <c r="AC184" s="6">
        <f>+IF(AB184="NO OFERTADO",0,IF(AB184="NO CUMPLE EV TECNICA",0,IF(AB184="NO CUMPLE",0,IF(AB184="CUMPLE",('PRECIOS UNITARIOS'!$BB184*500)/AA184))))</f>
        <v>0</v>
      </c>
      <c r="AD184" s="5" t="str">
        <f>+'PRECIOS UNITARIOS'!Z184</f>
        <v/>
      </c>
      <c r="AE184" s="5" t="str">
        <f>+'EV PRECIO REFERENCIA'!AI184</f>
        <v>NO CUMPLE</v>
      </c>
      <c r="AF184" s="6">
        <f>+IF(AE184="NO OFERTADO",0,IF(AE184="NO CUMPLE EV TECNICA",0,IF(AE184="NO CUMPLE",0,IF(AE184="CUMPLE",('PRECIOS UNITARIOS'!$BB184*500)/AD184))))</f>
        <v>0</v>
      </c>
      <c r="AG184" s="5" t="str">
        <f>+'PRECIOS UNITARIOS'!AB184</f>
        <v/>
      </c>
      <c r="AH184" s="5" t="str">
        <f>+'EV PRECIO REFERENCIA'!AL184</f>
        <v>NO CUMPLE</v>
      </c>
      <c r="AI184" s="6">
        <f>+IF(AH184="NO OFERTADO",0,IF(AH184="NO CUMPLE EV TECNICA",0,IF(AH184="NO CUMPLE",0,IF(AH184="CUMPLE",('PRECIOS UNITARIOS'!$BB184*500)/AG184))))</f>
        <v>0</v>
      </c>
      <c r="AJ184" s="5" t="str">
        <f>+'PRECIOS UNITARIOS'!AD184</f>
        <v/>
      </c>
      <c r="AK184" s="5" t="str">
        <f>+'EV PRECIO REFERENCIA'!AO184</f>
        <v>NO CUMPLE</v>
      </c>
      <c r="AL184" s="6">
        <f>+IF(AK184="NO OFERTADO",0,IF(AK184="NO CUMPLE EV TECNICA",0,IF(AK184="NO CUMPLE",0,IF(AK184="CUMPLE",('PRECIOS UNITARIOS'!$BB184*500)/AJ184))))</f>
        <v>0</v>
      </c>
      <c r="AM184" s="5" t="str">
        <f>+'PRECIOS UNITARIOS'!AF184</f>
        <v/>
      </c>
      <c r="AN184" s="5" t="str">
        <f>+'EV PRECIO REFERENCIA'!AR184</f>
        <v>NO CUMPLE</v>
      </c>
      <c r="AO184" s="6">
        <f>+IF(AN184="NO OFERTADO",0,IF(AN184="NO CUMPLE EV TECNICA",0,IF(AN184="NO CUMPLE",0,IF(AN184="CUMPLE",('PRECIOS UNITARIOS'!$BB184*500)/AM184))))</f>
        <v>0</v>
      </c>
      <c r="AP184" s="5" t="str">
        <f>+'PRECIOS UNITARIOS'!AH184</f>
        <v/>
      </c>
      <c r="AQ184" s="5" t="str">
        <f>+'EV PRECIO REFERENCIA'!AU184</f>
        <v>NO CUMPLE</v>
      </c>
      <c r="AR184" s="6">
        <f>+IF(AQ184="NO OFERTADO",0,IF(AQ184="NO CUMPLE EV TECNICA",0,IF(AQ184="NO CUMPLE",0,IF(AQ184="CUMPLE",('PRECIOS UNITARIOS'!$BB184*500)/AP184))))</f>
        <v>0</v>
      </c>
      <c r="AS184" s="5" t="str">
        <f>+'PRECIOS UNITARIOS'!AJ184</f>
        <v/>
      </c>
      <c r="AT184" s="5" t="str">
        <f>+'EV PRECIO REFERENCIA'!AX184</f>
        <v>NO CUMPLE</v>
      </c>
      <c r="AU184" s="6">
        <f>+IF(AT184="NO OFERTADO",0,IF(AT184="NO CUMPLE EV TECNICA",0,IF(AT184="NO CUMPLE",0,IF(AT184="CUMPLE",('PRECIOS UNITARIOS'!$BB184*500)/AS184))))</f>
        <v>0</v>
      </c>
      <c r="AV184" s="5" t="str">
        <f>+'EV PRECIO REFERENCIA'!AY184</f>
        <v/>
      </c>
      <c r="AW184" s="5" t="str">
        <f>+'EV PRECIO REFERENCIA'!BA184</f>
        <v>NO CUMPLE</v>
      </c>
      <c r="AX184" s="6">
        <f>+IF(AW184="NO OFERTADO",0,IF(AW184="NO CUMPLE EV TECNICA",0,IF(AW184="NO CUMPLE",0,IF(AW184="CUMPLE",('PRECIOS UNITARIOS'!$BB184*500)/AV184))))</f>
        <v>0</v>
      </c>
      <c r="AY184" s="5" t="str">
        <f>+'EV PRECIO REFERENCIA'!BB184</f>
        <v/>
      </c>
      <c r="AZ184" s="5" t="str">
        <f>+'EV PRECIO REFERENCIA'!BD184</f>
        <v>NO CUMPLE</v>
      </c>
      <c r="BA184" s="6">
        <f>+IF(AZ184="NO OFERTADO",0,IF(AZ184="NO CUMPLE EV TECNICA",0,IF(AZ184="NO CUMPLE",0,IF(AZ184="CUMPLE",('PRECIOS UNITARIOS'!$BB184*500)/AY184))))</f>
        <v>0</v>
      </c>
      <c r="BB184" s="5" t="str">
        <f>+'PRECIOS UNITARIOS'!AP184</f>
        <v/>
      </c>
      <c r="BC184" s="5" t="str">
        <f>+'EV PRECIO REFERENCIA'!BG184</f>
        <v>NO CUMPLE</v>
      </c>
      <c r="BD184" s="6">
        <f>+IF(BC184="NO OFERTADO",0,IF(BC184="NO CUMPLE EV TECNICA",0,IF(BC184="NO CUMPLE",0,IF(BC184="CUMPLE",('PRECIOS UNITARIOS'!$BB184*500)/BB184))))</f>
        <v>0</v>
      </c>
      <c r="BE184" s="5" t="str">
        <f>+'PRECIOS UNITARIOS'!AR184</f>
        <v/>
      </c>
      <c r="BF184" s="5" t="str">
        <f>+'EV PRECIO REFERENCIA'!BJ184</f>
        <v>NO CUMPLE</v>
      </c>
      <c r="BG184" s="6">
        <f>+IF(BF184="NO OFERTADO",0,IF(BF184="NO CUMPLE EV TECNICA",0,IF(BF184="NO CUMPLE",0,IF(BF184="CUMPLE",('PRECIOS UNITARIOS'!$BB184*500)/BE184))))</f>
        <v>0</v>
      </c>
      <c r="BH184" s="5" t="str">
        <f>+'EV PRECIO REFERENCIA'!BK184</f>
        <v/>
      </c>
      <c r="BI184" s="5" t="str">
        <f>+'EV PRECIO REFERENCIA'!BM184</f>
        <v>NO CUMPLE</v>
      </c>
      <c r="BJ184" s="6">
        <f>+IF(BI184="NO OFERTADO",0,IF(BI184="NO CUMPLE EV TECNICA",0,IF(BI184="NO CUMPLE",0,IF(BI184="CUMPLE",('PRECIOS UNITARIOS'!$BB184*500)/BH184))))</f>
        <v>0</v>
      </c>
      <c r="BK184" s="5" t="str">
        <f>+'EV PRECIO REFERENCIA'!BQ184</f>
        <v/>
      </c>
      <c r="BL184" s="5" t="str">
        <f>+'EV PRECIO REFERENCIA'!BS184</f>
        <v>NO CUMPLE</v>
      </c>
      <c r="BM184" s="6">
        <f>+IF(BL184="NO OFERTADO",0,IF(BL184="NO CUMPLE EV TECNICA",0,IF(BL184="NO CUMPLE",0,IF(BL184="CUMPLE",('PRECIOS UNITARIOS'!$BB184*500)/BK184))))</f>
        <v>0</v>
      </c>
      <c r="BN184" s="5" t="str">
        <f>+'PRECIOS UNITARIOS'!AX184</f>
        <v/>
      </c>
      <c r="BO184" s="5" t="str">
        <f>+'EV PRECIO REFERENCIA'!BV184</f>
        <v>NO CUMPLE</v>
      </c>
      <c r="BP184" s="6">
        <f>+IF(BO184="NO OFERTADO",0,IF(BO184="NO CUMPLE EV TECNICA",0,IF(BO184="NO CUMPLE",0,IF(BO184="CUMPLE",('PRECIOS UNITARIOS'!$BB184*500)/BN184))))</f>
        <v>0</v>
      </c>
      <c r="BQ184" s="6">
        <f t="shared" si="19"/>
        <v>0</v>
      </c>
      <c r="BR184" s="6" t="s">
        <v>1013</v>
      </c>
      <c r="BS184" s="6">
        <v>0</v>
      </c>
      <c r="BT184" s="6" t="s">
        <v>1013</v>
      </c>
      <c r="BU184" s="6">
        <v>0</v>
      </c>
      <c r="BV184" s="6" t="s">
        <v>1013</v>
      </c>
      <c r="BW184" s="6" t="s">
        <v>1013</v>
      </c>
      <c r="BX184" s="3" t="s">
        <v>554</v>
      </c>
      <c r="BY184" s="3"/>
    </row>
    <row r="185" spans="1:77" ht="25.5" x14ac:dyDescent="0.2">
      <c r="A185" s="18">
        <f t="shared" si="18"/>
        <v>176</v>
      </c>
      <c r="B185" s="22" t="str">
        <f>VLOOKUP(A185,'PRECIOS UNITARIOS'!A185:B516,2,0)</f>
        <v>DM1232</v>
      </c>
      <c r="C185" s="135" t="str">
        <f>VLOOKUP(A185,'PRECIOS UNITARIOS'!A185:C516,3,0)</f>
        <v>ACIDO TRICLOROACETICO 70% X 30 ML</v>
      </c>
      <c r="D185" s="18">
        <f>VLOOKUP(A185,'PRECIOS UNITARIOS'!A185:D516,4,0)</f>
        <v>1</v>
      </c>
      <c r="E185" s="23" t="str">
        <f>VLOOKUP(A185,'PRECIOS UNITARIOS'!A185:E516,5,0)</f>
        <v>UN</v>
      </c>
      <c r="F185" s="23">
        <f>VLOOKUP(A185,'PRECIOS UNITARIOS'!A185:F516,6,0)</f>
        <v>145121.69</v>
      </c>
      <c r="G185" s="23">
        <f>VLOOKUP(A185,'PRECIOS UNITARIOS'!A185:G516,7,0)</f>
        <v>1</v>
      </c>
      <c r="H185" s="23">
        <f t="shared" si="20"/>
        <v>145121.69</v>
      </c>
      <c r="I185" s="5" t="str">
        <f>+'EV PRECIO REFERENCIA'!I185</f>
        <v/>
      </c>
      <c r="J185" s="5" t="str">
        <f>+'EV PRECIO REFERENCIA'!K185</f>
        <v>NO CUMPLE</v>
      </c>
      <c r="K185" s="6">
        <f>+IF(J185="NO OFERTADO",0,IF(J185="NO CUMPLE EV TECNICA",0,IF(J185="NO CUMPLE",0,IF(J185="CUMPLE",('PRECIOS UNITARIOS'!$BB185*500)/I185))))</f>
        <v>0</v>
      </c>
      <c r="L185" s="5" t="str">
        <f>+'EV PRECIO REFERENCIA'!L185</f>
        <v/>
      </c>
      <c r="M185" s="5" t="str">
        <f>+'EV PRECIO REFERENCIA'!N185</f>
        <v>NO CUMPLE</v>
      </c>
      <c r="N185" s="6">
        <f>+IF(M185="NO OFERTADO",0,IF(M185="NO CUMPLE EV TECNICA",0,IF(M185="NO CUMPLE",0,IF(M185="CUMPLE",('PRECIOS UNITARIOS'!$BB185*500)/L185))))</f>
        <v>0</v>
      </c>
      <c r="O185" s="5" t="str">
        <f>+'PRECIOS UNITARIOS'!N185</f>
        <v/>
      </c>
      <c r="P185" s="5" t="str">
        <f>+'EV PRECIO REFERENCIA'!Q185</f>
        <v>NO CUMPLE</v>
      </c>
      <c r="Q185" s="6">
        <f>+IF(P185="NO OFERTADO",0,IF(P185="NO CUMPLE EV TECNICA",0,IF(P185="NO CUMPLE",0,IF(P185="CUMPLE",('PRECIOS UNITARIOS'!$BB185*500)/O185))))</f>
        <v>0</v>
      </c>
      <c r="R185" s="5" t="str">
        <f>+'PRECIOS UNITARIOS'!P185</f>
        <v/>
      </c>
      <c r="S185" s="5" t="str">
        <f>+'EV PRECIO REFERENCIA'!T185</f>
        <v>NO CUMPLE</v>
      </c>
      <c r="T185" s="6">
        <f>+IF(S185="NO OFERTADO",0,IF(S185="NO CUMPLE EV TECNICA",0,IF(S185="NO CUMPLE",0,IF(S185="CUMPLE",('PRECIOS UNITARIOS'!$BB185*500)/R185))))</f>
        <v>0</v>
      </c>
      <c r="U185" s="6" t="str">
        <f>+'EV PRECIO REFERENCIA'!U185</f>
        <v/>
      </c>
      <c r="V185" s="5" t="str">
        <f>+'EV PRECIO REFERENCIA'!W185</f>
        <v>NO CUMPLE</v>
      </c>
      <c r="W185" s="6">
        <f>+IF(V185="NO OFERTADO",0,IF(V185="NO CUMPLE EV TECNICA",0,IF(V185="NO CUMPLE",0,IF(V185="CUMPLE",('PRECIOS UNITARIOS'!$BB185*500)/U185))))</f>
        <v>0</v>
      </c>
      <c r="X185" s="6" t="str">
        <f>+'EV PRECIO REFERENCIA'!X185</f>
        <v/>
      </c>
      <c r="Y185" s="5" t="str">
        <f>+'EV PRECIO REFERENCIA'!Z185</f>
        <v>NO CUMPLE</v>
      </c>
      <c r="Z185" s="6">
        <f>+IF(Y185="NO OFERTADO",0,IF(Y185="NO CUMPLE EV TECNICA",0,IF(Y185="NO CUMPLE",0,IF(Y185="CUMPLE",('PRECIOS UNITARIOS'!$BB185*500)/X185))))</f>
        <v>0</v>
      </c>
      <c r="AA185" s="260" t="str">
        <f>+'PRECIOS UNITARIOS'!X185</f>
        <v/>
      </c>
      <c r="AB185" s="5" t="str">
        <f>+'EV PRECIO REFERENCIA'!AF185</f>
        <v>NO CUMPLE</v>
      </c>
      <c r="AC185" s="6">
        <f>+IF(AB185="NO OFERTADO",0,IF(AB185="NO CUMPLE EV TECNICA",0,IF(AB185="NO CUMPLE",0,IF(AB185="CUMPLE",('PRECIOS UNITARIOS'!$BB185*500)/AA185))))</f>
        <v>0</v>
      </c>
      <c r="AD185" s="5" t="str">
        <f>+'PRECIOS UNITARIOS'!Z185</f>
        <v/>
      </c>
      <c r="AE185" s="5" t="str">
        <f>+'EV PRECIO REFERENCIA'!AI185</f>
        <v>NO CUMPLE</v>
      </c>
      <c r="AF185" s="6">
        <f>+IF(AE185="NO OFERTADO",0,IF(AE185="NO CUMPLE EV TECNICA",0,IF(AE185="NO CUMPLE",0,IF(AE185="CUMPLE",('PRECIOS UNITARIOS'!$BB185*500)/AD185))))</f>
        <v>0</v>
      </c>
      <c r="AG185" s="5" t="str">
        <f>+'PRECIOS UNITARIOS'!AB185</f>
        <v/>
      </c>
      <c r="AH185" s="5" t="str">
        <f>+'EV PRECIO REFERENCIA'!AL185</f>
        <v>NO CUMPLE</v>
      </c>
      <c r="AI185" s="6">
        <f>+IF(AH185="NO OFERTADO",0,IF(AH185="NO CUMPLE EV TECNICA",0,IF(AH185="NO CUMPLE",0,IF(AH185="CUMPLE",('PRECIOS UNITARIOS'!$BB185*500)/AG185))))</f>
        <v>0</v>
      </c>
      <c r="AJ185" s="5" t="str">
        <f>+'PRECIOS UNITARIOS'!AD185</f>
        <v/>
      </c>
      <c r="AK185" s="5" t="str">
        <f>+'EV PRECIO REFERENCIA'!AO185</f>
        <v>NO CUMPLE</v>
      </c>
      <c r="AL185" s="6">
        <f>+IF(AK185="NO OFERTADO",0,IF(AK185="NO CUMPLE EV TECNICA",0,IF(AK185="NO CUMPLE",0,IF(AK185="CUMPLE",('PRECIOS UNITARIOS'!$BB185*500)/AJ185))))</f>
        <v>0</v>
      </c>
      <c r="AM185" s="5" t="str">
        <f>+'PRECIOS UNITARIOS'!AF185</f>
        <v/>
      </c>
      <c r="AN185" s="5" t="str">
        <f>+'EV PRECIO REFERENCIA'!AR185</f>
        <v>NO CUMPLE</v>
      </c>
      <c r="AO185" s="6">
        <f>+IF(AN185="NO OFERTADO",0,IF(AN185="NO CUMPLE EV TECNICA",0,IF(AN185="NO CUMPLE",0,IF(AN185="CUMPLE",('PRECIOS UNITARIOS'!$BB185*500)/AM185))))</f>
        <v>0</v>
      </c>
      <c r="AP185" s="5" t="str">
        <f>+'PRECIOS UNITARIOS'!AH185</f>
        <v/>
      </c>
      <c r="AQ185" s="5" t="str">
        <f>+'EV PRECIO REFERENCIA'!AU185</f>
        <v>NO CUMPLE</v>
      </c>
      <c r="AR185" s="6">
        <f>+IF(AQ185="NO OFERTADO",0,IF(AQ185="NO CUMPLE EV TECNICA",0,IF(AQ185="NO CUMPLE",0,IF(AQ185="CUMPLE",('PRECIOS UNITARIOS'!$BB185*500)/AP185))))</f>
        <v>0</v>
      </c>
      <c r="AS185" s="5" t="str">
        <f>+'PRECIOS UNITARIOS'!AJ185</f>
        <v/>
      </c>
      <c r="AT185" s="5" t="str">
        <f>+'EV PRECIO REFERENCIA'!AX185</f>
        <v>NO CUMPLE</v>
      </c>
      <c r="AU185" s="6">
        <f>+IF(AT185="NO OFERTADO",0,IF(AT185="NO CUMPLE EV TECNICA",0,IF(AT185="NO CUMPLE",0,IF(AT185="CUMPLE",('PRECIOS UNITARIOS'!$BB185*500)/AS185))))</f>
        <v>0</v>
      </c>
      <c r="AV185" s="5" t="str">
        <f>+'EV PRECIO REFERENCIA'!AY185</f>
        <v/>
      </c>
      <c r="AW185" s="5" t="str">
        <f>+'EV PRECIO REFERENCIA'!BA185</f>
        <v>NO CUMPLE</v>
      </c>
      <c r="AX185" s="6">
        <f>+IF(AW185="NO OFERTADO",0,IF(AW185="NO CUMPLE EV TECNICA",0,IF(AW185="NO CUMPLE",0,IF(AW185="CUMPLE",('PRECIOS UNITARIOS'!$BB185*500)/AV185))))</f>
        <v>0</v>
      </c>
      <c r="AY185" s="5" t="str">
        <f>+'EV PRECIO REFERENCIA'!BB185</f>
        <v/>
      </c>
      <c r="AZ185" s="5" t="str">
        <f>+'EV PRECIO REFERENCIA'!BD185</f>
        <v>NO CUMPLE</v>
      </c>
      <c r="BA185" s="6">
        <f>+IF(AZ185="NO OFERTADO",0,IF(AZ185="NO CUMPLE EV TECNICA",0,IF(AZ185="NO CUMPLE",0,IF(AZ185="CUMPLE",('PRECIOS UNITARIOS'!$BB185*500)/AY185))))</f>
        <v>0</v>
      </c>
      <c r="BB185" s="5" t="str">
        <f>+'PRECIOS UNITARIOS'!AP185</f>
        <v/>
      </c>
      <c r="BC185" s="5" t="str">
        <f>+'EV PRECIO REFERENCIA'!BG185</f>
        <v>NO CUMPLE</v>
      </c>
      <c r="BD185" s="6">
        <f>+IF(BC185="NO OFERTADO",0,IF(BC185="NO CUMPLE EV TECNICA",0,IF(BC185="NO CUMPLE",0,IF(BC185="CUMPLE",('PRECIOS UNITARIOS'!$BB185*500)/BB185))))</f>
        <v>0</v>
      </c>
      <c r="BE185" s="5" t="str">
        <f>+'PRECIOS UNITARIOS'!AR185</f>
        <v/>
      </c>
      <c r="BF185" s="5" t="str">
        <f>+'EV PRECIO REFERENCIA'!BJ185</f>
        <v>NO CUMPLE</v>
      </c>
      <c r="BG185" s="6">
        <f>+IF(BF185="NO OFERTADO",0,IF(BF185="NO CUMPLE EV TECNICA",0,IF(BF185="NO CUMPLE",0,IF(BF185="CUMPLE",('PRECIOS UNITARIOS'!$BB185*500)/BE185))))</f>
        <v>0</v>
      </c>
      <c r="BH185" s="5" t="str">
        <f>+'EV PRECIO REFERENCIA'!BK185</f>
        <v/>
      </c>
      <c r="BI185" s="5" t="str">
        <f>+'EV PRECIO REFERENCIA'!BM185</f>
        <v>NO CUMPLE</v>
      </c>
      <c r="BJ185" s="6">
        <f>+IF(BI185="NO OFERTADO",0,IF(BI185="NO CUMPLE EV TECNICA",0,IF(BI185="NO CUMPLE",0,IF(BI185="CUMPLE",('PRECIOS UNITARIOS'!$BB185*500)/BH185))))</f>
        <v>0</v>
      </c>
      <c r="BK185" s="5" t="str">
        <f>+'EV PRECIO REFERENCIA'!BQ185</f>
        <v/>
      </c>
      <c r="BL185" s="5" t="str">
        <f>+'EV PRECIO REFERENCIA'!BS185</f>
        <v>NO CUMPLE</v>
      </c>
      <c r="BM185" s="6">
        <f>+IF(BL185="NO OFERTADO",0,IF(BL185="NO CUMPLE EV TECNICA",0,IF(BL185="NO CUMPLE",0,IF(BL185="CUMPLE",('PRECIOS UNITARIOS'!$BB185*500)/BK185))))</f>
        <v>0</v>
      </c>
      <c r="BN185" s="5" t="str">
        <f>+'PRECIOS UNITARIOS'!AX185</f>
        <v/>
      </c>
      <c r="BO185" s="5" t="str">
        <f>+'EV PRECIO REFERENCIA'!BV185</f>
        <v>NO CUMPLE</v>
      </c>
      <c r="BP185" s="6">
        <f>+IF(BO185="NO OFERTADO",0,IF(BO185="NO CUMPLE EV TECNICA",0,IF(BO185="NO CUMPLE",0,IF(BO185="CUMPLE",('PRECIOS UNITARIOS'!$BB185*500)/BN185))))</f>
        <v>0</v>
      </c>
      <c r="BQ185" s="6">
        <f t="shared" si="19"/>
        <v>0</v>
      </c>
      <c r="BR185" s="6" t="s">
        <v>1015</v>
      </c>
      <c r="BS185" s="6">
        <v>0</v>
      </c>
      <c r="BT185" s="6" t="s">
        <v>1015</v>
      </c>
      <c r="BU185" s="6">
        <v>0</v>
      </c>
      <c r="BV185" s="6" t="s">
        <v>1015</v>
      </c>
      <c r="BW185" s="6" t="s">
        <v>1015</v>
      </c>
      <c r="BX185" s="3" t="s">
        <v>555</v>
      </c>
    </row>
    <row r="186" spans="1:77" ht="25.5" x14ac:dyDescent="0.2">
      <c r="A186" s="18">
        <f t="shared" si="18"/>
        <v>177</v>
      </c>
      <c r="B186" s="22" t="str">
        <f>VLOOKUP(A186,'PRECIOS UNITARIOS'!A186:B517,2,0)</f>
        <v>DM2036</v>
      </c>
      <c r="C186" s="135" t="str">
        <f>VLOOKUP(A186,'PRECIOS UNITARIOS'!A186:C517,3,0)</f>
        <v>ACIDO TRICLOROACETICO AL 85% X 50CC</v>
      </c>
      <c r="D186" s="18">
        <f>VLOOKUP(A186,'PRECIOS UNITARIOS'!A186:D517,4,0)</f>
        <v>1</v>
      </c>
      <c r="E186" s="23" t="str">
        <f>VLOOKUP(A186,'PRECIOS UNITARIOS'!A186:E517,5,0)</f>
        <v>UN</v>
      </c>
      <c r="F186" s="23">
        <f>VLOOKUP(A186,'PRECIOS UNITARIOS'!A186:F517,6,0)</f>
        <v>150825.35999999999</v>
      </c>
      <c r="G186" s="23">
        <f>VLOOKUP(A186,'PRECIOS UNITARIOS'!A186:G517,7,0)</f>
        <v>1</v>
      </c>
      <c r="H186" s="23">
        <f t="shared" si="20"/>
        <v>150825.35999999999</v>
      </c>
      <c r="I186" s="5" t="str">
        <f>+'EV PRECIO REFERENCIA'!I186</f>
        <v/>
      </c>
      <c r="J186" s="5" t="str">
        <f>+'EV PRECIO REFERENCIA'!K186</f>
        <v>NO CUMPLE</v>
      </c>
      <c r="K186" s="6">
        <f>+IF(J186="NO OFERTADO",0,IF(J186="NO CUMPLE EV TECNICA",0,IF(J186="NO CUMPLE",0,IF(J186="CUMPLE",('PRECIOS UNITARIOS'!$BB186*500)/I186))))</f>
        <v>0</v>
      </c>
      <c r="L186" s="5" t="str">
        <f>+'EV PRECIO REFERENCIA'!L186</f>
        <v/>
      </c>
      <c r="M186" s="5" t="str">
        <f>+'EV PRECIO REFERENCIA'!N186</f>
        <v>NO CUMPLE</v>
      </c>
      <c r="N186" s="6">
        <f>+IF(M186="NO OFERTADO",0,IF(M186="NO CUMPLE EV TECNICA",0,IF(M186="NO CUMPLE",0,IF(M186="CUMPLE",('PRECIOS UNITARIOS'!$BB186*500)/L186))))</f>
        <v>0</v>
      </c>
      <c r="O186" s="5" t="str">
        <f>+'PRECIOS UNITARIOS'!N186</f>
        <v/>
      </c>
      <c r="P186" s="5" t="str">
        <f>+'EV PRECIO REFERENCIA'!Q186</f>
        <v>NO CUMPLE</v>
      </c>
      <c r="Q186" s="6">
        <f>+IF(P186="NO OFERTADO",0,IF(P186="NO CUMPLE EV TECNICA",0,IF(P186="NO CUMPLE",0,IF(P186="CUMPLE",('PRECIOS UNITARIOS'!$BB186*500)/O186))))</f>
        <v>0</v>
      </c>
      <c r="R186" s="5" t="str">
        <f>+'PRECIOS UNITARIOS'!P186</f>
        <v/>
      </c>
      <c r="S186" s="5" t="str">
        <f>+'EV PRECIO REFERENCIA'!T186</f>
        <v>NO CUMPLE</v>
      </c>
      <c r="T186" s="6">
        <f>+IF(S186="NO OFERTADO",0,IF(S186="NO CUMPLE EV TECNICA",0,IF(S186="NO CUMPLE",0,IF(S186="CUMPLE",('PRECIOS UNITARIOS'!$BB186*500)/R186))))</f>
        <v>0</v>
      </c>
      <c r="U186" s="6" t="str">
        <f>+'EV PRECIO REFERENCIA'!U186</f>
        <v/>
      </c>
      <c r="V186" s="5" t="str">
        <f>+'EV PRECIO REFERENCIA'!W186</f>
        <v>NO CUMPLE</v>
      </c>
      <c r="W186" s="6">
        <f>+IF(V186="NO OFERTADO",0,IF(V186="NO CUMPLE EV TECNICA",0,IF(V186="NO CUMPLE",0,IF(V186="CUMPLE",('PRECIOS UNITARIOS'!$BB186*500)/U186))))</f>
        <v>0</v>
      </c>
      <c r="X186" s="6" t="str">
        <f>+'EV PRECIO REFERENCIA'!X186</f>
        <v/>
      </c>
      <c r="Y186" s="5" t="str">
        <f>+'EV PRECIO REFERENCIA'!Z186</f>
        <v>NO CUMPLE</v>
      </c>
      <c r="Z186" s="6">
        <f>+IF(Y186="NO OFERTADO",0,IF(Y186="NO CUMPLE EV TECNICA",0,IF(Y186="NO CUMPLE",0,IF(Y186="CUMPLE",('PRECIOS UNITARIOS'!$BB186*500)/X186))))</f>
        <v>0</v>
      </c>
      <c r="AA186" s="260" t="str">
        <f>+'PRECIOS UNITARIOS'!X186</f>
        <v/>
      </c>
      <c r="AB186" s="5" t="str">
        <f>+'EV PRECIO REFERENCIA'!AF186</f>
        <v>NO CUMPLE</v>
      </c>
      <c r="AC186" s="6">
        <f>+IF(AB186="NO OFERTADO",0,IF(AB186="NO CUMPLE EV TECNICA",0,IF(AB186="NO CUMPLE",0,IF(AB186="CUMPLE",('PRECIOS UNITARIOS'!$BB186*500)/AA186))))</f>
        <v>0</v>
      </c>
      <c r="AD186" s="5" t="str">
        <f>+'PRECIOS UNITARIOS'!Z186</f>
        <v/>
      </c>
      <c r="AE186" s="5" t="str">
        <f>+'EV PRECIO REFERENCIA'!AI186</f>
        <v>NO CUMPLE</v>
      </c>
      <c r="AF186" s="6">
        <f>+IF(AE186="NO OFERTADO",0,IF(AE186="NO CUMPLE EV TECNICA",0,IF(AE186="NO CUMPLE",0,IF(AE186="CUMPLE",('PRECIOS UNITARIOS'!$BB186*500)/AD186))))</f>
        <v>0</v>
      </c>
      <c r="AG186" s="5" t="str">
        <f>+'PRECIOS UNITARIOS'!AB186</f>
        <v/>
      </c>
      <c r="AH186" s="5" t="str">
        <f>+'EV PRECIO REFERENCIA'!AL186</f>
        <v>NO CUMPLE</v>
      </c>
      <c r="AI186" s="6">
        <f>+IF(AH186="NO OFERTADO",0,IF(AH186="NO CUMPLE EV TECNICA",0,IF(AH186="NO CUMPLE",0,IF(AH186="CUMPLE",('PRECIOS UNITARIOS'!$BB186*500)/AG186))))</f>
        <v>0</v>
      </c>
      <c r="AJ186" s="5" t="str">
        <f>+'PRECIOS UNITARIOS'!AD186</f>
        <v/>
      </c>
      <c r="AK186" s="5" t="str">
        <f>+'EV PRECIO REFERENCIA'!AO186</f>
        <v>NO CUMPLE</v>
      </c>
      <c r="AL186" s="6">
        <f>+IF(AK186="NO OFERTADO",0,IF(AK186="NO CUMPLE EV TECNICA",0,IF(AK186="NO CUMPLE",0,IF(AK186="CUMPLE",('PRECIOS UNITARIOS'!$BB186*500)/AJ186))))</f>
        <v>0</v>
      </c>
      <c r="AM186" s="5" t="str">
        <f>+'PRECIOS UNITARIOS'!AF186</f>
        <v/>
      </c>
      <c r="AN186" s="5" t="str">
        <f>+'EV PRECIO REFERENCIA'!AR186</f>
        <v>NO CUMPLE</v>
      </c>
      <c r="AO186" s="6">
        <f>+IF(AN186="NO OFERTADO",0,IF(AN186="NO CUMPLE EV TECNICA",0,IF(AN186="NO CUMPLE",0,IF(AN186="CUMPLE",('PRECIOS UNITARIOS'!$BB186*500)/AM186))))</f>
        <v>0</v>
      </c>
      <c r="AP186" s="5" t="str">
        <f>+'PRECIOS UNITARIOS'!AH186</f>
        <v/>
      </c>
      <c r="AQ186" s="5" t="str">
        <f>+'EV PRECIO REFERENCIA'!AU186</f>
        <v>NO CUMPLE</v>
      </c>
      <c r="AR186" s="6">
        <f>+IF(AQ186="NO OFERTADO",0,IF(AQ186="NO CUMPLE EV TECNICA",0,IF(AQ186="NO CUMPLE",0,IF(AQ186="CUMPLE",('PRECIOS UNITARIOS'!$BB186*500)/AP186))))</f>
        <v>0</v>
      </c>
      <c r="AS186" s="5" t="str">
        <f>+'PRECIOS UNITARIOS'!AJ186</f>
        <v/>
      </c>
      <c r="AT186" s="5" t="str">
        <f>+'EV PRECIO REFERENCIA'!AX186</f>
        <v>NO CUMPLE</v>
      </c>
      <c r="AU186" s="6">
        <f>+IF(AT186="NO OFERTADO",0,IF(AT186="NO CUMPLE EV TECNICA",0,IF(AT186="NO CUMPLE",0,IF(AT186="CUMPLE",('PRECIOS UNITARIOS'!$BB186*500)/AS186))))</f>
        <v>0</v>
      </c>
      <c r="AV186" s="5" t="str">
        <f>+'EV PRECIO REFERENCIA'!AY186</f>
        <v/>
      </c>
      <c r="AW186" s="5" t="str">
        <f>+'EV PRECIO REFERENCIA'!BA186</f>
        <v>NO CUMPLE</v>
      </c>
      <c r="AX186" s="6">
        <f>+IF(AW186="NO OFERTADO",0,IF(AW186="NO CUMPLE EV TECNICA",0,IF(AW186="NO CUMPLE",0,IF(AW186="CUMPLE",('PRECIOS UNITARIOS'!$BB186*500)/AV186))))</f>
        <v>0</v>
      </c>
      <c r="AY186" s="5" t="str">
        <f>+'EV PRECIO REFERENCIA'!BB186</f>
        <v/>
      </c>
      <c r="AZ186" s="5" t="str">
        <f>+'EV PRECIO REFERENCIA'!BD186</f>
        <v>NO CUMPLE</v>
      </c>
      <c r="BA186" s="6">
        <f>+IF(AZ186="NO OFERTADO",0,IF(AZ186="NO CUMPLE EV TECNICA",0,IF(AZ186="NO CUMPLE",0,IF(AZ186="CUMPLE",('PRECIOS UNITARIOS'!$BB186*500)/AY186))))</f>
        <v>0</v>
      </c>
      <c r="BB186" s="5" t="str">
        <f>+'PRECIOS UNITARIOS'!AP186</f>
        <v/>
      </c>
      <c r="BC186" s="5" t="str">
        <f>+'EV PRECIO REFERENCIA'!BG186</f>
        <v>NO CUMPLE</v>
      </c>
      <c r="BD186" s="6">
        <f>+IF(BC186="NO OFERTADO",0,IF(BC186="NO CUMPLE EV TECNICA",0,IF(BC186="NO CUMPLE",0,IF(BC186="CUMPLE",('PRECIOS UNITARIOS'!$BB186*500)/BB186))))</f>
        <v>0</v>
      </c>
      <c r="BE186" s="5" t="str">
        <f>+'PRECIOS UNITARIOS'!AR186</f>
        <v/>
      </c>
      <c r="BF186" s="5" t="str">
        <f>+'EV PRECIO REFERENCIA'!BJ186</f>
        <v>NO CUMPLE</v>
      </c>
      <c r="BG186" s="6">
        <f>+IF(BF186="NO OFERTADO",0,IF(BF186="NO CUMPLE EV TECNICA",0,IF(BF186="NO CUMPLE",0,IF(BF186="CUMPLE",('PRECIOS UNITARIOS'!$BB186*500)/BE186))))</f>
        <v>0</v>
      </c>
      <c r="BH186" s="5" t="str">
        <f>+'EV PRECIO REFERENCIA'!BK186</f>
        <v/>
      </c>
      <c r="BI186" s="5" t="str">
        <f>+'EV PRECIO REFERENCIA'!BM186</f>
        <v>NO CUMPLE</v>
      </c>
      <c r="BJ186" s="6">
        <f>+IF(BI186="NO OFERTADO",0,IF(BI186="NO CUMPLE EV TECNICA",0,IF(BI186="NO CUMPLE",0,IF(BI186="CUMPLE",('PRECIOS UNITARIOS'!$BB186*500)/BH186))))</f>
        <v>0</v>
      </c>
      <c r="BK186" s="5" t="str">
        <f>+'EV PRECIO REFERENCIA'!BQ186</f>
        <v/>
      </c>
      <c r="BL186" s="5" t="str">
        <f>+'EV PRECIO REFERENCIA'!BS186</f>
        <v>NO CUMPLE</v>
      </c>
      <c r="BM186" s="6">
        <f>+IF(BL186="NO OFERTADO",0,IF(BL186="NO CUMPLE EV TECNICA",0,IF(BL186="NO CUMPLE",0,IF(BL186="CUMPLE",('PRECIOS UNITARIOS'!$BB186*500)/BK186))))</f>
        <v>0</v>
      </c>
      <c r="BN186" s="5" t="str">
        <f>+'PRECIOS UNITARIOS'!AX186</f>
        <v/>
      </c>
      <c r="BO186" s="5" t="str">
        <f>+'EV PRECIO REFERENCIA'!BV186</f>
        <v>NO CUMPLE</v>
      </c>
      <c r="BP186" s="6">
        <f>+IF(BO186="NO OFERTADO",0,IF(BO186="NO CUMPLE EV TECNICA",0,IF(BO186="NO CUMPLE",0,IF(BO186="CUMPLE",('PRECIOS UNITARIOS'!$BB186*500)/BN186))))</f>
        <v>0</v>
      </c>
      <c r="BQ186" s="6">
        <f t="shared" si="19"/>
        <v>0</v>
      </c>
      <c r="BR186" s="6" t="s">
        <v>1015</v>
      </c>
      <c r="BS186" s="6">
        <v>0</v>
      </c>
      <c r="BT186" s="6" t="s">
        <v>1015</v>
      </c>
      <c r="BU186" s="6">
        <v>0</v>
      </c>
      <c r="BV186" s="6" t="s">
        <v>1015</v>
      </c>
      <c r="BW186" s="6" t="s">
        <v>1015</v>
      </c>
      <c r="BX186" s="3" t="s">
        <v>556</v>
      </c>
    </row>
    <row r="187" spans="1:77" x14ac:dyDescent="0.2">
      <c r="A187" s="18">
        <f t="shared" si="18"/>
        <v>178</v>
      </c>
      <c r="B187" s="22" t="str">
        <f>VLOOKUP(A187,'PRECIOS UNITARIOS'!A187:B518,2,0)</f>
        <v>DM2363</v>
      </c>
      <c r="C187" s="135" t="str">
        <f>VLOOKUP(A187,'PRECIOS UNITARIOS'!A187:C518,3,0)</f>
        <v>CANASTILLA LITOTRIPCIA</v>
      </c>
      <c r="D187" s="18">
        <f>VLOOKUP(A187,'PRECIOS UNITARIOS'!A187:D518,4,0)</f>
        <v>1</v>
      </c>
      <c r="E187" s="23" t="str">
        <f>VLOOKUP(A187,'PRECIOS UNITARIOS'!A187:E518,5,0)</f>
        <v>UN</v>
      </c>
      <c r="F187" s="23">
        <f>VLOOKUP(A187,'PRECIOS UNITARIOS'!A187:F518,6,0)</f>
        <v>1547000</v>
      </c>
      <c r="G187" s="23">
        <f>VLOOKUP(A187,'PRECIOS UNITARIOS'!A187:G518,7,0)</f>
        <v>1</v>
      </c>
      <c r="H187" s="23">
        <f t="shared" si="20"/>
        <v>1547000</v>
      </c>
      <c r="I187" s="5" t="str">
        <f>+'EV PRECIO REFERENCIA'!I187</f>
        <v/>
      </c>
      <c r="J187" s="5" t="str">
        <f>+'EV PRECIO REFERENCIA'!K187</f>
        <v>NO CUMPLE</v>
      </c>
      <c r="K187" s="6">
        <f>+IF(J187="NO OFERTADO",0,IF(J187="NO CUMPLE EV TECNICA",0,IF(J187="NO CUMPLE",0,IF(J187="CUMPLE",('PRECIOS UNITARIOS'!$BB187*500)/I187))))</f>
        <v>0</v>
      </c>
      <c r="L187" s="5" t="str">
        <f>+'EV PRECIO REFERENCIA'!L187</f>
        <v/>
      </c>
      <c r="M187" s="5" t="str">
        <f>+'EV PRECIO REFERENCIA'!N187</f>
        <v>NO CUMPLE</v>
      </c>
      <c r="N187" s="6">
        <f>+IF(M187="NO OFERTADO",0,IF(M187="NO CUMPLE EV TECNICA",0,IF(M187="NO CUMPLE",0,IF(M187="CUMPLE",('PRECIOS UNITARIOS'!$BB187*500)/L187))))</f>
        <v>0</v>
      </c>
      <c r="O187" s="5" t="str">
        <f>+'PRECIOS UNITARIOS'!N187</f>
        <v/>
      </c>
      <c r="P187" s="5" t="str">
        <f>+'EV PRECIO REFERENCIA'!Q187</f>
        <v>NO CUMPLE</v>
      </c>
      <c r="Q187" s="6">
        <f>+IF(P187="NO OFERTADO",0,IF(P187="NO CUMPLE EV TECNICA",0,IF(P187="NO CUMPLE",0,IF(P187="CUMPLE",('PRECIOS UNITARIOS'!$BB187*500)/O187))))</f>
        <v>0</v>
      </c>
      <c r="R187" s="5" t="str">
        <f>+'PRECIOS UNITARIOS'!P187</f>
        <v/>
      </c>
      <c r="S187" s="5" t="str">
        <f>+'EV PRECIO REFERENCIA'!T187</f>
        <v>NO CUMPLE</v>
      </c>
      <c r="T187" s="6">
        <f>+IF(S187="NO OFERTADO",0,IF(S187="NO CUMPLE EV TECNICA",0,IF(S187="NO CUMPLE",0,IF(S187="CUMPLE",('PRECIOS UNITARIOS'!$BB187*500)/R187))))</f>
        <v>0</v>
      </c>
      <c r="U187" s="6" t="str">
        <f>+'EV PRECIO REFERENCIA'!U187</f>
        <v/>
      </c>
      <c r="V187" s="5" t="str">
        <f>+'EV PRECIO REFERENCIA'!W187</f>
        <v>NO CUMPLE</v>
      </c>
      <c r="W187" s="6">
        <f>+IF(V187="NO OFERTADO",0,IF(V187="NO CUMPLE EV TECNICA",0,IF(V187="NO CUMPLE",0,IF(V187="CUMPLE",('PRECIOS UNITARIOS'!$BB187*500)/U187))))</f>
        <v>0</v>
      </c>
      <c r="X187" s="6" t="str">
        <f>+'EV PRECIO REFERENCIA'!X187</f>
        <v/>
      </c>
      <c r="Y187" s="5" t="str">
        <f>+'EV PRECIO REFERENCIA'!Z187</f>
        <v>NO CUMPLE</v>
      </c>
      <c r="Z187" s="6">
        <f>+IF(Y187="NO OFERTADO",0,IF(Y187="NO CUMPLE EV TECNICA",0,IF(Y187="NO CUMPLE",0,IF(Y187="CUMPLE",('PRECIOS UNITARIOS'!$BB187*500)/X187))))</f>
        <v>0</v>
      </c>
      <c r="AA187" s="260" t="str">
        <f>+'PRECIOS UNITARIOS'!X187</f>
        <v/>
      </c>
      <c r="AB187" s="5" t="str">
        <f>+'EV PRECIO REFERENCIA'!AF187</f>
        <v>NO CUMPLE</v>
      </c>
      <c r="AC187" s="6">
        <f>+IF(AB187="NO OFERTADO",0,IF(AB187="NO CUMPLE EV TECNICA",0,IF(AB187="NO CUMPLE",0,IF(AB187="CUMPLE",('PRECIOS UNITARIOS'!$BB187*500)/AA187))))</f>
        <v>0</v>
      </c>
      <c r="AD187" s="5" t="str">
        <f>+'PRECIOS UNITARIOS'!Z187</f>
        <v/>
      </c>
      <c r="AE187" s="5" t="str">
        <f>+'EV PRECIO REFERENCIA'!AI187</f>
        <v>NO CUMPLE</v>
      </c>
      <c r="AF187" s="6">
        <f>+IF(AE187="NO OFERTADO",0,IF(AE187="NO CUMPLE EV TECNICA",0,IF(AE187="NO CUMPLE",0,IF(AE187="CUMPLE",('PRECIOS UNITARIOS'!$BB187*500)/AD187))))</f>
        <v>0</v>
      </c>
      <c r="AG187" s="5" t="str">
        <f>+'PRECIOS UNITARIOS'!AB187</f>
        <v/>
      </c>
      <c r="AH187" s="5" t="str">
        <f>+'EV PRECIO REFERENCIA'!AL187</f>
        <v>NO CUMPLE</v>
      </c>
      <c r="AI187" s="6">
        <f>+IF(AH187="NO OFERTADO",0,IF(AH187="NO CUMPLE EV TECNICA",0,IF(AH187="NO CUMPLE",0,IF(AH187="CUMPLE",('PRECIOS UNITARIOS'!$BB187*500)/AG187))))</f>
        <v>0</v>
      </c>
      <c r="AJ187" s="5" t="str">
        <f>+'PRECIOS UNITARIOS'!AD187</f>
        <v/>
      </c>
      <c r="AK187" s="5" t="str">
        <f>+'EV PRECIO REFERENCIA'!AO187</f>
        <v>NO CUMPLE</v>
      </c>
      <c r="AL187" s="6">
        <f>+IF(AK187="NO OFERTADO",0,IF(AK187="NO CUMPLE EV TECNICA",0,IF(AK187="NO CUMPLE",0,IF(AK187="CUMPLE",('PRECIOS UNITARIOS'!$BB187*500)/AJ187))))</f>
        <v>0</v>
      </c>
      <c r="AM187" s="5" t="str">
        <f>+'PRECIOS UNITARIOS'!AF187</f>
        <v/>
      </c>
      <c r="AN187" s="5" t="str">
        <f>+'EV PRECIO REFERENCIA'!AR187</f>
        <v>NO CUMPLE</v>
      </c>
      <c r="AO187" s="6">
        <f>+IF(AN187="NO OFERTADO",0,IF(AN187="NO CUMPLE EV TECNICA",0,IF(AN187="NO CUMPLE",0,IF(AN187="CUMPLE",('PRECIOS UNITARIOS'!$BB187*500)/AM187))))</f>
        <v>0</v>
      </c>
      <c r="AP187" s="5" t="str">
        <f>+'PRECIOS UNITARIOS'!AH187</f>
        <v/>
      </c>
      <c r="AQ187" s="5" t="str">
        <f>+'EV PRECIO REFERENCIA'!AU187</f>
        <v>NO CUMPLE</v>
      </c>
      <c r="AR187" s="6">
        <f>+IF(AQ187="NO OFERTADO",0,IF(AQ187="NO CUMPLE EV TECNICA",0,IF(AQ187="NO CUMPLE",0,IF(AQ187="CUMPLE",('PRECIOS UNITARIOS'!$BB187*500)/AP187))))</f>
        <v>0</v>
      </c>
      <c r="AS187" s="5" t="str">
        <f>+'PRECIOS UNITARIOS'!AJ187</f>
        <v/>
      </c>
      <c r="AT187" s="5" t="str">
        <f>+'EV PRECIO REFERENCIA'!AX187</f>
        <v>NO CUMPLE</v>
      </c>
      <c r="AU187" s="6">
        <f>+IF(AT187="NO OFERTADO",0,IF(AT187="NO CUMPLE EV TECNICA",0,IF(AT187="NO CUMPLE",0,IF(AT187="CUMPLE",('PRECIOS UNITARIOS'!$BB187*500)/AS187))))</f>
        <v>0</v>
      </c>
      <c r="AV187" s="5" t="str">
        <f>+'EV PRECIO REFERENCIA'!AY187</f>
        <v/>
      </c>
      <c r="AW187" s="5" t="str">
        <f>+'EV PRECIO REFERENCIA'!BA187</f>
        <v>NO CUMPLE</v>
      </c>
      <c r="AX187" s="6">
        <f>+IF(AW187="NO OFERTADO",0,IF(AW187="NO CUMPLE EV TECNICA",0,IF(AW187="NO CUMPLE",0,IF(AW187="CUMPLE",('PRECIOS UNITARIOS'!$BB187*500)/AV187))))</f>
        <v>0</v>
      </c>
      <c r="AY187" s="5" t="str">
        <f>+'EV PRECIO REFERENCIA'!BB187</f>
        <v/>
      </c>
      <c r="AZ187" s="5" t="str">
        <f>+'EV PRECIO REFERENCIA'!BD187</f>
        <v>NO CUMPLE</v>
      </c>
      <c r="BA187" s="6">
        <f>+IF(AZ187="NO OFERTADO",0,IF(AZ187="NO CUMPLE EV TECNICA",0,IF(AZ187="NO CUMPLE",0,IF(AZ187="CUMPLE",('PRECIOS UNITARIOS'!$BB187*500)/AY187))))</f>
        <v>0</v>
      </c>
      <c r="BB187" s="5" t="str">
        <f>+'PRECIOS UNITARIOS'!AP187</f>
        <v/>
      </c>
      <c r="BC187" s="5" t="str">
        <f>+'EV PRECIO REFERENCIA'!BG187</f>
        <v>NO CUMPLE</v>
      </c>
      <c r="BD187" s="6">
        <f>+IF(BC187="NO OFERTADO",0,IF(BC187="NO CUMPLE EV TECNICA",0,IF(BC187="NO CUMPLE",0,IF(BC187="CUMPLE",('PRECIOS UNITARIOS'!$BB187*500)/BB187))))</f>
        <v>0</v>
      </c>
      <c r="BE187" s="5" t="str">
        <f>+'PRECIOS UNITARIOS'!AR187</f>
        <v/>
      </c>
      <c r="BF187" s="5" t="str">
        <f>+'EV PRECIO REFERENCIA'!BJ187</f>
        <v>NO CUMPLE</v>
      </c>
      <c r="BG187" s="6">
        <f>+IF(BF187="NO OFERTADO",0,IF(BF187="NO CUMPLE EV TECNICA",0,IF(BF187="NO CUMPLE",0,IF(BF187="CUMPLE",('PRECIOS UNITARIOS'!$BB187*500)/BE187))))</f>
        <v>0</v>
      </c>
      <c r="BH187" s="5" t="str">
        <f>+'EV PRECIO REFERENCIA'!BK187</f>
        <v/>
      </c>
      <c r="BI187" s="5" t="str">
        <f>+'EV PRECIO REFERENCIA'!BM187</f>
        <v>NO CUMPLE</v>
      </c>
      <c r="BJ187" s="6">
        <f>+IF(BI187="NO OFERTADO",0,IF(BI187="NO CUMPLE EV TECNICA",0,IF(BI187="NO CUMPLE",0,IF(BI187="CUMPLE",('PRECIOS UNITARIOS'!$BB187*500)/BH187))))</f>
        <v>0</v>
      </c>
      <c r="BK187" s="5" t="str">
        <f>+'EV PRECIO REFERENCIA'!BQ187</f>
        <v/>
      </c>
      <c r="BL187" s="5" t="str">
        <f>+'EV PRECIO REFERENCIA'!BS187</f>
        <v>NO CUMPLE</v>
      </c>
      <c r="BM187" s="6">
        <f>+IF(BL187="NO OFERTADO",0,IF(BL187="NO CUMPLE EV TECNICA",0,IF(BL187="NO CUMPLE",0,IF(BL187="CUMPLE",('PRECIOS UNITARIOS'!$BB187*500)/BK187))))</f>
        <v>0</v>
      </c>
      <c r="BN187" s="5" t="str">
        <f>+'PRECIOS UNITARIOS'!AX187</f>
        <v/>
      </c>
      <c r="BO187" s="5" t="str">
        <f>+'EV PRECIO REFERENCIA'!BV187</f>
        <v>NO CUMPLE</v>
      </c>
      <c r="BP187" s="6">
        <f>+IF(BO187="NO OFERTADO",0,IF(BO187="NO CUMPLE EV TECNICA",0,IF(BO187="NO CUMPLE",0,IF(BO187="CUMPLE",('PRECIOS UNITARIOS'!$BB187*500)/BN187))))</f>
        <v>0</v>
      </c>
      <c r="BQ187" s="6">
        <f t="shared" si="19"/>
        <v>0</v>
      </c>
      <c r="BR187" s="6" t="s">
        <v>847</v>
      </c>
      <c r="BS187" s="6">
        <v>0</v>
      </c>
      <c r="BT187" s="6" t="s">
        <v>847</v>
      </c>
      <c r="BU187" s="6">
        <v>0</v>
      </c>
      <c r="BV187" s="6" t="s">
        <v>847</v>
      </c>
      <c r="BW187" s="154" t="s">
        <v>823</v>
      </c>
      <c r="BX187" s="3" t="s">
        <v>557</v>
      </c>
    </row>
    <row r="188" spans="1:77" ht="25.5" x14ac:dyDescent="0.2">
      <c r="A188" s="18">
        <f t="shared" si="18"/>
        <v>179</v>
      </c>
      <c r="B188" s="22" t="str">
        <f>VLOOKUP(A188,'PRECIOS UNITARIOS'!A188:B519,2,0)</f>
        <v>DM1240</v>
      </c>
      <c r="C188" s="135" t="str">
        <f>VLOOKUP(A188,'PRECIOS UNITARIOS'!A188:C519,3,0)</f>
        <v>CEPILLO PLASTICO PARA LAVADO DE INSTRUMENTAL</v>
      </c>
      <c r="D188" s="18">
        <f>VLOOKUP(A188,'PRECIOS UNITARIOS'!A188:D519,4,0)</f>
        <v>1</v>
      </c>
      <c r="E188" s="23" t="str">
        <f>VLOOKUP(A188,'PRECIOS UNITARIOS'!A188:E519,5,0)</f>
        <v>UN</v>
      </c>
      <c r="F188" s="23">
        <f>VLOOKUP(A188,'PRECIOS UNITARIOS'!A188:F519,6,0)</f>
        <v>13574.2824</v>
      </c>
      <c r="G188" s="23">
        <f>VLOOKUP(A188,'PRECIOS UNITARIOS'!A188:G519,7,0)</f>
        <v>1</v>
      </c>
      <c r="H188" s="23">
        <f t="shared" si="20"/>
        <v>13574.2824</v>
      </c>
      <c r="I188" s="5" t="str">
        <f>+'EV PRECIO REFERENCIA'!I188</f>
        <v/>
      </c>
      <c r="J188" s="5" t="str">
        <f>+'EV PRECIO REFERENCIA'!K188</f>
        <v>NO CUMPLE</v>
      </c>
      <c r="K188" s="6">
        <f>+IF(J188="NO OFERTADO",0,IF(J188="NO CUMPLE EV TECNICA",0,IF(J188="NO CUMPLE",0,IF(J188="CUMPLE",('PRECIOS UNITARIOS'!$BB188*500)/I188))))</f>
        <v>0</v>
      </c>
      <c r="L188" s="5" t="str">
        <f>+'EV PRECIO REFERENCIA'!L188</f>
        <v/>
      </c>
      <c r="M188" s="5" t="str">
        <f>+'EV PRECIO REFERENCIA'!N188</f>
        <v>NO CUMPLE</v>
      </c>
      <c r="N188" s="6">
        <f>+IF(M188="NO OFERTADO",0,IF(M188="NO CUMPLE EV TECNICA",0,IF(M188="NO CUMPLE",0,IF(M188="CUMPLE",('PRECIOS UNITARIOS'!$BB188*500)/L188))))</f>
        <v>0</v>
      </c>
      <c r="O188" s="5" t="str">
        <f>+'PRECIOS UNITARIOS'!N188</f>
        <v/>
      </c>
      <c r="P188" s="5" t="str">
        <f>+'EV PRECIO REFERENCIA'!Q188</f>
        <v>NO CUMPLE</v>
      </c>
      <c r="Q188" s="6">
        <f>+IF(P188="NO OFERTADO",0,IF(P188="NO CUMPLE EV TECNICA",0,IF(P188="NO CUMPLE",0,IF(P188="CUMPLE",('PRECIOS UNITARIOS'!$BB188*500)/O188))))</f>
        <v>0</v>
      </c>
      <c r="R188" s="5" t="str">
        <f>+'PRECIOS UNITARIOS'!P188</f>
        <v/>
      </c>
      <c r="S188" s="5" t="str">
        <f>+'EV PRECIO REFERENCIA'!T188</f>
        <v>NO CUMPLE</v>
      </c>
      <c r="T188" s="6">
        <f>+IF(S188="NO OFERTADO",0,IF(S188="NO CUMPLE EV TECNICA",0,IF(S188="NO CUMPLE",0,IF(S188="CUMPLE",('PRECIOS UNITARIOS'!$BB188*500)/R188))))</f>
        <v>0</v>
      </c>
      <c r="U188" s="6" t="str">
        <f>+'EV PRECIO REFERENCIA'!U188</f>
        <v/>
      </c>
      <c r="V188" s="5" t="str">
        <f>+'EV PRECIO REFERENCIA'!W188</f>
        <v>NO CUMPLE</v>
      </c>
      <c r="W188" s="6">
        <f>+IF(V188="NO OFERTADO",0,IF(V188="NO CUMPLE EV TECNICA",0,IF(V188="NO CUMPLE",0,IF(V188="CUMPLE",('PRECIOS UNITARIOS'!$BB188*500)/U188))))</f>
        <v>0</v>
      </c>
      <c r="X188" s="6" t="str">
        <f>+'EV PRECIO REFERENCIA'!X188</f>
        <v/>
      </c>
      <c r="Y188" s="5" t="str">
        <f>+'EV PRECIO REFERENCIA'!Z188</f>
        <v>NO CUMPLE</v>
      </c>
      <c r="Z188" s="6">
        <f>+IF(Y188="NO OFERTADO",0,IF(Y188="NO CUMPLE EV TECNICA",0,IF(Y188="NO CUMPLE",0,IF(Y188="CUMPLE",('PRECIOS UNITARIOS'!$BB188*500)/X188))))</f>
        <v>0</v>
      </c>
      <c r="AA188" s="260" t="str">
        <f>+'PRECIOS UNITARIOS'!X188</f>
        <v/>
      </c>
      <c r="AB188" s="5" t="str">
        <f>+'EV PRECIO REFERENCIA'!AF188</f>
        <v>NO CUMPLE</v>
      </c>
      <c r="AC188" s="6">
        <f>+IF(AB188="NO OFERTADO",0,IF(AB188="NO CUMPLE EV TECNICA",0,IF(AB188="NO CUMPLE",0,IF(AB188="CUMPLE",('PRECIOS UNITARIOS'!$BB188*500)/AA188))))</f>
        <v>0</v>
      </c>
      <c r="AD188" s="5" t="str">
        <f>+'PRECIOS UNITARIOS'!Z188</f>
        <v/>
      </c>
      <c r="AE188" s="5" t="str">
        <f>+'EV PRECIO REFERENCIA'!AI188</f>
        <v>NO CUMPLE</v>
      </c>
      <c r="AF188" s="6">
        <f>+IF(AE188="NO OFERTADO",0,IF(AE188="NO CUMPLE EV TECNICA",0,IF(AE188="NO CUMPLE",0,IF(AE188="CUMPLE",('PRECIOS UNITARIOS'!$BB188*500)/AD188))))</f>
        <v>0</v>
      </c>
      <c r="AG188" s="5" t="str">
        <f>+'PRECIOS UNITARIOS'!AB188</f>
        <v/>
      </c>
      <c r="AH188" s="5" t="str">
        <f>+'EV PRECIO REFERENCIA'!AL188</f>
        <v>NO CUMPLE</v>
      </c>
      <c r="AI188" s="6">
        <f>+IF(AH188="NO OFERTADO",0,IF(AH188="NO CUMPLE EV TECNICA",0,IF(AH188="NO CUMPLE",0,IF(AH188="CUMPLE",('PRECIOS UNITARIOS'!$BB188*500)/AG188))))</f>
        <v>0</v>
      </c>
      <c r="AJ188" s="5" t="str">
        <f>+'PRECIOS UNITARIOS'!AD188</f>
        <v/>
      </c>
      <c r="AK188" s="5" t="str">
        <f>+'EV PRECIO REFERENCIA'!AO188</f>
        <v>NO CUMPLE</v>
      </c>
      <c r="AL188" s="6">
        <f>+IF(AK188="NO OFERTADO",0,IF(AK188="NO CUMPLE EV TECNICA",0,IF(AK188="NO CUMPLE",0,IF(AK188="CUMPLE",('PRECIOS UNITARIOS'!$BB188*500)/AJ188))))</f>
        <v>0</v>
      </c>
      <c r="AM188" s="5" t="str">
        <f>+'PRECIOS UNITARIOS'!AF188</f>
        <v/>
      </c>
      <c r="AN188" s="5" t="str">
        <f>+'EV PRECIO REFERENCIA'!AR188</f>
        <v>NO CUMPLE</v>
      </c>
      <c r="AO188" s="6">
        <f>+IF(AN188="NO OFERTADO",0,IF(AN188="NO CUMPLE EV TECNICA",0,IF(AN188="NO CUMPLE",0,IF(AN188="CUMPLE",('PRECIOS UNITARIOS'!$BB188*500)/AM188))))</f>
        <v>0</v>
      </c>
      <c r="AP188" s="5" t="str">
        <f>+'PRECIOS UNITARIOS'!AH188</f>
        <v/>
      </c>
      <c r="AQ188" s="5" t="str">
        <f>+'EV PRECIO REFERENCIA'!AU188</f>
        <v>NO CUMPLE</v>
      </c>
      <c r="AR188" s="6">
        <f>+IF(AQ188="NO OFERTADO",0,IF(AQ188="NO CUMPLE EV TECNICA",0,IF(AQ188="NO CUMPLE",0,IF(AQ188="CUMPLE",('PRECIOS UNITARIOS'!$BB188*500)/AP188))))</f>
        <v>0</v>
      </c>
      <c r="AS188" s="5" t="str">
        <f>+'PRECIOS UNITARIOS'!AJ188</f>
        <v/>
      </c>
      <c r="AT188" s="5" t="str">
        <f>+'EV PRECIO REFERENCIA'!AX188</f>
        <v>NO CUMPLE</v>
      </c>
      <c r="AU188" s="6">
        <f>+IF(AT188="NO OFERTADO",0,IF(AT188="NO CUMPLE EV TECNICA",0,IF(AT188="NO CUMPLE",0,IF(AT188="CUMPLE",('PRECIOS UNITARIOS'!$BB188*500)/AS188))))</f>
        <v>0</v>
      </c>
      <c r="AV188" s="5" t="str">
        <f>+'EV PRECIO REFERENCIA'!AY188</f>
        <v/>
      </c>
      <c r="AW188" s="5" t="str">
        <f>+'EV PRECIO REFERENCIA'!BA188</f>
        <v>NO CUMPLE</v>
      </c>
      <c r="AX188" s="6">
        <f>+IF(AW188="NO OFERTADO",0,IF(AW188="NO CUMPLE EV TECNICA",0,IF(AW188="NO CUMPLE",0,IF(AW188="CUMPLE",('PRECIOS UNITARIOS'!$BB188*500)/AV188))))</f>
        <v>0</v>
      </c>
      <c r="AY188" s="5" t="str">
        <f>+'EV PRECIO REFERENCIA'!BB188</f>
        <v/>
      </c>
      <c r="AZ188" s="5" t="str">
        <f>+'EV PRECIO REFERENCIA'!BD188</f>
        <v>NO CUMPLE</v>
      </c>
      <c r="BA188" s="6">
        <f>+IF(AZ188="NO OFERTADO",0,IF(AZ188="NO CUMPLE EV TECNICA",0,IF(AZ188="NO CUMPLE",0,IF(AZ188="CUMPLE",('PRECIOS UNITARIOS'!$BB188*500)/AY188))))</f>
        <v>0</v>
      </c>
      <c r="BB188" s="5">
        <f>+'PRECIOS UNITARIOS'!AP188</f>
        <v>10710</v>
      </c>
      <c r="BC188" s="5" t="str">
        <f>+'EV PRECIO REFERENCIA'!BG188</f>
        <v>CUMPLE</v>
      </c>
      <c r="BD188" s="6">
        <f>+IF(BC188="NO OFERTADO",0,IF(BC188="NO CUMPLE EV TECNICA",0,IF(BC188="NO CUMPLE",0,IF(BC188="CUMPLE",('PRECIOS UNITARIOS'!$BB188*500)/BB188))))</f>
        <v>500</v>
      </c>
      <c r="BE188" s="5" t="str">
        <f>+'PRECIOS UNITARIOS'!AR188</f>
        <v/>
      </c>
      <c r="BF188" s="5" t="str">
        <f>+'EV PRECIO REFERENCIA'!BJ188</f>
        <v>NO CUMPLE</v>
      </c>
      <c r="BG188" s="6">
        <f>+IF(BF188="NO OFERTADO",0,IF(BF188="NO CUMPLE EV TECNICA",0,IF(BF188="NO CUMPLE",0,IF(BF188="CUMPLE",('PRECIOS UNITARIOS'!$BB188*500)/BE188))))</f>
        <v>0</v>
      </c>
      <c r="BH188" s="5" t="str">
        <f>+'EV PRECIO REFERENCIA'!BK188</f>
        <v/>
      </c>
      <c r="BI188" s="5" t="str">
        <f>+'EV PRECIO REFERENCIA'!BM188</f>
        <v>NO CUMPLE</v>
      </c>
      <c r="BJ188" s="6">
        <f>+IF(BI188="NO OFERTADO",0,IF(BI188="NO CUMPLE EV TECNICA",0,IF(BI188="NO CUMPLE",0,IF(BI188="CUMPLE",('PRECIOS UNITARIOS'!$BB188*500)/BH188))))</f>
        <v>0</v>
      </c>
      <c r="BK188" s="5" t="str">
        <f>+'EV PRECIO REFERENCIA'!BQ188</f>
        <v/>
      </c>
      <c r="BL188" s="5" t="str">
        <f>+'EV PRECIO REFERENCIA'!BS188</f>
        <v>NO CUMPLE</v>
      </c>
      <c r="BM188" s="6">
        <f>+IF(BL188="NO OFERTADO",0,IF(BL188="NO CUMPLE EV TECNICA",0,IF(BL188="NO CUMPLE",0,IF(BL188="CUMPLE",('PRECIOS UNITARIOS'!$BB188*500)/BK188))))</f>
        <v>0</v>
      </c>
      <c r="BN188" s="5" t="str">
        <f>+'PRECIOS UNITARIOS'!AX188</f>
        <v/>
      </c>
      <c r="BO188" s="5" t="str">
        <f>+'EV PRECIO REFERENCIA'!BV188</f>
        <v>NO CUMPLE</v>
      </c>
      <c r="BP188" s="6">
        <f>+IF(BO188="NO OFERTADO",0,IF(BO188="NO CUMPLE EV TECNICA",0,IF(BO188="NO CUMPLE",0,IF(BO188="CUMPLE",('PRECIOS UNITARIOS'!$BB188*500)/BN188))))</f>
        <v>0</v>
      </c>
      <c r="BQ188" s="6">
        <f t="shared" si="19"/>
        <v>500</v>
      </c>
      <c r="BR188" s="6" t="s">
        <v>727</v>
      </c>
      <c r="BS188" s="6">
        <f>MAX($K188,$N188,$Q188,$T188,$AF188,$AI188,$AL188,$AO188,$AU188,$BG188,$BP188,$AC188,$Z188,$W188,$BA188,$BM188,)</f>
        <v>0</v>
      </c>
      <c r="BT188" s="6" t="s">
        <v>1025</v>
      </c>
      <c r="BU188" s="6">
        <v>0</v>
      </c>
      <c r="BV188" s="6" t="s">
        <v>1023</v>
      </c>
      <c r="BW188" s="154" t="s">
        <v>727</v>
      </c>
      <c r="BX188" s="3" t="e">
        <v>#N/A</v>
      </c>
    </row>
    <row r="189" spans="1:77" ht="25.5" x14ac:dyDescent="0.2">
      <c r="A189" s="18">
        <f t="shared" si="18"/>
        <v>180</v>
      </c>
      <c r="B189" s="22" t="str">
        <f>VLOOKUP(A189,'PRECIOS UNITARIOS'!A189:B520,2,0)</f>
        <v>DM797</v>
      </c>
      <c r="C189" s="135" t="str">
        <f>VLOOKUP(A189,'PRECIOS UNITARIOS'!A189:C520,3,0)</f>
        <v>PAPEL MF MODELO F9 MONITOREO FETAL 9 X 11 CM</v>
      </c>
      <c r="D189" s="18">
        <f>VLOOKUP(A189,'PRECIOS UNITARIOS'!A189:D520,4,0)</f>
        <v>1</v>
      </c>
      <c r="E189" s="23" t="str">
        <f>VLOOKUP(A189,'PRECIOS UNITARIOS'!A189:E520,5,0)</f>
        <v>UN</v>
      </c>
      <c r="F189" s="23">
        <f>VLOOKUP(A189,'PRECIOS UNITARIOS'!A189:F520,6,0)</f>
        <v>8292.8810439999997</v>
      </c>
      <c r="G189" s="23">
        <f>VLOOKUP(A189,'PRECIOS UNITARIOS'!A189:G520,7,0)</f>
        <v>3</v>
      </c>
      <c r="H189" s="23">
        <f t="shared" si="20"/>
        <v>24878.643131999997</v>
      </c>
      <c r="I189" s="5" t="str">
        <f>+'EV PRECIO REFERENCIA'!I189</f>
        <v/>
      </c>
      <c r="J189" s="5" t="str">
        <f>+'EV PRECIO REFERENCIA'!K189</f>
        <v>NO CUMPLE</v>
      </c>
      <c r="K189" s="6">
        <f>+IF(J189="NO OFERTADO",0,IF(J189="NO CUMPLE EV TECNICA",0,IF(J189="NO CUMPLE",0,IF(J189="CUMPLE",('PRECIOS UNITARIOS'!$BB189*500)/I189))))</f>
        <v>0</v>
      </c>
      <c r="L189" s="5" t="str">
        <f>+'EV PRECIO REFERENCIA'!L189</f>
        <v/>
      </c>
      <c r="M189" s="5" t="str">
        <f>+'EV PRECIO REFERENCIA'!N189</f>
        <v>NO CUMPLE</v>
      </c>
      <c r="N189" s="6">
        <f>+IF(M189="NO OFERTADO",0,IF(M189="NO CUMPLE EV TECNICA",0,IF(M189="NO CUMPLE",0,IF(M189="CUMPLE",('PRECIOS UNITARIOS'!$BB189*500)/L189))))</f>
        <v>0</v>
      </c>
      <c r="O189" s="5" t="str">
        <f>+'PRECIOS UNITARIOS'!N189</f>
        <v/>
      </c>
      <c r="P189" s="5" t="str">
        <f>+'EV PRECIO REFERENCIA'!Q189</f>
        <v>NO CUMPLE</v>
      </c>
      <c r="Q189" s="6">
        <f>+IF(P189="NO OFERTADO",0,IF(P189="NO CUMPLE EV TECNICA",0,IF(P189="NO CUMPLE",0,IF(P189="CUMPLE",('PRECIOS UNITARIOS'!$BB189*500)/O189))))</f>
        <v>0</v>
      </c>
      <c r="R189" s="5" t="str">
        <f>+'PRECIOS UNITARIOS'!P189</f>
        <v/>
      </c>
      <c r="S189" s="5" t="str">
        <f>+'EV PRECIO REFERENCIA'!T189</f>
        <v>NO CUMPLE</v>
      </c>
      <c r="T189" s="6">
        <f>+IF(S189="NO OFERTADO",0,IF(S189="NO CUMPLE EV TECNICA",0,IF(S189="NO CUMPLE",0,IF(S189="CUMPLE",('PRECIOS UNITARIOS'!$BB189*500)/R189))))</f>
        <v>0</v>
      </c>
      <c r="U189" s="6" t="str">
        <f>+'EV PRECIO REFERENCIA'!U189</f>
        <v/>
      </c>
      <c r="V189" s="5" t="str">
        <f>+'EV PRECIO REFERENCIA'!W189</f>
        <v>NO CUMPLE</v>
      </c>
      <c r="W189" s="6">
        <f>+IF(V189="NO OFERTADO",0,IF(V189="NO CUMPLE EV TECNICA",0,IF(V189="NO CUMPLE",0,IF(V189="CUMPLE",('PRECIOS UNITARIOS'!$BB189*500)/U189))))</f>
        <v>0</v>
      </c>
      <c r="X189" s="6" t="str">
        <f>+'EV PRECIO REFERENCIA'!X189</f>
        <v/>
      </c>
      <c r="Y189" s="5" t="str">
        <f>+'EV PRECIO REFERENCIA'!Z189</f>
        <v>NO CUMPLE</v>
      </c>
      <c r="Z189" s="6">
        <f>+IF(Y189="NO OFERTADO",0,IF(Y189="NO CUMPLE EV TECNICA",0,IF(Y189="NO CUMPLE",0,IF(Y189="CUMPLE",('PRECIOS UNITARIOS'!$BB189*500)/X189))))</f>
        <v>0</v>
      </c>
      <c r="AA189" s="260" t="str">
        <f>+'PRECIOS UNITARIOS'!X189</f>
        <v/>
      </c>
      <c r="AB189" s="5" t="str">
        <f>+'EV PRECIO REFERENCIA'!AF189</f>
        <v>NO CUMPLE</v>
      </c>
      <c r="AC189" s="6">
        <f>+IF(AB189="NO OFERTADO",0,IF(AB189="NO CUMPLE EV TECNICA",0,IF(AB189="NO CUMPLE",0,IF(AB189="CUMPLE",('PRECIOS UNITARIOS'!$BB189*500)/AA189))))</f>
        <v>0</v>
      </c>
      <c r="AD189" s="5" t="str">
        <f>+'PRECIOS UNITARIOS'!Z189</f>
        <v/>
      </c>
      <c r="AE189" s="5" t="str">
        <f>+'EV PRECIO REFERENCIA'!AI189</f>
        <v>NO CUMPLE</v>
      </c>
      <c r="AF189" s="6">
        <f>+IF(AE189="NO OFERTADO",0,IF(AE189="NO CUMPLE EV TECNICA",0,IF(AE189="NO CUMPLE",0,IF(AE189="CUMPLE",('PRECIOS UNITARIOS'!$BB189*500)/AD189))))</f>
        <v>0</v>
      </c>
      <c r="AG189" s="5" t="str">
        <f>+'PRECIOS UNITARIOS'!AB189</f>
        <v/>
      </c>
      <c r="AH189" s="5" t="str">
        <f>+'EV PRECIO REFERENCIA'!AL189</f>
        <v>NO CUMPLE</v>
      </c>
      <c r="AI189" s="6">
        <f>+IF(AH189="NO OFERTADO",0,IF(AH189="NO CUMPLE EV TECNICA",0,IF(AH189="NO CUMPLE",0,IF(AH189="CUMPLE",('PRECIOS UNITARIOS'!$BB189*500)/AG189))))</f>
        <v>0</v>
      </c>
      <c r="AJ189" s="5" t="str">
        <f>+'PRECIOS UNITARIOS'!AD189</f>
        <v/>
      </c>
      <c r="AK189" s="5" t="str">
        <f>+'EV PRECIO REFERENCIA'!AO189</f>
        <v>NO CUMPLE</v>
      </c>
      <c r="AL189" s="6">
        <f>+IF(AK189="NO OFERTADO",0,IF(AK189="NO CUMPLE EV TECNICA",0,IF(AK189="NO CUMPLE",0,IF(AK189="CUMPLE",('PRECIOS UNITARIOS'!$BB189*500)/AJ189))))</f>
        <v>0</v>
      </c>
      <c r="AM189" s="5" t="str">
        <f>+'PRECIOS UNITARIOS'!AF189</f>
        <v/>
      </c>
      <c r="AN189" s="5" t="str">
        <f>+'EV PRECIO REFERENCIA'!AR189</f>
        <v>NO CUMPLE</v>
      </c>
      <c r="AO189" s="6">
        <f>+IF(AN189="NO OFERTADO",0,IF(AN189="NO CUMPLE EV TECNICA",0,IF(AN189="NO CUMPLE",0,IF(AN189="CUMPLE",('PRECIOS UNITARIOS'!$BB189*500)/AM189))))</f>
        <v>0</v>
      </c>
      <c r="AP189" s="5" t="str">
        <f>+'PRECIOS UNITARIOS'!AH189</f>
        <v/>
      </c>
      <c r="AQ189" s="5" t="str">
        <f>+'EV PRECIO REFERENCIA'!AU189</f>
        <v>NO CUMPLE</v>
      </c>
      <c r="AR189" s="6">
        <f>+IF(AQ189="NO OFERTADO",0,IF(AQ189="NO CUMPLE EV TECNICA",0,IF(AQ189="NO CUMPLE",0,IF(AQ189="CUMPLE",('PRECIOS UNITARIOS'!$BB189*500)/AP189))))</f>
        <v>0</v>
      </c>
      <c r="AS189" s="5" t="str">
        <f>+'PRECIOS UNITARIOS'!AJ189</f>
        <v/>
      </c>
      <c r="AT189" s="5" t="str">
        <f>+'EV PRECIO REFERENCIA'!AX189</f>
        <v>NO CUMPLE</v>
      </c>
      <c r="AU189" s="6">
        <f>+IF(AT189="NO OFERTADO",0,IF(AT189="NO CUMPLE EV TECNICA",0,IF(AT189="NO CUMPLE",0,IF(AT189="CUMPLE",('PRECIOS UNITARIOS'!$BB189*500)/AS189))))</f>
        <v>0</v>
      </c>
      <c r="AV189" s="5" t="str">
        <f>+'EV PRECIO REFERENCIA'!AY189</f>
        <v/>
      </c>
      <c r="AW189" s="5" t="str">
        <f>+'EV PRECIO REFERENCIA'!BA189</f>
        <v>NO CUMPLE</v>
      </c>
      <c r="AX189" s="6">
        <f>+IF(AW189="NO OFERTADO",0,IF(AW189="NO CUMPLE EV TECNICA",0,IF(AW189="NO CUMPLE",0,IF(AW189="CUMPLE",('PRECIOS UNITARIOS'!$BB189*500)/AV189))))</f>
        <v>0</v>
      </c>
      <c r="AY189" s="5" t="str">
        <f>+'EV PRECIO REFERENCIA'!BB189</f>
        <v/>
      </c>
      <c r="AZ189" s="5" t="str">
        <f>+'EV PRECIO REFERENCIA'!BD189</f>
        <v>NO CUMPLE</v>
      </c>
      <c r="BA189" s="6">
        <f>+IF(AZ189="NO OFERTADO",0,IF(AZ189="NO CUMPLE EV TECNICA",0,IF(AZ189="NO CUMPLE",0,IF(AZ189="CUMPLE",('PRECIOS UNITARIOS'!$BB189*500)/AY189))))</f>
        <v>0</v>
      </c>
      <c r="BB189" s="5" t="str">
        <f>+'PRECIOS UNITARIOS'!AP189</f>
        <v/>
      </c>
      <c r="BC189" s="5" t="str">
        <f>+'EV PRECIO REFERENCIA'!BG189</f>
        <v>NO CUMPLE</v>
      </c>
      <c r="BD189" s="6">
        <f>+IF(BC189="NO OFERTADO",0,IF(BC189="NO CUMPLE EV TECNICA",0,IF(BC189="NO CUMPLE",0,IF(BC189="CUMPLE",('PRECIOS UNITARIOS'!$BB189*500)/BB189))))</f>
        <v>0</v>
      </c>
      <c r="BE189" s="5" t="str">
        <f>+'PRECIOS UNITARIOS'!AR189</f>
        <v/>
      </c>
      <c r="BF189" s="5" t="str">
        <f>+'EV PRECIO REFERENCIA'!BJ189</f>
        <v>NO CUMPLE</v>
      </c>
      <c r="BG189" s="6">
        <f>+IF(BF189="NO OFERTADO",0,IF(BF189="NO CUMPLE EV TECNICA",0,IF(BF189="NO CUMPLE",0,IF(BF189="CUMPLE",('PRECIOS UNITARIOS'!$BB189*500)/BE189))))</f>
        <v>0</v>
      </c>
      <c r="BH189" s="5" t="str">
        <f>+'EV PRECIO REFERENCIA'!BK189</f>
        <v/>
      </c>
      <c r="BI189" s="5" t="str">
        <f>+'EV PRECIO REFERENCIA'!BM189</f>
        <v>NO CUMPLE</v>
      </c>
      <c r="BJ189" s="6">
        <f>+IF(BI189="NO OFERTADO",0,IF(BI189="NO CUMPLE EV TECNICA",0,IF(BI189="NO CUMPLE",0,IF(BI189="CUMPLE",('PRECIOS UNITARIOS'!$BB189*500)/BH189))))</f>
        <v>0</v>
      </c>
      <c r="BK189" s="5">
        <f>+'EV PRECIO REFERENCIA'!BQ189</f>
        <v>9401</v>
      </c>
      <c r="BL189" s="5" t="str">
        <f>+'EV PRECIO REFERENCIA'!BS189</f>
        <v>CUMPLE</v>
      </c>
      <c r="BM189" s="6">
        <f>+IF(BL189="NO OFERTADO",0,IF(BL189="NO CUMPLE EV TECNICA",0,IF(BL189="NO CUMPLE",0,IF(BL189="CUMPLE",('PRECIOS UNITARIOS'!$BB189*500)/BK189))))</f>
        <v>500</v>
      </c>
      <c r="BN189" s="5" t="str">
        <f>+'PRECIOS UNITARIOS'!AX189</f>
        <v/>
      </c>
      <c r="BO189" s="5" t="str">
        <f>+'EV PRECIO REFERENCIA'!BV189</f>
        <v>NO CUMPLE</v>
      </c>
      <c r="BP189" s="6">
        <f>+IF(BO189="NO OFERTADO",0,IF(BO189="NO CUMPLE EV TECNICA",0,IF(BO189="NO CUMPLE",0,IF(BO189="CUMPLE",('PRECIOS UNITARIOS'!$BB189*500)/BN189))))</f>
        <v>0</v>
      </c>
      <c r="BQ189" s="6">
        <f t="shared" si="19"/>
        <v>500</v>
      </c>
      <c r="BR189" s="6" t="s">
        <v>728</v>
      </c>
      <c r="BS189" s="6"/>
      <c r="BT189" s="6" t="s">
        <v>847</v>
      </c>
      <c r="BU189" s="6"/>
      <c r="BV189" s="6" t="s">
        <v>847</v>
      </c>
      <c r="BW189" s="154" t="str">
        <f>+BR189</f>
        <v>HOSPITECNICA S.A.S.</v>
      </c>
      <c r="BX189" s="3" t="e">
        <v>#N/A</v>
      </c>
    </row>
    <row r="190" spans="1:77" ht="25.5" x14ac:dyDescent="0.2">
      <c r="A190" s="18">
        <f t="shared" si="18"/>
        <v>181</v>
      </c>
      <c r="B190" s="22" t="str">
        <f>VLOOKUP(A190,'PRECIOS UNITARIOS'!A190:B521,2,0)</f>
        <v>DM1418</v>
      </c>
      <c r="C190" s="135" t="str">
        <f>VLOOKUP(A190,'PRECIOS UNITARIOS'!A190:C521,3,0)</f>
        <v>BRAZALETE TENSIOMETRO ADULTO 1 VIA - REUSABLE</v>
      </c>
      <c r="D190" s="18">
        <f>VLOOKUP(A190,'PRECIOS UNITARIOS'!A190:D521,4,0)</f>
        <v>1</v>
      </c>
      <c r="E190" s="23" t="str">
        <f>VLOOKUP(A190,'PRECIOS UNITARIOS'!A190:E521,5,0)</f>
        <v>UN</v>
      </c>
      <c r="F190" s="23">
        <f>VLOOKUP(A190,'PRECIOS UNITARIOS'!A190:F521,6,0)</f>
        <v>115311</v>
      </c>
      <c r="G190" s="23">
        <f>VLOOKUP(A190,'PRECIOS UNITARIOS'!A190:G521,7,0)</f>
        <v>13</v>
      </c>
      <c r="H190" s="23">
        <f t="shared" si="20"/>
        <v>1499043</v>
      </c>
      <c r="I190" s="5" t="str">
        <f>+'EV PRECIO REFERENCIA'!I190</f>
        <v/>
      </c>
      <c r="J190" s="5" t="str">
        <f>+'EV PRECIO REFERENCIA'!K190</f>
        <v>NO CUMPLE</v>
      </c>
      <c r="K190" s="6">
        <f>+IF(J190="NO OFERTADO",0,IF(J190="NO CUMPLE EV TECNICA",0,IF(J190="NO CUMPLE",0,IF(J190="CUMPLE",('PRECIOS UNITARIOS'!$BB190*500)/I190))))</f>
        <v>0</v>
      </c>
      <c r="L190" s="5" t="str">
        <f>+'EV PRECIO REFERENCIA'!L190</f>
        <v/>
      </c>
      <c r="M190" s="5" t="str">
        <f>+'EV PRECIO REFERENCIA'!N190</f>
        <v>NO CUMPLE</v>
      </c>
      <c r="N190" s="6">
        <f>+IF(M190="NO OFERTADO",0,IF(M190="NO CUMPLE EV TECNICA",0,IF(M190="NO CUMPLE",0,IF(M190="CUMPLE",('PRECIOS UNITARIOS'!$BB190*500)/L190))))</f>
        <v>0</v>
      </c>
      <c r="O190" s="5" t="str">
        <f>+'PRECIOS UNITARIOS'!N190</f>
        <v/>
      </c>
      <c r="P190" s="5" t="str">
        <f>+'EV PRECIO REFERENCIA'!Q190</f>
        <v>NO CUMPLE</v>
      </c>
      <c r="Q190" s="6">
        <f>+IF(P190="NO OFERTADO",0,IF(P190="NO CUMPLE EV TECNICA",0,IF(P190="NO CUMPLE",0,IF(P190="CUMPLE",('PRECIOS UNITARIOS'!$BB190*500)/O190))))</f>
        <v>0</v>
      </c>
      <c r="R190" s="5" t="str">
        <f>+'PRECIOS UNITARIOS'!P190</f>
        <v/>
      </c>
      <c r="S190" s="5" t="str">
        <f>+'EV PRECIO REFERENCIA'!T190</f>
        <v>NO CUMPLE</v>
      </c>
      <c r="T190" s="6">
        <f>+IF(S190="NO OFERTADO",0,IF(S190="NO CUMPLE EV TECNICA",0,IF(S190="NO CUMPLE",0,IF(S190="CUMPLE",('PRECIOS UNITARIOS'!$BB190*500)/R190))))</f>
        <v>0</v>
      </c>
      <c r="U190" s="6" t="str">
        <f>+'EV PRECIO REFERENCIA'!U190</f>
        <v/>
      </c>
      <c r="V190" s="5" t="str">
        <f>+'EV PRECIO REFERENCIA'!W190</f>
        <v>NO CUMPLE</v>
      </c>
      <c r="W190" s="6">
        <f>+IF(V190="NO OFERTADO",0,IF(V190="NO CUMPLE EV TECNICA",0,IF(V190="NO CUMPLE",0,IF(V190="CUMPLE",('PRECIOS UNITARIOS'!$BB190*500)/U190))))</f>
        <v>0</v>
      </c>
      <c r="X190" s="6" t="str">
        <f>+'EV PRECIO REFERENCIA'!X190</f>
        <v/>
      </c>
      <c r="Y190" s="5" t="str">
        <f>+'EV PRECIO REFERENCIA'!Z190</f>
        <v>NO CUMPLE</v>
      </c>
      <c r="Z190" s="6">
        <f>+IF(Y190="NO OFERTADO",0,IF(Y190="NO CUMPLE EV TECNICA",0,IF(Y190="NO CUMPLE",0,IF(Y190="CUMPLE",('PRECIOS UNITARIOS'!$BB190*500)/X190))))</f>
        <v>0</v>
      </c>
      <c r="AA190" s="260" t="str">
        <f>+'PRECIOS UNITARIOS'!X190</f>
        <v/>
      </c>
      <c r="AB190" s="5" t="str">
        <f>+'EV PRECIO REFERENCIA'!AF190</f>
        <v>NO CUMPLE</v>
      </c>
      <c r="AC190" s="6">
        <f>+IF(AB190="NO OFERTADO",0,IF(AB190="NO CUMPLE EV TECNICA",0,IF(AB190="NO CUMPLE",0,IF(AB190="CUMPLE",('PRECIOS UNITARIOS'!$BB190*500)/AA190))))</f>
        <v>0</v>
      </c>
      <c r="AD190" s="5" t="str">
        <f>+'PRECIOS UNITARIOS'!Z190</f>
        <v/>
      </c>
      <c r="AE190" s="5" t="str">
        <f>+'EV PRECIO REFERENCIA'!AI190</f>
        <v>NO CUMPLE</v>
      </c>
      <c r="AF190" s="6">
        <f>+IF(AE190="NO OFERTADO",0,IF(AE190="NO CUMPLE EV TECNICA",0,IF(AE190="NO CUMPLE",0,IF(AE190="CUMPLE",('PRECIOS UNITARIOS'!$BB190*500)/AD190))))</f>
        <v>0</v>
      </c>
      <c r="AG190" s="5" t="str">
        <f>+'PRECIOS UNITARIOS'!AB190</f>
        <v/>
      </c>
      <c r="AH190" s="5" t="str">
        <f>+'EV PRECIO REFERENCIA'!AL190</f>
        <v>NO CUMPLE</v>
      </c>
      <c r="AI190" s="6">
        <f>+IF(AH190="NO OFERTADO",0,IF(AH190="NO CUMPLE EV TECNICA",0,IF(AH190="NO CUMPLE",0,IF(AH190="CUMPLE",('PRECIOS UNITARIOS'!$BB190*500)/AG190))))</f>
        <v>0</v>
      </c>
      <c r="AJ190" s="5" t="str">
        <f>+'PRECIOS UNITARIOS'!AD190</f>
        <v/>
      </c>
      <c r="AK190" s="5" t="str">
        <f>+'EV PRECIO REFERENCIA'!AO190</f>
        <v>NO CUMPLE</v>
      </c>
      <c r="AL190" s="6">
        <f>+IF(AK190="NO OFERTADO",0,IF(AK190="NO CUMPLE EV TECNICA",0,IF(AK190="NO CUMPLE",0,IF(AK190="CUMPLE",('PRECIOS UNITARIOS'!$BB190*500)/AJ190))))</f>
        <v>0</v>
      </c>
      <c r="AM190" s="5" t="str">
        <f>+'PRECIOS UNITARIOS'!AF190</f>
        <v/>
      </c>
      <c r="AN190" s="5" t="str">
        <f>+'EV PRECIO REFERENCIA'!AR190</f>
        <v>NO CUMPLE</v>
      </c>
      <c r="AO190" s="6">
        <f>+IF(AN190="NO OFERTADO",0,IF(AN190="NO CUMPLE EV TECNICA",0,IF(AN190="NO CUMPLE",0,IF(AN190="CUMPLE",('PRECIOS UNITARIOS'!$BB190*500)/AM190))))</f>
        <v>0</v>
      </c>
      <c r="AP190" s="5" t="str">
        <f>+'PRECIOS UNITARIOS'!AH190</f>
        <v/>
      </c>
      <c r="AQ190" s="5" t="str">
        <f>+'EV PRECIO REFERENCIA'!AU190</f>
        <v>NO CUMPLE</v>
      </c>
      <c r="AR190" s="6">
        <f>+IF(AQ190="NO OFERTADO",0,IF(AQ190="NO CUMPLE EV TECNICA",0,IF(AQ190="NO CUMPLE",0,IF(AQ190="CUMPLE",('PRECIOS UNITARIOS'!$BB190*500)/AP190))))</f>
        <v>0</v>
      </c>
      <c r="AS190" s="5">
        <f>+'PRECIOS UNITARIOS'!AJ190</f>
        <v>115073</v>
      </c>
      <c r="AT190" s="5" t="str">
        <f>+'EV PRECIO REFERENCIA'!AX190</f>
        <v>CUMPLE</v>
      </c>
      <c r="AU190" s="6">
        <f>+IF(AT190="NO OFERTADO",0,IF(AT190="NO CUMPLE EV TECNICA",0,IF(AT190="NO CUMPLE",0,IF(AT190="CUMPLE",('PRECIOS UNITARIOS'!$BB190*500)/AS190))))</f>
        <v>500</v>
      </c>
      <c r="AV190" s="5" t="str">
        <f>+'EV PRECIO REFERENCIA'!AY190</f>
        <v/>
      </c>
      <c r="AW190" s="5" t="str">
        <f>+'EV PRECIO REFERENCIA'!BA190</f>
        <v>NO CUMPLE</v>
      </c>
      <c r="AX190" s="6">
        <f>+IF(AW190="NO OFERTADO",0,IF(AW190="NO CUMPLE EV TECNICA",0,IF(AW190="NO CUMPLE",0,IF(AW190="CUMPLE",('PRECIOS UNITARIOS'!$BB190*500)/AV190))))</f>
        <v>0</v>
      </c>
      <c r="AY190" s="5" t="str">
        <f>+'EV PRECIO REFERENCIA'!BB190</f>
        <v/>
      </c>
      <c r="AZ190" s="5" t="str">
        <f>+'EV PRECIO REFERENCIA'!BD190</f>
        <v>NO CUMPLE</v>
      </c>
      <c r="BA190" s="6">
        <f>+IF(AZ190="NO OFERTADO",0,IF(AZ190="NO CUMPLE EV TECNICA",0,IF(AZ190="NO CUMPLE",0,IF(AZ190="CUMPLE",('PRECIOS UNITARIOS'!$BB190*500)/AY190))))</f>
        <v>0</v>
      </c>
      <c r="BB190" s="5" t="str">
        <f>+'PRECIOS UNITARIOS'!AP190</f>
        <v/>
      </c>
      <c r="BC190" s="5" t="str">
        <f>+'EV PRECIO REFERENCIA'!BG190</f>
        <v>NO CUMPLE</v>
      </c>
      <c r="BD190" s="6">
        <f>+IF(BC190="NO OFERTADO",0,IF(BC190="NO CUMPLE EV TECNICA",0,IF(BC190="NO CUMPLE",0,IF(BC190="CUMPLE",('PRECIOS UNITARIOS'!$BB190*500)/BB190))))</f>
        <v>0</v>
      </c>
      <c r="BE190" s="5" t="str">
        <f>+'PRECIOS UNITARIOS'!AR190</f>
        <v/>
      </c>
      <c r="BF190" s="5" t="str">
        <f>+'EV PRECIO REFERENCIA'!BJ190</f>
        <v>NO CUMPLE</v>
      </c>
      <c r="BG190" s="6">
        <f>+IF(BF190="NO OFERTADO",0,IF(BF190="NO CUMPLE EV TECNICA",0,IF(BF190="NO CUMPLE",0,IF(BF190="CUMPLE",('PRECIOS UNITARIOS'!$BB190*500)/BE190))))</f>
        <v>0</v>
      </c>
      <c r="BH190" s="5" t="str">
        <f>+'EV PRECIO REFERENCIA'!BK190</f>
        <v/>
      </c>
      <c r="BI190" s="5" t="str">
        <f>+'EV PRECIO REFERENCIA'!BM190</f>
        <v>NO CUMPLE</v>
      </c>
      <c r="BJ190" s="6">
        <f>+IF(BI190="NO OFERTADO",0,IF(BI190="NO CUMPLE EV TECNICA",0,IF(BI190="NO CUMPLE",0,IF(BI190="CUMPLE",('PRECIOS UNITARIOS'!$BB190*500)/BH190))))</f>
        <v>0</v>
      </c>
      <c r="BK190" s="5" t="str">
        <f>+'EV PRECIO REFERENCIA'!BQ190</f>
        <v/>
      </c>
      <c r="BL190" s="5" t="str">
        <f>+'EV PRECIO REFERENCIA'!BS190</f>
        <v>NO CUMPLE</v>
      </c>
      <c r="BM190" s="6">
        <f>+IF(BL190="NO OFERTADO",0,IF(BL190="NO CUMPLE EV TECNICA",0,IF(BL190="NO CUMPLE",0,IF(BL190="CUMPLE",('PRECIOS UNITARIOS'!$BB190*500)/BK190))))</f>
        <v>0</v>
      </c>
      <c r="BN190" s="5" t="str">
        <f>+'PRECIOS UNITARIOS'!AX190</f>
        <v/>
      </c>
      <c r="BO190" s="5" t="str">
        <f>+'EV PRECIO REFERENCIA'!BV190</f>
        <v>NO CUMPLE</v>
      </c>
      <c r="BP190" s="6">
        <f>+IF(BO190="NO OFERTADO",0,IF(BO190="NO CUMPLE EV TECNICA",0,IF(BO190="NO CUMPLE",0,IF(BO190="CUMPLE",('PRECIOS UNITARIOS'!$BB190*500)/BN190))))</f>
        <v>0</v>
      </c>
      <c r="BQ190" s="6">
        <f t="shared" si="19"/>
        <v>500</v>
      </c>
      <c r="BR190" s="6" t="s">
        <v>725</v>
      </c>
      <c r="BS190" s="6">
        <f t="shared" ref="BS190:BS195" si="24">MAX($K190,$N190,$Q190,$T190,$AF190,$AI190,$AL190,$AO190,$BD190,$BG190,$BP190,$AC190,$Z190,$W190,$BA190,$BM190,)</f>
        <v>0</v>
      </c>
      <c r="BT190" s="6" t="s">
        <v>1025</v>
      </c>
      <c r="BU190" s="6">
        <f t="shared" ref="BU190:BU195" si="25">MAX($K190,$N190,$Q190,$T190,$AF190,$AI190,$AL190,$AO190,$BD190,$BG190,$BP190,$AC190,$Z190,$W190,$BA190,$BM190,)</f>
        <v>0</v>
      </c>
      <c r="BV190" s="6" t="s">
        <v>1023</v>
      </c>
      <c r="BW190" s="154" t="s">
        <v>725</v>
      </c>
      <c r="BX190" s="3" t="e">
        <v>#N/A</v>
      </c>
    </row>
    <row r="191" spans="1:77" ht="25.5" x14ac:dyDescent="0.2">
      <c r="A191" s="18">
        <f t="shared" si="18"/>
        <v>182</v>
      </c>
      <c r="B191" s="22" t="str">
        <f>VLOOKUP(A191,'PRECIOS UNITARIOS'!A191:B522,2,0)</f>
        <v>REP03354</v>
      </c>
      <c r="C191" s="135" t="str">
        <f>VLOOKUP(A191,'PRECIOS UNITARIOS'!A191:C522,3,0)</f>
        <v>BRAZALETE 1 VIA PEDIATRICO ENTRE 7 Y 15  CM REUSABLE</v>
      </c>
      <c r="D191" s="18">
        <f>VLOOKUP(A191,'PRECIOS UNITARIOS'!A191:D522,4,0)</f>
        <v>1</v>
      </c>
      <c r="E191" s="23" t="str">
        <f>VLOOKUP(A191,'PRECIOS UNITARIOS'!A191:E522,5,0)</f>
        <v>UN</v>
      </c>
      <c r="F191" s="23">
        <f>VLOOKUP(A191,'PRECIOS UNITARIOS'!A191:F522,6,0)</f>
        <v>103530</v>
      </c>
      <c r="G191" s="23">
        <f>VLOOKUP(A191,'PRECIOS UNITARIOS'!A191:G522,7,0)</f>
        <v>2</v>
      </c>
      <c r="H191" s="23">
        <f t="shared" si="20"/>
        <v>207060</v>
      </c>
      <c r="I191" s="5" t="str">
        <f>+'EV PRECIO REFERENCIA'!I191</f>
        <v/>
      </c>
      <c r="J191" s="5" t="str">
        <f>+'EV PRECIO REFERENCIA'!K191</f>
        <v>NO CUMPLE</v>
      </c>
      <c r="K191" s="6">
        <f>+IF(J191="NO OFERTADO",0,IF(J191="NO CUMPLE EV TECNICA",0,IF(J191="NO CUMPLE",0,IF(J191="CUMPLE",('PRECIOS UNITARIOS'!$BB191*500)/I191))))</f>
        <v>0</v>
      </c>
      <c r="L191" s="5" t="str">
        <f>+'EV PRECIO REFERENCIA'!L191</f>
        <v/>
      </c>
      <c r="M191" s="5" t="str">
        <f>+'EV PRECIO REFERENCIA'!N191</f>
        <v>NO CUMPLE</v>
      </c>
      <c r="N191" s="6">
        <f>+IF(M191="NO OFERTADO",0,IF(M191="NO CUMPLE EV TECNICA",0,IF(M191="NO CUMPLE",0,IF(M191="CUMPLE",('PRECIOS UNITARIOS'!$BB191*500)/L191))))</f>
        <v>0</v>
      </c>
      <c r="O191" s="5" t="str">
        <f>+'PRECIOS UNITARIOS'!N191</f>
        <v/>
      </c>
      <c r="P191" s="5" t="str">
        <f>+'EV PRECIO REFERENCIA'!Q191</f>
        <v>NO CUMPLE</v>
      </c>
      <c r="Q191" s="6">
        <f>+IF(P191="NO OFERTADO",0,IF(P191="NO CUMPLE EV TECNICA",0,IF(P191="NO CUMPLE",0,IF(P191="CUMPLE",('PRECIOS UNITARIOS'!$BB191*500)/O191))))</f>
        <v>0</v>
      </c>
      <c r="R191" s="5" t="str">
        <f>+'PRECIOS UNITARIOS'!P191</f>
        <v/>
      </c>
      <c r="S191" s="5" t="str">
        <f>+'EV PRECIO REFERENCIA'!T191</f>
        <v>NO CUMPLE</v>
      </c>
      <c r="T191" s="6">
        <f>+IF(S191="NO OFERTADO",0,IF(S191="NO CUMPLE EV TECNICA",0,IF(S191="NO CUMPLE",0,IF(S191="CUMPLE",('PRECIOS UNITARIOS'!$BB191*500)/R191))))</f>
        <v>0</v>
      </c>
      <c r="U191" s="6" t="str">
        <f>+'EV PRECIO REFERENCIA'!U191</f>
        <v/>
      </c>
      <c r="V191" s="5" t="str">
        <f>+'EV PRECIO REFERENCIA'!W191</f>
        <v>NO CUMPLE</v>
      </c>
      <c r="W191" s="6">
        <f>+IF(V191="NO OFERTADO",0,IF(V191="NO CUMPLE EV TECNICA",0,IF(V191="NO CUMPLE",0,IF(V191="CUMPLE",('PRECIOS UNITARIOS'!$BB191*500)/U191))))</f>
        <v>0</v>
      </c>
      <c r="X191" s="6" t="str">
        <f>+'EV PRECIO REFERENCIA'!X191</f>
        <v/>
      </c>
      <c r="Y191" s="5" t="str">
        <f>+'EV PRECIO REFERENCIA'!Z191</f>
        <v>NO CUMPLE</v>
      </c>
      <c r="Z191" s="6">
        <f>+IF(Y191="NO OFERTADO",0,IF(Y191="NO CUMPLE EV TECNICA",0,IF(Y191="NO CUMPLE",0,IF(Y191="CUMPLE",('PRECIOS UNITARIOS'!$BB191*500)/X191))))</f>
        <v>0</v>
      </c>
      <c r="AA191" s="260" t="str">
        <f>+'PRECIOS UNITARIOS'!X191</f>
        <v/>
      </c>
      <c r="AB191" s="5" t="str">
        <f>+'EV PRECIO REFERENCIA'!AF191</f>
        <v>NO CUMPLE</v>
      </c>
      <c r="AC191" s="6">
        <f>+IF(AB191="NO OFERTADO",0,IF(AB191="NO CUMPLE EV TECNICA",0,IF(AB191="NO CUMPLE",0,IF(AB191="CUMPLE",('PRECIOS UNITARIOS'!$BB191*500)/AA191))))</f>
        <v>0</v>
      </c>
      <c r="AD191" s="5" t="str">
        <f>+'PRECIOS UNITARIOS'!Z191</f>
        <v/>
      </c>
      <c r="AE191" s="5" t="str">
        <f>+'EV PRECIO REFERENCIA'!AI191</f>
        <v>NO CUMPLE</v>
      </c>
      <c r="AF191" s="6">
        <f>+IF(AE191="NO OFERTADO",0,IF(AE191="NO CUMPLE EV TECNICA",0,IF(AE191="NO CUMPLE",0,IF(AE191="CUMPLE",('PRECIOS UNITARIOS'!$BB191*500)/AD191))))</f>
        <v>0</v>
      </c>
      <c r="AG191" s="5" t="str">
        <f>+'PRECIOS UNITARIOS'!AB191</f>
        <v/>
      </c>
      <c r="AH191" s="5" t="str">
        <f>+'EV PRECIO REFERENCIA'!AL191</f>
        <v>NO CUMPLE</v>
      </c>
      <c r="AI191" s="6">
        <f>+IF(AH191="NO OFERTADO",0,IF(AH191="NO CUMPLE EV TECNICA",0,IF(AH191="NO CUMPLE",0,IF(AH191="CUMPLE",('PRECIOS UNITARIOS'!$BB191*500)/AG191))))</f>
        <v>0</v>
      </c>
      <c r="AJ191" s="5" t="str">
        <f>+'PRECIOS UNITARIOS'!AD191</f>
        <v/>
      </c>
      <c r="AK191" s="5" t="str">
        <f>+'EV PRECIO REFERENCIA'!AO191</f>
        <v>NO CUMPLE</v>
      </c>
      <c r="AL191" s="6">
        <f>+IF(AK191="NO OFERTADO",0,IF(AK191="NO CUMPLE EV TECNICA",0,IF(AK191="NO CUMPLE",0,IF(AK191="CUMPLE",('PRECIOS UNITARIOS'!$BB191*500)/AJ191))))</f>
        <v>0</v>
      </c>
      <c r="AM191" s="5" t="str">
        <f>+'PRECIOS UNITARIOS'!AF191</f>
        <v/>
      </c>
      <c r="AN191" s="5" t="str">
        <f>+'EV PRECIO REFERENCIA'!AR191</f>
        <v>NO CUMPLE</v>
      </c>
      <c r="AO191" s="6">
        <f>+IF(AN191="NO OFERTADO",0,IF(AN191="NO CUMPLE EV TECNICA",0,IF(AN191="NO CUMPLE",0,IF(AN191="CUMPLE",('PRECIOS UNITARIOS'!$BB191*500)/AM191))))</f>
        <v>0</v>
      </c>
      <c r="AP191" s="5" t="str">
        <f>+'PRECIOS UNITARIOS'!AH191</f>
        <v/>
      </c>
      <c r="AQ191" s="5" t="str">
        <f>+'EV PRECIO REFERENCIA'!AU191</f>
        <v>NO CUMPLE</v>
      </c>
      <c r="AR191" s="6">
        <f>+IF(AQ191="NO OFERTADO",0,IF(AQ191="NO CUMPLE EV TECNICA",0,IF(AQ191="NO CUMPLE",0,IF(AQ191="CUMPLE",('PRECIOS UNITARIOS'!$BB191*500)/AP191))))</f>
        <v>0</v>
      </c>
      <c r="AS191" s="5">
        <f>+'PRECIOS UNITARIOS'!AJ191</f>
        <v>99365</v>
      </c>
      <c r="AT191" s="5" t="str">
        <f>+'EV PRECIO REFERENCIA'!AX191</f>
        <v>CUMPLE</v>
      </c>
      <c r="AU191" s="6">
        <f>+IF(AT191="NO OFERTADO",0,IF(AT191="NO CUMPLE EV TECNICA",0,IF(AT191="NO CUMPLE",0,IF(AT191="CUMPLE",('PRECIOS UNITARIOS'!$BB191*500)/AS191))))</f>
        <v>500</v>
      </c>
      <c r="AV191" s="5" t="str">
        <f>+'EV PRECIO REFERENCIA'!AY191</f>
        <v/>
      </c>
      <c r="AW191" s="5" t="str">
        <f>+'EV PRECIO REFERENCIA'!BA191</f>
        <v>NO CUMPLE</v>
      </c>
      <c r="AX191" s="6">
        <f>+IF(AW191="NO OFERTADO",0,IF(AW191="NO CUMPLE EV TECNICA",0,IF(AW191="NO CUMPLE",0,IF(AW191="CUMPLE",('PRECIOS UNITARIOS'!$BB191*500)/AV191))))</f>
        <v>0</v>
      </c>
      <c r="AY191" s="5" t="str">
        <f>+'EV PRECIO REFERENCIA'!BB191</f>
        <v/>
      </c>
      <c r="AZ191" s="5" t="str">
        <f>+'EV PRECIO REFERENCIA'!BD191</f>
        <v>NO CUMPLE</v>
      </c>
      <c r="BA191" s="6">
        <f>+IF(AZ191="NO OFERTADO",0,IF(AZ191="NO CUMPLE EV TECNICA",0,IF(AZ191="NO CUMPLE",0,IF(AZ191="CUMPLE",('PRECIOS UNITARIOS'!$BB191*500)/AY191))))</f>
        <v>0</v>
      </c>
      <c r="BB191" s="5" t="str">
        <f>+'PRECIOS UNITARIOS'!AP191</f>
        <v/>
      </c>
      <c r="BC191" s="5" t="str">
        <f>+'EV PRECIO REFERENCIA'!BG191</f>
        <v>NO CUMPLE</v>
      </c>
      <c r="BD191" s="6">
        <f>+IF(BC191="NO OFERTADO",0,IF(BC191="NO CUMPLE EV TECNICA",0,IF(BC191="NO CUMPLE",0,IF(BC191="CUMPLE",('PRECIOS UNITARIOS'!$BB191*500)/BB191))))</f>
        <v>0</v>
      </c>
      <c r="BE191" s="5" t="str">
        <f>+'PRECIOS UNITARIOS'!AR191</f>
        <v/>
      </c>
      <c r="BF191" s="5" t="str">
        <f>+'EV PRECIO REFERENCIA'!BJ191</f>
        <v>NO CUMPLE</v>
      </c>
      <c r="BG191" s="6">
        <f>+IF(BF191="NO OFERTADO",0,IF(BF191="NO CUMPLE EV TECNICA",0,IF(BF191="NO CUMPLE",0,IF(BF191="CUMPLE",('PRECIOS UNITARIOS'!$BB191*500)/BE191))))</f>
        <v>0</v>
      </c>
      <c r="BH191" s="5" t="str">
        <f>+'EV PRECIO REFERENCIA'!BK191</f>
        <v/>
      </c>
      <c r="BI191" s="5" t="str">
        <f>+'EV PRECIO REFERENCIA'!BM191</f>
        <v>NO CUMPLE</v>
      </c>
      <c r="BJ191" s="6">
        <f>+IF(BI191="NO OFERTADO",0,IF(BI191="NO CUMPLE EV TECNICA",0,IF(BI191="NO CUMPLE",0,IF(BI191="CUMPLE",('PRECIOS UNITARIOS'!$BB191*500)/BH191))))</f>
        <v>0</v>
      </c>
      <c r="BK191" s="5" t="str">
        <f>+'EV PRECIO REFERENCIA'!BQ191</f>
        <v/>
      </c>
      <c r="BL191" s="5" t="str">
        <f>+'EV PRECIO REFERENCIA'!BS191</f>
        <v>NO CUMPLE</v>
      </c>
      <c r="BM191" s="6">
        <f>+IF(BL191="NO OFERTADO",0,IF(BL191="NO CUMPLE EV TECNICA",0,IF(BL191="NO CUMPLE",0,IF(BL191="CUMPLE",('PRECIOS UNITARIOS'!$BB191*500)/BK191))))</f>
        <v>0</v>
      </c>
      <c r="BN191" s="5" t="str">
        <f>+'PRECIOS UNITARIOS'!AX191</f>
        <v/>
      </c>
      <c r="BO191" s="5" t="str">
        <f>+'EV PRECIO REFERENCIA'!BV191</f>
        <v>NO CUMPLE</v>
      </c>
      <c r="BP191" s="6">
        <f>+IF(BO191="NO OFERTADO",0,IF(BO191="NO CUMPLE EV TECNICA",0,IF(BO191="NO CUMPLE",0,IF(BO191="CUMPLE",('PRECIOS UNITARIOS'!$BB191*500)/BN191))))</f>
        <v>0</v>
      </c>
      <c r="BQ191" s="6">
        <f t="shared" si="19"/>
        <v>500</v>
      </c>
      <c r="BR191" s="6" t="s">
        <v>725</v>
      </c>
      <c r="BS191" s="6">
        <f t="shared" si="24"/>
        <v>0</v>
      </c>
      <c r="BT191" s="6" t="s">
        <v>1025</v>
      </c>
      <c r="BU191" s="6">
        <f t="shared" si="25"/>
        <v>0</v>
      </c>
      <c r="BV191" s="6" t="s">
        <v>1023</v>
      </c>
      <c r="BW191" s="154" t="s">
        <v>725</v>
      </c>
      <c r="BX191" s="3" t="e">
        <v>#N/A</v>
      </c>
    </row>
    <row r="192" spans="1:77" ht="25.5" x14ac:dyDescent="0.2">
      <c r="A192" s="18">
        <f t="shared" si="18"/>
        <v>183</v>
      </c>
      <c r="B192" s="22" t="str">
        <f>VLOOKUP(A192,'PRECIOS UNITARIOS'!A192:B523,2,0)</f>
        <v>REP02077</v>
      </c>
      <c r="C192" s="135" t="str">
        <f>VLOOKUP(A192,'PRECIOS UNITARIOS'!A192:C523,3,0)</f>
        <v>BRAZALETE 1 VIA PEDIATRICO NO. 9 REUSABLE</v>
      </c>
      <c r="D192" s="18">
        <f>VLOOKUP(A192,'PRECIOS UNITARIOS'!A192:D523,4,0)</f>
        <v>1</v>
      </c>
      <c r="E192" s="23" t="str">
        <f>VLOOKUP(A192,'PRECIOS UNITARIOS'!A192:E523,5,0)</f>
        <v>UN</v>
      </c>
      <c r="F192" s="23">
        <f>VLOOKUP(A192,'PRECIOS UNITARIOS'!A192:F523,6,0)</f>
        <v>107992.5</v>
      </c>
      <c r="G192" s="23">
        <f>VLOOKUP(A192,'PRECIOS UNITARIOS'!A192:G523,7,0)</f>
        <v>4</v>
      </c>
      <c r="H192" s="23">
        <f t="shared" si="20"/>
        <v>431970</v>
      </c>
      <c r="I192" s="5" t="str">
        <f>+'EV PRECIO REFERENCIA'!I192</f>
        <v/>
      </c>
      <c r="J192" s="5" t="str">
        <f>+'EV PRECIO REFERENCIA'!K192</f>
        <v>NO CUMPLE</v>
      </c>
      <c r="K192" s="6">
        <f>+IF(J192="NO OFERTADO",0,IF(J192="NO CUMPLE EV TECNICA",0,IF(J192="NO CUMPLE",0,IF(J192="CUMPLE",('PRECIOS UNITARIOS'!$BB192*500)/I192))))</f>
        <v>0</v>
      </c>
      <c r="L192" s="5" t="str">
        <f>+'EV PRECIO REFERENCIA'!L192</f>
        <v/>
      </c>
      <c r="M192" s="5" t="str">
        <f>+'EV PRECIO REFERENCIA'!N192</f>
        <v>NO CUMPLE</v>
      </c>
      <c r="N192" s="6">
        <f>+IF(M192="NO OFERTADO",0,IF(M192="NO CUMPLE EV TECNICA",0,IF(M192="NO CUMPLE",0,IF(M192="CUMPLE",('PRECIOS UNITARIOS'!$BB192*500)/L192))))</f>
        <v>0</v>
      </c>
      <c r="O192" s="5" t="str">
        <f>+'PRECIOS UNITARIOS'!N192</f>
        <v/>
      </c>
      <c r="P192" s="5" t="str">
        <f>+'EV PRECIO REFERENCIA'!Q192</f>
        <v>NO CUMPLE</v>
      </c>
      <c r="Q192" s="6">
        <f>+IF(P192="NO OFERTADO",0,IF(P192="NO CUMPLE EV TECNICA",0,IF(P192="NO CUMPLE",0,IF(P192="CUMPLE",('PRECIOS UNITARIOS'!$BB192*500)/O192))))</f>
        <v>0</v>
      </c>
      <c r="R192" s="5" t="str">
        <f>+'PRECIOS UNITARIOS'!P192</f>
        <v/>
      </c>
      <c r="S192" s="5" t="str">
        <f>+'EV PRECIO REFERENCIA'!T192</f>
        <v>NO CUMPLE</v>
      </c>
      <c r="T192" s="6">
        <f>+IF(S192="NO OFERTADO",0,IF(S192="NO CUMPLE EV TECNICA",0,IF(S192="NO CUMPLE",0,IF(S192="CUMPLE",('PRECIOS UNITARIOS'!$BB192*500)/R192))))</f>
        <v>0</v>
      </c>
      <c r="U192" s="6" t="str">
        <f>+'EV PRECIO REFERENCIA'!U192</f>
        <v/>
      </c>
      <c r="V192" s="5" t="str">
        <f>+'EV PRECIO REFERENCIA'!W192</f>
        <v>NO CUMPLE</v>
      </c>
      <c r="W192" s="6">
        <f>+IF(V192="NO OFERTADO",0,IF(V192="NO CUMPLE EV TECNICA",0,IF(V192="NO CUMPLE",0,IF(V192="CUMPLE",('PRECIOS UNITARIOS'!$BB192*500)/U192))))</f>
        <v>0</v>
      </c>
      <c r="X192" s="6" t="str">
        <f>+'EV PRECIO REFERENCIA'!X192</f>
        <v/>
      </c>
      <c r="Y192" s="5" t="str">
        <f>+'EV PRECIO REFERENCIA'!Z192</f>
        <v>NO CUMPLE</v>
      </c>
      <c r="Z192" s="6">
        <f>+IF(Y192="NO OFERTADO",0,IF(Y192="NO CUMPLE EV TECNICA",0,IF(Y192="NO CUMPLE",0,IF(Y192="CUMPLE",('PRECIOS UNITARIOS'!$BB192*500)/X192))))</f>
        <v>0</v>
      </c>
      <c r="AA192" s="260" t="str">
        <f>+'PRECIOS UNITARIOS'!X192</f>
        <v/>
      </c>
      <c r="AB192" s="5" t="str">
        <f>+'EV PRECIO REFERENCIA'!AF192</f>
        <v>NO CUMPLE</v>
      </c>
      <c r="AC192" s="6">
        <f>+IF(AB192="NO OFERTADO",0,IF(AB192="NO CUMPLE EV TECNICA",0,IF(AB192="NO CUMPLE",0,IF(AB192="CUMPLE",('PRECIOS UNITARIOS'!$BB192*500)/AA192))))</f>
        <v>0</v>
      </c>
      <c r="AD192" s="5" t="str">
        <f>+'PRECIOS UNITARIOS'!Z192</f>
        <v/>
      </c>
      <c r="AE192" s="5" t="str">
        <f>+'EV PRECIO REFERENCIA'!AI192</f>
        <v>NO CUMPLE</v>
      </c>
      <c r="AF192" s="6">
        <f>+IF(AE192="NO OFERTADO",0,IF(AE192="NO CUMPLE EV TECNICA",0,IF(AE192="NO CUMPLE",0,IF(AE192="CUMPLE",('PRECIOS UNITARIOS'!$BB192*500)/AD192))))</f>
        <v>0</v>
      </c>
      <c r="AG192" s="5" t="str">
        <f>+'PRECIOS UNITARIOS'!AB192</f>
        <v/>
      </c>
      <c r="AH192" s="5" t="str">
        <f>+'EV PRECIO REFERENCIA'!AL192</f>
        <v>NO CUMPLE</v>
      </c>
      <c r="AI192" s="6">
        <f>+IF(AH192="NO OFERTADO",0,IF(AH192="NO CUMPLE EV TECNICA",0,IF(AH192="NO CUMPLE",0,IF(AH192="CUMPLE",('PRECIOS UNITARIOS'!$BB192*500)/AG192))))</f>
        <v>0</v>
      </c>
      <c r="AJ192" s="5" t="str">
        <f>+'PRECIOS UNITARIOS'!AD192</f>
        <v/>
      </c>
      <c r="AK192" s="5" t="str">
        <f>+'EV PRECIO REFERENCIA'!AO192</f>
        <v>NO CUMPLE</v>
      </c>
      <c r="AL192" s="6">
        <f>+IF(AK192="NO OFERTADO",0,IF(AK192="NO CUMPLE EV TECNICA",0,IF(AK192="NO CUMPLE",0,IF(AK192="CUMPLE",('PRECIOS UNITARIOS'!$BB192*500)/AJ192))))</f>
        <v>0</v>
      </c>
      <c r="AM192" s="5" t="str">
        <f>+'PRECIOS UNITARIOS'!AF192</f>
        <v/>
      </c>
      <c r="AN192" s="5" t="str">
        <f>+'EV PRECIO REFERENCIA'!AR192</f>
        <v>NO CUMPLE</v>
      </c>
      <c r="AO192" s="6">
        <f>+IF(AN192="NO OFERTADO",0,IF(AN192="NO CUMPLE EV TECNICA",0,IF(AN192="NO CUMPLE",0,IF(AN192="CUMPLE",('PRECIOS UNITARIOS'!$BB192*500)/AM192))))</f>
        <v>0</v>
      </c>
      <c r="AP192" s="5" t="str">
        <f>+'PRECIOS UNITARIOS'!AH192</f>
        <v/>
      </c>
      <c r="AQ192" s="5" t="str">
        <f>+'EV PRECIO REFERENCIA'!AU192</f>
        <v>NO CUMPLE</v>
      </c>
      <c r="AR192" s="6">
        <f>+IF(AQ192="NO OFERTADO",0,IF(AQ192="NO CUMPLE EV TECNICA",0,IF(AQ192="NO CUMPLE",0,IF(AQ192="CUMPLE",('PRECIOS UNITARIOS'!$BB192*500)/AP192))))</f>
        <v>0</v>
      </c>
      <c r="AS192" s="5">
        <f>+'PRECIOS UNITARIOS'!AJ192</f>
        <v>107933</v>
      </c>
      <c r="AT192" s="5" t="str">
        <f>+'EV PRECIO REFERENCIA'!AX192</f>
        <v>CUMPLE</v>
      </c>
      <c r="AU192" s="6">
        <f>+IF(AT192="NO OFERTADO",0,IF(AT192="NO CUMPLE EV TECNICA",0,IF(AT192="NO CUMPLE",0,IF(AT192="CUMPLE",('PRECIOS UNITARIOS'!$BB192*500)/AS192))))</f>
        <v>500</v>
      </c>
      <c r="AV192" s="5" t="str">
        <f>+'EV PRECIO REFERENCIA'!AY192</f>
        <v/>
      </c>
      <c r="AW192" s="5" t="str">
        <f>+'EV PRECIO REFERENCIA'!BA192</f>
        <v>NO CUMPLE</v>
      </c>
      <c r="AX192" s="6">
        <f>+IF(AW192="NO OFERTADO",0,IF(AW192="NO CUMPLE EV TECNICA",0,IF(AW192="NO CUMPLE",0,IF(AW192="CUMPLE",('PRECIOS UNITARIOS'!$BB192*500)/AV192))))</f>
        <v>0</v>
      </c>
      <c r="AY192" s="5" t="str">
        <f>+'EV PRECIO REFERENCIA'!BB192</f>
        <v/>
      </c>
      <c r="AZ192" s="5" t="str">
        <f>+'EV PRECIO REFERENCIA'!BD192</f>
        <v>NO CUMPLE</v>
      </c>
      <c r="BA192" s="6">
        <f>+IF(AZ192="NO OFERTADO",0,IF(AZ192="NO CUMPLE EV TECNICA",0,IF(AZ192="NO CUMPLE",0,IF(AZ192="CUMPLE",('PRECIOS UNITARIOS'!$BB192*500)/AY192))))</f>
        <v>0</v>
      </c>
      <c r="BB192" s="5" t="str">
        <f>+'PRECIOS UNITARIOS'!AP192</f>
        <v/>
      </c>
      <c r="BC192" s="5" t="str">
        <f>+'EV PRECIO REFERENCIA'!BG192</f>
        <v>NO CUMPLE</v>
      </c>
      <c r="BD192" s="6">
        <f>+IF(BC192="NO OFERTADO",0,IF(BC192="NO CUMPLE EV TECNICA",0,IF(BC192="NO CUMPLE",0,IF(BC192="CUMPLE",('PRECIOS UNITARIOS'!$BB192*500)/BB192))))</f>
        <v>0</v>
      </c>
      <c r="BE192" s="5" t="str">
        <f>+'PRECIOS UNITARIOS'!AR192</f>
        <v/>
      </c>
      <c r="BF192" s="5" t="str">
        <f>+'EV PRECIO REFERENCIA'!BJ192</f>
        <v>NO CUMPLE</v>
      </c>
      <c r="BG192" s="6">
        <f>+IF(BF192="NO OFERTADO",0,IF(BF192="NO CUMPLE EV TECNICA",0,IF(BF192="NO CUMPLE",0,IF(BF192="CUMPLE",('PRECIOS UNITARIOS'!$BB192*500)/BE192))))</f>
        <v>0</v>
      </c>
      <c r="BH192" s="5" t="str">
        <f>+'EV PRECIO REFERENCIA'!BK192</f>
        <v/>
      </c>
      <c r="BI192" s="5" t="str">
        <f>+'EV PRECIO REFERENCIA'!BM192</f>
        <v>NO CUMPLE</v>
      </c>
      <c r="BJ192" s="6">
        <f>+IF(BI192="NO OFERTADO",0,IF(BI192="NO CUMPLE EV TECNICA",0,IF(BI192="NO CUMPLE",0,IF(BI192="CUMPLE",('PRECIOS UNITARIOS'!$BB192*500)/BH192))))</f>
        <v>0</v>
      </c>
      <c r="BK192" s="5" t="str">
        <f>+'EV PRECIO REFERENCIA'!BQ192</f>
        <v/>
      </c>
      <c r="BL192" s="5" t="str">
        <f>+'EV PRECIO REFERENCIA'!BS192</f>
        <v>NO CUMPLE</v>
      </c>
      <c r="BM192" s="6">
        <f>+IF(BL192="NO OFERTADO",0,IF(BL192="NO CUMPLE EV TECNICA",0,IF(BL192="NO CUMPLE",0,IF(BL192="CUMPLE",('PRECIOS UNITARIOS'!$BB192*500)/BK192))))</f>
        <v>0</v>
      </c>
      <c r="BN192" s="5" t="str">
        <f>+'PRECIOS UNITARIOS'!AX192</f>
        <v/>
      </c>
      <c r="BO192" s="5" t="str">
        <f>+'EV PRECIO REFERENCIA'!BV192</f>
        <v>NO CUMPLE</v>
      </c>
      <c r="BP192" s="6">
        <f>+IF(BO192="NO OFERTADO",0,IF(BO192="NO CUMPLE EV TECNICA",0,IF(BO192="NO CUMPLE",0,IF(BO192="CUMPLE",('PRECIOS UNITARIOS'!$BB192*500)/BN192))))</f>
        <v>0</v>
      </c>
      <c r="BQ192" s="6">
        <f t="shared" si="19"/>
        <v>500</v>
      </c>
      <c r="BR192" s="6" t="s">
        <v>725</v>
      </c>
      <c r="BS192" s="6">
        <f t="shared" si="24"/>
        <v>0</v>
      </c>
      <c r="BT192" s="6" t="s">
        <v>1025</v>
      </c>
      <c r="BU192" s="6">
        <f t="shared" si="25"/>
        <v>0</v>
      </c>
      <c r="BV192" s="6" t="s">
        <v>1023</v>
      </c>
      <c r="BW192" s="154" t="s">
        <v>725</v>
      </c>
      <c r="BX192" s="3" t="e">
        <v>#N/A</v>
      </c>
    </row>
    <row r="193" spans="1:76" ht="25.5" x14ac:dyDescent="0.2">
      <c r="A193" s="18">
        <f t="shared" si="18"/>
        <v>184</v>
      </c>
      <c r="B193" s="22" t="str">
        <f>VLOOKUP(A193,'PRECIOS UNITARIOS'!A193:B524,2,0)</f>
        <v>REP03353</v>
      </c>
      <c r="C193" s="135" t="str">
        <f>VLOOKUP(A193,'PRECIOS UNITARIOS'!A193:C524,3,0)</f>
        <v>BRAZALETE 1 VIA PEDIATRICO NO. ENTRE 16 Y 19 CM REUSABLE</v>
      </c>
      <c r="D193" s="18">
        <f>VLOOKUP(A193,'PRECIOS UNITARIOS'!A193:D524,4,0)</f>
        <v>1</v>
      </c>
      <c r="E193" s="23" t="str">
        <f>VLOOKUP(A193,'PRECIOS UNITARIOS'!A193:E524,5,0)</f>
        <v>UN</v>
      </c>
      <c r="F193" s="23">
        <f>VLOOKUP(A193,'PRECIOS UNITARIOS'!A193:F524,6,0)</f>
        <v>107992.5</v>
      </c>
      <c r="G193" s="23">
        <f>VLOOKUP(A193,'PRECIOS UNITARIOS'!A193:G524,7,0)</f>
        <v>4</v>
      </c>
      <c r="H193" s="23">
        <f t="shared" si="20"/>
        <v>431970</v>
      </c>
      <c r="I193" s="5" t="str">
        <f>+'EV PRECIO REFERENCIA'!I193</f>
        <v/>
      </c>
      <c r="J193" s="5" t="str">
        <f>+'EV PRECIO REFERENCIA'!K193</f>
        <v>NO CUMPLE</v>
      </c>
      <c r="K193" s="6">
        <f>+IF(J193="NO OFERTADO",0,IF(J193="NO CUMPLE EV TECNICA",0,IF(J193="NO CUMPLE",0,IF(J193="CUMPLE",('PRECIOS UNITARIOS'!$BB193*500)/I193))))</f>
        <v>0</v>
      </c>
      <c r="L193" s="5" t="str">
        <f>+'EV PRECIO REFERENCIA'!L193</f>
        <v/>
      </c>
      <c r="M193" s="5" t="str">
        <f>+'EV PRECIO REFERENCIA'!N193</f>
        <v>NO CUMPLE</v>
      </c>
      <c r="N193" s="6">
        <f>+IF(M193="NO OFERTADO",0,IF(M193="NO CUMPLE EV TECNICA",0,IF(M193="NO CUMPLE",0,IF(M193="CUMPLE",('PRECIOS UNITARIOS'!$BB193*500)/L193))))</f>
        <v>0</v>
      </c>
      <c r="O193" s="5" t="str">
        <f>+'PRECIOS UNITARIOS'!N193</f>
        <v/>
      </c>
      <c r="P193" s="5" t="str">
        <f>+'EV PRECIO REFERENCIA'!Q193</f>
        <v>NO CUMPLE</v>
      </c>
      <c r="Q193" s="6">
        <f>+IF(P193="NO OFERTADO",0,IF(P193="NO CUMPLE EV TECNICA",0,IF(P193="NO CUMPLE",0,IF(P193="CUMPLE",('PRECIOS UNITARIOS'!$BB193*500)/O193))))</f>
        <v>0</v>
      </c>
      <c r="R193" s="5" t="str">
        <f>+'PRECIOS UNITARIOS'!P193</f>
        <v/>
      </c>
      <c r="S193" s="5" t="str">
        <f>+'EV PRECIO REFERENCIA'!T193</f>
        <v>NO CUMPLE</v>
      </c>
      <c r="T193" s="6">
        <f>+IF(S193="NO OFERTADO",0,IF(S193="NO CUMPLE EV TECNICA",0,IF(S193="NO CUMPLE",0,IF(S193="CUMPLE",('PRECIOS UNITARIOS'!$BB193*500)/R193))))</f>
        <v>0</v>
      </c>
      <c r="U193" s="6" t="str">
        <f>+'EV PRECIO REFERENCIA'!U193</f>
        <v/>
      </c>
      <c r="V193" s="5" t="str">
        <f>+'EV PRECIO REFERENCIA'!W193</f>
        <v>NO CUMPLE</v>
      </c>
      <c r="W193" s="6">
        <f>+IF(V193="NO OFERTADO",0,IF(V193="NO CUMPLE EV TECNICA",0,IF(V193="NO CUMPLE",0,IF(V193="CUMPLE",('PRECIOS UNITARIOS'!$BB193*500)/U193))))</f>
        <v>0</v>
      </c>
      <c r="X193" s="6" t="str">
        <f>+'EV PRECIO REFERENCIA'!X193</f>
        <v/>
      </c>
      <c r="Y193" s="5" t="str">
        <f>+'EV PRECIO REFERENCIA'!Z193</f>
        <v>NO CUMPLE</v>
      </c>
      <c r="Z193" s="6">
        <f>+IF(Y193="NO OFERTADO",0,IF(Y193="NO CUMPLE EV TECNICA",0,IF(Y193="NO CUMPLE",0,IF(Y193="CUMPLE",('PRECIOS UNITARIOS'!$BB193*500)/X193))))</f>
        <v>0</v>
      </c>
      <c r="AA193" s="260" t="str">
        <f>+'PRECIOS UNITARIOS'!X193</f>
        <v/>
      </c>
      <c r="AB193" s="5" t="str">
        <f>+'EV PRECIO REFERENCIA'!AF193</f>
        <v>NO CUMPLE</v>
      </c>
      <c r="AC193" s="6">
        <f>+IF(AB193="NO OFERTADO",0,IF(AB193="NO CUMPLE EV TECNICA",0,IF(AB193="NO CUMPLE",0,IF(AB193="CUMPLE",('PRECIOS UNITARIOS'!$BB193*500)/AA193))))</f>
        <v>0</v>
      </c>
      <c r="AD193" s="5" t="str">
        <f>+'PRECIOS UNITARIOS'!Z193</f>
        <v/>
      </c>
      <c r="AE193" s="5" t="str">
        <f>+'EV PRECIO REFERENCIA'!AI193</f>
        <v>NO CUMPLE</v>
      </c>
      <c r="AF193" s="6">
        <f>+IF(AE193="NO OFERTADO",0,IF(AE193="NO CUMPLE EV TECNICA",0,IF(AE193="NO CUMPLE",0,IF(AE193="CUMPLE",('PRECIOS UNITARIOS'!$BB193*500)/AD193))))</f>
        <v>0</v>
      </c>
      <c r="AG193" s="5" t="str">
        <f>+'PRECIOS UNITARIOS'!AB193</f>
        <v/>
      </c>
      <c r="AH193" s="5" t="str">
        <f>+'EV PRECIO REFERENCIA'!AL193</f>
        <v>NO CUMPLE</v>
      </c>
      <c r="AI193" s="6">
        <f>+IF(AH193="NO OFERTADO",0,IF(AH193="NO CUMPLE EV TECNICA",0,IF(AH193="NO CUMPLE",0,IF(AH193="CUMPLE",('PRECIOS UNITARIOS'!$BB193*500)/AG193))))</f>
        <v>0</v>
      </c>
      <c r="AJ193" s="5" t="str">
        <f>+'PRECIOS UNITARIOS'!AD193</f>
        <v/>
      </c>
      <c r="AK193" s="5" t="str">
        <f>+'EV PRECIO REFERENCIA'!AO193</f>
        <v>NO CUMPLE</v>
      </c>
      <c r="AL193" s="6">
        <f>+IF(AK193="NO OFERTADO",0,IF(AK193="NO CUMPLE EV TECNICA",0,IF(AK193="NO CUMPLE",0,IF(AK193="CUMPLE",('PRECIOS UNITARIOS'!$BB193*500)/AJ193))))</f>
        <v>0</v>
      </c>
      <c r="AM193" s="5" t="str">
        <f>+'PRECIOS UNITARIOS'!AF193</f>
        <v/>
      </c>
      <c r="AN193" s="5" t="str">
        <f>+'EV PRECIO REFERENCIA'!AR193</f>
        <v>NO CUMPLE</v>
      </c>
      <c r="AO193" s="6">
        <f>+IF(AN193="NO OFERTADO",0,IF(AN193="NO CUMPLE EV TECNICA",0,IF(AN193="NO CUMPLE",0,IF(AN193="CUMPLE",('PRECIOS UNITARIOS'!$BB193*500)/AM193))))</f>
        <v>0</v>
      </c>
      <c r="AP193" s="5" t="str">
        <f>+'PRECIOS UNITARIOS'!AH193</f>
        <v/>
      </c>
      <c r="AQ193" s="5" t="str">
        <f>+'EV PRECIO REFERENCIA'!AU193</f>
        <v>NO CUMPLE</v>
      </c>
      <c r="AR193" s="6">
        <f>+IF(AQ193="NO OFERTADO",0,IF(AQ193="NO CUMPLE EV TECNICA",0,IF(AQ193="NO CUMPLE",0,IF(AQ193="CUMPLE",('PRECIOS UNITARIOS'!$BB193*500)/AP193))))</f>
        <v>0</v>
      </c>
      <c r="AS193" s="5">
        <f>+'PRECIOS UNITARIOS'!AJ193</f>
        <v>110432</v>
      </c>
      <c r="AT193" s="5" t="str">
        <f>+'EV PRECIO REFERENCIA'!AX193</f>
        <v>CUMPLE</v>
      </c>
      <c r="AU193" s="6">
        <f>+IF(AT193="NO OFERTADO",0,IF(AT193="NO CUMPLE EV TECNICA",0,IF(AT193="NO CUMPLE",0,IF(AT193="CUMPLE",('PRECIOS UNITARIOS'!$BB193*500)/AS193))))</f>
        <v>500</v>
      </c>
      <c r="AV193" s="5" t="str">
        <f>+'EV PRECIO REFERENCIA'!AY193</f>
        <v/>
      </c>
      <c r="AW193" s="5" t="str">
        <f>+'EV PRECIO REFERENCIA'!BA193</f>
        <v>NO CUMPLE</v>
      </c>
      <c r="AX193" s="6">
        <f>+IF(AW193="NO OFERTADO",0,IF(AW193="NO CUMPLE EV TECNICA",0,IF(AW193="NO CUMPLE",0,IF(AW193="CUMPLE",('PRECIOS UNITARIOS'!$BB193*500)/AV193))))</f>
        <v>0</v>
      </c>
      <c r="AY193" s="5" t="str">
        <f>+'EV PRECIO REFERENCIA'!BB193</f>
        <v/>
      </c>
      <c r="AZ193" s="5" t="str">
        <f>+'EV PRECIO REFERENCIA'!BD193</f>
        <v>NO CUMPLE</v>
      </c>
      <c r="BA193" s="6">
        <f>+IF(AZ193="NO OFERTADO",0,IF(AZ193="NO CUMPLE EV TECNICA",0,IF(AZ193="NO CUMPLE",0,IF(AZ193="CUMPLE",('PRECIOS UNITARIOS'!$BB193*500)/AY193))))</f>
        <v>0</v>
      </c>
      <c r="BB193" s="5" t="str">
        <f>+'PRECIOS UNITARIOS'!AP193</f>
        <v/>
      </c>
      <c r="BC193" s="5" t="str">
        <f>+'EV PRECIO REFERENCIA'!BG193</f>
        <v>NO CUMPLE</v>
      </c>
      <c r="BD193" s="6">
        <f>+IF(BC193="NO OFERTADO",0,IF(BC193="NO CUMPLE EV TECNICA",0,IF(BC193="NO CUMPLE",0,IF(BC193="CUMPLE",('PRECIOS UNITARIOS'!$BB193*500)/BB193))))</f>
        <v>0</v>
      </c>
      <c r="BE193" s="5" t="str">
        <f>+'PRECIOS UNITARIOS'!AR193</f>
        <v/>
      </c>
      <c r="BF193" s="5" t="str">
        <f>+'EV PRECIO REFERENCIA'!BJ193</f>
        <v>NO CUMPLE</v>
      </c>
      <c r="BG193" s="6">
        <f>+IF(BF193="NO OFERTADO",0,IF(BF193="NO CUMPLE EV TECNICA",0,IF(BF193="NO CUMPLE",0,IF(BF193="CUMPLE",('PRECIOS UNITARIOS'!$BB193*500)/BE193))))</f>
        <v>0</v>
      </c>
      <c r="BH193" s="5" t="str">
        <f>+'EV PRECIO REFERENCIA'!BK193</f>
        <v/>
      </c>
      <c r="BI193" s="5" t="str">
        <f>+'EV PRECIO REFERENCIA'!BM193</f>
        <v>NO CUMPLE</v>
      </c>
      <c r="BJ193" s="6">
        <f>+IF(BI193="NO OFERTADO",0,IF(BI193="NO CUMPLE EV TECNICA",0,IF(BI193="NO CUMPLE",0,IF(BI193="CUMPLE",('PRECIOS UNITARIOS'!$BB193*500)/BH193))))</f>
        <v>0</v>
      </c>
      <c r="BK193" s="5" t="str">
        <f>+'EV PRECIO REFERENCIA'!BQ193</f>
        <v/>
      </c>
      <c r="BL193" s="5" t="str">
        <f>+'EV PRECIO REFERENCIA'!BS193</f>
        <v>NO CUMPLE</v>
      </c>
      <c r="BM193" s="6">
        <f>+IF(BL193="NO OFERTADO",0,IF(BL193="NO CUMPLE EV TECNICA",0,IF(BL193="NO CUMPLE",0,IF(BL193="CUMPLE",('PRECIOS UNITARIOS'!$BB193*500)/BK193))))</f>
        <v>0</v>
      </c>
      <c r="BN193" s="5" t="str">
        <f>+'PRECIOS UNITARIOS'!AX193</f>
        <v/>
      </c>
      <c r="BO193" s="5" t="str">
        <f>+'EV PRECIO REFERENCIA'!BV193</f>
        <v>NO CUMPLE</v>
      </c>
      <c r="BP193" s="6">
        <f>+IF(BO193="NO OFERTADO",0,IF(BO193="NO CUMPLE EV TECNICA",0,IF(BO193="NO CUMPLE",0,IF(BO193="CUMPLE",('PRECIOS UNITARIOS'!$BB193*500)/BN193))))</f>
        <v>0</v>
      </c>
      <c r="BQ193" s="6">
        <f t="shared" si="19"/>
        <v>500</v>
      </c>
      <c r="BR193" s="6" t="s">
        <v>725</v>
      </c>
      <c r="BS193" s="6">
        <f t="shared" si="24"/>
        <v>0</v>
      </c>
      <c r="BT193" s="6" t="s">
        <v>1025</v>
      </c>
      <c r="BU193" s="6">
        <f t="shared" si="25"/>
        <v>0</v>
      </c>
      <c r="BV193" s="6" t="s">
        <v>1023</v>
      </c>
      <c r="BW193" s="154" t="s">
        <v>725</v>
      </c>
      <c r="BX193" s="3" t="e">
        <v>#N/A</v>
      </c>
    </row>
    <row r="194" spans="1:76" ht="25.5" x14ac:dyDescent="0.2">
      <c r="A194" s="18">
        <f t="shared" si="18"/>
        <v>185</v>
      </c>
      <c r="B194" s="22" t="str">
        <f>VLOOKUP(A194,'PRECIOS UNITARIOS'!A194:B525,2,0)</f>
        <v>REP02453</v>
      </c>
      <c r="C194" s="135" t="str">
        <f>VLOOKUP(A194,'PRECIOS UNITARIOS'!A194:C525,3,0)</f>
        <v>BRAZALETE TENSIOMETRO ADULTO 2 VIAS - REUSABLE</v>
      </c>
      <c r="D194" s="18">
        <f>VLOOKUP(A194,'PRECIOS UNITARIOS'!A194:D525,4,0)</f>
        <v>1</v>
      </c>
      <c r="E194" s="23" t="str">
        <f>VLOOKUP(A194,'PRECIOS UNITARIOS'!A194:E525,5,0)</f>
        <v>UN</v>
      </c>
      <c r="F194" s="23">
        <f>VLOOKUP(A194,'PRECIOS UNITARIOS'!A194:F525,6,0)</f>
        <v>115311</v>
      </c>
      <c r="G194" s="23">
        <f>VLOOKUP(A194,'PRECIOS UNITARIOS'!A194:G525,7,0)</f>
        <v>15</v>
      </c>
      <c r="H194" s="23">
        <f t="shared" si="20"/>
        <v>1729665</v>
      </c>
      <c r="I194" s="5" t="str">
        <f>+'EV PRECIO REFERENCIA'!I194</f>
        <v/>
      </c>
      <c r="J194" s="5" t="str">
        <f>+'EV PRECIO REFERENCIA'!K194</f>
        <v>NO CUMPLE</v>
      </c>
      <c r="K194" s="6">
        <f>+IF(J194="NO OFERTADO",0,IF(J194="NO CUMPLE EV TECNICA",0,IF(J194="NO CUMPLE",0,IF(J194="CUMPLE",('PRECIOS UNITARIOS'!$BB194*500)/I194))))</f>
        <v>0</v>
      </c>
      <c r="L194" s="5" t="str">
        <f>+'EV PRECIO REFERENCIA'!L194</f>
        <v/>
      </c>
      <c r="M194" s="5" t="str">
        <f>+'EV PRECIO REFERENCIA'!N194</f>
        <v>NO CUMPLE</v>
      </c>
      <c r="N194" s="6">
        <f>+IF(M194="NO OFERTADO",0,IF(M194="NO CUMPLE EV TECNICA",0,IF(M194="NO CUMPLE",0,IF(M194="CUMPLE",('PRECIOS UNITARIOS'!$BB194*500)/L194))))</f>
        <v>0</v>
      </c>
      <c r="O194" s="5" t="str">
        <f>+'PRECIOS UNITARIOS'!N194</f>
        <v/>
      </c>
      <c r="P194" s="5" t="str">
        <f>+'EV PRECIO REFERENCIA'!Q194</f>
        <v>NO CUMPLE</v>
      </c>
      <c r="Q194" s="6">
        <f>+IF(P194="NO OFERTADO",0,IF(P194="NO CUMPLE EV TECNICA",0,IF(P194="NO CUMPLE",0,IF(P194="CUMPLE",('PRECIOS UNITARIOS'!$BB194*500)/O194))))</f>
        <v>0</v>
      </c>
      <c r="R194" s="5" t="str">
        <f>+'PRECIOS UNITARIOS'!P194</f>
        <v/>
      </c>
      <c r="S194" s="5" t="str">
        <f>+'EV PRECIO REFERENCIA'!T194</f>
        <v>NO CUMPLE</v>
      </c>
      <c r="T194" s="6">
        <f>+IF(S194="NO OFERTADO",0,IF(S194="NO CUMPLE EV TECNICA",0,IF(S194="NO CUMPLE",0,IF(S194="CUMPLE",('PRECIOS UNITARIOS'!$BB194*500)/R194))))</f>
        <v>0</v>
      </c>
      <c r="U194" s="6" t="str">
        <f>+'EV PRECIO REFERENCIA'!U194</f>
        <v/>
      </c>
      <c r="V194" s="5" t="str">
        <f>+'EV PRECIO REFERENCIA'!W194</f>
        <v>NO CUMPLE</v>
      </c>
      <c r="W194" s="6">
        <f>+IF(V194="NO OFERTADO",0,IF(V194="NO CUMPLE EV TECNICA",0,IF(V194="NO CUMPLE",0,IF(V194="CUMPLE",('PRECIOS UNITARIOS'!$BB194*500)/U194))))</f>
        <v>0</v>
      </c>
      <c r="X194" s="6" t="str">
        <f>+'EV PRECIO REFERENCIA'!X194</f>
        <v/>
      </c>
      <c r="Y194" s="5" t="str">
        <f>+'EV PRECIO REFERENCIA'!Z194</f>
        <v>NO CUMPLE</v>
      </c>
      <c r="Z194" s="6">
        <f>+IF(Y194="NO OFERTADO",0,IF(Y194="NO CUMPLE EV TECNICA",0,IF(Y194="NO CUMPLE",0,IF(Y194="CUMPLE",('PRECIOS UNITARIOS'!$BB194*500)/X194))))</f>
        <v>0</v>
      </c>
      <c r="AA194" s="260" t="str">
        <f>+'PRECIOS UNITARIOS'!X194</f>
        <v/>
      </c>
      <c r="AB194" s="5" t="str">
        <f>+'EV PRECIO REFERENCIA'!AF194</f>
        <v>NO CUMPLE</v>
      </c>
      <c r="AC194" s="6">
        <f>+IF(AB194="NO OFERTADO",0,IF(AB194="NO CUMPLE EV TECNICA",0,IF(AB194="NO CUMPLE",0,IF(AB194="CUMPLE",('PRECIOS UNITARIOS'!$BB194*500)/AA194))))</f>
        <v>0</v>
      </c>
      <c r="AD194" s="5" t="str">
        <f>+'PRECIOS UNITARIOS'!Z194</f>
        <v/>
      </c>
      <c r="AE194" s="5" t="str">
        <f>+'EV PRECIO REFERENCIA'!AI194</f>
        <v>NO CUMPLE</v>
      </c>
      <c r="AF194" s="6">
        <f>+IF(AE194="NO OFERTADO",0,IF(AE194="NO CUMPLE EV TECNICA",0,IF(AE194="NO CUMPLE",0,IF(AE194="CUMPLE",('PRECIOS UNITARIOS'!$BB194*500)/AD194))))</f>
        <v>0</v>
      </c>
      <c r="AG194" s="5" t="str">
        <f>+'PRECIOS UNITARIOS'!AB194</f>
        <v/>
      </c>
      <c r="AH194" s="5" t="str">
        <f>+'EV PRECIO REFERENCIA'!AL194</f>
        <v>NO CUMPLE</v>
      </c>
      <c r="AI194" s="6">
        <f>+IF(AH194="NO OFERTADO",0,IF(AH194="NO CUMPLE EV TECNICA",0,IF(AH194="NO CUMPLE",0,IF(AH194="CUMPLE",('PRECIOS UNITARIOS'!$BB194*500)/AG194))))</f>
        <v>0</v>
      </c>
      <c r="AJ194" s="5" t="str">
        <f>+'PRECIOS UNITARIOS'!AD194</f>
        <v/>
      </c>
      <c r="AK194" s="5" t="str">
        <f>+'EV PRECIO REFERENCIA'!AO194</f>
        <v>NO CUMPLE</v>
      </c>
      <c r="AL194" s="6">
        <f>+IF(AK194="NO OFERTADO",0,IF(AK194="NO CUMPLE EV TECNICA",0,IF(AK194="NO CUMPLE",0,IF(AK194="CUMPLE",('PRECIOS UNITARIOS'!$BB194*500)/AJ194))))</f>
        <v>0</v>
      </c>
      <c r="AM194" s="5" t="str">
        <f>+'PRECIOS UNITARIOS'!AF194</f>
        <v/>
      </c>
      <c r="AN194" s="5" t="str">
        <f>+'EV PRECIO REFERENCIA'!AR194</f>
        <v>NO CUMPLE</v>
      </c>
      <c r="AO194" s="6">
        <f>+IF(AN194="NO OFERTADO",0,IF(AN194="NO CUMPLE EV TECNICA",0,IF(AN194="NO CUMPLE",0,IF(AN194="CUMPLE",('PRECIOS UNITARIOS'!$BB194*500)/AM194))))</f>
        <v>0</v>
      </c>
      <c r="AP194" s="5" t="str">
        <f>+'PRECIOS UNITARIOS'!AH194</f>
        <v/>
      </c>
      <c r="AQ194" s="5" t="str">
        <f>+'EV PRECIO REFERENCIA'!AU194</f>
        <v>NO CUMPLE</v>
      </c>
      <c r="AR194" s="6">
        <f>+IF(AQ194="NO OFERTADO",0,IF(AQ194="NO CUMPLE EV TECNICA",0,IF(AQ194="NO CUMPLE",0,IF(AQ194="CUMPLE",('PRECIOS UNITARIOS'!$BB194*500)/AP194))))</f>
        <v>0</v>
      </c>
      <c r="AS194" s="5">
        <f>+'PRECIOS UNITARIOS'!AJ194</f>
        <v>107933</v>
      </c>
      <c r="AT194" s="5" t="str">
        <f>+'EV PRECIO REFERENCIA'!AX194</f>
        <v>CUMPLE</v>
      </c>
      <c r="AU194" s="6">
        <f>+IF(AT194="NO OFERTADO",0,IF(AT194="NO CUMPLE EV TECNICA",0,IF(AT194="NO CUMPLE",0,IF(AT194="CUMPLE",('PRECIOS UNITARIOS'!$BB194*500)/AS194))))</f>
        <v>500</v>
      </c>
      <c r="AV194" s="5" t="str">
        <f>+'EV PRECIO REFERENCIA'!AY194</f>
        <v/>
      </c>
      <c r="AW194" s="5" t="str">
        <f>+'EV PRECIO REFERENCIA'!BA194</f>
        <v>NO CUMPLE</v>
      </c>
      <c r="AX194" s="6">
        <f>+IF(AW194="NO OFERTADO",0,IF(AW194="NO CUMPLE EV TECNICA",0,IF(AW194="NO CUMPLE",0,IF(AW194="CUMPLE",('PRECIOS UNITARIOS'!$BB194*500)/AV194))))</f>
        <v>0</v>
      </c>
      <c r="AY194" s="5" t="str">
        <f>+'EV PRECIO REFERENCIA'!BB194</f>
        <v/>
      </c>
      <c r="AZ194" s="5" t="str">
        <f>+'EV PRECIO REFERENCIA'!BD194</f>
        <v>NO CUMPLE</v>
      </c>
      <c r="BA194" s="6">
        <f>+IF(AZ194="NO OFERTADO",0,IF(AZ194="NO CUMPLE EV TECNICA",0,IF(AZ194="NO CUMPLE",0,IF(AZ194="CUMPLE",('PRECIOS UNITARIOS'!$BB194*500)/AY194))))</f>
        <v>0</v>
      </c>
      <c r="BB194" s="5" t="str">
        <f>+'PRECIOS UNITARIOS'!AP194</f>
        <v/>
      </c>
      <c r="BC194" s="5" t="str">
        <f>+'EV PRECIO REFERENCIA'!BG194</f>
        <v>NO CUMPLE</v>
      </c>
      <c r="BD194" s="6">
        <f>+IF(BC194="NO OFERTADO",0,IF(BC194="NO CUMPLE EV TECNICA",0,IF(BC194="NO CUMPLE",0,IF(BC194="CUMPLE",('PRECIOS UNITARIOS'!$BB194*500)/BB194))))</f>
        <v>0</v>
      </c>
      <c r="BE194" s="5" t="str">
        <f>+'PRECIOS UNITARIOS'!AR194</f>
        <v/>
      </c>
      <c r="BF194" s="5" t="str">
        <f>+'EV PRECIO REFERENCIA'!BJ194</f>
        <v>NO CUMPLE</v>
      </c>
      <c r="BG194" s="6">
        <f>+IF(BF194="NO OFERTADO",0,IF(BF194="NO CUMPLE EV TECNICA",0,IF(BF194="NO CUMPLE",0,IF(BF194="CUMPLE",('PRECIOS UNITARIOS'!$BB194*500)/BE194))))</f>
        <v>0</v>
      </c>
      <c r="BH194" s="5" t="str">
        <f>+'EV PRECIO REFERENCIA'!BK194</f>
        <v/>
      </c>
      <c r="BI194" s="5" t="str">
        <f>+'EV PRECIO REFERENCIA'!BM194</f>
        <v>NO CUMPLE</v>
      </c>
      <c r="BJ194" s="6">
        <f>+IF(BI194="NO OFERTADO",0,IF(BI194="NO CUMPLE EV TECNICA",0,IF(BI194="NO CUMPLE",0,IF(BI194="CUMPLE",('PRECIOS UNITARIOS'!$BB194*500)/BH194))))</f>
        <v>0</v>
      </c>
      <c r="BK194" s="5" t="str">
        <f>+'EV PRECIO REFERENCIA'!BQ194</f>
        <v/>
      </c>
      <c r="BL194" s="5" t="str">
        <f>+'EV PRECIO REFERENCIA'!BS194</f>
        <v>NO CUMPLE</v>
      </c>
      <c r="BM194" s="6">
        <f>+IF(BL194="NO OFERTADO",0,IF(BL194="NO CUMPLE EV TECNICA",0,IF(BL194="NO CUMPLE",0,IF(BL194="CUMPLE",('PRECIOS UNITARIOS'!$BB194*500)/BK194))))</f>
        <v>0</v>
      </c>
      <c r="BN194" s="5" t="str">
        <f>+'PRECIOS UNITARIOS'!AX194</f>
        <v/>
      </c>
      <c r="BO194" s="5" t="str">
        <f>+'EV PRECIO REFERENCIA'!BV194</f>
        <v>NO CUMPLE</v>
      </c>
      <c r="BP194" s="6">
        <f>+IF(BO194="NO OFERTADO",0,IF(BO194="NO CUMPLE EV TECNICA",0,IF(BO194="NO CUMPLE",0,IF(BO194="CUMPLE",('PRECIOS UNITARIOS'!$BB194*500)/BN194))))</f>
        <v>0</v>
      </c>
      <c r="BQ194" s="6">
        <f t="shared" si="19"/>
        <v>500</v>
      </c>
      <c r="BR194" s="6" t="s">
        <v>725</v>
      </c>
      <c r="BS194" s="6">
        <f t="shared" si="24"/>
        <v>0</v>
      </c>
      <c r="BT194" s="6" t="s">
        <v>1025</v>
      </c>
      <c r="BU194" s="6">
        <f t="shared" si="25"/>
        <v>0</v>
      </c>
      <c r="BV194" s="6" t="s">
        <v>1023</v>
      </c>
      <c r="BW194" s="154" t="s">
        <v>725</v>
      </c>
      <c r="BX194" s="3" t="e">
        <v>#N/A</v>
      </c>
    </row>
    <row r="195" spans="1:76" ht="25.5" x14ac:dyDescent="0.2">
      <c r="A195" s="18">
        <f t="shared" si="18"/>
        <v>186</v>
      </c>
      <c r="B195" s="22" t="str">
        <f>VLOOKUP(A195,'PRECIOS UNITARIOS'!A195:B526,2,0)</f>
        <v>REP02093</v>
      </c>
      <c r="C195" s="135" t="str">
        <f>VLOOKUP(A195,'PRECIOS UNITARIOS'!A195:C526,3,0)</f>
        <v>BRAZALETE 2 VIAS PEDIATRICO REUSABLE</v>
      </c>
      <c r="D195" s="18">
        <f>VLOOKUP(A195,'PRECIOS UNITARIOS'!A195:D526,4,0)</f>
        <v>1</v>
      </c>
      <c r="E195" s="23" t="str">
        <f>VLOOKUP(A195,'PRECIOS UNITARIOS'!A195:E526,5,0)</f>
        <v>UN</v>
      </c>
      <c r="F195" s="23">
        <f>VLOOKUP(A195,'PRECIOS UNITARIOS'!A195:F526,6,0)</f>
        <v>107992.5</v>
      </c>
      <c r="G195" s="23">
        <f>VLOOKUP(A195,'PRECIOS UNITARIOS'!A195:G526,7,0)</f>
        <v>1</v>
      </c>
      <c r="H195" s="23">
        <f t="shared" si="20"/>
        <v>107992.5</v>
      </c>
      <c r="I195" s="5" t="str">
        <f>+'EV PRECIO REFERENCIA'!I195</f>
        <v/>
      </c>
      <c r="J195" s="5" t="str">
        <f>+'EV PRECIO REFERENCIA'!K195</f>
        <v>NO CUMPLE</v>
      </c>
      <c r="K195" s="6">
        <f>+IF(J195="NO OFERTADO",0,IF(J195="NO CUMPLE EV TECNICA",0,IF(J195="NO CUMPLE",0,IF(J195="CUMPLE",('PRECIOS UNITARIOS'!$BB195*500)/I195))))</f>
        <v>0</v>
      </c>
      <c r="L195" s="5" t="str">
        <f>+'EV PRECIO REFERENCIA'!L195</f>
        <v/>
      </c>
      <c r="M195" s="5" t="str">
        <f>+'EV PRECIO REFERENCIA'!N195</f>
        <v>NO CUMPLE</v>
      </c>
      <c r="N195" s="6">
        <f>+IF(M195="NO OFERTADO",0,IF(M195="NO CUMPLE EV TECNICA",0,IF(M195="NO CUMPLE",0,IF(M195="CUMPLE",('PRECIOS UNITARIOS'!$BB195*500)/L195))))</f>
        <v>0</v>
      </c>
      <c r="O195" s="5" t="str">
        <f>+'PRECIOS UNITARIOS'!N195</f>
        <v/>
      </c>
      <c r="P195" s="5" t="str">
        <f>+'EV PRECIO REFERENCIA'!Q195</f>
        <v>NO CUMPLE</v>
      </c>
      <c r="Q195" s="6">
        <f>+IF(P195="NO OFERTADO",0,IF(P195="NO CUMPLE EV TECNICA",0,IF(P195="NO CUMPLE",0,IF(P195="CUMPLE",('PRECIOS UNITARIOS'!$BB195*500)/O195))))</f>
        <v>0</v>
      </c>
      <c r="R195" s="5" t="str">
        <f>+'PRECIOS UNITARIOS'!P195</f>
        <v/>
      </c>
      <c r="S195" s="5" t="str">
        <f>+'EV PRECIO REFERENCIA'!T195</f>
        <v>NO CUMPLE</v>
      </c>
      <c r="T195" s="6">
        <f>+IF(S195="NO OFERTADO",0,IF(S195="NO CUMPLE EV TECNICA",0,IF(S195="NO CUMPLE",0,IF(S195="CUMPLE",('PRECIOS UNITARIOS'!$BB195*500)/R195))))</f>
        <v>0</v>
      </c>
      <c r="U195" s="6" t="str">
        <f>+'EV PRECIO REFERENCIA'!U195</f>
        <v/>
      </c>
      <c r="V195" s="5" t="str">
        <f>+'EV PRECIO REFERENCIA'!W195</f>
        <v>NO CUMPLE</v>
      </c>
      <c r="W195" s="6">
        <f>+IF(V195="NO OFERTADO",0,IF(V195="NO CUMPLE EV TECNICA",0,IF(V195="NO CUMPLE",0,IF(V195="CUMPLE",('PRECIOS UNITARIOS'!$BB195*500)/U195))))</f>
        <v>0</v>
      </c>
      <c r="X195" s="6" t="str">
        <f>+'EV PRECIO REFERENCIA'!X195</f>
        <v/>
      </c>
      <c r="Y195" s="5" t="str">
        <f>+'EV PRECIO REFERENCIA'!Z195</f>
        <v>NO CUMPLE</v>
      </c>
      <c r="Z195" s="6">
        <f>+IF(Y195="NO OFERTADO",0,IF(Y195="NO CUMPLE EV TECNICA",0,IF(Y195="NO CUMPLE",0,IF(Y195="CUMPLE",('PRECIOS UNITARIOS'!$BB195*500)/X195))))</f>
        <v>0</v>
      </c>
      <c r="AA195" s="260" t="str">
        <f>+'PRECIOS UNITARIOS'!X195</f>
        <v/>
      </c>
      <c r="AB195" s="5" t="str">
        <f>+'EV PRECIO REFERENCIA'!AF195</f>
        <v>NO CUMPLE</v>
      </c>
      <c r="AC195" s="6">
        <f>+IF(AB195="NO OFERTADO",0,IF(AB195="NO CUMPLE EV TECNICA",0,IF(AB195="NO CUMPLE",0,IF(AB195="CUMPLE",('PRECIOS UNITARIOS'!$BB195*500)/AA195))))</f>
        <v>0</v>
      </c>
      <c r="AD195" s="5" t="str">
        <f>+'PRECIOS UNITARIOS'!Z195</f>
        <v/>
      </c>
      <c r="AE195" s="5" t="str">
        <f>+'EV PRECIO REFERENCIA'!AI195</f>
        <v>NO CUMPLE</v>
      </c>
      <c r="AF195" s="6">
        <f>+IF(AE195="NO OFERTADO",0,IF(AE195="NO CUMPLE EV TECNICA",0,IF(AE195="NO CUMPLE",0,IF(AE195="CUMPLE",('PRECIOS UNITARIOS'!$BB195*500)/AD195))))</f>
        <v>0</v>
      </c>
      <c r="AG195" s="5" t="str">
        <f>+'PRECIOS UNITARIOS'!AB195</f>
        <v/>
      </c>
      <c r="AH195" s="5" t="str">
        <f>+'EV PRECIO REFERENCIA'!AL195</f>
        <v>NO CUMPLE</v>
      </c>
      <c r="AI195" s="6">
        <f>+IF(AH195="NO OFERTADO",0,IF(AH195="NO CUMPLE EV TECNICA",0,IF(AH195="NO CUMPLE",0,IF(AH195="CUMPLE",('PRECIOS UNITARIOS'!$BB195*500)/AG195))))</f>
        <v>0</v>
      </c>
      <c r="AJ195" s="5" t="str">
        <f>+'PRECIOS UNITARIOS'!AD195</f>
        <v/>
      </c>
      <c r="AK195" s="5" t="str">
        <f>+'EV PRECIO REFERENCIA'!AO195</f>
        <v>NO CUMPLE</v>
      </c>
      <c r="AL195" s="6">
        <f>+IF(AK195="NO OFERTADO",0,IF(AK195="NO CUMPLE EV TECNICA",0,IF(AK195="NO CUMPLE",0,IF(AK195="CUMPLE",('PRECIOS UNITARIOS'!$BB195*500)/AJ195))))</f>
        <v>0</v>
      </c>
      <c r="AM195" s="5" t="str">
        <f>+'PRECIOS UNITARIOS'!AF195</f>
        <v/>
      </c>
      <c r="AN195" s="5" t="str">
        <f>+'EV PRECIO REFERENCIA'!AR195</f>
        <v>NO CUMPLE</v>
      </c>
      <c r="AO195" s="6">
        <f>+IF(AN195="NO OFERTADO",0,IF(AN195="NO CUMPLE EV TECNICA",0,IF(AN195="NO CUMPLE",0,IF(AN195="CUMPLE",('PRECIOS UNITARIOS'!$BB195*500)/AM195))))</f>
        <v>0</v>
      </c>
      <c r="AP195" s="5" t="str">
        <f>+'PRECIOS UNITARIOS'!AH195</f>
        <v/>
      </c>
      <c r="AQ195" s="5" t="str">
        <f>+'EV PRECIO REFERENCIA'!AU195</f>
        <v>NO CUMPLE</v>
      </c>
      <c r="AR195" s="6">
        <f>+IF(AQ195="NO OFERTADO",0,IF(AQ195="NO CUMPLE EV TECNICA",0,IF(AQ195="NO CUMPLE",0,IF(AQ195="CUMPLE",('PRECIOS UNITARIOS'!$BB195*500)/AP195))))</f>
        <v>0</v>
      </c>
      <c r="AS195" s="5">
        <f>+'PRECIOS UNITARIOS'!AJ195</f>
        <v>103292</v>
      </c>
      <c r="AT195" s="5" t="str">
        <f>+'EV PRECIO REFERENCIA'!AX195</f>
        <v>CUMPLE</v>
      </c>
      <c r="AU195" s="6">
        <f>+IF(AT195="NO OFERTADO",0,IF(AT195="NO CUMPLE EV TECNICA",0,IF(AT195="NO CUMPLE",0,IF(AT195="CUMPLE",('PRECIOS UNITARIOS'!$BB195*500)/AS195))))</f>
        <v>500</v>
      </c>
      <c r="AV195" s="5" t="str">
        <f>+'EV PRECIO REFERENCIA'!AY195</f>
        <v/>
      </c>
      <c r="AW195" s="5" t="str">
        <f>+'EV PRECIO REFERENCIA'!BA195</f>
        <v>NO CUMPLE</v>
      </c>
      <c r="AX195" s="6">
        <f>+IF(AW195="NO OFERTADO",0,IF(AW195="NO CUMPLE EV TECNICA",0,IF(AW195="NO CUMPLE",0,IF(AW195="CUMPLE",('PRECIOS UNITARIOS'!$BB195*500)/AV195))))</f>
        <v>0</v>
      </c>
      <c r="AY195" s="5" t="str">
        <f>+'EV PRECIO REFERENCIA'!BB195</f>
        <v/>
      </c>
      <c r="AZ195" s="5" t="str">
        <f>+'EV PRECIO REFERENCIA'!BD195</f>
        <v>NO CUMPLE</v>
      </c>
      <c r="BA195" s="6">
        <f>+IF(AZ195="NO OFERTADO",0,IF(AZ195="NO CUMPLE EV TECNICA",0,IF(AZ195="NO CUMPLE",0,IF(AZ195="CUMPLE",('PRECIOS UNITARIOS'!$BB195*500)/AY195))))</f>
        <v>0</v>
      </c>
      <c r="BB195" s="5" t="str">
        <f>+'PRECIOS UNITARIOS'!AP195</f>
        <v/>
      </c>
      <c r="BC195" s="5" t="str">
        <f>+'EV PRECIO REFERENCIA'!BG195</f>
        <v>NO CUMPLE</v>
      </c>
      <c r="BD195" s="6">
        <f>+IF(BC195="NO OFERTADO",0,IF(BC195="NO CUMPLE EV TECNICA",0,IF(BC195="NO CUMPLE",0,IF(BC195="CUMPLE",('PRECIOS UNITARIOS'!$BB195*500)/BB195))))</f>
        <v>0</v>
      </c>
      <c r="BE195" s="5" t="str">
        <f>+'PRECIOS UNITARIOS'!AR195</f>
        <v/>
      </c>
      <c r="BF195" s="5" t="str">
        <f>+'EV PRECIO REFERENCIA'!BJ195</f>
        <v>NO CUMPLE</v>
      </c>
      <c r="BG195" s="6">
        <f>+IF(BF195="NO OFERTADO",0,IF(BF195="NO CUMPLE EV TECNICA",0,IF(BF195="NO CUMPLE",0,IF(BF195="CUMPLE",('PRECIOS UNITARIOS'!$BB195*500)/BE195))))</f>
        <v>0</v>
      </c>
      <c r="BH195" s="5" t="str">
        <f>+'EV PRECIO REFERENCIA'!BK195</f>
        <v/>
      </c>
      <c r="BI195" s="5" t="str">
        <f>+'EV PRECIO REFERENCIA'!BM195</f>
        <v>NO CUMPLE</v>
      </c>
      <c r="BJ195" s="6">
        <f>+IF(BI195="NO OFERTADO",0,IF(BI195="NO CUMPLE EV TECNICA",0,IF(BI195="NO CUMPLE",0,IF(BI195="CUMPLE",('PRECIOS UNITARIOS'!$BB195*500)/BH195))))</f>
        <v>0</v>
      </c>
      <c r="BK195" s="5" t="str">
        <f>+'EV PRECIO REFERENCIA'!BQ195</f>
        <v/>
      </c>
      <c r="BL195" s="5" t="str">
        <f>+'EV PRECIO REFERENCIA'!BS195</f>
        <v>NO CUMPLE</v>
      </c>
      <c r="BM195" s="6">
        <f>+IF(BL195="NO OFERTADO",0,IF(BL195="NO CUMPLE EV TECNICA",0,IF(BL195="NO CUMPLE",0,IF(BL195="CUMPLE",('PRECIOS UNITARIOS'!$BB195*500)/BK195))))</f>
        <v>0</v>
      </c>
      <c r="BN195" s="5" t="str">
        <f>+'PRECIOS UNITARIOS'!AX195</f>
        <v/>
      </c>
      <c r="BO195" s="5" t="str">
        <f>+'EV PRECIO REFERENCIA'!BV195</f>
        <v>NO CUMPLE</v>
      </c>
      <c r="BP195" s="6">
        <f>+IF(BO195="NO OFERTADO",0,IF(BO195="NO CUMPLE EV TECNICA",0,IF(BO195="NO CUMPLE",0,IF(BO195="CUMPLE",('PRECIOS UNITARIOS'!$BB195*500)/BN195))))</f>
        <v>0</v>
      </c>
      <c r="BQ195" s="6">
        <f t="shared" si="19"/>
        <v>500</v>
      </c>
      <c r="BR195" s="6" t="s">
        <v>725</v>
      </c>
      <c r="BS195" s="6">
        <f t="shared" si="24"/>
        <v>0</v>
      </c>
      <c r="BT195" s="6" t="s">
        <v>1025</v>
      </c>
      <c r="BU195" s="6">
        <f t="shared" si="25"/>
        <v>0</v>
      </c>
      <c r="BV195" s="6" t="s">
        <v>1023</v>
      </c>
      <c r="BW195" s="154" t="s">
        <v>725</v>
      </c>
      <c r="BX195" s="3" t="e">
        <v>#N/A</v>
      </c>
    </row>
    <row r="196" spans="1:76" ht="63.75" x14ac:dyDescent="0.2">
      <c r="A196" s="18">
        <f t="shared" si="18"/>
        <v>187</v>
      </c>
      <c r="B196" s="22" t="str">
        <f>VLOOKUP(A196,'PRECIOS UNITARIOS'!A196:B527,2,0)</f>
        <v>DM439</v>
      </c>
      <c r="C196" s="135" t="str">
        <f>VLOOKUP(A196,'PRECIOS UNITARIOS'!A196:C527,3,0)</f>
        <v>ELECTRODO DESECHABLE PARA DEA ADULTOS Y UNA BATERIA DESECHABLE PARA DESFRIBILADOR EXTERNO AUTOMATICO MARCA SCHILLER ( FRED EASY REF 0-21-0013 )</v>
      </c>
      <c r="D196" s="18">
        <f>VLOOKUP(A196,'PRECIOS UNITARIOS'!A196:D527,4,0)</f>
        <v>1</v>
      </c>
      <c r="E196" s="23" t="str">
        <f>VLOOKUP(A196,'PRECIOS UNITARIOS'!A196:E527,5,0)</f>
        <v>UN</v>
      </c>
      <c r="F196" s="23">
        <f>VLOOKUP(A196,'PRECIOS UNITARIOS'!A196:F527,6,0)</f>
        <v>211155.50399999999</v>
      </c>
      <c r="G196" s="23">
        <f>VLOOKUP(A196,'PRECIOS UNITARIOS'!A196:G527,7,0)</f>
        <v>1</v>
      </c>
      <c r="H196" s="23">
        <f t="shared" si="20"/>
        <v>211155.50399999999</v>
      </c>
      <c r="I196" s="5" t="str">
        <f>+'EV PRECIO REFERENCIA'!I196</f>
        <v/>
      </c>
      <c r="J196" s="5" t="str">
        <f>+'EV PRECIO REFERENCIA'!K196</f>
        <v>NO CUMPLE</v>
      </c>
      <c r="K196" s="6">
        <f>+IF(J196="NO OFERTADO",0,IF(J196="NO CUMPLE EV TECNICA",0,IF(J196="NO CUMPLE",0,IF(J196="CUMPLE",('PRECIOS UNITARIOS'!$BB196*500)/I196))))</f>
        <v>0</v>
      </c>
      <c r="L196" s="5" t="str">
        <f>+'EV PRECIO REFERENCIA'!L196</f>
        <v/>
      </c>
      <c r="M196" s="5" t="str">
        <f>+'EV PRECIO REFERENCIA'!N196</f>
        <v>NO CUMPLE</v>
      </c>
      <c r="N196" s="6">
        <f>+IF(M196="NO OFERTADO",0,IF(M196="NO CUMPLE EV TECNICA",0,IF(M196="NO CUMPLE",0,IF(M196="CUMPLE",('PRECIOS UNITARIOS'!$BB196*500)/L196))))</f>
        <v>0</v>
      </c>
      <c r="O196" s="5" t="str">
        <f>+'PRECIOS UNITARIOS'!N196</f>
        <v/>
      </c>
      <c r="P196" s="5" t="str">
        <f>+'EV PRECIO REFERENCIA'!Q196</f>
        <v>NO CUMPLE</v>
      </c>
      <c r="Q196" s="6">
        <f>+IF(P196="NO OFERTADO",0,IF(P196="NO CUMPLE EV TECNICA",0,IF(P196="NO CUMPLE",0,IF(P196="CUMPLE",('PRECIOS UNITARIOS'!$BB196*500)/O196))))</f>
        <v>0</v>
      </c>
      <c r="R196" s="5" t="str">
        <f>+'PRECIOS UNITARIOS'!P196</f>
        <v/>
      </c>
      <c r="S196" s="5" t="str">
        <f>+'EV PRECIO REFERENCIA'!T196</f>
        <v>NO CUMPLE</v>
      </c>
      <c r="T196" s="6">
        <f>+IF(S196="NO OFERTADO",0,IF(S196="NO CUMPLE EV TECNICA",0,IF(S196="NO CUMPLE",0,IF(S196="CUMPLE",('PRECIOS UNITARIOS'!$BB196*500)/R196))))</f>
        <v>0</v>
      </c>
      <c r="U196" s="6" t="str">
        <f>+'EV PRECIO REFERENCIA'!U196</f>
        <v/>
      </c>
      <c r="V196" s="5" t="str">
        <f>+'EV PRECIO REFERENCIA'!W196</f>
        <v>NO CUMPLE</v>
      </c>
      <c r="W196" s="6">
        <f>+IF(V196="NO OFERTADO",0,IF(V196="NO CUMPLE EV TECNICA",0,IF(V196="NO CUMPLE",0,IF(V196="CUMPLE",('PRECIOS UNITARIOS'!$BB196*500)/U196))))</f>
        <v>0</v>
      </c>
      <c r="X196" s="6" t="str">
        <f>+'EV PRECIO REFERENCIA'!X196</f>
        <v/>
      </c>
      <c r="Y196" s="5" t="str">
        <f>+'EV PRECIO REFERENCIA'!Z196</f>
        <v>NO CUMPLE</v>
      </c>
      <c r="Z196" s="6">
        <f>+IF(Y196="NO OFERTADO",0,IF(Y196="NO CUMPLE EV TECNICA",0,IF(Y196="NO CUMPLE",0,IF(Y196="CUMPLE",('PRECIOS UNITARIOS'!$BB196*500)/X196))))</f>
        <v>0</v>
      </c>
      <c r="AA196" s="260" t="str">
        <f>+'PRECIOS UNITARIOS'!X196</f>
        <v/>
      </c>
      <c r="AB196" s="5" t="str">
        <f>+'EV PRECIO REFERENCIA'!AF196</f>
        <v>NO CUMPLE</v>
      </c>
      <c r="AC196" s="6">
        <f>+IF(AB196="NO OFERTADO",0,IF(AB196="NO CUMPLE EV TECNICA",0,IF(AB196="NO CUMPLE",0,IF(AB196="CUMPLE",('PRECIOS UNITARIOS'!$BB196*500)/AA196))))</f>
        <v>0</v>
      </c>
      <c r="AD196" s="5" t="str">
        <f>+'PRECIOS UNITARIOS'!Z196</f>
        <v/>
      </c>
      <c r="AE196" s="5" t="str">
        <f>+'EV PRECIO REFERENCIA'!AI196</f>
        <v>NO CUMPLE</v>
      </c>
      <c r="AF196" s="6">
        <f>+IF(AE196="NO OFERTADO",0,IF(AE196="NO CUMPLE EV TECNICA",0,IF(AE196="NO CUMPLE",0,IF(AE196="CUMPLE",('PRECIOS UNITARIOS'!$BB196*500)/AD196))))</f>
        <v>0</v>
      </c>
      <c r="AG196" s="5" t="str">
        <f>+'PRECIOS UNITARIOS'!AB196</f>
        <v/>
      </c>
      <c r="AH196" s="5" t="str">
        <f>+'EV PRECIO REFERENCIA'!AL196</f>
        <v>NO CUMPLE</v>
      </c>
      <c r="AI196" s="6">
        <f>+IF(AH196="NO OFERTADO",0,IF(AH196="NO CUMPLE EV TECNICA",0,IF(AH196="NO CUMPLE",0,IF(AH196="CUMPLE",('PRECIOS UNITARIOS'!$BB196*500)/AG196))))</f>
        <v>0</v>
      </c>
      <c r="AJ196" s="5" t="str">
        <f>+'PRECIOS UNITARIOS'!AD196</f>
        <v/>
      </c>
      <c r="AK196" s="5" t="str">
        <f>+'EV PRECIO REFERENCIA'!AO196</f>
        <v>NO CUMPLE</v>
      </c>
      <c r="AL196" s="6">
        <f>+IF(AK196="NO OFERTADO",0,IF(AK196="NO CUMPLE EV TECNICA",0,IF(AK196="NO CUMPLE",0,IF(AK196="CUMPLE",('PRECIOS UNITARIOS'!$BB196*500)/AJ196))))</f>
        <v>0</v>
      </c>
      <c r="AM196" s="5" t="str">
        <f>+'PRECIOS UNITARIOS'!AF196</f>
        <v/>
      </c>
      <c r="AN196" s="5" t="str">
        <f>+'EV PRECIO REFERENCIA'!AR196</f>
        <v>NO CUMPLE</v>
      </c>
      <c r="AO196" s="6">
        <f>+IF(AN196="NO OFERTADO",0,IF(AN196="NO CUMPLE EV TECNICA",0,IF(AN196="NO CUMPLE",0,IF(AN196="CUMPLE",('PRECIOS UNITARIOS'!$BB196*500)/AM196))))</f>
        <v>0</v>
      </c>
      <c r="AP196" s="5" t="str">
        <f>+'PRECIOS UNITARIOS'!AH196</f>
        <v/>
      </c>
      <c r="AQ196" s="5" t="str">
        <f>+'EV PRECIO REFERENCIA'!AU196</f>
        <v>NO CUMPLE</v>
      </c>
      <c r="AR196" s="6">
        <f>+IF(AQ196="NO OFERTADO",0,IF(AQ196="NO CUMPLE EV TECNICA",0,IF(AQ196="NO CUMPLE",0,IF(AQ196="CUMPLE",('PRECIOS UNITARIOS'!$BB196*500)/AP196))))</f>
        <v>0</v>
      </c>
      <c r="AS196" s="5" t="str">
        <f>+'PRECIOS UNITARIOS'!AJ196</f>
        <v/>
      </c>
      <c r="AT196" s="5" t="str">
        <f>+'EV PRECIO REFERENCIA'!AX196</f>
        <v>NO CUMPLE</v>
      </c>
      <c r="AU196" s="6">
        <f>+IF(AT196="NO OFERTADO",0,IF(AT196="NO CUMPLE EV TECNICA",0,IF(AT196="NO CUMPLE",0,IF(AT196="CUMPLE",('PRECIOS UNITARIOS'!$BB196*500)/AS196))))</f>
        <v>0</v>
      </c>
      <c r="AV196" s="5" t="str">
        <f>+'EV PRECIO REFERENCIA'!AY196</f>
        <v/>
      </c>
      <c r="AW196" s="5" t="str">
        <f>+'EV PRECIO REFERENCIA'!BA196</f>
        <v>NO CUMPLE</v>
      </c>
      <c r="AX196" s="6">
        <f>+IF(AW196="NO OFERTADO",0,IF(AW196="NO CUMPLE EV TECNICA",0,IF(AW196="NO CUMPLE",0,IF(AW196="CUMPLE",('PRECIOS UNITARIOS'!$BB196*500)/AV196))))</f>
        <v>0</v>
      </c>
      <c r="AY196" s="5" t="str">
        <f>+'EV PRECIO REFERENCIA'!BB196</f>
        <v/>
      </c>
      <c r="AZ196" s="5" t="str">
        <f>+'EV PRECIO REFERENCIA'!BD196</f>
        <v>NO CUMPLE</v>
      </c>
      <c r="BA196" s="6">
        <f>+IF(AZ196="NO OFERTADO",0,IF(AZ196="NO CUMPLE EV TECNICA",0,IF(AZ196="NO CUMPLE",0,IF(AZ196="CUMPLE",('PRECIOS UNITARIOS'!$BB196*500)/AY196))))</f>
        <v>0</v>
      </c>
      <c r="BB196" s="5" t="str">
        <f>+'PRECIOS UNITARIOS'!AP196</f>
        <v/>
      </c>
      <c r="BC196" s="5" t="str">
        <f>+'EV PRECIO REFERENCIA'!BG196</f>
        <v>NO CUMPLE</v>
      </c>
      <c r="BD196" s="6">
        <f>+IF(BC196="NO OFERTADO",0,IF(BC196="NO CUMPLE EV TECNICA",0,IF(BC196="NO CUMPLE",0,IF(BC196="CUMPLE",('PRECIOS UNITARIOS'!$BB196*500)/BB196))))</f>
        <v>0</v>
      </c>
      <c r="BE196" s="5" t="str">
        <f>+'PRECIOS UNITARIOS'!AR196</f>
        <v/>
      </c>
      <c r="BF196" s="5" t="str">
        <f>+'EV PRECIO REFERENCIA'!BJ196</f>
        <v>NO CUMPLE</v>
      </c>
      <c r="BG196" s="6">
        <f>+IF(BF196="NO OFERTADO",0,IF(BF196="NO CUMPLE EV TECNICA",0,IF(BF196="NO CUMPLE",0,IF(BF196="CUMPLE",('PRECIOS UNITARIOS'!$BB196*500)/BE196))))</f>
        <v>0</v>
      </c>
      <c r="BH196" s="5" t="str">
        <f>+'EV PRECIO REFERENCIA'!BK196</f>
        <v/>
      </c>
      <c r="BI196" s="5" t="str">
        <f>+'EV PRECIO REFERENCIA'!BM196</f>
        <v>NO CUMPLE</v>
      </c>
      <c r="BJ196" s="6">
        <f>+IF(BI196="NO OFERTADO",0,IF(BI196="NO CUMPLE EV TECNICA",0,IF(BI196="NO CUMPLE",0,IF(BI196="CUMPLE",('PRECIOS UNITARIOS'!$BB196*500)/BH196))))</f>
        <v>0</v>
      </c>
      <c r="BK196" s="5" t="str">
        <f>+'EV PRECIO REFERENCIA'!BQ196</f>
        <v/>
      </c>
      <c r="BL196" s="5" t="str">
        <f>+'EV PRECIO REFERENCIA'!BS196</f>
        <v>NO CUMPLE</v>
      </c>
      <c r="BM196" s="6">
        <f>+IF(BL196="NO OFERTADO",0,IF(BL196="NO CUMPLE EV TECNICA",0,IF(BL196="NO CUMPLE",0,IF(BL196="CUMPLE",('PRECIOS UNITARIOS'!$BB196*500)/BK196))))</f>
        <v>0</v>
      </c>
      <c r="BN196" s="5" t="str">
        <f>+'PRECIOS UNITARIOS'!AX196</f>
        <v/>
      </c>
      <c r="BO196" s="5" t="str">
        <f>+'EV PRECIO REFERENCIA'!BV196</f>
        <v>NO CUMPLE</v>
      </c>
      <c r="BP196" s="6">
        <f>+IF(BO196="NO OFERTADO",0,IF(BO196="NO CUMPLE EV TECNICA",0,IF(BO196="NO CUMPLE",0,IF(BO196="CUMPLE",('PRECIOS UNITARIOS'!$BB196*500)/BN196))))</f>
        <v>0</v>
      </c>
      <c r="BQ196" s="6">
        <f t="shared" si="19"/>
        <v>0</v>
      </c>
      <c r="BR196" s="6" t="s">
        <v>1013</v>
      </c>
      <c r="BS196" s="6">
        <v>0</v>
      </c>
      <c r="BT196" s="6" t="s">
        <v>1025</v>
      </c>
      <c r="BU196" s="6">
        <v>0</v>
      </c>
      <c r="BV196" s="6" t="s">
        <v>1023</v>
      </c>
      <c r="BW196" s="6" t="s">
        <v>1016</v>
      </c>
      <c r="BX196" s="3" t="s">
        <v>566</v>
      </c>
    </row>
    <row r="197" spans="1:76" ht="63.75" x14ac:dyDescent="0.2">
      <c r="A197" s="18">
        <f t="shared" si="18"/>
        <v>188</v>
      </c>
      <c r="B197" s="22" t="str">
        <f>VLOOKUP(A197,'PRECIOS UNITARIOS'!A197:B528,2,0)</f>
        <v>DM440</v>
      </c>
      <c r="C197" s="135" t="str">
        <f>VLOOKUP(A197,'PRECIOS UNITARIOS'!A197:C528,3,0)</f>
        <v>ELECTRODO DESECHABLE PARA DEA PEDIATRICO Y UNA BATERIA DESECHABLE PARA DESFRIBILADOR EXTERNO AUTOMATICO MARCA SCHILLER ( FRED EASY REF 0-21-0013 )</v>
      </c>
      <c r="D197" s="18">
        <f>VLOOKUP(A197,'PRECIOS UNITARIOS'!A197:D528,4,0)</f>
        <v>1</v>
      </c>
      <c r="E197" s="23" t="str">
        <f>VLOOKUP(A197,'PRECIOS UNITARIOS'!A197:E528,5,0)</f>
        <v>UN</v>
      </c>
      <c r="F197" s="23">
        <f>VLOOKUP(A197,'PRECIOS UNITARIOS'!A197:F528,6,0)</f>
        <v>320503.89</v>
      </c>
      <c r="G197" s="23">
        <f>VLOOKUP(A197,'PRECIOS UNITARIOS'!A197:G528,7,0)</f>
        <v>1</v>
      </c>
      <c r="H197" s="23">
        <f t="shared" si="20"/>
        <v>320503.89</v>
      </c>
      <c r="I197" s="5" t="str">
        <f>+'EV PRECIO REFERENCIA'!I197</f>
        <v/>
      </c>
      <c r="J197" s="5" t="str">
        <f>+'EV PRECIO REFERENCIA'!K197</f>
        <v>NO CUMPLE</v>
      </c>
      <c r="K197" s="6">
        <f>+IF(J197="NO OFERTADO",0,IF(J197="NO CUMPLE EV TECNICA",0,IF(J197="NO CUMPLE",0,IF(J197="CUMPLE",('PRECIOS UNITARIOS'!$BB197*500)/I197))))</f>
        <v>0</v>
      </c>
      <c r="L197" s="5" t="str">
        <f>+'EV PRECIO REFERENCIA'!L197</f>
        <v/>
      </c>
      <c r="M197" s="5" t="str">
        <f>+'EV PRECIO REFERENCIA'!N197</f>
        <v>NO CUMPLE</v>
      </c>
      <c r="N197" s="6">
        <f>+IF(M197="NO OFERTADO",0,IF(M197="NO CUMPLE EV TECNICA",0,IF(M197="NO CUMPLE",0,IF(M197="CUMPLE",('PRECIOS UNITARIOS'!$BB197*500)/L197))))</f>
        <v>0</v>
      </c>
      <c r="O197" s="5" t="str">
        <f>+'PRECIOS UNITARIOS'!N197</f>
        <v/>
      </c>
      <c r="P197" s="5" t="str">
        <f>+'EV PRECIO REFERENCIA'!Q197</f>
        <v>NO CUMPLE</v>
      </c>
      <c r="Q197" s="6">
        <f>+IF(P197="NO OFERTADO",0,IF(P197="NO CUMPLE EV TECNICA",0,IF(P197="NO CUMPLE",0,IF(P197="CUMPLE",('PRECIOS UNITARIOS'!$BB197*500)/O197))))</f>
        <v>0</v>
      </c>
      <c r="R197" s="5" t="str">
        <f>+'PRECIOS UNITARIOS'!P197</f>
        <v/>
      </c>
      <c r="S197" s="5" t="str">
        <f>+'EV PRECIO REFERENCIA'!T197</f>
        <v>NO CUMPLE</v>
      </c>
      <c r="T197" s="6">
        <f>+IF(S197="NO OFERTADO",0,IF(S197="NO CUMPLE EV TECNICA",0,IF(S197="NO CUMPLE",0,IF(S197="CUMPLE",('PRECIOS UNITARIOS'!$BB197*500)/R197))))</f>
        <v>0</v>
      </c>
      <c r="U197" s="6" t="str">
        <f>+'EV PRECIO REFERENCIA'!U197</f>
        <v/>
      </c>
      <c r="V197" s="5" t="str">
        <f>+'EV PRECIO REFERENCIA'!W197</f>
        <v>NO CUMPLE</v>
      </c>
      <c r="W197" s="6">
        <f>+IF(V197="NO OFERTADO",0,IF(V197="NO CUMPLE EV TECNICA",0,IF(V197="NO CUMPLE",0,IF(V197="CUMPLE",('PRECIOS UNITARIOS'!$BB197*500)/U197))))</f>
        <v>0</v>
      </c>
      <c r="X197" s="6" t="str">
        <f>+'EV PRECIO REFERENCIA'!X197</f>
        <v/>
      </c>
      <c r="Y197" s="5" t="str">
        <f>+'EV PRECIO REFERENCIA'!Z197</f>
        <v>NO CUMPLE</v>
      </c>
      <c r="Z197" s="6">
        <f>+IF(Y197="NO OFERTADO",0,IF(Y197="NO CUMPLE EV TECNICA",0,IF(Y197="NO CUMPLE",0,IF(Y197="CUMPLE",('PRECIOS UNITARIOS'!$BB197*500)/X197))))</f>
        <v>0</v>
      </c>
      <c r="AA197" s="260" t="str">
        <f>+'PRECIOS UNITARIOS'!X197</f>
        <v/>
      </c>
      <c r="AB197" s="5" t="str">
        <f>+'EV PRECIO REFERENCIA'!AF197</f>
        <v>NO CUMPLE</v>
      </c>
      <c r="AC197" s="6">
        <f>+IF(AB197="NO OFERTADO",0,IF(AB197="NO CUMPLE EV TECNICA",0,IF(AB197="NO CUMPLE",0,IF(AB197="CUMPLE",('PRECIOS UNITARIOS'!$BB197*500)/AA197))))</f>
        <v>0</v>
      </c>
      <c r="AD197" s="5" t="str">
        <f>+'PRECIOS UNITARIOS'!Z197</f>
        <v/>
      </c>
      <c r="AE197" s="5" t="str">
        <f>+'EV PRECIO REFERENCIA'!AI197</f>
        <v>NO CUMPLE</v>
      </c>
      <c r="AF197" s="6">
        <f>+IF(AE197="NO OFERTADO",0,IF(AE197="NO CUMPLE EV TECNICA",0,IF(AE197="NO CUMPLE",0,IF(AE197="CUMPLE",('PRECIOS UNITARIOS'!$BB197*500)/AD197))))</f>
        <v>0</v>
      </c>
      <c r="AG197" s="5" t="str">
        <f>+'PRECIOS UNITARIOS'!AB197</f>
        <v/>
      </c>
      <c r="AH197" s="5" t="str">
        <f>+'EV PRECIO REFERENCIA'!AL197</f>
        <v>NO CUMPLE</v>
      </c>
      <c r="AI197" s="6">
        <f>+IF(AH197="NO OFERTADO",0,IF(AH197="NO CUMPLE EV TECNICA",0,IF(AH197="NO CUMPLE",0,IF(AH197="CUMPLE",('PRECIOS UNITARIOS'!$BB197*500)/AG197))))</f>
        <v>0</v>
      </c>
      <c r="AJ197" s="5" t="str">
        <f>+'PRECIOS UNITARIOS'!AD197</f>
        <v/>
      </c>
      <c r="AK197" s="5" t="str">
        <f>+'EV PRECIO REFERENCIA'!AO197</f>
        <v>NO CUMPLE</v>
      </c>
      <c r="AL197" s="6">
        <f>+IF(AK197="NO OFERTADO",0,IF(AK197="NO CUMPLE EV TECNICA",0,IF(AK197="NO CUMPLE",0,IF(AK197="CUMPLE",('PRECIOS UNITARIOS'!$BB197*500)/AJ197))))</f>
        <v>0</v>
      </c>
      <c r="AM197" s="5" t="str">
        <f>+'PRECIOS UNITARIOS'!AF197</f>
        <v/>
      </c>
      <c r="AN197" s="5" t="str">
        <f>+'EV PRECIO REFERENCIA'!AR197</f>
        <v>NO CUMPLE</v>
      </c>
      <c r="AO197" s="6">
        <f>+IF(AN197="NO OFERTADO",0,IF(AN197="NO CUMPLE EV TECNICA",0,IF(AN197="NO CUMPLE",0,IF(AN197="CUMPLE",('PRECIOS UNITARIOS'!$BB197*500)/AM197))))</f>
        <v>0</v>
      </c>
      <c r="AP197" s="5" t="str">
        <f>+'PRECIOS UNITARIOS'!AH197</f>
        <v/>
      </c>
      <c r="AQ197" s="5" t="str">
        <f>+'EV PRECIO REFERENCIA'!AU197</f>
        <v>NO CUMPLE</v>
      </c>
      <c r="AR197" s="6">
        <f>+IF(AQ197="NO OFERTADO",0,IF(AQ197="NO CUMPLE EV TECNICA",0,IF(AQ197="NO CUMPLE",0,IF(AQ197="CUMPLE",('PRECIOS UNITARIOS'!$BB197*500)/AP197))))</f>
        <v>0</v>
      </c>
      <c r="AS197" s="5" t="str">
        <f>+'PRECIOS UNITARIOS'!AJ197</f>
        <v/>
      </c>
      <c r="AT197" s="5" t="str">
        <f>+'EV PRECIO REFERENCIA'!AX197</f>
        <v>NO CUMPLE</v>
      </c>
      <c r="AU197" s="6">
        <f>+IF(AT197="NO OFERTADO",0,IF(AT197="NO CUMPLE EV TECNICA",0,IF(AT197="NO CUMPLE",0,IF(AT197="CUMPLE",('PRECIOS UNITARIOS'!$BB197*500)/AS197))))</f>
        <v>0</v>
      </c>
      <c r="AV197" s="5" t="str">
        <f>+'EV PRECIO REFERENCIA'!AY197</f>
        <v/>
      </c>
      <c r="AW197" s="5" t="str">
        <f>+'EV PRECIO REFERENCIA'!BA197</f>
        <v>NO CUMPLE</v>
      </c>
      <c r="AX197" s="6">
        <f>+IF(AW197="NO OFERTADO",0,IF(AW197="NO CUMPLE EV TECNICA",0,IF(AW197="NO CUMPLE",0,IF(AW197="CUMPLE",('PRECIOS UNITARIOS'!$BB197*500)/AV197))))</f>
        <v>0</v>
      </c>
      <c r="AY197" s="5" t="str">
        <f>+'EV PRECIO REFERENCIA'!BB197</f>
        <v/>
      </c>
      <c r="AZ197" s="5" t="str">
        <f>+'EV PRECIO REFERENCIA'!BD197</f>
        <v>NO CUMPLE</v>
      </c>
      <c r="BA197" s="6">
        <f>+IF(AZ197="NO OFERTADO",0,IF(AZ197="NO CUMPLE EV TECNICA",0,IF(AZ197="NO CUMPLE",0,IF(AZ197="CUMPLE",('PRECIOS UNITARIOS'!$BB197*500)/AY197))))</f>
        <v>0</v>
      </c>
      <c r="BB197" s="5" t="str">
        <f>+'PRECIOS UNITARIOS'!AP197</f>
        <v/>
      </c>
      <c r="BC197" s="5" t="str">
        <f>+'EV PRECIO REFERENCIA'!BG197</f>
        <v>NO CUMPLE</v>
      </c>
      <c r="BD197" s="6">
        <f>+IF(BC197="NO OFERTADO",0,IF(BC197="NO CUMPLE EV TECNICA",0,IF(BC197="NO CUMPLE",0,IF(BC197="CUMPLE",('PRECIOS UNITARIOS'!$BB197*500)/BB197))))</f>
        <v>0</v>
      </c>
      <c r="BE197" s="5" t="str">
        <f>+'PRECIOS UNITARIOS'!AR197</f>
        <v/>
      </c>
      <c r="BF197" s="5" t="str">
        <f>+'EV PRECIO REFERENCIA'!BJ197</f>
        <v>NO CUMPLE</v>
      </c>
      <c r="BG197" s="6">
        <f>+IF(BF197="NO OFERTADO",0,IF(BF197="NO CUMPLE EV TECNICA",0,IF(BF197="NO CUMPLE",0,IF(BF197="CUMPLE",('PRECIOS UNITARIOS'!$BB197*500)/BE197))))</f>
        <v>0</v>
      </c>
      <c r="BH197" s="5" t="str">
        <f>+'EV PRECIO REFERENCIA'!BK197</f>
        <v/>
      </c>
      <c r="BI197" s="5" t="str">
        <f>+'EV PRECIO REFERENCIA'!BM197</f>
        <v>NO CUMPLE</v>
      </c>
      <c r="BJ197" s="6">
        <f>+IF(BI197="NO OFERTADO",0,IF(BI197="NO CUMPLE EV TECNICA",0,IF(BI197="NO CUMPLE",0,IF(BI197="CUMPLE",('PRECIOS UNITARIOS'!$BB197*500)/BH197))))</f>
        <v>0</v>
      </c>
      <c r="BK197" s="5" t="str">
        <f>+'EV PRECIO REFERENCIA'!BQ197</f>
        <v/>
      </c>
      <c r="BL197" s="5" t="str">
        <f>+'EV PRECIO REFERENCIA'!BS197</f>
        <v>NO CUMPLE</v>
      </c>
      <c r="BM197" s="6">
        <f>+IF(BL197="NO OFERTADO",0,IF(BL197="NO CUMPLE EV TECNICA",0,IF(BL197="NO CUMPLE",0,IF(BL197="CUMPLE",('PRECIOS UNITARIOS'!$BB197*500)/BK197))))</f>
        <v>0</v>
      </c>
      <c r="BN197" s="5" t="str">
        <f>+'PRECIOS UNITARIOS'!AX197</f>
        <v/>
      </c>
      <c r="BO197" s="5" t="str">
        <f>+'EV PRECIO REFERENCIA'!BV197</f>
        <v>NO CUMPLE</v>
      </c>
      <c r="BP197" s="6">
        <f>+IF(BO197="NO OFERTADO",0,IF(BO197="NO CUMPLE EV TECNICA",0,IF(BO197="NO CUMPLE",0,IF(BO197="CUMPLE",('PRECIOS UNITARIOS'!$BB197*500)/BN197))))</f>
        <v>0</v>
      </c>
      <c r="BQ197" s="6">
        <f t="shared" si="19"/>
        <v>0</v>
      </c>
      <c r="BR197" s="6" t="s">
        <v>1013</v>
      </c>
      <c r="BS197" s="6">
        <v>0</v>
      </c>
      <c r="BT197" s="6" t="s">
        <v>1025</v>
      </c>
      <c r="BU197" s="6">
        <v>0</v>
      </c>
      <c r="BV197" s="6" t="s">
        <v>1023</v>
      </c>
      <c r="BW197" s="6" t="s">
        <v>1016</v>
      </c>
      <c r="BX197" s="3" t="s">
        <v>567</v>
      </c>
    </row>
    <row r="198" spans="1:76" ht="25.5" x14ac:dyDescent="0.2">
      <c r="A198" s="18">
        <f t="shared" si="18"/>
        <v>189</v>
      </c>
      <c r="B198" s="22" t="str">
        <f>VLOOKUP(A198,'PRECIOS UNITARIOS'!A198:B529,2,0)</f>
        <v>DM2627</v>
      </c>
      <c r="C198" s="135" t="str">
        <f>VLOOKUP(A198,'PRECIOS UNITARIOS'!A198:C529,3,0)</f>
        <v>ELECTRODO PARA DESFIBRILADOR PARCHE ADULTO PRIMEDIC XD110XE</v>
      </c>
      <c r="D198" s="18">
        <f>VLOOKUP(A198,'PRECIOS UNITARIOS'!A198:D529,4,0)</f>
        <v>1</v>
      </c>
      <c r="E198" s="23" t="str">
        <f>VLOOKUP(A198,'PRECIOS UNITARIOS'!A198:E529,5,0)</f>
        <v>UN</v>
      </c>
      <c r="F198" s="23">
        <f>VLOOKUP(A198,'PRECIOS UNITARIOS'!A198:F529,6,0)</f>
        <v>314160</v>
      </c>
      <c r="G198" s="23">
        <f>VLOOKUP(A198,'PRECIOS UNITARIOS'!A198:G529,7,0)</f>
        <v>1</v>
      </c>
      <c r="H198" s="23">
        <f t="shared" si="20"/>
        <v>314160</v>
      </c>
      <c r="I198" s="5" t="str">
        <f>+'EV PRECIO REFERENCIA'!I198</f>
        <v/>
      </c>
      <c r="J198" s="5" t="str">
        <f>+'EV PRECIO REFERENCIA'!K198</f>
        <v>NO CUMPLE</v>
      </c>
      <c r="K198" s="6">
        <f>+IF(J198="NO OFERTADO",0,IF(J198="NO CUMPLE EV TECNICA",0,IF(J198="NO CUMPLE",0,IF(J198="CUMPLE",('PRECIOS UNITARIOS'!$BB198*500)/I198))))</f>
        <v>0</v>
      </c>
      <c r="L198" s="5" t="str">
        <f>+'EV PRECIO REFERENCIA'!L198</f>
        <v/>
      </c>
      <c r="M198" s="5" t="str">
        <f>+'EV PRECIO REFERENCIA'!N198</f>
        <v>NO CUMPLE</v>
      </c>
      <c r="N198" s="6">
        <f>+IF(M198="NO OFERTADO",0,IF(M198="NO CUMPLE EV TECNICA",0,IF(M198="NO CUMPLE",0,IF(M198="CUMPLE",('PRECIOS UNITARIOS'!$BB198*500)/L198))))</f>
        <v>0</v>
      </c>
      <c r="O198" s="5" t="str">
        <f>+'PRECIOS UNITARIOS'!N198</f>
        <v/>
      </c>
      <c r="P198" s="5" t="str">
        <f>+'EV PRECIO REFERENCIA'!Q198</f>
        <v>NO CUMPLE</v>
      </c>
      <c r="Q198" s="6">
        <f>+IF(P198="NO OFERTADO",0,IF(P198="NO CUMPLE EV TECNICA",0,IF(P198="NO CUMPLE",0,IF(P198="CUMPLE",('PRECIOS UNITARIOS'!$BB198*500)/O198))))</f>
        <v>0</v>
      </c>
      <c r="R198" s="5" t="str">
        <f>+'PRECIOS UNITARIOS'!P198</f>
        <v/>
      </c>
      <c r="S198" s="5" t="str">
        <f>+'EV PRECIO REFERENCIA'!T198</f>
        <v>NO CUMPLE</v>
      </c>
      <c r="T198" s="6">
        <f>+IF(S198="NO OFERTADO",0,IF(S198="NO CUMPLE EV TECNICA",0,IF(S198="NO CUMPLE",0,IF(S198="CUMPLE",('PRECIOS UNITARIOS'!$BB198*500)/R198))))</f>
        <v>0</v>
      </c>
      <c r="U198" s="6" t="str">
        <f>+'EV PRECIO REFERENCIA'!U198</f>
        <v/>
      </c>
      <c r="V198" s="5" t="str">
        <f>+'EV PRECIO REFERENCIA'!W198</f>
        <v>NO CUMPLE</v>
      </c>
      <c r="W198" s="6">
        <f>+IF(V198="NO OFERTADO",0,IF(V198="NO CUMPLE EV TECNICA",0,IF(V198="NO CUMPLE",0,IF(V198="CUMPLE",('PRECIOS UNITARIOS'!$BB198*500)/U198))))</f>
        <v>0</v>
      </c>
      <c r="X198" s="6" t="str">
        <f>+'EV PRECIO REFERENCIA'!X198</f>
        <v/>
      </c>
      <c r="Y198" s="5" t="str">
        <f>+'EV PRECIO REFERENCIA'!Z198</f>
        <v>NO CUMPLE</v>
      </c>
      <c r="Z198" s="6">
        <f>+IF(Y198="NO OFERTADO",0,IF(Y198="NO CUMPLE EV TECNICA",0,IF(Y198="NO CUMPLE",0,IF(Y198="CUMPLE",('PRECIOS UNITARIOS'!$BB198*500)/X198))))</f>
        <v>0</v>
      </c>
      <c r="AA198" s="260" t="str">
        <f>+'PRECIOS UNITARIOS'!X198</f>
        <v/>
      </c>
      <c r="AB198" s="5" t="str">
        <f>+'EV PRECIO REFERENCIA'!AF198</f>
        <v>NO CUMPLE</v>
      </c>
      <c r="AC198" s="6">
        <f>+IF(AB198="NO OFERTADO",0,IF(AB198="NO CUMPLE EV TECNICA",0,IF(AB198="NO CUMPLE",0,IF(AB198="CUMPLE",('PRECIOS UNITARIOS'!$BB198*500)/AA198))))</f>
        <v>0</v>
      </c>
      <c r="AD198" s="5" t="str">
        <f>+'PRECIOS UNITARIOS'!Z198</f>
        <v/>
      </c>
      <c r="AE198" s="5" t="str">
        <f>+'EV PRECIO REFERENCIA'!AI198</f>
        <v>NO CUMPLE</v>
      </c>
      <c r="AF198" s="6">
        <f>+IF(AE198="NO OFERTADO",0,IF(AE198="NO CUMPLE EV TECNICA",0,IF(AE198="NO CUMPLE",0,IF(AE198="CUMPLE",('PRECIOS UNITARIOS'!$BB198*500)/AD198))))</f>
        <v>0</v>
      </c>
      <c r="AG198" s="5" t="str">
        <f>+'PRECIOS UNITARIOS'!AB198</f>
        <v/>
      </c>
      <c r="AH198" s="5" t="str">
        <f>+'EV PRECIO REFERENCIA'!AL198</f>
        <v>NO CUMPLE</v>
      </c>
      <c r="AI198" s="6">
        <f>+IF(AH198="NO OFERTADO",0,IF(AH198="NO CUMPLE EV TECNICA",0,IF(AH198="NO CUMPLE",0,IF(AH198="CUMPLE",('PRECIOS UNITARIOS'!$BB198*500)/AG198))))</f>
        <v>0</v>
      </c>
      <c r="AJ198" s="5" t="str">
        <f>+'PRECIOS UNITARIOS'!AD198</f>
        <v/>
      </c>
      <c r="AK198" s="5" t="str">
        <f>+'EV PRECIO REFERENCIA'!AO198</f>
        <v>NO CUMPLE</v>
      </c>
      <c r="AL198" s="6">
        <f>+IF(AK198="NO OFERTADO",0,IF(AK198="NO CUMPLE EV TECNICA",0,IF(AK198="NO CUMPLE",0,IF(AK198="CUMPLE",('PRECIOS UNITARIOS'!$BB198*500)/AJ198))))</f>
        <v>0</v>
      </c>
      <c r="AM198" s="5" t="str">
        <f>+'PRECIOS UNITARIOS'!AF198</f>
        <v/>
      </c>
      <c r="AN198" s="5" t="str">
        <f>+'EV PRECIO REFERENCIA'!AR198</f>
        <v>NO CUMPLE</v>
      </c>
      <c r="AO198" s="6">
        <f>+IF(AN198="NO OFERTADO",0,IF(AN198="NO CUMPLE EV TECNICA",0,IF(AN198="NO CUMPLE",0,IF(AN198="CUMPLE",('PRECIOS UNITARIOS'!$BB198*500)/AM198))))</f>
        <v>0</v>
      </c>
      <c r="AP198" s="5" t="str">
        <f>+'PRECIOS UNITARIOS'!AH198</f>
        <v/>
      </c>
      <c r="AQ198" s="5" t="str">
        <f>+'EV PRECIO REFERENCIA'!AU198</f>
        <v>NO CUMPLE</v>
      </c>
      <c r="AR198" s="6">
        <f>+IF(AQ198="NO OFERTADO",0,IF(AQ198="NO CUMPLE EV TECNICA",0,IF(AQ198="NO CUMPLE",0,IF(AQ198="CUMPLE",('PRECIOS UNITARIOS'!$BB198*500)/AP198))))</f>
        <v>0</v>
      </c>
      <c r="AS198" s="5" t="str">
        <f>+'PRECIOS UNITARIOS'!AJ198</f>
        <v/>
      </c>
      <c r="AT198" s="5" t="str">
        <f>+'EV PRECIO REFERENCIA'!AX198</f>
        <v>NO CUMPLE</v>
      </c>
      <c r="AU198" s="6">
        <f>+IF(AT198="NO OFERTADO",0,IF(AT198="NO CUMPLE EV TECNICA",0,IF(AT198="NO CUMPLE",0,IF(AT198="CUMPLE",('PRECIOS UNITARIOS'!$BB198*500)/AS198))))</f>
        <v>0</v>
      </c>
      <c r="AV198" s="5" t="str">
        <f>+'EV PRECIO REFERENCIA'!AY198</f>
        <v/>
      </c>
      <c r="AW198" s="5" t="str">
        <f>+'EV PRECIO REFERENCIA'!BA198</f>
        <v>NO CUMPLE</v>
      </c>
      <c r="AX198" s="6">
        <f>+IF(AW198="NO OFERTADO",0,IF(AW198="NO CUMPLE EV TECNICA",0,IF(AW198="NO CUMPLE",0,IF(AW198="CUMPLE",('PRECIOS UNITARIOS'!$BB198*500)/AV198))))</f>
        <v>0</v>
      </c>
      <c r="AY198" s="5" t="str">
        <f>+'EV PRECIO REFERENCIA'!BB198</f>
        <v/>
      </c>
      <c r="AZ198" s="5" t="str">
        <f>+'EV PRECIO REFERENCIA'!BD198</f>
        <v>NO CUMPLE</v>
      </c>
      <c r="BA198" s="6">
        <f>+IF(AZ198="NO OFERTADO",0,IF(AZ198="NO CUMPLE EV TECNICA",0,IF(AZ198="NO CUMPLE",0,IF(AZ198="CUMPLE",('PRECIOS UNITARIOS'!$BB198*500)/AY198))))</f>
        <v>0</v>
      </c>
      <c r="BB198" s="5" t="str">
        <f>+'PRECIOS UNITARIOS'!AP198</f>
        <v/>
      </c>
      <c r="BC198" s="5" t="str">
        <f>+'EV PRECIO REFERENCIA'!BG198</f>
        <v>NO CUMPLE</v>
      </c>
      <c r="BD198" s="6">
        <f>+IF(BC198="NO OFERTADO",0,IF(BC198="NO CUMPLE EV TECNICA",0,IF(BC198="NO CUMPLE",0,IF(BC198="CUMPLE",('PRECIOS UNITARIOS'!$BB198*500)/BB198))))</f>
        <v>0</v>
      </c>
      <c r="BE198" s="5" t="str">
        <f>+'PRECIOS UNITARIOS'!AR198</f>
        <v/>
      </c>
      <c r="BF198" s="5" t="str">
        <f>+'EV PRECIO REFERENCIA'!BJ198</f>
        <v>NO CUMPLE</v>
      </c>
      <c r="BG198" s="6">
        <f>+IF(BF198="NO OFERTADO",0,IF(BF198="NO CUMPLE EV TECNICA",0,IF(BF198="NO CUMPLE",0,IF(BF198="CUMPLE",('PRECIOS UNITARIOS'!$BB198*500)/BE198))))</f>
        <v>0</v>
      </c>
      <c r="BH198" s="5" t="str">
        <f>+'EV PRECIO REFERENCIA'!BK198</f>
        <v/>
      </c>
      <c r="BI198" s="5" t="str">
        <f>+'EV PRECIO REFERENCIA'!BM198</f>
        <v>NO CUMPLE</v>
      </c>
      <c r="BJ198" s="6">
        <f>+IF(BI198="NO OFERTADO",0,IF(BI198="NO CUMPLE EV TECNICA",0,IF(BI198="NO CUMPLE",0,IF(BI198="CUMPLE",('PRECIOS UNITARIOS'!$BB198*500)/BH198))))</f>
        <v>0</v>
      </c>
      <c r="BK198" s="5" t="str">
        <f>+'EV PRECIO REFERENCIA'!BQ198</f>
        <v/>
      </c>
      <c r="BL198" s="5" t="str">
        <f>+'EV PRECIO REFERENCIA'!BS198</f>
        <v>NO CUMPLE</v>
      </c>
      <c r="BM198" s="6">
        <f>+IF(BL198="NO OFERTADO",0,IF(BL198="NO CUMPLE EV TECNICA",0,IF(BL198="NO CUMPLE",0,IF(BL198="CUMPLE",('PRECIOS UNITARIOS'!$BB198*500)/BK198))))</f>
        <v>0</v>
      </c>
      <c r="BN198" s="5" t="str">
        <f>+'PRECIOS UNITARIOS'!AX198</f>
        <v/>
      </c>
      <c r="BO198" s="5" t="str">
        <f>+'EV PRECIO REFERENCIA'!BV198</f>
        <v>NO CUMPLE</v>
      </c>
      <c r="BP198" s="6">
        <f>+IF(BO198="NO OFERTADO",0,IF(BO198="NO CUMPLE EV TECNICA",0,IF(BO198="NO CUMPLE",0,IF(BO198="CUMPLE",('PRECIOS UNITARIOS'!$BB198*500)/BN198))))</f>
        <v>0</v>
      </c>
      <c r="BQ198" s="6">
        <f t="shared" si="19"/>
        <v>0</v>
      </c>
      <c r="BR198" s="6" t="s">
        <v>847</v>
      </c>
      <c r="BS198" s="6">
        <v>0</v>
      </c>
      <c r="BT198" s="6" t="s">
        <v>847</v>
      </c>
      <c r="BU198" s="6">
        <v>0</v>
      </c>
      <c r="BV198" s="6" t="s">
        <v>847</v>
      </c>
      <c r="BW198" s="154" t="s">
        <v>823</v>
      </c>
      <c r="BX198" s="3" t="s">
        <v>568</v>
      </c>
    </row>
    <row r="199" spans="1:76" ht="25.5" x14ac:dyDescent="0.2">
      <c r="A199" s="18">
        <f t="shared" si="18"/>
        <v>190</v>
      </c>
      <c r="B199" s="22" t="str">
        <f>VLOOKUP(A199,'PRECIOS UNITARIOS'!A199:B530,2,0)</f>
        <v>DM2628</v>
      </c>
      <c r="C199" s="135" t="str">
        <f>VLOOKUP(A199,'PRECIOS UNITARIOS'!A199:C530,3,0)</f>
        <v>ELECTRODO PARA DESFIBRILADOR PARCHE ADULTO INNOMED CARDIO-AID200B</v>
      </c>
      <c r="D199" s="18">
        <f>VLOOKUP(A199,'PRECIOS UNITARIOS'!A199:D530,4,0)</f>
        <v>1</v>
      </c>
      <c r="E199" s="23" t="str">
        <f>VLOOKUP(A199,'PRECIOS UNITARIOS'!A199:E530,5,0)</f>
        <v>UN</v>
      </c>
      <c r="F199" s="23">
        <f>VLOOKUP(A199,'PRECIOS UNITARIOS'!A199:F530,6,0)</f>
        <v>182247.31</v>
      </c>
      <c r="G199" s="23">
        <f>VLOOKUP(A199,'PRECIOS UNITARIOS'!A199:G530,7,0)</f>
        <v>1</v>
      </c>
      <c r="H199" s="23">
        <f t="shared" si="20"/>
        <v>182247.31</v>
      </c>
      <c r="I199" s="5" t="str">
        <f>+'EV PRECIO REFERENCIA'!I199</f>
        <v/>
      </c>
      <c r="J199" s="5" t="str">
        <f>+'EV PRECIO REFERENCIA'!K199</f>
        <v>NO CUMPLE</v>
      </c>
      <c r="K199" s="6">
        <f>+IF(J199="NO OFERTADO",0,IF(J199="NO CUMPLE EV TECNICA",0,IF(J199="NO CUMPLE",0,IF(J199="CUMPLE",('PRECIOS UNITARIOS'!$BB199*500)/I199))))</f>
        <v>0</v>
      </c>
      <c r="L199" s="5" t="str">
        <f>+'EV PRECIO REFERENCIA'!L199</f>
        <v/>
      </c>
      <c r="M199" s="5" t="str">
        <f>+'EV PRECIO REFERENCIA'!N199</f>
        <v>NO CUMPLE</v>
      </c>
      <c r="N199" s="6">
        <f>+IF(M199="NO OFERTADO",0,IF(M199="NO CUMPLE EV TECNICA",0,IF(M199="NO CUMPLE",0,IF(M199="CUMPLE",('PRECIOS UNITARIOS'!$BB199*500)/L199))))</f>
        <v>0</v>
      </c>
      <c r="O199" s="5" t="str">
        <f>+'PRECIOS UNITARIOS'!N199</f>
        <v/>
      </c>
      <c r="P199" s="5" t="str">
        <f>+'EV PRECIO REFERENCIA'!Q199</f>
        <v>NO CUMPLE</v>
      </c>
      <c r="Q199" s="6">
        <f>+IF(P199="NO OFERTADO",0,IF(P199="NO CUMPLE EV TECNICA",0,IF(P199="NO CUMPLE",0,IF(P199="CUMPLE",('PRECIOS UNITARIOS'!$BB199*500)/O199))))</f>
        <v>0</v>
      </c>
      <c r="R199" s="5" t="str">
        <f>+'PRECIOS UNITARIOS'!P199</f>
        <v/>
      </c>
      <c r="S199" s="5" t="str">
        <f>+'EV PRECIO REFERENCIA'!T199</f>
        <v>NO CUMPLE</v>
      </c>
      <c r="T199" s="6">
        <f>+IF(S199="NO OFERTADO",0,IF(S199="NO CUMPLE EV TECNICA",0,IF(S199="NO CUMPLE",0,IF(S199="CUMPLE",('PRECIOS UNITARIOS'!$BB199*500)/R199))))</f>
        <v>0</v>
      </c>
      <c r="U199" s="6" t="str">
        <f>+'EV PRECIO REFERENCIA'!U199</f>
        <v/>
      </c>
      <c r="V199" s="5" t="str">
        <f>+'EV PRECIO REFERENCIA'!W199</f>
        <v>NO CUMPLE</v>
      </c>
      <c r="W199" s="6">
        <f>+IF(V199="NO OFERTADO",0,IF(V199="NO CUMPLE EV TECNICA",0,IF(V199="NO CUMPLE",0,IF(V199="CUMPLE",('PRECIOS UNITARIOS'!$BB199*500)/U199))))</f>
        <v>0</v>
      </c>
      <c r="X199" s="6" t="str">
        <f>+'EV PRECIO REFERENCIA'!X199</f>
        <v/>
      </c>
      <c r="Y199" s="5" t="str">
        <f>+'EV PRECIO REFERENCIA'!Z199</f>
        <v>NO CUMPLE</v>
      </c>
      <c r="Z199" s="6">
        <f>+IF(Y199="NO OFERTADO",0,IF(Y199="NO CUMPLE EV TECNICA",0,IF(Y199="NO CUMPLE",0,IF(Y199="CUMPLE",('PRECIOS UNITARIOS'!$BB199*500)/X199))))</f>
        <v>0</v>
      </c>
      <c r="AA199" s="260" t="str">
        <f>+'PRECIOS UNITARIOS'!X199</f>
        <v/>
      </c>
      <c r="AB199" s="5" t="str">
        <f>+'EV PRECIO REFERENCIA'!AF199</f>
        <v>NO CUMPLE</v>
      </c>
      <c r="AC199" s="6">
        <f>+IF(AB199="NO OFERTADO",0,IF(AB199="NO CUMPLE EV TECNICA",0,IF(AB199="NO CUMPLE",0,IF(AB199="CUMPLE",('PRECIOS UNITARIOS'!$BB199*500)/AA199))))</f>
        <v>0</v>
      </c>
      <c r="AD199" s="5" t="str">
        <f>+'PRECIOS UNITARIOS'!Z199</f>
        <v/>
      </c>
      <c r="AE199" s="5" t="str">
        <f>+'EV PRECIO REFERENCIA'!AI199</f>
        <v>NO CUMPLE</v>
      </c>
      <c r="AF199" s="6">
        <f>+IF(AE199="NO OFERTADO",0,IF(AE199="NO CUMPLE EV TECNICA",0,IF(AE199="NO CUMPLE",0,IF(AE199="CUMPLE",('PRECIOS UNITARIOS'!$BB199*500)/AD199))))</f>
        <v>0</v>
      </c>
      <c r="AG199" s="5" t="str">
        <f>+'PRECIOS UNITARIOS'!AB199</f>
        <v/>
      </c>
      <c r="AH199" s="5" t="str">
        <f>+'EV PRECIO REFERENCIA'!AL199</f>
        <v>NO CUMPLE</v>
      </c>
      <c r="AI199" s="6">
        <f>+IF(AH199="NO OFERTADO",0,IF(AH199="NO CUMPLE EV TECNICA",0,IF(AH199="NO CUMPLE",0,IF(AH199="CUMPLE",('PRECIOS UNITARIOS'!$BB199*500)/AG199))))</f>
        <v>0</v>
      </c>
      <c r="AJ199" s="5" t="str">
        <f>+'PRECIOS UNITARIOS'!AD199</f>
        <v/>
      </c>
      <c r="AK199" s="5" t="str">
        <f>+'EV PRECIO REFERENCIA'!AO199</f>
        <v>NO CUMPLE</v>
      </c>
      <c r="AL199" s="6">
        <f>+IF(AK199="NO OFERTADO",0,IF(AK199="NO CUMPLE EV TECNICA",0,IF(AK199="NO CUMPLE",0,IF(AK199="CUMPLE",('PRECIOS UNITARIOS'!$BB199*500)/AJ199))))</f>
        <v>0</v>
      </c>
      <c r="AM199" s="5" t="str">
        <f>+'PRECIOS UNITARIOS'!AF199</f>
        <v/>
      </c>
      <c r="AN199" s="5" t="str">
        <f>+'EV PRECIO REFERENCIA'!AR199</f>
        <v>NO CUMPLE</v>
      </c>
      <c r="AO199" s="6">
        <f>+IF(AN199="NO OFERTADO",0,IF(AN199="NO CUMPLE EV TECNICA",0,IF(AN199="NO CUMPLE",0,IF(AN199="CUMPLE",('PRECIOS UNITARIOS'!$BB199*500)/AM199))))</f>
        <v>0</v>
      </c>
      <c r="AP199" s="5" t="str">
        <f>+'PRECIOS UNITARIOS'!AH199</f>
        <v/>
      </c>
      <c r="AQ199" s="5" t="str">
        <f>+'EV PRECIO REFERENCIA'!AU199</f>
        <v>NO CUMPLE</v>
      </c>
      <c r="AR199" s="6">
        <f>+IF(AQ199="NO OFERTADO",0,IF(AQ199="NO CUMPLE EV TECNICA",0,IF(AQ199="NO CUMPLE",0,IF(AQ199="CUMPLE",('PRECIOS UNITARIOS'!$BB199*500)/AP199))))</f>
        <v>0</v>
      </c>
      <c r="AS199" s="5" t="str">
        <f>+'PRECIOS UNITARIOS'!AJ199</f>
        <v/>
      </c>
      <c r="AT199" s="5" t="str">
        <f>+'EV PRECIO REFERENCIA'!AX199</f>
        <v>NO CUMPLE</v>
      </c>
      <c r="AU199" s="6">
        <f>+IF(AT199="NO OFERTADO",0,IF(AT199="NO CUMPLE EV TECNICA",0,IF(AT199="NO CUMPLE",0,IF(AT199="CUMPLE",('PRECIOS UNITARIOS'!$BB199*500)/AS199))))</f>
        <v>0</v>
      </c>
      <c r="AV199" s="5" t="str">
        <f>+'EV PRECIO REFERENCIA'!AY199</f>
        <v/>
      </c>
      <c r="AW199" s="5" t="str">
        <f>+'EV PRECIO REFERENCIA'!BA199</f>
        <v>NO CUMPLE</v>
      </c>
      <c r="AX199" s="6">
        <f>+IF(AW199="NO OFERTADO",0,IF(AW199="NO CUMPLE EV TECNICA",0,IF(AW199="NO CUMPLE",0,IF(AW199="CUMPLE",('PRECIOS UNITARIOS'!$BB199*500)/AV199))))</f>
        <v>0</v>
      </c>
      <c r="AY199" s="5" t="str">
        <f>+'EV PRECIO REFERENCIA'!BB199</f>
        <v/>
      </c>
      <c r="AZ199" s="5" t="str">
        <f>+'EV PRECIO REFERENCIA'!BD199</f>
        <v>NO CUMPLE</v>
      </c>
      <c r="BA199" s="6">
        <f>+IF(AZ199="NO OFERTADO",0,IF(AZ199="NO CUMPLE EV TECNICA",0,IF(AZ199="NO CUMPLE",0,IF(AZ199="CUMPLE",('PRECIOS UNITARIOS'!$BB199*500)/AY199))))</f>
        <v>0</v>
      </c>
      <c r="BB199" s="5" t="str">
        <f>+'PRECIOS UNITARIOS'!AP199</f>
        <v/>
      </c>
      <c r="BC199" s="5" t="str">
        <f>+'EV PRECIO REFERENCIA'!BG199</f>
        <v>NO CUMPLE</v>
      </c>
      <c r="BD199" s="6">
        <f>+IF(BC199="NO OFERTADO",0,IF(BC199="NO CUMPLE EV TECNICA",0,IF(BC199="NO CUMPLE",0,IF(BC199="CUMPLE",('PRECIOS UNITARIOS'!$BB199*500)/BB199))))</f>
        <v>0</v>
      </c>
      <c r="BE199" s="5" t="str">
        <f>+'PRECIOS UNITARIOS'!AR199</f>
        <v/>
      </c>
      <c r="BF199" s="5" t="str">
        <f>+'EV PRECIO REFERENCIA'!BJ199</f>
        <v>NO CUMPLE</v>
      </c>
      <c r="BG199" s="6">
        <f>+IF(BF199="NO OFERTADO",0,IF(BF199="NO CUMPLE EV TECNICA",0,IF(BF199="NO CUMPLE",0,IF(BF199="CUMPLE",('PRECIOS UNITARIOS'!$BB199*500)/BE199))))</f>
        <v>0</v>
      </c>
      <c r="BH199" s="5" t="str">
        <f>+'EV PRECIO REFERENCIA'!BK199</f>
        <v/>
      </c>
      <c r="BI199" s="5" t="str">
        <f>+'EV PRECIO REFERENCIA'!BM199</f>
        <v>NO CUMPLE</v>
      </c>
      <c r="BJ199" s="6">
        <f>+IF(BI199="NO OFERTADO",0,IF(BI199="NO CUMPLE EV TECNICA",0,IF(BI199="NO CUMPLE",0,IF(BI199="CUMPLE",('PRECIOS UNITARIOS'!$BB199*500)/BH199))))</f>
        <v>0</v>
      </c>
      <c r="BK199" s="5" t="str">
        <f>+'EV PRECIO REFERENCIA'!BQ199</f>
        <v/>
      </c>
      <c r="BL199" s="5" t="str">
        <f>+'EV PRECIO REFERENCIA'!BS199</f>
        <v>NO CUMPLE</v>
      </c>
      <c r="BM199" s="6">
        <f>+IF(BL199="NO OFERTADO",0,IF(BL199="NO CUMPLE EV TECNICA",0,IF(BL199="NO CUMPLE",0,IF(BL199="CUMPLE",('PRECIOS UNITARIOS'!$BB199*500)/BK199))))</f>
        <v>0</v>
      </c>
      <c r="BN199" s="5" t="str">
        <f>+'PRECIOS UNITARIOS'!AX199</f>
        <v/>
      </c>
      <c r="BO199" s="5" t="str">
        <f>+'EV PRECIO REFERENCIA'!BV199</f>
        <v>NO CUMPLE</v>
      </c>
      <c r="BP199" s="6">
        <f>+IF(BO199="NO OFERTADO",0,IF(BO199="NO CUMPLE EV TECNICA",0,IF(BO199="NO CUMPLE",0,IF(BO199="CUMPLE",('PRECIOS UNITARIOS'!$BB199*500)/BN199))))</f>
        <v>0</v>
      </c>
      <c r="BQ199" s="6">
        <f t="shared" si="19"/>
        <v>0</v>
      </c>
      <c r="BR199" s="6" t="s">
        <v>847</v>
      </c>
      <c r="BS199" s="6">
        <v>0</v>
      </c>
      <c r="BT199" s="6" t="s">
        <v>847</v>
      </c>
      <c r="BU199" s="6">
        <v>0</v>
      </c>
      <c r="BV199" s="6" t="s">
        <v>847</v>
      </c>
      <c r="BW199" s="154" t="s">
        <v>823</v>
      </c>
      <c r="BX199" s="3" t="s">
        <v>569</v>
      </c>
    </row>
    <row r="200" spans="1:76" ht="51" x14ac:dyDescent="0.2">
      <c r="A200" s="18">
        <f t="shared" si="18"/>
        <v>191</v>
      </c>
      <c r="B200" s="22" t="str">
        <f>VLOOKUP(A200,'PRECIOS UNITARIOS'!A200:B531,2,0)</f>
        <v>DM2304</v>
      </c>
      <c r="C200" s="135" t="str">
        <f>VLOOKUP(A200,'PRECIOS UNITARIOS'!A200:C531,3,0)</f>
        <v>ELECTRODO PARCHE DESECHABLE EXTERNO PARA MARCAPASOS ADULTO PARA DESFIBRILADOR MARCA EQUIPO NIHON KODHEN MODELO TEC 5531 E</v>
      </c>
      <c r="D200" s="18">
        <f>VLOOKUP(A200,'PRECIOS UNITARIOS'!A200:D531,4,0)</f>
        <v>1</v>
      </c>
      <c r="E200" s="23" t="str">
        <f>VLOOKUP(A200,'PRECIOS UNITARIOS'!A200:E531,5,0)</f>
        <v>UN</v>
      </c>
      <c r="F200" s="23">
        <f>VLOOKUP(A200,'PRECIOS UNITARIOS'!A200:F531,6,0)</f>
        <v>173449.16399999999</v>
      </c>
      <c r="G200" s="23">
        <f>VLOOKUP(A200,'PRECIOS UNITARIOS'!A200:G531,7,0)</f>
        <v>1</v>
      </c>
      <c r="H200" s="23">
        <f t="shared" si="20"/>
        <v>173449.16399999999</v>
      </c>
      <c r="I200" s="5" t="str">
        <f>+'EV PRECIO REFERENCIA'!I200</f>
        <v/>
      </c>
      <c r="J200" s="5" t="str">
        <f>+'EV PRECIO REFERENCIA'!K200</f>
        <v>NO CUMPLE</v>
      </c>
      <c r="K200" s="6">
        <f>+IF(J200="NO OFERTADO",0,IF(J200="NO CUMPLE EV TECNICA",0,IF(J200="NO CUMPLE",0,IF(J200="CUMPLE",('PRECIOS UNITARIOS'!$BB200*500)/I200))))</f>
        <v>0</v>
      </c>
      <c r="L200" s="5" t="str">
        <f>+'EV PRECIO REFERENCIA'!L200</f>
        <v/>
      </c>
      <c r="M200" s="5" t="str">
        <f>+'EV PRECIO REFERENCIA'!N200</f>
        <v>NO CUMPLE</v>
      </c>
      <c r="N200" s="6">
        <f>+IF(M200="NO OFERTADO",0,IF(M200="NO CUMPLE EV TECNICA",0,IF(M200="NO CUMPLE",0,IF(M200="CUMPLE",('PRECIOS UNITARIOS'!$BB200*500)/L200))))</f>
        <v>0</v>
      </c>
      <c r="O200" s="5" t="str">
        <f>+'PRECIOS UNITARIOS'!N200</f>
        <v/>
      </c>
      <c r="P200" s="5" t="str">
        <f>+'EV PRECIO REFERENCIA'!Q200</f>
        <v>NO CUMPLE</v>
      </c>
      <c r="Q200" s="6">
        <f>+IF(P200="NO OFERTADO",0,IF(P200="NO CUMPLE EV TECNICA",0,IF(P200="NO CUMPLE",0,IF(P200="CUMPLE",('PRECIOS UNITARIOS'!$BB200*500)/O200))))</f>
        <v>0</v>
      </c>
      <c r="R200" s="5" t="str">
        <f>+'PRECIOS UNITARIOS'!P200</f>
        <v/>
      </c>
      <c r="S200" s="5" t="str">
        <f>+'EV PRECIO REFERENCIA'!T200</f>
        <v>NO CUMPLE</v>
      </c>
      <c r="T200" s="6">
        <f>+IF(S200="NO OFERTADO",0,IF(S200="NO CUMPLE EV TECNICA",0,IF(S200="NO CUMPLE",0,IF(S200="CUMPLE",('PRECIOS UNITARIOS'!$BB200*500)/R200))))</f>
        <v>0</v>
      </c>
      <c r="U200" s="6" t="str">
        <f>+'EV PRECIO REFERENCIA'!U200</f>
        <v/>
      </c>
      <c r="V200" s="5" t="str">
        <f>+'EV PRECIO REFERENCIA'!W200</f>
        <v>NO CUMPLE</v>
      </c>
      <c r="W200" s="6">
        <f>+IF(V200="NO OFERTADO",0,IF(V200="NO CUMPLE EV TECNICA",0,IF(V200="NO CUMPLE",0,IF(V200="CUMPLE",('PRECIOS UNITARIOS'!$BB200*500)/U200))))</f>
        <v>0</v>
      </c>
      <c r="X200" s="6" t="str">
        <f>+'EV PRECIO REFERENCIA'!X200</f>
        <v/>
      </c>
      <c r="Y200" s="5" t="str">
        <f>+'EV PRECIO REFERENCIA'!Z200</f>
        <v>NO CUMPLE</v>
      </c>
      <c r="Z200" s="6">
        <f>+IF(Y200="NO OFERTADO",0,IF(Y200="NO CUMPLE EV TECNICA",0,IF(Y200="NO CUMPLE",0,IF(Y200="CUMPLE",('PRECIOS UNITARIOS'!$BB200*500)/X200))))</f>
        <v>0</v>
      </c>
      <c r="AA200" s="260" t="str">
        <f>+'PRECIOS UNITARIOS'!X200</f>
        <v/>
      </c>
      <c r="AB200" s="5" t="str">
        <f>+'EV PRECIO REFERENCIA'!AF200</f>
        <v>NO CUMPLE</v>
      </c>
      <c r="AC200" s="6">
        <f>+IF(AB200="NO OFERTADO",0,IF(AB200="NO CUMPLE EV TECNICA",0,IF(AB200="NO CUMPLE",0,IF(AB200="CUMPLE",('PRECIOS UNITARIOS'!$BB200*500)/AA200))))</f>
        <v>0</v>
      </c>
      <c r="AD200" s="5" t="str">
        <f>+'PRECIOS UNITARIOS'!Z200</f>
        <v/>
      </c>
      <c r="AE200" s="5" t="str">
        <f>+'EV PRECIO REFERENCIA'!AI200</f>
        <v>NO CUMPLE</v>
      </c>
      <c r="AF200" s="6">
        <f>+IF(AE200="NO OFERTADO",0,IF(AE200="NO CUMPLE EV TECNICA",0,IF(AE200="NO CUMPLE",0,IF(AE200="CUMPLE",('PRECIOS UNITARIOS'!$BB200*500)/AD200))))</f>
        <v>0</v>
      </c>
      <c r="AG200" s="5" t="str">
        <f>+'PRECIOS UNITARIOS'!AB200</f>
        <v/>
      </c>
      <c r="AH200" s="5" t="str">
        <f>+'EV PRECIO REFERENCIA'!AL200</f>
        <v>NO CUMPLE</v>
      </c>
      <c r="AI200" s="6">
        <f>+IF(AH200="NO OFERTADO",0,IF(AH200="NO CUMPLE EV TECNICA",0,IF(AH200="NO CUMPLE",0,IF(AH200="CUMPLE",('PRECIOS UNITARIOS'!$BB200*500)/AG200))))</f>
        <v>0</v>
      </c>
      <c r="AJ200" s="5" t="str">
        <f>+'PRECIOS UNITARIOS'!AD200</f>
        <v/>
      </c>
      <c r="AK200" s="5" t="str">
        <f>+'EV PRECIO REFERENCIA'!AO200</f>
        <v>NO CUMPLE</v>
      </c>
      <c r="AL200" s="6">
        <f>+IF(AK200="NO OFERTADO",0,IF(AK200="NO CUMPLE EV TECNICA",0,IF(AK200="NO CUMPLE",0,IF(AK200="CUMPLE",('PRECIOS UNITARIOS'!$BB200*500)/AJ200))))</f>
        <v>0</v>
      </c>
      <c r="AM200" s="5" t="str">
        <f>+'PRECIOS UNITARIOS'!AF200</f>
        <v/>
      </c>
      <c r="AN200" s="5" t="str">
        <f>+'EV PRECIO REFERENCIA'!AR200</f>
        <v>NO CUMPLE</v>
      </c>
      <c r="AO200" s="6">
        <f>+IF(AN200="NO OFERTADO",0,IF(AN200="NO CUMPLE EV TECNICA",0,IF(AN200="NO CUMPLE",0,IF(AN200="CUMPLE",('PRECIOS UNITARIOS'!$BB200*500)/AM200))))</f>
        <v>0</v>
      </c>
      <c r="AP200" s="5" t="str">
        <f>+'PRECIOS UNITARIOS'!AH200</f>
        <v/>
      </c>
      <c r="AQ200" s="5" t="str">
        <f>+'EV PRECIO REFERENCIA'!AU200</f>
        <v>NO CUMPLE</v>
      </c>
      <c r="AR200" s="6">
        <f>+IF(AQ200="NO OFERTADO",0,IF(AQ200="NO CUMPLE EV TECNICA",0,IF(AQ200="NO CUMPLE",0,IF(AQ200="CUMPLE",('PRECIOS UNITARIOS'!$BB200*500)/AP200))))</f>
        <v>0</v>
      </c>
      <c r="AS200" s="5" t="str">
        <f>+'PRECIOS UNITARIOS'!AJ200</f>
        <v/>
      </c>
      <c r="AT200" s="5" t="str">
        <f>+'EV PRECIO REFERENCIA'!AX200</f>
        <v>NO CUMPLE</v>
      </c>
      <c r="AU200" s="6">
        <f>+IF(AT200="NO OFERTADO",0,IF(AT200="NO CUMPLE EV TECNICA",0,IF(AT200="NO CUMPLE",0,IF(AT200="CUMPLE",('PRECIOS UNITARIOS'!$BB200*500)/AS200))))</f>
        <v>0</v>
      </c>
      <c r="AV200" s="5" t="str">
        <f>+'EV PRECIO REFERENCIA'!AY200</f>
        <v/>
      </c>
      <c r="AW200" s="5" t="str">
        <f>+'EV PRECIO REFERENCIA'!BA200</f>
        <v>NO CUMPLE</v>
      </c>
      <c r="AX200" s="6">
        <f>+IF(AW200="NO OFERTADO",0,IF(AW200="NO CUMPLE EV TECNICA",0,IF(AW200="NO CUMPLE",0,IF(AW200="CUMPLE",('PRECIOS UNITARIOS'!$BB200*500)/AV200))))</f>
        <v>0</v>
      </c>
      <c r="AY200" s="5" t="str">
        <f>+'EV PRECIO REFERENCIA'!BB200</f>
        <v/>
      </c>
      <c r="AZ200" s="5" t="str">
        <f>+'EV PRECIO REFERENCIA'!BD200</f>
        <v>NO CUMPLE</v>
      </c>
      <c r="BA200" s="6">
        <f>+IF(AZ200="NO OFERTADO",0,IF(AZ200="NO CUMPLE EV TECNICA",0,IF(AZ200="NO CUMPLE",0,IF(AZ200="CUMPLE",('PRECIOS UNITARIOS'!$BB200*500)/AY200))))</f>
        <v>0</v>
      </c>
      <c r="BB200" s="5" t="str">
        <f>+'PRECIOS UNITARIOS'!AP200</f>
        <v/>
      </c>
      <c r="BC200" s="5" t="str">
        <f>+'EV PRECIO REFERENCIA'!BG200</f>
        <v>NO CUMPLE</v>
      </c>
      <c r="BD200" s="6">
        <f>+IF(BC200="NO OFERTADO",0,IF(BC200="NO CUMPLE EV TECNICA",0,IF(BC200="NO CUMPLE",0,IF(BC200="CUMPLE",('PRECIOS UNITARIOS'!$BB200*500)/BB200))))</f>
        <v>0</v>
      </c>
      <c r="BE200" s="5" t="str">
        <f>+'PRECIOS UNITARIOS'!AR200</f>
        <v/>
      </c>
      <c r="BF200" s="5" t="str">
        <f>+'EV PRECIO REFERENCIA'!BJ200</f>
        <v>NO CUMPLE</v>
      </c>
      <c r="BG200" s="6">
        <f>+IF(BF200="NO OFERTADO",0,IF(BF200="NO CUMPLE EV TECNICA",0,IF(BF200="NO CUMPLE",0,IF(BF200="CUMPLE",('PRECIOS UNITARIOS'!$BB200*500)/BE200))))</f>
        <v>0</v>
      </c>
      <c r="BH200" s="5" t="str">
        <f>+'EV PRECIO REFERENCIA'!BK200</f>
        <v/>
      </c>
      <c r="BI200" s="5" t="str">
        <f>+'EV PRECIO REFERENCIA'!BM200</f>
        <v>NO CUMPLE</v>
      </c>
      <c r="BJ200" s="6">
        <f>+IF(BI200="NO OFERTADO",0,IF(BI200="NO CUMPLE EV TECNICA",0,IF(BI200="NO CUMPLE",0,IF(BI200="CUMPLE",('PRECIOS UNITARIOS'!$BB200*500)/BH200))))</f>
        <v>0</v>
      </c>
      <c r="BK200" s="5" t="str">
        <f>+'EV PRECIO REFERENCIA'!BQ200</f>
        <v/>
      </c>
      <c r="BL200" s="5" t="str">
        <f>+'EV PRECIO REFERENCIA'!BS200</f>
        <v>NO CUMPLE</v>
      </c>
      <c r="BM200" s="6">
        <f>+IF(BL200="NO OFERTADO",0,IF(BL200="NO CUMPLE EV TECNICA",0,IF(BL200="NO CUMPLE",0,IF(BL200="CUMPLE",('PRECIOS UNITARIOS'!$BB200*500)/BK200))))</f>
        <v>0</v>
      </c>
      <c r="BN200" s="5" t="str">
        <f>+'PRECIOS UNITARIOS'!AX200</f>
        <v/>
      </c>
      <c r="BO200" s="5" t="str">
        <f>+'EV PRECIO REFERENCIA'!BV200</f>
        <v>NO CUMPLE</v>
      </c>
      <c r="BP200" s="6">
        <f>+IF(BO200="NO OFERTADO",0,IF(BO200="NO CUMPLE EV TECNICA",0,IF(BO200="NO CUMPLE",0,IF(BO200="CUMPLE",('PRECIOS UNITARIOS'!$BB200*500)/BN200))))</f>
        <v>0</v>
      </c>
      <c r="BQ200" s="6">
        <f t="shared" si="19"/>
        <v>0</v>
      </c>
      <c r="BR200" s="6" t="s">
        <v>1066</v>
      </c>
      <c r="BS200" s="6">
        <v>0</v>
      </c>
      <c r="BT200" s="6" t="s">
        <v>847</v>
      </c>
      <c r="BU200" s="6">
        <v>0</v>
      </c>
      <c r="BV200" s="6" t="s">
        <v>847</v>
      </c>
      <c r="BW200" s="154" t="s">
        <v>823</v>
      </c>
      <c r="BX200" s="3" t="s">
        <v>570</v>
      </c>
    </row>
    <row r="201" spans="1:76" ht="38.25" x14ac:dyDescent="0.2">
      <c r="A201" s="18">
        <f t="shared" si="18"/>
        <v>192</v>
      </c>
      <c r="B201" s="22" t="str">
        <f>VLOOKUP(A201,'PRECIOS UNITARIOS'!A201:B532,2,0)</f>
        <v>DM2633</v>
      </c>
      <c r="C201" s="135" t="str">
        <f>VLOOKUP(A201,'PRECIOS UNITARIOS'!A201:C532,3,0)</f>
        <v>ELECTRODOS PARA DESFIBRILACION ADULTO MINDAY BENEHEART D1-D2-D3-D5-D6</v>
      </c>
      <c r="D201" s="18">
        <f>VLOOKUP(A201,'PRECIOS UNITARIOS'!A201:D532,4,0)</f>
        <v>1</v>
      </c>
      <c r="E201" s="23" t="str">
        <f>VLOOKUP(A201,'PRECIOS UNITARIOS'!A201:E532,5,0)</f>
        <v>UN</v>
      </c>
      <c r="F201" s="23">
        <f>VLOOKUP(A201,'PRECIOS UNITARIOS'!A201:F532,6,0)</f>
        <v>364140</v>
      </c>
      <c r="G201" s="23">
        <f>VLOOKUP(A201,'PRECIOS UNITARIOS'!A201:G532,7,0)</f>
        <v>1</v>
      </c>
      <c r="H201" s="23">
        <f t="shared" si="20"/>
        <v>364140</v>
      </c>
      <c r="I201" s="5" t="str">
        <f>+'EV PRECIO REFERENCIA'!I201</f>
        <v/>
      </c>
      <c r="J201" s="5" t="str">
        <f>+'EV PRECIO REFERENCIA'!K201</f>
        <v>NO CUMPLE</v>
      </c>
      <c r="K201" s="6">
        <f>+IF(J201="NO OFERTADO",0,IF(J201="NO CUMPLE EV TECNICA",0,IF(J201="NO CUMPLE",0,IF(J201="CUMPLE",('PRECIOS UNITARIOS'!$BB201*500)/I201))))</f>
        <v>0</v>
      </c>
      <c r="L201" s="5" t="str">
        <f>+'EV PRECIO REFERENCIA'!L201</f>
        <v/>
      </c>
      <c r="M201" s="5" t="str">
        <f>+'EV PRECIO REFERENCIA'!N201</f>
        <v>NO CUMPLE</v>
      </c>
      <c r="N201" s="6">
        <f>+IF(M201="NO OFERTADO",0,IF(M201="NO CUMPLE EV TECNICA",0,IF(M201="NO CUMPLE",0,IF(M201="CUMPLE",('PRECIOS UNITARIOS'!$BB201*500)/L201))))</f>
        <v>0</v>
      </c>
      <c r="O201" s="5" t="str">
        <f>+'PRECIOS UNITARIOS'!N201</f>
        <v/>
      </c>
      <c r="P201" s="5" t="str">
        <f>+'EV PRECIO REFERENCIA'!Q201</f>
        <v>NO CUMPLE</v>
      </c>
      <c r="Q201" s="6">
        <f>+IF(P201="NO OFERTADO",0,IF(P201="NO CUMPLE EV TECNICA",0,IF(P201="NO CUMPLE",0,IF(P201="CUMPLE",('PRECIOS UNITARIOS'!$BB201*500)/O201))))</f>
        <v>0</v>
      </c>
      <c r="R201" s="5" t="str">
        <f>+'PRECIOS UNITARIOS'!P201</f>
        <v/>
      </c>
      <c r="S201" s="5" t="str">
        <f>+'EV PRECIO REFERENCIA'!T201</f>
        <v>NO CUMPLE</v>
      </c>
      <c r="T201" s="6">
        <f>+IF(S201="NO OFERTADO",0,IF(S201="NO CUMPLE EV TECNICA",0,IF(S201="NO CUMPLE",0,IF(S201="CUMPLE",('PRECIOS UNITARIOS'!$BB201*500)/R201))))</f>
        <v>0</v>
      </c>
      <c r="U201" s="6" t="str">
        <f>+'EV PRECIO REFERENCIA'!U201</f>
        <v/>
      </c>
      <c r="V201" s="5" t="str">
        <f>+'EV PRECIO REFERENCIA'!W201</f>
        <v>NO CUMPLE</v>
      </c>
      <c r="W201" s="6">
        <f>+IF(V201="NO OFERTADO",0,IF(V201="NO CUMPLE EV TECNICA",0,IF(V201="NO CUMPLE",0,IF(V201="CUMPLE",('PRECIOS UNITARIOS'!$BB201*500)/U201))))</f>
        <v>0</v>
      </c>
      <c r="X201" s="6" t="str">
        <f>+'EV PRECIO REFERENCIA'!X201</f>
        <v/>
      </c>
      <c r="Y201" s="5" t="str">
        <f>+'EV PRECIO REFERENCIA'!Z201</f>
        <v>NO CUMPLE</v>
      </c>
      <c r="Z201" s="6">
        <f>+IF(Y201="NO OFERTADO",0,IF(Y201="NO CUMPLE EV TECNICA",0,IF(Y201="NO CUMPLE",0,IF(Y201="CUMPLE",('PRECIOS UNITARIOS'!$BB201*500)/X201))))</f>
        <v>0</v>
      </c>
      <c r="AA201" s="260" t="str">
        <f>+'PRECIOS UNITARIOS'!X201</f>
        <v/>
      </c>
      <c r="AB201" s="5" t="str">
        <f>+'EV PRECIO REFERENCIA'!AF201</f>
        <v>NO CUMPLE</v>
      </c>
      <c r="AC201" s="6">
        <f>+IF(AB201="NO OFERTADO",0,IF(AB201="NO CUMPLE EV TECNICA",0,IF(AB201="NO CUMPLE",0,IF(AB201="CUMPLE",('PRECIOS UNITARIOS'!$BB201*500)/AA201))))</f>
        <v>0</v>
      </c>
      <c r="AD201" s="5" t="str">
        <f>+'PRECIOS UNITARIOS'!Z201</f>
        <v/>
      </c>
      <c r="AE201" s="5" t="str">
        <f>+'EV PRECIO REFERENCIA'!AI201</f>
        <v>NO CUMPLE</v>
      </c>
      <c r="AF201" s="6">
        <f>+IF(AE201="NO OFERTADO",0,IF(AE201="NO CUMPLE EV TECNICA",0,IF(AE201="NO CUMPLE",0,IF(AE201="CUMPLE",('PRECIOS UNITARIOS'!$BB201*500)/AD201))))</f>
        <v>0</v>
      </c>
      <c r="AG201" s="5" t="str">
        <f>+'PRECIOS UNITARIOS'!AB201</f>
        <v/>
      </c>
      <c r="AH201" s="5" t="str">
        <f>+'EV PRECIO REFERENCIA'!AL201</f>
        <v>NO CUMPLE</v>
      </c>
      <c r="AI201" s="6">
        <f>+IF(AH201="NO OFERTADO",0,IF(AH201="NO CUMPLE EV TECNICA",0,IF(AH201="NO CUMPLE",0,IF(AH201="CUMPLE",('PRECIOS UNITARIOS'!$BB201*500)/AG201))))</f>
        <v>0</v>
      </c>
      <c r="AJ201" s="5" t="str">
        <f>+'PRECIOS UNITARIOS'!AD201</f>
        <v/>
      </c>
      <c r="AK201" s="5" t="str">
        <f>+'EV PRECIO REFERENCIA'!AO201</f>
        <v>NO CUMPLE</v>
      </c>
      <c r="AL201" s="6">
        <f>+IF(AK201="NO OFERTADO",0,IF(AK201="NO CUMPLE EV TECNICA",0,IF(AK201="NO CUMPLE",0,IF(AK201="CUMPLE",('PRECIOS UNITARIOS'!$BB201*500)/AJ201))))</f>
        <v>0</v>
      </c>
      <c r="AM201" s="5" t="str">
        <f>+'PRECIOS UNITARIOS'!AF201</f>
        <v/>
      </c>
      <c r="AN201" s="5" t="str">
        <f>+'EV PRECIO REFERENCIA'!AR201</f>
        <v>NO CUMPLE</v>
      </c>
      <c r="AO201" s="6">
        <f>+IF(AN201="NO OFERTADO",0,IF(AN201="NO CUMPLE EV TECNICA",0,IF(AN201="NO CUMPLE",0,IF(AN201="CUMPLE",('PRECIOS UNITARIOS'!$BB201*500)/AM201))))</f>
        <v>0</v>
      </c>
      <c r="AP201" s="5" t="str">
        <f>+'PRECIOS UNITARIOS'!AH201</f>
        <v/>
      </c>
      <c r="AQ201" s="5" t="str">
        <f>+'EV PRECIO REFERENCIA'!AU201</f>
        <v>NO CUMPLE</v>
      </c>
      <c r="AR201" s="6">
        <f>+IF(AQ201="NO OFERTADO",0,IF(AQ201="NO CUMPLE EV TECNICA",0,IF(AQ201="NO CUMPLE",0,IF(AQ201="CUMPLE",('PRECIOS UNITARIOS'!$BB201*500)/AP201))))</f>
        <v>0</v>
      </c>
      <c r="AS201" s="5">
        <f>+'PRECIOS UNITARIOS'!AJ201</f>
        <v>332486</v>
      </c>
      <c r="AT201" s="5" t="str">
        <f>+'EV PRECIO REFERENCIA'!AX201</f>
        <v>CUMPLE</v>
      </c>
      <c r="AU201" s="6">
        <f>+IF(AT201="NO OFERTADO",0,IF(AT201="NO CUMPLE EV TECNICA",0,IF(AT201="NO CUMPLE",0,IF(AT201="CUMPLE",('PRECIOS UNITARIOS'!$BB201*500)/AS201))))</f>
        <v>485.12719332543332</v>
      </c>
      <c r="AV201" s="5" t="str">
        <f>+'EV PRECIO REFERENCIA'!AY201</f>
        <v/>
      </c>
      <c r="AW201" s="5" t="str">
        <f>+'EV PRECIO REFERENCIA'!BA201</f>
        <v>NO CUMPLE</v>
      </c>
      <c r="AX201" s="6">
        <f>+IF(AW201="NO OFERTADO",0,IF(AW201="NO CUMPLE EV TECNICA",0,IF(AW201="NO CUMPLE",0,IF(AW201="CUMPLE",('PRECIOS UNITARIOS'!$BB201*500)/AV201))))</f>
        <v>0</v>
      </c>
      <c r="AY201" s="5">
        <f>+'EV PRECIO REFERENCIA'!BB201</f>
        <v>322596.00000000006</v>
      </c>
      <c r="AZ201" s="5" t="str">
        <f>+'EV PRECIO REFERENCIA'!BD201</f>
        <v>CUMPLE</v>
      </c>
      <c r="BA201" s="6">
        <f>+IF(AZ201="NO OFERTADO",0,IF(AZ201="NO CUMPLE EV TECNICA",0,IF(AZ201="NO CUMPLE",0,IF(AZ201="CUMPLE",('PRECIOS UNITARIOS'!$BB201*500)/AY201))))</f>
        <v>500</v>
      </c>
      <c r="BB201" s="5" t="str">
        <f>+'PRECIOS UNITARIOS'!AP201</f>
        <v/>
      </c>
      <c r="BC201" s="5" t="str">
        <f>+'EV PRECIO REFERENCIA'!BG201</f>
        <v>NO CUMPLE</v>
      </c>
      <c r="BD201" s="6">
        <f>+IF(BC201="NO OFERTADO",0,IF(BC201="NO CUMPLE EV TECNICA",0,IF(BC201="NO CUMPLE",0,IF(BC201="CUMPLE",('PRECIOS UNITARIOS'!$BB201*500)/BB201))))</f>
        <v>0</v>
      </c>
      <c r="BE201" s="5" t="str">
        <f>+'PRECIOS UNITARIOS'!AR201</f>
        <v/>
      </c>
      <c r="BF201" s="5" t="str">
        <f>+'EV PRECIO REFERENCIA'!BJ201</f>
        <v>NO CUMPLE</v>
      </c>
      <c r="BG201" s="6">
        <f>+IF(BF201="NO OFERTADO",0,IF(BF201="NO CUMPLE EV TECNICA",0,IF(BF201="NO CUMPLE",0,IF(BF201="CUMPLE",('PRECIOS UNITARIOS'!$BB201*500)/BE201))))</f>
        <v>0</v>
      </c>
      <c r="BH201" s="5" t="str">
        <f>+'EV PRECIO REFERENCIA'!BK201</f>
        <v/>
      </c>
      <c r="BI201" s="5" t="str">
        <f>+'EV PRECIO REFERENCIA'!BM201</f>
        <v>NO CUMPLE</v>
      </c>
      <c r="BJ201" s="6">
        <f>+IF(BI201="NO OFERTADO",0,IF(BI201="NO CUMPLE EV TECNICA",0,IF(BI201="NO CUMPLE",0,IF(BI201="CUMPLE",('PRECIOS UNITARIOS'!$BB201*500)/BH201))))</f>
        <v>0</v>
      </c>
      <c r="BK201" s="5" t="str">
        <f>+'EV PRECIO REFERENCIA'!BQ201</f>
        <v/>
      </c>
      <c r="BL201" s="5" t="str">
        <f>+'EV PRECIO REFERENCIA'!BS201</f>
        <v>NO CUMPLE</v>
      </c>
      <c r="BM201" s="6">
        <f>+IF(BL201="NO OFERTADO",0,IF(BL201="NO CUMPLE EV TECNICA",0,IF(BL201="NO CUMPLE",0,IF(BL201="CUMPLE",('PRECIOS UNITARIOS'!$BB201*500)/BK201))))</f>
        <v>0</v>
      </c>
      <c r="BN201" s="5" t="str">
        <f>+'PRECIOS UNITARIOS'!AX201</f>
        <v/>
      </c>
      <c r="BO201" s="5" t="str">
        <f>+'EV PRECIO REFERENCIA'!BV201</f>
        <v>NO CUMPLE</v>
      </c>
      <c r="BP201" s="6">
        <f>+IF(BO201="NO OFERTADO",0,IF(BO201="NO CUMPLE EV TECNICA",0,IF(BO201="NO CUMPLE",0,IF(BO201="CUMPLE",('PRECIOS UNITARIOS'!$BB201*500)/BN201))))</f>
        <v>0</v>
      </c>
      <c r="BQ201" s="6">
        <f t="shared" si="19"/>
        <v>500</v>
      </c>
      <c r="BR201" s="6" t="s">
        <v>726</v>
      </c>
      <c r="BS201" s="6">
        <f>MAX($K201,$N201,$Q201,$T201,$AF201,$AI201,$AL201,$AO201,$AU201,$BD201,$BG201,$BP201,$AC201,$Z201,$W201,$BM201,)</f>
        <v>485.12719332543332</v>
      </c>
      <c r="BT201" s="6" t="s">
        <v>739</v>
      </c>
      <c r="BU201" s="6">
        <f>MAX($K201,$N201,$Q201,$T201,$AF201,$AI201,$AL201,$AO201,$BD201,$BG201,$BP201,$AC201,$Z201,$W201,$BM201,)</f>
        <v>0</v>
      </c>
      <c r="BV201" s="6" t="s">
        <v>1023</v>
      </c>
      <c r="BW201" s="154" t="str">
        <f>+BR201</f>
        <v>COMPANY MEDIQBOY OC S.A.S</v>
      </c>
      <c r="BX201" s="3" t="e">
        <v>#N/A</v>
      </c>
    </row>
    <row r="202" spans="1:76" ht="25.5" x14ac:dyDescent="0.2">
      <c r="A202" s="18">
        <f t="shared" si="18"/>
        <v>193</v>
      </c>
      <c r="B202" s="22" t="str">
        <f>VLOOKUP(A202,'PRECIOS UNITARIOS'!A202:B533,2,0)</f>
        <v>DM1691</v>
      </c>
      <c r="C202" s="135" t="str">
        <f>VLOOKUP(A202,'PRECIOS UNITARIOS'!A202:C533,3,0)</f>
        <v>FILTRO INCUBADORA</v>
      </c>
      <c r="D202" s="18">
        <f>VLOOKUP(A202,'PRECIOS UNITARIOS'!A202:D533,4,0)</f>
        <v>1</v>
      </c>
      <c r="E202" s="23" t="str">
        <f>VLOOKUP(A202,'PRECIOS UNITARIOS'!A202:E533,5,0)</f>
        <v>UN</v>
      </c>
      <c r="F202" s="23">
        <f>VLOOKUP(A202,'PRECIOS UNITARIOS'!A202:F533,6,0)</f>
        <v>35192.584000000003</v>
      </c>
      <c r="G202" s="23">
        <f>VLOOKUP(A202,'PRECIOS UNITARIOS'!A202:G533,7,0)</f>
        <v>1</v>
      </c>
      <c r="H202" s="23">
        <f t="shared" si="20"/>
        <v>35192.584000000003</v>
      </c>
      <c r="I202" s="5" t="str">
        <f>+'EV PRECIO REFERENCIA'!I202</f>
        <v/>
      </c>
      <c r="J202" s="5" t="str">
        <f>+'EV PRECIO REFERENCIA'!K202</f>
        <v>NO CUMPLE</v>
      </c>
      <c r="K202" s="6">
        <f>+IF(J202="NO OFERTADO",0,IF(J202="NO CUMPLE EV TECNICA",0,IF(J202="NO CUMPLE",0,IF(J202="CUMPLE",('PRECIOS UNITARIOS'!$BB202*500)/I202))))</f>
        <v>0</v>
      </c>
      <c r="L202" s="5" t="str">
        <f>+'EV PRECIO REFERENCIA'!L202</f>
        <v/>
      </c>
      <c r="M202" s="5" t="str">
        <f>+'EV PRECIO REFERENCIA'!N202</f>
        <v>NO CUMPLE</v>
      </c>
      <c r="N202" s="6">
        <f>+IF(M202="NO OFERTADO",0,IF(M202="NO CUMPLE EV TECNICA",0,IF(M202="NO CUMPLE",0,IF(M202="CUMPLE",('PRECIOS UNITARIOS'!$BB202*500)/L202))))</f>
        <v>0</v>
      </c>
      <c r="O202" s="5" t="str">
        <f>+'PRECIOS UNITARIOS'!N202</f>
        <v/>
      </c>
      <c r="P202" s="5" t="str">
        <f>+'EV PRECIO REFERENCIA'!Q202</f>
        <v>NO CUMPLE</v>
      </c>
      <c r="Q202" s="6">
        <f>+IF(P202="NO OFERTADO",0,IF(P202="NO CUMPLE EV TECNICA",0,IF(P202="NO CUMPLE",0,IF(P202="CUMPLE",('PRECIOS UNITARIOS'!$BB202*500)/O202))))</f>
        <v>0</v>
      </c>
      <c r="R202" s="5" t="str">
        <f>+'PRECIOS UNITARIOS'!P202</f>
        <v/>
      </c>
      <c r="S202" s="5" t="str">
        <f>+'EV PRECIO REFERENCIA'!T202</f>
        <v>NO CUMPLE</v>
      </c>
      <c r="T202" s="6">
        <f>+IF(S202="NO OFERTADO",0,IF(S202="NO CUMPLE EV TECNICA",0,IF(S202="NO CUMPLE",0,IF(S202="CUMPLE",('PRECIOS UNITARIOS'!$BB202*500)/R202))))</f>
        <v>0</v>
      </c>
      <c r="U202" s="6" t="str">
        <f>+'EV PRECIO REFERENCIA'!U202</f>
        <v/>
      </c>
      <c r="V202" s="5" t="str">
        <f>+'EV PRECIO REFERENCIA'!W202</f>
        <v>NO CUMPLE</v>
      </c>
      <c r="W202" s="6">
        <f>+IF(V202="NO OFERTADO",0,IF(V202="NO CUMPLE EV TECNICA",0,IF(V202="NO CUMPLE",0,IF(V202="CUMPLE",('PRECIOS UNITARIOS'!$BB202*500)/U202))))</f>
        <v>0</v>
      </c>
      <c r="X202" s="6" t="str">
        <f>+'EV PRECIO REFERENCIA'!X202</f>
        <v/>
      </c>
      <c r="Y202" s="5" t="str">
        <f>+'EV PRECIO REFERENCIA'!Z202</f>
        <v>NO CUMPLE</v>
      </c>
      <c r="Z202" s="6">
        <f>+IF(Y202="NO OFERTADO",0,IF(Y202="NO CUMPLE EV TECNICA",0,IF(Y202="NO CUMPLE",0,IF(Y202="CUMPLE",('PRECIOS UNITARIOS'!$BB202*500)/X202))))</f>
        <v>0</v>
      </c>
      <c r="AA202" s="260" t="str">
        <f>+'PRECIOS UNITARIOS'!X202</f>
        <v/>
      </c>
      <c r="AB202" s="5" t="str">
        <f>+'EV PRECIO REFERENCIA'!AF202</f>
        <v>NO CUMPLE</v>
      </c>
      <c r="AC202" s="6">
        <f>+IF(AB202="NO OFERTADO",0,IF(AB202="NO CUMPLE EV TECNICA",0,IF(AB202="NO CUMPLE",0,IF(AB202="CUMPLE",('PRECIOS UNITARIOS'!$BB202*500)/AA202))))</f>
        <v>0</v>
      </c>
      <c r="AD202" s="5" t="str">
        <f>+'PRECIOS UNITARIOS'!Z202</f>
        <v/>
      </c>
      <c r="AE202" s="5" t="str">
        <f>+'EV PRECIO REFERENCIA'!AI202</f>
        <v>NO CUMPLE</v>
      </c>
      <c r="AF202" s="6">
        <f>+IF(AE202="NO OFERTADO",0,IF(AE202="NO CUMPLE EV TECNICA",0,IF(AE202="NO CUMPLE",0,IF(AE202="CUMPLE",('PRECIOS UNITARIOS'!$BB202*500)/AD202))))</f>
        <v>0</v>
      </c>
      <c r="AG202" s="5" t="str">
        <f>+'PRECIOS UNITARIOS'!AB202</f>
        <v/>
      </c>
      <c r="AH202" s="5" t="str">
        <f>+'EV PRECIO REFERENCIA'!AL202</f>
        <v>NO CUMPLE</v>
      </c>
      <c r="AI202" s="6">
        <f>+IF(AH202="NO OFERTADO",0,IF(AH202="NO CUMPLE EV TECNICA",0,IF(AH202="NO CUMPLE",0,IF(AH202="CUMPLE",('PRECIOS UNITARIOS'!$BB202*500)/AG202))))</f>
        <v>0</v>
      </c>
      <c r="AJ202" s="5" t="str">
        <f>+'PRECIOS UNITARIOS'!AD202</f>
        <v/>
      </c>
      <c r="AK202" s="5" t="str">
        <f>+'EV PRECIO REFERENCIA'!AO202</f>
        <v>NO CUMPLE</v>
      </c>
      <c r="AL202" s="6">
        <f>+IF(AK202="NO OFERTADO",0,IF(AK202="NO CUMPLE EV TECNICA",0,IF(AK202="NO CUMPLE",0,IF(AK202="CUMPLE",('PRECIOS UNITARIOS'!$BB202*500)/AJ202))))</f>
        <v>0</v>
      </c>
      <c r="AM202" s="5" t="str">
        <f>+'PRECIOS UNITARIOS'!AF202</f>
        <v/>
      </c>
      <c r="AN202" s="5" t="str">
        <f>+'EV PRECIO REFERENCIA'!AR202</f>
        <v>NO CUMPLE</v>
      </c>
      <c r="AO202" s="6">
        <f>+IF(AN202="NO OFERTADO",0,IF(AN202="NO CUMPLE EV TECNICA",0,IF(AN202="NO CUMPLE",0,IF(AN202="CUMPLE",('PRECIOS UNITARIOS'!$BB202*500)/AM202))))</f>
        <v>0</v>
      </c>
      <c r="AP202" s="5" t="str">
        <f>+'PRECIOS UNITARIOS'!AH202</f>
        <v/>
      </c>
      <c r="AQ202" s="5" t="str">
        <f>+'EV PRECIO REFERENCIA'!AU202</f>
        <v>NO CUMPLE</v>
      </c>
      <c r="AR202" s="6">
        <f>+IF(AQ202="NO OFERTADO",0,IF(AQ202="NO CUMPLE EV TECNICA",0,IF(AQ202="NO CUMPLE",0,IF(AQ202="CUMPLE",('PRECIOS UNITARIOS'!$BB202*500)/AP202))))</f>
        <v>0</v>
      </c>
      <c r="AS202" s="5" t="str">
        <f>+'PRECIOS UNITARIOS'!AJ202</f>
        <v/>
      </c>
      <c r="AT202" s="5" t="str">
        <f>+'EV PRECIO REFERENCIA'!AX202</f>
        <v>NO CUMPLE</v>
      </c>
      <c r="AU202" s="6">
        <f>+IF(AT202="NO OFERTADO",0,IF(AT202="NO CUMPLE EV TECNICA",0,IF(AT202="NO CUMPLE",0,IF(AT202="CUMPLE",('PRECIOS UNITARIOS'!$BB202*500)/AS202))))</f>
        <v>0</v>
      </c>
      <c r="AV202" s="5" t="str">
        <f>+'EV PRECIO REFERENCIA'!AY202</f>
        <v/>
      </c>
      <c r="AW202" s="5" t="str">
        <f>+'EV PRECIO REFERENCIA'!BA202</f>
        <v>NO CUMPLE</v>
      </c>
      <c r="AX202" s="6">
        <f>+IF(AW202="NO OFERTADO",0,IF(AW202="NO CUMPLE EV TECNICA",0,IF(AW202="NO CUMPLE",0,IF(AW202="CUMPLE",('PRECIOS UNITARIOS'!$BB202*500)/AV202))))</f>
        <v>0</v>
      </c>
      <c r="AY202" s="5" t="str">
        <f>+'EV PRECIO REFERENCIA'!BB202</f>
        <v/>
      </c>
      <c r="AZ202" s="5" t="str">
        <f>+'EV PRECIO REFERENCIA'!BD202</f>
        <v>NO CUMPLE</v>
      </c>
      <c r="BA202" s="6">
        <f>+IF(AZ202="NO OFERTADO",0,IF(AZ202="NO CUMPLE EV TECNICA",0,IF(AZ202="NO CUMPLE",0,IF(AZ202="CUMPLE",('PRECIOS UNITARIOS'!$BB202*500)/AY202))))</f>
        <v>0</v>
      </c>
      <c r="BB202" s="5" t="str">
        <f>+'PRECIOS UNITARIOS'!AP202</f>
        <v/>
      </c>
      <c r="BC202" s="5" t="str">
        <f>+'EV PRECIO REFERENCIA'!BG202</f>
        <v>NO CUMPLE</v>
      </c>
      <c r="BD202" s="6">
        <f>+IF(BC202="NO OFERTADO",0,IF(BC202="NO CUMPLE EV TECNICA",0,IF(BC202="NO CUMPLE",0,IF(BC202="CUMPLE",('PRECIOS UNITARIOS'!$BB202*500)/BB202))))</f>
        <v>0</v>
      </c>
      <c r="BE202" s="5" t="str">
        <f>+'PRECIOS UNITARIOS'!AR202</f>
        <v/>
      </c>
      <c r="BF202" s="5" t="str">
        <f>+'EV PRECIO REFERENCIA'!BJ202</f>
        <v>NO CUMPLE</v>
      </c>
      <c r="BG202" s="6">
        <f>+IF(BF202="NO OFERTADO",0,IF(BF202="NO CUMPLE EV TECNICA",0,IF(BF202="NO CUMPLE",0,IF(BF202="CUMPLE",('PRECIOS UNITARIOS'!$BB202*500)/BE202))))</f>
        <v>0</v>
      </c>
      <c r="BH202" s="5" t="str">
        <f>+'EV PRECIO REFERENCIA'!BK202</f>
        <v/>
      </c>
      <c r="BI202" s="5" t="str">
        <f>+'EV PRECIO REFERENCIA'!BM202</f>
        <v>NO CUMPLE</v>
      </c>
      <c r="BJ202" s="6">
        <f>+IF(BI202="NO OFERTADO",0,IF(BI202="NO CUMPLE EV TECNICA",0,IF(BI202="NO CUMPLE",0,IF(BI202="CUMPLE",('PRECIOS UNITARIOS'!$BB202*500)/BH202))))</f>
        <v>0</v>
      </c>
      <c r="BK202" s="5" t="str">
        <f>+'EV PRECIO REFERENCIA'!BQ202</f>
        <v/>
      </c>
      <c r="BL202" s="5" t="str">
        <f>+'EV PRECIO REFERENCIA'!BS202</f>
        <v>NO CUMPLE</v>
      </c>
      <c r="BM202" s="6">
        <f>+IF(BL202="NO OFERTADO",0,IF(BL202="NO CUMPLE EV TECNICA",0,IF(BL202="NO CUMPLE",0,IF(BL202="CUMPLE",('PRECIOS UNITARIOS'!$BB202*500)/BK202))))</f>
        <v>0</v>
      </c>
      <c r="BN202" s="5" t="str">
        <f>+'PRECIOS UNITARIOS'!AX202</f>
        <v/>
      </c>
      <c r="BO202" s="5" t="str">
        <f>+'EV PRECIO REFERENCIA'!BV202</f>
        <v>NO CUMPLE</v>
      </c>
      <c r="BP202" s="6">
        <f>+IF(BO202="NO OFERTADO",0,IF(BO202="NO CUMPLE EV TECNICA",0,IF(BO202="NO CUMPLE",0,IF(BO202="CUMPLE",('PRECIOS UNITARIOS'!$BB202*500)/BN202))))</f>
        <v>0</v>
      </c>
      <c r="BQ202" s="6">
        <f t="shared" si="19"/>
        <v>0</v>
      </c>
      <c r="BR202" s="6" t="s">
        <v>1066</v>
      </c>
      <c r="BS202" s="6">
        <v>0</v>
      </c>
      <c r="BT202" s="6" t="s">
        <v>847</v>
      </c>
      <c r="BU202" s="6">
        <v>0</v>
      </c>
      <c r="BV202" s="6" t="s">
        <v>847</v>
      </c>
      <c r="BW202" s="154" t="s">
        <v>823</v>
      </c>
      <c r="BX202" s="3" t="s">
        <v>572</v>
      </c>
    </row>
    <row r="203" spans="1:76" ht="38.25" x14ac:dyDescent="0.2">
      <c r="A203" s="18">
        <f t="shared" ref="A203:A266" si="26">+A202+1</f>
        <v>194</v>
      </c>
      <c r="B203" s="22" t="str">
        <f>VLOOKUP(A203,'PRECIOS UNITARIOS'!A203:B534,2,0)</f>
        <v>DM2646</v>
      </c>
      <c r="C203" s="135" t="str">
        <f>VLOOKUP(A203,'PRECIOS UNITARIOS'!A203:C534,3,0)</f>
        <v>FILTROS HIDROFOBICOS MANGUERA -MANGUERA PARA ASPIRADOR DE SECRECIONES</v>
      </c>
      <c r="D203" s="18">
        <f>VLOOKUP(A203,'PRECIOS UNITARIOS'!A203:D534,4,0)</f>
        <v>1</v>
      </c>
      <c r="E203" s="23" t="str">
        <f>VLOOKUP(A203,'PRECIOS UNITARIOS'!A203:E534,5,0)</f>
        <v>UN</v>
      </c>
      <c r="F203" s="23">
        <f>VLOOKUP(A203,'PRECIOS UNITARIOS'!A203:F534,6,0)</f>
        <v>15836.6628</v>
      </c>
      <c r="G203" s="23">
        <f>VLOOKUP(A203,'PRECIOS UNITARIOS'!A203:G534,7,0)</f>
        <v>1</v>
      </c>
      <c r="H203" s="23">
        <f t="shared" si="20"/>
        <v>15836.6628</v>
      </c>
      <c r="I203" s="5" t="str">
        <f>+'EV PRECIO REFERENCIA'!I203</f>
        <v/>
      </c>
      <c r="J203" s="5" t="str">
        <f>+'EV PRECIO REFERENCIA'!K203</f>
        <v>NO CUMPLE</v>
      </c>
      <c r="K203" s="6">
        <f>+IF(J203="NO OFERTADO",0,IF(J203="NO CUMPLE EV TECNICA",0,IF(J203="NO CUMPLE",0,IF(J203="CUMPLE",('PRECIOS UNITARIOS'!$BB203*500)/I203))))</f>
        <v>0</v>
      </c>
      <c r="L203" s="5" t="str">
        <f>+'EV PRECIO REFERENCIA'!L203</f>
        <v/>
      </c>
      <c r="M203" s="5" t="str">
        <f>+'EV PRECIO REFERENCIA'!N203</f>
        <v>NO CUMPLE</v>
      </c>
      <c r="N203" s="6">
        <f>+IF(M203="NO OFERTADO",0,IF(M203="NO CUMPLE EV TECNICA",0,IF(M203="NO CUMPLE",0,IF(M203="CUMPLE",('PRECIOS UNITARIOS'!$BB203*500)/L203))))</f>
        <v>0</v>
      </c>
      <c r="O203" s="5" t="str">
        <f>+'PRECIOS UNITARIOS'!N203</f>
        <v/>
      </c>
      <c r="P203" s="5" t="str">
        <f>+'EV PRECIO REFERENCIA'!Q203</f>
        <v>NO CUMPLE</v>
      </c>
      <c r="Q203" s="6">
        <f>+IF(P203="NO OFERTADO",0,IF(P203="NO CUMPLE EV TECNICA",0,IF(P203="NO CUMPLE",0,IF(P203="CUMPLE",('PRECIOS UNITARIOS'!$BB203*500)/O203))))</f>
        <v>0</v>
      </c>
      <c r="R203" s="5" t="str">
        <f>+'PRECIOS UNITARIOS'!P203</f>
        <v/>
      </c>
      <c r="S203" s="5" t="str">
        <f>+'EV PRECIO REFERENCIA'!T203</f>
        <v>NO CUMPLE</v>
      </c>
      <c r="T203" s="6">
        <f>+IF(S203="NO OFERTADO",0,IF(S203="NO CUMPLE EV TECNICA",0,IF(S203="NO CUMPLE",0,IF(S203="CUMPLE",('PRECIOS UNITARIOS'!$BB203*500)/R203))))</f>
        <v>0</v>
      </c>
      <c r="U203" s="6" t="str">
        <f>+'EV PRECIO REFERENCIA'!U203</f>
        <v/>
      </c>
      <c r="V203" s="5" t="str">
        <f>+'EV PRECIO REFERENCIA'!W203</f>
        <v>NO CUMPLE</v>
      </c>
      <c r="W203" s="6">
        <f>+IF(V203="NO OFERTADO",0,IF(V203="NO CUMPLE EV TECNICA",0,IF(V203="NO CUMPLE",0,IF(V203="CUMPLE",('PRECIOS UNITARIOS'!$BB203*500)/U203))))</f>
        <v>0</v>
      </c>
      <c r="X203" s="6" t="str">
        <f>+'EV PRECIO REFERENCIA'!X203</f>
        <v/>
      </c>
      <c r="Y203" s="5" t="str">
        <f>+'EV PRECIO REFERENCIA'!Z203</f>
        <v>NO CUMPLE</v>
      </c>
      <c r="Z203" s="6">
        <f>+IF(Y203="NO OFERTADO",0,IF(Y203="NO CUMPLE EV TECNICA",0,IF(Y203="NO CUMPLE",0,IF(Y203="CUMPLE",('PRECIOS UNITARIOS'!$BB203*500)/X203))))</f>
        <v>0</v>
      </c>
      <c r="AA203" s="260" t="str">
        <f>+'PRECIOS UNITARIOS'!X203</f>
        <v/>
      </c>
      <c r="AB203" s="5" t="str">
        <f>+'EV PRECIO REFERENCIA'!AF203</f>
        <v>NO CUMPLE</v>
      </c>
      <c r="AC203" s="6">
        <f>+IF(AB203="NO OFERTADO",0,IF(AB203="NO CUMPLE EV TECNICA",0,IF(AB203="NO CUMPLE",0,IF(AB203="CUMPLE",('PRECIOS UNITARIOS'!$BB203*500)/AA203))))</f>
        <v>0</v>
      </c>
      <c r="AD203" s="5" t="str">
        <f>+'PRECIOS UNITARIOS'!Z203</f>
        <v/>
      </c>
      <c r="AE203" s="5" t="str">
        <f>+'EV PRECIO REFERENCIA'!AI203</f>
        <v>NO CUMPLE</v>
      </c>
      <c r="AF203" s="6">
        <f>+IF(AE203="NO OFERTADO",0,IF(AE203="NO CUMPLE EV TECNICA",0,IF(AE203="NO CUMPLE",0,IF(AE203="CUMPLE",('PRECIOS UNITARIOS'!$BB203*500)/AD203))))</f>
        <v>0</v>
      </c>
      <c r="AG203" s="5" t="str">
        <f>+'PRECIOS UNITARIOS'!AB203</f>
        <v/>
      </c>
      <c r="AH203" s="5" t="str">
        <f>+'EV PRECIO REFERENCIA'!AL203</f>
        <v>NO CUMPLE</v>
      </c>
      <c r="AI203" s="6">
        <f>+IF(AH203="NO OFERTADO",0,IF(AH203="NO CUMPLE EV TECNICA",0,IF(AH203="NO CUMPLE",0,IF(AH203="CUMPLE",('PRECIOS UNITARIOS'!$BB203*500)/AG203))))</f>
        <v>0</v>
      </c>
      <c r="AJ203" s="5" t="str">
        <f>+'PRECIOS UNITARIOS'!AD203</f>
        <v/>
      </c>
      <c r="AK203" s="5" t="str">
        <f>+'EV PRECIO REFERENCIA'!AO203</f>
        <v>NO CUMPLE</v>
      </c>
      <c r="AL203" s="6">
        <f>+IF(AK203="NO OFERTADO",0,IF(AK203="NO CUMPLE EV TECNICA",0,IF(AK203="NO CUMPLE",0,IF(AK203="CUMPLE",('PRECIOS UNITARIOS'!$BB203*500)/AJ203))))</f>
        <v>0</v>
      </c>
      <c r="AM203" s="5" t="str">
        <f>+'PRECIOS UNITARIOS'!AF203</f>
        <v/>
      </c>
      <c r="AN203" s="5" t="str">
        <f>+'EV PRECIO REFERENCIA'!AR203</f>
        <v>NO CUMPLE</v>
      </c>
      <c r="AO203" s="6">
        <f>+IF(AN203="NO OFERTADO",0,IF(AN203="NO CUMPLE EV TECNICA",0,IF(AN203="NO CUMPLE",0,IF(AN203="CUMPLE",('PRECIOS UNITARIOS'!$BB203*500)/AM203))))</f>
        <v>0</v>
      </c>
      <c r="AP203" s="5" t="str">
        <f>+'PRECIOS UNITARIOS'!AH203</f>
        <v/>
      </c>
      <c r="AQ203" s="5" t="str">
        <f>+'EV PRECIO REFERENCIA'!AU203</f>
        <v>NO CUMPLE</v>
      </c>
      <c r="AR203" s="6">
        <f>+IF(AQ203="NO OFERTADO",0,IF(AQ203="NO CUMPLE EV TECNICA",0,IF(AQ203="NO CUMPLE",0,IF(AQ203="CUMPLE",('PRECIOS UNITARIOS'!$BB203*500)/AP203))))</f>
        <v>0</v>
      </c>
      <c r="AS203" s="5" t="str">
        <f>+'PRECIOS UNITARIOS'!AJ203</f>
        <v/>
      </c>
      <c r="AT203" s="5" t="str">
        <f>+'EV PRECIO REFERENCIA'!AX203</f>
        <v>NO CUMPLE</v>
      </c>
      <c r="AU203" s="6">
        <f>+IF(AT203="NO OFERTADO",0,IF(AT203="NO CUMPLE EV TECNICA",0,IF(AT203="NO CUMPLE",0,IF(AT203="CUMPLE",('PRECIOS UNITARIOS'!$BB203*500)/AS203))))</f>
        <v>0</v>
      </c>
      <c r="AV203" s="5" t="str">
        <f>+'EV PRECIO REFERENCIA'!AY203</f>
        <v/>
      </c>
      <c r="AW203" s="5" t="str">
        <f>+'EV PRECIO REFERENCIA'!BA203</f>
        <v>NO CUMPLE</v>
      </c>
      <c r="AX203" s="6">
        <f>+IF(AW203="NO OFERTADO",0,IF(AW203="NO CUMPLE EV TECNICA",0,IF(AW203="NO CUMPLE",0,IF(AW203="CUMPLE",('PRECIOS UNITARIOS'!$BB203*500)/AV203))))</f>
        <v>0</v>
      </c>
      <c r="AY203" s="5" t="str">
        <f>+'EV PRECIO REFERENCIA'!BB203</f>
        <v/>
      </c>
      <c r="AZ203" s="5" t="str">
        <f>+'EV PRECIO REFERENCIA'!BD203</f>
        <v>NO CUMPLE</v>
      </c>
      <c r="BA203" s="6">
        <f>+IF(AZ203="NO OFERTADO",0,IF(AZ203="NO CUMPLE EV TECNICA",0,IF(AZ203="NO CUMPLE",0,IF(AZ203="CUMPLE",('PRECIOS UNITARIOS'!$BB203*500)/AY203))))</f>
        <v>0</v>
      </c>
      <c r="BB203" s="5" t="str">
        <f>+'PRECIOS UNITARIOS'!AP203</f>
        <v/>
      </c>
      <c r="BC203" s="5" t="str">
        <f>+'EV PRECIO REFERENCIA'!BG203</f>
        <v>NO CUMPLE</v>
      </c>
      <c r="BD203" s="6">
        <f>+IF(BC203="NO OFERTADO",0,IF(BC203="NO CUMPLE EV TECNICA",0,IF(BC203="NO CUMPLE",0,IF(BC203="CUMPLE",('PRECIOS UNITARIOS'!$BB203*500)/BB203))))</f>
        <v>0</v>
      </c>
      <c r="BE203" s="5" t="str">
        <f>+'PRECIOS UNITARIOS'!AR203</f>
        <v/>
      </c>
      <c r="BF203" s="5" t="str">
        <f>+'EV PRECIO REFERENCIA'!BJ203</f>
        <v>NO CUMPLE</v>
      </c>
      <c r="BG203" s="6">
        <f>+IF(BF203="NO OFERTADO",0,IF(BF203="NO CUMPLE EV TECNICA",0,IF(BF203="NO CUMPLE",0,IF(BF203="CUMPLE",('PRECIOS UNITARIOS'!$BB203*500)/BE203))))</f>
        <v>0</v>
      </c>
      <c r="BH203" s="5" t="str">
        <f>+'EV PRECIO REFERENCIA'!BK203</f>
        <v/>
      </c>
      <c r="BI203" s="5" t="str">
        <f>+'EV PRECIO REFERENCIA'!BM203</f>
        <v>NO CUMPLE</v>
      </c>
      <c r="BJ203" s="6">
        <f>+IF(BI203="NO OFERTADO",0,IF(BI203="NO CUMPLE EV TECNICA",0,IF(BI203="NO CUMPLE",0,IF(BI203="CUMPLE",('PRECIOS UNITARIOS'!$BB203*500)/BH203))))</f>
        <v>0</v>
      </c>
      <c r="BK203" s="5" t="str">
        <f>+'EV PRECIO REFERENCIA'!BQ203</f>
        <v/>
      </c>
      <c r="BL203" s="5" t="str">
        <f>+'EV PRECIO REFERENCIA'!BS203</f>
        <v>NO CUMPLE</v>
      </c>
      <c r="BM203" s="6">
        <f>+IF(BL203="NO OFERTADO",0,IF(BL203="NO CUMPLE EV TECNICA",0,IF(BL203="NO CUMPLE",0,IF(BL203="CUMPLE",('PRECIOS UNITARIOS'!$BB203*500)/BK203))))</f>
        <v>0</v>
      </c>
      <c r="BN203" s="5" t="str">
        <f>+'PRECIOS UNITARIOS'!AX203</f>
        <v/>
      </c>
      <c r="BO203" s="5" t="str">
        <f>+'EV PRECIO REFERENCIA'!BV203</f>
        <v>NO CUMPLE</v>
      </c>
      <c r="BP203" s="6">
        <f>+IF(BO203="NO OFERTADO",0,IF(BO203="NO CUMPLE EV TECNICA",0,IF(BO203="NO CUMPLE",0,IF(BO203="CUMPLE",('PRECIOS UNITARIOS'!$BB203*500)/BN203))))</f>
        <v>0</v>
      </c>
      <c r="BQ203" s="6">
        <f t="shared" ref="BQ203:BQ266" si="27">MAX(K203,N203,Q203,T203,AF203,AI203,AL203,AO203,AU203,BD203,BG203,BP203,AC203,Z203,W203,BA203,BM203,AX203,AR203,BJ203,)</f>
        <v>0</v>
      </c>
      <c r="BR203" s="6" t="s">
        <v>1066</v>
      </c>
      <c r="BS203" s="6">
        <v>0</v>
      </c>
      <c r="BT203" s="6" t="s">
        <v>847</v>
      </c>
      <c r="BU203" s="6">
        <v>0</v>
      </c>
      <c r="BV203" s="6" t="s">
        <v>847</v>
      </c>
      <c r="BW203" s="154" t="s">
        <v>823</v>
      </c>
      <c r="BX203" s="3" t="s">
        <v>573</v>
      </c>
    </row>
    <row r="204" spans="1:76" ht="51" x14ac:dyDescent="0.2">
      <c r="A204" s="18">
        <f t="shared" si="26"/>
        <v>195</v>
      </c>
      <c r="B204" s="22" t="str">
        <f>VLOOKUP(A204,'PRECIOS UNITARIOS'!A204:B535,2,0)</f>
        <v>DM2439</v>
      </c>
      <c r="C204" s="135" t="str">
        <f>VLOOKUP(A204,'PRECIOS UNITARIOS'!A204:C535,3,0)</f>
        <v>PAPEL PARA DESFIBRILADOR 80 MM X 30 EN Z</v>
      </c>
      <c r="D204" s="18">
        <f>VLOOKUP(A204,'PRECIOS UNITARIOS'!A204:D535,4,0)</f>
        <v>1</v>
      </c>
      <c r="E204" s="23" t="str">
        <f>VLOOKUP(A204,'PRECIOS UNITARIOS'!A204:E535,5,0)</f>
        <v>UN</v>
      </c>
      <c r="F204" s="23">
        <f>VLOOKUP(A204,'PRECIOS UNITARIOS'!A204:F535,6,0)</f>
        <v>7415.5801999999994</v>
      </c>
      <c r="G204" s="23">
        <f>VLOOKUP(A204,'PRECIOS UNITARIOS'!A204:G535,7,0)</f>
        <v>10</v>
      </c>
      <c r="H204" s="23">
        <f t="shared" ref="H204:H267" si="28">+F204*G204</f>
        <v>74155.801999999996</v>
      </c>
      <c r="I204" s="5" t="str">
        <f>+'EV PRECIO REFERENCIA'!I204</f>
        <v/>
      </c>
      <c r="J204" s="5" t="str">
        <f>+'EV PRECIO REFERENCIA'!K204</f>
        <v>NO CUMPLE</v>
      </c>
      <c r="K204" s="6">
        <f>+IF(J204="NO OFERTADO",0,IF(J204="NO CUMPLE EV TECNICA",0,IF(J204="NO CUMPLE",0,IF(J204="CUMPLE",('PRECIOS UNITARIOS'!$BB204*500)/I204))))</f>
        <v>0</v>
      </c>
      <c r="L204" s="5" t="str">
        <f>+'EV PRECIO REFERENCIA'!L204</f>
        <v/>
      </c>
      <c r="M204" s="5" t="str">
        <f>+'EV PRECIO REFERENCIA'!N204</f>
        <v>NO CUMPLE</v>
      </c>
      <c r="N204" s="6">
        <f>+IF(M204="NO OFERTADO",0,IF(M204="NO CUMPLE EV TECNICA",0,IF(M204="NO CUMPLE",0,IF(M204="CUMPLE",('PRECIOS UNITARIOS'!$BB204*500)/L204))))</f>
        <v>0</v>
      </c>
      <c r="O204" s="5" t="str">
        <f>+'PRECIOS UNITARIOS'!N204</f>
        <v/>
      </c>
      <c r="P204" s="5" t="str">
        <f>+'EV PRECIO REFERENCIA'!Q204</f>
        <v>NO CUMPLE</v>
      </c>
      <c r="Q204" s="6">
        <f>+IF(P204="NO OFERTADO",0,IF(P204="NO CUMPLE EV TECNICA",0,IF(P204="NO CUMPLE",0,IF(P204="CUMPLE",('PRECIOS UNITARIOS'!$BB204*500)/O204))))</f>
        <v>0</v>
      </c>
      <c r="R204" s="5" t="str">
        <f>+'PRECIOS UNITARIOS'!P204</f>
        <v/>
      </c>
      <c r="S204" s="5" t="str">
        <f>+'EV PRECIO REFERENCIA'!T204</f>
        <v>NO CUMPLE</v>
      </c>
      <c r="T204" s="6">
        <f>+IF(S204="NO OFERTADO",0,IF(S204="NO CUMPLE EV TECNICA",0,IF(S204="NO CUMPLE",0,IF(S204="CUMPLE",('PRECIOS UNITARIOS'!$BB204*500)/R204))))</f>
        <v>0</v>
      </c>
      <c r="U204" s="6" t="str">
        <f>+'EV PRECIO REFERENCIA'!U204</f>
        <v/>
      </c>
      <c r="V204" s="5" t="str">
        <f>+'EV PRECIO REFERENCIA'!W204</f>
        <v>NO CUMPLE</v>
      </c>
      <c r="W204" s="6">
        <f>+IF(V204="NO OFERTADO",0,IF(V204="NO CUMPLE EV TECNICA",0,IF(V204="NO CUMPLE",0,IF(V204="CUMPLE",('PRECIOS UNITARIOS'!$BB204*500)/U204))))</f>
        <v>0</v>
      </c>
      <c r="X204" s="6" t="str">
        <f>+'EV PRECIO REFERENCIA'!X204</f>
        <v/>
      </c>
      <c r="Y204" s="5" t="str">
        <f>+'EV PRECIO REFERENCIA'!Z204</f>
        <v>NO CUMPLE</v>
      </c>
      <c r="Z204" s="6">
        <f>+IF(Y204="NO OFERTADO",0,IF(Y204="NO CUMPLE EV TECNICA",0,IF(Y204="NO CUMPLE",0,IF(Y204="CUMPLE",('PRECIOS UNITARIOS'!$BB204*500)/X204))))</f>
        <v>0</v>
      </c>
      <c r="AA204" s="260" t="str">
        <f>+'PRECIOS UNITARIOS'!X204</f>
        <v/>
      </c>
      <c r="AB204" s="5" t="str">
        <f>+'EV PRECIO REFERENCIA'!AF204</f>
        <v>NO CUMPLE</v>
      </c>
      <c r="AC204" s="6">
        <f>+IF(AB204="NO OFERTADO",0,IF(AB204="NO CUMPLE EV TECNICA",0,IF(AB204="NO CUMPLE",0,IF(AB204="CUMPLE",('PRECIOS UNITARIOS'!$BB204*500)/AA204))))</f>
        <v>0</v>
      </c>
      <c r="AD204" s="5" t="str">
        <f>+'PRECIOS UNITARIOS'!Z204</f>
        <v/>
      </c>
      <c r="AE204" s="5" t="str">
        <f>+'EV PRECIO REFERENCIA'!AI204</f>
        <v>NO CUMPLE</v>
      </c>
      <c r="AF204" s="6">
        <f>+IF(AE204="NO OFERTADO",0,IF(AE204="NO CUMPLE EV TECNICA",0,IF(AE204="NO CUMPLE",0,IF(AE204="CUMPLE",('PRECIOS UNITARIOS'!$BB204*500)/AD204))))</f>
        <v>0</v>
      </c>
      <c r="AG204" s="5" t="str">
        <f>+'PRECIOS UNITARIOS'!AB204</f>
        <v/>
      </c>
      <c r="AH204" s="5" t="str">
        <f>+'EV PRECIO REFERENCIA'!AL204</f>
        <v>NO CUMPLE</v>
      </c>
      <c r="AI204" s="6">
        <f>+IF(AH204="NO OFERTADO",0,IF(AH204="NO CUMPLE EV TECNICA",0,IF(AH204="NO CUMPLE",0,IF(AH204="CUMPLE",('PRECIOS UNITARIOS'!$BB204*500)/AG204))))</f>
        <v>0</v>
      </c>
      <c r="AJ204" s="5" t="str">
        <f>+'PRECIOS UNITARIOS'!AD204</f>
        <v/>
      </c>
      <c r="AK204" s="5" t="str">
        <f>+'EV PRECIO REFERENCIA'!AO204</f>
        <v>NO CUMPLE</v>
      </c>
      <c r="AL204" s="6">
        <f>+IF(AK204="NO OFERTADO",0,IF(AK204="NO CUMPLE EV TECNICA",0,IF(AK204="NO CUMPLE",0,IF(AK204="CUMPLE",('PRECIOS UNITARIOS'!$BB204*500)/AJ204))))</f>
        <v>0</v>
      </c>
      <c r="AM204" s="5" t="str">
        <f>+'PRECIOS UNITARIOS'!AF204</f>
        <v/>
      </c>
      <c r="AN204" s="5" t="str">
        <f>+'EV PRECIO REFERENCIA'!AR204</f>
        <v>NO CUMPLE</v>
      </c>
      <c r="AO204" s="6">
        <f>+IF(AN204="NO OFERTADO",0,IF(AN204="NO CUMPLE EV TECNICA",0,IF(AN204="NO CUMPLE",0,IF(AN204="CUMPLE",('PRECIOS UNITARIOS'!$BB204*500)/AM204))))</f>
        <v>0</v>
      </c>
      <c r="AP204" s="5" t="str">
        <f>+'PRECIOS UNITARIOS'!AH204</f>
        <v/>
      </c>
      <c r="AQ204" s="5" t="str">
        <f>+'EV PRECIO REFERENCIA'!AU204</f>
        <v>NO CUMPLE</v>
      </c>
      <c r="AR204" s="6">
        <f>+IF(AQ204="NO OFERTADO",0,IF(AQ204="NO CUMPLE EV TECNICA",0,IF(AQ204="NO CUMPLE",0,IF(AQ204="CUMPLE",('PRECIOS UNITARIOS'!$BB204*500)/AP204))))</f>
        <v>0</v>
      </c>
      <c r="AS204" s="5" t="str">
        <f>+'PRECIOS UNITARIOS'!AJ204</f>
        <v/>
      </c>
      <c r="AT204" s="5" t="str">
        <f>+'EV PRECIO REFERENCIA'!AX204</f>
        <v>NO CUMPLE</v>
      </c>
      <c r="AU204" s="6">
        <f>+IF(AT204="NO OFERTADO",0,IF(AT204="NO CUMPLE EV TECNICA",0,IF(AT204="NO CUMPLE",0,IF(AT204="CUMPLE",('PRECIOS UNITARIOS'!$BB204*500)/AS204))))</f>
        <v>0</v>
      </c>
      <c r="AV204" s="5" t="str">
        <f>+'EV PRECIO REFERENCIA'!AY204</f>
        <v/>
      </c>
      <c r="AW204" s="5" t="str">
        <f>+'EV PRECIO REFERENCIA'!BA204</f>
        <v>NO CUMPLE</v>
      </c>
      <c r="AX204" s="6">
        <f>+IF(AW204="NO OFERTADO",0,IF(AW204="NO CUMPLE EV TECNICA",0,IF(AW204="NO CUMPLE",0,IF(AW204="CUMPLE",('PRECIOS UNITARIOS'!$BB204*500)/AV204))))</f>
        <v>0</v>
      </c>
      <c r="AY204" s="5" t="str">
        <f>+'EV PRECIO REFERENCIA'!BB204</f>
        <v/>
      </c>
      <c r="AZ204" s="5" t="str">
        <f>+'EV PRECIO REFERENCIA'!BD204</f>
        <v>NO CUMPLE</v>
      </c>
      <c r="BA204" s="6">
        <f>+IF(AZ204="NO OFERTADO",0,IF(AZ204="NO CUMPLE EV TECNICA",0,IF(AZ204="NO CUMPLE",0,IF(AZ204="CUMPLE",('PRECIOS UNITARIOS'!$BB204*500)/AY204))))</f>
        <v>0</v>
      </c>
      <c r="BB204" s="5" t="str">
        <f>+'PRECIOS UNITARIOS'!AP204</f>
        <v/>
      </c>
      <c r="BC204" s="5" t="str">
        <f>+'EV PRECIO REFERENCIA'!BG204</f>
        <v>NO CUMPLE</v>
      </c>
      <c r="BD204" s="6">
        <f>+IF(BC204="NO OFERTADO",0,IF(BC204="NO CUMPLE EV TECNICA",0,IF(BC204="NO CUMPLE",0,IF(BC204="CUMPLE",('PRECIOS UNITARIOS'!$BB204*500)/BB204))))</f>
        <v>0</v>
      </c>
      <c r="BE204" s="5" t="str">
        <f>+'PRECIOS UNITARIOS'!AR204</f>
        <v/>
      </c>
      <c r="BF204" s="5" t="str">
        <f>+'EV PRECIO REFERENCIA'!BJ204</f>
        <v>NO CUMPLE</v>
      </c>
      <c r="BG204" s="6">
        <f>+IF(BF204="NO OFERTADO",0,IF(BF204="NO CUMPLE EV TECNICA",0,IF(BF204="NO CUMPLE",0,IF(BF204="CUMPLE",('PRECIOS UNITARIOS'!$BB204*500)/BE204))))</f>
        <v>0</v>
      </c>
      <c r="BH204" s="5" t="str">
        <f>+'EV PRECIO REFERENCIA'!BK204</f>
        <v/>
      </c>
      <c r="BI204" s="5" t="str">
        <f>+'EV PRECIO REFERENCIA'!BM204</f>
        <v>NO CUMPLE</v>
      </c>
      <c r="BJ204" s="6">
        <f>+IF(BI204="NO OFERTADO",0,IF(BI204="NO CUMPLE EV TECNICA",0,IF(BI204="NO CUMPLE",0,IF(BI204="CUMPLE",('PRECIOS UNITARIOS'!$BB204*500)/BH204))))</f>
        <v>0</v>
      </c>
      <c r="BK204" s="5" t="str">
        <f>+'EV PRECIO REFERENCIA'!BQ204</f>
        <v/>
      </c>
      <c r="BL204" s="5" t="str">
        <f>+'EV PRECIO REFERENCIA'!BS204</f>
        <v>NO CUMPLE</v>
      </c>
      <c r="BM204" s="6">
        <f>+IF(BL204="NO OFERTADO",0,IF(BL204="NO CUMPLE EV TECNICA",0,IF(BL204="NO CUMPLE",0,IF(BL204="CUMPLE",('PRECIOS UNITARIOS'!$BB204*500)/BK204))))</f>
        <v>0</v>
      </c>
      <c r="BN204" s="5" t="str">
        <f>+'PRECIOS UNITARIOS'!AX204</f>
        <v/>
      </c>
      <c r="BO204" s="5" t="str">
        <f>+'EV PRECIO REFERENCIA'!BV204</f>
        <v>NO CUMPLE</v>
      </c>
      <c r="BP204" s="6">
        <f>+IF(BO204="NO OFERTADO",0,IF(BO204="NO CUMPLE EV TECNICA",0,IF(BO204="NO CUMPLE",0,IF(BO204="CUMPLE",('PRECIOS UNITARIOS'!$BB204*500)/BN204))))</f>
        <v>0</v>
      </c>
      <c r="BQ204" s="6">
        <f t="shared" si="27"/>
        <v>0</v>
      </c>
      <c r="BR204" s="6" t="s">
        <v>1013</v>
      </c>
      <c r="BS204" s="6">
        <v>0</v>
      </c>
      <c r="BT204" s="6" t="s">
        <v>1013</v>
      </c>
      <c r="BU204" s="6">
        <v>0</v>
      </c>
      <c r="BV204" s="6" t="s">
        <v>1013</v>
      </c>
      <c r="BW204" s="6" t="s">
        <v>1013</v>
      </c>
      <c r="BX204" s="3" t="s">
        <v>574</v>
      </c>
    </row>
    <row r="205" spans="1:76" ht="25.5" x14ac:dyDescent="0.2">
      <c r="A205" s="18">
        <f t="shared" si="26"/>
        <v>196</v>
      </c>
      <c r="B205" s="22" t="str">
        <f>VLOOKUP(A205,'PRECIOS UNITARIOS'!A205:B536,2,0)</f>
        <v>DM2441</v>
      </c>
      <c r="C205" s="135" t="str">
        <f>VLOOKUP(A205,'PRECIOS UNITARIOS'!A205:C536,3,0)</f>
        <v>PAPEL PARA DESFIBRILADOR 80 MMX 70 MM X 315 HOJAS PLEGADO EN Z</v>
      </c>
      <c r="D205" s="18">
        <f>VLOOKUP(A205,'PRECIOS UNITARIOS'!A205:D536,4,0)</f>
        <v>1</v>
      </c>
      <c r="E205" s="23" t="str">
        <f>VLOOKUP(A205,'PRECIOS UNITARIOS'!A205:E536,5,0)</f>
        <v>UN</v>
      </c>
      <c r="F205" s="23">
        <f>VLOOKUP(A205,'PRECIOS UNITARIOS'!A205:F536,6,0)</f>
        <v>14579.784799999999</v>
      </c>
      <c r="G205" s="23">
        <f>VLOOKUP(A205,'PRECIOS UNITARIOS'!A205:G536,7,0)</f>
        <v>10</v>
      </c>
      <c r="H205" s="23">
        <f t="shared" si="28"/>
        <v>145797.848</v>
      </c>
      <c r="I205" s="5" t="str">
        <f>+'EV PRECIO REFERENCIA'!I205</f>
        <v/>
      </c>
      <c r="J205" s="5" t="str">
        <f>+'EV PRECIO REFERENCIA'!K205</f>
        <v>NO CUMPLE</v>
      </c>
      <c r="K205" s="6">
        <f>+IF(J205="NO OFERTADO",0,IF(J205="NO CUMPLE EV TECNICA",0,IF(J205="NO CUMPLE",0,IF(J205="CUMPLE",('PRECIOS UNITARIOS'!$BB205*500)/I205))))</f>
        <v>0</v>
      </c>
      <c r="L205" s="5" t="str">
        <f>+'EV PRECIO REFERENCIA'!L205</f>
        <v/>
      </c>
      <c r="M205" s="5" t="str">
        <f>+'EV PRECIO REFERENCIA'!N205</f>
        <v>NO CUMPLE</v>
      </c>
      <c r="N205" s="6">
        <f>+IF(M205="NO OFERTADO",0,IF(M205="NO CUMPLE EV TECNICA",0,IF(M205="NO CUMPLE",0,IF(M205="CUMPLE",('PRECIOS UNITARIOS'!$BB205*500)/L205))))</f>
        <v>0</v>
      </c>
      <c r="O205" s="5" t="str">
        <f>+'PRECIOS UNITARIOS'!N205</f>
        <v/>
      </c>
      <c r="P205" s="5" t="str">
        <f>+'EV PRECIO REFERENCIA'!Q205</f>
        <v>NO CUMPLE</v>
      </c>
      <c r="Q205" s="6">
        <f>+IF(P205="NO OFERTADO",0,IF(P205="NO CUMPLE EV TECNICA",0,IF(P205="NO CUMPLE",0,IF(P205="CUMPLE",('PRECIOS UNITARIOS'!$BB205*500)/O205))))</f>
        <v>0</v>
      </c>
      <c r="R205" s="5" t="str">
        <f>+'PRECIOS UNITARIOS'!P205</f>
        <v/>
      </c>
      <c r="S205" s="5" t="str">
        <f>+'EV PRECIO REFERENCIA'!T205</f>
        <v>NO CUMPLE</v>
      </c>
      <c r="T205" s="6">
        <f>+IF(S205="NO OFERTADO",0,IF(S205="NO CUMPLE EV TECNICA",0,IF(S205="NO CUMPLE",0,IF(S205="CUMPLE",('PRECIOS UNITARIOS'!$BB205*500)/R205))))</f>
        <v>0</v>
      </c>
      <c r="U205" s="6" t="str">
        <f>+'EV PRECIO REFERENCIA'!U205</f>
        <v/>
      </c>
      <c r="V205" s="5" t="str">
        <f>+'EV PRECIO REFERENCIA'!W205</f>
        <v>NO CUMPLE</v>
      </c>
      <c r="W205" s="6">
        <f>+IF(V205="NO OFERTADO",0,IF(V205="NO CUMPLE EV TECNICA",0,IF(V205="NO CUMPLE",0,IF(V205="CUMPLE",('PRECIOS UNITARIOS'!$BB205*500)/U205))))</f>
        <v>0</v>
      </c>
      <c r="X205" s="6" t="str">
        <f>+'EV PRECIO REFERENCIA'!X205</f>
        <v/>
      </c>
      <c r="Y205" s="5" t="str">
        <f>+'EV PRECIO REFERENCIA'!Z205</f>
        <v>NO CUMPLE</v>
      </c>
      <c r="Z205" s="6">
        <f>+IF(Y205="NO OFERTADO",0,IF(Y205="NO CUMPLE EV TECNICA",0,IF(Y205="NO CUMPLE",0,IF(Y205="CUMPLE",('PRECIOS UNITARIOS'!$BB205*500)/X205))))</f>
        <v>0</v>
      </c>
      <c r="AA205" s="260" t="str">
        <f>+'PRECIOS UNITARIOS'!X205</f>
        <v/>
      </c>
      <c r="AB205" s="5" t="str">
        <f>+'EV PRECIO REFERENCIA'!AF205</f>
        <v>NO CUMPLE</v>
      </c>
      <c r="AC205" s="6">
        <f>+IF(AB205="NO OFERTADO",0,IF(AB205="NO CUMPLE EV TECNICA",0,IF(AB205="NO CUMPLE",0,IF(AB205="CUMPLE",('PRECIOS UNITARIOS'!$BB205*500)/AA205))))</f>
        <v>0</v>
      </c>
      <c r="AD205" s="5" t="str">
        <f>+'PRECIOS UNITARIOS'!Z205</f>
        <v/>
      </c>
      <c r="AE205" s="5" t="str">
        <f>+'EV PRECIO REFERENCIA'!AI205</f>
        <v>NO CUMPLE</v>
      </c>
      <c r="AF205" s="6">
        <f>+IF(AE205="NO OFERTADO",0,IF(AE205="NO CUMPLE EV TECNICA",0,IF(AE205="NO CUMPLE",0,IF(AE205="CUMPLE",('PRECIOS UNITARIOS'!$BB205*500)/AD205))))</f>
        <v>0</v>
      </c>
      <c r="AG205" s="5" t="str">
        <f>+'PRECIOS UNITARIOS'!AB205</f>
        <v/>
      </c>
      <c r="AH205" s="5" t="str">
        <f>+'EV PRECIO REFERENCIA'!AL205</f>
        <v>NO CUMPLE</v>
      </c>
      <c r="AI205" s="6">
        <f>+IF(AH205="NO OFERTADO",0,IF(AH205="NO CUMPLE EV TECNICA",0,IF(AH205="NO CUMPLE",0,IF(AH205="CUMPLE",('PRECIOS UNITARIOS'!$BB205*500)/AG205))))</f>
        <v>0</v>
      </c>
      <c r="AJ205" s="5" t="str">
        <f>+'PRECIOS UNITARIOS'!AD205</f>
        <v/>
      </c>
      <c r="AK205" s="5" t="str">
        <f>+'EV PRECIO REFERENCIA'!AO205</f>
        <v>NO CUMPLE</v>
      </c>
      <c r="AL205" s="6">
        <f>+IF(AK205="NO OFERTADO",0,IF(AK205="NO CUMPLE EV TECNICA",0,IF(AK205="NO CUMPLE",0,IF(AK205="CUMPLE",('PRECIOS UNITARIOS'!$BB205*500)/AJ205))))</f>
        <v>0</v>
      </c>
      <c r="AM205" s="5" t="str">
        <f>+'PRECIOS UNITARIOS'!AF205</f>
        <v/>
      </c>
      <c r="AN205" s="5" t="str">
        <f>+'EV PRECIO REFERENCIA'!AR205</f>
        <v>NO CUMPLE</v>
      </c>
      <c r="AO205" s="6">
        <f>+IF(AN205="NO OFERTADO",0,IF(AN205="NO CUMPLE EV TECNICA",0,IF(AN205="NO CUMPLE",0,IF(AN205="CUMPLE",('PRECIOS UNITARIOS'!$BB205*500)/AM205))))</f>
        <v>0</v>
      </c>
      <c r="AP205" s="5" t="str">
        <f>+'PRECIOS UNITARIOS'!AH205</f>
        <v/>
      </c>
      <c r="AQ205" s="5" t="str">
        <f>+'EV PRECIO REFERENCIA'!AU205</f>
        <v>NO CUMPLE</v>
      </c>
      <c r="AR205" s="6">
        <f>+IF(AQ205="NO OFERTADO",0,IF(AQ205="NO CUMPLE EV TECNICA",0,IF(AQ205="NO CUMPLE",0,IF(AQ205="CUMPLE",('PRECIOS UNITARIOS'!$BB205*500)/AP205))))</f>
        <v>0</v>
      </c>
      <c r="AS205" s="5" t="str">
        <f>+'PRECIOS UNITARIOS'!AJ205</f>
        <v/>
      </c>
      <c r="AT205" s="5" t="str">
        <f>+'EV PRECIO REFERENCIA'!AX205</f>
        <v>NO CUMPLE</v>
      </c>
      <c r="AU205" s="6">
        <f>+IF(AT205="NO OFERTADO",0,IF(AT205="NO CUMPLE EV TECNICA",0,IF(AT205="NO CUMPLE",0,IF(AT205="CUMPLE",('PRECIOS UNITARIOS'!$BB205*500)/AS205))))</f>
        <v>0</v>
      </c>
      <c r="AV205" s="5" t="str">
        <f>+'EV PRECIO REFERENCIA'!AY205</f>
        <v/>
      </c>
      <c r="AW205" s="5" t="str">
        <f>+'EV PRECIO REFERENCIA'!BA205</f>
        <v>NO CUMPLE</v>
      </c>
      <c r="AX205" s="6">
        <f>+IF(AW205="NO OFERTADO",0,IF(AW205="NO CUMPLE EV TECNICA",0,IF(AW205="NO CUMPLE",0,IF(AW205="CUMPLE",('PRECIOS UNITARIOS'!$BB205*500)/AV205))))</f>
        <v>0</v>
      </c>
      <c r="AY205" s="5" t="str">
        <f>+'EV PRECIO REFERENCIA'!BB205</f>
        <v/>
      </c>
      <c r="AZ205" s="5" t="str">
        <f>+'EV PRECIO REFERENCIA'!BD205</f>
        <v>NO CUMPLE</v>
      </c>
      <c r="BA205" s="6">
        <f>+IF(AZ205="NO OFERTADO",0,IF(AZ205="NO CUMPLE EV TECNICA",0,IF(AZ205="NO CUMPLE",0,IF(AZ205="CUMPLE",('PRECIOS UNITARIOS'!$BB205*500)/AY205))))</f>
        <v>0</v>
      </c>
      <c r="BB205" s="5" t="str">
        <f>+'PRECIOS UNITARIOS'!AP205</f>
        <v/>
      </c>
      <c r="BC205" s="5" t="str">
        <f>+'EV PRECIO REFERENCIA'!BG205</f>
        <v>NO CUMPLE</v>
      </c>
      <c r="BD205" s="6">
        <f>+IF(BC205="NO OFERTADO",0,IF(BC205="NO CUMPLE EV TECNICA",0,IF(BC205="NO CUMPLE",0,IF(BC205="CUMPLE",('PRECIOS UNITARIOS'!$BB205*500)/BB205))))</f>
        <v>0</v>
      </c>
      <c r="BE205" s="5" t="str">
        <f>+'PRECIOS UNITARIOS'!AR205</f>
        <v/>
      </c>
      <c r="BF205" s="5" t="str">
        <f>+'EV PRECIO REFERENCIA'!BJ205</f>
        <v>NO CUMPLE</v>
      </c>
      <c r="BG205" s="6">
        <f>+IF(BF205="NO OFERTADO",0,IF(BF205="NO CUMPLE EV TECNICA",0,IF(BF205="NO CUMPLE",0,IF(BF205="CUMPLE",('PRECIOS UNITARIOS'!$BB205*500)/BE205))))</f>
        <v>0</v>
      </c>
      <c r="BH205" s="5" t="str">
        <f>+'EV PRECIO REFERENCIA'!BK205</f>
        <v/>
      </c>
      <c r="BI205" s="5" t="str">
        <f>+'EV PRECIO REFERENCIA'!BM205</f>
        <v>NO CUMPLE</v>
      </c>
      <c r="BJ205" s="6">
        <f>+IF(BI205="NO OFERTADO",0,IF(BI205="NO CUMPLE EV TECNICA",0,IF(BI205="NO CUMPLE",0,IF(BI205="CUMPLE",('PRECIOS UNITARIOS'!$BB205*500)/BH205))))</f>
        <v>0</v>
      </c>
      <c r="BK205" s="5" t="str">
        <f>+'EV PRECIO REFERENCIA'!BQ205</f>
        <v/>
      </c>
      <c r="BL205" s="5" t="str">
        <f>+'EV PRECIO REFERENCIA'!BS205</f>
        <v>NO CUMPLE</v>
      </c>
      <c r="BM205" s="6">
        <f>+IF(BL205="NO OFERTADO",0,IF(BL205="NO CUMPLE EV TECNICA",0,IF(BL205="NO CUMPLE",0,IF(BL205="CUMPLE",('PRECIOS UNITARIOS'!$BB205*500)/BK205))))</f>
        <v>0</v>
      </c>
      <c r="BN205" s="5" t="str">
        <f>+'PRECIOS UNITARIOS'!AX205</f>
        <v/>
      </c>
      <c r="BO205" s="5" t="str">
        <f>+'EV PRECIO REFERENCIA'!BV205</f>
        <v>NO CUMPLE</v>
      </c>
      <c r="BP205" s="6">
        <f>+IF(BO205="NO OFERTADO",0,IF(BO205="NO CUMPLE EV TECNICA",0,IF(BO205="NO CUMPLE",0,IF(BO205="CUMPLE",('PRECIOS UNITARIOS'!$BB205*500)/BN205))))</f>
        <v>0</v>
      </c>
      <c r="BQ205" s="6">
        <f t="shared" si="27"/>
        <v>0</v>
      </c>
      <c r="BR205" s="6" t="s">
        <v>1066</v>
      </c>
      <c r="BS205" s="6">
        <v>0</v>
      </c>
      <c r="BT205" s="6" t="s">
        <v>847</v>
      </c>
      <c r="BU205" s="6">
        <v>0</v>
      </c>
      <c r="BV205" s="6" t="s">
        <v>847</v>
      </c>
      <c r="BW205" s="154" t="s">
        <v>823</v>
      </c>
      <c r="BX205" s="3" t="s">
        <v>575</v>
      </c>
    </row>
    <row r="206" spans="1:76" ht="25.5" x14ac:dyDescent="0.2">
      <c r="A206" s="18">
        <f t="shared" si="26"/>
        <v>197</v>
      </c>
      <c r="B206" s="22" t="str">
        <f>VLOOKUP(A206,'PRECIOS UNITARIOS'!A206:B537,2,0)</f>
        <v>IMG00006</v>
      </c>
      <c r="C206" s="135" t="str">
        <f>VLOOKUP(A206,'PRECIOS UNITARIOS'!A206:C537,3,0)</f>
        <v>PAPEL ELECTROCARDIAGROFO SCHILLER 80X70</v>
      </c>
      <c r="D206" s="18">
        <f>VLOOKUP(A206,'PRECIOS UNITARIOS'!A206:D537,4,0)</f>
        <v>1</v>
      </c>
      <c r="E206" s="23" t="str">
        <f>VLOOKUP(A206,'PRECIOS UNITARIOS'!A206:E537,5,0)</f>
        <v>UN</v>
      </c>
      <c r="F206" s="23">
        <f>VLOOKUP(A206,'PRECIOS UNITARIOS'!A206:F537,6,0)</f>
        <v>10585.908197725075</v>
      </c>
      <c r="G206" s="23">
        <f>VLOOKUP(A206,'PRECIOS UNITARIOS'!A206:G537,7,0)</f>
        <v>10</v>
      </c>
      <c r="H206" s="23">
        <f t="shared" si="28"/>
        <v>105859.08197725075</v>
      </c>
      <c r="I206" s="5" t="str">
        <f>+'EV PRECIO REFERENCIA'!I206</f>
        <v/>
      </c>
      <c r="J206" s="5" t="str">
        <f>+'EV PRECIO REFERENCIA'!K206</f>
        <v>NO CUMPLE</v>
      </c>
      <c r="K206" s="6">
        <f>+IF(J206="NO OFERTADO",0,IF(J206="NO CUMPLE EV TECNICA",0,IF(J206="NO CUMPLE",0,IF(J206="CUMPLE",('PRECIOS UNITARIOS'!$BB206*500)/I206))))</f>
        <v>0</v>
      </c>
      <c r="L206" s="5" t="str">
        <f>+'EV PRECIO REFERENCIA'!L206</f>
        <v/>
      </c>
      <c r="M206" s="5" t="str">
        <f>+'EV PRECIO REFERENCIA'!N206</f>
        <v>NO CUMPLE</v>
      </c>
      <c r="N206" s="6">
        <f>+IF(M206="NO OFERTADO",0,IF(M206="NO CUMPLE EV TECNICA",0,IF(M206="NO CUMPLE",0,IF(M206="CUMPLE",('PRECIOS UNITARIOS'!$BB206*500)/L206))))</f>
        <v>0</v>
      </c>
      <c r="O206" s="5" t="str">
        <f>+'PRECIOS UNITARIOS'!N206</f>
        <v/>
      </c>
      <c r="P206" s="5" t="str">
        <f>+'EV PRECIO REFERENCIA'!Q206</f>
        <v>NO CUMPLE</v>
      </c>
      <c r="Q206" s="6">
        <f>+IF(P206="NO OFERTADO",0,IF(P206="NO CUMPLE EV TECNICA",0,IF(P206="NO CUMPLE",0,IF(P206="CUMPLE",('PRECIOS UNITARIOS'!$BB206*500)/O206))))</f>
        <v>0</v>
      </c>
      <c r="R206" s="5" t="str">
        <f>+'PRECIOS UNITARIOS'!P206</f>
        <v/>
      </c>
      <c r="S206" s="5" t="str">
        <f>+'EV PRECIO REFERENCIA'!T206</f>
        <v>NO CUMPLE</v>
      </c>
      <c r="T206" s="6">
        <f>+IF(S206="NO OFERTADO",0,IF(S206="NO CUMPLE EV TECNICA",0,IF(S206="NO CUMPLE",0,IF(S206="CUMPLE",('PRECIOS UNITARIOS'!$BB206*500)/R206))))</f>
        <v>0</v>
      </c>
      <c r="U206" s="6" t="str">
        <f>+'EV PRECIO REFERENCIA'!U206</f>
        <v/>
      </c>
      <c r="V206" s="5" t="str">
        <f>+'EV PRECIO REFERENCIA'!W206</f>
        <v>NO CUMPLE</v>
      </c>
      <c r="W206" s="6">
        <f>+IF(V206="NO OFERTADO",0,IF(V206="NO CUMPLE EV TECNICA",0,IF(V206="NO CUMPLE",0,IF(V206="CUMPLE",('PRECIOS UNITARIOS'!$BB206*500)/U206))))</f>
        <v>0</v>
      </c>
      <c r="X206" s="6" t="str">
        <f>+'EV PRECIO REFERENCIA'!X206</f>
        <v/>
      </c>
      <c r="Y206" s="5" t="str">
        <f>+'EV PRECIO REFERENCIA'!Z206</f>
        <v>NO CUMPLE</v>
      </c>
      <c r="Z206" s="6">
        <f>+IF(Y206="NO OFERTADO",0,IF(Y206="NO CUMPLE EV TECNICA",0,IF(Y206="NO CUMPLE",0,IF(Y206="CUMPLE",('PRECIOS UNITARIOS'!$BB206*500)/X206))))</f>
        <v>0</v>
      </c>
      <c r="AA206" s="260" t="str">
        <f>+'PRECIOS UNITARIOS'!X206</f>
        <v/>
      </c>
      <c r="AB206" s="5" t="str">
        <f>+'EV PRECIO REFERENCIA'!AF206</f>
        <v>NO CUMPLE</v>
      </c>
      <c r="AC206" s="6">
        <f>+IF(AB206="NO OFERTADO",0,IF(AB206="NO CUMPLE EV TECNICA",0,IF(AB206="NO CUMPLE",0,IF(AB206="CUMPLE",('PRECIOS UNITARIOS'!$BB206*500)/AA206))))</f>
        <v>0</v>
      </c>
      <c r="AD206" s="5" t="str">
        <f>+'PRECIOS UNITARIOS'!Z206</f>
        <v/>
      </c>
      <c r="AE206" s="5" t="str">
        <f>+'EV PRECIO REFERENCIA'!AI206</f>
        <v>NO CUMPLE</v>
      </c>
      <c r="AF206" s="6">
        <f>+IF(AE206="NO OFERTADO",0,IF(AE206="NO CUMPLE EV TECNICA",0,IF(AE206="NO CUMPLE",0,IF(AE206="CUMPLE",('PRECIOS UNITARIOS'!$BB206*500)/AD206))))</f>
        <v>0</v>
      </c>
      <c r="AG206" s="5" t="str">
        <f>+'PRECIOS UNITARIOS'!AB206</f>
        <v/>
      </c>
      <c r="AH206" s="5" t="str">
        <f>+'EV PRECIO REFERENCIA'!AL206</f>
        <v>NO CUMPLE</v>
      </c>
      <c r="AI206" s="6">
        <f>+IF(AH206="NO OFERTADO",0,IF(AH206="NO CUMPLE EV TECNICA",0,IF(AH206="NO CUMPLE",0,IF(AH206="CUMPLE",('PRECIOS UNITARIOS'!$BB206*500)/AG206))))</f>
        <v>0</v>
      </c>
      <c r="AJ206" s="5" t="str">
        <f>+'PRECIOS UNITARIOS'!AD206</f>
        <v/>
      </c>
      <c r="AK206" s="5" t="str">
        <f>+'EV PRECIO REFERENCIA'!AO206</f>
        <v>NO CUMPLE</v>
      </c>
      <c r="AL206" s="6">
        <f>+IF(AK206="NO OFERTADO",0,IF(AK206="NO CUMPLE EV TECNICA",0,IF(AK206="NO CUMPLE",0,IF(AK206="CUMPLE",('PRECIOS UNITARIOS'!$BB206*500)/AJ206))))</f>
        <v>0</v>
      </c>
      <c r="AM206" s="5" t="str">
        <f>+'PRECIOS UNITARIOS'!AF206</f>
        <v/>
      </c>
      <c r="AN206" s="5" t="str">
        <f>+'EV PRECIO REFERENCIA'!AR206</f>
        <v>NO CUMPLE</v>
      </c>
      <c r="AO206" s="6">
        <f>+IF(AN206="NO OFERTADO",0,IF(AN206="NO CUMPLE EV TECNICA",0,IF(AN206="NO CUMPLE",0,IF(AN206="CUMPLE",('PRECIOS UNITARIOS'!$BB206*500)/AM206))))</f>
        <v>0</v>
      </c>
      <c r="AP206" s="5" t="str">
        <f>+'PRECIOS UNITARIOS'!AH206</f>
        <v/>
      </c>
      <c r="AQ206" s="5" t="str">
        <f>+'EV PRECIO REFERENCIA'!AU206</f>
        <v>NO CUMPLE</v>
      </c>
      <c r="AR206" s="6">
        <f>+IF(AQ206="NO OFERTADO",0,IF(AQ206="NO CUMPLE EV TECNICA",0,IF(AQ206="NO CUMPLE",0,IF(AQ206="CUMPLE",('PRECIOS UNITARIOS'!$BB206*500)/AP206))))</f>
        <v>0</v>
      </c>
      <c r="AS206" s="5" t="str">
        <f>+'PRECIOS UNITARIOS'!AJ206</f>
        <v/>
      </c>
      <c r="AT206" s="5" t="str">
        <f>+'EV PRECIO REFERENCIA'!AX206</f>
        <v>NO CUMPLE</v>
      </c>
      <c r="AU206" s="6">
        <f>+IF(AT206="NO OFERTADO",0,IF(AT206="NO CUMPLE EV TECNICA",0,IF(AT206="NO CUMPLE",0,IF(AT206="CUMPLE",('PRECIOS UNITARIOS'!$BB206*500)/AS206))))</f>
        <v>0</v>
      </c>
      <c r="AV206" s="5" t="str">
        <f>+'EV PRECIO REFERENCIA'!AY206</f>
        <v/>
      </c>
      <c r="AW206" s="5" t="str">
        <f>+'EV PRECIO REFERENCIA'!BA206</f>
        <v>NO CUMPLE</v>
      </c>
      <c r="AX206" s="6">
        <f>+IF(AW206="NO OFERTADO",0,IF(AW206="NO CUMPLE EV TECNICA",0,IF(AW206="NO CUMPLE",0,IF(AW206="CUMPLE",('PRECIOS UNITARIOS'!$BB206*500)/AV206))))</f>
        <v>0</v>
      </c>
      <c r="AY206" s="5" t="str">
        <f>+'EV PRECIO REFERENCIA'!BB206</f>
        <v/>
      </c>
      <c r="AZ206" s="5" t="str">
        <f>+'EV PRECIO REFERENCIA'!BD206</f>
        <v>NO CUMPLE</v>
      </c>
      <c r="BA206" s="6">
        <f>+IF(AZ206="NO OFERTADO",0,IF(AZ206="NO CUMPLE EV TECNICA",0,IF(AZ206="NO CUMPLE",0,IF(AZ206="CUMPLE",('PRECIOS UNITARIOS'!$BB206*500)/AY206))))</f>
        <v>0</v>
      </c>
      <c r="BB206" s="5" t="str">
        <f>+'PRECIOS UNITARIOS'!AP206</f>
        <v/>
      </c>
      <c r="BC206" s="5" t="str">
        <f>+'EV PRECIO REFERENCIA'!BG206</f>
        <v>NO CUMPLE</v>
      </c>
      <c r="BD206" s="6">
        <f>+IF(BC206="NO OFERTADO",0,IF(BC206="NO CUMPLE EV TECNICA",0,IF(BC206="NO CUMPLE",0,IF(BC206="CUMPLE",('PRECIOS UNITARIOS'!$BB206*500)/BB206))))</f>
        <v>0</v>
      </c>
      <c r="BE206" s="5" t="str">
        <f>+'PRECIOS UNITARIOS'!AR206</f>
        <v/>
      </c>
      <c r="BF206" s="5" t="str">
        <f>+'EV PRECIO REFERENCIA'!BJ206</f>
        <v>NO CUMPLE</v>
      </c>
      <c r="BG206" s="6">
        <f>+IF(BF206="NO OFERTADO",0,IF(BF206="NO CUMPLE EV TECNICA",0,IF(BF206="NO CUMPLE",0,IF(BF206="CUMPLE",('PRECIOS UNITARIOS'!$BB206*500)/BE206))))</f>
        <v>0</v>
      </c>
      <c r="BH206" s="5" t="str">
        <f>+'EV PRECIO REFERENCIA'!BK206</f>
        <v/>
      </c>
      <c r="BI206" s="5" t="str">
        <f>+'EV PRECIO REFERENCIA'!BM206</f>
        <v>NO CUMPLE</v>
      </c>
      <c r="BJ206" s="6">
        <f>+IF(BI206="NO OFERTADO",0,IF(BI206="NO CUMPLE EV TECNICA",0,IF(BI206="NO CUMPLE",0,IF(BI206="CUMPLE",('PRECIOS UNITARIOS'!$BB206*500)/BH206))))</f>
        <v>0</v>
      </c>
      <c r="BK206" s="5" t="str">
        <f>+'EV PRECIO REFERENCIA'!BQ206</f>
        <v/>
      </c>
      <c r="BL206" s="5" t="str">
        <f>+'EV PRECIO REFERENCIA'!BS206</f>
        <v>NO CUMPLE</v>
      </c>
      <c r="BM206" s="6">
        <f>+IF(BL206="NO OFERTADO",0,IF(BL206="NO CUMPLE EV TECNICA",0,IF(BL206="NO CUMPLE",0,IF(BL206="CUMPLE",('PRECIOS UNITARIOS'!$BB206*500)/BK206))))</f>
        <v>0</v>
      </c>
      <c r="BN206" s="5">
        <f>+'PRECIOS UNITARIOS'!AX206</f>
        <v>11562</v>
      </c>
      <c r="BO206" s="5" t="str">
        <f>+'EV PRECIO REFERENCIA'!BV206</f>
        <v>CUMPLE</v>
      </c>
      <c r="BP206" s="6">
        <f>+IF(BO206="NO OFERTADO",0,IF(BO206="NO CUMPLE EV TECNICA",0,IF(BO206="NO CUMPLE",0,IF(BO206="CUMPLE",('PRECIOS UNITARIOS'!$BB206*500)/BN206))))</f>
        <v>500</v>
      </c>
      <c r="BQ206" s="6">
        <f t="shared" si="27"/>
        <v>500</v>
      </c>
      <c r="BR206" s="6" t="s">
        <v>729</v>
      </c>
      <c r="BS206" s="6">
        <f>MAX($K206,$N206,$Q206,$T206,$AF206,$AI206,$AL206,$AO206,$AU206,$BD206,$BG206,$AC206,$Z206,$W206,$BA206,$BM206,)</f>
        <v>0</v>
      </c>
      <c r="BT206" s="6" t="s">
        <v>1025</v>
      </c>
      <c r="BU206" s="6">
        <v>0</v>
      </c>
      <c r="BV206" s="6" t="s">
        <v>1023</v>
      </c>
      <c r="BW206" s="154" t="s">
        <v>729</v>
      </c>
      <c r="BX206" s="3" t="e">
        <v>#N/A</v>
      </c>
    </row>
    <row r="207" spans="1:76" ht="25.5" x14ac:dyDescent="0.2">
      <c r="A207" s="18">
        <f t="shared" si="26"/>
        <v>198</v>
      </c>
      <c r="B207" s="22" t="str">
        <f>VLOOKUP(A207,'PRECIOS UNITARIOS'!A207:B538,2,0)</f>
        <v>DM822</v>
      </c>
      <c r="C207" s="135" t="str">
        <f>VLOOKUP(A207,'PRECIOS UNITARIOS'!A207:C538,3,0)</f>
        <v>PAPEL PARA MONITOR FETAL CADENCE MFM II 110 X 90 MM</v>
      </c>
      <c r="D207" s="18">
        <f>VLOOKUP(A207,'PRECIOS UNITARIOS'!A207:D538,4,0)</f>
        <v>1</v>
      </c>
      <c r="E207" s="23" t="str">
        <f>VLOOKUP(A207,'PRECIOS UNITARIOS'!A207:E538,5,0)</f>
        <v>UN</v>
      </c>
      <c r="F207" s="23">
        <f>VLOOKUP(A207,'PRECIOS UNITARIOS'!A207:F538,6,0)</f>
        <v>16967.852999999999</v>
      </c>
      <c r="G207" s="23">
        <f>VLOOKUP(A207,'PRECIOS UNITARIOS'!A207:G538,7,0)</f>
        <v>8</v>
      </c>
      <c r="H207" s="23">
        <f t="shared" si="28"/>
        <v>135742.82399999999</v>
      </c>
      <c r="I207" s="5" t="str">
        <f>+'EV PRECIO REFERENCIA'!I207</f>
        <v/>
      </c>
      <c r="J207" s="5" t="str">
        <f>+'EV PRECIO REFERENCIA'!K207</f>
        <v>NO CUMPLE</v>
      </c>
      <c r="K207" s="6">
        <f>+IF(J207="NO OFERTADO",0,IF(J207="NO CUMPLE EV TECNICA",0,IF(J207="NO CUMPLE",0,IF(J207="CUMPLE",('PRECIOS UNITARIOS'!$BB207*500)/I207))))</f>
        <v>0</v>
      </c>
      <c r="L207" s="5" t="str">
        <f>+'EV PRECIO REFERENCIA'!L207</f>
        <v/>
      </c>
      <c r="M207" s="5" t="str">
        <f>+'EV PRECIO REFERENCIA'!N207</f>
        <v>NO CUMPLE</v>
      </c>
      <c r="N207" s="6">
        <f>+IF(M207="NO OFERTADO",0,IF(M207="NO CUMPLE EV TECNICA",0,IF(M207="NO CUMPLE",0,IF(M207="CUMPLE",('PRECIOS UNITARIOS'!$BB207*500)/L207))))</f>
        <v>0</v>
      </c>
      <c r="O207" s="5" t="str">
        <f>+'PRECIOS UNITARIOS'!N207</f>
        <v/>
      </c>
      <c r="P207" s="5" t="str">
        <f>+'EV PRECIO REFERENCIA'!Q207</f>
        <v>NO CUMPLE</v>
      </c>
      <c r="Q207" s="6">
        <f>+IF(P207="NO OFERTADO",0,IF(P207="NO CUMPLE EV TECNICA",0,IF(P207="NO CUMPLE",0,IF(P207="CUMPLE",('PRECIOS UNITARIOS'!$BB207*500)/O207))))</f>
        <v>0</v>
      </c>
      <c r="R207" s="5" t="str">
        <f>+'PRECIOS UNITARIOS'!P207</f>
        <v/>
      </c>
      <c r="S207" s="5" t="str">
        <f>+'EV PRECIO REFERENCIA'!T207</f>
        <v>NO CUMPLE</v>
      </c>
      <c r="T207" s="6">
        <f>+IF(S207="NO OFERTADO",0,IF(S207="NO CUMPLE EV TECNICA",0,IF(S207="NO CUMPLE",0,IF(S207="CUMPLE",('PRECIOS UNITARIOS'!$BB207*500)/R207))))</f>
        <v>0</v>
      </c>
      <c r="U207" s="6" t="str">
        <f>+'EV PRECIO REFERENCIA'!U207</f>
        <v/>
      </c>
      <c r="V207" s="5" t="str">
        <f>+'EV PRECIO REFERENCIA'!W207</f>
        <v>NO CUMPLE</v>
      </c>
      <c r="W207" s="6">
        <f>+IF(V207="NO OFERTADO",0,IF(V207="NO CUMPLE EV TECNICA",0,IF(V207="NO CUMPLE",0,IF(V207="CUMPLE",('PRECIOS UNITARIOS'!$BB207*500)/U207))))</f>
        <v>0</v>
      </c>
      <c r="X207" s="6" t="str">
        <f>+'EV PRECIO REFERENCIA'!X207</f>
        <v/>
      </c>
      <c r="Y207" s="5" t="str">
        <f>+'EV PRECIO REFERENCIA'!Z207</f>
        <v>NO CUMPLE</v>
      </c>
      <c r="Z207" s="6">
        <f>+IF(Y207="NO OFERTADO",0,IF(Y207="NO CUMPLE EV TECNICA",0,IF(Y207="NO CUMPLE",0,IF(Y207="CUMPLE",('PRECIOS UNITARIOS'!$BB207*500)/X207))))</f>
        <v>0</v>
      </c>
      <c r="AA207" s="260" t="str">
        <f>+'PRECIOS UNITARIOS'!X207</f>
        <v/>
      </c>
      <c r="AB207" s="5" t="str">
        <f>+'EV PRECIO REFERENCIA'!AF207</f>
        <v>NO CUMPLE</v>
      </c>
      <c r="AC207" s="6">
        <f>+IF(AB207="NO OFERTADO",0,IF(AB207="NO CUMPLE EV TECNICA",0,IF(AB207="NO CUMPLE",0,IF(AB207="CUMPLE",('PRECIOS UNITARIOS'!$BB207*500)/AA207))))</f>
        <v>0</v>
      </c>
      <c r="AD207" s="5" t="str">
        <f>+'PRECIOS UNITARIOS'!Z207</f>
        <v/>
      </c>
      <c r="AE207" s="5" t="str">
        <f>+'EV PRECIO REFERENCIA'!AI207</f>
        <v>NO CUMPLE</v>
      </c>
      <c r="AF207" s="6">
        <f>+IF(AE207="NO OFERTADO",0,IF(AE207="NO CUMPLE EV TECNICA",0,IF(AE207="NO CUMPLE",0,IF(AE207="CUMPLE",('PRECIOS UNITARIOS'!$BB207*500)/AD207))))</f>
        <v>0</v>
      </c>
      <c r="AG207" s="5" t="str">
        <f>+'PRECIOS UNITARIOS'!AB207</f>
        <v/>
      </c>
      <c r="AH207" s="5" t="str">
        <f>+'EV PRECIO REFERENCIA'!AL207</f>
        <v>NO CUMPLE</v>
      </c>
      <c r="AI207" s="6">
        <f>+IF(AH207="NO OFERTADO",0,IF(AH207="NO CUMPLE EV TECNICA",0,IF(AH207="NO CUMPLE",0,IF(AH207="CUMPLE",('PRECIOS UNITARIOS'!$BB207*500)/AG207))))</f>
        <v>0</v>
      </c>
      <c r="AJ207" s="5" t="str">
        <f>+'PRECIOS UNITARIOS'!AD207</f>
        <v/>
      </c>
      <c r="AK207" s="5" t="str">
        <f>+'EV PRECIO REFERENCIA'!AO207</f>
        <v>NO CUMPLE</v>
      </c>
      <c r="AL207" s="6">
        <f>+IF(AK207="NO OFERTADO",0,IF(AK207="NO CUMPLE EV TECNICA",0,IF(AK207="NO CUMPLE",0,IF(AK207="CUMPLE",('PRECIOS UNITARIOS'!$BB207*500)/AJ207))))</f>
        <v>0</v>
      </c>
      <c r="AM207" s="5" t="str">
        <f>+'PRECIOS UNITARIOS'!AF207</f>
        <v/>
      </c>
      <c r="AN207" s="5" t="str">
        <f>+'EV PRECIO REFERENCIA'!AR207</f>
        <v>NO CUMPLE</v>
      </c>
      <c r="AO207" s="6">
        <f>+IF(AN207="NO OFERTADO",0,IF(AN207="NO CUMPLE EV TECNICA",0,IF(AN207="NO CUMPLE",0,IF(AN207="CUMPLE",('PRECIOS UNITARIOS'!$BB207*500)/AM207))))</f>
        <v>0</v>
      </c>
      <c r="AP207" s="5" t="str">
        <f>+'PRECIOS UNITARIOS'!AH207</f>
        <v/>
      </c>
      <c r="AQ207" s="5" t="str">
        <f>+'EV PRECIO REFERENCIA'!AU207</f>
        <v>NO CUMPLE</v>
      </c>
      <c r="AR207" s="6">
        <f>+IF(AQ207="NO OFERTADO",0,IF(AQ207="NO CUMPLE EV TECNICA",0,IF(AQ207="NO CUMPLE",0,IF(AQ207="CUMPLE",('PRECIOS UNITARIOS'!$BB207*500)/AP207))))</f>
        <v>0</v>
      </c>
      <c r="AS207" s="5" t="str">
        <f>+'PRECIOS UNITARIOS'!AJ207</f>
        <v/>
      </c>
      <c r="AT207" s="5" t="str">
        <f>+'EV PRECIO REFERENCIA'!AX207</f>
        <v>NO CUMPLE</v>
      </c>
      <c r="AU207" s="6">
        <f>+IF(AT207="NO OFERTADO",0,IF(AT207="NO CUMPLE EV TECNICA",0,IF(AT207="NO CUMPLE",0,IF(AT207="CUMPLE",('PRECIOS UNITARIOS'!$BB207*500)/AS207))))</f>
        <v>0</v>
      </c>
      <c r="AV207" s="5" t="str">
        <f>+'EV PRECIO REFERENCIA'!AY207</f>
        <v/>
      </c>
      <c r="AW207" s="5" t="str">
        <f>+'EV PRECIO REFERENCIA'!BA207</f>
        <v>NO CUMPLE</v>
      </c>
      <c r="AX207" s="6">
        <f>+IF(AW207="NO OFERTADO",0,IF(AW207="NO CUMPLE EV TECNICA",0,IF(AW207="NO CUMPLE",0,IF(AW207="CUMPLE",('PRECIOS UNITARIOS'!$BB207*500)/AV207))))</f>
        <v>0</v>
      </c>
      <c r="AY207" s="5" t="str">
        <f>+'EV PRECIO REFERENCIA'!BB207</f>
        <v/>
      </c>
      <c r="AZ207" s="5" t="str">
        <f>+'EV PRECIO REFERENCIA'!BD207</f>
        <v>NO CUMPLE</v>
      </c>
      <c r="BA207" s="6">
        <f>+IF(AZ207="NO OFERTADO",0,IF(AZ207="NO CUMPLE EV TECNICA",0,IF(AZ207="NO CUMPLE",0,IF(AZ207="CUMPLE",('PRECIOS UNITARIOS'!$BB207*500)/AY207))))</f>
        <v>0</v>
      </c>
      <c r="BB207" s="5" t="str">
        <f>+'PRECIOS UNITARIOS'!AP207</f>
        <v/>
      </c>
      <c r="BC207" s="5" t="str">
        <f>+'EV PRECIO REFERENCIA'!BG207</f>
        <v>NO CUMPLE</v>
      </c>
      <c r="BD207" s="6">
        <f>+IF(BC207="NO OFERTADO",0,IF(BC207="NO CUMPLE EV TECNICA",0,IF(BC207="NO CUMPLE",0,IF(BC207="CUMPLE",('PRECIOS UNITARIOS'!$BB207*500)/BB207))))</f>
        <v>0</v>
      </c>
      <c r="BE207" s="5" t="str">
        <f>+'PRECIOS UNITARIOS'!AR207</f>
        <v/>
      </c>
      <c r="BF207" s="5" t="str">
        <f>+'EV PRECIO REFERENCIA'!BJ207</f>
        <v>NO CUMPLE</v>
      </c>
      <c r="BG207" s="6">
        <f>+IF(BF207="NO OFERTADO",0,IF(BF207="NO CUMPLE EV TECNICA",0,IF(BF207="NO CUMPLE",0,IF(BF207="CUMPLE",('PRECIOS UNITARIOS'!$BB207*500)/BE207))))</f>
        <v>0</v>
      </c>
      <c r="BH207" s="5" t="str">
        <f>+'EV PRECIO REFERENCIA'!BK207</f>
        <v/>
      </c>
      <c r="BI207" s="5" t="str">
        <f>+'EV PRECIO REFERENCIA'!BM207</f>
        <v>NO CUMPLE</v>
      </c>
      <c r="BJ207" s="6">
        <f>+IF(BI207="NO OFERTADO",0,IF(BI207="NO CUMPLE EV TECNICA",0,IF(BI207="NO CUMPLE",0,IF(BI207="CUMPLE",('PRECIOS UNITARIOS'!$BB207*500)/BH207))))</f>
        <v>0</v>
      </c>
      <c r="BK207" s="5">
        <f>+'EV PRECIO REFERENCIA'!BQ207</f>
        <v>7021</v>
      </c>
      <c r="BL207" s="5" t="str">
        <f>+'EV PRECIO REFERENCIA'!BS207</f>
        <v>CUMPLE</v>
      </c>
      <c r="BM207" s="6">
        <f>+IF(BL207="NO OFERTADO",0,IF(BL207="NO CUMPLE EV TECNICA",0,IF(BL207="NO CUMPLE",0,IF(BL207="CUMPLE",('PRECIOS UNITARIOS'!$BB207*500)/BK207))))</f>
        <v>500</v>
      </c>
      <c r="BN207" s="5" t="str">
        <f>+'PRECIOS UNITARIOS'!AX207</f>
        <v/>
      </c>
      <c r="BO207" s="5" t="str">
        <f>+'EV PRECIO REFERENCIA'!BV207</f>
        <v>NO CUMPLE</v>
      </c>
      <c r="BP207" s="6">
        <f>+IF(BO207="NO OFERTADO",0,IF(BO207="NO CUMPLE EV TECNICA",0,IF(BO207="NO CUMPLE",0,IF(BO207="CUMPLE",('PRECIOS UNITARIOS'!$BB207*500)/BN207))))</f>
        <v>0</v>
      </c>
      <c r="BQ207" s="6">
        <f t="shared" si="27"/>
        <v>500</v>
      </c>
      <c r="BR207" s="6" t="s">
        <v>728</v>
      </c>
      <c r="BS207" s="6"/>
      <c r="BT207" s="6" t="s">
        <v>847</v>
      </c>
      <c r="BU207" s="6"/>
      <c r="BV207" s="6" t="s">
        <v>847</v>
      </c>
      <c r="BW207" s="154" t="str">
        <f>+BR207</f>
        <v>HOSPITECNICA S.A.S.</v>
      </c>
      <c r="BX207" s="3" t="e">
        <v>#N/A</v>
      </c>
    </row>
    <row r="208" spans="1:76" ht="25.5" x14ac:dyDescent="0.2">
      <c r="A208" s="18">
        <f t="shared" si="26"/>
        <v>199</v>
      </c>
      <c r="B208" s="22" t="str">
        <f>VLOOKUP(A208,'PRECIOS UNITARIOS'!A208:B539,2,0)</f>
        <v>DM2104</v>
      </c>
      <c r="C208" s="135" t="str">
        <f>VLOOKUP(A208,'PRECIOS UNITARIOS'!A208:C539,3,0)</f>
        <v>PAPEL PARA MONITOR FETAL 112 MM X 100 MM X 160 HOJAS PLEGADO EN Z</v>
      </c>
      <c r="D208" s="18">
        <f>VLOOKUP(A208,'PRECIOS UNITARIOS'!A208:D539,4,0)</f>
        <v>1</v>
      </c>
      <c r="E208" s="23" t="str">
        <f>VLOOKUP(A208,'PRECIOS UNITARIOS'!A208:E539,5,0)</f>
        <v>UN</v>
      </c>
      <c r="F208" s="23">
        <f>VLOOKUP(A208,'PRECIOS UNITARIOS'!A208:F539,6,0)</f>
        <v>18224.731</v>
      </c>
      <c r="G208" s="23">
        <f>VLOOKUP(A208,'PRECIOS UNITARIOS'!A208:G539,7,0)</f>
        <v>2</v>
      </c>
      <c r="H208" s="23">
        <f t="shared" si="28"/>
        <v>36449.462</v>
      </c>
      <c r="I208" s="5" t="str">
        <f>+'EV PRECIO REFERENCIA'!I208</f>
        <v/>
      </c>
      <c r="J208" s="5" t="str">
        <f>+'EV PRECIO REFERENCIA'!K208</f>
        <v>NO CUMPLE</v>
      </c>
      <c r="K208" s="6">
        <f>+IF(J208="NO OFERTADO",0,IF(J208="NO CUMPLE EV TECNICA",0,IF(J208="NO CUMPLE",0,IF(J208="CUMPLE",('PRECIOS UNITARIOS'!$BB208*500)/I208))))</f>
        <v>0</v>
      </c>
      <c r="L208" s="5" t="str">
        <f>+'EV PRECIO REFERENCIA'!L208</f>
        <v/>
      </c>
      <c r="M208" s="5" t="str">
        <f>+'EV PRECIO REFERENCIA'!N208</f>
        <v>NO CUMPLE</v>
      </c>
      <c r="N208" s="6">
        <f>+IF(M208="NO OFERTADO",0,IF(M208="NO CUMPLE EV TECNICA",0,IF(M208="NO CUMPLE",0,IF(M208="CUMPLE",('PRECIOS UNITARIOS'!$BB208*500)/L208))))</f>
        <v>0</v>
      </c>
      <c r="O208" s="5" t="str">
        <f>+'PRECIOS UNITARIOS'!N208</f>
        <v/>
      </c>
      <c r="P208" s="5" t="str">
        <f>+'EV PRECIO REFERENCIA'!Q208</f>
        <v>NO CUMPLE</v>
      </c>
      <c r="Q208" s="6">
        <f>+IF(P208="NO OFERTADO",0,IF(P208="NO CUMPLE EV TECNICA",0,IF(P208="NO CUMPLE",0,IF(P208="CUMPLE",('PRECIOS UNITARIOS'!$BB208*500)/O208))))</f>
        <v>0</v>
      </c>
      <c r="R208" s="5" t="str">
        <f>+'PRECIOS UNITARIOS'!P208</f>
        <v/>
      </c>
      <c r="S208" s="5" t="str">
        <f>+'EV PRECIO REFERENCIA'!T208</f>
        <v>NO CUMPLE</v>
      </c>
      <c r="T208" s="6">
        <f>+IF(S208="NO OFERTADO",0,IF(S208="NO CUMPLE EV TECNICA",0,IF(S208="NO CUMPLE",0,IF(S208="CUMPLE",('PRECIOS UNITARIOS'!$BB208*500)/R208))))</f>
        <v>0</v>
      </c>
      <c r="U208" s="6" t="str">
        <f>+'EV PRECIO REFERENCIA'!U208</f>
        <v/>
      </c>
      <c r="V208" s="5" t="str">
        <f>+'EV PRECIO REFERENCIA'!W208</f>
        <v>NO CUMPLE</v>
      </c>
      <c r="W208" s="6">
        <f>+IF(V208="NO OFERTADO",0,IF(V208="NO CUMPLE EV TECNICA",0,IF(V208="NO CUMPLE",0,IF(V208="CUMPLE",('PRECIOS UNITARIOS'!$BB208*500)/U208))))</f>
        <v>0</v>
      </c>
      <c r="X208" s="6" t="str">
        <f>+'EV PRECIO REFERENCIA'!X208</f>
        <v/>
      </c>
      <c r="Y208" s="5" t="str">
        <f>+'EV PRECIO REFERENCIA'!Z208</f>
        <v>NO CUMPLE</v>
      </c>
      <c r="Z208" s="6">
        <f>+IF(Y208="NO OFERTADO",0,IF(Y208="NO CUMPLE EV TECNICA",0,IF(Y208="NO CUMPLE",0,IF(Y208="CUMPLE",('PRECIOS UNITARIOS'!$BB208*500)/X208))))</f>
        <v>0</v>
      </c>
      <c r="AA208" s="260" t="str">
        <f>+'PRECIOS UNITARIOS'!X208</f>
        <v/>
      </c>
      <c r="AB208" s="5" t="str">
        <f>+'EV PRECIO REFERENCIA'!AF208</f>
        <v>NO CUMPLE</v>
      </c>
      <c r="AC208" s="6">
        <f>+IF(AB208="NO OFERTADO",0,IF(AB208="NO CUMPLE EV TECNICA",0,IF(AB208="NO CUMPLE",0,IF(AB208="CUMPLE",('PRECIOS UNITARIOS'!$BB208*500)/AA208))))</f>
        <v>0</v>
      </c>
      <c r="AD208" s="5" t="str">
        <f>+'PRECIOS UNITARIOS'!Z208</f>
        <v/>
      </c>
      <c r="AE208" s="5" t="str">
        <f>+'EV PRECIO REFERENCIA'!AI208</f>
        <v>NO CUMPLE</v>
      </c>
      <c r="AF208" s="6">
        <f>+IF(AE208="NO OFERTADO",0,IF(AE208="NO CUMPLE EV TECNICA",0,IF(AE208="NO CUMPLE",0,IF(AE208="CUMPLE",('PRECIOS UNITARIOS'!$BB208*500)/AD208))))</f>
        <v>0</v>
      </c>
      <c r="AG208" s="5" t="str">
        <f>+'PRECIOS UNITARIOS'!AB208</f>
        <v/>
      </c>
      <c r="AH208" s="5" t="str">
        <f>+'EV PRECIO REFERENCIA'!AL208</f>
        <v>NO CUMPLE</v>
      </c>
      <c r="AI208" s="6">
        <f>+IF(AH208="NO OFERTADO",0,IF(AH208="NO CUMPLE EV TECNICA",0,IF(AH208="NO CUMPLE",0,IF(AH208="CUMPLE",('PRECIOS UNITARIOS'!$BB208*500)/AG208))))</f>
        <v>0</v>
      </c>
      <c r="AJ208" s="5" t="str">
        <f>+'PRECIOS UNITARIOS'!AD208</f>
        <v/>
      </c>
      <c r="AK208" s="5" t="str">
        <f>+'EV PRECIO REFERENCIA'!AO208</f>
        <v>NO CUMPLE</v>
      </c>
      <c r="AL208" s="6">
        <f>+IF(AK208="NO OFERTADO",0,IF(AK208="NO CUMPLE EV TECNICA",0,IF(AK208="NO CUMPLE",0,IF(AK208="CUMPLE",('PRECIOS UNITARIOS'!$BB208*500)/AJ208))))</f>
        <v>0</v>
      </c>
      <c r="AM208" s="5" t="str">
        <f>+'PRECIOS UNITARIOS'!AF208</f>
        <v/>
      </c>
      <c r="AN208" s="5" t="str">
        <f>+'EV PRECIO REFERENCIA'!AR208</f>
        <v>NO CUMPLE</v>
      </c>
      <c r="AO208" s="6">
        <f>+IF(AN208="NO OFERTADO",0,IF(AN208="NO CUMPLE EV TECNICA",0,IF(AN208="NO CUMPLE",0,IF(AN208="CUMPLE",('PRECIOS UNITARIOS'!$BB208*500)/AM208))))</f>
        <v>0</v>
      </c>
      <c r="AP208" s="5" t="str">
        <f>+'PRECIOS UNITARIOS'!AH208</f>
        <v/>
      </c>
      <c r="AQ208" s="5" t="str">
        <f>+'EV PRECIO REFERENCIA'!AU208</f>
        <v>NO CUMPLE</v>
      </c>
      <c r="AR208" s="6">
        <f>+IF(AQ208="NO OFERTADO",0,IF(AQ208="NO CUMPLE EV TECNICA",0,IF(AQ208="NO CUMPLE",0,IF(AQ208="CUMPLE",('PRECIOS UNITARIOS'!$BB208*500)/AP208))))</f>
        <v>0</v>
      </c>
      <c r="AS208" s="5" t="str">
        <f>+'PRECIOS UNITARIOS'!AJ208</f>
        <v/>
      </c>
      <c r="AT208" s="5" t="str">
        <f>+'EV PRECIO REFERENCIA'!AX208</f>
        <v>NO CUMPLE</v>
      </c>
      <c r="AU208" s="6">
        <f>+IF(AT208="NO OFERTADO",0,IF(AT208="NO CUMPLE EV TECNICA",0,IF(AT208="NO CUMPLE",0,IF(AT208="CUMPLE",('PRECIOS UNITARIOS'!$BB208*500)/AS208))))</f>
        <v>0</v>
      </c>
      <c r="AV208" s="5" t="str">
        <f>+'EV PRECIO REFERENCIA'!AY208</f>
        <v/>
      </c>
      <c r="AW208" s="5" t="str">
        <f>+'EV PRECIO REFERENCIA'!BA208</f>
        <v>NO CUMPLE</v>
      </c>
      <c r="AX208" s="6">
        <f>+IF(AW208="NO OFERTADO",0,IF(AW208="NO CUMPLE EV TECNICA",0,IF(AW208="NO CUMPLE",0,IF(AW208="CUMPLE",('PRECIOS UNITARIOS'!$BB208*500)/AV208))))</f>
        <v>0</v>
      </c>
      <c r="AY208" s="5" t="str">
        <f>+'EV PRECIO REFERENCIA'!BB208</f>
        <v/>
      </c>
      <c r="AZ208" s="5" t="str">
        <f>+'EV PRECIO REFERENCIA'!BD208</f>
        <v>NO CUMPLE</v>
      </c>
      <c r="BA208" s="6">
        <f>+IF(AZ208="NO OFERTADO",0,IF(AZ208="NO CUMPLE EV TECNICA",0,IF(AZ208="NO CUMPLE",0,IF(AZ208="CUMPLE",('PRECIOS UNITARIOS'!$BB208*500)/AY208))))</f>
        <v>0</v>
      </c>
      <c r="BB208" s="5" t="str">
        <f>+'PRECIOS UNITARIOS'!AP208</f>
        <v/>
      </c>
      <c r="BC208" s="5" t="str">
        <f>+'EV PRECIO REFERENCIA'!BG208</f>
        <v>NO CUMPLE</v>
      </c>
      <c r="BD208" s="6">
        <f>+IF(BC208="NO OFERTADO",0,IF(BC208="NO CUMPLE EV TECNICA",0,IF(BC208="NO CUMPLE",0,IF(BC208="CUMPLE",('PRECIOS UNITARIOS'!$BB208*500)/BB208))))</f>
        <v>0</v>
      </c>
      <c r="BE208" s="5" t="str">
        <f>+'PRECIOS UNITARIOS'!AR208</f>
        <v/>
      </c>
      <c r="BF208" s="5" t="str">
        <f>+'EV PRECIO REFERENCIA'!BJ208</f>
        <v>NO CUMPLE</v>
      </c>
      <c r="BG208" s="6">
        <f>+IF(BF208="NO OFERTADO",0,IF(BF208="NO CUMPLE EV TECNICA",0,IF(BF208="NO CUMPLE",0,IF(BF208="CUMPLE",('PRECIOS UNITARIOS'!$BB208*500)/BE208))))</f>
        <v>0</v>
      </c>
      <c r="BH208" s="5" t="str">
        <f>+'EV PRECIO REFERENCIA'!BK208</f>
        <v/>
      </c>
      <c r="BI208" s="5" t="str">
        <f>+'EV PRECIO REFERENCIA'!BM208</f>
        <v>NO CUMPLE</v>
      </c>
      <c r="BJ208" s="6">
        <f>+IF(BI208="NO OFERTADO",0,IF(BI208="NO CUMPLE EV TECNICA",0,IF(BI208="NO CUMPLE",0,IF(BI208="CUMPLE",('PRECIOS UNITARIOS'!$BB208*500)/BH208))))</f>
        <v>0</v>
      </c>
      <c r="BK208" s="5">
        <f>+'EV PRECIO REFERENCIA'!BQ208</f>
        <v>17850</v>
      </c>
      <c r="BL208" s="5" t="str">
        <f>+'EV PRECIO REFERENCIA'!BS208</f>
        <v>CUMPLE</v>
      </c>
      <c r="BM208" s="6">
        <f>+IF(BL208="NO OFERTADO",0,IF(BL208="NO CUMPLE EV TECNICA",0,IF(BL208="NO CUMPLE",0,IF(BL208="CUMPLE",('PRECIOS UNITARIOS'!$BB208*500)/BK208))))</f>
        <v>500</v>
      </c>
      <c r="BN208" s="5" t="str">
        <f>+'PRECIOS UNITARIOS'!AX208</f>
        <v/>
      </c>
      <c r="BO208" s="5" t="str">
        <f>+'EV PRECIO REFERENCIA'!BV208</f>
        <v>NO CUMPLE</v>
      </c>
      <c r="BP208" s="6">
        <f>+IF(BO208="NO OFERTADO",0,IF(BO208="NO CUMPLE EV TECNICA",0,IF(BO208="NO CUMPLE",0,IF(BO208="CUMPLE",('PRECIOS UNITARIOS'!$BB208*500)/BN208))))</f>
        <v>0</v>
      </c>
      <c r="BQ208" s="6">
        <f t="shared" si="27"/>
        <v>500</v>
      </c>
      <c r="BR208" s="6" t="s">
        <v>728</v>
      </c>
      <c r="BS208" s="6"/>
      <c r="BT208" s="6" t="s">
        <v>847</v>
      </c>
      <c r="BU208" s="6"/>
      <c r="BV208" s="6" t="s">
        <v>847</v>
      </c>
      <c r="BW208" s="154" t="str">
        <f>+BR208</f>
        <v>HOSPITECNICA S.A.S.</v>
      </c>
      <c r="BX208" s="3" t="e">
        <v>#N/A</v>
      </c>
    </row>
    <row r="209" spans="1:77" ht="38.25" x14ac:dyDescent="0.2">
      <c r="A209" s="18">
        <f t="shared" si="26"/>
        <v>200</v>
      </c>
      <c r="B209" s="22" t="str">
        <f>VLOOKUP(A209,'PRECIOS UNITARIOS'!A209:B540,2,0)</f>
        <v>DM1600</v>
      </c>
      <c r="C209" s="135" t="str">
        <f>VLOOKUP(A209,'PRECIOS UNITARIOS'!A209:C540,3,0)</f>
        <v>PAPEL MONITOR FETAL 90 MM X 150</v>
      </c>
      <c r="D209" s="18">
        <f>VLOOKUP(A209,'PRECIOS UNITARIOS'!A209:D540,4,0)</f>
        <v>1</v>
      </c>
      <c r="E209" s="23" t="str">
        <f>VLOOKUP(A209,'PRECIOS UNITARIOS'!A209:E540,5,0)</f>
        <v>UN</v>
      </c>
      <c r="F209" s="23">
        <f>VLOOKUP(A209,'PRECIOS UNITARIOS'!A209:F540,6,0)</f>
        <v>8546.7703999999994</v>
      </c>
      <c r="G209" s="23">
        <f>VLOOKUP(A209,'PRECIOS UNITARIOS'!A209:G540,7,0)</f>
        <v>2</v>
      </c>
      <c r="H209" s="23">
        <f t="shared" si="28"/>
        <v>17093.540799999999</v>
      </c>
      <c r="I209" s="5" t="str">
        <f>+'EV PRECIO REFERENCIA'!I209</f>
        <v/>
      </c>
      <c r="J209" s="5" t="str">
        <f>+'EV PRECIO REFERENCIA'!K209</f>
        <v>NO CUMPLE</v>
      </c>
      <c r="K209" s="6">
        <f>+IF(J209="NO OFERTADO",0,IF(J209="NO CUMPLE EV TECNICA",0,IF(J209="NO CUMPLE",0,IF(J209="CUMPLE",('PRECIOS UNITARIOS'!$BB209*500)/I209))))</f>
        <v>0</v>
      </c>
      <c r="L209" s="5" t="str">
        <f>+'EV PRECIO REFERENCIA'!L209</f>
        <v/>
      </c>
      <c r="M209" s="5" t="str">
        <f>+'EV PRECIO REFERENCIA'!N209</f>
        <v>NO CUMPLE</v>
      </c>
      <c r="N209" s="6">
        <f>+IF(M209="NO OFERTADO",0,IF(M209="NO CUMPLE EV TECNICA",0,IF(M209="NO CUMPLE",0,IF(M209="CUMPLE",('PRECIOS UNITARIOS'!$BB209*500)/L209))))</f>
        <v>0</v>
      </c>
      <c r="O209" s="5" t="str">
        <f>+'PRECIOS UNITARIOS'!N209</f>
        <v/>
      </c>
      <c r="P209" s="5" t="str">
        <f>+'EV PRECIO REFERENCIA'!Q209</f>
        <v>NO CUMPLE</v>
      </c>
      <c r="Q209" s="6">
        <f>+IF(P209="NO OFERTADO",0,IF(P209="NO CUMPLE EV TECNICA",0,IF(P209="NO CUMPLE",0,IF(P209="CUMPLE",('PRECIOS UNITARIOS'!$BB209*500)/O209))))</f>
        <v>0</v>
      </c>
      <c r="R209" s="5" t="str">
        <f>+'PRECIOS UNITARIOS'!P209</f>
        <v/>
      </c>
      <c r="S209" s="5" t="str">
        <f>+'EV PRECIO REFERENCIA'!T209</f>
        <v>NO CUMPLE</v>
      </c>
      <c r="T209" s="6">
        <f>+IF(S209="NO OFERTADO",0,IF(S209="NO CUMPLE EV TECNICA",0,IF(S209="NO CUMPLE",0,IF(S209="CUMPLE",('PRECIOS UNITARIOS'!$BB209*500)/R209))))</f>
        <v>0</v>
      </c>
      <c r="U209" s="6" t="str">
        <f>+'EV PRECIO REFERENCIA'!U209</f>
        <v/>
      </c>
      <c r="V209" s="5" t="str">
        <f>+'EV PRECIO REFERENCIA'!W209</f>
        <v>NO CUMPLE</v>
      </c>
      <c r="W209" s="6">
        <f>+IF(V209="NO OFERTADO",0,IF(V209="NO CUMPLE EV TECNICA",0,IF(V209="NO CUMPLE",0,IF(V209="CUMPLE",('PRECIOS UNITARIOS'!$BB209*500)/U209))))</f>
        <v>0</v>
      </c>
      <c r="X209" s="6" t="str">
        <f>+'EV PRECIO REFERENCIA'!X209</f>
        <v/>
      </c>
      <c r="Y209" s="5" t="str">
        <f>+'EV PRECIO REFERENCIA'!Z209</f>
        <v>NO CUMPLE</v>
      </c>
      <c r="Z209" s="6">
        <f>+IF(Y209="NO OFERTADO",0,IF(Y209="NO CUMPLE EV TECNICA",0,IF(Y209="NO CUMPLE",0,IF(Y209="CUMPLE",('PRECIOS UNITARIOS'!$BB209*500)/X209))))</f>
        <v>0</v>
      </c>
      <c r="AA209" s="260" t="str">
        <f>+'PRECIOS UNITARIOS'!X209</f>
        <v/>
      </c>
      <c r="AB209" s="5" t="str">
        <f>+'EV PRECIO REFERENCIA'!AF209</f>
        <v>NO CUMPLE</v>
      </c>
      <c r="AC209" s="6">
        <f>+IF(AB209="NO OFERTADO",0,IF(AB209="NO CUMPLE EV TECNICA",0,IF(AB209="NO CUMPLE",0,IF(AB209="CUMPLE",('PRECIOS UNITARIOS'!$BB209*500)/AA209))))</f>
        <v>0</v>
      </c>
      <c r="AD209" s="5" t="str">
        <f>+'PRECIOS UNITARIOS'!Z209</f>
        <v/>
      </c>
      <c r="AE209" s="5" t="str">
        <f>+'EV PRECIO REFERENCIA'!AI209</f>
        <v>NO CUMPLE</v>
      </c>
      <c r="AF209" s="6">
        <f>+IF(AE209="NO OFERTADO",0,IF(AE209="NO CUMPLE EV TECNICA",0,IF(AE209="NO CUMPLE",0,IF(AE209="CUMPLE",('PRECIOS UNITARIOS'!$BB209*500)/AD209))))</f>
        <v>0</v>
      </c>
      <c r="AG209" s="5" t="str">
        <f>+'PRECIOS UNITARIOS'!AB209</f>
        <v/>
      </c>
      <c r="AH209" s="5" t="str">
        <f>+'EV PRECIO REFERENCIA'!AL209</f>
        <v>NO CUMPLE</v>
      </c>
      <c r="AI209" s="6">
        <f>+IF(AH209="NO OFERTADO",0,IF(AH209="NO CUMPLE EV TECNICA",0,IF(AH209="NO CUMPLE",0,IF(AH209="CUMPLE",('PRECIOS UNITARIOS'!$BB209*500)/AG209))))</f>
        <v>0</v>
      </c>
      <c r="AJ209" s="5" t="str">
        <f>+'PRECIOS UNITARIOS'!AD209</f>
        <v/>
      </c>
      <c r="AK209" s="5" t="str">
        <f>+'EV PRECIO REFERENCIA'!AO209</f>
        <v>NO CUMPLE</v>
      </c>
      <c r="AL209" s="6">
        <f>+IF(AK209="NO OFERTADO",0,IF(AK209="NO CUMPLE EV TECNICA",0,IF(AK209="NO CUMPLE",0,IF(AK209="CUMPLE",('PRECIOS UNITARIOS'!$BB209*500)/AJ209))))</f>
        <v>0</v>
      </c>
      <c r="AM209" s="5">
        <f>+'PRECIOS UNITARIOS'!AF209</f>
        <v>7259</v>
      </c>
      <c r="AN209" s="5" t="str">
        <f>+'EV PRECIO REFERENCIA'!AR209</f>
        <v>CUMPLE</v>
      </c>
      <c r="AO209" s="6">
        <f>+IF(AN209="NO OFERTADO",0,IF(AN209="NO CUMPLE EV TECNICA",0,IF(AN209="NO CUMPLE",0,IF(AN209="CUMPLE",('PRECIOS UNITARIOS'!$BB209*500)/AM209))))</f>
        <v>500</v>
      </c>
      <c r="AP209" s="5" t="str">
        <f>+'PRECIOS UNITARIOS'!AH209</f>
        <v/>
      </c>
      <c r="AQ209" s="5" t="str">
        <f>+'EV PRECIO REFERENCIA'!AU209</f>
        <v>NO CUMPLE</v>
      </c>
      <c r="AR209" s="6">
        <f>+IF(AQ209="NO OFERTADO",0,IF(AQ209="NO CUMPLE EV TECNICA",0,IF(AQ209="NO CUMPLE",0,IF(AQ209="CUMPLE",('PRECIOS UNITARIOS'!$BB209*500)/AP209))))</f>
        <v>0</v>
      </c>
      <c r="AS209" s="5" t="str">
        <f>+'PRECIOS UNITARIOS'!AJ209</f>
        <v/>
      </c>
      <c r="AT209" s="5" t="str">
        <f>+'EV PRECIO REFERENCIA'!AX209</f>
        <v>NO CUMPLE</v>
      </c>
      <c r="AU209" s="6">
        <f>+IF(AT209="NO OFERTADO",0,IF(AT209="NO CUMPLE EV TECNICA",0,IF(AT209="NO CUMPLE",0,IF(AT209="CUMPLE",('PRECIOS UNITARIOS'!$BB209*500)/AS209))))</f>
        <v>0</v>
      </c>
      <c r="AV209" s="5" t="str">
        <f>+'EV PRECIO REFERENCIA'!AY209</f>
        <v/>
      </c>
      <c r="AW209" s="5" t="str">
        <f>+'EV PRECIO REFERENCIA'!BA209</f>
        <v>NO CUMPLE</v>
      </c>
      <c r="AX209" s="6">
        <f>+IF(AW209="NO OFERTADO",0,IF(AW209="NO CUMPLE EV TECNICA",0,IF(AW209="NO CUMPLE",0,IF(AW209="CUMPLE",('PRECIOS UNITARIOS'!$BB209*500)/AV209))))</f>
        <v>0</v>
      </c>
      <c r="AY209" s="5">
        <f>+'EV PRECIO REFERENCIA'!BB209</f>
        <v>8693</v>
      </c>
      <c r="AZ209" s="5" t="str">
        <f>+'EV PRECIO REFERENCIA'!BD209</f>
        <v>CUMPLE</v>
      </c>
      <c r="BA209" s="6">
        <f>+IF(AZ209="NO OFERTADO",0,IF(AZ209="NO CUMPLE EV TECNICA",0,IF(AZ209="NO CUMPLE",0,IF(AZ209="CUMPLE",('PRECIOS UNITARIOS'!$BB209*500)/AY209))))</f>
        <v>417.51984355228342</v>
      </c>
      <c r="BB209" s="5" t="str">
        <f>+'PRECIOS UNITARIOS'!AP209</f>
        <v/>
      </c>
      <c r="BC209" s="5" t="str">
        <f>+'EV PRECIO REFERENCIA'!BG209</f>
        <v>NO CUMPLE</v>
      </c>
      <c r="BD209" s="6">
        <f>+IF(BC209="NO OFERTADO",0,IF(BC209="NO CUMPLE EV TECNICA",0,IF(BC209="NO CUMPLE",0,IF(BC209="CUMPLE",('PRECIOS UNITARIOS'!$BB209*500)/BB209))))</f>
        <v>0</v>
      </c>
      <c r="BE209" s="5" t="str">
        <f>+'PRECIOS UNITARIOS'!AR209</f>
        <v/>
      </c>
      <c r="BF209" s="5" t="str">
        <f>+'EV PRECIO REFERENCIA'!BJ209</f>
        <v>NO CUMPLE</v>
      </c>
      <c r="BG209" s="6">
        <f>+IF(BF209="NO OFERTADO",0,IF(BF209="NO CUMPLE EV TECNICA",0,IF(BF209="NO CUMPLE",0,IF(BF209="CUMPLE",('PRECIOS UNITARIOS'!$BB209*500)/BE209))))</f>
        <v>0</v>
      </c>
      <c r="BH209" s="5" t="str">
        <f>+'EV PRECIO REFERENCIA'!BK209</f>
        <v/>
      </c>
      <c r="BI209" s="5" t="str">
        <f>+'EV PRECIO REFERENCIA'!BM209</f>
        <v>NO CUMPLE</v>
      </c>
      <c r="BJ209" s="6">
        <f>+IF(BI209="NO OFERTADO",0,IF(BI209="NO CUMPLE EV TECNICA",0,IF(BI209="NO CUMPLE",0,IF(BI209="CUMPLE",('PRECIOS UNITARIOS'!$BB209*500)/BH209))))</f>
        <v>0</v>
      </c>
      <c r="BK209" s="5" t="str">
        <f>+'EV PRECIO REFERENCIA'!BQ209</f>
        <v/>
      </c>
      <c r="BL209" s="5" t="str">
        <f>+'EV PRECIO REFERENCIA'!BS209</f>
        <v>NO CUMPLE</v>
      </c>
      <c r="BM209" s="6">
        <f>+IF(BL209="NO OFERTADO",0,IF(BL209="NO CUMPLE EV TECNICA",0,IF(BL209="NO CUMPLE",0,IF(BL209="CUMPLE",('PRECIOS UNITARIOS'!$BB209*500)/BK209))))</f>
        <v>0</v>
      </c>
      <c r="BN209" s="5" t="str">
        <f>+'PRECIOS UNITARIOS'!AX209</f>
        <v/>
      </c>
      <c r="BO209" s="5" t="str">
        <f>+'EV PRECIO REFERENCIA'!BV209</f>
        <v>NO CUMPLE</v>
      </c>
      <c r="BP209" s="6">
        <f>+IF(BO209="NO OFERTADO",0,IF(BO209="NO CUMPLE EV TECNICA",0,IF(BO209="NO CUMPLE",0,IF(BO209="CUMPLE",('PRECIOS UNITARIOS'!$BB209*500)/BN209))))</f>
        <v>0</v>
      </c>
      <c r="BQ209" s="6">
        <f t="shared" si="27"/>
        <v>500</v>
      </c>
      <c r="BR209" s="6" t="s">
        <v>724</v>
      </c>
      <c r="BS209" s="6">
        <f>MAX($K209,$N209,$Q209,$T209,$AF209,$AI209,$AL209,$AU209,$BD209,$BG209,$BP209,$AC209,$Z209,$W209,$BA209,$BM209,)</f>
        <v>417.51984355228342</v>
      </c>
      <c r="BT209" s="6" t="str">
        <f>IF(BS209=BA209,AY8)</f>
        <v>COMPANY MEDIQBOY OC S.A.S</v>
      </c>
      <c r="BU209" s="6">
        <f>MAX($K209,$N209,$Q209,$T209,$AF209,$AI209,$AL209,$AU209,$BD209,$BG209,$BP209,$AC209,$Z209,$W209,$BM209,)</f>
        <v>0</v>
      </c>
      <c r="BV209" s="6" t="s">
        <v>1023</v>
      </c>
      <c r="BW209" s="154" t="str">
        <f>+BR209</f>
        <v>BIOPLAST S.A.S</v>
      </c>
      <c r="BX209" s="3" t="e">
        <v>#N/A</v>
      </c>
    </row>
    <row r="210" spans="1:77" ht="25.5" x14ac:dyDescent="0.2">
      <c r="A210" s="18">
        <f t="shared" si="26"/>
        <v>201</v>
      </c>
      <c r="B210" s="22" t="str">
        <f>VLOOKUP(A210,'PRECIOS UNITARIOS'!A210:B541,2,0)</f>
        <v>DM2060</v>
      </c>
      <c r="C210" s="135" t="str">
        <f>VLOOKUP(A210,'PRECIOS UNITARIOS'!A210:C541,3,0)</f>
        <v>PAPEL OTOEMISOR EN ROLLO 112 X 27</v>
      </c>
      <c r="D210" s="18">
        <f>VLOOKUP(A210,'PRECIOS UNITARIOS'!A210:D541,4,0)</f>
        <v>1</v>
      </c>
      <c r="E210" s="23" t="str">
        <f>VLOOKUP(A210,'PRECIOS UNITARIOS'!A210:E541,5,0)</f>
        <v>UN</v>
      </c>
      <c r="F210" s="23">
        <f>VLOOKUP(A210,'PRECIOS UNITARIOS'!A210:F541,6,0)</f>
        <v>8821.7710843373497</v>
      </c>
      <c r="G210" s="23">
        <f>VLOOKUP(A210,'PRECIOS UNITARIOS'!A210:G541,7,0)</f>
        <v>11</v>
      </c>
      <c r="H210" s="23">
        <f t="shared" si="28"/>
        <v>97039.481927710847</v>
      </c>
      <c r="I210" s="5" t="str">
        <f>+'EV PRECIO REFERENCIA'!I210</f>
        <v/>
      </c>
      <c r="J210" s="5" t="str">
        <f>+'EV PRECIO REFERENCIA'!K210</f>
        <v>NO CUMPLE</v>
      </c>
      <c r="K210" s="6">
        <f>+IF(J210="NO OFERTADO",0,IF(J210="NO CUMPLE EV TECNICA",0,IF(J210="NO CUMPLE",0,IF(J210="CUMPLE",('PRECIOS UNITARIOS'!$BB210*500)/I210))))</f>
        <v>0</v>
      </c>
      <c r="L210" s="5" t="str">
        <f>+'EV PRECIO REFERENCIA'!L210</f>
        <v/>
      </c>
      <c r="M210" s="5" t="str">
        <f>+'EV PRECIO REFERENCIA'!N210</f>
        <v>NO CUMPLE</v>
      </c>
      <c r="N210" s="6">
        <f>+IF(M210="NO OFERTADO",0,IF(M210="NO CUMPLE EV TECNICA",0,IF(M210="NO CUMPLE",0,IF(M210="CUMPLE",('PRECIOS UNITARIOS'!$BB210*500)/L210))))</f>
        <v>0</v>
      </c>
      <c r="O210" s="5" t="str">
        <f>+'PRECIOS UNITARIOS'!N210</f>
        <v/>
      </c>
      <c r="P210" s="5" t="str">
        <f>+'EV PRECIO REFERENCIA'!Q210</f>
        <v>NO CUMPLE</v>
      </c>
      <c r="Q210" s="6">
        <f>+IF(P210="NO OFERTADO",0,IF(P210="NO CUMPLE EV TECNICA",0,IF(P210="NO CUMPLE",0,IF(P210="CUMPLE",('PRECIOS UNITARIOS'!$BB210*500)/O210))))</f>
        <v>0</v>
      </c>
      <c r="R210" s="5" t="str">
        <f>+'PRECIOS UNITARIOS'!P210</f>
        <v/>
      </c>
      <c r="S210" s="5" t="str">
        <f>+'EV PRECIO REFERENCIA'!T210</f>
        <v>NO CUMPLE</v>
      </c>
      <c r="T210" s="6">
        <f>+IF(S210="NO OFERTADO",0,IF(S210="NO CUMPLE EV TECNICA",0,IF(S210="NO CUMPLE",0,IF(S210="CUMPLE",('PRECIOS UNITARIOS'!$BB210*500)/R210))))</f>
        <v>0</v>
      </c>
      <c r="U210" s="6" t="str">
        <f>+'EV PRECIO REFERENCIA'!U210</f>
        <v/>
      </c>
      <c r="V210" s="5" t="str">
        <f>+'EV PRECIO REFERENCIA'!W210</f>
        <v>NO CUMPLE</v>
      </c>
      <c r="W210" s="6">
        <f>+IF(V210="NO OFERTADO",0,IF(V210="NO CUMPLE EV TECNICA",0,IF(V210="NO CUMPLE",0,IF(V210="CUMPLE",('PRECIOS UNITARIOS'!$BB210*500)/U210))))</f>
        <v>0</v>
      </c>
      <c r="X210" s="6" t="str">
        <f>+'EV PRECIO REFERENCIA'!X210</f>
        <v/>
      </c>
      <c r="Y210" s="5" t="str">
        <f>+'EV PRECIO REFERENCIA'!Z210</f>
        <v>NO CUMPLE</v>
      </c>
      <c r="Z210" s="6">
        <f>+IF(Y210="NO OFERTADO",0,IF(Y210="NO CUMPLE EV TECNICA",0,IF(Y210="NO CUMPLE",0,IF(Y210="CUMPLE",('PRECIOS UNITARIOS'!$BB210*500)/X210))))</f>
        <v>0</v>
      </c>
      <c r="AA210" s="260" t="str">
        <f>+'PRECIOS UNITARIOS'!X210</f>
        <v/>
      </c>
      <c r="AB210" s="5" t="str">
        <f>+'EV PRECIO REFERENCIA'!AF210</f>
        <v>NO CUMPLE</v>
      </c>
      <c r="AC210" s="6">
        <f>+IF(AB210="NO OFERTADO",0,IF(AB210="NO CUMPLE EV TECNICA",0,IF(AB210="NO CUMPLE",0,IF(AB210="CUMPLE",('PRECIOS UNITARIOS'!$BB210*500)/AA210))))</f>
        <v>0</v>
      </c>
      <c r="AD210" s="5" t="str">
        <f>+'PRECIOS UNITARIOS'!Z210</f>
        <v/>
      </c>
      <c r="AE210" s="5" t="str">
        <f>+'EV PRECIO REFERENCIA'!AI210</f>
        <v>NO CUMPLE</v>
      </c>
      <c r="AF210" s="6">
        <f>+IF(AE210="NO OFERTADO",0,IF(AE210="NO CUMPLE EV TECNICA",0,IF(AE210="NO CUMPLE",0,IF(AE210="CUMPLE",('PRECIOS UNITARIOS'!$BB210*500)/AD210))))</f>
        <v>0</v>
      </c>
      <c r="AG210" s="5" t="str">
        <f>+'PRECIOS UNITARIOS'!AB210</f>
        <v/>
      </c>
      <c r="AH210" s="5" t="str">
        <f>+'EV PRECIO REFERENCIA'!AL210</f>
        <v>NO CUMPLE</v>
      </c>
      <c r="AI210" s="6">
        <f>+IF(AH210="NO OFERTADO",0,IF(AH210="NO CUMPLE EV TECNICA",0,IF(AH210="NO CUMPLE",0,IF(AH210="CUMPLE",('PRECIOS UNITARIOS'!$BB210*500)/AG210))))</f>
        <v>0</v>
      </c>
      <c r="AJ210" s="5" t="str">
        <f>+'PRECIOS UNITARIOS'!AD210</f>
        <v/>
      </c>
      <c r="AK210" s="5" t="str">
        <f>+'EV PRECIO REFERENCIA'!AO210</f>
        <v>NO CUMPLE</v>
      </c>
      <c r="AL210" s="6">
        <f>+IF(AK210="NO OFERTADO",0,IF(AK210="NO CUMPLE EV TECNICA",0,IF(AK210="NO CUMPLE",0,IF(AK210="CUMPLE",('PRECIOS UNITARIOS'!$BB210*500)/AJ210))))</f>
        <v>0</v>
      </c>
      <c r="AM210" s="5" t="str">
        <f>+'PRECIOS UNITARIOS'!AF210</f>
        <v/>
      </c>
      <c r="AN210" s="5" t="str">
        <f>+'EV PRECIO REFERENCIA'!AR210</f>
        <v>NO CUMPLE</v>
      </c>
      <c r="AO210" s="6">
        <f>+IF(AN210="NO OFERTADO",0,IF(AN210="NO CUMPLE EV TECNICA",0,IF(AN210="NO CUMPLE",0,IF(AN210="CUMPLE",('PRECIOS UNITARIOS'!$BB210*500)/AM210))))</f>
        <v>0</v>
      </c>
      <c r="AP210" s="5" t="str">
        <f>+'PRECIOS UNITARIOS'!AH210</f>
        <v/>
      </c>
      <c r="AQ210" s="5" t="str">
        <f>+'EV PRECIO REFERENCIA'!AU210</f>
        <v>NO CUMPLE</v>
      </c>
      <c r="AR210" s="6">
        <f>+IF(AQ210="NO OFERTADO",0,IF(AQ210="NO CUMPLE EV TECNICA",0,IF(AQ210="NO CUMPLE",0,IF(AQ210="CUMPLE",('PRECIOS UNITARIOS'!$BB210*500)/AP210))))</f>
        <v>0</v>
      </c>
      <c r="AS210" s="5" t="str">
        <f>+'PRECIOS UNITARIOS'!AJ210</f>
        <v/>
      </c>
      <c r="AT210" s="5" t="str">
        <f>+'EV PRECIO REFERENCIA'!AX210</f>
        <v>NO CUMPLE</v>
      </c>
      <c r="AU210" s="6">
        <f>+IF(AT210="NO OFERTADO",0,IF(AT210="NO CUMPLE EV TECNICA",0,IF(AT210="NO CUMPLE",0,IF(AT210="CUMPLE",('PRECIOS UNITARIOS'!$BB210*500)/AS210))))</f>
        <v>0</v>
      </c>
      <c r="AV210" s="5" t="str">
        <f>+'EV PRECIO REFERENCIA'!AY210</f>
        <v/>
      </c>
      <c r="AW210" s="5" t="str">
        <f>+'EV PRECIO REFERENCIA'!BA210</f>
        <v>NO CUMPLE</v>
      </c>
      <c r="AX210" s="6">
        <f>+IF(AW210="NO OFERTADO",0,IF(AW210="NO CUMPLE EV TECNICA",0,IF(AW210="NO CUMPLE",0,IF(AW210="CUMPLE",('PRECIOS UNITARIOS'!$BB210*500)/AV210))))</f>
        <v>0</v>
      </c>
      <c r="AY210" s="5" t="str">
        <f>+'EV PRECIO REFERENCIA'!BB210</f>
        <v/>
      </c>
      <c r="AZ210" s="5" t="str">
        <f>+'EV PRECIO REFERENCIA'!BD210</f>
        <v>NO CUMPLE</v>
      </c>
      <c r="BA210" s="6">
        <f>+IF(AZ210="NO OFERTADO",0,IF(AZ210="NO CUMPLE EV TECNICA",0,IF(AZ210="NO CUMPLE",0,IF(AZ210="CUMPLE",('PRECIOS UNITARIOS'!$BB210*500)/AY210))))</f>
        <v>0</v>
      </c>
      <c r="BB210" s="5" t="str">
        <f>+'PRECIOS UNITARIOS'!AP210</f>
        <v/>
      </c>
      <c r="BC210" s="5" t="str">
        <f>+'EV PRECIO REFERENCIA'!BG210</f>
        <v>NO CUMPLE</v>
      </c>
      <c r="BD210" s="6">
        <f>+IF(BC210="NO OFERTADO",0,IF(BC210="NO CUMPLE EV TECNICA",0,IF(BC210="NO CUMPLE",0,IF(BC210="CUMPLE",('PRECIOS UNITARIOS'!$BB210*500)/BB210))))</f>
        <v>0</v>
      </c>
      <c r="BE210" s="5" t="str">
        <f>+'PRECIOS UNITARIOS'!AR210</f>
        <v/>
      </c>
      <c r="BF210" s="5" t="str">
        <f>+'EV PRECIO REFERENCIA'!BJ210</f>
        <v>NO CUMPLE</v>
      </c>
      <c r="BG210" s="6">
        <f>+IF(BF210="NO OFERTADO",0,IF(BF210="NO CUMPLE EV TECNICA",0,IF(BF210="NO CUMPLE",0,IF(BF210="CUMPLE",('PRECIOS UNITARIOS'!$BB210*500)/BE210))))</f>
        <v>0</v>
      </c>
      <c r="BH210" s="5" t="str">
        <f>+'EV PRECIO REFERENCIA'!BK210</f>
        <v/>
      </c>
      <c r="BI210" s="5" t="str">
        <f>+'EV PRECIO REFERENCIA'!BM210</f>
        <v>NO CUMPLE</v>
      </c>
      <c r="BJ210" s="6">
        <f>+IF(BI210="NO OFERTADO",0,IF(BI210="NO CUMPLE EV TECNICA",0,IF(BI210="NO CUMPLE",0,IF(BI210="CUMPLE",('PRECIOS UNITARIOS'!$BB210*500)/BH210))))</f>
        <v>0</v>
      </c>
      <c r="BK210" s="5" t="str">
        <f>+'EV PRECIO REFERENCIA'!BQ210</f>
        <v/>
      </c>
      <c r="BL210" s="5" t="str">
        <f>+'EV PRECIO REFERENCIA'!BS210</f>
        <v>NO CUMPLE</v>
      </c>
      <c r="BM210" s="6">
        <f>+IF(BL210="NO OFERTADO",0,IF(BL210="NO CUMPLE EV TECNICA",0,IF(BL210="NO CUMPLE",0,IF(BL210="CUMPLE",('PRECIOS UNITARIOS'!$BB210*500)/BK210))))</f>
        <v>0</v>
      </c>
      <c r="BN210" s="5">
        <f>+'PRECIOS UNITARIOS'!AX210</f>
        <v>9636</v>
      </c>
      <c r="BO210" s="5" t="str">
        <f>+'EV PRECIO REFERENCIA'!BV210</f>
        <v>CUMPLE</v>
      </c>
      <c r="BP210" s="6">
        <f>+IF(BO210="NO OFERTADO",0,IF(BO210="NO CUMPLE EV TECNICA",0,IF(BO210="NO CUMPLE",0,IF(BO210="CUMPLE",('PRECIOS UNITARIOS'!$BB210*500)/BN210))))</f>
        <v>500</v>
      </c>
      <c r="BQ210" s="6">
        <f t="shared" si="27"/>
        <v>500</v>
      </c>
      <c r="BR210" s="6" t="s">
        <v>729</v>
      </c>
      <c r="BS210" s="6">
        <f>MAX($K210,$N210,$Q210,$T210,$AF210,$AI210,$AL210,$AO210,$AU210,$BD210,$BG210,$AC210,$Z210,$W210,$BA210,$BM210,)</f>
        <v>0</v>
      </c>
      <c r="BT210" s="6" t="s">
        <v>1025</v>
      </c>
      <c r="BU210" s="6">
        <v>0</v>
      </c>
      <c r="BV210" s="6" t="s">
        <v>1023</v>
      </c>
      <c r="BW210" s="154" t="s">
        <v>729</v>
      </c>
      <c r="BX210" s="3" t="e">
        <v>#N/A</v>
      </c>
    </row>
    <row r="211" spans="1:77" ht="25.5" x14ac:dyDescent="0.2">
      <c r="A211" s="18">
        <f t="shared" si="26"/>
        <v>202</v>
      </c>
      <c r="B211" s="22" t="str">
        <f>VLOOKUP(A211,'PRECIOS UNITARIOS'!A211:B542,2,0)</f>
        <v>DM2449</v>
      </c>
      <c r="C211" s="135" t="str">
        <f>VLOOKUP(A211,'PRECIOS UNITARIOS'!A211:C542,3,0)</f>
        <v>PARCHE-ELECTRODO PARA DESFIBRILADOR ZOLL M SERIES ADULTO</v>
      </c>
      <c r="D211" s="18">
        <f>VLOOKUP(A211,'PRECIOS UNITARIOS'!A211:D542,4,0)</f>
        <v>1</v>
      </c>
      <c r="E211" s="23" t="str">
        <f>VLOOKUP(A211,'PRECIOS UNITARIOS'!A211:E542,5,0)</f>
        <v>UN</v>
      </c>
      <c r="F211" s="23">
        <f>VLOOKUP(A211,'PRECIOS UNITARIOS'!A211:F542,6,0)</f>
        <v>173449.16399999999</v>
      </c>
      <c r="G211" s="23">
        <f>VLOOKUP(A211,'PRECIOS UNITARIOS'!A211:G542,7,0)</f>
        <v>1</v>
      </c>
      <c r="H211" s="23">
        <f t="shared" si="28"/>
        <v>173449.16399999999</v>
      </c>
      <c r="I211" s="5" t="str">
        <f>+'EV PRECIO REFERENCIA'!I211</f>
        <v/>
      </c>
      <c r="J211" s="5" t="str">
        <f>+'EV PRECIO REFERENCIA'!K211</f>
        <v>NO CUMPLE</v>
      </c>
      <c r="K211" s="6">
        <f>+IF(J211="NO OFERTADO",0,IF(J211="NO CUMPLE EV TECNICA",0,IF(J211="NO CUMPLE",0,IF(J211="CUMPLE",('PRECIOS UNITARIOS'!$BB211*500)/I211))))</f>
        <v>0</v>
      </c>
      <c r="L211" s="5" t="str">
        <f>+'EV PRECIO REFERENCIA'!L211</f>
        <v/>
      </c>
      <c r="M211" s="5" t="str">
        <f>+'EV PRECIO REFERENCIA'!N211</f>
        <v>NO CUMPLE</v>
      </c>
      <c r="N211" s="6">
        <f>+IF(M211="NO OFERTADO",0,IF(M211="NO CUMPLE EV TECNICA",0,IF(M211="NO CUMPLE",0,IF(M211="CUMPLE",('PRECIOS UNITARIOS'!$BB211*500)/L211))))</f>
        <v>0</v>
      </c>
      <c r="O211" s="5" t="str">
        <f>+'PRECIOS UNITARIOS'!N211</f>
        <v/>
      </c>
      <c r="P211" s="5" t="str">
        <f>+'EV PRECIO REFERENCIA'!Q211</f>
        <v>NO CUMPLE</v>
      </c>
      <c r="Q211" s="6">
        <f>+IF(P211="NO OFERTADO",0,IF(P211="NO CUMPLE EV TECNICA",0,IF(P211="NO CUMPLE",0,IF(P211="CUMPLE",('PRECIOS UNITARIOS'!$BB211*500)/O211))))</f>
        <v>0</v>
      </c>
      <c r="R211" s="5" t="str">
        <f>+'PRECIOS UNITARIOS'!P211</f>
        <v/>
      </c>
      <c r="S211" s="5" t="str">
        <f>+'EV PRECIO REFERENCIA'!T211</f>
        <v>NO CUMPLE</v>
      </c>
      <c r="T211" s="6">
        <f>+IF(S211="NO OFERTADO",0,IF(S211="NO CUMPLE EV TECNICA",0,IF(S211="NO CUMPLE",0,IF(S211="CUMPLE",('PRECIOS UNITARIOS'!$BB211*500)/R211))))</f>
        <v>0</v>
      </c>
      <c r="U211" s="6" t="str">
        <f>+'EV PRECIO REFERENCIA'!U211</f>
        <v/>
      </c>
      <c r="V211" s="5" t="str">
        <f>+'EV PRECIO REFERENCIA'!W211</f>
        <v>NO CUMPLE</v>
      </c>
      <c r="W211" s="6">
        <f>+IF(V211="NO OFERTADO",0,IF(V211="NO CUMPLE EV TECNICA",0,IF(V211="NO CUMPLE",0,IF(V211="CUMPLE",('PRECIOS UNITARIOS'!$BB211*500)/U211))))</f>
        <v>0</v>
      </c>
      <c r="X211" s="6" t="str">
        <f>+'EV PRECIO REFERENCIA'!X211</f>
        <v/>
      </c>
      <c r="Y211" s="5" t="str">
        <f>+'EV PRECIO REFERENCIA'!Z211</f>
        <v>NO CUMPLE</v>
      </c>
      <c r="Z211" s="6">
        <f>+IF(Y211="NO OFERTADO",0,IF(Y211="NO CUMPLE EV TECNICA",0,IF(Y211="NO CUMPLE",0,IF(Y211="CUMPLE",('PRECIOS UNITARIOS'!$BB211*500)/X211))))</f>
        <v>0</v>
      </c>
      <c r="AA211" s="260" t="str">
        <f>+'PRECIOS UNITARIOS'!X211</f>
        <v/>
      </c>
      <c r="AB211" s="5" t="str">
        <f>+'EV PRECIO REFERENCIA'!AF211</f>
        <v>NO CUMPLE</v>
      </c>
      <c r="AC211" s="6">
        <f>+IF(AB211="NO OFERTADO",0,IF(AB211="NO CUMPLE EV TECNICA",0,IF(AB211="NO CUMPLE",0,IF(AB211="CUMPLE",('PRECIOS UNITARIOS'!$BB211*500)/AA211))))</f>
        <v>0</v>
      </c>
      <c r="AD211" s="5" t="str">
        <f>+'PRECIOS UNITARIOS'!Z211</f>
        <v/>
      </c>
      <c r="AE211" s="5" t="str">
        <f>+'EV PRECIO REFERENCIA'!AI211</f>
        <v>NO CUMPLE</v>
      </c>
      <c r="AF211" s="6">
        <f>+IF(AE211="NO OFERTADO",0,IF(AE211="NO CUMPLE EV TECNICA",0,IF(AE211="NO CUMPLE",0,IF(AE211="CUMPLE",('PRECIOS UNITARIOS'!$BB211*500)/AD211))))</f>
        <v>0</v>
      </c>
      <c r="AG211" s="5" t="str">
        <f>+'PRECIOS UNITARIOS'!AB211</f>
        <v/>
      </c>
      <c r="AH211" s="5" t="str">
        <f>+'EV PRECIO REFERENCIA'!AL211</f>
        <v>NO CUMPLE</v>
      </c>
      <c r="AI211" s="6">
        <f>+IF(AH211="NO OFERTADO",0,IF(AH211="NO CUMPLE EV TECNICA",0,IF(AH211="NO CUMPLE",0,IF(AH211="CUMPLE",('PRECIOS UNITARIOS'!$BB211*500)/AG211))))</f>
        <v>0</v>
      </c>
      <c r="AJ211" s="5" t="str">
        <f>+'PRECIOS UNITARIOS'!AD211</f>
        <v/>
      </c>
      <c r="AK211" s="5" t="str">
        <f>+'EV PRECIO REFERENCIA'!AO211</f>
        <v>NO CUMPLE</v>
      </c>
      <c r="AL211" s="6">
        <f>+IF(AK211="NO OFERTADO",0,IF(AK211="NO CUMPLE EV TECNICA",0,IF(AK211="NO CUMPLE",0,IF(AK211="CUMPLE",('PRECIOS UNITARIOS'!$BB211*500)/AJ211))))</f>
        <v>0</v>
      </c>
      <c r="AM211" s="5" t="str">
        <f>+'PRECIOS UNITARIOS'!AF211</f>
        <v/>
      </c>
      <c r="AN211" s="5" t="str">
        <f>+'EV PRECIO REFERENCIA'!AR211</f>
        <v>NO CUMPLE</v>
      </c>
      <c r="AO211" s="6">
        <f>+IF(AN211="NO OFERTADO",0,IF(AN211="NO CUMPLE EV TECNICA",0,IF(AN211="NO CUMPLE",0,IF(AN211="CUMPLE",('PRECIOS UNITARIOS'!$BB211*500)/AM211))))</f>
        <v>0</v>
      </c>
      <c r="AP211" s="5" t="str">
        <f>+'PRECIOS UNITARIOS'!AH211</f>
        <v/>
      </c>
      <c r="AQ211" s="5" t="str">
        <f>+'EV PRECIO REFERENCIA'!AU211</f>
        <v>NO CUMPLE</v>
      </c>
      <c r="AR211" s="6">
        <f>+IF(AQ211="NO OFERTADO",0,IF(AQ211="NO CUMPLE EV TECNICA",0,IF(AQ211="NO CUMPLE",0,IF(AQ211="CUMPLE",('PRECIOS UNITARIOS'!$BB211*500)/AP211))))</f>
        <v>0</v>
      </c>
      <c r="AS211" s="5" t="str">
        <f>+'PRECIOS UNITARIOS'!AJ211</f>
        <v/>
      </c>
      <c r="AT211" s="5" t="str">
        <f>+'EV PRECIO REFERENCIA'!AX211</f>
        <v>NO CUMPLE</v>
      </c>
      <c r="AU211" s="6">
        <f>+IF(AT211="NO OFERTADO",0,IF(AT211="NO CUMPLE EV TECNICA",0,IF(AT211="NO CUMPLE",0,IF(AT211="CUMPLE",('PRECIOS UNITARIOS'!$BB211*500)/AS211))))</f>
        <v>0</v>
      </c>
      <c r="AV211" s="5" t="str">
        <f>+'EV PRECIO REFERENCIA'!AY211</f>
        <v/>
      </c>
      <c r="AW211" s="5" t="str">
        <f>+'EV PRECIO REFERENCIA'!BA211</f>
        <v>NO CUMPLE</v>
      </c>
      <c r="AX211" s="6">
        <f>+IF(AW211="NO OFERTADO",0,IF(AW211="NO CUMPLE EV TECNICA",0,IF(AW211="NO CUMPLE",0,IF(AW211="CUMPLE",('PRECIOS UNITARIOS'!$BB211*500)/AV211))))</f>
        <v>0</v>
      </c>
      <c r="AY211" s="5" t="str">
        <f>+'EV PRECIO REFERENCIA'!BB211</f>
        <v/>
      </c>
      <c r="AZ211" s="5" t="str">
        <f>+'EV PRECIO REFERENCIA'!BD211</f>
        <v>NO CUMPLE</v>
      </c>
      <c r="BA211" s="6">
        <f>+IF(AZ211="NO OFERTADO",0,IF(AZ211="NO CUMPLE EV TECNICA",0,IF(AZ211="NO CUMPLE",0,IF(AZ211="CUMPLE",('PRECIOS UNITARIOS'!$BB211*500)/AY211))))</f>
        <v>0</v>
      </c>
      <c r="BB211" s="5" t="str">
        <f>+'PRECIOS UNITARIOS'!AP211</f>
        <v/>
      </c>
      <c r="BC211" s="5" t="str">
        <f>+'EV PRECIO REFERENCIA'!BG211</f>
        <v>NO CUMPLE</v>
      </c>
      <c r="BD211" s="6">
        <f>+IF(BC211="NO OFERTADO",0,IF(BC211="NO CUMPLE EV TECNICA",0,IF(BC211="NO CUMPLE",0,IF(BC211="CUMPLE",('PRECIOS UNITARIOS'!$BB211*500)/BB211))))</f>
        <v>0</v>
      </c>
      <c r="BE211" s="5" t="str">
        <f>+'PRECIOS UNITARIOS'!AR211</f>
        <v/>
      </c>
      <c r="BF211" s="5" t="str">
        <f>+'EV PRECIO REFERENCIA'!BJ211</f>
        <v>NO CUMPLE</v>
      </c>
      <c r="BG211" s="6">
        <f>+IF(BF211="NO OFERTADO",0,IF(BF211="NO CUMPLE EV TECNICA",0,IF(BF211="NO CUMPLE",0,IF(BF211="CUMPLE",('PRECIOS UNITARIOS'!$BB211*500)/BE211))))</f>
        <v>0</v>
      </c>
      <c r="BH211" s="5" t="str">
        <f>+'EV PRECIO REFERENCIA'!BK211</f>
        <v/>
      </c>
      <c r="BI211" s="5" t="str">
        <f>+'EV PRECIO REFERENCIA'!BM211</f>
        <v>NO CUMPLE</v>
      </c>
      <c r="BJ211" s="6">
        <f>+IF(BI211="NO OFERTADO",0,IF(BI211="NO CUMPLE EV TECNICA",0,IF(BI211="NO CUMPLE",0,IF(BI211="CUMPLE",('PRECIOS UNITARIOS'!$BB211*500)/BH211))))</f>
        <v>0</v>
      </c>
      <c r="BK211" s="5">
        <f>+'EV PRECIO REFERENCIA'!BQ211</f>
        <v>164220</v>
      </c>
      <c r="BL211" s="5" t="str">
        <f>+'EV PRECIO REFERENCIA'!BS211</f>
        <v>CUMPLE</v>
      </c>
      <c r="BM211" s="6">
        <f>+IF(BL211="NO OFERTADO",0,IF(BL211="NO CUMPLE EV TECNICA",0,IF(BL211="NO CUMPLE",0,IF(BL211="CUMPLE",('PRECIOS UNITARIOS'!$BB211*500)/BK211))))</f>
        <v>500</v>
      </c>
      <c r="BN211" s="5" t="str">
        <f>+'PRECIOS UNITARIOS'!AX211</f>
        <v/>
      </c>
      <c r="BO211" s="5" t="str">
        <f>+'EV PRECIO REFERENCIA'!BV211</f>
        <v>NO CUMPLE</v>
      </c>
      <c r="BP211" s="6">
        <f>+IF(BO211="NO OFERTADO",0,IF(BO211="NO CUMPLE EV TECNICA",0,IF(BO211="NO CUMPLE",0,IF(BO211="CUMPLE",('PRECIOS UNITARIOS'!$BB211*500)/BN211))))</f>
        <v>0</v>
      </c>
      <c r="BQ211" s="6">
        <f t="shared" si="27"/>
        <v>500</v>
      </c>
      <c r="BR211" s="6" t="s">
        <v>728</v>
      </c>
      <c r="BS211" s="6"/>
      <c r="BT211" s="6" t="s">
        <v>847</v>
      </c>
      <c r="BU211" s="6"/>
      <c r="BV211" s="6" t="s">
        <v>847</v>
      </c>
      <c r="BW211" s="154" t="str">
        <f>+BR211</f>
        <v>HOSPITECNICA S.A.S.</v>
      </c>
      <c r="BX211" s="3" t="e">
        <v>#N/A</v>
      </c>
    </row>
    <row r="212" spans="1:77" ht="38.25" x14ac:dyDescent="0.2">
      <c r="A212" s="18">
        <f t="shared" si="26"/>
        <v>203</v>
      </c>
      <c r="B212" s="22" t="str">
        <f>VLOOKUP(A212,'PRECIOS UNITARIOS'!A212:B543,2,0)</f>
        <v>DM849</v>
      </c>
      <c r="C212" s="135" t="str">
        <f>VLOOKUP(A212,'PRECIOS UNITARIOS'!A212:C543,3,0)</f>
        <v>PARCHE-ELECTRODO DESECHABLE PARA DESFIBRILADOR ADULTO MARCA ZOLL R UNIDAD</v>
      </c>
      <c r="D212" s="18">
        <f>VLOOKUP(A212,'PRECIOS UNITARIOS'!A212:D543,4,0)</f>
        <v>1</v>
      </c>
      <c r="E212" s="23" t="str">
        <f>VLOOKUP(A212,'PRECIOS UNITARIOS'!A212:E543,5,0)</f>
        <v>UN</v>
      </c>
      <c r="F212" s="23">
        <f>VLOOKUP(A212,'PRECIOS UNITARIOS'!A212:F543,6,0)</f>
        <v>320503.89</v>
      </c>
      <c r="G212" s="23">
        <f>VLOOKUP(A212,'PRECIOS UNITARIOS'!A212:G543,7,0)</f>
        <v>1</v>
      </c>
      <c r="H212" s="23">
        <f t="shared" si="28"/>
        <v>320503.89</v>
      </c>
      <c r="I212" s="5" t="str">
        <f>+'EV PRECIO REFERENCIA'!I212</f>
        <v/>
      </c>
      <c r="J212" s="5" t="str">
        <f>+'EV PRECIO REFERENCIA'!K212</f>
        <v>NO CUMPLE</v>
      </c>
      <c r="K212" s="6">
        <f>+IF(J212="NO OFERTADO",0,IF(J212="NO CUMPLE EV TECNICA",0,IF(J212="NO CUMPLE",0,IF(J212="CUMPLE",('PRECIOS UNITARIOS'!$BB212*500)/I212))))</f>
        <v>0</v>
      </c>
      <c r="L212" s="5" t="str">
        <f>+'EV PRECIO REFERENCIA'!L212</f>
        <v/>
      </c>
      <c r="M212" s="5" t="str">
        <f>+'EV PRECIO REFERENCIA'!N212</f>
        <v>NO CUMPLE</v>
      </c>
      <c r="N212" s="6">
        <f>+IF(M212="NO OFERTADO",0,IF(M212="NO CUMPLE EV TECNICA",0,IF(M212="NO CUMPLE",0,IF(M212="CUMPLE",('PRECIOS UNITARIOS'!$BB212*500)/L212))))</f>
        <v>0</v>
      </c>
      <c r="O212" s="5" t="str">
        <f>+'PRECIOS UNITARIOS'!N212</f>
        <v/>
      </c>
      <c r="P212" s="5" t="str">
        <f>+'EV PRECIO REFERENCIA'!Q212</f>
        <v>NO CUMPLE</v>
      </c>
      <c r="Q212" s="6">
        <f>+IF(P212="NO OFERTADO",0,IF(P212="NO CUMPLE EV TECNICA",0,IF(P212="NO CUMPLE",0,IF(P212="CUMPLE",('PRECIOS UNITARIOS'!$BB212*500)/O212))))</f>
        <v>0</v>
      </c>
      <c r="R212" s="5" t="str">
        <f>+'PRECIOS UNITARIOS'!P212</f>
        <v/>
      </c>
      <c r="S212" s="5" t="str">
        <f>+'EV PRECIO REFERENCIA'!T212</f>
        <v>NO CUMPLE</v>
      </c>
      <c r="T212" s="6">
        <f>+IF(S212="NO OFERTADO",0,IF(S212="NO CUMPLE EV TECNICA",0,IF(S212="NO CUMPLE",0,IF(S212="CUMPLE",('PRECIOS UNITARIOS'!$BB212*500)/R212))))</f>
        <v>0</v>
      </c>
      <c r="U212" s="6" t="str">
        <f>+'EV PRECIO REFERENCIA'!U212</f>
        <v/>
      </c>
      <c r="V212" s="5" t="str">
        <f>+'EV PRECIO REFERENCIA'!W212</f>
        <v>NO CUMPLE</v>
      </c>
      <c r="W212" s="6">
        <f>+IF(V212="NO OFERTADO",0,IF(V212="NO CUMPLE EV TECNICA",0,IF(V212="NO CUMPLE",0,IF(V212="CUMPLE",('PRECIOS UNITARIOS'!$BB212*500)/U212))))</f>
        <v>0</v>
      </c>
      <c r="X212" s="6" t="str">
        <f>+'EV PRECIO REFERENCIA'!X212</f>
        <v/>
      </c>
      <c r="Y212" s="5" t="str">
        <f>+'EV PRECIO REFERENCIA'!Z212</f>
        <v>NO CUMPLE</v>
      </c>
      <c r="Z212" s="6">
        <f>+IF(Y212="NO OFERTADO",0,IF(Y212="NO CUMPLE EV TECNICA",0,IF(Y212="NO CUMPLE",0,IF(Y212="CUMPLE",('PRECIOS UNITARIOS'!$BB212*500)/X212))))</f>
        <v>0</v>
      </c>
      <c r="AA212" s="260" t="str">
        <f>+'PRECIOS UNITARIOS'!X212</f>
        <v/>
      </c>
      <c r="AB212" s="5" t="str">
        <f>+'EV PRECIO REFERENCIA'!AF212</f>
        <v>NO CUMPLE</v>
      </c>
      <c r="AC212" s="6">
        <f>+IF(AB212="NO OFERTADO",0,IF(AB212="NO CUMPLE EV TECNICA",0,IF(AB212="NO CUMPLE",0,IF(AB212="CUMPLE",('PRECIOS UNITARIOS'!$BB212*500)/AA212))))</f>
        <v>0</v>
      </c>
      <c r="AD212" s="5" t="str">
        <f>+'PRECIOS UNITARIOS'!Z212</f>
        <v/>
      </c>
      <c r="AE212" s="5" t="str">
        <f>+'EV PRECIO REFERENCIA'!AI212</f>
        <v>NO CUMPLE</v>
      </c>
      <c r="AF212" s="6">
        <f>+IF(AE212="NO OFERTADO",0,IF(AE212="NO CUMPLE EV TECNICA",0,IF(AE212="NO CUMPLE",0,IF(AE212="CUMPLE",('PRECIOS UNITARIOS'!$BB212*500)/AD212))))</f>
        <v>0</v>
      </c>
      <c r="AG212" s="5" t="str">
        <f>+'PRECIOS UNITARIOS'!AB212</f>
        <v/>
      </c>
      <c r="AH212" s="5" t="str">
        <f>+'EV PRECIO REFERENCIA'!AL212</f>
        <v>NO CUMPLE</v>
      </c>
      <c r="AI212" s="6">
        <f>+IF(AH212="NO OFERTADO",0,IF(AH212="NO CUMPLE EV TECNICA",0,IF(AH212="NO CUMPLE",0,IF(AH212="CUMPLE",('PRECIOS UNITARIOS'!$BB212*500)/AG212))))</f>
        <v>0</v>
      </c>
      <c r="AJ212" s="5" t="str">
        <f>+'PRECIOS UNITARIOS'!AD212</f>
        <v/>
      </c>
      <c r="AK212" s="5" t="str">
        <f>+'EV PRECIO REFERENCIA'!AO212</f>
        <v>NO CUMPLE</v>
      </c>
      <c r="AL212" s="6">
        <f>+IF(AK212="NO OFERTADO",0,IF(AK212="NO CUMPLE EV TECNICA",0,IF(AK212="NO CUMPLE",0,IF(AK212="CUMPLE",('PRECIOS UNITARIOS'!$BB212*500)/AJ212))))</f>
        <v>0</v>
      </c>
      <c r="AM212" s="5" t="str">
        <f>+'PRECIOS UNITARIOS'!AF212</f>
        <v/>
      </c>
      <c r="AN212" s="5" t="str">
        <f>+'EV PRECIO REFERENCIA'!AR212</f>
        <v>NO CUMPLE</v>
      </c>
      <c r="AO212" s="6">
        <f>+IF(AN212="NO OFERTADO",0,IF(AN212="NO CUMPLE EV TECNICA",0,IF(AN212="NO CUMPLE",0,IF(AN212="CUMPLE",('PRECIOS UNITARIOS'!$BB212*500)/AM212))))</f>
        <v>0</v>
      </c>
      <c r="AP212" s="5" t="str">
        <f>+'PRECIOS UNITARIOS'!AH212</f>
        <v/>
      </c>
      <c r="AQ212" s="5" t="str">
        <f>+'EV PRECIO REFERENCIA'!AU212</f>
        <v>NO CUMPLE</v>
      </c>
      <c r="AR212" s="6">
        <f>+IF(AQ212="NO OFERTADO",0,IF(AQ212="NO CUMPLE EV TECNICA",0,IF(AQ212="NO CUMPLE",0,IF(AQ212="CUMPLE",('PRECIOS UNITARIOS'!$BB212*500)/AP212))))</f>
        <v>0</v>
      </c>
      <c r="AS212" s="5" t="str">
        <f>+'PRECIOS UNITARIOS'!AJ212</f>
        <v/>
      </c>
      <c r="AT212" s="5" t="str">
        <f>+'EV PRECIO REFERENCIA'!AX212</f>
        <v>NO CUMPLE</v>
      </c>
      <c r="AU212" s="6">
        <f>+IF(AT212="NO OFERTADO",0,IF(AT212="NO CUMPLE EV TECNICA",0,IF(AT212="NO CUMPLE",0,IF(AT212="CUMPLE",('PRECIOS UNITARIOS'!$BB212*500)/AS212))))</f>
        <v>0</v>
      </c>
      <c r="AV212" s="5" t="str">
        <f>+'EV PRECIO REFERENCIA'!AY212</f>
        <v/>
      </c>
      <c r="AW212" s="5" t="str">
        <f>+'EV PRECIO REFERENCIA'!BA212</f>
        <v>NO CUMPLE</v>
      </c>
      <c r="AX212" s="6">
        <f>+IF(AW212="NO OFERTADO",0,IF(AW212="NO CUMPLE EV TECNICA",0,IF(AW212="NO CUMPLE",0,IF(AW212="CUMPLE",('PRECIOS UNITARIOS'!$BB212*500)/AV212))))</f>
        <v>0</v>
      </c>
      <c r="AY212" s="5" t="str">
        <f>+'EV PRECIO REFERENCIA'!BB212</f>
        <v/>
      </c>
      <c r="AZ212" s="5" t="str">
        <f>+'EV PRECIO REFERENCIA'!BD212</f>
        <v>NO CUMPLE</v>
      </c>
      <c r="BA212" s="6">
        <f>+IF(AZ212="NO OFERTADO",0,IF(AZ212="NO CUMPLE EV TECNICA",0,IF(AZ212="NO CUMPLE",0,IF(AZ212="CUMPLE",('PRECIOS UNITARIOS'!$BB212*500)/AY212))))</f>
        <v>0</v>
      </c>
      <c r="BB212" s="5" t="str">
        <f>+'PRECIOS UNITARIOS'!AP212</f>
        <v/>
      </c>
      <c r="BC212" s="5" t="str">
        <f>+'EV PRECIO REFERENCIA'!BG212</f>
        <v>NO CUMPLE</v>
      </c>
      <c r="BD212" s="6">
        <f>+IF(BC212="NO OFERTADO",0,IF(BC212="NO CUMPLE EV TECNICA",0,IF(BC212="NO CUMPLE",0,IF(BC212="CUMPLE",('PRECIOS UNITARIOS'!$BB212*500)/BB212))))</f>
        <v>0</v>
      </c>
      <c r="BE212" s="5" t="str">
        <f>+'PRECIOS UNITARIOS'!AR212</f>
        <v/>
      </c>
      <c r="BF212" s="5" t="str">
        <f>+'EV PRECIO REFERENCIA'!BJ212</f>
        <v>NO CUMPLE</v>
      </c>
      <c r="BG212" s="6">
        <f>+IF(BF212="NO OFERTADO",0,IF(BF212="NO CUMPLE EV TECNICA",0,IF(BF212="NO CUMPLE",0,IF(BF212="CUMPLE",('PRECIOS UNITARIOS'!$BB212*500)/BE212))))</f>
        <v>0</v>
      </c>
      <c r="BH212" s="5" t="str">
        <f>+'EV PRECIO REFERENCIA'!BK212</f>
        <v/>
      </c>
      <c r="BI212" s="5" t="str">
        <f>+'EV PRECIO REFERENCIA'!BM212</f>
        <v>NO CUMPLE</v>
      </c>
      <c r="BJ212" s="6">
        <f>+IF(BI212="NO OFERTADO",0,IF(BI212="NO CUMPLE EV TECNICA",0,IF(BI212="NO CUMPLE",0,IF(BI212="CUMPLE",('PRECIOS UNITARIOS'!$BB212*500)/BH212))))</f>
        <v>0</v>
      </c>
      <c r="BK212" s="5">
        <f>+'EV PRECIO REFERENCIA'!BQ212</f>
        <v>164220</v>
      </c>
      <c r="BL212" s="5" t="str">
        <f>+'EV PRECIO REFERENCIA'!BS212</f>
        <v>CUMPLE</v>
      </c>
      <c r="BM212" s="6">
        <f>+IF(BL212="NO OFERTADO",0,IF(BL212="NO CUMPLE EV TECNICA",0,IF(BL212="NO CUMPLE",0,IF(BL212="CUMPLE",('PRECIOS UNITARIOS'!$BB212*500)/BK212))))</f>
        <v>500</v>
      </c>
      <c r="BN212" s="5" t="str">
        <f>+'PRECIOS UNITARIOS'!AX212</f>
        <v/>
      </c>
      <c r="BO212" s="5" t="str">
        <f>+'EV PRECIO REFERENCIA'!BV212</f>
        <v>NO CUMPLE</v>
      </c>
      <c r="BP212" s="6">
        <f>+IF(BO212="NO OFERTADO",0,IF(BO212="NO CUMPLE EV TECNICA",0,IF(BO212="NO CUMPLE",0,IF(BO212="CUMPLE",('PRECIOS UNITARIOS'!$BB212*500)/BN212))))</f>
        <v>0</v>
      </c>
      <c r="BQ212" s="6">
        <f t="shared" si="27"/>
        <v>500</v>
      </c>
      <c r="BR212" s="6" t="s">
        <v>728</v>
      </c>
      <c r="BS212" s="6"/>
      <c r="BT212" s="6" t="s">
        <v>847</v>
      </c>
      <c r="BU212" s="6"/>
      <c r="BV212" s="6" t="s">
        <v>847</v>
      </c>
      <c r="BW212" s="154" t="str">
        <f>+BR212</f>
        <v>HOSPITECNICA S.A.S.</v>
      </c>
      <c r="BX212" s="3" t="e">
        <v>#N/A</v>
      </c>
    </row>
    <row r="213" spans="1:77" ht="25.5" x14ac:dyDescent="0.2">
      <c r="A213" s="18">
        <f t="shared" si="26"/>
        <v>204</v>
      </c>
      <c r="B213" s="22" t="str">
        <f>VLOOKUP(A213,'PRECIOS UNITARIOS'!A213:B544,2,0)</f>
        <v>DM1861</v>
      </c>
      <c r="C213" s="135" t="str">
        <f>VLOOKUP(A213,'PRECIOS UNITARIOS'!A213:C544,3,0)</f>
        <v>PARCHE PARA DESFIBRILADOR ZOLL PEDIATRIC</v>
      </c>
      <c r="D213" s="18">
        <f>VLOOKUP(A213,'PRECIOS UNITARIOS'!A213:D544,4,0)</f>
        <v>1</v>
      </c>
      <c r="E213" s="23" t="str">
        <f>VLOOKUP(A213,'PRECIOS UNITARIOS'!A213:E544,5,0)</f>
        <v>UN</v>
      </c>
      <c r="F213" s="23">
        <f>VLOOKUP(A213,'PRECIOS UNITARIOS'!A213:F544,6,0)</f>
        <v>173449.16399999999</v>
      </c>
      <c r="G213" s="23">
        <f>VLOOKUP(A213,'PRECIOS UNITARIOS'!A213:G544,7,0)</f>
        <v>1</v>
      </c>
      <c r="H213" s="23">
        <f t="shared" si="28"/>
        <v>173449.16399999999</v>
      </c>
      <c r="I213" s="5" t="str">
        <f>+'EV PRECIO REFERENCIA'!I213</f>
        <v/>
      </c>
      <c r="J213" s="5" t="str">
        <f>+'EV PRECIO REFERENCIA'!K213</f>
        <v>NO CUMPLE</v>
      </c>
      <c r="K213" s="6">
        <f>+IF(J213="NO OFERTADO",0,IF(J213="NO CUMPLE EV TECNICA",0,IF(J213="NO CUMPLE",0,IF(J213="CUMPLE",('PRECIOS UNITARIOS'!$BB213*500)/I213))))</f>
        <v>0</v>
      </c>
      <c r="L213" s="5" t="str">
        <f>+'EV PRECIO REFERENCIA'!L213</f>
        <v/>
      </c>
      <c r="M213" s="5" t="str">
        <f>+'EV PRECIO REFERENCIA'!N213</f>
        <v>NO CUMPLE</v>
      </c>
      <c r="N213" s="6">
        <f>+IF(M213="NO OFERTADO",0,IF(M213="NO CUMPLE EV TECNICA",0,IF(M213="NO CUMPLE",0,IF(M213="CUMPLE",('PRECIOS UNITARIOS'!$BB213*500)/L213))))</f>
        <v>0</v>
      </c>
      <c r="O213" s="5" t="str">
        <f>+'PRECIOS UNITARIOS'!N213</f>
        <v/>
      </c>
      <c r="P213" s="5" t="str">
        <f>+'EV PRECIO REFERENCIA'!Q213</f>
        <v>NO CUMPLE</v>
      </c>
      <c r="Q213" s="6">
        <f>+IF(P213="NO OFERTADO",0,IF(P213="NO CUMPLE EV TECNICA",0,IF(P213="NO CUMPLE",0,IF(P213="CUMPLE",('PRECIOS UNITARIOS'!$BB213*500)/O213))))</f>
        <v>0</v>
      </c>
      <c r="R213" s="5" t="str">
        <f>+'PRECIOS UNITARIOS'!P213</f>
        <v/>
      </c>
      <c r="S213" s="5" t="str">
        <f>+'EV PRECIO REFERENCIA'!T213</f>
        <v>NO CUMPLE</v>
      </c>
      <c r="T213" s="6">
        <f>+IF(S213="NO OFERTADO",0,IF(S213="NO CUMPLE EV TECNICA",0,IF(S213="NO CUMPLE",0,IF(S213="CUMPLE",('PRECIOS UNITARIOS'!$BB213*500)/R213))))</f>
        <v>0</v>
      </c>
      <c r="U213" s="6" t="str">
        <f>+'EV PRECIO REFERENCIA'!U213</f>
        <v/>
      </c>
      <c r="V213" s="5" t="str">
        <f>+'EV PRECIO REFERENCIA'!W213</f>
        <v>NO CUMPLE</v>
      </c>
      <c r="W213" s="6">
        <f>+IF(V213="NO OFERTADO",0,IF(V213="NO CUMPLE EV TECNICA",0,IF(V213="NO CUMPLE",0,IF(V213="CUMPLE",('PRECIOS UNITARIOS'!$BB213*500)/U213))))</f>
        <v>0</v>
      </c>
      <c r="X213" s="6" t="str">
        <f>+'EV PRECIO REFERENCIA'!X213</f>
        <v/>
      </c>
      <c r="Y213" s="5" t="str">
        <f>+'EV PRECIO REFERENCIA'!Z213</f>
        <v>NO CUMPLE</v>
      </c>
      <c r="Z213" s="6">
        <f>+IF(Y213="NO OFERTADO",0,IF(Y213="NO CUMPLE EV TECNICA",0,IF(Y213="NO CUMPLE",0,IF(Y213="CUMPLE",('PRECIOS UNITARIOS'!$BB213*500)/X213))))</f>
        <v>0</v>
      </c>
      <c r="AA213" s="260" t="str">
        <f>+'PRECIOS UNITARIOS'!X213</f>
        <v/>
      </c>
      <c r="AB213" s="5" t="str">
        <f>+'EV PRECIO REFERENCIA'!AF213</f>
        <v>NO CUMPLE</v>
      </c>
      <c r="AC213" s="6">
        <f>+IF(AB213="NO OFERTADO",0,IF(AB213="NO CUMPLE EV TECNICA",0,IF(AB213="NO CUMPLE",0,IF(AB213="CUMPLE",('PRECIOS UNITARIOS'!$BB213*500)/AA213))))</f>
        <v>0</v>
      </c>
      <c r="AD213" s="5" t="str">
        <f>+'PRECIOS UNITARIOS'!Z213</f>
        <v/>
      </c>
      <c r="AE213" s="5" t="str">
        <f>+'EV PRECIO REFERENCIA'!AI213</f>
        <v>NO CUMPLE</v>
      </c>
      <c r="AF213" s="6">
        <f>+IF(AE213="NO OFERTADO",0,IF(AE213="NO CUMPLE EV TECNICA",0,IF(AE213="NO CUMPLE",0,IF(AE213="CUMPLE",('PRECIOS UNITARIOS'!$BB213*500)/AD213))))</f>
        <v>0</v>
      </c>
      <c r="AG213" s="5" t="str">
        <f>+'PRECIOS UNITARIOS'!AB213</f>
        <v/>
      </c>
      <c r="AH213" s="5" t="str">
        <f>+'EV PRECIO REFERENCIA'!AL213</f>
        <v>NO CUMPLE</v>
      </c>
      <c r="AI213" s="6">
        <f>+IF(AH213="NO OFERTADO",0,IF(AH213="NO CUMPLE EV TECNICA",0,IF(AH213="NO CUMPLE",0,IF(AH213="CUMPLE",('PRECIOS UNITARIOS'!$BB213*500)/AG213))))</f>
        <v>0</v>
      </c>
      <c r="AJ213" s="5" t="str">
        <f>+'PRECIOS UNITARIOS'!AD213</f>
        <v/>
      </c>
      <c r="AK213" s="5" t="str">
        <f>+'EV PRECIO REFERENCIA'!AO213</f>
        <v>NO CUMPLE</v>
      </c>
      <c r="AL213" s="6">
        <f>+IF(AK213="NO OFERTADO",0,IF(AK213="NO CUMPLE EV TECNICA",0,IF(AK213="NO CUMPLE",0,IF(AK213="CUMPLE",('PRECIOS UNITARIOS'!$BB213*500)/AJ213))))</f>
        <v>0</v>
      </c>
      <c r="AM213" s="5" t="str">
        <f>+'PRECIOS UNITARIOS'!AF213</f>
        <v/>
      </c>
      <c r="AN213" s="5" t="str">
        <f>+'EV PRECIO REFERENCIA'!AR213</f>
        <v>NO CUMPLE</v>
      </c>
      <c r="AO213" s="6">
        <f>+IF(AN213="NO OFERTADO",0,IF(AN213="NO CUMPLE EV TECNICA",0,IF(AN213="NO CUMPLE",0,IF(AN213="CUMPLE",('PRECIOS UNITARIOS'!$BB213*500)/AM213))))</f>
        <v>0</v>
      </c>
      <c r="AP213" s="5" t="str">
        <f>+'PRECIOS UNITARIOS'!AH213</f>
        <v/>
      </c>
      <c r="AQ213" s="5" t="str">
        <f>+'EV PRECIO REFERENCIA'!AU213</f>
        <v>NO CUMPLE</v>
      </c>
      <c r="AR213" s="6">
        <f>+IF(AQ213="NO OFERTADO",0,IF(AQ213="NO CUMPLE EV TECNICA",0,IF(AQ213="NO CUMPLE",0,IF(AQ213="CUMPLE",('PRECIOS UNITARIOS'!$BB213*500)/AP213))))</f>
        <v>0</v>
      </c>
      <c r="AS213" s="5" t="str">
        <f>+'PRECIOS UNITARIOS'!AJ213</f>
        <v/>
      </c>
      <c r="AT213" s="5" t="str">
        <f>+'EV PRECIO REFERENCIA'!AX213</f>
        <v>NO CUMPLE</v>
      </c>
      <c r="AU213" s="6">
        <f>+IF(AT213="NO OFERTADO",0,IF(AT213="NO CUMPLE EV TECNICA",0,IF(AT213="NO CUMPLE",0,IF(AT213="CUMPLE",('PRECIOS UNITARIOS'!$BB213*500)/AS213))))</f>
        <v>0</v>
      </c>
      <c r="AV213" s="5" t="str">
        <f>+'EV PRECIO REFERENCIA'!AY213</f>
        <v/>
      </c>
      <c r="AW213" s="5" t="str">
        <f>+'EV PRECIO REFERENCIA'!BA213</f>
        <v>NO CUMPLE</v>
      </c>
      <c r="AX213" s="6">
        <f>+IF(AW213="NO OFERTADO",0,IF(AW213="NO CUMPLE EV TECNICA",0,IF(AW213="NO CUMPLE",0,IF(AW213="CUMPLE",('PRECIOS UNITARIOS'!$BB213*500)/AV213))))</f>
        <v>0</v>
      </c>
      <c r="AY213" s="5" t="str">
        <f>+'EV PRECIO REFERENCIA'!BB213</f>
        <v/>
      </c>
      <c r="AZ213" s="5" t="str">
        <f>+'EV PRECIO REFERENCIA'!BD213</f>
        <v>NO CUMPLE</v>
      </c>
      <c r="BA213" s="6">
        <f>+IF(AZ213="NO OFERTADO",0,IF(AZ213="NO CUMPLE EV TECNICA",0,IF(AZ213="NO CUMPLE",0,IF(AZ213="CUMPLE",('PRECIOS UNITARIOS'!$BB213*500)/AY213))))</f>
        <v>0</v>
      </c>
      <c r="BB213" s="5" t="str">
        <f>+'PRECIOS UNITARIOS'!AP213</f>
        <v/>
      </c>
      <c r="BC213" s="5" t="str">
        <f>+'EV PRECIO REFERENCIA'!BG213</f>
        <v>NO CUMPLE</v>
      </c>
      <c r="BD213" s="6">
        <f>+IF(BC213="NO OFERTADO",0,IF(BC213="NO CUMPLE EV TECNICA",0,IF(BC213="NO CUMPLE",0,IF(BC213="CUMPLE",('PRECIOS UNITARIOS'!$BB213*500)/BB213))))</f>
        <v>0</v>
      </c>
      <c r="BE213" s="5" t="str">
        <f>+'PRECIOS UNITARIOS'!AR213</f>
        <v/>
      </c>
      <c r="BF213" s="5" t="str">
        <f>+'EV PRECIO REFERENCIA'!BJ213</f>
        <v>NO CUMPLE</v>
      </c>
      <c r="BG213" s="6">
        <f>+IF(BF213="NO OFERTADO",0,IF(BF213="NO CUMPLE EV TECNICA",0,IF(BF213="NO CUMPLE",0,IF(BF213="CUMPLE",('PRECIOS UNITARIOS'!$BB213*500)/BE213))))</f>
        <v>0</v>
      </c>
      <c r="BH213" s="5" t="str">
        <f>+'EV PRECIO REFERENCIA'!BK213</f>
        <v/>
      </c>
      <c r="BI213" s="5" t="str">
        <f>+'EV PRECIO REFERENCIA'!BM213</f>
        <v>NO CUMPLE</v>
      </c>
      <c r="BJ213" s="6">
        <f>+IF(BI213="NO OFERTADO",0,IF(BI213="NO CUMPLE EV TECNICA",0,IF(BI213="NO CUMPLE",0,IF(BI213="CUMPLE",('PRECIOS UNITARIOS'!$BB213*500)/BH213))))</f>
        <v>0</v>
      </c>
      <c r="BK213" s="5" t="str">
        <f>+'EV PRECIO REFERENCIA'!BQ213</f>
        <v/>
      </c>
      <c r="BL213" s="5" t="str">
        <f>+'EV PRECIO REFERENCIA'!BS213</f>
        <v>NO CUMPLE</v>
      </c>
      <c r="BM213" s="6">
        <f>+IF(BL213="NO OFERTADO",0,IF(BL213="NO CUMPLE EV TECNICA",0,IF(BL213="NO CUMPLE",0,IF(BL213="CUMPLE",('PRECIOS UNITARIOS'!$BB213*500)/BK213))))</f>
        <v>0</v>
      </c>
      <c r="BN213" s="5" t="str">
        <f>+'PRECIOS UNITARIOS'!AX213</f>
        <v/>
      </c>
      <c r="BO213" s="5" t="str">
        <f>+'EV PRECIO REFERENCIA'!BV213</f>
        <v>NO CUMPLE</v>
      </c>
      <c r="BP213" s="6">
        <f>+IF(BO213="NO OFERTADO",0,IF(BO213="NO CUMPLE EV TECNICA",0,IF(BO213="NO CUMPLE",0,IF(BO213="CUMPLE",('PRECIOS UNITARIOS'!$BB213*500)/BN213))))</f>
        <v>0</v>
      </c>
      <c r="BQ213" s="6">
        <f t="shared" si="27"/>
        <v>0</v>
      </c>
      <c r="BR213" s="6" t="s">
        <v>847</v>
      </c>
      <c r="BS213" s="6">
        <v>0</v>
      </c>
      <c r="BT213" s="6" t="s">
        <v>847</v>
      </c>
      <c r="BU213" s="6">
        <v>0</v>
      </c>
      <c r="BV213" s="6" t="s">
        <v>847</v>
      </c>
      <c r="BW213" s="154" t="s">
        <v>823</v>
      </c>
      <c r="BX213" s="3" t="s">
        <v>583</v>
      </c>
    </row>
    <row r="214" spans="1:77" ht="25.5" x14ac:dyDescent="0.2">
      <c r="A214" s="18">
        <f t="shared" si="26"/>
        <v>205</v>
      </c>
      <c r="B214" s="22" t="str">
        <f>VLOOKUP(A214,'PRECIOS UNITARIOS'!A214:B545,2,0)</f>
        <v>DM1427</v>
      </c>
      <c r="C214" s="135" t="str">
        <f>VLOOKUP(A214,'PRECIOS UNITARIOS'!A214:C545,3,0)</f>
        <v>SENSOR PARA SATURACION NEONATAL TIPO NELLCOR - DESECHABLE</v>
      </c>
      <c r="D214" s="18">
        <f>VLOOKUP(A214,'PRECIOS UNITARIOS'!A214:D545,4,0)</f>
        <v>1</v>
      </c>
      <c r="E214" s="23" t="str">
        <f>VLOOKUP(A214,'PRECIOS UNITARIOS'!A214:E545,5,0)</f>
        <v>UN</v>
      </c>
      <c r="F214" s="23">
        <f>VLOOKUP(A214,'PRECIOS UNITARIOS'!A214:F545,6,0)</f>
        <v>30793.510999999999</v>
      </c>
      <c r="G214" s="23">
        <f>VLOOKUP(A214,'PRECIOS UNITARIOS'!A214:G545,7,0)</f>
        <v>5</v>
      </c>
      <c r="H214" s="23">
        <f t="shared" si="28"/>
        <v>153967.55499999999</v>
      </c>
      <c r="I214" s="5" t="str">
        <f>+'EV PRECIO REFERENCIA'!I214</f>
        <v/>
      </c>
      <c r="J214" s="5" t="str">
        <f>+'EV PRECIO REFERENCIA'!K214</f>
        <v>NO CUMPLE</v>
      </c>
      <c r="K214" s="6">
        <f>+IF(J214="NO OFERTADO",0,IF(J214="NO CUMPLE EV TECNICA",0,IF(J214="NO CUMPLE",0,IF(J214="CUMPLE",('PRECIOS UNITARIOS'!$BB214*500)/I214))))</f>
        <v>0</v>
      </c>
      <c r="L214" s="5" t="str">
        <f>+'EV PRECIO REFERENCIA'!L214</f>
        <v/>
      </c>
      <c r="M214" s="5" t="str">
        <f>+'EV PRECIO REFERENCIA'!N214</f>
        <v>NO CUMPLE</v>
      </c>
      <c r="N214" s="6">
        <f>+IF(M214="NO OFERTADO",0,IF(M214="NO CUMPLE EV TECNICA",0,IF(M214="NO CUMPLE",0,IF(M214="CUMPLE",('PRECIOS UNITARIOS'!$BB214*500)/L214))))</f>
        <v>0</v>
      </c>
      <c r="O214" s="5" t="str">
        <f>+'PRECIOS UNITARIOS'!N214</f>
        <v/>
      </c>
      <c r="P214" s="5" t="str">
        <f>+'EV PRECIO REFERENCIA'!Q214</f>
        <v>NO CUMPLE</v>
      </c>
      <c r="Q214" s="6">
        <f>+IF(P214="NO OFERTADO",0,IF(P214="NO CUMPLE EV TECNICA",0,IF(P214="NO CUMPLE",0,IF(P214="CUMPLE",('PRECIOS UNITARIOS'!$BB214*500)/O214))))</f>
        <v>0</v>
      </c>
      <c r="R214" s="5" t="str">
        <f>+'PRECIOS UNITARIOS'!P214</f>
        <v/>
      </c>
      <c r="S214" s="5" t="str">
        <f>+'EV PRECIO REFERENCIA'!T214</f>
        <v>NO CUMPLE</v>
      </c>
      <c r="T214" s="6">
        <f>+IF(S214="NO OFERTADO",0,IF(S214="NO CUMPLE EV TECNICA",0,IF(S214="NO CUMPLE",0,IF(S214="CUMPLE",('PRECIOS UNITARIOS'!$BB214*500)/R214))))</f>
        <v>0</v>
      </c>
      <c r="U214" s="6" t="str">
        <f>+'EV PRECIO REFERENCIA'!U214</f>
        <v/>
      </c>
      <c r="V214" s="5" t="str">
        <f>+'EV PRECIO REFERENCIA'!W214</f>
        <v>NO CUMPLE</v>
      </c>
      <c r="W214" s="6">
        <f>+IF(V214="NO OFERTADO",0,IF(V214="NO CUMPLE EV TECNICA",0,IF(V214="NO CUMPLE",0,IF(V214="CUMPLE",('PRECIOS UNITARIOS'!$BB214*500)/U214))))</f>
        <v>0</v>
      </c>
      <c r="X214" s="6" t="str">
        <f>+'EV PRECIO REFERENCIA'!X214</f>
        <v/>
      </c>
      <c r="Y214" s="5" t="str">
        <f>+'EV PRECIO REFERENCIA'!Z214</f>
        <v>NO CUMPLE</v>
      </c>
      <c r="Z214" s="6">
        <f>+IF(Y214="NO OFERTADO",0,IF(Y214="NO CUMPLE EV TECNICA",0,IF(Y214="NO CUMPLE",0,IF(Y214="CUMPLE",('PRECIOS UNITARIOS'!$BB214*500)/X214))))</f>
        <v>0</v>
      </c>
      <c r="AA214" s="260" t="str">
        <f>+'PRECIOS UNITARIOS'!X214</f>
        <v/>
      </c>
      <c r="AB214" s="5" t="str">
        <f>+'EV PRECIO REFERENCIA'!AF214</f>
        <v>NO CUMPLE</v>
      </c>
      <c r="AC214" s="6">
        <f>+IF(AB214="NO OFERTADO",0,IF(AB214="NO CUMPLE EV TECNICA",0,IF(AB214="NO CUMPLE",0,IF(AB214="CUMPLE",('PRECIOS UNITARIOS'!$BB214*500)/AA214))))</f>
        <v>0</v>
      </c>
      <c r="AD214" s="5" t="str">
        <f>+'PRECIOS UNITARIOS'!Z214</f>
        <v/>
      </c>
      <c r="AE214" s="5" t="str">
        <f>+'EV PRECIO REFERENCIA'!AI214</f>
        <v>NO CUMPLE</v>
      </c>
      <c r="AF214" s="6">
        <f>+IF(AE214="NO OFERTADO",0,IF(AE214="NO CUMPLE EV TECNICA",0,IF(AE214="NO CUMPLE",0,IF(AE214="CUMPLE",('PRECIOS UNITARIOS'!$BB214*500)/AD214))))</f>
        <v>0</v>
      </c>
      <c r="AG214" s="5" t="str">
        <f>+'PRECIOS UNITARIOS'!AB214</f>
        <v/>
      </c>
      <c r="AH214" s="5" t="str">
        <f>+'EV PRECIO REFERENCIA'!AL214</f>
        <v>NO CUMPLE</v>
      </c>
      <c r="AI214" s="6">
        <f>+IF(AH214="NO OFERTADO",0,IF(AH214="NO CUMPLE EV TECNICA",0,IF(AH214="NO CUMPLE",0,IF(AH214="CUMPLE",('PRECIOS UNITARIOS'!$BB214*500)/AG214))))</f>
        <v>0</v>
      </c>
      <c r="AJ214" s="5" t="str">
        <f>+'PRECIOS UNITARIOS'!AD214</f>
        <v/>
      </c>
      <c r="AK214" s="5" t="str">
        <f>+'EV PRECIO REFERENCIA'!AO214</f>
        <v>NO CUMPLE</v>
      </c>
      <c r="AL214" s="6">
        <f>+IF(AK214="NO OFERTADO",0,IF(AK214="NO CUMPLE EV TECNICA",0,IF(AK214="NO CUMPLE",0,IF(AK214="CUMPLE",('PRECIOS UNITARIOS'!$BB214*500)/AJ214))))</f>
        <v>0</v>
      </c>
      <c r="AM214" s="5" t="str">
        <f>+'PRECIOS UNITARIOS'!AF214</f>
        <v/>
      </c>
      <c r="AN214" s="5" t="str">
        <f>+'EV PRECIO REFERENCIA'!AR214</f>
        <v>NO CUMPLE</v>
      </c>
      <c r="AO214" s="6">
        <f>+IF(AN214="NO OFERTADO",0,IF(AN214="NO CUMPLE EV TECNICA",0,IF(AN214="NO CUMPLE",0,IF(AN214="CUMPLE",('PRECIOS UNITARIOS'!$BB214*500)/AM214))))</f>
        <v>0</v>
      </c>
      <c r="AP214" s="5" t="str">
        <f>+'PRECIOS UNITARIOS'!AH214</f>
        <v/>
      </c>
      <c r="AQ214" s="5" t="str">
        <f>+'EV PRECIO REFERENCIA'!AU214</f>
        <v>NO CUMPLE</v>
      </c>
      <c r="AR214" s="6">
        <f>+IF(AQ214="NO OFERTADO",0,IF(AQ214="NO CUMPLE EV TECNICA",0,IF(AQ214="NO CUMPLE",0,IF(AQ214="CUMPLE",('PRECIOS UNITARIOS'!$BB214*500)/AP214))))</f>
        <v>0</v>
      </c>
      <c r="AS214" s="5" t="str">
        <f>+'PRECIOS UNITARIOS'!AJ214</f>
        <v/>
      </c>
      <c r="AT214" s="5" t="str">
        <f>+'EV PRECIO REFERENCIA'!AX214</f>
        <v>NO CUMPLE</v>
      </c>
      <c r="AU214" s="6">
        <f>+IF(AT214="NO OFERTADO",0,IF(AT214="NO CUMPLE EV TECNICA",0,IF(AT214="NO CUMPLE",0,IF(AT214="CUMPLE",('PRECIOS UNITARIOS'!$BB214*500)/AS214))))</f>
        <v>0</v>
      </c>
      <c r="AV214" s="5" t="str">
        <f>+'EV PRECIO REFERENCIA'!AY214</f>
        <v/>
      </c>
      <c r="AW214" s="5" t="str">
        <f>+'EV PRECIO REFERENCIA'!BA214</f>
        <v>NO CUMPLE</v>
      </c>
      <c r="AX214" s="6">
        <f>+IF(AW214="NO OFERTADO",0,IF(AW214="NO CUMPLE EV TECNICA",0,IF(AW214="NO CUMPLE",0,IF(AW214="CUMPLE",('PRECIOS UNITARIOS'!$BB214*500)/AV214))))</f>
        <v>0</v>
      </c>
      <c r="AY214" s="5" t="str">
        <f>+'EV PRECIO REFERENCIA'!BB214</f>
        <v/>
      </c>
      <c r="AZ214" s="5" t="str">
        <f>+'EV PRECIO REFERENCIA'!BD214</f>
        <v>NO CUMPLE</v>
      </c>
      <c r="BA214" s="6">
        <f>+IF(AZ214="NO OFERTADO",0,IF(AZ214="NO CUMPLE EV TECNICA",0,IF(AZ214="NO CUMPLE",0,IF(AZ214="CUMPLE",('PRECIOS UNITARIOS'!$BB214*500)/AY214))))</f>
        <v>0</v>
      </c>
      <c r="BB214" s="5" t="str">
        <f>+'PRECIOS UNITARIOS'!AP214</f>
        <v/>
      </c>
      <c r="BC214" s="5" t="str">
        <f>+'EV PRECIO REFERENCIA'!BG214</f>
        <v>NO CUMPLE</v>
      </c>
      <c r="BD214" s="6">
        <f>+IF(BC214="NO OFERTADO",0,IF(BC214="NO CUMPLE EV TECNICA",0,IF(BC214="NO CUMPLE",0,IF(BC214="CUMPLE",('PRECIOS UNITARIOS'!$BB214*500)/BB214))))</f>
        <v>0</v>
      </c>
      <c r="BE214" s="5" t="str">
        <f>+'PRECIOS UNITARIOS'!AR214</f>
        <v/>
      </c>
      <c r="BF214" s="5" t="str">
        <f>+'EV PRECIO REFERENCIA'!BJ214</f>
        <v>NO CUMPLE</v>
      </c>
      <c r="BG214" s="6">
        <f>+IF(BF214="NO OFERTADO",0,IF(BF214="NO CUMPLE EV TECNICA",0,IF(BF214="NO CUMPLE",0,IF(BF214="CUMPLE",('PRECIOS UNITARIOS'!$BB214*500)/BE214))))</f>
        <v>0</v>
      </c>
      <c r="BH214" s="5" t="str">
        <f>+'EV PRECIO REFERENCIA'!BK214</f>
        <v/>
      </c>
      <c r="BI214" s="5" t="str">
        <f>+'EV PRECIO REFERENCIA'!BM214</f>
        <v>NO CUMPLE</v>
      </c>
      <c r="BJ214" s="6">
        <f>+IF(BI214="NO OFERTADO",0,IF(BI214="NO CUMPLE EV TECNICA",0,IF(BI214="NO CUMPLE",0,IF(BI214="CUMPLE",('PRECIOS UNITARIOS'!$BB214*500)/BH214))))</f>
        <v>0</v>
      </c>
      <c r="BK214" s="5">
        <f>+'EV PRECIO REFERENCIA'!BQ214</f>
        <v>32011</v>
      </c>
      <c r="BL214" s="5" t="str">
        <f>+'EV PRECIO REFERENCIA'!BS214</f>
        <v>CUMPLE</v>
      </c>
      <c r="BM214" s="6">
        <f>+IF(BL214="NO OFERTADO",0,IF(BL214="NO CUMPLE EV TECNICA",0,IF(BL214="NO CUMPLE",0,IF(BL214="CUMPLE",('PRECIOS UNITARIOS'!$BB214*500)/BK214))))</f>
        <v>500</v>
      </c>
      <c r="BN214" s="5" t="str">
        <f>+'PRECIOS UNITARIOS'!AX214</f>
        <v/>
      </c>
      <c r="BO214" s="5" t="str">
        <f>+'EV PRECIO REFERENCIA'!BV214</f>
        <v>NO CUMPLE</v>
      </c>
      <c r="BP214" s="6">
        <f>+IF(BO214="NO OFERTADO",0,IF(BO214="NO CUMPLE EV TECNICA",0,IF(BO214="NO CUMPLE",0,IF(BO214="CUMPLE",('PRECIOS UNITARIOS'!$BB214*500)/BN214))))</f>
        <v>0</v>
      </c>
      <c r="BQ214" s="6">
        <f t="shared" si="27"/>
        <v>500</v>
      </c>
      <c r="BR214" s="6" t="s">
        <v>728</v>
      </c>
      <c r="BS214" s="6"/>
      <c r="BT214" s="6" t="s">
        <v>847</v>
      </c>
      <c r="BU214" s="6"/>
      <c r="BV214" s="6" t="s">
        <v>847</v>
      </c>
      <c r="BW214" s="154" t="str">
        <f>+BR214</f>
        <v>HOSPITECNICA S.A.S.</v>
      </c>
      <c r="BX214" s="3" t="e">
        <v>#N/A</v>
      </c>
    </row>
    <row r="215" spans="1:77" ht="38.25" x14ac:dyDescent="0.2">
      <c r="A215" s="18">
        <f t="shared" si="26"/>
        <v>206</v>
      </c>
      <c r="B215" s="22" t="str">
        <f>VLOOKUP(A215,'PRECIOS UNITARIOS'!A215:B546,2,0)</f>
        <v>DM1724</v>
      </c>
      <c r="C215" s="135" t="str">
        <f>VLOOKUP(A215,'PRECIOS UNITARIOS'!A215:C546,3,0)</f>
        <v>TRAMPA DE CAPNOGRAFIA PARA MONITOR MULTIPAROMETRO(MINDRAY)</v>
      </c>
      <c r="D215" s="18">
        <f>VLOOKUP(A215,'PRECIOS UNITARIOS'!A215:D546,4,0)</f>
        <v>1</v>
      </c>
      <c r="E215" s="23" t="str">
        <f>VLOOKUP(A215,'PRECIOS UNITARIOS'!A215:E546,5,0)</f>
        <v>UN</v>
      </c>
      <c r="F215" s="23">
        <f>VLOOKUP(A215,'PRECIOS UNITARIOS'!A215:F546,6,0)</f>
        <v>154700</v>
      </c>
      <c r="G215" s="23">
        <f>VLOOKUP(A215,'PRECIOS UNITARIOS'!A215:G546,7,0)</f>
        <v>5</v>
      </c>
      <c r="H215" s="23">
        <f t="shared" si="28"/>
        <v>773500</v>
      </c>
      <c r="I215" s="5" t="str">
        <f>+'EV PRECIO REFERENCIA'!I215</f>
        <v/>
      </c>
      <c r="J215" s="5" t="str">
        <f>+'EV PRECIO REFERENCIA'!K215</f>
        <v>NO CUMPLE</v>
      </c>
      <c r="K215" s="6">
        <f>+IF(J215="NO OFERTADO",0,IF(J215="NO CUMPLE EV TECNICA",0,IF(J215="NO CUMPLE",0,IF(J215="CUMPLE",('PRECIOS UNITARIOS'!$BB215*500)/I215))))</f>
        <v>0</v>
      </c>
      <c r="L215" s="5" t="str">
        <f>+'EV PRECIO REFERENCIA'!L215</f>
        <v/>
      </c>
      <c r="M215" s="5" t="str">
        <f>+'EV PRECIO REFERENCIA'!N215</f>
        <v>NO CUMPLE</v>
      </c>
      <c r="N215" s="6">
        <f>+IF(M215="NO OFERTADO",0,IF(M215="NO CUMPLE EV TECNICA",0,IF(M215="NO CUMPLE",0,IF(M215="CUMPLE",('PRECIOS UNITARIOS'!$BB215*500)/L215))))</f>
        <v>0</v>
      </c>
      <c r="O215" s="5" t="str">
        <f>+'PRECIOS UNITARIOS'!N215</f>
        <v/>
      </c>
      <c r="P215" s="5" t="str">
        <f>+'EV PRECIO REFERENCIA'!Q215</f>
        <v>NO CUMPLE</v>
      </c>
      <c r="Q215" s="6">
        <f>+IF(P215="NO OFERTADO",0,IF(P215="NO CUMPLE EV TECNICA",0,IF(P215="NO CUMPLE",0,IF(P215="CUMPLE",('PRECIOS UNITARIOS'!$BB215*500)/O215))))</f>
        <v>0</v>
      </c>
      <c r="R215" s="5" t="str">
        <f>+'PRECIOS UNITARIOS'!P215</f>
        <v/>
      </c>
      <c r="S215" s="5" t="str">
        <f>+'EV PRECIO REFERENCIA'!T215</f>
        <v>NO CUMPLE</v>
      </c>
      <c r="T215" s="6">
        <f>+IF(S215="NO OFERTADO",0,IF(S215="NO CUMPLE EV TECNICA",0,IF(S215="NO CUMPLE",0,IF(S215="CUMPLE",('PRECIOS UNITARIOS'!$BB215*500)/R215))))</f>
        <v>0</v>
      </c>
      <c r="U215" s="6" t="str">
        <f>+'EV PRECIO REFERENCIA'!U215</f>
        <v/>
      </c>
      <c r="V215" s="5" t="str">
        <f>+'EV PRECIO REFERENCIA'!W215</f>
        <v>NO CUMPLE</v>
      </c>
      <c r="W215" s="6">
        <f>+IF(V215="NO OFERTADO",0,IF(V215="NO CUMPLE EV TECNICA",0,IF(V215="NO CUMPLE",0,IF(V215="CUMPLE",('PRECIOS UNITARIOS'!$BB215*500)/U215))))</f>
        <v>0</v>
      </c>
      <c r="X215" s="6" t="str">
        <f>+'EV PRECIO REFERENCIA'!X215</f>
        <v/>
      </c>
      <c r="Y215" s="5" t="str">
        <f>+'EV PRECIO REFERENCIA'!Z215</f>
        <v>NO CUMPLE</v>
      </c>
      <c r="Z215" s="6">
        <f>+IF(Y215="NO OFERTADO",0,IF(Y215="NO CUMPLE EV TECNICA",0,IF(Y215="NO CUMPLE",0,IF(Y215="CUMPLE",('PRECIOS UNITARIOS'!$BB215*500)/X215))))</f>
        <v>0</v>
      </c>
      <c r="AA215" s="260" t="str">
        <f>+'PRECIOS UNITARIOS'!X215</f>
        <v/>
      </c>
      <c r="AB215" s="5" t="str">
        <f>+'EV PRECIO REFERENCIA'!AF215</f>
        <v>NO CUMPLE</v>
      </c>
      <c r="AC215" s="6">
        <f>+IF(AB215="NO OFERTADO",0,IF(AB215="NO CUMPLE EV TECNICA",0,IF(AB215="NO CUMPLE",0,IF(AB215="CUMPLE",('PRECIOS UNITARIOS'!$BB215*500)/AA215))))</f>
        <v>0</v>
      </c>
      <c r="AD215" s="5" t="str">
        <f>+'PRECIOS UNITARIOS'!Z215</f>
        <v/>
      </c>
      <c r="AE215" s="5" t="str">
        <f>+'EV PRECIO REFERENCIA'!AI215</f>
        <v>NO CUMPLE</v>
      </c>
      <c r="AF215" s="6">
        <f>+IF(AE215="NO OFERTADO",0,IF(AE215="NO CUMPLE EV TECNICA",0,IF(AE215="NO CUMPLE",0,IF(AE215="CUMPLE",('PRECIOS UNITARIOS'!$BB215*500)/AD215))))</f>
        <v>0</v>
      </c>
      <c r="AG215" s="5" t="str">
        <f>+'PRECIOS UNITARIOS'!AB215</f>
        <v/>
      </c>
      <c r="AH215" s="5" t="str">
        <f>+'EV PRECIO REFERENCIA'!AL215</f>
        <v>NO CUMPLE</v>
      </c>
      <c r="AI215" s="6">
        <f>+IF(AH215="NO OFERTADO",0,IF(AH215="NO CUMPLE EV TECNICA",0,IF(AH215="NO CUMPLE",0,IF(AH215="CUMPLE",('PRECIOS UNITARIOS'!$BB215*500)/AG215))))</f>
        <v>0</v>
      </c>
      <c r="AJ215" s="5" t="str">
        <f>+'PRECIOS UNITARIOS'!AD215</f>
        <v/>
      </c>
      <c r="AK215" s="5" t="str">
        <f>+'EV PRECIO REFERENCIA'!AO215</f>
        <v>NO CUMPLE</v>
      </c>
      <c r="AL215" s="6">
        <f>+IF(AK215="NO OFERTADO",0,IF(AK215="NO CUMPLE EV TECNICA",0,IF(AK215="NO CUMPLE",0,IF(AK215="CUMPLE",('PRECIOS UNITARIOS'!$BB215*500)/AJ215))))</f>
        <v>0</v>
      </c>
      <c r="AM215" s="5" t="str">
        <f>+'PRECIOS UNITARIOS'!AF215</f>
        <v/>
      </c>
      <c r="AN215" s="5" t="str">
        <f>+'EV PRECIO REFERENCIA'!AR215</f>
        <v>NO CUMPLE</v>
      </c>
      <c r="AO215" s="6">
        <f>+IF(AN215="NO OFERTADO",0,IF(AN215="NO CUMPLE EV TECNICA",0,IF(AN215="NO CUMPLE",0,IF(AN215="CUMPLE",('PRECIOS UNITARIOS'!$BB215*500)/AM215))))</f>
        <v>0</v>
      </c>
      <c r="AP215" s="5" t="str">
        <f>+'PRECIOS UNITARIOS'!AH215</f>
        <v/>
      </c>
      <c r="AQ215" s="5" t="str">
        <f>+'EV PRECIO REFERENCIA'!AU215</f>
        <v>NO CUMPLE</v>
      </c>
      <c r="AR215" s="6">
        <f>+IF(AQ215="NO OFERTADO",0,IF(AQ215="NO CUMPLE EV TECNICA",0,IF(AQ215="NO CUMPLE",0,IF(AQ215="CUMPLE",('PRECIOS UNITARIOS'!$BB215*500)/AP215))))</f>
        <v>0</v>
      </c>
      <c r="AS215" s="5">
        <f>+'PRECIOS UNITARIOS'!AJ215</f>
        <v>146608</v>
      </c>
      <c r="AT215" s="5" t="str">
        <f>+'EV PRECIO REFERENCIA'!AX215</f>
        <v>CUMPLE</v>
      </c>
      <c r="AU215" s="6">
        <f>+IF(AT215="NO OFERTADO",0,IF(AT215="NO CUMPLE EV TECNICA",0,IF(AT215="NO CUMPLE",0,IF(AT215="CUMPLE",('PRECIOS UNITARIOS'!$BB215*500)/AS215))))</f>
        <v>251.62337662337663</v>
      </c>
      <c r="AV215" s="5" t="str">
        <f>+'EV PRECIO REFERENCIA'!AY215</f>
        <v/>
      </c>
      <c r="AW215" s="5" t="str">
        <f>+'EV PRECIO REFERENCIA'!BA215</f>
        <v>NO CUMPLE</v>
      </c>
      <c r="AX215" s="6">
        <f>+IF(AW215="NO OFERTADO",0,IF(AW215="NO CUMPLE EV TECNICA",0,IF(AW215="NO CUMPLE",0,IF(AW215="CUMPLE",('PRECIOS UNITARIOS'!$BB215*500)/AV215))))</f>
        <v>0</v>
      </c>
      <c r="AY215" s="5" t="str">
        <f>+'EV PRECIO REFERENCIA'!BB215</f>
        <v/>
      </c>
      <c r="AZ215" s="5" t="str">
        <f>+'EV PRECIO REFERENCIA'!BD215</f>
        <v>NO CUMPLE</v>
      </c>
      <c r="BA215" s="6">
        <f>+IF(AZ215="NO OFERTADO",0,IF(AZ215="NO CUMPLE EV TECNICA",0,IF(AZ215="NO CUMPLE",0,IF(AZ215="CUMPLE",('PRECIOS UNITARIOS'!$BB215*500)/AY215))))</f>
        <v>0</v>
      </c>
      <c r="BB215" s="5" t="str">
        <f>+'PRECIOS UNITARIOS'!AP215</f>
        <v/>
      </c>
      <c r="BC215" s="5" t="str">
        <f>+'EV PRECIO REFERENCIA'!BG215</f>
        <v>NO CUMPLE</v>
      </c>
      <c r="BD215" s="6">
        <f>+IF(BC215="NO OFERTADO",0,IF(BC215="NO CUMPLE EV TECNICA",0,IF(BC215="NO CUMPLE",0,IF(BC215="CUMPLE",('PRECIOS UNITARIOS'!$BB215*500)/BB215))))</f>
        <v>0</v>
      </c>
      <c r="BE215" s="5" t="str">
        <f>+'PRECIOS UNITARIOS'!AR215</f>
        <v/>
      </c>
      <c r="BF215" s="5" t="str">
        <f>+'EV PRECIO REFERENCIA'!BJ215</f>
        <v>NO CUMPLE</v>
      </c>
      <c r="BG215" s="6">
        <f>+IF(BF215="NO OFERTADO",0,IF(BF215="NO CUMPLE EV TECNICA",0,IF(BF215="NO CUMPLE",0,IF(BF215="CUMPLE",('PRECIOS UNITARIOS'!$BB215*500)/BE215))))</f>
        <v>0</v>
      </c>
      <c r="BH215" s="5" t="str">
        <f>+'EV PRECIO REFERENCIA'!BK215</f>
        <v/>
      </c>
      <c r="BI215" s="5" t="str">
        <f>+'EV PRECIO REFERENCIA'!BM215</f>
        <v>NO CUMPLE</v>
      </c>
      <c r="BJ215" s="6">
        <f>+IF(BI215="NO OFERTADO",0,IF(BI215="NO CUMPLE EV TECNICA",0,IF(BI215="NO CUMPLE",0,IF(BI215="CUMPLE",('PRECIOS UNITARIOS'!$BB215*500)/BH215))))</f>
        <v>0</v>
      </c>
      <c r="BK215" s="5">
        <f>+'EV PRECIO REFERENCIA'!BQ215</f>
        <v>73780</v>
      </c>
      <c r="BL215" s="5" t="str">
        <f>+'EV PRECIO REFERENCIA'!BS215</f>
        <v>CUMPLE</v>
      </c>
      <c r="BM215" s="6">
        <f>+IF(BL215="NO OFERTADO",0,IF(BL215="NO CUMPLE EV TECNICA",0,IF(BL215="NO CUMPLE",0,IF(BL215="CUMPLE",('PRECIOS UNITARIOS'!$BB215*500)/BK215))))</f>
        <v>500</v>
      </c>
      <c r="BN215" s="5" t="str">
        <f>+'PRECIOS UNITARIOS'!AX215</f>
        <v/>
      </c>
      <c r="BO215" s="5" t="str">
        <f>+'EV PRECIO REFERENCIA'!BV215</f>
        <v>NO CUMPLE</v>
      </c>
      <c r="BP215" s="6">
        <f>+IF(BO215="NO OFERTADO",0,IF(BO215="NO CUMPLE EV TECNICA",0,IF(BO215="NO CUMPLE",0,IF(BO215="CUMPLE",('PRECIOS UNITARIOS'!$BB215*500)/BN215))))</f>
        <v>0</v>
      </c>
      <c r="BQ215" s="6">
        <f t="shared" si="27"/>
        <v>500</v>
      </c>
      <c r="BR215" s="6" t="s">
        <v>728</v>
      </c>
      <c r="BS215" s="6">
        <f>MAX($K215,$N215,$Q215,$T215,$AF215,$AI215,$AL215,$AO215,$AU215,$BD215,$BG215,$BP215,$AC215,$Z215,$W215,$BA215,)</f>
        <v>251.62337662337663</v>
      </c>
      <c r="BT215" s="6" t="str">
        <f>+AS8</f>
        <v>TECNICA ELECTROMEDICA S.A.</v>
      </c>
      <c r="BU215" s="6">
        <f>MAX($K215,$N215,$Q215,$T215,$AF215,$AI215,$AL215,$AO215,$BD215,$BG215,$BP215,$AC215,$Z215,$W215,$BA215,)</f>
        <v>0</v>
      </c>
      <c r="BV215" s="6" t="s">
        <v>1023</v>
      </c>
      <c r="BW215" s="154" t="str">
        <f>+BR215</f>
        <v>HOSPITECNICA S.A.S.</v>
      </c>
      <c r="BX215" s="3" t="e">
        <v>#N/A</v>
      </c>
    </row>
    <row r="216" spans="1:77" ht="38.25" x14ac:dyDescent="0.2">
      <c r="A216" s="18">
        <f t="shared" si="26"/>
        <v>207</v>
      </c>
      <c r="B216" s="22" t="str">
        <f>VLOOKUP(A216,'PRECIOS UNITARIOS'!A216:B547,2,0)</f>
        <v>DM2586</v>
      </c>
      <c r="C216" s="135" t="str">
        <f>VLOOKUP(A216,'PRECIOS UNITARIOS'!A216:C547,3,0)</f>
        <v>TRAMPA DE CAPNOGRAFIA PARA MONITOR MULTIPAROMETRO(MINDRAY) MODELO EPM</v>
      </c>
      <c r="D216" s="18">
        <f>VLOOKUP(A216,'PRECIOS UNITARIOS'!A216:D547,4,0)</f>
        <v>1</v>
      </c>
      <c r="E216" s="23" t="str">
        <f>VLOOKUP(A216,'PRECIOS UNITARIOS'!A216:E547,5,0)</f>
        <v>UN</v>
      </c>
      <c r="F216" s="23">
        <f>VLOOKUP(A216,'PRECIOS UNITARIOS'!A216:F547,6,0)</f>
        <v>154700</v>
      </c>
      <c r="G216" s="23">
        <f>VLOOKUP(A216,'PRECIOS UNITARIOS'!A216:G547,7,0)</f>
        <v>1</v>
      </c>
      <c r="H216" s="23">
        <f t="shared" si="28"/>
        <v>154700</v>
      </c>
      <c r="I216" s="5" t="str">
        <f>+'EV PRECIO REFERENCIA'!I216</f>
        <v/>
      </c>
      <c r="J216" s="5" t="str">
        <f>+'EV PRECIO REFERENCIA'!K216</f>
        <v>NO CUMPLE</v>
      </c>
      <c r="K216" s="6">
        <f>+IF(J216="NO OFERTADO",0,IF(J216="NO CUMPLE EV TECNICA",0,IF(J216="NO CUMPLE",0,IF(J216="CUMPLE",('PRECIOS UNITARIOS'!$BB216*500)/I216))))</f>
        <v>0</v>
      </c>
      <c r="L216" s="5" t="str">
        <f>+'EV PRECIO REFERENCIA'!L216</f>
        <v/>
      </c>
      <c r="M216" s="5" t="str">
        <f>+'EV PRECIO REFERENCIA'!N216</f>
        <v>NO CUMPLE</v>
      </c>
      <c r="N216" s="6">
        <f>+IF(M216="NO OFERTADO",0,IF(M216="NO CUMPLE EV TECNICA",0,IF(M216="NO CUMPLE",0,IF(M216="CUMPLE",('PRECIOS UNITARIOS'!$BB216*500)/L216))))</f>
        <v>0</v>
      </c>
      <c r="O216" s="5" t="str">
        <f>+'PRECIOS UNITARIOS'!N216</f>
        <v/>
      </c>
      <c r="P216" s="5" t="str">
        <f>+'EV PRECIO REFERENCIA'!Q216</f>
        <v>NO CUMPLE</v>
      </c>
      <c r="Q216" s="6">
        <f>+IF(P216="NO OFERTADO",0,IF(P216="NO CUMPLE EV TECNICA",0,IF(P216="NO CUMPLE",0,IF(P216="CUMPLE",('PRECIOS UNITARIOS'!$BB216*500)/O216))))</f>
        <v>0</v>
      </c>
      <c r="R216" s="5" t="str">
        <f>+'PRECIOS UNITARIOS'!P216</f>
        <v/>
      </c>
      <c r="S216" s="5" t="str">
        <f>+'EV PRECIO REFERENCIA'!T216</f>
        <v>NO CUMPLE</v>
      </c>
      <c r="T216" s="6">
        <f>+IF(S216="NO OFERTADO",0,IF(S216="NO CUMPLE EV TECNICA",0,IF(S216="NO CUMPLE",0,IF(S216="CUMPLE",('PRECIOS UNITARIOS'!$BB216*500)/R216))))</f>
        <v>0</v>
      </c>
      <c r="U216" s="6" t="str">
        <f>+'EV PRECIO REFERENCIA'!U216</f>
        <v/>
      </c>
      <c r="V216" s="5" t="str">
        <f>+'EV PRECIO REFERENCIA'!W216</f>
        <v>NO CUMPLE</v>
      </c>
      <c r="W216" s="6">
        <f>+IF(V216="NO OFERTADO",0,IF(V216="NO CUMPLE EV TECNICA",0,IF(V216="NO CUMPLE",0,IF(V216="CUMPLE",('PRECIOS UNITARIOS'!$BB216*500)/U216))))</f>
        <v>0</v>
      </c>
      <c r="X216" s="6" t="str">
        <f>+'EV PRECIO REFERENCIA'!X216</f>
        <v/>
      </c>
      <c r="Y216" s="5" t="str">
        <f>+'EV PRECIO REFERENCIA'!Z216</f>
        <v>NO CUMPLE</v>
      </c>
      <c r="Z216" s="6">
        <f>+IF(Y216="NO OFERTADO",0,IF(Y216="NO CUMPLE EV TECNICA",0,IF(Y216="NO CUMPLE",0,IF(Y216="CUMPLE",('PRECIOS UNITARIOS'!$BB216*500)/X216))))</f>
        <v>0</v>
      </c>
      <c r="AA216" s="260" t="str">
        <f>+'PRECIOS UNITARIOS'!X216</f>
        <v/>
      </c>
      <c r="AB216" s="5" t="str">
        <f>+'EV PRECIO REFERENCIA'!AF216</f>
        <v>NO CUMPLE</v>
      </c>
      <c r="AC216" s="6">
        <f>+IF(AB216="NO OFERTADO",0,IF(AB216="NO CUMPLE EV TECNICA",0,IF(AB216="NO CUMPLE",0,IF(AB216="CUMPLE",('PRECIOS UNITARIOS'!$BB216*500)/AA216))))</f>
        <v>0</v>
      </c>
      <c r="AD216" s="5" t="str">
        <f>+'PRECIOS UNITARIOS'!Z216</f>
        <v/>
      </c>
      <c r="AE216" s="5" t="str">
        <f>+'EV PRECIO REFERENCIA'!AI216</f>
        <v>NO CUMPLE</v>
      </c>
      <c r="AF216" s="6">
        <f>+IF(AE216="NO OFERTADO",0,IF(AE216="NO CUMPLE EV TECNICA",0,IF(AE216="NO CUMPLE",0,IF(AE216="CUMPLE",('PRECIOS UNITARIOS'!$BB216*500)/AD216))))</f>
        <v>0</v>
      </c>
      <c r="AG216" s="5" t="str">
        <f>+'PRECIOS UNITARIOS'!AB216</f>
        <v/>
      </c>
      <c r="AH216" s="5" t="str">
        <f>+'EV PRECIO REFERENCIA'!AL216</f>
        <v>NO CUMPLE</v>
      </c>
      <c r="AI216" s="6">
        <f>+IF(AH216="NO OFERTADO",0,IF(AH216="NO CUMPLE EV TECNICA",0,IF(AH216="NO CUMPLE",0,IF(AH216="CUMPLE",('PRECIOS UNITARIOS'!$BB216*500)/AG216))))</f>
        <v>0</v>
      </c>
      <c r="AJ216" s="5" t="str">
        <f>+'PRECIOS UNITARIOS'!AD216</f>
        <v/>
      </c>
      <c r="AK216" s="5" t="str">
        <f>+'EV PRECIO REFERENCIA'!AO216</f>
        <v>NO CUMPLE</v>
      </c>
      <c r="AL216" s="6">
        <f>+IF(AK216="NO OFERTADO",0,IF(AK216="NO CUMPLE EV TECNICA",0,IF(AK216="NO CUMPLE",0,IF(AK216="CUMPLE",('PRECIOS UNITARIOS'!$BB216*500)/AJ216))))</f>
        <v>0</v>
      </c>
      <c r="AM216" s="5" t="str">
        <f>+'PRECIOS UNITARIOS'!AF216</f>
        <v/>
      </c>
      <c r="AN216" s="5" t="str">
        <f>+'EV PRECIO REFERENCIA'!AR216</f>
        <v>NO CUMPLE</v>
      </c>
      <c r="AO216" s="6">
        <f>+IF(AN216="NO OFERTADO",0,IF(AN216="NO CUMPLE EV TECNICA",0,IF(AN216="NO CUMPLE",0,IF(AN216="CUMPLE",('PRECIOS UNITARIOS'!$BB216*500)/AM216))))</f>
        <v>0</v>
      </c>
      <c r="AP216" s="5" t="str">
        <f>+'PRECIOS UNITARIOS'!AH216</f>
        <v/>
      </c>
      <c r="AQ216" s="5" t="str">
        <f>+'EV PRECIO REFERENCIA'!AU216</f>
        <v>NO CUMPLE</v>
      </c>
      <c r="AR216" s="6">
        <f>+IF(AQ216="NO OFERTADO",0,IF(AQ216="NO CUMPLE EV TECNICA",0,IF(AQ216="NO CUMPLE",0,IF(AQ216="CUMPLE",('PRECIOS UNITARIOS'!$BB216*500)/AP216))))</f>
        <v>0</v>
      </c>
      <c r="AS216" s="5">
        <f>+'PRECIOS UNITARIOS'!AJ216</f>
        <v>146608</v>
      </c>
      <c r="AT216" s="5" t="str">
        <f>+'EV PRECIO REFERENCIA'!AX216</f>
        <v>CUMPLE</v>
      </c>
      <c r="AU216" s="6">
        <f>+IF(AT216="NO OFERTADO",0,IF(AT216="NO CUMPLE EV TECNICA",0,IF(AT216="NO CUMPLE",0,IF(AT216="CUMPLE",('PRECIOS UNITARIOS'!$BB216*500)/AS216))))</f>
        <v>344.96753246753246</v>
      </c>
      <c r="AV216" s="5" t="str">
        <f>+'EV PRECIO REFERENCIA'!AY216</f>
        <v/>
      </c>
      <c r="AW216" s="5" t="str">
        <f>+'EV PRECIO REFERENCIA'!BA216</f>
        <v>NO CUMPLE</v>
      </c>
      <c r="AX216" s="6">
        <f>+IF(AW216="NO OFERTADO",0,IF(AW216="NO CUMPLE EV TECNICA",0,IF(AW216="NO CUMPLE",0,IF(AW216="CUMPLE",('PRECIOS UNITARIOS'!$BB216*500)/AV216))))</f>
        <v>0</v>
      </c>
      <c r="AY216" s="5" t="str">
        <f>+'EV PRECIO REFERENCIA'!BB216</f>
        <v/>
      </c>
      <c r="AZ216" s="5" t="str">
        <f>+'EV PRECIO REFERENCIA'!BD216</f>
        <v>NO CUMPLE</v>
      </c>
      <c r="BA216" s="6">
        <f>+IF(AZ216="NO OFERTADO",0,IF(AZ216="NO CUMPLE EV TECNICA",0,IF(AZ216="NO CUMPLE",0,IF(AZ216="CUMPLE",('PRECIOS UNITARIOS'!$BB216*500)/AY216))))</f>
        <v>0</v>
      </c>
      <c r="BB216" s="5" t="str">
        <f>+'PRECIOS UNITARIOS'!AP216</f>
        <v/>
      </c>
      <c r="BC216" s="5" t="str">
        <f>+'EV PRECIO REFERENCIA'!BG216</f>
        <v>NO CUMPLE</v>
      </c>
      <c r="BD216" s="6">
        <f>+IF(BC216="NO OFERTADO",0,IF(BC216="NO CUMPLE EV TECNICA",0,IF(BC216="NO CUMPLE",0,IF(BC216="CUMPLE",('PRECIOS UNITARIOS'!$BB216*500)/BB216))))</f>
        <v>0</v>
      </c>
      <c r="BE216" s="5" t="str">
        <f>+'PRECIOS UNITARIOS'!AR216</f>
        <v/>
      </c>
      <c r="BF216" s="5" t="str">
        <f>+'EV PRECIO REFERENCIA'!BJ216</f>
        <v>NO CUMPLE</v>
      </c>
      <c r="BG216" s="6">
        <f>+IF(BF216="NO OFERTADO",0,IF(BF216="NO CUMPLE EV TECNICA",0,IF(BF216="NO CUMPLE",0,IF(BF216="CUMPLE",('PRECIOS UNITARIOS'!$BB216*500)/BE216))))</f>
        <v>0</v>
      </c>
      <c r="BH216" s="5" t="str">
        <f>+'EV PRECIO REFERENCIA'!BK216</f>
        <v/>
      </c>
      <c r="BI216" s="5" t="str">
        <f>+'EV PRECIO REFERENCIA'!BM216</f>
        <v>NO CUMPLE</v>
      </c>
      <c r="BJ216" s="6">
        <f>+IF(BI216="NO OFERTADO",0,IF(BI216="NO CUMPLE EV TECNICA",0,IF(BI216="NO CUMPLE",0,IF(BI216="CUMPLE",('PRECIOS UNITARIOS'!$BB216*500)/BH216))))</f>
        <v>0</v>
      </c>
      <c r="BK216" s="5">
        <f>+'EV PRECIO REFERENCIA'!BQ216</f>
        <v>101150</v>
      </c>
      <c r="BL216" s="5" t="str">
        <f>+'EV PRECIO REFERENCIA'!BS216</f>
        <v>CUMPLE</v>
      </c>
      <c r="BM216" s="6">
        <f>+IF(BL216="NO OFERTADO",0,IF(BL216="NO CUMPLE EV TECNICA",0,IF(BL216="NO CUMPLE",0,IF(BL216="CUMPLE",('PRECIOS UNITARIOS'!$BB216*500)/BK216))))</f>
        <v>500</v>
      </c>
      <c r="BN216" s="5" t="str">
        <f>+'PRECIOS UNITARIOS'!AX216</f>
        <v/>
      </c>
      <c r="BO216" s="5" t="str">
        <f>+'EV PRECIO REFERENCIA'!BV216</f>
        <v>NO CUMPLE</v>
      </c>
      <c r="BP216" s="6">
        <f>+IF(BO216="NO OFERTADO",0,IF(BO216="NO CUMPLE EV TECNICA",0,IF(BO216="NO CUMPLE",0,IF(BO216="CUMPLE",('PRECIOS UNITARIOS'!$BB216*500)/BN216))))</f>
        <v>0</v>
      </c>
      <c r="BQ216" s="6">
        <f t="shared" si="27"/>
        <v>500</v>
      </c>
      <c r="BR216" s="6" t="s">
        <v>728</v>
      </c>
      <c r="BS216" s="6">
        <f>MAX($K216,$N216,$Q216,$T216,$AF216,$AI216,$AL216,$AO216,$AU216,$BD216,$BG216,$BP216,$AC216,$Z216,$W216,$BA216,)</f>
        <v>344.96753246753246</v>
      </c>
      <c r="BT216" s="6" t="s">
        <v>739</v>
      </c>
      <c r="BU216" s="6">
        <f>MAX($K216,$N216,$Q216,$T216,$AF216,$AI216,$AL216,$AO216,$BD216,$BG216,$BP216,$AC216,$Z216,$W216,$BA216,)</f>
        <v>0</v>
      </c>
      <c r="BV216" s="6" t="s">
        <v>1023</v>
      </c>
      <c r="BW216" s="154" t="str">
        <f>+BR216</f>
        <v>HOSPITECNICA S.A.S.</v>
      </c>
      <c r="BX216" s="3" t="e">
        <v>#N/A</v>
      </c>
    </row>
    <row r="217" spans="1:77" ht="51" x14ac:dyDescent="0.2">
      <c r="A217" s="18">
        <f t="shared" si="26"/>
        <v>208</v>
      </c>
      <c r="B217" s="22" t="str">
        <f>VLOOKUP(A217,'PRECIOS UNITARIOS'!A217:B548,2,0)</f>
        <v>DM2176</v>
      </c>
      <c r="C217" s="135" t="str">
        <f>VLOOKUP(A217,'PRECIOS UNITARIOS'!A217:C548,3,0)</f>
        <v>APOSITO ADHESIVO SUPER ABSORBENTE DE SILICONA CON ESPUMA DE POLIURETANO CON GRANOS ABSORBENTE CON EL PARAMETRO DE 15X15 CM MAS 5 CM</v>
      </c>
      <c r="D217" s="18">
        <f>VLOOKUP(A217,'PRECIOS UNITARIOS'!A217:D548,4,0)</f>
        <v>1</v>
      </c>
      <c r="E217" s="23" t="str">
        <f>VLOOKUP(A217,'PRECIOS UNITARIOS'!A217:E548,5,0)</f>
        <v>UN</v>
      </c>
      <c r="F217" s="23">
        <f>VLOOKUP(A217,'PRECIOS UNITARIOS'!A217:F548,6,0)</f>
        <v>27899</v>
      </c>
      <c r="G217" s="23">
        <f>VLOOKUP(A217,'PRECIOS UNITARIOS'!A217:G548,7,0)</f>
        <v>2</v>
      </c>
      <c r="H217" s="23">
        <f t="shared" si="28"/>
        <v>55798</v>
      </c>
      <c r="I217" s="5" t="str">
        <f>+'EV PRECIO REFERENCIA'!I217</f>
        <v/>
      </c>
      <c r="J217" s="5" t="str">
        <f>+'EV PRECIO REFERENCIA'!K217</f>
        <v>NO CUMPLE</v>
      </c>
      <c r="K217" s="6">
        <f>+IF(J217="NO OFERTADO",0,IF(J217="NO CUMPLE EV TECNICA",0,IF(J217="NO CUMPLE",0,IF(J217="CUMPLE",('PRECIOS UNITARIOS'!$BB217*500)/I217))))</f>
        <v>0</v>
      </c>
      <c r="L217" s="5" t="str">
        <f>+'EV PRECIO REFERENCIA'!L217</f>
        <v/>
      </c>
      <c r="M217" s="5" t="str">
        <f>+'EV PRECIO REFERENCIA'!N217</f>
        <v>NO CUMPLE</v>
      </c>
      <c r="N217" s="6">
        <f>+IF(M217="NO OFERTADO",0,IF(M217="NO CUMPLE EV TECNICA",0,IF(M217="NO CUMPLE",0,IF(M217="CUMPLE",('PRECIOS UNITARIOS'!$BB217*500)/L217))))</f>
        <v>0</v>
      </c>
      <c r="O217" s="5" t="str">
        <f>+'PRECIOS UNITARIOS'!N217</f>
        <v/>
      </c>
      <c r="P217" s="5" t="str">
        <f>+'EV PRECIO REFERENCIA'!Q217</f>
        <v>NO CUMPLE</v>
      </c>
      <c r="Q217" s="6">
        <f>+IF(P217="NO OFERTADO",0,IF(P217="NO CUMPLE EV TECNICA",0,IF(P217="NO CUMPLE",0,IF(P217="CUMPLE",('PRECIOS UNITARIOS'!$BB217*500)/O217))))</f>
        <v>0</v>
      </c>
      <c r="R217" s="5" t="str">
        <f>+'PRECIOS UNITARIOS'!P217</f>
        <v/>
      </c>
      <c r="S217" s="5" t="str">
        <f>+'EV PRECIO REFERENCIA'!T217</f>
        <v>NO CUMPLE</v>
      </c>
      <c r="T217" s="6">
        <f>+IF(S217="NO OFERTADO",0,IF(S217="NO CUMPLE EV TECNICA",0,IF(S217="NO CUMPLE",0,IF(S217="CUMPLE",('PRECIOS UNITARIOS'!$BB217*500)/R217))))</f>
        <v>0</v>
      </c>
      <c r="U217" s="6" t="str">
        <f>+'EV PRECIO REFERENCIA'!U217</f>
        <v/>
      </c>
      <c r="V217" s="5" t="str">
        <f>+'EV PRECIO REFERENCIA'!W217</f>
        <v>NO CUMPLE</v>
      </c>
      <c r="W217" s="6">
        <f>+IF(V217="NO OFERTADO",0,IF(V217="NO CUMPLE EV TECNICA",0,IF(V217="NO CUMPLE",0,IF(V217="CUMPLE",('PRECIOS UNITARIOS'!$BB217*500)/U217))))</f>
        <v>0</v>
      </c>
      <c r="X217" s="6" t="str">
        <f>+'EV PRECIO REFERENCIA'!X217</f>
        <v/>
      </c>
      <c r="Y217" s="5" t="str">
        <f>+'EV PRECIO REFERENCIA'!Z217</f>
        <v>NO CUMPLE</v>
      </c>
      <c r="Z217" s="6">
        <f>+IF(Y217="NO OFERTADO",0,IF(Y217="NO CUMPLE EV TECNICA",0,IF(Y217="NO CUMPLE",0,IF(Y217="CUMPLE",('PRECIOS UNITARIOS'!$BB217*500)/X217))))</f>
        <v>0</v>
      </c>
      <c r="AA217" s="260" t="str">
        <f>+'PRECIOS UNITARIOS'!X217</f>
        <v/>
      </c>
      <c r="AB217" s="5" t="str">
        <f>+'EV PRECIO REFERENCIA'!AF217</f>
        <v>NO CUMPLE</v>
      </c>
      <c r="AC217" s="6">
        <f>+IF(AB217="NO OFERTADO",0,IF(AB217="NO CUMPLE EV TECNICA",0,IF(AB217="NO CUMPLE",0,IF(AB217="CUMPLE",('PRECIOS UNITARIOS'!$BB217*500)/AA217))))</f>
        <v>0</v>
      </c>
      <c r="AD217" s="5" t="str">
        <f>+'PRECIOS UNITARIOS'!Z217</f>
        <v/>
      </c>
      <c r="AE217" s="5" t="str">
        <f>+'EV PRECIO REFERENCIA'!AI217</f>
        <v>NO CUMPLE</v>
      </c>
      <c r="AF217" s="6">
        <f>+IF(AE217="NO OFERTADO",0,IF(AE217="NO CUMPLE EV TECNICA",0,IF(AE217="NO CUMPLE",0,IF(AE217="CUMPLE",('PRECIOS UNITARIOS'!$BB217*500)/AD217))))</f>
        <v>0</v>
      </c>
      <c r="AG217" s="5" t="str">
        <f>+'PRECIOS UNITARIOS'!AB217</f>
        <v/>
      </c>
      <c r="AH217" s="5" t="str">
        <f>+'EV PRECIO REFERENCIA'!AL217</f>
        <v>NO CUMPLE</v>
      </c>
      <c r="AI217" s="6">
        <f>+IF(AH217="NO OFERTADO",0,IF(AH217="NO CUMPLE EV TECNICA",0,IF(AH217="NO CUMPLE",0,IF(AH217="CUMPLE",('PRECIOS UNITARIOS'!$BB217*500)/AG217))))</f>
        <v>0</v>
      </c>
      <c r="AJ217" s="5" t="str">
        <f>+'PRECIOS UNITARIOS'!AD217</f>
        <v/>
      </c>
      <c r="AK217" s="5" t="str">
        <f>+'EV PRECIO REFERENCIA'!AO217</f>
        <v>NO CUMPLE</v>
      </c>
      <c r="AL217" s="6">
        <f>+IF(AK217="NO OFERTADO",0,IF(AK217="NO CUMPLE EV TECNICA",0,IF(AK217="NO CUMPLE",0,IF(AK217="CUMPLE",('PRECIOS UNITARIOS'!$BB217*500)/AJ217))))</f>
        <v>0</v>
      </c>
      <c r="AM217" s="5" t="str">
        <f>+'PRECIOS UNITARIOS'!AF217</f>
        <v/>
      </c>
      <c r="AN217" s="5" t="str">
        <f>+'EV PRECIO REFERENCIA'!AR217</f>
        <v>NO CUMPLE</v>
      </c>
      <c r="AO217" s="6">
        <f>+IF(AN217="NO OFERTADO",0,IF(AN217="NO CUMPLE EV TECNICA",0,IF(AN217="NO CUMPLE",0,IF(AN217="CUMPLE",('PRECIOS UNITARIOS'!$BB217*500)/AM217))))</f>
        <v>0</v>
      </c>
      <c r="AP217" s="5">
        <f>+'PRECIOS UNITARIOS'!AH217</f>
        <v>24122</v>
      </c>
      <c r="AQ217" s="5" t="str">
        <f>+'EV PRECIO REFERENCIA'!AU217</f>
        <v>CUMPLE</v>
      </c>
      <c r="AR217" s="6">
        <f>+IF(AQ217="NO OFERTADO",0,IF(AQ217="NO CUMPLE EV TECNICA",0,IF(AQ217="NO CUMPLE",0,IF(AQ217="CUMPLE",('PRECIOS UNITARIOS'!$BB217*500)/AP217))))</f>
        <v>500</v>
      </c>
      <c r="AS217" s="5" t="str">
        <f>+'PRECIOS UNITARIOS'!AJ217</f>
        <v/>
      </c>
      <c r="AT217" s="5" t="str">
        <f>+'EV PRECIO REFERENCIA'!AX217</f>
        <v>NO CUMPLE</v>
      </c>
      <c r="AU217" s="6">
        <f>+IF(AT217="NO OFERTADO",0,IF(AT217="NO CUMPLE EV TECNICA",0,IF(AT217="NO CUMPLE",0,IF(AT217="CUMPLE",('PRECIOS UNITARIOS'!$BB217*500)/AS217))))</f>
        <v>0</v>
      </c>
      <c r="AV217" s="5" t="str">
        <f>+'EV PRECIO REFERENCIA'!AY217</f>
        <v/>
      </c>
      <c r="AW217" s="5" t="str">
        <f>+'EV PRECIO REFERENCIA'!BA217</f>
        <v>NO CUMPLE</v>
      </c>
      <c r="AX217" s="6">
        <f>+IF(AW217="NO OFERTADO",0,IF(AW217="NO CUMPLE EV TECNICA",0,IF(AW217="NO CUMPLE",0,IF(AW217="CUMPLE",('PRECIOS UNITARIOS'!$BB217*500)/AV217))))</f>
        <v>0</v>
      </c>
      <c r="AY217" s="5" t="str">
        <f>+'EV PRECIO REFERENCIA'!BB217</f>
        <v/>
      </c>
      <c r="AZ217" s="5" t="str">
        <f>+'EV PRECIO REFERENCIA'!BD217</f>
        <v>NO CUMPLE</v>
      </c>
      <c r="BA217" s="6">
        <f>+IF(AZ217="NO OFERTADO",0,IF(AZ217="NO CUMPLE EV TECNICA",0,IF(AZ217="NO CUMPLE",0,IF(AZ217="CUMPLE",('PRECIOS UNITARIOS'!$BB217*500)/AY217))))</f>
        <v>0</v>
      </c>
      <c r="BB217" s="5" t="str">
        <f>+'PRECIOS UNITARIOS'!AP217</f>
        <v/>
      </c>
      <c r="BC217" s="5" t="str">
        <f>+'EV PRECIO REFERENCIA'!BG217</f>
        <v>NO CUMPLE</v>
      </c>
      <c r="BD217" s="6">
        <f>+IF(BC217="NO OFERTADO",0,IF(BC217="NO CUMPLE EV TECNICA",0,IF(BC217="NO CUMPLE",0,IF(BC217="CUMPLE",('PRECIOS UNITARIOS'!$BB217*500)/BB217))))</f>
        <v>0</v>
      </c>
      <c r="BE217" s="5" t="str">
        <f>+'PRECIOS UNITARIOS'!AR217</f>
        <v/>
      </c>
      <c r="BF217" s="5" t="str">
        <f>+'EV PRECIO REFERENCIA'!BJ217</f>
        <v>NO CUMPLE</v>
      </c>
      <c r="BG217" s="6">
        <f>+IF(BF217="NO OFERTADO",0,IF(BF217="NO CUMPLE EV TECNICA",0,IF(BF217="NO CUMPLE",0,IF(BF217="CUMPLE",('PRECIOS UNITARIOS'!$BB217*500)/BE217))))</f>
        <v>0</v>
      </c>
      <c r="BH217" s="5" t="str">
        <f>+'EV PRECIO REFERENCIA'!BK217</f>
        <v/>
      </c>
      <c r="BI217" s="5" t="str">
        <f>+'EV PRECIO REFERENCIA'!BM217</f>
        <v>NO CUMPLE</v>
      </c>
      <c r="BJ217" s="6">
        <f>+IF(BI217="NO OFERTADO",0,IF(BI217="NO CUMPLE EV TECNICA",0,IF(BI217="NO CUMPLE",0,IF(BI217="CUMPLE",('PRECIOS UNITARIOS'!$BB217*500)/BH217))))</f>
        <v>0</v>
      </c>
      <c r="BK217" s="5" t="str">
        <f>+'EV PRECIO REFERENCIA'!BQ217</f>
        <v/>
      </c>
      <c r="BL217" s="5" t="str">
        <f>+'EV PRECIO REFERENCIA'!BS217</f>
        <v>NO CUMPLE</v>
      </c>
      <c r="BM217" s="6">
        <f>+IF(BL217="NO OFERTADO",0,IF(BL217="NO CUMPLE EV TECNICA",0,IF(BL217="NO CUMPLE",0,IF(BL217="CUMPLE",('PRECIOS UNITARIOS'!$BB217*500)/BK217))))</f>
        <v>0</v>
      </c>
      <c r="BN217" s="5" t="str">
        <f>+'PRECIOS UNITARIOS'!AX217</f>
        <v/>
      </c>
      <c r="BO217" s="5" t="str">
        <f>+'EV PRECIO REFERENCIA'!BV217</f>
        <v>NO CUMPLE</v>
      </c>
      <c r="BP217" s="6">
        <f>+IF(BO217="NO OFERTADO",0,IF(BO217="NO CUMPLE EV TECNICA",0,IF(BO217="NO CUMPLE",0,IF(BO217="CUMPLE",('PRECIOS UNITARIOS'!$BB217*500)/BN217))))</f>
        <v>0</v>
      </c>
      <c r="BQ217" s="6">
        <f t="shared" si="27"/>
        <v>500</v>
      </c>
      <c r="BR217" s="6" t="s">
        <v>1048</v>
      </c>
      <c r="BS217" s="6">
        <f>MAX($K217,$N217,$Q217,$T217,$AF217,$AI217,$AL217,$AO217,$AU217,$BD217,$BG217,$BP217,$AC217,$Z217,$W217,$BM217,)</f>
        <v>0</v>
      </c>
      <c r="BT217" s="6" t="s">
        <v>1025</v>
      </c>
      <c r="BU217" s="6">
        <v>0</v>
      </c>
      <c r="BV217" s="6" t="s">
        <v>1011</v>
      </c>
      <c r="BW217" s="154" t="str">
        <f>+BR217</f>
        <v>SMITH &amp; NEPHEW</v>
      </c>
      <c r="BX217" s="3" t="e">
        <v>#N/A</v>
      </c>
      <c r="BY217" s="3"/>
    </row>
    <row r="218" spans="1:77" ht="78" customHeight="1" x14ac:dyDescent="0.2">
      <c r="A218" s="18">
        <f t="shared" si="26"/>
        <v>209</v>
      </c>
      <c r="B218" s="22" t="str">
        <f>VLOOKUP(A218,'PRECIOS UNITARIOS'!A218:B549,2,0)</f>
        <v>DM115</v>
      </c>
      <c r="C218" s="135" t="str">
        <f>VLOOKUP(A218,'PRECIOS UNITARIOS'!A218:C549,3,0)</f>
        <v>APOSITO HIDROFIBRA 15 X 20 CM</v>
      </c>
      <c r="D218" s="18">
        <f>VLOOKUP(A218,'PRECIOS UNITARIOS'!A218:D549,4,0)</f>
        <v>1</v>
      </c>
      <c r="E218" s="23" t="str">
        <f>VLOOKUP(A218,'PRECIOS UNITARIOS'!A218:E549,5,0)</f>
        <v>UN</v>
      </c>
      <c r="F218" s="23">
        <f>VLOOKUP(A218,'PRECIOS UNITARIOS'!A218:F549,6,0)</f>
        <v>10817</v>
      </c>
      <c r="G218" s="23">
        <f>VLOOKUP(A218,'PRECIOS UNITARIOS'!A218:G549,7,0)</f>
        <v>2</v>
      </c>
      <c r="H218" s="23">
        <f t="shared" si="28"/>
        <v>21634</v>
      </c>
      <c r="I218" s="5" t="str">
        <f>+'EV PRECIO REFERENCIA'!I218</f>
        <v/>
      </c>
      <c r="J218" s="5" t="str">
        <f>+'EV PRECIO REFERENCIA'!K218</f>
        <v>NO CUMPLE</v>
      </c>
      <c r="K218" s="6">
        <f>+IF(J218="NO OFERTADO",0,IF(J218="NO CUMPLE EV TECNICA",0,IF(J218="NO CUMPLE",0,IF(J218="CUMPLE",('PRECIOS UNITARIOS'!$BB218*500)/I218))))</f>
        <v>0</v>
      </c>
      <c r="L218" s="5" t="str">
        <f>+'EV PRECIO REFERENCIA'!L218</f>
        <v/>
      </c>
      <c r="M218" s="5" t="str">
        <f>+'EV PRECIO REFERENCIA'!N218</f>
        <v>NO CUMPLE</v>
      </c>
      <c r="N218" s="6">
        <f>+IF(M218="NO OFERTADO",0,IF(M218="NO CUMPLE EV TECNICA",0,IF(M218="NO CUMPLE",0,IF(M218="CUMPLE",('PRECIOS UNITARIOS'!$BB218*500)/L218))))</f>
        <v>0</v>
      </c>
      <c r="O218" s="5" t="str">
        <f>+'PRECIOS UNITARIOS'!N218</f>
        <v/>
      </c>
      <c r="P218" s="5" t="str">
        <f>+'EV PRECIO REFERENCIA'!Q218</f>
        <v>NO CUMPLE</v>
      </c>
      <c r="Q218" s="6">
        <f>+IF(P218="NO OFERTADO",0,IF(P218="NO CUMPLE EV TECNICA",0,IF(P218="NO CUMPLE",0,IF(P218="CUMPLE",('PRECIOS UNITARIOS'!$BB218*500)/O218))))</f>
        <v>0</v>
      </c>
      <c r="R218" s="5" t="str">
        <f>+'PRECIOS UNITARIOS'!P218</f>
        <v/>
      </c>
      <c r="S218" s="5" t="str">
        <f>+'EV PRECIO REFERENCIA'!T218</f>
        <v>NO CUMPLE</v>
      </c>
      <c r="T218" s="6">
        <f>+IF(S218="NO OFERTADO",0,IF(S218="NO CUMPLE EV TECNICA",0,IF(S218="NO CUMPLE",0,IF(S218="CUMPLE",('PRECIOS UNITARIOS'!$BB218*500)/R218))))</f>
        <v>0</v>
      </c>
      <c r="U218" s="6" t="str">
        <f>+'EV PRECIO REFERENCIA'!U218</f>
        <v/>
      </c>
      <c r="V218" s="5" t="str">
        <f>+'EV PRECIO REFERENCIA'!W218</f>
        <v>NO CUMPLE</v>
      </c>
      <c r="W218" s="6">
        <f>+IF(V218="NO OFERTADO",0,IF(V218="NO CUMPLE EV TECNICA",0,IF(V218="NO CUMPLE",0,IF(V218="CUMPLE",('PRECIOS UNITARIOS'!$BB218*500)/U218))))</f>
        <v>0</v>
      </c>
      <c r="X218" s="6" t="str">
        <f>+'EV PRECIO REFERENCIA'!X218</f>
        <v/>
      </c>
      <c r="Y218" s="5" t="str">
        <f>+'EV PRECIO REFERENCIA'!Z218</f>
        <v>NO CUMPLE</v>
      </c>
      <c r="Z218" s="6">
        <f>+IF(Y218="NO OFERTADO",0,IF(Y218="NO CUMPLE EV TECNICA",0,IF(Y218="NO CUMPLE",0,IF(Y218="CUMPLE",('PRECIOS UNITARIOS'!$BB218*500)/X218))))</f>
        <v>0</v>
      </c>
      <c r="AA218" s="260" t="str">
        <f>+'PRECIOS UNITARIOS'!X218</f>
        <v/>
      </c>
      <c r="AB218" s="5" t="str">
        <f>+'EV PRECIO REFERENCIA'!AF218</f>
        <v>NO CUMPLE</v>
      </c>
      <c r="AC218" s="6">
        <f>+IF(AB218="NO OFERTADO",0,IF(AB218="NO CUMPLE EV TECNICA",0,IF(AB218="NO CUMPLE",0,IF(AB218="CUMPLE",('PRECIOS UNITARIOS'!$BB218*500)/AA218))))</f>
        <v>0</v>
      </c>
      <c r="AD218" s="5" t="str">
        <f>+'PRECIOS UNITARIOS'!Z218</f>
        <v/>
      </c>
      <c r="AE218" s="5" t="str">
        <f>+'EV PRECIO REFERENCIA'!AI218</f>
        <v>NO CUMPLE</v>
      </c>
      <c r="AF218" s="6">
        <f>+IF(AE218="NO OFERTADO",0,IF(AE218="NO CUMPLE EV TECNICA",0,IF(AE218="NO CUMPLE",0,IF(AE218="CUMPLE",('PRECIOS UNITARIOS'!$BB218*500)/AD218))))</f>
        <v>0</v>
      </c>
      <c r="AG218" s="5" t="str">
        <f>+'PRECIOS UNITARIOS'!AB218</f>
        <v/>
      </c>
      <c r="AH218" s="5" t="str">
        <f>+'EV PRECIO REFERENCIA'!AL218</f>
        <v>NO CUMPLE</v>
      </c>
      <c r="AI218" s="6">
        <f>+IF(AH218="NO OFERTADO",0,IF(AH218="NO CUMPLE EV TECNICA",0,IF(AH218="NO CUMPLE",0,IF(AH218="CUMPLE",('PRECIOS UNITARIOS'!$BB218*500)/AG218))))</f>
        <v>0</v>
      </c>
      <c r="AJ218" s="5" t="str">
        <f>+'PRECIOS UNITARIOS'!AD218</f>
        <v/>
      </c>
      <c r="AK218" s="5" t="str">
        <f>+'EV PRECIO REFERENCIA'!AO218</f>
        <v>NO CUMPLE</v>
      </c>
      <c r="AL218" s="6">
        <f>+IF(AK218="NO OFERTADO",0,IF(AK218="NO CUMPLE EV TECNICA",0,IF(AK218="NO CUMPLE",0,IF(AK218="CUMPLE",('PRECIOS UNITARIOS'!$BB218*500)/AJ218))))</f>
        <v>0</v>
      </c>
      <c r="AM218" s="5" t="str">
        <f>+'PRECIOS UNITARIOS'!AF218</f>
        <v/>
      </c>
      <c r="AN218" s="5" t="str">
        <f>+'EV PRECIO REFERENCIA'!AR218</f>
        <v>NO CUMPLE</v>
      </c>
      <c r="AO218" s="6">
        <f>+IF(AN218="NO OFERTADO",0,IF(AN218="NO CUMPLE EV TECNICA",0,IF(AN218="NO CUMPLE",0,IF(AN218="CUMPLE",('PRECIOS UNITARIOS'!$BB218*500)/AM218))))</f>
        <v>0</v>
      </c>
      <c r="AP218" s="5" t="str">
        <f>+'PRECIOS UNITARIOS'!AH218</f>
        <v/>
      </c>
      <c r="AQ218" s="5" t="str">
        <f>+'EV PRECIO REFERENCIA'!AU218</f>
        <v>NO CUMPLE</v>
      </c>
      <c r="AR218" s="6">
        <f>+IF(AQ218="NO OFERTADO",0,IF(AQ218="NO CUMPLE EV TECNICA",0,IF(AQ218="NO CUMPLE",0,IF(AQ218="CUMPLE",('PRECIOS UNITARIOS'!$BB218*500)/AP218))))</f>
        <v>0</v>
      </c>
      <c r="AS218" s="5" t="str">
        <f>+'PRECIOS UNITARIOS'!AJ218</f>
        <v/>
      </c>
      <c r="AT218" s="5" t="str">
        <f>+'EV PRECIO REFERENCIA'!AX218</f>
        <v>NO CUMPLE</v>
      </c>
      <c r="AU218" s="6">
        <f>+IF(AT218="NO OFERTADO",0,IF(AT218="NO CUMPLE EV TECNICA",0,IF(AT218="NO CUMPLE",0,IF(AT218="CUMPLE",('PRECIOS UNITARIOS'!$BB218*500)/AS218))))</f>
        <v>0</v>
      </c>
      <c r="AV218" s="5" t="str">
        <f>+'EV PRECIO REFERENCIA'!AY218</f>
        <v/>
      </c>
      <c r="AW218" s="5" t="str">
        <f>+'EV PRECIO REFERENCIA'!BA218</f>
        <v>NO CUMPLE</v>
      </c>
      <c r="AX218" s="6">
        <f>+IF(AW218="NO OFERTADO",0,IF(AW218="NO CUMPLE EV TECNICA",0,IF(AW218="NO CUMPLE",0,IF(AW218="CUMPLE",('PRECIOS UNITARIOS'!$BB218*500)/AV218))))</f>
        <v>0</v>
      </c>
      <c r="AY218" s="5" t="str">
        <f>+'EV PRECIO REFERENCIA'!BB218</f>
        <v/>
      </c>
      <c r="AZ218" s="5" t="str">
        <f>+'EV PRECIO REFERENCIA'!BD218</f>
        <v>NO CUMPLE</v>
      </c>
      <c r="BA218" s="6">
        <f>+IF(AZ218="NO OFERTADO",0,IF(AZ218="NO CUMPLE EV TECNICA",0,IF(AZ218="NO CUMPLE",0,IF(AZ218="CUMPLE",('PRECIOS UNITARIOS'!$BB218*500)/AY218))))</f>
        <v>0</v>
      </c>
      <c r="BB218" s="5" t="str">
        <f>+'PRECIOS UNITARIOS'!AP218</f>
        <v/>
      </c>
      <c r="BC218" s="5" t="str">
        <f>+'EV PRECIO REFERENCIA'!BG218</f>
        <v>NO CUMPLE</v>
      </c>
      <c r="BD218" s="6">
        <f>+IF(BC218="NO OFERTADO",0,IF(BC218="NO CUMPLE EV TECNICA",0,IF(BC218="NO CUMPLE",0,IF(BC218="CUMPLE",('PRECIOS UNITARIOS'!$BB218*500)/BB218))))</f>
        <v>0</v>
      </c>
      <c r="BE218" s="5" t="str">
        <f>+'PRECIOS UNITARIOS'!AR218</f>
        <v/>
      </c>
      <c r="BF218" s="5" t="str">
        <f>+'EV PRECIO REFERENCIA'!BJ218</f>
        <v>NO CUMPLE</v>
      </c>
      <c r="BG218" s="6">
        <f>+IF(BF218="NO OFERTADO",0,IF(BF218="NO CUMPLE EV TECNICA",0,IF(BF218="NO CUMPLE",0,IF(BF218="CUMPLE",('PRECIOS UNITARIOS'!$BB218*500)/BE218))))</f>
        <v>0</v>
      </c>
      <c r="BH218" s="5" t="str">
        <f>+'EV PRECIO REFERENCIA'!BK218</f>
        <v/>
      </c>
      <c r="BI218" s="5" t="str">
        <f>+'EV PRECIO REFERENCIA'!BM218</f>
        <v>NO CUMPLE</v>
      </c>
      <c r="BJ218" s="6">
        <f>+IF(BI218="NO OFERTADO",0,IF(BI218="NO CUMPLE EV TECNICA",0,IF(BI218="NO CUMPLE",0,IF(BI218="CUMPLE",('PRECIOS UNITARIOS'!$BB218*500)/BH218))))</f>
        <v>0</v>
      </c>
      <c r="BK218" s="5" t="str">
        <f>+'EV PRECIO REFERENCIA'!BQ218</f>
        <v/>
      </c>
      <c r="BL218" s="5" t="str">
        <f>+'EV PRECIO REFERENCIA'!BS218</f>
        <v>NO CUMPLE</v>
      </c>
      <c r="BM218" s="6">
        <f>+IF(BL218="NO OFERTADO",0,IF(BL218="NO CUMPLE EV TECNICA",0,IF(BL218="NO CUMPLE",0,IF(BL218="CUMPLE",('PRECIOS UNITARIOS'!$BB218*500)/BK218))))</f>
        <v>0</v>
      </c>
      <c r="BN218" s="5" t="str">
        <f>+'PRECIOS UNITARIOS'!AX218</f>
        <v/>
      </c>
      <c r="BO218" s="5" t="str">
        <f>+'EV PRECIO REFERENCIA'!BV218</f>
        <v>NO CUMPLE</v>
      </c>
      <c r="BP218" s="6">
        <f>+IF(BO218="NO OFERTADO",0,IF(BO218="NO CUMPLE EV TECNICA",0,IF(BO218="NO CUMPLE",0,IF(BO218="CUMPLE",('PRECIOS UNITARIOS'!$BB218*500)/BN218))))</f>
        <v>0</v>
      </c>
      <c r="BQ218" s="6">
        <f t="shared" si="27"/>
        <v>0</v>
      </c>
      <c r="BR218" s="6" t="s">
        <v>1013</v>
      </c>
      <c r="BS218" s="6">
        <v>0</v>
      </c>
      <c r="BT218" s="6" t="s">
        <v>1013</v>
      </c>
      <c r="BU218" s="6">
        <v>0</v>
      </c>
      <c r="BV218" s="6" t="s">
        <v>1013</v>
      </c>
      <c r="BW218" s="6" t="s">
        <v>1013</v>
      </c>
      <c r="BX218" s="3" t="s">
        <v>588</v>
      </c>
      <c r="BY218" s="3"/>
    </row>
    <row r="219" spans="1:77" ht="51" x14ac:dyDescent="0.2">
      <c r="A219" s="18">
        <f t="shared" si="26"/>
        <v>210</v>
      </c>
      <c r="B219" s="22" t="str">
        <f>VLOOKUP(A219,'PRECIOS UNITARIOS'!A219:B550,2,0)</f>
        <v>DM116</v>
      </c>
      <c r="C219" s="135" t="str">
        <f>VLOOKUP(A219,'PRECIOS UNITARIOS'!A219:C550,3,0)</f>
        <v>APOSITO HIDROFIBRA 10 X 10 CON PLATA REFORZADO CON NYLON ANTIMICROBIANO ABSORBENTE</v>
      </c>
      <c r="D219" s="18">
        <f>VLOOKUP(A219,'PRECIOS UNITARIOS'!A219:D550,4,0)</f>
        <v>1</v>
      </c>
      <c r="E219" s="23" t="str">
        <f>VLOOKUP(A219,'PRECIOS UNITARIOS'!A219:E550,5,0)</f>
        <v>UN</v>
      </c>
      <c r="F219" s="23">
        <f>VLOOKUP(A219,'PRECIOS UNITARIOS'!A219:F550,6,0)</f>
        <v>33000</v>
      </c>
      <c r="G219" s="23">
        <f>VLOOKUP(A219,'PRECIOS UNITARIOS'!A219:G550,7,0)</f>
        <v>6</v>
      </c>
      <c r="H219" s="23">
        <f t="shared" si="28"/>
        <v>198000</v>
      </c>
      <c r="I219" s="5" t="str">
        <f>+'EV PRECIO REFERENCIA'!I219</f>
        <v/>
      </c>
      <c r="J219" s="5" t="str">
        <f>+'EV PRECIO REFERENCIA'!K219</f>
        <v>NO CUMPLE</v>
      </c>
      <c r="K219" s="6">
        <f>+IF(J219="NO OFERTADO",0,IF(J219="NO CUMPLE EV TECNICA",0,IF(J219="NO CUMPLE",0,IF(J219="CUMPLE",('PRECIOS UNITARIOS'!$BB219*500)/I219))))</f>
        <v>0</v>
      </c>
      <c r="L219" s="5" t="str">
        <f>+'EV PRECIO REFERENCIA'!L219</f>
        <v/>
      </c>
      <c r="M219" s="5" t="str">
        <f>+'EV PRECIO REFERENCIA'!N219</f>
        <v>NO CUMPLE</v>
      </c>
      <c r="N219" s="6">
        <f>+IF(M219="NO OFERTADO",0,IF(M219="NO CUMPLE EV TECNICA",0,IF(M219="NO CUMPLE",0,IF(M219="CUMPLE",('PRECIOS UNITARIOS'!$BB219*500)/L219))))</f>
        <v>0</v>
      </c>
      <c r="O219" s="5" t="str">
        <f>+'PRECIOS UNITARIOS'!N219</f>
        <v/>
      </c>
      <c r="P219" s="5" t="str">
        <f>+'EV PRECIO REFERENCIA'!Q219</f>
        <v>NO CUMPLE</v>
      </c>
      <c r="Q219" s="6">
        <f>+IF(P219="NO OFERTADO",0,IF(P219="NO CUMPLE EV TECNICA",0,IF(P219="NO CUMPLE",0,IF(P219="CUMPLE",('PRECIOS UNITARIOS'!$BB219*500)/O219))))</f>
        <v>0</v>
      </c>
      <c r="R219" s="5" t="str">
        <f>+'PRECIOS UNITARIOS'!P219</f>
        <v/>
      </c>
      <c r="S219" s="5" t="str">
        <f>+'EV PRECIO REFERENCIA'!T219</f>
        <v>NO CUMPLE</v>
      </c>
      <c r="T219" s="6">
        <f>+IF(S219="NO OFERTADO",0,IF(S219="NO CUMPLE EV TECNICA",0,IF(S219="NO CUMPLE",0,IF(S219="CUMPLE",('PRECIOS UNITARIOS'!$BB219*500)/R219))))</f>
        <v>0</v>
      </c>
      <c r="U219" s="6" t="str">
        <f>+'EV PRECIO REFERENCIA'!U219</f>
        <v/>
      </c>
      <c r="V219" s="5" t="str">
        <f>+'EV PRECIO REFERENCIA'!W219</f>
        <v>NO CUMPLE</v>
      </c>
      <c r="W219" s="6">
        <f>+IF(V219="NO OFERTADO",0,IF(V219="NO CUMPLE EV TECNICA",0,IF(V219="NO CUMPLE",0,IF(V219="CUMPLE",('PRECIOS UNITARIOS'!$BB219*500)/U219))))</f>
        <v>0</v>
      </c>
      <c r="X219" s="6" t="str">
        <f>+'EV PRECIO REFERENCIA'!X219</f>
        <v/>
      </c>
      <c r="Y219" s="5" t="str">
        <f>+'EV PRECIO REFERENCIA'!Z219</f>
        <v>NO CUMPLE</v>
      </c>
      <c r="Z219" s="6">
        <f>+IF(Y219="NO OFERTADO",0,IF(Y219="NO CUMPLE EV TECNICA",0,IF(Y219="NO CUMPLE",0,IF(Y219="CUMPLE",('PRECIOS UNITARIOS'!$BB219*500)/X219))))</f>
        <v>0</v>
      </c>
      <c r="AA219" s="260" t="str">
        <f>+'PRECIOS UNITARIOS'!X219</f>
        <v/>
      </c>
      <c r="AB219" s="5" t="str">
        <f>+'EV PRECIO REFERENCIA'!AF219</f>
        <v>NO CUMPLE</v>
      </c>
      <c r="AC219" s="6">
        <f>+IF(AB219="NO OFERTADO",0,IF(AB219="NO CUMPLE EV TECNICA",0,IF(AB219="NO CUMPLE",0,IF(AB219="CUMPLE",('PRECIOS UNITARIOS'!$BB219*500)/AA219))))</f>
        <v>0</v>
      </c>
      <c r="AD219" s="5" t="str">
        <f>+'PRECIOS UNITARIOS'!Z219</f>
        <v/>
      </c>
      <c r="AE219" s="5" t="str">
        <f>+'EV PRECIO REFERENCIA'!AI219</f>
        <v>NO CUMPLE</v>
      </c>
      <c r="AF219" s="6">
        <f>+IF(AE219="NO OFERTADO",0,IF(AE219="NO CUMPLE EV TECNICA",0,IF(AE219="NO CUMPLE",0,IF(AE219="CUMPLE",('PRECIOS UNITARIOS'!$BB219*500)/AD219))))</f>
        <v>0</v>
      </c>
      <c r="AG219" s="5" t="str">
        <f>+'PRECIOS UNITARIOS'!AB219</f>
        <v/>
      </c>
      <c r="AH219" s="5" t="str">
        <f>+'EV PRECIO REFERENCIA'!AL219</f>
        <v>NO CUMPLE</v>
      </c>
      <c r="AI219" s="6">
        <f>+IF(AH219="NO OFERTADO",0,IF(AH219="NO CUMPLE EV TECNICA",0,IF(AH219="NO CUMPLE",0,IF(AH219="CUMPLE",('PRECIOS UNITARIOS'!$BB219*500)/AG219))))</f>
        <v>0</v>
      </c>
      <c r="AJ219" s="5" t="str">
        <f>+'PRECIOS UNITARIOS'!AD219</f>
        <v/>
      </c>
      <c r="AK219" s="5" t="str">
        <f>+'EV PRECIO REFERENCIA'!AO219</f>
        <v>NO CUMPLE</v>
      </c>
      <c r="AL219" s="6">
        <f>+IF(AK219="NO OFERTADO",0,IF(AK219="NO CUMPLE EV TECNICA",0,IF(AK219="NO CUMPLE",0,IF(AK219="CUMPLE",('PRECIOS UNITARIOS'!$BB219*500)/AJ219))))</f>
        <v>0</v>
      </c>
      <c r="AM219" s="5" t="str">
        <f>+'PRECIOS UNITARIOS'!AF219</f>
        <v/>
      </c>
      <c r="AN219" s="5" t="str">
        <f>+'EV PRECIO REFERENCIA'!AR219</f>
        <v>NO CUMPLE</v>
      </c>
      <c r="AO219" s="6">
        <f>+IF(AN219="NO OFERTADO",0,IF(AN219="NO CUMPLE EV TECNICA",0,IF(AN219="NO CUMPLE",0,IF(AN219="CUMPLE",('PRECIOS UNITARIOS'!$BB219*500)/AM219))))</f>
        <v>0</v>
      </c>
      <c r="AP219" s="5" t="str">
        <f>+'PRECIOS UNITARIOS'!AH219</f>
        <v/>
      </c>
      <c r="AQ219" s="5" t="str">
        <f>+'EV PRECIO REFERENCIA'!AU219</f>
        <v>NO CUMPLE</v>
      </c>
      <c r="AR219" s="6">
        <f>+IF(AQ219="NO OFERTADO",0,IF(AQ219="NO CUMPLE EV TECNICA",0,IF(AQ219="NO CUMPLE",0,IF(AQ219="CUMPLE",('PRECIOS UNITARIOS'!$BB219*500)/AP219))))</f>
        <v>0</v>
      </c>
      <c r="AS219" s="5" t="str">
        <f>+'PRECIOS UNITARIOS'!AJ219</f>
        <v/>
      </c>
      <c r="AT219" s="5" t="str">
        <f>+'EV PRECIO REFERENCIA'!AX219</f>
        <v>NO CUMPLE</v>
      </c>
      <c r="AU219" s="6">
        <f>+IF(AT219="NO OFERTADO",0,IF(AT219="NO CUMPLE EV TECNICA",0,IF(AT219="NO CUMPLE",0,IF(AT219="CUMPLE",('PRECIOS UNITARIOS'!$BB219*500)/AS219))))</f>
        <v>0</v>
      </c>
      <c r="AV219" s="5" t="str">
        <f>+'EV PRECIO REFERENCIA'!AY219</f>
        <v/>
      </c>
      <c r="AW219" s="5" t="str">
        <f>+'EV PRECIO REFERENCIA'!BA219</f>
        <v>NO CUMPLE</v>
      </c>
      <c r="AX219" s="6">
        <f>+IF(AW219="NO OFERTADO",0,IF(AW219="NO CUMPLE EV TECNICA",0,IF(AW219="NO CUMPLE",0,IF(AW219="CUMPLE",('PRECIOS UNITARIOS'!$BB219*500)/AV219))))</f>
        <v>0</v>
      </c>
      <c r="AY219" s="5" t="str">
        <f>+'EV PRECIO REFERENCIA'!BB219</f>
        <v/>
      </c>
      <c r="AZ219" s="5" t="str">
        <f>+'EV PRECIO REFERENCIA'!BD219</f>
        <v>NO CUMPLE</v>
      </c>
      <c r="BA219" s="6">
        <f>+IF(AZ219="NO OFERTADO",0,IF(AZ219="NO CUMPLE EV TECNICA",0,IF(AZ219="NO CUMPLE",0,IF(AZ219="CUMPLE",('PRECIOS UNITARIOS'!$BB219*500)/AY219))))</f>
        <v>0</v>
      </c>
      <c r="BB219" s="5" t="str">
        <f>+'PRECIOS UNITARIOS'!AP219</f>
        <v/>
      </c>
      <c r="BC219" s="5" t="str">
        <f>+'EV PRECIO REFERENCIA'!BG219</f>
        <v>NO CUMPLE</v>
      </c>
      <c r="BD219" s="6">
        <f>+IF(BC219="NO OFERTADO",0,IF(BC219="NO CUMPLE EV TECNICA",0,IF(BC219="NO CUMPLE",0,IF(BC219="CUMPLE",('PRECIOS UNITARIOS'!$BB219*500)/BB219))))</f>
        <v>0</v>
      </c>
      <c r="BE219" s="5" t="str">
        <f>+'PRECIOS UNITARIOS'!AR219</f>
        <v/>
      </c>
      <c r="BF219" s="5" t="str">
        <f>+'EV PRECIO REFERENCIA'!BJ219</f>
        <v>NO CUMPLE</v>
      </c>
      <c r="BG219" s="6">
        <f>+IF(BF219="NO OFERTADO",0,IF(BF219="NO CUMPLE EV TECNICA",0,IF(BF219="NO CUMPLE",0,IF(BF219="CUMPLE",('PRECIOS UNITARIOS'!$BB219*500)/BE219))))</f>
        <v>0</v>
      </c>
      <c r="BH219" s="5" t="str">
        <f>+'EV PRECIO REFERENCIA'!BK219</f>
        <v/>
      </c>
      <c r="BI219" s="5" t="str">
        <f>+'EV PRECIO REFERENCIA'!BM219</f>
        <v>NO CUMPLE</v>
      </c>
      <c r="BJ219" s="6">
        <f>+IF(BI219="NO OFERTADO",0,IF(BI219="NO CUMPLE EV TECNICA",0,IF(BI219="NO CUMPLE",0,IF(BI219="CUMPLE",('PRECIOS UNITARIOS'!$BB219*500)/BH219))))</f>
        <v>0</v>
      </c>
      <c r="BK219" s="5" t="str">
        <f>+'EV PRECIO REFERENCIA'!BQ219</f>
        <v/>
      </c>
      <c r="BL219" s="5" t="str">
        <f>+'EV PRECIO REFERENCIA'!BS219</f>
        <v>NO CUMPLE</v>
      </c>
      <c r="BM219" s="6">
        <f>+IF(BL219="NO OFERTADO",0,IF(BL219="NO CUMPLE EV TECNICA",0,IF(BL219="NO CUMPLE",0,IF(BL219="CUMPLE",('PRECIOS UNITARIOS'!$BB219*500)/BK219))))</f>
        <v>0</v>
      </c>
      <c r="BN219" s="5" t="str">
        <f>+'PRECIOS UNITARIOS'!AX219</f>
        <v/>
      </c>
      <c r="BO219" s="5" t="str">
        <f>+'EV PRECIO REFERENCIA'!BV219</f>
        <v>NO CUMPLE</v>
      </c>
      <c r="BP219" s="6">
        <f>+IF(BO219="NO OFERTADO",0,IF(BO219="NO CUMPLE EV TECNICA",0,IF(BO219="NO CUMPLE",0,IF(BO219="CUMPLE",('PRECIOS UNITARIOS'!$BB219*500)/BN219))))</f>
        <v>0</v>
      </c>
      <c r="BQ219" s="6">
        <f t="shared" si="27"/>
        <v>0</v>
      </c>
      <c r="BR219" s="6" t="s">
        <v>1067</v>
      </c>
      <c r="BS219" s="6">
        <v>0</v>
      </c>
      <c r="BT219" s="6" t="s">
        <v>1014</v>
      </c>
      <c r="BU219" s="6">
        <v>0</v>
      </c>
      <c r="BV219" s="6" t="s">
        <v>1014</v>
      </c>
      <c r="BW219" s="6" t="s">
        <v>1014</v>
      </c>
      <c r="BX219" s="3" t="s">
        <v>589</v>
      </c>
      <c r="BY219" s="3"/>
    </row>
    <row r="220" spans="1:77" ht="38.25" x14ac:dyDescent="0.2">
      <c r="A220" s="18">
        <f t="shared" si="26"/>
        <v>211</v>
      </c>
      <c r="B220" s="22" t="str">
        <f>VLOOKUP(A220,'PRECIOS UNITARIOS'!A220:B551,2,0)</f>
        <v>DM2213</v>
      </c>
      <c r="C220" s="135" t="str">
        <f>VLOOKUP(A220,'PRECIOS UNITARIOS'!A220:C551,3,0)</f>
        <v>APOSITO HIDROFIBRA CON PLATA REFORZADO CON NYLON ANTIMICROBIANO ABSORBENTE 23X30CM PARA QUEMADURAS</v>
      </c>
      <c r="D220" s="18">
        <f>VLOOKUP(A220,'PRECIOS UNITARIOS'!A220:D551,4,0)</f>
        <v>1</v>
      </c>
      <c r="E220" s="23" t="str">
        <f>VLOOKUP(A220,'PRECIOS UNITARIOS'!A220:E551,5,0)</f>
        <v>UN</v>
      </c>
      <c r="F220" s="23">
        <f>VLOOKUP(A220,'PRECIOS UNITARIOS'!A220:F551,6,0)</f>
        <v>186000</v>
      </c>
      <c r="G220" s="23">
        <f>VLOOKUP(A220,'PRECIOS UNITARIOS'!A220:G551,7,0)</f>
        <v>1</v>
      </c>
      <c r="H220" s="23">
        <f t="shared" si="28"/>
        <v>186000</v>
      </c>
      <c r="I220" s="5" t="str">
        <f>+'EV PRECIO REFERENCIA'!I220</f>
        <v/>
      </c>
      <c r="J220" s="5" t="str">
        <f>+'EV PRECIO REFERENCIA'!K220</f>
        <v>NO CUMPLE</v>
      </c>
      <c r="K220" s="6">
        <f>+IF(J220="NO OFERTADO",0,IF(J220="NO CUMPLE EV TECNICA",0,IF(J220="NO CUMPLE",0,IF(J220="CUMPLE",('PRECIOS UNITARIOS'!$BB220*500)/I220))))</f>
        <v>0</v>
      </c>
      <c r="L220" s="5" t="str">
        <f>+'EV PRECIO REFERENCIA'!L220</f>
        <v/>
      </c>
      <c r="M220" s="5" t="str">
        <f>+'EV PRECIO REFERENCIA'!N220</f>
        <v>NO CUMPLE</v>
      </c>
      <c r="N220" s="6">
        <f>+IF(M220="NO OFERTADO",0,IF(M220="NO CUMPLE EV TECNICA",0,IF(M220="NO CUMPLE",0,IF(M220="CUMPLE",('PRECIOS UNITARIOS'!$BB220*500)/L220))))</f>
        <v>0</v>
      </c>
      <c r="O220" s="5">
        <f>+'PRECIOS UNITARIOS'!N220</f>
        <v>216113</v>
      </c>
      <c r="P220" s="5" t="str">
        <f>+'EV PRECIO REFERENCIA'!Q220</f>
        <v>CUMPLE</v>
      </c>
      <c r="Q220" s="6">
        <f>+IF(P220="NO OFERTADO",0,IF(P220="NO CUMPLE EV TECNICA",0,IF(P220="NO CUMPLE",0,IF(P220="CUMPLE",('PRECIOS UNITARIOS'!$BB220*500)/O220))))</f>
        <v>500</v>
      </c>
      <c r="R220" s="5" t="str">
        <f>+'PRECIOS UNITARIOS'!P220</f>
        <v/>
      </c>
      <c r="S220" s="5" t="str">
        <f>+'EV PRECIO REFERENCIA'!T220</f>
        <v>NO CUMPLE</v>
      </c>
      <c r="T220" s="6">
        <f>+IF(S220="NO OFERTADO",0,IF(S220="NO CUMPLE EV TECNICA",0,IF(S220="NO CUMPLE",0,IF(S220="CUMPLE",('PRECIOS UNITARIOS'!$BB220*500)/R220))))</f>
        <v>0</v>
      </c>
      <c r="U220" s="6" t="str">
        <f>+'EV PRECIO REFERENCIA'!U220</f>
        <v/>
      </c>
      <c r="V220" s="5" t="str">
        <f>+'EV PRECIO REFERENCIA'!W220</f>
        <v>NO CUMPLE</v>
      </c>
      <c r="W220" s="6">
        <f>+IF(V220="NO OFERTADO",0,IF(V220="NO CUMPLE EV TECNICA",0,IF(V220="NO CUMPLE",0,IF(V220="CUMPLE",('PRECIOS UNITARIOS'!$BB220*500)/U220))))</f>
        <v>0</v>
      </c>
      <c r="X220" s="6" t="str">
        <f>+'EV PRECIO REFERENCIA'!X220</f>
        <v/>
      </c>
      <c r="Y220" s="5" t="str">
        <f>+'EV PRECIO REFERENCIA'!Z220</f>
        <v>NO CUMPLE</v>
      </c>
      <c r="Z220" s="6">
        <f>+IF(Y220="NO OFERTADO",0,IF(Y220="NO CUMPLE EV TECNICA",0,IF(Y220="NO CUMPLE",0,IF(Y220="CUMPLE",('PRECIOS UNITARIOS'!$BB220*500)/X220))))</f>
        <v>0</v>
      </c>
      <c r="AA220" s="260" t="str">
        <f>+'PRECIOS UNITARIOS'!X220</f>
        <v/>
      </c>
      <c r="AB220" s="5" t="str">
        <f>+'EV PRECIO REFERENCIA'!AF220</f>
        <v>NO CUMPLE</v>
      </c>
      <c r="AC220" s="6">
        <f>+IF(AB220="NO OFERTADO",0,IF(AB220="NO CUMPLE EV TECNICA",0,IF(AB220="NO CUMPLE",0,IF(AB220="CUMPLE",('PRECIOS UNITARIOS'!$BB220*500)/AA220))))</f>
        <v>0</v>
      </c>
      <c r="AD220" s="5" t="str">
        <f>+'PRECIOS UNITARIOS'!Z220</f>
        <v/>
      </c>
      <c r="AE220" s="5" t="str">
        <f>+'EV PRECIO REFERENCIA'!AI220</f>
        <v>NO CUMPLE</v>
      </c>
      <c r="AF220" s="6">
        <f>+IF(AE220="NO OFERTADO",0,IF(AE220="NO CUMPLE EV TECNICA",0,IF(AE220="NO CUMPLE",0,IF(AE220="CUMPLE",('PRECIOS UNITARIOS'!$BB220*500)/AD220))))</f>
        <v>0</v>
      </c>
      <c r="AG220" s="5" t="str">
        <f>+'PRECIOS UNITARIOS'!AB220</f>
        <v/>
      </c>
      <c r="AH220" s="5" t="str">
        <f>+'EV PRECIO REFERENCIA'!AL220</f>
        <v>NO CUMPLE</v>
      </c>
      <c r="AI220" s="6">
        <f>+IF(AH220="NO OFERTADO",0,IF(AH220="NO CUMPLE EV TECNICA",0,IF(AH220="NO CUMPLE",0,IF(AH220="CUMPLE",('PRECIOS UNITARIOS'!$BB220*500)/AG220))))</f>
        <v>0</v>
      </c>
      <c r="AJ220" s="5" t="str">
        <f>+'PRECIOS UNITARIOS'!AD220</f>
        <v/>
      </c>
      <c r="AK220" s="5" t="str">
        <f>+'EV PRECIO REFERENCIA'!AO220</f>
        <v>NO CUMPLE</v>
      </c>
      <c r="AL220" s="6">
        <f>+IF(AK220="NO OFERTADO",0,IF(AK220="NO CUMPLE EV TECNICA",0,IF(AK220="NO CUMPLE",0,IF(AK220="CUMPLE",('PRECIOS UNITARIOS'!$BB220*500)/AJ220))))</f>
        <v>0</v>
      </c>
      <c r="AM220" s="5" t="str">
        <f>+'PRECIOS UNITARIOS'!AF220</f>
        <v/>
      </c>
      <c r="AN220" s="5" t="str">
        <f>+'EV PRECIO REFERENCIA'!AR220</f>
        <v>NO CUMPLE</v>
      </c>
      <c r="AO220" s="6">
        <f>+IF(AN220="NO OFERTADO",0,IF(AN220="NO CUMPLE EV TECNICA",0,IF(AN220="NO CUMPLE",0,IF(AN220="CUMPLE",('PRECIOS UNITARIOS'!$BB220*500)/AM220))))</f>
        <v>0</v>
      </c>
      <c r="AP220" s="5" t="str">
        <f>+'PRECIOS UNITARIOS'!AH220</f>
        <v/>
      </c>
      <c r="AQ220" s="5" t="str">
        <f>+'EV PRECIO REFERENCIA'!AU220</f>
        <v>NO CUMPLE</v>
      </c>
      <c r="AR220" s="6">
        <f>+IF(AQ220="NO OFERTADO",0,IF(AQ220="NO CUMPLE EV TECNICA",0,IF(AQ220="NO CUMPLE",0,IF(AQ220="CUMPLE",('PRECIOS UNITARIOS'!$BB220*500)/AP220))))</f>
        <v>0</v>
      </c>
      <c r="AS220" s="5" t="str">
        <f>+'PRECIOS UNITARIOS'!AJ220</f>
        <v/>
      </c>
      <c r="AT220" s="5" t="str">
        <f>+'EV PRECIO REFERENCIA'!AX220</f>
        <v>NO CUMPLE</v>
      </c>
      <c r="AU220" s="6">
        <f>+IF(AT220="NO OFERTADO",0,IF(AT220="NO CUMPLE EV TECNICA",0,IF(AT220="NO CUMPLE",0,IF(AT220="CUMPLE",('PRECIOS UNITARIOS'!$BB220*500)/AS220))))</f>
        <v>0</v>
      </c>
      <c r="AV220" s="5" t="str">
        <f>+'EV PRECIO REFERENCIA'!AY220</f>
        <v/>
      </c>
      <c r="AW220" s="5" t="str">
        <f>+'EV PRECIO REFERENCIA'!BA220</f>
        <v>NO CUMPLE</v>
      </c>
      <c r="AX220" s="6">
        <f>+IF(AW220="NO OFERTADO",0,IF(AW220="NO CUMPLE EV TECNICA",0,IF(AW220="NO CUMPLE",0,IF(AW220="CUMPLE",('PRECIOS UNITARIOS'!$BB220*500)/AV220))))</f>
        <v>0</v>
      </c>
      <c r="AY220" s="5" t="str">
        <f>+'EV PRECIO REFERENCIA'!BB220</f>
        <v/>
      </c>
      <c r="AZ220" s="5" t="str">
        <f>+'EV PRECIO REFERENCIA'!BD220</f>
        <v>NO CUMPLE</v>
      </c>
      <c r="BA220" s="6">
        <f>+IF(AZ220="NO OFERTADO",0,IF(AZ220="NO CUMPLE EV TECNICA",0,IF(AZ220="NO CUMPLE",0,IF(AZ220="CUMPLE",('PRECIOS UNITARIOS'!$BB220*500)/AY220))))</f>
        <v>0</v>
      </c>
      <c r="BB220" s="5" t="str">
        <f>+'PRECIOS UNITARIOS'!AP220</f>
        <v/>
      </c>
      <c r="BC220" s="5" t="str">
        <f>+'EV PRECIO REFERENCIA'!BG220</f>
        <v>NO CUMPLE</v>
      </c>
      <c r="BD220" s="6">
        <f>+IF(BC220="NO OFERTADO",0,IF(BC220="NO CUMPLE EV TECNICA",0,IF(BC220="NO CUMPLE",0,IF(BC220="CUMPLE",('PRECIOS UNITARIOS'!$BB220*500)/BB220))))</f>
        <v>0</v>
      </c>
      <c r="BE220" s="5" t="str">
        <f>+'PRECIOS UNITARIOS'!AR220</f>
        <v/>
      </c>
      <c r="BF220" s="5" t="str">
        <f>+'EV PRECIO REFERENCIA'!BJ220</f>
        <v>NO CUMPLE</v>
      </c>
      <c r="BG220" s="6">
        <f>+IF(BF220="NO OFERTADO",0,IF(BF220="NO CUMPLE EV TECNICA",0,IF(BF220="NO CUMPLE",0,IF(BF220="CUMPLE",('PRECIOS UNITARIOS'!$BB220*500)/BE220))))</f>
        <v>0</v>
      </c>
      <c r="BH220" s="5" t="str">
        <f>+'EV PRECIO REFERENCIA'!BK220</f>
        <v/>
      </c>
      <c r="BI220" s="5" t="str">
        <f>+'EV PRECIO REFERENCIA'!BM220</f>
        <v>NO CUMPLE</v>
      </c>
      <c r="BJ220" s="6">
        <f>+IF(BI220="NO OFERTADO",0,IF(BI220="NO CUMPLE EV TECNICA",0,IF(BI220="NO CUMPLE",0,IF(BI220="CUMPLE",('PRECIOS UNITARIOS'!$BB220*500)/BH220))))</f>
        <v>0</v>
      </c>
      <c r="BK220" s="5" t="str">
        <f>+'EV PRECIO REFERENCIA'!BQ220</f>
        <v/>
      </c>
      <c r="BL220" s="5" t="str">
        <f>+'EV PRECIO REFERENCIA'!BS220</f>
        <v>NO CUMPLE</v>
      </c>
      <c r="BM220" s="6">
        <f>+IF(BL220="NO OFERTADO",0,IF(BL220="NO CUMPLE EV TECNICA",0,IF(BL220="NO CUMPLE",0,IF(BL220="CUMPLE",('PRECIOS UNITARIOS'!$BB220*500)/BK220))))</f>
        <v>0</v>
      </c>
      <c r="BN220" s="5" t="str">
        <f>+'PRECIOS UNITARIOS'!AX220</f>
        <v/>
      </c>
      <c r="BO220" s="5" t="str">
        <f>+'EV PRECIO REFERENCIA'!BV220</f>
        <v>NO CUMPLE</v>
      </c>
      <c r="BP220" s="6">
        <f>+IF(BO220="NO OFERTADO",0,IF(BO220="NO CUMPLE EV TECNICA",0,IF(BO220="NO CUMPLE",0,IF(BO220="CUMPLE",('PRECIOS UNITARIOS'!$BB220*500)/BN220))))</f>
        <v>0</v>
      </c>
      <c r="BQ220" s="6">
        <f t="shared" si="27"/>
        <v>500</v>
      </c>
      <c r="BR220" s="6" t="s">
        <v>1029</v>
      </c>
      <c r="BS220" s="6">
        <f>MAX($K220,$N220,$T220,$AF220,$AI220,$AL220,$AO220,$AU220,$BD220,$BG220,$BP220,$AC220,$Z220,$W220,$BA220,$BM220,)</f>
        <v>0</v>
      </c>
      <c r="BT220" s="6" t="s">
        <v>1025</v>
      </c>
      <c r="BU220" s="6">
        <v>0</v>
      </c>
      <c r="BV220" s="6" t="s">
        <v>1023</v>
      </c>
      <c r="BW220" s="154" t="str">
        <f>+BR220</f>
        <v>RAFAEL ANTONIO SALAMANCA/DEPOSITOS DE DROGAS BOYACA</v>
      </c>
      <c r="BX220" s="3" t="e">
        <v>#N/A</v>
      </c>
    </row>
    <row r="221" spans="1:77" ht="25.5" x14ac:dyDescent="0.2">
      <c r="A221" s="18">
        <f t="shared" si="26"/>
        <v>212</v>
      </c>
      <c r="B221" s="22" t="str">
        <f>VLOOKUP(A221,'PRECIOS UNITARIOS'!A221:B552,2,0)</f>
        <v>DM2396</v>
      </c>
      <c r="C221" s="135" t="str">
        <f>VLOOKUP(A221,'PRECIOS UNITARIOS'!A221:C552,3,0)</f>
        <v>CEPILLO PARA LIMPIEZA DE CAMISAS LAPAROSCOPIA</v>
      </c>
      <c r="D221" s="18">
        <f>VLOOKUP(A221,'PRECIOS UNITARIOS'!A221:D552,4,0)</f>
        <v>1</v>
      </c>
      <c r="E221" s="23" t="str">
        <f>VLOOKUP(A221,'PRECIOS UNITARIOS'!A221:E552,5,0)</f>
        <v>UN</v>
      </c>
      <c r="F221" s="23">
        <f>VLOOKUP(A221,'PRECIOS UNITARIOS'!A221:F552,6,0)</f>
        <v>168992.27461199998</v>
      </c>
      <c r="G221" s="23">
        <f>VLOOKUP(A221,'PRECIOS UNITARIOS'!A221:G552,7,0)</f>
        <v>1</v>
      </c>
      <c r="H221" s="23">
        <f t="shared" si="28"/>
        <v>168992.27461199998</v>
      </c>
      <c r="I221" s="5" t="str">
        <f>+'EV PRECIO REFERENCIA'!I221</f>
        <v/>
      </c>
      <c r="J221" s="5" t="str">
        <f>+'EV PRECIO REFERENCIA'!K221</f>
        <v>NO CUMPLE</v>
      </c>
      <c r="K221" s="6">
        <f>+IF(J221="NO OFERTADO",0,IF(J221="NO CUMPLE EV TECNICA",0,IF(J221="NO CUMPLE",0,IF(J221="CUMPLE",('PRECIOS UNITARIOS'!$BB221*500)/I221))))</f>
        <v>0</v>
      </c>
      <c r="L221" s="5" t="str">
        <f>+'EV PRECIO REFERENCIA'!L221</f>
        <v/>
      </c>
      <c r="M221" s="5" t="str">
        <f>+'EV PRECIO REFERENCIA'!N221</f>
        <v>NO CUMPLE</v>
      </c>
      <c r="N221" s="6">
        <f>+IF(M221="NO OFERTADO",0,IF(M221="NO CUMPLE EV TECNICA",0,IF(M221="NO CUMPLE",0,IF(M221="CUMPLE",('PRECIOS UNITARIOS'!$BB221*500)/L221))))</f>
        <v>0</v>
      </c>
      <c r="O221" s="5" t="str">
        <f>+'PRECIOS UNITARIOS'!N221</f>
        <v/>
      </c>
      <c r="P221" s="5" t="str">
        <f>+'EV PRECIO REFERENCIA'!Q221</f>
        <v>NO CUMPLE</v>
      </c>
      <c r="Q221" s="6">
        <f>+IF(P221="NO OFERTADO",0,IF(P221="NO CUMPLE EV TECNICA",0,IF(P221="NO CUMPLE",0,IF(P221="CUMPLE",('PRECIOS UNITARIOS'!$BB221*500)/O221))))</f>
        <v>0</v>
      </c>
      <c r="R221" s="5" t="str">
        <f>+'PRECIOS UNITARIOS'!P221</f>
        <v/>
      </c>
      <c r="S221" s="5" t="str">
        <f>+'EV PRECIO REFERENCIA'!T221</f>
        <v>NO CUMPLE</v>
      </c>
      <c r="T221" s="6">
        <f>+IF(S221="NO OFERTADO",0,IF(S221="NO CUMPLE EV TECNICA",0,IF(S221="NO CUMPLE",0,IF(S221="CUMPLE",('PRECIOS UNITARIOS'!$BB221*500)/R221))))</f>
        <v>0</v>
      </c>
      <c r="U221" s="6" t="str">
        <f>+'EV PRECIO REFERENCIA'!U221</f>
        <v/>
      </c>
      <c r="V221" s="5" t="str">
        <f>+'EV PRECIO REFERENCIA'!W221</f>
        <v>NO CUMPLE</v>
      </c>
      <c r="W221" s="6">
        <f>+IF(V221="NO OFERTADO",0,IF(V221="NO CUMPLE EV TECNICA",0,IF(V221="NO CUMPLE",0,IF(V221="CUMPLE",('PRECIOS UNITARIOS'!$BB221*500)/U221))))</f>
        <v>0</v>
      </c>
      <c r="X221" s="6" t="str">
        <f>+'EV PRECIO REFERENCIA'!X221</f>
        <v/>
      </c>
      <c r="Y221" s="5" t="str">
        <f>+'EV PRECIO REFERENCIA'!Z221</f>
        <v>NO CUMPLE</v>
      </c>
      <c r="Z221" s="6">
        <f>+IF(Y221="NO OFERTADO",0,IF(Y221="NO CUMPLE EV TECNICA",0,IF(Y221="NO CUMPLE",0,IF(Y221="CUMPLE",('PRECIOS UNITARIOS'!$BB221*500)/X221))))</f>
        <v>0</v>
      </c>
      <c r="AA221" s="260" t="str">
        <f>+'PRECIOS UNITARIOS'!X221</f>
        <v/>
      </c>
      <c r="AB221" s="5" t="str">
        <f>+'EV PRECIO REFERENCIA'!AF221</f>
        <v>NO CUMPLE</v>
      </c>
      <c r="AC221" s="6">
        <f>+IF(AB221="NO OFERTADO",0,IF(AB221="NO CUMPLE EV TECNICA",0,IF(AB221="NO CUMPLE",0,IF(AB221="CUMPLE",('PRECIOS UNITARIOS'!$BB221*500)/AA221))))</f>
        <v>0</v>
      </c>
      <c r="AD221" s="5" t="str">
        <f>+'PRECIOS UNITARIOS'!Z221</f>
        <v/>
      </c>
      <c r="AE221" s="5" t="str">
        <f>+'EV PRECIO REFERENCIA'!AI221</f>
        <v>NO CUMPLE</v>
      </c>
      <c r="AF221" s="6">
        <f>+IF(AE221="NO OFERTADO",0,IF(AE221="NO CUMPLE EV TECNICA",0,IF(AE221="NO CUMPLE",0,IF(AE221="CUMPLE",('PRECIOS UNITARIOS'!$BB221*500)/AD221))))</f>
        <v>0</v>
      </c>
      <c r="AG221" s="5" t="str">
        <f>+'PRECIOS UNITARIOS'!AB221</f>
        <v/>
      </c>
      <c r="AH221" s="5" t="str">
        <f>+'EV PRECIO REFERENCIA'!AL221</f>
        <v>NO CUMPLE</v>
      </c>
      <c r="AI221" s="6">
        <f>+IF(AH221="NO OFERTADO",0,IF(AH221="NO CUMPLE EV TECNICA",0,IF(AH221="NO CUMPLE",0,IF(AH221="CUMPLE",('PRECIOS UNITARIOS'!$BB221*500)/AG221))))</f>
        <v>0</v>
      </c>
      <c r="AJ221" s="5" t="str">
        <f>+'PRECIOS UNITARIOS'!AD221</f>
        <v/>
      </c>
      <c r="AK221" s="5" t="str">
        <f>+'EV PRECIO REFERENCIA'!AO221</f>
        <v>NO CUMPLE</v>
      </c>
      <c r="AL221" s="6">
        <f>+IF(AK221="NO OFERTADO",0,IF(AK221="NO CUMPLE EV TECNICA",0,IF(AK221="NO CUMPLE",0,IF(AK221="CUMPLE",('PRECIOS UNITARIOS'!$BB221*500)/AJ221))))</f>
        <v>0</v>
      </c>
      <c r="AM221" s="5" t="str">
        <f>+'PRECIOS UNITARIOS'!AF221</f>
        <v/>
      </c>
      <c r="AN221" s="5" t="str">
        <f>+'EV PRECIO REFERENCIA'!AR221</f>
        <v>NO CUMPLE</v>
      </c>
      <c r="AO221" s="6">
        <f>+IF(AN221="NO OFERTADO",0,IF(AN221="NO CUMPLE EV TECNICA",0,IF(AN221="NO CUMPLE",0,IF(AN221="CUMPLE",('PRECIOS UNITARIOS'!$BB221*500)/AM221))))</f>
        <v>0</v>
      </c>
      <c r="AP221" s="5" t="str">
        <f>+'PRECIOS UNITARIOS'!AH221</f>
        <v/>
      </c>
      <c r="AQ221" s="5" t="str">
        <f>+'EV PRECIO REFERENCIA'!AU221</f>
        <v>NO CUMPLE</v>
      </c>
      <c r="AR221" s="6">
        <f>+IF(AQ221="NO OFERTADO",0,IF(AQ221="NO CUMPLE EV TECNICA",0,IF(AQ221="NO CUMPLE",0,IF(AQ221="CUMPLE",('PRECIOS UNITARIOS'!$BB221*500)/AP221))))</f>
        <v>0</v>
      </c>
      <c r="AS221" s="5" t="str">
        <f>+'PRECIOS UNITARIOS'!AJ221</f>
        <v/>
      </c>
      <c r="AT221" s="5" t="str">
        <f>+'EV PRECIO REFERENCIA'!AX221</f>
        <v>NO CUMPLE</v>
      </c>
      <c r="AU221" s="6">
        <f>+IF(AT221="NO OFERTADO",0,IF(AT221="NO CUMPLE EV TECNICA",0,IF(AT221="NO CUMPLE",0,IF(AT221="CUMPLE",('PRECIOS UNITARIOS'!$BB221*500)/AS221))))</f>
        <v>0</v>
      </c>
      <c r="AV221" s="5" t="str">
        <f>+'EV PRECIO REFERENCIA'!AY221</f>
        <v/>
      </c>
      <c r="AW221" s="5" t="str">
        <f>+'EV PRECIO REFERENCIA'!BA221</f>
        <v>NO CUMPLE</v>
      </c>
      <c r="AX221" s="6">
        <f>+IF(AW221="NO OFERTADO",0,IF(AW221="NO CUMPLE EV TECNICA",0,IF(AW221="NO CUMPLE",0,IF(AW221="CUMPLE",('PRECIOS UNITARIOS'!$BB221*500)/AV221))))</f>
        <v>0</v>
      </c>
      <c r="AY221" s="5" t="str">
        <f>+'EV PRECIO REFERENCIA'!BB221</f>
        <v/>
      </c>
      <c r="AZ221" s="5" t="str">
        <f>+'EV PRECIO REFERENCIA'!BD221</f>
        <v>NO CUMPLE</v>
      </c>
      <c r="BA221" s="6">
        <f>+IF(AZ221="NO OFERTADO",0,IF(AZ221="NO CUMPLE EV TECNICA",0,IF(AZ221="NO CUMPLE",0,IF(AZ221="CUMPLE",('PRECIOS UNITARIOS'!$BB221*500)/AY221))))</f>
        <v>0</v>
      </c>
      <c r="BB221" s="5" t="str">
        <f>+'PRECIOS UNITARIOS'!AP221</f>
        <v/>
      </c>
      <c r="BC221" s="5" t="str">
        <f>+'EV PRECIO REFERENCIA'!BG221</f>
        <v>NO CUMPLE</v>
      </c>
      <c r="BD221" s="6">
        <f>+IF(BC221="NO OFERTADO",0,IF(BC221="NO CUMPLE EV TECNICA",0,IF(BC221="NO CUMPLE",0,IF(BC221="CUMPLE",('PRECIOS UNITARIOS'!$BB221*500)/BB221))))</f>
        <v>0</v>
      </c>
      <c r="BE221" s="5" t="str">
        <f>+'PRECIOS UNITARIOS'!AR221</f>
        <v/>
      </c>
      <c r="BF221" s="5" t="str">
        <f>+'EV PRECIO REFERENCIA'!BJ221</f>
        <v>NO CUMPLE</v>
      </c>
      <c r="BG221" s="6">
        <f>+IF(BF221="NO OFERTADO",0,IF(BF221="NO CUMPLE EV TECNICA",0,IF(BF221="NO CUMPLE",0,IF(BF221="CUMPLE",('PRECIOS UNITARIOS'!$BB221*500)/BE221))))</f>
        <v>0</v>
      </c>
      <c r="BH221" s="5" t="str">
        <f>+'EV PRECIO REFERENCIA'!BK221</f>
        <v/>
      </c>
      <c r="BI221" s="5" t="str">
        <f>+'EV PRECIO REFERENCIA'!BM221</f>
        <v>NO CUMPLE</v>
      </c>
      <c r="BJ221" s="6">
        <f>+IF(BI221="NO OFERTADO",0,IF(BI221="NO CUMPLE EV TECNICA",0,IF(BI221="NO CUMPLE",0,IF(BI221="CUMPLE",('PRECIOS UNITARIOS'!$BB221*500)/BH221))))</f>
        <v>0</v>
      </c>
      <c r="BK221" s="5" t="str">
        <f>+'EV PRECIO REFERENCIA'!BQ221</f>
        <v/>
      </c>
      <c r="BL221" s="5" t="str">
        <f>+'EV PRECIO REFERENCIA'!BS221</f>
        <v>NO CUMPLE</v>
      </c>
      <c r="BM221" s="6">
        <f>+IF(BL221="NO OFERTADO",0,IF(BL221="NO CUMPLE EV TECNICA",0,IF(BL221="NO CUMPLE",0,IF(BL221="CUMPLE",('PRECIOS UNITARIOS'!$BB221*500)/BK221))))</f>
        <v>0</v>
      </c>
      <c r="BN221" s="5" t="str">
        <f>+'PRECIOS UNITARIOS'!AX221</f>
        <v/>
      </c>
      <c r="BO221" s="5" t="str">
        <f>+'EV PRECIO REFERENCIA'!BV221</f>
        <v>NO CUMPLE</v>
      </c>
      <c r="BP221" s="6">
        <f>+IF(BO221="NO OFERTADO",0,IF(BO221="NO CUMPLE EV TECNICA",0,IF(BO221="NO CUMPLE",0,IF(BO221="CUMPLE",('PRECIOS UNITARIOS'!$BB221*500)/BN221))))</f>
        <v>0</v>
      </c>
      <c r="BQ221" s="6">
        <f t="shared" si="27"/>
        <v>0</v>
      </c>
      <c r="BR221" s="6" t="s">
        <v>847</v>
      </c>
      <c r="BS221" s="6">
        <v>0</v>
      </c>
      <c r="BT221" s="6" t="s">
        <v>847</v>
      </c>
      <c r="BU221" s="6">
        <v>0</v>
      </c>
      <c r="BV221" s="6" t="s">
        <v>847</v>
      </c>
      <c r="BW221" s="154" t="s">
        <v>823</v>
      </c>
      <c r="BX221" s="3" t="s">
        <v>591</v>
      </c>
    </row>
    <row r="222" spans="1:77" ht="51" x14ac:dyDescent="0.2">
      <c r="A222" s="18">
        <f t="shared" si="26"/>
        <v>213</v>
      </c>
      <c r="B222" s="22" t="str">
        <f>VLOOKUP(A222,'PRECIOS UNITARIOS'!A222:B553,2,0)</f>
        <v>DM2701</v>
      </c>
      <c r="C222" s="135" t="str">
        <f>VLOOKUP(A222,'PRECIOS UNITARIOS'!A222:C553,3,0)</f>
        <v>KIT DE CEPILLOS DE LIMPIEZA DE AUTOCLAVE (2 CEPILLOS 8 DE LARGO 1 MANGO PARA CEPILLO) CON CERDAS DE NYLON ANTIMICROBIANAS</v>
      </c>
      <c r="D222" s="18">
        <f>VLOOKUP(A222,'PRECIOS UNITARIOS'!A222:D553,4,0)</f>
        <v>1</v>
      </c>
      <c r="E222" s="23" t="str">
        <f>VLOOKUP(A222,'PRECIOS UNITARIOS'!A222:E553,5,0)</f>
        <v>UN</v>
      </c>
      <c r="F222" s="23">
        <f>VLOOKUP(A222,'PRECIOS UNITARIOS'!A222:F553,6,0)</f>
        <v>807992.82044599997</v>
      </c>
      <c r="G222" s="23">
        <f>VLOOKUP(A222,'PRECIOS UNITARIOS'!A222:G553,7,0)</f>
        <v>1</v>
      </c>
      <c r="H222" s="23">
        <f t="shared" si="28"/>
        <v>807992.82044599997</v>
      </c>
      <c r="I222" s="5" t="str">
        <f>+'EV PRECIO REFERENCIA'!I222</f>
        <v/>
      </c>
      <c r="J222" s="5" t="str">
        <f>+'EV PRECIO REFERENCIA'!K222</f>
        <v>NO CUMPLE</v>
      </c>
      <c r="K222" s="6">
        <f>+IF(J222="NO OFERTADO",0,IF(J222="NO CUMPLE EV TECNICA",0,IF(J222="NO CUMPLE",0,IF(J222="CUMPLE",('PRECIOS UNITARIOS'!$BB222*500)/I222))))</f>
        <v>0</v>
      </c>
      <c r="L222" s="5" t="str">
        <f>+'EV PRECIO REFERENCIA'!L222</f>
        <v/>
      </c>
      <c r="M222" s="5" t="str">
        <f>+'EV PRECIO REFERENCIA'!N222</f>
        <v>NO CUMPLE</v>
      </c>
      <c r="N222" s="6">
        <f>+IF(M222="NO OFERTADO",0,IF(M222="NO CUMPLE EV TECNICA",0,IF(M222="NO CUMPLE",0,IF(M222="CUMPLE",('PRECIOS UNITARIOS'!$BB222*500)/L222))))</f>
        <v>0</v>
      </c>
      <c r="O222" s="5" t="str">
        <f>+'PRECIOS UNITARIOS'!N222</f>
        <v/>
      </c>
      <c r="P222" s="5" t="str">
        <f>+'EV PRECIO REFERENCIA'!Q222</f>
        <v>NO CUMPLE</v>
      </c>
      <c r="Q222" s="6">
        <f>+IF(P222="NO OFERTADO",0,IF(P222="NO CUMPLE EV TECNICA",0,IF(P222="NO CUMPLE",0,IF(P222="CUMPLE",('PRECIOS UNITARIOS'!$BB222*500)/O222))))</f>
        <v>0</v>
      </c>
      <c r="R222" s="5" t="str">
        <f>+'PRECIOS UNITARIOS'!P222</f>
        <v/>
      </c>
      <c r="S222" s="5" t="str">
        <f>+'EV PRECIO REFERENCIA'!T222</f>
        <v>NO CUMPLE</v>
      </c>
      <c r="T222" s="6">
        <f>+IF(S222="NO OFERTADO",0,IF(S222="NO CUMPLE EV TECNICA",0,IF(S222="NO CUMPLE",0,IF(S222="CUMPLE",('PRECIOS UNITARIOS'!$BB222*500)/R222))))</f>
        <v>0</v>
      </c>
      <c r="U222" s="6" t="str">
        <f>+'EV PRECIO REFERENCIA'!U222</f>
        <v/>
      </c>
      <c r="V222" s="5" t="str">
        <f>+'EV PRECIO REFERENCIA'!W222</f>
        <v>NO CUMPLE</v>
      </c>
      <c r="W222" s="6">
        <f>+IF(V222="NO OFERTADO",0,IF(V222="NO CUMPLE EV TECNICA",0,IF(V222="NO CUMPLE",0,IF(V222="CUMPLE",('PRECIOS UNITARIOS'!$BB222*500)/U222))))</f>
        <v>0</v>
      </c>
      <c r="X222" s="6" t="str">
        <f>+'EV PRECIO REFERENCIA'!X222</f>
        <v/>
      </c>
      <c r="Y222" s="5" t="str">
        <f>+'EV PRECIO REFERENCIA'!Z222</f>
        <v>NO CUMPLE</v>
      </c>
      <c r="Z222" s="6">
        <f>+IF(Y222="NO OFERTADO",0,IF(Y222="NO CUMPLE EV TECNICA",0,IF(Y222="NO CUMPLE",0,IF(Y222="CUMPLE",('PRECIOS UNITARIOS'!$BB222*500)/X222))))</f>
        <v>0</v>
      </c>
      <c r="AA222" s="260" t="str">
        <f>+'PRECIOS UNITARIOS'!X222</f>
        <v/>
      </c>
      <c r="AB222" s="5" t="str">
        <f>+'EV PRECIO REFERENCIA'!AF222</f>
        <v>NO CUMPLE</v>
      </c>
      <c r="AC222" s="6">
        <f>+IF(AB222="NO OFERTADO",0,IF(AB222="NO CUMPLE EV TECNICA",0,IF(AB222="NO CUMPLE",0,IF(AB222="CUMPLE",('PRECIOS UNITARIOS'!$BB222*500)/AA222))))</f>
        <v>0</v>
      </c>
      <c r="AD222" s="5" t="str">
        <f>+'PRECIOS UNITARIOS'!Z222</f>
        <v/>
      </c>
      <c r="AE222" s="5" t="str">
        <f>+'EV PRECIO REFERENCIA'!AI222</f>
        <v>NO CUMPLE</v>
      </c>
      <c r="AF222" s="6">
        <f>+IF(AE222="NO OFERTADO",0,IF(AE222="NO CUMPLE EV TECNICA",0,IF(AE222="NO CUMPLE",0,IF(AE222="CUMPLE",('PRECIOS UNITARIOS'!$BB222*500)/AD222))))</f>
        <v>0</v>
      </c>
      <c r="AG222" s="5" t="str">
        <f>+'PRECIOS UNITARIOS'!AB222</f>
        <v/>
      </c>
      <c r="AH222" s="5" t="str">
        <f>+'EV PRECIO REFERENCIA'!AL222</f>
        <v>NO CUMPLE</v>
      </c>
      <c r="AI222" s="6">
        <f>+IF(AH222="NO OFERTADO",0,IF(AH222="NO CUMPLE EV TECNICA",0,IF(AH222="NO CUMPLE",0,IF(AH222="CUMPLE",('PRECIOS UNITARIOS'!$BB222*500)/AG222))))</f>
        <v>0</v>
      </c>
      <c r="AJ222" s="5" t="str">
        <f>+'PRECIOS UNITARIOS'!AD222</f>
        <v/>
      </c>
      <c r="AK222" s="5" t="str">
        <f>+'EV PRECIO REFERENCIA'!AO222</f>
        <v>NO CUMPLE</v>
      </c>
      <c r="AL222" s="6">
        <f>+IF(AK222="NO OFERTADO",0,IF(AK222="NO CUMPLE EV TECNICA",0,IF(AK222="NO CUMPLE",0,IF(AK222="CUMPLE",('PRECIOS UNITARIOS'!$BB222*500)/AJ222))))</f>
        <v>0</v>
      </c>
      <c r="AM222" s="5" t="str">
        <f>+'PRECIOS UNITARIOS'!AF222</f>
        <v/>
      </c>
      <c r="AN222" s="5" t="str">
        <f>+'EV PRECIO REFERENCIA'!AR222</f>
        <v>NO CUMPLE</v>
      </c>
      <c r="AO222" s="6">
        <f>+IF(AN222="NO OFERTADO",0,IF(AN222="NO CUMPLE EV TECNICA",0,IF(AN222="NO CUMPLE",0,IF(AN222="CUMPLE",('PRECIOS UNITARIOS'!$BB222*500)/AM222))))</f>
        <v>0</v>
      </c>
      <c r="AP222" s="5" t="str">
        <f>+'PRECIOS UNITARIOS'!AH222</f>
        <v/>
      </c>
      <c r="AQ222" s="5" t="str">
        <f>+'EV PRECIO REFERENCIA'!AU222</f>
        <v>NO CUMPLE</v>
      </c>
      <c r="AR222" s="6">
        <f>+IF(AQ222="NO OFERTADO",0,IF(AQ222="NO CUMPLE EV TECNICA",0,IF(AQ222="NO CUMPLE",0,IF(AQ222="CUMPLE",('PRECIOS UNITARIOS'!$BB222*500)/AP222))))</f>
        <v>0</v>
      </c>
      <c r="AS222" s="5" t="str">
        <f>+'PRECIOS UNITARIOS'!AJ222</f>
        <v/>
      </c>
      <c r="AT222" s="5" t="str">
        <f>+'EV PRECIO REFERENCIA'!AX222</f>
        <v>NO CUMPLE</v>
      </c>
      <c r="AU222" s="6">
        <f>+IF(AT222="NO OFERTADO",0,IF(AT222="NO CUMPLE EV TECNICA",0,IF(AT222="NO CUMPLE",0,IF(AT222="CUMPLE",('PRECIOS UNITARIOS'!$BB222*500)/AS222))))</f>
        <v>0</v>
      </c>
      <c r="AV222" s="5" t="str">
        <f>+'EV PRECIO REFERENCIA'!AY222</f>
        <v/>
      </c>
      <c r="AW222" s="5" t="str">
        <f>+'EV PRECIO REFERENCIA'!BA222</f>
        <v>NO CUMPLE</v>
      </c>
      <c r="AX222" s="6">
        <f>+IF(AW222="NO OFERTADO",0,IF(AW222="NO CUMPLE EV TECNICA",0,IF(AW222="NO CUMPLE",0,IF(AW222="CUMPLE",('PRECIOS UNITARIOS'!$BB222*500)/AV222))))</f>
        <v>0</v>
      </c>
      <c r="AY222" s="5" t="str">
        <f>+'EV PRECIO REFERENCIA'!BB222</f>
        <v/>
      </c>
      <c r="AZ222" s="5" t="str">
        <f>+'EV PRECIO REFERENCIA'!BD222</f>
        <v>NO CUMPLE</v>
      </c>
      <c r="BA222" s="6">
        <f>+IF(AZ222="NO OFERTADO",0,IF(AZ222="NO CUMPLE EV TECNICA",0,IF(AZ222="NO CUMPLE",0,IF(AZ222="CUMPLE",('PRECIOS UNITARIOS'!$BB222*500)/AY222))))</f>
        <v>0</v>
      </c>
      <c r="BB222" s="5" t="str">
        <f>+'PRECIOS UNITARIOS'!AP222</f>
        <v/>
      </c>
      <c r="BC222" s="5" t="str">
        <f>+'EV PRECIO REFERENCIA'!BG222</f>
        <v>NO CUMPLE</v>
      </c>
      <c r="BD222" s="6">
        <f>+IF(BC222="NO OFERTADO",0,IF(BC222="NO CUMPLE EV TECNICA",0,IF(BC222="NO CUMPLE",0,IF(BC222="CUMPLE",('PRECIOS UNITARIOS'!$BB222*500)/BB222))))</f>
        <v>0</v>
      </c>
      <c r="BE222" s="5" t="str">
        <f>+'PRECIOS UNITARIOS'!AR222</f>
        <v/>
      </c>
      <c r="BF222" s="5" t="str">
        <f>+'EV PRECIO REFERENCIA'!BJ222</f>
        <v>NO CUMPLE</v>
      </c>
      <c r="BG222" s="6">
        <f>+IF(BF222="NO OFERTADO",0,IF(BF222="NO CUMPLE EV TECNICA",0,IF(BF222="NO CUMPLE",0,IF(BF222="CUMPLE",('PRECIOS UNITARIOS'!$BB222*500)/BE222))))</f>
        <v>0</v>
      </c>
      <c r="BH222" s="5" t="str">
        <f>+'EV PRECIO REFERENCIA'!BK222</f>
        <v/>
      </c>
      <c r="BI222" s="5" t="str">
        <f>+'EV PRECIO REFERENCIA'!BM222</f>
        <v>NO CUMPLE</v>
      </c>
      <c r="BJ222" s="6">
        <f>+IF(BI222="NO OFERTADO",0,IF(BI222="NO CUMPLE EV TECNICA",0,IF(BI222="NO CUMPLE",0,IF(BI222="CUMPLE",('PRECIOS UNITARIOS'!$BB222*500)/BH222))))</f>
        <v>0</v>
      </c>
      <c r="BK222" s="5" t="str">
        <f>+'EV PRECIO REFERENCIA'!BQ222</f>
        <v/>
      </c>
      <c r="BL222" s="5" t="str">
        <f>+'EV PRECIO REFERENCIA'!BS222</f>
        <v>NO CUMPLE</v>
      </c>
      <c r="BM222" s="6">
        <f>+IF(BL222="NO OFERTADO",0,IF(BL222="NO CUMPLE EV TECNICA",0,IF(BL222="NO CUMPLE",0,IF(BL222="CUMPLE",('PRECIOS UNITARIOS'!$BB222*500)/BK222))))</f>
        <v>0</v>
      </c>
      <c r="BN222" s="5" t="str">
        <f>+'PRECIOS UNITARIOS'!AX222</f>
        <v/>
      </c>
      <c r="BO222" s="5" t="str">
        <f>+'EV PRECIO REFERENCIA'!BV222</f>
        <v>NO CUMPLE</v>
      </c>
      <c r="BP222" s="6">
        <f>+IF(BO222="NO OFERTADO",0,IF(BO222="NO CUMPLE EV TECNICA",0,IF(BO222="NO CUMPLE",0,IF(BO222="CUMPLE",('PRECIOS UNITARIOS'!$BB222*500)/BN222))))</f>
        <v>0</v>
      </c>
      <c r="BQ222" s="6">
        <f t="shared" si="27"/>
        <v>0</v>
      </c>
      <c r="BR222" s="6" t="s">
        <v>847</v>
      </c>
      <c r="BS222" s="6">
        <v>0</v>
      </c>
      <c r="BT222" s="6" t="s">
        <v>847</v>
      </c>
      <c r="BU222" s="6">
        <v>0</v>
      </c>
      <c r="BV222" s="6" t="s">
        <v>847</v>
      </c>
      <c r="BW222" s="154" t="s">
        <v>823</v>
      </c>
      <c r="BX222" s="3" t="s">
        <v>592</v>
      </c>
    </row>
    <row r="223" spans="1:77" ht="51" x14ac:dyDescent="0.2">
      <c r="A223" s="18">
        <f t="shared" si="26"/>
        <v>214</v>
      </c>
      <c r="B223" s="22" t="str">
        <f>VLOOKUP(A223,'PRECIOS UNITARIOS'!A223:B554,2,0)</f>
        <v>DM114</v>
      </c>
      <c r="C223" s="135" t="str">
        <f>VLOOKUP(A223,'PRECIOS UNITARIOS'!A223:C554,3,0)</f>
        <v>APOSITO HIDROCOLOIDE 20 X 20 CMS</v>
      </c>
      <c r="D223" s="18">
        <f>VLOOKUP(A223,'PRECIOS UNITARIOS'!A223:D554,4,0)</f>
        <v>1</v>
      </c>
      <c r="E223" s="23" t="str">
        <f>VLOOKUP(A223,'PRECIOS UNITARIOS'!A223:E554,5,0)</f>
        <v>UN</v>
      </c>
      <c r="F223" s="23">
        <f>VLOOKUP(A223,'PRECIOS UNITARIOS'!A223:F554,6,0)</f>
        <v>34000</v>
      </c>
      <c r="G223" s="23">
        <f>VLOOKUP(A223,'PRECIOS UNITARIOS'!A223:G554,7,0)</f>
        <v>60</v>
      </c>
      <c r="H223" s="23">
        <f t="shared" si="28"/>
        <v>2040000</v>
      </c>
      <c r="I223" s="5" t="str">
        <f>+'EV PRECIO REFERENCIA'!I223</f>
        <v/>
      </c>
      <c r="J223" s="5" t="str">
        <f>+'EV PRECIO REFERENCIA'!K223</f>
        <v>NO CUMPLE</v>
      </c>
      <c r="K223" s="6">
        <f>+IF(J223="NO OFERTADO",0,IF(J223="NO CUMPLE EV TECNICA",0,IF(J223="NO CUMPLE",0,IF(J223="CUMPLE",('PRECIOS UNITARIOS'!$BB223*500)/I223))))</f>
        <v>0</v>
      </c>
      <c r="L223" s="5" t="str">
        <f>+'EV PRECIO REFERENCIA'!L223</f>
        <v/>
      </c>
      <c r="M223" s="5" t="str">
        <f>+'EV PRECIO REFERENCIA'!N223</f>
        <v>NO CUMPLE</v>
      </c>
      <c r="N223" s="6">
        <f>+IF(M223="NO OFERTADO",0,IF(M223="NO CUMPLE EV TECNICA",0,IF(M223="NO CUMPLE",0,IF(M223="CUMPLE",('PRECIOS UNITARIOS'!$BB223*500)/L223))))</f>
        <v>0</v>
      </c>
      <c r="O223" s="5" t="str">
        <f>+'PRECIOS UNITARIOS'!N223</f>
        <v/>
      </c>
      <c r="P223" s="5" t="str">
        <f>+'EV PRECIO REFERENCIA'!Q223</f>
        <v>NO CUMPLE</v>
      </c>
      <c r="Q223" s="6">
        <f>+IF(P223="NO OFERTADO",0,IF(P223="NO CUMPLE EV TECNICA",0,IF(P223="NO CUMPLE",0,IF(P223="CUMPLE",('PRECIOS UNITARIOS'!$BB223*500)/O223))))</f>
        <v>0</v>
      </c>
      <c r="R223" s="5" t="str">
        <f>+'PRECIOS UNITARIOS'!P223</f>
        <v/>
      </c>
      <c r="S223" s="5" t="str">
        <f>+'EV PRECIO REFERENCIA'!T223</f>
        <v>NO CUMPLE</v>
      </c>
      <c r="T223" s="6">
        <f>+IF(S223="NO OFERTADO",0,IF(S223="NO CUMPLE EV TECNICA",0,IF(S223="NO CUMPLE",0,IF(S223="CUMPLE",('PRECIOS UNITARIOS'!$BB223*500)/R223))))</f>
        <v>0</v>
      </c>
      <c r="U223" s="6" t="str">
        <f>+'EV PRECIO REFERENCIA'!U223</f>
        <v/>
      </c>
      <c r="V223" s="5" t="str">
        <f>+'EV PRECIO REFERENCIA'!W223</f>
        <v>NO CUMPLE</v>
      </c>
      <c r="W223" s="6">
        <f>+IF(V223="NO OFERTADO",0,IF(V223="NO CUMPLE EV TECNICA",0,IF(V223="NO CUMPLE",0,IF(V223="CUMPLE",('PRECIOS UNITARIOS'!$BB223*500)/U223))))</f>
        <v>0</v>
      </c>
      <c r="X223" s="6" t="str">
        <f>+'EV PRECIO REFERENCIA'!X223</f>
        <v/>
      </c>
      <c r="Y223" s="5" t="str">
        <f>+'EV PRECIO REFERENCIA'!Z223</f>
        <v>NO CUMPLE</v>
      </c>
      <c r="Z223" s="6">
        <f>+IF(Y223="NO OFERTADO",0,IF(Y223="NO CUMPLE EV TECNICA",0,IF(Y223="NO CUMPLE",0,IF(Y223="CUMPLE",('PRECIOS UNITARIOS'!$BB223*500)/X223))))</f>
        <v>0</v>
      </c>
      <c r="AA223" s="260" t="str">
        <f>+'PRECIOS UNITARIOS'!X223</f>
        <v/>
      </c>
      <c r="AB223" s="5" t="str">
        <f>+'EV PRECIO REFERENCIA'!AF223</f>
        <v>NO CUMPLE</v>
      </c>
      <c r="AC223" s="6">
        <f>+IF(AB223="NO OFERTADO",0,IF(AB223="NO CUMPLE EV TECNICA",0,IF(AB223="NO CUMPLE",0,IF(AB223="CUMPLE",('PRECIOS UNITARIOS'!$BB223*500)/AA223))))</f>
        <v>0</v>
      </c>
      <c r="AD223" s="5" t="str">
        <f>+'PRECIOS UNITARIOS'!Z223</f>
        <v/>
      </c>
      <c r="AE223" s="5" t="str">
        <f>+'EV PRECIO REFERENCIA'!AI223</f>
        <v>NO CUMPLE</v>
      </c>
      <c r="AF223" s="6">
        <f>+IF(AE223="NO OFERTADO",0,IF(AE223="NO CUMPLE EV TECNICA",0,IF(AE223="NO CUMPLE",0,IF(AE223="CUMPLE",('PRECIOS UNITARIOS'!$BB223*500)/AD223))))</f>
        <v>0</v>
      </c>
      <c r="AG223" s="5" t="str">
        <f>+'PRECIOS UNITARIOS'!AB223</f>
        <v/>
      </c>
      <c r="AH223" s="5" t="str">
        <f>+'EV PRECIO REFERENCIA'!AL223</f>
        <v>NO CUMPLE</v>
      </c>
      <c r="AI223" s="6">
        <f>+IF(AH223="NO OFERTADO",0,IF(AH223="NO CUMPLE EV TECNICA",0,IF(AH223="NO CUMPLE",0,IF(AH223="CUMPLE",('PRECIOS UNITARIOS'!$BB223*500)/AG223))))</f>
        <v>0</v>
      </c>
      <c r="AJ223" s="5" t="str">
        <f>+'PRECIOS UNITARIOS'!AD223</f>
        <v/>
      </c>
      <c r="AK223" s="5" t="str">
        <f>+'EV PRECIO REFERENCIA'!AO223</f>
        <v>NO CUMPLE</v>
      </c>
      <c r="AL223" s="6">
        <f>+IF(AK223="NO OFERTADO",0,IF(AK223="NO CUMPLE EV TECNICA",0,IF(AK223="NO CUMPLE",0,IF(AK223="CUMPLE",('PRECIOS UNITARIOS'!$BB223*500)/AJ223))))</f>
        <v>0</v>
      </c>
      <c r="AM223" s="5" t="str">
        <f>+'PRECIOS UNITARIOS'!AF223</f>
        <v/>
      </c>
      <c r="AN223" s="5" t="str">
        <f>+'EV PRECIO REFERENCIA'!AR223</f>
        <v>NO CUMPLE</v>
      </c>
      <c r="AO223" s="6">
        <f>+IF(AN223="NO OFERTADO",0,IF(AN223="NO CUMPLE EV TECNICA",0,IF(AN223="NO CUMPLE",0,IF(AN223="CUMPLE",('PRECIOS UNITARIOS'!$BB223*500)/AM223))))</f>
        <v>0</v>
      </c>
      <c r="AP223" s="5">
        <f>+'PRECIOS UNITARIOS'!AH223</f>
        <v>33501</v>
      </c>
      <c r="AQ223" s="5" t="str">
        <f>+'EV PRECIO REFERENCIA'!AU223</f>
        <v>CUMPLE</v>
      </c>
      <c r="AR223" s="6">
        <f>+IF(AQ223="NO OFERTADO",0,IF(AQ223="NO CUMPLE EV TECNICA",0,IF(AQ223="NO CUMPLE",0,IF(AQ223="CUMPLE",('PRECIOS UNITARIOS'!$BB223*500)/AP223))))</f>
        <v>500</v>
      </c>
      <c r="AS223" s="5" t="str">
        <f>+'PRECIOS UNITARIOS'!AJ223</f>
        <v/>
      </c>
      <c r="AT223" s="5" t="str">
        <f>+'EV PRECIO REFERENCIA'!AX223</f>
        <v>NO CUMPLE</v>
      </c>
      <c r="AU223" s="6">
        <f>+IF(AT223="NO OFERTADO",0,IF(AT223="NO CUMPLE EV TECNICA",0,IF(AT223="NO CUMPLE",0,IF(AT223="CUMPLE",('PRECIOS UNITARIOS'!$BB223*500)/AS223))))</f>
        <v>0</v>
      </c>
      <c r="AV223" s="5" t="str">
        <f>+'EV PRECIO REFERENCIA'!AY223</f>
        <v/>
      </c>
      <c r="AW223" s="5" t="str">
        <f>+'EV PRECIO REFERENCIA'!BA223</f>
        <v>NO CUMPLE</v>
      </c>
      <c r="AX223" s="6">
        <f>+IF(AW223="NO OFERTADO",0,IF(AW223="NO CUMPLE EV TECNICA",0,IF(AW223="NO CUMPLE",0,IF(AW223="CUMPLE",('PRECIOS UNITARIOS'!$BB223*500)/AV223))))</f>
        <v>0</v>
      </c>
      <c r="AY223" s="5" t="str">
        <f>+'EV PRECIO REFERENCIA'!BB223</f>
        <v/>
      </c>
      <c r="AZ223" s="5" t="str">
        <f>+'EV PRECIO REFERENCIA'!BD223</f>
        <v>NO CUMPLE</v>
      </c>
      <c r="BA223" s="6">
        <f>+IF(AZ223="NO OFERTADO",0,IF(AZ223="NO CUMPLE EV TECNICA",0,IF(AZ223="NO CUMPLE",0,IF(AZ223="CUMPLE",('PRECIOS UNITARIOS'!$BB223*500)/AY223))))</f>
        <v>0</v>
      </c>
      <c r="BB223" s="5" t="str">
        <f>+'PRECIOS UNITARIOS'!AP223</f>
        <v/>
      </c>
      <c r="BC223" s="5" t="str">
        <f>+'EV PRECIO REFERENCIA'!BG223</f>
        <v>NO CUMPLE</v>
      </c>
      <c r="BD223" s="6">
        <f>+IF(BC223="NO OFERTADO",0,IF(BC223="NO CUMPLE EV TECNICA",0,IF(BC223="NO CUMPLE",0,IF(BC223="CUMPLE",('PRECIOS UNITARIOS'!$BB223*500)/BB223))))</f>
        <v>0</v>
      </c>
      <c r="BE223" s="5" t="str">
        <f>+'PRECIOS UNITARIOS'!AR223</f>
        <v/>
      </c>
      <c r="BF223" s="5" t="str">
        <f>+'EV PRECIO REFERENCIA'!BJ223</f>
        <v>NO CUMPLE</v>
      </c>
      <c r="BG223" s="6">
        <f>+IF(BF223="NO OFERTADO",0,IF(BF223="NO CUMPLE EV TECNICA",0,IF(BF223="NO CUMPLE",0,IF(BF223="CUMPLE",('PRECIOS UNITARIOS'!$BB223*500)/BE223))))</f>
        <v>0</v>
      </c>
      <c r="BH223" s="5" t="str">
        <f>+'EV PRECIO REFERENCIA'!BK223</f>
        <v/>
      </c>
      <c r="BI223" s="5" t="str">
        <f>+'EV PRECIO REFERENCIA'!BM223</f>
        <v>NO CUMPLE</v>
      </c>
      <c r="BJ223" s="6">
        <f>+IF(BI223="NO OFERTADO",0,IF(BI223="NO CUMPLE EV TECNICA",0,IF(BI223="NO CUMPLE",0,IF(BI223="CUMPLE",('PRECIOS UNITARIOS'!$BB223*500)/BH223))))</f>
        <v>0</v>
      </c>
      <c r="BK223" s="5" t="str">
        <f>+'EV PRECIO REFERENCIA'!BQ223</f>
        <v/>
      </c>
      <c r="BL223" s="5" t="str">
        <f>+'EV PRECIO REFERENCIA'!BS223</f>
        <v>NO CUMPLE</v>
      </c>
      <c r="BM223" s="6">
        <f>+IF(BL223="NO OFERTADO",0,IF(BL223="NO CUMPLE EV TECNICA",0,IF(BL223="NO CUMPLE",0,IF(BL223="CUMPLE",('PRECIOS UNITARIOS'!$BB223*500)/BK223))))</f>
        <v>0</v>
      </c>
      <c r="BN223" s="5" t="str">
        <f>+'PRECIOS UNITARIOS'!AX223</f>
        <v/>
      </c>
      <c r="BO223" s="5" t="str">
        <f>+'EV PRECIO REFERENCIA'!BV223</f>
        <v>NO CUMPLE</v>
      </c>
      <c r="BP223" s="6">
        <f>+IF(BO223="NO OFERTADO",0,IF(BO223="NO CUMPLE EV TECNICA",0,IF(BO223="NO CUMPLE",0,IF(BO223="CUMPLE",('PRECIOS UNITARIOS'!$BB223*500)/BN223))))</f>
        <v>0</v>
      </c>
      <c r="BQ223" s="6">
        <f t="shared" si="27"/>
        <v>500</v>
      </c>
      <c r="BR223" s="6" t="s">
        <v>1048</v>
      </c>
      <c r="BS223" s="6">
        <v>0</v>
      </c>
      <c r="BT223" s="6" t="s">
        <v>1013</v>
      </c>
      <c r="BU223" s="6">
        <v>0</v>
      </c>
      <c r="BV223" s="6" t="s">
        <v>1013</v>
      </c>
      <c r="BW223" s="6" t="s">
        <v>1013</v>
      </c>
      <c r="BX223" s="3" t="e">
        <v>#N/A</v>
      </c>
      <c r="BY223" s="3"/>
    </row>
    <row r="224" spans="1:77" x14ac:dyDescent="0.2">
      <c r="A224" s="18">
        <f t="shared" si="26"/>
        <v>215</v>
      </c>
      <c r="B224" s="22" t="str">
        <f>VLOOKUP(A224,'PRECIOS UNITARIOS'!A224:B555,2,0)</f>
        <v>DM171</v>
      </c>
      <c r="C224" s="135" t="str">
        <f>VLOOKUP(A224,'PRECIOS UNITARIOS'!A224:C555,3,0)</f>
        <v>BOLSA COLOSTOMIA N 70</v>
      </c>
      <c r="D224" s="18">
        <f>VLOOKUP(A224,'PRECIOS UNITARIOS'!A224:D555,4,0)</f>
        <v>1</v>
      </c>
      <c r="E224" s="23" t="str">
        <f>VLOOKUP(A224,'PRECIOS UNITARIOS'!A224:E555,5,0)</f>
        <v>UN</v>
      </c>
      <c r="F224" s="23">
        <f>VLOOKUP(A224,'PRECIOS UNITARIOS'!A224:F555,6,0)</f>
        <v>7749</v>
      </c>
      <c r="G224" s="23">
        <f>VLOOKUP(A224,'PRECIOS UNITARIOS'!A224:G555,7,0)</f>
        <v>18</v>
      </c>
      <c r="H224" s="23">
        <f t="shared" si="28"/>
        <v>139482</v>
      </c>
      <c r="I224" s="5" t="str">
        <f>+'EV PRECIO REFERENCIA'!I224</f>
        <v/>
      </c>
      <c r="J224" s="5" t="str">
        <f>+'EV PRECIO REFERENCIA'!K224</f>
        <v>NO CUMPLE</v>
      </c>
      <c r="K224" s="6">
        <f>+IF(J224="NO OFERTADO",0,IF(J224="NO CUMPLE EV TECNICA",0,IF(J224="NO CUMPLE",0,IF(J224="CUMPLE",('PRECIOS UNITARIOS'!$BB224*500)/I224))))</f>
        <v>0</v>
      </c>
      <c r="L224" s="5" t="str">
        <f>+'EV PRECIO REFERENCIA'!L224</f>
        <v/>
      </c>
      <c r="M224" s="5" t="str">
        <f>+'EV PRECIO REFERENCIA'!N224</f>
        <v>NO CUMPLE</v>
      </c>
      <c r="N224" s="6">
        <f>+IF(M224="NO OFERTADO",0,IF(M224="NO CUMPLE EV TECNICA",0,IF(M224="NO CUMPLE",0,IF(M224="CUMPLE",('PRECIOS UNITARIOS'!$BB224*500)/L224))))</f>
        <v>0</v>
      </c>
      <c r="O224" s="5" t="str">
        <f>+'PRECIOS UNITARIOS'!N224</f>
        <v/>
      </c>
      <c r="P224" s="5" t="str">
        <f>+'EV PRECIO REFERENCIA'!Q224</f>
        <v>NO CUMPLE</v>
      </c>
      <c r="Q224" s="6">
        <f>+IF(P224="NO OFERTADO",0,IF(P224="NO CUMPLE EV TECNICA",0,IF(P224="NO CUMPLE",0,IF(P224="CUMPLE",('PRECIOS UNITARIOS'!$BB224*500)/O224))))</f>
        <v>0</v>
      </c>
      <c r="R224" s="5" t="str">
        <f>+'PRECIOS UNITARIOS'!P224</f>
        <v/>
      </c>
      <c r="S224" s="5" t="str">
        <f>+'EV PRECIO REFERENCIA'!T224</f>
        <v>NO CUMPLE</v>
      </c>
      <c r="T224" s="6">
        <f>+IF(S224="NO OFERTADO",0,IF(S224="NO CUMPLE EV TECNICA",0,IF(S224="NO CUMPLE",0,IF(S224="CUMPLE",('PRECIOS UNITARIOS'!$BB224*500)/R224))))</f>
        <v>0</v>
      </c>
      <c r="U224" s="6" t="str">
        <f>+'EV PRECIO REFERENCIA'!U224</f>
        <v/>
      </c>
      <c r="V224" s="5" t="str">
        <f>+'EV PRECIO REFERENCIA'!W224</f>
        <v>NO CUMPLE</v>
      </c>
      <c r="W224" s="6">
        <f>+IF(V224="NO OFERTADO",0,IF(V224="NO CUMPLE EV TECNICA",0,IF(V224="NO CUMPLE",0,IF(V224="CUMPLE",('PRECIOS UNITARIOS'!$BB224*500)/U224))))</f>
        <v>0</v>
      </c>
      <c r="X224" s="6" t="str">
        <f>+'EV PRECIO REFERENCIA'!X224</f>
        <v/>
      </c>
      <c r="Y224" s="5" t="str">
        <f>+'EV PRECIO REFERENCIA'!Z224</f>
        <v>NO CUMPLE</v>
      </c>
      <c r="Z224" s="6">
        <f>+IF(Y224="NO OFERTADO",0,IF(Y224="NO CUMPLE EV TECNICA",0,IF(Y224="NO CUMPLE",0,IF(Y224="CUMPLE",('PRECIOS UNITARIOS'!$BB224*500)/X224))))</f>
        <v>0</v>
      </c>
      <c r="AA224" s="260" t="str">
        <f>+'PRECIOS UNITARIOS'!X224</f>
        <v/>
      </c>
      <c r="AB224" s="5" t="str">
        <f>+'EV PRECIO REFERENCIA'!AF224</f>
        <v>NO CUMPLE</v>
      </c>
      <c r="AC224" s="6">
        <f>+IF(AB224="NO OFERTADO",0,IF(AB224="NO CUMPLE EV TECNICA",0,IF(AB224="NO CUMPLE",0,IF(AB224="CUMPLE",('PRECIOS UNITARIOS'!$BB224*500)/AA224))))</f>
        <v>0</v>
      </c>
      <c r="AD224" s="5" t="str">
        <f>+'PRECIOS UNITARIOS'!Z224</f>
        <v/>
      </c>
      <c r="AE224" s="5" t="str">
        <f>+'EV PRECIO REFERENCIA'!AI224</f>
        <v>NO CUMPLE</v>
      </c>
      <c r="AF224" s="6">
        <f>+IF(AE224="NO OFERTADO",0,IF(AE224="NO CUMPLE EV TECNICA",0,IF(AE224="NO CUMPLE",0,IF(AE224="CUMPLE",('PRECIOS UNITARIOS'!$BB224*500)/AD224))))</f>
        <v>0</v>
      </c>
      <c r="AG224" s="5" t="str">
        <f>+'PRECIOS UNITARIOS'!AB224</f>
        <v/>
      </c>
      <c r="AH224" s="5" t="str">
        <f>+'EV PRECIO REFERENCIA'!AL224</f>
        <v>NO CUMPLE</v>
      </c>
      <c r="AI224" s="6">
        <f>+IF(AH224="NO OFERTADO",0,IF(AH224="NO CUMPLE EV TECNICA",0,IF(AH224="NO CUMPLE",0,IF(AH224="CUMPLE",('PRECIOS UNITARIOS'!$BB224*500)/AG224))))</f>
        <v>0</v>
      </c>
      <c r="AJ224" s="5" t="str">
        <f>+'PRECIOS UNITARIOS'!AD224</f>
        <v/>
      </c>
      <c r="AK224" s="5" t="str">
        <f>+'EV PRECIO REFERENCIA'!AO224</f>
        <v>NO CUMPLE</v>
      </c>
      <c r="AL224" s="6">
        <f>+IF(AK224="NO OFERTADO",0,IF(AK224="NO CUMPLE EV TECNICA",0,IF(AK224="NO CUMPLE",0,IF(AK224="CUMPLE",('PRECIOS UNITARIOS'!$BB224*500)/AJ224))))</f>
        <v>0</v>
      </c>
      <c r="AM224" s="5">
        <f>+'PRECIOS UNITARIOS'!AF224</f>
        <v>7740</v>
      </c>
      <c r="AN224" s="5" t="str">
        <f>+'EV PRECIO REFERENCIA'!AR224</f>
        <v>CUMPLE</v>
      </c>
      <c r="AO224" s="6">
        <f>+IF(AN224="NO OFERTADO",0,IF(AN224="NO CUMPLE EV TECNICA",0,IF(AN224="NO CUMPLE",0,IF(AN224="CUMPLE",('PRECIOS UNITARIOS'!$BB224*500)/AM224))))</f>
        <v>500</v>
      </c>
      <c r="AP224" s="5" t="str">
        <f>+'PRECIOS UNITARIOS'!AH224</f>
        <v/>
      </c>
      <c r="AQ224" s="5" t="str">
        <f>+'EV PRECIO REFERENCIA'!AU224</f>
        <v>NO CUMPLE</v>
      </c>
      <c r="AR224" s="6">
        <f>+IF(AQ224="NO OFERTADO",0,IF(AQ224="NO CUMPLE EV TECNICA",0,IF(AQ224="NO CUMPLE",0,IF(AQ224="CUMPLE",('PRECIOS UNITARIOS'!$BB224*500)/AP224))))</f>
        <v>0</v>
      </c>
      <c r="AS224" s="5" t="str">
        <f>+'PRECIOS UNITARIOS'!AJ224</f>
        <v/>
      </c>
      <c r="AT224" s="5" t="str">
        <f>+'EV PRECIO REFERENCIA'!AX224</f>
        <v>NO CUMPLE</v>
      </c>
      <c r="AU224" s="6">
        <f>+IF(AT224="NO OFERTADO",0,IF(AT224="NO CUMPLE EV TECNICA",0,IF(AT224="NO CUMPLE",0,IF(AT224="CUMPLE",('PRECIOS UNITARIOS'!$BB224*500)/AS224))))</f>
        <v>0</v>
      </c>
      <c r="AV224" s="5" t="str">
        <f>+'EV PRECIO REFERENCIA'!AY224</f>
        <v/>
      </c>
      <c r="AW224" s="5" t="str">
        <f>+'EV PRECIO REFERENCIA'!BA224</f>
        <v>NO CUMPLE</v>
      </c>
      <c r="AX224" s="6">
        <f>+IF(AW224="NO OFERTADO",0,IF(AW224="NO CUMPLE EV TECNICA",0,IF(AW224="NO CUMPLE",0,IF(AW224="CUMPLE",('PRECIOS UNITARIOS'!$BB224*500)/AV224))))</f>
        <v>0</v>
      </c>
      <c r="AY224" s="5" t="str">
        <f>+'EV PRECIO REFERENCIA'!BB224</f>
        <v/>
      </c>
      <c r="AZ224" s="5" t="str">
        <f>+'EV PRECIO REFERENCIA'!BD224</f>
        <v>NO CUMPLE</v>
      </c>
      <c r="BA224" s="6">
        <f>+IF(AZ224="NO OFERTADO",0,IF(AZ224="NO CUMPLE EV TECNICA",0,IF(AZ224="NO CUMPLE",0,IF(AZ224="CUMPLE",('PRECIOS UNITARIOS'!$BB224*500)/AY224))))</f>
        <v>0</v>
      </c>
      <c r="BB224" s="5" t="str">
        <f>+'PRECIOS UNITARIOS'!AP224</f>
        <v/>
      </c>
      <c r="BC224" s="5" t="str">
        <f>+'EV PRECIO REFERENCIA'!BG224</f>
        <v>NO CUMPLE</v>
      </c>
      <c r="BD224" s="6">
        <f>+IF(BC224="NO OFERTADO",0,IF(BC224="NO CUMPLE EV TECNICA",0,IF(BC224="NO CUMPLE",0,IF(BC224="CUMPLE",('PRECIOS UNITARIOS'!$BB224*500)/BB224))))</f>
        <v>0</v>
      </c>
      <c r="BE224" s="5" t="str">
        <f>+'PRECIOS UNITARIOS'!AR224</f>
        <v/>
      </c>
      <c r="BF224" s="5" t="str">
        <f>+'EV PRECIO REFERENCIA'!BJ224</f>
        <v>NO CUMPLE</v>
      </c>
      <c r="BG224" s="6">
        <f>+IF(BF224="NO OFERTADO",0,IF(BF224="NO CUMPLE EV TECNICA",0,IF(BF224="NO CUMPLE",0,IF(BF224="CUMPLE",('PRECIOS UNITARIOS'!$BB224*500)/BE224))))</f>
        <v>0</v>
      </c>
      <c r="BH224" s="5" t="str">
        <f>+'EV PRECIO REFERENCIA'!BK224</f>
        <v/>
      </c>
      <c r="BI224" s="5" t="str">
        <f>+'EV PRECIO REFERENCIA'!BM224</f>
        <v>NO CUMPLE</v>
      </c>
      <c r="BJ224" s="6">
        <f>+IF(BI224="NO OFERTADO",0,IF(BI224="NO CUMPLE EV TECNICA",0,IF(BI224="NO CUMPLE",0,IF(BI224="CUMPLE",('PRECIOS UNITARIOS'!$BB224*500)/BH224))))</f>
        <v>0</v>
      </c>
      <c r="BK224" s="5" t="str">
        <f>+'EV PRECIO REFERENCIA'!BQ224</f>
        <v/>
      </c>
      <c r="BL224" s="5" t="str">
        <f>+'EV PRECIO REFERENCIA'!BS224</f>
        <v>NO CUMPLE</v>
      </c>
      <c r="BM224" s="6">
        <f>+IF(BL224="NO OFERTADO",0,IF(BL224="NO CUMPLE EV TECNICA",0,IF(BL224="NO CUMPLE",0,IF(BL224="CUMPLE",('PRECIOS UNITARIOS'!$BB224*500)/BK224))))</f>
        <v>0</v>
      </c>
      <c r="BN224" s="5">
        <f>+'PRECIOS UNITARIOS'!AX224</f>
        <v>8654</v>
      </c>
      <c r="BO224" s="5" t="str">
        <f>+'EV PRECIO REFERENCIA'!BV224</f>
        <v>CUMPLE</v>
      </c>
      <c r="BP224" s="6">
        <f>+IF(BO224="NO OFERTADO",0,IF(BO224="NO CUMPLE EV TECNICA",0,IF(BO224="NO CUMPLE",0,IF(BO224="CUMPLE",('PRECIOS UNITARIOS'!$BB224*500)/BN224))))</f>
        <v>447.19204991911255</v>
      </c>
      <c r="BQ224" s="6">
        <f t="shared" si="27"/>
        <v>500</v>
      </c>
      <c r="BR224" s="6" t="s">
        <v>724</v>
      </c>
      <c r="BS224" s="6">
        <f>MAX($K224,$N224,$Q224,$T224,$AF224,$AI224,$AL224,$AU224,$BD224,$BG224,$BP224,$AC224,$Z224,$W224,$BA224,$BM224,)</f>
        <v>447.19204991911255</v>
      </c>
      <c r="BT224" s="6" t="s">
        <v>742</v>
      </c>
      <c r="BU224" s="6">
        <f>MAX($K224,$N224,$Q224,$T224,$AF224,$AI224,$AL224,$AU224,$BD224,$BG224,$AC224,$Z224,$W224,$BA224,$BM224,)</f>
        <v>0</v>
      </c>
      <c r="BV224" s="6" t="s">
        <v>1011</v>
      </c>
      <c r="BW224" s="154" t="str">
        <f>+BR224</f>
        <v>BIOPLAST S.A.S</v>
      </c>
      <c r="BX224" s="3" t="e">
        <v>#N/A</v>
      </c>
    </row>
    <row r="225" spans="1:77" ht="25.5" x14ac:dyDescent="0.2">
      <c r="A225" s="18">
        <f t="shared" si="26"/>
        <v>216</v>
      </c>
      <c r="B225" s="22" t="str">
        <f>VLOOKUP(A225,'PRECIOS UNITARIOS'!A225:B556,2,0)</f>
        <v>DM1196</v>
      </c>
      <c r="C225" s="135" t="str">
        <f>VLOOKUP(A225,'PRECIOS UNITARIOS'!A225:C556,3,0)</f>
        <v>VALVULOTOMO EXPANDIBLE 1.5 MM</v>
      </c>
      <c r="D225" s="18">
        <f>VLOOKUP(A225,'PRECIOS UNITARIOS'!A225:D556,4,0)</f>
        <v>1</v>
      </c>
      <c r="E225" s="23" t="str">
        <f>VLOOKUP(A225,'PRECIOS UNITARIOS'!A225:E556,5,0)</f>
        <v>UN</v>
      </c>
      <c r="F225" s="23">
        <f>VLOOKUP(A225,'PRECIOS UNITARIOS'!A225:F556,6,0)</f>
        <v>3062980</v>
      </c>
      <c r="G225" s="23">
        <f>VLOOKUP(A225,'PRECIOS UNITARIOS'!A225:G556,7,0)</f>
        <v>1</v>
      </c>
      <c r="H225" s="23">
        <f t="shared" si="28"/>
        <v>3062980</v>
      </c>
      <c r="I225" s="5" t="str">
        <f>+'EV PRECIO REFERENCIA'!I225</f>
        <v/>
      </c>
      <c r="J225" s="5" t="str">
        <f>+'EV PRECIO REFERENCIA'!K225</f>
        <v>NO CUMPLE</v>
      </c>
      <c r="K225" s="6">
        <f>+IF(J225="NO OFERTADO",0,IF(J225="NO CUMPLE EV TECNICA",0,IF(J225="NO CUMPLE",0,IF(J225="CUMPLE",('PRECIOS UNITARIOS'!$BB225*500)/I225))))</f>
        <v>0</v>
      </c>
      <c r="L225" s="5" t="str">
        <f>+'EV PRECIO REFERENCIA'!L225</f>
        <v/>
      </c>
      <c r="M225" s="5" t="str">
        <f>+'EV PRECIO REFERENCIA'!N225</f>
        <v>NO CUMPLE</v>
      </c>
      <c r="N225" s="6">
        <f>+IF(M225="NO OFERTADO",0,IF(M225="NO CUMPLE EV TECNICA",0,IF(M225="NO CUMPLE",0,IF(M225="CUMPLE",('PRECIOS UNITARIOS'!$BB225*500)/L225))))</f>
        <v>0</v>
      </c>
      <c r="O225" s="5" t="str">
        <f>+'PRECIOS UNITARIOS'!N225</f>
        <v/>
      </c>
      <c r="P225" s="5" t="str">
        <f>+'EV PRECIO REFERENCIA'!Q225</f>
        <v>NO CUMPLE</v>
      </c>
      <c r="Q225" s="6">
        <f>+IF(P225="NO OFERTADO",0,IF(P225="NO CUMPLE EV TECNICA",0,IF(P225="NO CUMPLE",0,IF(P225="CUMPLE",('PRECIOS UNITARIOS'!$BB225*500)/O225))))</f>
        <v>0</v>
      </c>
      <c r="R225" s="5" t="str">
        <f>+'PRECIOS UNITARIOS'!P225</f>
        <v/>
      </c>
      <c r="S225" s="5" t="str">
        <f>+'EV PRECIO REFERENCIA'!T225</f>
        <v>NO CUMPLE</v>
      </c>
      <c r="T225" s="6">
        <f>+IF(S225="NO OFERTADO",0,IF(S225="NO CUMPLE EV TECNICA",0,IF(S225="NO CUMPLE",0,IF(S225="CUMPLE",('PRECIOS UNITARIOS'!$BB225*500)/R225))))</f>
        <v>0</v>
      </c>
      <c r="U225" s="6" t="str">
        <f>+'EV PRECIO REFERENCIA'!U225</f>
        <v/>
      </c>
      <c r="V225" s="5" t="str">
        <f>+'EV PRECIO REFERENCIA'!W225</f>
        <v>NO CUMPLE</v>
      </c>
      <c r="W225" s="6">
        <f>+IF(V225="NO OFERTADO",0,IF(V225="NO CUMPLE EV TECNICA",0,IF(V225="NO CUMPLE",0,IF(V225="CUMPLE",('PRECIOS UNITARIOS'!$BB225*500)/U225))))</f>
        <v>0</v>
      </c>
      <c r="X225" s="6" t="str">
        <f>+'EV PRECIO REFERENCIA'!X225</f>
        <v/>
      </c>
      <c r="Y225" s="5" t="str">
        <f>+'EV PRECIO REFERENCIA'!Z225</f>
        <v>NO CUMPLE</v>
      </c>
      <c r="Z225" s="6">
        <f>+IF(Y225="NO OFERTADO",0,IF(Y225="NO CUMPLE EV TECNICA",0,IF(Y225="NO CUMPLE",0,IF(Y225="CUMPLE",('PRECIOS UNITARIOS'!$BB225*500)/X225))))</f>
        <v>0</v>
      </c>
      <c r="AA225" s="260" t="str">
        <f>+'PRECIOS UNITARIOS'!X225</f>
        <v/>
      </c>
      <c r="AB225" s="5" t="str">
        <f>+'EV PRECIO REFERENCIA'!AF225</f>
        <v>NO CUMPLE</v>
      </c>
      <c r="AC225" s="6">
        <f>+IF(AB225="NO OFERTADO",0,IF(AB225="NO CUMPLE EV TECNICA",0,IF(AB225="NO CUMPLE",0,IF(AB225="CUMPLE",('PRECIOS UNITARIOS'!$BB225*500)/AA225))))</f>
        <v>0</v>
      </c>
      <c r="AD225" s="5" t="str">
        <f>+'PRECIOS UNITARIOS'!Z225</f>
        <v/>
      </c>
      <c r="AE225" s="5" t="str">
        <f>+'EV PRECIO REFERENCIA'!AI225</f>
        <v>NO CUMPLE</v>
      </c>
      <c r="AF225" s="6">
        <f>+IF(AE225="NO OFERTADO",0,IF(AE225="NO CUMPLE EV TECNICA",0,IF(AE225="NO CUMPLE",0,IF(AE225="CUMPLE",('PRECIOS UNITARIOS'!$BB225*500)/AD225))))</f>
        <v>0</v>
      </c>
      <c r="AG225" s="5" t="str">
        <f>+'PRECIOS UNITARIOS'!AB225</f>
        <v/>
      </c>
      <c r="AH225" s="5" t="str">
        <f>+'EV PRECIO REFERENCIA'!AL225</f>
        <v>NO CUMPLE</v>
      </c>
      <c r="AI225" s="6">
        <f>+IF(AH225="NO OFERTADO",0,IF(AH225="NO CUMPLE EV TECNICA",0,IF(AH225="NO CUMPLE",0,IF(AH225="CUMPLE",('PRECIOS UNITARIOS'!$BB225*500)/AG225))))</f>
        <v>0</v>
      </c>
      <c r="AJ225" s="5" t="str">
        <f>+'PRECIOS UNITARIOS'!AD225</f>
        <v/>
      </c>
      <c r="AK225" s="5" t="str">
        <f>+'EV PRECIO REFERENCIA'!AO225</f>
        <v>NO CUMPLE</v>
      </c>
      <c r="AL225" s="6">
        <f>+IF(AK225="NO OFERTADO",0,IF(AK225="NO CUMPLE EV TECNICA",0,IF(AK225="NO CUMPLE",0,IF(AK225="CUMPLE",('PRECIOS UNITARIOS'!$BB225*500)/AJ225))))</f>
        <v>0</v>
      </c>
      <c r="AM225" s="5" t="str">
        <f>+'PRECIOS UNITARIOS'!AF225</f>
        <v/>
      </c>
      <c r="AN225" s="5" t="str">
        <f>+'EV PRECIO REFERENCIA'!AR225</f>
        <v>NO CUMPLE</v>
      </c>
      <c r="AO225" s="6">
        <f>+IF(AN225="NO OFERTADO",0,IF(AN225="NO CUMPLE EV TECNICA",0,IF(AN225="NO CUMPLE",0,IF(AN225="CUMPLE",('PRECIOS UNITARIOS'!$BB225*500)/AM225))))</f>
        <v>0</v>
      </c>
      <c r="AP225" s="5" t="str">
        <f>+'PRECIOS UNITARIOS'!AH225</f>
        <v/>
      </c>
      <c r="AQ225" s="5" t="str">
        <f>+'EV PRECIO REFERENCIA'!AU225</f>
        <v>NO CUMPLE</v>
      </c>
      <c r="AR225" s="6">
        <f>+IF(AQ225="NO OFERTADO",0,IF(AQ225="NO CUMPLE EV TECNICA",0,IF(AQ225="NO CUMPLE",0,IF(AQ225="CUMPLE",('PRECIOS UNITARIOS'!$BB225*500)/AP225))))</f>
        <v>0</v>
      </c>
      <c r="AS225" s="5" t="str">
        <f>+'PRECIOS UNITARIOS'!AJ225</f>
        <v/>
      </c>
      <c r="AT225" s="5" t="str">
        <f>+'EV PRECIO REFERENCIA'!AX225</f>
        <v>NO CUMPLE</v>
      </c>
      <c r="AU225" s="6">
        <f>+IF(AT225="NO OFERTADO",0,IF(AT225="NO CUMPLE EV TECNICA",0,IF(AT225="NO CUMPLE",0,IF(AT225="CUMPLE",('PRECIOS UNITARIOS'!$BB225*500)/AS225))))</f>
        <v>0</v>
      </c>
      <c r="AV225" s="5" t="str">
        <f>+'EV PRECIO REFERENCIA'!AY225</f>
        <v/>
      </c>
      <c r="AW225" s="5" t="str">
        <f>+'EV PRECIO REFERENCIA'!BA225</f>
        <v>NO CUMPLE</v>
      </c>
      <c r="AX225" s="6">
        <f>+IF(AW225="NO OFERTADO",0,IF(AW225="NO CUMPLE EV TECNICA",0,IF(AW225="NO CUMPLE",0,IF(AW225="CUMPLE",('PRECIOS UNITARIOS'!$BB225*500)/AV225))))</f>
        <v>0</v>
      </c>
      <c r="AY225" s="5" t="str">
        <f>+'EV PRECIO REFERENCIA'!BB225</f>
        <v/>
      </c>
      <c r="AZ225" s="5" t="str">
        <f>+'EV PRECIO REFERENCIA'!BD225</f>
        <v>NO CUMPLE</v>
      </c>
      <c r="BA225" s="6">
        <f>+IF(AZ225="NO OFERTADO",0,IF(AZ225="NO CUMPLE EV TECNICA",0,IF(AZ225="NO CUMPLE",0,IF(AZ225="CUMPLE",('PRECIOS UNITARIOS'!$BB225*500)/AY225))))</f>
        <v>0</v>
      </c>
      <c r="BB225" s="5" t="str">
        <f>+'PRECIOS UNITARIOS'!AP225</f>
        <v/>
      </c>
      <c r="BC225" s="5" t="str">
        <f>+'EV PRECIO REFERENCIA'!BG225</f>
        <v>NO CUMPLE</v>
      </c>
      <c r="BD225" s="6">
        <f>+IF(BC225="NO OFERTADO",0,IF(BC225="NO CUMPLE EV TECNICA",0,IF(BC225="NO CUMPLE",0,IF(BC225="CUMPLE",('PRECIOS UNITARIOS'!$BB225*500)/BB225))))</f>
        <v>0</v>
      </c>
      <c r="BE225" s="5" t="str">
        <f>+'PRECIOS UNITARIOS'!AR225</f>
        <v/>
      </c>
      <c r="BF225" s="5" t="str">
        <f>+'EV PRECIO REFERENCIA'!BJ225</f>
        <v>NO CUMPLE</v>
      </c>
      <c r="BG225" s="6">
        <f>+IF(BF225="NO OFERTADO",0,IF(BF225="NO CUMPLE EV TECNICA",0,IF(BF225="NO CUMPLE",0,IF(BF225="CUMPLE",('PRECIOS UNITARIOS'!$BB225*500)/BE225))))</f>
        <v>0</v>
      </c>
      <c r="BH225" s="5" t="str">
        <f>+'EV PRECIO REFERENCIA'!BK225</f>
        <v/>
      </c>
      <c r="BI225" s="5" t="str">
        <f>+'EV PRECIO REFERENCIA'!BM225</f>
        <v>NO CUMPLE</v>
      </c>
      <c r="BJ225" s="6">
        <f>+IF(BI225="NO OFERTADO",0,IF(BI225="NO CUMPLE EV TECNICA",0,IF(BI225="NO CUMPLE",0,IF(BI225="CUMPLE",('PRECIOS UNITARIOS'!$BB225*500)/BH225))))</f>
        <v>0</v>
      </c>
      <c r="BK225" s="5" t="str">
        <f>+'EV PRECIO REFERENCIA'!BQ225</f>
        <v/>
      </c>
      <c r="BL225" s="5" t="str">
        <f>+'EV PRECIO REFERENCIA'!BS225</f>
        <v>NO CUMPLE</v>
      </c>
      <c r="BM225" s="6">
        <f>+IF(BL225="NO OFERTADO",0,IF(BL225="NO CUMPLE EV TECNICA",0,IF(BL225="NO CUMPLE",0,IF(BL225="CUMPLE",('PRECIOS UNITARIOS'!$BB225*500)/BK225))))</f>
        <v>0</v>
      </c>
      <c r="BN225" s="5" t="str">
        <f>+'PRECIOS UNITARIOS'!AX225</f>
        <v/>
      </c>
      <c r="BO225" s="5" t="str">
        <f>+'EV PRECIO REFERENCIA'!BV225</f>
        <v>NO CUMPLE</v>
      </c>
      <c r="BP225" s="6">
        <f>+IF(BO225="NO OFERTADO",0,IF(BO225="NO CUMPLE EV TECNICA",0,IF(BO225="NO CUMPLE",0,IF(BO225="CUMPLE",('PRECIOS UNITARIOS'!$BB225*500)/BN225))))</f>
        <v>0</v>
      </c>
      <c r="BQ225" s="6">
        <f t="shared" si="27"/>
        <v>0</v>
      </c>
      <c r="BR225" s="6" t="s">
        <v>1014</v>
      </c>
      <c r="BS225" s="6">
        <v>0</v>
      </c>
      <c r="BT225" s="6" t="s">
        <v>1014</v>
      </c>
      <c r="BU225" s="6">
        <v>0</v>
      </c>
      <c r="BV225" s="6" t="s">
        <v>1014</v>
      </c>
      <c r="BW225" s="6" t="s">
        <v>1014</v>
      </c>
      <c r="BX225" s="3" t="s">
        <v>595</v>
      </c>
    </row>
    <row r="226" spans="1:77" x14ac:dyDescent="0.2">
      <c r="A226" s="18">
        <f t="shared" si="26"/>
        <v>217</v>
      </c>
      <c r="B226" s="22" t="str">
        <f>VLOOKUP(A226,'PRECIOS UNITARIOS'!A226:B557,2,0)</f>
        <v>DM219</v>
      </c>
      <c r="C226" s="135" t="str">
        <f>VLOOKUP(A226,'PRECIOS UNITARIOS'!A226:C557,3,0)</f>
        <v>CANULA DE GUEDEL N 6</v>
      </c>
      <c r="D226" s="18">
        <f>VLOOKUP(A226,'PRECIOS UNITARIOS'!A226:D557,4,0)</f>
        <v>1</v>
      </c>
      <c r="E226" s="23" t="str">
        <f>VLOOKUP(A226,'PRECIOS UNITARIOS'!A226:E557,5,0)</f>
        <v>UN</v>
      </c>
      <c r="F226" s="23">
        <f>VLOOKUP(A226,'PRECIOS UNITARIOS'!A226:F557,6,0)</f>
        <v>2901.2200000000003</v>
      </c>
      <c r="G226" s="23">
        <f>VLOOKUP(A226,'PRECIOS UNITARIOS'!A226:G557,7,0)</f>
        <v>3</v>
      </c>
      <c r="H226" s="23">
        <f t="shared" si="28"/>
        <v>8703.66</v>
      </c>
      <c r="I226" s="5" t="str">
        <f>+'EV PRECIO REFERENCIA'!I226</f>
        <v/>
      </c>
      <c r="J226" s="5" t="str">
        <f>+'EV PRECIO REFERENCIA'!K226</f>
        <v>NO CUMPLE</v>
      </c>
      <c r="K226" s="6">
        <f>+IF(J226="NO OFERTADO",0,IF(J226="NO CUMPLE EV TECNICA",0,IF(J226="NO CUMPLE",0,IF(J226="CUMPLE",('PRECIOS UNITARIOS'!$BB226*500)/I226))))</f>
        <v>0</v>
      </c>
      <c r="L226" s="5" t="str">
        <f>+'EV PRECIO REFERENCIA'!L226</f>
        <v/>
      </c>
      <c r="M226" s="5" t="str">
        <f>+'EV PRECIO REFERENCIA'!N226</f>
        <v>NO CUMPLE</v>
      </c>
      <c r="N226" s="6">
        <f>+IF(M226="NO OFERTADO",0,IF(M226="NO CUMPLE EV TECNICA",0,IF(M226="NO CUMPLE",0,IF(M226="CUMPLE",('PRECIOS UNITARIOS'!$BB226*500)/L226))))</f>
        <v>0</v>
      </c>
      <c r="O226" s="5" t="str">
        <f>+'PRECIOS UNITARIOS'!N226</f>
        <v/>
      </c>
      <c r="P226" s="5" t="str">
        <f>+'EV PRECIO REFERENCIA'!Q226</f>
        <v>NO CUMPLE</v>
      </c>
      <c r="Q226" s="6">
        <f>+IF(P226="NO OFERTADO",0,IF(P226="NO CUMPLE EV TECNICA",0,IF(P226="NO CUMPLE",0,IF(P226="CUMPLE",('PRECIOS UNITARIOS'!$BB226*500)/O226))))</f>
        <v>0</v>
      </c>
      <c r="R226" s="5" t="str">
        <f>+'PRECIOS UNITARIOS'!P226</f>
        <v/>
      </c>
      <c r="S226" s="5" t="str">
        <f>+'EV PRECIO REFERENCIA'!T226</f>
        <v>NO CUMPLE</v>
      </c>
      <c r="T226" s="6">
        <f>+IF(S226="NO OFERTADO",0,IF(S226="NO CUMPLE EV TECNICA",0,IF(S226="NO CUMPLE",0,IF(S226="CUMPLE",('PRECIOS UNITARIOS'!$BB226*500)/R226))))</f>
        <v>0</v>
      </c>
      <c r="U226" s="6" t="str">
        <f>+'EV PRECIO REFERENCIA'!U226</f>
        <v/>
      </c>
      <c r="V226" s="5" t="str">
        <f>+'EV PRECIO REFERENCIA'!W226</f>
        <v>NO CUMPLE</v>
      </c>
      <c r="W226" s="6">
        <f>+IF(V226="NO OFERTADO",0,IF(V226="NO CUMPLE EV TECNICA",0,IF(V226="NO CUMPLE",0,IF(V226="CUMPLE",('PRECIOS UNITARIOS'!$BB226*500)/U226))))</f>
        <v>0</v>
      </c>
      <c r="X226" s="6" t="str">
        <f>+'EV PRECIO REFERENCIA'!X226</f>
        <v/>
      </c>
      <c r="Y226" s="5" t="str">
        <f>+'EV PRECIO REFERENCIA'!Z226</f>
        <v>NO CUMPLE</v>
      </c>
      <c r="Z226" s="6">
        <f>+IF(Y226="NO OFERTADO",0,IF(Y226="NO CUMPLE EV TECNICA",0,IF(Y226="NO CUMPLE",0,IF(Y226="CUMPLE",('PRECIOS UNITARIOS'!$BB226*500)/X226))))</f>
        <v>0</v>
      </c>
      <c r="AA226" s="260" t="str">
        <f>+'PRECIOS UNITARIOS'!X226</f>
        <v/>
      </c>
      <c r="AB226" s="5" t="str">
        <f>+'EV PRECIO REFERENCIA'!AF226</f>
        <v>NO CUMPLE</v>
      </c>
      <c r="AC226" s="6">
        <f>+IF(AB226="NO OFERTADO",0,IF(AB226="NO CUMPLE EV TECNICA",0,IF(AB226="NO CUMPLE",0,IF(AB226="CUMPLE",('PRECIOS UNITARIOS'!$BB226*500)/AA226))))</f>
        <v>0</v>
      </c>
      <c r="AD226" s="5" t="str">
        <f>+'PRECIOS UNITARIOS'!Z226</f>
        <v/>
      </c>
      <c r="AE226" s="5" t="str">
        <f>+'EV PRECIO REFERENCIA'!AI226</f>
        <v>NO CUMPLE</v>
      </c>
      <c r="AF226" s="6">
        <f>+IF(AE226="NO OFERTADO",0,IF(AE226="NO CUMPLE EV TECNICA",0,IF(AE226="NO CUMPLE",0,IF(AE226="CUMPLE",('PRECIOS UNITARIOS'!$BB226*500)/AD226))))</f>
        <v>0</v>
      </c>
      <c r="AG226" s="5" t="str">
        <f>+'PRECIOS UNITARIOS'!AB226</f>
        <v/>
      </c>
      <c r="AH226" s="5" t="str">
        <f>+'EV PRECIO REFERENCIA'!AL226</f>
        <v>NO CUMPLE</v>
      </c>
      <c r="AI226" s="6">
        <f>+IF(AH226="NO OFERTADO",0,IF(AH226="NO CUMPLE EV TECNICA",0,IF(AH226="NO CUMPLE",0,IF(AH226="CUMPLE",('PRECIOS UNITARIOS'!$BB226*500)/AG226))))</f>
        <v>0</v>
      </c>
      <c r="AJ226" s="5" t="str">
        <f>+'PRECIOS UNITARIOS'!AD226</f>
        <v/>
      </c>
      <c r="AK226" s="5" t="str">
        <f>+'EV PRECIO REFERENCIA'!AO226</f>
        <v>NO CUMPLE</v>
      </c>
      <c r="AL226" s="6">
        <f>+IF(AK226="NO OFERTADO",0,IF(AK226="NO CUMPLE EV TECNICA",0,IF(AK226="NO CUMPLE",0,IF(AK226="CUMPLE",('PRECIOS UNITARIOS'!$BB226*500)/AJ226))))</f>
        <v>0</v>
      </c>
      <c r="AM226" s="5" t="str">
        <f>+'PRECIOS UNITARIOS'!AF226</f>
        <v/>
      </c>
      <c r="AN226" s="5" t="str">
        <f>+'EV PRECIO REFERENCIA'!AR226</f>
        <v>NO CUMPLE</v>
      </c>
      <c r="AO226" s="6">
        <f>+IF(AN226="NO OFERTADO",0,IF(AN226="NO CUMPLE EV TECNICA",0,IF(AN226="NO CUMPLE",0,IF(AN226="CUMPLE",('PRECIOS UNITARIOS'!$BB226*500)/AM226))))</f>
        <v>0</v>
      </c>
      <c r="AP226" s="5" t="str">
        <f>+'PRECIOS UNITARIOS'!AH226</f>
        <v/>
      </c>
      <c r="AQ226" s="5" t="str">
        <f>+'EV PRECIO REFERENCIA'!AU226</f>
        <v>NO CUMPLE</v>
      </c>
      <c r="AR226" s="6">
        <f>+IF(AQ226="NO OFERTADO",0,IF(AQ226="NO CUMPLE EV TECNICA",0,IF(AQ226="NO CUMPLE",0,IF(AQ226="CUMPLE",('PRECIOS UNITARIOS'!$BB226*500)/AP226))))</f>
        <v>0</v>
      </c>
      <c r="AS226" s="5" t="str">
        <f>+'PRECIOS UNITARIOS'!AJ226</f>
        <v/>
      </c>
      <c r="AT226" s="5" t="str">
        <f>+'EV PRECIO REFERENCIA'!AX226</f>
        <v>NO CUMPLE</v>
      </c>
      <c r="AU226" s="6">
        <f>+IF(AT226="NO OFERTADO",0,IF(AT226="NO CUMPLE EV TECNICA",0,IF(AT226="NO CUMPLE",0,IF(AT226="CUMPLE",('PRECIOS UNITARIOS'!$BB226*500)/AS226))))</f>
        <v>0</v>
      </c>
      <c r="AV226" s="5" t="str">
        <f>+'EV PRECIO REFERENCIA'!AY226</f>
        <v/>
      </c>
      <c r="AW226" s="5" t="str">
        <f>+'EV PRECIO REFERENCIA'!BA226</f>
        <v>NO CUMPLE</v>
      </c>
      <c r="AX226" s="6">
        <f>+IF(AW226="NO OFERTADO",0,IF(AW226="NO CUMPLE EV TECNICA",0,IF(AW226="NO CUMPLE",0,IF(AW226="CUMPLE",('PRECIOS UNITARIOS'!$BB226*500)/AV226))))</f>
        <v>0</v>
      </c>
      <c r="AY226" s="5" t="str">
        <f>+'EV PRECIO REFERENCIA'!BB226</f>
        <v/>
      </c>
      <c r="AZ226" s="5" t="str">
        <f>+'EV PRECIO REFERENCIA'!BD226</f>
        <v>NO CUMPLE</v>
      </c>
      <c r="BA226" s="6">
        <f>+IF(AZ226="NO OFERTADO",0,IF(AZ226="NO CUMPLE EV TECNICA",0,IF(AZ226="NO CUMPLE",0,IF(AZ226="CUMPLE",('PRECIOS UNITARIOS'!$BB226*500)/AY226))))</f>
        <v>0</v>
      </c>
      <c r="BB226" s="5" t="str">
        <f>+'PRECIOS UNITARIOS'!AP226</f>
        <v/>
      </c>
      <c r="BC226" s="5" t="str">
        <f>+'EV PRECIO REFERENCIA'!BG226</f>
        <v>NO CUMPLE</v>
      </c>
      <c r="BD226" s="6">
        <f>+IF(BC226="NO OFERTADO",0,IF(BC226="NO CUMPLE EV TECNICA",0,IF(BC226="NO CUMPLE",0,IF(BC226="CUMPLE",('PRECIOS UNITARIOS'!$BB226*500)/BB226))))</f>
        <v>0</v>
      </c>
      <c r="BE226" s="5" t="str">
        <f>+'PRECIOS UNITARIOS'!AR226</f>
        <v/>
      </c>
      <c r="BF226" s="5" t="str">
        <f>+'EV PRECIO REFERENCIA'!BJ226</f>
        <v>NO CUMPLE</v>
      </c>
      <c r="BG226" s="6">
        <f>+IF(BF226="NO OFERTADO",0,IF(BF226="NO CUMPLE EV TECNICA",0,IF(BF226="NO CUMPLE",0,IF(BF226="CUMPLE",('PRECIOS UNITARIOS'!$BB226*500)/BE226))))</f>
        <v>0</v>
      </c>
      <c r="BH226" s="5" t="str">
        <f>+'EV PRECIO REFERENCIA'!BK226</f>
        <v/>
      </c>
      <c r="BI226" s="5" t="str">
        <f>+'EV PRECIO REFERENCIA'!BM226</f>
        <v>NO CUMPLE</v>
      </c>
      <c r="BJ226" s="6">
        <f>+IF(BI226="NO OFERTADO",0,IF(BI226="NO CUMPLE EV TECNICA",0,IF(BI226="NO CUMPLE",0,IF(BI226="CUMPLE",('PRECIOS UNITARIOS'!$BB226*500)/BH226))))</f>
        <v>0</v>
      </c>
      <c r="BK226" s="5" t="str">
        <f>+'EV PRECIO REFERENCIA'!BQ226</f>
        <v/>
      </c>
      <c r="BL226" s="5" t="str">
        <f>+'EV PRECIO REFERENCIA'!BS226</f>
        <v>NO CUMPLE</v>
      </c>
      <c r="BM226" s="6">
        <f>+IF(BL226="NO OFERTADO",0,IF(BL226="NO CUMPLE EV TECNICA",0,IF(BL226="NO CUMPLE",0,IF(BL226="CUMPLE",('PRECIOS UNITARIOS'!$BB226*500)/BK226))))</f>
        <v>0</v>
      </c>
      <c r="BN226" s="5" t="str">
        <f>+'PRECIOS UNITARIOS'!AX226</f>
        <v/>
      </c>
      <c r="BO226" s="5" t="str">
        <f>+'EV PRECIO REFERENCIA'!BV226</f>
        <v>NO CUMPLE</v>
      </c>
      <c r="BP226" s="6">
        <f>+IF(BO226="NO OFERTADO",0,IF(BO226="NO CUMPLE EV TECNICA",0,IF(BO226="NO CUMPLE",0,IF(BO226="CUMPLE",('PRECIOS UNITARIOS'!$BB226*500)/BN226))))</f>
        <v>0</v>
      </c>
      <c r="BQ226" s="6">
        <f t="shared" si="27"/>
        <v>0</v>
      </c>
      <c r="BR226" s="6" t="s">
        <v>847</v>
      </c>
      <c r="BS226" s="6">
        <v>0</v>
      </c>
      <c r="BT226" s="6" t="s">
        <v>847</v>
      </c>
      <c r="BU226" s="6">
        <v>0</v>
      </c>
      <c r="BV226" s="6" t="s">
        <v>847</v>
      </c>
      <c r="BW226" s="154" t="s">
        <v>823</v>
      </c>
      <c r="BX226" s="3" t="s">
        <v>596</v>
      </c>
    </row>
    <row r="227" spans="1:77" ht="25.5" x14ac:dyDescent="0.2">
      <c r="A227" s="18">
        <f t="shared" si="26"/>
        <v>218</v>
      </c>
      <c r="B227" s="22" t="str">
        <f>VLOOKUP(A227,'PRECIOS UNITARIOS'!A227:B558,2,0)</f>
        <v>DM370</v>
      </c>
      <c r="C227" s="135" t="str">
        <f>VLOOKUP(A227,'PRECIOS UNITARIOS'!A227:C558,3,0)</f>
        <v>CERA PARA HUESO 2.5 G</v>
      </c>
      <c r="D227" s="18">
        <f>VLOOKUP(A227,'PRECIOS UNITARIOS'!A227:D558,4,0)</f>
        <v>1</v>
      </c>
      <c r="E227" s="23" t="str">
        <f>VLOOKUP(A227,'PRECIOS UNITARIOS'!A227:E558,5,0)</f>
        <v>UN</v>
      </c>
      <c r="F227" s="23">
        <f>VLOOKUP(A227,'PRECIOS UNITARIOS'!A227:F558,6,0)</f>
        <v>6222.8915662650606</v>
      </c>
      <c r="G227" s="23">
        <f>VLOOKUP(A227,'PRECIOS UNITARIOS'!A227:G558,7,0)</f>
        <v>24</v>
      </c>
      <c r="H227" s="23">
        <f t="shared" si="28"/>
        <v>149349.39759036145</v>
      </c>
      <c r="I227" s="5" t="str">
        <f>+'EV PRECIO REFERENCIA'!I227</f>
        <v/>
      </c>
      <c r="J227" s="5" t="str">
        <f>+'EV PRECIO REFERENCIA'!K227</f>
        <v>NO CUMPLE</v>
      </c>
      <c r="K227" s="6">
        <f>+IF(J227="NO OFERTADO",0,IF(J227="NO CUMPLE EV TECNICA",0,IF(J227="NO CUMPLE",0,IF(J227="CUMPLE",('PRECIOS UNITARIOS'!$BB227*500)/I227))))</f>
        <v>0</v>
      </c>
      <c r="L227" s="5" t="str">
        <f>+'EV PRECIO REFERENCIA'!L227</f>
        <v/>
      </c>
      <c r="M227" s="5" t="str">
        <f>+'EV PRECIO REFERENCIA'!N227</f>
        <v>NO CUMPLE</v>
      </c>
      <c r="N227" s="6">
        <f>+IF(M227="NO OFERTADO",0,IF(M227="NO CUMPLE EV TECNICA",0,IF(M227="NO CUMPLE",0,IF(M227="CUMPLE",('PRECIOS UNITARIOS'!$BB227*500)/L227))))</f>
        <v>0</v>
      </c>
      <c r="O227" s="5" t="str">
        <f>+'PRECIOS UNITARIOS'!N227</f>
        <v/>
      </c>
      <c r="P227" s="5" t="str">
        <f>+'EV PRECIO REFERENCIA'!Q227</f>
        <v>NO CUMPLE</v>
      </c>
      <c r="Q227" s="6">
        <f>+IF(P227="NO OFERTADO",0,IF(P227="NO CUMPLE EV TECNICA",0,IF(P227="NO CUMPLE",0,IF(P227="CUMPLE",('PRECIOS UNITARIOS'!$BB227*500)/O227))))</f>
        <v>0</v>
      </c>
      <c r="R227" s="5" t="str">
        <f>+'PRECIOS UNITARIOS'!P227</f>
        <v/>
      </c>
      <c r="S227" s="5" t="str">
        <f>+'EV PRECIO REFERENCIA'!T227</f>
        <v>NO CUMPLE</v>
      </c>
      <c r="T227" s="6">
        <f>+IF(S227="NO OFERTADO",0,IF(S227="NO CUMPLE EV TECNICA",0,IF(S227="NO CUMPLE",0,IF(S227="CUMPLE",('PRECIOS UNITARIOS'!$BB227*500)/R227))))</f>
        <v>0</v>
      </c>
      <c r="U227" s="6" t="str">
        <f>+'EV PRECIO REFERENCIA'!U227</f>
        <v/>
      </c>
      <c r="V227" s="5" t="str">
        <f>+'EV PRECIO REFERENCIA'!W227</f>
        <v>NO CUMPLE</v>
      </c>
      <c r="W227" s="6">
        <f>+IF(V227="NO OFERTADO",0,IF(V227="NO CUMPLE EV TECNICA",0,IF(V227="NO CUMPLE",0,IF(V227="CUMPLE",('PRECIOS UNITARIOS'!$BB227*500)/U227))))</f>
        <v>0</v>
      </c>
      <c r="X227" s="6" t="str">
        <f>+'EV PRECIO REFERENCIA'!X227</f>
        <v/>
      </c>
      <c r="Y227" s="5" t="str">
        <f>+'EV PRECIO REFERENCIA'!Z227</f>
        <v>NO CUMPLE</v>
      </c>
      <c r="Z227" s="6">
        <f>+IF(Y227="NO OFERTADO",0,IF(Y227="NO CUMPLE EV TECNICA",0,IF(Y227="NO CUMPLE",0,IF(Y227="CUMPLE",('PRECIOS UNITARIOS'!$BB227*500)/X227))))</f>
        <v>0</v>
      </c>
      <c r="AA227" s="260" t="str">
        <f>+'PRECIOS UNITARIOS'!X227</f>
        <v/>
      </c>
      <c r="AB227" s="5" t="str">
        <f>+'EV PRECIO REFERENCIA'!AF227</f>
        <v>NO CUMPLE</v>
      </c>
      <c r="AC227" s="6">
        <f>+IF(AB227="NO OFERTADO",0,IF(AB227="NO CUMPLE EV TECNICA",0,IF(AB227="NO CUMPLE",0,IF(AB227="CUMPLE",('PRECIOS UNITARIOS'!$BB227*500)/AA227))))</f>
        <v>0</v>
      </c>
      <c r="AD227" s="5" t="str">
        <f>+'PRECIOS UNITARIOS'!Z227</f>
        <v/>
      </c>
      <c r="AE227" s="5" t="str">
        <f>+'EV PRECIO REFERENCIA'!AI227</f>
        <v>NO CUMPLE</v>
      </c>
      <c r="AF227" s="6">
        <f>+IF(AE227="NO OFERTADO",0,IF(AE227="NO CUMPLE EV TECNICA",0,IF(AE227="NO CUMPLE",0,IF(AE227="CUMPLE",('PRECIOS UNITARIOS'!$BB227*500)/AD227))))</f>
        <v>0</v>
      </c>
      <c r="AG227" s="5">
        <f>+'PRECIOS UNITARIOS'!AB227</f>
        <v>7000</v>
      </c>
      <c r="AH227" s="5" t="str">
        <f>+'EV PRECIO REFERENCIA'!AL227</f>
        <v>CUMPLE</v>
      </c>
      <c r="AI227" s="6">
        <f>+IF(AH227="NO OFERTADO",0,IF(AH227="NO CUMPLE EV TECNICA",0,IF(AH227="NO CUMPLE",0,IF(AH227="CUMPLE",('PRECIOS UNITARIOS'!$BB227*500)/AG227))))</f>
        <v>455.57142857142856</v>
      </c>
      <c r="AJ227" s="5" t="str">
        <f>+'PRECIOS UNITARIOS'!AD227</f>
        <v/>
      </c>
      <c r="AK227" s="5" t="str">
        <f>+'EV PRECIO REFERENCIA'!AO227</f>
        <v>NO CUMPLE</v>
      </c>
      <c r="AL227" s="6">
        <f>+IF(AK227="NO OFERTADO",0,IF(AK227="NO CUMPLE EV TECNICA",0,IF(AK227="NO CUMPLE",0,IF(AK227="CUMPLE",('PRECIOS UNITARIOS'!$BB227*500)/AJ227))))</f>
        <v>0</v>
      </c>
      <c r="AM227" s="5" t="str">
        <f>+'PRECIOS UNITARIOS'!AF227</f>
        <v/>
      </c>
      <c r="AN227" s="5" t="str">
        <f>+'EV PRECIO REFERENCIA'!AR227</f>
        <v>NO CUMPLE</v>
      </c>
      <c r="AO227" s="6">
        <f>+IF(AN227="NO OFERTADO",0,IF(AN227="NO CUMPLE EV TECNICA",0,IF(AN227="NO CUMPLE",0,IF(AN227="CUMPLE",('PRECIOS UNITARIOS'!$BB227*500)/AM227))))</f>
        <v>0</v>
      </c>
      <c r="AP227" s="5" t="str">
        <f>+'PRECIOS UNITARIOS'!AH227</f>
        <v/>
      </c>
      <c r="AQ227" s="5" t="str">
        <f>+'EV PRECIO REFERENCIA'!AU227</f>
        <v>NO CUMPLE</v>
      </c>
      <c r="AR227" s="6">
        <f>+IF(AQ227="NO OFERTADO",0,IF(AQ227="NO CUMPLE EV TECNICA",0,IF(AQ227="NO CUMPLE",0,IF(AQ227="CUMPLE",('PRECIOS UNITARIOS'!$BB227*500)/AP227))))</f>
        <v>0</v>
      </c>
      <c r="AS227" s="5" t="str">
        <f>+'PRECIOS UNITARIOS'!AJ227</f>
        <v/>
      </c>
      <c r="AT227" s="5" t="str">
        <f>+'EV PRECIO REFERENCIA'!AX227</f>
        <v>NO CUMPLE</v>
      </c>
      <c r="AU227" s="6">
        <f>+IF(AT227="NO OFERTADO",0,IF(AT227="NO CUMPLE EV TECNICA",0,IF(AT227="NO CUMPLE",0,IF(AT227="CUMPLE",('PRECIOS UNITARIOS'!$BB227*500)/AS227))))</f>
        <v>0</v>
      </c>
      <c r="AV227" s="5" t="str">
        <f>+'EV PRECIO REFERENCIA'!AY227</f>
        <v/>
      </c>
      <c r="AW227" s="5" t="str">
        <f>+'EV PRECIO REFERENCIA'!BA227</f>
        <v>NO CUMPLE</v>
      </c>
      <c r="AX227" s="6">
        <f>+IF(AW227="NO OFERTADO",0,IF(AW227="NO CUMPLE EV TECNICA",0,IF(AW227="NO CUMPLE",0,IF(AW227="CUMPLE",('PRECIOS UNITARIOS'!$BB227*500)/AV227))))</f>
        <v>0</v>
      </c>
      <c r="AY227" s="5">
        <f>+'EV PRECIO REFERENCIA'!BB227</f>
        <v>6378</v>
      </c>
      <c r="AZ227" s="5" t="str">
        <f>+'EV PRECIO REFERENCIA'!BD227</f>
        <v>CUMPLE</v>
      </c>
      <c r="BA227" s="6">
        <f>+IF(AZ227="NO OFERTADO",0,IF(AZ227="NO CUMPLE EV TECNICA",0,IF(AZ227="NO CUMPLE",0,IF(AZ227="CUMPLE",('PRECIOS UNITARIOS'!$BB227*500)/AY227))))</f>
        <v>500</v>
      </c>
      <c r="BB227" s="5" t="str">
        <f>+'PRECIOS UNITARIOS'!AP227</f>
        <v/>
      </c>
      <c r="BC227" s="5" t="str">
        <f>+'EV PRECIO REFERENCIA'!BG227</f>
        <v>NO CUMPLE</v>
      </c>
      <c r="BD227" s="6">
        <f>+IF(BC227="NO OFERTADO",0,IF(BC227="NO CUMPLE EV TECNICA",0,IF(BC227="NO CUMPLE",0,IF(BC227="CUMPLE",('PRECIOS UNITARIOS'!$BB227*500)/BB227))))</f>
        <v>0</v>
      </c>
      <c r="BE227" s="5" t="str">
        <f>+'PRECIOS UNITARIOS'!AR227</f>
        <v/>
      </c>
      <c r="BF227" s="5" t="str">
        <f>+'EV PRECIO REFERENCIA'!BJ227</f>
        <v>NO CUMPLE</v>
      </c>
      <c r="BG227" s="6">
        <f>+IF(BF227="NO OFERTADO",0,IF(BF227="NO CUMPLE EV TECNICA",0,IF(BF227="NO CUMPLE",0,IF(BF227="CUMPLE",('PRECIOS UNITARIOS'!$BB227*500)/BE227))))</f>
        <v>0</v>
      </c>
      <c r="BH227" s="5" t="str">
        <f>+'EV PRECIO REFERENCIA'!BK227</f>
        <v/>
      </c>
      <c r="BI227" s="5" t="str">
        <f>+'EV PRECIO REFERENCIA'!BM227</f>
        <v>NO CUMPLE</v>
      </c>
      <c r="BJ227" s="6">
        <f>+IF(BI227="NO OFERTADO",0,IF(BI227="NO CUMPLE EV TECNICA",0,IF(BI227="NO CUMPLE",0,IF(BI227="CUMPLE",('PRECIOS UNITARIOS'!$BB227*500)/BH227))))</f>
        <v>0</v>
      </c>
      <c r="BK227" s="5" t="str">
        <f>+'EV PRECIO REFERENCIA'!BQ227</f>
        <v/>
      </c>
      <c r="BL227" s="5" t="str">
        <f>+'EV PRECIO REFERENCIA'!BS227</f>
        <v>NO CUMPLE</v>
      </c>
      <c r="BM227" s="6">
        <f>+IF(BL227="NO OFERTADO",0,IF(BL227="NO CUMPLE EV TECNICA",0,IF(BL227="NO CUMPLE",0,IF(BL227="CUMPLE",('PRECIOS UNITARIOS'!$BB227*500)/BK227))))</f>
        <v>0</v>
      </c>
      <c r="BN227" s="5">
        <f>+'PRECIOS UNITARIOS'!AX227</f>
        <v>6622</v>
      </c>
      <c r="BO227" s="5" t="str">
        <f>+'EV PRECIO REFERENCIA'!BV227</f>
        <v>CUMPLE</v>
      </c>
      <c r="BP227" s="6">
        <f>+IF(BO227="NO OFERTADO",0,IF(BO227="NO CUMPLE EV TECNICA",0,IF(BO227="NO CUMPLE",0,IF(BO227="CUMPLE",('PRECIOS UNITARIOS'!$BB227*500)/BN227))))</f>
        <v>481.57656297191181</v>
      </c>
      <c r="BQ227" s="6">
        <f t="shared" si="27"/>
        <v>500</v>
      </c>
      <c r="BR227" s="6" t="s">
        <v>726</v>
      </c>
      <c r="BS227" s="6">
        <f>MAX($K227,$N227,$Q227,$T227,$AF227,$AI227,$AL227,$AO227,$AU227,$BD227,$BG227,$BP227,$AC227,$Z227,$W227,$BM227,)</f>
        <v>481.57656297191181</v>
      </c>
      <c r="BT227" s="6" t="s">
        <v>742</v>
      </c>
      <c r="BU227" s="6">
        <f>MAX($K227,$N227,$Q227,$T227,$AF227,$AI227,$AL227,$AO227,$AU227,$BD227,$BG227,$AC227,$Z227,$W227,$BM227,)</f>
        <v>455.57142857142856</v>
      </c>
      <c r="BV227" s="6" t="s">
        <v>737</v>
      </c>
      <c r="BW227" s="154" t="str">
        <f>+BR227</f>
        <v>COMPANY MEDIQBOY OC S.A.S</v>
      </c>
      <c r="BX227" s="3" t="e">
        <v>#N/A</v>
      </c>
    </row>
    <row r="228" spans="1:77" ht="25.5" x14ac:dyDescent="0.2">
      <c r="A228" s="18">
        <f t="shared" si="26"/>
        <v>219</v>
      </c>
      <c r="B228" s="22" t="str">
        <f>VLOOKUP(A228,'PRECIOS UNITARIOS'!A228:B559,2,0)</f>
        <v>DM1717</v>
      </c>
      <c r="C228" s="135" t="str">
        <f>VLOOKUP(A228,'PRECIOS UNITARIOS'!A228:C559,3,0)</f>
        <v>CINTA METRICA PARA OBSTETRICIA (ALTURA UTERINA)</v>
      </c>
      <c r="D228" s="18">
        <f>VLOOKUP(A228,'PRECIOS UNITARIOS'!A228:D559,4,0)</f>
        <v>1</v>
      </c>
      <c r="E228" s="23" t="str">
        <f>VLOOKUP(A228,'PRECIOS UNITARIOS'!A228:E559,5,0)</f>
        <v>UN</v>
      </c>
      <c r="F228" s="23">
        <f>VLOOKUP(A228,'PRECIOS UNITARIOS'!A228:F559,6,0)</f>
        <v>3820.9091199999998</v>
      </c>
      <c r="G228" s="23">
        <f>VLOOKUP(A228,'PRECIOS UNITARIOS'!A228:G559,7,0)</f>
        <v>1</v>
      </c>
      <c r="H228" s="23">
        <f t="shared" si="28"/>
        <v>3820.9091199999998</v>
      </c>
      <c r="I228" s="5" t="str">
        <f>+'EV PRECIO REFERENCIA'!I228</f>
        <v/>
      </c>
      <c r="J228" s="5" t="str">
        <f>+'EV PRECIO REFERENCIA'!K228</f>
        <v>NO CUMPLE</v>
      </c>
      <c r="K228" s="6">
        <f>+IF(J228="NO OFERTADO",0,IF(J228="NO CUMPLE EV TECNICA",0,IF(J228="NO CUMPLE",0,IF(J228="CUMPLE",('PRECIOS UNITARIOS'!$BB228*500)/I228))))</f>
        <v>0</v>
      </c>
      <c r="L228" s="5" t="str">
        <f>+'EV PRECIO REFERENCIA'!L228</f>
        <v/>
      </c>
      <c r="M228" s="5" t="str">
        <f>+'EV PRECIO REFERENCIA'!N228</f>
        <v>NO CUMPLE</v>
      </c>
      <c r="N228" s="6">
        <f>+IF(M228="NO OFERTADO",0,IF(M228="NO CUMPLE EV TECNICA",0,IF(M228="NO CUMPLE",0,IF(M228="CUMPLE",('PRECIOS UNITARIOS'!$BB228*500)/L228))))</f>
        <v>0</v>
      </c>
      <c r="O228" s="5" t="str">
        <f>+'PRECIOS UNITARIOS'!N228</f>
        <v/>
      </c>
      <c r="P228" s="5" t="str">
        <f>+'EV PRECIO REFERENCIA'!Q228</f>
        <v>NO CUMPLE</v>
      </c>
      <c r="Q228" s="6">
        <f>+IF(P228="NO OFERTADO",0,IF(P228="NO CUMPLE EV TECNICA",0,IF(P228="NO CUMPLE",0,IF(P228="CUMPLE",('PRECIOS UNITARIOS'!$BB228*500)/O228))))</f>
        <v>0</v>
      </c>
      <c r="R228" s="5" t="str">
        <f>+'PRECIOS UNITARIOS'!P228</f>
        <v/>
      </c>
      <c r="S228" s="5" t="str">
        <f>+'EV PRECIO REFERENCIA'!T228</f>
        <v>NO CUMPLE</v>
      </c>
      <c r="T228" s="6">
        <f>+IF(S228="NO OFERTADO",0,IF(S228="NO CUMPLE EV TECNICA",0,IF(S228="NO CUMPLE",0,IF(S228="CUMPLE",('PRECIOS UNITARIOS'!$BB228*500)/R228))))</f>
        <v>0</v>
      </c>
      <c r="U228" s="6" t="str">
        <f>+'EV PRECIO REFERENCIA'!U228</f>
        <v/>
      </c>
      <c r="V228" s="5" t="str">
        <f>+'EV PRECIO REFERENCIA'!W228</f>
        <v>NO CUMPLE</v>
      </c>
      <c r="W228" s="6">
        <f>+IF(V228="NO OFERTADO",0,IF(V228="NO CUMPLE EV TECNICA",0,IF(V228="NO CUMPLE",0,IF(V228="CUMPLE",('PRECIOS UNITARIOS'!$BB228*500)/U228))))</f>
        <v>0</v>
      </c>
      <c r="X228" s="6" t="str">
        <f>+'EV PRECIO REFERENCIA'!X228</f>
        <v/>
      </c>
      <c r="Y228" s="5" t="str">
        <f>+'EV PRECIO REFERENCIA'!Z228</f>
        <v>NO CUMPLE</v>
      </c>
      <c r="Z228" s="6">
        <f>+IF(Y228="NO OFERTADO",0,IF(Y228="NO CUMPLE EV TECNICA",0,IF(Y228="NO CUMPLE",0,IF(Y228="CUMPLE",('PRECIOS UNITARIOS'!$BB228*500)/X228))))</f>
        <v>0</v>
      </c>
      <c r="AA228" s="260" t="str">
        <f>+'PRECIOS UNITARIOS'!X228</f>
        <v/>
      </c>
      <c r="AB228" s="5" t="str">
        <f>+'EV PRECIO REFERENCIA'!AF228</f>
        <v>NO CUMPLE</v>
      </c>
      <c r="AC228" s="6">
        <f>+IF(AB228="NO OFERTADO",0,IF(AB228="NO CUMPLE EV TECNICA",0,IF(AB228="NO CUMPLE",0,IF(AB228="CUMPLE",('PRECIOS UNITARIOS'!$BB228*500)/AA228))))</f>
        <v>0</v>
      </c>
      <c r="AD228" s="5" t="str">
        <f>+'PRECIOS UNITARIOS'!Z228</f>
        <v/>
      </c>
      <c r="AE228" s="5" t="str">
        <f>+'EV PRECIO REFERENCIA'!AI228</f>
        <v>NO CUMPLE</v>
      </c>
      <c r="AF228" s="6">
        <f>+IF(AE228="NO OFERTADO",0,IF(AE228="NO CUMPLE EV TECNICA",0,IF(AE228="NO CUMPLE",0,IF(AE228="CUMPLE",('PRECIOS UNITARIOS'!$BB228*500)/AD228))))</f>
        <v>0</v>
      </c>
      <c r="AG228" s="5" t="str">
        <f>+'PRECIOS UNITARIOS'!AB228</f>
        <v/>
      </c>
      <c r="AH228" s="5" t="str">
        <f>+'EV PRECIO REFERENCIA'!AL228</f>
        <v>NO CUMPLE</v>
      </c>
      <c r="AI228" s="6">
        <f>+IF(AH228="NO OFERTADO",0,IF(AH228="NO CUMPLE EV TECNICA",0,IF(AH228="NO CUMPLE",0,IF(AH228="CUMPLE",('PRECIOS UNITARIOS'!$BB228*500)/AG228))))</f>
        <v>0</v>
      </c>
      <c r="AJ228" s="5" t="str">
        <f>+'PRECIOS UNITARIOS'!AD228</f>
        <v/>
      </c>
      <c r="AK228" s="5" t="str">
        <f>+'EV PRECIO REFERENCIA'!AO228</f>
        <v>NO CUMPLE</v>
      </c>
      <c r="AL228" s="6">
        <f>+IF(AK228="NO OFERTADO",0,IF(AK228="NO CUMPLE EV TECNICA",0,IF(AK228="NO CUMPLE",0,IF(AK228="CUMPLE",('PRECIOS UNITARIOS'!$BB228*500)/AJ228))))</f>
        <v>0</v>
      </c>
      <c r="AM228" s="5" t="str">
        <f>+'PRECIOS UNITARIOS'!AF228</f>
        <v/>
      </c>
      <c r="AN228" s="5" t="str">
        <f>+'EV PRECIO REFERENCIA'!AR228</f>
        <v>NO CUMPLE</v>
      </c>
      <c r="AO228" s="6">
        <f>+IF(AN228="NO OFERTADO",0,IF(AN228="NO CUMPLE EV TECNICA",0,IF(AN228="NO CUMPLE",0,IF(AN228="CUMPLE",('PRECIOS UNITARIOS'!$BB228*500)/AM228))))</f>
        <v>0</v>
      </c>
      <c r="AP228" s="5" t="str">
        <f>+'PRECIOS UNITARIOS'!AH228</f>
        <v/>
      </c>
      <c r="AQ228" s="5" t="str">
        <f>+'EV PRECIO REFERENCIA'!AU228</f>
        <v>NO CUMPLE</v>
      </c>
      <c r="AR228" s="6">
        <f>+IF(AQ228="NO OFERTADO",0,IF(AQ228="NO CUMPLE EV TECNICA",0,IF(AQ228="NO CUMPLE",0,IF(AQ228="CUMPLE",('PRECIOS UNITARIOS'!$BB228*500)/AP228))))</f>
        <v>0</v>
      </c>
      <c r="AS228" s="5" t="str">
        <f>+'PRECIOS UNITARIOS'!AJ228</f>
        <v/>
      </c>
      <c r="AT228" s="5" t="str">
        <f>+'EV PRECIO REFERENCIA'!AX228</f>
        <v>NO CUMPLE</v>
      </c>
      <c r="AU228" s="6">
        <f>+IF(AT228="NO OFERTADO",0,IF(AT228="NO CUMPLE EV TECNICA",0,IF(AT228="NO CUMPLE",0,IF(AT228="CUMPLE",('PRECIOS UNITARIOS'!$BB228*500)/AS228))))</f>
        <v>0</v>
      </c>
      <c r="AV228" s="5" t="str">
        <f>+'EV PRECIO REFERENCIA'!AY228</f>
        <v/>
      </c>
      <c r="AW228" s="5" t="str">
        <f>+'EV PRECIO REFERENCIA'!BA228</f>
        <v>NO CUMPLE</v>
      </c>
      <c r="AX228" s="6">
        <f>+IF(AW228="NO OFERTADO",0,IF(AW228="NO CUMPLE EV TECNICA",0,IF(AW228="NO CUMPLE",0,IF(AW228="CUMPLE",('PRECIOS UNITARIOS'!$BB228*500)/AV228))))</f>
        <v>0</v>
      </c>
      <c r="AY228" s="5" t="str">
        <f>+'EV PRECIO REFERENCIA'!BB228</f>
        <v/>
      </c>
      <c r="AZ228" s="5" t="str">
        <f>+'EV PRECIO REFERENCIA'!BD228</f>
        <v>NO CUMPLE</v>
      </c>
      <c r="BA228" s="6">
        <f>+IF(AZ228="NO OFERTADO",0,IF(AZ228="NO CUMPLE EV TECNICA",0,IF(AZ228="NO CUMPLE",0,IF(AZ228="CUMPLE",('PRECIOS UNITARIOS'!$BB228*500)/AY228))))</f>
        <v>0</v>
      </c>
      <c r="BB228" s="5" t="str">
        <f>+'PRECIOS UNITARIOS'!AP228</f>
        <v/>
      </c>
      <c r="BC228" s="5" t="str">
        <f>+'EV PRECIO REFERENCIA'!BG228</f>
        <v>NO CUMPLE</v>
      </c>
      <c r="BD228" s="6">
        <f>+IF(BC228="NO OFERTADO",0,IF(BC228="NO CUMPLE EV TECNICA",0,IF(BC228="NO CUMPLE",0,IF(BC228="CUMPLE",('PRECIOS UNITARIOS'!$BB228*500)/BB228))))</f>
        <v>0</v>
      </c>
      <c r="BE228" s="5" t="str">
        <f>+'PRECIOS UNITARIOS'!AR228</f>
        <v/>
      </c>
      <c r="BF228" s="5" t="str">
        <f>+'EV PRECIO REFERENCIA'!BJ228</f>
        <v>NO CUMPLE</v>
      </c>
      <c r="BG228" s="6">
        <f>+IF(BF228="NO OFERTADO",0,IF(BF228="NO CUMPLE EV TECNICA",0,IF(BF228="NO CUMPLE",0,IF(BF228="CUMPLE",('PRECIOS UNITARIOS'!$BB228*500)/BE228))))</f>
        <v>0</v>
      </c>
      <c r="BH228" s="5" t="str">
        <f>+'EV PRECIO REFERENCIA'!BK228</f>
        <v/>
      </c>
      <c r="BI228" s="5" t="str">
        <f>+'EV PRECIO REFERENCIA'!BM228</f>
        <v>NO CUMPLE</v>
      </c>
      <c r="BJ228" s="6">
        <f>+IF(BI228="NO OFERTADO",0,IF(BI228="NO CUMPLE EV TECNICA",0,IF(BI228="NO CUMPLE",0,IF(BI228="CUMPLE",('PRECIOS UNITARIOS'!$BB228*500)/BH228))))</f>
        <v>0</v>
      </c>
      <c r="BK228" s="5" t="str">
        <f>+'EV PRECIO REFERENCIA'!BQ228</f>
        <v/>
      </c>
      <c r="BL228" s="5" t="str">
        <f>+'EV PRECIO REFERENCIA'!BS228</f>
        <v>NO CUMPLE</v>
      </c>
      <c r="BM228" s="6">
        <f>+IF(BL228="NO OFERTADO",0,IF(BL228="NO CUMPLE EV TECNICA",0,IF(BL228="NO CUMPLE",0,IF(BL228="CUMPLE",('PRECIOS UNITARIOS'!$BB228*500)/BK228))))</f>
        <v>0</v>
      </c>
      <c r="BN228" s="5" t="str">
        <f>+'PRECIOS UNITARIOS'!AX228</f>
        <v/>
      </c>
      <c r="BO228" s="5" t="str">
        <f>+'EV PRECIO REFERENCIA'!BV228</f>
        <v>NO CUMPLE</v>
      </c>
      <c r="BP228" s="6">
        <f>+IF(BO228="NO OFERTADO",0,IF(BO228="NO CUMPLE EV TECNICA",0,IF(BO228="NO CUMPLE",0,IF(BO228="CUMPLE",('PRECIOS UNITARIOS'!$BB228*500)/BN228))))</f>
        <v>0</v>
      </c>
      <c r="BQ228" s="6">
        <f t="shared" si="27"/>
        <v>0</v>
      </c>
      <c r="BR228" s="6" t="s">
        <v>1014</v>
      </c>
      <c r="BS228" s="6">
        <v>0</v>
      </c>
      <c r="BT228" s="6" t="s">
        <v>1014</v>
      </c>
      <c r="BU228" s="6">
        <v>0</v>
      </c>
      <c r="BV228" s="6" t="s">
        <v>1014</v>
      </c>
      <c r="BW228" s="6" t="s">
        <v>1014</v>
      </c>
      <c r="BX228" s="3" t="s">
        <v>598</v>
      </c>
    </row>
    <row r="229" spans="1:77" ht="25.5" x14ac:dyDescent="0.2">
      <c r="A229" s="18">
        <f t="shared" si="26"/>
        <v>220</v>
      </c>
      <c r="B229" s="22" t="str">
        <f>VLOOKUP(A229,'PRECIOS UNITARIOS'!A229:B560,2,0)</f>
        <v>DM375</v>
      </c>
      <c r="C229" s="135" t="str">
        <f>VLOOKUP(A229,'PRECIOS UNITARIOS'!A229:C560,3,0)</f>
        <v>CINTA UMBILICAL DE ALGODON DOS TIRAS 0.30 X 45CM</v>
      </c>
      <c r="D229" s="18">
        <f>VLOOKUP(A229,'PRECIOS UNITARIOS'!A229:D560,4,0)</f>
        <v>1</v>
      </c>
      <c r="E229" s="23" t="str">
        <f>VLOOKUP(A229,'PRECIOS UNITARIOS'!A229:E560,5,0)</f>
        <v>UN</v>
      </c>
      <c r="F229" s="23">
        <f>VLOOKUP(A229,'PRECIOS UNITARIOS'!A229:F560,6,0)</f>
        <v>12711</v>
      </c>
      <c r="G229" s="23">
        <f>VLOOKUP(A229,'PRECIOS UNITARIOS'!A229:G560,7,0)</f>
        <v>9</v>
      </c>
      <c r="H229" s="23">
        <f t="shared" si="28"/>
        <v>114399</v>
      </c>
      <c r="I229" s="5" t="str">
        <f>+'EV PRECIO REFERENCIA'!I229</f>
        <v/>
      </c>
      <c r="J229" s="5" t="str">
        <f>+'EV PRECIO REFERENCIA'!K229</f>
        <v>NO CUMPLE</v>
      </c>
      <c r="K229" s="6">
        <f>+IF(J229="NO OFERTADO",0,IF(J229="NO CUMPLE EV TECNICA",0,IF(J229="NO CUMPLE",0,IF(J229="CUMPLE",('PRECIOS UNITARIOS'!$BB229*500)/I229))))</f>
        <v>0</v>
      </c>
      <c r="L229" s="5" t="str">
        <f>+'EV PRECIO REFERENCIA'!L229</f>
        <v/>
      </c>
      <c r="M229" s="5" t="str">
        <f>+'EV PRECIO REFERENCIA'!N229</f>
        <v>NO CUMPLE</v>
      </c>
      <c r="N229" s="6">
        <f>+IF(M229="NO OFERTADO",0,IF(M229="NO CUMPLE EV TECNICA",0,IF(M229="NO CUMPLE",0,IF(M229="CUMPLE",('PRECIOS UNITARIOS'!$BB229*500)/L229))))</f>
        <v>0</v>
      </c>
      <c r="O229" s="5" t="str">
        <f>+'PRECIOS UNITARIOS'!N229</f>
        <v/>
      </c>
      <c r="P229" s="5" t="str">
        <f>+'EV PRECIO REFERENCIA'!Q229</f>
        <v>NO CUMPLE</v>
      </c>
      <c r="Q229" s="6">
        <f>+IF(P229="NO OFERTADO",0,IF(P229="NO CUMPLE EV TECNICA",0,IF(P229="NO CUMPLE",0,IF(P229="CUMPLE",('PRECIOS UNITARIOS'!$BB229*500)/O229))))</f>
        <v>0</v>
      </c>
      <c r="R229" s="5" t="str">
        <f>+'PRECIOS UNITARIOS'!P229</f>
        <v/>
      </c>
      <c r="S229" s="5" t="str">
        <f>+'EV PRECIO REFERENCIA'!T229</f>
        <v>NO CUMPLE</v>
      </c>
      <c r="T229" s="6">
        <f>+IF(S229="NO OFERTADO",0,IF(S229="NO CUMPLE EV TECNICA",0,IF(S229="NO CUMPLE",0,IF(S229="CUMPLE",('PRECIOS UNITARIOS'!$BB229*500)/R229))))</f>
        <v>0</v>
      </c>
      <c r="U229" s="6" t="str">
        <f>+'EV PRECIO REFERENCIA'!U229</f>
        <v/>
      </c>
      <c r="V229" s="5" t="str">
        <f>+'EV PRECIO REFERENCIA'!W229</f>
        <v>NO CUMPLE</v>
      </c>
      <c r="W229" s="6">
        <f>+IF(V229="NO OFERTADO",0,IF(V229="NO CUMPLE EV TECNICA",0,IF(V229="NO CUMPLE",0,IF(V229="CUMPLE",('PRECIOS UNITARIOS'!$BB229*500)/U229))))</f>
        <v>0</v>
      </c>
      <c r="X229" s="6" t="str">
        <f>+'EV PRECIO REFERENCIA'!X229</f>
        <v/>
      </c>
      <c r="Y229" s="5" t="str">
        <f>+'EV PRECIO REFERENCIA'!Z229</f>
        <v>NO CUMPLE</v>
      </c>
      <c r="Z229" s="6">
        <f>+IF(Y229="NO OFERTADO",0,IF(Y229="NO CUMPLE EV TECNICA",0,IF(Y229="NO CUMPLE",0,IF(Y229="CUMPLE",('PRECIOS UNITARIOS'!$BB229*500)/X229))))</f>
        <v>0</v>
      </c>
      <c r="AA229" s="260" t="str">
        <f>+'PRECIOS UNITARIOS'!X229</f>
        <v/>
      </c>
      <c r="AB229" s="5" t="str">
        <f>+'EV PRECIO REFERENCIA'!AF229</f>
        <v>NO CUMPLE</v>
      </c>
      <c r="AC229" s="6">
        <f>+IF(AB229="NO OFERTADO",0,IF(AB229="NO CUMPLE EV TECNICA",0,IF(AB229="NO CUMPLE",0,IF(AB229="CUMPLE",('PRECIOS UNITARIOS'!$BB229*500)/AA229))))</f>
        <v>0</v>
      </c>
      <c r="AD229" s="5" t="str">
        <f>+'PRECIOS UNITARIOS'!Z229</f>
        <v/>
      </c>
      <c r="AE229" s="5" t="str">
        <f>+'EV PRECIO REFERENCIA'!AI229</f>
        <v>NO CUMPLE</v>
      </c>
      <c r="AF229" s="6">
        <f>+IF(AE229="NO OFERTADO",0,IF(AE229="NO CUMPLE EV TECNICA",0,IF(AE229="NO CUMPLE",0,IF(AE229="CUMPLE",('PRECIOS UNITARIOS'!$BB229*500)/AD229))))</f>
        <v>0</v>
      </c>
      <c r="AG229" s="5" t="str">
        <f>+'PRECIOS UNITARIOS'!AB229</f>
        <v/>
      </c>
      <c r="AH229" s="5" t="str">
        <f>+'EV PRECIO REFERENCIA'!AL229</f>
        <v>NO CUMPLE</v>
      </c>
      <c r="AI229" s="6">
        <f>+IF(AH229="NO OFERTADO",0,IF(AH229="NO CUMPLE EV TECNICA",0,IF(AH229="NO CUMPLE",0,IF(AH229="CUMPLE",('PRECIOS UNITARIOS'!$BB229*500)/AG229))))</f>
        <v>0</v>
      </c>
      <c r="AJ229" s="5" t="str">
        <f>+'PRECIOS UNITARIOS'!AD229</f>
        <v/>
      </c>
      <c r="AK229" s="5" t="str">
        <f>+'EV PRECIO REFERENCIA'!AO229</f>
        <v>NO CUMPLE</v>
      </c>
      <c r="AL229" s="6">
        <f>+IF(AK229="NO OFERTADO",0,IF(AK229="NO CUMPLE EV TECNICA",0,IF(AK229="NO CUMPLE",0,IF(AK229="CUMPLE",('PRECIOS UNITARIOS'!$BB229*500)/AJ229))))</f>
        <v>0</v>
      </c>
      <c r="AM229" s="5" t="str">
        <f>+'PRECIOS UNITARIOS'!AF229</f>
        <v/>
      </c>
      <c r="AN229" s="5" t="str">
        <f>+'EV PRECIO REFERENCIA'!AR229</f>
        <v>NO CUMPLE</v>
      </c>
      <c r="AO229" s="6">
        <f>+IF(AN229="NO OFERTADO",0,IF(AN229="NO CUMPLE EV TECNICA",0,IF(AN229="NO CUMPLE",0,IF(AN229="CUMPLE",('PRECIOS UNITARIOS'!$BB229*500)/AM229))))</f>
        <v>0</v>
      </c>
      <c r="AP229" s="5" t="str">
        <f>+'PRECIOS UNITARIOS'!AH229</f>
        <v/>
      </c>
      <c r="AQ229" s="5" t="str">
        <f>+'EV PRECIO REFERENCIA'!AU229</f>
        <v>NO CUMPLE</v>
      </c>
      <c r="AR229" s="6">
        <f>+IF(AQ229="NO OFERTADO",0,IF(AQ229="NO CUMPLE EV TECNICA",0,IF(AQ229="NO CUMPLE",0,IF(AQ229="CUMPLE",('PRECIOS UNITARIOS'!$BB229*500)/AP229))))</f>
        <v>0</v>
      </c>
      <c r="AS229" s="5" t="str">
        <f>+'PRECIOS UNITARIOS'!AJ229</f>
        <v/>
      </c>
      <c r="AT229" s="5" t="str">
        <f>+'EV PRECIO REFERENCIA'!AX229</f>
        <v>NO CUMPLE</v>
      </c>
      <c r="AU229" s="6">
        <f>+IF(AT229="NO OFERTADO",0,IF(AT229="NO CUMPLE EV TECNICA",0,IF(AT229="NO CUMPLE",0,IF(AT229="CUMPLE",('PRECIOS UNITARIOS'!$BB229*500)/AS229))))</f>
        <v>0</v>
      </c>
      <c r="AV229" s="5" t="str">
        <f>+'EV PRECIO REFERENCIA'!AY229</f>
        <v/>
      </c>
      <c r="AW229" s="5" t="str">
        <f>+'EV PRECIO REFERENCIA'!BA229</f>
        <v>NO CUMPLE</v>
      </c>
      <c r="AX229" s="6">
        <f>+IF(AW229="NO OFERTADO",0,IF(AW229="NO CUMPLE EV TECNICA",0,IF(AW229="NO CUMPLE",0,IF(AW229="CUMPLE",('PRECIOS UNITARIOS'!$BB229*500)/AV229))))</f>
        <v>0</v>
      </c>
      <c r="AY229" s="5" t="str">
        <f>+'EV PRECIO REFERENCIA'!BB229</f>
        <v/>
      </c>
      <c r="AZ229" s="5" t="str">
        <f>+'EV PRECIO REFERENCIA'!BD229</f>
        <v>NO CUMPLE</v>
      </c>
      <c r="BA229" s="6">
        <f>+IF(AZ229="NO OFERTADO",0,IF(AZ229="NO CUMPLE EV TECNICA",0,IF(AZ229="NO CUMPLE",0,IF(AZ229="CUMPLE",('PRECIOS UNITARIOS'!$BB229*500)/AY229))))</f>
        <v>0</v>
      </c>
      <c r="BB229" s="5">
        <f>+'PRECIOS UNITARIOS'!AP229</f>
        <v>12262</v>
      </c>
      <c r="BC229" s="5" t="str">
        <f>+'EV PRECIO REFERENCIA'!BG229</f>
        <v>CUMPLE</v>
      </c>
      <c r="BD229" s="6">
        <f>+IF(BC229="NO OFERTADO",0,IF(BC229="NO CUMPLE EV TECNICA",0,IF(BC229="NO CUMPLE",0,IF(BC229="CUMPLE",('PRECIOS UNITARIOS'!$BB229*500)/BB229))))</f>
        <v>500</v>
      </c>
      <c r="BE229" s="5" t="str">
        <f>+'PRECIOS UNITARIOS'!AR229</f>
        <v/>
      </c>
      <c r="BF229" s="5" t="str">
        <f>+'EV PRECIO REFERENCIA'!BJ229</f>
        <v>NO CUMPLE</v>
      </c>
      <c r="BG229" s="6">
        <f>+IF(BF229="NO OFERTADO",0,IF(BF229="NO CUMPLE EV TECNICA",0,IF(BF229="NO CUMPLE",0,IF(BF229="CUMPLE",('PRECIOS UNITARIOS'!$BB229*500)/BE229))))</f>
        <v>0</v>
      </c>
      <c r="BH229" s="5" t="str">
        <f>+'EV PRECIO REFERENCIA'!BK229</f>
        <v/>
      </c>
      <c r="BI229" s="5" t="str">
        <f>+'EV PRECIO REFERENCIA'!BM229</f>
        <v>NO CUMPLE</v>
      </c>
      <c r="BJ229" s="6">
        <f>+IF(BI229="NO OFERTADO",0,IF(BI229="NO CUMPLE EV TECNICA",0,IF(BI229="NO CUMPLE",0,IF(BI229="CUMPLE",('PRECIOS UNITARIOS'!$BB229*500)/BH229))))</f>
        <v>0</v>
      </c>
      <c r="BK229" s="5" t="str">
        <f>+'EV PRECIO REFERENCIA'!BQ229</f>
        <v/>
      </c>
      <c r="BL229" s="5" t="str">
        <f>+'EV PRECIO REFERENCIA'!BS229</f>
        <v>NO CUMPLE</v>
      </c>
      <c r="BM229" s="6">
        <f>+IF(BL229="NO OFERTADO",0,IF(BL229="NO CUMPLE EV TECNICA",0,IF(BL229="NO CUMPLE",0,IF(BL229="CUMPLE",('PRECIOS UNITARIOS'!$BB229*500)/BK229))))</f>
        <v>0</v>
      </c>
      <c r="BN229" s="5" t="str">
        <f>+'PRECIOS UNITARIOS'!AX229</f>
        <v/>
      </c>
      <c r="BO229" s="5" t="str">
        <f>+'EV PRECIO REFERENCIA'!BV229</f>
        <v>NO CUMPLE</v>
      </c>
      <c r="BP229" s="6">
        <f>+IF(BO229="NO OFERTADO",0,IF(BO229="NO CUMPLE EV TECNICA",0,IF(BO229="NO CUMPLE",0,IF(BO229="CUMPLE",('PRECIOS UNITARIOS'!$BB229*500)/BN229))))</f>
        <v>0</v>
      </c>
      <c r="BQ229" s="6">
        <f t="shared" si="27"/>
        <v>500</v>
      </c>
      <c r="BR229" s="6" t="s">
        <v>727</v>
      </c>
      <c r="BS229" s="6">
        <f>MAX($K229,$N229,$Q229,$T229,$AF229,$AI229,$AL229,$AO229,$AU229,$BG229,$BP229,$AC229,$Z229,$W229,$BA229,$BM229,)</f>
        <v>0</v>
      </c>
      <c r="BT229" s="6" t="s">
        <v>1025</v>
      </c>
      <c r="BU229" s="6">
        <v>0</v>
      </c>
      <c r="BV229" s="6" t="s">
        <v>1023</v>
      </c>
      <c r="BW229" s="154" t="s">
        <v>727</v>
      </c>
      <c r="BX229" s="3" t="e">
        <v>#N/A</v>
      </c>
    </row>
    <row r="230" spans="1:77" ht="38.25" x14ac:dyDescent="0.2">
      <c r="A230" s="18">
        <f t="shared" si="26"/>
        <v>221</v>
      </c>
      <c r="B230" s="22" t="str">
        <f>VLOOKUP(A230,'PRECIOS UNITARIOS'!A230:B561,2,0)</f>
        <v>DM2410</v>
      </c>
      <c r="C230" s="135" t="str">
        <f>VLOOKUP(A230,'PRECIOS UNITARIOS'!A230:C561,3,0)</f>
        <v>COTONOIDE 1X3 PULGADAS (25X76MM) SOBRE X10 MAS O MENOS 3 MM POR CADA LADO</v>
      </c>
      <c r="D230" s="18">
        <f>VLOOKUP(A230,'PRECIOS UNITARIOS'!A230:D561,4,0)</f>
        <v>1</v>
      </c>
      <c r="E230" s="23" t="str">
        <f>VLOOKUP(A230,'PRECIOS UNITARIOS'!A230:E561,5,0)</f>
        <v>UN</v>
      </c>
      <c r="F230" s="23">
        <f>VLOOKUP(A230,'PRECIOS UNITARIOS'!A230:F561,6,0)</f>
        <v>1848.3500000000001</v>
      </c>
      <c r="G230" s="23">
        <f>VLOOKUP(A230,'PRECIOS UNITARIOS'!A230:G561,7,0)</f>
        <v>1</v>
      </c>
      <c r="H230" s="23">
        <f t="shared" si="28"/>
        <v>1848.3500000000001</v>
      </c>
      <c r="I230" s="5" t="str">
        <f>+'EV PRECIO REFERENCIA'!I230</f>
        <v/>
      </c>
      <c r="J230" s="5" t="str">
        <f>+'EV PRECIO REFERENCIA'!K230</f>
        <v>NO CUMPLE</v>
      </c>
      <c r="K230" s="6">
        <f>+IF(J230="NO OFERTADO",0,IF(J230="NO CUMPLE EV TECNICA",0,IF(J230="NO CUMPLE",0,IF(J230="CUMPLE",('PRECIOS UNITARIOS'!$BB230*500)/I230))))</f>
        <v>0</v>
      </c>
      <c r="L230" s="5" t="str">
        <f>+'EV PRECIO REFERENCIA'!L230</f>
        <v/>
      </c>
      <c r="M230" s="5" t="str">
        <f>+'EV PRECIO REFERENCIA'!N230</f>
        <v>NO CUMPLE</v>
      </c>
      <c r="N230" s="6">
        <f>+IF(M230="NO OFERTADO",0,IF(M230="NO CUMPLE EV TECNICA",0,IF(M230="NO CUMPLE",0,IF(M230="CUMPLE",('PRECIOS UNITARIOS'!$BB230*500)/L230))))</f>
        <v>0</v>
      </c>
      <c r="O230" s="5" t="str">
        <f>+'PRECIOS UNITARIOS'!N230</f>
        <v/>
      </c>
      <c r="P230" s="5" t="str">
        <f>+'EV PRECIO REFERENCIA'!Q230</f>
        <v>NO CUMPLE</v>
      </c>
      <c r="Q230" s="6">
        <f>+IF(P230="NO OFERTADO",0,IF(P230="NO CUMPLE EV TECNICA",0,IF(P230="NO CUMPLE",0,IF(P230="CUMPLE",('PRECIOS UNITARIOS'!$BB230*500)/O230))))</f>
        <v>0</v>
      </c>
      <c r="R230" s="5" t="str">
        <f>+'PRECIOS UNITARIOS'!P230</f>
        <v/>
      </c>
      <c r="S230" s="5" t="str">
        <f>+'EV PRECIO REFERENCIA'!T230</f>
        <v>NO CUMPLE</v>
      </c>
      <c r="T230" s="6">
        <f>+IF(S230="NO OFERTADO",0,IF(S230="NO CUMPLE EV TECNICA",0,IF(S230="NO CUMPLE",0,IF(S230="CUMPLE",('PRECIOS UNITARIOS'!$BB230*500)/R230))))</f>
        <v>0</v>
      </c>
      <c r="U230" s="6" t="str">
        <f>+'EV PRECIO REFERENCIA'!U230</f>
        <v/>
      </c>
      <c r="V230" s="5" t="str">
        <f>+'EV PRECIO REFERENCIA'!W230</f>
        <v>NO CUMPLE</v>
      </c>
      <c r="W230" s="6">
        <f>+IF(V230="NO OFERTADO",0,IF(V230="NO CUMPLE EV TECNICA",0,IF(V230="NO CUMPLE",0,IF(V230="CUMPLE",('PRECIOS UNITARIOS'!$BB230*500)/U230))))</f>
        <v>0</v>
      </c>
      <c r="X230" s="6" t="str">
        <f>+'EV PRECIO REFERENCIA'!X230</f>
        <v/>
      </c>
      <c r="Y230" s="5" t="str">
        <f>+'EV PRECIO REFERENCIA'!Z230</f>
        <v>NO CUMPLE</v>
      </c>
      <c r="Z230" s="6">
        <f>+IF(Y230="NO OFERTADO",0,IF(Y230="NO CUMPLE EV TECNICA",0,IF(Y230="NO CUMPLE",0,IF(Y230="CUMPLE",('PRECIOS UNITARIOS'!$BB230*500)/X230))))</f>
        <v>0</v>
      </c>
      <c r="AA230" s="260" t="str">
        <f>+'PRECIOS UNITARIOS'!X230</f>
        <v/>
      </c>
      <c r="AB230" s="5" t="str">
        <f>+'EV PRECIO REFERENCIA'!AF230</f>
        <v>NO CUMPLE</v>
      </c>
      <c r="AC230" s="6">
        <f>+IF(AB230="NO OFERTADO",0,IF(AB230="NO CUMPLE EV TECNICA",0,IF(AB230="NO CUMPLE",0,IF(AB230="CUMPLE",('PRECIOS UNITARIOS'!$BB230*500)/AA230))))</f>
        <v>0</v>
      </c>
      <c r="AD230" s="5" t="str">
        <f>+'PRECIOS UNITARIOS'!Z230</f>
        <v/>
      </c>
      <c r="AE230" s="5" t="str">
        <f>+'EV PRECIO REFERENCIA'!AI230</f>
        <v>NO CUMPLE</v>
      </c>
      <c r="AF230" s="6">
        <f>+IF(AE230="NO OFERTADO",0,IF(AE230="NO CUMPLE EV TECNICA",0,IF(AE230="NO CUMPLE",0,IF(AE230="CUMPLE",('PRECIOS UNITARIOS'!$BB230*500)/AD230))))</f>
        <v>0</v>
      </c>
      <c r="AG230" s="5" t="str">
        <f>+'PRECIOS UNITARIOS'!AB230</f>
        <v/>
      </c>
      <c r="AH230" s="5" t="str">
        <f>+'EV PRECIO REFERENCIA'!AL230</f>
        <v>NO CUMPLE</v>
      </c>
      <c r="AI230" s="6">
        <f>+IF(AH230="NO OFERTADO",0,IF(AH230="NO CUMPLE EV TECNICA",0,IF(AH230="NO CUMPLE",0,IF(AH230="CUMPLE",('PRECIOS UNITARIOS'!$BB230*500)/AG230))))</f>
        <v>0</v>
      </c>
      <c r="AJ230" s="5" t="str">
        <f>+'PRECIOS UNITARIOS'!AD230</f>
        <v/>
      </c>
      <c r="AK230" s="5" t="str">
        <f>+'EV PRECIO REFERENCIA'!AO230</f>
        <v>NO CUMPLE</v>
      </c>
      <c r="AL230" s="6">
        <f>+IF(AK230="NO OFERTADO",0,IF(AK230="NO CUMPLE EV TECNICA",0,IF(AK230="NO CUMPLE",0,IF(AK230="CUMPLE",('PRECIOS UNITARIOS'!$BB230*500)/AJ230))))</f>
        <v>0</v>
      </c>
      <c r="AM230" s="5" t="str">
        <f>+'PRECIOS UNITARIOS'!AF230</f>
        <v/>
      </c>
      <c r="AN230" s="5" t="str">
        <f>+'EV PRECIO REFERENCIA'!AR230</f>
        <v>NO CUMPLE</v>
      </c>
      <c r="AO230" s="6">
        <f>+IF(AN230="NO OFERTADO",0,IF(AN230="NO CUMPLE EV TECNICA",0,IF(AN230="NO CUMPLE",0,IF(AN230="CUMPLE",('PRECIOS UNITARIOS'!$BB230*500)/AM230))))</f>
        <v>0</v>
      </c>
      <c r="AP230" s="5" t="str">
        <f>+'PRECIOS UNITARIOS'!AH230</f>
        <v/>
      </c>
      <c r="AQ230" s="5" t="str">
        <f>+'EV PRECIO REFERENCIA'!AU230</f>
        <v>NO CUMPLE</v>
      </c>
      <c r="AR230" s="6">
        <f>+IF(AQ230="NO OFERTADO",0,IF(AQ230="NO CUMPLE EV TECNICA",0,IF(AQ230="NO CUMPLE",0,IF(AQ230="CUMPLE",('PRECIOS UNITARIOS'!$BB230*500)/AP230))))</f>
        <v>0</v>
      </c>
      <c r="AS230" s="5" t="str">
        <f>+'PRECIOS UNITARIOS'!AJ230</f>
        <v/>
      </c>
      <c r="AT230" s="5" t="str">
        <f>+'EV PRECIO REFERENCIA'!AX230</f>
        <v>NO CUMPLE</v>
      </c>
      <c r="AU230" s="6">
        <f>+IF(AT230="NO OFERTADO",0,IF(AT230="NO CUMPLE EV TECNICA",0,IF(AT230="NO CUMPLE",0,IF(AT230="CUMPLE",('PRECIOS UNITARIOS'!$BB230*500)/AS230))))</f>
        <v>0</v>
      </c>
      <c r="AV230" s="5" t="str">
        <f>+'EV PRECIO REFERENCIA'!AY230</f>
        <v/>
      </c>
      <c r="AW230" s="5" t="str">
        <f>+'EV PRECIO REFERENCIA'!BA230</f>
        <v>NO CUMPLE</v>
      </c>
      <c r="AX230" s="6">
        <f>+IF(AW230="NO OFERTADO",0,IF(AW230="NO CUMPLE EV TECNICA",0,IF(AW230="NO CUMPLE",0,IF(AW230="CUMPLE",('PRECIOS UNITARIOS'!$BB230*500)/AV230))))</f>
        <v>0</v>
      </c>
      <c r="AY230" s="5" t="str">
        <f>+'EV PRECIO REFERENCIA'!BB230</f>
        <v/>
      </c>
      <c r="AZ230" s="5" t="str">
        <f>+'EV PRECIO REFERENCIA'!BD230</f>
        <v>NO CUMPLE</v>
      </c>
      <c r="BA230" s="6">
        <f>+IF(AZ230="NO OFERTADO",0,IF(AZ230="NO CUMPLE EV TECNICA",0,IF(AZ230="NO CUMPLE",0,IF(AZ230="CUMPLE",('PRECIOS UNITARIOS'!$BB230*500)/AY230))))</f>
        <v>0</v>
      </c>
      <c r="BB230" s="5" t="str">
        <f>+'PRECIOS UNITARIOS'!AP230</f>
        <v/>
      </c>
      <c r="BC230" s="5" t="str">
        <f>+'EV PRECIO REFERENCIA'!BG230</f>
        <v>NO CUMPLE</v>
      </c>
      <c r="BD230" s="6">
        <f>+IF(BC230="NO OFERTADO",0,IF(BC230="NO CUMPLE EV TECNICA",0,IF(BC230="NO CUMPLE",0,IF(BC230="CUMPLE",('PRECIOS UNITARIOS'!$BB230*500)/BB230))))</f>
        <v>0</v>
      </c>
      <c r="BE230" s="5" t="str">
        <f>+'PRECIOS UNITARIOS'!AR230</f>
        <v/>
      </c>
      <c r="BF230" s="5" t="str">
        <f>+'EV PRECIO REFERENCIA'!BJ230</f>
        <v>NO CUMPLE</v>
      </c>
      <c r="BG230" s="6">
        <f>+IF(BF230="NO OFERTADO",0,IF(BF230="NO CUMPLE EV TECNICA",0,IF(BF230="NO CUMPLE",0,IF(BF230="CUMPLE",('PRECIOS UNITARIOS'!$BB230*500)/BE230))))</f>
        <v>0</v>
      </c>
      <c r="BH230" s="5" t="str">
        <f>+'EV PRECIO REFERENCIA'!BK230</f>
        <v/>
      </c>
      <c r="BI230" s="5" t="str">
        <f>+'EV PRECIO REFERENCIA'!BM230</f>
        <v>NO CUMPLE</v>
      </c>
      <c r="BJ230" s="6">
        <f>+IF(BI230="NO OFERTADO",0,IF(BI230="NO CUMPLE EV TECNICA",0,IF(BI230="NO CUMPLE",0,IF(BI230="CUMPLE",('PRECIOS UNITARIOS'!$BB230*500)/BH230))))</f>
        <v>0</v>
      </c>
      <c r="BK230" s="5" t="str">
        <f>+'EV PRECIO REFERENCIA'!BQ230</f>
        <v/>
      </c>
      <c r="BL230" s="5" t="str">
        <f>+'EV PRECIO REFERENCIA'!BS230</f>
        <v>NO CUMPLE</v>
      </c>
      <c r="BM230" s="6">
        <f>+IF(BL230="NO OFERTADO",0,IF(BL230="NO CUMPLE EV TECNICA",0,IF(BL230="NO CUMPLE",0,IF(BL230="CUMPLE",('PRECIOS UNITARIOS'!$BB230*500)/BK230))))</f>
        <v>0</v>
      </c>
      <c r="BN230" s="5" t="str">
        <f>+'PRECIOS UNITARIOS'!AX230</f>
        <v/>
      </c>
      <c r="BO230" s="5" t="str">
        <f>+'EV PRECIO REFERENCIA'!BV230</f>
        <v>NO CUMPLE</v>
      </c>
      <c r="BP230" s="6">
        <f>+IF(BO230="NO OFERTADO",0,IF(BO230="NO CUMPLE EV TECNICA",0,IF(BO230="NO CUMPLE",0,IF(BO230="CUMPLE",('PRECIOS UNITARIOS'!$BB230*500)/BN230))))</f>
        <v>0</v>
      </c>
      <c r="BQ230" s="6">
        <f t="shared" si="27"/>
        <v>0</v>
      </c>
      <c r="BR230" s="6" t="s">
        <v>1014</v>
      </c>
      <c r="BS230" s="6">
        <v>0</v>
      </c>
      <c r="BT230" s="6" t="s">
        <v>1014</v>
      </c>
      <c r="BU230" s="6">
        <v>0</v>
      </c>
      <c r="BV230" s="6" t="s">
        <v>1014</v>
      </c>
      <c r="BW230" s="6" t="s">
        <v>1014</v>
      </c>
      <c r="BX230" s="3" t="s">
        <v>600</v>
      </c>
    </row>
    <row r="231" spans="1:77" ht="25.5" x14ac:dyDescent="0.2">
      <c r="A231" s="18">
        <f t="shared" si="26"/>
        <v>222</v>
      </c>
      <c r="B231" s="22" t="str">
        <f>VLOOKUP(A231,'PRECIOS UNITARIOS'!A231:B562,2,0)</f>
        <v>DM426</v>
      </c>
      <c r="C231" s="135" t="str">
        <f>VLOOKUP(A231,'PRECIOS UNITARIOS'!A231:C562,3,0)</f>
        <v>DISPOSITIVO INTRAOSEO AUTOMATICO ADULTO</v>
      </c>
      <c r="D231" s="18">
        <f>VLOOKUP(A231,'PRECIOS UNITARIOS'!A231:D562,4,0)</f>
        <v>1</v>
      </c>
      <c r="E231" s="23" t="str">
        <f>VLOOKUP(A231,'PRECIOS UNITARIOS'!A231:E562,5,0)</f>
        <v>UN</v>
      </c>
      <c r="F231" s="23">
        <f>VLOOKUP(A231,'PRECIOS UNITARIOS'!A231:F562,6,0)</f>
        <v>2677500</v>
      </c>
      <c r="G231" s="23">
        <f>VLOOKUP(A231,'PRECIOS UNITARIOS'!A231:G562,7,0)</f>
        <v>2</v>
      </c>
      <c r="H231" s="23">
        <f t="shared" si="28"/>
        <v>5355000</v>
      </c>
      <c r="I231" s="5" t="str">
        <f>+'EV PRECIO REFERENCIA'!I231</f>
        <v/>
      </c>
      <c r="J231" s="5" t="str">
        <f>+'EV PRECIO REFERENCIA'!K231</f>
        <v>NO CUMPLE</v>
      </c>
      <c r="K231" s="6">
        <f>+IF(J231="NO OFERTADO",0,IF(J231="NO CUMPLE EV TECNICA",0,IF(J231="NO CUMPLE",0,IF(J231="CUMPLE",('PRECIOS UNITARIOS'!$BB231*500)/I231))))</f>
        <v>0</v>
      </c>
      <c r="L231" s="5" t="str">
        <f>+'EV PRECIO REFERENCIA'!L231</f>
        <v/>
      </c>
      <c r="M231" s="5" t="str">
        <f>+'EV PRECIO REFERENCIA'!N231</f>
        <v>NO CUMPLE</v>
      </c>
      <c r="N231" s="6">
        <f>+IF(M231="NO OFERTADO",0,IF(M231="NO CUMPLE EV TECNICA",0,IF(M231="NO CUMPLE",0,IF(M231="CUMPLE",('PRECIOS UNITARIOS'!$BB231*500)/L231))))</f>
        <v>0</v>
      </c>
      <c r="O231" s="5" t="str">
        <f>+'PRECIOS UNITARIOS'!N231</f>
        <v/>
      </c>
      <c r="P231" s="5" t="str">
        <f>+'EV PRECIO REFERENCIA'!Q231</f>
        <v>NO CUMPLE</v>
      </c>
      <c r="Q231" s="6">
        <f>+IF(P231="NO OFERTADO",0,IF(P231="NO CUMPLE EV TECNICA",0,IF(P231="NO CUMPLE",0,IF(P231="CUMPLE",('PRECIOS UNITARIOS'!$BB231*500)/O231))))</f>
        <v>0</v>
      </c>
      <c r="R231" s="5" t="str">
        <f>+'PRECIOS UNITARIOS'!P231</f>
        <v/>
      </c>
      <c r="S231" s="5" t="str">
        <f>+'EV PRECIO REFERENCIA'!T231</f>
        <v>NO CUMPLE</v>
      </c>
      <c r="T231" s="6">
        <f>+IF(S231="NO OFERTADO",0,IF(S231="NO CUMPLE EV TECNICA",0,IF(S231="NO CUMPLE",0,IF(S231="CUMPLE",('PRECIOS UNITARIOS'!$BB231*500)/R231))))</f>
        <v>0</v>
      </c>
      <c r="U231" s="6" t="str">
        <f>+'EV PRECIO REFERENCIA'!U231</f>
        <v/>
      </c>
      <c r="V231" s="5" t="str">
        <f>+'EV PRECIO REFERENCIA'!W231</f>
        <v>NO CUMPLE</v>
      </c>
      <c r="W231" s="6">
        <f>+IF(V231="NO OFERTADO",0,IF(V231="NO CUMPLE EV TECNICA",0,IF(V231="NO CUMPLE",0,IF(V231="CUMPLE",('PRECIOS UNITARIOS'!$BB231*500)/U231))))</f>
        <v>0</v>
      </c>
      <c r="X231" s="6" t="str">
        <f>+'EV PRECIO REFERENCIA'!X231</f>
        <v/>
      </c>
      <c r="Y231" s="5" t="str">
        <f>+'EV PRECIO REFERENCIA'!Z231</f>
        <v>NO CUMPLE</v>
      </c>
      <c r="Z231" s="6">
        <f>+IF(Y231="NO OFERTADO",0,IF(Y231="NO CUMPLE EV TECNICA",0,IF(Y231="NO CUMPLE",0,IF(Y231="CUMPLE",('PRECIOS UNITARIOS'!$BB231*500)/X231))))</f>
        <v>0</v>
      </c>
      <c r="AA231" s="260" t="str">
        <f>+'PRECIOS UNITARIOS'!X231</f>
        <v/>
      </c>
      <c r="AB231" s="5" t="str">
        <f>+'EV PRECIO REFERENCIA'!AF231</f>
        <v>NO CUMPLE</v>
      </c>
      <c r="AC231" s="6">
        <f>+IF(AB231="NO OFERTADO",0,IF(AB231="NO CUMPLE EV TECNICA",0,IF(AB231="NO CUMPLE",0,IF(AB231="CUMPLE",('PRECIOS UNITARIOS'!$BB231*500)/AA231))))</f>
        <v>0</v>
      </c>
      <c r="AD231" s="5" t="str">
        <f>+'PRECIOS UNITARIOS'!Z231</f>
        <v/>
      </c>
      <c r="AE231" s="5" t="str">
        <f>+'EV PRECIO REFERENCIA'!AI231</f>
        <v>NO CUMPLE</v>
      </c>
      <c r="AF231" s="6">
        <f>+IF(AE231="NO OFERTADO",0,IF(AE231="NO CUMPLE EV TECNICA",0,IF(AE231="NO CUMPLE",0,IF(AE231="CUMPLE",('PRECIOS UNITARIOS'!$BB231*500)/AD231))))</f>
        <v>0</v>
      </c>
      <c r="AG231" s="5" t="str">
        <f>+'PRECIOS UNITARIOS'!AB231</f>
        <v/>
      </c>
      <c r="AH231" s="5" t="str">
        <f>+'EV PRECIO REFERENCIA'!AL231</f>
        <v>NO CUMPLE</v>
      </c>
      <c r="AI231" s="6">
        <f>+IF(AH231="NO OFERTADO",0,IF(AH231="NO CUMPLE EV TECNICA",0,IF(AH231="NO CUMPLE",0,IF(AH231="CUMPLE",('PRECIOS UNITARIOS'!$BB231*500)/AG231))))</f>
        <v>0</v>
      </c>
      <c r="AJ231" s="5" t="str">
        <f>+'PRECIOS UNITARIOS'!AD231</f>
        <v/>
      </c>
      <c r="AK231" s="5" t="str">
        <f>+'EV PRECIO REFERENCIA'!AO231</f>
        <v>NO CUMPLE</v>
      </c>
      <c r="AL231" s="6">
        <f>+IF(AK231="NO OFERTADO",0,IF(AK231="NO CUMPLE EV TECNICA",0,IF(AK231="NO CUMPLE",0,IF(AK231="CUMPLE",('PRECIOS UNITARIOS'!$BB231*500)/AJ231))))</f>
        <v>0</v>
      </c>
      <c r="AM231" s="5" t="str">
        <f>+'PRECIOS UNITARIOS'!AF231</f>
        <v/>
      </c>
      <c r="AN231" s="5" t="str">
        <f>+'EV PRECIO REFERENCIA'!AR231</f>
        <v>NO CUMPLE</v>
      </c>
      <c r="AO231" s="6">
        <f>+IF(AN231="NO OFERTADO",0,IF(AN231="NO CUMPLE EV TECNICA",0,IF(AN231="NO CUMPLE",0,IF(AN231="CUMPLE",('PRECIOS UNITARIOS'!$BB231*500)/AM231))))</f>
        <v>0</v>
      </c>
      <c r="AP231" s="5" t="str">
        <f>+'PRECIOS UNITARIOS'!AH231</f>
        <v/>
      </c>
      <c r="AQ231" s="5" t="str">
        <f>+'EV PRECIO REFERENCIA'!AU231</f>
        <v>NO CUMPLE</v>
      </c>
      <c r="AR231" s="6">
        <f>+IF(AQ231="NO OFERTADO",0,IF(AQ231="NO CUMPLE EV TECNICA",0,IF(AQ231="NO CUMPLE",0,IF(AQ231="CUMPLE",('PRECIOS UNITARIOS'!$BB231*500)/AP231))))</f>
        <v>0</v>
      </c>
      <c r="AS231" s="5" t="str">
        <f>+'PRECIOS UNITARIOS'!AJ231</f>
        <v/>
      </c>
      <c r="AT231" s="5" t="str">
        <f>+'EV PRECIO REFERENCIA'!AX231</f>
        <v>NO CUMPLE</v>
      </c>
      <c r="AU231" s="6">
        <f>+IF(AT231="NO OFERTADO",0,IF(AT231="NO CUMPLE EV TECNICA",0,IF(AT231="NO CUMPLE",0,IF(AT231="CUMPLE",('PRECIOS UNITARIOS'!$BB231*500)/AS231))))</f>
        <v>0</v>
      </c>
      <c r="AV231" s="5" t="str">
        <f>+'EV PRECIO REFERENCIA'!AY231</f>
        <v/>
      </c>
      <c r="AW231" s="5" t="str">
        <f>+'EV PRECIO REFERENCIA'!BA231</f>
        <v>NO CUMPLE</v>
      </c>
      <c r="AX231" s="6">
        <f>+IF(AW231="NO OFERTADO",0,IF(AW231="NO CUMPLE EV TECNICA",0,IF(AW231="NO CUMPLE",0,IF(AW231="CUMPLE",('PRECIOS UNITARIOS'!$BB231*500)/AV231))))</f>
        <v>0</v>
      </c>
      <c r="AY231" s="5" t="str">
        <f>+'EV PRECIO REFERENCIA'!BB231</f>
        <v/>
      </c>
      <c r="AZ231" s="5" t="str">
        <f>+'EV PRECIO REFERENCIA'!BD231</f>
        <v>NO CUMPLE</v>
      </c>
      <c r="BA231" s="6">
        <f>+IF(AZ231="NO OFERTADO",0,IF(AZ231="NO CUMPLE EV TECNICA",0,IF(AZ231="NO CUMPLE",0,IF(AZ231="CUMPLE",('PRECIOS UNITARIOS'!$BB231*500)/AY231))))</f>
        <v>0</v>
      </c>
      <c r="BB231" s="5" t="str">
        <f>+'PRECIOS UNITARIOS'!AP231</f>
        <v/>
      </c>
      <c r="BC231" s="5" t="str">
        <f>+'EV PRECIO REFERENCIA'!BG231</f>
        <v>NO CUMPLE</v>
      </c>
      <c r="BD231" s="6">
        <f>+IF(BC231="NO OFERTADO",0,IF(BC231="NO CUMPLE EV TECNICA",0,IF(BC231="NO CUMPLE",0,IF(BC231="CUMPLE",('PRECIOS UNITARIOS'!$BB231*500)/BB231))))</f>
        <v>0</v>
      </c>
      <c r="BE231" s="5" t="str">
        <f>+'PRECIOS UNITARIOS'!AR231</f>
        <v/>
      </c>
      <c r="BF231" s="5" t="str">
        <f>+'EV PRECIO REFERENCIA'!BJ231</f>
        <v>NO CUMPLE</v>
      </c>
      <c r="BG231" s="6">
        <f>+IF(BF231="NO OFERTADO",0,IF(BF231="NO CUMPLE EV TECNICA",0,IF(BF231="NO CUMPLE",0,IF(BF231="CUMPLE",('PRECIOS UNITARIOS'!$BB231*500)/BE231))))</f>
        <v>0</v>
      </c>
      <c r="BH231" s="5" t="str">
        <f>+'EV PRECIO REFERENCIA'!BK231</f>
        <v/>
      </c>
      <c r="BI231" s="5" t="str">
        <f>+'EV PRECIO REFERENCIA'!BM231</f>
        <v>NO CUMPLE</v>
      </c>
      <c r="BJ231" s="6">
        <f>+IF(BI231="NO OFERTADO",0,IF(BI231="NO CUMPLE EV TECNICA",0,IF(BI231="NO CUMPLE",0,IF(BI231="CUMPLE",('PRECIOS UNITARIOS'!$BB231*500)/BH231))))</f>
        <v>0</v>
      </c>
      <c r="BK231" s="5" t="str">
        <f>+'EV PRECIO REFERENCIA'!BQ231</f>
        <v/>
      </c>
      <c r="BL231" s="5" t="str">
        <f>+'EV PRECIO REFERENCIA'!BS231</f>
        <v>NO CUMPLE</v>
      </c>
      <c r="BM231" s="6">
        <f>+IF(BL231="NO OFERTADO",0,IF(BL231="NO CUMPLE EV TECNICA",0,IF(BL231="NO CUMPLE",0,IF(BL231="CUMPLE",('PRECIOS UNITARIOS'!$BB231*500)/BK231))))</f>
        <v>0</v>
      </c>
      <c r="BN231" s="5" t="str">
        <f>+'PRECIOS UNITARIOS'!AX231</f>
        <v/>
      </c>
      <c r="BO231" s="5" t="str">
        <f>+'EV PRECIO REFERENCIA'!BV231</f>
        <v>NO CUMPLE</v>
      </c>
      <c r="BP231" s="6">
        <f>+IF(BO231="NO OFERTADO",0,IF(BO231="NO CUMPLE EV TECNICA",0,IF(BO231="NO CUMPLE",0,IF(BO231="CUMPLE",('PRECIOS UNITARIOS'!$BB231*500)/BN231))))</f>
        <v>0</v>
      </c>
      <c r="BQ231" s="6">
        <f t="shared" si="27"/>
        <v>0</v>
      </c>
      <c r="BR231" s="6" t="s">
        <v>1069</v>
      </c>
      <c r="BS231" s="6">
        <f>MAX($K231,$N231,$Q231,$T231,$AF231,$AI231,$AL231,$AO231,$AU231,$BD231,$BG231,$BP231,$AC231,$Z231,$W231,$BM231,)</f>
        <v>0</v>
      </c>
      <c r="BT231" s="6" t="s">
        <v>1025</v>
      </c>
      <c r="BU231" s="6">
        <v>0</v>
      </c>
      <c r="BV231" s="6" t="s">
        <v>1011</v>
      </c>
      <c r="BW231" s="154" t="str">
        <f>+BR231</f>
        <v>ITEM DESIERTO</v>
      </c>
      <c r="BX231" s="3" t="e">
        <v>#N/A</v>
      </c>
    </row>
    <row r="232" spans="1:77" x14ac:dyDescent="0.2">
      <c r="A232" s="18">
        <f t="shared" si="26"/>
        <v>223</v>
      </c>
      <c r="B232" s="22" t="str">
        <f>VLOOKUP(A232,'PRECIOS UNITARIOS'!A232:B563,2,0)</f>
        <v>DM466</v>
      </c>
      <c r="C232" s="135" t="str">
        <f>VLOOKUP(A232,'PRECIOS UNITARIOS'!A232:C563,3,0)</f>
        <v>EQUIPO PRESION VENOSA CENTRAL -PVC-</v>
      </c>
      <c r="D232" s="18">
        <f>VLOOKUP(A232,'PRECIOS UNITARIOS'!A232:D563,4,0)</f>
        <v>1</v>
      </c>
      <c r="E232" s="23" t="str">
        <f>VLOOKUP(A232,'PRECIOS UNITARIOS'!A232:E563,5,0)</f>
        <v>UN</v>
      </c>
      <c r="F232" s="23">
        <f>VLOOKUP(A232,'PRECIOS UNITARIOS'!A232:F563,6,0)</f>
        <v>19436.1924</v>
      </c>
      <c r="G232" s="23">
        <f>VLOOKUP(A232,'PRECIOS UNITARIOS'!A232:G563,7,0)</f>
        <v>60</v>
      </c>
      <c r="H232" s="23">
        <f t="shared" si="28"/>
        <v>1166171.544</v>
      </c>
      <c r="I232" s="5" t="str">
        <f>+'EV PRECIO REFERENCIA'!I232</f>
        <v/>
      </c>
      <c r="J232" s="5" t="str">
        <f>+'EV PRECIO REFERENCIA'!K232</f>
        <v>NO CUMPLE</v>
      </c>
      <c r="K232" s="6">
        <f>+IF(J232="NO OFERTADO",0,IF(J232="NO CUMPLE EV TECNICA",0,IF(J232="NO CUMPLE",0,IF(J232="CUMPLE",('PRECIOS UNITARIOS'!$BB232*500)/I232))))</f>
        <v>0</v>
      </c>
      <c r="L232" s="5" t="str">
        <f>+'EV PRECIO REFERENCIA'!L232</f>
        <v/>
      </c>
      <c r="M232" s="5" t="str">
        <f>+'EV PRECIO REFERENCIA'!N232</f>
        <v>NO CUMPLE</v>
      </c>
      <c r="N232" s="6">
        <f>+IF(M232="NO OFERTADO",0,IF(M232="NO CUMPLE EV TECNICA",0,IF(M232="NO CUMPLE",0,IF(M232="CUMPLE",('PRECIOS UNITARIOS'!$BB232*500)/L232))))</f>
        <v>0</v>
      </c>
      <c r="O232" s="5" t="str">
        <f>+'PRECIOS UNITARIOS'!N232</f>
        <v/>
      </c>
      <c r="P232" s="5" t="str">
        <f>+'EV PRECIO REFERENCIA'!Q232</f>
        <v>NO CUMPLE</v>
      </c>
      <c r="Q232" s="6">
        <f>+IF(P232="NO OFERTADO",0,IF(P232="NO CUMPLE EV TECNICA",0,IF(P232="NO CUMPLE",0,IF(P232="CUMPLE",('PRECIOS UNITARIOS'!$BB232*500)/O232))))</f>
        <v>0</v>
      </c>
      <c r="R232" s="5" t="str">
        <f>+'PRECIOS UNITARIOS'!P232</f>
        <v/>
      </c>
      <c r="S232" s="5" t="str">
        <f>+'EV PRECIO REFERENCIA'!T232</f>
        <v>NO CUMPLE</v>
      </c>
      <c r="T232" s="6">
        <f>+IF(S232="NO OFERTADO",0,IF(S232="NO CUMPLE EV TECNICA",0,IF(S232="NO CUMPLE",0,IF(S232="CUMPLE",('PRECIOS UNITARIOS'!$BB232*500)/R232))))</f>
        <v>0</v>
      </c>
      <c r="U232" s="6" t="str">
        <f>+'EV PRECIO REFERENCIA'!U232</f>
        <v/>
      </c>
      <c r="V232" s="5" t="str">
        <f>+'EV PRECIO REFERENCIA'!W232</f>
        <v>NO CUMPLE</v>
      </c>
      <c r="W232" s="6">
        <f>+IF(V232="NO OFERTADO",0,IF(V232="NO CUMPLE EV TECNICA",0,IF(V232="NO CUMPLE",0,IF(V232="CUMPLE",('PRECIOS UNITARIOS'!$BB232*500)/U232))))</f>
        <v>0</v>
      </c>
      <c r="X232" s="6" t="str">
        <f>+'EV PRECIO REFERENCIA'!X232</f>
        <v/>
      </c>
      <c r="Y232" s="5" t="str">
        <f>+'EV PRECIO REFERENCIA'!Z232</f>
        <v>NO CUMPLE</v>
      </c>
      <c r="Z232" s="6">
        <f>+IF(Y232="NO OFERTADO",0,IF(Y232="NO CUMPLE EV TECNICA",0,IF(Y232="NO CUMPLE",0,IF(Y232="CUMPLE",('PRECIOS UNITARIOS'!$BB232*500)/X232))))</f>
        <v>0</v>
      </c>
      <c r="AA232" s="260" t="str">
        <f>+'PRECIOS UNITARIOS'!X232</f>
        <v/>
      </c>
      <c r="AB232" s="5" t="str">
        <f>+'EV PRECIO REFERENCIA'!AF232</f>
        <v>NO CUMPLE</v>
      </c>
      <c r="AC232" s="6">
        <f>+IF(AB232="NO OFERTADO",0,IF(AB232="NO CUMPLE EV TECNICA",0,IF(AB232="NO CUMPLE",0,IF(AB232="CUMPLE",('PRECIOS UNITARIOS'!$BB232*500)/AA232))))</f>
        <v>0</v>
      </c>
      <c r="AD232" s="5" t="str">
        <f>+'PRECIOS UNITARIOS'!Z232</f>
        <v/>
      </c>
      <c r="AE232" s="5" t="str">
        <f>+'EV PRECIO REFERENCIA'!AI232</f>
        <v>NO CUMPLE</v>
      </c>
      <c r="AF232" s="6">
        <f>+IF(AE232="NO OFERTADO",0,IF(AE232="NO CUMPLE EV TECNICA",0,IF(AE232="NO CUMPLE",0,IF(AE232="CUMPLE",('PRECIOS UNITARIOS'!$BB232*500)/AD232))))</f>
        <v>0</v>
      </c>
      <c r="AG232" s="5" t="str">
        <f>+'PRECIOS UNITARIOS'!AB232</f>
        <v/>
      </c>
      <c r="AH232" s="5" t="str">
        <f>+'EV PRECIO REFERENCIA'!AL232</f>
        <v>NO CUMPLE</v>
      </c>
      <c r="AI232" s="6">
        <f>+IF(AH232="NO OFERTADO",0,IF(AH232="NO CUMPLE EV TECNICA",0,IF(AH232="NO CUMPLE",0,IF(AH232="CUMPLE",('PRECIOS UNITARIOS'!$BB232*500)/AG232))))</f>
        <v>0</v>
      </c>
      <c r="AJ232" s="5" t="str">
        <f>+'PRECIOS UNITARIOS'!AD232</f>
        <v/>
      </c>
      <c r="AK232" s="5" t="str">
        <f>+'EV PRECIO REFERENCIA'!AO232</f>
        <v>NO CUMPLE</v>
      </c>
      <c r="AL232" s="6">
        <f>+IF(AK232="NO OFERTADO",0,IF(AK232="NO CUMPLE EV TECNICA",0,IF(AK232="NO CUMPLE",0,IF(AK232="CUMPLE",('PRECIOS UNITARIOS'!$BB232*500)/AJ232))))</f>
        <v>0</v>
      </c>
      <c r="AM232" s="5" t="str">
        <f>+'PRECIOS UNITARIOS'!AF232</f>
        <v/>
      </c>
      <c r="AN232" s="5" t="str">
        <f>+'EV PRECIO REFERENCIA'!AR232</f>
        <v>NO CUMPLE</v>
      </c>
      <c r="AO232" s="6">
        <f>+IF(AN232="NO OFERTADO",0,IF(AN232="NO CUMPLE EV TECNICA",0,IF(AN232="NO CUMPLE",0,IF(AN232="CUMPLE",('PRECIOS UNITARIOS'!$BB232*500)/AM232))))</f>
        <v>0</v>
      </c>
      <c r="AP232" s="5" t="str">
        <f>+'PRECIOS UNITARIOS'!AH232</f>
        <v/>
      </c>
      <c r="AQ232" s="5" t="str">
        <f>+'EV PRECIO REFERENCIA'!AU232</f>
        <v>NO CUMPLE</v>
      </c>
      <c r="AR232" s="6">
        <f>+IF(AQ232="NO OFERTADO",0,IF(AQ232="NO CUMPLE EV TECNICA",0,IF(AQ232="NO CUMPLE",0,IF(AQ232="CUMPLE",('PRECIOS UNITARIOS'!$BB232*500)/AP232))))</f>
        <v>0</v>
      </c>
      <c r="AS232" s="5" t="str">
        <f>+'PRECIOS UNITARIOS'!AJ232</f>
        <v/>
      </c>
      <c r="AT232" s="5" t="str">
        <f>+'EV PRECIO REFERENCIA'!AX232</f>
        <v>NO CUMPLE</v>
      </c>
      <c r="AU232" s="6">
        <f>+IF(AT232="NO OFERTADO",0,IF(AT232="NO CUMPLE EV TECNICA",0,IF(AT232="NO CUMPLE",0,IF(AT232="CUMPLE",('PRECIOS UNITARIOS'!$BB232*500)/AS232))))</f>
        <v>0</v>
      </c>
      <c r="AV232" s="5" t="str">
        <f>+'EV PRECIO REFERENCIA'!AY232</f>
        <v/>
      </c>
      <c r="AW232" s="5" t="str">
        <f>+'EV PRECIO REFERENCIA'!BA232</f>
        <v>NO CUMPLE</v>
      </c>
      <c r="AX232" s="6">
        <f>+IF(AW232="NO OFERTADO",0,IF(AW232="NO CUMPLE EV TECNICA",0,IF(AW232="NO CUMPLE",0,IF(AW232="CUMPLE",('PRECIOS UNITARIOS'!$BB232*500)/AV232))))</f>
        <v>0</v>
      </c>
      <c r="AY232" s="5" t="str">
        <f>+'EV PRECIO REFERENCIA'!BB232</f>
        <v/>
      </c>
      <c r="AZ232" s="5" t="str">
        <f>+'EV PRECIO REFERENCIA'!BD232</f>
        <v>NO CUMPLE</v>
      </c>
      <c r="BA232" s="6">
        <f>+IF(AZ232="NO OFERTADO",0,IF(AZ232="NO CUMPLE EV TECNICA",0,IF(AZ232="NO CUMPLE",0,IF(AZ232="CUMPLE",('PRECIOS UNITARIOS'!$BB232*500)/AY232))))</f>
        <v>0</v>
      </c>
      <c r="BB232" s="5" t="str">
        <f>+'PRECIOS UNITARIOS'!AP232</f>
        <v/>
      </c>
      <c r="BC232" s="5" t="str">
        <f>+'EV PRECIO REFERENCIA'!BG232</f>
        <v>NO CUMPLE</v>
      </c>
      <c r="BD232" s="6">
        <f>+IF(BC232="NO OFERTADO",0,IF(BC232="NO CUMPLE EV TECNICA",0,IF(BC232="NO CUMPLE",0,IF(BC232="CUMPLE",('PRECIOS UNITARIOS'!$BB232*500)/BB232))))</f>
        <v>0</v>
      </c>
      <c r="BE232" s="5" t="str">
        <f>+'PRECIOS UNITARIOS'!AR232</f>
        <v/>
      </c>
      <c r="BF232" s="5" t="str">
        <f>+'EV PRECIO REFERENCIA'!BJ232</f>
        <v>NO CUMPLE</v>
      </c>
      <c r="BG232" s="6">
        <f>+IF(BF232="NO OFERTADO",0,IF(BF232="NO CUMPLE EV TECNICA",0,IF(BF232="NO CUMPLE",0,IF(BF232="CUMPLE",('PRECIOS UNITARIOS'!$BB232*500)/BE232))))</f>
        <v>0</v>
      </c>
      <c r="BH232" s="5" t="str">
        <f>+'EV PRECIO REFERENCIA'!BK232</f>
        <v/>
      </c>
      <c r="BI232" s="5" t="str">
        <f>+'EV PRECIO REFERENCIA'!BM232</f>
        <v>NO CUMPLE</v>
      </c>
      <c r="BJ232" s="6">
        <f>+IF(BI232="NO OFERTADO",0,IF(BI232="NO CUMPLE EV TECNICA",0,IF(BI232="NO CUMPLE",0,IF(BI232="CUMPLE",('PRECIOS UNITARIOS'!$BB232*500)/BH232))))</f>
        <v>0</v>
      </c>
      <c r="BK232" s="5" t="str">
        <f>+'EV PRECIO REFERENCIA'!BQ232</f>
        <v/>
      </c>
      <c r="BL232" s="5" t="str">
        <f>+'EV PRECIO REFERENCIA'!BS232</f>
        <v>NO CUMPLE</v>
      </c>
      <c r="BM232" s="6">
        <f>+IF(BL232="NO OFERTADO",0,IF(BL232="NO CUMPLE EV TECNICA",0,IF(BL232="NO CUMPLE",0,IF(BL232="CUMPLE",('PRECIOS UNITARIOS'!$BB232*500)/BK232))))</f>
        <v>0</v>
      </c>
      <c r="BN232" s="5" t="str">
        <f>+'PRECIOS UNITARIOS'!AX232</f>
        <v/>
      </c>
      <c r="BO232" s="5" t="str">
        <f>+'EV PRECIO REFERENCIA'!BV232</f>
        <v>NO CUMPLE</v>
      </c>
      <c r="BP232" s="6">
        <f>+IF(BO232="NO OFERTADO",0,IF(BO232="NO CUMPLE EV TECNICA",0,IF(BO232="NO CUMPLE",0,IF(BO232="CUMPLE",('PRECIOS UNITARIOS'!$BB232*500)/BN232))))</f>
        <v>0</v>
      </c>
      <c r="BQ232" s="6">
        <f t="shared" si="27"/>
        <v>0</v>
      </c>
      <c r="BR232" s="6" t="s">
        <v>847</v>
      </c>
      <c r="BS232" s="6">
        <v>0</v>
      </c>
      <c r="BT232" s="6" t="s">
        <v>847</v>
      </c>
      <c r="BU232" s="6">
        <v>0</v>
      </c>
      <c r="BV232" s="6" t="s">
        <v>847</v>
      </c>
      <c r="BW232" s="154" t="s">
        <v>823</v>
      </c>
      <c r="BX232" s="3" t="s">
        <v>602</v>
      </c>
    </row>
    <row r="233" spans="1:77" ht="38.25" x14ac:dyDescent="0.2">
      <c r="A233" s="18">
        <f t="shared" si="26"/>
        <v>224</v>
      </c>
      <c r="B233" s="22" t="str">
        <f>VLOOKUP(A233,'PRECIOS UNITARIOS'!A233:B564,2,0)</f>
        <v>DM2736</v>
      </c>
      <c r="C233" s="135" t="str">
        <f>VLOOKUP(A233,'PRECIOS UNITARIOS'!A233:C564,3,0)</f>
        <v>EQUIPO PARA ADMINISTRACION DE SOLUCIONES PARA BOMBA DE INFUSION MEDCAPTAIN</v>
      </c>
      <c r="D233" s="18">
        <f>VLOOKUP(A233,'PRECIOS UNITARIOS'!A233:D564,4,0)</f>
        <v>1</v>
      </c>
      <c r="E233" s="23" t="str">
        <f>VLOOKUP(A233,'PRECIOS UNITARIOS'!A233:E564,5,0)</f>
        <v>UN</v>
      </c>
      <c r="F233" s="23">
        <f>VLOOKUP(A233,'PRECIOS UNITARIOS'!A233:F564,6,0)</f>
        <v>11185.157999999999</v>
      </c>
      <c r="G233" s="23">
        <f>VLOOKUP(A233,'PRECIOS UNITARIOS'!A233:G564,7,0)</f>
        <v>50</v>
      </c>
      <c r="H233" s="23">
        <f t="shared" si="28"/>
        <v>559257.9</v>
      </c>
      <c r="I233" s="5" t="str">
        <f>+'EV PRECIO REFERENCIA'!I233</f>
        <v/>
      </c>
      <c r="J233" s="5" t="str">
        <f>+'EV PRECIO REFERENCIA'!K233</f>
        <v>NO CUMPLE</v>
      </c>
      <c r="K233" s="6">
        <f>+IF(J233="NO OFERTADO",0,IF(J233="NO CUMPLE EV TECNICA",0,IF(J233="NO CUMPLE",0,IF(J233="CUMPLE",('PRECIOS UNITARIOS'!$BB233*500)/I233))))</f>
        <v>0</v>
      </c>
      <c r="L233" s="5" t="str">
        <f>+'EV PRECIO REFERENCIA'!L233</f>
        <v/>
      </c>
      <c r="M233" s="5" t="str">
        <f>+'EV PRECIO REFERENCIA'!N233</f>
        <v>NO CUMPLE</v>
      </c>
      <c r="N233" s="6">
        <f>+IF(M233="NO OFERTADO",0,IF(M233="NO CUMPLE EV TECNICA",0,IF(M233="NO CUMPLE",0,IF(M233="CUMPLE",('PRECIOS UNITARIOS'!$BB233*500)/L233))))</f>
        <v>0</v>
      </c>
      <c r="O233" s="5" t="str">
        <f>+'PRECIOS UNITARIOS'!N233</f>
        <v/>
      </c>
      <c r="P233" s="5" t="str">
        <f>+'EV PRECIO REFERENCIA'!Q233</f>
        <v>NO CUMPLE</v>
      </c>
      <c r="Q233" s="6">
        <f>+IF(P233="NO OFERTADO",0,IF(P233="NO CUMPLE EV TECNICA",0,IF(P233="NO CUMPLE",0,IF(P233="CUMPLE",('PRECIOS UNITARIOS'!$BB233*500)/O233))))</f>
        <v>0</v>
      </c>
      <c r="R233" s="5" t="str">
        <f>+'PRECIOS UNITARIOS'!P233</f>
        <v/>
      </c>
      <c r="S233" s="5" t="str">
        <f>+'EV PRECIO REFERENCIA'!T233</f>
        <v>NO CUMPLE</v>
      </c>
      <c r="T233" s="6">
        <f>+IF(S233="NO OFERTADO",0,IF(S233="NO CUMPLE EV TECNICA",0,IF(S233="NO CUMPLE",0,IF(S233="CUMPLE",('PRECIOS UNITARIOS'!$BB233*500)/R233))))</f>
        <v>0</v>
      </c>
      <c r="U233" s="6" t="str">
        <f>+'EV PRECIO REFERENCIA'!U233</f>
        <v/>
      </c>
      <c r="V233" s="5" t="str">
        <f>+'EV PRECIO REFERENCIA'!W233</f>
        <v>NO CUMPLE</v>
      </c>
      <c r="W233" s="6">
        <f>+IF(V233="NO OFERTADO",0,IF(V233="NO CUMPLE EV TECNICA",0,IF(V233="NO CUMPLE",0,IF(V233="CUMPLE",('PRECIOS UNITARIOS'!$BB233*500)/U233))))</f>
        <v>0</v>
      </c>
      <c r="X233" s="6" t="str">
        <f>+'EV PRECIO REFERENCIA'!X233</f>
        <v/>
      </c>
      <c r="Y233" s="5" t="str">
        <f>+'EV PRECIO REFERENCIA'!Z233</f>
        <v>NO CUMPLE</v>
      </c>
      <c r="Z233" s="6">
        <f>+IF(Y233="NO OFERTADO",0,IF(Y233="NO CUMPLE EV TECNICA",0,IF(Y233="NO CUMPLE",0,IF(Y233="CUMPLE",('PRECIOS UNITARIOS'!$BB233*500)/X233))))</f>
        <v>0</v>
      </c>
      <c r="AA233" s="260" t="str">
        <f>+'PRECIOS UNITARIOS'!X233</f>
        <v/>
      </c>
      <c r="AB233" s="5" t="str">
        <f>+'EV PRECIO REFERENCIA'!AF233</f>
        <v>NO CUMPLE</v>
      </c>
      <c r="AC233" s="6">
        <f>+IF(AB233="NO OFERTADO",0,IF(AB233="NO CUMPLE EV TECNICA",0,IF(AB233="NO CUMPLE",0,IF(AB233="CUMPLE",('PRECIOS UNITARIOS'!$BB233*500)/AA233))))</f>
        <v>0</v>
      </c>
      <c r="AD233" s="5" t="str">
        <f>+'PRECIOS UNITARIOS'!Z233</f>
        <v/>
      </c>
      <c r="AE233" s="5" t="str">
        <f>+'EV PRECIO REFERENCIA'!AI233</f>
        <v>NO CUMPLE</v>
      </c>
      <c r="AF233" s="6">
        <f>+IF(AE233="NO OFERTADO",0,IF(AE233="NO CUMPLE EV TECNICA",0,IF(AE233="NO CUMPLE",0,IF(AE233="CUMPLE",('PRECIOS UNITARIOS'!$BB233*500)/AD233))))</f>
        <v>0</v>
      </c>
      <c r="AG233" s="5" t="str">
        <f>+'PRECIOS UNITARIOS'!AB233</f>
        <v/>
      </c>
      <c r="AH233" s="5" t="str">
        <f>+'EV PRECIO REFERENCIA'!AL233</f>
        <v>NO CUMPLE</v>
      </c>
      <c r="AI233" s="6">
        <f>+IF(AH233="NO OFERTADO",0,IF(AH233="NO CUMPLE EV TECNICA",0,IF(AH233="NO CUMPLE",0,IF(AH233="CUMPLE",('PRECIOS UNITARIOS'!$BB233*500)/AG233))))</f>
        <v>0</v>
      </c>
      <c r="AJ233" s="5" t="str">
        <f>+'PRECIOS UNITARIOS'!AD233</f>
        <v/>
      </c>
      <c r="AK233" s="5" t="str">
        <f>+'EV PRECIO REFERENCIA'!AO233</f>
        <v>NO CUMPLE</v>
      </c>
      <c r="AL233" s="6">
        <f>+IF(AK233="NO OFERTADO",0,IF(AK233="NO CUMPLE EV TECNICA",0,IF(AK233="NO CUMPLE",0,IF(AK233="CUMPLE",('PRECIOS UNITARIOS'!$BB233*500)/AJ233))))</f>
        <v>0</v>
      </c>
      <c r="AM233" s="5" t="str">
        <f>+'PRECIOS UNITARIOS'!AF233</f>
        <v/>
      </c>
      <c r="AN233" s="5" t="str">
        <f>+'EV PRECIO REFERENCIA'!AR233</f>
        <v>NO CUMPLE</v>
      </c>
      <c r="AO233" s="6">
        <f>+IF(AN233="NO OFERTADO",0,IF(AN233="NO CUMPLE EV TECNICA",0,IF(AN233="NO CUMPLE",0,IF(AN233="CUMPLE",('PRECIOS UNITARIOS'!$BB233*500)/AM233))))</f>
        <v>0</v>
      </c>
      <c r="AP233" s="5" t="str">
        <f>+'PRECIOS UNITARIOS'!AH233</f>
        <v/>
      </c>
      <c r="AQ233" s="5" t="str">
        <f>+'EV PRECIO REFERENCIA'!AU233</f>
        <v>NO CUMPLE</v>
      </c>
      <c r="AR233" s="6">
        <f>+IF(AQ233="NO OFERTADO",0,IF(AQ233="NO CUMPLE EV TECNICA",0,IF(AQ233="NO CUMPLE",0,IF(AQ233="CUMPLE",('PRECIOS UNITARIOS'!$BB233*500)/AP233))))</f>
        <v>0</v>
      </c>
      <c r="AS233" s="5" t="str">
        <f>+'PRECIOS UNITARIOS'!AJ233</f>
        <v/>
      </c>
      <c r="AT233" s="5" t="str">
        <f>+'EV PRECIO REFERENCIA'!AX233</f>
        <v>NO CUMPLE</v>
      </c>
      <c r="AU233" s="6">
        <f>+IF(AT233="NO OFERTADO",0,IF(AT233="NO CUMPLE EV TECNICA",0,IF(AT233="NO CUMPLE",0,IF(AT233="CUMPLE",('PRECIOS UNITARIOS'!$BB233*500)/AS233))))</f>
        <v>0</v>
      </c>
      <c r="AV233" s="5" t="str">
        <f>+'EV PRECIO REFERENCIA'!AY233</f>
        <v/>
      </c>
      <c r="AW233" s="5" t="str">
        <f>+'EV PRECIO REFERENCIA'!BA233</f>
        <v>NO CUMPLE</v>
      </c>
      <c r="AX233" s="6">
        <f>+IF(AW233="NO OFERTADO",0,IF(AW233="NO CUMPLE EV TECNICA",0,IF(AW233="NO CUMPLE",0,IF(AW233="CUMPLE",('PRECIOS UNITARIOS'!$BB233*500)/AV233))))</f>
        <v>0</v>
      </c>
      <c r="AY233" s="5" t="str">
        <f>+'EV PRECIO REFERENCIA'!BB233</f>
        <v/>
      </c>
      <c r="AZ233" s="5" t="str">
        <f>+'EV PRECIO REFERENCIA'!BD233</f>
        <v>NO CUMPLE</v>
      </c>
      <c r="BA233" s="6">
        <f>+IF(AZ233="NO OFERTADO",0,IF(AZ233="NO CUMPLE EV TECNICA",0,IF(AZ233="NO CUMPLE",0,IF(AZ233="CUMPLE",('PRECIOS UNITARIOS'!$BB233*500)/AY233))))</f>
        <v>0</v>
      </c>
      <c r="BB233" s="5" t="str">
        <f>+'PRECIOS UNITARIOS'!AP233</f>
        <v/>
      </c>
      <c r="BC233" s="5" t="str">
        <f>+'EV PRECIO REFERENCIA'!BG233</f>
        <v>NO CUMPLE</v>
      </c>
      <c r="BD233" s="6">
        <f>+IF(BC233="NO OFERTADO",0,IF(BC233="NO CUMPLE EV TECNICA",0,IF(BC233="NO CUMPLE",0,IF(BC233="CUMPLE",('PRECIOS UNITARIOS'!$BB233*500)/BB233))))</f>
        <v>0</v>
      </c>
      <c r="BE233" s="5" t="str">
        <f>+'PRECIOS UNITARIOS'!AR233</f>
        <v/>
      </c>
      <c r="BF233" s="5" t="str">
        <f>+'EV PRECIO REFERENCIA'!BJ233</f>
        <v>NO CUMPLE</v>
      </c>
      <c r="BG233" s="6">
        <f>+IF(BF233="NO OFERTADO",0,IF(BF233="NO CUMPLE EV TECNICA",0,IF(BF233="NO CUMPLE",0,IF(BF233="CUMPLE",('PRECIOS UNITARIOS'!$BB233*500)/BE233))))</f>
        <v>0</v>
      </c>
      <c r="BH233" s="5" t="str">
        <f>+'EV PRECIO REFERENCIA'!BK233</f>
        <v/>
      </c>
      <c r="BI233" s="5" t="str">
        <f>+'EV PRECIO REFERENCIA'!BM233</f>
        <v>NO CUMPLE</v>
      </c>
      <c r="BJ233" s="6">
        <f>+IF(BI233="NO OFERTADO",0,IF(BI233="NO CUMPLE EV TECNICA",0,IF(BI233="NO CUMPLE",0,IF(BI233="CUMPLE",('PRECIOS UNITARIOS'!$BB233*500)/BH233))))</f>
        <v>0</v>
      </c>
      <c r="BK233" s="5" t="str">
        <f>+'EV PRECIO REFERENCIA'!BQ233</f>
        <v/>
      </c>
      <c r="BL233" s="5" t="str">
        <f>+'EV PRECIO REFERENCIA'!BS233</f>
        <v>NO CUMPLE</v>
      </c>
      <c r="BM233" s="6">
        <f>+IF(BL233="NO OFERTADO",0,IF(BL233="NO CUMPLE EV TECNICA",0,IF(BL233="NO CUMPLE",0,IF(BL233="CUMPLE",('PRECIOS UNITARIOS'!$BB233*500)/BK233))))</f>
        <v>0</v>
      </c>
      <c r="BN233" s="5" t="str">
        <f>+'PRECIOS UNITARIOS'!AX233</f>
        <v/>
      </c>
      <c r="BO233" s="5" t="str">
        <f>+'EV PRECIO REFERENCIA'!BV233</f>
        <v>NO CUMPLE</v>
      </c>
      <c r="BP233" s="6">
        <f>+IF(BO233="NO OFERTADO",0,IF(BO233="NO CUMPLE EV TECNICA",0,IF(BO233="NO CUMPLE",0,IF(BO233="CUMPLE",('PRECIOS UNITARIOS'!$BB233*500)/BN233))))</f>
        <v>0</v>
      </c>
      <c r="BQ233" s="6">
        <f t="shared" si="27"/>
        <v>0</v>
      </c>
      <c r="BR233" s="6" t="s">
        <v>1066</v>
      </c>
      <c r="BS233" s="6">
        <v>0</v>
      </c>
      <c r="BT233" s="6" t="s">
        <v>847</v>
      </c>
      <c r="BU233" s="6">
        <v>0</v>
      </c>
      <c r="BV233" s="6" t="s">
        <v>847</v>
      </c>
      <c r="BW233" s="154" t="s">
        <v>823</v>
      </c>
      <c r="BX233" s="3" t="s">
        <v>603</v>
      </c>
    </row>
    <row r="234" spans="1:77" ht="25.5" x14ac:dyDescent="0.2">
      <c r="A234" s="18">
        <f t="shared" si="26"/>
        <v>225</v>
      </c>
      <c r="B234" s="22" t="str">
        <f>VLOOKUP(A234,'PRECIOS UNITARIOS'!A234:B565,2,0)</f>
        <v>DM2644</v>
      </c>
      <c r="C234" s="135" t="str">
        <f>VLOOKUP(A234,'PRECIOS UNITARIOS'!A234:C565,3,0)</f>
        <v>FILTRO PARA NEUMOINSUFLADOR DE UN SOLO USO</v>
      </c>
      <c r="D234" s="18">
        <f>VLOOKUP(A234,'PRECIOS UNITARIOS'!A234:D565,4,0)</f>
        <v>1</v>
      </c>
      <c r="E234" s="23" t="str">
        <f>VLOOKUP(A234,'PRECIOS UNITARIOS'!A234:E565,5,0)</f>
        <v>UN</v>
      </c>
      <c r="F234" s="23">
        <f>VLOOKUP(A234,'PRECIOS UNITARIOS'!A234:F565,6,0)</f>
        <v>25765.999</v>
      </c>
      <c r="G234" s="23">
        <f>VLOOKUP(A234,'PRECIOS UNITARIOS'!A234:G565,7,0)</f>
        <v>1</v>
      </c>
      <c r="H234" s="23">
        <f t="shared" si="28"/>
        <v>25765.999</v>
      </c>
      <c r="I234" s="5" t="str">
        <f>+'EV PRECIO REFERENCIA'!I234</f>
        <v/>
      </c>
      <c r="J234" s="5" t="str">
        <f>+'EV PRECIO REFERENCIA'!K234</f>
        <v>NO CUMPLE</v>
      </c>
      <c r="K234" s="6">
        <f>+IF(J234="NO OFERTADO",0,IF(J234="NO CUMPLE EV TECNICA",0,IF(J234="NO CUMPLE",0,IF(J234="CUMPLE",('PRECIOS UNITARIOS'!$BB234*500)/I234))))</f>
        <v>0</v>
      </c>
      <c r="L234" s="5" t="str">
        <f>+'EV PRECIO REFERENCIA'!L234</f>
        <v/>
      </c>
      <c r="M234" s="5" t="str">
        <f>+'EV PRECIO REFERENCIA'!N234</f>
        <v>NO CUMPLE</v>
      </c>
      <c r="N234" s="6">
        <f>+IF(M234="NO OFERTADO",0,IF(M234="NO CUMPLE EV TECNICA",0,IF(M234="NO CUMPLE",0,IF(M234="CUMPLE",('PRECIOS UNITARIOS'!$BB234*500)/L234))))</f>
        <v>0</v>
      </c>
      <c r="O234" s="5" t="str">
        <f>+'PRECIOS UNITARIOS'!N234</f>
        <v/>
      </c>
      <c r="P234" s="5" t="str">
        <f>+'EV PRECIO REFERENCIA'!Q234</f>
        <v>NO CUMPLE</v>
      </c>
      <c r="Q234" s="6">
        <f>+IF(P234="NO OFERTADO",0,IF(P234="NO CUMPLE EV TECNICA",0,IF(P234="NO CUMPLE",0,IF(P234="CUMPLE",('PRECIOS UNITARIOS'!$BB234*500)/O234))))</f>
        <v>0</v>
      </c>
      <c r="R234" s="5" t="str">
        <f>+'PRECIOS UNITARIOS'!P234</f>
        <v/>
      </c>
      <c r="S234" s="5" t="str">
        <f>+'EV PRECIO REFERENCIA'!T234</f>
        <v>NO CUMPLE</v>
      </c>
      <c r="T234" s="6">
        <f>+IF(S234="NO OFERTADO",0,IF(S234="NO CUMPLE EV TECNICA",0,IF(S234="NO CUMPLE",0,IF(S234="CUMPLE",('PRECIOS UNITARIOS'!$BB234*500)/R234))))</f>
        <v>0</v>
      </c>
      <c r="U234" s="6" t="str">
        <f>+'EV PRECIO REFERENCIA'!U234</f>
        <v/>
      </c>
      <c r="V234" s="5" t="str">
        <f>+'EV PRECIO REFERENCIA'!W234</f>
        <v>NO CUMPLE</v>
      </c>
      <c r="W234" s="6">
        <f>+IF(V234="NO OFERTADO",0,IF(V234="NO CUMPLE EV TECNICA",0,IF(V234="NO CUMPLE",0,IF(V234="CUMPLE",('PRECIOS UNITARIOS'!$BB234*500)/U234))))</f>
        <v>0</v>
      </c>
      <c r="X234" s="6" t="str">
        <f>+'EV PRECIO REFERENCIA'!X234</f>
        <v/>
      </c>
      <c r="Y234" s="5" t="str">
        <f>+'EV PRECIO REFERENCIA'!Z234</f>
        <v>NO CUMPLE</v>
      </c>
      <c r="Z234" s="6">
        <f>+IF(Y234="NO OFERTADO",0,IF(Y234="NO CUMPLE EV TECNICA",0,IF(Y234="NO CUMPLE",0,IF(Y234="CUMPLE",('PRECIOS UNITARIOS'!$BB234*500)/X234))))</f>
        <v>0</v>
      </c>
      <c r="AA234" s="260" t="str">
        <f>+'PRECIOS UNITARIOS'!X234</f>
        <v/>
      </c>
      <c r="AB234" s="5" t="str">
        <f>+'EV PRECIO REFERENCIA'!AF234</f>
        <v>NO CUMPLE</v>
      </c>
      <c r="AC234" s="6">
        <f>+IF(AB234="NO OFERTADO",0,IF(AB234="NO CUMPLE EV TECNICA",0,IF(AB234="NO CUMPLE",0,IF(AB234="CUMPLE",('PRECIOS UNITARIOS'!$BB234*500)/AA234))))</f>
        <v>0</v>
      </c>
      <c r="AD234" s="5" t="str">
        <f>+'PRECIOS UNITARIOS'!Z234</f>
        <v/>
      </c>
      <c r="AE234" s="5" t="str">
        <f>+'EV PRECIO REFERENCIA'!AI234</f>
        <v>NO CUMPLE</v>
      </c>
      <c r="AF234" s="6">
        <f>+IF(AE234="NO OFERTADO",0,IF(AE234="NO CUMPLE EV TECNICA",0,IF(AE234="NO CUMPLE",0,IF(AE234="CUMPLE",('PRECIOS UNITARIOS'!$BB234*500)/AD234))))</f>
        <v>0</v>
      </c>
      <c r="AG234" s="5" t="str">
        <f>+'PRECIOS UNITARIOS'!AB234</f>
        <v/>
      </c>
      <c r="AH234" s="5" t="str">
        <f>+'EV PRECIO REFERENCIA'!AL234</f>
        <v>NO CUMPLE</v>
      </c>
      <c r="AI234" s="6">
        <f>+IF(AH234="NO OFERTADO",0,IF(AH234="NO CUMPLE EV TECNICA",0,IF(AH234="NO CUMPLE",0,IF(AH234="CUMPLE",('PRECIOS UNITARIOS'!$BB234*500)/AG234))))</f>
        <v>0</v>
      </c>
      <c r="AJ234" s="5" t="str">
        <f>+'PRECIOS UNITARIOS'!AD234</f>
        <v/>
      </c>
      <c r="AK234" s="5" t="str">
        <f>+'EV PRECIO REFERENCIA'!AO234</f>
        <v>NO CUMPLE</v>
      </c>
      <c r="AL234" s="6">
        <f>+IF(AK234="NO OFERTADO",0,IF(AK234="NO CUMPLE EV TECNICA",0,IF(AK234="NO CUMPLE",0,IF(AK234="CUMPLE",('PRECIOS UNITARIOS'!$BB234*500)/AJ234))))</f>
        <v>0</v>
      </c>
      <c r="AM234" s="5" t="str">
        <f>+'PRECIOS UNITARIOS'!AF234</f>
        <v/>
      </c>
      <c r="AN234" s="5" t="str">
        <f>+'EV PRECIO REFERENCIA'!AR234</f>
        <v>NO CUMPLE</v>
      </c>
      <c r="AO234" s="6">
        <f>+IF(AN234="NO OFERTADO",0,IF(AN234="NO CUMPLE EV TECNICA",0,IF(AN234="NO CUMPLE",0,IF(AN234="CUMPLE",('PRECIOS UNITARIOS'!$BB234*500)/AM234))))</f>
        <v>0</v>
      </c>
      <c r="AP234" s="5" t="str">
        <f>+'PRECIOS UNITARIOS'!AH234</f>
        <v/>
      </c>
      <c r="AQ234" s="5" t="str">
        <f>+'EV PRECIO REFERENCIA'!AU234</f>
        <v>NO CUMPLE</v>
      </c>
      <c r="AR234" s="6">
        <f>+IF(AQ234="NO OFERTADO",0,IF(AQ234="NO CUMPLE EV TECNICA",0,IF(AQ234="NO CUMPLE",0,IF(AQ234="CUMPLE",('PRECIOS UNITARIOS'!$BB234*500)/AP234))))</f>
        <v>0</v>
      </c>
      <c r="AS234" s="5" t="str">
        <f>+'PRECIOS UNITARIOS'!AJ234</f>
        <v/>
      </c>
      <c r="AT234" s="5" t="str">
        <f>+'EV PRECIO REFERENCIA'!AX234</f>
        <v>NO CUMPLE</v>
      </c>
      <c r="AU234" s="6">
        <f>+IF(AT234="NO OFERTADO",0,IF(AT234="NO CUMPLE EV TECNICA",0,IF(AT234="NO CUMPLE",0,IF(AT234="CUMPLE",('PRECIOS UNITARIOS'!$BB234*500)/AS234))))</f>
        <v>0</v>
      </c>
      <c r="AV234" s="5" t="str">
        <f>+'EV PRECIO REFERENCIA'!AY234</f>
        <v/>
      </c>
      <c r="AW234" s="5" t="str">
        <f>+'EV PRECIO REFERENCIA'!BA234</f>
        <v>NO CUMPLE</v>
      </c>
      <c r="AX234" s="6">
        <f>+IF(AW234="NO OFERTADO",0,IF(AW234="NO CUMPLE EV TECNICA",0,IF(AW234="NO CUMPLE",0,IF(AW234="CUMPLE",('PRECIOS UNITARIOS'!$BB234*500)/AV234))))</f>
        <v>0</v>
      </c>
      <c r="AY234" s="5" t="str">
        <f>+'EV PRECIO REFERENCIA'!BB234</f>
        <v/>
      </c>
      <c r="AZ234" s="5" t="str">
        <f>+'EV PRECIO REFERENCIA'!BD234</f>
        <v>NO CUMPLE</v>
      </c>
      <c r="BA234" s="6">
        <f>+IF(AZ234="NO OFERTADO",0,IF(AZ234="NO CUMPLE EV TECNICA",0,IF(AZ234="NO CUMPLE",0,IF(AZ234="CUMPLE",('PRECIOS UNITARIOS'!$BB234*500)/AY234))))</f>
        <v>0</v>
      </c>
      <c r="BB234" s="5" t="str">
        <f>+'PRECIOS UNITARIOS'!AP234</f>
        <v/>
      </c>
      <c r="BC234" s="5" t="str">
        <f>+'EV PRECIO REFERENCIA'!BG234</f>
        <v>NO CUMPLE</v>
      </c>
      <c r="BD234" s="6">
        <f>+IF(BC234="NO OFERTADO",0,IF(BC234="NO CUMPLE EV TECNICA",0,IF(BC234="NO CUMPLE",0,IF(BC234="CUMPLE",('PRECIOS UNITARIOS'!$BB234*500)/BB234))))</f>
        <v>0</v>
      </c>
      <c r="BE234" s="5" t="str">
        <f>+'PRECIOS UNITARIOS'!AR234</f>
        <v/>
      </c>
      <c r="BF234" s="5" t="str">
        <f>+'EV PRECIO REFERENCIA'!BJ234</f>
        <v>NO CUMPLE</v>
      </c>
      <c r="BG234" s="6">
        <f>+IF(BF234="NO OFERTADO",0,IF(BF234="NO CUMPLE EV TECNICA",0,IF(BF234="NO CUMPLE",0,IF(BF234="CUMPLE",('PRECIOS UNITARIOS'!$BB234*500)/BE234))))</f>
        <v>0</v>
      </c>
      <c r="BH234" s="5" t="str">
        <f>+'EV PRECIO REFERENCIA'!BK234</f>
        <v/>
      </c>
      <c r="BI234" s="5" t="str">
        <f>+'EV PRECIO REFERENCIA'!BM234</f>
        <v>NO CUMPLE</v>
      </c>
      <c r="BJ234" s="6">
        <f>+IF(BI234="NO OFERTADO",0,IF(BI234="NO CUMPLE EV TECNICA",0,IF(BI234="NO CUMPLE",0,IF(BI234="CUMPLE",('PRECIOS UNITARIOS'!$BB234*500)/BH234))))</f>
        <v>0</v>
      </c>
      <c r="BK234" s="5" t="str">
        <f>+'EV PRECIO REFERENCIA'!BQ234</f>
        <v/>
      </c>
      <c r="BL234" s="5" t="str">
        <f>+'EV PRECIO REFERENCIA'!BS234</f>
        <v>NO CUMPLE</v>
      </c>
      <c r="BM234" s="6">
        <f>+IF(BL234="NO OFERTADO",0,IF(BL234="NO CUMPLE EV TECNICA",0,IF(BL234="NO CUMPLE",0,IF(BL234="CUMPLE",('PRECIOS UNITARIOS'!$BB234*500)/BK234))))</f>
        <v>0</v>
      </c>
      <c r="BN234" s="5" t="str">
        <f>+'PRECIOS UNITARIOS'!AX234</f>
        <v/>
      </c>
      <c r="BO234" s="5" t="str">
        <f>+'EV PRECIO REFERENCIA'!BV234</f>
        <v>NO CUMPLE</v>
      </c>
      <c r="BP234" s="6">
        <f>+IF(BO234="NO OFERTADO",0,IF(BO234="NO CUMPLE EV TECNICA",0,IF(BO234="NO CUMPLE",0,IF(BO234="CUMPLE",('PRECIOS UNITARIOS'!$BB234*500)/BN234))))</f>
        <v>0</v>
      </c>
      <c r="BQ234" s="6">
        <f t="shared" si="27"/>
        <v>0</v>
      </c>
      <c r="BR234" s="6" t="s">
        <v>1014</v>
      </c>
      <c r="BS234" s="6">
        <v>0</v>
      </c>
      <c r="BT234" s="6" t="s">
        <v>1014</v>
      </c>
      <c r="BU234" s="6">
        <v>0</v>
      </c>
      <c r="BV234" s="6" t="s">
        <v>1014</v>
      </c>
      <c r="BW234" s="6" t="s">
        <v>1014</v>
      </c>
      <c r="BX234" s="3" t="s">
        <v>604</v>
      </c>
    </row>
    <row r="235" spans="1:77" ht="25.5" x14ac:dyDescent="0.2">
      <c r="A235" s="18">
        <f t="shared" si="26"/>
        <v>226</v>
      </c>
      <c r="B235" s="22" t="str">
        <f>VLOOKUP(A235,'PRECIOS UNITARIOS'!A235:B566,2,0)</f>
        <v>DM2813</v>
      </c>
      <c r="C235" s="135" t="str">
        <f>VLOOKUP(A235,'PRECIOS UNITARIOS'!A235:C566,3,0)</f>
        <v>GASA PRECORTADA NO ESTERIL NO TEJIDA 4 PLIEGUES 7.5 X 7.5CM</v>
      </c>
      <c r="D235" s="18">
        <f>VLOOKUP(A235,'PRECIOS UNITARIOS'!A235:D566,4,0)</f>
        <v>1</v>
      </c>
      <c r="E235" s="23" t="str">
        <f>VLOOKUP(A235,'PRECIOS UNITARIOS'!A235:E566,5,0)</f>
        <v>UN</v>
      </c>
      <c r="F235" s="23">
        <f>VLOOKUP(A235,'PRECIOS UNITARIOS'!A235:F566,6,0)</f>
        <v>390</v>
      </c>
      <c r="G235" s="23">
        <f>VLOOKUP(A235,'PRECIOS UNITARIOS'!A235:G566,7,0)</f>
        <v>50</v>
      </c>
      <c r="H235" s="23">
        <f t="shared" si="28"/>
        <v>19500</v>
      </c>
      <c r="I235" s="5" t="str">
        <f>+'EV PRECIO REFERENCIA'!I235</f>
        <v/>
      </c>
      <c r="J235" s="5" t="str">
        <f>+'EV PRECIO REFERENCIA'!K235</f>
        <v>NO CUMPLE</v>
      </c>
      <c r="K235" s="6">
        <f>+IF(J235="NO OFERTADO",0,IF(J235="NO CUMPLE EV TECNICA",0,IF(J235="NO CUMPLE",0,IF(J235="CUMPLE",('PRECIOS UNITARIOS'!$BB235*500)/I235))))</f>
        <v>0</v>
      </c>
      <c r="L235" s="5">
        <f>+'EV PRECIO REFERENCIA'!L235</f>
        <v>330</v>
      </c>
      <c r="M235" s="5" t="str">
        <f>+'EV PRECIO REFERENCIA'!N235</f>
        <v>CUMPLE</v>
      </c>
      <c r="N235" s="6">
        <f>+IF(M235="NO OFERTADO",0,IF(M235="NO CUMPLE EV TECNICA",0,IF(M235="NO CUMPLE",0,IF(M235="CUMPLE",('PRECIOS UNITARIOS'!$BB235*500)/L235))))</f>
        <v>57.575757575757578</v>
      </c>
      <c r="O235" s="5" t="str">
        <f>+'PRECIOS UNITARIOS'!N235</f>
        <v/>
      </c>
      <c r="P235" s="5" t="str">
        <f>+'EV PRECIO REFERENCIA'!Q235</f>
        <v>NO CUMPLE</v>
      </c>
      <c r="Q235" s="6">
        <f>+IF(P235="NO OFERTADO",0,IF(P235="NO CUMPLE EV TECNICA",0,IF(P235="NO CUMPLE",0,IF(P235="CUMPLE",('PRECIOS UNITARIOS'!$BB235*500)/O235))))</f>
        <v>0</v>
      </c>
      <c r="R235" s="5" t="str">
        <f>+'PRECIOS UNITARIOS'!P235</f>
        <v/>
      </c>
      <c r="S235" s="5" t="str">
        <f>+'EV PRECIO REFERENCIA'!T235</f>
        <v>NO CUMPLE</v>
      </c>
      <c r="T235" s="6">
        <f>+IF(S235="NO OFERTADO",0,IF(S235="NO CUMPLE EV TECNICA",0,IF(S235="NO CUMPLE",0,IF(S235="CUMPLE",('PRECIOS UNITARIOS'!$BB235*500)/R235))))</f>
        <v>0</v>
      </c>
      <c r="U235" s="6" t="str">
        <f>+'EV PRECIO REFERENCIA'!U235</f>
        <v/>
      </c>
      <c r="V235" s="5" t="str">
        <f>+'EV PRECIO REFERENCIA'!W235</f>
        <v>NO CUMPLE</v>
      </c>
      <c r="W235" s="6">
        <f>+IF(V235="NO OFERTADO",0,IF(V235="NO CUMPLE EV TECNICA",0,IF(V235="NO CUMPLE",0,IF(V235="CUMPLE",('PRECIOS UNITARIOS'!$BB235*500)/U235))))</f>
        <v>0</v>
      </c>
      <c r="X235" s="6" t="str">
        <f>+'EV PRECIO REFERENCIA'!X235</f>
        <v/>
      </c>
      <c r="Y235" s="5" t="str">
        <f>+'EV PRECIO REFERENCIA'!Z235</f>
        <v>NO CUMPLE</v>
      </c>
      <c r="Z235" s="6">
        <f>+IF(Y235="NO OFERTADO",0,IF(Y235="NO CUMPLE EV TECNICA",0,IF(Y235="NO CUMPLE",0,IF(Y235="CUMPLE",('PRECIOS UNITARIOS'!$BB235*500)/X235))))</f>
        <v>0</v>
      </c>
      <c r="AA235" s="260" t="str">
        <f>+'PRECIOS UNITARIOS'!X235</f>
        <v/>
      </c>
      <c r="AB235" s="5" t="str">
        <f>+'EV PRECIO REFERENCIA'!AF235</f>
        <v>NO CUMPLE</v>
      </c>
      <c r="AC235" s="6">
        <f>+IF(AB235="NO OFERTADO",0,IF(AB235="NO CUMPLE EV TECNICA",0,IF(AB235="NO CUMPLE",0,IF(AB235="CUMPLE",('PRECIOS UNITARIOS'!$BB235*500)/AA235))))</f>
        <v>0</v>
      </c>
      <c r="AD235" s="5" t="str">
        <f>+'PRECIOS UNITARIOS'!Z235</f>
        <v/>
      </c>
      <c r="AE235" s="5" t="str">
        <f>+'EV PRECIO REFERENCIA'!AI235</f>
        <v>NO CUMPLE</v>
      </c>
      <c r="AF235" s="6">
        <f>+IF(AE235="NO OFERTADO",0,IF(AE235="NO CUMPLE EV TECNICA",0,IF(AE235="NO CUMPLE",0,IF(AE235="CUMPLE",('PRECIOS UNITARIOS'!$BB235*500)/AD235))))</f>
        <v>0</v>
      </c>
      <c r="AG235" s="5" t="str">
        <f>+'PRECIOS UNITARIOS'!AB235</f>
        <v/>
      </c>
      <c r="AH235" s="5" t="str">
        <f>+'EV PRECIO REFERENCIA'!AL235</f>
        <v>NO CUMPLE</v>
      </c>
      <c r="AI235" s="6">
        <f>+IF(AH235="NO OFERTADO",0,IF(AH235="NO CUMPLE EV TECNICA",0,IF(AH235="NO CUMPLE",0,IF(AH235="CUMPLE",('PRECIOS UNITARIOS'!$BB235*500)/AG235))))</f>
        <v>0</v>
      </c>
      <c r="AJ235" s="5" t="str">
        <f>+'PRECIOS UNITARIOS'!AD235</f>
        <v/>
      </c>
      <c r="AK235" s="5" t="str">
        <f>+'EV PRECIO REFERENCIA'!AO235</f>
        <v>NO CUMPLE</v>
      </c>
      <c r="AL235" s="6">
        <f>+IF(AK235="NO OFERTADO",0,IF(AK235="NO CUMPLE EV TECNICA",0,IF(AK235="NO CUMPLE",0,IF(AK235="CUMPLE",('PRECIOS UNITARIOS'!$BB235*500)/AJ235))))</f>
        <v>0</v>
      </c>
      <c r="AM235" s="5">
        <f>+'PRECIOS UNITARIOS'!AF235</f>
        <v>78</v>
      </c>
      <c r="AN235" s="5" t="str">
        <f>+'EV PRECIO REFERENCIA'!AR235</f>
        <v>CUMPLE</v>
      </c>
      <c r="AO235" s="6">
        <f>+IF(AN235="NO OFERTADO",0,IF(AN235="NO CUMPLE EV TECNICA",0,IF(AN235="NO CUMPLE",0,IF(AN235="CUMPLE",('PRECIOS UNITARIOS'!$BB235*500)/AM235))))</f>
        <v>243.58974358974359</v>
      </c>
      <c r="AP235" s="5" t="str">
        <f>+'PRECIOS UNITARIOS'!AH235</f>
        <v/>
      </c>
      <c r="AQ235" s="5" t="str">
        <f>+'EV PRECIO REFERENCIA'!AU235</f>
        <v>NO CUMPLE</v>
      </c>
      <c r="AR235" s="6">
        <f>+IF(AQ235="NO OFERTADO",0,IF(AQ235="NO CUMPLE EV TECNICA",0,IF(AQ235="NO CUMPLE",0,IF(AQ235="CUMPLE",('PRECIOS UNITARIOS'!$BB235*500)/AP235))))</f>
        <v>0</v>
      </c>
      <c r="AS235" s="5" t="str">
        <f>+'PRECIOS UNITARIOS'!AJ235</f>
        <v/>
      </c>
      <c r="AT235" s="5" t="str">
        <f>+'EV PRECIO REFERENCIA'!AX235</f>
        <v>NO CUMPLE</v>
      </c>
      <c r="AU235" s="6">
        <f>+IF(AT235="NO OFERTADO",0,IF(AT235="NO CUMPLE EV TECNICA",0,IF(AT235="NO CUMPLE",0,IF(AT235="CUMPLE",('PRECIOS UNITARIOS'!$BB235*500)/AS235))))</f>
        <v>0</v>
      </c>
      <c r="AV235" s="5" t="str">
        <f>+'EV PRECIO REFERENCIA'!AY235</f>
        <v/>
      </c>
      <c r="AW235" s="5" t="str">
        <f>+'EV PRECIO REFERENCIA'!BA235</f>
        <v>NO CUMPLE</v>
      </c>
      <c r="AX235" s="6">
        <f>+IF(AW235="NO OFERTADO",0,IF(AW235="NO CUMPLE EV TECNICA",0,IF(AW235="NO CUMPLE",0,IF(AW235="CUMPLE",('PRECIOS UNITARIOS'!$BB235*500)/AV235))))</f>
        <v>0</v>
      </c>
      <c r="AY235" s="5">
        <f>+'EV PRECIO REFERENCIA'!BB235</f>
        <v>378</v>
      </c>
      <c r="AZ235" s="5" t="str">
        <f>+'EV PRECIO REFERENCIA'!BD235</f>
        <v>CUMPLE</v>
      </c>
      <c r="BA235" s="6">
        <f>+IF(AZ235="NO OFERTADO",0,IF(AZ235="NO CUMPLE EV TECNICA",0,IF(AZ235="NO CUMPLE",0,IF(AZ235="CUMPLE",('PRECIOS UNITARIOS'!$BB235*500)/AY235))))</f>
        <v>50.264550264550266</v>
      </c>
      <c r="BB235" s="5">
        <f>+'PRECIOS UNITARIOS'!AP235</f>
        <v>366</v>
      </c>
      <c r="BC235" s="5" t="str">
        <f>+'EV PRECIO REFERENCIA'!BG235</f>
        <v>CUMPLE</v>
      </c>
      <c r="BD235" s="6">
        <f>+IF(BC235="NO OFERTADO",0,IF(BC235="NO CUMPLE EV TECNICA",0,IF(BC235="NO CUMPLE",0,IF(BC235="CUMPLE",('PRECIOS UNITARIOS'!$BB235*500)/BB235))))</f>
        <v>51.912568306010932</v>
      </c>
      <c r="BE235" s="5">
        <f>+'PRECIOS UNITARIOS'!AR235</f>
        <v>38</v>
      </c>
      <c r="BF235" s="5" t="str">
        <f>+'EV PRECIO REFERENCIA'!BJ235</f>
        <v>CUMPLE</v>
      </c>
      <c r="BG235" s="6">
        <f>+IF(BF235="NO OFERTADO",0,IF(BF235="NO CUMPLE EV TECNICA",0,IF(BF235="NO CUMPLE",0,IF(BF235="CUMPLE",('PRECIOS UNITARIOS'!$BB235*500)/BE235))))</f>
        <v>500</v>
      </c>
      <c r="BH235" s="5" t="str">
        <f>+'EV PRECIO REFERENCIA'!BK235</f>
        <v/>
      </c>
      <c r="BI235" s="5" t="str">
        <f>+'EV PRECIO REFERENCIA'!BM235</f>
        <v>NO CUMPLE</v>
      </c>
      <c r="BJ235" s="6">
        <f>+IF(BI235="NO OFERTADO",0,IF(BI235="NO CUMPLE EV TECNICA",0,IF(BI235="NO CUMPLE",0,IF(BI235="CUMPLE",('PRECIOS UNITARIOS'!$BB235*500)/BH235))))</f>
        <v>0</v>
      </c>
      <c r="BK235" s="5" t="str">
        <f>+'EV PRECIO REFERENCIA'!BQ235</f>
        <v/>
      </c>
      <c r="BL235" s="5" t="str">
        <f>+'EV PRECIO REFERENCIA'!BS235</f>
        <v>NO CUMPLE</v>
      </c>
      <c r="BM235" s="6">
        <f>+IF(BL235="NO OFERTADO",0,IF(BL235="NO CUMPLE EV TECNICA",0,IF(BL235="NO CUMPLE",0,IF(BL235="CUMPLE",('PRECIOS UNITARIOS'!$BB235*500)/BK235))))</f>
        <v>0</v>
      </c>
      <c r="BN235" s="5" t="str">
        <f>+'PRECIOS UNITARIOS'!AX235</f>
        <v/>
      </c>
      <c r="BO235" s="5" t="str">
        <f>+'EV PRECIO REFERENCIA'!BV235</f>
        <v>NO CUMPLE</v>
      </c>
      <c r="BP235" s="6">
        <f>+IF(BO235="NO OFERTADO",0,IF(BO235="NO CUMPLE EV TECNICA",0,IF(BO235="NO CUMPLE",0,IF(BO235="CUMPLE",('PRECIOS UNITARIOS'!$BB235*500)/BN235))))</f>
        <v>0</v>
      </c>
      <c r="BQ235" s="6">
        <f t="shared" si="27"/>
        <v>500</v>
      </c>
      <c r="BR235" s="6" t="s">
        <v>831</v>
      </c>
      <c r="BS235" s="6">
        <f>MAX($K235,$Q235,$T235,$AF235,$AI235,$AL235,$AO235,$AU235,$BD235,$BP235,$AC235)</f>
        <v>243.58974358974359</v>
      </c>
      <c r="BT235" s="6" t="s">
        <v>724</v>
      </c>
      <c r="BU235" s="6">
        <f>MAX($K235,$Q235,$T235,$AF235,$AI235,$AL235,$AU235,$BD235,$BP235,$AC235)</f>
        <v>51.912568306010932</v>
      </c>
      <c r="BV235" s="6" t="s">
        <v>727</v>
      </c>
      <c r="BW235" s="154" t="s">
        <v>831</v>
      </c>
      <c r="BX235" s="3" t="e">
        <v>#N/A</v>
      </c>
    </row>
    <row r="236" spans="1:77" ht="25.5" x14ac:dyDescent="0.2">
      <c r="A236" s="18">
        <f t="shared" si="26"/>
        <v>227</v>
      </c>
      <c r="B236" s="22" t="str">
        <f>VLOOKUP(A236,'PRECIOS UNITARIOS'!A236:B567,2,0)</f>
        <v>DM704</v>
      </c>
      <c r="C236" s="135" t="str">
        <f>VLOOKUP(A236,'PRECIOS UNITARIOS'!A236:C567,3,0)</f>
        <v>MANTA TERMICA DESECHABLE</v>
      </c>
      <c r="D236" s="18">
        <f>VLOOKUP(A236,'PRECIOS UNITARIOS'!A236:D567,4,0)</f>
        <v>1</v>
      </c>
      <c r="E236" s="23" t="str">
        <f>VLOOKUP(A236,'PRECIOS UNITARIOS'!A236:E567,5,0)</f>
        <v>UN</v>
      </c>
      <c r="F236" s="23">
        <f>VLOOKUP(A236,'PRECIOS UNITARIOS'!A236:F567,6,0)</f>
        <v>14047.95</v>
      </c>
      <c r="G236" s="23">
        <f>VLOOKUP(A236,'PRECIOS UNITARIOS'!A236:G567,7,0)</f>
        <v>17</v>
      </c>
      <c r="H236" s="23">
        <f t="shared" si="28"/>
        <v>238815.15000000002</v>
      </c>
      <c r="I236" s="5" t="str">
        <f>+'EV PRECIO REFERENCIA'!I236</f>
        <v/>
      </c>
      <c r="J236" s="5" t="str">
        <f>+'EV PRECIO REFERENCIA'!K236</f>
        <v>NO CUMPLE</v>
      </c>
      <c r="K236" s="6">
        <f>+IF(J236="NO OFERTADO",0,IF(J236="NO CUMPLE EV TECNICA",0,IF(J236="NO CUMPLE",0,IF(J236="CUMPLE",('PRECIOS UNITARIOS'!$BB236*500)/I236))))</f>
        <v>0</v>
      </c>
      <c r="L236" s="5" t="str">
        <f>+'EV PRECIO REFERENCIA'!L236</f>
        <v/>
      </c>
      <c r="M236" s="5" t="str">
        <f>+'EV PRECIO REFERENCIA'!N236</f>
        <v>NO CUMPLE</v>
      </c>
      <c r="N236" s="6">
        <f>+IF(M236="NO OFERTADO",0,IF(M236="NO CUMPLE EV TECNICA",0,IF(M236="NO CUMPLE",0,IF(M236="CUMPLE",('PRECIOS UNITARIOS'!$BB236*500)/L236))))</f>
        <v>0</v>
      </c>
      <c r="O236" s="5" t="str">
        <f>+'PRECIOS UNITARIOS'!N236</f>
        <v/>
      </c>
      <c r="P236" s="5" t="str">
        <f>+'EV PRECIO REFERENCIA'!Q236</f>
        <v>NO CUMPLE</v>
      </c>
      <c r="Q236" s="6">
        <f>+IF(P236="NO OFERTADO",0,IF(P236="NO CUMPLE EV TECNICA",0,IF(P236="NO CUMPLE",0,IF(P236="CUMPLE",('PRECIOS UNITARIOS'!$BB236*500)/O236))))</f>
        <v>0</v>
      </c>
      <c r="R236" s="5" t="str">
        <f>+'PRECIOS UNITARIOS'!P236</f>
        <v/>
      </c>
      <c r="S236" s="5" t="str">
        <f>+'EV PRECIO REFERENCIA'!T236</f>
        <v>NO CUMPLE</v>
      </c>
      <c r="T236" s="6">
        <f>+IF(S236="NO OFERTADO",0,IF(S236="NO CUMPLE EV TECNICA",0,IF(S236="NO CUMPLE",0,IF(S236="CUMPLE",('PRECIOS UNITARIOS'!$BB236*500)/R236))))</f>
        <v>0</v>
      </c>
      <c r="U236" s="6" t="str">
        <f>+'EV PRECIO REFERENCIA'!U236</f>
        <v/>
      </c>
      <c r="V236" s="5" t="str">
        <f>+'EV PRECIO REFERENCIA'!W236</f>
        <v>NO CUMPLE</v>
      </c>
      <c r="W236" s="6">
        <f>+IF(V236="NO OFERTADO",0,IF(V236="NO CUMPLE EV TECNICA",0,IF(V236="NO CUMPLE",0,IF(V236="CUMPLE",('PRECIOS UNITARIOS'!$BB236*500)/U236))))</f>
        <v>0</v>
      </c>
      <c r="X236" s="6" t="str">
        <f>+'EV PRECIO REFERENCIA'!X236</f>
        <v/>
      </c>
      <c r="Y236" s="5" t="str">
        <f>+'EV PRECIO REFERENCIA'!Z236</f>
        <v>NO CUMPLE</v>
      </c>
      <c r="Z236" s="6">
        <f>+IF(Y236="NO OFERTADO",0,IF(Y236="NO CUMPLE EV TECNICA",0,IF(Y236="NO CUMPLE",0,IF(Y236="CUMPLE",('PRECIOS UNITARIOS'!$BB236*500)/X236))))</f>
        <v>0</v>
      </c>
      <c r="AA236" s="260" t="str">
        <f>+'PRECIOS UNITARIOS'!X236</f>
        <v/>
      </c>
      <c r="AB236" s="5" t="str">
        <f>+'EV PRECIO REFERENCIA'!AF236</f>
        <v>NO CUMPLE</v>
      </c>
      <c r="AC236" s="6">
        <f>+IF(AB236="NO OFERTADO",0,IF(AB236="NO CUMPLE EV TECNICA",0,IF(AB236="NO CUMPLE",0,IF(AB236="CUMPLE",('PRECIOS UNITARIOS'!$BB236*500)/AA236))))</f>
        <v>0</v>
      </c>
      <c r="AD236" s="5" t="str">
        <f>+'PRECIOS UNITARIOS'!Z236</f>
        <v/>
      </c>
      <c r="AE236" s="5" t="str">
        <f>+'EV PRECIO REFERENCIA'!AI236</f>
        <v>NO CUMPLE</v>
      </c>
      <c r="AF236" s="6">
        <f>+IF(AE236="NO OFERTADO",0,IF(AE236="NO CUMPLE EV TECNICA",0,IF(AE236="NO CUMPLE",0,IF(AE236="CUMPLE",('PRECIOS UNITARIOS'!$BB236*500)/AD236))))</f>
        <v>0</v>
      </c>
      <c r="AG236" s="5" t="str">
        <f>+'PRECIOS UNITARIOS'!AB236</f>
        <v/>
      </c>
      <c r="AH236" s="5" t="str">
        <f>+'EV PRECIO REFERENCIA'!AL236</f>
        <v>NO CUMPLE</v>
      </c>
      <c r="AI236" s="6">
        <f>+IF(AH236="NO OFERTADO",0,IF(AH236="NO CUMPLE EV TECNICA",0,IF(AH236="NO CUMPLE",0,IF(AH236="CUMPLE",('PRECIOS UNITARIOS'!$BB236*500)/AG236))))</f>
        <v>0</v>
      </c>
      <c r="AJ236" s="5" t="str">
        <f>+'PRECIOS UNITARIOS'!AD236</f>
        <v/>
      </c>
      <c r="AK236" s="5" t="str">
        <f>+'EV PRECIO REFERENCIA'!AO236</f>
        <v>NO CUMPLE</v>
      </c>
      <c r="AL236" s="6">
        <f>+IF(AK236="NO OFERTADO",0,IF(AK236="NO CUMPLE EV TECNICA",0,IF(AK236="NO CUMPLE",0,IF(AK236="CUMPLE",('PRECIOS UNITARIOS'!$BB236*500)/AJ236))))</f>
        <v>0</v>
      </c>
      <c r="AM236" s="5" t="str">
        <f>+'PRECIOS UNITARIOS'!AF236</f>
        <v/>
      </c>
      <c r="AN236" s="5" t="str">
        <f>+'EV PRECIO REFERENCIA'!AR236</f>
        <v>NO CUMPLE</v>
      </c>
      <c r="AO236" s="6">
        <f>+IF(AN236="NO OFERTADO",0,IF(AN236="NO CUMPLE EV TECNICA",0,IF(AN236="NO CUMPLE",0,IF(AN236="CUMPLE",('PRECIOS UNITARIOS'!$BB236*500)/AM236))))</f>
        <v>0</v>
      </c>
      <c r="AP236" s="5" t="str">
        <f>+'PRECIOS UNITARIOS'!AH236</f>
        <v/>
      </c>
      <c r="AQ236" s="5" t="str">
        <f>+'EV PRECIO REFERENCIA'!AU236</f>
        <v>NO CUMPLE</v>
      </c>
      <c r="AR236" s="6">
        <f>+IF(AQ236="NO OFERTADO",0,IF(AQ236="NO CUMPLE EV TECNICA",0,IF(AQ236="NO CUMPLE",0,IF(AQ236="CUMPLE",('PRECIOS UNITARIOS'!$BB236*500)/AP236))))</f>
        <v>0</v>
      </c>
      <c r="AS236" s="5" t="str">
        <f>+'PRECIOS UNITARIOS'!AJ236</f>
        <v/>
      </c>
      <c r="AT236" s="5" t="str">
        <f>+'EV PRECIO REFERENCIA'!AX236</f>
        <v>NO CUMPLE</v>
      </c>
      <c r="AU236" s="6">
        <f>+IF(AT236="NO OFERTADO",0,IF(AT236="NO CUMPLE EV TECNICA",0,IF(AT236="NO CUMPLE",0,IF(AT236="CUMPLE",('PRECIOS UNITARIOS'!$BB236*500)/AS236))))</f>
        <v>0</v>
      </c>
      <c r="AV236" s="5" t="str">
        <f>+'EV PRECIO REFERENCIA'!AY236</f>
        <v/>
      </c>
      <c r="AW236" s="5" t="str">
        <f>+'EV PRECIO REFERENCIA'!BA236</f>
        <v>NO CUMPLE</v>
      </c>
      <c r="AX236" s="6">
        <f>+IF(AW236="NO OFERTADO",0,IF(AW236="NO CUMPLE EV TECNICA",0,IF(AW236="NO CUMPLE",0,IF(AW236="CUMPLE",('PRECIOS UNITARIOS'!$BB236*500)/AV236))))</f>
        <v>0</v>
      </c>
      <c r="AY236" s="5" t="str">
        <f>+'EV PRECIO REFERENCIA'!BB236</f>
        <v/>
      </c>
      <c r="AZ236" s="5" t="str">
        <f>+'EV PRECIO REFERENCIA'!BD236</f>
        <v>NO CUMPLE</v>
      </c>
      <c r="BA236" s="6">
        <f>+IF(AZ236="NO OFERTADO",0,IF(AZ236="NO CUMPLE EV TECNICA",0,IF(AZ236="NO CUMPLE",0,IF(AZ236="CUMPLE",('PRECIOS UNITARIOS'!$BB236*500)/AY236))))</f>
        <v>0</v>
      </c>
      <c r="BB236" s="5" t="str">
        <f>+'PRECIOS UNITARIOS'!AP236</f>
        <v/>
      </c>
      <c r="BC236" s="5" t="str">
        <f>+'EV PRECIO REFERENCIA'!BG236</f>
        <v>NO CUMPLE</v>
      </c>
      <c r="BD236" s="6">
        <f>+IF(BC236="NO OFERTADO",0,IF(BC236="NO CUMPLE EV TECNICA",0,IF(BC236="NO CUMPLE",0,IF(BC236="CUMPLE",('PRECIOS UNITARIOS'!$BB236*500)/BB236))))</f>
        <v>0</v>
      </c>
      <c r="BE236" s="5" t="str">
        <f>+'PRECIOS UNITARIOS'!AR236</f>
        <v/>
      </c>
      <c r="BF236" s="5" t="str">
        <f>+'EV PRECIO REFERENCIA'!BJ236</f>
        <v>NO CUMPLE</v>
      </c>
      <c r="BG236" s="6">
        <f>+IF(BF236="NO OFERTADO",0,IF(BF236="NO CUMPLE EV TECNICA",0,IF(BF236="NO CUMPLE",0,IF(BF236="CUMPLE",('PRECIOS UNITARIOS'!$BB236*500)/BE236))))</f>
        <v>0</v>
      </c>
      <c r="BH236" s="5" t="str">
        <f>+'EV PRECIO REFERENCIA'!BK236</f>
        <v/>
      </c>
      <c r="BI236" s="5" t="str">
        <f>+'EV PRECIO REFERENCIA'!BM236</f>
        <v>NO CUMPLE</v>
      </c>
      <c r="BJ236" s="6">
        <f>+IF(BI236="NO OFERTADO",0,IF(BI236="NO CUMPLE EV TECNICA",0,IF(BI236="NO CUMPLE",0,IF(BI236="CUMPLE",('PRECIOS UNITARIOS'!$BB236*500)/BH236))))</f>
        <v>0</v>
      </c>
      <c r="BK236" s="5" t="str">
        <f>+'EV PRECIO REFERENCIA'!BQ236</f>
        <v/>
      </c>
      <c r="BL236" s="5" t="str">
        <f>+'EV PRECIO REFERENCIA'!BS236</f>
        <v>NO CUMPLE</v>
      </c>
      <c r="BM236" s="6">
        <f>+IF(BL236="NO OFERTADO",0,IF(BL236="NO CUMPLE EV TECNICA",0,IF(BL236="NO CUMPLE",0,IF(BL236="CUMPLE",('PRECIOS UNITARIOS'!$BB236*500)/BK236))))</f>
        <v>0</v>
      </c>
      <c r="BN236" s="5" t="str">
        <f>+'PRECIOS UNITARIOS'!AX236</f>
        <v/>
      </c>
      <c r="BO236" s="5" t="str">
        <f>+'EV PRECIO REFERENCIA'!BV236</f>
        <v>NO CUMPLE</v>
      </c>
      <c r="BP236" s="6">
        <f>+IF(BO236="NO OFERTADO",0,IF(BO236="NO CUMPLE EV TECNICA",0,IF(BO236="NO CUMPLE",0,IF(BO236="CUMPLE",('PRECIOS UNITARIOS'!$BB236*500)/BN236))))</f>
        <v>0</v>
      </c>
      <c r="BQ236" s="6">
        <f t="shared" si="27"/>
        <v>0</v>
      </c>
      <c r="BR236" s="6" t="s">
        <v>1069</v>
      </c>
      <c r="BS236" s="6">
        <f>MAX($K236,$N236,$Q236,$T236,$AF236,$AI236,$AL236,$AO236,$AU236,$BD236,$BG236,$BP236,$AC236,$Z236,$W236,$BM236,)</f>
        <v>0</v>
      </c>
      <c r="BT236" s="6" t="s">
        <v>1025</v>
      </c>
      <c r="BU236" s="6">
        <v>0</v>
      </c>
      <c r="BV236" s="6" t="s">
        <v>1011</v>
      </c>
      <c r="BW236" s="154" t="str">
        <f>+BR236</f>
        <v>ITEM DESIERTO</v>
      </c>
      <c r="BX236" s="3" t="e">
        <v>#N/A</v>
      </c>
      <c r="BY236" s="3"/>
    </row>
    <row r="237" spans="1:77" ht="25.5" x14ac:dyDescent="0.2">
      <c r="A237" s="18">
        <f t="shared" si="26"/>
        <v>228</v>
      </c>
      <c r="B237" s="22" t="str">
        <f>VLOOKUP(A237,'PRECIOS UNITARIOS'!A237:B568,2,0)</f>
        <v>DM739</v>
      </c>
      <c r="C237" s="135" t="str">
        <f>VLOOKUP(A237,'PRECIOS UNITARIOS'!A237:C568,3,0)</f>
        <v>MECHA NASAL ESTERIL EN GASA 100% ALGODON, PRECORTADA</v>
      </c>
      <c r="D237" s="18">
        <f>VLOOKUP(A237,'PRECIOS UNITARIOS'!A237:D568,4,0)</f>
        <v>1</v>
      </c>
      <c r="E237" s="23" t="str">
        <f>VLOOKUP(A237,'PRECIOS UNITARIOS'!A237:E568,5,0)</f>
        <v>UN</v>
      </c>
      <c r="F237" s="23">
        <f>VLOOKUP(A237,'PRECIOS UNITARIOS'!A237:F568,6,0)</f>
        <v>4396</v>
      </c>
      <c r="G237" s="23">
        <f>VLOOKUP(A237,'PRECIOS UNITARIOS'!A237:G568,7,0)</f>
        <v>36</v>
      </c>
      <c r="H237" s="23">
        <f t="shared" si="28"/>
        <v>158256</v>
      </c>
      <c r="I237" s="5" t="str">
        <f>+'EV PRECIO REFERENCIA'!I237</f>
        <v/>
      </c>
      <c r="J237" s="5" t="str">
        <f>+'EV PRECIO REFERENCIA'!K237</f>
        <v>NO CUMPLE</v>
      </c>
      <c r="K237" s="6">
        <f>+IF(J237="NO OFERTADO",0,IF(J237="NO CUMPLE EV TECNICA",0,IF(J237="NO CUMPLE",0,IF(J237="CUMPLE",('PRECIOS UNITARIOS'!$BB237*500)/I237))))</f>
        <v>0</v>
      </c>
      <c r="L237" s="5" t="str">
        <f>+'EV PRECIO REFERENCIA'!L237</f>
        <v/>
      </c>
      <c r="M237" s="5" t="str">
        <f>+'EV PRECIO REFERENCIA'!N237</f>
        <v>NO CUMPLE</v>
      </c>
      <c r="N237" s="6">
        <f>+IF(M237="NO OFERTADO",0,IF(M237="NO CUMPLE EV TECNICA",0,IF(M237="NO CUMPLE",0,IF(M237="CUMPLE",('PRECIOS UNITARIOS'!$BB237*500)/L237))))</f>
        <v>0</v>
      </c>
      <c r="O237" s="5" t="str">
        <f>+'PRECIOS UNITARIOS'!N237</f>
        <v/>
      </c>
      <c r="P237" s="5" t="str">
        <f>+'EV PRECIO REFERENCIA'!Q237</f>
        <v>NO CUMPLE</v>
      </c>
      <c r="Q237" s="6">
        <f>+IF(P237="NO OFERTADO",0,IF(P237="NO CUMPLE EV TECNICA",0,IF(P237="NO CUMPLE",0,IF(P237="CUMPLE",('PRECIOS UNITARIOS'!$BB237*500)/O237))))</f>
        <v>0</v>
      </c>
      <c r="R237" s="5" t="str">
        <f>+'PRECIOS UNITARIOS'!P237</f>
        <v/>
      </c>
      <c r="S237" s="5" t="str">
        <f>+'EV PRECIO REFERENCIA'!T237</f>
        <v>NO CUMPLE</v>
      </c>
      <c r="T237" s="6">
        <f>+IF(S237="NO OFERTADO",0,IF(S237="NO CUMPLE EV TECNICA",0,IF(S237="NO CUMPLE",0,IF(S237="CUMPLE",('PRECIOS UNITARIOS'!$BB237*500)/R237))))</f>
        <v>0</v>
      </c>
      <c r="U237" s="6" t="str">
        <f>+'EV PRECIO REFERENCIA'!U237</f>
        <v/>
      </c>
      <c r="V237" s="5" t="str">
        <f>+'EV PRECIO REFERENCIA'!W237</f>
        <v>NO CUMPLE</v>
      </c>
      <c r="W237" s="6">
        <f>+IF(V237="NO OFERTADO",0,IF(V237="NO CUMPLE EV TECNICA",0,IF(V237="NO CUMPLE",0,IF(V237="CUMPLE",('PRECIOS UNITARIOS'!$BB237*500)/U237))))</f>
        <v>0</v>
      </c>
      <c r="X237" s="6" t="str">
        <f>+'EV PRECIO REFERENCIA'!X237</f>
        <v/>
      </c>
      <c r="Y237" s="5" t="str">
        <f>+'EV PRECIO REFERENCIA'!Z237</f>
        <v>NO CUMPLE</v>
      </c>
      <c r="Z237" s="6">
        <f>+IF(Y237="NO OFERTADO",0,IF(Y237="NO CUMPLE EV TECNICA",0,IF(Y237="NO CUMPLE",0,IF(Y237="CUMPLE",('PRECIOS UNITARIOS'!$BB237*500)/X237))))</f>
        <v>0</v>
      </c>
      <c r="AA237" s="260" t="str">
        <f>+'PRECIOS UNITARIOS'!X237</f>
        <v/>
      </c>
      <c r="AB237" s="5" t="str">
        <f>+'EV PRECIO REFERENCIA'!AF237</f>
        <v>NO CUMPLE</v>
      </c>
      <c r="AC237" s="6">
        <f>+IF(AB237="NO OFERTADO",0,IF(AB237="NO CUMPLE EV TECNICA",0,IF(AB237="NO CUMPLE",0,IF(AB237="CUMPLE",('PRECIOS UNITARIOS'!$BB237*500)/AA237))))</f>
        <v>0</v>
      </c>
      <c r="AD237" s="5" t="str">
        <f>+'PRECIOS UNITARIOS'!Z237</f>
        <v/>
      </c>
      <c r="AE237" s="5" t="str">
        <f>+'EV PRECIO REFERENCIA'!AI237</f>
        <v>NO CUMPLE</v>
      </c>
      <c r="AF237" s="6">
        <f>+IF(AE237="NO OFERTADO",0,IF(AE237="NO CUMPLE EV TECNICA",0,IF(AE237="NO CUMPLE",0,IF(AE237="CUMPLE",('PRECIOS UNITARIOS'!$BB237*500)/AD237))))</f>
        <v>0</v>
      </c>
      <c r="AG237" s="5" t="str">
        <f>+'PRECIOS UNITARIOS'!AB237</f>
        <v/>
      </c>
      <c r="AH237" s="5" t="str">
        <f>+'EV PRECIO REFERENCIA'!AL237</f>
        <v>NO CUMPLE</v>
      </c>
      <c r="AI237" s="6">
        <f>+IF(AH237="NO OFERTADO",0,IF(AH237="NO CUMPLE EV TECNICA",0,IF(AH237="NO CUMPLE",0,IF(AH237="CUMPLE",('PRECIOS UNITARIOS'!$BB237*500)/AG237))))</f>
        <v>0</v>
      </c>
      <c r="AJ237" s="5" t="str">
        <f>+'PRECIOS UNITARIOS'!AD237</f>
        <v/>
      </c>
      <c r="AK237" s="5" t="str">
        <f>+'EV PRECIO REFERENCIA'!AO237</f>
        <v>NO CUMPLE</v>
      </c>
      <c r="AL237" s="6">
        <f>+IF(AK237="NO OFERTADO",0,IF(AK237="NO CUMPLE EV TECNICA",0,IF(AK237="NO CUMPLE",0,IF(AK237="CUMPLE",('PRECIOS UNITARIOS'!$BB237*500)/AJ237))))</f>
        <v>0</v>
      </c>
      <c r="AM237" s="5" t="str">
        <f>+'PRECIOS UNITARIOS'!AF237</f>
        <v/>
      </c>
      <c r="AN237" s="5" t="str">
        <f>+'EV PRECIO REFERENCIA'!AR237</f>
        <v>NO CUMPLE</v>
      </c>
      <c r="AO237" s="6">
        <f>+IF(AN237="NO OFERTADO",0,IF(AN237="NO CUMPLE EV TECNICA",0,IF(AN237="NO CUMPLE",0,IF(AN237="CUMPLE",('PRECIOS UNITARIOS'!$BB237*500)/AM237))))</f>
        <v>0</v>
      </c>
      <c r="AP237" s="5" t="str">
        <f>+'PRECIOS UNITARIOS'!AH237</f>
        <v/>
      </c>
      <c r="AQ237" s="5" t="str">
        <f>+'EV PRECIO REFERENCIA'!AU237</f>
        <v>NO CUMPLE</v>
      </c>
      <c r="AR237" s="6">
        <f>+IF(AQ237="NO OFERTADO",0,IF(AQ237="NO CUMPLE EV TECNICA",0,IF(AQ237="NO CUMPLE",0,IF(AQ237="CUMPLE",('PRECIOS UNITARIOS'!$BB237*500)/AP237))))</f>
        <v>0</v>
      </c>
      <c r="AS237" s="5" t="str">
        <f>+'PRECIOS UNITARIOS'!AJ237</f>
        <v/>
      </c>
      <c r="AT237" s="5" t="str">
        <f>+'EV PRECIO REFERENCIA'!AX237</f>
        <v>NO CUMPLE</v>
      </c>
      <c r="AU237" s="6">
        <f>+IF(AT237="NO OFERTADO",0,IF(AT237="NO CUMPLE EV TECNICA",0,IF(AT237="NO CUMPLE",0,IF(AT237="CUMPLE",('PRECIOS UNITARIOS'!$BB237*500)/AS237))))</f>
        <v>0</v>
      </c>
      <c r="AV237" s="5" t="str">
        <f>+'EV PRECIO REFERENCIA'!AY237</f>
        <v/>
      </c>
      <c r="AW237" s="5" t="str">
        <f>+'EV PRECIO REFERENCIA'!BA237</f>
        <v>NO CUMPLE</v>
      </c>
      <c r="AX237" s="6">
        <f>+IF(AW237="NO OFERTADO",0,IF(AW237="NO CUMPLE EV TECNICA",0,IF(AW237="NO CUMPLE",0,IF(AW237="CUMPLE",('PRECIOS UNITARIOS'!$BB237*500)/AV237))))</f>
        <v>0</v>
      </c>
      <c r="AY237" s="5" t="str">
        <f>+'EV PRECIO REFERENCIA'!BB237</f>
        <v/>
      </c>
      <c r="AZ237" s="5" t="str">
        <f>+'EV PRECIO REFERENCIA'!BD237</f>
        <v>NO CUMPLE</v>
      </c>
      <c r="BA237" s="6">
        <f>+IF(AZ237="NO OFERTADO",0,IF(AZ237="NO CUMPLE EV TECNICA",0,IF(AZ237="NO CUMPLE",0,IF(AZ237="CUMPLE",('PRECIOS UNITARIOS'!$BB237*500)/AY237))))</f>
        <v>0</v>
      </c>
      <c r="BB237" s="5">
        <f>+'PRECIOS UNITARIOS'!AP237</f>
        <v>4241</v>
      </c>
      <c r="BC237" s="5" t="str">
        <f>+'EV PRECIO REFERENCIA'!BG237</f>
        <v>CUMPLE</v>
      </c>
      <c r="BD237" s="6">
        <f>+IF(BC237="NO OFERTADO",0,IF(BC237="NO CUMPLE EV TECNICA",0,IF(BC237="NO CUMPLE",0,IF(BC237="CUMPLE",('PRECIOS UNITARIOS'!$BB237*500)/BB237))))</f>
        <v>500</v>
      </c>
      <c r="BE237" s="5" t="str">
        <f>+'PRECIOS UNITARIOS'!AR237</f>
        <v/>
      </c>
      <c r="BF237" s="5" t="str">
        <f>+'EV PRECIO REFERENCIA'!BJ237</f>
        <v>NO CUMPLE</v>
      </c>
      <c r="BG237" s="6">
        <f>+IF(BF237="NO OFERTADO",0,IF(BF237="NO CUMPLE EV TECNICA",0,IF(BF237="NO CUMPLE",0,IF(BF237="CUMPLE",('PRECIOS UNITARIOS'!$BB237*500)/BE237))))</f>
        <v>0</v>
      </c>
      <c r="BH237" s="5" t="str">
        <f>+'EV PRECIO REFERENCIA'!BK237</f>
        <v/>
      </c>
      <c r="BI237" s="5" t="str">
        <f>+'EV PRECIO REFERENCIA'!BM237</f>
        <v>NO CUMPLE</v>
      </c>
      <c r="BJ237" s="6">
        <f>+IF(BI237="NO OFERTADO",0,IF(BI237="NO CUMPLE EV TECNICA",0,IF(BI237="NO CUMPLE",0,IF(BI237="CUMPLE",('PRECIOS UNITARIOS'!$BB237*500)/BH237))))</f>
        <v>0</v>
      </c>
      <c r="BK237" s="5" t="str">
        <f>+'EV PRECIO REFERENCIA'!BQ237</f>
        <v/>
      </c>
      <c r="BL237" s="5" t="str">
        <f>+'EV PRECIO REFERENCIA'!BS237</f>
        <v>NO CUMPLE</v>
      </c>
      <c r="BM237" s="6">
        <f>+IF(BL237="NO OFERTADO",0,IF(BL237="NO CUMPLE EV TECNICA",0,IF(BL237="NO CUMPLE",0,IF(BL237="CUMPLE",('PRECIOS UNITARIOS'!$BB237*500)/BK237))))</f>
        <v>0</v>
      </c>
      <c r="BN237" s="5" t="str">
        <f>+'PRECIOS UNITARIOS'!AX237</f>
        <v/>
      </c>
      <c r="BO237" s="5" t="str">
        <f>+'EV PRECIO REFERENCIA'!BV237</f>
        <v>NO CUMPLE</v>
      </c>
      <c r="BP237" s="6">
        <f>+IF(BO237="NO OFERTADO",0,IF(BO237="NO CUMPLE EV TECNICA",0,IF(BO237="NO CUMPLE",0,IF(BO237="CUMPLE",('PRECIOS UNITARIOS'!$BB237*500)/BN237))))</f>
        <v>0</v>
      </c>
      <c r="BQ237" s="6">
        <f t="shared" si="27"/>
        <v>500</v>
      </c>
      <c r="BR237" s="6" t="s">
        <v>727</v>
      </c>
      <c r="BS237" s="6">
        <f>MAX($K237,$N237,$Q237,$T237,$AF237,$AI237,$AL237,$AO237,$AU237,$BD237,$BG237,$BP237,$AC237,$Z237,$W237,$BM237,)</f>
        <v>500</v>
      </c>
      <c r="BT237" s="6" t="s">
        <v>741</v>
      </c>
      <c r="BU237" s="6">
        <f>MAX($K237,$N237,$Q237,$T237,$AF237,$AI237,$AL237,$AO237,$AU237,$BG237,$BP237,$AC237,$Z237,$W237,$BM237,)</f>
        <v>0</v>
      </c>
      <c r="BV237" s="6" t="s">
        <v>1023</v>
      </c>
      <c r="BW237" s="154" t="str">
        <f>+BR237</f>
        <v>DISCOLMEDICA S.A.S</v>
      </c>
      <c r="BX237" s="3" t="e">
        <v>#N/A</v>
      </c>
    </row>
    <row r="238" spans="1:77" ht="25.5" x14ac:dyDescent="0.2">
      <c r="A238" s="18">
        <f t="shared" si="26"/>
        <v>229</v>
      </c>
      <c r="B238" s="22" t="str">
        <f>VLOOKUP(A238,'PRECIOS UNITARIOS'!A238:B569,2,0)</f>
        <v>DM2197</v>
      </c>
      <c r="C238" s="135" t="str">
        <f>VLOOKUP(A238,'PRECIOS UNITARIOS'!A238:C569,3,0)</f>
        <v>PARCHE DE DURAMADRE SUTURABLE 10 X 12.5CMS</v>
      </c>
      <c r="D238" s="18">
        <f>VLOOKUP(A238,'PRECIOS UNITARIOS'!A238:D569,4,0)</f>
        <v>1</v>
      </c>
      <c r="E238" s="23" t="str">
        <f>VLOOKUP(A238,'PRECIOS UNITARIOS'!A238:E569,5,0)</f>
        <v>UN</v>
      </c>
      <c r="F238" s="23">
        <f>VLOOKUP(A238,'PRECIOS UNITARIOS'!A238:F569,6,0)</f>
        <v>3518125</v>
      </c>
      <c r="G238" s="23">
        <f>VLOOKUP(A238,'PRECIOS UNITARIOS'!A238:G569,7,0)</f>
        <v>10</v>
      </c>
      <c r="H238" s="23">
        <f t="shared" si="28"/>
        <v>35181250</v>
      </c>
      <c r="I238" s="5" t="str">
        <f>+'EV PRECIO REFERENCIA'!I238</f>
        <v/>
      </c>
      <c r="J238" s="5" t="str">
        <f>+'EV PRECIO REFERENCIA'!K238</f>
        <v>NO CUMPLE</v>
      </c>
      <c r="K238" s="6">
        <f>+IF(J238="NO OFERTADO",0,IF(J238="NO CUMPLE EV TECNICA",0,IF(J238="NO CUMPLE",0,IF(J238="CUMPLE",('PRECIOS UNITARIOS'!$BB238*500)/I238))))</f>
        <v>0</v>
      </c>
      <c r="L238" s="5" t="str">
        <f>+'EV PRECIO REFERENCIA'!L238</f>
        <v/>
      </c>
      <c r="M238" s="5" t="str">
        <f>+'EV PRECIO REFERENCIA'!N238</f>
        <v>NO CUMPLE</v>
      </c>
      <c r="N238" s="6">
        <f>+IF(M238="NO OFERTADO",0,IF(M238="NO CUMPLE EV TECNICA",0,IF(M238="NO CUMPLE",0,IF(M238="CUMPLE",('PRECIOS UNITARIOS'!$BB238*500)/L238))))</f>
        <v>0</v>
      </c>
      <c r="O238" s="5" t="str">
        <f>+'PRECIOS UNITARIOS'!N238</f>
        <v/>
      </c>
      <c r="P238" s="5" t="str">
        <f>+'EV PRECIO REFERENCIA'!Q238</f>
        <v>NO CUMPLE</v>
      </c>
      <c r="Q238" s="6">
        <f>+IF(P238="NO OFERTADO",0,IF(P238="NO CUMPLE EV TECNICA",0,IF(P238="NO CUMPLE",0,IF(P238="CUMPLE",('PRECIOS UNITARIOS'!$BB238*500)/O238))))</f>
        <v>0</v>
      </c>
      <c r="R238" s="5" t="str">
        <f>+'PRECIOS UNITARIOS'!P238</f>
        <v/>
      </c>
      <c r="S238" s="5" t="str">
        <f>+'EV PRECIO REFERENCIA'!T238</f>
        <v>NO CUMPLE</v>
      </c>
      <c r="T238" s="6">
        <f>+IF(S238="NO OFERTADO",0,IF(S238="NO CUMPLE EV TECNICA",0,IF(S238="NO CUMPLE",0,IF(S238="CUMPLE",('PRECIOS UNITARIOS'!$BB238*500)/R238))))</f>
        <v>0</v>
      </c>
      <c r="U238" s="6" t="str">
        <f>+'EV PRECIO REFERENCIA'!U238</f>
        <v/>
      </c>
      <c r="V238" s="5" t="str">
        <f>+'EV PRECIO REFERENCIA'!W238</f>
        <v>NO CUMPLE</v>
      </c>
      <c r="W238" s="6">
        <f>+IF(V238="NO OFERTADO",0,IF(V238="NO CUMPLE EV TECNICA",0,IF(V238="NO CUMPLE",0,IF(V238="CUMPLE",('PRECIOS UNITARIOS'!$BB238*500)/U238))))</f>
        <v>0</v>
      </c>
      <c r="X238" s="6" t="str">
        <f>+'EV PRECIO REFERENCIA'!X238</f>
        <v/>
      </c>
      <c r="Y238" s="5" t="str">
        <f>+'EV PRECIO REFERENCIA'!Z238</f>
        <v>NO CUMPLE</v>
      </c>
      <c r="Z238" s="6">
        <f>+IF(Y238="NO OFERTADO",0,IF(Y238="NO CUMPLE EV TECNICA",0,IF(Y238="NO CUMPLE",0,IF(Y238="CUMPLE",('PRECIOS UNITARIOS'!$BB238*500)/X238))))</f>
        <v>0</v>
      </c>
      <c r="AA238" s="260" t="str">
        <f>+'PRECIOS UNITARIOS'!X238</f>
        <v/>
      </c>
      <c r="AB238" s="5" t="str">
        <f>+'EV PRECIO REFERENCIA'!AF238</f>
        <v>NO CUMPLE</v>
      </c>
      <c r="AC238" s="6">
        <f>+IF(AB238="NO OFERTADO",0,IF(AB238="NO CUMPLE EV TECNICA",0,IF(AB238="NO CUMPLE",0,IF(AB238="CUMPLE",('PRECIOS UNITARIOS'!$BB238*500)/AA238))))</f>
        <v>0</v>
      </c>
      <c r="AD238" s="5" t="str">
        <f>+'PRECIOS UNITARIOS'!Z238</f>
        <v/>
      </c>
      <c r="AE238" s="5" t="str">
        <f>+'EV PRECIO REFERENCIA'!AI238</f>
        <v>NO CUMPLE</v>
      </c>
      <c r="AF238" s="6">
        <f>+IF(AE238="NO OFERTADO",0,IF(AE238="NO CUMPLE EV TECNICA",0,IF(AE238="NO CUMPLE",0,IF(AE238="CUMPLE",('PRECIOS UNITARIOS'!$BB238*500)/AD238))))</f>
        <v>0</v>
      </c>
      <c r="AG238" s="5" t="str">
        <f>+'PRECIOS UNITARIOS'!AB238</f>
        <v/>
      </c>
      <c r="AH238" s="5" t="str">
        <f>+'EV PRECIO REFERENCIA'!AL238</f>
        <v>NO CUMPLE</v>
      </c>
      <c r="AI238" s="6">
        <f>+IF(AH238="NO OFERTADO",0,IF(AH238="NO CUMPLE EV TECNICA",0,IF(AH238="NO CUMPLE",0,IF(AH238="CUMPLE",('PRECIOS UNITARIOS'!$BB238*500)/AG238))))</f>
        <v>0</v>
      </c>
      <c r="AJ238" s="5">
        <f>+'PRECIOS UNITARIOS'!AD238</f>
        <v>2045000</v>
      </c>
      <c r="AK238" s="5" t="str">
        <f>+'EV PRECIO REFERENCIA'!AO238</f>
        <v>CUMPLE</v>
      </c>
      <c r="AL238" s="6">
        <f>+IF(AK238="NO OFERTADO",0,IF(AK238="NO CUMPLE EV TECNICA",0,IF(AK238="NO CUMPLE",0,IF(AK238="CUMPLE",('PRECIOS UNITARIOS'!$BB238*500)/AJ238))))</f>
        <v>500</v>
      </c>
      <c r="AM238" s="5" t="str">
        <f>+'PRECIOS UNITARIOS'!AF238</f>
        <v/>
      </c>
      <c r="AN238" s="5" t="str">
        <f>+'EV PRECIO REFERENCIA'!AR238</f>
        <v>NO CUMPLE</v>
      </c>
      <c r="AO238" s="6">
        <f>+IF(AN238="NO OFERTADO",0,IF(AN238="NO CUMPLE EV TECNICA",0,IF(AN238="NO CUMPLE",0,IF(AN238="CUMPLE",('PRECIOS UNITARIOS'!$BB238*500)/AM238))))</f>
        <v>0</v>
      </c>
      <c r="AP238" s="5" t="str">
        <f>+'PRECIOS UNITARIOS'!AH238</f>
        <v/>
      </c>
      <c r="AQ238" s="5" t="str">
        <f>+'EV PRECIO REFERENCIA'!AU238</f>
        <v>NO CUMPLE</v>
      </c>
      <c r="AR238" s="6">
        <f>+IF(AQ238="NO OFERTADO",0,IF(AQ238="NO CUMPLE EV TECNICA",0,IF(AQ238="NO CUMPLE",0,IF(AQ238="CUMPLE",('PRECIOS UNITARIOS'!$BB238*500)/AP238))))</f>
        <v>0</v>
      </c>
      <c r="AS238" s="5" t="str">
        <f>+'PRECIOS UNITARIOS'!AJ238</f>
        <v/>
      </c>
      <c r="AT238" s="5" t="str">
        <f>+'EV PRECIO REFERENCIA'!AX238</f>
        <v>NO CUMPLE</v>
      </c>
      <c r="AU238" s="6">
        <f>+IF(AT238="NO OFERTADO",0,IF(AT238="NO CUMPLE EV TECNICA",0,IF(AT238="NO CUMPLE",0,IF(AT238="CUMPLE",('PRECIOS UNITARIOS'!$BB238*500)/AS238))))</f>
        <v>0</v>
      </c>
      <c r="AV238" s="5" t="str">
        <f>+'EV PRECIO REFERENCIA'!AY238</f>
        <v/>
      </c>
      <c r="AW238" s="5" t="str">
        <f>+'EV PRECIO REFERENCIA'!BA238</f>
        <v>NO CUMPLE</v>
      </c>
      <c r="AX238" s="6">
        <f>+IF(AW238="NO OFERTADO",0,IF(AW238="NO CUMPLE EV TECNICA",0,IF(AW238="NO CUMPLE",0,IF(AW238="CUMPLE",('PRECIOS UNITARIOS'!$BB238*500)/AV238))))</f>
        <v>0</v>
      </c>
      <c r="AY238" s="5" t="str">
        <f>+'EV PRECIO REFERENCIA'!BB238</f>
        <v/>
      </c>
      <c r="AZ238" s="5" t="str">
        <f>+'EV PRECIO REFERENCIA'!BD238</f>
        <v>NO CUMPLE</v>
      </c>
      <c r="BA238" s="6">
        <f>+IF(AZ238="NO OFERTADO",0,IF(AZ238="NO CUMPLE EV TECNICA",0,IF(AZ238="NO CUMPLE",0,IF(AZ238="CUMPLE",('PRECIOS UNITARIOS'!$BB238*500)/AY238))))</f>
        <v>0</v>
      </c>
      <c r="BB238" s="5" t="str">
        <f>+'PRECIOS UNITARIOS'!AP238</f>
        <v/>
      </c>
      <c r="BC238" s="5" t="str">
        <f>+'EV PRECIO REFERENCIA'!BG238</f>
        <v>NO CUMPLE</v>
      </c>
      <c r="BD238" s="6">
        <f>+IF(BC238="NO OFERTADO",0,IF(BC238="NO CUMPLE EV TECNICA",0,IF(BC238="NO CUMPLE",0,IF(BC238="CUMPLE",('PRECIOS UNITARIOS'!$BB238*500)/BB238))))</f>
        <v>0</v>
      </c>
      <c r="BE238" s="5" t="str">
        <f>+'PRECIOS UNITARIOS'!AR238</f>
        <v/>
      </c>
      <c r="BF238" s="5" t="str">
        <f>+'EV PRECIO REFERENCIA'!BJ238</f>
        <v>NO CUMPLE</v>
      </c>
      <c r="BG238" s="6">
        <f>+IF(BF238="NO OFERTADO",0,IF(BF238="NO CUMPLE EV TECNICA",0,IF(BF238="NO CUMPLE",0,IF(BF238="CUMPLE",('PRECIOS UNITARIOS'!$BB238*500)/BE238))))</f>
        <v>0</v>
      </c>
      <c r="BH238" s="5" t="str">
        <f>+'EV PRECIO REFERENCIA'!BK238</f>
        <v/>
      </c>
      <c r="BI238" s="5" t="str">
        <f>+'EV PRECIO REFERENCIA'!BM238</f>
        <v>NO CUMPLE</v>
      </c>
      <c r="BJ238" s="6">
        <f>+IF(BI238="NO OFERTADO",0,IF(BI238="NO CUMPLE EV TECNICA",0,IF(BI238="NO CUMPLE",0,IF(BI238="CUMPLE",('PRECIOS UNITARIOS'!$BB238*500)/BH238))))</f>
        <v>0</v>
      </c>
      <c r="BK238" s="5" t="str">
        <f>+'EV PRECIO REFERENCIA'!BQ238</f>
        <v/>
      </c>
      <c r="BL238" s="5" t="str">
        <f>+'EV PRECIO REFERENCIA'!BS238</f>
        <v>NO CUMPLE</v>
      </c>
      <c r="BM238" s="6">
        <f>+IF(BL238="NO OFERTADO",0,IF(BL238="NO CUMPLE EV TECNICA",0,IF(BL238="NO CUMPLE",0,IF(BL238="CUMPLE",('PRECIOS UNITARIOS'!$BB238*500)/BK238))))</f>
        <v>0</v>
      </c>
      <c r="BN238" s="5" t="str">
        <f>+'PRECIOS UNITARIOS'!AX238</f>
        <v/>
      </c>
      <c r="BO238" s="5" t="str">
        <f>+'EV PRECIO REFERENCIA'!BV238</f>
        <v>NO CUMPLE</v>
      </c>
      <c r="BP238" s="6">
        <f>+IF(BO238="NO OFERTADO",0,IF(BO238="NO CUMPLE EV TECNICA",0,IF(BO238="NO CUMPLE",0,IF(BO238="CUMPLE",('PRECIOS UNITARIOS'!$BB238*500)/BN238))))</f>
        <v>0</v>
      </c>
      <c r="BQ238" s="6">
        <f t="shared" si="27"/>
        <v>500</v>
      </c>
      <c r="BR238" s="6" t="s">
        <v>732</v>
      </c>
      <c r="BS238" s="6">
        <f>MAX($K238,$N238,$Q238,$T238,$AF238,$AI238,$AO238,$AU238,$BD238,$BG238,$BP238,$AC238,$Z238,$W238,$BA238,$BM238,)</f>
        <v>0</v>
      </c>
      <c r="BT238" s="6" t="s">
        <v>1025</v>
      </c>
      <c r="BU238" s="6">
        <v>0</v>
      </c>
      <c r="BV238" s="6" t="s">
        <v>1023</v>
      </c>
      <c r="BW238" s="6" t="s">
        <v>732</v>
      </c>
      <c r="BX238" s="3" t="e">
        <v>#N/A</v>
      </c>
    </row>
    <row r="239" spans="1:77" ht="51" x14ac:dyDescent="0.2">
      <c r="A239" s="18">
        <f t="shared" si="26"/>
        <v>230</v>
      </c>
      <c r="B239" s="22" t="str">
        <f>VLOOKUP(A239,'PRECIOS UNITARIOS'!A239:B570,2,0)</f>
        <v>DM1839</v>
      </c>
      <c r="C239" s="135" t="str">
        <f>VLOOKUP(A239,'PRECIOS UNITARIOS'!A239:C570,3,0)</f>
        <v>PINZA BIPOLAR AVANZADO PUNTA RECTA DIAMETRO 5MM LONGITUD 14CM PARA CIRUGIA ABIERTA CON ARTICULACION DE 110 GRADOS</v>
      </c>
      <c r="D239" s="18">
        <f>VLOOKUP(A239,'PRECIOS UNITARIOS'!A239:D570,4,0)</f>
        <v>1</v>
      </c>
      <c r="E239" s="23" t="str">
        <f>VLOOKUP(A239,'PRECIOS UNITARIOS'!A239:E570,5,0)</f>
        <v>UN</v>
      </c>
      <c r="F239" s="23">
        <f>VLOOKUP(A239,'PRECIOS UNITARIOS'!A239:F570,6,0)</f>
        <v>1319721.8999999999</v>
      </c>
      <c r="G239" s="23">
        <f>VLOOKUP(A239,'PRECIOS UNITARIOS'!A239:G570,7,0)</f>
        <v>1</v>
      </c>
      <c r="H239" s="23">
        <f t="shared" si="28"/>
        <v>1319721.8999999999</v>
      </c>
      <c r="I239" s="5" t="str">
        <f>+'EV PRECIO REFERENCIA'!I239</f>
        <v/>
      </c>
      <c r="J239" s="5" t="str">
        <f>+'EV PRECIO REFERENCIA'!K239</f>
        <v>NO CUMPLE</v>
      </c>
      <c r="K239" s="6">
        <f>+IF(J239="NO OFERTADO",0,IF(J239="NO CUMPLE EV TECNICA",0,IF(J239="NO CUMPLE",0,IF(J239="CUMPLE",('PRECIOS UNITARIOS'!$BB239*500)/I239))))</f>
        <v>0</v>
      </c>
      <c r="L239" s="5" t="str">
        <f>+'EV PRECIO REFERENCIA'!L239</f>
        <v/>
      </c>
      <c r="M239" s="5" t="str">
        <f>+'EV PRECIO REFERENCIA'!N239</f>
        <v>NO CUMPLE</v>
      </c>
      <c r="N239" s="6">
        <f>+IF(M239="NO OFERTADO",0,IF(M239="NO CUMPLE EV TECNICA",0,IF(M239="NO CUMPLE",0,IF(M239="CUMPLE",('PRECIOS UNITARIOS'!$BB239*500)/L239))))</f>
        <v>0</v>
      </c>
      <c r="O239" s="5" t="str">
        <f>+'PRECIOS UNITARIOS'!N239</f>
        <v/>
      </c>
      <c r="P239" s="5" t="str">
        <f>+'EV PRECIO REFERENCIA'!Q239</f>
        <v>NO CUMPLE</v>
      </c>
      <c r="Q239" s="6">
        <f>+IF(P239="NO OFERTADO",0,IF(P239="NO CUMPLE EV TECNICA",0,IF(P239="NO CUMPLE",0,IF(P239="CUMPLE",('PRECIOS UNITARIOS'!$BB239*500)/O239))))</f>
        <v>0</v>
      </c>
      <c r="R239" s="5" t="str">
        <f>+'PRECIOS UNITARIOS'!P239</f>
        <v/>
      </c>
      <c r="S239" s="5" t="str">
        <f>+'EV PRECIO REFERENCIA'!T239</f>
        <v>NO CUMPLE</v>
      </c>
      <c r="T239" s="6">
        <f>+IF(S239="NO OFERTADO",0,IF(S239="NO CUMPLE EV TECNICA",0,IF(S239="NO CUMPLE",0,IF(S239="CUMPLE",('PRECIOS UNITARIOS'!$BB239*500)/R239))))</f>
        <v>0</v>
      </c>
      <c r="U239" s="6" t="str">
        <f>+'EV PRECIO REFERENCIA'!U239</f>
        <v/>
      </c>
      <c r="V239" s="5" t="str">
        <f>+'EV PRECIO REFERENCIA'!W239</f>
        <v>NO CUMPLE</v>
      </c>
      <c r="W239" s="6">
        <f>+IF(V239="NO OFERTADO",0,IF(V239="NO CUMPLE EV TECNICA",0,IF(V239="NO CUMPLE",0,IF(V239="CUMPLE",('PRECIOS UNITARIOS'!$BB239*500)/U239))))</f>
        <v>0</v>
      </c>
      <c r="X239" s="6" t="str">
        <f>+'EV PRECIO REFERENCIA'!X239</f>
        <v/>
      </c>
      <c r="Y239" s="5" t="str">
        <f>+'EV PRECIO REFERENCIA'!Z239</f>
        <v>NO CUMPLE</v>
      </c>
      <c r="Z239" s="6">
        <f>+IF(Y239="NO OFERTADO",0,IF(Y239="NO CUMPLE EV TECNICA",0,IF(Y239="NO CUMPLE",0,IF(Y239="CUMPLE",('PRECIOS UNITARIOS'!$BB239*500)/X239))))</f>
        <v>0</v>
      </c>
      <c r="AA239" s="260" t="str">
        <f>+'PRECIOS UNITARIOS'!X239</f>
        <v/>
      </c>
      <c r="AB239" s="5" t="str">
        <f>+'EV PRECIO REFERENCIA'!AF239</f>
        <v>NO CUMPLE</v>
      </c>
      <c r="AC239" s="6">
        <f>+IF(AB239="NO OFERTADO",0,IF(AB239="NO CUMPLE EV TECNICA",0,IF(AB239="NO CUMPLE",0,IF(AB239="CUMPLE",('PRECIOS UNITARIOS'!$BB239*500)/AA239))))</f>
        <v>0</v>
      </c>
      <c r="AD239" s="5" t="str">
        <f>+'PRECIOS UNITARIOS'!Z239</f>
        <v/>
      </c>
      <c r="AE239" s="5" t="str">
        <f>+'EV PRECIO REFERENCIA'!AI239</f>
        <v>NO CUMPLE</v>
      </c>
      <c r="AF239" s="6">
        <f>+IF(AE239="NO OFERTADO",0,IF(AE239="NO CUMPLE EV TECNICA",0,IF(AE239="NO CUMPLE",0,IF(AE239="CUMPLE",('PRECIOS UNITARIOS'!$BB239*500)/AD239))))</f>
        <v>0</v>
      </c>
      <c r="AG239" s="5" t="str">
        <f>+'PRECIOS UNITARIOS'!AB239</f>
        <v/>
      </c>
      <c r="AH239" s="5" t="str">
        <f>+'EV PRECIO REFERENCIA'!AL239</f>
        <v>NO CUMPLE</v>
      </c>
      <c r="AI239" s="6">
        <f>+IF(AH239="NO OFERTADO",0,IF(AH239="NO CUMPLE EV TECNICA",0,IF(AH239="NO CUMPLE",0,IF(AH239="CUMPLE",('PRECIOS UNITARIOS'!$BB239*500)/AG239))))</f>
        <v>0</v>
      </c>
      <c r="AJ239" s="5" t="str">
        <f>+'PRECIOS UNITARIOS'!AD239</f>
        <v/>
      </c>
      <c r="AK239" s="5" t="str">
        <f>+'EV PRECIO REFERENCIA'!AO239</f>
        <v>NO CUMPLE</v>
      </c>
      <c r="AL239" s="6">
        <f>+IF(AK239="NO OFERTADO",0,IF(AK239="NO CUMPLE EV TECNICA",0,IF(AK239="NO CUMPLE",0,IF(AK239="CUMPLE",('PRECIOS UNITARIOS'!$BB239*500)/AJ239))))</f>
        <v>0</v>
      </c>
      <c r="AM239" s="5" t="str">
        <f>+'PRECIOS UNITARIOS'!AF239</f>
        <v/>
      </c>
      <c r="AN239" s="5" t="str">
        <f>+'EV PRECIO REFERENCIA'!AR239</f>
        <v>NO CUMPLE</v>
      </c>
      <c r="AO239" s="6">
        <f>+IF(AN239="NO OFERTADO",0,IF(AN239="NO CUMPLE EV TECNICA",0,IF(AN239="NO CUMPLE",0,IF(AN239="CUMPLE",('PRECIOS UNITARIOS'!$BB239*500)/AM239))))</f>
        <v>0</v>
      </c>
      <c r="AP239" s="5" t="str">
        <f>+'PRECIOS UNITARIOS'!AH239</f>
        <v/>
      </c>
      <c r="AQ239" s="5" t="str">
        <f>+'EV PRECIO REFERENCIA'!AU239</f>
        <v>NO CUMPLE</v>
      </c>
      <c r="AR239" s="6">
        <f>+IF(AQ239="NO OFERTADO",0,IF(AQ239="NO CUMPLE EV TECNICA",0,IF(AQ239="NO CUMPLE",0,IF(AQ239="CUMPLE",('PRECIOS UNITARIOS'!$BB239*500)/AP239))))</f>
        <v>0</v>
      </c>
      <c r="AS239" s="5" t="str">
        <f>+'PRECIOS UNITARIOS'!AJ239</f>
        <v/>
      </c>
      <c r="AT239" s="5" t="str">
        <f>+'EV PRECIO REFERENCIA'!AX239</f>
        <v>NO CUMPLE</v>
      </c>
      <c r="AU239" s="6">
        <f>+IF(AT239="NO OFERTADO",0,IF(AT239="NO CUMPLE EV TECNICA",0,IF(AT239="NO CUMPLE",0,IF(AT239="CUMPLE",('PRECIOS UNITARIOS'!$BB239*500)/AS239))))</f>
        <v>0</v>
      </c>
      <c r="AV239" s="5" t="str">
        <f>+'EV PRECIO REFERENCIA'!AY239</f>
        <v/>
      </c>
      <c r="AW239" s="5" t="str">
        <f>+'EV PRECIO REFERENCIA'!BA239</f>
        <v>NO CUMPLE</v>
      </c>
      <c r="AX239" s="6">
        <f>+IF(AW239="NO OFERTADO",0,IF(AW239="NO CUMPLE EV TECNICA",0,IF(AW239="NO CUMPLE",0,IF(AW239="CUMPLE",('PRECIOS UNITARIOS'!$BB239*500)/AV239))))</f>
        <v>0</v>
      </c>
      <c r="AY239" s="5" t="str">
        <f>+'EV PRECIO REFERENCIA'!BB239</f>
        <v/>
      </c>
      <c r="AZ239" s="5" t="str">
        <f>+'EV PRECIO REFERENCIA'!BD239</f>
        <v>NO CUMPLE</v>
      </c>
      <c r="BA239" s="6">
        <f>+IF(AZ239="NO OFERTADO",0,IF(AZ239="NO CUMPLE EV TECNICA",0,IF(AZ239="NO CUMPLE",0,IF(AZ239="CUMPLE",('PRECIOS UNITARIOS'!$BB239*500)/AY239))))</f>
        <v>0</v>
      </c>
      <c r="BB239" s="5" t="str">
        <f>+'PRECIOS UNITARIOS'!AP239</f>
        <v/>
      </c>
      <c r="BC239" s="5" t="str">
        <f>+'EV PRECIO REFERENCIA'!BG239</f>
        <v>NO CUMPLE</v>
      </c>
      <c r="BD239" s="6">
        <f>+IF(BC239="NO OFERTADO",0,IF(BC239="NO CUMPLE EV TECNICA",0,IF(BC239="NO CUMPLE",0,IF(BC239="CUMPLE",('PRECIOS UNITARIOS'!$BB239*500)/BB239))))</f>
        <v>0</v>
      </c>
      <c r="BE239" s="5" t="str">
        <f>+'PRECIOS UNITARIOS'!AR239</f>
        <v/>
      </c>
      <c r="BF239" s="5" t="str">
        <f>+'EV PRECIO REFERENCIA'!BJ239</f>
        <v>NO CUMPLE</v>
      </c>
      <c r="BG239" s="6">
        <f>+IF(BF239="NO OFERTADO",0,IF(BF239="NO CUMPLE EV TECNICA",0,IF(BF239="NO CUMPLE",0,IF(BF239="CUMPLE",('PRECIOS UNITARIOS'!$BB239*500)/BE239))))</f>
        <v>0</v>
      </c>
      <c r="BH239" s="5" t="str">
        <f>+'EV PRECIO REFERENCIA'!BK239</f>
        <v/>
      </c>
      <c r="BI239" s="5" t="str">
        <f>+'EV PRECIO REFERENCIA'!BM239</f>
        <v>NO CUMPLE</v>
      </c>
      <c r="BJ239" s="6">
        <f>+IF(BI239="NO OFERTADO",0,IF(BI239="NO CUMPLE EV TECNICA",0,IF(BI239="NO CUMPLE",0,IF(BI239="CUMPLE",('PRECIOS UNITARIOS'!$BB239*500)/BH239))))</f>
        <v>0</v>
      </c>
      <c r="BK239" s="5" t="str">
        <f>+'EV PRECIO REFERENCIA'!BQ239</f>
        <v/>
      </c>
      <c r="BL239" s="5" t="str">
        <f>+'EV PRECIO REFERENCIA'!BS239</f>
        <v>NO CUMPLE</v>
      </c>
      <c r="BM239" s="6">
        <f>+IF(BL239="NO OFERTADO",0,IF(BL239="NO CUMPLE EV TECNICA",0,IF(BL239="NO CUMPLE",0,IF(BL239="CUMPLE",('PRECIOS UNITARIOS'!$BB239*500)/BK239))))</f>
        <v>0</v>
      </c>
      <c r="BN239" s="5" t="str">
        <f>+'PRECIOS UNITARIOS'!AX239</f>
        <v/>
      </c>
      <c r="BO239" s="5" t="str">
        <f>+'EV PRECIO REFERENCIA'!BV239</f>
        <v>NO CUMPLE</v>
      </c>
      <c r="BP239" s="6">
        <f>+IF(BO239="NO OFERTADO",0,IF(BO239="NO CUMPLE EV TECNICA",0,IF(BO239="NO CUMPLE",0,IF(BO239="CUMPLE",('PRECIOS UNITARIOS'!$BB239*500)/BN239))))</f>
        <v>0</v>
      </c>
      <c r="BQ239" s="6">
        <f t="shared" si="27"/>
        <v>0</v>
      </c>
      <c r="BR239" s="6" t="s">
        <v>847</v>
      </c>
      <c r="BS239" s="6">
        <v>0</v>
      </c>
      <c r="BT239" s="6" t="s">
        <v>847</v>
      </c>
      <c r="BU239" s="6">
        <v>0</v>
      </c>
      <c r="BV239" s="6" t="s">
        <v>847</v>
      </c>
      <c r="BW239" s="154" t="s">
        <v>823</v>
      </c>
      <c r="BX239" s="3" t="s">
        <v>609</v>
      </c>
    </row>
    <row r="240" spans="1:77" ht="38.25" x14ac:dyDescent="0.2">
      <c r="A240" s="18">
        <f t="shared" si="26"/>
        <v>231</v>
      </c>
      <c r="B240" s="22" t="str">
        <f>VLOOKUP(A240,'PRECIOS UNITARIOS'!A240:B571,2,0)</f>
        <v>DM2507</v>
      </c>
      <c r="C240" s="135" t="str">
        <f>VLOOKUP(A240,'PRECIOS UNITARIOS'!A240:C571,3,0)</f>
        <v>RECARGA DE 60 MM LINEAL PARA TEJIDO GRUESO CON ALTURA AJUSTABLE DE GRAPA CIRUGIA ABIERTA</v>
      </c>
      <c r="D240" s="18">
        <f>VLOOKUP(A240,'PRECIOS UNITARIOS'!A240:D571,4,0)</f>
        <v>1</v>
      </c>
      <c r="E240" s="23" t="str">
        <f>VLOOKUP(A240,'PRECIOS UNITARIOS'!A240:E571,5,0)</f>
        <v>UN</v>
      </c>
      <c r="F240" s="23">
        <f>VLOOKUP(A240,'PRECIOS UNITARIOS'!A240:F571,6,0)</f>
        <v>345847.32</v>
      </c>
      <c r="G240" s="23">
        <f>VLOOKUP(A240,'PRECIOS UNITARIOS'!A240:G571,7,0)</f>
        <v>1</v>
      </c>
      <c r="H240" s="23">
        <f t="shared" si="28"/>
        <v>345847.32</v>
      </c>
      <c r="I240" s="5" t="str">
        <f>+'EV PRECIO REFERENCIA'!I240</f>
        <v/>
      </c>
      <c r="J240" s="5" t="str">
        <f>+'EV PRECIO REFERENCIA'!K240</f>
        <v>NO CUMPLE</v>
      </c>
      <c r="K240" s="6">
        <f>+IF(J240="NO OFERTADO",0,IF(J240="NO CUMPLE EV TECNICA",0,IF(J240="NO CUMPLE",0,IF(J240="CUMPLE",('PRECIOS UNITARIOS'!$BB240*500)/I240))))</f>
        <v>0</v>
      </c>
      <c r="L240" s="5" t="str">
        <f>+'EV PRECIO REFERENCIA'!L240</f>
        <v/>
      </c>
      <c r="M240" s="5" t="str">
        <f>+'EV PRECIO REFERENCIA'!N240</f>
        <v>NO CUMPLE</v>
      </c>
      <c r="N240" s="6">
        <f>+IF(M240="NO OFERTADO",0,IF(M240="NO CUMPLE EV TECNICA",0,IF(M240="NO CUMPLE",0,IF(M240="CUMPLE",('PRECIOS UNITARIOS'!$BB240*500)/L240))))</f>
        <v>0</v>
      </c>
      <c r="O240" s="5" t="str">
        <f>+'PRECIOS UNITARIOS'!N240</f>
        <v/>
      </c>
      <c r="P240" s="5" t="str">
        <f>+'EV PRECIO REFERENCIA'!Q240</f>
        <v>NO CUMPLE</v>
      </c>
      <c r="Q240" s="6">
        <f>+IF(P240="NO OFERTADO",0,IF(P240="NO CUMPLE EV TECNICA",0,IF(P240="NO CUMPLE",0,IF(P240="CUMPLE",('PRECIOS UNITARIOS'!$BB240*500)/O240))))</f>
        <v>0</v>
      </c>
      <c r="R240" s="5" t="str">
        <f>+'PRECIOS UNITARIOS'!P240</f>
        <v/>
      </c>
      <c r="S240" s="5" t="str">
        <f>+'EV PRECIO REFERENCIA'!T240</f>
        <v>NO CUMPLE</v>
      </c>
      <c r="T240" s="6">
        <f>+IF(S240="NO OFERTADO",0,IF(S240="NO CUMPLE EV TECNICA",0,IF(S240="NO CUMPLE",0,IF(S240="CUMPLE",('PRECIOS UNITARIOS'!$BB240*500)/R240))))</f>
        <v>0</v>
      </c>
      <c r="U240" s="6" t="str">
        <f>+'EV PRECIO REFERENCIA'!U240</f>
        <v/>
      </c>
      <c r="V240" s="5" t="str">
        <f>+'EV PRECIO REFERENCIA'!W240</f>
        <v>NO CUMPLE</v>
      </c>
      <c r="W240" s="6">
        <f>+IF(V240="NO OFERTADO",0,IF(V240="NO CUMPLE EV TECNICA",0,IF(V240="NO CUMPLE",0,IF(V240="CUMPLE",('PRECIOS UNITARIOS'!$BB240*500)/U240))))</f>
        <v>0</v>
      </c>
      <c r="X240" s="6" t="str">
        <f>+'EV PRECIO REFERENCIA'!X240</f>
        <v/>
      </c>
      <c r="Y240" s="5" t="str">
        <f>+'EV PRECIO REFERENCIA'!Z240</f>
        <v>NO CUMPLE</v>
      </c>
      <c r="Z240" s="6">
        <f>+IF(Y240="NO OFERTADO",0,IF(Y240="NO CUMPLE EV TECNICA",0,IF(Y240="NO CUMPLE",0,IF(Y240="CUMPLE",('PRECIOS UNITARIOS'!$BB240*500)/X240))))</f>
        <v>0</v>
      </c>
      <c r="AA240" s="260" t="str">
        <f>+'PRECIOS UNITARIOS'!X240</f>
        <v/>
      </c>
      <c r="AB240" s="5" t="str">
        <f>+'EV PRECIO REFERENCIA'!AF240</f>
        <v>NO CUMPLE</v>
      </c>
      <c r="AC240" s="6">
        <f>+IF(AB240="NO OFERTADO",0,IF(AB240="NO CUMPLE EV TECNICA",0,IF(AB240="NO CUMPLE",0,IF(AB240="CUMPLE",('PRECIOS UNITARIOS'!$BB240*500)/AA240))))</f>
        <v>0</v>
      </c>
      <c r="AD240" s="5" t="str">
        <f>+'PRECIOS UNITARIOS'!Z240</f>
        <v/>
      </c>
      <c r="AE240" s="5" t="str">
        <f>+'EV PRECIO REFERENCIA'!AI240</f>
        <v>NO CUMPLE</v>
      </c>
      <c r="AF240" s="6">
        <f>+IF(AE240="NO OFERTADO",0,IF(AE240="NO CUMPLE EV TECNICA",0,IF(AE240="NO CUMPLE",0,IF(AE240="CUMPLE",('PRECIOS UNITARIOS'!$BB240*500)/AD240))))</f>
        <v>0</v>
      </c>
      <c r="AG240" s="5">
        <f>+'PRECIOS UNITARIOS'!AB240</f>
        <v>163030</v>
      </c>
      <c r="AH240" s="5" t="str">
        <f>+'EV PRECIO REFERENCIA'!AL240</f>
        <v>CUMPLE</v>
      </c>
      <c r="AI240" s="6">
        <f>+IF(AH240="NO OFERTADO",0,IF(AH240="NO CUMPLE EV TECNICA",0,IF(AH240="NO CUMPLE",0,IF(AH240="CUMPLE",('PRECIOS UNITARIOS'!$BB240*500)/AG240))))</f>
        <v>500</v>
      </c>
      <c r="AJ240" s="5" t="str">
        <f>+'PRECIOS UNITARIOS'!AD240</f>
        <v/>
      </c>
      <c r="AK240" s="5" t="str">
        <f>+'EV PRECIO REFERENCIA'!AO240</f>
        <v>NO CUMPLE</v>
      </c>
      <c r="AL240" s="6">
        <f>+IF(AK240="NO OFERTADO",0,IF(AK240="NO CUMPLE EV TECNICA",0,IF(AK240="NO CUMPLE",0,IF(AK240="CUMPLE",('PRECIOS UNITARIOS'!$BB240*500)/AJ240))))</f>
        <v>0</v>
      </c>
      <c r="AM240" s="5" t="str">
        <f>+'PRECIOS UNITARIOS'!AF240</f>
        <v/>
      </c>
      <c r="AN240" s="5" t="str">
        <f>+'EV PRECIO REFERENCIA'!AR240</f>
        <v>NO CUMPLE</v>
      </c>
      <c r="AO240" s="6">
        <f>+IF(AN240="NO OFERTADO",0,IF(AN240="NO CUMPLE EV TECNICA",0,IF(AN240="NO CUMPLE",0,IF(AN240="CUMPLE",('PRECIOS UNITARIOS'!$BB240*500)/AM240))))</f>
        <v>0</v>
      </c>
      <c r="AP240" s="5" t="str">
        <f>+'PRECIOS UNITARIOS'!AH240</f>
        <v/>
      </c>
      <c r="AQ240" s="5" t="str">
        <f>+'EV PRECIO REFERENCIA'!AU240</f>
        <v>NO CUMPLE</v>
      </c>
      <c r="AR240" s="6">
        <f>+IF(AQ240="NO OFERTADO",0,IF(AQ240="NO CUMPLE EV TECNICA",0,IF(AQ240="NO CUMPLE",0,IF(AQ240="CUMPLE",('PRECIOS UNITARIOS'!$BB240*500)/AP240))))</f>
        <v>0</v>
      </c>
      <c r="AS240" s="5" t="str">
        <f>+'PRECIOS UNITARIOS'!AJ240</f>
        <v/>
      </c>
      <c r="AT240" s="5" t="str">
        <f>+'EV PRECIO REFERENCIA'!AX240</f>
        <v>NO CUMPLE</v>
      </c>
      <c r="AU240" s="6">
        <f>+IF(AT240="NO OFERTADO",0,IF(AT240="NO CUMPLE EV TECNICA",0,IF(AT240="NO CUMPLE",0,IF(AT240="CUMPLE",('PRECIOS UNITARIOS'!$BB240*500)/AS240))))</f>
        <v>0</v>
      </c>
      <c r="AV240" s="5" t="str">
        <f>+'EV PRECIO REFERENCIA'!AY240</f>
        <v/>
      </c>
      <c r="AW240" s="5" t="str">
        <f>+'EV PRECIO REFERENCIA'!BA240</f>
        <v>NO CUMPLE</v>
      </c>
      <c r="AX240" s="6">
        <f>+IF(AW240="NO OFERTADO",0,IF(AW240="NO CUMPLE EV TECNICA",0,IF(AW240="NO CUMPLE",0,IF(AW240="CUMPLE",('PRECIOS UNITARIOS'!$BB240*500)/AV240))))</f>
        <v>0</v>
      </c>
      <c r="AY240" s="5" t="str">
        <f>+'EV PRECIO REFERENCIA'!BB240</f>
        <v/>
      </c>
      <c r="AZ240" s="5" t="str">
        <f>+'EV PRECIO REFERENCIA'!BD240</f>
        <v>NO CUMPLE</v>
      </c>
      <c r="BA240" s="6">
        <f>+IF(AZ240="NO OFERTADO",0,IF(AZ240="NO CUMPLE EV TECNICA",0,IF(AZ240="NO CUMPLE",0,IF(AZ240="CUMPLE",('PRECIOS UNITARIOS'!$BB240*500)/AY240))))</f>
        <v>0</v>
      </c>
      <c r="BB240" s="5" t="str">
        <f>+'PRECIOS UNITARIOS'!AP240</f>
        <v/>
      </c>
      <c r="BC240" s="5" t="str">
        <f>+'EV PRECIO REFERENCIA'!BG240</f>
        <v>NO CUMPLE</v>
      </c>
      <c r="BD240" s="6">
        <f>+IF(BC240="NO OFERTADO",0,IF(BC240="NO CUMPLE EV TECNICA",0,IF(BC240="NO CUMPLE",0,IF(BC240="CUMPLE",('PRECIOS UNITARIOS'!$BB240*500)/BB240))))</f>
        <v>0</v>
      </c>
      <c r="BE240" s="5" t="str">
        <f>+'PRECIOS UNITARIOS'!AR240</f>
        <v/>
      </c>
      <c r="BF240" s="5" t="str">
        <f>+'EV PRECIO REFERENCIA'!BJ240</f>
        <v>NO CUMPLE</v>
      </c>
      <c r="BG240" s="6">
        <f>+IF(BF240="NO OFERTADO",0,IF(BF240="NO CUMPLE EV TECNICA",0,IF(BF240="NO CUMPLE",0,IF(BF240="CUMPLE",('PRECIOS UNITARIOS'!$BB240*500)/BE240))))</f>
        <v>0</v>
      </c>
      <c r="BH240" s="5" t="str">
        <f>+'EV PRECIO REFERENCIA'!BK240</f>
        <v/>
      </c>
      <c r="BI240" s="5" t="str">
        <f>+'EV PRECIO REFERENCIA'!BM240</f>
        <v>NO CUMPLE</v>
      </c>
      <c r="BJ240" s="6">
        <f>+IF(BI240="NO OFERTADO",0,IF(BI240="NO CUMPLE EV TECNICA",0,IF(BI240="NO CUMPLE",0,IF(BI240="CUMPLE",('PRECIOS UNITARIOS'!$BB240*500)/BH240))))</f>
        <v>0</v>
      </c>
      <c r="BK240" s="5" t="str">
        <f>+'EV PRECIO REFERENCIA'!BQ240</f>
        <v/>
      </c>
      <c r="BL240" s="5" t="str">
        <f>+'EV PRECIO REFERENCIA'!BS240</f>
        <v>NO CUMPLE</v>
      </c>
      <c r="BM240" s="6">
        <f>+IF(BL240="NO OFERTADO",0,IF(BL240="NO CUMPLE EV TECNICA",0,IF(BL240="NO CUMPLE",0,IF(BL240="CUMPLE",('PRECIOS UNITARIOS'!$BB240*500)/BK240))))</f>
        <v>0</v>
      </c>
      <c r="BN240" s="5" t="str">
        <f>+'PRECIOS UNITARIOS'!AX240</f>
        <v/>
      </c>
      <c r="BO240" s="5" t="str">
        <f>+'EV PRECIO REFERENCIA'!BV240</f>
        <v>NO CUMPLE</v>
      </c>
      <c r="BP240" s="6">
        <f>+IF(BO240="NO OFERTADO",0,IF(BO240="NO CUMPLE EV TECNICA",0,IF(BO240="NO CUMPLE",0,IF(BO240="CUMPLE",('PRECIOS UNITARIOS'!$BB240*500)/BN240))))</f>
        <v>0</v>
      </c>
      <c r="BQ240" s="6">
        <f t="shared" si="27"/>
        <v>500</v>
      </c>
      <c r="BR240" s="154" t="s">
        <v>1012</v>
      </c>
      <c r="BS240" s="6">
        <f>MAX($K240,$N240,$Q240,$T240,$AF240,$AL240,$AO240,$AU240,$BD240,$BG240,$BP240,$AC240,$Z240,$W240,$BA240,$BM240,)</f>
        <v>0</v>
      </c>
      <c r="BT240" s="6" t="s">
        <v>1025</v>
      </c>
      <c r="BU240" s="6">
        <f>MAX($K240,$N240,$Q240,$T240,$AF240,$AL240,$AO240,$AU240,$BD240,$BG240,$BP240,$AC240,$Z240,$W240,$BA240,$BM240,)</f>
        <v>0</v>
      </c>
      <c r="BV240" s="6" t="s">
        <v>1023</v>
      </c>
      <c r="BW240" s="154" t="s">
        <v>1012</v>
      </c>
      <c r="BX240" s="3" t="e">
        <v>#N/A</v>
      </c>
    </row>
    <row r="241" spans="1:77" ht="51" x14ac:dyDescent="0.2">
      <c r="A241" s="18">
        <f t="shared" si="26"/>
        <v>232</v>
      </c>
      <c r="B241" s="22" t="str">
        <f>VLOOKUP(A241,'PRECIOS UNITARIOS'!A241:B572,2,0)</f>
        <v>DM955</v>
      </c>
      <c r="C241" s="135" t="str">
        <f>VLOOKUP(A241,'PRECIOS UNITARIOS'!A241:C572,3,0)</f>
        <v>RESUCITADOR MANUAL DESECHABLE NEONATAL QUE INCLUYA VALVULA DE PEEP, LINEA DE OXIGENO, RESERVORIO Y MASCARA # 0 EN EMPAQUE SELLADO</v>
      </c>
      <c r="D241" s="18">
        <f>VLOOKUP(A241,'PRECIOS UNITARIOS'!A241:D572,4,0)</f>
        <v>1</v>
      </c>
      <c r="E241" s="23" t="str">
        <f>VLOOKUP(A241,'PRECIOS UNITARIOS'!A241:E572,5,0)</f>
        <v>UN</v>
      </c>
      <c r="F241" s="23">
        <f>VLOOKUP(A241,'PRECIOS UNITARIOS'!A241:F572,6,0)</f>
        <v>58486.12</v>
      </c>
      <c r="G241" s="23">
        <f>VLOOKUP(A241,'PRECIOS UNITARIOS'!A241:G572,7,0)</f>
        <v>27</v>
      </c>
      <c r="H241" s="23">
        <f t="shared" si="28"/>
        <v>1579125.24</v>
      </c>
      <c r="I241" s="5" t="str">
        <f>+'EV PRECIO REFERENCIA'!I241</f>
        <v/>
      </c>
      <c r="J241" s="5" t="str">
        <f>+'EV PRECIO REFERENCIA'!K241</f>
        <v>NO CUMPLE</v>
      </c>
      <c r="K241" s="6">
        <f>+IF(J241="NO OFERTADO",0,IF(J241="NO CUMPLE EV TECNICA",0,IF(J241="NO CUMPLE",0,IF(J241="CUMPLE",('PRECIOS UNITARIOS'!$BB241*500)/I241))))</f>
        <v>0</v>
      </c>
      <c r="L241" s="5" t="str">
        <f>+'EV PRECIO REFERENCIA'!L241</f>
        <v/>
      </c>
      <c r="M241" s="5" t="str">
        <f>+'EV PRECIO REFERENCIA'!N241</f>
        <v>NO CUMPLE</v>
      </c>
      <c r="N241" s="6">
        <f>+IF(M241="NO OFERTADO",0,IF(M241="NO CUMPLE EV TECNICA",0,IF(M241="NO CUMPLE",0,IF(M241="CUMPLE",('PRECIOS UNITARIOS'!$BB241*500)/L241))))</f>
        <v>0</v>
      </c>
      <c r="O241" s="5">
        <f>+'PRECIOS UNITARIOS'!N241</f>
        <v>58486</v>
      </c>
      <c r="P241" s="5" t="str">
        <f>+'EV PRECIO REFERENCIA'!Q241</f>
        <v>CUMPLE</v>
      </c>
      <c r="Q241" s="6">
        <f>+IF(P241="NO OFERTADO",0,IF(P241="NO CUMPLE EV TECNICA",0,IF(P241="NO CUMPLE",0,IF(P241="CUMPLE",('PRECIOS UNITARIOS'!$BB241*500)/O241))))</f>
        <v>500</v>
      </c>
      <c r="R241" s="5" t="str">
        <f>+'PRECIOS UNITARIOS'!P241</f>
        <v/>
      </c>
      <c r="S241" s="5" t="str">
        <f>+'EV PRECIO REFERENCIA'!T241</f>
        <v>NO CUMPLE</v>
      </c>
      <c r="T241" s="6">
        <f>+IF(S241="NO OFERTADO",0,IF(S241="NO CUMPLE EV TECNICA",0,IF(S241="NO CUMPLE",0,IF(S241="CUMPLE",('PRECIOS UNITARIOS'!$BB241*500)/R241))))</f>
        <v>0</v>
      </c>
      <c r="U241" s="6" t="str">
        <f>+'EV PRECIO REFERENCIA'!U241</f>
        <v/>
      </c>
      <c r="V241" s="5" t="str">
        <f>+'EV PRECIO REFERENCIA'!W241</f>
        <v>NO CUMPLE</v>
      </c>
      <c r="W241" s="6">
        <f>+IF(V241="NO OFERTADO",0,IF(V241="NO CUMPLE EV TECNICA",0,IF(V241="NO CUMPLE",0,IF(V241="CUMPLE",('PRECIOS UNITARIOS'!$BB241*500)/U241))))</f>
        <v>0</v>
      </c>
      <c r="X241" s="6" t="str">
        <f>+'EV PRECIO REFERENCIA'!X241</f>
        <v/>
      </c>
      <c r="Y241" s="5" t="str">
        <f>+'EV PRECIO REFERENCIA'!Z241</f>
        <v>NO CUMPLE</v>
      </c>
      <c r="Z241" s="6">
        <f>+IF(Y241="NO OFERTADO",0,IF(Y241="NO CUMPLE EV TECNICA",0,IF(Y241="NO CUMPLE",0,IF(Y241="CUMPLE",('PRECIOS UNITARIOS'!$BB241*500)/X241))))</f>
        <v>0</v>
      </c>
      <c r="AA241" s="260" t="str">
        <f>+'PRECIOS UNITARIOS'!X241</f>
        <v/>
      </c>
      <c r="AB241" s="5" t="str">
        <f>+'EV PRECIO REFERENCIA'!AF241</f>
        <v>NO CUMPLE</v>
      </c>
      <c r="AC241" s="6">
        <f>+IF(AB241="NO OFERTADO",0,IF(AB241="NO CUMPLE EV TECNICA",0,IF(AB241="NO CUMPLE",0,IF(AB241="CUMPLE",('PRECIOS UNITARIOS'!$BB241*500)/AA241))))</f>
        <v>0</v>
      </c>
      <c r="AD241" s="5" t="str">
        <f>+'PRECIOS UNITARIOS'!Z241</f>
        <v/>
      </c>
      <c r="AE241" s="5" t="str">
        <f>+'EV PRECIO REFERENCIA'!AI241</f>
        <v>NO CUMPLE</v>
      </c>
      <c r="AF241" s="6">
        <f>+IF(AE241="NO OFERTADO",0,IF(AE241="NO CUMPLE EV TECNICA",0,IF(AE241="NO CUMPLE",0,IF(AE241="CUMPLE",('PRECIOS UNITARIOS'!$BB241*500)/AD241))))</f>
        <v>0</v>
      </c>
      <c r="AG241" s="5" t="str">
        <f>+'PRECIOS UNITARIOS'!AB241</f>
        <v/>
      </c>
      <c r="AH241" s="5" t="str">
        <f>+'EV PRECIO REFERENCIA'!AL241</f>
        <v>NO CUMPLE</v>
      </c>
      <c r="AI241" s="6">
        <f>+IF(AH241="NO OFERTADO",0,IF(AH241="NO CUMPLE EV TECNICA",0,IF(AH241="NO CUMPLE",0,IF(AH241="CUMPLE",('PRECIOS UNITARIOS'!$BB241*500)/AG241))))</f>
        <v>0</v>
      </c>
      <c r="AJ241" s="5" t="str">
        <f>+'PRECIOS UNITARIOS'!AD241</f>
        <v/>
      </c>
      <c r="AK241" s="5" t="str">
        <f>+'EV PRECIO REFERENCIA'!AO241</f>
        <v>NO CUMPLE</v>
      </c>
      <c r="AL241" s="6">
        <f>+IF(AK241="NO OFERTADO",0,IF(AK241="NO CUMPLE EV TECNICA",0,IF(AK241="NO CUMPLE",0,IF(AK241="CUMPLE",('PRECIOS UNITARIOS'!$BB241*500)/AJ241))))</f>
        <v>0</v>
      </c>
      <c r="AM241" s="5" t="str">
        <f>+'PRECIOS UNITARIOS'!AF241</f>
        <v/>
      </c>
      <c r="AN241" s="5" t="str">
        <f>+'EV PRECIO REFERENCIA'!AR241</f>
        <v>NO CUMPLE</v>
      </c>
      <c r="AO241" s="6">
        <f>+IF(AN241="NO OFERTADO",0,IF(AN241="NO CUMPLE EV TECNICA",0,IF(AN241="NO CUMPLE",0,IF(AN241="CUMPLE",('PRECIOS UNITARIOS'!$BB241*500)/AM241))))</f>
        <v>0</v>
      </c>
      <c r="AP241" s="5" t="str">
        <f>+'PRECIOS UNITARIOS'!AH241</f>
        <v/>
      </c>
      <c r="AQ241" s="5" t="str">
        <f>+'EV PRECIO REFERENCIA'!AU241</f>
        <v>NO CUMPLE</v>
      </c>
      <c r="AR241" s="6">
        <f>+IF(AQ241="NO OFERTADO",0,IF(AQ241="NO CUMPLE EV TECNICA",0,IF(AQ241="NO CUMPLE",0,IF(AQ241="CUMPLE",('PRECIOS UNITARIOS'!$BB241*500)/AP241))))</f>
        <v>0</v>
      </c>
      <c r="AS241" s="5" t="str">
        <f>+'PRECIOS UNITARIOS'!AJ241</f>
        <v/>
      </c>
      <c r="AT241" s="5" t="str">
        <f>+'EV PRECIO REFERENCIA'!AX241</f>
        <v>NO CUMPLE</v>
      </c>
      <c r="AU241" s="6">
        <f>+IF(AT241="NO OFERTADO",0,IF(AT241="NO CUMPLE EV TECNICA",0,IF(AT241="NO CUMPLE",0,IF(AT241="CUMPLE",('PRECIOS UNITARIOS'!$BB241*500)/AS241))))</f>
        <v>0</v>
      </c>
      <c r="AV241" s="5" t="str">
        <f>+'EV PRECIO REFERENCIA'!AY241</f>
        <v/>
      </c>
      <c r="AW241" s="5" t="str">
        <f>+'EV PRECIO REFERENCIA'!BA241</f>
        <v>NO CUMPLE</v>
      </c>
      <c r="AX241" s="6">
        <f>+IF(AW241="NO OFERTADO",0,IF(AW241="NO CUMPLE EV TECNICA",0,IF(AW241="NO CUMPLE",0,IF(AW241="CUMPLE",('PRECIOS UNITARIOS'!$BB241*500)/AV241))))</f>
        <v>0</v>
      </c>
      <c r="AY241" s="5" t="str">
        <f>+'EV PRECIO REFERENCIA'!BB241</f>
        <v/>
      </c>
      <c r="AZ241" s="5" t="str">
        <f>+'EV PRECIO REFERENCIA'!BD241</f>
        <v>NO CUMPLE</v>
      </c>
      <c r="BA241" s="6">
        <f>+IF(AZ241="NO OFERTADO",0,IF(AZ241="NO CUMPLE EV TECNICA",0,IF(AZ241="NO CUMPLE",0,IF(AZ241="CUMPLE",('PRECIOS UNITARIOS'!$BB241*500)/AY241))))</f>
        <v>0</v>
      </c>
      <c r="BB241" s="5" t="str">
        <f>+'PRECIOS UNITARIOS'!AP241</f>
        <v/>
      </c>
      <c r="BC241" s="5" t="str">
        <f>+'EV PRECIO REFERENCIA'!BG241</f>
        <v>NO CUMPLE</v>
      </c>
      <c r="BD241" s="6">
        <f>+IF(BC241="NO OFERTADO",0,IF(BC241="NO CUMPLE EV TECNICA",0,IF(BC241="NO CUMPLE",0,IF(BC241="CUMPLE",('PRECIOS UNITARIOS'!$BB241*500)/BB241))))</f>
        <v>0</v>
      </c>
      <c r="BE241" s="5" t="str">
        <f>+'PRECIOS UNITARIOS'!AR241</f>
        <v/>
      </c>
      <c r="BF241" s="5" t="str">
        <f>+'EV PRECIO REFERENCIA'!BJ241</f>
        <v>NO CUMPLE</v>
      </c>
      <c r="BG241" s="6">
        <f>+IF(BF241="NO OFERTADO",0,IF(BF241="NO CUMPLE EV TECNICA",0,IF(BF241="NO CUMPLE",0,IF(BF241="CUMPLE",('PRECIOS UNITARIOS'!$BB241*500)/BE241))))</f>
        <v>0</v>
      </c>
      <c r="BH241" s="5" t="str">
        <f>+'EV PRECIO REFERENCIA'!BK241</f>
        <v/>
      </c>
      <c r="BI241" s="5" t="str">
        <f>+'EV PRECIO REFERENCIA'!BM241</f>
        <v>NO CUMPLE</v>
      </c>
      <c r="BJ241" s="6">
        <f>+IF(BI241="NO OFERTADO",0,IF(BI241="NO CUMPLE EV TECNICA",0,IF(BI241="NO CUMPLE",0,IF(BI241="CUMPLE",('PRECIOS UNITARIOS'!$BB241*500)/BH241))))</f>
        <v>0</v>
      </c>
      <c r="BK241" s="5" t="str">
        <f>+'EV PRECIO REFERENCIA'!BQ241</f>
        <v/>
      </c>
      <c r="BL241" s="5" t="str">
        <f>+'EV PRECIO REFERENCIA'!BS241</f>
        <v>NO CUMPLE</v>
      </c>
      <c r="BM241" s="6">
        <f>+IF(BL241="NO OFERTADO",0,IF(BL241="NO CUMPLE EV TECNICA",0,IF(BL241="NO CUMPLE",0,IF(BL241="CUMPLE",('PRECIOS UNITARIOS'!$BB241*500)/BK241))))</f>
        <v>0</v>
      </c>
      <c r="BN241" s="5" t="str">
        <f>+'PRECIOS UNITARIOS'!AX241</f>
        <v/>
      </c>
      <c r="BO241" s="5" t="str">
        <f>+'EV PRECIO REFERENCIA'!BV241</f>
        <v>NO CUMPLE</v>
      </c>
      <c r="BP241" s="6">
        <f>+IF(BO241="NO OFERTADO",0,IF(BO241="NO CUMPLE EV TECNICA",0,IF(BO241="NO CUMPLE",0,IF(BO241="CUMPLE",('PRECIOS UNITARIOS'!$BB241*500)/BN241))))</f>
        <v>0</v>
      </c>
      <c r="BQ241" s="6">
        <f t="shared" si="27"/>
        <v>500</v>
      </c>
      <c r="BR241" s="6" t="s">
        <v>1029</v>
      </c>
      <c r="BS241" s="6">
        <f>MAX($K241,$N241,$T241,$AF241,$AI241,$AL241,$AO241,$AU241,$BD241,$BG241,$BP241,$AC241,$Z241,$W241,$BA241,$BM241,)</f>
        <v>0</v>
      </c>
      <c r="BT241" s="6" t="s">
        <v>1025</v>
      </c>
      <c r="BU241" s="6">
        <v>0</v>
      </c>
      <c r="BV241" s="6" t="s">
        <v>1023</v>
      </c>
      <c r="BW241" s="154" t="str">
        <f>+BR241</f>
        <v>RAFAEL ANTONIO SALAMANCA/DEPOSITOS DE DROGAS BOYACA</v>
      </c>
      <c r="BX241" s="3" t="e">
        <v>#N/A</v>
      </c>
    </row>
    <row r="242" spans="1:77" ht="51" x14ac:dyDescent="0.2">
      <c r="A242" s="18">
        <f t="shared" si="26"/>
        <v>233</v>
      </c>
      <c r="B242" s="22" t="str">
        <f>VLOOKUP(A242,'PRECIOS UNITARIOS'!A242:B573,2,0)</f>
        <v>DM2194</v>
      </c>
      <c r="C242" s="135" t="str">
        <f>VLOOKUP(A242,'PRECIOS UNITARIOS'!A242:C573,3,0)</f>
        <v>SABANAS ACCESORIAS DESECHABLES ESTERILES CON ADHESIVO</v>
      </c>
      <c r="D242" s="18">
        <f>VLOOKUP(A242,'PRECIOS UNITARIOS'!A242:D573,4,0)</f>
        <v>1</v>
      </c>
      <c r="E242" s="23" t="str">
        <f>VLOOKUP(A242,'PRECIOS UNITARIOS'!A242:E573,5,0)</f>
        <v>UN</v>
      </c>
      <c r="F242" s="23">
        <f>VLOOKUP(A242,'PRECIOS UNITARIOS'!A242:F573,6,0)</f>
        <v>7259</v>
      </c>
      <c r="G242" s="23">
        <f>VLOOKUP(A242,'PRECIOS UNITARIOS'!A242:G573,7,0)</f>
        <v>171</v>
      </c>
      <c r="H242" s="23">
        <f t="shared" si="28"/>
        <v>1241289</v>
      </c>
      <c r="I242" s="5" t="str">
        <f>+'EV PRECIO REFERENCIA'!I242</f>
        <v/>
      </c>
      <c r="J242" s="5" t="str">
        <f>+'EV PRECIO REFERENCIA'!K242</f>
        <v>NO CUMPLE</v>
      </c>
      <c r="K242" s="6">
        <f>+IF(J242="NO OFERTADO",0,IF(J242="NO CUMPLE EV TECNICA",0,IF(J242="NO CUMPLE",0,IF(J242="CUMPLE",('PRECIOS UNITARIOS'!$BB242*500)/I242))))</f>
        <v>0</v>
      </c>
      <c r="L242" s="5" t="str">
        <f>+'EV PRECIO REFERENCIA'!L242</f>
        <v/>
      </c>
      <c r="M242" s="5" t="str">
        <f>+'EV PRECIO REFERENCIA'!N242</f>
        <v>NO CUMPLE</v>
      </c>
      <c r="N242" s="6">
        <f>+IF(M242="NO OFERTADO",0,IF(M242="NO CUMPLE EV TECNICA",0,IF(M242="NO CUMPLE",0,IF(M242="CUMPLE",('PRECIOS UNITARIOS'!$BB242*500)/L242))))</f>
        <v>0</v>
      </c>
      <c r="O242" s="5" t="str">
        <f>+'PRECIOS UNITARIOS'!N242</f>
        <v/>
      </c>
      <c r="P242" s="5" t="str">
        <f>+'EV PRECIO REFERENCIA'!Q242</f>
        <v>NO CUMPLE</v>
      </c>
      <c r="Q242" s="6">
        <f>+IF(P242="NO OFERTADO",0,IF(P242="NO CUMPLE EV TECNICA",0,IF(P242="NO CUMPLE",0,IF(P242="CUMPLE",('PRECIOS UNITARIOS'!$BB242*500)/O242))))</f>
        <v>0</v>
      </c>
      <c r="R242" s="5" t="str">
        <f>+'PRECIOS UNITARIOS'!P242</f>
        <v/>
      </c>
      <c r="S242" s="5" t="str">
        <f>+'EV PRECIO REFERENCIA'!T242</f>
        <v>NO CUMPLE</v>
      </c>
      <c r="T242" s="6">
        <f>+IF(S242="NO OFERTADO",0,IF(S242="NO CUMPLE EV TECNICA",0,IF(S242="NO CUMPLE",0,IF(S242="CUMPLE",('PRECIOS UNITARIOS'!$BB242*500)/R242))))</f>
        <v>0</v>
      </c>
      <c r="U242" s="6" t="str">
        <f>+'EV PRECIO REFERENCIA'!U242</f>
        <v/>
      </c>
      <c r="V242" s="5" t="str">
        <f>+'EV PRECIO REFERENCIA'!W242</f>
        <v>NO CUMPLE</v>
      </c>
      <c r="W242" s="6">
        <f>+IF(V242="NO OFERTADO",0,IF(V242="NO CUMPLE EV TECNICA",0,IF(V242="NO CUMPLE",0,IF(V242="CUMPLE",('PRECIOS UNITARIOS'!$BB242*500)/U242))))</f>
        <v>0</v>
      </c>
      <c r="X242" s="6" t="str">
        <f>+'EV PRECIO REFERENCIA'!X242</f>
        <v/>
      </c>
      <c r="Y242" s="5" t="str">
        <f>+'EV PRECIO REFERENCIA'!Z242</f>
        <v>NO CUMPLE</v>
      </c>
      <c r="Z242" s="6">
        <f>+IF(Y242="NO OFERTADO",0,IF(Y242="NO CUMPLE EV TECNICA",0,IF(Y242="NO CUMPLE",0,IF(Y242="CUMPLE",('PRECIOS UNITARIOS'!$BB242*500)/X242))))</f>
        <v>0</v>
      </c>
      <c r="AA242" s="260" t="str">
        <f>+'PRECIOS UNITARIOS'!X242</f>
        <v/>
      </c>
      <c r="AB242" s="5" t="str">
        <f>+'EV PRECIO REFERENCIA'!AF242</f>
        <v>NO CUMPLE</v>
      </c>
      <c r="AC242" s="6">
        <f>+IF(AB242="NO OFERTADO",0,IF(AB242="NO CUMPLE EV TECNICA",0,IF(AB242="NO CUMPLE",0,IF(AB242="CUMPLE",('PRECIOS UNITARIOS'!$BB242*500)/AA242))))</f>
        <v>0</v>
      </c>
      <c r="AD242" s="5" t="str">
        <f>+'PRECIOS UNITARIOS'!Z242</f>
        <v/>
      </c>
      <c r="AE242" s="5" t="str">
        <f>+'EV PRECIO REFERENCIA'!AI242</f>
        <v>NO CUMPLE</v>
      </c>
      <c r="AF242" s="6">
        <f>+IF(AE242="NO OFERTADO",0,IF(AE242="NO CUMPLE EV TECNICA",0,IF(AE242="NO CUMPLE",0,IF(AE242="CUMPLE",('PRECIOS UNITARIOS'!$BB242*500)/AD242))))</f>
        <v>0</v>
      </c>
      <c r="AG242" s="5" t="str">
        <f>+'PRECIOS UNITARIOS'!AB242</f>
        <v/>
      </c>
      <c r="AH242" s="5" t="str">
        <f>+'EV PRECIO REFERENCIA'!AL242</f>
        <v>NO CUMPLE</v>
      </c>
      <c r="AI242" s="6">
        <f>+IF(AH242="NO OFERTADO",0,IF(AH242="NO CUMPLE EV TECNICA",0,IF(AH242="NO CUMPLE",0,IF(AH242="CUMPLE",('PRECIOS UNITARIOS'!$BB242*500)/AG242))))</f>
        <v>0</v>
      </c>
      <c r="AJ242" s="5" t="str">
        <f>+'PRECIOS UNITARIOS'!AD242</f>
        <v/>
      </c>
      <c r="AK242" s="5" t="str">
        <f>+'EV PRECIO REFERENCIA'!AO242</f>
        <v>NO CUMPLE</v>
      </c>
      <c r="AL242" s="6">
        <f>+IF(AK242="NO OFERTADO",0,IF(AK242="NO CUMPLE EV TECNICA",0,IF(AK242="NO CUMPLE",0,IF(AK242="CUMPLE",('PRECIOS UNITARIOS'!$BB242*500)/AJ242))))</f>
        <v>0</v>
      </c>
      <c r="AM242" s="5" t="str">
        <f>+'PRECIOS UNITARIOS'!AF242</f>
        <v/>
      </c>
      <c r="AN242" s="5" t="str">
        <f>+'EV PRECIO REFERENCIA'!AR242</f>
        <v>NO CUMPLE</v>
      </c>
      <c r="AO242" s="6">
        <f>+IF(AN242="NO OFERTADO",0,IF(AN242="NO CUMPLE EV TECNICA",0,IF(AN242="NO CUMPLE",0,IF(AN242="CUMPLE",('PRECIOS UNITARIOS'!$BB242*500)/AM242))))</f>
        <v>0</v>
      </c>
      <c r="AP242" s="5" t="str">
        <f>+'PRECIOS UNITARIOS'!AH242</f>
        <v/>
      </c>
      <c r="AQ242" s="5" t="str">
        <f>+'EV PRECIO REFERENCIA'!AU242</f>
        <v>NO CUMPLE</v>
      </c>
      <c r="AR242" s="6">
        <f>+IF(AQ242="NO OFERTADO",0,IF(AQ242="NO CUMPLE EV TECNICA",0,IF(AQ242="NO CUMPLE",0,IF(AQ242="CUMPLE",('PRECIOS UNITARIOS'!$BB242*500)/AP242))))</f>
        <v>0</v>
      </c>
      <c r="AS242" s="5" t="str">
        <f>+'PRECIOS UNITARIOS'!AJ242</f>
        <v/>
      </c>
      <c r="AT242" s="5" t="str">
        <f>+'EV PRECIO REFERENCIA'!AX242</f>
        <v>NO CUMPLE</v>
      </c>
      <c r="AU242" s="6">
        <f>+IF(AT242="NO OFERTADO",0,IF(AT242="NO CUMPLE EV TECNICA",0,IF(AT242="NO CUMPLE",0,IF(AT242="CUMPLE",('PRECIOS UNITARIOS'!$BB242*500)/AS242))))</f>
        <v>0</v>
      </c>
      <c r="AV242" s="5" t="str">
        <f>+'EV PRECIO REFERENCIA'!AY242</f>
        <v/>
      </c>
      <c r="AW242" s="5" t="str">
        <f>+'EV PRECIO REFERENCIA'!BA242</f>
        <v>NO CUMPLE</v>
      </c>
      <c r="AX242" s="6">
        <f>+IF(AW242="NO OFERTADO",0,IF(AW242="NO CUMPLE EV TECNICA",0,IF(AW242="NO CUMPLE",0,IF(AW242="CUMPLE",('PRECIOS UNITARIOS'!$BB242*500)/AV242))))</f>
        <v>0</v>
      </c>
      <c r="AY242" s="5" t="str">
        <f>+'EV PRECIO REFERENCIA'!BB242</f>
        <v/>
      </c>
      <c r="AZ242" s="5" t="str">
        <f>+'EV PRECIO REFERENCIA'!BD242</f>
        <v>NO CUMPLE</v>
      </c>
      <c r="BA242" s="6">
        <f>+IF(AZ242="NO OFERTADO",0,IF(AZ242="NO CUMPLE EV TECNICA",0,IF(AZ242="NO CUMPLE",0,IF(AZ242="CUMPLE",('PRECIOS UNITARIOS'!$BB242*500)/AY242))))</f>
        <v>0</v>
      </c>
      <c r="BB242" s="5" t="str">
        <f>+'PRECIOS UNITARIOS'!AP242</f>
        <v/>
      </c>
      <c r="BC242" s="5" t="str">
        <f>+'EV PRECIO REFERENCIA'!BG242</f>
        <v>NO CUMPLE</v>
      </c>
      <c r="BD242" s="6">
        <f>+IF(BC242="NO OFERTADO",0,IF(BC242="NO CUMPLE EV TECNICA",0,IF(BC242="NO CUMPLE",0,IF(BC242="CUMPLE",('PRECIOS UNITARIOS'!$BB242*500)/BB242))))</f>
        <v>0</v>
      </c>
      <c r="BE242" s="5" t="str">
        <f>+'PRECIOS UNITARIOS'!AR242</f>
        <v/>
      </c>
      <c r="BF242" s="5" t="str">
        <f>+'EV PRECIO REFERENCIA'!BJ242</f>
        <v>NO CUMPLE</v>
      </c>
      <c r="BG242" s="6">
        <f>+IF(BF242="NO OFERTADO",0,IF(BF242="NO CUMPLE EV TECNICA",0,IF(BF242="NO CUMPLE",0,IF(BF242="CUMPLE",('PRECIOS UNITARIOS'!$BB242*500)/BE242))))</f>
        <v>0</v>
      </c>
      <c r="BH242" s="5" t="str">
        <f>+'EV PRECIO REFERENCIA'!BK242</f>
        <v/>
      </c>
      <c r="BI242" s="5" t="str">
        <f>+'EV PRECIO REFERENCIA'!BM242</f>
        <v>NO CUMPLE</v>
      </c>
      <c r="BJ242" s="6">
        <f>+IF(BI242="NO OFERTADO",0,IF(BI242="NO CUMPLE EV TECNICA",0,IF(BI242="NO CUMPLE",0,IF(BI242="CUMPLE",('PRECIOS UNITARIOS'!$BB242*500)/BH242))))</f>
        <v>0</v>
      </c>
      <c r="BK242" s="5" t="str">
        <f>+'EV PRECIO REFERENCIA'!BQ242</f>
        <v/>
      </c>
      <c r="BL242" s="5" t="str">
        <f>+'EV PRECIO REFERENCIA'!BS242</f>
        <v>NO CUMPLE</v>
      </c>
      <c r="BM242" s="6">
        <f>+IF(BL242="NO OFERTADO",0,IF(BL242="NO CUMPLE EV TECNICA",0,IF(BL242="NO CUMPLE",0,IF(BL242="CUMPLE",('PRECIOS UNITARIOS'!$BB242*500)/BK242))))</f>
        <v>0</v>
      </c>
      <c r="BN242" s="5" t="str">
        <f>+'PRECIOS UNITARIOS'!AX242</f>
        <v/>
      </c>
      <c r="BO242" s="5" t="str">
        <f>+'EV PRECIO REFERENCIA'!BV242</f>
        <v>NO CUMPLE</v>
      </c>
      <c r="BP242" s="6">
        <f>+IF(BO242="NO OFERTADO",0,IF(BO242="NO CUMPLE EV TECNICA",0,IF(BO242="NO CUMPLE",0,IF(BO242="CUMPLE",('PRECIOS UNITARIOS'!$BB242*500)/BN242))))</f>
        <v>0</v>
      </c>
      <c r="BQ242" s="6">
        <f t="shared" si="27"/>
        <v>0</v>
      </c>
      <c r="BR242" s="6" t="s">
        <v>1013</v>
      </c>
      <c r="BS242" s="6">
        <v>0</v>
      </c>
      <c r="BT242" s="6" t="s">
        <v>1013</v>
      </c>
      <c r="BU242" s="6">
        <v>0</v>
      </c>
      <c r="BV242" s="6" t="s">
        <v>1013</v>
      </c>
      <c r="BW242" s="6" t="s">
        <v>1013</v>
      </c>
      <c r="BX242" s="3" t="s">
        <v>612</v>
      </c>
      <c r="BY242" s="3"/>
    </row>
    <row r="243" spans="1:77" ht="25.5" x14ac:dyDescent="0.2">
      <c r="A243" s="18">
        <f t="shared" si="26"/>
        <v>234</v>
      </c>
      <c r="B243" s="22" t="str">
        <f>VLOOKUP(A243,'PRECIOS UNITARIOS'!A243:B574,2,0)</f>
        <v>DM1174</v>
      </c>
      <c r="C243" s="135" t="str">
        <f>VLOOKUP(A243,'PRECIOS UNITARIOS'!A243:C574,3,0)</f>
        <v>SONDA DE GASTROSTOMIA DE RECAMBIO O QUIRURGICA CON BALON 12 F</v>
      </c>
      <c r="D243" s="18">
        <f>VLOOKUP(A243,'PRECIOS UNITARIOS'!A243:D574,4,0)</f>
        <v>1</v>
      </c>
      <c r="E243" s="23" t="str">
        <f>VLOOKUP(A243,'PRECIOS UNITARIOS'!A243:E574,5,0)</f>
        <v>UN</v>
      </c>
      <c r="F243" s="23">
        <f>VLOOKUP(A243,'PRECIOS UNITARIOS'!A243:F574,6,0)</f>
        <v>125903.61445783133</v>
      </c>
      <c r="G243" s="23">
        <f>VLOOKUP(A243,'PRECIOS UNITARIOS'!A243:G574,7,0)</f>
        <v>1</v>
      </c>
      <c r="H243" s="23">
        <f t="shared" si="28"/>
        <v>125903.61445783133</v>
      </c>
      <c r="I243" s="5" t="str">
        <f>+'EV PRECIO REFERENCIA'!I243</f>
        <v/>
      </c>
      <c r="J243" s="5" t="str">
        <f>+'EV PRECIO REFERENCIA'!K243</f>
        <v>NO CUMPLE</v>
      </c>
      <c r="K243" s="6">
        <f>+IF(J243="NO OFERTADO",0,IF(J243="NO CUMPLE EV TECNICA",0,IF(J243="NO CUMPLE",0,IF(J243="CUMPLE",('PRECIOS UNITARIOS'!$BB243*500)/I243))))</f>
        <v>0</v>
      </c>
      <c r="L243" s="5" t="str">
        <f>+'EV PRECIO REFERENCIA'!L243</f>
        <v/>
      </c>
      <c r="M243" s="5" t="str">
        <f>+'EV PRECIO REFERENCIA'!N243</f>
        <v>NO CUMPLE</v>
      </c>
      <c r="N243" s="6">
        <f>+IF(M243="NO OFERTADO",0,IF(M243="NO CUMPLE EV TECNICA",0,IF(M243="NO CUMPLE",0,IF(M243="CUMPLE",('PRECIOS UNITARIOS'!$BB243*500)/L243))))</f>
        <v>0</v>
      </c>
      <c r="O243" s="5" t="str">
        <f>+'PRECIOS UNITARIOS'!N243</f>
        <v/>
      </c>
      <c r="P243" s="5" t="str">
        <f>+'EV PRECIO REFERENCIA'!Q243</f>
        <v>NO CUMPLE</v>
      </c>
      <c r="Q243" s="6">
        <f>+IF(P243="NO OFERTADO",0,IF(P243="NO CUMPLE EV TECNICA",0,IF(P243="NO CUMPLE",0,IF(P243="CUMPLE",('PRECIOS UNITARIOS'!$BB243*500)/O243))))</f>
        <v>0</v>
      </c>
      <c r="R243" s="5" t="str">
        <f>+'PRECIOS UNITARIOS'!P243</f>
        <v/>
      </c>
      <c r="S243" s="5" t="str">
        <f>+'EV PRECIO REFERENCIA'!T243</f>
        <v>NO CUMPLE</v>
      </c>
      <c r="T243" s="6">
        <f>+IF(S243="NO OFERTADO",0,IF(S243="NO CUMPLE EV TECNICA",0,IF(S243="NO CUMPLE",0,IF(S243="CUMPLE",('PRECIOS UNITARIOS'!$BB243*500)/R243))))</f>
        <v>0</v>
      </c>
      <c r="U243" s="6" t="str">
        <f>+'EV PRECIO REFERENCIA'!U243</f>
        <v/>
      </c>
      <c r="V243" s="5" t="str">
        <f>+'EV PRECIO REFERENCIA'!W243</f>
        <v>NO CUMPLE</v>
      </c>
      <c r="W243" s="6">
        <f>+IF(V243="NO OFERTADO",0,IF(V243="NO CUMPLE EV TECNICA",0,IF(V243="NO CUMPLE",0,IF(V243="CUMPLE",('PRECIOS UNITARIOS'!$BB243*500)/U243))))</f>
        <v>0</v>
      </c>
      <c r="X243" s="6" t="str">
        <f>+'EV PRECIO REFERENCIA'!X243</f>
        <v/>
      </c>
      <c r="Y243" s="5" t="str">
        <f>+'EV PRECIO REFERENCIA'!Z243</f>
        <v>NO CUMPLE</v>
      </c>
      <c r="Z243" s="6">
        <f>+IF(Y243="NO OFERTADO",0,IF(Y243="NO CUMPLE EV TECNICA",0,IF(Y243="NO CUMPLE",0,IF(Y243="CUMPLE",('PRECIOS UNITARIOS'!$BB243*500)/X243))))</f>
        <v>0</v>
      </c>
      <c r="AA243" s="260" t="str">
        <f>+'PRECIOS UNITARIOS'!X243</f>
        <v/>
      </c>
      <c r="AB243" s="5" t="str">
        <f>+'EV PRECIO REFERENCIA'!AF243</f>
        <v>NO CUMPLE</v>
      </c>
      <c r="AC243" s="6">
        <f>+IF(AB243="NO OFERTADO",0,IF(AB243="NO CUMPLE EV TECNICA",0,IF(AB243="NO CUMPLE",0,IF(AB243="CUMPLE",('PRECIOS UNITARIOS'!$BB243*500)/AA243))))</f>
        <v>0</v>
      </c>
      <c r="AD243" s="5" t="str">
        <f>+'PRECIOS UNITARIOS'!Z243</f>
        <v/>
      </c>
      <c r="AE243" s="5" t="str">
        <f>+'EV PRECIO REFERENCIA'!AI243</f>
        <v>NO CUMPLE</v>
      </c>
      <c r="AF243" s="6">
        <f>+IF(AE243="NO OFERTADO",0,IF(AE243="NO CUMPLE EV TECNICA",0,IF(AE243="NO CUMPLE",0,IF(AE243="CUMPLE",('PRECIOS UNITARIOS'!$BB243*500)/AD243))))</f>
        <v>0</v>
      </c>
      <c r="AG243" s="5" t="str">
        <f>+'PRECIOS UNITARIOS'!AB243</f>
        <v/>
      </c>
      <c r="AH243" s="5" t="str">
        <f>+'EV PRECIO REFERENCIA'!AL243</f>
        <v>NO CUMPLE</v>
      </c>
      <c r="AI243" s="6">
        <f>+IF(AH243="NO OFERTADO",0,IF(AH243="NO CUMPLE EV TECNICA",0,IF(AH243="NO CUMPLE",0,IF(AH243="CUMPLE",('PRECIOS UNITARIOS'!$BB243*500)/AG243))))</f>
        <v>0</v>
      </c>
      <c r="AJ243" s="5" t="str">
        <f>+'PRECIOS UNITARIOS'!AD243</f>
        <v/>
      </c>
      <c r="AK243" s="5" t="str">
        <f>+'EV PRECIO REFERENCIA'!AO243</f>
        <v>NO CUMPLE</v>
      </c>
      <c r="AL243" s="6">
        <f>+IF(AK243="NO OFERTADO",0,IF(AK243="NO CUMPLE EV TECNICA",0,IF(AK243="NO CUMPLE",0,IF(AK243="CUMPLE",('PRECIOS UNITARIOS'!$BB243*500)/AJ243))))</f>
        <v>0</v>
      </c>
      <c r="AM243" s="5" t="str">
        <f>+'PRECIOS UNITARIOS'!AF243</f>
        <v/>
      </c>
      <c r="AN243" s="5" t="str">
        <f>+'EV PRECIO REFERENCIA'!AR243</f>
        <v>NO CUMPLE</v>
      </c>
      <c r="AO243" s="6">
        <f>+IF(AN243="NO OFERTADO",0,IF(AN243="NO CUMPLE EV TECNICA",0,IF(AN243="NO CUMPLE",0,IF(AN243="CUMPLE",('PRECIOS UNITARIOS'!$BB243*500)/AM243))))</f>
        <v>0</v>
      </c>
      <c r="AP243" s="5" t="str">
        <f>+'PRECIOS UNITARIOS'!AH243</f>
        <v/>
      </c>
      <c r="AQ243" s="5" t="str">
        <f>+'EV PRECIO REFERENCIA'!AU243</f>
        <v>NO CUMPLE</v>
      </c>
      <c r="AR243" s="6">
        <f>+IF(AQ243="NO OFERTADO",0,IF(AQ243="NO CUMPLE EV TECNICA",0,IF(AQ243="NO CUMPLE",0,IF(AQ243="CUMPLE",('PRECIOS UNITARIOS'!$BB243*500)/AP243))))</f>
        <v>0</v>
      </c>
      <c r="AS243" s="5" t="str">
        <f>+'PRECIOS UNITARIOS'!AJ243</f>
        <v/>
      </c>
      <c r="AT243" s="5" t="str">
        <f>+'EV PRECIO REFERENCIA'!AX243</f>
        <v>NO CUMPLE</v>
      </c>
      <c r="AU243" s="6">
        <f>+IF(AT243="NO OFERTADO",0,IF(AT243="NO CUMPLE EV TECNICA",0,IF(AT243="NO CUMPLE",0,IF(AT243="CUMPLE",('PRECIOS UNITARIOS'!$BB243*500)/AS243))))</f>
        <v>0</v>
      </c>
      <c r="AV243" s="5" t="str">
        <f>+'EV PRECIO REFERENCIA'!AY243</f>
        <v/>
      </c>
      <c r="AW243" s="5" t="str">
        <f>+'EV PRECIO REFERENCIA'!BA243</f>
        <v>NO CUMPLE</v>
      </c>
      <c r="AX243" s="6">
        <f>+IF(AW243="NO OFERTADO",0,IF(AW243="NO CUMPLE EV TECNICA",0,IF(AW243="NO CUMPLE",0,IF(AW243="CUMPLE",('PRECIOS UNITARIOS'!$BB243*500)/AV243))))</f>
        <v>0</v>
      </c>
      <c r="AY243" s="5" t="str">
        <f>+'EV PRECIO REFERENCIA'!BB243</f>
        <v/>
      </c>
      <c r="AZ243" s="5" t="str">
        <f>+'EV PRECIO REFERENCIA'!BD243</f>
        <v>NO CUMPLE</v>
      </c>
      <c r="BA243" s="6">
        <f>+IF(AZ243="NO OFERTADO",0,IF(AZ243="NO CUMPLE EV TECNICA",0,IF(AZ243="NO CUMPLE",0,IF(AZ243="CUMPLE",('PRECIOS UNITARIOS'!$BB243*500)/AY243))))</f>
        <v>0</v>
      </c>
      <c r="BB243" s="5" t="str">
        <f>+'PRECIOS UNITARIOS'!AP243</f>
        <v/>
      </c>
      <c r="BC243" s="5" t="str">
        <f>+'EV PRECIO REFERENCIA'!BG243</f>
        <v>NO CUMPLE</v>
      </c>
      <c r="BD243" s="6">
        <f>+IF(BC243="NO OFERTADO",0,IF(BC243="NO CUMPLE EV TECNICA",0,IF(BC243="NO CUMPLE",0,IF(BC243="CUMPLE",('PRECIOS UNITARIOS'!$BB243*500)/BB243))))</f>
        <v>0</v>
      </c>
      <c r="BE243" s="5" t="str">
        <f>+'PRECIOS UNITARIOS'!AR243</f>
        <v/>
      </c>
      <c r="BF243" s="5" t="str">
        <f>+'EV PRECIO REFERENCIA'!BJ243</f>
        <v>NO CUMPLE</v>
      </c>
      <c r="BG243" s="6">
        <f>+IF(BF243="NO OFERTADO",0,IF(BF243="NO CUMPLE EV TECNICA",0,IF(BF243="NO CUMPLE",0,IF(BF243="CUMPLE",('PRECIOS UNITARIOS'!$BB243*500)/BE243))))</f>
        <v>0</v>
      </c>
      <c r="BH243" s="5" t="str">
        <f>+'EV PRECIO REFERENCIA'!BK243</f>
        <v/>
      </c>
      <c r="BI243" s="5" t="str">
        <f>+'EV PRECIO REFERENCIA'!BM243</f>
        <v>NO CUMPLE</v>
      </c>
      <c r="BJ243" s="6">
        <f>+IF(BI243="NO OFERTADO",0,IF(BI243="NO CUMPLE EV TECNICA",0,IF(BI243="NO CUMPLE",0,IF(BI243="CUMPLE",('PRECIOS UNITARIOS'!$BB243*500)/BH243))))</f>
        <v>0</v>
      </c>
      <c r="BK243" s="5" t="str">
        <f>+'EV PRECIO REFERENCIA'!BQ243</f>
        <v/>
      </c>
      <c r="BL243" s="5" t="str">
        <f>+'EV PRECIO REFERENCIA'!BS243</f>
        <v>NO CUMPLE</v>
      </c>
      <c r="BM243" s="6">
        <f>+IF(BL243="NO OFERTADO",0,IF(BL243="NO CUMPLE EV TECNICA",0,IF(BL243="NO CUMPLE",0,IF(BL243="CUMPLE",('PRECIOS UNITARIOS'!$BB243*500)/BK243))))</f>
        <v>0</v>
      </c>
      <c r="BN243" s="5">
        <f>+'PRECIOS UNITARIOS'!AX243</f>
        <v>132439</v>
      </c>
      <c r="BO243" s="5" t="str">
        <f>+'EV PRECIO REFERENCIA'!BV243</f>
        <v>CUMPLE</v>
      </c>
      <c r="BP243" s="6">
        <f>+IF(BO243="NO OFERTADO",0,IF(BO243="NO CUMPLE EV TECNICA",0,IF(BO243="NO CUMPLE",0,IF(BO243="CUMPLE",('PRECIOS UNITARIOS'!$BB243*500)/BN243))))</f>
        <v>500</v>
      </c>
      <c r="BQ243" s="6">
        <f t="shared" si="27"/>
        <v>500</v>
      </c>
      <c r="BR243" s="6" t="s">
        <v>729</v>
      </c>
      <c r="BS243" s="6">
        <f>MAX($K243,$N243,$Q243,$T243,$AF243,$AI243,$AL243,$AO243,$AU243,$BD243,$BG243,$AC243,$Z243,$W243,$BA243,$BM243,)</f>
        <v>0</v>
      </c>
      <c r="BT243" s="6" t="s">
        <v>1025</v>
      </c>
      <c r="BU243" s="6">
        <v>0</v>
      </c>
      <c r="BV243" s="6" t="s">
        <v>1023</v>
      </c>
      <c r="BW243" s="154" t="s">
        <v>729</v>
      </c>
      <c r="BX243" s="3" t="e">
        <v>#N/A</v>
      </c>
    </row>
    <row r="244" spans="1:77" ht="51" x14ac:dyDescent="0.2">
      <c r="A244" s="18">
        <f t="shared" si="26"/>
        <v>235</v>
      </c>
      <c r="B244" s="22" t="str">
        <f>VLOOKUP(A244,'PRECIOS UNITARIOS'!A244:B575,2,0)</f>
        <v>DM2572</v>
      </c>
      <c r="C244" s="135" t="str">
        <f>VLOOKUP(A244,'PRECIOS UNITARIOS'!A244:C575,3,0)</f>
        <v>MULTIFILAMENTO NO ABSORBIBLE DE POLIESTER TRENZADO CALIBRE 2/0 CON AGUJA DE 17 A 20 MM CURVA CORTANTE DE 1/2 CIRCULO, HEBRA DE 90 CM O MAS</v>
      </c>
      <c r="D244" s="18">
        <f>VLOOKUP(A244,'PRECIOS UNITARIOS'!A244:D575,4,0)</f>
        <v>1</v>
      </c>
      <c r="E244" s="23" t="str">
        <f>VLOOKUP(A244,'PRECIOS UNITARIOS'!A244:E575,5,0)</f>
        <v>UN</v>
      </c>
      <c r="F244" s="23">
        <f>VLOOKUP(A244,'PRECIOS UNITARIOS'!A244:F575,6,0)</f>
        <v>21652.100000000002</v>
      </c>
      <c r="G244" s="23">
        <f>VLOOKUP(A244,'PRECIOS UNITARIOS'!A244:G575,7,0)</f>
        <v>1</v>
      </c>
      <c r="H244" s="23">
        <f t="shared" si="28"/>
        <v>21652.100000000002</v>
      </c>
      <c r="I244" s="5" t="str">
        <f>+'EV PRECIO REFERENCIA'!I244</f>
        <v/>
      </c>
      <c r="J244" s="5" t="str">
        <f>+'EV PRECIO REFERENCIA'!K244</f>
        <v>NO CUMPLE</v>
      </c>
      <c r="K244" s="6">
        <f>+IF(J244="NO OFERTADO",0,IF(J244="NO CUMPLE EV TECNICA",0,IF(J244="NO CUMPLE",0,IF(J244="CUMPLE",('PRECIOS UNITARIOS'!$BB244*500)/I244))))</f>
        <v>0</v>
      </c>
      <c r="L244" s="5" t="str">
        <f>+'EV PRECIO REFERENCIA'!L244</f>
        <v/>
      </c>
      <c r="M244" s="5" t="str">
        <f>+'EV PRECIO REFERENCIA'!N244</f>
        <v>NO CUMPLE</v>
      </c>
      <c r="N244" s="6">
        <f>+IF(M244="NO OFERTADO",0,IF(M244="NO CUMPLE EV TECNICA",0,IF(M244="NO CUMPLE",0,IF(M244="CUMPLE",('PRECIOS UNITARIOS'!$BB244*500)/L244))))</f>
        <v>0</v>
      </c>
      <c r="O244" s="5" t="str">
        <f>+'PRECIOS UNITARIOS'!N244</f>
        <v/>
      </c>
      <c r="P244" s="5" t="str">
        <f>+'EV PRECIO REFERENCIA'!Q244</f>
        <v>NO CUMPLE</v>
      </c>
      <c r="Q244" s="6">
        <f>+IF(P244="NO OFERTADO",0,IF(P244="NO CUMPLE EV TECNICA",0,IF(P244="NO CUMPLE",0,IF(P244="CUMPLE",('PRECIOS UNITARIOS'!$BB244*500)/O244))))</f>
        <v>0</v>
      </c>
      <c r="R244" s="5" t="str">
        <f>+'PRECIOS UNITARIOS'!P244</f>
        <v/>
      </c>
      <c r="S244" s="5" t="str">
        <f>+'EV PRECIO REFERENCIA'!T244</f>
        <v>NO CUMPLE</v>
      </c>
      <c r="T244" s="6">
        <f>+IF(S244="NO OFERTADO",0,IF(S244="NO CUMPLE EV TECNICA",0,IF(S244="NO CUMPLE",0,IF(S244="CUMPLE",('PRECIOS UNITARIOS'!$BB244*500)/R244))))</f>
        <v>0</v>
      </c>
      <c r="U244" s="6" t="str">
        <f>+'EV PRECIO REFERENCIA'!U244</f>
        <v/>
      </c>
      <c r="V244" s="5" t="str">
        <f>+'EV PRECIO REFERENCIA'!W244</f>
        <v>NO CUMPLE</v>
      </c>
      <c r="W244" s="6">
        <f>+IF(V244="NO OFERTADO",0,IF(V244="NO CUMPLE EV TECNICA",0,IF(V244="NO CUMPLE",0,IF(V244="CUMPLE",('PRECIOS UNITARIOS'!$BB244*500)/U244))))</f>
        <v>0</v>
      </c>
      <c r="X244" s="6" t="str">
        <f>+'EV PRECIO REFERENCIA'!X244</f>
        <v/>
      </c>
      <c r="Y244" s="5" t="str">
        <f>+'EV PRECIO REFERENCIA'!Z244</f>
        <v>NO CUMPLE</v>
      </c>
      <c r="Z244" s="6">
        <f>+IF(Y244="NO OFERTADO",0,IF(Y244="NO CUMPLE EV TECNICA",0,IF(Y244="NO CUMPLE",0,IF(Y244="CUMPLE",('PRECIOS UNITARIOS'!$BB244*500)/X244))))</f>
        <v>0</v>
      </c>
      <c r="AA244" s="260" t="str">
        <f>+'PRECIOS UNITARIOS'!X244</f>
        <v/>
      </c>
      <c r="AB244" s="5" t="str">
        <f>+'EV PRECIO REFERENCIA'!AF244</f>
        <v>NO CUMPLE</v>
      </c>
      <c r="AC244" s="6">
        <f>+IF(AB244="NO OFERTADO",0,IF(AB244="NO CUMPLE EV TECNICA",0,IF(AB244="NO CUMPLE",0,IF(AB244="CUMPLE",('PRECIOS UNITARIOS'!$BB244*500)/AA244))))</f>
        <v>0</v>
      </c>
      <c r="AD244" s="5" t="str">
        <f>+'PRECIOS UNITARIOS'!Z244</f>
        <v/>
      </c>
      <c r="AE244" s="5" t="str">
        <f>+'EV PRECIO REFERENCIA'!AI244</f>
        <v>NO CUMPLE</v>
      </c>
      <c r="AF244" s="6">
        <f>+IF(AE244="NO OFERTADO",0,IF(AE244="NO CUMPLE EV TECNICA",0,IF(AE244="NO CUMPLE",0,IF(AE244="CUMPLE",('PRECIOS UNITARIOS'!$BB244*500)/AD244))))</f>
        <v>0</v>
      </c>
      <c r="AG244" s="5" t="str">
        <f>+'PRECIOS UNITARIOS'!AB244</f>
        <v/>
      </c>
      <c r="AH244" s="5" t="str">
        <f>+'EV PRECIO REFERENCIA'!AL244</f>
        <v>NO CUMPLE</v>
      </c>
      <c r="AI244" s="6">
        <f>+IF(AH244="NO OFERTADO",0,IF(AH244="NO CUMPLE EV TECNICA",0,IF(AH244="NO CUMPLE",0,IF(AH244="CUMPLE",('PRECIOS UNITARIOS'!$BB244*500)/AG244))))</f>
        <v>0</v>
      </c>
      <c r="AJ244" s="5" t="str">
        <f>+'PRECIOS UNITARIOS'!AD244</f>
        <v/>
      </c>
      <c r="AK244" s="5" t="str">
        <f>+'EV PRECIO REFERENCIA'!AO244</f>
        <v>NO CUMPLE</v>
      </c>
      <c r="AL244" s="6">
        <f>+IF(AK244="NO OFERTADO",0,IF(AK244="NO CUMPLE EV TECNICA",0,IF(AK244="NO CUMPLE",0,IF(AK244="CUMPLE",('PRECIOS UNITARIOS'!$BB244*500)/AJ244))))</f>
        <v>0</v>
      </c>
      <c r="AM244" s="5" t="str">
        <f>+'PRECIOS UNITARIOS'!AF244</f>
        <v/>
      </c>
      <c r="AN244" s="5" t="str">
        <f>+'EV PRECIO REFERENCIA'!AR244</f>
        <v>NO CUMPLE</v>
      </c>
      <c r="AO244" s="6">
        <f>+IF(AN244="NO OFERTADO",0,IF(AN244="NO CUMPLE EV TECNICA",0,IF(AN244="NO CUMPLE",0,IF(AN244="CUMPLE",('PRECIOS UNITARIOS'!$BB244*500)/AM244))))</f>
        <v>0</v>
      </c>
      <c r="AP244" s="5" t="str">
        <f>+'PRECIOS UNITARIOS'!AH244</f>
        <v/>
      </c>
      <c r="AQ244" s="5" t="str">
        <f>+'EV PRECIO REFERENCIA'!AU244</f>
        <v>NO CUMPLE</v>
      </c>
      <c r="AR244" s="6">
        <f>+IF(AQ244="NO OFERTADO",0,IF(AQ244="NO CUMPLE EV TECNICA",0,IF(AQ244="NO CUMPLE",0,IF(AQ244="CUMPLE",('PRECIOS UNITARIOS'!$BB244*500)/AP244))))</f>
        <v>0</v>
      </c>
      <c r="AS244" s="5" t="str">
        <f>+'PRECIOS UNITARIOS'!AJ244</f>
        <v/>
      </c>
      <c r="AT244" s="5" t="str">
        <f>+'EV PRECIO REFERENCIA'!AX244</f>
        <v>NO CUMPLE</v>
      </c>
      <c r="AU244" s="6">
        <f>+IF(AT244="NO OFERTADO",0,IF(AT244="NO CUMPLE EV TECNICA",0,IF(AT244="NO CUMPLE",0,IF(AT244="CUMPLE",('PRECIOS UNITARIOS'!$BB244*500)/AS244))))</f>
        <v>0</v>
      </c>
      <c r="AV244" s="5" t="str">
        <f>+'EV PRECIO REFERENCIA'!AY244</f>
        <v/>
      </c>
      <c r="AW244" s="5" t="str">
        <f>+'EV PRECIO REFERENCIA'!BA244</f>
        <v>NO CUMPLE</v>
      </c>
      <c r="AX244" s="6">
        <f>+IF(AW244="NO OFERTADO",0,IF(AW244="NO CUMPLE EV TECNICA",0,IF(AW244="NO CUMPLE",0,IF(AW244="CUMPLE",('PRECIOS UNITARIOS'!$BB244*500)/AV244))))</f>
        <v>0</v>
      </c>
      <c r="AY244" s="5" t="str">
        <f>+'EV PRECIO REFERENCIA'!BB244</f>
        <v/>
      </c>
      <c r="AZ244" s="5" t="str">
        <f>+'EV PRECIO REFERENCIA'!BD244</f>
        <v>NO CUMPLE</v>
      </c>
      <c r="BA244" s="6">
        <f>+IF(AZ244="NO OFERTADO",0,IF(AZ244="NO CUMPLE EV TECNICA",0,IF(AZ244="NO CUMPLE",0,IF(AZ244="CUMPLE",('PRECIOS UNITARIOS'!$BB244*500)/AY244))))</f>
        <v>0</v>
      </c>
      <c r="BB244" s="5" t="str">
        <f>+'PRECIOS UNITARIOS'!AP244</f>
        <v/>
      </c>
      <c r="BC244" s="5" t="str">
        <f>+'EV PRECIO REFERENCIA'!BG244</f>
        <v>NO CUMPLE</v>
      </c>
      <c r="BD244" s="6">
        <f>+IF(BC244="NO OFERTADO",0,IF(BC244="NO CUMPLE EV TECNICA",0,IF(BC244="NO CUMPLE",0,IF(BC244="CUMPLE",('PRECIOS UNITARIOS'!$BB244*500)/BB244))))</f>
        <v>0</v>
      </c>
      <c r="BE244" s="5" t="str">
        <f>+'PRECIOS UNITARIOS'!AR244</f>
        <v/>
      </c>
      <c r="BF244" s="5" t="str">
        <f>+'EV PRECIO REFERENCIA'!BJ244</f>
        <v>NO CUMPLE</v>
      </c>
      <c r="BG244" s="6">
        <f>+IF(BF244="NO OFERTADO",0,IF(BF244="NO CUMPLE EV TECNICA",0,IF(BF244="NO CUMPLE",0,IF(BF244="CUMPLE",('PRECIOS UNITARIOS'!$BB244*500)/BE244))))</f>
        <v>0</v>
      </c>
      <c r="BH244" s="5" t="str">
        <f>+'EV PRECIO REFERENCIA'!BK244</f>
        <v/>
      </c>
      <c r="BI244" s="5" t="str">
        <f>+'EV PRECIO REFERENCIA'!BM244</f>
        <v>NO CUMPLE</v>
      </c>
      <c r="BJ244" s="6">
        <f>+IF(BI244="NO OFERTADO",0,IF(BI244="NO CUMPLE EV TECNICA",0,IF(BI244="NO CUMPLE",0,IF(BI244="CUMPLE",('PRECIOS UNITARIOS'!$BB244*500)/BH244))))</f>
        <v>0</v>
      </c>
      <c r="BK244" s="5" t="str">
        <f>+'EV PRECIO REFERENCIA'!BQ244</f>
        <v/>
      </c>
      <c r="BL244" s="5" t="str">
        <f>+'EV PRECIO REFERENCIA'!BS244</f>
        <v>NO CUMPLE</v>
      </c>
      <c r="BM244" s="6">
        <f>+IF(BL244="NO OFERTADO",0,IF(BL244="NO CUMPLE EV TECNICA",0,IF(BL244="NO CUMPLE",0,IF(BL244="CUMPLE",('PRECIOS UNITARIOS'!$BB244*500)/BK244))))</f>
        <v>0</v>
      </c>
      <c r="BN244" s="5" t="str">
        <f>+'PRECIOS UNITARIOS'!AX244</f>
        <v/>
      </c>
      <c r="BO244" s="5" t="str">
        <f>+'EV PRECIO REFERENCIA'!BV244</f>
        <v>NO CUMPLE</v>
      </c>
      <c r="BP244" s="6">
        <f>+IF(BO244="NO OFERTADO",0,IF(BO244="NO CUMPLE EV TECNICA",0,IF(BO244="NO CUMPLE",0,IF(BO244="CUMPLE",('PRECIOS UNITARIOS'!$BB244*500)/BN244))))</f>
        <v>0</v>
      </c>
      <c r="BQ244" s="6">
        <f t="shared" si="27"/>
        <v>0</v>
      </c>
      <c r="BR244" s="6" t="s">
        <v>847</v>
      </c>
      <c r="BS244" s="6">
        <v>0</v>
      </c>
      <c r="BT244" s="6" t="s">
        <v>847</v>
      </c>
      <c r="BU244" s="6">
        <v>0</v>
      </c>
      <c r="BV244" s="6" t="s">
        <v>847</v>
      </c>
      <c r="BW244" s="154" t="s">
        <v>823</v>
      </c>
      <c r="BX244" s="3" t="s">
        <v>614</v>
      </c>
    </row>
    <row r="245" spans="1:77" ht="51" x14ac:dyDescent="0.2">
      <c r="A245" s="18">
        <f t="shared" si="26"/>
        <v>236</v>
      </c>
      <c r="B245" s="22" t="str">
        <f>VLOOKUP(A245,'PRECIOS UNITARIOS'!A245:B576,2,0)</f>
        <v>DM2618</v>
      </c>
      <c r="C245" s="135" t="str">
        <f>VLOOKUP(A245,'PRECIOS UNITARIOS'!A245:C576,3,0)</f>
        <v>VENDAJE ELASTICO COMPRESIVO AUTOADHESIVO 3 X 5</v>
      </c>
      <c r="D245" s="18">
        <f>VLOOKUP(A245,'PRECIOS UNITARIOS'!A245:D576,4,0)</f>
        <v>1</v>
      </c>
      <c r="E245" s="23" t="str">
        <f>VLOOKUP(A245,'PRECIOS UNITARIOS'!A245:E576,5,0)</f>
        <v>UN</v>
      </c>
      <c r="F245" s="23">
        <f>VLOOKUP(A245,'PRECIOS UNITARIOS'!A245:F576,6,0)</f>
        <v>1427</v>
      </c>
      <c r="G245" s="23">
        <f>VLOOKUP(A245,'PRECIOS UNITARIOS'!A245:G576,7,0)</f>
        <v>50</v>
      </c>
      <c r="H245" s="23">
        <f t="shared" si="28"/>
        <v>71350</v>
      </c>
      <c r="I245" s="5" t="str">
        <f>+'EV PRECIO REFERENCIA'!I245</f>
        <v/>
      </c>
      <c r="J245" s="5" t="str">
        <f>+'EV PRECIO REFERENCIA'!K245</f>
        <v>NO CUMPLE</v>
      </c>
      <c r="K245" s="6">
        <f>+IF(J245="NO OFERTADO",0,IF(J245="NO CUMPLE EV TECNICA",0,IF(J245="NO CUMPLE",0,IF(J245="CUMPLE",('PRECIOS UNITARIOS'!$BB245*500)/I245))))</f>
        <v>0</v>
      </c>
      <c r="L245" s="5" t="str">
        <f>+'EV PRECIO REFERENCIA'!L245</f>
        <v/>
      </c>
      <c r="M245" s="5" t="str">
        <f>+'EV PRECIO REFERENCIA'!N245</f>
        <v>NO CUMPLE</v>
      </c>
      <c r="N245" s="6">
        <f>+IF(M245="NO OFERTADO",0,IF(M245="NO CUMPLE EV TECNICA",0,IF(M245="NO CUMPLE",0,IF(M245="CUMPLE",('PRECIOS UNITARIOS'!$BB245*500)/L245))))</f>
        <v>0</v>
      </c>
      <c r="O245" s="5" t="str">
        <f>+'PRECIOS UNITARIOS'!N245</f>
        <v/>
      </c>
      <c r="P245" s="5" t="str">
        <f>+'EV PRECIO REFERENCIA'!Q245</f>
        <v>NO CUMPLE</v>
      </c>
      <c r="Q245" s="6">
        <f>+IF(P245="NO OFERTADO",0,IF(P245="NO CUMPLE EV TECNICA",0,IF(P245="NO CUMPLE",0,IF(P245="CUMPLE",('PRECIOS UNITARIOS'!$BB245*500)/O245))))</f>
        <v>0</v>
      </c>
      <c r="R245" s="5" t="str">
        <f>+'PRECIOS UNITARIOS'!P245</f>
        <v/>
      </c>
      <c r="S245" s="5" t="str">
        <f>+'EV PRECIO REFERENCIA'!T245</f>
        <v>NO CUMPLE</v>
      </c>
      <c r="T245" s="6">
        <f>+IF(S245="NO OFERTADO",0,IF(S245="NO CUMPLE EV TECNICA",0,IF(S245="NO CUMPLE",0,IF(S245="CUMPLE",('PRECIOS UNITARIOS'!$BB245*500)/R245))))</f>
        <v>0</v>
      </c>
      <c r="U245" s="6" t="str">
        <f>+'EV PRECIO REFERENCIA'!U245</f>
        <v/>
      </c>
      <c r="V245" s="5" t="str">
        <f>+'EV PRECIO REFERENCIA'!W245</f>
        <v>NO CUMPLE</v>
      </c>
      <c r="W245" s="6">
        <f>+IF(V245="NO OFERTADO",0,IF(V245="NO CUMPLE EV TECNICA",0,IF(V245="NO CUMPLE",0,IF(V245="CUMPLE",('PRECIOS UNITARIOS'!$BB245*500)/U245))))</f>
        <v>0</v>
      </c>
      <c r="X245" s="6" t="str">
        <f>+'EV PRECIO REFERENCIA'!X245</f>
        <v/>
      </c>
      <c r="Y245" s="5" t="str">
        <f>+'EV PRECIO REFERENCIA'!Z245</f>
        <v>NO CUMPLE</v>
      </c>
      <c r="Z245" s="6">
        <f>+IF(Y245="NO OFERTADO",0,IF(Y245="NO CUMPLE EV TECNICA",0,IF(Y245="NO CUMPLE",0,IF(Y245="CUMPLE",('PRECIOS UNITARIOS'!$BB245*500)/X245))))</f>
        <v>0</v>
      </c>
      <c r="AA245" s="260" t="str">
        <f>+'PRECIOS UNITARIOS'!X245</f>
        <v/>
      </c>
      <c r="AB245" s="5" t="str">
        <f>+'EV PRECIO REFERENCIA'!AF245</f>
        <v>NO CUMPLE</v>
      </c>
      <c r="AC245" s="6">
        <f>+IF(AB245="NO OFERTADO",0,IF(AB245="NO CUMPLE EV TECNICA",0,IF(AB245="NO CUMPLE",0,IF(AB245="CUMPLE",('PRECIOS UNITARIOS'!$BB245*500)/AA245))))</f>
        <v>0</v>
      </c>
      <c r="AD245" s="5" t="str">
        <f>+'PRECIOS UNITARIOS'!Z245</f>
        <v/>
      </c>
      <c r="AE245" s="5" t="str">
        <f>+'EV PRECIO REFERENCIA'!AI245</f>
        <v>NO CUMPLE</v>
      </c>
      <c r="AF245" s="6">
        <f>+IF(AE245="NO OFERTADO",0,IF(AE245="NO CUMPLE EV TECNICA",0,IF(AE245="NO CUMPLE",0,IF(AE245="CUMPLE",('PRECIOS UNITARIOS'!$BB245*500)/AD245))))</f>
        <v>0</v>
      </c>
      <c r="AG245" s="5" t="str">
        <f>+'PRECIOS UNITARIOS'!AB245</f>
        <v/>
      </c>
      <c r="AH245" s="5" t="str">
        <f>+'EV PRECIO REFERENCIA'!AL245</f>
        <v>NO CUMPLE</v>
      </c>
      <c r="AI245" s="6">
        <f>+IF(AH245="NO OFERTADO",0,IF(AH245="NO CUMPLE EV TECNICA",0,IF(AH245="NO CUMPLE",0,IF(AH245="CUMPLE",('PRECIOS UNITARIOS'!$BB245*500)/AG245))))</f>
        <v>0</v>
      </c>
      <c r="AJ245" s="5" t="str">
        <f>+'PRECIOS UNITARIOS'!AD245</f>
        <v/>
      </c>
      <c r="AK245" s="5" t="str">
        <f>+'EV PRECIO REFERENCIA'!AO245</f>
        <v>NO CUMPLE</v>
      </c>
      <c r="AL245" s="6">
        <f>+IF(AK245="NO OFERTADO",0,IF(AK245="NO CUMPLE EV TECNICA",0,IF(AK245="NO CUMPLE",0,IF(AK245="CUMPLE",('PRECIOS UNITARIOS'!$BB245*500)/AJ245))))</f>
        <v>0</v>
      </c>
      <c r="AM245" s="5" t="str">
        <f>+'PRECIOS UNITARIOS'!AF245</f>
        <v/>
      </c>
      <c r="AN245" s="5" t="str">
        <f>+'EV PRECIO REFERENCIA'!AR245</f>
        <v>NO CUMPLE</v>
      </c>
      <c r="AO245" s="6">
        <f>+IF(AN245="NO OFERTADO",0,IF(AN245="NO CUMPLE EV TECNICA",0,IF(AN245="NO CUMPLE",0,IF(AN245="CUMPLE",('PRECIOS UNITARIOS'!$BB245*500)/AM245))))</f>
        <v>0</v>
      </c>
      <c r="AP245" s="5" t="str">
        <f>+'PRECIOS UNITARIOS'!AH245</f>
        <v/>
      </c>
      <c r="AQ245" s="5" t="str">
        <f>+'EV PRECIO REFERENCIA'!AU245</f>
        <v>NO CUMPLE</v>
      </c>
      <c r="AR245" s="6">
        <f>+IF(AQ245="NO OFERTADO",0,IF(AQ245="NO CUMPLE EV TECNICA",0,IF(AQ245="NO CUMPLE",0,IF(AQ245="CUMPLE",('PRECIOS UNITARIOS'!$BB245*500)/AP245))))</f>
        <v>0</v>
      </c>
      <c r="AS245" s="5" t="str">
        <f>+'PRECIOS UNITARIOS'!AJ245</f>
        <v/>
      </c>
      <c r="AT245" s="5" t="str">
        <f>+'EV PRECIO REFERENCIA'!AX245</f>
        <v>NO CUMPLE</v>
      </c>
      <c r="AU245" s="6">
        <f>+IF(AT245="NO OFERTADO",0,IF(AT245="NO CUMPLE EV TECNICA",0,IF(AT245="NO CUMPLE",0,IF(AT245="CUMPLE",('PRECIOS UNITARIOS'!$BB245*500)/AS245))))</f>
        <v>0</v>
      </c>
      <c r="AV245" s="5" t="str">
        <f>+'EV PRECIO REFERENCIA'!AY245</f>
        <v/>
      </c>
      <c r="AW245" s="5" t="str">
        <f>+'EV PRECIO REFERENCIA'!BA245</f>
        <v>NO CUMPLE</v>
      </c>
      <c r="AX245" s="6">
        <f>+IF(AW245="NO OFERTADO",0,IF(AW245="NO CUMPLE EV TECNICA",0,IF(AW245="NO CUMPLE",0,IF(AW245="CUMPLE",('PRECIOS UNITARIOS'!$BB245*500)/AV245))))</f>
        <v>0</v>
      </c>
      <c r="AY245" s="5" t="str">
        <f>+'EV PRECIO REFERENCIA'!BB245</f>
        <v/>
      </c>
      <c r="AZ245" s="5" t="str">
        <f>+'EV PRECIO REFERENCIA'!BD245</f>
        <v>NO CUMPLE</v>
      </c>
      <c r="BA245" s="6">
        <f>+IF(AZ245="NO OFERTADO",0,IF(AZ245="NO CUMPLE EV TECNICA",0,IF(AZ245="NO CUMPLE",0,IF(AZ245="CUMPLE",('PRECIOS UNITARIOS'!$BB245*500)/AY245))))</f>
        <v>0</v>
      </c>
      <c r="BB245" s="5" t="str">
        <f>+'PRECIOS UNITARIOS'!AP245</f>
        <v/>
      </c>
      <c r="BC245" s="5" t="str">
        <f>+'EV PRECIO REFERENCIA'!BG245</f>
        <v>NO CUMPLE</v>
      </c>
      <c r="BD245" s="6">
        <f>+IF(BC245="NO OFERTADO",0,IF(BC245="NO CUMPLE EV TECNICA",0,IF(BC245="NO CUMPLE",0,IF(BC245="CUMPLE",('PRECIOS UNITARIOS'!$BB245*500)/BB245))))</f>
        <v>0</v>
      </c>
      <c r="BE245" s="5" t="str">
        <f>+'PRECIOS UNITARIOS'!AR245</f>
        <v/>
      </c>
      <c r="BF245" s="5" t="str">
        <f>+'EV PRECIO REFERENCIA'!BJ245</f>
        <v>NO CUMPLE</v>
      </c>
      <c r="BG245" s="6">
        <f>+IF(BF245="NO OFERTADO",0,IF(BF245="NO CUMPLE EV TECNICA",0,IF(BF245="NO CUMPLE",0,IF(BF245="CUMPLE",('PRECIOS UNITARIOS'!$BB245*500)/BE245))))</f>
        <v>0</v>
      </c>
      <c r="BH245" s="5" t="str">
        <f>+'EV PRECIO REFERENCIA'!BK245</f>
        <v/>
      </c>
      <c r="BI245" s="5" t="str">
        <f>+'EV PRECIO REFERENCIA'!BM245</f>
        <v>NO CUMPLE</v>
      </c>
      <c r="BJ245" s="6">
        <f>+IF(BI245="NO OFERTADO",0,IF(BI245="NO CUMPLE EV TECNICA",0,IF(BI245="NO CUMPLE",0,IF(BI245="CUMPLE",('PRECIOS UNITARIOS'!$BB245*500)/BH245))))</f>
        <v>0</v>
      </c>
      <c r="BK245" s="5" t="str">
        <f>+'EV PRECIO REFERENCIA'!BQ245</f>
        <v/>
      </c>
      <c r="BL245" s="5" t="str">
        <f>+'EV PRECIO REFERENCIA'!BS245</f>
        <v>NO CUMPLE</v>
      </c>
      <c r="BM245" s="6">
        <f>+IF(BL245="NO OFERTADO",0,IF(BL245="NO CUMPLE EV TECNICA",0,IF(BL245="NO CUMPLE",0,IF(BL245="CUMPLE",('PRECIOS UNITARIOS'!$BB245*500)/BK245))))</f>
        <v>0</v>
      </c>
      <c r="BN245" s="5" t="str">
        <f>+'PRECIOS UNITARIOS'!AX245</f>
        <v/>
      </c>
      <c r="BO245" s="5" t="str">
        <f>+'EV PRECIO REFERENCIA'!BV245</f>
        <v>NO CUMPLE</v>
      </c>
      <c r="BP245" s="6">
        <f>+IF(BO245="NO OFERTADO",0,IF(BO245="NO CUMPLE EV TECNICA",0,IF(BO245="NO CUMPLE",0,IF(BO245="CUMPLE",('PRECIOS UNITARIOS'!$BB245*500)/BN245))))</f>
        <v>0</v>
      </c>
      <c r="BQ245" s="6">
        <f t="shared" si="27"/>
        <v>0</v>
      </c>
      <c r="BR245" s="6" t="s">
        <v>1013</v>
      </c>
      <c r="BS245" s="6">
        <v>0</v>
      </c>
      <c r="BT245" s="6" t="s">
        <v>1013</v>
      </c>
      <c r="BU245" s="6">
        <v>0</v>
      </c>
      <c r="BV245" s="6" t="s">
        <v>1013</v>
      </c>
      <c r="BW245" s="6" t="s">
        <v>1013</v>
      </c>
      <c r="BX245" s="3" t="s">
        <v>615</v>
      </c>
      <c r="BY245" s="3"/>
    </row>
    <row r="246" spans="1:77" ht="51" x14ac:dyDescent="0.2">
      <c r="A246" s="18">
        <f t="shared" si="26"/>
        <v>237</v>
      </c>
      <c r="B246" s="22" t="str">
        <f>VLOOKUP(A246,'PRECIOS UNITARIOS'!A246:B577,2,0)</f>
        <v>DM2619</v>
      </c>
      <c r="C246" s="135" t="str">
        <f>VLOOKUP(A246,'PRECIOS UNITARIOS'!A246:C577,3,0)</f>
        <v>VENDAJE ELASTICO COMPRESIVO AUTOADHESIVO 4 X 5</v>
      </c>
      <c r="D246" s="18">
        <f>VLOOKUP(A246,'PRECIOS UNITARIOS'!A246:D577,4,0)</f>
        <v>1</v>
      </c>
      <c r="E246" s="23" t="str">
        <f>VLOOKUP(A246,'PRECIOS UNITARIOS'!A246:E577,5,0)</f>
        <v>UN</v>
      </c>
      <c r="F246" s="23">
        <f>VLOOKUP(A246,'PRECIOS UNITARIOS'!A246:F577,6,0)</f>
        <v>1807</v>
      </c>
      <c r="G246" s="23">
        <f>VLOOKUP(A246,'PRECIOS UNITARIOS'!A246:G577,7,0)</f>
        <v>50</v>
      </c>
      <c r="H246" s="23">
        <f t="shared" si="28"/>
        <v>90350</v>
      </c>
      <c r="I246" s="5" t="str">
        <f>+'EV PRECIO REFERENCIA'!I246</f>
        <v/>
      </c>
      <c r="J246" s="5" t="str">
        <f>+'EV PRECIO REFERENCIA'!K246</f>
        <v>NO CUMPLE</v>
      </c>
      <c r="K246" s="6">
        <f>+IF(J246="NO OFERTADO",0,IF(J246="NO CUMPLE EV TECNICA",0,IF(J246="NO CUMPLE",0,IF(J246="CUMPLE",('PRECIOS UNITARIOS'!$BB246*500)/I246))))</f>
        <v>0</v>
      </c>
      <c r="L246" s="5" t="str">
        <f>+'EV PRECIO REFERENCIA'!L246</f>
        <v/>
      </c>
      <c r="M246" s="5" t="str">
        <f>+'EV PRECIO REFERENCIA'!N246</f>
        <v>NO CUMPLE</v>
      </c>
      <c r="N246" s="6">
        <f>+IF(M246="NO OFERTADO",0,IF(M246="NO CUMPLE EV TECNICA",0,IF(M246="NO CUMPLE",0,IF(M246="CUMPLE",('PRECIOS UNITARIOS'!$BB246*500)/L246))))</f>
        <v>0</v>
      </c>
      <c r="O246" s="5" t="str">
        <f>+'PRECIOS UNITARIOS'!N246</f>
        <v/>
      </c>
      <c r="P246" s="5" t="str">
        <f>+'EV PRECIO REFERENCIA'!Q246</f>
        <v>NO CUMPLE</v>
      </c>
      <c r="Q246" s="6">
        <f>+IF(P246="NO OFERTADO",0,IF(P246="NO CUMPLE EV TECNICA",0,IF(P246="NO CUMPLE",0,IF(P246="CUMPLE",('PRECIOS UNITARIOS'!$BB246*500)/O246))))</f>
        <v>0</v>
      </c>
      <c r="R246" s="5" t="str">
        <f>+'PRECIOS UNITARIOS'!P246</f>
        <v/>
      </c>
      <c r="S246" s="5" t="str">
        <f>+'EV PRECIO REFERENCIA'!T246</f>
        <v>NO CUMPLE</v>
      </c>
      <c r="T246" s="6">
        <f>+IF(S246="NO OFERTADO",0,IF(S246="NO CUMPLE EV TECNICA",0,IF(S246="NO CUMPLE",0,IF(S246="CUMPLE",('PRECIOS UNITARIOS'!$BB246*500)/R246))))</f>
        <v>0</v>
      </c>
      <c r="U246" s="6" t="str">
        <f>+'EV PRECIO REFERENCIA'!U246</f>
        <v/>
      </c>
      <c r="V246" s="5" t="str">
        <f>+'EV PRECIO REFERENCIA'!W246</f>
        <v>NO CUMPLE</v>
      </c>
      <c r="W246" s="6">
        <f>+IF(V246="NO OFERTADO",0,IF(V246="NO CUMPLE EV TECNICA",0,IF(V246="NO CUMPLE",0,IF(V246="CUMPLE",('PRECIOS UNITARIOS'!$BB246*500)/U246))))</f>
        <v>0</v>
      </c>
      <c r="X246" s="6" t="str">
        <f>+'EV PRECIO REFERENCIA'!X246</f>
        <v/>
      </c>
      <c r="Y246" s="5" t="str">
        <f>+'EV PRECIO REFERENCIA'!Z246</f>
        <v>NO CUMPLE</v>
      </c>
      <c r="Z246" s="6">
        <f>+IF(Y246="NO OFERTADO",0,IF(Y246="NO CUMPLE EV TECNICA",0,IF(Y246="NO CUMPLE",0,IF(Y246="CUMPLE",('PRECIOS UNITARIOS'!$BB246*500)/X246))))</f>
        <v>0</v>
      </c>
      <c r="AA246" s="260" t="str">
        <f>+'PRECIOS UNITARIOS'!X246</f>
        <v/>
      </c>
      <c r="AB246" s="5" t="str">
        <f>+'EV PRECIO REFERENCIA'!AF246</f>
        <v>NO CUMPLE</v>
      </c>
      <c r="AC246" s="6">
        <f>+IF(AB246="NO OFERTADO",0,IF(AB246="NO CUMPLE EV TECNICA",0,IF(AB246="NO CUMPLE",0,IF(AB246="CUMPLE",('PRECIOS UNITARIOS'!$BB246*500)/AA246))))</f>
        <v>0</v>
      </c>
      <c r="AD246" s="5" t="str">
        <f>+'PRECIOS UNITARIOS'!Z246</f>
        <v/>
      </c>
      <c r="AE246" s="5" t="str">
        <f>+'EV PRECIO REFERENCIA'!AI246</f>
        <v>NO CUMPLE</v>
      </c>
      <c r="AF246" s="6">
        <f>+IF(AE246="NO OFERTADO",0,IF(AE246="NO CUMPLE EV TECNICA",0,IF(AE246="NO CUMPLE",0,IF(AE246="CUMPLE",('PRECIOS UNITARIOS'!$BB246*500)/AD246))))</f>
        <v>0</v>
      </c>
      <c r="AG246" s="5" t="str">
        <f>+'PRECIOS UNITARIOS'!AB246</f>
        <v/>
      </c>
      <c r="AH246" s="5" t="str">
        <f>+'EV PRECIO REFERENCIA'!AL246</f>
        <v>NO CUMPLE</v>
      </c>
      <c r="AI246" s="6">
        <f>+IF(AH246="NO OFERTADO",0,IF(AH246="NO CUMPLE EV TECNICA",0,IF(AH246="NO CUMPLE",0,IF(AH246="CUMPLE",('PRECIOS UNITARIOS'!$BB246*500)/AG246))))</f>
        <v>0</v>
      </c>
      <c r="AJ246" s="5" t="str">
        <f>+'PRECIOS UNITARIOS'!AD246</f>
        <v/>
      </c>
      <c r="AK246" s="5" t="str">
        <f>+'EV PRECIO REFERENCIA'!AO246</f>
        <v>NO CUMPLE</v>
      </c>
      <c r="AL246" s="6">
        <f>+IF(AK246="NO OFERTADO",0,IF(AK246="NO CUMPLE EV TECNICA",0,IF(AK246="NO CUMPLE",0,IF(AK246="CUMPLE",('PRECIOS UNITARIOS'!$BB246*500)/AJ246))))</f>
        <v>0</v>
      </c>
      <c r="AM246" s="5" t="str">
        <f>+'PRECIOS UNITARIOS'!AF246</f>
        <v/>
      </c>
      <c r="AN246" s="5" t="str">
        <f>+'EV PRECIO REFERENCIA'!AR246</f>
        <v>NO CUMPLE</v>
      </c>
      <c r="AO246" s="6">
        <f>+IF(AN246="NO OFERTADO",0,IF(AN246="NO CUMPLE EV TECNICA",0,IF(AN246="NO CUMPLE",0,IF(AN246="CUMPLE",('PRECIOS UNITARIOS'!$BB246*500)/AM246))))</f>
        <v>0</v>
      </c>
      <c r="AP246" s="5" t="str">
        <f>+'PRECIOS UNITARIOS'!AH246</f>
        <v/>
      </c>
      <c r="AQ246" s="5" t="str">
        <f>+'EV PRECIO REFERENCIA'!AU246</f>
        <v>NO CUMPLE</v>
      </c>
      <c r="AR246" s="6">
        <f>+IF(AQ246="NO OFERTADO",0,IF(AQ246="NO CUMPLE EV TECNICA",0,IF(AQ246="NO CUMPLE",0,IF(AQ246="CUMPLE",('PRECIOS UNITARIOS'!$BB246*500)/AP246))))</f>
        <v>0</v>
      </c>
      <c r="AS246" s="5" t="str">
        <f>+'PRECIOS UNITARIOS'!AJ246</f>
        <v/>
      </c>
      <c r="AT246" s="5" t="str">
        <f>+'EV PRECIO REFERENCIA'!AX246</f>
        <v>NO CUMPLE</v>
      </c>
      <c r="AU246" s="6">
        <f>+IF(AT246="NO OFERTADO",0,IF(AT246="NO CUMPLE EV TECNICA",0,IF(AT246="NO CUMPLE",0,IF(AT246="CUMPLE",('PRECIOS UNITARIOS'!$BB246*500)/AS246))))</f>
        <v>0</v>
      </c>
      <c r="AV246" s="5" t="str">
        <f>+'EV PRECIO REFERENCIA'!AY246</f>
        <v/>
      </c>
      <c r="AW246" s="5" t="str">
        <f>+'EV PRECIO REFERENCIA'!BA246</f>
        <v>NO CUMPLE</v>
      </c>
      <c r="AX246" s="6">
        <f>+IF(AW246="NO OFERTADO",0,IF(AW246="NO CUMPLE EV TECNICA",0,IF(AW246="NO CUMPLE",0,IF(AW246="CUMPLE",('PRECIOS UNITARIOS'!$BB246*500)/AV246))))</f>
        <v>0</v>
      </c>
      <c r="AY246" s="5" t="str">
        <f>+'EV PRECIO REFERENCIA'!BB246</f>
        <v/>
      </c>
      <c r="AZ246" s="5" t="str">
        <f>+'EV PRECIO REFERENCIA'!BD246</f>
        <v>NO CUMPLE</v>
      </c>
      <c r="BA246" s="6">
        <f>+IF(AZ246="NO OFERTADO",0,IF(AZ246="NO CUMPLE EV TECNICA",0,IF(AZ246="NO CUMPLE",0,IF(AZ246="CUMPLE",('PRECIOS UNITARIOS'!$BB246*500)/AY246))))</f>
        <v>0</v>
      </c>
      <c r="BB246" s="5" t="str">
        <f>+'PRECIOS UNITARIOS'!AP246</f>
        <v/>
      </c>
      <c r="BC246" s="5" t="str">
        <f>+'EV PRECIO REFERENCIA'!BG246</f>
        <v>NO CUMPLE</v>
      </c>
      <c r="BD246" s="6">
        <f>+IF(BC246="NO OFERTADO",0,IF(BC246="NO CUMPLE EV TECNICA",0,IF(BC246="NO CUMPLE",0,IF(BC246="CUMPLE",('PRECIOS UNITARIOS'!$BB246*500)/BB246))))</f>
        <v>0</v>
      </c>
      <c r="BE246" s="5" t="str">
        <f>+'PRECIOS UNITARIOS'!AR246</f>
        <v/>
      </c>
      <c r="BF246" s="5" t="str">
        <f>+'EV PRECIO REFERENCIA'!BJ246</f>
        <v>NO CUMPLE</v>
      </c>
      <c r="BG246" s="6">
        <f>+IF(BF246="NO OFERTADO",0,IF(BF246="NO CUMPLE EV TECNICA",0,IF(BF246="NO CUMPLE",0,IF(BF246="CUMPLE",('PRECIOS UNITARIOS'!$BB246*500)/BE246))))</f>
        <v>0</v>
      </c>
      <c r="BH246" s="5" t="str">
        <f>+'EV PRECIO REFERENCIA'!BK246</f>
        <v/>
      </c>
      <c r="BI246" s="5" t="str">
        <f>+'EV PRECIO REFERENCIA'!BM246</f>
        <v>NO CUMPLE</v>
      </c>
      <c r="BJ246" s="6">
        <f>+IF(BI246="NO OFERTADO",0,IF(BI246="NO CUMPLE EV TECNICA",0,IF(BI246="NO CUMPLE",0,IF(BI246="CUMPLE",('PRECIOS UNITARIOS'!$BB246*500)/BH246))))</f>
        <v>0</v>
      </c>
      <c r="BK246" s="5" t="str">
        <f>+'EV PRECIO REFERENCIA'!BQ246</f>
        <v/>
      </c>
      <c r="BL246" s="5" t="str">
        <f>+'EV PRECIO REFERENCIA'!BS246</f>
        <v>NO CUMPLE</v>
      </c>
      <c r="BM246" s="6">
        <f>+IF(BL246="NO OFERTADO",0,IF(BL246="NO CUMPLE EV TECNICA",0,IF(BL246="NO CUMPLE",0,IF(BL246="CUMPLE",('PRECIOS UNITARIOS'!$BB246*500)/BK246))))</f>
        <v>0</v>
      </c>
      <c r="BN246" s="5" t="str">
        <f>+'PRECIOS UNITARIOS'!AX246</f>
        <v/>
      </c>
      <c r="BO246" s="5" t="str">
        <f>+'EV PRECIO REFERENCIA'!BV246</f>
        <v>NO CUMPLE</v>
      </c>
      <c r="BP246" s="6">
        <f>+IF(BO246="NO OFERTADO",0,IF(BO246="NO CUMPLE EV TECNICA",0,IF(BO246="NO CUMPLE",0,IF(BO246="CUMPLE",('PRECIOS UNITARIOS'!$BB246*500)/BN246))))</f>
        <v>0</v>
      </c>
      <c r="BQ246" s="6">
        <f t="shared" si="27"/>
        <v>0</v>
      </c>
      <c r="BR246" s="6" t="s">
        <v>1013</v>
      </c>
      <c r="BS246" s="6">
        <v>0</v>
      </c>
      <c r="BT246" s="6" t="s">
        <v>1013</v>
      </c>
      <c r="BU246" s="6">
        <v>0</v>
      </c>
      <c r="BV246" s="6" t="s">
        <v>1013</v>
      </c>
      <c r="BW246" s="6" t="s">
        <v>1013</v>
      </c>
      <c r="BX246" s="3" t="s">
        <v>616</v>
      </c>
      <c r="BY246" s="3"/>
    </row>
    <row r="247" spans="1:77" x14ac:dyDescent="0.2">
      <c r="A247" s="18">
        <f t="shared" si="26"/>
        <v>238</v>
      </c>
      <c r="B247" s="22" t="str">
        <f>VLOOKUP(A247,'PRECIOS UNITARIOS'!A247:B578,2,0)</f>
        <v>DM032</v>
      </c>
      <c r="C247" s="135" t="str">
        <f>VLOOKUP(A247,'PRECIOS UNITARIOS'!A247:C578,3,0)</f>
        <v>AGUJA ACUPUNTURA 0.25 X 30 MM</v>
      </c>
      <c r="D247" s="18">
        <f>VLOOKUP(A247,'PRECIOS UNITARIOS'!A247:D578,4,0)</f>
        <v>1</v>
      </c>
      <c r="E247" s="23" t="str">
        <f>VLOOKUP(A247,'PRECIOS UNITARIOS'!A247:E578,5,0)</f>
        <v>UN</v>
      </c>
      <c r="F247" s="23">
        <f>VLOOKUP(A247,'PRECIOS UNITARIOS'!A247:F578,6,0)</f>
        <v>298.90460000000002</v>
      </c>
      <c r="G247" s="23">
        <f>VLOOKUP(A247,'PRECIOS UNITARIOS'!A247:G578,7,0)</f>
        <v>3000</v>
      </c>
      <c r="H247" s="23">
        <f t="shared" si="28"/>
        <v>896713.8</v>
      </c>
      <c r="I247" s="5" t="str">
        <f>+'EV PRECIO REFERENCIA'!I247</f>
        <v/>
      </c>
      <c r="J247" s="5" t="str">
        <f>+'EV PRECIO REFERENCIA'!K247</f>
        <v>NO CUMPLE</v>
      </c>
      <c r="K247" s="6">
        <f>+IF(J247="NO OFERTADO",0,IF(J247="NO CUMPLE EV TECNICA",0,IF(J247="NO CUMPLE",0,IF(J247="CUMPLE",('PRECIOS UNITARIOS'!$BB247*500)/I247))))</f>
        <v>0</v>
      </c>
      <c r="L247" s="5" t="str">
        <f>+'EV PRECIO REFERENCIA'!L247</f>
        <v/>
      </c>
      <c r="M247" s="5" t="str">
        <f>+'EV PRECIO REFERENCIA'!N247</f>
        <v>NO CUMPLE</v>
      </c>
      <c r="N247" s="6">
        <f>+IF(M247="NO OFERTADO",0,IF(M247="NO CUMPLE EV TECNICA",0,IF(M247="NO CUMPLE",0,IF(M247="CUMPLE",('PRECIOS UNITARIOS'!$BB247*500)/L247))))</f>
        <v>0</v>
      </c>
      <c r="O247" s="5" t="str">
        <f>+'PRECIOS UNITARIOS'!N247</f>
        <v/>
      </c>
      <c r="P247" s="5" t="str">
        <f>+'EV PRECIO REFERENCIA'!Q247</f>
        <v>NO CUMPLE</v>
      </c>
      <c r="Q247" s="6">
        <f>+IF(P247="NO OFERTADO",0,IF(P247="NO CUMPLE EV TECNICA",0,IF(P247="NO CUMPLE",0,IF(P247="CUMPLE",('PRECIOS UNITARIOS'!$BB247*500)/O247))))</f>
        <v>0</v>
      </c>
      <c r="R247" s="5" t="str">
        <f>+'PRECIOS UNITARIOS'!P247</f>
        <v/>
      </c>
      <c r="S247" s="5" t="str">
        <f>+'EV PRECIO REFERENCIA'!T247</f>
        <v>NO CUMPLE</v>
      </c>
      <c r="T247" s="6">
        <f>+IF(S247="NO OFERTADO",0,IF(S247="NO CUMPLE EV TECNICA",0,IF(S247="NO CUMPLE",0,IF(S247="CUMPLE",('PRECIOS UNITARIOS'!$BB247*500)/R247))))</f>
        <v>0</v>
      </c>
      <c r="U247" s="6" t="str">
        <f>+'EV PRECIO REFERENCIA'!U247</f>
        <v/>
      </c>
      <c r="V247" s="5" t="str">
        <f>+'EV PRECIO REFERENCIA'!W247</f>
        <v>NO CUMPLE</v>
      </c>
      <c r="W247" s="6">
        <f>+IF(V247="NO OFERTADO",0,IF(V247="NO CUMPLE EV TECNICA",0,IF(V247="NO CUMPLE",0,IF(V247="CUMPLE",('PRECIOS UNITARIOS'!$BB247*500)/U247))))</f>
        <v>0</v>
      </c>
      <c r="X247" s="6" t="str">
        <f>+'EV PRECIO REFERENCIA'!X247</f>
        <v/>
      </c>
      <c r="Y247" s="5" t="str">
        <f>+'EV PRECIO REFERENCIA'!Z247</f>
        <v>NO CUMPLE</v>
      </c>
      <c r="Z247" s="6">
        <f>+IF(Y247="NO OFERTADO",0,IF(Y247="NO CUMPLE EV TECNICA",0,IF(Y247="NO CUMPLE",0,IF(Y247="CUMPLE",('PRECIOS UNITARIOS'!$BB247*500)/X247))))</f>
        <v>0</v>
      </c>
      <c r="AA247" s="260" t="str">
        <f>+'PRECIOS UNITARIOS'!X247</f>
        <v/>
      </c>
      <c r="AB247" s="5" t="str">
        <f>+'EV PRECIO REFERENCIA'!AF247</f>
        <v>NO CUMPLE</v>
      </c>
      <c r="AC247" s="6">
        <f>+IF(AB247="NO OFERTADO",0,IF(AB247="NO CUMPLE EV TECNICA",0,IF(AB247="NO CUMPLE",0,IF(AB247="CUMPLE",('PRECIOS UNITARIOS'!$BB247*500)/AA247))))</f>
        <v>0</v>
      </c>
      <c r="AD247" s="5" t="str">
        <f>+'PRECIOS UNITARIOS'!Z247</f>
        <v/>
      </c>
      <c r="AE247" s="5" t="str">
        <f>+'EV PRECIO REFERENCIA'!AI247</f>
        <v>NO CUMPLE</v>
      </c>
      <c r="AF247" s="6">
        <f>+IF(AE247="NO OFERTADO",0,IF(AE247="NO CUMPLE EV TECNICA",0,IF(AE247="NO CUMPLE",0,IF(AE247="CUMPLE",('PRECIOS UNITARIOS'!$BB247*500)/AD247))))</f>
        <v>0</v>
      </c>
      <c r="AG247" s="5" t="str">
        <f>+'PRECIOS UNITARIOS'!AB247</f>
        <v/>
      </c>
      <c r="AH247" s="5" t="str">
        <f>+'EV PRECIO REFERENCIA'!AL247</f>
        <v>NO CUMPLE</v>
      </c>
      <c r="AI247" s="6">
        <f>+IF(AH247="NO OFERTADO",0,IF(AH247="NO CUMPLE EV TECNICA",0,IF(AH247="NO CUMPLE",0,IF(AH247="CUMPLE",('PRECIOS UNITARIOS'!$BB247*500)/AG247))))</f>
        <v>0</v>
      </c>
      <c r="AJ247" s="5" t="str">
        <f>+'PRECIOS UNITARIOS'!AD247</f>
        <v/>
      </c>
      <c r="AK247" s="5" t="str">
        <f>+'EV PRECIO REFERENCIA'!AO247</f>
        <v>NO CUMPLE</v>
      </c>
      <c r="AL247" s="6">
        <f>+IF(AK247="NO OFERTADO",0,IF(AK247="NO CUMPLE EV TECNICA",0,IF(AK247="NO CUMPLE",0,IF(AK247="CUMPLE",('PRECIOS UNITARIOS'!$BB247*500)/AJ247))))</f>
        <v>0</v>
      </c>
      <c r="AM247" s="5" t="str">
        <f>+'PRECIOS UNITARIOS'!AF247</f>
        <v/>
      </c>
      <c r="AN247" s="5" t="str">
        <f>+'EV PRECIO REFERENCIA'!AR247</f>
        <v>NO CUMPLE</v>
      </c>
      <c r="AO247" s="6">
        <f>+IF(AN247="NO OFERTADO",0,IF(AN247="NO CUMPLE EV TECNICA",0,IF(AN247="NO CUMPLE",0,IF(AN247="CUMPLE",('PRECIOS UNITARIOS'!$BB247*500)/AM247))))</f>
        <v>0</v>
      </c>
      <c r="AP247" s="5" t="str">
        <f>+'PRECIOS UNITARIOS'!AH247</f>
        <v/>
      </c>
      <c r="AQ247" s="5" t="str">
        <f>+'EV PRECIO REFERENCIA'!AU247</f>
        <v>NO CUMPLE</v>
      </c>
      <c r="AR247" s="6">
        <f>+IF(AQ247="NO OFERTADO",0,IF(AQ247="NO CUMPLE EV TECNICA",0,IF(AQ247="NO CUMPLE",0,IF(AQ247="CUMPLE",('PRECIOS UNITARIOS'!$BB247*500)/AP247))))</f>
        <v>0</v>
      </c>
      <c r="AS247" s="5" t="str">
        <f>+'PRECIOS UNITARIOS'!AJ247</f>
        <v/>
      </c>
      <c r="AT247" s="5" t="str">
        <f>+'EV PRECIO REFERENCIA'!AX247</f>
        <v>NO CUMPLE</v>
      </c>
      <c r="AU247" s="6">
        <f>+IF(AT247="NO OFERTADO",0,IF(AT247="NO CUMPLE EV TECNICA",0,IF(AT247="NO CUMPLE",0,IF(AT247="CUMPLE",('PRECIOS UNITARIOS'!$BB247*500)/AS247))))</f>
        <v>0</v>
      </c>
      <c r="AV247" s="5" t="str">
        <f>+'EV PRECIO REFERENCIA'!AY247</f>
        <v/>
      </c>
      <c r="AW247" s="5" t="str">
        <f>+'EV PRECIO REFERENCIA'!BA247</f>
        <v>NO CUMPLE</v>
      </c>
      <c r="AX247" s="6">
        <f>+IF(AW247="NO OFERTADO",0,IF(AW247="NO CUMPLE EV TECNICA",0,IF(AW247="NO CUMPLE",0,IF(AW247="CUMPLE",('PRECIOS UNITARIOS'!$BB247*500)/AV247))))</f>
        <v>0</v>
      </c>
      <c r="AY247" s="5" t="str">
        <f>+'EV PRECIO REFERENCIA'!BB247</f>
        <v/>
      </c>
      <c r="AZ247" s="5" t="str">
        <f>+'EV PRECIO REFERENCIA'!BD247</f>
        <v>NO CUMPLE</v>
      </c>
      <c r="BA247" s="6">
        <f>+IF(AZ247="NO OFERTADO",0,IF(AZ247="NO CUMPLE EV TECNICA",0,IF(AZ247="NO CUMPLE",0,IF(AZ247="CUMPLE",('PRECIOS UNITARIOS'!$BB247*500)/AY247))))</f>
        <v>0</v>
      </c>
      <c r="BB247" s="5" t="str">
        <f>+'PRECIOS UNITARIOS'!AP247</f>
        <v/>
      </c>
      <c r="BC247" s="5" t="str">
        <f>+'EV PRECIO REFERENCIA'!BG247</f>
        <v>NO CUMPLE</v>
      </c>
      <c r="BD247" s="6">
        <f>+IF(BC247="NO OFERTADO",0,IF(BC247="NO CUMPLE EV TECNICA",0,IF(BC247="NO CUMPLE",0,IF(BC247="CUMPLE",('PRECIOS UNITARIOS'!$BB247*500)/BB247))))</f>
        <v>0</v>
      </c>
      <c r="BE247" s="5" t="str">
        <f>+'PRECIOS UNITARIOS'!AR247</f>
        <v/>
      </c>
      <c r="BF247" s="5" t="str">
        <f>+'EV PRECIO REFERENCIA'!BJ247</f>
        <v>NO CUMPLE</v>
      </c>
      <c r="BG247" s="6">
        <f>+IF(BF247="NO OFERTADO",0,IF(BF247="NO CUMPLE EV TECNICA",0,IF(BF247="NO CUMPLE",0,IF(BF247="CUMPLE",('PRECIOS UNITARIOS'!$BB247*500)/BE247))))</f>
        <v>0</v>
      </c>
      <c r="BH247" s="5" t="str">
        <f>+'EV PRECIO REFERENCIA'!BK247</f>
        <v/>
      </c>
      <c r="BI247" s="5" t="str">
        <f>+'EV PRECIO REFERENCIA'!BM247</f>
        <v>NO CUMPLE</v>
      </c>
      <c r="BJ247" s="6">
        <f>+IF(BI247="NO OFERTADO",0,IF(BI247="NO CUMPLE EV TECNICA",0,IF(BI247="NO CUMPLE",0,IF(BI247="CUMPLE",('PRECIOS UNITARIOS'!$BB247*500)/BH247))))</f>
        <v>0</v>
      </c>
      <c r="BK247" s="5" t="str">
        <f>+'EV PRECIO REFERENCIA'!BQ247</f>
        <v/>
      </c>
      <c r="BL247" s="5" t="str">
        <f>+'EV PRECIO REFERENCIA'!BS247</f>
        <v>NO CUMPLE</v>
      </c>
      <c r="BM247" s="6">
        <f>+IF(BL247="NO OFERTADO",0,IF(BL247="NO CUMPLE EV TECNICA",0,IF(BL247="NO CUMPLE",0,IF(BL247="CUMPLE",('PRECIOS UNITARIOS'!$BB247*500)/BK247))))</f>
        <v>0</v>
      </c>
      <c r="BN247" s="5" t="str">
        <f>+'PRECIOS UNITARIOS'!AX247</f>
        <v/>
      </c>
      <c r="BO247" s="5" t="str">
        <f>+'EV PRECIO REFERENCIA'!BV247</f>
        <v>NO CUMPLE</v>
      </c>
      <c r="BP247" s="6">
        <f>+IF(BO247="NO OFERTADO",0,IF(BO247="NO CUMPLE EV TECNICA",0,IF(BO247="NO CUMPLE",0,IF(BO247="CUMPLE",('PRECIOS UNITARIOS'!$BB247*500)/BN247))))</f>
        <v>0</v>
      </c>
      <c r="BQ247" s="6">
        <f t="shared" si="27"/>
        <v>0</v>
      </c>
      <c r="BR247" s="6" t="s">
        <v>847</v>
      </c>
      <c r="BS247" s="6">
        <v>0</v>
      </c>
      <c r="BT247" s="6" t="s">
        <v>847</v>
      </c>
      <c r="BU247" s="6">
        <v>0</v>
      </c>
      <c r="BV247" s="6" t="s">
        <v>847</v>
      </c>
      <c r="BW247" s="154" t="s">
        <v>823</v>
      </c>
      <c r="BX247" s="3" t="s">
        <v>617</v>
      </c>
    </row>
    <row r="248" spans="1:77" x14ac:dyDescent="0.2">
      <c r="A248" s="18">
        <f t="shared" si="26"/>
        <v>239</v>
      </c>
      <c r="B248" s="22" t="str">
        <f>VLOOKUP(A248,'PRECIOS UNITARIOS'!A248:B579,2,0)</f>
        <v>DM059</v>
      </c>
      <c r="C248" s="135" t="str">
        <f>VLOOKUP(A248,'PRECIOS UNITARIOS'!A248:C579,3,0)</f>
        <v>NUPREP GEL ABRASIVO</v>
      </c>
      <c r="D248" s="18">
        <f>VLOOKUP(A248,'PRECIOS UNITARIOS'!A248:D579,4,0)</f>
        <v>1</v>
      </c>
      <c r="E248" s="23" t="str">
        <f>VLOOKUP(A248,'PRECIOS UNITARIOS'!A248:E579,5,0)</f>
        <v>UN</v>
      </c>
      <c r="F248" s="23">
        <f>VLOOKUP(A248,'PRECIOS UNITARIOS'!A248:F579,6,0)</f>
        <v>98585.707999999999</v>
      </c>
      <c r="G248" s="23">
        <f>VLOOKUP(A248,'PRECIOS UNITARIOS'!A248:G579,7,0)</f>
        <v>1</v>
      </c>
      <c r="H248" s="23">
        <f t="shared" si="28"/>
        <v>98585.707999999999</v>
      </c>
      <c r="I248" s="5" t="str">
        <f>+'EV PRECIO REFERENCIA'!I248</f>
        <v/>
      </c>
      <c r="J248" s="5" t="str">
        <f>+'EV PRECIO REFERENCIA'!K248</f>
        <v>NO CUMPLE</v>
      </c>
      <c r="K248" s="6">
        <f>+IF(J248="NO OFERTADO",0,IF(J248="NO CUMPLE EV TECNICA",0,IF(J248="NO CUMPLE",0,IF(J248="CUMPLE",('PRECIOS UNITARIOS'!$BB248*500)/I248))))</f>
        <v>0</v>
      </c>
      <c r="L248" s="5" t="str">
        <f>+'EV PRECIO REFERENCIA'!L248</f>
        <v/>
      </c>
      <c r="M248" s="5" t="str">
        <f>+'EV PRECIO REFERENCIA'!N248</f>
        <v>NO CUMPLE</v>
      </c>
      <c r="N248" s="6">
        <f>+IF(M248="NO OFERTADO",0,IF(M248="NO CUMPLE EV TECNICA",0,IF(M248="NO CUMPLE",0,IF(M248="CUMPLE",('PRECIOS UNITARIOS'!$BB248*500)/L248))))</f>
        <v>0</v>
      </c>
      <c r="O248" s="5" t="str">
        <f>+'PRECIOS UNITARIOS'!N248</f>
        <v/>
      </c>
      <c r="P248" s="5" t="str">
        <f>+'EV PRECIO REFERENCIA'!Q248</f>
        <v>NO CUMPLE</v>
      </c>
      <c r="Q248" s="6">
        <f>+IF(P248="NO OFERTADO",0,IF(P248="NO CUMPLE EV TECNICA",0,IF(P248="NO CUMPLE",0,IF(P248="CUMPLE",('PRECIOS UNITARIOS'!$BB248*500)/O248))))</f>
        <v>0</v>
      </c>
      <c r="R248" s="5" t="str">
        <f>+'PRECIOS UNITARIOS'!P248</f>
        <v/>
      </c>
      <c r="S248" s="5" t="str">
        <f>+'EV PRECIO REFERENCIA'!T248</f>
        <v>NO CUMPLE</v>
      </c>
      <c r="T248" s="6">
        <f>+IF(S248="NO OFERTADO",0,IF(S248="NO CUMPLE EV TECNICA",0,IF(S248="NO CUMPLE",0,IF(S248="CUMPLE",('PRECIOS UNITARIOS'!$BB248*500)/R248))))</f>
        <v>0</v>
      </c>
      <c r="U248" s="6" t="str">
        <f>+'EV PRECIO REFERENCIA'!U248</f>
        <v/>
      </c>
      <c r="V248" s="5" t="str">
        <f>+'EV PRECIO REFERENCIA'!W248</f>
        <v>NO CUMPLE</v>
      </c>
      <c r="W248" s="6">
        <f>+IF(V248="NO OFERTADO",0,IF(V248="NO CUMPLE EV TECNICA",0,IF(V248="NO CUMPLE",0,IF(V248="CUMPLE",('PRECIOS UNITARIOS'!$BB248*500)/U248))))</f>
        <v>0</v>
      </c>
      <c r="X248" s="6" t="str">
        <f>+'EV PRECIO REFERENCIA'!X248</f>
        <v/>
      </c>
      <c r="Y248" s="5" t="str">
        <f>+'EV PRECIO REFERENCIA'!Z248</f>
        <v>NO CUMPLE</v>
      </c>
      <c r="Z248" s="6">
        <f>+IF(Y248="NO OFERTADO",0,IF(Y248="NO CUMPLE EV TECNICA",0,IF(Y248="NO CUMPLE",0,IF(Y248="CUMPLE",('PRECIOS UNITARIOS'!$BB248*500)/X248))))</f>
        <v>0</v>
      </c>
      <c r="AA248" s="260" t="str">
        <f>+'PRECIOS UNITARIOS'!X248</f>
        <v/>
      </c>
      <c r="AB248" s="5" t="str">
        <f>+'EV PRECIO REFERENCIA'!AF248</f>
        <v>NO CUMPLE</v>
      </c>
      <c r="AC248" s="6">
        <f>+IF(AB248="NO OFERTADO",0,IF(AB248="NO CUMPLE EV TECNICA",0,IF(AB248="NO CUMPLE",0,IF(AB248="CUMPLE",('PRECIOS UNITARIOS'!$BB248*500)/AA248))))</f>
        <v>0</v>
      </c>
      <c r="AD248" s="5" t="str">
        <f>+'PRECIOS UNITARIOS'!Z248</f>
        <v/>
      </c>
      <c r="AE248" s="5" t="str">
        <f>+'EV PRECIO REFERENCIA'!AI248</f>
        <v>NO CUMPLE</v>
      </c>
      <c r="AF248" s="6">
        <f>+IF(AE248="NO OFERTADO",0,IF(AE248="NO CUMPLE EV TECNICA",0,IF(AE248="NO CUMPLE",0,IF(AE248="CUMPLE",('PRECIOS UNITARIOS'!$BB248*500)/AD248))))</f>
        <v>0</v>
      </c>
      <c r="AG248" s="5" t="str">
        <f>+'PRECIOS UNITARIOS'!AB248</f>
        <v/>
      </c>
      <c r="AH248" s="5" t="str">
        <f>+'EV PRECIO REFERENCIA'!AL248</f>
        <v>NO CUMPLE</v>
      </c>
      <c r="AI248" s="6">
        <f>+IF(AH248="NO OFERTADO",0,IF(AH248="NO CUMPLE EV TECNICA",0,IF(AH248="NO CUMPLE",0,IF(AH248="CUMPLE",('PRECIOS UNITARIOS'!$BB248*500)/AG248))))</f>
        <v>0</v>
      </c>
      <c r="AJ248" s="5" t="str">
        <f>+'PRECIOS UNITARIOS'!AD248</f>
        <v/>
      </c>
      <c r="AK248" s="5" t="str">
        <f>+'EV PRECIO REFERENCIA'!AO248</f>
        <v>NO CUMPLE</v>
      </c>
      <c r="AL248" s="6">
        <f>+IF(AK248="NO OFERTADO",0,IF(AK248="NO CUMPLE EV TECNICA",0,IF(AK248="NO CUMPLE",0,IF(AK248="CUMPLE",('PRECIOS UNITARIOS'!$BB248*500)/AJ248))))</f>
        <v>0</v>
      </c>
      <c r="AM248" s="5" t="str">
        <f>+'PRECIOS UNITARIOS'!AF248</f>
        <v/>
      </c>
      <c r="AN248" s="5" t="str">
        <f>+'EV PRECIO REFERENCIA'!AR248</f>
        <v>NO CUMPLE</v>
      </c>
      <c r="AO248" s="6">
        <f>+IF(AN248="NO OFERTADO",0,IF(AN248="NO CUMPLE EV TECNICA",0,IF(AN248="NO CUMPLE",0,IF(AN248="CUMPLE",('PRECIOS UNITARIOS'!$BB248*500)/AM248))))</f>
        <v>0</v>
      </c>
      <c r="AP248" s="5" t="str">
        <f>+'PRECIOS UNITARIOS'!AH248</f>
        <v/>
      </c>
      <c r="AQ248" s="5" t="str">
        <f>+'EV PRECIO REFERENCIA'!AU248</f>
        <v>NO CUMPLE</v>
      </c>
      <c r="AR248" s="6">
        <f>+IF(AQ248="NO OFERTADO",0,IF(AQ248="NO CUMPLE EV TECNICA",0,IF(AQ248="NO CUMPLE",0,IF(AQ248="CUMPLE",('PRECIOS UNITARIOS'!$BB248*500)/AP248))))</f>
        <v>0</v>
      </c>
      <c r="AS248" s="5" t="str">
        <f>+'PRECIOS UNITARIOS'!AJ248</f>
        <v/>
      </c>
      <c r="AT248" s="5" t="str">
        <f>+'EV PRECIO REFERENCIA'!AX248</f>
        <v>NO CUMPLE</v>
      </c>
      <c r="AU248" s="6">
        <f>+IF(AT248="NO OFERTADO",0,IF(AT248="NO CUMPLE EV TECNICA",0,IF(AT248="NO CUMPLE",0,IF(AT248="CUMPLE",('PRECIOS UNITARIOS'!$BB248*500)/AS248))))</f>
        <v>0</v>
      </c>
      <c r="AV248" s="5" t="str">
        <f>+'EV PRECIO REFERENCIA'!AY248</f>
        <v/>
      </c>
      <c r="AW248" s="5" t="str">
        <f>+'EV PRECIO REFERENCIA'!BA248</f>
        <v>NO CUMPLE</v>
      </c>
      <c r="AX248" s="6">
        <f>+IF(AW248="NO OFERTADO",0,IF(AW248="NO CUMPLE EV TECNICA",0,IF(AW248="NO CUMPLE",0,IF(AW248="CUMPLE",('PRECIOS UNITARIOS'!$BB248*500)/AV248))))</f>
        <v>0</v>
      </c>
      <c r="AY248" s="5" t="str">
        <f>+'EV PRECIO REFERENCIA'!BB248</f>
        <v/>
      </c>
      <c r="AZ248" s="5" t="str">
        <f>+'EV PRECIO REFERENCIA'!BD248</f>
        <v>NO CUMPLE</v>
      </c>
      <c r="BA248" s="6">
        <f>+IF(AZ248="NO OFERTADO",0,IF(AZ248="NO CUMPLE EV TECNICA",0,IF(AZ248="NO CUMPLE",0,IF(AZ248="CUMPLE",('PRECIOS UNITARIOS'!$BB248*500)/AY248))))</f>
        <v>0</v>
      </c>
      <c r="BB248" s="5" t="str">
        <f>+'PRECIOS UNITARIOS'!AP248</f>
        <v/>
      </c>
      <c r="BC248" s="5" t="str">
        <f>+'EV PRECIO REFERENCIA'!BG248</f>
        <v>NO CUMPLE</v>
      </c>
      <c r="BD248" s="6">
        <f>+IF(BC248="NO OFERTADO",0,IF(BC248="NO CUMPLE EV TECNICA",0,IF(BC248="NO CUMPLE",0,IF(BC248="CUMPLE",('PRECIOS UNITARIOS'!$BB248*500)/BB248))))</f>
        <v>0</v>
      </c>
      <c r="BE248" s="5" t="str">
        <f>+'PRECIOS UNITARIOS'!AR248</f>
        <v/>
      </c>
      <c r="BF248" s="5" t="str">
        <f>+'EV PRECIO REFERENCIA'!BJ248</f>
        <v>NO CUMPLE</v>
      </c>
      <c r="BG248" s="6">
        <f>+IF(BF248="NO OFERTADO",0,IF(BF248="NO CUMPLE EV TECNICA",0,IF(BF248="NO CUMPLE",0,IF(BF248="CUMPLE",('PRECIOS UNITARIOS'!$BB248*500)/BE248))))</f>
        <v>0</v>
      </c>
      <c r="BH248" s="5" t="str">
        <f>+'EV PRECIO REFERENCIA'!BK248</f>
        <v/>
      </c>
      <c r="BI248" s="5" t="str">
        <f>+'EV PRECIO REFERENCIA'!BM248</f>
        <v>NO CUMPLE</v>
      </c>
      <c r="BJ248" s="6">
        <f>+IF(BI248="NO OFERTADO",0,IF(BI248="NO CUMPLE EV TECNICA",0,IF(BI248="NO CUMPLE",0,IF(BI248="CUMPLE",('PRECIOS UNITARIOS'!$BB248*500)/BH248))))</f>
        <v>0</v>
      </c>
      <c r="BK248" s="5" t="str">
        <f>+'EV PRECIO REFERENCIA'!BQ248</f>
        <v/>
      </c>
      <c r="BL248" s="5" t="str">
        <f>+'EV PRECIO REFERENCIA'!BS248</f>
        <v>NO CUMPLE</v>
      </c>
      <c r="BM248" s="6">
        <f>+IF(BL248="NO OFERTADO",0,IF(BL248="NO CUMPLE EV TECNICA",0,IF(BL248="NO CUMPLE",0,IF(BL248="CUMPLE",('PRECIOS UNITARIOS'!$BB248*500)/BK248))))</f>
        <v>0</v>
      </c>
      <c r="BN248" s="5" t="str">
        <f>+'PRECIOS UNITARIOS'!AX248</f>
        <v/>
      </c>
      <c r="BO248" s="5" t="str">
        <f>+'EV PRECIO REFERENCIA'!BV248</f>
        <v>NO CUMPLE</v>
      </c>
      <c r="BP248" s="6">
        <f>+IF(BO248="NO OFERTADO",0,IF(BO248="NO CUMPLE EV TECNICA",0,IF(BO248="NO CUMPLE",0,IF(BO248="CUMPLE",('PRECIOS UNITARIOS'!$BB248*500)/BN248))))</f>
        <v>0</v>
      </c>
      <c r="BQ248" s="6">
        <f t="shared" si="27"/>
        <v>0</v>
      </c>
      <c r="BR248" s="6" t="s">
        <v>847</v>
      </c>
      <c r="BS248" s="6">
        <v>0</v>
      </c>
      <c r="BT248" s="6" t="s">
        <v>847</v>
      </c>
      <c r="BU248" s="6">
        <v>0</v>
      </c>
      <c r="BV248" s="6" t="s">
        <v>847</v>
      </c>
      <c r="BW248" s="154" t="s">
        <v>823</v>
      </c>
      <c r="BX248" s="3" t="s">
        <v>618</v>
      </c>
    </row>
    <row r="249" spans="1:77" x14ac:dyDescent="0.2">
      <c r="A249" s="18">
        <f t="shared" si="26"/>
        <v>240</v>
      </c>
      <c r="B249" s="22" t="str">
        <f>VLOOKUP(A249,'PRECIOS UNITARIOS'!A249:B580,2,0)</f>
        <v>DM1019</v>
      </c>
      <c r="C249" s="135" t="str">
        <f>VLOOKUP(A249,'PRECIOS UNITARIOS'!A249:C580,3,0)</f>
        <v>SOLUCION DE MONSELL X 250 CC</v>
      </c>
      <c r="D249" s="18">
        <f>VLOOKUP(A249,'PRECIOS UNITARIOS'!A249:D580,4,0)</f>
        <v>1</v>
      </c>
      <c r="E249" s="23" t="str">
        <f>VLOOKUP(A249,'PRECIOS UNITARIOS'!A249:E580,5,0)</f>
        <v>UN</v>
      </c>
      <c r="F249" s="23">
        <f>VLOOKUP(A249,'PRECIOS UNITARIOS'!A249:F580,6,0)</f>
        <v>157796.28</v>
      </c>
      <c r="G249" s="23">
        <f>VLOOKUP(A249,'PRECIOS UNITARIOS'!A249:G580,7,0)</f>
        <v>1</v>
      </c>
      <c r="H249" s="23">
        <f t="shared" si="28"/>
        <v>157796.28</v>
      </c>
      <c r="I249" s="5" t="str">
        <f>+'EV PRECIO REFERENCIA'!I249</f>
        <v/>
      </c>
      <c r="J249" s="5" t="str">
        <f>+'EV PRECIO REFERENCIA'!K249</f>
        <v>NO CUMPLE</v>
      </c>
      <c r="K249" s="6">
        <f>+IF(J249="NO OFERTADO",0,IF(J249="NO CUMPLE EV TECNICA",0,IF(J249="NO CUMPLE",0,IF(J249="CUMPLE",('PRECIOS UNITARIOS'!$BB249*500)/I249))))</f>
        <v>0</v>
      </c>
      <c r="L249" s="5" t="str">
        <f>+'EV PRECIO REFERENCIA'!L249</f>
        <v/>
      </c>
      <c r="M249" s="5" t="str">
        <f>+'EV PRECIO REFERENCIA'!N249</f>
        <v>NO CUMPLE</v>
      </c>
      <c r="N249" s="6">
        <f>+IF(M249="NO OFERTADO",0,IF(M249="NO CUMPLE EV TECNICA",0,IF(M249="NO CUMPLE",0,IF(M249="CUMPLE",('PRECIOS UNITARIOS'!$BB249*500)/L249))))</f>
        <v>0</v>
      </c>
      <c r="O249" s="5" t="str">
        <f>+'PRECIOS UNITARIOS'!N249</f>
        <v/>
      </c>
      <c r="P249" s="5" t="str">
        <f>+'EV PRECIO REFERENCIA'!Q249</f>
        <v>NO CUMPLE</v>
      </c>
      <c r="Q249" s="6">
        <f>+IF(P249="NO OFERTADO",0,IF(P249="NO CUMPLE EV TECNICA",0,IF(P249="NO CUMPLE",0,IF(P249="CUMPLE",('PRECIOS UNITARIOS'!$BB249*500)/O249))))</f>
        <v>0</v>
      </c>
      <c r="R249" s="5" t="str">
        <f>+'PRECIOS UNITARIOS'!P249</f>
        <v/>
      </c>
      <c r="S249" s="5" t="str">
        <f>+'EV PRECIO REFERENCIA'!T249</f>
        <v>NO CUMPLE</v>
      </c>
      <c r="T249" s="6">
        <f>+IF(S249="NO OFERTADO",0,IF(S249="NO CUMPLE EV TECNICA",0,IF(S249="NO CUMPLE",0,IF(S249="CUMPLE",('PRECIOS UNITARIOS'!$BB249*500)/R249))))</f>
        <v>0</v>
      </c>
      <c r="U249" s="6" t="str">
        <f>+'EV PRECIO REFERENCIA'!U249</f>
        <v/>
      </c>
      <c r="V249" s="5" t="str">
        <f>+'EV PRECIO REFERENCIA'!W249</f>
        <v>NO CUMPLE</v>
      </c>
      <c r="W249" s="6">
        <f>+IF(V249="NO OFERTADO",0,IF(V249="NO CUMPLE EV TECNICA",0,IF(V249="NO CUMPLE",0,IF(V249="CUMPLE",('PRECIOS UNITARIOS'!$BB249*500)/U249))))</f>
        <v>0</v>
      </c>
      <c r="X249" s="6" t="str">
        <f>+'EV PRECIO REFERENCIA'!X249</f>
        <v/>
      </c>
      <c r="Y249" s="5" t="str">
        <f>+'EV PRECIO REFERENCIA'!Z249</f>
        <v>NO CUMPLE</v>
      </c>
      <c r="Z249" s="6">
        <f>+IF(Y249="NO OFERTADO",0,IF(Y249="NO CUMPLE EV TECNICA",0,IF(Y249="NO CUMPLE",0,IF(Y249="CUMPLE",('PRECIOS UNITARIOS'!$BB249*500)/X249))))</f>
        <v>0</v>
      </c>
      <c r="AA249" s="260" t="str">
        <f>+'PRECIOS UNITARIOS'!X249</f>
        <v/>
      </c>
      <c r="AB249" s="5" t="str">
        <f>+'EV PRECIO REFERENCIA'!AF249</f>
        <v>NO CUMPLE</v>
      </c>
      <c r="AC249" s="6">
        <f>+IF(AB249="NO OFERTADO",0,IF(AB249="NO CUMPLE EV TECNICA",0,IF(AB249="NO CUMPLE",0,IF(AB249="CUMPLE",('PRECIOS UNITARIOS'!$BB249*500)/AA249))))</f>
        <v>0</v>
      </c>
      <c r="AD249" s="5" t="str">
        <f>+'PRECIOS UNITARIOS'!Z249</f>
        <v/>
      </c>
      <c r="AE249" s="5" t="str">
        <f>+'EV PRECIO REFERENCIA'!AI249</f>
        <v>NO CUMPLE</v>
      </c>
      <c r="AF249" s="6">
        <f>+IF(AE249="NO OFERTADO",0,IF(AE249="NO CUMPLE EV TECNICA",0,IF(AE249="NO CUMPLE",0,IF(AE249="CUMPLE",('PRECIOS UNITARIOS'!$BB249*500)/AD249))))</f>
        <v>0</v>
      </c>
      <c r="AG249" s="5" t="str">
        <f>+'PRECIOS UNITARIOS'!AB249</f>
        <v/>
      </c>
      <c r="AH249" s="5" t="str">
        <f>+'EV PRECIO REFERENCIA'!AL249</f>
        <v>NO CUMPLE</v>
      </c>
      <c r="AI249" s="6">
        <f>+IF(AH249="NO OFERTADO",0,IF(AH249="NO CUMPLE EV TECNICA",0,IF(AH249="NO CUMPLE",0,IF(AH249="CUMPLE",('PRECIOS UNITARIOS'!$BB249*500)/AG249))))</f>
        <v>0</v>
      </c>
      <c r="AJ249" s="5" t="str">
        <f>+'PRECIOS UNITARIOS'!AD249</f>
        <v/>
      </c>
      <c r="AK249" s="5" t="str">
        <f>+'EV PRECIO REFERENCIA'!AO249</f>
        <v>NO CUMPLE</v>
      </c>
      <c r="AL249" s="6">
        <f>+IF(AK249="NO OFERTADO",0,IF(AK249="NO CUMPLE EV TECNICA",0,IF(AK249="NO CUMPLE",0,IF(AK249="CUMPLE",('PRECIOS UNITARIOS'!$BB249*500)/AJ249))))</f>
        <v>0</v>
      </c>
      <c r="AM249" s="5" t="str">
        <f>+'PRECIOS UNITARIOS'!AF249</f>
        <v/>
      </c>
      <c r="AN249" s="5" t="str">
        <f>+'EV PRECIO REFERENCIA'!AR249</f>
        <v>NO CUMPLE</v>
      </c>
      <c r="AO249" s="6">
        <f>+IF(AN249="NO OFERTADO",0,IF(AN249="NO CUMPLE EV TECNICA",0,IF(AN249="NO CUMPLE",0,IF(AN249="CUMPLE",('PRECIOS UNITARIOS'!$BB249*500)/AM249))))</f>
        <v>0</v>
      </c>
      <c r="AP249" s="5" t="str">
        <f>+'PRECIOS UNITARIOS'!AH249</f>
        <v/>
      </c>
      <c r="AQ249" s="5" t="str">
        <f>+'EV PRECIO REFERENCIA'!AU249</f>
        <v>NO CUMPLE</v>
      </c>
      <c r="AR249" s="6">
        <f>+IF(AQ249="NO OFERTADO",0,IF(AQ249="NO CUMPLE EV TECNICA",0,IF(AQ249="NO CUMPLE",0,IF(AQ249="CUMPLE",('PRECIOS UNITARIOS'!$BB249*500)/AP249))))</f>
        <v>0</v>
      </c>
      <c r="AS249" s="5" t="str">
        <f>+'PRECIOS UNITARIOS'!AJ249</f>
        <v/>
      </c>
      <c r="AT249" s="5" t="str">
        <f>+'EV PRECIO REFERENCIA'!AX249</f>
        <v>NO CUMPLE</v>
      </c>
      <c r="AU249" s="6">
        <f>+IF(AT249="NO OFERTADO",0,IF(AT249="NO CUMPLE EV TECNICA",0,IF(AT249="NO CUMPLE",0,IF(AT249="CUMPLE",('PRECIOS UNITARIOS'!$BB249*500)/AS249))))</f>
        <v>0</v>
      </c>
      <c r="AV249" s="5" t="str">
        <f>+'EV PRECIO REFERENCIA'!AY249</f>
        <v/>
      </c>
      <c r="AW249" s="5" t="str">
        <f>+'EV PRECIO REFERENCIA'!BA249</f>
        <v>NO CUMPLE</v>
      </c>
      <c r="AX249" s="6">
        <f>+IF(AW249="NO OFERTADO",0,IF(AW249="NO CUMPLE EV TECNICA",0,IF(AW249="NO CUMPLE",0,IF(AW249="CUMPLE",('PRECIOS UNITARIOS'!$BB249*500)/AV249))))</f>
        <v>0</v>
      </c>
      <c r="AY249" s="5" t="str">
        <f>+'EV PRECIO REFERENCIA'!BB249</f>
        <v/>
      </c>
      <c r="AZ249" s="5" t="str">
        <f>+'EV PRECIO REFERENCIA'!BD249</f>
        <v>NO CUMPLE</v>
      </c>
      <c r="BA249" s="6">
        <f>+IF(AZ249="NO OFERTADO",0,IF(AZ249="NO CUMPLE EV TECNICA",0,IF(AZ249="NO CUMPLE",0,IF(AZ249="CUMPLE",('PRECIOS UNITARIOS'!$BB249*500)/AY249))))</f>
        <v>0</v>
      </c>
      <c r="BB249" s="5" t="str">
        <f>+'PRECIOS UNITARIOS'!AP249</f>
        <v/>
      </c>
      <c r="BC249" s="5" t="str">
        <f>+'EV PRECIO REFERENCIA'!BG249</f>
        <v>NO CUMPLE</v>
      </c>
      <c r="BD249" s="6">
        <f>+IF(BC249="NO OFERTADO",0,IF(BC249="NO CUMPLE EV TECNICA",0,IF(BC249="NO CUMPLE",0,IF(BC249="CUMPLE",('PRECIOS UNITARIOS'!$BB249*500)/BB249))))</f>
        <v>0</v>
      </c>
      <c r="BE249" s="5" t="str">
        <f>+'PRECIOS UNITARIOS'!AR249</f>
        <v/>
      </c>
      <c r="BF249" s="5" t="str">
        <f>+'EV PRECIO REFERENCIA'!BJ249</f>
        <v>NO CUMPLE</v>
      </c>
      <c r="BG249" s="6">
        <f>+IF(BF249="NO OFERTADO",0,IF(BF249="NO CUMPLE EV TECNICA",0,IF(BF249="NO CUMPLE",0,IF(BF249="CUMPLE",('PRECIOS UNITARIOS'!$BB249*500)/BE249))))</f>
        <v>0</v>
      </c>
      <c r="BH249" s="5" t="str">
        <f>+'EV PRECIO REFERENCIA'!BK249</f>
        <v/>
      </c>
      <c r="BI249" s="5" t="str">
        <f>+'EV PRECIO REFERENCIA'!BM249</f>
        <v>NO CUMPLE</v>
      </c>
      <c r="BJ249" s="6">
        <f>+IF(BI249="NO OFERTADO",0,IF(BI249="NO CUMPLE EV TECNICA",0,IF(BI249="NO CUMPLE",0,IF(BI249="CUMPLE",('PRECIOS UNITARIOS'!$BB249*500)/BH249))))</f>
        <v>0</v>
      </c>
      <c r="BK249" s="5" t="str">
        <f>+'EV PRECIO REFERENCIA'!BQ249</f>
        <v/>
      </c>
      <c r="BL249" s="5" t="str">
        <f>+'EV PRECIO REFERENCIA'!BS249</f>
        <v>NO CUMPLE</v>
      </c>
      <c r="BM249" s="6">
        <f>+IF(BL249="NO OFERTADO",0,IF(BL249="NO CUMPLE EV TECNICA",0,IF(BL249="NO CUMPLE",0,IF(BL249="CUMPLE",('PRECIOS UNITARIOS'!$BB249*500)/BK249))))</f>
        <v>0</v>
      </c>
      <c r="BN249" s="5" t="str">
        <f>+'PRECIOS UNITARIOS'!AX249</f>
        <v/>
      </c>
      <c r="BO249" s="5" t="str">
        <f>+'EV PRECIO REFERENCIA'!BV249</f>
        <v>NO CUMPLE</v>
      </c>
      <c r="BP249" s="6">
        <f>+IF(BO249="NO OFERTADO",0,IF(BO249="NO CUMPLE EV TECNICA",0,IF(BO249="NO CUMPLE",0,IF(BO249="CUMPLE",('PRECIOS UNITARIOS'!$BB249*500)/BN249))))</f>
        <v>0</v>
      </c>
      <c r="BQ249" s="6">
        <f t="shared" si="27"/>
        <v>0</v>
      </c>
      <c r="BR249" s="6" t="s">
        <v>847</v>
      </c>
      <c r="BS249" s="6">
        <v>0</v>
      </c>
      <c r="BT249" s="6" t="s">
        <v>847</v>
      </c>
      <c r="BU249" s="6">
        <v>0</v>
      </c>
      <c r="BV249" s="6" t="s">
        <v>847</v>
      </c>
      <c r="BW249" s="154" t="s">
        <v>823</v>
      </c>
      <c r="BX249" s="3" t="s">
        <v>619</v>
      </c>
    </row>
    <row r="250" spans="1:77" ht="25.5" x14ac:dyDescent="0.2">
      <c r="A250" s="18">
        <f t="shared" si="26"/>
        <v>241</v>
      </c>
      <c r="B250" s="22" t="str">
        <f>VLOOKUP(A250,'PRECIOS UNITARIOS'!A250:B581,2,0)</f>
        <v>DM118</v>
      </c>
      <c r="C250" s="135" t="str">
        <f>VLOOKUP(A250,'PRECIOS UNITARIOS'!A250:C581,3,0)</f>
        <v>CANULA DE TRAQUEOSTOMIA FLEXOANILLADA 7.0 C/B</v>
      </c>
      <c r="D250" s="18">
        <f>VLOOKUP(A250,'PRECIOS UNITARIOS'!A250:D581,4,0)</f>
        <v>1</v>
      </c>
      <c r="E250" s="23" t="str">
        <f>VLOOKUP(A250,'PRECIOS UNITARIOS'!A250:E581,5,0)</f>
        <v>UN</v>
      </c>
      <c r="F250" s="23">
        <f>VLOOKUP(A250,'PRECIOS UNITARIOS'!A250:F581,6,0)</f>
        <v>818217.01600000006</v>
      </c>
      <c r="G250" s="23">
        <f>VLOOKUP(A250,'PRECIOS UNITARIOS'!A250:G581,7,0)</f>
        <v>1</v>
      </c>
      <c r="H250" s="23">
        <f t="shared" si="28"/>
        <v>818217.01600000006</v>
      </c>
      <c r="I250" s="5" t="str">
        <f>+'EV PRECIO REFERENCIA'!I250</f>
        <v/>
      </c>
      <c r="J250" s="5" t="str">
        <f>+'EV PRECIO REFERENCIA'!K250</f>
        <v>NO CUMPLE</v>
      </c>
      <c r="K250" s="6">
        <f>+IF(J250="NO OFERTADO",0,IF(J250="NO CUMPLE EV TECNICA",0,IF(J250="NO CUMPLE",0,IF(J250="CUMPLE",('PRECIOS UNITARIOS'!$BB250*500)/I250))))</f>
        <v>0</v>
      </c>
      <c r="L250" s="5" t="str">
        <f>+'EV PRECIO REFERENCIA'!L250</f>
        <v/>
      </c>
      <c r="M250" s="5" t="str">
        <f>+'EV PRECIO REFERENCIA'!N250</f>
        <v>NO CUMPLE</v>
      </c>
      <c r="N250" s="6">
        <f>+IF(M250="NO OFERTADO",0,IF(M250="NO CUMPLE EV TECNICA",0,IF(M250="NO CUMPLE",0,IF(M250="CUMPLE",('PRECIOS UNITARIOS'!$BB250*500)/L250))))</f>
        <v>0</v>
      </c>
      <c r="O250" s="5" t="str">
        <f>+'PRECIOS UNITARIOS'!N250</f>
        <v/>
      </c>
      <c r="P250" s="5" t="str">
        <f>+'EV PRECIO REFERENCIA'!Q250</f>
        <v>NO CUMPLE</v>
      </c>
      <c r="Q250" s="6">
        <f>+IF(P250="NO OFERTADO",0,IF(P250="NO CUMPLE EV TECNICA",0,IF(P250="NO CUMPLE",0,IF(P250="CUMPLE",('PRECIOS UNITARIOS'!$BB250*500)/O250))))</f>
        <v>0</v>
      </c>
      <c r="R250" s="5" t="str">
        <f>+'PRECIOS UNITARIOS'!P250</f>
        <v/>
      </c>
      <c r="S250" s="5" t="str">
        <f>+'EV PRECIO REFERENCIA'!T250</f>
        <v>NO CUMPLE</v>
      </c>
      <c r="T250" s="6">
        <f>+IF(S250="NO OFERTADO",0,IF(S250="NO CUMPLE EV TECNICA",0,IF(S250="NO CUMPLE",0,IF(S250="CUMPLE",('PRECIOS UNITARIOS'!$BB250*500)/R250))))</f>
        <v>0</v>
      </c>
      <c r="U250" s="6" t="str">
        <f>+'EV PRECIO REFERENCIA'!U250</f>
        <v/>
      </c>
      <c r="V250" s="5" t="str">
        <f>+'EV PRECIO REFERENCIA'!W250</f>
        <v>NO CUMPLE</v>
      </c>
      <c r="W250" s="6">
        <f>+IF(V250="NO OFERTADO",0,IF(V250="NO CUMPLE EV TECNICA",0,IF(V250="NO CUMPLE",0,IF(V250="CUMPLE",('PRECIOS UNITARIOS'!$BB250*500)/U250))))</f>
        <v>0</v>
      </c>
      <c r="X250" s="6" t="str">
        <f>+'EV PRECIO REFERENCIA'!X250</f>
        <v/>
      </c>
      <c r="Y250" s="5" t="str">
        <f>+'EV PRECIO REFERENCIA'!Z250</f>
        <v>NO CUMPLE</v>
      </c>
      <c r="Z250" s="6">
        <f>+IF(Y250="NO OFERTADO",0,IF(Y250="NO CUMPLE EV TECNICA",0,IF(Y250="NO CUMPLE",0,IF(Y250="CUMPLE",('PRECIOS UNITARIOS'!$BB250*500)/X250))))</f>
        <v>0</v>
      </c>
      <c r="AA250" s="260" t="str">
        <f>+'PRECIOS UNITARIOS'!X250</f>
        <v/>
      </c>
      <c r="AB250" s="5" t="str">
        <f>+'EV PRECIO REFERENCIA'!AF250</f>
        <v>NO CUMPLE</v>
      </c>
      <c r="AC250" s="6">
        <f>+IF(AB250="NO OFERTADO",0,IF(AB250="NO CUMPLE EV TECNICA",0,IF(AB250="NO CUMPLE",0,IF(AB250="CUMPLE",('PRECIOS UNITARIOS'!$BB250*500)/AA250))))</f>
        <v>0</v>
      </c>
      <c r="AD250" s="5" t="str">
        <f>+'PRECIOS UNITARIOS'!Z250</f>
        <v/>
      </c>
      <c r="AE250" s="5" t="str">
        <f>+'EV PRECIO REFERENCIA'!AI250</f>
        <v>NO CUMPLE</v>
      </c>
      <c r="AF250" s="6">
        <f>+IF(AE250="NO OFERTADO",0,IF(AE250="NO CUMPLE EV TECNICA",0,IF(AE250="NO CUMPLE",0,IF(AE250="CUMPLE",('PRECIOS UNITARIOS'!$BB250*500)/AD250))))</f>
        <v>0</v>
      </c>
      <c r="AG250" s="5" t="str">
        <f>+'PRECIOS UNITARIOS'!AB250</f>
        <v/>
      </c>
      <c r="AH250" s="5" t="str">
        <f>+'EV PRECIO REFERENCIA'!AL250</f>
        <v>NO CUMPLE</v>
      </c>
      <c r="AI250" s="6">
        <f>+IF(AH250="NO OFERTADO",0,IF(AH250="NO CUMPLE EV TECNICA",0,IF(AH250="NO CUMPLE",0,IF(AH250="CUMPLE",('PRECIOS UNITARIOS'!$BB250*500)/AG250))))</f>
        <v>0</v>
      </c>
      <c r="AJ250" s="5" t="str">
        <f>+'PRECIOS UNITARIOS'!AD250</f>
        <v/>
      </c>
      <c r="AK250" s="5" t="str">
        <f>+'EV PRECIO REFERENCIA'!AO250</f>
        <v>NO CUMPLE</v>
      </c>
      <c r="AL250" s="6">
        <f>+IF(AK250="NO OFERTADO",0,IF(AK250="NO CUMPLE EV TECNICA",0,IF(AK250="NO CUMPLE",0,IF(AK250="CUMPLE",('PRECIOS UNITARIOS'!$BB250*500)/AJ250))))</f>
        <v>0</v>
      </c>
      <c r="AM250" s="5" t="str">
        <f>+'PRECIOS UNITARIOS'!AF250</f>
        <v/>
      </c>
      <c r="AN250" s="5" t="str">
        <f>+'EV PRECIO REFERENCIA'!AR250</f>
        <v>NO CUMPLE</v>
      </c>
      <c r="AO250" s="6">
        <f>+IF(AN250="NO OFERTADO",0,IF(AN250="NO CUMPLE EV TECNICA",0,IF(AN250="NO CUMPLE",0,IF(AN250="CUMPLE",('PRECIOS UNITARIOS'!$BB250*500)/AM250))))</f>
        <v>0</v>
      </c>
      <c r="AP250" s="5" t="str">
        <f>+'PRECIOS UNITARIOS'!AH250</f>
        <v/>
      </c>
      <c r="AQ250" s="5" t="str">
        <f>+'EV PRECIO REFERENCIA'!AU250</f>
        <v>NO CUMPLE</v>
      </c>
      <c r="AR250" s="6">
        <f>+IF(AQ250="NO OFERTADO",0,IF(AQ250="NO CUMPLE EV TECNICA",0,IF(AQ250="NO CUMPLE",0,IF(AQ250="CUMPLE",('PRECIOS UNITARIOS'!$BB250*500)/AP250))))</f>
        <v>0</v>
      </c>
      <c r="AS250" s="5" t="str">
        <f>+'PRECIOS UNITARIOS'!AJ250</f>
        <v/>
      </c>
      <c r="AT250" s="5" t="str">
        <f>+'EV PRECIO REFERENCIA'!AX250</f>
        <v>NO CUMPLE</v>
      </c>
      <c r="AU250" s="6">
        <f>+IF(AT250="NO OFERTADO",0,IF(AT250="NO CUMPLE EV TECNICA",0,IF(AT250="NO CUMPLE",0,IF(AT250="CUMPLE",('PRECIOS UNITARIOS'!$BB250*500)/AS250))))</f>
        <v>0</v>
      </c>
      <c r="AV250" s="5" t="str">
        <f>+'EV PRECIO REFERENCIA'!AY250</f>
        <v/>
      </c>
      <c r="AW250" s="5" t="str">
        <f>+'EV PRECIO REFERENCIA'!BA250</f>
        <v>NO CUMPLE</v>
      </c>
      <c r="AX250" s="6">
        <f>+IF(AW250="NO OFERTADO",0,IF(AW250="NO CUMPLE EV TECNICA",0,IF(AW250="NO CUMPLE",0,IF(AW250="CUMPLE",('PRECIOS UNITARIOS'!$BB250*500)/AV250))))</f>
        <v>0</v>
      </c>
      <c r="AY250" s="5" t="str">
        <f>+'EV PRECIO REFERENCIA'!BB250</f>
        <v/>
      </c>
      <c r="AZ250" s="5" t="str">
        <f>+'EV PRECIO REFERENCIA'!BD250</f>
        <v>NO CUMPLE</v>
      </c>
      <c r="BA250" s="6">
        <f>+IF(AZ250="NO OFERTADO",0,IF(AZ250="NO CUMPLE EV TECNICA",0,IF(AZ250="NO CUMPLE",0,IF(AZ250="CUMPLE",('PRECIOS UNITARIOS'!$BB250*500)/AY250))))</f>
        <v>0</v>
      </c>
      <c r="BB250" s="5" t="str">
        <f>+'PRECIOS UNITARIOS'!AP250</f>
        <v/>
      </c>
      <c r="BC250" s="5" t="str">
        <f>+'EV PRECIO REFERENCIA'!BG250</f>
        <v>NO CUMPLE</v>
      </c>
      <c r="BD250" s="6">
        <f>+IF(BC250="NO OFERTADO",0,IF(BC250="NO CUMPLE EV TECNICA",0,IF(BC250="NO CUMPLE",0,IF(BC250="CUMPLE",('PRECIOS UNITARIOS'!$BB250*500)/BB250))))</f>
        <v>0</v>
      </c>
      <c r="BE250" s="5" t="str">
        <f>+'PRECIOS UNITARIOS'!AR250</f>
        <v/>
      </c>
      <c r="BF250" s="5" t="str">
        <f>+'EV PRECIO REFERENCIA'!BJ250</f>
        <v>NO CUMPLE</v>
      </c>
      <c r="BG250" s="6">
        <f>+IF(BF250="NO OFERTADO",0,IF(BF250="NO CUMPLE EV TECNICA",0,IF(BF250="NO CUMPLE",0,IF(BF250="CUMPLE",('PRECIOS UNITARIOS'!$BB250*500)/BE250))))</f>
        <v>0</v>
      </c>
      <c r="BH250" s="5" t="str">
        <f>+'EV PRECIO REFERENCIA'!BK250</f>
        <v/>
      </c>
      <c r="BI250" s="5" t="str">
        <f>+'EV PRECIO REFERENCIA'!BM250</f>
        <v>NO CUMPLE</v>
      </c>
      <c r="BJ250" s="6">
        <f>+IF(BI250="NO OFERTADO",0,IF(BI250="NO CUMPLE EV TECNICA",0,IF(BI250="NO CUMPLE",0,IF(BI250="CUMPLE",('PRECIOS UNITARIOS'!$BB250*500)/BH250))))</f>
        <v>0</v>
      </c>
      <c r="BK250" s="5" t="str">
        <f>+'EV PRECIO REFERENCIA'!BQ250</f>
        <v/>
      </c>
      <c r="BL250" s="5" t="str">
        <f>+'EV PRECIO REFERENCIA'!BS250</f>
        <v>NO CUMPLE</v>
      </c>
      <c r="BM250" s="6">
        <f>+IF(BL250="NO OFERTADO",0,IF(BL250="NO CUMPLE EV TECNICA",0,IF(BL250="NO CUMPLE",0,IF(BL250="CUMPLE",('PRECIOS UNITARIOS'!$BB250*500)/BK250))))</f>
        <v>0</v>
      </c>
      <c r="BN250" s="5" t="str">
        <f>+'PRECIOS UNITARIOS'!AX250</f>
        <v/>
      </c>
      <c r="BO250" s="5" t="str">
        <f>+'EV PRECIO REFERENCIA'!BV250</f>
        <v>NO CUMPLE</v>
      </c>
      <c r="BP250" s="6">
        <f>+IF(BO250="NO OFERTADO",0,IF(BO250="NO CUMPLE EV TECNICA",0,IF(BO250="NO CUMPLE",0,IF(BO250="CUMPLE",('PRECIOS UNITARIOS'!$BB250*500)/BN250))))</f>
        <v>0</v>
      </c>
      <c r="BQ250" s="6">
        <f t="shared" si="27"/>
        <v>0</v>
      </c>
      <c r="BR250" s="6" t="s">
        <v>847</v>
      </c>
      <c r="BS250" s="6">
        <v>0</v>
      </c>
      <c r="BT250" s="6" t="s">
        <v>847</v>
      </c>
      <c r="BU250" s="6">
        <v>0</v>
      </c>
      <c r="BV250" s="6" t="s">
        <v>847</v>
      </c>
      <c r="BW250" s="154" t="s">
        <v>823</v>
      </c>
      <c r="BX250" s="3" t="s">
        <v>620</v>
      </c>
    </row>
    <row r="251" spans="1:77" x14ac:dyDescent="0.2">
      <c r="A251" s="18">
        <f t="shared" si="26"/>
        <v>242</v>
      </c>
      <c r="B251" s="22" t="str">
        <f>VLOOKUP(A251,'PRECIOS UNITARIOS'!A251:B582,2,0)</f>
        <v>DM1193</v>
      </c>
      <c r="C251" s="135" t="str">
        <f>VLOOKUP(A251,'PRECIOS UNITARIOS'!A251:C582,3,0)</f>
        <v>VALVULA DE BIOPSIA</v>
      </c>
      <c r="D251" s="18">
        <f>VLOOKUP(A251,'PRECIOS UNITARIOS'!A251:D582,4,0)</f>
        <v>1</v>
      </c>
      <c r="E251" s="23" t="str">
        <f>VLOOKUP(A251,'PRECIOS UNITARIOS'!A251:E582,5,0)</f>
        <v>UN</v>
      </c>
      <c r="F251" s="23">
        <f>VLOOKUP(A251,'PRECIOS UNITARIOS'!A251:F582,6,0)</f>
        <v>21670.055400000001</v>
      </c>
      <c r="G251" s="23">
        <f>VLOOKUP(A251,'PRECIOS UNITARIOS'!A251:G582,7,0)</f>
        <v>4</v>
      </c>
      <c r="H251" s="23">
        <f t="shared" si="28"/>
        <v>86680.221600000004</v>
      </c>
      <c r="I251" s="5" t="str">
        <f>+'EV PRECIO REFERENCIA'!I251</f>
        <v/>
      </c>
      <c r="J251" s="5" t="str">
        <f>+'EV PRECIO REFERENCIA'!K251</f>
        <v>NO CUMPLE</v>
      </c>
      <c r="K251" s="6">
        <f>+IF(J251="NO OFERTADO",0,IF(J251="NO CUMPLE EV TECNICA",0,IF(J251="NO CUMPLE",0,IF(J251="CUMPLE",('PRECIOS UNITARIOS'!$BB251*500)/I251))))</f>
        <v>0</v>
      </c>
      <c r="L251" s="5" t="str">
        <f>+'EV PRECIO REFERENCIA'!L251</f>
        <v/>
      </c>
      <c r="M251" s="5" t="str">
        <f>+'EV PRECIO REFERENCIA'!N251</f>
        <v>NO CUMPLE</v>
      </c>
      <c r="N251" s="6">
        <f>+IF(M251="NO OFERTADO",0,IF(M251="NO CUMPLE EV TECNICA",0,IF(M251="NO CUMPLE",0,IF(M251="CUMPLE",('PRECIOS UNITARIOS'!$BB251*500)/L251))))</f>
        <v>0</v>
      </c>
      <c r="O251" s="5" t="str">
        <f>+'PRECIOS UNITARIOS'!N251</f>
        <v/>
      </c>
      <c r="P251" s="5" t="str">
        <f>+'EV PRECIO REFERENCIA'!Q251</f>
        <v>NO CUMPLE</v>
      </c>
      <c r="Q251" s="6">
        <f>+IF(P251="NO OFERTADO",0,IF(P251="NO CUMPLE EV TECNICA",0,IF(P251="NO CUMPLE",0,IF(P251="CUMPLE",('PRECIOS UNITARIOS'!$BB251*500)/O251))))</f>
        <v>0</v>
      </c>
      <c r="R251" s="5" t="str">
        <f>+'PRECIOS UNITARIOS'!P251</f>
        <v/>
      </c>
      <c r="S251" s="5" t="str">
        <f>+'EV PRECIO REFERENCIA'!T251</f>
        <v>NO CUMPLE</v>
      </c>
      <c r="T251" s="6">
        <f>+IF(S251="NO OFERTADO",0,IF(S251="NO CUMPLE EV TECNICA",0,IF(S251="NO CUMPLE",0,IF(S251="CUMPLE",('PRECIOS UNITARIOS'!$BB251*500)/R251))))</f>
        <v>0</v>
      </c>
      <c r="U251" s="6" t="str">
        <f>+'EV PRECIO REFERENCIA'!U251</f>
        <v/>
      </c>
      <c r="V251" s="5" t="str">
        <f>+'EV PRECIO REFERENCIA'!W251</f>
        <v>NO CUMPLE</v>
      </c>
      <c r="W251" s="6">
        <f>+IF(V251="NO OFERTADO",0,IF(V251="NO CUMPLE EV TECNICA",0,IF(V251="NO CUMPLE",0,IF(V251="CUMPLE",('PRECIOS UNITARIOS'!$BB251*500)/U251))))</f>
        <v>0</v>
      </c>
      <c r="X251" s="6" t="str">
        <f>+'EV PRECIO REFERENCIA'!X251</f>
        <v/>
      </c>
      <c r="Y251" s="5" t="str">
        <f>+'EV PRECIO REFERENCIA'!Z251</f>
        <v>NO CUMPLE</v>
      </c>
      <c r="Z251" s="6">
        <f>+IF(Y251="NO OFERTADO",0,IF(Y251="NO CUMPLE EV TECNICA",0,IF(Y251="NO CUMPLE",0,IF(Y251="CUMPLE",('PRECIOS UNITARIOS'!$BB251*500)/X251))))</f>
        <v>0</v>
      </c>
      <c r="AA251" s="260" t="str">
        <f>+'PRECIOS UNITARIOS'!X251</f>
        <v/>
      </c>
      <c r="AB251" s="5" t="str">
        <f>+'EV PRECIO REFERENCIA'!AF251</f>
        <v>NO CUMPLE</v>
      </c>
      <c r="AC251" s="6">
        <f>+IF(AB251="NO OFERTADO",0,IF(AB251="NO CUMPLE EV TECNICA",0,IF(AB251="NO CUMPLE",0,IF(AB251="CUMPLE",('PRECIOS UNITARIOS'!$BB251*500)/AA251))))</f>
        <v>0</v>
      </c>
      <c r="AD251" s="5" t="str">
        <f>+'PRECIOS UNITARIOS'!Z251</f>
        <v/>
      </c>
      <c r="AE251" s="5" t="str">
        <f>+'EV PRECIO REFERENCIA'!AI251</f>
        <v>NO CUMPLE</v>
      </c>
      <c r="AF251" s="6">
        <f>+IF(AE251="NO OFERTADO",0,IF(AE251="NO CUMPLE EV TECNICA",0,IF(AE251="NO CUMPLE",0,IF(AE251="CUMPLE",('PRECIOS UNITARIOS'!$BB251*500)/AD251))))</f>
        <v>0</v>
      </c>
      <c r="AG251" s="5" t="str">
        <f>+'PRECIOS UNITARIOS'!AB251</f>
        <v/>
      </c>
      <c r="AH251" s="5" t="str">
        <f>+'EV PRECIO REFERENCIA'!AL251</f>
        <v>NO CUMPLE</v>
      </c>
      <c r="AI251" s="6">
        <f>+IF(AH251="NO OFERTADO",0,IF(AH251="NO CUMPLE EV TECNICA",0,IF(AH251="NO CUMPLE",0,IF(AH251="CUMPLE",('PRECIOS UNITARIOS'!$BB251*500)/AG251))))</f>
        <v>0</v>
      </c>
      <c r="AJ251" s="5" t="str">
        <f>+'PRECIOS UNITARIOS'!AD251</f>
        <v/>
      </c>
      <c r="AK251" s="5" t="str">
        <f>+'EV PRECIO REFERENCIA'!AO251</f>
        <v>NO CUMPLE</v>
      </c>
      <c r="AL251" s="6">
        <f>+IF(AK251="NO OFERTADO",0,IF(AK251="NO CUMPLE EV TECNICA",0,IF(AK251="NO CUMPLE",0,IF(AK251="CUMPLE",('PRECIOS UNITARIOS'!$BB251*500)/AJ251))))</f>
        <v>0</v>
      </c>
      <c r="AM251" s="5" t="str">
        <f>+'PRECIOS UNITARIOS'!AF251</f>
        <v/>
      </c>
      <c r="AN251" s="5" t="str">
        <f>+'EV PRECIO REFERENCIA'!AR251</f>
        <v>NO CUMPLE</v>
      </c>
      <c r="AO251" s="6">
        <f>+IF(AN251="NO OFERTADO",0,IF(AN251="NO CUMPLE EV TECNICA",0,IF(AN251="NO CUMPLE",0,IF(AN251="CUMPLE",('PRECIOS UNITARIOS'!$BB251*500)/AM251))))</f>
        <v>0</v>
      </c>
      <c r="AP251" s="5" t="str">
        <f>+'PRECIOS UNITARIOS'!AH251</f>
        <v/>
      </c>
      <c r="AQ251" s="5" t="str">
        <f>+'EV PRECIO REFERENCIA'!AU251</f>
        <v>NO CUMPLE</v>
      </c>
      <c r="AR251" s="6">
        <f>+IF(AQ251="NO OFERTADO",0,IF(AQ251="NO CUMPLE EV TECNICA",0,IF(AQ251="NO CUMPLE",0,IF(AQ251="CUMPLE",('PRECIOS UNITARIOS'!$BB251*500)/AP251))))</f>
        <v>0</v>
      </c>
      <c r="AS251" s="5" t="str">
        <f>+'PRECIOS UNITARIOS'!AJ251</f>
        <v/>
      </c>
      <c r="AT251" s="5" t="str">
        <f>+'EV PRECIO REFERENCIA'!AX251</f>
        <v>NO CUMPLE</v>
      </c>
      <c r="AU251" s="6">
        <f>+IF(AT251="NO OFERTADO",0,IF(AT251="NO CUMPLE EV TECNICA",0,IF(AT251="NO CUMPLE",0,IF(AT251="CUMPLE",('PRECIOS UNITARIOS'!$BB251*500)/AS251))))</f>
        <v>0</v>
      </c>
      <c r="AV251" s="5" t="str">
        <f>+'EV PRECIO REFERENCIA'!AY251</f>
        <v/>
      </c>
      <c r="AW251" s="5" t="str">
        <f>+'EV PRECIO REFERENCIA'!BA251</f>
        <v>NO CUMPLE</v>
      </c>
      <c r="AX251" s="6">
        <f>+IF(AW251="NO OFERTADO",0,IF(AW251="NO CUMPLE EV TECNICA",0,IF(AW251="NO CUMPLE",0,IF(AW251="CUMPLE",('PRECIOS UNITARIOS'!$BB251*500)/AV251))))</f>
        <v>0</v>
      </c>
      <c r="AY251" s="5" t="str">
        <f>+'EV PRECIO REFERENCIA'!BB251</f>
        <v/>
      </c>
      <c r="AZ251" s="5" t="str">
        <f>+'EV PRECIO REFERENCIA'!BD251</f>
        <v>NO CUMPLE</v>
      </c>
      <c r="BA251" s="6">
        <f>+IF(AZ251="NO OFERTADO",0,IF(AZ251="NO CUMPLE EV TECNICA",0,IF(AZ251="NO CUMPLE",0,IF(AZ251="CUMPLE",('PRECIOS UNITARIOS'!$BB251*500)/AY251))))</f>
        <v>0</v>
      </c>
      <c r="BB251" s="5" t="str">
        <f>+'PRECIOS UNITARIOS'!AP251</f>
        <v/>
      </c>
      <c r="BC251" s="5" t="str">
        <f>+'EV PRECIO REFERENCIA'!BG251</f>
        <v>NO CUMPLE</v>
      </c>
      <c r="BD251" s="6">
        <f>+IF(BC251="NO OFERTADO",0,IF(BC251="NO CUMPLE EV TECNICA",0,IF(BC251="NO CUMPLE",0,IF(BC251="CUMPLE",('PRECIOS UNITARIOS'!$BB251*500)/BB251))))</f>
        <v>0</v>
      </c>
      <c r="BE251" s="5" t="str">
        <f>+'PRECIOS UNITARIOS'!AR251</f>
        <v/>
      </c>
      <c r="BF251" s="5" t="str">
        <f>+'EV PRECIO REFERENCIA'!BJ251</f>
        <v>NO CUMPLE</v>
      </c>
      <c r="BG251" s="6">
        <f>+IF(BF251="NO OFERTADO",0,IF(BF251="NO CUMPLE EV TECNICA",0,IF(BF251="NO CUMPLE",0,IF(BF251="CUMPLE",('PRECIOS UNITARIOS'!$BB251*500)/BE251))))</f>
        <v>0</v>
      </c>
      <c r="BH251" s="5" t="str">
        <f>+'EV PRECIO REFERENCIA'!BK251</f>
        <v/>
      </c>
      <c r="BI251" s="5" t="str">
        <f>+'EV PRECIO REFERENCIA'!BM251</f>
        <v>NO CUMPLE</v>
      </c>
      <c r="BJ251" s="6">
        <f>+IF(BI251="NO OFERTADO",0,IF(BI251="NO CUMPLE EV TECNICA",0,IF(BI251="NO CUMPLE",0,IF(BI251="CUMPLE",('PRECIOS UNITARIOS'!$BB251*500)/BH251))))</f>
        <v>0</v>
      </c>
      <c r="BK251" s="5" t="str">
        <f>+'EV PRECIO REFERENCIA'!BQ251</f>
        <v/>
      </c>
      <c r="BL251" s="5" t="str">
        <f>+'EV PRECIO REFERENCIA'!BS251</f>
        <v>NO CUMPLE</v>
      </c>
      <c r="BM251" s="6">
        <f>+IF(BL251="NO OFERTADO",0,IF(BL251="NO CUMPLE EV TECNICA",0,IF(BL251="NO CUMPLE",0,IF(BL251="CUMPLE",('PRECIOS UNITARIOS'!$BB251*500)/BK251))))</f>
        <v>0</v>
      </c>
      <c r="BN251" s="5" t="str">
        <f>+'PRECIOS UNITARIOS'!AX251</f>
        <v/>
      </c>
      <c r="BO251" s="5" t="str">
        <f>+'EV PRECIO REFERENCIA'!BV251</f>
        <v>NO CUMPLE</v>
      </c>
      <c r="BP251" s="6">
        <f>+IF(BO251="NO OFERTADO",0,IF(BO251="NO CUMPLE EV TECNICA",0,IF(BO251="NO CUMPLE",0,IF(BO251="CUMPLE",('PRECIOS UNITARIOS'!$BB251*500)/BN251))))</f>
        <v>0</v>
      </c>
      <c r="BQ251" s="6">
        <f t="shared" si="27"/>
        <v>0</v>
      </c>
      <c r="BR251" s="6" t="s">
        <v>847</v>
      </c>
      <c r="BS251" s="6">
        <v>0</v>
      </c>
      <c r="BT251" s="6" t="s">
        <v>847</v>
      </c>
      <c r="BU251" s="6">
        <v>0</v>
      </c>
      <c r="BV251" s="6" t="s">
        <v>847</v>
      </c>
      <c r="BW251" s="154" t="s">
        <v>823</v>
      </c>
      <c r="BX251" s="3" t="s">
        <v>621</v>
      </c>
    </row>
    <row r="252" spans="1:77" ht="25.5" x14ac:dyDescent="0.2">
      <c r="A252" s="18">
        <f t="shared" si="26"/>
        <v>243</v>
      </c>
      <c r="B252" s="22" t="str">
        <f>VLOOKUP(A252,'PRECIOS UNITARIOS'!A252:B583,2,0)</f>
        <v>DM1216</v>
      </c>
      <c r="C252" s="135" t="str">
        <f>VLOOKUP(A252,'PRECIOS UNITARIOS'!A252:C583,3,0)</f>
        <v>VENDA YESO 6 X 5 YARDAS</v>
      </c>
      <c r="D252" s="18">
        <f>VLOOKUP(A252,'PRECIOS UNITARIOS'!A252:D583,4,0)</f>
        <v>1</v>
      </c>
      <c r="E252" s="23" t="str">
        <f>VLOOKUP(A252,'PRECIOS UNITARIOS'!A252:E583,5,0)</f>
        <v>UN</v>
      </c>
      <c r="F252" s="23">
        <f>VLOOKUP(A252,'PRECIOS UNITARIOS'!A252:F583,6,0)</f>
        <v>5302</v>
      </c>
      <c r="G252" s="23">
        <f>VLOOKUP(A252,'PRECIOS UNITARIOS'!A252:G583,7,0)</f>
        <v>24</v>
      </c>
      <c r="H252" s="23">
        <f t="shared" si="28"/>
        <v>127248</v>
      </c>
      <c r="I252" s="5" t="str">
        <f>+'EV PRECIO REFERENCIA'!I252</f>
        <v/>
      </c>
      <c r="J252" s="5" t="str">
        <f>+'EV PRECIO REFERENCIA'!K252</f>
        <v>NO CUMPLE</v>
      </c>
      <c r="K252" s="6">
        <f>+IF(J252="NO OFERTADO",0,IF(J252="NO CUMPLE EV TECNICA",0,IF(J252="NO CUMPLE",0,IF(J252="CUMPLE",('PRECIOS UNITARIOS'!$BB252*500)/I252))))</f>
        <v>0</v>
      </c>
      <c r="L252" s="5" t="str">
        <f>+'EV PRECIO REFERENCIA'!L252</f>
        <v/>
      </c>
      <c r="M252" s="5" t="str">
        <f>+'EV PRECIO REFERENCIA'!N252</f>
        <v>NO CUMPLE</v>
      </c>
      <c r="N252" s="6">
        <f>+IF(M252="NO OFERTADO",0,IF(M252="NO CUMPLE EV TECNICA",0,IF(M252="NO CUMPLE",0,IF(M252="CUMPLE",('PRECIOS UNITARIOS'!$BB252*500)/L252))))</f>
        <v>0</v>
      </c>
      <c r="O252" s="5" t="str">
        <f>+'PRECIOS UNITARIOS'!N252</f>
        <v/>
      </c>
      <c r="P252" s="5" t="str">
        <f>+'EV PRECIO REFERENCIA'!Q252</f>
        <v>NO CUMPLE</v>
      </c>
      <c r="Q252" s="6">
        <f>+IF(P252="NO OFERTADO",0,IF(P252="NO CUMPLE EV TECNICA",0,IF(P252="NO CUMPLE",0,IF(P252="CUMPLE",('PRECIOS UNITARIOS'!$BB252*500)/O252))))</f>
        <v>0</v>
      </c>
      <c r="R252" s="5" t="str">
        <f>+'PRECIOS UNITARIOS'!P252</f>
        <v/>
      </c>
      <c r="S252" s="5" t="str">
        <f>+'EV PRECIO REFERENCIA'!T252</f>
        <v>NO CUMPLE</v>
      </c>
      <c r="T252" s="6">
        <f>+IF(S252="NO OFERTADO",0,IF(S252="NO CUMPLE EV TECNICA",0,IF(S252="NO CUMPLE",0,IF(S252="CUMPLE",('PRECIOS UNITARIOS'!$BB252*500)/R252))))</f>
        <v>0</v>
      </c>
      <c r="U252" s="6" t="str">
        <f>+'EV PRECIO REFERENCIA'!U252</f>
        <v/>
      </c>
      <c r="V252" s="5" t="str">
        <f>+'EV PRECIO REFERENCIA'!W252</f>
        <v>NO CUMPLE</v>
      </c>
      <c r="W252" s="6">
        <f>+IF(V252="NO OFERTADO",0,IF(V252="NO CUMPLE EV TECNICA",0,IF(V252="NO CUMPLE",0,IF(V252="CUMPLE",('PRECIOS UNITARIOS'!$BB252*500)/U252))))</f>
        <v>0</v>
      </c>
      <c r="X252" s="6" t="str">
        <f>+'EV PRECIO REFERENCIA'!X252</f>
        <v/>
      </c>
      <c r="Y252" s="5" t="str">
        <f>+'EV PRECIO REFERENCIA'!Z252</f>
        <v>NO CUMPLE</v>
      </c>
      <c r="Z252" s="6">
        <f>+IF(Y252="NO OFERTADO",0,IF(Y252="NO CUMPLE EV TECNICA",0,IF(Y252="NO CUMPLE",0,IF(Y252="CUMPLE",('PRECIOS UNITARIOS'!$BB252*500)/X252))))</f>
        <v>0</v>
      </c>
      <c r="AA252" s="260" t="str">
        <f>+'PRECIOS UNITARIOS'!X252</f>
        <v/>
      </c>
      <c r="AB252" s="5" t="str">
        <f>+'EV PRECIO REFERENCIA'!AF252</f>
        <v>NO CUMPLE</v>
      </c>
      <c r="AC252" s="6">
        <f>+IF(AB252="NO OFERTADO",0,IF(AB252="NO CUMPLE EV TECNICA",0,IF(AB252="NO CUMPLE",0,IF(AB252="CUMPLE",('PRECIOS UNITARIOS'!$BB252*500)/AA252))))</f>
        <v>0</v>
      </c>
      <c r="AD252" s="5" t="str">
        <f>+'PRECIOS UNITARIOS'!Z252</f>
        <v/>
      </c>
      <c r="AE252" s="5" t="str">
        <f>+'EV PRECIO REFERENCIA'!AI252</f>
        <v>NO CUMPLE</v>
      </c>
      <c r="AF252" s="6">
        <f>+IF(AE252="NO OFERTADO",0,IF(AE252="NO CUMPLE EV TECNICA",0,IF(AE252="NO CUMPLE",0,IF(AE252="CUMPLE",('PRECIOS UNITARIOS'!$BB252*500)/AD252))))</f>
        <v>0</v>
      </c>
      <c r="AG252" s="5" t="str">
        <f>+'PRECIOS UNITARIOS'!AB252</f>
        <v/>
      </c>
      <c r="AH252" s="5" t="str">
        <f>+'EV PRECIO REFERENCIA'!AL252</f>
        <v>NO CUMPLE</v>
      </c>
      <c r="AI252" s="6">
        <f>+IF(AH252="NO OFERTADO",0,IF(AH252="NO CUMPLE EV TECNICA",0,IF(AH252="NO CUMPLE",0,IF(AH252="CUMPLE",('PRECIOS UNITARIOS'!$BB252*500)/AG252))))</f>
        <v>0</v>
      </c>
      <c r="AJ252" s="5" t="str">
        <f>+'PRECIOS UNITARIOS'!AD252</f>
        <v/>
      </c>
      <c r="AK252" s="5" t="str">
        <f>+'EV PRECIO REFERENCIA'!AO252</f>
        <v>NO CUMPLE</v>
      </c>
      <c r="AL252" s="6">
        <f>+IF(AK252="NO OFERTADO",0,IF(AK252="NO CUMPLE EV TECNICA",0,IF(AK252="NO CUMPLE",0,IF(AK252="CUMPLE",('PRECIOS UNITARIOS'!$BB252*500)/AJ252))))</f>
        <v>0</v>
      </c>
      <c r="AM252" s="5">
        <f>+'PRECIOS UNITARIOS'!AF252</f>
        <v>5145</v>
      </c>
      <c r="AN252" s="5" t="str">
        <f>+'EV PRECIO REFERENCIA'!AR252</f>
        <v>CUMPLE</v>
      </c>
      <c r="AO252" s="6">
        <f>+IF(AN252="NO OFERTADO",0,IF(AN252="NO CUMPLE EV TECNICA",0,IF(AN252="NO CUMPLE",0,IF(AN252="CUMPLE",('PRECIOS UNITARIOS'!$BB252*500)/AM252))))</f>
        <v>497.08454810495624</v>
      </c>
      <c r="AP252" s="5" t="str">
        <f>+'PRECIOS UNITARIOS'!AH252</f>
        <v/>
      </c>
      <c r="AQ252" s="5" t="str">
        <f>+'EV PRECIO REFERENCIA'!AU252</f>
        <v>NO CUMPLE</v>
      </c>
      <c r="AR252" s="6">
        <f>+IF(AQ252="NO OFERTADO",0,IF(AQ252="NO CUMPLE EV TECNICA",0,IF(AQ252="NO CUMPLE",0,IF(AQ252="CUMPLE",('PRECIOS UNITARIOS'!$BB252*500)/AP252))))</f>
        <v>0</v>
      </c>
      <c r="AS252" s="5" t="str">
        <f>+'PRECIOS UNITARIOS'!AJ252</f>
        <v/>
      </c>
      <c r="AT252" s="5" t="str">
        <f>+'EV PRECIO REFERENCIA'!AX252</f>
        <v>NO CUMPLE</v>
      </c>
      <c r="AU252" s="6">
        <f>+IF(AT252="NO OFERTADO",0,IF(AT252="NO CUMPLE EV TECNICA",0,IF(AT252="NO CUMPLE",0,IF(AT252="CUMPLE",('PRECIOS UNITARIOS'!$BB252*500)/AS252))))</f>
        <v>0</v>
      </c>
      <c r="AV252" s="5" t="str">
        <f>+'EV PRECIO REFERENCIA'!AY252</f>
        <v/>
      </c>
      <c r="AW252" s="5" t="str">
        <f>+'EV PRECIO REFERENCIA'!BA252</f>
        <v>NO CUMPLE</v>
      </c>
      <c r="AX252" s="6">
        <f>+IF(AW252="NO OFERTADO",0,IF(AW252="NO CUMPLE EV TECNICA",0,IF(AW252="NO CUMPLE",0,IF(AW252="CUMPLE",('PRECIOS UNITARIOS'!$BB252*500)/AV252))))</f>
        <v>0</v>
      </c>
      <c r="AY252" s="5">
        <f>+'EV PRECIO REFERENCIA'!BB252</f>
        <v>5368</v>
      </c>
      <c r="AZ252" s="5" t="str">
        <f>+'EV PRECIO REFERENCIA'!BD252</f>
        <v>CUMPLE</v>
      </c>
      <c r="BA252" s="6">
        <f>+IF(AZ252="NO OFERTADO",0,IF(AZ252="NO CUMPLE EV TECNICA",0,IF(AZ252="NO CUMPLE",0,IF(AZ252="CUMPLE",('PRECIOS UNITARIOS'!$BB252*500)/AY252))))</f>
        <v>476.43442622950818</v>
      </c>
      <c r="BB252" s="5">
        <f>+'PRECIOS UNITARIOS'!AP252</f>
        <v>5115</v>
      </c>
      <c r="BC252" s="5" t="str">
        <f>+'EV PRECIO REFERENCIA'!BG252</f>
        <v>CUMPLE</v>
      </c>
      <c r="BD252" s="6">
        <f>+IF(BC252="NO OFERTADO",0,IF(BC252="NO CUMPLE EV TECNICA",0,IF(BC252="NO CUMPLE",0,IF(BC252="CUMPLE",('PRECIOS UNITARIOS'!$BB252*500)/BB252))))</f>
        <v>500</v>
      </c>
      <c r="BE252" s="5">
        <f>+'PRECIOS UNITARIOS'!AR252</f>
        <v>5445</v>
      </c>
      <c r="BF252" s="5" t="str">
        <f>+'EV PRECIO REFERENCIA'!BJ252</f>
        <v>CUMPLE</v>
      </c>
      <c r="BG252" s="6">
        <f>+IF(BF252="NO OFERTADO",0,IF(BF252="NO CUMPLE EV TECNICA",0,IF(BF252="NO CUMPLE",0,IF(BF252="CUMPLE",('PRECIOS UNITARIOS'!$BB252*500)/BE252))))</f>
        <v>469.69696969696969</v>
      </c>
      <c r="BH252" s="5" t="str">
        <f>+'EV PRECIO REFERENCIA'!BK252</f>
        <v/>
      </c>
      <c r="BI252" s="5" t="str">
        <f>+'EV PRECIO REFERENCIA'!BM252</f>
        <v>NO CUMPLE</v>
      </c>
      <c r="BJ252" s="6">
        <f>+IF(BI252="NO OFERTADO",0,IF(BI252="NO CUMPLE EV TECNICA",0,IF(BI252="NO CUMPLE",0,IF(BI252="CUMPLE",('PRECIOS UNITARIOS'!$BB252*500)/BH252))))</f>
        <v>0</v>
      </c>
      <c r="BK252" s="5" t="str">
        <f>+'EV PRECIO REFERENCIA'!BQ252</f>
        <v/>
      </c>
      <c r="BL252" s="5" t="str">
        <f>+'EV PRECIO REFERENCIA'!BS252</f>
        <v>NO CUMPLE</v>
      </c>
      <c r="BM252" s="6">
        <f>+IF(BL252="NO OFERTADO",0,IF(BL252="NO CUMPLE EV TECNICA",0,IF(BL252="NO CUMPLE",0,IF(BL252="CUMPLE",('PRECIOS UNITARIOS'!$BB252*500)/BK252))))</f>
        <v>0</v>
      </c>
      <c r="BN252" s="5" t="str">
        <f>+'PRECIOS UNITARIOS'!AX252</f>
        <v/>
      </c>
      <c r="BO252" s="5" t="str">
        <f>+'EV PRECIO REFERENCIA'!BV252</f>
        <v>NO CUMPLE</v>
      </c>
      <c r="BP252" s="6">
        <f>+IF(BO252="NO OFERTADO",0,IF(BO252="NO CUMPLE EV TECNICA",0,IF(BO252="NO CUMPLE",0,IF(BO252="CUMPLE",('PRECIOS UNITARIOS'!$BB252*500)/BN252))))</f>
        <v>0</v>
      </c>
      <c r="BQ252" s="6">
        <f t="shared" si="27"/>
        <v>500</v>
      </c>
      <c r="BR252" s="6" t="s">
        <v>727</v>
      </c>
      <c r="BS252" s="6">
        <f>MAX($K252,$N252,$Q252,$T252,$AF252,$AI252,$AL252,$AO252,$AU252,$BG252,$BP252,$AC252,$Z252,$W252,$BA252,$BM252,)</f>
        <v>497.08454810495624</v>
      </c>
      <c r="BT252" s="6" t="s">
        <v>738</v>
      </c>
      <c r="BU252" s="6">
        <f>MAX($K252,$N252,$Q252,$T252,$AF252,$AI252,$AL252,$AU252,$BG252,$BP252,$AC252,$Z252,$W252,$BA252,$BM252,)</f>
        <v>476.43442622950818</v>
      </c>
      <c r="BV252" s="6" t="s">
        <v>726</v>
      </c>
      <c r="BW252" s="154" t="s">
        <v>727</v>
      </c>
      <c r="BX252" s="3" t="e">
        <v>#N/A</v>
      </c>
    </row>
    <row r="253" spans="1:77" ht="25.5" x14ac:dyDescent="0.2">
      <c r="A253" s="18">
        <f t="shared" si="26"/>
        <v>244</v>
      </c>
      <c r="B253" s="22" t="str">
        <f>VLOOKUP(A253,'PRECIOS UNITARIOS'!A253:B584,2,0)</f>
        <v>DM1259</v>
      </c>
      <c r="C253" s="135" t="str">
        <f>VLOOKUP(A253,'PRECIOS UNITARIOS'!A253:C584,3,0)</f>
        <v>SOLUCION DE MONSELL X 50 CC</v>
      </c>
      <c r="D253" s="18">
        <f>VLOOKUP(A253,'PRECIOS UNITARIOS'!A253:D584,4,0)</f>
        <v>1</v>
      </c>
      <c r="E253" s="23" t="str">
        <f>VLOOKUP(A253,'PRECIOS UNITARIOS'!A253:E584,5,0)</f>
        <v>UN</v>
      </c>
      <c r="F253" s="23">
        <f>VLOOKUP(A253,'PRECIOS UNITARIOS'!A253:F584,6,0)</f>
        <v>109756</v>
      </c>
      <c r="G253" s="23">
        <f>VLOOKUP(A253,'PRECIOS UNITARIOS'!A253:G584,7,0)</f>
        <v>1</v>
      </c>
      <c r="H253" s="23">
        <f t="shared" si="28"/>
        <v>109756</v>
      </c>
      <c r="I253" s="5" t="str">
        <f>+'EV PRECIO REFERENCIA'!I253</f>
        <v/>
      </c>
      <c r="J253" s="5" t="str">
        <f>+'EV PRECIO REFERENCIA'!K253</f>
        <v>NO CUMPLE</v>
      </c>
      <c r="K253" s="6">
        <f>+IF(J253="NO OFERTADO",0,IF(J253="NO CUMPLE EV TECNICA",0,IF(J253="NO CUMPLE",0,IF(J253="CUMPLE",('PRECIOS UNITARIOS'!$BB253*500)/I253))))</f>
        <v>0</v>
      </c>
      <c r="L253" s="5" t="str">
        <f>+'EV PRECIO REFERENCIA'!L253</f>
        <v/>
      </c>
      <c r="M253" s="5" t="str">
        <f>+'EV PRECIO REFERENCIA'!N253</f>
        <v>NO CUMPLE</v>
      </c>
      <c r="N253" s="6">
        <f>+IF(M253="NO OFERTADO",0,IF(M253="NO CUMPLE EV TECNICA",0,IF(M253="NO CUMPLE",0,IF(M253="CUMPLE",('PRECIOS UNITARIOS'!$BB253*500)/L253))))</f>
        <v>0</v>
      </c>
      <c r="O253" s="5" t="str">
        <f>+'PRECIOS UNITARIOS'!N253</f>
        <v/>
      </c>
      <c r="P253" s="5" t="str">
        <f>+'EV PRECIO REFERENCIA'!Q253</f>
        <v>NO CUMPLE</v>
      </c>
      <c r="Q253" s="6">
        <f>+IF(P253="NO OFERTADO",0,IF(P253="NO CUMPLE EV TECNICA",0,IF(P253="NO CUMPLE",0,IF(P253="CUMPLE",('PRECIOS UNITARIOS'!$BB253*500)/O253))))</f>
        <v>0</v>
      </c>
      <c r="R253" s="5" t="str">
        <f>+'PRECIOS UNITARIOS'!P253</f>
        <v/>
      </c>
      <c r="S253" s="5" t="str">
        <f>+'EV PRECIO REFERENCIA'!T253</f>
        <v>NO CUMPLE</v>
      </c>
      <c r="T253" s="6">
        <f>+IF(S253="NO OFERTADO",0,IF(S253="NO CUMPLE EV TECNICA",0,IF(S253="NO CUMPLE",0,IF(S253="CUMPLE",('PRECIOS UNITARIOS'!$BB253*500)/R253))))</f>
        <v>0</v>
      </c>
      <c r="U253" s="6" t="str">
        <f>+'EV PRECIO REFERENCIA'!U253</f>
        <v/>
      </c>
      <c r="V253" s="5" t="str">
        <f>+'EV PRECIO REFERENCIA'!W253</f>
        <v>NO CUMPLE</v>
      </c>
      <c r="W253" s="6">
        <f>+IF(V253="NO OFERTADO",0,IF(V253="NO CUMPLE EV TECNICA",0,IF(V253="NO CUMPLE",0,IF(V253="CUMPLE",('PRECIOS UNITARIOS'!$BB253*500)/U253))))</f>
        <v>0</v>
      </c>
      <c r="X253" s="6" t="str">
        <f>+'EV PRECIO REFERENCIA'!X253</f>
        <v/>
      </c>
      <c r="Y253" s="5" t="str">
        <f>+'EV PRECIO REFERENCIA'!Z253</f>
        <v>NO CUMPLE</v>
      </c>
      <c r="Z253" s="6">
        <f>+IF(Y253="NO OFERTADO",0,IF(Y253="NO CUMPLE EV TECNICA",0,IF(Y253="NO CUMPLE",0,IF(Y253="CUMPLE",('PRECIOS UNITARIOS'!$BB253*500)/X253))))</f>
        <v>0</v>
      </c>
      <c r="AA253" s="260" t="str">
        <f>+'PRECIOS UNITARIOS'!X253</f>
        <v/>
      </c>
      <c r="AB253" s="5" t="str">
        <f>+'EV PRECIO REFERENCIA'!AF253</f>
        <v>NO CUMPLE</v>
      </c>
      <c r="AC253" s="6">
        <f>+IF(AB253="NO OFERTADO",0,IF(AB253="NO CUMPLE EV TECNICA",0,IF(AB253="NO CUMPLE",0,IF(AB253="CUMPLE",('PRECIOS UNITARIOS'!$BB253*500)/AA253))))</f>
        <v>0</v>
      </c>
      <c r="AD253" s="5" t="str">
        <f>+'PRECIOS UNITARIOS'!Z253</f>
        <v/>
      </c>
      <c r="AE253" s="5" t="str">
        <f>+'EV PRECIO REFERENCIA'!AI253</f>
        <v>NO CUMPLE</v>
      </c>
      <c r="AF253" s="6">
        <f>+IF(AE253="NO OFERTADO",0,IF(AE253="NO CUMPLE EV TECNICA",0,IF(AE253="NO CUMPLE",0,IF(AE253="CUMPLE",('PRECIOS UNITARIOS'!$BB253*500)/AD253))))</f>
        <v>0</v>
      </c>
      <c r="AG253" s="5" t="str">
        <f>+'PRECIOS UNITARIOS'!AB253</f>
        <v/>
      </c>
      <c r="AH253" s="5" t="str">
        <f>+'EV PRECIO REFERENCIA'!AL253</f>
        <v>NO CUMPLE</v>
      </c>
      <c r="AI253" s="6">
        <f>+IF(AH253="NO OFERTADO",0,IF(AH253="NO CUMPLE EV TECNICA",0,IF(AH253="NO CUMPLE",0,IF(AH253="CUMPLE",('PRECIOS UNITARIOS'!$BB253*500)/AG253))))</f>
        <v>0</v>
      </c>
      <c r="AJ253" s="5" t="str">
        <f>+'PRECIOS UNITARIOS'!AD253</f>
        <v/>
      </c>
      <c r="AK253" s="5" t="str">
        <f>+'EV PRECIO REFERENCIA'!AO253</f>
        <v>NO CUMPLE</v>
      </c>
      <c r="AL253" s="6">
        <f>+IF(AK253="NO OFERTADO",0,IF(AK253="NO CUMPLE EV TECNICA",0,IF(AK253="NO CUMPLE",0,IF(AK253="CUMPLE",('PRECIOS UNITARIOS'!$BB253*500)/AJ253))))</f>
        <v>0</v>
      </c>
      <c r="AM253" s="5" t="str">
        <f>+'PRECIOS UNITARIOS'!AF253</f>
        <v/>
      </c>
      <c r="AN253" s="5" t="str">
        <f>+'EV PRECIO REFERENCIA'!AR253</f>
        <v>NO CUMPLE</v>
      </c>
      <c r="AO253" s="6">
        <f>+IF(AN253="NO OFERTADO",0,IF(AN253="NO CUMPLE EV TECNICA",0,IF(AN253="NO CUMPLE",0,IF(AN253="CUMPLE",('PRECIOS UNITARIOS'!$BB253*500)/AM253))))</f>
        <v>0</v>
      </c>
      <c r="AP253" s="5" t="str">
        <f>+'PRECIOS UNITARIOS'!AH253</f>
        <v/>
      </c>
      <c r="AQ253" s="5" t="str">
        <f>+'EV PRECIO REFERENCIA'!AU253</f>
        <v>NO CUMPLE</v>
      </c>
      <c r="AR253" s="6">
        <f>+IF(AQ253="NO OFERTADO",0,IF(AQ253="NO CUMPLE EV TECNICA",0,IF(AQ253="NO CUMPLE",0,IF(AQ253="CUMPLE",('PRECIOS UNITARIOS'!$BB253*500)/AP253))))</f>
        <v>0</v>
      </c>
      <c r="AS253" s="5" t="str">
        <f>+'PRECIOS UNITARIOS'!AJ253</f>
        <v/>
      </c>
      <c r="AT253" s="5" t="str">
        <f>+'EV PRECIO REFERENCIA'!AX253</f>
        <v>NO CUMPLE</v>
      </c>
      <c r="AU253" s="6">
        <f>+IF(AT253="NO OFERTADO",0,IF(AT253="NO CUMPLE EV TECNICA",0,IF(AT253="NO CUMPLE",0,IF(AT253="CUMPLE",('PRECIOS UNITARIOS'!$BB253*500)/AS253))))</f>
        <v>0</v>
      </c>
      <c r="AV253" s="5" t="str">
        <f>+'EV PRECIO REFERENCIA'!AY253</f>
        <v/>
      </c>
      <c r="AW253" s="5" t="str">
        <f>+'EV PRECIO REFERENCIA'!BA253</f>
        <v>NO CUMPLE</v>
      </c>
      <c r="AX253" s="6">
        <f>+IF(AW253="NO OFERTADO",0,IF(AW253="NO CUMPLE EV TECNICA",0,IF(AW253="NO CUMPLE",0,IF(AW253="CUMPLE",('PRECIOS UNITARIOS'!$BB253*500)/AV253))))</f>
        <v>0</v>
      </c>
      <c r="AY253" s="5" t="str">
        <f>+'EV PRECIO REFERENCIA'!BB253</f>
        <v/>
      </c>
      <c r="AZ253" s="5" t="str">
        <f>+'EV PRECIO REFERENCIA'!BD253</f>
        <v>NO CUMPLE</v>
      </c>
      <c r="BA253" s="6">
        <f>+IF(AZ253="NO OFERTADO",0,IF(AZ253="NO CUMPLE EV TECNICA",0,IF(AZ253="NO CUMPLE",0,IF(AZ253="CUMPLE",('PRECIOS UNITARIOS'!$BB253*500)/AY253))))</f>
        <v>0</v>
      </c>
      <c r="BB253" s="5">
        <f>+'PRECIOS UNITARIOS'!AP253</f>
        <v>107143</v>
      </c>
      <c r="BC253" s="5" t="str">
        <f>+'EV PRECIO REFERENCIA'!BG253</f>
        <v>CUMPLE</v>
      </c>
      <c r="BD253" s="6">
        <f>+IF(BC253="NO OFERTADO",0,IF(BC253="NO CUMPLE EV TECNICA",0,IF(BC253="NO CUMPLE",0,IF(BC253="CUMPLE",('PRECIOS UNITARIOS'!$BB253*500)/BB253))))</f>
        <v>500</v>
      </c>
      <c r="BE253" s="5" t="str">
        <f>+'PRECIOS UNITARIOS'!AR253</f>
        <v/>
      </c>
      <c r="BF253" s="5" t="str">
        <f>+'EV PRECIO REFERENCIA'!BJ253</f>
        <v>NO CUMPLE</v>
      </c>
      <c r="BG253" s="6">
        <f>+IF(BF253="NO OFERTADO",0,IF(BF253="NO CUMPLE EV TECNICA",0,IF(BF253="NO CUMPLE",0,IF(BF253="CUMPLE",('PRECIOS UNITARIOS'!$BB253*500)/BE253))))</f>
        <v>0</v>
      </c>
      <c r="BH253" s="5" t="str">
        <f>+'EV PRECIO REFERENCIA'!BK253</f>
        <v/>
      </c>
      <c r="BI253" s="5" t="str">
        <f>+'EV PRECIO REFERENCIA'!BM253</f>
        <v>NO CUMPLE</v>
      </c>
      <c r="BJ253" s="6">
        <f>+IF(BI253="NO OFERTADO",0,IF(BI253="NO CUMPLE EV TECNICA",0,IF(BI253="NO CUMPLE",0,IF(BI253="CUMPLE",('PRECIOS UNITARIOS'!$BB253*500)/BH253))))</f>
        <v>0</v>
      </c>
      <c r="BK253" s="5" t="str">
        <f>+'EV PRECIO REFERENCIA'!BQ253</f>
        <v/>
      </c>
      <c r="BL253" s="5" t="str">
        <f>+'EV PRECIO REFERENCIA'!BS253</f>
        <v>NO CUMPLE</v>
      </c>
      <c r="BM253" s="6">
        <f>+IF(BL253="NO OFERTADO",0,IF(BL253="NO CUMPLE EV TECNICA",0,IF(BL253="NO CUMPLE",0,IF(BL253="CUMPLE",('PRECIOS UNITARIOS'!$BB253*500)/BK253))))</f>
        <v>0</v>
      </c>
      <c r="BN253" s="5" t="str">
        <f>+'PRECIOS UNITARIOS'!AX253</f>
        <v/>
      </c>
      <c r="BO253" s="5" t="str">
        <f>+'EV PRECIO REFERENCIA'!BV253</f>
        <v>NO CUMPLE</v>
      </c>
      <c r="BP253" s="6">
        <f>+IF(BO253="NO OFERTADO",0,IF(BO253="NO CUMPLE EV TECNICA",0,IF(BO253="NO CUMPLE",0,IF(BO253="CUMPLE",('PRECIOS UNITARIOS'!$BB253*500)/BN253))))</f>
        <v>0</v>
      </c>
      <c r="BQ253" s="6">
        <f t="shared" si="27"/>
        <v>500</v>
      </c>
      <c r="BR253" s="6" t="s">
        <v>727</v>
      </c>
      <c r="BS253" s="6">
        <f>MAX($K253,$N253,$Q253,$T253,$AF253,$AI253,$AL253,$AO253,$AU253,$BG253,$BP253,$AC253,$Z253,$W253,$BA253,$BM253,)</f>
        <v>0</v>
      </c>
      <c r="BT253" s="6" t="s">
        <v>1025</v>
      </c>
      <c r="BU253" s="6">
        <v>0</v>
      </c>
      <c r="BV253" s="6" t="s">
        <v>1023</v>
      </c>
      <c r="BW253" s="154" t="s">
        <v>727</v>
      </c>
      <c r="BX253" s="3" t="e">
        <v>#N/A</v>
      </c>
    </row>
    <row r="254" spans="1:77" x14ac:dyDescent="0.2">
      <c r="A254" s="18">
        <f t="shared" si="26"/>
        <v>245</v>
      </c>
      <c r="B254" s="22" t="str">
        <f>VLOOKUP(A254,'PRECIOS UNITARIOS'!A254:B585,2,0)</f>
        <v>DM1343</v>
      </c>
      <c r="C254" s="135" t="str">
        <f>VLOOKUP(A254,'PRECIOS UNITARIOS'!A254:C585,3,0)</f>
        <v>AGUJA ACUPUNTURA 0.30 X 40</v>
      </c>
      <c r="D254" s="18">
        <f>VLOOKUP(A254,'PRECIOS UNITARIOS'!A254:D585,4,0)</f>
        <v>1</v>
      </c>
      <c r="E254" s="23" t="str">
        <f>VLOOKUP(A254,'PRECIOS UNITARIOS'!A254:E585,5,0)</f>
        <v>UN</v>
      </c>
      <c r="F254" s="23">
        <f>VLOOKUP(A254,'PRECIOS UNITARIOS'!A254:F585,6,0)</f>
        <v>190.11600000000001</v>
      </c>
      <c r="G254" s="23">
        <f>VLOOKUP(A254,'PRECIOS UNITARIOS'!A254:G585,7,0)</f>
        <v>333</v>
      </c>
      <c r="H254" s="23">
        <f t="shared" si="28"/>
        <v>63308.628000000004</v>
      </c>
      <c r="I254" s="5" t="str">
        <f>+'EV PRECIO REFERENCIA'!I254</f>
        <v/>
      </c>
      <c r="J254" s="5" t="str">
        <f>+'EV PRECIO REFERENCIA'!K254</f>
        <v>NO CUMPLE</v>
      </c>
      <c r="K254" s="6">
        <f>+IF(J254="NO OFERTADO",0,IF(J254="NO CUMPLE EV TECNICA",0,IF(J254="NO CUMPLE",0,IF(J254="CUMPLE",('PRECIOS UNITARIOS'!$BB254*500)/I254))))</f>
        <v>0</v>
      </c>
      <c r="L254" s="5" t="str">
        <f>+'EV PRECIO REFERENCIA'!L254</f>
        <v/>
      </c>
      <c r="M254" s="5" t="str">
        <f>+'EV PRECIO REFERENCIA'!N254</f>
        <v>NO CUMPLE</v>
      </c>
      <c r="N254" s="6">
        <f>+IF(M254="NO OFERTADO",0,IF(M254="NO CUMPLE EV TECNICA",0,IF(M254="NO CUMPLE",0,IF(M254="CUMPLE",('PRECIOS UNITARIOS'!$BB254*500)/L254))))</f>
        <v>0</v>
      </c>
      <c r="O254" s="5" t="str">
        <f>+'PRECIOS UNITARIOS'!N254</f>
        <v/>
      </c>
      <c r="P254" s="5" t="str">
        <f>+'EV PRECIO REFERENCIA'!Q254</f>
        <v>NO CUMPLE</v>
      </c>
      <c r="Q254" s="6">
        <f>+IF(P254="NO OFERTADO",0,IF(P254="NO CUMPLE EV TECNICA",0,IF(P254="NO CUMPLE",0,IF(P254="CUMPLE",('PRECIOS UNITARIOS'!$BB254*500)/O254))))</f>
        <v>0</v>
      </c>
      <c r="R254" s="5" t="str">
        <f>+'PRECIOS UNITARIOS'!P254</f>
        <v/>
      </c>
      <c r="S254" s="5" t="str">
        <f>+'EV PRECIO REFERENCIA'!T254</f>
        <v>NO CUMPLE</v>
      </c>
      <c r="T254" s="6">
        <f>+IF(S254="NO OFERTADO",0,IF(S254="NO CUMPLE EV TECNICA",0,IF(S254="NO CUMPLE",0,IF(S254="CUMPLE",('PRECIOS UNITARIOS'!$BB254*500)/R254))))</f>
        <v>0</v>
      </c>
      <c r="U254" s="6" t="str">
        <f>+'EV PRECIO REFERENCIA'!U254</f>
        <v/>
      </c>
      <c r="V254" s="5" t="str">
        <f>+'EV PRECIO REFERENCIA'!W254</f>
        <v>NO CUMPLE</v>
      </c>
      <c r="W254" s="6">
        <f>+IF(V254="NO OFERTADO",0,IF(V254="NO CUMPLE EV TECNICA",0,IF(V254="NO CUMPLE",0,IF(V254="CUMPLE",('PRECIOS UNITARIOS'!$BB254*500)/U254))))</f>
        <v>0</v>
      </c>
      <c r="X254" s="6" t="str">
        <f>+'EV PRECIO REFERENCIA'!X254</f>
        <v/>
      </c>
      <c r="Y254" s="5" t="str">
        <f>+'EV PRECIO REFERENCIA'!Z254</f>
        <v>NO CUMPLE</v>
      </c>
      <c r="Z254" s="6">
        <f>+IF(Y254="NO OFERTADO",0,IF(Y254="NO CUMPLE EV TECNICA",0,IF(Y254="NO CUMPLE",0,IF(Y254="CUMPLE",('PRECIOS UNITARIOS'!$BB254*500)/X254))))</f>
        <v>0</v>
      </c>
      <c r="AA254" s="260" t="str">
        <f>+'PRECIOS UNITARIOS'!X254</f>
        <v/>
      </c>
      <c r="AB254" s="5" t="str">
        <f>+'EV PRECIO REFERENCIA'!AF254</f>
        <v>NO CUMPLE</v>
      </c>
      <c r="AC254" s="6">
        <f>+IF(AB254="NO OFERTADO",0,IF(AB254="NO CUMPLE EV TECNICA",0,IF(AB254="NO CUMPLE",0,IF(AB254="CUMPLE",('PRECIOS UNITARIOS'!$BB254*500)/AA254))))</f>
        <v>0</v>
      </c>
      <c r="AD254" s="5" t="str">
        <f>+'PRECIOS UNITARIOS'!Z254</f>
        <v/>
      </c>
      <c r="AE254" s="5" t="str">
        <f>+'EV PRECIO REFERENCIA'!AI254</f>
        <v>NO CUMPLE</v>
      </c>
      <c r="AF254" s="6">
        <f>+IF(AE254="NO OFERTADO",0,IF(AE254="NO CUMPLE EV TECNICA",0,IF(AE254="NO CUMPLE",0,IF(AE254="CUMPLE",('PRECIOS UNITARIOS'!$BB254*500)/AD254))))</f>
        <v>0</v>
      </c>
      <c r="AG254" s="5" t="str">
        <f>+'PRECIOS UNITARIOS'!AB254</f>
        <v/>
      </c>
      <c r="AH254" s="5" t="str">
        <f>+'EV PRECIO REFERENCIA'!AL254</f>
        <v>NO CUMPLE</v>
      </c>
      <c r="AI254" s="6">
        <f>+IF(AH254="NO OFERTADO",0,IF(AH254="NO CUMPLE EV TECNICA",0,IF(AH254="NO CUMPLE",0,IF(AH254="CUMPLE",('PRECIOS UNITARIOS'!$BB254*500)/AG254))))</f>
        <v>0</v>
      </c>
      <c r="AJ254" s="5" t="str">
        <f>+'PRECIOS UNITARIOS'!AD254</f>
        <v/>
      </c>
      <c r="AK254" s="5" t="str">
        <f>+'EV PRECIO REFERENCIA'!AO254</f>
        <v>NO CUMPLE</v>
      </c>
      <c r="AL254" s="6">
        <f>+IF(AK254="NO OFERTADO",0,IF(AK254="NO CUMPLE EV TECNICA",0,IF(AK254="NO CUMPLE",0,IF(AK254="CUMPLE",('PRECIOS UNITARIOS'!$BB254*500)/AJ254))))</f>
        <v>0</v>
      </c>
      <c r="AM254" s="5" t="str">
        <f>+'PRECIOS UNITARIOS'!AF254</f>
        <v/>
      </c>
      <c r="AN254" s="5" t="str">
        <f>+'EV PRECIO REFERENCIA'!AR254</f>
        <v>NO CUMPLE</v>
      </c>
      <c r="AO254" s="6">
        <f>+IF(AN254="NO OFERTADO",0,IF(AN254="NO CUMPLE EV TECNICA",0,IF(AN254="NO CUMPLE",0,IF(AN254="CUMPLE",('PRECIOS UNITARIOS'!$BB254*500)/AM254))))</f>
        <v>0</v>
      </c>
      <c r="AP254" s="5" t="str">
        <f>+'PRECIOS UNITARIOS'!AH254</f>
        <v/>
      </c>
      <c r="AQ254" s="5" t="str">
        <f>+'EV PRECIO REFERENCIA'!AU254</f>
        <v>NO CUMPLE</v>
      </c>
      <c r="AR254" s="6">
        <f>+IF(AQ254="NO OFERTADO",0,IF(AQ254="NO CUMPLE EV TECNICA",0,IF(AQ254="NO CUMPLE",0,IF(AQ254="CUMPLE",('PRECIOS UNITARIOS'!$BB254*500)/AP254))))</f>
        <v>0</v>
      </c>
      <c r="AS254" s="5" t="str">
        <f>+'PRECIOS UNITARIOS'!AJ254</f>
        <v/>
      </c>
      <c r="AT254" s="5" t="str">
        <f>+'EV PRECIO REFERENCIA'!AX254</f>
        <v>NO CUMPLE</v>
      </c>
      <c r="AU254" s="6">
        <f>+IF(AT254="NO OFERTADO",0,IF(AT254="NO CUMPLE EV TECNICA",0,IF(AT254="NO CUMPLE",0,IF(AT254="CUMPLE",('PRECIOS UNITARIOS'!$BB254*500)/AS254))))</f>
        <v>0</v>
      </c>
      <c r="AV254" s="5" t="str">
        <f>+'EV PRECIO REFERENCIA'!AY254</f>
        <v/>
      </c>
      <c r="AW254" s="5" t="str">
        <f>+'EV PRECIO REFERENCIA'!BA254</f>
        <v>NO CUMPLE</v>
      </c>
      <c r="AX254" s="6">
        <f>+IF(AW254="NO OFERTADO",0,IF(AW254="NO CUMPLE EV TECNICA",0,IF(AW254="NO CUMPLE",0,IF(AW254="CUMPLE",('PRECIOS UNITARIOS'!$BB254*500)/AV254))))</f>
        <v>0</v>
      </c>
      <c r="AY254" s="5" t="str">
        <f>+'EV PRECIO REFERENCIA'!BB254</f>
        <v/>
      </c>
      <c r="AZ254" s="5" t="str">
        <f>+'EV PRECIO REFERENCIA'!BD254</f>
        <v>NO CUMPLE</v>
      </c>
      <c r="BA254" s="6">
        <f>+IF(AZ254="NO OFERTADO",0,IF(AZ254="NO CUMPLE EV TECNICA",0,IF(AZ254="NO CUMPLE",0,IF(AZ254="CUMPLE",('PRECIOS UNITARIOS'!$BB254*500)/AY254))))</f>
        <v>0</v>
      </c>
      <c r="BB254" s="5" t="str">
        <f>+'PRECIOS UNITARIOS'!AP254</f>
        <v/>
      </c>
      <c r="BC254" s="5" t="str">
        <f>+'EV PRECIO REFERENCIA'!BG254</f>
        <v>NO CUMPLE</v>
      </c>
      <c r="BD254" s="6">
        <f>+IF(BC254="NO OFERTADO",0,IF(BC254="NO CUMPLE EV TECNICA",0,IF(BC254="NO CUMPLE",0,IF(BC254="CUMPLE",('PRECIOS UNITARIOS'!$BB254*500)/BB254))))</f>
        <v>0</v>
      </c>
      <c r="BE254" s="5" t="str">
        <f>+'PRECIOS UNITARIOS'!AR254</f>
        <v/>
      </c>
      <c r="BF254" s="5" t="str">
        <f>+'EV PRECIO REFERENCIA'!BJ254</f>
        <v>NO CUMPLE</v>
      </c>
      <c r="BG254" s="6">
        <f>+IF(BF254="NO OFERTADO",0,IF(BF254="NO CUMPLE EV TECNICA",0,IF(BF254="NO CUMPLE",0,IF(BF254="CUMPLE",('PRECIOS UNITARIOS'!$BB254*500)/BE254))))</f>
        <v>0</v>
      </c>
      <c r="BH254" s="5" t="str">
        <f>+'EV PRECIO REFERENCIA'!BK254</f>
        <v/>
      </c>
      <c r="BI254" s="5" t="str">
        <f>+'EV PRECIO REFERENCIA'!BM254</f>
        <v>NO CUMPLE</v>
      </c>
      <c r="BJ254" s="6">
        <f>+IF(BI254="NO OFERTADO",0,IF(BI254="NO CUMPLE EV TECNICA",0,IF(BI254="NO CUMPLE",0,IF(BI254="CUMPLE",('PRECIOS UNITARIOS'!$BB254*500)/BH254))))</f>
        <v>0</v>
      </c>
      <c r="BK254" s="5" t="str">
        <f>+'EV PRECIO REFERENCIA'!BQ254</f>
        <v/>
      </c>
      <c r="BL254" s="5" t="str">
        <f>+'EV PRECIO REFERENCIA'!BS254</f>
        <v>NO CUMPLE</v>
      </c>
      <c r="BM254" s="6">
        <f>+IF(BL254="NO OFERTADO",0,IF(BL254="NO CUMPLE EV TECNICA",0,IF(BL254="NO CUMPLE",0,IF(BL254="CUMPLE",('PRECIOS UNITARIOS'!$BB254*500)/BK254))))</f>
        <v>0</v>
      </c>
      <c r="BN254" s="5" t="str">
        <f>+'PRECIOS UNITARIOS'!AX254</f>
        <v/>
      </c>
      <c r="BO254" s="5" t="str">
        <f>+'EV PRECIO REFERENCIA'!BV254</f>
        <v>NO CUMPLE</v>
      </c>
      <c r="BP254" s="6">
        <f>+IF(BO254="NO OFERTADO",0,IF(BO254="NO CUMPLE EV TECNICA",0,IF(BO254="NO CUMPLE",0,IF(BO254="CUMPLE",('PRECIOS UNITARIOS'!$BB254*500)/BN254))))</f>
        <v>0</v>
      </c>
      <c r="BQ254" s="6">
        <f t="shared" si="27"/>
        <v>0</v>
      </c>
      <c r="BR254" s="6" t="s">
        <v>847</v>
      </c>
      <c r="BS254" s="6">
        <v>0</v>
      </c>
      <c r="BT254" s="6" t="s">
        <v>847</v>
      </c>
      <c r="BU254" s="6">
        <v>0</v>
      </c>
      <c r="BV254" s="6" t="s">
        <v>847</v>
      </c>
      <c r="BW254" s="154" t="s">
        <v>823</v>
      </c>
      <c r="BX254" s="3" t="s">
        <v>624</v>
      </c>
    </row>
    <row r="255" spans="1:77" ht="38.25" x14ac:dyDescent="0.2">
      <c r="A255" s="18">
        <f t="shared" si="26"/>
        <v>246</v>
      </c>
      <c r="B255" s="22" t="str">
        <f>VLOOKUP(A255,'PRECIOS UNITARIOS'!A255:B586,2,0)</f>
        <v>DM138</v>
      </c>
      <c r="C255" s="135" t="str">
        <f>VLOOKUP(A255,'PRECIOS UNITARIOS'!A255:C586,3,0)</f>
        <v>ASA DE SILICONA PARA REPARACION DE ESTRUCTURAS VASCULARES AZUL 3MM MAXI</v>
      </c>
      <c r="D255" s="18">
        <f>VLOOKUP(A255,'PRECIOS UNITARIOS'!A255:D586,4,0)</f>
        <v>1</v>
      </c>
      <c r="E255" s="23" t="str">
        <f>VLOOKUP(A255,'PRECIOS UNITARIOS'!A255:E586,5,0)</f>
        <v>UN</v>
      </c>
      <c r="F255" s="23">
        <f>VLOOKUP(A255,'PRECIOS UNITARIOS'!A255:F586,6,0)</f>
        <v>39295.033792000002</v>
      </c>
      <c r="G255" s="23">
        <f>VLOOKUP(A255,'PRECIOS UNITARIOS'!A255:G586,7,0)</f>
        <v>5</v>
      </c>
      <c r="H255" s="23">
        <f t="shared" si="28"/>
        <v>196475.16896000001</v>
      </c>
      <c r="I255" s="5" t="str">
        <f>+'EV PRECIO REFERENCIA'!I255</f>
        <v/>
      </c>
      <c r="J255" s="5" t="str">
        <f>+'EV PRECIO REFERENCIA'!K255</f>
        <v>NO CUMPLE</v>
      </c>
      <c r="K255" s="6">
        <f>+IF(J255="NO OFERTADO",0,IF(J255="NO CUMPLE EV TECNICA",0,IF(J255="NO CUMPLE",0,IF(J255="CUMPLE",('PRECIOS UNITARIOS'!$BB255*500)/I255))))</f>
        <v>0</v>
      </c>
      <c r="L255" s="5" t="str">
        <f>+'EV PRECIO REFERENCIA'!L255</f>
        <v/>
      </c>
      <c r="M255" s="5" t="str">
        <f>+'EV PRECIO REFERENCIA'!N255</f>
        <v>NO CUMPLE</v>
      </c>
      <c r="N255" s="6">
        <f>+IF(M255="NO OFERTADO",0,IF(M255="NO CUMPLE EV TECNICA",0,IF(M255="NO CUMPLE",0,IF(M255="CUMPLE",('PRECIOS UNITARIOS'!$BB255*500)/L255))))</f>
        <v>0</v>
      </c>
      <c r="O255" s="5" t="str">
        <f>+'PRECIOS UNITARIOS'!N255</f>
        <v/>
      </c>
      <c r="P255" s="5" t="str">
        <f>+'EV PRECIO REFERENCIA'!Q255</f>
        <v>NO CUMPLE</v>
      </c>
      <c r="Q255" s="6">
        <f>+IF(P255="NO OFERTADO",0,IF(P255="NO CUMPLE EV TECNICA",0,IF(P255="NO CUMPLE",0,IF(P255="CUMPLE",('PRECIOS UNITARIOS'!$BB255*500)/O255))))</f>
        <v>0</v>
      </c>
      <c r="R255" s="5" t="str">
        <f>+'PRECIOS UNITARIOS'!P255</f>
        <v/>
      </c>
      <c r="S255" s="5" t="str">
        <f>+'EV PRECIO REFERENCIA'!T255</f>
        <v>NO CUMPLE</v>
      </c>
      <c r="T255" s="6">
        <f>+IF(S255="NO OFERTADO",0,IF(S255="NO CUMPLE EV TECNICA",0,IF(S255="NO CUMPLE",0,IF(S255="CUMPLE",('PRECIOS UNITARIOS'!$BB255*500)/R255))))</f>
        <v>0</v>
      </c>
      <c r="U255" s="6" t="str">
        <f>+'EV PRECIO REFERENCIA'!U255</f>
        <v/>
      </c>
      <c r="V255" s="5" t="str">
        <f>+'EV PRECIO REFERENCIA'!W255</f>
        <v>NO CUMPLE</v>
      </c>
      <c r="W255" s="6">
        <f>+IF(V255="NO OFERTADO",0,IF(V255="NO CUMPLE EV TECNICA",0,IF(V255="NO CUMPLE",0,IF(V255="CUMPLE",('PRECIOS UNITARIOS'!$BB255*500)/U255))))</f>
        <v>0</v>
      </c>
      <c r="X255" s="6" t="str">
        <f>+'EV PRECIO REFERENCIA'!X255</f>
        <v/>
      </c>
      <c r="Y255" s="5" t="str">
        <f>+'EV PRECIO REFERENCIA'!Z255</f>
        <v>NO CUMPLE</v>
      </c>
      <c r="Z255" s="6">
        <f>+IF(Y255="NO OFERTADO",0,IF(Y255="NO CUMPLE EV TECNICA",0,IF(Y255="NO CUMPLE",0,IF(Y255="CUMPLE",('PRECIOS UNITARIOS'!$BB255*500)/X255))))</f>
        <v>0</v>
      </c>
      <c r="AA255" s="260" t="str">
        <f>+'PRECIOS UNITARIOS'!X255</f>
        <v/>
      </c>
      <c r="AB255" s="5" t="str">
        <f>+'EV PRECIO REFERENCIA'!AF255</f>
        <v>NO CUMPLE</v>
      </c>
      <c r="AC255" s="6">
        <f>+IF(AB255="NO OFERTADO",0,IF(AB255="NO CUMPLE EV TECNICA",0,IF(AB255="NO CUMPLE",0,IF(AB255="CUMPLE",('PRECIOS UNITARIOS'!$BB255*500)/AA255))))</f>
        <v>0</v>
      </c>
      <c r="AD255" s="5" t="str">
        <f>+'PRECIOS UNITARIOS'!Z255</f>
        <v/>
      </c>
      <c r="AE255" s="5" t="str">
        <f>+'EV PRECIO REFERENCIA'!AI255</f>
        <v>NO CUMPLE</v>
      </c>
      <c r="AF255" s="6">
        <f>+IF(AE255="NO OFERTADO",0,IF(AE255="NO CUMPLE EV TECNICA",0,IF(AE255="NO CUMPLE",0,IF(AE255="CUMPLE",('PRECIOS UNITARIOS'!$BB255*500)/AD255))))</f>
        <v>0</v>
      </c>
      <c r="AG255" s="5" t="str">
        <f>+'PRECIOS UNITARIOS'!AB255</f>
        <v/>
      </c>
      <c r="AH255" s="5" t="str">
        <f>+'EV PRECIO REFERENCIA'!AL255</f>
        <v>NO CUMPLE</v>
      </c>
      <c r="AI255" s="6">
        <f>+IF(AH255="NO OFERTADO",0,IF(AH255="NO CUMPLE EV TECNICA",0,IF(AH255="NO CUMPLE",0,IF(AH255="CUMPLE",('PRECIOS UNITARIOS'!$BB255*500)/AG255))))</f>
        <v>0</v>
      </c>
      <c r="AJ255" s="5" t="str">
        <f>+'PRECIOS UNITARIOS'!AD255</f>
        <v/>
      </c>
      <c r="AK255" s="5" t="str">
        <f>+'EV PRECIO REFERENCIA'!AO255</f>
        <v>NO CUMPLE</v>
      </c>
      <c r="AL255" s="6">
        <f>+IF(AK255="NO OFERTADO",0,IF(AK255="NO CUMPLE EV TECNICA",0,IF(AK255="NO CUMPLE",0,IF(AK255="CUMPLE",('PRECIOS UNITARIOS'!$BB255*500)/AJ255))))</f>
        <v>0</v>
      </c>
      <c r="AM255" s="5" t="str">
        <f>+'PRECIOS UNITARIOS'!AF255</f>
        <v/>
      </c>
      <c r="AN255" s="5" t="str">
        <f>+'EV PRECIO REFERENCIA'!AR255</f>
        <v>NO CUMPLE</v>
      </c>
      <c r="AO255" s="6">
        <f>+IF(AN255="NO OFERTADO",0,IF(AN255="NO CUMPLE EV TECNICA",0,IF(AN255="NO CUMPLE",0,IF(AN255="CUMPLE",('PRECIOS UNITARIOS'!$BB255*500)/AM255))))</f>
        <v>0</v>
      </c>
      <c r="AP255" s="5" t="str">
        <f>+'PRECIOS UNITARIOS'!AH255</f>
        <v/>
      </c>
      <c r="AQ255" s="5" t="str">
        <f>+'EV PRECIO REFERENCIA'!AU255</f>
        <v>NO CUMPLE</v>
      </c>
      <c r="AR255" s="6">
        <f>+IF(AQ255="NO OFERTADO",0,IF(AQ255="NO CUMPLE EV TECNICA",0,IF(AQ255="NO CUMPLE",0,IF(AQ255="CUMPLE",('PRECIOS UNITARIOS'!$BB255*500)/AP255))))</f>
        <v>0</v>
      </c>
      <c r="AS255" s="5" t="str">
        <f>+'PRECIOS UNITARIOS'!AJ255</f>
        <v/>
      </c>
      <c r="AT255" s="5" t="str">
        <f>+'EV PRECIO REFERENCIA'!AX255</f>
        <v>NO CUMPLE</v>
      </c>
      <c r="AU255" s="6">
        <f>+IF(AT255="NO OFERTADO",0,IF(AT255="NO CUMPLE EV TECNICA",0,IF(AT255="NO CUMPLE",0,IF(AT255="CUMPLE",('PRECIOS UNITARIOS'!$BB255*500)/AS255))))</f>
        <v>0</v>
      </c>
      <c r="AV255" s="5" t="str">
        <f>+'EV PRECIO REFERENCIA'!AY255</f>
        <v/>
      </c>
      <c r="AW255" s="5" t="str">
        <f>+'EV PRECIO REFERENCIA'!BA255</f>
        <v>NO CUMPLE</v>
      </c>
      <c r="AX255" s="6">
        <f>+IF(AW255="NO OFERTADO",0,IF(AW255="NO CUMPLE EV TECNICA",0,IF(AW255="NO CUMPLE",0,IF(AW255="CUMPLE",('PRECIOS UNITARIOS'!$BB255*500)/AV255))))</f>
        <v>0</v>
      </c>
      <c r="AY255" s="5" t="str">
        <f>+'EV PRECIO REFERENCIA'!BB255</f>
        <v/>
      </c>
      <c r="AZ255" s="5" t="str">
        <f>+'EV PRECIO REFERENCIA'!BD255</f>
        <v>NO CUMPLE</v>
      </c>
      <c r="BA255" s="6">
        <f>+IF(AZ255="NO OFERTADO",0,IF(AZ255="NO CUMPLE EV TECNICA",0,IF(AZ255="NO CUMPLE",0,IF(AZ255="CUMPLE",('PRECIOS UNITARIOS'!$BB255*500)/AY255))))</f>
        <v>0</v>
      </c>
      <c r="BB255" s="5" t="str">
        <f>+'PRECIOS UNITARIOS'!AP255</f>
        <v/>
      </c>
      <c r="BC255" s="5" t="str">
        <f>+'EV PRECIO REFERENCIA'!BG255</f>
        <v>NO CUMPLE</v>
      </c>
      <c r="BD255" s="6">
        <f>+IF(BC255="NO OFERTADO",0,IF(BC255="NO CUMPLE EV TECNICA",0,IF(BC255="NO CUMPLE",0,IF(BC255="CUMPLE",('PRECIOS UNITARIOS'!$BB255*500)/BB255))))</f>
        <v>0</v>
      </c>
      <c r="BE255" s="5" t="str">
        <f>+'PRECIOS UNITARIOS'!AR255</f>
        <v/>
      </c>
      <c r="BF255" s="5" t="str">
        <f>+'EV PRECIO REFERENCIA'!BJ255</f>
        <v>NO CUMPLE</v>
      </c>
      <c r="BG255" s="6">
        <f>+IF(BF255="NO OFERTADO",0,IF(BF255="NO CUMPLE EV TECNICA",0,IF(BF255="NO CUMPLE",0,IF(BF255="CUMPLE",('PRECIOS UNITARIOS'!$BB255*500)/BE255))))</f>
        <v>0</v>
      </c>
      <c r="BH255" s="5" t="str">
        <f>+'EV PRECIO REFERENCIA'!BK255</f>
        <v/>
      </c>
      <c r="BI255" s="5" t="str">
        <f>+'EV PRECIO REFERENCIA'!BM255</f>
        <v>NO CUMPLE</v>
      </c>
      <c r="BJ255" s="6">
        <f>+IF(BI255="NO OFERTADO",0,IF(BI255="NO CUMPLE EV TECNICA",0,IF(BI255="NO CUMPLE",0,IF(BI255="CUMPLE",('PRECIOS UNITARIOS'!$BB255*500)/BH255))))</f>
        <v>0</v>
      </c>
      <c r="BK255" s="5" t="str">
        <f>+'EV PRECIO REFERENCIA'!BQ255</f>
        <v/>
      </c>
      <c r="BL255" s="5" t="str">
        <f>+'EV PRECIO REFERENCIA'!BS255</f>
        <v>NO CUMPLE</v>
      </c>
      <c r="BM255" s="6">
        <f>+IF(BL255="NO OFERTADO",0,IF(BL255="NO CUMPLE EV TECNICA",0,IF(BL255="NO CUMPLE",0,IF(BL255="CUMPLE",('PRECIOS UNITARIOS'!$BB255*500)/BK255))))</f>
        <v>0</v>
      </c>
      <c r="BN255" s="5" t="str">
        <f>+'PRECIOS UNITARIOS'!AX255</f>
        <v/>
      </c>
      <c r="BO255" s="5" t="str">
        <f>+'EV PRECIO REFERENCIA'!BV255</f>
        <v>NO CUMPLE</v>
      </c>
      <c r="BP255" s="6">
        <f>+IF(BO255="NO OFERTADO",0,IF(BO255="NO CUMPLE EV TECNICA",0,IF(BO255="NO CUMPLE",0,IF(BO255="CUMPLE",('PRECIOS UNITARIOS'!$BB255*500)/BN255))))</f>
        <v>0</v>
      </c>
      <c r="BQ255" s="6">
        <f t="shared" si="27"/>
        <v>0</v>
      </c>
      <c r="BR255" s="6" t="s">
        <v>847</v>
      </c>
      <c r="BS255" s="6">
        <v>0</v>
      </c>
      <c r="BT255" s="6" t="s">
        <v>847</v>
      </c>
      <c r="BU255" s="6">
        <v>0</v>
      </c>
      <c r="BV255" s="6" t="s">
        <v>847</v>
      </c>
      <c r="BW255" s="154" t="s">
        <v>823</v>
      </c>
      <c r="BX255" s="3" t="s">
        <v>625</v>
      </c>
    </row>
    <row r="256" spans="1:77" ht="38.25" x14ac:dyDescent="0.2">
      <c r="A256" s="18">
        <f t="shared" si="26"/>
        <v>247</v>
      </c>
      <c r="B256" s="22" t="str">
        <f>VLOOKUP(A256,'PRECIOS UNITARIOS'!A256:B587,2,0)</f>
        <v>DM139</v>
      </c>
      <c r="C256" s="135" t="str">
        <f>VLOOKUP(A256,'PRECIOS UNITARIOS'!A256:C587,3,0)</f>
        <v>ASA DE SILICONA PARA REPARACION DE ESTRUCTURAS VASCULARES ROJA 3MM MAXI</v>
      </c>
      <c r="D256" s="18">
        <f>VLOOKUP(A256,'PRECIOS UNITARIOS'!A256:D587,4,0)</f>
        <v>1</v>
      </c>
      <c r="E256" s="23" t="str">
        <f>VLOOKUP(A256,'PRECIOS UNITARIOS'!A256:E587,5,0)</f>
        <v>UN</v>
      </c>
      <c r="F256" s="23">
        <f>VLOOKUP(A256,'PRECIOS UNITARIOS'!A256:F587,6,0)</f>
        <v>39295.033792000002</v>
      </c>
      <c r="G256" s="23">
        <f>VLOOKUP(A256,'PRECIOS UNITARIOS'!A256:G587,7,0)</f>
        <v>5</v>
      </c>
      <c r="H256" s="23">
        <f t="shared" si="28"/>
        <v>196475.16896000001</v>
      </c>
      <c r="I256" s="5" t="str">
        <f>+'EV PRECIO REFERENCIA'!I256</f>
        <v/>
      </c>
      <c r="J256" s="5" t="str">
        <f>+'EV PRECIO REFERENCIA'!K256</f>
        <v>NO CUMPLE</v>
      </c>
      <c r="K256" s="6">
        <f>+IF(J256="NO OFERTADO",0,IF(J256="NO CUMPLE EV TECNICA",0,IF(J256="NO CUMPLE",0,IF(J256="CUMPLE",('PRECIOS UNITARIOS'!$BB256*500)/I256))))</f>
        <v>0</v>
      </c>
      <c r="L256" s="5" t="str">
        <f>+'EV PRECIO REFERENCIA'!L256</f>
        <v/>
      </c>
      <c r="M256" s="5" t="str">
        <f>+'EV PRECIO REFERENCIA'!N256</f>
        <v>NO CUMPLE</v>
      </c>
      <c r="N256" s="6">
        <f>+IF(M256="NO OFERTADO",0,IF(M256="NO CUMPLE EV TECNICA",0,IF(M256="NO CUMPLE",0,IF(M256="CUMPLE",('PRECIOS UNITARIOS'!$BB256*500)/L256))))</f>
        <v>0</v>
      </c>
      <c r="O256" s="5" t="str">
        <f>+'PRECIOS UNITARIOS'!N256</f>
        <v/>
      </c>
      <c r="P256" s="5" t="str">
        <f>+'EV PRECIO REFERENCIA'!Q256</f>
        <v>NO CUMPLE</v>
      </c>
      <c r="Q256" s="6">
        <f>+IF(P256="NO OFERTADO",0,IF(P256="NO CUMPLE EV TECNICA",0,IF(P256="NO CUMPLE",0,IF(P256="CUMPLE",('PRECIOS UNITARIOS'!$BB256*500)/O256))))</f>
        <v>0</v>
      </c>
      <c r="R256" s="5" t="str">
        <f>+'PRECIOS UNITARIOS'!P256</f>
        <v/>
      </c>
      <c r="S256" s="5" t="str">
        <f>+'EV PRECIO REFERENCIA'!T256</f>
        <v>NO CUMPLE</v>
      </c>
      <c r="T256" s="6">
        <f>+IF(S256="NO OFERTADO",0,IF(S256="NO CUMPLE EV TECNICA",0,IF(S256="NO CUMPLE",0,IF(S256="CUMPLE",('PRECIOS UNITARIOS'!$BB256*500)/R256))))</f>
        <v>0</v>
      </c>
      <c r="U256" s="6" t="str">
        <f>+'EV PRECIO REFERENCIA'!U256</f>
        <v/>
      </c>
      <c r="V256" s="5" t="str">
        <f>+'EV PRECIO REFERENCIA'!W256</f>
        <v>NO CUMPLE</v>
      </c>
      <c r="W256" s="6">
        <f>+IF(V256="NO OFERTADO",0,IF(V256="NO CUMPLE EV TECNICA",0,IF(V256="NO CUMPLE",0,IF(V256="CUMPLE",('PRECIOS UNITARIOS'!$BB256*500)/U256))))</f>
        <v>0</v>
      </c>
      <c r="X256" s="6" t="str">
        <f>+'EV PRECIO REFERENCIA'!X256</f>
        <v/>
      </c>
      <c r="Y256" s="5" t="str">
        <f>+'EV PRECIO REFERENCIA'!Z256</f>
        <v>NO CUMPLE</v>
      </c>
      <c r="Z256" s="6">
        <f>+IF(Y256="NO OFERTADO",0,IF(Y256="NO CUMPLE EV TECNICA",0,IF(Y256="NO CUMPLE",0,IF(Y256="CUMPLE",('PRECIOS UNITARIOS'!$BB256*500)/X256))))</f>
        <v>0</v>
      </c>
      <c r="AA256" s="260" t="str">
        <f>+'PRECIOS UNITARIOS'!X256</f>
        <v/>
      </c>
      <c r="AB256" s="5" t="str">
        <f>+'EV PRECIO REFERENCIA'!AF256</f>
        <v>NO CUMPLE</v>
      </c>
      <c r="AC256" s="6">
        <f>+IF(AB256="NO OFERTADO",0,IF(AB256="NO CUMPLE EV TECNICA",0,IF(AB256="NO CUMPLE",0,IF(AB256="CUMPLE",('PRECIOS UNITARIOS'!$BB256*500)/AA256))))</f>
        <v>0</v>
      </c>
      <c r="AD256" s="5" t="str">
        <f>+'PRECIOS UNITARIOS'!Z256</f>
        <v/>
      </c>
      <c r="AE256" s="5" t="str">
        <f>+'EV PRECIO REFERENCIA'!AI256</f>
        <v>NO CUMPLE</v>
      </c>
      <c r="AF256" s="6">
        <f>+IF(AE256="NO OFERTADO",0,IF(AE256="NO CUMPLE EV TECNICA",0,IF(AE256="NO CUMPLE",0,IF(AE256="CUMPLE",('PRECIOS UNITARIOS'!$BB256*500)/AD256))))</f>
        <v>0</v>
      </c>
      <c r="AG256" s="5" t="str">
        <f>+'PRECIOS UNITARIOS'!AB256</f>
        <v/>
      </c>
      <c r="AH256" s="5" t="str">
        <f>+'EV PRECIO REFERENCIA'!AL256</f>
        <v>NO CUMPLE</v>
      </c>
      <c r="AI256" s="6">
        <f>+IF(AH256="NO OFERTADO",0,IF(AH256="NO CUMPLE EV TECNICA",0,IF(AH256="NO CUMPLE",0,IF(AH256="CUMPLE",('PRECIOS UNITARIOS'!$BB256*500)/AG256))))</f>
        <v>0</v>
      </c>
      <c r="AJ256" s="5" t="str">
        <f>+'PRECIOS UNITARIOS'!AD256</f>
        <v/>
      </c>
      <c r="AK256" s="5" t="str">
        <f>+'EV PRECIO REFERENCIA'!AO256</f>
        <v>NO CUMPLE</v>
      </c>
      <c r="AL256" s="6">
        <f>+IF(AK256="NO OFERTADO",0,IF(AK256="NO CUMPLE EV TECNICA",0,IF(AK256="NO CUMPLE",0,IF(AK256="CUMPLE",('PRECIOS UNITARIOS'!$BB256*500)/AJ256))))</f>
        <v>0</v>
      </c>
      <c r="AM256" s="5" t="str">
        <f>+'PRECIOS UNITARIOS'!AF256</f>
        <v/>
      </c>
      <c r="AN256" s="5" t="str">
        <f>+'EV PRECIO REFERENCIA'!AR256</f>
        <v>NO CUMPLE</v>
      </c>
      <c r="AO256" s="6">
        <f>+IF(AN256="NO OFERTADO",0,IF(AN256="NO CUMPLE EV TECNICA",0,IF(AN256="NO CUMPLE",0,IF(AN256="CUMPLE",('PRECIOS UNITARIOS'!$BB256*500)/AM256))))</f>
        <v>0</v>
      </c>
      <c r="AP256" s="5" t="str">
        <f>+'PRECIOS UNITARIOS'!AH256</f>
        <v/>
      </c>
      <c r="AQ256" s="5" t="str">
        <f>+'EV PRECIO REFERENCIA'!AU256</f>
        <v>NO CUMPLE</v>
      </c>
      <c r="AR256" s="6">
        <f>+IF(AQ256="NO OFERTADO",0,IF(AQ256="NO CUMPLE EV TECNICA",0,IF(AQ256="NO CUMPLE",0,IF(AQ256="CUMPLE",('PRECIOS UNITARIOS'!$BB256*500)/AP256))))</f>
        <v>0</v>
      </c>
      <c r="AS256" s="5" t="str">
        <f>+'PRECIOS UNITARIOS'!AJ256</f>
        <v/>
      </c>
      <c r="AT256" s="5" t="str">
        <f>+'EV PRECIO REFERENCIA'!AX256</f>
        <v>NO CUMPLE</v>
      </c>
      <c r="AU256" s="6">
        <f>+IF(AT256="NO OFERTADO",0,IF(AT256="NO CUMPLE EV TECNICA",0,IF(AT256="NO CUMPLE",0,IF(AT256="CUMPLE",('PRECIOS UNITARIOS'!$BB256*500)/AS256))))</f>
        <v>0</v>
      </c>
      <c r="AV256" s="5" t="str">
        <f>+'EV PRECIO REFERENCIA'!AY256</f>
        <v/>
      </c>
      <c r="AW256" s="5" t="str">
        <f>+'EV PRECIO REFERENCIA'!BA256</f>
        <v>NO CUMPLE</v>
      </c>
      <c r="AX256" s="6">
        <f>+IF(AW256="NO OFERTADO",0,IF(AW256="NO CUMPLE EV TECNICA",0,IF(AW256="NO CUMPLE",0,IF(AW256="CUMPLE",('PRECIOS UNITARIOS'!$BB256*500)/AV256))))</f>
        <v>0</v>
      </c>
      <c r="AY256" s="5" t="str">
        <f>+'EV PRECIO REFERENCIA'!BB256</f>
        <v/>
      </c>
      <c r="AZ256" s="5" t="str">
        <f>+'EV PRECIO REFERENCIA'!BD256</f>
        <v>NO CUMPLE</v>
      </c>
      <c r="BA256" s="6">
        <f>+IF(AZ256="NO OFERTADO",0,IF(AZ256="NO CUMPLE EV TECNICA",0,IF(AZ256="NO CUMPLE",0,IF(AZ256="CUMPLE",('PRECIOS UNITARIOS'!$BB256*500)/AY256))))</f>
        <v>0</v>
      </c>
      <c r="BB256" s="5" t="str">
        <f>+'PRECIOS UNITARIOS'!AP256</f>
        <v/>
      </c>
      <c r="BC256" s="5" t="str">
        <f>+'EV PRECIO REFERENCIA'!BG256</f>
        <v>NO CUMPLE</v>
      </c>
      <c r="BD256" s="6">
        <f>+IF(BC256="NO OFERTADO",0,IF(BC256="NO CUMPLE EV TECNICA",0,IF(BC256="NO CUMPLE",0,IF(BC256="CUMPLE",('PRECIOS UNITARIOS'!$BB256*500)/BB256))))</f>
        <v>0</v>
      </c>
      <c r="BE256" s="5" t="str">
        <f>+'PRECIOS UNITARIOS'!AR256</f>
        <v/>
      </c>
      <c r="BF256" s="5" t="str">
        <f>+'EV PRECIO REFERENCIA'!BJ256</f>
        <v>NO CUMPLE</v>
      </c>
      <c r="BG256" s="6">
        <f>+IF(BF256="NO OFERTADO",0,IF(BF256="NO CUMPLE EV TECNICA",0,IF(BF256="NO CUMPLE",0,IF(BF256="CUMPLE",('PRECIOS UNITARIOS'!$BB256*500)/BE256))))</f>
        <v>0</v>
      </c>
      <c r="BH256" s="5" t="str">
        <f>+'EV PRECIO REFERENCIA'!BK256</f>
        <v/>
      </c>
      <c r="BI256" s="5" t="str">
        <f>+'EV PRECIO REFERENCIA'!BM256</f>
        <v>NO CUMPLE</v>
      </c>
      <c r="BJ256" s="6">
        <f>+IF(BI256="NO OFERTADO",0,IF(BI256="NO CUMPLE EV TECNICA",0,IF(BI256="NO CUMPLE",0,IF(BI256="CUMPLE",('PRECIOS UNITARIOS'!$BB256*500)/BH256))))</f>
        <v>0</v>
      </c>
      <c r="BK256" s="5" t="str">
        <f>+'EV PRECIO REFERENCIA'!BQ256</f>
        <v/>
      </c>
      <c r="BL256" s="5" t="str">
        <f>+'EV PRECIO REFERENCIA'!BS256</f>
        <v>NO CUMPLE</v>
      </c>
      <c r="BM256" s="6">
        <f>+IF(BL256="NO OFERTADO",0,IF(BL256="NO CUMPLE EV TECNICA",0,IF(BL256="NO CUMPLE",0,IF(BL256="CUMPLE",('PRECIOS UNITARIOS'!$BB256*500)/BK256))))</f>
        <v>0</v>
      </c>
      <c r="BN256" s="5" t="str">
        <f>+'PRECIOS UNITARIOS'!AX256</f>
        <v/>
      </c>
      <c r="BO256" s="5" t="str">
        <f>+'EV PRECIO REFERENCIA'!BV256</f>
        <v>NO CUMPLE</v>
      </c>
      <c r="BP256" s="6">
        <f>+IF(BO256="NO OFERTADO",0,IF(BO256="NO CUMPLE EV TECNICA",0,IF(BO256="NO CUMPLE",0,IF(BO256="CUMPLE",('PRECIOS UNITARIOS'!$BB256*500)/BN256))))</f>
        <v>0</v>
      </c>
      <c r="BQ256" s="6">
        <f t="shared" si="27"/>
        <v>0</v>
      </c>
      <c r="BR256" s="6" t="s">
        <v>847</v>
      </c>
      <c r="BS256" s="6">
        <v>0</v>
      </c>
      <c r="BT256" s="6" t="s">
        <v>847</v>
      </c>
      <c r="BU256" s="6">
        <v>0</v>
      </c>
      <c r="BV256" s="6" t="s">
        <v>847</v>
      </c>
      <c r="BW256" s="154" t="s">
        <v>823</v>
      </c>
      <c r="BX256" s="3" t="s">
        <v>626</v>
      </c>
    </row>
    <row r="257" spans="1:76" ht="25.5" x14ac:dyDescent="0.2">
      <c r="A257" s="18">
        <f t="shared" si="26"/>
        <v>248</v>
      </c>
      <c r="B257" s="22" t="str">
        <f>VLOOKUP(A257,'PRECIOS UNITARIOS'!A257:B588,2,0)</f>
        <v>DM140</v>
      </c>
      <c r="C257" s="135" t="str">
        <f>VLOOKUP(A257,'PRECIOS UNITARIOS'!A257:C588,3,0)</f>
        <v>ASA EN SILICONA AZUL PARA REPARCION DE ESTRUCTURAS VASCULARES MINI</v>
      </c>
      <c r="D257" s="18">
        <f>VLOOKUP(A257,'PRECIOS UNITARIOS'!A257:D588,4,0)</f>
        <v>1</v>
      </c>
      <c r="E257" s="23" t="str">
        <f>VLOOKUP(A257,'PRECIOS UNITARIOS'!A257:E588,5,0)</f>
        <v>UN</v>
      </c>
      <c r="F257" s="23">
        <f>VLOOKUP(A257,'PRECIOS UNITARIOS'!A257:F588,6,0)</f>
        <v>39295.033792000002</v>
      </c>
      <c r="G257" s="23">
        <f>VLOOKUP(A257,'PRECIOS UNITARIOS'!A257:G588,7,0)</f>
        <v>5</v>
      </c>
      <c r="H257" s="23">
        <f t="shared" si="28"/>
        <v>196475.16896000001</v>
      </c>
      <c r="I257" s="5" t="str">
        <f>+'EV PRECIO REFERENCIA'!I257</f>
        <v/>
      </c>
      <c r="J257" s="5" t="str">
        <f>+'EV PRECIO REFERENCIA'!K257</f>
        <v>NO CUMPLE</v>
      </c>
      <c r="K257" s="6">
        <f>+IF(J257="NO OFERTADO",0,IF(J257="NO CUMPLE EV TECNICA",0,IF(J257="NO CUMPLE",0,IF(J257="CUMPLE",('PRECIOS UNITARIOS'!$BB257*500)/I257))))</f>
        <v>0</v>
      </c>
      <c r="L257" s="5" t="str">
        <f>+'EV PRECIO REFERENCIA'!L257</f>
        <v/>
      </c>
      <c r="M257" s="5" t="str">
        <f>+'EV PRECIO REFERENCIA'!N257</f>
        <v>NO CUMPLE</v>
      </c>
      <c r="N257" s="6">
        <f>+IF(M257="NO OFERTADO",0,IF(M257="NO CUMPLE EV TECNICA",0,IF(M257="NO CUMPLE",0,IF(M257="CUMPLE",('PRECIOS UNITARIOS'!$BB257*500)/L257))))</f>
        <v>0</v>
      </c>
      <c r="O257" s="5" t="str">
        <f>+'PRECIOS UNITARIOS'!N257</f>
        <v/>
      </c>
      <c r="P257" s="5" t="str">
        <f>+'EV PRECIO REFERENCIA'!Q257</f>
        <v>NO CUMPLE</v>
      </c>
      <c r="Q257" s="6">
        <f>+IF(P257="NO OFERTADO",0,IF(P257="NO CUMPLE EV TECNICA",0,IF(P257="NO CUMPLE",0,IF(P257="CUMPLE",('PRECIOS UNITARIOS'!$BB257*500)/O257))))</f>
        <v>0</v>
      </c>
      <c r="R257" s="5" t="str">
        <f>+'PRECIOS UNITARIOS'!P257</f>
        <v/>
      </c>
      <c r="S257" s="5" t="str">
        <f>+'EV PRECIO REFERENCIA'!T257</f>
        <v>NO CUMPLE</v>
      </c>
      <c r="T257" s="6">
        <f>+IF(S257="NO OFERTADO",0,IF(S257="NO CUMPLE EV TECNICA",0,IF(S257="NO CUMPLE",0,IF(S257="CUMPLE",('PRECIOS UNITARIOS'!$BB257*500)/R257))))</f>
        <v>0</v>
      </c>
      <c r="U257" s="6" t="str">
        <f>+'EV PRECIO REFERENCIA'!U257</f>
        <v/>
      </c>
      <c r="V257" s="5" t="str">
        <f>+'EV PRECIO REFERENCIA'!W257</f>
        <v>NO CUMPLE</v>
      </c>
      <c r="W257" s="6">
        <f>+IF(V257="NO OFERTADO",0,IF(V257="NO CUMPLE EV TECNICA",0,IF(V257="NO CUMPLE",0,IF(V257="CUMPLE",('PRECIOS UNITARIOS'!$BB257*500)/U257))))</f>
        <v>0</v>
      </c>
      <c r="X257" s="6" t="str">
        <f>+'EV PRECIO REFERENCIA'!X257</f>
        <v/>
      </c>
      <c r="Y257" s="5" t="str">
        <f>+'EV PRECIO REFERENCIA'!Z257</f>
        <v>NO CUMPLE</v>
      </c>
      <c r="Z257" s="6">
        <f>+IF(Y257="NO OFERTADO",0,IF(Y257="NO CUMPLE EV TECNICA",0,IF(Y257="NO CUMPLE",0,IF(Y257="CUMPLE",('PRECIOS UNITARIOS'!$BB257*500)/X257))))</f>
        <v>0</v>
      </c>
      <c r="AA257" s="260" t="str">
        <f>+'PRECIOS UNITARIOS'!X257</f>
        <v/>
      </c>
      <c r="AB257" s="5" t="str">
        <f>+'EV PRECIO REFERENCIA'!AF257</f>
        <v>NO CUMPLE</v>
      </c>
      <c r="AC257" s="6">
        <f>+IF(AB257="NO OFERTADO",0,IF(AB257="NO CUMPLE EV TECNICA",0,IF(AB257="NO CUMPLE",0,IF(AB257="CUMPLE",('PRECIOS UNITARIOS'!$BB257*500)/AA257))))</f>
        <v>0</v>
      </c>
      <c r="AD257" s="5" t="str">
        <f>+'PRECIOS UNITARIOS'!Z257</f>
        <v/>
      </c>
      <c r="AE257" s="5" t="str">
        <f>+'EV PRECIO REFERENCIA'!AI257</f>
        <v>NO CUMPLE</v>
      </c>
      <c r="AF257" s="6">
        <f>+IF(AE257="NO OFERTADO",0,IF(AE257="NO CUMPLE EV TECNICA",0,IF(AE257="NO CUMPLE",0,IF(AE257="CUMPLE",('PRECIOS UNITARIOS'!$BB257*500)/AD257))))</f>
        <v>0</v>
      </c>
      <c r="AG257" s="5" t="str">
        <f>+'PRECIOS UNITARIOS'!AB257</f>
        <v/>
      </c>
      <c r="AH257" s="5" t="str">
        <f>+'EV PRECIO REFERENCIA'!AL257</f>
        <v>NO CUMPLE</v>
      </c>
      <c r="AI257" s="6">
        <f>+IF(AH257="NO OFERTADO",0,IF(AH257="NO CUMPLE EV TECNICA",0,IF(AH257="NO CUMPLE",0,IF(AH257="CUMPLE",('PRECIOS UNITARIOS'!$BB257*500)/AG257))))</f>
        <v>0</v>
      </c>
      <c r="AJ257" s="5" t="str">
        <f>+'PRECIOS UNITARIOS'!AD257</f>
        <v/>
      </c>
      <c r="AK257" s="5" t="str">
        <f>+'EV PRECIO REFERENCIA'!AO257</f>
        <v>NO CUMPLE</v>
      </c>
      <c r="AL257" s="6">
        <f>+IF(AK257="NO OFERTADO",0,IF(AK257="NO CUMPLE EV TECNICA",0,IF(AK257="NO CUMPLE",0,IF(AK257="CUMPLE",('PRECIOS UNITARIOS'!$BB257*500)/AJ257))))</f>
        <v>0</v>
      </c>
      <c r="AM257" s="5" t="str">
        <f>+'PRECIOS UNITARIOS'!AF257</f>
        <v/>
      </c>
      <c r="AN257" s="5" t="str">
        <f>+'EV PRECIO REFERENCIA'!AR257</f>
        <v>NO CUMPLE</v>
      </c>
      <c r="AO257" s="6">
        <f>+IF(AN257="NO OFERTADO",0,IF(AN257="NO CUMPLE EV TECNICA",0,IF(AN257="NO CUMPLE",0,IF(AN257="CUMPLE",('PRECIOS UNITARIOS'!$BB257*500)/AM257))))</f>
        <v>0</v>
      </c>
      <c r="AP257" s="5" t="str">
        <f>+'PRECIOS UNITARIOS'!AH257</f>
        <v/>
      </c>
      <c r="AQ257" s="5" t="str">
        <f>+'EV PRECIO REFERENCIA'!AU257</f>
        <v>NO CUMPLE</v>
      </c>
      <c r="AR257" s="6">
        <f>+IF(AQ257="NO OFERTADO",0,IF(AQ257="NO CUMPLE EV TECNICA",0,IF(AQ257="NO CUMPLE",0,IF(AQ257="CUMPLE",('PRECIOS UNITARIOS'!$BB257*500)/AP257))))</f>
        <v>0</v>
      </c>
      <c r="AS257" s="5" t="str">
        <f>+'PRECIOS UNITARIOS'!AJ257</f>
        <v/>
      </c>
      <c r="AT257" s="5" t="str">
        <f>+'EV PRECIO REFERENCIA'!AX257</f>
        <v>NO CUMPLE</v>
      </c>
      <c r="AU257" s="6">
        <f>+IF(AT257="NO OFERTADO",0,IF(AT257="NO CUMPLE EV TECNICA",0,IF(AT257="NO CUMPLE",0,IF(AT257="CUMPLE",('PRECIOS UNITARIOS'!$BB257*500)/AS257))))</f>
        <v>0</v>
      </c>
      <c r="AV257" s="5" t="str">
        <f>+'EV PRECIO REFERENCIA'!AY257</f>
        <v/>
      </c>
      <c r="AW257" s="5" t="str">
        <f>+'EV PRECIO REFERENCIA'!BA257</f>
        <v>NO CUMPLE</v>
      </c>
      <c r="AX257" s="6">
        <f>+IF(AW257="NO OFERTADO",0,IF(AW257="NO CUMPLE EV TECNICA",0,IF(AW257="NO CUMPLE",0,IF(AW257="CUMPLE",('PRECIOS UNITARIOS'!$BB257*500)/AV257))))</f>
        <v>0</v>
      </c>
      <c r="AY257" s="5" t="str">
        <f>+'EV PRECIO REFERENCIA'!BB257</f>
        <v/>
      </c>
      <c r="AZ257" s="5" t="str">
        <f>+'EV PRECIO REFERENCIA'!BD257</f>
        <v>NO CUMPLE</v>
      </c>
      <c r="BA257" s="6">
        <f>+IF(AZ257="NO OFERTADO",0,IF(AZ257="NO CUMPLE EV TECNICA",0,IF(AZ257="NO CUMPLE",0,IF(AZ257="CUMPLE",('PRECIOS UNITARIOS'!$BB257*500)/AY257))))</f>
        <v>0</v>
      </c>
      <c r="BB257" s="5" t="str">
        <f>+'PRECIOS UNITARIOS'!AP257</f>
        <v/>
      </c>
      <c r="BC257" s="5" t="str">
        <f>+'EV PRECIO REFERENCIA'!BG257</f>
        <v>NO CUMPLE</v>
      </c>
      <c r="BD257" s="6">
        <f>+IF(BC257="NO OFERTADO",0,IF(BC257="NO CUMPLE EV TECNICA",0,IF(BC257="NO CUMPLE",0,IF(BC257="CUMPLE",('PRECIOS UNITARIOS'!$BB257*500)/BB257))))</f>
        <v>0</v>
      </c>
      <c r="BE257" s="5" t="str">
        <f>+'PRECIOS UNITARIOS'!AR257</f>
        <v/>
      </c>
      <c r="BF257" s="5" t="str">
        <f>+'EV PRECIO REFERENCIA'!BJ257</f>
        <v>NO CUMPLE</v>
      </c>
      <c r="BG257" s="6">
        <f>+IF(BF257="NO OFERTADO",0,IF(BF257="NO CUMPLE EV TECNICA",0,IF(BF257="NO CUMPLE",0,IF(BF257="CUMPLE",('PRECIOS UNITARIOS'!$BB257*500)/BE257))))</f>
        <v>0</v>
      </c>
      <c r="BH257" s="5" t="str">
        <f>+'EV PRECIO REFERENCIA'!BK257</f>
        <v/>
      </c>
      <c r="BI257" s="5" t="str">
        <f>+'EV PRECIO REFERENCIA'!BM257</f>
        <v>NO CUMPLE</v>
      </c>
      <c r="BJ257" s="6">
        <f>+IF(BI257="NO OFERTADO",0,IF(BI257="NO CUMPLE EV TECNICA",0,IF(BI257="NO CUMPLE",0,IF(BI257="CUMPLE",('PRECIOS UNITARIOS'!$BB257*500)/BH257))))</f>
        <v>0</v>
      </c>
      <c r="BK257" s="5" t="str">
        <f>+'EV PRECIO REFERENCIA'!BQ257</f>
        <v/>
      </c>
      <c r="BL257" s="5" t="str">
        <f>+'EV PRECIO REFERENCIA'!BS257</f>
        <v>NO CUMPLE</v>
      </c>
      <c r="BM257" s="6">
        <f>+IF(BL257="NO OFERTADO",0,IF(BL257="NO CUMPLE EV TECNICA",0,IF(BL257="NO CUMPLE",0,IF(BL257="CUMPLE",('PRECIOS UNITARIOS'!$BB257*500)/BK257))))</f>
        <v>0</v>
      </c>
      <c r="BN257" s="5" t="str">
        <f>+'PRECIOS UNITARIOS'!AX257</f>
        <v/>
      </c>
      <c r="BO257" s="5" t="str">
        <f>+'EV PRECIO REFERENCIA'!BV257</f>
        <v>NO CUMPLE</v>
      </c>
      <c r="BP257" s="6">
        <f>+IF(BO257="NO OFERTADO",0,IF(BO257="NO CUMPLE EV TECNICA",0,IF(BO257="NO CUMPLE",0,IF(BO257="CUMPLE",('PRECIOS UNITARIOS'!$BB257*500)/BN257))))</f>
        <v>0</v>
      </c>
      <c r="BQ257" s="6">
        <f t="shared" si="27"/>
        <v>0</v>
      </c>
      <c r="BR257" s="6" t="s">
        <v>847</v>
      </c>
      <c r="BS257" s="6">
        <v>0</v>
      </c>
      <c r="BT257" s="6" t="s">
        <v>847</v>
      </c>
      <c r="BU257" s="6">
        <v>0</v>
      </c>
      <c r="BV257" s="6" t="s">
        <v>847</v>
      </c>
      <c r="BW257" s="154" t="s">
        <v>823</v>
      </c>
      <c r="BX257" s="3" t="s">
        <v>627</v>
      </c>
    </row>
    <row r="258" spans="1:76" ht="25.5" x14ac:dyDescent="0.2">
      <c r="A258" s="18">
        <f t="shared" si="26"/>
        <v>249</v>
      </c>
      <c r="B258" s="22" t="str">
        <f>VLOOKUP(A258,'PRECIOS UNITARIOS'!A258:B589,2,0)</f>
        <v>DM141</v>
      </c>
      <c r="C258" s="135" t="str">
        <f>VLOOKUP(A258,'PRECIOS UNITARIOS'!A258:C589,3,0)</f>
        <v>ASA EN SILICONA ROJA PARA REPARCION DE ESTRUCTURAS VASCULARES MINI</v>
      </c>
      <c r="D258" s="18">
        <f>VLOOKUP(A258,'PRECIOS UNITARIOS'!A258:D589,4,0)</f>
        <v>1</v>
      </c>
      <c r="E258" s="23" t="str">
        <f>VLOOKUP(A258,'PRECIOS UNITARIOS'!A258:E589,5,0)</f>
        <v>UN</v>
      </c>
      <c r="F258" s="23">
        <f>VLOOKUP(A258,'PRECIOS UNITARIOS'!A258:F589,6,0)</f>
        <v>39295.033792000002</v>
      </c>
      <c r="G258" s="23">
        <f>VLOOKUP(A258,'PRECIOS UNITARIOS'!A258:G589,7,0)</f>
        <v>5</v>
      </c>
      <c r="H258" s="23">
        <f t="shared" si="28"/>
        <v>196475.16896000001</v>
      </c>
      <c r="I258" s="5" t="str">
        <f>+'EV PRECIO REFERENCIA'!I258</f>
        <v/>
      </c>
      <c r="J258" s="5" t="str">
        <f>+'EV PRECIO REFERENCIA'!K258</f>
        <v>NO CUMPLE</v>
      </c>
      <c r="K258" s="6">
        <f>+IF(J258="NO OFERTADO",0,IF(J258="NO CUMPLE EV TECNICA",0,IF(J258="NO CUMPLE",0,IF(J258="CUMPLE",('PRECIOS UNITARIOS'!$BB258*500)/I258))))</f>
        <v>0</v>
      </c>
      <c r="L258" s="5" t="str">
        <f>+'EV PRECIO REFERENCIA'!L258</f>
        <v/>
      </c>
      <c r="M258" s="5" t="str">
        <f>+'EV PRECIO REFERENCIA'!N258</f>
        <v>NO CUMPLE</v>
      </c>
      <c r="N258" s="6">
        <f>+IF(M258="NO OFERTADO",0,IF(M258="NO CUMPLE EV TECNICA",0,IF(M258="NO CUMPLE",0,IF(M258="CUMPLE",('PRECIOS UNITARIOS'!$BB258*500)/L258))))</f>
        <v>0</v>
      </c>
      <c r="O258" s="5" t="str">
        <f>+'PRECIOS UNITARIOS'!N258</f>
        <v/>
      </c>
      <c r="P258" s="5" t="str">
        <f>+'EV PRECIO REFERENCIA'!Q258</f>
        <v>NO CUMPLE</v>
      </c>
      <c r="Q258" s="6">
        <f>+IF(P258="NO OFERTADO",0,IF(P258="NO CUMPLE EV TECNICA",0,IF(P258="NO CUMPLE",0,IF(P258="CUMPLE",('PRECIOS UNITARIOS'!$BB258*500)/O258))))</f>
        <v>0</v>
      </c>
      <c r="R258" s="5" t="str">
        <f>+'PRECIOS UNITARIOS'!P258</f>
        <v/>
      </c>
      <c r="S258" s="5" t="str">
        <f>+'EV PRECIO REFERENCIA'!T258</f>
        <v>NO CUMPLE</v>
      </c>
      <c r="T258" s="6">
        <f>+IF(S258="NO OFERTADO",0,IF(S258="NO CUMPLE EV TECNICA",0,IF(S258="NO CUMPLE",0,IF(S258="CUMPLE",('PRECIOS UNITARIOS'!$BB258*500)/R258))))</f>
        <v>0</v>
      </c>
      <c r="U258" s="6" t="str">
        <f>+'EV PRECIO REFERENCIA'!U258</f>
        <v/>
      </c>
      <c r="V258" s="5" t="str">
        <f>+'EV PRECIO REFERENCIA'!W258</f>
        <v>NO CUMPLE</v>
      </c>
      <c r="W258" s="6">
        <f>+IF(V258="NO OFERTADO",0,IF(V258="NO CUMPLE EV TECNICA",0,IF(V258="NO CUMPLE",0,IF(V258="CUMPLE",('PRECIOS UNITARIOS'!$BB258*500)/U258))))</f>
        <v>0</v>
      </c>
      <c r="X258" s="6" t="str">
        <f>+'EV PRECIO REFERENCIA'!X258</f>
        <v/>
      </c>
      <c r="Y258" s="5" t="str">
        <f>+'EV PRECIO REFERENCIA'!Z258</f>
        <v>NO CUMPLE</v>
      </c>
      <c r="Z258" s="6">
        <f>+IF(Y258="NO OFERTADO",0,IF(Y258="NO CUMPLE EV TECNICA",0,IF(Y258="NO CUMPLE",0,IF(Y258="CUMPLE",('PRECIOS UNITARIOS'!$BB258*500)/X258))))</f>
        <v>0</v>
      </c>
      <c r="AA258" s="260" t="str">
        <f>+'PRECIOS UNITARIOS'!X258</f>
        <v/>
      </c>
      <c r="AB258" s="5" t="str">
        <f>+'EV PRECIO REFERENCIA'!AF258</f>
        <v>NO CUMPLE</v>
      </c>
      <c r="AC258" s="6">
        <f>+IF(AB258="NO OFERTADO",0,IF(AB258="NO CUMPLE EV TECNICA",0,IF(AB258="NO CUMPLE",0,IF(AB258="CUMPLE",('PRECIOS UNITARIOS'!$BB258*500)/AA258))))</f>
        <v>0</v>
      </c>
      <c r="AD258" s="5" t="str">
        <f>+'PRECIOS UNITARIOS'!Z258</f>
        <v/>
      </c>
      <c r="AE258" s="5" t="str">
        <f>+'EV PRECIO REFERENCIA'!AI258</f>
        <v>NO CUMPLE</v>
      </c>
      <c r="AF258" s="6">
        <f>+IF(AE258="NO OFERTADO",0,IF(AE258="NO CUMPLE EV TECNICA",0,IF(AE258="NO CUMPLE",0,IF(AE258="CUMPLE",('PRECIOS UNITARIOS'!$BB258*500)/AD258))))</f>
        <v>0</v>
      </c>
      <c r="AG258" s="5" t="str">
        <f>+'PRECIOS UNITARIOS'!AB258</f>
        <v/>
      </c>
      <c r="AH258" s="5" t="str">
        <f>+'EV PRECIO REFERENCIA'!AL258</f>
        <v>NO CUMPLE</v>
      </c>
      <c r="AI258" s="6">
        <f>+IF(AH258="NO OFERTADO",0,IF(AH258="NO CUMPLE EV TECNICA",0,IF(AH258="NO CUMPLE",0,IF(AH258="CUMPLE",('PRECIOS UNITARIOS'!$BB258*500)/AG258))))</f>
        <v>0</v>
      </c>
      <c r="AJ258" s="5" t="str">
        <f>+'PRECIOS UNITARIOS'!AD258</f>
        <v/>
      </c>
      <c r="AK258" s="5" t="str">
        <f>+'EV PRECIO REFERENCIA'!AO258</f>
        <v>NO CUMPLE</v>
      </c>
      <c r="AL258" s="6">
        <f>+IF(AK258="NO OFERTADO",0,IF(AK258="NO CUMPLE EV TECNICA",0,IF(AK258="NO CUMPLE",0,IF(AK258="CUMPLE",('PRECIOS UNITARIOS'!$BB258*500)/AJ258))))</f>
        <v>0</v>
      </c>
      <c r="AM258" s="5" t="str">
        <f>+'PRECIOS UNITARIOS'!AF258</f>
        <v/>
      </c>
      <c r="AN258" s="5" t="str">
        <f>+'EV PRECIO REFERENCIA'!AR258</f>
        <v>NO CUMPLE</v>
      </c>
      <c r="AO258" s="6">
        <f>+IF(AN258="NO OFERTADO",0,IF(AN258="NO CUMPLE EV TECNICA",0,IF(AN258="NO CUMPLE",0,IF(AN258="CUMPLE",('PRECIOS UNITARIOS'!$BB258*500)/AM258))))</f>
        <v>0</v>
      </c>
      <c r="AP258" s="5" t="str">
        <f>+'PRECIOS UNITARIOS'!AH258</f>
        <v/>
      </c>
      <c r="AQ258" s="5" t="str">
        <f>+'EV PRECIO REFERENCIA'!AU258</f>
        <v>NO CUMPLE</v>
      </c>
      <c r="AR258" s="6">
        <f>+IF(AQ258="NO OFERTADO",0,IF(AQ258="NO CUMPLE EV TECNICA",0,IF(AQ258="NO CUMPLE",0,IF(AQ258="CUMPLE",('PRECIOS UNITARIOS'!$BB258*500)/AP258))))</f>
        <v>0</v>
      </c>
      <c r="AS258" s="5" t="str">
        <f>+'PRECIOS UNITARIOS'!AJ258</f>
        <v/>
      </c>
      <c r="AT258" s="5" t="str">
        <f>+'EV PRECIO REFERENCIA'!AX258</f>
        <v>NO CUMPLE</v>
      </c>
      <c r="AU258" s="6">
        <f>+IF(AT258="NO OFERTADO",0,IF(AT258="NO CUMPLE EV TECNICA",0,IF(AT258="NO CUMPLE",0,IF(AT258="CUMPLE",('PRECIOS UNITARIOS'!$BB258*500)/AS258))))</f>
        <v>0</v>
      </c>
      <c r="AV258" s="5" t="str">
        <f>+'EV PRECIO REFERENCIA'!AY258</f>
        <v/>
      </c>
      <c r="AW258" s="5" t="str">
        <f>+'EV PRECIO REFERENCIA'!BA258</f>
        <v>NO CUMPLE</v>
      </c>
      <c r="AX258" s="6">
        <f>+IF(AW258="NO OFERTADO",0,IF(AW258="NO CUMPLE EV TECNICA",0,IF(AW258="NO CUMPLE",0,IF(AW258="CUMPLE",('PRECIOS UNITARIOS'!$BB258*500)/AV258))))</f>
        <v>0</v>
      </c>
      <c r="AY258" s="5" t="str">
        <f>+'EV PRECIO REFERENCIA'!BB258</f>
        <v/>
      </c>
      <c r="AZ258" s="5" t="str">
        <f>+'EV PRECIO REFERENCIA'!BD258</f>
        <v>NO CUMPLE</v>
      </c>
      <c r="BA258" s="6">
        <f>+IF(AZ258="NO OFERTADO",0,IF(AZ258="NO CUMPLE EV TECNICA",0,IF(AZ258="NO CUMPLE",0,IF(AZ258="CUMPLE",('PRECIOS UNITARIOS'!$BB258*500)/AY258))))</f>
        <v>0</v>
      </c>
      <c r="BB258" s="5" t="str">
        <f>+'PRECIOS UNITARIOS'!AP258</f>
        <v/>
      </c>
      <c r="BC258" s="5" t="str">
        <f>+'EV PRECIO REFERENCIA'!BG258</f>
        <v>NO CUMPLE</v>
      </c>
      <c r="BD258" s="6">
        <f>+IF(BC258="NO OFERTADO",0,IF(BC258="NO CUMPLE EV TECNICA",0,IF(BC258="NO CUMPLE",0,IF(BC258="CUMPLE",('PRECIOS UNITARIOS'!$BB258*500)/BB258))))</f>
        <v>0</v>
      </c>
      <c r="BE258" s="5" t="str">
        <f>+'PRECIOS UNITARIOS'!AR258</f>
        <v/>
      </c>
      <c r="BF258" s="5" t="str">
        <f>+'EV PRECIO REFERENCIA'!BJ258</f>
        <v>NO CUMPLE</v>
      </c>
      <c r="BG258" s="6">
        <f>+IF(BF258="NO OFERTADO",0,IF(BF258="NO CUMPLE EV TECNICA",0,IF(BF258="NO CUMPLE",0,IF(BF258="CUMPLE",('PRECIOS UNITARIOS'!$BB258*500)/BE258))))</f>
        <v>0</v>
      </c>
      <c r="BH258" s="5" t="str">
        <f>+'EV PRECIO REFERENCIA'!BK258</f>
        <v/>
      </c>
      <c r="BI258" s="5" t="str">
        <f>+'EV PRECIO REFERENCIA'!BM258</f>
        <v>NO CUMPLE</v>
      </c>
      <c r="BJ258" s="6">
        <f>+IF(BI258="NO OFERTADO",0,IF(BI258="NO CUMPLE EV TECNICA",0,IF(BI258="NO CUMPLE",0,IF(BI258="CUMPLE",('PRECIOS UNITARIOS'!$BB258*500)/BH258))))</f>
        <v>0</v>
      </c>
      <c r="BK258" s="5" t="str">
        <f>+'EV PRECIO REFERENCIA'!BQ258</f>
        <v/>
      </c>
      <c r="BL258" s="5" t="str">
        <f>+'EV PRECIO REFERENCIA'!BS258</f>
        <v>NO CUMPLE</v>
      </c>
      <c r="BM258" s="6">
        <f>+IF(BL258="NO OFERTADO",0,IF(BL258="NO CUMPLE EV TECNICA",0,IF(BL258="NO CUMPLE",0,IF(BL258="CUMPLE",('PRECIOS UNITARIOS'!$BB258*500)/BK258))))</f>
        <v>0</v>
      </c>
      <c r="BN258" s="5" t="str">
        <f>+'PRECIOS UNITARIOS'!AX258</f>
        <v/>
      </c>
      <c r="BO258" s="5" t="str">
        <f>+'EV PRECIO REFERENCIA'!BV258</f>
        <v>NO CUMPLE</v>
      </c>
      <c r="BP258" s="6">
        <f>+IF(BO258="NO OFERTADO",0,IF(BO258="NO CUMPLE EV TECNICA",0,IF(BO258="NO CUMPLE",0,IF(BO258="CUMPLE",('PRECIOS UNITARIOS'!$BB258*500)/BN258))))</f>
        <v>0</v>
      </c>
      <c r="BQ258" s="6">
        <f t="shared" si="27"/>
        <v>0</v>
      </c>
      <c r="BR258" s="6" t="s">
        <v>847</v>
      </c>
      <c r="BS258" s="6">
        <v>0</v>
      </c>
      <c r="BT258" s="6" t="s">
        <v>847</v>
      </c>
      <c r="BU258" s="6">
        <v>0</v>
      </c>
      <c r="BV258" s="6" t="s">
        <v>847</v>
      </c>
      <c r="BW258" s="154" t="s">
        <v>823</v>
      </c>
      <c r="BX258" s="3" t="s">
        <v>628</v>
      </c>
    </row>
    <row r="259" spans="1:76" x14ac:dyDescent="0.2">
      <c r="A259" s="18">
        <f t="shared" si="26"/>
        <v>250</v>
      </c>
      <c r="B259" s="22" t="str">
        <f>VLOOKUP(A259,'PRECIOS UNITARIOS'!A259:B590,2,0)</f>
        <v>DM1469</v>
      </c>
      <c r="C259" s="135" t="str">
        <f>VLOOKUP(A259,'PRECIOS UNITARIOS'!A259:C590,3,0)</f>
        <v>AGUJA PARA ACUPUNTURA 0.25 X 40</v>
      </c>
      <c r="D259" s="18">
        <f>VLOOKUP(A259,'PRECIOS UNITARIOS'!A259:D590,4,0)</f>
        <v>1</v>
      </c>
      <c r="E259" s="23" t="str">
        <f>VLOOKUP(A259,'PRECIOS UNITARIOS'!A259:E590,5,0)</f>
        <v>UN</v>
      </c>
      <c r="F259" s="23">
        <f>VLOOKUP(A259,'PRECIOS UNITARIOS'!A259:F590,6,0)</f>
        <v>251.37560000000002</v>
      </c>
      <c r="G259" s="23">
        <f>VLOOKUP(A259,'PRECIOS UNITARIOS'!A259:G590,7,0)</f>
        <v>1333</v>
      </c>
      <c r="H259" s="23">
        <f t="shared" si="28"/>
        <v>335083.67480000004</v>
      </c>
      <c r="I259" s="5" t="str">
        <f>+'EV PRECIO REFERENCIA'!I259</f>
        <v/>
      </c>
      <c r="J259" s="5" t="str">
        <f>+'EV PRECIO REFERENCIA'!K259</f>
        <v>NO CUMPLE</v>
      </c>
      <c r="K259" s="6">
        <f>+IF(J259="NO OFERTADO",0,IF(J259="NO CUMPLE EV TECNICA",0,IF(J259="NO CUMPLE",0,IF(J259="CUMPLE",('PRECIOS UNITARIOS'!$BB259*500)/I259))))</f>
        <v>0</v>
      </c>
      <c r="L259" s="5" t="str">
        <f>+'EV PRECIO REFERENCIA'!L259</f>
        <v/>
      </c>
      <c r="M259" s="5" t="str">
        <f>+'EV PRECIO REFERENCIA'!N259</f>
        <v>NO CUMPLE</v>
      </c>
      <c r="N259" s="6">
        <f>+IF(M259="NO OFERTADO",0,IF(M259="NO CUMPLE EV TECNICA",0,IF(M259="NO CUMPLE",0,IF(M259="CUMPLE",('PRECIOS UNITARIOS'!$BB259*500)/L259))))</f>
        <v>0</v>
      </c>
      <c r="O259" s="5" t="str">
        <f>+'PRECIOS UNITARIOS'!N259</f>
        <v/>
      </c>
      <c r="P259" s="5" t="str">
        <f>+'EV PRECIO REFERENCIA'!Q259</f>
        <v>NO CUMPLE</v>
      </c>
      <c r="Q259" s="6">
        <f>+IF(P259="NO OFERTADO",0,IF(P259="NO CUMPLE EV TECNICA",0,IF(P259="NO CUMPLE",0,IF(P259="CUMPLE",('PRECIOS UNITARIOS'!$BB259*500)/O259))))</f>
        <v>0</v>
      </c>
      <c r="R259" s="5" t="str">
        <f>+'PRECIOS UNITARIOS'!P259</f>
        <v/>
      </c>
      <c r="S259" s="5" t="str">
        <f>+'EV PRECIO REFERENCIA'!T259</f>
        <v>NO CUMPLE</v>
      </c>
      <c r="T259" s="6">
        <f>+IF(S259="NO OFERTADO",0,IF(S259="NO CUMPLE EV TECNICA",0,IF(S259="NO CUMPLE",0,IF(S259="CUMPLE",('PRECIOS UNITARIOS'!$BB259*500)/R259))))</f>
        <v>0</v>
      </c>
      <c r="U259" s="6" t="str">
        <f>+'EV PRECIO REFERENCIA'!U259</f>
        <v/>
      </c>
      <c r="V259" s="5" t="str">
        <f>+'EV PRECIO REFERENCIA'!W259</f>
        <v>NO CUMPLE</v>
      </c>
      <c r="W259" s="6">
        <f>+IF(V259="NO OFERTADO",0,IF(V259="NO CUMPLE EV TECNICA",0,IF(V259="NO CUMPLE",0,IF(V259="CUMPLE",('PRECIOS UNITARIOS'!$BB259*500)/U259))))</f>
        <v>0</v>
      </c>
      <c r="X259" s="6" t="str">
        <f>+'EV PRECIO REFERENCIA'!X259</f>
        <v/>
      </c>
      <c r="Y259" s="5" t="str">
        <f>+'EV PRECIO REFERENCIA'!Z259</f>
        <v>NO CUMPLE</v>
      </c>
      <c r="Z259" s="6">
        <f>+IF(Y259="NO OFERTADO",0,IF(Y259="NO CUMPLE EV TECNICA",0,IF(Y259="NO CUMPLE",0,IF(Y259="CUMPLE",('PRECIOS UNITARIOS'!$BB259*500)/X259))))</f>
        <v>0</v>
      </c>
      <c r="AA259" s="260" t="str">
        <f>+'PRECIOS UNITARIOS'!X259</f>
        <v/>
      </c>
      <c r="AB259" s="5" t="str">
        <f>+'EV PRECIO REFERENCIA'!AF259</f>
        <v>NO CUMPLE</v>
      </c>
      <c r="AC259" s="6">
        <f>+IF(AB259="NO OFERTADO",0,IF(AB259="NO CUMPLE EV TECNICA",0,IF(AB259="NO CUMPLE",0,IF(AB259="CUMPLE",('PRECIOS UNITARIOS'!$BB259*500)/AA259))))</f>
        <v>0</v>
      </c>
      <c r="AD259" s="5" t="str">
        <f>+'PRECIOS UNITARIOS'!Z259</f>
        <v/>
      </c>
      <c r="AE259" s="5" t="str">
        <f>+'EV PRECIO REFERENCIA'!AI259</f>
        <v>NO CUMPLE</v>
      </c>
      <c r="AF259" s="6">
        <f>+IF(AE259="NO OFERTADO",0,IF(AE259="NO CUMPLE EV TECNICA",0,IF(AE259="NO CUMPLE",0,IF(AE259="CUMPLE",('PRECIOS UNITARIOS'!$BB259*500)/AD259))))</f>
        <v>0</v>
      </c>
      <c r="AG259" s="5" t="str">
        <f>+'PRECIOS UNITARIOS'!AB259</f>
        <v/>
      </c>
      <c r="AH259" s="5" t="str">
        <f>+'EV PRECIO REFERENCIA'!AL259</f>
        <v>NO CUMPLE</v>
      </c>
      <c r="AI259" s="6">
        <f>+IF(AH259="NO OFERTADO",0,IF(AH259="NO CUMPLE EV TECNICA",0,IF(AH259="NO CUMPLE",0,IF(AH259="CUMPLE",('PRECIOS UNITARIOS'!$BB259*500)/AG259))))</f>
        <v>0</v>
      </c>
      <c r="AJ259" s="5" t="str">
        <f>+'PRECIOS UNITARIOS'!AD259</f>
        <v/>
      </c>
      <c r="AK259" s="5" t="str">
        <f>+'EV PRECIO REFERENCIA'!AO259</f>
        <v>NO CUMPLE</v>
      </c>
      <c r="AL259" s="6">
        <f>+IF(AK259="NO OFERTADO",0,IF(AK259="NO CUMPLE EV TECNICA",0,IF(AK259="NO CUMPLE",0,IF(AK259="CUMPLE",('PRECIOS UNITARIOS'!$BB259*500)/AJ259))))</f>
        <v>0</v>
      </c>
      <c r="AM259" s="5" t="str">
        <f>+'PRECIOS UNITARIOS'!AF259</f>
        <v/>
      </c>
      <c r="AN259" s="5" t="str">
        <f>+'EV PRECIO REFERENCIA'!AR259</f>
        <v>NO CUMPLE</v>
      </c>
      <c r="AO259" s="6">
        <f>+IF(AN259="NO OFERTADO",0,IF(AN259="NO CUMPLE EV TECNICA",0,IF(AN259="NO CUMPLE",0,IF(AN259="CUMPLE",('PRECIOS UNITARIOS'!$BB259*500)/AM259))))</f>
        <v>0</v>
      </c>
      <c r="AP259" s="5" t="str">
        <f>+'PRECIOS UNITARIOS'!AH259</f>
        <v/>
      </c>
      <c r="AQ259" s="5" t="str">
        <f>+'EV PRECIO REFERENCIA'!AU259</f>
        <v>NO CUMPLE</v>
      </c>
      <c r="AR259" s="6">
        <f>+IF(AQ259="NO OFERTADO",0,IF(AQ259="NO CUMPLE EV TECNICA",0,IF(AQ259="NO CUMPLE",0,IF(AQ259="CUMPLE",('PRECIOS UNITARIOS'!$BB259*500)/AP259))))</f>
        <v>0</v>
      </c>
      <c r="AS259" s="5" t="str">
        <f>+'PRECIOS UNITARIOS'!AJ259</f>
        <v/>
      </c>
      <c r="AT259" s="5" t="str">
        <f>+'EV PRECIO REFERENCIA'!AX259</f>
        <v>NO CUMPLE</v>
      </c>
      <c r="AU259" s="6">
        <f>+IF(AT259="NO OFERTADO",0,IF(AT259="NO CUMPLE EV TECNICA",0,IF(AT259="NO CUMPLE",0,IF(AT259="CUMPLE",('PRECIOS UNITARIOS'!$BB259*500)/AS259))))</f>
        <v>0</v>
      </c>
      <c r="AV259" s="5" t="str">
        <f>+'EV PRECIO REFERENCIA'!AY259</f>
        <v/>
      </c>
      <c r="AW259" s="5" t="str">
        <f>+'EV PRECIO REFERENCIA'!BA259</f>
        <v>NO CUMPLE</v>
      </c>
      <c r="AX259" s="6">
        <f>+IF(AW259="NO OFERTADO",0,IF(AW259="NO CUMPLE EV TECNICA",0,IF(AW259="NO CUMPLE",0,IF(AW259="CUMPLE",('PRECIOS UNITARIOS'!$BB259*500)/AV259))))</f>
        <v>0</v>
      </c>
      <c r="AY259" s="5" t="str">
        <f>+'EV PRECIO REFERENCIA'!BB259</f>
        <v/>
      </c>
      <c r="AZ259" s="5" t="str">
        <f>+'EV PRECIO REFERENCIA'!BD259</f>
        <v>NO CUMPLE</v>
      </c>
      <c r="BA259" s="6">
        <f>+IF(AZ259="NO OFERTADO",0,IF(AZ259="NO CUMPLE EV TECNICA",0,IF(AZ259="NO CUMPLE",0,IF(AZ259="CUMPLE",('PRECIOS UNITARIOS'!$BB259*500)/AY259))))</f>
        <v>0</v>
      </c>
      <c r="BB259" s="5" t="str">
        <f>+'PRECIOS UNITARIOS'!AP259</f>
        <v/>
      </c>
      <c r="BC259" s="5" t="str">
        <f>+'EV PRECIO REFERENCIA'!BG259</f>
        <v>NO CUMPLE</v>
      </c>
      <c r="BD259" s="6">
        <f>+IF(BC259="NO OFERTADO",0,IF(BC259="NO CUMPLE EV TECNICA",0,IF(BC259="NO CUMPLE",0,IF(BC259="CUMPLE",('PRECIOS UNITARIOS'!$BB259*500)/BB259))))</f>
        <v>0</v>
      </c>
      <c r="BE259" s="5" t="str">
        <f>+'PRECIOS UNITARIOS'!AR259</f>
        <v/>
      </c>
      <c r="BF259" s="5" t="str">
        <f>+'EV PRECIO REFERENCIA'!BJ259</f>
        <v>NO CUMPLE</v>
      </c>
      <c r="BG259" s="6">
        <f>+IF(BF259="NO OFERTADO",0,IF(BF259="NO CUMPLE EV TECNICA",0,IF(BF259="NO CUMPLE",0,IF(BF259="CUMPLE",('PRECIOS UNITARIOS'!$BB259*500)/BE259))))</f>
        <v>0</v>
      </c>
      <c r="BH259" s="5" t="str">
        <f>+'EV PRECIO REFERENCIA'!BK259</f>
        <v/>
      </c>
      <c r="BI259" s="5" t="str">
        <f>+'EV PRECIO REFERENCIA'!BM259</f>
        <v>NO CUMPLE</v>
      </c>
      <c r="BJ259" s="6">
        <f>+IF(BI259="NO OFERTADO",0,IF(BI259="NO CUMPLE EV TECNICA",0,IF(BI259="NO CUMPLE",0,IF(BI259="CUMPLE",('PRECIOS UNITARIOS'!$BB259*500)/BH259))))</f>
        <v>0</v>
      </c>
      <c r="BK259" s="5" t="str">
        <f>+'EV PRECIO REFERENCIA'!BQ259</f>
        <v/>
      </c>
      <c r="BL259" s="5" t="str">
        <f>+'EV PRECIO REFERENCIA'!BS259</f>
        <v>NO CUMPLE</v>
      </c>
      <c r="BM259" s="6">
        <f>+IF(BL259="NO OFERTADO",0,IF(BL259="NO CUMPLE EV TECNICA",0,IF(BL259="NO CUMPLE",0,IF(BL259="CUMPLE",('PRECIOS UNITARIOS'!$BB259*500)/BK259))))</f>
        <v>0</v>
      </c>
      <c r="BN259" s="5" t="str">
        <f>+'PRECIOS UNITARIOS'!AX259</f>
        <v/>
      </c>
      <c r="BO259" s="5" t="str">
        <f>+'EV PRECIO REFERENCIA'!BV259</f>
        <v>NO CUMPLE</v>
      </c>
      <c r="BP259" s="6">
        <f>+IF(BO259="NO OFERTADO",0,IF(BO259="NO CUMPLE EV TECNICA",0,IF(BO259="NO CUMPLE",0,IF(BO259="CUMPLE",('PRECIOS UNITARIOS'!$BB259*500)/BN259))))</f>
        <v>0</v>
      </c>
      <c r="BQ259" s="6">
        <f t="shared" si="27"/>
        <v>0</v>
      </c>
      <c r="BR259" s="6" t="s">
        <v>847</v>
      </c>
      <c r="BS259" s="6">
        <v>0</v>
      </c>
      <c r="BT259" s="6" t="s">
        <v>847</v>
      </c>
      <c r="BU259" s="6">
        <v>0</v>
      </c>
      <c r="BV259" s="6" t="s">
        <v>847</v>
      </c>
      <c r="BW259" s="154" t="s">
        <v>823</v>
      </c>
      <c r="BX259" s="3" t="s">
        <v>629</v>
      </c>
    </row>
    <row r="260" spans="1:76" ht="25.5" x14ac:dyDescent="0.2">
      <c r="A260" s="18">
        <f t="shared" si="26"/>
        <v>251</v>
      </c>
      <c r="B260" s="22" t="str">
        <f>VLOOKUP(A260,'PRECIOS UNITARIOS'!A260:B591,2,0)</f>
        <v>DM1481</v>
      </c>
      <c r="C260" s="135" t="str">
        <f>VLOOKUP(A260,'PRECIOS UNITARIOS'!A260:C591,3,0)</f>
        <v>CONTENEDOR CORTOPUNZANTES 50 LT ROJO</v>
      </c>
      <c r="D260" s="18">
        <f>VLOOKUP(A260,'PRECIOS UNITARIOS'!A260:D591,4,0)</f>
        <v>1</v>
      </c>
      <c r="E260" s="23" t="str">
        <f>VLOOKUP(A260,'PRECIOS UNITARIOS'!A260:E591,5,0)</f>
        <v>UN</v>
      </c>
      <c r="F260" s="23">
        <f>VLOOKUP(A260,'PRECIOS UNITARIOS'!A260:F591,6,0)</f>
        <v>81068.631000000008</v>
      </c>
      <c r="G260" s="23">
        <f>VLOOKUP(A260,'PRECIOS UNITARIOS'!A260:G591,7,0)</f>
        <v>2</v>
      </c>
      <c r="H260" s="23">
        <f t="shared" si="28"/>
        <v>162137.26200000002</v>
      </c>
      <c r="I260" s="5" t="str">
        <f>+'EV PRECIO REFERENCIA'!I260</f>
        <v/>
      </c>
      <c r="J260" s="5" t="str">
        <f>+'EV PRECIO REFERENCIA'!K260</f>
        <v>NO CUMPLE</v>
      </c>
      <c r="K260" s="6">
        <f>+IF(J260="NO OFERTADO",0,IF(J260="NO CUMPLE EV TECNICA",0,IF(J260="NO CUMPLE",0,IF(J260="CUMPLE",('PRECIOS UNITARIOS'!$BB260*500)/I260))))</f>
        <v>0</v>
      </c>
      <c r="L260" s="5" t="str">
        <f>+'EV PRECIO REFERENCIA'!L260</f>
        <v/>
      </c>
      <c r="M260" s="5" t="str">
        <f>+'EV PRECIO REFERENCIA'!N260</f>
        <v>NO CUMPLE</v>
      </c>
      <c r="N260" s="6">
        <f>+IF(M260="NO OFERTADO",0,IF(M260="NO CUMPLE EV TECNICA",0,IF(M260="NO CUMPLE",0,IF(M260="CUMPLE",('PRECIOS UNITARIOS'!$BB260*500)/L260))))</f>
        <v>0</v>
      </c>
      <c r="O260" s="5" t="str">
        <f>+'PRECIOS UNITARIOS'!N260</f>
        <v/>
      </c>
      <c r="P260" s="5" t="str">
        <f>+'EV PRECIO REFERENCIA'!Q260</f>
        <v>NO CUMPLE</v>
      </c>
      <c r="Q260" s="6">
        <f>+IF(P260="NO OFERTADO",0,IF(P260="NO CUMPLE EV TECNICA",0,IF(P260="NO CUMPLE",0,IF(P260="CUMPLE",('PRECIOS UNITARIOS'!$BB260*500)/O260))))</f>
        <v>0</v>
      </c>
      <c r="R260" s="5" t="str">
        <f>+'PRECIOS UNITARIOS'!P260</f>
        <v/>
      </c>
      <c r="S260" s="5" t="str">
        <f>+'EV PRECIO REFERENCIA'!T260</f>
        <v>NO CUMPLE</v>
      </c>
      <c r="T260" s="6">
        <f>+IF(S260="NO OFERTADO",0,IF(S260="NO CUMPLE EV TECNICA",0,IF(S260="NO CUMPLE",0,IF(S260="CUMPLE",('PRECIOS UNITARIOS'!$BB260*500)/R260))))</f>
        <v>0</v>
      </c>
      <c r="U260" s="6" t="str">
        <f>+'EV PRECIO REFERENCIA'!U260</f>
        <v/>
      </c>
      <c r="V260" s="5" t="str">
        <f>+'EV PRECIO REFERENCIA'!W260</f>
        <v>NO CUMPLE</v>
      </c>
      <c r="W260" s="6">
        <f>+IF(V260="NO OFERTADO",0,IF(V260="NO CUMPLE EV TECNICA",0,IF(V260="NO CUMPLE",0,IF(V260="CUMPLE",('PRECIOS UNITARIOS'!$BB260*500)/U260))))</f>
        <v>0</v>
      </c>
      <c r="X260" s="6" t="str">
        <f>+'EV PRECIO REFERENCIA'!X260</f>
        <v/>
      </c>
      <c r="Y260" s="5" t="str">
        <f>+'EV PRECIO REFERENCIA'!Z260</f>
        <v>NO CUMPLE</v>
      </c>
      <c r="Z260" s="6">
        <f>+IF(Y260="NO OFERTADO",0,IF(Y260="NO CUMPLE EV TECNICA",0,IF(Y260="NO CUMPLE",0,IF(Y260="CUMPLE",('PRECIOS UNITARIOS'!$BB260*500)/X260))))</f>
        <v>0</v>
      </c>
      <c r="AA260" s="260" t="str">
        <f>+'PRECIOS UNITARIOS'!X260</f>
        <v/>
      </c>
      <c r="AB260" s="5" t="str">
        <f>+'EV PRECIO REFERENCIA'!AF260</f>
        <v>NO CUMPLE</v>
      </c>
      <c r="AC260" s="6">
        <f>+IF(AB260="NO OFERTADO",0,IF(AB260="NO CUMPLE EV TECNICA",0,IF(AB260="NO CUMPLE",0,IF(AB260="CUMPLE",('PRECIOS UNITARIOS'!$BB260*500)/AA260))))</f>
        <v>0</v>
      </c>
      <c r="AD260" s="5" t="str">
        <f>+'PRECIOS UNITARIOS'!Z260</f>
        <v/>
      </c>
      <c r="AE260" s="5" t="str">
        <f>+'EV PRECIO REFERENCIA'!AI260</f>
        <v>NO CUMPLE</v>
      </c>
      <c r="AF260" s="6">
        <f>+IF(AE260="NO OFERTADO",0,IF(AE260="NO CUMPLE EV TECNICA",0,IF(AE260="NO CUMPLE",0,IF(AE260="CUMPLE",('PRECIOS UNITARIOS'!$BB260*500)/AD260))))</f>
        <v>0</v>
      </c>
      <c r="AG260" s="5" t="str">
        <f>+'PRECIOS UNITARIOS'!AB260</f>
        <v/>
      </c>
      <c r="AH260" s="5" t="str">
        <f>+'EV PRECIO REFERENCIA'!AL260</f>
        <v>NO CUMPLE</v>
      </c>
      <c r="AI260" s="6">
        <f>+IF(AH260="NO OFERTADO",0,IF(AH260="NO CUMPLE EV TECNICA",0,IF(AH260="NO CUMPLE",0,IF(AH260="CUMPLE",('PRECIOS UNITARIOS'!$BB260*500)/AG260))))</f>
        <v>0</v>
      </c>
      <c r="AJ260" s="5" t="str">
        <f>+'PRECIOS UNITARIOS'!AD260</f>
        <v/>
      </c>
      <c r="AK260" s="5" t="str">
        <f>+'EV PRECIO REFERENCIA'!AO260</f>
        <v>NO CUMPLE</v>
      </c>
      <c r="AL260" s="6">
        <f>+IF(AK260="NO OFERTADO",0,IF(AK260="NO CUMPLE EV TECNICA",0,IF(AK260="NO CUMPLE",0,IF(AK260="CUMPLE",('PRECIOS UNITARIOS'!$BB260*500)/AJ260))))</f>
        <v>0</v>
      </c>
      <c r="AM260" s="5" t="str">
        <f>+'PRECIOS UNITARIOS'!AF260</f>
        <v/>
      </c>
      <c r="AN260" s="5" t="str">
        <f>+'EV PRECIO REFERENCIA'!AR260</f>
        <v>NO CUMPLE</v>
      </c>
      <c r="AO260" s="6">
        <f>+IF(AN260="NO OFERTADO",0,IF(AN260="NO CUMPLE EV TECNICA",0,IF(AN260="NO CUMPLE",0,IF(AN260="CUMPLE",('PRECIOS UNITARIOS'!$BB260*500)/AM260))))</f>
        <v>0</v>
      </c>
      <c r="AP260" s="5" t="str">
        <f>+'PRECIOS UNITARIOS'!AH260</f>
        <v/>
      </c>
      <c r="AQ260" s="5" t="str">
        <f>+'EV PRECIO REFERENCIA'!AU260</f>
        <v>NO CUMPLE</v>
      </c>
      <c r="AR260" s="6">
        <f>+IF(AQ260="NO OFERTADO",0,IF(AQ260="NO CUMPLE EV TECNICA",0,IF(AQ260="NO CUMPLE",0,IF(AQ260="CUMPLE",('PRECIOS UNITARIOS'!$BB260*500)/AP260))))</f>
        <v>0</v>
      </c>
      <c r="AS260" s="5" t="str">
        <f>+'PRECIOS UNITARIOS'!AJ260</f>
        <v/>
      </c>
      <c r="AT260" s="5" t="str">
        <f>+'EV PRECIO REFERENCIA'!AX260</f>
        <v>NO CUMPLE</v>
      </c>
      <c r="AU260" s="6">
        <f>+IF(AT260="NO OFERTADO",0,IF(AT260="NO CUMPLE EV TECNICA",0,IF(AT260="NO CUMPLE",0,IF(AT260="CUMPLE",('PRECIOS UNITARIOS'!$BB260*500)/AS260))))</f>
        <v>0</v>
      </c>
      <c r="AV260" s="5" t="str">
        <f>+'EV PRECIO REFERENCIA'!AY260</f>
        <v/>
      </c>
      <c r="AW260" s="5" t="str">
        <f>+'EV PRECIO REFERENCIA'!BA260</f>
        <v>NO CUMPLE</v>
      </c>
      <c r="AX260" s="6">
        <f>+IF(AW260="NO OFERTADO",0,IF(AW260="NO CUMPLE EV TECNICA",0,IF(AW260="NO CUMPLE",0,IF(AW260="CUMPLE",('PRECIOS UNITARIOS'!$BB260*500)/AV260))))</f>
        <v>0</v>
      </c>
      <c r="AY260" s="5" t="str">
        <f>+'EV PRECIO REFERENCIA'!BB260</f>
        <v/>
      </c>
      <c r="AZ260" s="5" t="str">
        <f>+'EV PRECIO REFERENCIA'!BD260</f>
        <v>NO CUMPLE</v>
      </c>
      <c r="BA260" s="6">
        <f>+IF(AZ260="NO OFERTADO",0,IF(AZ260="NO CUMPLE EV TECNICA",0,IF(AZ260="NO CUMPLE",0,IF(AZ260="CUMPLE",('PRECIOS UNITARIOS'!$BB260*500)/AY260))))</f>
        <v>0</v>
      </c>
      <c r="BB260" s="5" t="str">
        <f>+'PRECIOS UNITARIOS'!AP260</f>
        <v/>
      </c>
      <c r="BC260" s="5" t="str">
        <f>+'EV PRECIO REFERENCIA'!BG260</f>
        <v>NO CUMPLE</v>
      </c>
      <c r="BD260" s="6">
        <f>+IF(BC260="NO OFERTADO",0,IF(BC260="NO CUMPLE EV TECNICA",0,IF(BC260="NO CUMPLE",0,IF(BC260="CUMPLE",('PRECIOS UNITARIOS'!$BB260*500)/BB260))))</f>
        <v>0</v>
      </c>
      <c r="BE260" s="5" t="str">
        <f>+'PRECIOS UNITARIOS'!AR260</f>
        <v/>
      </c>
      <c r="BF260" s="5" t="str">
        <f>+'EV PRECIO REFERENCIA'!BJ260</f>
        <v>NO CUMPLE</v>
      </c>
      <c r="BG260" s="6">
        <f>+IF(BF260="NO OFERTADO",0,IF(BF260="NO CUMPLE EV TECNICA",0,IF(BF260="NO CUMPLE",0,IF(BF260="CUMPLE",('PRECIOS UNITARIOS'!$BB260*500)/BE260))))</f>
        <v>0</v>
      </c>
      <c r="BH260" s="5" t="str">
        <f>+'EV PRECIO REFERENCIA'!BK260</f>
        <v/>
      </c>
      <c r="BI260" s="5" t="str">
        <f>+'EV PRECIO REFERENCIA'!BM260</f>
        <v>NO CUMPLE</v>
      </c>
      <c r="BJ260" s="6">
        <f>+IF(BI260="NO OFERTADO",0,IF(BI260="NO CUMPLE EV TECNICA",0,IF(BI260="NO CUMPLE",0,IF(BI260="CUMPLE",('PRECIOS UNITARIOS'!$BB260*500)/BH260))))</f>
        <v>0</v>
      </c>
      <c r="BK260" s="5" t="str">
        <f>+'EV PRECIO REFERENCIA'!BQ260</f>
        <v/>
      </c>
      <c r="BL260" s="5" t="str">
        <f>+'EV PRECIO REFERENCIA'!BS260</f>
        <v>NO CUMPLE</v>
      </c>
      <c r="BM260" s="6">
        <f>+IF(BL260="NO OFERTADO",0,IF(BL260="NO CUMPLE EV TECNICA",0,IF(BL260="NO CUMPLE",0,IF(BL260="CUMPLE",('PRECIOS UNITARIOS'!$BB260*500)/BK260))))</f>
        <v>0</v>
      </c>
      <c r="BN260" s="5" t="str">
        <f>+'PRECIOS UNITARIOS'!AX260</f>
        <v/>
      </c>
      <c r="BO260" s="5" t="str">
        <f>+'EV PRECIO REFERENCIA'!BV260</f>
        <v>NO CUMPLE</v>
      </c>
      <c r="BP260" s="6">
        <f>+IF(BO260="NO OFERTADO",0,IF(BO260="NO CUMPLE EV TECNICA",0,IF(BO260="NO CUMPLE",0,IF(BO260="CUMPLE",('PRECIOS UNITARIOS'!$BB260*500)/BN260))))</f>
        <v>0</v>
      </c>
      <c r="BQ260" s="6">
        <f t="shared" si="27"/>
        <v>0</v>
      </c>
      <c r="BR260" s="6" t="s">
        <v>847</v>
      </c>
      <c r="BS260" s="6">
        <v>0</v>
      </c>
      <c r="BT260" s="6" t="s">
        <v>847</v>
      </c>
      <c r="BU260" s="6">
        <v>0</v>
      </c>
      <c r="BV260" s="6" t="s">
        <v>847</v>
      </c>
      <c r="BW260" s="154" t="s">
        <v>823</v>
      </c>
      <c r="BX260" s="3" t="s">
        <v>630</v>
      </c>
    </row>
    <row r="261" spans="1:76" ht="25.5" x14ac:dyDescent="0.2">
      <c r="A261" s="18">
        <f t="shared" si="26"/>
        <v>252</v>
      </c>
      <c r="B261" s="22" t="str">
        <f>VLOOKUP(A261,'PRECIOS UNITARIOS'!A261:B592,2,0)</f>
        <v>DM1813</v>
      </c>
      <c r="C261" s="135" t="str">
        <f>VLOOKUP(A261,'PRECIOS UNITARIOS'!A261:C592,3,0)</f>
        <v>CABLE PARA PINZA BIPOLAR PATA REDONDA</v>
      </c>
      <c r="D261" s="18">
        <f>VLOOKUP(A261,'PRECIOS UNITARIOS'!A261:D592,4,0)</f>
        <v>1</v>
      </c>
      <c r="E261" s="23" t="str">
        <f>VLOOKUP(A261,'PRECIOS UNITARIOS'!A261:E592,5,0)</f>
        <v>UN</v>
      </c>
      <c r="F261" s="23">
        <f>VLOOKUP(A261,'PRECIOS UNITARIOS'!A261:F592,6,0)</f>
        <v>268217.76520000002</v>
      </c>
      <c r="G261" s="23">
        <f>VLOOKUP(A261,'PRECIOS UNITARIOS'!A261:G592,7,0)</f>
        <v>1</v>
      </c>
      <c r="H261" s="23">
        <f t="shared" si="28"/>
        <v>268217.76520000002</v>
      </c>
      <c r="I261" s="5" t="str">
        <f>+'EV PRECIO REFERENCIA'!I261</f>
        <v/>
      </c>
      <c r="J261" s="5" t="str">
        <f>+'EV PRECIO REFERENCIA'!K261</f>
        <v>NO CUMPLE</v>
      </c>
      <c r="K261" s="6">
        <f>+IF(J261="NO OFERTADO",0,IF(J261="NO CUMPLE EV TECNICA",0,IF(J261="NO CUMPLE",0,IF(J261="CUMPLE",('PRECIOS UNITARIOS'!$BB261*500)/I261))))</f>
        <v>0</v>
      </c>
      <c r="L261" s="5" t="str">
        <f>+'EV PRECIO REFERENCIA'!L261</f>
        <v/>
      </c>
      <c r="M261" s="5" t="str">
        <f>+'EV PRECIO REFERENCIA'!N261</f>
        <v>NO CUMPLE</v>
      </c>
      <c r="N261" s="6">
        <f>+IF(M261="NO OFERTADO",0,IF(M261="NO CUMPLE EV TECNICA",0,IF(M261="NO CUMPLE",0,IF(M261="CUMPLE",('PRECIOS UNITARIOS'!$BB261*500)/L261))))</f>
        <v>0</v>
      </c>
      <c r="O261" s="5" t="str">
        <f>+'PRECIOS UNITARIOS'!N261</f>
        <v/>
      </c>
      <c r="P261" s="5" t="str">
        <f>+'EV PRECIO REFERENCIA'!Q261</f>
        <v>NO CUMPLE</v>
      </c>
      <c r="Q261" s="6">
        <f>+IF(P261="NO OFERTADO",0,IF(P261="NO CUMPLE EV TECNICA",0,IF(P261="NO CUMPLE",0,IF(P261="CUMPLE",('PRECIOS UNITARIOS'!$BB261*500)/O261))))</f>
        <v>0</v>
      </c>
      <c r="R261" s="5" t="str">
        <f>+'PRECIOS UNITARIOS'!P261</f>
        <v/>
      </c>
      <c r="S261" s="5" t="str">
        <f>+'EV PRECIO REFERENCIA'!T261</f>
        <v>NO CUMPLE</v>
      </c>
      <c r="T261" s="6">
        <f>+IF(S261="NO OFERTADO",0,IF(S261="NO CUMPLE EV TECNICA",0,IF(S261="NO CUMPLE",0,IF(S261="CUMPLE",('PRECIOS UNITARIOS'!$BB261*500)/R261))))</f>
        <v>0</v>
      </c>
      <c r="U261" s="6" t="str">
        <f>+'EV PRECIO REFERENCIA'!U261</f>
        <v/>
      </c>
      <c r="V261" s="5" t="str">
        <f>+'EV PRECIO REFERENCIA'!W261</f>
        <v>NO CUMPLE</v>
      </c>
      <c r="W261" s="6">
        <f>+IF(V261="NO OFERTADO",0,IF(V261="NO CUMPLE EV TECNICA",0,IF(V261="NO CUMPLE",0,IF(V261="CUMPLE",('PRECIOS UNITARIOS'!$BB261*500)/U261))))</f>
        <v>0</v>
      </c>
      <c r="X261" s="6" t="str">
        <f>+'EV PRECIO REFERENCIA'!X261</f>
        <v/>
      </c>
      <c r="Y261" s="5" t="str">
        <f>+'EV PRECIO REFERENCIA'!Z261</f>
        <v>NO CUMPLE</v>
      </c>
      <c r="Z261" s="6">
        <f>+IF(Y261="NO OFERTADO",0,IF(Y261="NO CUMPLE EV TECNICA",0,IF(Y261="NO CUMPLE",0,IF(Y261="CUMPLE",('PRECIOS UNITARIOS'!$BB261*500)/X261))))</f>
        <v>0</v>
      </c>
      <c r="AA261" s="260" t="str">
        <f>+'PRECIOS UNITARIOS'!X261</f>
        <v/>
      </c>
      <c r="AB261" s="5" t="str">
        <f>+'EV PRECIO REFERENCIA'!AF261</f>
        <v>NO CUMPLE</v>
      </c>
      <c r="AC261" s="6">
        <f>+IF(AB261="NO OFERTADO",0,IF(AB261="NO CUMPLE EV TECNICA",0,IF(AB261="NO CUMPLE",0,IF(AB261="CUMPLE",('PRECIOS UNITARIOS'!$BB261*500)/AA261))))</f>
        <v>0</v>
      </c>
      <c r="AD261" s="5" t="str">
        <f>+'PRECIOS UNITARIOS'!Z261</f>
        <v/>
      </c>
      <c r="AE261" s="5" t="str">
        <f>+'EV PRECIO REFERENCIA'!AI261</f>
        <v>NO CUMPLE</v>
      </c>
      <c r="AF261" s="6">
        <f>+IF(AE261="NO OFERTADO",0,IF(AE261="NO CUMPLE EV TECNICA",0,IF(AE261="NO CUMPLE",0,IF(AE261="CUMPLE",('PRECIOS UNITARIOS'!$BB261*500)/AD261))))</f>
        <v>0</v>
      </c>
      <c r="AG261" s="5" t="str">
        <f>+'PRECIOS UNITARIOS'!AB261</f>
        <v/>
      </c>
      <c r="AH261" s="5" t="str">
        <f>+'EV PRECIO REFERENCIA'!AL261</f>
        <v>NO CUMPLE</v>
      </c>
      <c r="AI261" s="6">
        <f>+IF(AH261="NO OFERTADO",0,IF(AH261="NO CUMPLE EV TECNICA",0,IF(AH261="NO CUMPLE",0,IF(AH261="CUMPLE",('PRECIOS UNITARIOS'!$BB261*500)/AG261))))</f>
        <v>0</v>
      </c>
      <c r="AJ261" s="5" t="str">
        <f>+'PRECIOS UNITARIOS'!AD261</f>
        <v/>
      </c>
      <c r="AK261" s="5" t="str">
        <f>+'EV PRECIO REFERENCIA'!AO261</f>
        <v>NO CUMPLE</v>
      </c>
      <c r="AL261" s="6">
        <f>+IF(AK261="NO OFERTADO",0,IF(AK261="NO CUMPLE EV TECNICA",0,IF(AK261="NO CUMPLE",0,IF(AK261="CUMPLE",('PRECIOS UNITARIOS'!$BB261*500)/AJ261))))</f>
        <v>0</v>
      </c>
      <c r="AM261" s="5" t="str">
        <f>+'PRECIOS UNITARIOS'!AF261</f>
        <v/>
      </c>
      <c r="AN261" s="5" t="str">
        <f>+'EV PRECIO REFERENCIA'!AR261</f>
        <v>NO CUMPLE</v>
      </c>
      <c r="AO261" s="6">
        <f>+IF(AN261="NO OFERTADO",0,IF(AN261="NO CUMPLE EV TECNICA",0,IF(AN261="NO CUMPLE",0,IF(AN261="CUMPLE",('PRECIOS UNITARIOS'!$BB261*500)/AM261))))</f>
        <v>0</v>
      </c>
      <c r="AP261" s="5" t="str">
        <f>+'PRECIOS UNITARIOS'!AH261</f>
        <v/>
      </c>
      <c r="AQ261" s="5" t="str">
        <f>+'EV PRECIO REFERENCIA'!AU261</f>
        <v>NO CUMPLE</v>
      </c>
      <c r="AR261" s="6">
        <f>+IF(AQ261="NO OFERTADO",0,IF(AQ261="NO CUMPLE EV TECNICA",0,IF(AQ261="NO CUMPLE",0,IF(AQ261="CUMPLE",('PRECIOS UNITARIOS'!$BB261*500)/AP261))))</f>
        <v>0</v>
      </c>
      <c r="AS261" s="5" t="str">
        <f>+'PRECIOS UNITARIOS'!AJ261</f>
        <v/>
      </c>
      <c r="AT261" s="5" t="str">
        <f>+'EV PRECIO REFERENCIA'!AX261</f>
        <v>NO CUMPLE</v>
      </c>
      <c r="AU261" s="6">
        <f>+IF(AT261="NO OFERTADO",0,IF(AT261="NO CUMPLE EV TECNICA",0,IF(AT261="NO CUMPLE",0,IF(AT261="CUMPLE",('PRECIOS UNITARIOS'!$BB261*500)/AS261))))</f>
        <v>0</v>
      </c>
      <c r="AV261" s="5" t="str">
        <f>+'EV PRECIO REFERENCIA'!AY261</f>
        <v/>
      </c>
      <c r="AW261" s="5" t="str">
        <f>+'EV PRECIO REFERENCIA'!BA261</f>
        <v>NO CUMPLE</v>
      </c>
      <c r="AX261" s="6">
        <f>+IF(AW261="NO OFERTADO",0,IF(AW261="NO CUMPLE EV TECNICA",0,IF(AW261="NO CUMPLE",0,IF(AW261="CUMPLE",('PRECIOS UNITARIOS'!$BB261*500)/AV261))))</f>
        <v>0</v>
      </c>
      <c r="AY261" s="5" t="str">
        <f>+'EV PRECIO REFERENCIA'!BB261</f>
        <v/>
      </c>
      <c r="AZ261" s="5" t="str">
        <f>+'EV PRECIO REFERENCIA'!BD261</f>
        <v>NO CUMPLE</v>
      </c>
      <c r="BA261" s="6">
        <f>+IF(AZ261="NO OFERTADO",0,IF(AZ261="NO CUMPLE EV TECNICA",0,IF(AZ261="NO CUMPLE",0,IF(AZ261="CUMPLE",('PRECIOS UNITARIOS'!$BB261*500)/AY261))))</f>
        <v>0</v>
      </c>
      <c r="BB261" s="5" t="str">
        <f>+'PRECIOS UNITARIOS'!AP261</f>
        <v/>
      </c>
      <c r="BC261" s="5" t="str">
        <f>+'EV PRECIO REFERENCIA'!BG261</f>
        <v>NO CUMPLE</v>
      </c>
      <c r="BD261" s="6">
        <f>+IF(BC261="NO OFERTADO",0,IF(BC261="NO CUMPLE EV TECNICA",0,IF(BC261="NO CUMPLE",0,IF(BC261="CUMPLE",('PRECIOS UNITARIOS'!$BB261*500)/BB261))))</f>
        <v>0</v>
      </c>
      <c r="BE261" s="5" t="str">
        <f>+'PRECIOS UNITARIOS'!AR261</f>
        <v/>
      </c>
      <c r="BF261" s="5" t="str">
        <f>+'EV PRECIO REFERENCIA'!BJ261</f>
        <v>NO CUMPLE</v>
      </c>
      <c r="BG261" s="6">
        <f>+IF(BF261="NO OFERTADO",0,IF(BF261="NO CUMPLE EV TECNICA",0,IF(BF261="NO CUMPLE",0,IF(BF261="CUMPLE",('PRECIOS UNITARIOS'!$BB261*500)/BE261))))</f>
        <v>0</v>
      </c>
      <c r="BH261" s="5" t="str">
        <f>+'EV PRECIO REFERENCIA'!BK261</f>
        <v/>
      </c>
      <c r="BI261" s="5" t="str">
        <f>+'EV PRECIO REFERENCIA'!BM261</f>
        <v>NO CUMPLE</v>
      </c>
      <c r="BJ261" s="6">
        <f>+IF(BI261="NO OFERTADO",0,IF(BI261="NO CUMPLE EV TECNICA",0,IF(BI261="NO CUMPLE",0,IF(BI261="CUMPLE",('PRECIOS UNITARIOS'!$BB261*500)/BH261))))</f>
        <v>0</v>
      </c>
      <c r="BK261" s="5">
        <f>+'EV PRECIO REFERENCIA'!BQ261</f>
        <v>152320</v>
      </c>
      <c r="BL261" s="5" t="str">
        <f>+'EV PRECIO REFERENCIA'!BS261</f>
        <v>CUMPLE</v>
      </c>
      <c r="BM261" s="6">
        <f>+IF(BL261="NO OFERTADO",0,IF(BL261="NO CUMPLE EV TECNICA",0,IF(BL261="NO CUMPLE",0,IF(BL261="CUMPLE",('PRECIOS UNITARIOS'!$BB261*500)/BK261))))</f>
        <v>500</v>
      </c>
      <c r="BN261" s="5" t="str">
        <f>+'PRECIOS UNITARIOS'!AX261</f>
        <v/>
      </c>
      <c r="BO261" s="5" t="str">
        <f>+'EV PRECIO REFERENCIA'!BV261</f>
        <v>NO CUMPLE</v>
      </c>
      <c r="BP261" s="6">
        <f>+IF(BO261="NO OFERTADO",0,IF(BO261="NO CUMPLE EV TECNICA",0,IF(BO261="NO CUMPLE",0,IF(BO261="CUMPLE",('PRECIOS UNITARIOS'!$BB261*500)/BN261))))</f>
        <v>0</v>
      </c>
      <c r="BQ261" s="6">
        <f t="shared" si="27"/>
        <v>500</v>
      </c>
      <c r="BR261" s="6" t="s">
        <v>728</v>
      </c>
      <c r="BS261" s="6"/>
      <c r="BT261" s="6" t="s">
        <v>847</v>
      </c>
      <c r="BU261" s="6"/>
      <c r="BV261" s="6" t="s">
        <v>847</v>
      </c>
      <c r="BW261" s="154" t="str">
        <f>+BR261</f>
        <v>HOSPITECNICA S.A.S.</v>
      </c>
      <c r="BX261" s="3" t="e">
        <v>#N/A</v>
      </c>
    </row>
    <row r="262" spans="1:76" ht="51" x14ac:dyDescent="0.2">
      <c r="A262" s="18">
        <f t="shared" si="26"/>
        <v>253</v>
      </c>
      <c r="B262" s="22" t="str">
        <f>VLOOKUP(A262,'PRECIOS UNITARIOS'!A262:B593,2,0)</f>
        <v>DM1840</v>
      </c>
      <c r="C262" s="135" t="str">
        <f>VLOOKUP(A262,'PRECIOS UNITARIOS'!A262:C593,3,0)</f>
        <v>CIRCUITO DESECHABLE PARA VENTILADOR DE ALTA FRECUENCIA SLE 5000 RT268COMPATIBLE CON SLE 5000</v>
      </c>
      <c r="D262" s="18">
        <f>VLOOKUP(A262,'PRECIOS UNITARIOS'!A262:D593,4,0)</f>
        <v>1</v>
      </c>
      <c r="E262" s="23" t="str">
        <f>VLOOKUP(A262,'PRECIOS UNITARIOS'!A262:E593,5,0)</f>
        <v>UN</v>
      </c>
      <c r="F262" s="23">
        <f>VLOOKUP(A262,'PRECIOS UNITARIOS'!A262:F593,6,0)</f>
        <v>265329.53999999998</v>
      </c>
      <c r="G262" s="23">
        <f>VLOOKUP(A262,'PRECIOS UNITARIOS'!A262:G593,7,0)</f>
        <v>2</v>
      </c>
      <c r="H262" s="23">
        <f t="shared" si="28"/>
        <v>530659.07999999996</v>
      </c>
      <c r="I262" s="5" t="str">
        <f>+'EV PRECIO REFERENCIA'!I262</f>
        <v/>
      </c>
      <c r="J262" s="5" t="str">
        <f>+'EV PRECIO REFERENCIA'!K262</f>
        <v>NO CUMPLE</v>
      </c>
      <c r="K262" s="6">
        <f>+IF(J262="NO OFERTADO",0,IF(J262="NO CUMPLE EV TECNICA",0,IF(J262="NO CUMPLE",0,IF(J262="CUMPLE",('PRECIOS UNITARIOS'!$BB262*500)/I262))))</f>
        <v>0</v>
      </c>
      <c r="L262" s="5" t="str">
        <f>+'EV PRECIO REFERENCIA'!L262</f>
        <v/>
      </c>
      <c r="M262" s="5" t="str">
        <f>+'EV PRECIO REFERENCIA'!N262</f>
        <v>NO CUMPLE</v>
      </c>
      <c r="N262" s="6">
        <f>+IF(M262="NO OFERTADO",0,IF(M262="NO CUMPLE EV TECNICA",0,IF(M262="NO CUMPLE",0,IF(M262="CUMPLE",('PRECIOS UNITARIOS'!$BB262*500)/L262))))</f>
        <v>0</v>
      </c>
      <c r="O262" s="5">
        <f>+'PRECIOS UNITARIOS'!N262</f>
        <v>265330</v>
      </c>
      <c r="P262" s="5" t="str">
        <f>+'EV PRECIO REFERENCIA'!Q262</f>
        <v>CUMPLE</v>
      </c>
      <c r="Q262" s="6">
        <f>+IF(P262="NO OFERTADO",0,IF(P262="NO CUMPLE EV TECNICA",0,IF(P262="NO CUMPLE",0,IF(P262="CUMPLE",('PRECIOS UNITARIOS'!$BB262*500)/O262))))</f>
        <v>489.17762785964646</v>
      </c>
      <c r="R262" s="5" t="str">
        <f>+'PRECIOS UNITARIOS'!P262</f>
        <v/>
      </c>
      <c r="S262" s="5" t="str">
        <f>+'EV PRECIO REFERENCIA'!T262</f>
        <v>NO CUMPLE</v>
      </c>
      <c r="T262" s="6">
        <f>+IF(S262="NO OFERTADO",0,IF(S262="NO CUMPLE EV TECNICA",0,IF(S262="NO CUMPLE",0,IF(S262="CUMPLE",('PRECIOS UNITARIOS'!$BB262*500)/R262))))</f>
        <v>0</v>
      </c>
      <c r="U262" s="6" t="str">
        <f>+'EV PRECIO REFERENCIA'!U262</f>
        <v/>
      </c>
      <c r="V262" s="5" t="str">
        <f>+'EV PRECIO REFERENCIA'!W262</f>
        <v>NO CUMPLE</v>
      </c>
      <c r="W262" s="6">
        <f>+IF(V262="NO OFERTADO",0,IF(V262="NO CUMPLE EV TECNICA",0,IF(V262="NO CUMPLE",0,IF(V262="CUMPLE",('PRECIOS UNITARIOS'!$BB262*500)/U262))))</f>
        <v>0</v>
      </c>
      <c r="X262" s="6" t="str">
        <f>+'EV PRECIO REFERENCIA'!X262</f>
        <v/>
      </c>
      <c r="Y262" s="5" t="str">
        <f>+'EV PRECIO REFERENCIA'!Z262</f>
        <v>NO CUMPLE</v>
      </c>
      <c r="Z262" s="6">
        <f>+IF(Y262="NO OFERTADO",0,IF(Y262="NO CUMPLE EV TECNICA",0,IF(Y262="NO CUMPLE",0,IF(Y262="CUMPLE",('PRECIOS UNITARIOS'!$BB262*500)/X262))))</f>
        <v>0</v>
      </c>
      <c r="AA262" s="260" t="str">
        <f>+'PRECIOS UNITARIOS'!X262</f>
        <v/>
      </c>
      <c r="AB262" s="5" t="str">
        <f>+'EV PRECIO REFERENCIA'!AF262</f>
        <v>NO CUMPLE</v>
      </c>
      <c r="AC262" s="6">
        <f>+IF(AB262="NO OFERTADO",0,IF(AB262="NO CUMPLE EV TECNICA",0,IF(AB262="NO CUMPLE",0,IF(AB262="CUMPLE",('PRECIOS UNITARIOS'!$BB262*500)/AA262))))</f>
        <v>0</v>
      </c>
      <c r="AD262" s="5" t="str">
        <f>+'PRECIOS UNITARIOS'!Z262</f>
        <v/>
      </c>
      <c r="AE262" s="5" t="str">
        <f>+'EV PRECIO REFERENCIA'!AI262</f>
        <v>NO CUMPLE</v>
      </c>
      <c r="AF262" s="6">
        <f>+IF(AE262="NO OFERTADO",0,IF(AE262="NO CUMPLE EV TECNICA",0,IF(AE262="NO CUMPLE",0,IF(AE262="CUMPLE",('PRECIOS UNITARIOS'!$BB262*500)/AD262))))</f>
        <v>0</v>
      </c>
      <c r="AG262" s="5" t="str">
        <f>+'PRECIOS UNITARIOS'!AB262</f>
        <v/>
      </c>
      <c r="AH262" s="5" t="str">
        <f>+'EV PRECIO REFERENCIA'!AL262</f>
        <v>NO CUMPLE</v>
      </c>
      <c r="AI262" s="6">
        <f>+IF(AH262="NO OFERTADO",0,IF(AH262="NO CUMPLE EV TECNICA",0,IF(AH262="NO CUMPLE",0,IF(AH262="CUMPLE",('PRECIOS UNITARIOS'!$BB262*500)/AG262))))</f>
        <v>0</v>
      </c>
      <c r="AJ262" s="5" t="str">
        <f>+'PRECIOS UNITARIOS'!AD262</f>
        <v/>
      </c>
      <c r="AK262" s="5" t="str">
        <f>+'EV PRECIO REFERENCIA'!AO262</f>
        <v>NO CUMPLE</v>
      </c>
      <c r="AL262" s="6">
        <f>+IF(AK262="NO OFERTADO",0,IF(AK262="NO CUMPLE EV TECNICA",0,IF(AK262="NO CUMPLE",0,IF(AK262="CUMPLE",('PRECIOS UNITARIOS'!$BB262*500)/AJ262))))</f>
        <v>0</v>
      </c>
      <c r="AM262" s="5" t="str">
        <f>+'PRECIOS UNITARIOS'!AF262</f>
        <v/>
      </c>
      <c r="AN262" s="5" t="str">
        <f>+'EV PRECIO REFERENCIA'!AR262</f>
        <v>NO CUMPLE</v>
      </c>
      <c r="AO262" s="6">
        <f>+IF(AN262="NO OFERTADO",0,IF(AN262="NO CUMPLE EV TECNICA",0,IF(AN262="NO CUMPLE",0,IF(AN262="CUMPLE",('PRECIOS UNITARIOS'!$BB262*500)/AM262))))</f>
        <v>0</v>
      </c>
      <c r="AP262" s="5" t="str">
        <f>+'PRECIOS UNITARIOS'!AH262</f>
        <v/>
      </c>
      <c r="AQ262" s="5" t="str">
        <f>+'EV PRECIO REFERENCIA'!AU262</f>
        <v>NO CUMPLE</v>
      </c>
      <c r="AR262" s="6">
        <f>+IF(AQ262="NO OFERTADO",0,IF(AQ262="NO CUMPLE EV TECNICA",0,IF(AQ262="NO CUMPLE",0,IF(AQ262="CUMPLE",('PRECIOS UNITARIOS'!$BB262*500)/AP262))))</f>
        <v>0</v>
      </c>
      <c r="AS262" s="5" t="str">
        <f>+'PRECIOS UNITARIOS'!AJ262</f>
        <v/>
      </c>
      <c r="AT262" s="5" t="str">
        <f>+'EV PRECIO REFERENCIA'!AX262</f>
        <v>NO CUMPLE</v>
      </c>
      <c r="AU262" s="6">
        <f>+IF(AT262="NO OFERTADO",0,IF(AT262="NO CUMPLE EV TECNICA",0,IF(AT262="NO CUMPLE",0,IF(AT262="CUMPLE",('PRECIOS UNITARIOS'!$BB262*500)/AS262))))</f>
        <v>0</v>
      </c>
      <c r="AV262" s="5" t="str">
        <f>+'EV PRECIO REFERENCIA'!AY262</f>
        <v/>
      </c>
      <c r="AW262" s="5" t="str">
        <f>+'EV PRECIO REFERENCIA'!BA262</f>
        <v>NO CUMPLE</v>
      </c>
      <c r="AX262" s="6">
        <f>+IF(AW262="NO OFERTADO",0,IF(AW262="NO CUMPLE EV TECNICA",0,IF(AW262="NO CUMPLE",0,IF(AW262="CUMPLE",('PRECIOS UNITARIOS'!$BB262*500)/AV262))))</f>
        <v>0</v>
      </c>
      <c r="AY262" s="5" t="str">
        <f>+'EV PRECIO REFERENCIA'!BB262</f>
        <v/>
      </c>
      <c r="AZ262" s="5" t="str">
        <f>+'EV PRECIO REFERENCIA'!BD262</f>
        <v>NO CUMPLE</v>
      </c>
      <c r="BA262" s="6">
        <f>+IF(AZ262="NO OFERTADO",0,IF(AZ262="NO CUMPLE EV TECNICA",0,IF(AZ262="NO CUMPLE",0,IF(AZ262="CUMPLE",('PRECIOS UNITARIOS'!$BB262*500)/AY262))))</f>
        <v>0</v>
      </c>
      <c r="BB262" s="5">
        <f>+'PRECIOS UNITARIOS'!AP262</f>
        <v>259587</v>
      </c>
      <c r="BC262" s="5" t="str">
        <f>+'EV PRECIO REFERENCIA'!BG262</f>
        <v>CUMPLE</v>
      </c>
      <c r="BD262" s="6">
        <f>+IF(BC262="NO OFERTADO",0,IF(BC262="NO CUMPLE EV TECNICA",0,IF(BC262="NO CUMPLE",0,IF(BC262="CUMPLE",('PRECIOS UNITARIOS'!$BB262*500)/BB262))))</f>
        <v>500</v>
      </c>
      <c r="BE262" s="5" t="str">
        <f>+'PRECIOS UNITARIOS'!AR262</f>
        <v/>
      </c>
      <c r="BF262" s="5" t="str">
        <f>+'EV PRECIO REFERENCIA'!BJ262</f>
        <v>NO CUMPLE</v>
      </c>
      <c r="BG262" s="6">
        <f>+IF(BF262="NO OFERTADO",0,IF(BF262="NO CUMPLE EV TECNICA",0,IF(BF262="NO CUMPLE",0,IF(BF262="CUMPLE",('PRECIOS UNITARIOS'!$BB262*500)/BE262))))</f>
        <v>0</v>
      </c>
      <c r="BH262" s="5" t="str">
        <f>+'EV PRECIO REFERENCIA'!BK262</f>
        <v/>
      </c>
      <c r="BI262" s="5" t="str">
        <f>+'EV PRECIO REFERENCIA'!BM262</f>
        <v>NO CUMPLE</v>
      </c>
      <c r="BJ262" s="6">
        <f>+IF(BI262="NO OFERTADO",0,IF(BI262="NO CUMPLE EV TECNICA",0,IF(BI262="NO CUMPLE",0,IF(BI262="CUMPLE",('PRECIOS UNITARIOS'!$BB262*500)/BH262))))</f>
        <v>0</v>
      </c>
      <c r="BK262" s="5" t="str">
        <f>+'EV PRECIO REFERENCIA'!BQ262</f>
        <v/>
      </c>
      <c r="BL262" s="5" t="str">
        <f>+'EV PRECIO REFERENCIA'!BS262</f>
        <v>NO CUMPLE</v>
      </c>
      <c r="BM262" s="6">
        <f>+IF(BL262="NO OFERTADO",0,IF(BL262="NO CUMPLE EV TECNICA",0,IF(BL262="NO CUMPLE",0,IF(BL262="CUMPLE",('PRECIOS UNITARIOS'!$BB262*500)/BK262))))</f>
        <v>0</v>
      </c>
      <c r="BN262" s="5" t="str">
        <f>+'PRECIOS UNITARIOS'!AX262</f>
        <v/>
      </c>
      <c r="BO262" s="5" t="str">
        <f>+'EV PRECIO REFERENCIA'!BV262</f>
        <v>NO CUMPLE</v>
      </c>
      <c r="BP262" s="6">
        <f>+IF(BO262="NO OFERTADO",0,IF(BO262="NO CUMPLE EV TECNICA",0,IF(BO262="NO CUMPLE",0,IF(BO262="CUMPLE",('PRECIOS UNITARIOS'!$BB262*500)/BN262))))</f>
        <v>0</v>
      </c>
      <c r="BQ262" s="6">
        <f t="shared" si="27"/>
        <v>500</v>
      </c>
      <c r="BR262" s="6" t="s">
        <v>727</v>
      </c>
      <c r="BS262" s="6">
        <f>MAX($K262,$N262,$Q262,$T262,$AF262,$AI262,$AL262,$AO262,$AU262,$BG262,$BP262,$AC262,$Z262,$W262,$BA262,$BM262,)</f>
        <v>489.17762785964646</v>
      </c>
      <c r="BT262" s="6" t="s">
        <v>1018</v>
      </c>
      <c r="BU262" s="6">
        <f>MAX($K262,$N262,$T262,$AF262,$AI262,$AL262,$AO262,$AU262,$BG262,$BP262,$AC262,$Z262,$W262,$BA262,$BM262,)</f>
        <v>0</v>
      </c>
      <c r="BV262" s="6" t="s">
        <v>1023</v>
      </c>
      <c r="BW262" s="154" t="s">
        <v>727</v>
      </c>
      <c r="BX262" s="3" t="e">
        <v>#N/A</v>
      </c>
    </row>
    <row r="263" spans="1:76" ht="38.25" x14ac:dyDescent="0.2">
      <c r="A263" s="18">
        <f t="shared" si="26"/>
        <v>254</v>
      </c>
      <c r="B263" s="22" t="str">
        <f>VLOOKUP(A263,'PRECIOS UNITARIOS'!A263:B594,2,0)</f>
        <v>DM2092</v>
      </c>
      <c r="C263" s="135" t="str">
        <f>VLOOKUP(A263,'PRECIOS UNITARIOS'!A263:C594,3,0)</f>
        <v>BRAZALETE IDENTIFICACION PARA PACIENTE NEONATO - NIÑA EN MATERIAL HIPOALERGENICO (PAPEL)</v>
      </c>
      <c r="D263" s="18">
        <f>VLOOKUP(A263,'PRECIOS UNITARIOS'!A263:D594,4,0)</f>
        <v>1</v>
      </c>
      <c r="E263" s="23" t="str">
        <f>VLOOKUP(A263,'PRECIOS UNITARIOS'!A263:E594,5,0)</f>
        <v>UN</v>
      </c>
      <c r="F263" s="23">
        <f>VLOOKUP(A263,'PRECIOS UNITARIOS'!A263:F594,6,0)</f>
        <v>367.55760000000004</v>
      </c>
      <c r="G263" s="23">
        <f>VLOOKUP(A263,'PRECIOS UNITARIOS'!A263:G594,7,0)</f>
        <v>9300</v>
      </c>
      <c r="H263" s="23">
        <f t="shared" si="28"/>
        <v>3418285.68</v>
      </c>
      <c r="I263" s="5" t="str">
        <f>+'EV PRECIO REFERENCIA'!I263</f>
        <v/>
      </c>
      <c r="J263" s="5" t="str">
        <f>+'EV PRECIO REFERENCIA'!K263</f>
        <v>NO CUMPLE</v>
      </c>
      <c r="K263" s="6">
        <f>+IF(J263="NO OFERTADO",0,IF(J263="NO CUMPLE EV TECNICA",0,IF(J263="NO CUMPLE",0,IF(J263="CUMPLE",('PRECIOS UNITARIOS'!$BB263*500)/I263))))</f>
        <v>0</v>
      </c>
      <c r="L263" s="5" t="str">
        <f>+'EV PRECIO REFERENCIA'!L263</f>
        <v/>
      </c>
      <c r="M263" s="5" t="str">
        <f>+'EV PRECIO REFERENCIA'!N263</f>
        <v>NO CUMPLE</v>
      </c>
      <c r="N263" s="6">
        <f>+IF(M263="NO OFERTADO",0,IF(M263="NO CUMPLE EV TECNICA",0,IF(M263="NO CUMPLE",0,IF(M263="CUMPLE",('PRECIOS UNITARIOS'!$BB263*500)/L263))))</f>
        <v>0</v>
      </c>
      <c r="O263" s="5" t="str">
        <f>+'PRECIOS UNITARIOS'!N263</f>
        <v/>
      </c>
      <c r="P263" s="5" t="str">
        <f>+'EV PRECIO REFERENCIA'!Q263</f>
        <v>NO CUMPLE</v>
      </c>
      <c r="Q263" s="6">
        <f>+IF(P263="NO OFERTADO",0,IF(P263="NO CUMPLE EV TECNICA",0,IF(P263="NO CUMPLE",0,IF(P263="CUMPLE",('PRECIOS UNITARIOS'!$BB263*500)/O263))))</f>
        <v>0</v>
      </c>
      <c r="R263" s="5" t="str">
        <f>+'PRECIOS UNITARIOS'!P263</f>
        <v/>
      </c>
      <c r="S263" s="5" t="str">
        <f>+'EV PRECIO REFERENCIA'!T263</f>
        <v>NO CUMPLE</v>
      </c>
      <c r="T263" s="6">
        <f>+IF(S263="NO OFERTADO",0,IF(S263="NO CUMPLE EV TECNICA",0,IF(S263="NO CUMPLE",0,IF(S263="CUMPLE",('PRECIOS UNITARIOS'!$BB263*500)/R263))))</f>
        <v>0</v>
      </c>
      <c r="U263" s="6" t="str">
        <f>+'EV PRECIO REFERENCIA'!U263</f>
        <v/>
      </c>
      <c r="V263" s="5" t="str">
        <f>+'EV PRECIO REFERENCIA'!W263</f>
        <v>NO CUMPLE</v>
      </c>
      <c r="W263" s="6">
        <f>+IF(V263="NO OFERTADO",0,IF(V263="NO CUMPLE EV TECNICA",0,IF(V263="NO CUMPLE",0,IF(V263="CUMPLE",('PRECIOS UNITARIOS'!$BB263*500)/U263))))</f>
        <v>0</v>
      </c>
      <c r="X263" s="6" t="str">
        <f>+'EV PRECIO REFERENCIA'!X263</f>
        <v/>
      </c>
      <c r="Y263" s="5" t="str">
        <f>+'EV PRECIO REFERENCIA'!Z263</f>
        <v>NO CUMPLE</v>
      </c>
      <c r="Z263" s="6">
        <f>+IF(Y263="NO OFERTADO",0,IF(Y263="NO CUMPLE EV TECNICA",0,IF(Y263="NO CUMPLE",0,IF(Y263="CUMPLE",('PRECIOS UNITARIOS'!$BB263*500)/X263))))</f>
        <v>0</v>
      </c>
      <c r="AA263" s="260" t="str">
        <f>+'PRECIOS UNITARIOS'!X263</f>
        <v/>
      </c>
      <c r="AB263" s="5" t="str">
        <f>+'EV PRECIO REFERENCIA'!AF263</f>
        <v>NO CUMPLE</v>
      </c>
      <c r="AC263" s="6">
        <f>+IF(AB263="NO OFERTADO",0,IF(AB263="NO CUMPLE EV TECNICA",0,IF(AB263="NO CUMPLE",0,IF(AB263="CUMPLE",('PRECIOS UNITARIOS'!$BB263*500)/AA263))))</f>
        <v>0</v>
      </c>
      <c r="AD263" s="5" t="str">
        <f>+'PRECIOS UNITARIOS'!Z263</f>
        <v/>
      </c>
      <c r="AE263" s="5" t="str">
        <f>+'EV PRECIO REFERENCIA'!AI263</f>
        <v>NO CUMPLE</v>
      </c>
      <c r="AF263" s="6">
        <f>+IF(AE263="NO OFERTADO",0,IF(AE263="NO CUMPLE EV TECNICA",0,IF(AE263="NO CUMPLE",0,IF(AE263="CUMPLE",('PRECIOS UNITARIOS'!$BB263*500)/AD263))))</f>
        <v>0</v>
      </c>
      <c r="AG263" s="5" t="str">
        <f>+'PRECIOS UNITARIOS'!AB263</f>
        <v/>
      </c>
      <c r="AH263" s="5" t="str">
        <f>+'EV PRECIO REFERENCIA'!AL263</f>
        <v>NO CUMPLE</v>
      </c>
      <c r="AI263" s="6">
        <f>+IF(AH263="NO OFERTADO",0,IF(AH263="NO CUMPLE EV TECNICA",0,IF(AH263="NO CUMPLE",0,IF(AH263="CUMPLE",('PRECIOS UNITARIOS'!$BB263*500)/AG263))))</f>
        <v>0</v>
      </c>
      <c r="AJ263" s="5" t="str">
        <f>+'PRECIOS UNITARIOS'!AD263</f>
        <v/>
      </c>
      <c r="AK263" s="5" t="str">
        <f>+'EV PRECIO REFERENCIA'!AO263</f>
        <v>NO CUMPLE</v>
      </c>
      <c r="AL263" s="6">
        <f>+IF(AK263="NO OFERTADO",0,IF(AK263="NO CUMPLE EV TECNICA",0,IF(AK263="NO CUMPLE",0,IF(AK263="CUMPLE",('PRECIOS UNITARIOS'!$BB263*500)/AJ263))))</f>
        <v>0</v>
      </c>
      <c r="AM263" s="5">
        <f>+'PRECIOS UNITARIOS'!AF263</f>
        <v>345.1</v>
      </c>
      <c r="AN263" s="5" t="str">
        <f>+'EV PRECIO REFERENCIA'!AR263</f>
        <v>CUMPLE</v>
      </c>
      <c r="AO263" s="6">
        <f>+IF(AN263="NO OFERTADO",0,IF(AN263="NO CUMPLE EV TECNICA",0,IF(AN263="NO CUMPLE",0,IF(AN263="CUMPLE",('PRECIOS UNITARIOS'!$BB263*500)/AM263))))</f>
        <v>499.99999999999994</v>
      </c>
      <c r="AP263" s="5" t="str">
        <f>+'PRECIOS UNITARIOS'!AH263</f>
        <v/>
      </c>
      <c r="AQ263" s="5" t="str">
        <f>+'EV PRECIO REFERENCIA'!AU263</f>
        <v>NO CUMPLE</v>
      </c>
      <c r="AR263" s="6">
        <f>+IF(AQ263="NO OFERTADO",0,IF(AQ263="NO CUMPLE EV TECNICA",0,IF(AQ263="NO CUMPLE",0,IF(AQ263="CUMPLE",('PRECIOS UNITARIOS'!$BB263*500)/AP263))))</f>
        <v>0</v>
      </c>
      <c r="AS263" s="5" t="str">
        <f>+'PRECIOS UNITARIOS'!AJ263</f>
        <v/>
      </c>
      <c r="AT263" s="5" t="str">
        <f>+'EV PRECIO REFERENCIA'!AX263</f>
        <v>NO CUMPLE</v>
      </c>
      <c r="AU263" s="6">
        <f>+IF(AT263="NO OFERTADO",0,IF(AT263="NO CUMPLE EV TECNICA",0,IF(AT263="NO CUMPLE",0,IF(AT263="CUMPLE",('PRECIOS UNITARIOS'!$BB263*500)/AS263))))</f>
        <v>0</v>
      </c>
      <c r="AV263" s="5" t="str">
        <f>+'EV PRECIO REFERENCIA'!AY263</f>
        <v/>
      </c>
      <c r="AW263" s="5" t="str">
        <f>+'EV PRECIO REFERENCIA'!BA263</f>
        <v>NO CUMPLE</v>
      </c>
      <c r="AX263" s="6">
        <f>+IF(AW263="NO OFERTADO",0,IF(AW263="NO CUMPLE EV TECNICA",0,IF(AW263="NO CUMPLE",0,IF(AW263="CUMPLE",('PRECIOS UNITARIOS'!$BB263*500)/AV263))))</f>
        <v>0</v>
      </c>
      <c r="AY263" s="5" t="str">
        <f>+'EV PRECIO REFERENCIA'!BB263</f>
        <v/>
      </c>
      <c r="AZ263" s="5" t="str">
        <f>+'EV PRECIO REFERENCIA'!BD263</f>
        <v>NO CUMPLE</v>
      </c>
      <c r="BA263" s="6">
        <f>+IF(AZ263="NO OFERTADO",0,IF(AZ263="NO CUMPLE EV TECNICA",0,IF(AZ263="NO CUMPLE",0,IF(AZ263="CUMPLE",('PRECIOS UNITARIOS'!$BB263*500)/AY263))))</f>
        <v>0</v>
      </c>
      <c r="BB263" s="5" t="str">
        <f>+'PRECIOS UNITARIOS'!AP263</f>
        <v/>
      </c>
      <c r="BC263" s="5" t="str">
        <f>+'EV PRECIO REFERENCIA'!BG263</f>
        <v>NO CUMPLE</v>
      </c>
      <c r="BD263" s="6">
        <f>+IF(BC263="NO OFERTADO",0,IF(BC263="NO CUMPLE EV TECNICA",0,IF(BC263="NO CUMPLE",0,IF(BC263="CUMPLE",('PRECIOS UNITARIOS'!$BB263*500)/BB263))))</f>
        <v>0</v>
      </c>
      <c r="BE263" s="5" t="str">
        <f>+'PRECIOS UNITARIOS'!AR263</f>
        <v/>
      </c>
      <c r="BF263" s="5" t="str">
        <f>+'EV PRECIO REFERENCIA'!BJ263</f>
        <v>NO CUMPLE</v>
      </c>
      <c r="BG263" s="6">
        <f>+IF(BF263="NO OFERTADO",0,IF(BF263="NO CUMPLE EV TECNICA",0,IF(BF263="NO CUMPLE",0,IF(BF263="CUMPLE",('PRECIOS UNITARIOS'!$BB263*500)/BE263))))</f>
        <v>0</v>
      </c>
      <c r="BH263" s="5" t="str">
        <f>+'EV PRECIO REFERENCIA'!BK263</f>
        <v/>
      </c>
      <c r="BI263" s="5" t="str">
        <f>+'EV PRECIO REFERENCIA'!BM263</f>
        <v>NO CUMPLE</v>
      </c>
      <c r="BJ263" s="6">
        <f>+IF(BI263="NO OFERTADO",0,IF(BI263="NO CUMPLE EV TECNICA",0,IF(BI263="NO CUMPLE",0,IF(BI263="CUMPLE",('PRECIOS UNITARIOS'!$BB263*500)/BH263))))</f>
        <v>0</v>
      </c>
      <c r="BK263" s="5" t="str">
        <f>+'EV PRECIO REFERENCIA'!BQ263</f>
        <v/>
      </c>
      <c r="BL263" s="5" t="str">
        <f>+'EV PRECIO REFERENCIA'!BS263</f>
        <v>NO CUMPLE</v>
      </c>
      <c r="BM263" s="6">
        <f>+IF(BL263="NO OFERTADO",0,IF(BL263="NO CUMPLE EV TECNICA",0,IF(BL263="NO CUMPLE",0,IF(BL263="CUMPLE",('PRECIOS UNITARIOS'!$BB263*500)/BK263))))</f>
        <v>0</v>
      </c>
      <c r="BN263" s="5" t="str">
        <f>+'PRECIOS UNITARIOS'!AX263</f>
        <v/>
      </c>
      <c r="BO263" s="5" t="str">
        <f>+'EV PRECIO REFERENCIA'!BV263</f>
        <v>NO CUMPLE</v>
      </c>
      <c r="BP263" s="6">
        <f>+IF(BO263="NO OFERTADO",0,IF(BO263="NO CUMPLE EV TECNICA",0,IF(BO263="NO CUMPLE",0,IF(BO263="CUMPLE",('PRECIOS UNITARIOS'!$BB263*500)/BN263))))</f>
        <v>0</v>
      </c>
      <c r="BQ263" s="6">
        <f t="shared" si="27"/>
        <v>499.99999999999994</v>
      </c>
      <c r="BR263" s="6" t="s">
        <v>724</v>
      </c>
      <c r="BS263" s="6">
        <f>MAX($K263,$N263,$Q263,$T263,$AF263,$AI263,$AL263,$AU263,$BD263,$BG263,$BP263,$AC263,$Z263,$W263,$BA263,$BM263,)</f>
        <v>0</v>
      </c>
      <c r="BT263" s="6" t="s">
        <v>1017</v>
      </c>
      <c r="BU263" s="6">
        <f>MAX($K263,$N263,$Q263,$T263,$AF263,$AI263,$AL263,$AU263,$BD263,$BG263,$BP263,$AC263,$Z263,$W263,$BA263,$BM263,)</f>
        <v>0</v>
      </c>
      <c r="BV263" s="6" t="s">
        <v>1011</v>
      </c>
      <c r="BW263" s="154" t="str">
        <f>+BR263</f>
        <v>BIOPLAST S.A.S</v>
      </c>
      <c r="BX263" s="3" t="e">
        <v>#N/A</v>
      </c>
    </row>
    <row r="264" spans="1:76" ht="38.25" x14ac:dyDescent="0.2">
      <c r="A264" s="18">
        <f t="shared" si="26"/>
        <v>255</v>
      </c>
      <c r="B264" s="22" t="str">
        <f>VLOOKUP(A264,'PRECIOS UNITARIOS'!A264:B595,2,0)</f>
        <v>DM2093</v>
      </c>
      <c r="C264" s="135" t="str">
        <f>VLOOKUP(A264,'PRECIOS UNITARIOS'!A264:C595,3,0)</f>
        <v>BRAZALETE IDENTIFICACION PARA PACIENTE NEONATO -NIÑO EN MATERIAL HIPOALERGENICO (PAPEL)</v>
      </c>
      <c r="D264" s="18">
        <f>VLOOKUP(A264,'PRECIOS UNITARIOS'!A264:D595,4,0)</f>
        <v>1</v>
      </c>
      <c r="E264" s="23" t="str">
        <f>VLOOKUP(A264,'PRECIOS UNITARIOS'!A264:E595,5,0)</f>
        <v>UN</v>
      </c>
      <c r="F264" s="23">
        <f>VLOOKUP(A264,'PRECIOS UNITARIOS'!A264:F595,6,0)</f>
        <v>367.55760000000004</v>
      </c>
      <c r="G264" s="23">
        <f>VLOOKUP(A264,'PRECIOS UNITARIOS'!A264:G595,7,0)</f>
        <v>3317</v>
      </c>
      <c r="H264" s="23">
        <f t="shared" si="28"/>
        <v>1219188.5592</v>
      </c>
      <c r="I264" s="5" t="str">
        <f>+'EV PRECIO REFERENCIA'!I264</f>
        <v/>
      </c>
      <c r="J264" s="5" t="str">
        <f>+'EV PRECIO REFERENCIA'!K264</f>
        <v>NO CUMPLE</v>
      </c>
      <c r="K264" s="6">
        <f>+IF(J264="NO OFERTADO",0,IF(J264="NO CUMPLE EV TECNICA",0,IF(J264="NO CUMPLE",0,IF(J264="CUMPLE",('PRECIOS UNITARIOS'!$BB264*500)/I264))))</f>
        <v>0</v>
      </c>
      <c r="L264" s="5" t="str">
        <f>+'EV PRECIO REFERENCIA'!L264</f>
        <v/>
      </c>
      <c r="M264" s="5" t="str">
        <f>+'EV PRECIO REFERENCIA'!N264</f>
        <v>NO CUMPLE</v>
      </c>
      <c r="N264" s="6">
        <f>+IF(M264="NO OFERTADO",0,IF(M264="NO CUMPLE EV TECNICA",0,IF(M264="NO CUMPLE",0,IF(M264="CUMPLE",('PRECIOS UNITARIOS'!$BB264*500)/L264))))</f>
        <v>0</v>
      </c>
      <c r="O264" s="5" t="str">
        <f>+'PRECIOS UNITARIOS'!N264</f>
        <v/>
      </c>
      <c r="P264" s="5" t="str">
        <f>+'EV PRECIO REFERENCIA'!Q264</f>
        <v>NO CUMPLE</v>
      </c>
      <c r="Q264" s="6">
        <f>+IF(P264="NO OFERTADO",0,IF(P264="NO CUMPLE EV TECNICA",0,IF(P264="NO CUMPLE",0,IF(P264="CUMPLE",('PRECIOS UNITARIOS'!$BB264*500)/O264))))</f>
        <v>0</v>
      </c>
      <c r="R264" s="5" t="str">
        <f>+'PRECIOS UNITARIOS'!P264</f>
        <v/>
      </c>
      <c r="S264" s="5" t="str">
        <f>+'EV PRECIO REFERENCIA'!T264</f>
        <v>NO CUMPLE</v>
      </c>
      <c r="T264" s="6">
        <f>+IF(S264="NO OFERTADO",0,IF(S264="NO CUMPLE EV TECNICA",0,IF(S264="NO CUMPLE",0,IF(S264="CUMPLE",('PRECIOS UNITARIOS'!$BB264*500)/R264))))</f>
        <v>0</v>
      </c>
      <c r="U264" s="6" t="str">
        <f>+'EV PRECIO REFERENCIA'!U264</f>
        <v/>
      </c>
      <c r="V264" s="5" t="str">
        <f>+'EV PRECIO REFERENCIA'!W264</f>
        <v>NO CUMPLE</v>
      </c>
      <c r="W264" s="6">
        <f>+IF(V264="NO OFERTADO",0,IF(V264="NO CUMPLE EV TECNICA",0,IF(V264="NO CUMPLE",0,IF(V264="CUMPLE",('PRECIOS UNITARIOS'!$BB264*500)/U264))))</f>
        <v>0</v>
      </c>
      <c r="X264" s="6" t="str">
        <f>+'EV PRECIO REFERENCIA'!X264</f>
        <v/>
      </c>
      <c r="Y264" s="5" t="str">
        <f>+'EV PRECIO REFERENCIA'!Z264</f>
        <v>NO CUMPLE</v>
      </c>
      <c r="Z264" s="6">
        <f>+IF(Y264="NO OFERTADO",0,IF(Y264="NO CUMPLE EV TECNICA",0,IF(Y264="NO CUMPLE",0,IF(Y264="CUMPLE",('PRECIOS UNITARIOS'!$BB264*500)/X264))))</f>
        <v>0</v>
      </c>
      <c r="AA264" s="260" t="str">
        <f>+'PRECIOS UNITARIOS'!X264</f>
        <v/>
      </c>
      <c r="AB264" s="5" t="str">
        <f>+'EV PRECIO REFERENCIA'!AF264</f>
        <v>NO CUMPLE</v>
      </c>
      <c r="AC264" s="6">
        <f>+IF(AB264="NO OFERTADO",0,IF(AB264="NO CUMPLE EV TECNICA",0,IF(AB264="NO CUMPLE",0,IF(AB264="CUMPLE",('PRECIOS UNITARIOS'!$BB264*500)/AA264))))</f>
        <v>0</v>
      </c>
      <c r="AD264" s="5" t="str">
        <f>+'PRECIOS UNITARIOS'!Z264</f>
        <v/>
      </c>
      <c r="AE264" s="5" t="str">
        <f>+'EV PRECIO REFERENCIA'!AI264</f>
        <v>NO CUMPLE</v>
      </c>
      <c r="AF264" s="6">
        <f>+IF(AE264="NO OFERTADO",0,IF(AE264="NO CUMPLE EV TECNICA",0,IF(AE264="NO CUMPLE",0,IF(AE264="CUMPLE",('PRECIOS UNITARIOS'!$BB264*500)/AD264))))</f>
        <v>0</v>
      </c>
      <c r="AG264" s="5" t="str">
        <f>+'PRECIOS UNITARIOS'!AB264</f>
        <v/>
      </c>
      <c r="AH264" s="5" t="str">
        <f>+'EV PRECIO REFERENCIA'!AL264</f>
        <v>NO CUMPLE</v>
      </c>
      <c r="AI264" s="6">
        <f>+IF(AH264="NO OFERTADO",0,IF(AH264="NO CUMPLE EV TECNICA",0,IF(AH264="NO CUMPLE",0,IF(AH264="CUMPLE",('PRECIOS UNITARIOS'!$BB264*500)/AG264))))</f>
        <v>0</v>
      </c>
      <c r="AJ264" s="5" t="str">
        <f>+'PRECIOS UNITARIOS'!AD264</f>
        <v/>
      </c>
      <c r="AK264" s="5" t="str">
        <f>+'EV PRECIO REFERENCIA'!AO264</f>
        <v>NO CUMPLE</v>
      </c>
      <c r="AL264" s="6">
        <f>+IF(AK264="NO OFERTADO",0,IF(AK264="NO CUMPLE EV TECNICA",0,IF(AK264="NO CUMPLE",0,IF(AK264="CUMPLE",('PRECIOS UNITARIOS'!$BB264*500)/AJ264))))</f>
        <v>0</v>
      </c>
      <c r="AM264" s="5">
        <f>+'PRECIOS UNITARIOS'!AF264</f>
        <v>345.1</v>
      </c>
      <c r="AN264" s="5" t="str">
        <f>+'EV PRECIO REFERENCIA'!AR264</f>
        <v>CUMPLE</v>
      </c>
      <c r="AO264" s="6">
        <f>+IF(AN264="NO OFERTADO",0,IF(AN264="NO CUMPLE EV TECNICA",0,IF(AN264="NO CUMPLE",0,IF(AN264="CUMPLE",('PRECIOS UNITARIOS'!$BB264*500)/AM264))))</f>
        <v>499.99999999999994</v>
      </c>
      <c r="AP264" s="5" t="str">
        <f>+'PRECIOS UNITARIOS'!AH264</f>
        <v/>
      </c>
      <c r="AQ264" s="5" t="str">
        <f>+'EV PRECIO REFERENCIA'!AU264</f>
        <v>NO CUMPLE</v>
      </c>
      <c r="AR264" s="6">
        <f>+IF(AQ264="NO OFERTADO",0,IF(AQ264="NO CUMPLE EV TECNICA",0,IF(AQ264="NO CUMPLE",0,IF(AQ264="CUMPLE",('PRECIOS UNITARIOS'!$BB264*500)/AP264))))</f>
        <v>0</v>
      </c>
      <c r="AS264" s="5" t="str">
        <f>+'PRECIOS UNITARIOS'!AJ264</f>
        <v/>
      </c>
      <c r="AT264" s="5" t="str">
        <f>+'EV PRECIO REFERENCIA'!AX264</f>
        <v>NO CUMPLE</v>
      </c>
      <c r="AU264" s="6">
        <f>+IF(AT264="NO OFERTADO",0,IF(AT264="NO CUMPLE EV TECNICA",0,IF(AT264="NO CUMPLE",0,IF(AT264="CUMPLE",('PRECIOS UNITARIOS'!$BB264*500)/AS264))))</f>
        <v>0</v>
      </c>
      <c r="AV264" s="5" t="str">
        <f>+'EV PRECIO REFERENCIA'!AY264</f>
        <v/>
      </c>
      <c r="AW264" s="5" t="str">
        <f>+'EV PRECIO REFERENCIA'!BA264</f>
        <v>NO CUMPLE</v>
      </c>
      <c r="AX264" s="6">
        <f>+IF(AW264="NO OFERTADO",0,IF(AW264="NO CUMPLE EV TECNICA",0,IF(AW264="NO CUMPLE",0,IF(AW264="CUMPLE",('PRECIOS UNITARIOS'!$BB264*500)/AV264))))</f>
        <v>0</v>
      </c>
      <c r="AY264" s="5" t="str">
        <f>+'EV PRECIO REFERENCIA'!BB264</f>
        <v/>
      </c>
      <c r="AZ264" s="5" t="str">
        <f>+'EV PRECIO REFERENCIA'!BD264</f>
        <v>NO CUMPLE</v>
      </c>
      <c r="BA264" s="6">
        <f>+IF(AZ264="NO OFERTADO",0,IF(AZ264="NO CUMPLE EV TECNICA",0,IF(AZ264="NO CUMPLE",0,IF(AZ264="CUMPLE",('PRECIOS UNITARIOS'!$BB264*500)/AY264))))</f>
        <v>0</v>
      </c>
      <c r="BB264" s="5" t="str">
        <f>+'PRECIOS UNITARIOS'!AP264</f>
        <v/>
      </c>
      <c r="BC264" s="5" t="str">
        <f>+'EV PRECIO REFERENCIA'!BG264</f>
        <v>NO CUMPLE</v>
      </c>
      <c r="BD264" s="6">
        <f>+IF(BC264="NO OFERTADO",0,IF(BC264="NO CUMPLE EV TECNICA",0,IF(BC264="NO CUMPLE",0,IF(BC264="CUMPLE",('PRECIOS UNITARIOS'!$BB264*500)/BB264))))</f>
        <v>0</v>
      </c>
      <c r="BE264" s="5" t="str">
        <f>+'PRECIOS UNITARIOS'!AR264</f>
        <v/>
      </c>
      <c r="BF264" s="5" t="str">
        <f>+'EV PRECIO REFERENCIA'!BJ264</f>
        <v>NO CUMPLE</v>
      </c>
      <c r="BG264" s="6">
        <f>+IF(BF264="NO OFERTADO",0,IF(BF264="NO CUMPLE EV TECNICA",0,IF(BF264="NO CUMPLE",0,IF(BF264="CUMPLE",('PRECIOS UNITARIOS'!$BB264*500)/BE264))))</f>
        <v>0</v>
      </c>
      <c r="BH264" s="5" t="str">
        <f>+'EV PRECIO REFERENCIA'!BK264</f>
        <v/>
      </c>
      <c r="BI264" s="5" t="str">
        <f>+'EV PRECIO REFERENCIA'!BM264</f>
        <v>NO CUMPLE</v>
      </c>
      <c r="BJ264" s="6">
        <f>+IF(BI264="NO OFERTADO",0,IF(BI264="NO CUMPLE EV TECNICA",0,IF(BI264="NO CUMPLE",0,IF(BI264="CUMPLE",('PRECIOS UNITARIOS'!$BB264*500)/BH264))))</f>
        <v>0</v>
      </c>
      <c r="BK264" s="5" t="str">
        <f>+'EV PRECIO REFERENCIA'!BQ264</f>
        <v/>
      </c>
      <c r="BL264" s="5" t="str">
        <f>+'EV PRECIO REFERENCIA'!BS264</f>
        <v>NO CUMPLE</v>
      </c>
      <c r="BM264" s="6">
        <f>+IF(BL264="NO OFERTADO",0,IF(BL264="NO CUMPLE EV TECNICA",0,IF(BL264="NO CUMPLE",0,IF(BL264="CUMPLE",('PRECIOS UNITARIOS'!$BB264*500)/BK264))))</f>
        <v>0</v>
      </c>
      <c r="BN264" s="5" t="str">
        <f>+'PRECIOS UNITARIOS'!AX264</f>
        <v/>
      </c>
      <c r="BO264" s="5" t="str">
        <f>+'EV PRECIO REFERENCIA'!BV264</f>
        <v>NO CUMPLE</v>
      </c>
      <c r="BP264" s="6">
        <f>+IF(BO264="NO OFERTADO",0,IF(BO264="NO CUMPLE EV TECNICA",0,IF(BO264="NO CUMPLE",0,IF(BO264="CUMPLE",('PRECIOS UNITARIOS'!$BB264*500)/BN264))))</f>
        <v>0</v>
      </c>
      <c r="BQ264" s="6">
        <f t="shared" si="27"/>
        <v>499.99999999999994</v>
      </c>
      <c r="BR264" s="6" t="s">
        <v>724</v>
      </c>
      <c r="BS264" s="6">
        <f>MAX($K264,$N264,$Q264,$T264,$AF264,$AI264,$AL264,$AU264,$BD264,$BG264,$BP264,$AC264,$Z264,$W264,$BA264,$BM264,)</f>
        <v>0</v>
      </c>
      <c r="BT264" s="6" t="s">
        <v>1017</v>
      </c>
      <c r="BU264" s="6">
        <f>MAX($K264,$N264,$Q264,$T264,$AF264,$AI264,$AL264,$AU264,$BD264,$BG264,$BP264,$AC264,$Z264,$W264,$BA264,$BM264,)</f>
        <v>0</v>
      </c>
      <c r="BV264" s="6" t="s">
        <v>1011</v>
      </c>
      <c r="BW264" s="154" t="str">
        <f>+BR264</f>
        <v>BIOPLAST S.A.S</v>
      </c>
      <c r="BX264" s="3" t="e">
        <v>#N/A</v>
      </c>
    </row>
    <row r="265" spans="1:76" x14ac:dyDescent="0.2">
      <c r="A265" s="18">
        <f t="shared" si="26"/>
        <v>256</v>
      </c>
      <c r="B265" s="22" t="str">
        <f>VLOOKUP(A265,'PRECIOS UNITARIOS'!A265:B596,2,0)</f>
        <v>DM2770</v>
      </c>
      <c r="C265" s="135" t="str">
        <f>VLOOKUP(A265,'PRECIOS UNITARIOS'!A265:C596,3,0)</f>
        <v>PERCLORURO FERRICO 88% X100ML</v>
      </c>
      <c r="D265" s="18">
        <f>VLOOKUP(A265,'PRECIOS UNITARIOS'!A265:D596,4,0)</f>
        <v>1</v>
      </c>
      <c r="E265" s="23" t="str">
        <f>VLOOKUP(A265,'PRECIOS UNITARIOS'!A265:E596,5,0)</f>
        <v>UN</v>
      </c>
      <c r="F265" s="23">
        <f>VLOOKUP(A265,'PRECIOS UNITARIOS'!A265:F596,6,0)</f>
        <v>122519.2</v>
      </c>
      <c r="G265" s="23">
        <f>VLOOKUP(A265,'PRECIOS UNITARIOS'!A265:G596,7,0)</f>
        <v>1</v>
      </c>
      <c r="H265" s="23">
        <f t="shared" si="28"/>
        <v>122519.2</v>
      </c>
      <c r="I265" s="5" t="str">
        <f>+'EV PRECIO REFERENCIA'!I265</f>
        <v/>
      </c>
      <c r="J265" s="5" t="str">
        <f>+'EV PRECIO REFERENCIA'!K265</f>
        <v>NO CUMPLE</v>
      </c>
      <c r="K265" s="6">
        <f>+IF(J265="NO OFERTADO",0,IF(J265="NO CUMPLE EV TECNICA",0,IF(J265="NO CUMPLE",0,IF(J265="CUMPLE",('PRECIOS UNITARIOS'!$BB265*500)/I265))))</f>
        <v>0</v>
      </c>
      <c r="L265" s="5" t="str">
        <f>+'EV PRECIO REFERENCIA'!L265</f>
        <v/>
      </c>
      <c r="M265" s="5" t="str">
        <f>+'EV PRECIO REFERENCIA'!N265</f>
        <v>NO CUMPLE</v>
      </c>
      <c r="N265" s="6">
        <f>+IF(M265="NO OFERTADO",0,IF(M265="NO CUMPLE EV TECNICA",0,IF(M265="NO CUMPLE",0,IF(M265="CUMPLE",('PRECIOS UNITARIOS'!$BB265*500)/L265))))</f>
        <v>0</v>
      </c>
      <c r="O265" s="5" t="str">
        <f>+'PRECIOS UNITARIOS'!N265</f>
        <v/>
      </c>
      <c r="P265" s="5" t="str">
        <f>+'EV PRECIO REFERENCIA'!Q265</f>
        <v>NO CUMPLE</v>
      </c>
      <c r="Q265" s="6">
        <f>+IF(P265="NO OFERTADO",0,IF(P265="NO CUMPLE EV TECNICA",0,IF(P265="NO CUMPLE",0,IF(P265="CUMPLE",('PRECIOS UNITARIOS'!$BB265*500)/O265))))</f>
        <v>0</v>
      </c>
      <c r="R265" s="5" t="str">
        <f>+'PRECIOS UNITARIOS'!P265</f>
        <v/>
      </c>
      <c r="S265" s="5" t="str">
        <f>+'EV PRECIO REFERENCIA'!T265</f>
        <v>NO CUMPLE</v>
      </c>
      <c r="T265" s="6">
        <f>+IF(S265="NO OFERTADO",0,IF(S265="NO CUMPLE EV TECNICA",0,IF(S265="NO CUMPLE",0,IF(S265="CUMPLE",('PRECIOS UNITARIOS'!$BB265*500)/R265))))</f>
        <v>0</v>
      </c>
      <c r="U265" s="6" t="str">
        <f>+'EV PRECIO REFERENCIA'!U265</f>
        <v/>
      </c>
      <c r="V265" s="5" t="str">
        <f>+'EV PRECIO REFERENCIA'!W265</f>
        <v>NO CUMPLE</v>
      </c>
      <c r="W265" s="6">
        <f>+IF(V265="NO OFERTADO",0,IF(V265="NO CUMPLE EV TECNICA",0,IF(V265="NO CUMPLE",0,IF(V265="CUMPLE",('PRECIOS UNITARIOS'!$BB265*500)/U265))))</f>
        <v>0</v>
      </c>
      <c r="X265" s="6" t="str">
        <f>+'EV PRECIO REFERENCIA'!X265</f>
        <v/>
      </c>
      <c r="Y265" s="5" t="str">
        <f>+'EV PRECIO REFERENCIA'!Z265</f>
        <v>NO CUMPLE</v>
      </c>
      <c r="Z265" s="6">
        <f>+IF(Y265="NO OFERTADO",0,IF(Y265="NO CUMPLE EV TECNICA",0,IF(Y265="NO CUMPLE",0,IF(Y265="CUMPLE",('PRECIOS UNITARIOS'!$BB265*500)/X265))))</f>
        <v>0</v>
      </c>
      <c r="AA265" s="260" t="str">
        <f>+'PRECIOS UNITARIOS'!X265</f>
        <v/>
      </c>
      <c r="AB265" s="5" t="str">
        <f>+'EV PRECIO REFERENCIA'!AF265</f>
        <v>NO CUMPLE</v>
      </c>
      <c r="AC265" s="6">
        <f>+IF(AB265="NO OFERTADO",0,IF(AB265="NO CUMPLE EV TECNICA",0,IF(AB265="NO CUMPLE",0,IF(AB265="CUMPLE",('PRECIOS UNITARIOS'!$BB265*500)/AA265))))</f>
        <v>0</v>
      </c>
      <c r="AD265" s="5" t="str">
        <f>+'PRECIOS UNITARIOS'!Z265</f>
        <v/>
      </c>
      <c r="AE265" s="5" t="str">
        <f>+'EV PRECIO REFERENCIA'!AI265</f>
        <v>NO CUMPLE</v>
      </c>
      <c r="AF265" s="6">
        <f>+IF(AE265="NO OFERTADO",0,IF(AE265="NO CUMPLE EV TECNICA",0,IF(AE265="NO CUMPLE",0,IF(AE265="CUMPLE",('PRECIOS UNITARIOS'!$BB265*500)/AD265))))</f>
        <v>0</v>
      </c>
      <c r="AG265" s="5" t="str">
        <f>+'PRECIOS UNITARIOS'!AB265</f>
        <v/>
      </c>
      <c r="AH265" s="5" t="str">
        <f>+'EV PRECIO REFERENCIA'!AL265</f>
        <v>NO CUMPLE</v>
      </c>
      <c r="AI265" s="6">
        <f>+IF(AH265="NO OFERTADO",0,IF(AH265="NO CUMPLE EV TECNICA",0,IF(AH265="NO CUMPLE",0,IF(AH265="CUMPLE",('PRECIOS UNITARIOS'!$BB265*500)/AG265))))</f>
        <v>0</v>
      </c>
      <c r="AJ265" s="5" t="str">
        <f>+'PRECIOS UNITARIOS'!AD265</f>
        <v/>
      </c>
      <c r="AK265" s="5" t="str">
        <f>+'EV PRECIO REFERENCIA'!AO265</f>
        <v>NO CUMPLE</v>
      </c>
      <c r="AL265" s="6">
        <f>+IF(AK265="NO OFERTADO",0,IF(AK265="NO CUMPLE EV TECNICA",0,IF(AK265="NO CUMPLE",0,IF(AK265="CUMPLE",('PRECIOS UNITARIOS'!$BB265*500)/AJ265))))</f>
        <v>0</v>
      </c>
      <c r="AM265" s="5" t="str">
        <f>+'PRECIOS UNITARIOS'!AF265</f>
        <v/>
      </c>
      <c r="AN265" s="5" t="str">
        <f>+'EV PRECIO REFERENCIA'!AR265</f>
        <v>NO CUMPLE</v>
      </c>
      <c r="AO265" s="6">
        <f>+IF(AN265="NO OFERTADO",0,IF(AN265="NO CUMPLE EV TECNICA",0,IF(AN265="NO CUMPLE",0,IF(AN265="CUMPLE",('PRECIOS UNITARIOS'!$BB265*500)/AM265))))</f>
        <v>0</v>
      </c>
      <c r="AP265" s="5" t="str">
        <f>+'PRECIOS UNITARIOS'!AH265</f>
        <v/>
      </c>
      <c r="AQ265" s="5" t="str">
        <f>+'EV PRECIO REFERENCIA'!AU265</f>
        <v>NO CUMPLE</v>
      </c>
      <c r="AR265" s="6">
        <f>+IF(AQ265="NO OFERTADO",0,IF(AQ265="NO CUMPLE EV TECNICA",0,IF(AQ265="NO CUMPLE",0,IF(AQ265="CUMPLE",('PRECIOS UNITARIOS'!$BB265*500)/AP265))))</f>
        <v>0</v>
      </c>
      <c r="AS265" s="5" t="str">
        <f>+'PRECIOS UNITARIOS'!AJ265</f>
        <v/>
      </c>
      <c r="AT265" s="5" t="str">
        <f>+'EV PRECIO REFERENCIA'!AX265</f>
        <v>NO CUMPLE</v>
      </c>
      <c r="AU265" s="6">
        <f>+IF(AT265="NO OFERTADO",0,IF(AT265="NO CUMPLE EV TECNICA",0,IF(AT265="NO CUMPLE",0,IF(AT265="CUMPLE",('PRECIOS UNITARIOS'!$BB265*500)/AS265))))</f>
        <v>0</v>
      </c>
      <c r="AV265" s="5" t="str">
        <f>+'EV PRECIO REFERENCIA'!AY265</f>
        <v/>
      </c>
      <c r="AW265" s="5" t="str">
        <f>+'EV PRECIO REFERENCIA'!BA265</f>
        <v>NO CUMPLE</v>
      </c>
      <c r="AX265" s="6">
        <f>+IF(AW265="NO OFERTADO",0,IF(AW265="NO CUMPLE EV TECNICA",0,IF(AW265="NO CUMPLE",0,IF(AW265="CUMPLE",('PRECIOS UNITARIOS'!$BB265*500)/AV265))))</f>
        <v>0</v>
      </c>
      <c r="AY265" s="5" t="str">
        <f>+'EV PRECIO REFERENCIA'!BB265</f>
        <v/>
      </c>
      <c r="AZ265" s="5" t="str">
        <f>+'EV PRECIO REFERENCIA'!BD265</f>
        <v>NO CUMPLE</v>
      </c>
      <c r="BA265" s="6">
        <f>+IF(AZ265="NO OFERTADO",0,IF(AZ265="NO CUMPLE EV TECNICA",0,IF(AZ265="NO CUMPLE",0,IF(AZ265="CUMPLE",('PRECIOS UNITARIOS'!$BB265*500)/AY265))))</f>
        <v>0</v>
      </c>
      <c r="BB265" s="5" t="str">
        <f>+'PRECIOS UNITARIOS'!AP265</f>
        <v/>
      </c>
      <c r="BC265" s="5" t="str">
        <f>+'EV PRECIO REFERENCIA'!BG265</f>
        <v>NO CUMPLE</v>
      </c>
      <c r="BD265" s="6">
        <f>+IF(BC265="NO OFERTADO",0,IF(BC265="NO CUMPLE EV TECNICA",0,IF(BC265="NO CUMPLE",0,IF(BC265="CUMPLE",('PRECIOS UNITARIOS'!$BB265*500)/BB265))))</f>
        <v>0</v>
      </c>
      <c r="BE265" s="5" t="str">
        <f>+'PRECIOS UNITARIOS'!AR265</f>
        <v/>
      </c>
      <c r="BF265" s="5" t="str">
        <f>+'EV PRECIO REFERENCIA'!BJ265</f>
        <v>NO CUMPLE</v>
      </c>
      <c r="BG265" s="6">
        <f>+IF(BF265="NO OFERTADO",0,IF(BF265="NO CUMPLE EV TECNICA",0,IF(BF265="NO CUMPLE",0,IF(BF265="CUMPLE",('PRECIOS UNITARIOS'!$BB265*500)/BE265))))</f>
        <v>0</v>
      </c>
      <c r="BH265" s="5" t="str">
        <f>+'EV PRECIO REFERENCIA'!BK265</f>
        <v/>
      </c>
      <c r="BI265" s="5" t="str">
        <f>+'EV PRECIO REFERENCIA'!BM265</f>
        <v>NO CUMPLE</v>
      </c>
      <c r="BJ265" s="6">
        <f>+IF(BI265="NO OFERTADO",0,IF(BI265="NO CUMPLE EV TECNICA",0,IF(BI265="NO CUMPLE",0,IF(BI265="CUMPLE",('PRECIOS UNITARIOS'!$BB265*500)/BH265))))</f>
        <v>0</v>
      </c>
      <c r="BK265" s="5" t="str">
        <f>+'EV PRECIO REFERENCIA'!BQ265</f>
        <v/>
      </c>
      <c r="BL265" s="5" t="str">
        <f>+'EV PRECIO REFERENCIA'!BS265</f>
        <v>NO CUMPLE</v>
      </c>
      <c r="BM265" s="6">
        <f>+IF(BL265="NO OFERTADO",0,IF(BL265="NO CUMPLE EV TECNICA",0,IF(BL265="NO CUMPLE",0,IF(BL265="CUMPLE",('PRECIOS UNITARIOS'!$BB265*500)/BK265))))</f>
        <v>0</v>
      </c>
      <c r="BN265" s="5" t="str">
        <f>+'PRECIOS UNITARIOS'!AX265</f>
        <v/>
      </c>
      <c r="BO265" s="5" t="str">
        <f>+'EV PRECIO REFERENCIA'!BV265</f>
        <v>NO CUMPLE</v>
      </c>
      <c r="BP265" s="6">
        <f>+IF(BO265="NO OFERTADO",0,IF(BO265="NO CUMPLE EV TECNICA",0,IF(BO265="NO CUMPLE",0,IF(BO265="CUMPLE",('PRECIOS UNITARIOS'!$BB265*500)/BN265))))</f>
        <v>0</v>
      </c>
      <c r="BQ265" s="6">
        <f t="shared" si="27"/>
        <v>0</v>
      </c>
      <c r="BR265" s="6" t="s">
        <v>847</v>
      </c>
      <c r="BS265" s="6">
        <v>0</v>
      </c>
      <c r="BT265" s="6" t="s">
        <v>847</v>
      </c>
      <c r="BU265" s="6">
        <v>0</v>
      </c>
      <c r="BV265" s="6" t="s">
        <v>847</v>
      </c>
      <c r="BW265" s="154" t="s">
        <v>823</v>
      </c>
      <c r="BX265" s="3" t="s">
        <v>635</v>
      </c>
    </row>
    <row r="266" spans="1:76" ht="25.5" x14ac:dyDescent="0.2">
      <c r="A266" s="18">
        <f t="shared" si="26"/>
        <v>257</v>
      </c>
      <c r="B266" s="22" t="str">
        <f>VLOOKUP(A266,'PRECIOS UNITARIOS'!A266:B597,2,0)</f>
        <v>DM412</v>
      </c>
      <c r="C266" s="135" t="str">
        <f>VLOOKUP(A266,'PRECIOS UNITARIOS'!A266:C597,3,0)</f>
        <v>CONO DESECHABLE PARA OTOSCOPIO</v>
      </c>
      <c r="D266" s="18">
        <f>VLOOKUP(A266,'PRECIOS UNITARIOS'!A266:D597,4,0)</f>
        <v>1</v>
      </c>
      <c r="E266" s="23" t="str">
        <f>VLOOKUP(A266,'PRECIOS UNITARIOS'!A266:E597,5,0)</f>
        <v>UN</v>
      </c>
      <c r="F266" s="23">
        <f>VLOOKUP(A266,'PRECIOS UNITARIOS'!A266:F597,6,0)</f>
        <v>126.14</v>
      </c>
      <c r="G266" s="23">
        <f>VLOOKUP(A266,'PRECIOS UNITARIOS'!A266:G597,7,0)</f>
        <v>1459</v>
      </c>
      <c r="H266" s="23">
        <f t="shared" si="28"/>
        <v>184038.26</v>
      </c>
      <c r="I266" s="5" t="str">
        <f>+'EV PRECIO REFERENCIA'!I266</f>
        <v/>
      </c>
      <c r="J266" s="5" t="str">
        <f>+'EV PRECIO REFERENCIA'!K266</f>
        <v>NO CUMPLE</v>
      </c>
      <c r="K266" s="6">
        <f>+IF(J266="NO OFERTADO",0,IF(J266="NO CUMPLE EV TECNICA",0,IF(J266="NO CUMPLE",0,IF(J266="CUMPLE",('PRECIOS UNITARIOS'!$BB266*500)/I266))))</f>
        <v>0</v>
      </c>
      <c r="L266" s="5" t="str">
        <f>+'EV PRECIO REFERENCIA'!L266</f>
        <v/>
      </c>
      <c r="M266" s="5" t="str">
        <f>+'EV PRECIO REFERENCIA'!N266</f>
        <v>NO CUMPLE</v>
      </c>
      <c r="N266" s="6">
        <f>+IF(M266="NO OFERTADO",0,IF(M266="NO CUMPLE EV TECNICA",0,IF(M266="NO CUMPLE",0,IF(M266="CUMPLE",('PRECIOS UNITARIOS'!$BB266*500)/L266))))</f>
        <v>0</v>
      </c>
      <c r="O266" s="5">
        <f>+'PRECIOS UNITARIOS'!N266</f>
        <v>126</v>
      </c>
      <c r="P266" s="5" t="str">
        <f>+'EV PRECIO REFERENCIA'!Q266</f>
        <v>CUMPLE</v>
      </c>
      <c r="Q266" s="6">
        <f>+IF(P266="NO OFERTADO",0,IF(P266="NO CUMPLE EV TECNICA",0,IF(P266="NO CUMPLE",0,IF(P266="CUMPLE",('PRECIOS UNITARIOS'!$BB266*500)/O266))))</f>
        <v>491.11111111111109</v>
      </c>
      <c r="R266" s="5" t="str">
        <f>+'PRECIOS UNITARIOS'!P266</f>
        <v/>
      </c>
      <c r="S266" s="5" t="str">
        <f>+'EV PRECIO REFERENCIA'!T266</f>
        <v>NO CUMPLE</v>
      </c>
      <c r="T266" s="6">
        <f>+IF(S266="NO OFERTADO",0,IF(S266="NO CUMPLE EV TECNICA",0,IF(S266="NO CUMPLE",0,IF(S266="CUMPLE",('PRECIOS UNITARIOS'!$BB266*500)/R266))))</f>
        <v>0</v>
      </c>
      <c r="U266" s="6" t="str">
        <f>+'EV PRECIO REFERENCIA'!U266</f>
        <v/>
      </c>
      <c r="V266" s="5" t="str">
        <f>+'EV PRECIO REFERENCIA'!W266</f>
        <v>NO CUMPLE</v>
      </c>
      <c r="W266" s="6">
        <f>+IF(V266="NO OFERTADO",0,IF(V266="NO CUMPLE EV TECNICA",0,IF(V266="NO CUMPLE",0,IF(V266="CUMPLE",('PRECIOS UNITARIOS'!$BB266*500)/U266))))</f>
        <v>0</v>
      </c>
      <c r="X266" s="6" t="str">
        <f>+'EV PRECIO REFERENCIA'!X266</f>
        <v/>
      </c>
      <c r="Y266" s="5" t="str">
        <f>+'EV PRECIO REFERENCIA'!Z266</f>
        <v>NO CUMPLE</v>
      </c>
      <c r="Z266" s="6">
        <f>+IF(Y266="NO OFERTADO",0,IF(Y266="NO CUMPLE EV TECNICA",0,IF(Y266="NO CUMPLE",0,IF(Y266="CUMPLE",('PRECIOS UNITARIOS'!$BB266*500)/X266))))</f>
        <v>0</v>
      </c>
      <c r="AA266" s="260" t="str">
        <f>+'PRECIOS UNITARIOS'!X266</f>
        <v/>
      </c>
      <c r="AB266" s="5" t="str">
        <f>+'EV PRECIO REFERENCIA'!AF266</f>
        <v>NO CUMPLE</v>
      </c>
      <c r="AC266" s="6">
        <f>+IF(AB266="NO OFERTADO",0,IF(AB266="NO CUMPLE EV TECNICA",0,IF(AB266="NO CUMPLE",0,IF(AB266="CUMPLE",('PRECIOS UNITARIOS'!$BB266*500)/AA266))))</f>
        <v>0</v>
      </c>
      <c r="AD266" s="5" t="str">
        <f>+'PRECIOS UNITARIOS'!Z266</f>
        <v/>
      </c>
      <c r="AE266" s="5" t="str">
        <f>+'EV PRECIO REFERENCIA'!AI266</f>
        <v>NO CUMPLE</v>
      </c>
      <c r="AF266" s="6">
        <f>+IF(AE266="NO OFERTADO",0,IF(AE266="NO CUMPLE EV TECNICA",0,IF(AE266="NO CUMPLE",0,IF(AE266="CUMPLE",('PRECIOS UNITARIOS'!$BB266*500)/AD266))))</f>
        <v>0</v>
      </c>
      <c r="AG266" s="5" t="str">
        <f>+'PRECIOS UNITARIOS'!AB266</f>
        <v/>
      </c>
      <c r="AH266" s="5" t="str">
        <f>+'EV PRECIO REFERENCIA'!AL266</f>
        <v>NO CUMPLE</v>
      </c>
      <c r="AI266" s="6">
        <f>+IF(AH266="NO OFERTADO",0,IF(AH266="NO CUMPLE EV TECNICA",0,IF(AH266="NO CUMPLE",0,IF(AH266="CUMPLE",('PRECIOS UNITARIOS'!$BB266*500)/AG266))))</f>
        <v>0</v>
      </c>
      <c r="AJ266" s="5" t="str">
        <f>+'PRECIOS UNITARIOS'!AD266</f>
        <v/>
      </c>
      <c r="AK266" s="5" t="str">
        <f>+'EV PRECIO REFERENCIA'!AO266</f>
        <v>NO CUMPLE</v>
      </c>
      <c r="AL266" s="6">
        <f>+IF(AK266="NO OFERTADO",0,IF(AK266="NO CUMPLE EV TECNICA",0,IF(AK266="NO CUMPLE",0,IF(AK266="CUMPLE",('PRECIOS UNITARIOS'!$BB266*500)/AJ266))))</f>
        <v>0</v>
      </c>
      <c r="AM266" s="5">
        <f>+'PRECIOS UNITARIOS'!AF266</f>
        <v>123.76</v>
      </c>
      <c r="AN266" s="5" t="str">
        <f>+'EV PRECIO REFERENCIA'!AR266</f>
        <v>CUMPLE</v>
      </c>
      <c r="AO266" s="6">
        <f>+IF(AN266="NO OFERTADO",0,IF(AN266="NO CUMPLE EV TECNICA",0,IF(AN266="NO CUMPLE",0,IF(AN266="CUMPLE",('PRECIOS UNITARIOS'!$BB266*500)/AM266))))</f>
        <v>500</v>
      </c>
      <c r="AP266" s="5" t="str">
        <f>+'PRECIOS UNITARIOS'!AH266</f>
        <v/>
      </c>
      <c r="AQ266" s="5" t="str">
        <f>+'EV PRECIO REFERENCIA'!AU266</f>
        <v>NO CUMPLE</v>
      </c>
      <c r="AR266" s="6">
        <f>+IF(AQ266="NO OFERTADO",0,IF(AQ266="NO CUMPLE EV TECNICA",0,IF(AQ266="NO CUMPLE",0,IF(AQ266="CUMPLE",('PRECIOS UNITARIOS'!$BB266*500)/AP266))))</f>
        <v>0</v>
      </c>
      <c r="AS266" s="5" t="str">
        <f>+'PRECIOS UNITARIOS'!AJ266</f>
        <v/>
      </c>
      <c r="AT266" s="5" t="str">
        <f>+'EV PRECIO REFERENCIA'!AX266</f>
        <v>NO CUMPLE</v>
      </c>
      <c r="AU266" s="6">
        <f>+IF(AT266="NO OFERTADO",0,IF(AT266="NO CUMPLE EV TECNICA",0,IF(AT266="NO CUMPLE",0,IF(AT266="CUMPLE",('PRECIOS UNITARIOS'!$BB266*500)/AS266))))</f>
        <v>0</v>
      </c>
      <c r="AV266" s="5" t="str">
        <f>+'EV PRECIO REFERENCIA'!AY266</f>
        <v/>
      </c>
      <c r="AW266" s="5" t="str">
        <f>+'EV PRECIO REFERENCIA'!BA266</f>
        <v>NO CUMPLE</v>
      </c>
      <c r="AX266" s="6">
        <f>+IF(AW266="NO OFERTADO",0,IF(AW266="NO CUMPLE EV TECNICA",0,IF(AW266="NO CUMPLE",0,IF(AW266="CUMPLE",('PRECIOS UNITARIOS'!$BB266*500)/AV266))))</f>
        <v>0</v>
      </c>
      <c r="AY266" s="5" t="str">
        <f>+'EV PRECIO REFERENCIA'!BB266</f>
        <v/>
      </c>
      <c r="AZ266" s="5" t="str">
        <f>+'EV PRECIO REFERENCIA'!BD266</f>
        <v>NO CUMPLE</v>
      </c>
      <c r="BA266" s="6">
        <f>+IF(AZ266="NO OFERTADO",0,IF(AZ266="NO CUMPLE EV TECNICA",0,IF(AZ266="NO CUMPLE",0,IF(AZ266="CUMPLE",('PRECIOS UNITARIOS'!$BB266*500)/AY266))))</f>
        <v>0</v>
      </c>
      <c r="BB266" s="5" t="str">
        <f>+'PRECIOS UNITARIOS'!AP266</f>
        <v/>
      </c>
      <c r="BC266" s="5" t="str">
        <f>+'EV PRECIO REFERENCIA'!BG266</f>
        <v>NO CUMPLE</v>
      </c>
      <c r="BD266" s="6">
        <f>+IF(BC266="NO OFERTADO",0,IF(BC266="NO CUMPLE EV TECNICA",0,IF(BC266="NO CUMPLE",0,IF(BC266="CUMPLE",('PRECIOS UNITARIOS'!$BB266*500)/BB266))))</f>
        <v>0</v>
      </c>
      <c r="BE266" s="5" t="str">
        <f>+'PRECIOS UNITARIOS'!AR266</f>
        <v/>
      </c>
      <c r="BF266" s="5" t="str">
        <f>+'EV PRECIO REFERENCIA'!BJ266</f>
        <v>NO CUMPLE</v>
      </c>
      <c r="BG266" s="6">
        <f>+IF(BF266="NO OFERTADO",0,IF(BF266="NO CUMPLE EV TECNICA",0,IF(BF266="NO CUMPLE",0,IF(BF266="CUMPLE",('PRECIOS UNITARIOS'!$BB266*500)/BE266))))</f>
        <v>0</v>
      </c>
      <c r="BH266" s="5" t="str">
        <f>+'EV PRECIO REFERENCIA'!BK266</f>
        <v/>
      </c>
      <c r="BI266" s="5" t="str">
        <f>+'EV PRECIO REFERENCIA'!BM266</f>
        <v>NO CUMPLE</v>
      </c>
      <c r="BJ266" s="6">
        <f>+IF(BI266="NO OFERTADO",0,IF(BI266="NO CUMPLE EV TECNICA",0,IF(BI266="NO CUMPLE",0,IF(BI266="CUMPLE",('PRECIOS UNITARIOS'!$BB266*500)/BH266))))</f>
        <v>0</v>
      </c>
      <c r="BK266" s="5" t="str">
        <f>+'EV PRECIO REFERENCIA'!BQ266</f>
        <v/>
      </c>
      <c r="BL266" s="5" t="str">
        <f>+'EV PRECIO REFERENCIA'!BS266</f>
        <v>NO CUMPLE</v>
      </c>
      <c r="BM266" s="6">
        <f>+IF(BL266="NO OFERTADO",0,IF(BL266="NO CUMPLE EV TECNICA",0,IF(BL266="NO CUMPLE",0,IF(BL266="CUMPLE",('PRECIOS UNITARIOS'!$BB266*500)/BK266))))</f>
        <v>0</v>
      </c>
      <c r="BN266" s="5" t="str">
        <f>+'PRECIOS UNITARIOS'!AX266</f>
        <v/>
      </c>
      <c r="BO266" s="5" t="str">
        <f>+'EV PRECIO REFERENCIA'!BV266</f>
        <v>NO CUMPLE</v>
      </c>
      <c r="BP266" s="6">
        <f>+IF(BO266="NO OFERTADO",0,IF(BO266="NO CUMPLE EV TECNICA",0,IF(BO266="NO CUMPLE",0,IF(BO266="CUMPLE",('PRECIOS UNITARIOS'!$BB266*500)/BN266))))</f>
        <v>0</v>
      </c>
      <c r="BQ266" s="6">
        <f t="shared" si="27"/>
        <v>500</v>
      </c>
      <c r="BR266" s="6" t="s">
        <v>724</v>
      </c>
      <c r="BS266" s="6">
        <f>MAX($K266,$N266,$Q266,$T266,$AF266,$AI266,$AL266,$AU266,$BD266,$BG266,$BP266,$AC266,$Z266,$W266,$BA266,$BM266,)</f>
        <v>491.11111111111109</v>
      </c>
      <c r="BT266" s="6" t="s">
        <v>734</v>
      </c>
      <c r="BU266" s="6">
        <f>MAX($K266,$N266,$T266,$AF266,$AI266,$AL266,$AU266,$BD266,$BG266,$BP266,$AC266,$Z266,$W266,$BA266,$BM266,)</f>
        <v>0</v>
      </c>
      <c r="BV266" s="6" t="s">
        <v>1011</v>
      </c>
      <c r="BW266" s="154" t="str">
        <f>+BR266</f>
        <v>BIOPLAST S.A.S</v>
      </c>
      <c r="BX266" s="3" t="e">
        <v>#N/A</v>
      </c>
    </row>
    <row r="267" spans="1:76" ht="25.5" x14ac:dyDescent="0.2">
      <c r="A267" s="18">
        <f t="shared" ref="A267:A330" si="29">+A266+1</f>
        <v>258</v>
      </c>
      <c r="B267" s="22" t="str">
        <f>VLOOKUP(A267,'PRECIOS UNITARIOS'!A267:B598,2,0)</f>
        <v>DM762</v>
      </c>
      <c r="C267" s="135" t="str">
        <f>VLOOKUP(A267,'PRECIOS UNITARIOS'!A267:C598,3,0)</f>
        <v>MONOFILAMENTO 6/0 C/A DOBLE CARDIOVASCULAR</v>
      </c>
      <c r="D267" s="18">
        <f>VLOOKUP(A267,'PRECIOS UNITARIOS'!A267:D598,4,0)</f>
        <v>1</v>
      </c>
      <c r="E267" s="23" t="str">
        <f>VLOOKUP(A267,'PRECIOS UNITARIOS'!A267:E598,5,0)</f>
        <v>UN</v>
      </c>
      <c r="F267" s="23">
        <f>VLOOKUP(A267,'PRECIOS UNITARIOS'!A267:F598,6,0)</f>
        <v>37030</v>
      </c>
      <c r="G267" s="23">
        <f>VLOOKUP(A267,'PRECIOS UNITARIOS'!A267:G598,7,0)</f>
        <v>7</v>
      </c>
      <c r="H267" s="23">
        <f t="shared" si="28"/>
        <v>259210</v>
      </c>
      <c r="I267" s="5" t="str">
        <f>+'EV PRECIO REFERENCIA'!I267</f>
        <v/>
      </c>
      <c r="J267" s="5" t="str">
        <f>+'EV PRECIO REFERENCIA'!K267</f>
        <v>NO CUMPLE</v>
      </c>
      <c r="K267" s="6">
        <f>+IF(J267="NO OFERTADO",0,IF(J267="NO CUMPLE EV TECNICA",0,IF(J267="NO CUMPLE",0,IF(J267="CUMPLE",('PRECIOS UNITARIOS'!$BB267*500)/I267))))</f>
        <v>0</v>
      </c>
      <c r="L267" s="5" t="str">
        <f>+'EV PRECIO REFERENCIA'!L267</f>
        <v/>
      </c>
      <c r="M267" s="5" t="str">
        <f>+'EV PRECIO REFERENCIA'!N267</f>
        <v>NO CUMPLE</v>
      </c>
      <c r="N267" s="6">
        <f>+IF(M267="NO OFERTADO",0,IF(M267="NO CUMPLE EV TECNICA",0,IF(M267="NO CUMPLE",0,IF(M267="CUMPLE",('PRECIOS UNITARIOS'!$BB267*500)/L267))))</f>
        <v>0</v>
      </c>
      <c r="O267" s="5" t="str">
        <f>+'PRECIOS UNITARIOS'!N267</f>
        <v/>
      </c>
      <c r="P267" s="5" t="str">
        <f>+'EV PRECIO REFERENCIA'!Q267</f>
        <v>NO CUMPLE</v>
      </c>
      <c r="Q267" s="6">
        <f>+IF(P267="NO OFERTADO",0,IF(P267="NO CUMPLE EV TECNICA",0,IF(P267="NO CUMPLE",0,IF(P267="CUMPLE",('PRECIOS UNITARIOS'!$BB267*500)/O267))))</f>
        <v>0</v>
      </c>
      <c r="R267" s="5" t="str">
        <f>+'PRECIOS UNITARIOS'!P267</f>
        <v/>
      </c>
      <c r="S267" s="5" t="str">
        <f>+'EV PRECIO REFERENCIA'!T267</f>
        <v>NO CUMPLE</v>
      </c>
      <c r="T267" s="6">
        <f>+IF(S267="NO OFERTADO",0,IF(S267="NO CUMPLE EV TECNICA",0,IF(S267="NO CUMPLE",0,IF(S267="CUMPLE",('PRECIOS UNITARIOS'!$BB267*500)/R267))))</f>
        <v>0</v>
      </c>
      <c r="U267" s="6" t="str">
        <f>+'EV PRECIO REFERENCIA'!U267</f>
        <v/>
      </c>
      <c r="V267" s="5" t="str">
        <f>+'EV PRECIO REFERENCIA'!W267</f>
        <v>NO CUMPLE</v>
      </c>
      <c r="W267" s="6">
        <f>+IF(V267="NO OFERTADO",0,IF(V267="NO CUMPLE EV TECNICA",0,IF(V267="NO CUMPLE",0,IF(V267="CUMPLE",('PRECIOS UNITARIOS'!$BB267*500)/U267))))</f>
        <v>0</v>
      </c>
      <c r="X267" s="6" t="str">
        <f>+'EV PRECIO REFERENCIA'!X267</f>
        <v/>
      </c>
      <c r="Y267" s="5" t="str">
        <f>+'EV PRECIO REFERENCIA'!Z267</f>
        <v>NO CUMPLE</v>
      </c>
      <c r="Z267" s="6">
        <f>+IF(Y267="NO OFERTADO",0,IF(Y267="NO CUMPLE EV TECNICA",0,IF(Y267="NO CUMPLE",0,IF(Y267="CUMPLE",('PRECIOS UNITARIOS'!$BB267*500)/X267))))</f>
        <v>0</v>
      </c>
      <c r="AA267" s="260" t="str">
        <f>+'PRECIOS UNITARIOS'!X267</f>
        <v/>
      </c>
      <c r="AB267" s="5" t="str">
        <f>+'EV PRECIO REFERENCIA'!AF267</f>
        <v>NO CUMPLE</v>
      </c>
      <c r="AC267" s="6">
        <f>+IF(AB267="NO OFERTADO",0,IF(AB267="NO CUMPLE EV TECNICA",0,IF(AB267="NO CUMPLE",0,IF(AB267="CUMPLE",('PRECIOS UNITARIOS'!$BB267*500)/AA267))))</f>
        <v>0</v>
      </c>
      <c r="AD267" s="5" t="str">
        <f>+'PRECIOS UNITARIOS'!Z267</f>
        <v/>
      </c>
      <c r="AE267" s="5" t="str">
        <f>+'EV PRECIO REFERENCIA'!AI267</f>
        <v>NO CUMPLE</v>
      </c>
      <c r="AF267" s="6">
        <f>+IF(AE267="NO OFERTADO",0,IF(AE267="NO CUMPLE EV TECNICA",0,IF(AE267="NO CUMPLE",0,IF(AE267="CUMPLE",('PRECIOS UNITARIOS'!$BB267*500)/AD267))))</f>
        <v>0</v>
      </c>
      <c r="AG267" s="5">
        <f>+'PRECIOS UNITARIOS'!AB267</f>
        <v>31395</v>
      </c>
      <c r="AH267" s="5" t="str">
        <f>+'EV PRECIO REFERENCIA'!AL267</f>
        <v>CUMPLE</v>
      </c>
      <c r="AI267" s="6">
        <f>+IF(AH267="NO OFERTADO",0,IF(AH267="NO CUMPLE EV TECNICA",0,IF(AH267="NO CUMPLE",0,IF(AH267="CUMPLE",('PRECIOS UNITARIOS'!$BB267*500)/AG267))))</f>
        <v>500</v>
      </c>
      <c r="AJ267" s="5" t="str">
        <f>+'PRECIOS UNITARIOS'!AD267</f>
        <v/>
      </c>
      <c r="AK267" s="5" t="str">
        <f>+'EV PRECIO REFERENCIA'!AO267</f>
        <v>NO CUMPLE</v>
      </c>
      <c r="AL267" s="6">
        <f>+IF(AK267="NO OFERTADO",0,IF(AK267="NO CUMPLE EV TECNICA",0,IF(AK267="NO CUMPLE",0,IF(AK267="CUMPLE",('PRECIOS UNITARIOS'!$BB267*500)/AJ267))))</f>
        <v>0</v>
      </c>
      <c r="AM267" s="5" t="str">
        <f>+'PRECIOS UNITARIOS'!AF267</f>
        <v/>
      </c>
      <c r="AN267" s="5" t="str">
        <f>+'EV PRECIO REFERENCIA'!AR267</f>
        <v>NO CUMPLE</v>
      </c>
      <c r="AO267" s="6">
        <f>+IF(AN267="NO OFERTADO",0,IF(AN267="NO CUMPLE EV TECNICA",0,IF(AN267="NO CUMPLE",0,IF(AN267="CUMPLE",('PRECIOS UNITARIOS'!$BB267*500)/AM267))))</f>
        <v>0</v>
      </c>
      <c r="AP267" s="5" t="str">
        <f>+'PRECIOS UNITARIOS'!AH267</f>
        <v/>
      </c>
      <c r="AQ267" s="5" t="str">
        <f>+'EV PRECIO REFERENCIA'!AU267</f>
        <v>NO CUMPLE</v>
      </c>
      <c r="AR267" s="6">
        <f>+IF(AQ267="NO OFERTADO",0,IF(AQ267="NO CUMPLE EV TECNICA",0,IF(AQ267="NO CUMPLE",0,IF(AQ267="CUMPLE",('PRECIOS UNITARIOS'!$BB267*500)/AP267))))</f>
        <v>0</v>
      </c>
      <c r="AS267" s="5" t="str">
        <f>+'PRECIOS UNITARIOS'!AJ267</f>
        <v/>
      </c>
      <c r="AT267" s="5" t="str">
        <f>+'EV PRECIO REFERENCIA'!AX267</f>
        <v>NO CUMPLE</v>
      </c>
      <c r="AU267" s="6">
        <f>+IF(AT267="NO OFERTADO",0,IF(AT267="NO CUMPLE EV TECNICA",0,IF(AT267="NO CUMPLE",0,IF(AT267="CUMPLE",('PRECIOS UNITARIOS'!$BB267*500)/AS267))))</f>
        <v>0</v>
      </c>
      <c r="AV267" s="5" t="str">
        <f>+'EV PRECIO REFERENCIA'!AY267</f>
        <v/>
      </c>
      <c r="AW267" s="5" t="str">
        <f>+'EV PRECIO REFERENCIA'!BA267</f>
        <v>NO CUMPLE</v>
      </c>
      <c r="AX267" s="6">
        <f>+IF(AW267="NO OFERTADO",0,IF(AW267="NO CUMPLE EV TECNICA",0,IF(AW267="NO CUMPLE",0,IF(AW267="CUMPLE",('PRECIOS UNITARIOS'!$BB267*500)/AV267))))</f>
        <v>0</v>
      </c>
      <c r="AY267" s="5" t="str">
        <f>+'EV PRECIO REFERENCIA'!BB267</f>
        <v/>
      </c>
      <c r="AZ267" s="5" t="str">
        <f>+'EV PRECIO REFERENCIA'!BD267</f>
        <v>NO CUMPLE</v>
      </c>
      <c r="BA267" s="6">
        <f>+IF(AZ267="NO OFERTADO",0,IF(AZ267="NO CUMPLE EV TECNICA",0,IF(AZ267="NO CUMPLE",0,IF(AZ267="CUMPLE",('PRECIOS UNITARIOS'!$BB267*500)/AY267))))</f>
        <v>0</v>
      </c>
      <c r="BB267" s="5" t="str">
        <f>+'PRECIOS UNITARIOS'!AP267</f>
        <v/>
      </c>
      <c r="BC267" s="5" t="str">
        <f>+'EV PRECIO REFERENCIA'!BG267</f>
        <v>NO CUMPLE</v>
      </c>
      <c r="BD267" s="6">
        <f>+IF(BC267="NO OFERTADO",0,IF(BC267="NO CUMPLE EV TECNICA",0,IF(BC267="NO CUMPLE",0,IF(BC267="CUMPLE",('PRECIOS UNITARIOS'!$BB267*500)/BB267))))</f>
        <v>0</v>
      </c>
      <c r="BE267" s="5" t="str">
        <f>+'PRECIOS UNITARIOS'!AR267</f>
        <v/>
      </c>
      <c r="BF267" s="5" t="str">
        <f>+'EV PRECIO REFERENCIA'!BJ267</f>
        <v>NO CUMPLE</v>
      </c>
      <c r="BG267" s="6">
        <f>+IF(BF267="NO OFERTADO",0,IF(BF267="NO CUMPLE EV TECNICA",0,IF(BF267="NO CUMPLE",0,IF(BF267="CUMPLE",('PRECIOS UNITARIOS'!$BB267*500)/BE267))))</f>
        <v>0</v>
      </c>
      <c r="BH267" s="5" t="str">
        <f>+'EV PRECIO REFERENCIA'!BK267</f>
        <v/>
      </c>
      <c r="BI267" s="5" t="str">
        <f>+'EV PRECIO REFERENCIA'!BM267</f>
        <v>NO CUMPLE</v>
      </c>
      <c r="BJ267" s="6">
        <f>+IF(BI267="NO OFERTADO",0,IF(BI267="NO CUMPLE EV TECNICA",0,IF(BI267="NO CUMPLE",0,IF(BI267="CUMPLE",('PRECIOS UNITARIOS'!$BB267*500)/BH267))))</f>
        <v>0</v>
      </c>
      <c r="BK267" s="5" t="str">
        <f>+'EV PRECIO REFERENCIA'!BQ267</f>
        <v/>
      </c>
      <c r="BL267" s="5" t="str">
        <f>+'EV PRECIO REFERENCIA'!BS267</f>
        <v>NO CUMPLE</v>
      </c>
      <c r="BM267" s="6">
        <f>+IF(BL267="NO OFERTADO",0,IF(BL267="NO CUMPLE EV TECNICA",0,IF(BL267="NO CUMPLE",0,IF(BL267="CUMPLE",('PRECIOS UNITARIOS'!$BB267*500)/BK267))))</f>
        <v>0</v>
      </c>
      <c r="BN267" s="5" t="str">
        <f>+'PRECIOS UNITARIOS'!AX267</f>
        <v/>
      </c>
      <c r="BO267" s="5" t="str">
        <f>+'EV PRECIO REFERENCIA'!BV267</f>
        <v>NO CUMPLE</v>
      </c>
      <c r="BP267" s="6">
        <f>+IF(BO267="NO OFERTADO",0,IF(BO267="NO CUMPLE EV TECNICA",0,IF(BO267="NO CUMPLE",0,IF(BO267="CUMPLE",('PRECIOS UNITARIOS'!$BB267*500)/BN267))))</f>
        <v>0</v>
      </c>
      <c r="BQ267" s="6">
        <f t="shared" ref="BQ267:BQ330" si="30">MAX(K267,N267,Q267,T267,AF267,AI267,AL267,AO267,AU267,BD267,BG267,BP267,AC267,Z267,W267,BA267,BM267,AX267,AR267,BJ267,)</f>
        <v>500</v>
      </c>
      <c r="BR267" s="154" t="s">
        <v>1012</v>
      </c>
      <c r="BS267" s="6">
        <f>MAX($K267,$N267,$Q267,$T267,$AF267,$AL267,$AO267,$AU267,$BD267,$BG267,$BP267,$AC267,$Z267,$W267,$BA267,$BM267,)</f>
        <v>0</v>
      </c>
      <c r="BT267" s="6" t="s">
        <v>1025</v>
      </c>
      <c r="BU267" s="6">
        <v>0</v>
      </c>
      <c r="BV267" s="6" t="s">
        <v>1023</v>
      </c>
      <c r="BW267" s="154" t="s">
        <v>1012</v>
      </c>
      <c r="BX267" s="3" t="e">
        <v>#N/A</v>
      </c>
    </row>
    <row r="268" spans="1:76" ht="38.25" x14ac:dyDescent="0.2">
      <c r="A268" s="18">
        <f t="shared" si="29"/>
        <v>259</v>
      </c>
      <c r="B268" s="22" t="str">
        <f>VLOOKUP(A268,'PRECIOS UNITARIOS'!A268:B599,2,0)</f>
        <v>DM777</v>
      </c>
      <c r="C268" s="135" t="str">
        <f>VLOOKUP(A268,'PRECIOS UNITARIOS'!A268:C599,3,0)</f>
        <v>PAÑAL DESECHABLE ADULTO TALLA L</v>
      </c>
      <c r="D268" s="18">
        <f>VLOOKUP(A268,'PRECIOS UNITARIOS'!A268:D599,4,0)</f>
        <v>1</v>
      </c>
      <c r="E268" s="23" t="str">
        <f>VLOOKUP(A268,'PRECIOS UNITARIOS'!A268:E599,5,0)</f>
        <v>UN</v>
      </c>
      <c r="F268" s="23">
        <f>VLOOKUP(A268,'PRECIOS UNITARIOS'!A268:F599,6,0)</f>
        <v>2351.44</v>
      </c>
      <c r="G268" s="23">
        <f>VLOOKUP(A268,'PRECIOS UNITARIOS'!A268:G599,7,0)</f>
        <v>71</v>
      </c>
      <c r="H268" s="23">
        <f t="shared" ref="H268:H331" si="31">+F268*G268</f>
        <v>166952.24</v>
      </c>
      <c r="I268" s="5" t="str">
        <f>+'EV PRECIO REFERENCIA'!I268</f>
        <v/>
      </c>
      <c r="J268" s="5" t="str">
        <f>+'EV PRECIO REFERENCIA'!K268</f>
        <v>NO CUMPLE</v>
      </c>
      <c r="K268" s="6">
        <f>+IF(J268="NO OFERTADO",0,IF(J268="NO CUMPLE EV TECNICA",0,IF(J268="NO CUMPLE",0,IF(J268="CUMPLE",('PRECIOS UNITARIOS'!$BB268*500)/I268))))</f>
        <v>0</v>
      </c>
      <c r="L268" s="5">
        <f>+'EV PRECIO REFERENCIA'!L268</f>
        <v>2733.43</v>
      </c>
      <c r="M268" s="5" t="str">
        <f>+'EV PRECIO REFERENCIA'!N268</f>
        <v>CUMPLE</v>
      </c>
      <c r="N268" s="6">
        <f>+IF(M268="NO OFERTADO",0,IF(M268="NO CUMPLE EV TECNICA",0,IF(M268="NO CUMPLE",0,IF(M268="CUMPLE",('PRECIOS UNITARIOS'!$BB268*500)/L268))))</f>
        <v>451.67609925990428</v>
      </c>
      <c r="O268" s="5" t="str">
        <f>+'PRECIOS UNITARIOS'!N268</f>
        <v/>
      </c>
      <c r="P268" s="5" t="str">
        <f>+'EV PRECIO REFERENCIA'!Q268</f>
        <v>NO CUMPLE</v>
      </c>
      <c r="Q268" s="6">
        <f>+IF(P268="NO OFERTADO",0,IF(P268="NO CUMPLE EV TECNICA",0,IF(P268="NO CUMPLE",0,IF(P268="CUMPLE",('PRECIOS UNITARIOS'!$BB268*500)/O268))))</f>
        <v>0</v>
      </c>
      <c r="R268" s="5" t="str">
        <f>+'PRECIOS UNITARIOS'!P268</f>
        <v/>
      </c>
      <c r="S268" s="5" t="str">
        <f>+'EV PRECIO REFERENCIA'!T268</f>
        <v>NO CUMPLE</v>
      </c>
      <c r="T268" s="6">
        <f>+IF(S268="NO OFERTADO",0,IF(S268="NO CUMPLE EV TECNICA",0,IF(S268="NO CUMPLE",0,IF(S268="CUMPLE",('PRECIOS UNITARIOS'!$BB268*500)/R268))))</f>
        <v>0</v>
      </c>
      <c r="U268" s="6" t="str">
        <f>+'EV PRECIO REFERENCIA'!U268</f>
        <v/>
      </c>
      <c r="V268" s="5" t="str">
        <f>+'EV PRECIO REFERENCIA'!W268</f>
        <v>NO CUMPLE</v>
      </c>
      <c r="W268" s="6">
        <f>+IF(V268="NO OFERTADO",0,IF(V268="NO CUMPLE EV TECNICA",0,IF(V268="NO CUMPLE",0,IF(V268="CUMPLE",('PRECIOS UNITARIOS'!$BB268*500)/U268))))</f>
        <v>0</v>
      </c>
      <c r="X268" s="6" t="str">
        <f>+'EV PRECIO REFERENCIA'!X268</f>
        <v/>
      </c>
      <c r="Y268" s="5" t="str">
        <f>+'EV PRECIO REFERENCIA'!Z268</f>
        <v>NO CUMPLE</v>
      </c>
      <c r="Z268" s="6">
        <f>+IF(Y268="NO OFERTADO",0,IF(Y268="NO CUMPLE EV TECNICA",0,IF(Y268="NO CUMPLE",0,IF(Y268="CUMPLE",('PRECIOS UNITARIOS'!$BB268*500)/X268))))</f>
        <v>0</v>
      </c>
      <c r="AA268" s="260" t="str">
        <f>+'PRECIOS UNITARIOS'!X268</f>
        <v/>
      </c>
      <c r="AB268" s="5" t="str">
        <f>+'EV PRECIO REFERENCIA'!AF268</f>
        <v>NO CUMPLE</v>
      </c>
      <c r="AC268" s="6">
        <f>+IF(AB268="NO OFERTADO",0,IF(AB268="NO CUMPLE EV TECNICA",0,IF(AB268="NO CUMPLE",0,IF(AB268="CUMPLE",('PRECIOS UNITARIOS'!$BB268*500)/AA268))))</f>
        <v>0</v>
      </c>
      <c r="AD268" s="5" t="str">
        <f>+'PRECIOS UNITARIOS'!Z268</f>
        <v/>
      </c>
      <c r="AE268" s="5" t="str">
        <f>+'EV PRECIO REFERENCIA'!AI268</f>
        <v>NO CUMPLE</v>
      </c>
      <c r="AF268" s="6">
        <f>+IF(AE268="NO OFERTADO",0,IF(AE268="NO CUMPLE EV TECNICA",0,IF(AE268="NO CUMPLE",0,IF(AE268="CUMPLE",('PRECIOS UNITARIOS'!$BB268*500)/AD268))))</f>
        <v>0</v>
      </c>
      <c r="AG268" s="5" t="str">
        <f>+'PRECIOS UNITARIOS'!AB268</f>
        <v/>
      </c>
      <c r="AH268" s="5" t="str">
        <f>+'EV PRECIO REFERENCIA'!AL268</f>
        <v>NO CUMPLE</v>
      </c>
      <c r="AI268" s="6">
        <f>+IF(AH268="NO OFERTADO",0,IF(AH268="NO CUMPLE EV TECNICA",0,IF(AH268="NO CUMPLE",0,IF(AH268="CUMPLE",('PRECIOS UNITARIOS'!$BB268*500)/AG268))))</f>
        <v>0</v>
      </c>
      <c r="AJ268" s="5" t="str">
        <f>+'PRECIOS UNITARIOS'!AD268</f>
        <v/>
      </c>
      <c r="AK268" s="5" t="str">
        <f>+'EV PRECIO REFERENCIA'!AO268</f>
        <v>NO CUMPLE</v>
      </c>
      <c r="AL268" s="6">
        <f>+IF(AK268="NO OFERTADO",0,IF(AK268="NO CUMPLE EV TECNICA",0,IF(AK268="NO CUMPLE",0,IF(AK268="CUMPLE",('PRECIOS UNITARIOS'!$BB268*500)/AJ268))))</f>
        <v>0</v>
      </c>
      <c r="AM268" s="5">
        <f>+'PRECIOS UNITARIOS'!AF268</f>
        <v>2469.25</v>
      </c>
      <c r="AN268" s="5" t="str">
        <f>+'EV PRECIO REFERENCIA'!AR268</f>
        <v>CUMPLE</v>
      </c>
      <c r="AO268" s="6">
        <f>+IF(AN268="NO OFERTADO",0,IF(AN268="NO CUMPLE EV TECNICA",0,IF(AN268="NO CUMPLE",0,IF(AN268="CUMPLE",('PRECIOS UNITARIOS'!$BB268*500)/AM268))))</f>
        <v>500</v>
      </c>
      <c r="AP268" s="5" t="str">
        <f>+'PRECIOS UNITARIOS'!AH268</f>
        <v/>
      </c>
      <c r="AQ268" s="5" t="str">
        <f>+'EV PRECIO REFERENCIA'!AU268</f>
        <v>NO CUMPLE</v>
      </c>
      <c r="AR268" s="6">
        <f>+IF(AQ268="NO OFERTADO",0,IF(AQ268="NO CUMPLE EV TECNICA",0,IF(AQ268="NO CUMPLE",0,IF(AQ268="CUMPLE",('PRECIOS UNITARIOS'!$BB268*500)/AP268))))</f>
        <v>0</v>
      </c>
      <c r="AS268" s="5" t="str">
        <f>+'PRECIOS UNITARIOS'!AJ268</f>
        <v/>
      </c>
      <c r="AT268" s="5" t="str">
        <f>+'EV PRECIO REFERENCIA'!AX268</f>
        <v>NO CUMPLE</v>
      </c>
      <c r="AU268" s="6">
        <f>+IF(AT268="NO OFERTADO",0,IF(AT268="NO CUMPLE EV TECNICA",0,IF(AT268="NO CUMPLE",0,IF(AT268="CUMPLE",('PRECIOS UNITARIOS'!$BB268*500)/AS268))))</f>
        <v>0</v>
      </c>
      <c r="AV268" s="5" t="str">
        <f>+'EV PRECIO REFERENCIA'!AY268</f>
        <v/>
      </c>
      <c r="AW268" s="5" t="str">
        <f>+'EV PRECIO REFERENCIA'!BA268</f>
        <v>NO CUMPLE</v>
      </c>
      <c r="AX268" s="6">
        <f>+IF(AW268="NO OFERTADO",0,IF(AW268="NO CUMPLE EV TECNICA",0,IF(AW268="NO CUMPLE",0,IF(AW268="CUMPLE",('PRECIOS UNITARIOS'!$BB268*500)/AV268))))</f>
        <v>0</v>
      </c>
      <c r="AY268" s="5" t="str">
        <f>+'EV PRECIO REFERENCIA'!BB268</f>
        <v/>
      </c>
      <c r="AZ268" s="5" t="str">
        <f>+'EV PRECIO REFERENCIA'!BD268</f>
        <v>NO CUMPLE</v>
      </c>
      <c r="BA268" s="6">
        <f>+IF(AZ268="NO OFERTADO",0,IF(AZ268="NO CUMPLE EV TECNICA",0,IF(AZ268="NO CUMPLE",0,IF(AZ268="CUMPLE",('PRECIOS UNITARIOS'!$BB268*500)/AY268))))</f>
        <v>0</v>
      </c>
      <c r="BB268" s="5" t="str">
        <f>+'PRECIOS UNITARIOS'!AP268</f>
        <v/>
      </c>
      <c r="BC268" s="5" t="str">
        <f>+'EV PRECIO REFERENCIA'!BG268</f>
        <v>NO CUMPLE</v>
      </c>
      <c r="BD268" s="6">
        <f>+IF(BC268="NO OFERTADO",0,IF(BC268="NO CUMPLE EV TECNICA",0,IF(BC268="NO CUMPLE",0,IF(BC268="CUMPLE",('PRECIOS UNITARIOS'!$BB268*500)/BB268))))</f>
        <v>0</v>
      </c>
      <c r="BE268" s="5" t="str">
        <f>+'PRECIOS UNITARIOS'!AR268</f>
        <v/>
      </c>
      <c r="BF268" s="5" t="str">
        <f>+'EV PRECIO REFERENCIA'!BJ268</f>
        <v>NO CUMPLE</v>
      </c>
      <c r="BG268" s="6">
        <f>+IF(BF268="NO OFERTADO",0,IF(BF268="NO CUMPLE EV TECNICA",0,IF(BF268="NO CUMPLE",0,IF(BF268="CUMPLE",('PRECIOS UNITARIOS'!$BB268*500)/BE268))))</f>
        <v>0</v>
      </c>
      <c r="BH268" s="5" t="str">
        <f>+'EV PRECIO REFERENCIA'!BK268</f>
        <v/>
      </c>
      <c r="BI268" s="5" t="str">
        <f>+'EV PRECIO REFERENCIA'!BM268</f>
        <v>NO CUMPLE</v>
      </c>
      <c r="BJ268" s="6">
        <f>+IF(BI268="NO OFERTADO",0,IF(BI268="NO CUMPLE EV TECNICA",0,IF(BI268="NO CUMPLE",0,IF(BI268="CUMPLE",('PRECIOS UNITARIOS'!$BB268*500)/BH268))))</f>
        <v>0</v>
      </c>
      <c r="BK268" s="5" t="str">
        <f>+'EV PRECIO REFERENCIA'!BQ268</f>
        <v/>
      </c>
      <c r="BL268" s="5" t="str">
        <f>+'EV PRECIO REFERENCIA'!BS268</f>
        <v>NO CUMPLE</v>
      </c>
      <c r="BM268" s="6">
        <f>+IF(BL268="NO OFERTADO",0,IF(BL268="NO CUMPLE EV TECNICA",0,IF(BL268="NO CUMPLE",0,IF(BL268="CUMPLE",('PRECIOS UNITARIOS'!$BB268*500)/BK268))))</f>
        <v>0</v>
      </c>
      <c r="BN268" s="5" t="str">
        <f>+'PRECIOS UNITARIOS'!AX268</f>
        <v/>
      </c>
      <c r="BO268" s="5" t="str">
        <f>+'EV PRECIO REFERENCIA'!BV268</f>
        <v>NO CUMPLE</v>
      </c>
      <c r="BP268" s="6">
        <f>+IF(BO268="NO OFERTADO",0,IF(BO268="NO CUMPLE EV TECNICA",0,IF(BO268="NO CUMPLE",0,IF(BO268="CUMPLE",('PRECIOS UNITARIOS'!$BB268*500)/BN268))))</f>
        <v>0</v>
      </c>
      <c r="BQ268" s="6">
        <f t="shared" si="30"/>
        <v>500</v>
      </c>
      <c r="BR268" s="6" t="s">
        <v>724</v>
      </c>
      <c r="BS268" s="6">
        <f>MAX($K268,$N268,$Q268,$T268,$AF268,$AI268,$AL268,$AU268,$BD268,$BG268,$BP268,$AC268,$Z268,$W268,$BA268,$BM268,)</f>
        <v>451.67609925990428</v>
      </c>
      <c r="BT268" s="6" t="s">
        <v>1002</v>
      </c>
      <c r="BU268" s="6">
        <f>MAX($K268,$Q268,$T268,$AF268,$AI268,$AL268,$AU268,$BD268,$BG268,$BP268,$AC268,$Z268,$W268,$BA268,$BM268,)</f>
        <v>0</v>
      </c>
      <c r="BV268" s="6" t="s">
        <v>1011</v>
      </c>
      <c r="BW268" s="154" t="str">
        <f>+BR268</f>
        <v>BIOPLAST S.A.S</v>
      </c>
      <c r="BX268" s="3" t="e">
        <v>#N/A</v>
      </c>
    </row>
    <row r="269" spans="1:76" ht="25.5" x14ac:dyDescent="0.2">
      <c r="A269" s="18">
        <f t="shared" si="29"/>
        <v>260</v>
      </c>
      <c r="B269" s="22" t="str">
        <f>VLOOKUP(A269,'PRECIOS UNITARIOS'!A269:B600,2,0)</f>
        <v>DM926</v>
      </c>
      <c r="C269" s="135" t="str">
        <f>VLOOKUP(A269,'PRECIOS UNITARIOS'!A269:C600,3,0)</f>
        <v>PULSOXIMETRO UNIDAD</v>
      </c>
      <c r="D269" s="18">
        <f>VLOOKUP(A269,'PRECIOS UNITARIOS'!A269:D600,4,0)</f>
        <v>1</v>
      </c>
      <c r="E269" s="23" t="str">
        <f>VLOOKUP(A269,'PRECIOS UNITARIOS'!A269:E600,5,0)</f>
        <v>UN</v>
      </c>
      <c r="F269" s="23">
        <f>VLOOKUP(A269,'PRECIOS UNITARIOS'!A269:F600,6,0)</f>
        <v>118345.09760000001</v>
      </c>
      <c r="G269" s="23">
        <f>VLOOKUP(A269,'PRECIOS UNITARIOS'!A269:G600,7,0)</f>
        <v>22</v>
      </c>
      <c r="H269" s="23">
        <f t="shared" si="31"/>
        <v>2603592.1472</v>
      </c>
      <c r="I269" s="5" t="str">
        <f>+'EV PRECIO REFERENCIA'!I269</f>
        <v/>
      </c>
      <c r="J269" s="5" t="str">
        <f>+'EV PRECIO REFERENCIA'!K269</f>
        <v>NO CUMPLE</v>
      </c>
      <c r="K269" s="6">
        <f>+IF(J269="NO OFERTADO",0,IF(J269="NO CUMPLE EV TECNICA",0,IF(J269="NO CUMPLE",0,IF(J269="CUMPLE",('PRECIOS UNITARIOS'!$BB269*500)/I269))))</f>
        <v>0</v>
      </c>
      <c r="L269" s="5" t="str">
        <f>+'EV PRECIO REFERENCIA'!L269</f>
        <v/>
      </c>
      <c r="M269" s="5" t="str">
        <f>+'EV PRECIO REFERENCIA'!N269</f>
        <v>NO CUMPLE</v>
      </c>
      <c r="N269" s="6">
        <f>+IF(M269="NO OFERTADO",0,IF(M269="NO CUMPLE EV TECNICA",0,IF(M269="NO CUMPLE",0,IF(M269="CUMPLE",('PRECIOS UNITARIOS'!$BB269*500)/L269))))</f>
        <v>0</v>
      </c>
      <c r="O269" s="5" t="str">
        <f>+'PRECIOS UNITARIOS'!N269</f>
        <v/>
      </c>
      <c r="P269" s="5" t="str">
        <f>+'EV PRECIO REFERENCIA'!Q269</f>
        <v>NO CUMPLE</v>
      </c>
      <c r="Q269" s="6">
        <f>+IF(P269="NO OFERTADO",0,IF(P269="NO CUMPLE EV TECNICA",0,IF(P269="NO CUMPLE",0,IF(P269="CUMPLE",('PRECIOS UNITARIOS'!$BB269*500)/O269))))</f>
        <v>0</v>
      </c>
      <c r="R269" s="5" t="str">
        <f>+'PRECIOS UNITARIOS'!P269</f>
        <v/>
      </c>
      <c r="S269" s="5" t="str">
        <f>+'EV PRECIO REFERENCIA'!T269</f>
        <v>NO CUMPLE</v>
      </c>
      <c r="T269" s="6">
        <f>+IF(S269="NO OFERTADO",0,IF(S269="NO CUMPLE EV TECNICA",0,IF(S269="NO CUMPLE",0,IF(S269="CUMPLE",('PRECIOS UNITARIOS'!$BB269*500)/R269))))</f>
        <v>0</v>
      </c>
      <c r="U269" s="6" t="str">
        <f>+'EV PRECIO REFERENCIA'!U269</f>
        <v/>
      </c>
      <c r="V269" s="5" t="str">
        <f>+'EV PRECIO REFERENCIA'!W269</f>
        <v>NO CUMPLE</v>
      </c>
      <c r="W269" s="6">
        <f>+IF(V269="NO OFERTADO",0,IF(V269="NO CUMPLE EV TECNICA",0,IF(V269="NO CUMPLE",0,IF(V269="CUMPLE",('PRECIOS UNITARIOS'!$BB269*500)/U269))))</f>
        <v>0</v>
      </c>
      <c r="X269" s="6" t="str">
        <f>+'EV PRECIO REFERENCIA'!X269</f>
        <v/>
      </c>
      <c r="Y269" s="5" t="str">
        <f>+'EV PRECIO REFERENCIA'!Z269</f>
        <v>NO CUMPLE</v>
      </c>
      <c r="Z269" s="6">
        <f>+IF(Y269="NO OFERTADO",0,IF(Y269="NO CUMPLE EV TECNICA",0,IF(Y269="NO CUMPLE",0,IF(Y269="CUMPLE",('PRECIOS UNITARIOS'!$BB269*500)/X269))))</f>
        <v>0</v>
      </c>
      <c r="AA269" s="260" t="str">
        <f>+'PRECIOS UNITARIOS'!X269</f>
        <v/>
      </c>
      <c r="AB269" s="5" t="str">
        <f>+'EV PRECIO REFERENCIA'!AF269</f>
        <v>NO CUMPLE</v>
      </c>
      <c r="AC269" s="6">
        <f>+IF(AB269="NO OFERTADO",0,IF(AB269="NO CUMPLE EV TECNICA",0,IF(AB269="NO CUMPLE",0,IF(AB269="CUMPLE",('PRECIOS UNITARIOS'!$BB269*500)/AA269))))</f>
        <v>0</v>
      </c>
      <c r="AD269" s="5" t="str">
        <f>+'PRECIOS UNITARIOS'!Z269</f>
        <v/>
      </c>
      <c r="AE269" s="5" t="str">
        <f>+'EV PRECIO REFERENCIA'!AI269</f>
        <v>NO CUMPLE</v>
      </c>
      <c r="AF269" s="6">
        <f>+IF(AE269="NO OFERTADO",0,IF(AE269="NO CUMPLE EV TECNICA",0,IF(AE269="NO CUMPLE",0,IF(AE269="CUMPLE",('PRECIOS UNITARIOS'!$BB269*500)/AD269))))</f>
        <v>0</v>
      </c>
      <c r="AG269" s="5" t="str">
        <f>+'PRECIOS UNITARIOS'!AB269</f>
        <v/>
      </c>
      <c r="AH269" s="5" t="str">
        <f>+'EV PRECIO REFERENCIA'!AL269</f>
        <v>NO CUMPLE</v>
      </c>
      <c r="AI269" s="6">
        <f>+IF(AH269="NO OFERTADO",0,IF(AH269="NO CUMPLE EV TECNICA",0,IF(AH269="NO CUMPLE",0,IF(AH269="CUMPLE",('PRECIOS UNITARIOS'!$BB269*500)/AG269))))</f>
        <v>0</v>
      </c>
      <c r="AJ269" s="5" t="str">
        <f>+'PRECIOS UNITARIOS'!AD269</f>
        <v/>
      </c>
      <c r="AK269" s="5" t="str">
        <f>+'EV PRECIO REFERENCIA'!AO269</f>
        <v>NO CUMPLE</v>
      </c>
      <c r="AL269" s="6">
        <f>+IF(AK269="NO OFERTADO",0,IF(AK269="NO CUMPLE EV TECNICA",0,IF(AK269="NO CUMPLE",0,IF(AK269="CUMPLE",('PRECIOS UNITARIOS'!$BB269*500)/AJ269))))</f>
        <v>0</v>
      </c>
      <c r="AM269" s="5" t="str">
        <f>+'PRECIOS UNITARIOS'!AF269</f>
        <v/>
      </c>
      <c r="AN269" s="5" t="str">
        <f>+'EV PRECIO REFERENCIA'!AR269</f>
        <v>NO CUMPLE</v>
      </c>
      <c r="AO269" s="6">
        <f>+IF(AN269="NO OFERTADO",0,IF(AN269="NO CUMPLE EV TECNICA",0,IF(AN269="NO CUMPLE",0,IF(AN269="CUMPLE",('PRECIOS UNITARIOS'!$BB269*500)/AM269))))</f>
        <v>0</v>
      </c>
      <c r="AP269" s="5" t="str">
        <f>+'PRECIOS UNITARIOS'!AH269</f>
        <v/>
      </c>
      <c r="AQ269" s="5" t="str">
        <f>+'EV PRECIO REFERENCIA'!AU269</f>
        <v>NO CUMPLE</v>
      </c>
      <c r="AR269" s="6">
        <f>+IF(AQ269="NO OFERTADO",0,IF(AQ269="NO CUMPLE EV TECNICA",0,IF(AQ269="NO CUMPLE",0,IF(AQ269="CUMPLE",('PRECIOS UNITARIOS'!$BB269*500)/AP269))))</f>
        <v>0</v>
      </c>
      <c r="AS269" s="5" t="str">
        <f>+'PRECIOS UNITARIOS'!AJ269</f>
        <v/>
      </c>
      <c r="AT269" s="5" t="str">
        <f>+'EV PRECIO REFERENCIA'!AX269</f>
        <v>NO CUMPLE</v>
      </c>
      <c r="AU269" s="6">
        <f>+IF(AT269="NO OFERTADO",0,IF(AT269="NO CUMPLE EV TECNICA",0,IF(AT269="NO CUMPLE",0,IF(AT269="CUMPLE",('PRECIOS UNITARIOS'!$BB269*500)/AS269))))</f>
        <v>0</v>
      </c>
      <c r="AV269" s="5" t="str">
        <f>+'EV PRECIO REFERENCIA'!AY269</f>
        <v/>
      </c>
      <c r="AW269" s="5" t="str">
        <f>+'EV PRECIO REFERENCIA'!BA269</f>
        <v>NO CUMPLE</v>
      </c>
      <c r="AX269" s="6">
        <f>+IF(AW269="NO OFERTADO",0,IF(AW269="NO CUMPLE EV TECNICA",0,IF(AW269="NO CUMPLE",0,IF(AW269="CUMPLE",('PRECIOS UNITARIOS'!$BB269*500)/AV269))))</f>
        <v>0</v>
      </c>
      <c r="AY269" s="5">
        <f>+'EV PRECIO REFERENCIA'!BB269</f>
        <v>130201.00000000001</v>
      </c>
      <c r="AZ269" s="5" t="str">
        <f>+'EV PRECIO REFERENCIA'!BD269</f>
        <v>CUMPLE</v>
      </c>
      <c r="BA269" s="6">
        <f>+IF(AZ269="NO OFERTADO",0,IF(AZ269="NO CUMPLE EV TECNICA",0,IF(AZ269="NO CUMPLE",0,IF(AZ269="CUMPLE",('PRECIOS UNITARIOS'!$BB269*500)/AY269))))</f>
        <v>500</v>
      </c>
      <c r="BB269" s="5" t="str">
        <f>+'PRECIOS UNITARIOS'!AP269</f>
        <v/>
      </c>
      <c r="BC269" s="5" t="str">
        <f>+'EV PRECIO REFERENCIA'!BG269</f>
        <v>NO CUMPLE</v>
      </c>
      <c r="BD269" s="6">
        <f>+IF(BC269="NO OFERTADO",0,IF(BC269="NO CUMPLE EV TECNICA",0,IF(BC269="NO CUMPLE",0,IF(BC269="CUMPLE",('PRECIOS UNITARIOS'!$BB269*500)/BB269))))</f>
        <v>0</v>
      </c>
      <c r="BE269" s="5" t="str">
        <f>+'PRECIOS UNITARIOS'!AR269</f>
        <v/>
      </c>
      <c r="BF269" s="5" t="str">
        <f>+'EV PRECIO REFERENCIA'!BJ269</f>
        <v>NO CUMPLE</v>
      </c>
      <c r="BG269" s="6">
        <f>+IF(BF269="NO OFERTADO",0,IF(BF269="NO CUMPLE EV TECNICA",0,IF(BF269="NO CUMPLE",0,IF(BF269="CUMPLE",('PRECIOS UNITARIOS'!$BB269*500)/BE269))))</f>
        <v>0</v>
      </c>
      <c r="BH269" s="5" t="str">
        <f>+'EV PRECIO REFERENCIA'!BK269</f>
        <v/>
      </c>
      <c r="BI269" s="5" t="str">
        <f>+'EV PRECIO REFERENCIA'!BM269</f>
        <v>NO CUMPLE</v>
      </c>
      <c r="BJ269" s="6">
        <f>+IF(BI269="NO OFERTADO",0,IF(BI269="NO CUMPLE EV TECNICA",0,IF(BI269="NO CUMPLE",0,IF(BI269="CUMPLE",('PRECIOS UNITARIOS'!$BB269*500)/BH269))))</f>
        <v>0</v>
      </c>
      <c r="BK269" s="5" t="str">
        <f>+'EV PRECIO REFERENCIA'!BQ269</f>
        <v/>
      </c>
      <c r="BL269" s="5" t="str">
        <f>+'EV PRECIO REFERENCIA'!BS269</f>
        <v>NO CUMPLE</v>
      </c>
      <c r="BM269" s="6">
        <f>+IF(BL269="NO OFERTADO",0,IF(BL269="NO CUMPLE EV TECNICA",0,IF(BL269="NO CUMPLE",0,IF(BL269="CUMPLE",('PRECIOS UNITARIOS'!$BB269*500)/BK269))))</f>
        <v>0</v>
      </c>
      <c r="BN269" s="5" t="str">
        <f>+'PRECIOS UNITARIOS'!AX269</f>
        <v/>
      </c>
      <c r="BO269" s="5" t="str">
        <f>+'EV PRECIO REFERENCIA'!BV269</f>
        <v>NO CUMPLE</v>
      </c>
      <c r="BP269" s="6">
        <f>+IF(BO269="NO OFERTADO",0,IF(BO269="NO CUMPLE EV TECNICA",0,IF(BO269="NO CUMPLE",0,IF(BO269="CUMPLE",('PRECIOS UNITARIOS'!$BB269*500)/BN269))))</f>
        <v>0</v>
      </c>
      <c r="BQ269" s="6">
        <f t="shared" si="30"/>
        <v>500</v>
      </c>
      <c r="BR269" s="6" t="s">
        <v>726</v>
      </c>
      <c r="BS269" s="6">
        <f>MAX($K269,$N269,$Q269,$T269,$AF269,$AI269,$AL269,$AO269,$AU269,$BD269,$BG269,$BP269,$AC269,$Z269,$W269,$BM269,)</f>
        <v>0</v>
      </c>
      <c r="BT269" s="6" t="s">
        <v>1025</v>
      </c>
      <c r="BU269" s="6">
        <v>0</v>
      </c>
      <c r="BV269" s="6" t="s">
        <v>1011</v>
      </c>
      <c r="BW269" s="154" t="str">
        <f>+BR269</f>
        <v>COMPANY MEDIQBOY OC S.A.S</v>
      </c>
      <c r="BX269" s="3" t="e">
        <v>#N/A</v>
      </c>
    </row>
    <row r="270" spans="1:76" ht="25.5" x14ac:dyDescent="0.2">
      <c r="A270" s="18">
        <f t="shared" si="29"/>
        <v>261</v>
      </c>
      <c r="B270" s="22" t="str">
        <f>VLOOKUP(A270,'PRECIOS UNITARIOS'!A270:B601,2,0)</f>
        <v>DM1846</v>
      </c>
      <c r="C270" s="135" t="str">
        <f>VLOOKUP(A270,'PRECIOS UNITARIOS'!A270:C601,3,0)</f>
        <v>CONOS DESECHABLE PARA OTOSCOPIO PEDIATRICO</v>
      </c>
      <c r="D270" s="18">
        <f>VLOOKUP(A270,'PRECIOS UNITARIOS'!A270:D601,4,0)</f>
        <v>1</v>
      </c>
      <c r="E270" s="23" t="str">
        <f>VLOOKUP(A270,'PRECIOS UNITARIOS'!A270:E601,5,0)</f>
        <v>UN</v>
      </c>
      <c r="F270" s="23">
        <f>VLOOKUP(A270,'PRECIOS UNITARIOS'!A270:F601,6,0)</f>
        <v>126.14</v>
      </c>
      <c r="G270" s="23">
        <f>VLOOKUP(A270,'PRECIOS UNITARIOS'!A270:G601,7,0)</f>
        <v>929</v>
      </c>
      <c r="H270" s="23">
        <f t="shared" si="31"/>
        <v>117184.06</v>
      </c>
      <c r="I270" s="5" t="str">
        <f>+'EV PRECIO REFERENCIA'!I270</f>
        <v/>
      </c>
      <c r="J270" s="5" t="str">
        <f>+'EV PRECIO REFERENCIA'!K270</f>
        <v>NO CUMPLE</v>
      </c>
      <c r="K270" s="6">
        <f>+IF(J270="NO OFERTADO",0,IF(J270="NO CUMPLE EV TECNICA",0,IF(J270="NO CUMPLE",0,IF(J270="CUMPLE",('PRECIOS UNITARIOS'!$BB270*500)/I270))))</f>
        <v>0</v>
      </c>
      <c r="L270" s="5" t="str">
        <f>+'EV PRECIO REFERENCIA'!L270</f>
        <v/>
      </c>
      <c r="M270" s="5" t="str">
        <f>+'EV PRECIO REFERENCIA'!N270</f>
        <v>NO CUMPLE</v>
      </c>
      <c r="N270" s="6">
        <f>+IF(M270="NO OFERTADO",0,IF(M270="NO CUMPLE EV TECNICA",0,IF(M270="NO CUMPLE",0,IF(M270="CUMPLE",('PRECIOS UNITARIOS'!$BB270*500)/L270))))</f>
        <v>0</v>
      </c>
      <c r="O270" s="5">
        <f>+'PRECIOS UNITARIOS'!N270</f>
        <v>126</v>
      </c>
      <c r="P270" s="5" t="str">
        <f>+'EV PRECIO REFERENCIA'!Q270</f>
        <v>CUMPLE</v>
      </c>
      <c r="Q270" s="6">
        <f>+IF(P270="NO OFERTADO",0,IF(P270="NO CUMPLE EV TECNICA",0,IF(P270="NO CUMPLE",0,IF(P270="CUMPLE",('PRECIOS UNITARIOS'!$BB270*500)/O270))))</f>
        <v>491.11111111111109</v>
      </c>
      <c r="R270" s="5" t="str">
        <f>+'PRECIOS UNITARIOS'!P270</f>
        <v/>
      </c>
      <c r="S270" s="5" t="str">
        <f>+'EV PRECIO REFERENCIA'!T270</f>
        <v>NO CUMPLE</v>
      </c>
      <c r="T270" s="6">
        <f>+IF(S270="NO OFERTADO",0,IF(S270="NO CUMPLE EV TECNICA",0,IF(S270="NO CUMPLE",0,IF(S270="CUMPLE",('PRECIOS UNITARIOS'!$BB270*500)/R270))))</f>
        <v>0</v>
      </c>
      <c r="U270" s="6" t="str">
        <f>+'EV PRECIO REFERENCIA'!U270</f>
        <v/>
      </c>
      <c r="V270" s="5" t="str">
        <f>+'EV PRECIO REFERENCIA'!W270</f>
        <v>NO CUMPLE</v>
      </c>
      <c r="W270" s="6">
        <f>+IF(V270="NO OFERTADO",0,IF(V270="NO CUMPLE EV TECNICA",0,IF(V270="NO CUMPLE",0,IF(V270="CUMPLE",('PRECIOS UNITARIOS'!$BB270*500)/U270))))</f>
        <v>0</v>
      </c>
      <c r="X270" s="6" t="str">
        <f>+'EV PRECIO REFERENCIA'!X270</f>
        <v/>
      </c>
      <c r="Y270" s="5" t="str">
        <f>+'EV PRECIO REFERENCIA'!Z270</f>
        <v>NO CUMPLE</v>
      </c>
      <c r="Z270" s="6">
        <f>+IF(Y270="NO OFERTADO",0,IF(Y270="NO CUMPLE EV TECNICA",0,IF(Y270="NO CUMPLE",0,IF(Y270="CUMPLE",('PRECIOS UNITARIOS'!$BB270*500)/X270))))</f>
        <v>0</v>
      </c>
      <c r="AA270" s="260" t="str">
        <f>+'PRECIOS UNITARIOS'!X270</f>
        <v/>
      </c>
      <c r="AB270" s="5" t="str">
        <f>+'EV PRECIO REFERENCIA'!AF270</f>
        <v>NO CUMPLE</v>
      </c>
      <c r="AC270" s="6">
        <f>+IF(AB270="NO OFERTADO",0,IF(AB270="NO CUMPLE EV TECNICA",0,IF(AB270="NO CUMPLE",0,IF(AB270="CUMPLE",('PRECIOS UNITARIOS'!$BB270*500)/AA270))))</f>
        <v>0</v>
      </c>
      <c r="AD270" s="5" t="str">
        <f>+'PRECIOS UNITARIOS'!Z270</f>
        <v/>
      </c>
      <c r="AE270" s="5" t="str">
        <f>+'EV PRECIO REFERENCIA'!AI270</f>
        <v>NO CUMPLE</v>
      </c>
      <c r="AF270" s="6">
        <f>+IF(AE270="NO OFERTADO",0,IF(AE270="NO CUMPLE EV TECNICA",0,IF(AE270="NO CUMPLE",0,IF(AE270="CUMPLE",('PRECIOS UNITARIOS'!$BB270*500)/AD270))))</f>
        <v>0</v>
      </c>
      <c r="AG270" s="5" t="str">
        <f>+'PRECIOS UNITARIOS'!AB270</f>
        <v/>
      </c>
      <c r="AH270" s="5" t="str">
        <f>+'EV PRECIO REFERENCIA'!AL270</f>
        <v>NO CUMPLE</v>
      </c>
      <c r="AI270" s="6">
        <f>+IF(AH270="NO OFERTADO",0,IF(AH270="NO CUMPLE EV TECNICA",0,IF(AH270="NO CUMPLE",0,IF(AH270="CUMPLE",('PRECIOS UNITARIOS'!$BB270*500)/AG270))))</f>
        <v>0</v>
      </c>
      <c r="AJ270" s="5" t="str">
        <f>+'PRECIOS UNITARIOS'!AD270</f>
        <v/>
      </c>
      <c r="AK270" s="5" t="str">
        <f>+'EV PRECIO REFERENCIA'!AO270</f>
        <v>NO CUMPLE</v>
      </c>
      <c r="AL270" s="6">
        <f>+IF(AK270="NO OFERTADO",0,IF(AK270="NO CUMPLE EV TECNICA",0,IF(AK270="NO CUMPLE",0,IF(AK270="CUMPLE",('PRECIOS UNITARIOS'!$BB270*500)/AJ270))))</f>
        <v>0</v>
      </c>
      <c r="AM270" s="5">
        <f>+'PRECIOS UNITARIOS'!AF270</f>
        <v>123.76</v>
      </c>
      <c r="AN270" s="5" t="str">
        <f>+'EV PRECIO REFERENCIA'!AR270</f>
        <v>CUMPLE</v>
      </c>
      <c r="AO270" s="6">
        <f>+IF(AN270="NO OFERTADO",0,IF(AN270="NO CUMPLE EV TECNICA",0,IF(AN270="NO CUMPLE",0,IF(AN270="CUMPLE",('PRECIOS UNITARIOS'!$BB270*500)/AM270))))</f>
        <v>500</v>
      </c>
      <c r="AP270" s="5" t="str">
        <f>+'PRECIOS UNITARIOS'!AH270</f>
        <v/>
      </c>
      <c r="AQ270" s="5" t="str">
        <f>+'EV PRECIO REFERENCIA'!AU270</f>
        <v>NO CUMPLE</v>
      </c>
      <c r="AR270" s="6">
        <f>+IF(AQ270="NO OFERTADO",0,IF(AQ270="NO CUMPLE EV TECNICA",0,IF(AQ270="NO CUMPLE",0,IF(AQ270="CUMPLE",('PRECIOS UNITARIOS'!$BB270*500)/AP270))))</f>
        <v>0</v>
      </c>
      <c r="AS270" s="5" t="str">
        <f>+'PRECIOS UNITARIOS'!AJ270</f>
        <v/>
      </c>
      <c r="AT270" s="5" t="str">
        <f>+'EV PRECIO REFERENCIA'!AX270</f>
        <v>NO CUMPLE</v>
      </c>
      <c r="AU270" s="6">
        <f>+IF(AT270="NO OFERTADO",0,IF(AT270="NO CUMPLE EV TECNICA",0,IF(AT270="NO CUMPLE",0,IF(AT270="CUMPLE",('PRECIOS UNITARIOS'!$BB270*500)/AS270))))</f>
        <v>0</v>
      </c>
      <c r="AV270" s="5" t="str">
        <f>+'EV PRECIO REFERENCIA'!AY270</f>
        <v/>
      </c>
      <c r="AW270" s="5" t="str">
        <f>+'EV PRECIO REFERENCIA'!BA270</f>
        <v>NO CUMPLE</v>
      </c>
      <c r="AX270" s="6">
        <f>+IF(AW270="NO OFERTADO",0,IF(AW270="NO CUMPLE EV TECNICA",0,IF(AW270="NO CUMPLE",0,IF(AW270="CUMPLE",('PRECIOS UNITARIOS'!$BB270*500)/AV270))))</f>
        <v>0</v>
      </c>
      <c r="AY270" s="5" t="str">
        <f>+'EV PRECIO REFERENCIA'!BB270</f>
        <v/>
      </c>
      <c r="AZ270" s="5" t="str">
        <f>+'EV PRECIO REFERENCIA'!BD270</f>
        <v>NO CUMPLE</v>
      </c>
      <c r="BA270" s="6">
        <f>+IF(AZ270="NO OFERTADO",0,IF(AZ270="NO CUMPLE EV TECNICA",0,IF(AZ270="NO CUMPLE",0,IF(AZ270="CUMPLE",('PRECIOS UNITARIOS'!$BB270*500)/AY270))))</f>
        <v>0</v>
      </c>
      <c r="BB270" s="5" t="str">
        <f>+'PRECIOS UNITARIOS'!AP270</f>
        <v/>
      </c>
      <c r="BC270" s="5" t="str">
        <f>+'EV PRECIO REFERENCIA'!BG270</f>
        <v>NO CUMPLE</v>
      </c>
      <c r="BD270" s="6">
        <f>+IF(BC270="NO OFERTADO",0,IF(BC270="NO CUMPLE EV TECNICA",0,IF(BC270="NO CUMPLE",0,IF(BC270="CUMPLE",('PRECIOS UNITARIOS'!$BB270*500)/BB270))))</f>
        <v>0</v>
      </c>
      <c r="BE270" s="5" t="str">
        <f>+'PRECIOS UNITARIOS'!AR270</f>
        <v/>
      </c>
      <c r="BF270" s="5" t="str">
        <f>+'EV PRECIO REFERENCIA'!BJ270</f>
        <v>NO CUMPLE</v>
      </c>
      <c r="BG270" s="6">
        <f>+IF(BF270="NO OFERTADO",0,IF(BF270="NO CUMPLE EV TECNICA",0,IF(BF270="NO CUMPLE",0,IF(BF270="CUMPLE",('PRECIOS UNITARIOS'!$BB270*500)/BE270))))</f>
        <v>0</v>
      </c>
      <c r="BH270" s="5" t="str">
        <f>+'EV PRECIO REFERENCIA'!BK270</f>
        <v/>
      </c>
      <c r="BI270" s="5" t="str">
        <f>+'EV PRECIO REFERENCIA'!BM270</f>
        <v>NO CUMPLE</v>
      </c>
      <c r="BJ270" s="6">
        <f>+IF(BI270="NO OFERTADO",0,IF(BI270="NO CUMPLE EV TECNICA",0,IF(BI270="NO CUMPLE",0,IF(BI270="CUMPLE",('PRECIOS UNITARIOS'!$BB270*500)/BH270))))</f>
        <v>0</v>
      </c>
      <c r="BK270" s="5" t="str">
        <f>+'EV PRECIO REFERENCIA'!BQ270</f>
        <v/>
      </c>
      <c r="BL270" s="5" t="str">
        <f>+'EV PRECIO REFERENCIA'!BS270</f>
        <v>NO CUMPLE</v>
      </c>
      <c r="BM270" s="6">
        <f>+IF(BL270="NO OFERTADO",0,IF(BL270="NO CUMPLE EV TECNICA",0,IF(BL270="NO CUMPLE",0,IF(BL270="CUMPLE",('PRECIOS UNITARIOS'!$BB270*500)/BK270))))</f>
        <v>0</v>
      </c>
      <c r="BN270" s="5" t="str">
        <f>+'PRECIOS UNITARIOS'!AX270</f>
        <v/>
      </c>
      <c r="BO270" s="5" t="str">
        <f>+'EV PRECIO REFERENCIA'!BV270</f>
        <v>NO CUMPLE</v>
      </c>
      <c r="BP270" s="6">
        <f>+IF(BO270="NO OFERTADO",0,IF(BO270="NO CUMPLE EV TECNICA",0,IF(BO270="NO CUMPLE",0,IF(BO270="CUMPLE",('PRECIOS UNITARIOS'!$BB270*500)/BN270))))</f>
        <v>0</v>
      </c>
      <c r="BQ270" s="6">
        <f t="shared" si="30"/>
        <v>500</v>
      </c>
      <c r="BR270" s="6" t="s">
        <v>724</v>
      </c>
      <c r="BS270" s="6">
        <f>MAX($K270,$N270,$Q270,$T270,$AF270,$AI270,$AL270,$AU270,$BD270,$BG270,$BP270,$AC270,$Z270,$W270,$BA270,$BM270,)</f>
        <v>491.11111111111109</v>
      </c>
      <c r="BT270" s="6" t="s">
        <v>734</v>
      </c>
      <c r="BU270" s="6">
        <f>MAX($K270,$N270,$T270,$AF270,$AI270,$AL270,$AU270,$BD270,$BG270,$BP270,$AC270,$Z270,$W270,$BA270,$BM270,)</f>
        <v>0</v>
      </c>
      <c r="BV270" s="6" t="s">
        <v>1011</v>
      </c>
      <c r="BW270" s="154" t="str">
        <f>+BR270</f>
        <v>BIOPLAST S.A.S</v>
      </c>
      <c r="BX270" s="3" t="e">
        <v>#N/A</v>
      </c>
    </row>
    <row r="271" spans="1:76" ht="38.25" x14ac:dyDescent="0.2">
      <c r="A271" s="18">
        <f t="shared" si="29"/>
        <v>262</v>
      </c>
      <c r="B271" s="22" t="str">
        <f>VLOOKUP(A271,'PRECIOS UNITARIOS'!A271:B602,2,0)</f>
        <v>DM316</v>
      </c>
      <c r="C271" s="135" t="str">
        <f>VLOOKUP(A271,'PRECIOS UNITARIOS'!A271:C602,3,0)</f>
        <v>CATETER PERITONEAL RECTO SERIE PEDIATRICO UN RETEN DE 15 FR. X 31 CM REF. MSC31S</v>
      </c>
      <c r="D271" s="18">
        <f>VLOOKUP(A271,'PRECIOS UNITARIOS'!A271:D602,4,0)</f>
        <v>1</v>
      </c>
      <c r="E271" s="23" t="str">
        <f>VLOOKUP(A271,'PRECIOS UNITARIOS'!A271:E602,5,0)</f>
        <v>UN</v>
      </c>
      <c r="F271" s="23">
        <f>VLOOKUP(A271,'PRECIOS UNITARIOS'!A271:F602,6,0)</f>
        <v>81560.070297999991</v>
      </c>
      <c r="G271" s="23">
        <f>VLOOKUP(A271,'PRECIOS UNITARIOS'!A271:G602,7,0)</f>
        <v>1</v>
      </c>
      <c r="H271" s="23">
        <f t="shared" si="31"/>
        <v>81560.070297999991</v>
      </c>
      <c r="I271" s="5" t="str">
        <f>+'EV PRECIO REFERENCIA'!I271</f>
        <v/>
      </c>
      <c r="J271" s="5" t="str">
        <f>+'EV PRECIO REFERENCIA'!K271</f>
        <v>NO CUMPLE</v>
      </c>
      <c r="K271" s="6">
        <f>+IF(J271="NO OFERTADO",0,IF(J271="NO CUMPLE EV TECNICA",0,IF(J271="NO CUMPLE",0,IF(J271="CUMPLE",('PRECIOS UNITARIOS'!$BB271*500)/I271))))</f>
        <v>0</v>
      </c>
      <c r="L271" s="5" t="str">
        <f>+'EV PRECIO REFERENCIA'!L271</f>
        <v/>
      </c>
      <c r="M271" s="5" t="str">
        <f>+'EV PRECIO REFERENCIA'!N271</f>
        <v>NO CUMPLE</v>
      </c>
      <c r="N271" s="6">
        <f>+IF(M271="NO OFERTADO",0,IF(M271="NO CUMPLE EV TECNICA",0,IF(M271="NO CUMPLE",0,IF(M271="CUMPLE",('PRECIOS UNITARIOS'!$BB271*500)/L271))))</f>
        <v>0</v>
      </c>
      <c r="O271" s="5" t="str">
        <f>+'PRECIOS UNITARIOS'!N271</f>
        <v/>
      </c>
      <c r="P271" s="5" t="str">
        <f>+'EV PRECIO REFERENCIA'!Q271</f>
        <v>NO CUMPLE</v>
      </c>
      <c r="Q271" s="6">
        <f>+IF(P271="NO OFERTADO",0,IF(P271="NO CUMPLE EV TECNICA",0,IF(P271="NO CUMPLE",0,IF(P271="CUMPLE",('PRECIOS UNITARIOS'!$BB271*500)/O271))))</f>
        <v>0</v>
      </c>
      <c r="R271" s="5" t="str">
        <f>+'PRECIOS UNITARIOS'!P271</f>
        <v/>
      </c>
      <c r="S271" s="5" t="str">
        <f>+'EV PRECIO REFERENCIA'!T271</f>
        <v>NO CUMPLE</v>
      </c>
      <c r="T271" s="6">
        <f>+IF(S271="NO OFERTADO",0,IF(S271="NO CUMPLE EV TECNICA",0,IF(S271="NO CUMPLE",0,IF(S271="CUMPLE",('PRECIOS UNITARIOS'!$BB271*500)/R271))))</f>
        <v>0</v>
      </c>
      <c r="U271" s="6" t="str">
        <f>+'EV PRECIO REFERENCIA'!U271</f>
        <v/>
      </c>
      <c r="V271" s="5" t="str">
        <f>+'EV PRECIO REFERENCIA'!W271</f>
        <v>NO CUMPLE</v>
      </c>
      <c r="W271" s="6">
        <f>+IF(V271="NO OFERTADO",0,IF(V271="NO CUMPLE EV TECNICA",0,IF(V271="NO CUMPLE",0,IF(V271="CUMPLE",('PRECIOS UNITARIOS'!$BB271*500)/U271))))</f>
        <v>0</v>
      </c>
      <c r="X271" s="6" t="str">
        <f>+'EV PRECIO REFERENCIA'!X271</f>
        <v/>
      </c>
      <c r="Y271" s="5" t="str">
        <f>+'EV PRECIO REFERENCIA'!Z271</f>
        <v>NO CUMPLE</v>
      </c>
      <c r="Z271" s="6">
        <f>+IF(Y271="NO OFERTADO",0,IF(Y271="NO CUMPLE EV TECNICA",0,IF(Y271="NO CUMPLE",0,IF(Y271="CUMPLE",('PRECIOS UNITARIOS'!$BB271*500)/X271))))</f>
        <v>0</v>
      </c>
      <c r="AA271" s="260" t="str">
        <f>+'PRECIOS UNITARIOS'!X271</f>
        <v/>
      </c>
      <c r="AB271" s="5" t="str">
        <f>+'EV PRECIO REFERENCIA'!AF271</f>
        <v>NO CUMPLE</v>
      </c>
      <c r="AC271" s="6">
        <f>+IF(AB271="NO OFERTADO",0,IF(AB271="NO CUMPLE EV TECNICA",0,IF(AB271="NO CUMPLE",0,IF(AB271="CUMPLE",('PRECIOS UNITARIOS'!$BB271*500)/AA271))))</f>
        <v>0</v>
      </c>
      <c r="AD271" s="5" t="str">
        <f>+'PRECIOS UNITARIOS'!Z271</f>
        <v/>
      </c>
      <c r="AE271" s="5" t="str">
        <f>+'EV PRECIO REFERENCIA'!AI271</f>
        <v>NO CUMPLE</v>
      </c>
      <c r="AF271" s="6">
        <f>+IF(AE271="NO OFERTADO",0,IF(AE271="NO CUMPLE EV TECNICA",0,IF(AE271="NO CUMPLE",0,IF(AE271="CUMPLE",('PRECIOS UNITARIOS'!$BB271*500)/AD271))))</f>
        <v>0</v>
      </c>
      <c r="AG271" s="5" t="str">
        <f>+'PRECIOS UNITARIOS'!AB271</f>
        <v/>
      </c>
      <c r="AH271" s="5" t="str">
        <f>+'EV PRECIO REFERENCIA'!AL271</f>
        <v>NO CUMPLE</v>
      </c>
      <c r="AI271" s="6">
        <f>+IF(AH271="NO OFERTADO",0,IF(AH271="NO CUMPLE EV TECNICA",0,IF(AH271="NO CUMPLE",0,IF(AH271="CUMPLE",('PRECIOS UNITARIOS'!$BB271*500)/AG271))))</f>
        <v>0</v>
      </c>
      <c r="AJ271" s="5" t="str">
        <f>+'PRECIOS UNITARIOS'!AD271</f>
        <v/>
      </c>
      <c r="AK271" s="5" t="str">
        <f>+'EV PRECIO REFERENCIA'!AO271</f>
        <v>NO CUMPLE</v>
      </c>
      <c r="AL271" s="6">
        <f>+IF(AK271="NO OFERTADO",0,IF(AK271="NO CUMPLE EV TECNICA",0,IF(AK271="NO CUMPLE",0,IF(AK271="CUMPLE",('PRECIOS UNITARIOS'!$BB271*500)/AJ271))))</f>
        <v>0</v>
      </c>
      <c r="AM271" s="5" t="str">
        <f>+'PRECIOS UNITARIOS'!AF271</f>
        <v/>
      </c>
      <c r="AN271" s="5" t="str">
        <f>+'EV PRECIO REFERENCIA'!AR271</f>
        <v>NO CUMPLE</v>
      </c>
      <c r="AO271" s="6">
        <f>+IF(AN271="NO OFERTADO",0,IF(AN271="NO CUMPLE EV TECNICA",0,IF(AN271="NO CUMPLE",0,IF(AN271="CUMPLE",('PRECIOS UNITARIOS'!$BB271*500)/AM271))))</f>
        <v>0</v>
      </c>
      <c r="AP271" s="5" t="str">
        <f>+'PRECIOS UNITARIOS'!AH271</f>
        <v/>
      </c>
      <c r="AQ271" s="5" t="str">
        <f>+'EV PRECIO REFERENCIA'!AU271</f>
        <v>NO CUMPLE</v>
      </c>
      <c r="AR271" s="6">
        <f>+IF(AQ271="NO OFERTADO",0,IF(AQ271="NO CUMPLE EV TECNICA",0,IF(AQ271="NO CUMPLE",0,IF(AQ271="CUMPLE",('PRECIOS UNITARIOS'!$BB271*500)/AP271))))</f>
        <v>0</v>
      </c>
      <c r="AS271" s="5" t="str">
        <f>+'PRECIOS UNITARIOS'!AJ271</f>
        <v/>
      </c>
      <c r="AT271" s="5" t="str">
        <f>+'EV PRECIO REFERENCIA'!AX271</f>
        <v>NO CUMPLE</v>
      </c>
      <c r="AU271" s="6">
        <f>+IF(AT271="NO OFERTADO",0,IF(AT271="NO CUMPLE EV TECNICA",0,IF(AT271="NO CUMPLE",0,IF(AT271="CUMPLE",('PRECIOS UNITARIOS'!$BB271*500)/AS271))))</f>
        <v>0</v>
      </c>
      <c r="AV271" s="5" t="str">
        <f>+'EV PRECIO REFERENCIA'!AY271</f>
        <v/>
      </c>
      <c r="AW271" s="5" t="str">
        <f>+'EV PRECIO REFERENCIA'!BA271</f>
        <v>NO CUMPLE</v>
      </c>
      <c r="AX271" s="6">
        <f>+IF(AW271="NO OFERTADO",0,IF(AW271="NO CUMPLE EV TECNICA",0,IF(AW271="NO CUMPLE",0,IF(AW271="CUMPLE",('PRECIOS UNITARIOS'!$BB271*500)/AV271))))</f>
        <v>0</v>
      </c>
      <c r="AY271" s="5" t="str">
        <f>+'EV PRECIO REFERENCIA'!BB271</f>
        <v/>
      </c>
      <c r="AZ271" s="5" t="str">
        <f>+'EV PRECIO REFERENCIA'!BD271</f>
        <v>NO CUMPLE</v>
      </c>
      <c r="BA271" s="6">
        <f>+IF(AZ271="NO OFERTADO",0,IF(AZ271="NO CUMPLE EV TECNICA",0,IF(AZ271="NO CUMPLE",0,IF(AZ271="CUMPLE",('PRECIOS UNITARIOS'!$BB271*500)/AY271))))</f>
        <v>0</v>
      </c>
      <c r="BB271" s="5" t="str">
        <f>+'PRECIOS UNITARIOS'!AP271</f>
        <v/>
      </c>
      <c r="BC271" s="5" t="str">
        <f>+'EV PRECIO REFERENCIA'!BG271</f>
        <v>NO CUMPLE</v>
      </c>
      <c r="BD271" s="6">
        <f>+IF(BC271="NO OFERTADO",0,IF(BC271="NO CUMPLE EV TECNICA",0,IF(BC271="NO CUMPLE",0,IF(BC271="CUMPLE",('PRECIOS UNITARIOS'!$BB271*500)/BB271))))</f>
        <v>0</v>
      </c>
      <c r="BE271" s="5" t="str">
        <f>+'PRECIOS UNITARIOS'!AR271</f>
        <v/>
      </c>
      <c r="BF271" s="5" t="str">
        <f>+'EV PRECIO REFERENCIA'!BJ271</f>
        <v>NO CUMPLE</v>
      </c>
      <c r="BG271" s="6">
        <f>+IF(BF271="NO OFERTADO",0,IF(BF271="NO CUMPLE EV TECNICA",0,IF(BF271="NO CUMPLE",0,IF(BF271="CUMPLE",('PRECIOS UNITARIOS'!$BB271*500)/BE271))))</f>
        <v>0</v>
      </c>
      <c r="BH271" s="5" t="str">
        <f>+'EV PRECIO REFERENCIA'!BK271</f>
        <v/>
      </c>
      <c r="BI271" s="5" t="str">
        <f>+'EV PRECIO REFERENCIA'!BM271</f>
        <v>NO CUMPLE</v>
      </c>
      <c r="BJ271" s="6">
        <f>+IF(BI271="NO OFERTADO",0,IF(BI271="NO CUMPLE EV TECNICA",0,IF(BI271="NO CUMPLE",0,IF(BI271="CUMPLE",('PRECIOS UNITARIOS'!$BB271*500)/BH271))))</f>
        <v>0</v>
      </c>
      <c r="BK271" s="5" t="str">
        <f>+'EV PRECIO REFERENCIA'!BQ271</f>
        <v/>
      </c>
      <c r="BL271" s="5" t="str">
        <f>+'EV PRECIO REFERENCIA'!BS271</f>
        <v>NO CUMPLE</v>
      </c>
      <c r="BM271" s="6">
        <f>+IF(BL271="NO OFERTADO",0,IF(BL271="NO CUMPLE EV TECNICA",0,IF(BL271="NO CUMPLE",0,IF(BL271="CUMPLE",('PRECIOS UNITARIOS'!$BB271*500)/BK271))))</f>
        <v>0</v>
      </c>
      <c r="BN271" s="5" t="str">
        <f>+'PRECIOS UNITARIOS'!AX271</f>
        <v/>
      </c>
      <c r="BO271" s="5" t="str">
        <f>+'EV PRECIO REFERENCIA'!BV271</f>
        <v>NO CUMPLE</v>
      </c>
      <c r="BP271" s="6">
        <f>+IF(BO271="NO OFERTADO",0,IF(BO271="NO CUMPLE EV TECNICA",0,IF(BO271="NO CUMPLE",0,IF(BO271="CUMPLE",('PRECIOS UNITARIOS'!$BB271*500)/BN271))))</f>
        <v>0</v>
      </c>
      <c r="BQ271" s="6">
        <f t="shared" si="30"/>
        <v>0</v>
      </c>
      <c r="BR271" s="6" t="s">
        <v>847</v>
      </c>
      <c r="BS271" s="6">
        <v>0</v>
      </c>
      <c r="BT271" s="6" t="s">
        <v>847</v>
      </c>
      <c r="BU271" s="6">
        <v>0</v>
      </c>
      <c r="BV271" s="6" t="s">
        <v>847</v>
      </c>
      <c r="BW271" s="154" t="s">
        <v>823</v>
      </c>
      <c r="BX271" s="3" t="s">
        <v>641</v>
      </c>
    </row>
    <row r="272" spans="1:76" ht="51" x14ac:dyDescent="0.2">
      <c r="A272" s="18">
        <f t="shared" si="29"/>
        <v>263</v>
      </c>
      <c r="B272" s="22" t="str">
        <f>VLOOKUP(A272,'PRECIOS UNITARIOS'!A272:B603,2,0)</f>
        <v>DM2325</v>
      </c>
      <c r="C272" s="135" t="str">
        <f>VLOOKUP(A272,'PRECIOS UNITARIOS'!A272:C603,3,0)</f>
        <v>BARRERA Y BOLSA DE COLOSTOMIA 100</v>
      </c>
      <c r="D272" s="18">
        <f>VLOOKUP(A272,'PRECIOS UNITARIOS'!A272:D603,4,0)</f>
        <v>1</v>
      </c>
      <c r="E272" s="23" t="str">
        <f>VLOOKUP(A272,'PRECIOS UNITARIOS'!A272:E603,5,0)</f>
        <v>UN</v>
      </c>
      <c r="F272" s="23">
        <f>VLOOKUP(A272,'PRECIOS UNITARIOS'!A272:F603,6,0)</f>
        <v>39750</v>
      </c>
      <c r="G272" s="23">
        <f>VLOOKUP(A272,'PRECIOS UNITARIOS'!A272:G603,7,0)</f>
        <v>1</v>
      </c>
      <c r="H272" s="23">
        <f t="shared" si="31"/>
        <v>39750</v>
      </c>
      <c r="I272" s="5" t="str">
        <f>+'EV PRECIO REFERENCIA'!I272</f>
        <v/>
      </c>
      <c r="J272" s="5" t="str">
        <f>+'EV PRECIO REFERENCIA'!K272</f>
        <v>NO CUMPLE</v>
      </c>
      <c r="K272" s="6">
        <f>+IF(J272="NO OFERTADO",0,IF(J272="NO CUMPLE EV TECNICA",0,IF(J272="NO CUMPLE",0,IF(J272="CUMPLE",('PRECIOS UNITARIOS'!$BB272*500)/I272))))</f>
        <v>0</v>
      </c>
      <c r="L272" s="5" t="str">
        <f>+'EV PRECIO REFERENCIA'!L272</f>
        <v/>
      </c>
      <c r="M272" s="5" t="str">
        <f>+'EV PRECIO REFERENCIA'!N272</f>
        <v>NO CUMPLE</v>
      </c>
      <c r="N272" s="6">
        <f>+IF(M272="NO OFERTADO",0,IF(M272="NO CUMPLE EV TECNICA",0,IF(M272="NO CUMPLE",0,IF(M272="CUMPLE",('PRECIOS UNITARIOS'!$BB272*500)/L272))))</f>
        <v>0</v>
      </c>
      <c r="O272" s="5">
        <f>+'PRECIOS UNITARIOS'!N272</f>
        <v>39750</v>
      </c>
      <c r="P272" s="5" t="str">
        <f>+'EV PRECIO REFERENCIA'!Q272</f>
        <v>CUMPLE</v>
      </c>
      <c r="Q272" s="6">
        <f>+IF(P272="NO OFERTADO",0,IF(P272="NO CUMPLE EV TECNICA",0,IF(P272="NO CUMPLE",0,IF(P272="CUMPLE",('PRECIOS UNITARIOS'!$BB272*500)/O272))))</f>
        <v>370.44025157232704</v>
      </c>
      <c r="R272" s="5" t="str">
        <f>+'PRECIOS UNITARIOS'!P272</f>
        <v/>
      </c>
      <c r="S272" s="5" t="str">
        <f>+'EV PRECIO REFERENCIA'!T272</f>
        <v>NO CUMPLE</v>
      </c>
      <c r="T272" s="6">
        <f>+IF(S272="NO OFERTADO",0,IF(S272="NO CUMPLE EV TECNICA",0,IF(S272="NO CUMPLE",0,IF(S272="CUMPLE",('PRECIOS UNITARIOS'!$BB272*500)/R272))))</f>
        <v>0</v>
      </c>
      <c r="U272" s="6" t="str">
        <f>+'EV PRECIO REFERENCIA'!U272</f>
        <v/>
      </c>
      <c r="V272" s="5" t="str">
        <f>+'EV PRECIO REFERENCIA'!W272</f>
        <v>NO CUMPLE</v>
      </c>
      <c r="W272" s="6">
        <f>+IF(V272="NO OFERTADO",0,IF(V272="NO CUMPLE EV TECNICA",0,IF(V272="NO CUMPLE",0,IF(V272="CUMPLE",('PRECIOS UNITARIOS'!$BB272*500)/U272))))</f>
        <v>0</v>
      </c>
      <c r="X272" s="6" t="str">
        <f>+'EV PRECIO REFERENCIA'!X272</f>
        <v/>
      </c>
      <c r="Y272" s="5" t="str">
        <f>+'EV PRECIO REFERENCIA'!Z272</f>
        <v>NO CUMPLE</v>
      </c>
      <c r="Z272" s="6">
        <f>+IF(Y272="NO OFERTADO",0,IF(Y272="NO CUMPLE EV TECNICA",0,IF(Y272="NO CUMPLE",0,IF(Y272="CUMPLE",('PRECIOS UNITARIOS'!$BB272*500)/X272))))</f>
        <v>0</v>
      </c>
      <c r="AA272" s="260" t="str">
        <f>+'PRECIOS UNITARIOS'!X272</f>
        <v/>
      </c>
      <c r="AB272" s="5" t="str">
        <f>+'EV PRECIO REFERENCIA'!AF272</f>
        <v>NO CUMPLE</v>
      </c>
      <c r="AC272" s="6">
        <f>+IF(AB272="NO OFERTADO",0,IF(AB272="NO CUMPLE EV TECNICA",0,IF(AB272="NO CUMPLE",0,IF(AB272="CUMPLE",('PRECIOS UNITARIOS'!$BB272*500)/AA272))))</f>
        <v>0</v>
      </c>
      <c r="AD272" s="5" t="str">
        <f>+'PRECIOS UNITARIOS'!Z272</f>
        <v/>
      </c>
      <c r="AE272" s="5" t="str">
        <f>+'EV PRECIO REFERENCIA'!AI272</f>
        <v>NO CUMPLE</v>
      </c>
      <c r="AF272" s="6">
        <f>+IF(AE272="NO OFERTADO",0,IF(AE272="NO CUMPLE EV TECNICA",0,IF(AE272="NO CUMPLE",0,IF(AE272="CUMPLE",('PRECIOS UNITARIOS'!$BB272*500)/AD272))))</f>
        <v>0</v>
      </c>
      <c r="AG272" s="5" t="str">
        <f>+'PRECIOS UNITARIOS'!AB272</f>
        <v/>
      </c>
      <c r="AH272" s="5" t="str">
        <f>+'EV PRECIO REFERENCIA'!AL272</f>
        <v>NO CUMPLE</v>
      </c>
      <c r="AI272" s="6">
        <f>+IF(AH272="NO OFERTADO",0,IF(AH272="NO CUMPLE EV TECNICA",0,IF(AH272="NO CUMPLE",0,IF(AH272="CUMPLE",('PRECIOS UNITARIOS'!$BB272*500)/AG272))))</f>
        <v>0</v>
      </c>
      <c r="AJ272" s="5" t="str">
        <f>+'PRECIOS UNITARIOS'!AD272</f>
        <v/>
      </c>
      <c r="AK272" s="5" t="str">
        <f>+'EV PRECIO REFERENCIA'!AO272</f>
        <v>NO CUMPLE</v>
      </c>
      <c r="AL272" s="6">
        <f>+IF(AK272="NO OFERTADO",0,IF(AK272="NO CUMPLE EV TECNICA",0,IF(AK272="NO CUMPLE",0,IF(AK272="CUMPLE",('PRECIOS UNITARIOS'!$BB272*500)/AJ272))))</f>
        <v>0</v>
      </c>
      <c r="AM272" s="5">
        <f>+'PRECIOS UNITARIOS'!AF272</f>
        <v>29450</v>
      </c>
      <c r="AN272" s="5" t="str">
        <f>+'EV PRECIO REFERENCIA'!AR272</f>
        <v>CUMPLE</v>
      </c>
      <c r="AO272" s="6">
        <f>+IF(AN272="NO OFERTADO",0,IF(AN272="NO CUMPLE EV TECNICA",0,IF(AN272="NO CUMPLE",0,IF(AN272="CUMPLE",('PRECIOS UNITARIOS'!$BB272*500)/AM272))))</f>
        <v>500</v>
      </c>
      <c r="AP272" s="5" t="str">
        <f>+'PRECIOS UNITARIOS'!AH272</f>
        <v/>
      </c>
      <c r="AQ272" s="5" t="str">
        <f>+'EV PRECIO REFERENCIA'!AU272</f>
        <v>NO CUMPLE</v>
      </c>
      <c r="AR272" s="6">
        <f>+IF(AQ272="NO OFERTADO",0,IF(AQ272="NO CUMPLE EV TECNICA",0,IF(AQ272="NO CUMPLE",0,IF(AQ272="CUMPLE",('PRECIOS UNITARIOS'!$BB272*500)/AP272))))</f>
        <v>0</v>
      </c>
      <c r="AS272" s="5" t="str">
        <f>+'PRECIOS UNITARIOS'!AJ272</f>
        <v/>
      </c>
      <c r="AT272" s="5" t="str">
        <f>+'EV PRECIO REFERENCIA'!AX272</f>
        <v>NO CUMPLE</v>
      </c>
      <c r="AU272" s="6">
        <f>+IF(AT272="NO OFERTADO",0,IF(AT272="NO CUMPLE EV TECNICA",0,IF(AT272="NO CUMPLE",0,IF(AT272="CUMPLE",('PRECIOS UNITARIOS'!$BB272*500)/AS272))))</f>
        <v>0</v>
      </c>
      <c r="AV272" s="5" t="str">
        <f>+'EV PRECIO REFERENCIA'!AY272</f>
        <v/>
      </c>
      <c r="AW272" s="5" t="str">
        <f>+'EV PRECIO REFERENCIA'!BA272</f>
        <v>NO CUMPLE</v>
      </c>
      <c r="AX272" s="6">
        <f>+IF(AW272="NO OFERTADO",0,IF(AW272="NO CUMPLE EV TECNICA",0,IF(AW272="NO CUMPLE",0,IF(AW272="CUMPLE",('PRECIOS UNITARIOS'!$BB272*500)/AV272))))</f>
        <v>0</v>
      </c>
      <c r="AY272" s="5" t="str">
        <f>+'EV PRECIO REFERENCIA'!BB272</f>
        <v/>
      </c>
      <c r="AZ272" s="5" t="str">
        <f>+'EV PRECIO REFERENCIA'!BD272</f>
        <v>NO CUMPLE</v>
      </c>
      <c r="BA272" s="6">
        <f>+IF(AZ272="NO OFERTADO",0,IF(AZ272="NO CUMPLE EV TECNICA",0,IF(AZ272="NO CUMPLE",0,IF(AZ272="CUMPLE",('PRECIOS UNITARIOS'!$BB272*500)/AY272))))</f>
        <v>0</v>
      </c>
      <c r="BB272" s="5" t="str">
        <f>+'PRECIOS UNITARIOS'!AP272</f>
        <v/>
      </c>
      <c r="BC272" s="5" t="str">
        <f>+'EV PRECIO REFERENCIA'!BG272</f>
        <v>NO CUMPLE</v>
      </c>
      <c r="BD272" s="6">
        <f>+IF(BC272="NO OFERTADO",0,IF(BC272="NO CUMPLE EV TECNICA",0,IF(BC272="NO CUMPLE",0,IF(BC272="CUMPLE",('PRECIOS UNITARIOS'!$BB272*500)/BB272))))</f>
        <v>0</v>
      </c>
      <c r="BE272" s="5" t="str">
        <f>+'PRECIOS UNITARIOS'!AR272</f>
        <v/>
      </c>
      <c r="BF272" s="5" t="str">
        <f>+'EV PRECIO REFERENCIA'!BJ272</f>
        <v>NO CUMPLE</v>
      </c>
      <c r="BG272" s="6">
        <f>+IF(BF272="NO OFERTADO",0,IF(BF272="NO CUMPLE EV TECNICA",0,IF(BF272="NO CUMPLE",0,IF(BF272="CUMPLE",('PRECIOS UNITARIOS'!$BB272*500)/BE272))))</f>
        <v>0</v>
      </c>
      <c r="BH272" s="5" t="str">
        <f>+'EV PRECIO REFERENCIA'!BK272</f>
        <v/>
      </c>
      <c r="BI272" s="5" t="str">
        <f>+'EV PRECIO REFERENCIA'!BM272</f>
        <v>NO CUMPLE</v>
      </c>
      <c r="BJ272" s="6">
        <f>+IF(BI272="NO OFERTADO",0,IF(BI272="NO CUMPLE EV TECNICA",0,IF(BI272="NO CUMPLE",0,IF(BI272="CUMPLE",('PRECIOS UNITARIOS'!$BB272*500)/BH272))))</f>
        <v>0</v>
      </c>
      <c r="BK272" s="5" t="str">
        <f>+'EV PRECIO REFERENCIA'!BQ272</f>
        <v/>
      </c>
      <c r="BL272" s="5" t="str">
        <f>+'EV PRECIO REFERENCIA'!BS272</f>
        <v>NO CUMPLE</v>
      </c>
      <c r="BM272" s="6">
        <f>+IF(BL272="NO OFERTADO",0,IF(BL272="NO CUMPLE EV TECNICA",0,IF(BL272="NO CUMPLE",0,IF(BL272="CUMPLE",('PRECIOS UNITARIOS'!$BB272*500)/BK272))))</f>
        <v>0</v>
      </c>
      <c r="BN272" s="5" t="str">
        <f>+'PRECIOS UNITARIOS'!AX272</f>
        <v/>
      </c>
      <c r="BO272" s="5" t="str">
        <f>+'EV PRECIO REFERENCIA'!BV272</f>
        <v>NO CUMPLE</v>
      </c>
      <c r="BP272" s="6">
        <f>+IF(BO272="NO OFERTADO",0,IF(BO272="NO CUMPLE EV TECNICA",0,IF(BO272="NO CUMPLE",0,IF(BO272="CUMPLE",('PRECIOS UNITARIOS'!$BB272*500)/BN272))))</f>
        <v>0</v>
      </c>
      <c r="BQ272" s="6">
        <f t="shared" si="30"/>
        <v>500</v>
      </c>
      <c r="BR272" s="6" t="s">
        <v>724</v>
      </c>
      <c r="BS272" s="6">
        <f>MAX($K272,$N272,$Q272,$T272,$AF272,$AI272,$AL272,$AU272,$BD272,$BG272,$BP272,$AC272,$Z272,$W272,$BA272,$BM272,)</f>
        <v>370.44025157232704</v>
      </c>
      <c r="BT272" s="6" t="s">
        <v>1018</v>
      </c>
      <c r="BU272" s="6">
        <f>MAX($K272,$N272,$T272,$AF272,$AI272,$AL272,$AU272,$BD272,$BG272,$BP272,$AC272,$Z272,$W272,$BA272,$BM272,)</f>
        <v>0</v>
      </c>
      <c r="BV272" s="6" t="s">
        <v>1023</v>
      </c>
      <c r="BW272" s="154" t="str">
        <f>+BR272</f>
        <v>BIOPLAST S.A.S</v>
      </c>
      <c r="BX272" s="3" t="e">
        <v>#N/A</v>
      </c>
    </row>
    <row r="273" spans="1:77" ht="25.5" x14ac:dyDescent="0.2">
      <c r="A273" s="18">
        <f t="shared" si="29"/>
        <v>264</v>
      </c>
      <c r="B273" s="22" t="str">
        <f>VLOOKUP(A273,'PRECIOS UNITARIOS'!A273:B604,2,0)</f>
        <v>DM1139</v>
      </c>
      <c r="C273" s="135" t="str">
        <f>VLOOKUP(A273,'PRECIOS UNITARIOS'!A273:C604,3,0)</f>
        <v>TUBO EN T LATEX N 8</v>
      </c>
      <c r="D273" s="18">
        <f>VLOOKUP(A273,'PRECIOS UNITARIOS'!A273:D604,4,0)</f>
        <v>1</v>
      </c>
      <c r="E273" s="23" t="str">
        <f>VLOOKUP(A273,'PRECIOS UNITARIOS'!A273:E604,5,0)</f>
        <v>UN</v>
      </c>
      <c r="F273" s="23">
        <f>VLOOKUP(A273,'PRECIOS UNITARIOS'!A273:F604,6,0)</f>
        <v>6163.6265060240976</v>
      </c>
      <c r="G273" s="23">
        <f>VLOOKUP(A273,'PRECIOS UNITARIOS'!A273:G604,7,0)</f>
        <v>1</v>
      </c>
      <c r="H273" s="23">
        <f t="shared" si="31"/>
        <v>6163.6265060240976</v>
      </c>
      <c r="I273" s="5" t="str">
        <f>+'EV PRECIO REFERENCIA'!I273</f>
        <v/>
      </c>
      <c r="J273" s="5" t="str">
        <f>+'EV PRECIO REFERENCIA'!K273</f>
        <v>NO CUMPLE</v>
      </c>
      <c r="K273" s="6">
        <f>+IF(J273="NO OFERTADO",0,IF(J273="NO CUMPLE EV TECNICA",0,IF(J273="NO CUMPLE",0,IF(J273="CUMPLE",('PRECIOS UNITARIOS'!$BB273*500)/I273))))</f>
        <v>0</v>
      </c>
      <c r="L273" s="5" t="str">
        <f>+'EV PRECIO REFERENCIA'!L273</f>
        <v/>
      </c>
      <c r="M273" s="5" t="str">
        <f>+'EV PRECIO REFERENCIA'!N273</f>
        <v>NO CUMPLE</v>
      </c>
      <c r="N273" s="6">
        <f>+IF(M273="NO OFERTADO",0,IF(M273="NO CUMPLE EV TECNICA",0,IF(M273="NO CUMPLE",0,IF(M273="CUMPLE",('PRECIOS UNITARIOS'!$BB273*500)/L273))))</f>
        <v>0</v>
      </c>
      <c r="O273" s="5" t="str">
        <f>+'PRECIOS UNITARIOS'!N273</f>
        <v/>
      </c>
      <c r="P273" s="5" t="str">
        <f>+'EV PRECIO REFERENCIA'!Q273</f>
        <v>NO CUMPLE</v>
      </c>
      <c r="Q273" s="6">
        <f>+IF(P273="NO OFERTADO",0,IF(P273="NO CUMPLE EV TECNICA",0,IF(P273="NO CUMPLE",0,IF(P273="CUMPLE",('PRECIOS UNITARIOS'!$BB273*500)/O273))))</f>
        <v>0</v>
      </c>
      <c r="R273" s="5" t="str">
        <f>+'PRECIOS UNITARIOS'!P273</f>
        <v/>
      </c>
      <c r="S273" s="5" t="str">
        <f>+'EV PRECIO REFERENCIA'!T273</f>
        <v>NO CUMPLE</v>
      </c>
      <c r="T273" s="6">
        <f>+IF(S273="NO OFERTADO",0,IF(S273="NO CUMPLE EV TECNICA",0,IF(S273="NO CUMPLE",0,IF(S273="CUMPLE",('PRECIOS UNITARIOS'!$BB273*500)/R273))))</f>
        <v>0</v>
      </c>
      <c r="U273" s="6" t="str">
        <f>+'EV PRECIO REFERENCIA'!U273</f>
        <v/>
      </c>
      <c r="V273" s="5" t="str">
        <f>+'EV PRECIO REFERENCIA'!W273</f>
        <v>NO CUMPLE</v>
      </c>
      <c r="W273" s="6">
        <f>+IF(V273="NO OFERTADO",0,IF(V273="NO CUMPLE EV TECNICA",0,IF(V273="NO CUMPLE",0,IF(V273="CUMPLE",('PRECIOS UNITARIOS'!$BB273*500)/U273))))</f>
        <v>0</v>
      </c>
      <c r="X273" s="6" t="str">
        <f>+'EV PRECIO REFERENCIA'!X273</f>
        <v/>
      </c>
      <c r="Y273" s="5" t="str">
        <f>+'EV PRECIO REFERENCIA'!Z273</f>
        <v>NO CUMPLE</v>
      </c>
      <c r="Z273" s="6">
        <f>+IF(Y273="NO OFERTADO",0,IF(Y273="NO CUMPLE EV TECNICA",0,IF(Y273="NO CUMPLE",0,IF(Y273="CUMPLE",('PRECIOS UNITARIOS'!$BB273*500)/X273))))</f>
        <v>0</v>
      </c>
      <c r="AA273" s="260" t="str">
        <f>+'PRECIOS UNITARIOS'!X273</f>
        <v/>
      </c>
      <c r="AB273" s="5" t="str">
        <f>+'EV PRECIO REFERENCIA'!AF273</f>
        <v>NO CUMPLE</v>
      </c>
      <c r="AC273" s="6">
        <f>+IF(AB273="NO OFERTADO",0,IF(AB273="NO CUMPLE EV TECNICA",0,IF(AB273="NO CUMPLE",0,IF(AB273="CUMPLE",('PRECIOS UNITARIOS'!$BB273*500)/AA273))))</f>
        <v>0</v>
      </c>
      <c r="AD273" s="5" t="str">
        <f>+'PRECIOS UNITARIOS'!Z273</f>
        <v/>
      </c>
      <c r="AE273" s="5" t="str">
        <f>+'EV PRECIO REFERENCIA'!AI273</f>
        <v>NO CUMPLE</v>
      </c>
      <c r="AF273" s="6">
        <f>+IF(AE273="NO OFERTADO",0,IF(AE273="NO CUMPLE EV TECNICA",0,IF(AE273="NO CUMPLE",0,IF(AE273="CUMPLE",('PRECIOS UNITARIOS'!$BB273*500)/AD273))))</f>
        <v>0</v>
      </c>
      <c r="AG273" s="5" t="str">
        <f>+'PRECIOS UNITARIOS'!AB273</f>
        <v/>
      </c>
      <c r="AH273" s="5" t="str">
        <f>+'EV PRECIO REFERENCIA'!AL273</f>
        <v>NO CUMPLE</v>
      </c>
      <c r="AI273" s="6">
        <f>+IF(AH273="NO OFERTADO",0,IF(AH273="NO CUMPLE EV TECNICA",0,IF(AH273="NO CUMPLE",0,IF(AH273="CUMPLE",('PRECIOS UNITARIOS'!$BB273*500)/AG273))))</f>
        <v>0</v>
      </c>
      <c r="AJ273" s="5" t="str">
        <f>+'PRECIOS UNITARIOS'!AD273</f>
        <v/>
      </c>
      <c r="AK273" s="5" t="str">
        <f>+'EV PRECIO REFERENCIA'!AO273</f>
        <v>NO CUMPLE</v>
      </c>
      <c r="AL273" s="6">
        <f>+IF(AK273="NO OFERTADO",0,IF(AK273="NO CUMPLE EV TECNICA",0,IF(AK273="NO CUMPLE",0,IF(AK273="CUMPLE",('PRECIOS UNITARIOS'!$BB273*500)/AJ273))))</f>
        <v>0</v>
      </c>
      <c r="AM273" s="5" t="str">
        <f>+'PRECIOS UNITARIOS'!AF273</f>
        <v/>
      </c>
      <c r="AN273" s="5" t="str">
        <f>+'EV PRECIO REFERENCIA'!AR273</f>
        <v>NO CUMPLE</v>
      </c>
      <c r="AO273" s="6">
        <f>+IF(AN273="NO OFERTADO",0,IF(AN273="NO CUMPLE EV TECNICA",0,IF(AN273="NO CUMPLE",0,IF(AN273="CUMPLE",('PRECIOS UNITARIOS'!$BB273*500)/AM273))))</f>
        <v>0</v>
      </c>
      <c r="AP273" s="5" t="str">
        <f>+'PRECIOS UNITARIOS'!AH273</f>
        <v/>
      </c>
      <c r="AQ273" s="5" t="str">
        <f>+'EV PRECIO REFERENCIA'!AU273</f>
        <v>NO CUMPLE</v>
      </c>
      <c r="AR273" s="6">
        <f>+IF(AQ273="NO OFERTADO",0,IF(AQ273="NO CUMPLE EV TECNICA",0,IF(AQ273="NO CUMPLE",0,IF(AQ273="CUMPLE",('PRECIOS UNITARIOS'!$BB273*500)/AP273))))</f>
        <v>0</v>
      </c>
      <c r="AS273" s="5" t="str">
        <f>+'PRECIOS UNITARIOS'!AJ273</f>
        <v/>
      </c>
      <c r="AT273" s="5" t="str">
        <f>+'EV PRECIO REFERENCIA'!AX273</f>
        <v>NO CUMPLE</v>
      </c>
      <c r="AU273" s="6">
        <f>+IF(AT273="NO OFERTADO",0,IF(AT273="NO CUMPLE EV TECNICA",0,IF(AT273="NO CUMPLE",0,IF(AT273="CUMPLE",('PRECIOS UNITARIOS'!$BB273*500)/AS273))))</f>
        <v>0</v>
      </c>
      <c r="AV273" s="5" t="str">
        <f>+'EV PRECIO REFERENCIA'!AY273</f>
        <v/>
      </c>
      <c r="AW273" s="5" t="str">
        <f>+'EV PRECIO REFERENCIA'!BA273</f>
        <v>NO CUMPLE</v>
      </c>
      <c r="AX273" s="6">
        <f>+IF(AW273="NO OFERTADO",0,IF(AW273="NO CUMPLE EV TECNICA",0,IF(AW273="NO CUMPLE",0,IF(AW273="CUMPLE",('PRECIOS UNITARIOS'!$BB273*500)/AV273))))</f>
        <v>0</v>
      </c>
      <c r="AY273" s="5" t="str">
        <f>+'EV PRECIO REFERENCIA'!BB273</f>
        <v/>
      </c>
      <c r="AZ273" s="5" t="str">
        <f>+'EV PRECIO REFERENCIA'!BD273</f>
        <v>NO CUMPLE</v>
      </c>
      <c r="BA273" s="6">
        <f>+IF(AZ273="NO OFERTADO",0,IF(AZ273="NO CUMPLE EV TECNICA",0,IF(AZ273="NO CUMPLE",0,IF(AZ273="CUMPLE",('PRECIOS UNITARIOS'!$BB273*500)/AY273))))</f>
        <v>0</v>
      </c>
      <c r="BB273" s="5" t="str">
        <f>+'PRECIOS UNITARIOS'!AP273</f>
        <v/>
      </c>
      <c r="BC273" s="5" t="str">
        <f>+'EV PRECIO REFERENCIA'!BG273</f>
        <v>NO CUMPLE</v>
      </c>
      <c r="BD273" s="6">
        <f>+IF(BC273="NO OFERTADO",0,IF(BC273="NO CUMPLE EV TECNICA",0,IF(BC273="NO CUMPLE",0,IF(BC273="CUMPLE",('PRECIOS UNITARIOS'!$BB273*500)/BB273))))</f>
        <v>0</v>
      </c>
      <c r="BE273" s="5" t="str">
        <f>+'PRECIOS UNITARIOS'!AR273</f>
        <v/>
      </c>
      <c r="BF273" s="5" t="str">
        <f>+'EV PRECIO REFERENCIA'!BJ273</f>
        <v>NO CUMPLE</v>
      </c>
      <c r="BG273" s="6">
        <f>+IF(BF273="NO OFERTADO",0,IF(BF273="NO CUMPLE EV TECNICA",0,IF(BF273="NO CUMPLE",0,IF(BF273="CUMPLE",('PRECIOS UNITARIOS'!$BB273*500)/BE273))))</f>
        <v>0</v>
      </c>
      <c r="BH273" s="5" t="str">
        <f>+'EV PRECIO REFERENCIA'!BK273</f>
        <v/>
      </c>
      <c r="BI273" s="5" t="str">
        <f>+'EV PRECIO REFERENCIA'!BM273</f>
        <v>NO CUMPLE</v>
      </c>
      <c r="BJ273" s="6">
        <f>+IF(BI273="NO OFERTADO",0,IF(BI273="NO CUMPLE EV TECNICA",0,IF(BI273="NO CUMPLE",0,IF(BI273="CUMPLE",('PRECIOS UNITARIOS'!$BB273*500)/BH273))))</f>
        <v>0</v>
      </c>
      <c r="BK273" s="5" t="str">
        <f>+'EV PRECIO REFERENCIA'!BQ273</f>
        <v/>
      </c>
      <c r="BL273" s="5" t="str">
        <f>+'EV PRECIO REFERENCIA'!BS273</f>
        <v>NO CUMPLE</v>
      </c>
      <c r="BM273" s="6">
        <f>+IF(BL273="NO OFERTADO",0,IF(BL273="NO CUMPLE EV TECNICA",0,IF(BL273="NO CUMPLE",0,IF(BL273="CUMPLE",('PRECIOS UNITARIOS'!$BB273*500)/BK273))))</f>
        <v>0</v>
      </c>
      <c r="BN273" s="5">
        <f>+'PRECIOS UNITARIOS'!AX273</f>
        <v>6560</v>
      </c>
      <c r="BO273" s="5" t="str">
        <f>+'EV PRECIO REFERENCIA'!BV273</f>
        <v>CUMPLE</v>
      </c>
      <c r="BP273" s="6">
        <f>+IF(BO273="NO OFERTADO",0,IF(BO273="NO CUMPLE EV TECNICA",0,IF(BO273="NO CUMPLE",0,IF(BO273="CUMPLE",('PRECIOS UNITARIOS'!$BB273*500)/BN273))))</f>
        <v>500</v>
      </c>
      <c r="BQ273" s="6">
        <f t="shared" si="30"/>
        <v>500</v>
      </c>
      <c r="BR273" s="6" t="s">
        <v>729</v>
      </c>
      <c r="BS273" s="6">
        <f>MAX($K273,$N273,$Q273,$T273,$AF273,$AI273,$AL273,$AO273,$AU273,$BD273,$BG273,$AC273,$Z273,$W273,$BA273,$BM273,)</f>
        <v>0</v>
      </c>
      <c r="BT273" s="6" t="s">
        <v>1025</v>
      </c>
      <c r="BU273" s="6">
        <v>0</v>
      </c>
      <c r="BV273" s="6" t="s">
        <v>1023</v>
      </c>
      <c r="BW273" s="154" t="s">
        <v>729</v>
      </c>
      <c r="BX273" s="3" t="e">
        <v>#N/A</v>
      </c>
    </row>
    <row r="274" spans="1:77" ht="25.5" x14ac:dyDescent="0.2">
      <c r="A274" s="18">
        <f t="shared" si="29"/>
        <v>265</v>
      </c>
      <c r="B274" s="22" t="str">
        <f>VLOOKUP(A274,'PRECIOS UNITARIOS'!A274:B605,2,0)</f>
        <v>DM1140</v>
      </c>
      <c r="C274" s="135" t="str">
        <f>VLOOKUP(A274,'PRECIOS UNITARIOS'!A274:C605,3,0)</f>
        <v>TUBO EN T LATEX N 10</v>
      </c>
      <c r="D274" s="18">
        <f>VLOOKUP(A274,'PRECIOS UNITARIOS'!A274:D605,4,0)</f>
        <v>1</v>
      </c>
      <c r="E274" s="23" t="str">
        <f>VLOOKUP(A274,'PRECIOS UNITARIOS'!A274:E605,5,0)</f>
        <v>UN</v>
      </c>
      <c r="F274" s="23">
        <f>VLOOKUP(A274,'PRECIOS UNITARIOS'!A274:F605,6,0)</f>
        <v>6163.6265060240976</v>
      </c>
      <c r="G274" s="23">
        <f>VLOOKUP(A274,'PRECIOS UNITARIOS'!A274:G605,7,0)</f>
        <v>1</v>
      </c>
      <c r="H274" s="23">
        <f t="shared" si="31"/>
        <v>6163.6265060240976</v>
      </c>
      <c r="I274" s="5" t="str">
        <f>+'EV PRECIO REFERENCIA'!I274</f>
        <v/>
      </c>
      <c r="J274" s="5" t="str">
        <f>+'EV PRECIO REFERENCIA'!K274</f>
        <v>NO CUMPLE</v>
      </c>
      <c r="K274" s="6">
        <f>+IF(J274="NO OFERTADO",0,IF(J274="NO CUMPLE EV TECNICA",0,IF(J274="NO CUMPLE",0,IF(J274="CUMPLE",('PRECIOS UNITARIOS'!$BB274*500)/I274))))</f>
        <v>0</v>
      </c>
      <c r="L274" s="5" t="str">
        <f>+'EV PRECIO REFERENCIA'!L274</f>
        <v/>
      </c>
      <c r="M274" s="5" t="str">
        <f>+'EV PRECIO REFERENCIA'!N274</f>
        <v>NO CUMPLE</v>
      </c>
      <c r="N274" s="6">
        <f>+IF(M274="NO OFERTADO",0,IF(M274="NO CUMPLE EV TECNICA",0,IF(M274="NO CUMPLE",0,IF(M274="CUMPLE",('PRECIOS UNITARIOS'!$BB274*500)/L274))))</f>
        <v>0</v>
      </c>
      <c r="O274" s="5" t="str">
        <f>+'PRECIOS UNITARIOS'!N274</f>
        <v/>
      </c>
      <c r="P274" s="5" t="str">
        <f>+'EV PRECIO REFERENCIA'!Q274</f>
        <v>NO CUMPLE</v>
      </c>
      <c r="Q274" s="6">
        <f>+IF(P274="NO OFERTADO",0,IF(P274="NO CUMPLE EV TECNICA",0,IF(P274="NO CUMPLE",0,IF(P274="CUMPLE",('PRECIOS UNITARIOS'!$BB274*500)/O274))))</f>
        <v>0</v>
      </c>
      <c r="R274" s="5" t="str">
        <f>+'PRECIOS UNITARIOS'!P274</f>
        <v/>
      </c>
      <c r="S274" s="5" t="str">
        <f>+'EV PRECIO REFERENCIA'!T274</f>
        <v>NO CUMPLE</v>
      </c>
      <c r="T274" s="6">
        <f>+IF(S274="NO OFERTADO",0,IF(S274="NO CUMPLE EV TECNICA",0,IF(S274="NO CUMPLE",0,IF(S274="CUMPLE",('PRECIOS UNITARIOS'!$BB274*500)/R274))))</f>
        <v>0</v>
      </c>
      <c r="U274" s="6" t="str">
        <f>+'EV PRECIO REFERENCIA'!U274</f>
        <v/>
      </c>
      <c r="V274" s="5" t="str">
        <f>+'EV PRECIO REFERENCIA'!W274</f>
        <v>NO CUMPLE</v>
      </c>
      <c r="W274" s="6">
        <f>+IF(V274="NO OFERTADO",0,IF(V274="NO CUMPLE EV TECNICA",0,IF(V274="NO CUMPLE",0,IF(V274="CUMPLE",('PRECIOS UNITARIOS'!$BB274*500)/U274))))</f>
        <v>0</v>
      </c>
      <c r="X274" s="6" t="str">
        <f>+'EV PRECIO REFERENCIA'!X274</f>
        <v/>
      </c>
      <c r="Y274" s="5" t="str">
        <f>+'EV PRECIO REFERENCIA'!Z274</f>
        <v>NO CUMPLE</v>
      </c>
      <c r="Z274" s="6">
        <f>+IF(Y274="NO OFERTADO",0,IF(Y274="NO CUMPLE EV TECNICA",0,IF(Y274="NO CUMPLE",0,IF(Y274="CUMPLE",('PRECIOS UNITARIOS'!$BB274*500)/X274))))</f>
        <v>0</v>
      </c>
      <c r="AA274" s="260" t="str">
        <f>+'PRECIOS UNITARIOS'!X274</f>
        <v/>
      </c>
      <c r="AB274" s="5" t="str">
        <f>+'EV PRECIO REFERENCIA'!AF274</f>
        <v>NO CUMPLE</v>
      </c>
      <c r="AC274" s="6">
        <f>+IF(AB274="NO OFERTADO",0,IF(AB274="NO CUMPLE EV TECNICA",0,IF(AB274="NO CUMPLE",0,IF(AB274="CUMPLE",('PRECIOS UNITARIOS'!$BB274*500)/AA274))))</f>
        <v>0</v>
      </c>
      <c r="AD274" s="5" t="str">
        <f>+'PRECIOS UNITARIOS'!Z274</f>
        <v/>
      </c>
      <c r="AE274" s="5" t="str">
        <f>+'EV PRECIO REFERENCIA'!AI274</f>
        <v>NO CUMPLE</v>
      </c>
      <c r="AF274" s="6">
        <f>+IF(AE274="NO OFERTADO",0,IF(AE274="NO CUMPLE EV TECNICA",0,IF(AE274="NO CUMPLE",0,IF(AE274="CUMPLE",('PRECIOS UNITARIOS'!$BB274*500)/AD274))))</f>
        <v>0</v>
      </c>
      <c r="AG274" s="5" t="str">
        <f>+'PRECIOS UNITARIOS'!AB274</f>
        <v/>
      </c>
      <c r="AH274" s="5" t="str">
        <f>+'EV PRECIO REFERENCIA'!AL274</f>
        <v>NO CUMPLE</v>
      </c>
      <c r="AI274" s="6">
        <f>+IF(AH274="NO OFERTADO",0,IF(AH274="NO CUMPLE EV TECNICA",0,IF(AH274="NO CUMPLE",0,IF(AH274="CUMPLE",('PRECIOS UNITARIOS'!$BB274*500)/AG274))))</f>
        <v>0</v>
      </c>
      <c r="AJ274" s="5" t="str">
        <f>+'PRECIOS UNITARIOS'!AD274</f>
        <v/>
      </c>
      <c r="AK274" s="5" t="str">
        <f>+'EV PRECIO REFERENCIA'!AO274</f>
        <v>NO CUMPLE</v>
      </c>
      <c r="AL274" s="6">
        <f>+IF(AK274="NO OFERTADO",0,IF(AK274="NO CUMPLE EV TECNICA",0,IF(AK274="NO CUMPLE",0,IF(AK274="CUMPLE",('PRECIOS UNITARIOS'!$BB274*500)/AJ274))))</f>
        <v>0</v>
      </c>
      <c r="AM274" s="5" t="str">
        <f>+'PRECIOS UNITARIOS'!AF274</f>
        <v/>
      </c>
      <c r="AN274" s="5" t="str">
        <f>+'EV PRECIO REFERENCIA'!AR274</f>
        <v>NO CUMPLE</v>
      </c>
      <c r="AO274" s="6">
        <f>+IF(AN274="NO OFERTADO",0,IF(AN274="NO CUMPLE EV TECNICA",0,IF(AN274="NO CUMPLE",0,IF(AN274="CUMPLE",('PRECIOS UNITARIOS'!$BB274*500)/AM274))))</f>
        <v>0</v>
      </c>
      <c r="AP274" s="5" t="str">
        <f>+'PRECIOS UNITARIOS'!AH274</f>
        <v/>
      </c>
      <c r="AQ274" s="5" t="str">
        <f>+'EV PRECIO REFERENCIA'!AU274</f>
        <v>NO CUMPLE</v>
      </c>
      <c r="AR274" s="6">
        <f>+IF(AQ274="NO OFERTADO",0,IF(AQ274="NO CUMPLE EV TECNICA",0,IF(AQ274="NO CUMPLE",0,IF(AQ274="CUMPLE",('PRECIOS UNITARIOS'!$BB274*500)/AP274))))</f>
        <v>0</v>
      </c>
      <c r="AS274" s="5" t="str">
        <f>+'PRECIOS UNITARIOS'!AJ274</f>
        <v/>
      </c>
      <c r="AT274" s="5" t="str">
        <f>+'EV PRECIO REFERENCIA'!AX274</f>
        <v>NO CUMPLE</v>
      </c>
      <c r="AU274" s="6">
        <f>+IF(AT274="NO OFERTADO",0,IF(AT274="NO CUMPLE EV TECNICA",0,IF(AT274="NO CUMPLE",0,IF(AT274="CUMPLE",('PRECIOS UNITARIOS'!$BB274*500)/AS274))))</f>
        <v>0</v>
      </c>
      <c r="AV274" s="5" t="str">
        <f>+'EV PRECIO REFERENCIA'!AY274</f>
        <v/>
      </c>
      <c r="AW274" s="5" t="str">
        <f>+'EV PRECIO REFERENCIA'!BA274</f>
        <v>NO CUMPLE</v>
      </c>
      <c r="AX274" s="6">
        <f>+IF(AW274="NO OFERTADO",0,IF(AW274="NO CUMPLE EV TECNICA",0,IF(AW274="NO CUMPLE",0,IF(AW274="CUMPLE",('PRECIOS UNITARIOS'!$BB274*500)/AV274))))</f>
        <v>0</v>
      </c>
      <c r="AY274" s="5" t="str">
        <f>+'EV PRECIO REFERENCIA'!BB274</f>
        <v/>
      </c>
      <c r="AZ274" s="5" t="str">
        <f>+'EV PRECIO REFERENCIA'!BD274</f>
        <v>NO CUMPLE</v>
      </c>
      <c r="BA274" s="6">
        <f>+IF(AZ274="NO OFERTADO",0,IF(AZ274="NO CUMPLE EV TECNICA",0,IF(AZ274="NO CUMPLE",0,IF(AZ274="CUMPLE",('PRECIOS UNITARIOS'!$BB274*500)/AY274))))</f>
        <v>0</v>
      </c>
      <c r="BB274" s="5" t="str">
        <f>+'PRECIOS UNITARIOS'!AP274</f>
        <v/>
      </c>
      <c r="BC274" s="5" t="str">
        <f>+'EV PRECIO REFERENCIA'!BG274</f>
        <v>NO CUMPLE</v>
      </c>
      <c r="BD274" s="6">
        <f>+IF(BC274="NO OFERTADO",0,IF(BC274="NO CUMPLE EV TECNICA",0,IF(BC274="NO CUMPLE",0,IF(BC274="CUMPLE",('PRECIOS UNITARIOS'!$BB274*500)/BB274))))</f>
        <v>0</v>
      </c>
      <c r="BE274" s="5" t="str">
        <f>+'PRECIOS UNITARIOS'!AR274</f>
        <v/>
      </c>
      <c r="BF274" s="5" t="str">
        <f>+'EV PRECIO REFERENCIA'!BJ274</f>
        <v>NO CUMPLE</v>
      </c>
      <c r="BG274" s="6">
        <f>+IF(BF274="NO OFERTADO",0,IF(BF274="NO CUMPLE EV TECNICA",0,IF(BF274="NO CUMPLE",0,IF(BF274="CUMPLE",('PRECIOS UNITARIOS'!$BB274*500)/BE274))))</f>
        <v>0</v>
      </c>
      <c r="BH274" s="5" t="str">
        <f>+'EV PRECIO REFERENCIA'!BK274</f>
        <v/>
      </c>
      <c r="BI274" s="5" t="str">
        <f>+'EV PRECIO REFERENCIA'!BM274</f>
        <v>NO CUMPLE</v>
      </c>
      <c r="BJ274" s="6">
        <f>+IF(BI274="NO OFERTADO",0,IF(BI274="NO CUMPLE EV TECNICA",0,IF(BI274="NO CUMPLE",0,IF(BI274="CUMPLE",('PRECIOS UNITARIOS'!$BB274*500)/BH274))))</f>
        <v>0</v>
      </c>
      <c r="BK274" s="5" t="str">
        <f>+'EV PRECIO REFERENCIA'!BQ274</f>
        <v/>
      </c>
      <c r="BL274" s="5" t="str">
        <f>+'EV PRECIO REFERENCIA'!BS274</f>
        <v>NO CUMPLE</v>
      </c>
      <c r="BM274" s="6">
        <f>+IF(BL274="NO OFERTADO",0,IF(BL274="NO CUMPLE EV TECNICA",0,IF(BL274="NO CUMPLE",0,IF(BL274="CUMPLE",('PRECIOS UNITARIOS'!$BB274*500)/BK274))))</f>
        <v>0</v>
      </c>
      <c r="BN274" s="5">
        <f>+'PRECIOS UNITARIOS'!AX274</f>
        <v>6560</v>
      </c>
      <c r="BO274" s="5" t="str">
        <f>+'EV PRECIO REFERENCIA'!BV274</f>
        <v>CUMPLE</v>
      </c>
      <c r="BP274" s="6">
        <f>+IF(BO274="NO OFERTADO",0,IF(BO274="NO CUMPLE EV TECNICA",0,IF(BO274="NO CUMPLE",0,IF(BO274="CUMPLE",('PRECIOS UNITARIOS'!$BB274*500)/BN274))))</f>
        <v>500</v>
      </c>
      <c r="BQ274" s="6">
        <f t="shared" si="30"/>
        <v>500</v>
      </c>
      <c r="BR274" s="6" t="s">
        <v>729</v>
      </c>
      <c r="BS274" s="6">
        <f>MAX($K274,$N274,$Q274,$T274,$AF274,$AI274,$AL274,$AO274,$AU274,$BD274,$BG274,$AC274,$Z274,$W274,$BA274,$BM274,)</f>
        <v>0</v>
      </c>
      <c r="BT274" s="6" t="s">
        <v>1025</v>
      </c>
      <c r="BU274" s="6">
        <v>0</v>
      </c>
      <c r="BV274" s="6" t="s">
        <v>1023</v>
      </c>
      <c r="BW274" s="154" t="s">
        <v>729</v>
      </c>
      <c r="BX274" s="3" t="e">
        <v>#N/A</v>
      </c>
    </row>
    <row r="275" spans="1:77" ht="25.5" x14ac:dyDescent="0.2">
      <c r="A275" s="18">
        <f t="shared" si="29"/>
        <v>266</v>
      </c>
      <c r="B275" s="22" t="str">
        <f>VLOOKUP(A275,'PRECIOS UNITARIOS'!A275:B606,2,0)</f>
        <v>DM1141</v>
      </c>
      <c r="C275" s="135" t="str">
        <f>VLOOKUP(A275,'PRECIOS UNITARIOS'!A275:C606,3,0)</f>
        <v>TUBO EN T LATEX N 12</v>
      </c>
      <c r="D275" s="18">
        <f>VLOOKUP(A275,'PRECIOS UNITARIOS'!A275:D606,4,0)</f>
        <v>1</v>
      </c>
      <c r="E275" s="23" t="str">
        <f>VLOOKUP(A275,'PRECIOS UNITARIOS'!A275:E606,5,0)</f>
        <v>UN</v>
      </c>
      <c r="F275" s="23">
        <f>VLOOKUP(A275,'PRECIOS UNITARIOS'!A275:F606,6,0)</f>
        <v>6163.6265060240976</v>
      </c>
      <c r="G275" s="23">
        <f>VLOOKUP(A275,'PRECIOS UNITARIOS'!A275:G606,7,0)</f>
        <v>1</v>
      </c>
      <c r="H275" s="23">
        <f t="shared" si="31"/>
        <v>6163.6265060240976</v>
      </c>
      <c r="I275" s="5" t="str">
        <f>+'EV PRECIO REFERENCIA'!I275</f>
        <v/>
      </c>
      <c r="J275" s="5" t="str">
        <f>+'EV PRECIO REFERENCIA'!K275</f>
        <v>NO CUMPLE</v>
      </c>
      <c r="K275" s="6">
        <f>+IF(J275="NO OFERTADO",0,IF(J275="NO CUMPLE EV TECNICA",0,IF(J275="NO CUMPLE",0,IF(J275="CUMPLE",('PRECIOS UNITARIOS'!$BB275*500)/I275))))</f>
        <v>0</v>
      </c>
      <c r="L275" s="5" t="str">
        <f>+'EV PRECIO REFERENCIA'!L275</f>
        <v/>
      </c>
      <c r="M275" s="5" t="str">
        <f>+'EV PRECIO REFERENCIA'!N275</f>
        <v>NO CUMPLE</v>
      </c>
      <c r="N275" s="6">
        <f>+IF(M275="NO OFERTADO",0,IF(M275="NO CUMPLE EV TECNICA",0,IF(M275="NO CUMPLE",0,IF(M275="CUMPLE",('PRECIOS UNITARIOS'!$BB275*500)/L275))))</f>
        <v>0</v>
      </c>
      <c r="O275" s="5" t="str">
        <f>+'PRECIOS UNITARIOS'!N275</f>
        <v/>
      </c>
      <c r="P275" s="5" t="str">
        <f>+'EV PRECIO REFERENCIA'!Q275</f>
        <v>NO CUMPLE</v>
      </c>
      <c r="Q275" s="6">
        <f>+IF(P275="NO OFERTADO",0,IF(P275="NO CUMPLE EV TECNICA",0,IF(P275="NO CUMPLE",0,IF(P275="CUMPLE",('PRECIOS UNITARIOS'!$BB275*500)/O275))))</f>
        <v>0</v>
      </c>
      <c r="R275" s="5" t="str">
        <f>+'PRECIOS UNITARIOS'!P275</f>
        <v/>
      </c>
      <c r="S275" s="5" t="str">
        <f>+'EV PRECIO REFERENCIA'!T275</f>
        <v>NO CUMPLE</v>
      </c>
      <c r="T275" s="6">
        <f>+IF(S275="NO OFERTADO",0,IF(S275="NO CUMPLE EV TECNICA",0,IF(S275="NO CUMPLE",0,IF(S275="CUMPLE",('PRECIOS UNITARIOS'!$BB275*500)/R275))))</f>
        <v>0</v>
      </c>
      <c r="U275" s="6" t="str">
        <f>+'EV PRECIO REFERENCIA'!U275</f>
        <v/>
      </c>
      <c r="V275" s="5" t="str">
        <f>+'EV PRECIO REFERENCIA'!W275</f>
        <v>NO CUMPLE</v>
      </c>
      <c r="W275" s="6">
        <f>+IF(V275="NO OFERTADO",0,IF(V275="NO CUMPLE EV TECNICA",0,IF(V275="NO CUMPLE",0,IF(V275="CUMPLE",('PRECIOS UNITARIOS'!$BB275*500)/U275))))</f>
        <v>0</v>
      </c>
      <c r="X275" s="6" t="str">
        <f>+'EV PRECIO REFERENCIA'!X275</f>
        <v/>
      </c>
      <c r="Y275" s="5" t="str">
        <f>+'EV PRECIO REFERENCIA'!Z275</f>
        <v>NO CUMPLE</v>
      </c>
      <c r="Z275" s="6">
        <f>+IF(Y275="NO OFERTADO",0,IF(Y275="NO CUMPLE EV TECNICA",0,IF(Y275="NO CUMPLE",0,IF(Y275="CUMPLE",('PRECIOS UNITARIOS'!$BB275*500)/X275))))</f>
        <v>0</v>
      </c>
      <c r="AA275" s="260" t="str">
        <f>+'PRECIOS UNITARIOS'!X275</f>
        <v/>
      </c>
      <c r="AB275" s="5" t="str">
        <f>+'EV PRECIO REFERENCIA'!AF275</f>
        <v>NO CUMPLE</v>
      </c>
      <c r="AC275" s="6">
        <f>+IF(AB275="NO OFERTADO",0,IF(AB275="NO CUMPLE EV TECNICA",0,IF(AB275="NO CUMPLE",0,IF(AB275="CUMPLE",('PRECIOS UNITARIOS'!$BB275*500)/AA275))))</f>
        <v>0</v>
      </c>
      <c r="AD275" s="5" t="str">
        <f>+'PRECIOS UNITARIOS'!Z275</f>
        <v/>
      </c>
      <c r="AE275" s="5" t="str">
        <f>+'EV PRECIO REFERENCIA'!AI275</f>
        <v>NO CUMPLE</v>
      </c>
      <c r="AF275" s="6">
        <f>+IF(AE275="NO OFERTADO",0,IF(AE275="NO CUMPLE EV TECNICA",0,IF(AE275="NO CUMPLE",0,IF(AE275="CUMPLE",('PRECIOS UNITARIOS'!$BB275*500)/AD275))))</f>
        <v>0</v>
      </c>
      <c r="AG275" s="5" t="str">
        <f>+'PRECIOS UNITARIOS'!AB275</f>
        <v/>
      </c>
      <c r="AH275" s="5" t="str">
        <f>+'EV PRECIO REFERENCIA'!AL275</f>
        <v>NO CUMPLE</v>
      </c>
      <c r="AI275" s="6">
        <f>+IF(AH275="NO OFERTADO",0,IF(AH275="NO CUMPLE EV TECNICA",0,IF(AH275="NO CUMPLE",0,IF(AH275="CUMPLE",('PRECIOS UNITARIOS'!$BB275*500)/AG275))))</f>
        <v>0</v>
      </c>
      <c r="AJ275" s="5" t="str">
        <f>+'PRECIOS UNITARIOS'!AD275</f>
        <v/>
      </c>
      <c r="AK275" s="5" t="str">
        <f>+'EV PRECIO REFERENCIA'!AO275</f>
        <v>NO CUMPLE</v>
      </c>
      <c r="AL275" s="6">
        <f>+IF(AK275="NO OFERTADO",0,IF(AK275="NO CUMPLE EV TECNICA",0,IF(AK275="NO CUMPLE",0,IF(AK275="CUMPLE",('PRECIOS UNITARIOS'!$BB275*500)/AJ275))))</f>
        <v>0</v>
      </c>
      <c r="AM275" s="5" t="str">
        <f>+'PRECIOS UNITARIOS'!AF275</f>
        <v/>
      </c>
      <c r="AN275" s="5" t="str">
        <f>+'EV PRECIO REFERENCIA'!AR275</f>
        <v>NO CUMPLE</v>
      </c>
      <c r="AO275" s="6">
        <f>+IF(AN275="NO OFERTADO",0,IF(AN275="NO CUMPLE EV TECNICA",0,IF(AN275="NO CUMPLE",0,IF(AN275="CUMPLE",('PRECIOS UNITARIOS'!$BB275*500)/AM275))))</f>
        <v>0</v>
      </c>
      <c r="AP275" s="5" t="str">
        <f>+'PRECIOS UNITARIOS'!AH275</f>
        <v/>
      </c>
      <c r="AQ275" s="5" t="str">
        <f>+'EV PRECIO REFERENCIA'!AU275</f>
        <v>NO CUMPLE</v>
      </c>
      <c r="AR275" s="6">
        <f>+IF(AQ275="NO OFERTADO",0,IF(AQ275="NO CUMPLE EV TECNICA",0,IF(AQ275="NO CUMPLE",0,IF(AQ275="CUMPLE",('PRECIOS UNITARIOS'!$BB275*500)/AP275))))</f>
        <v>0</v>
      </c>
      <c r="AS275" s="5" t="str">
        <f>+'PRECIOS UNITARIOS'!AJ275</f>
        <v/>
      </c>
      <c r="AT275" s="5" t="str">
        <f>+'EV PRECIO REFERENCIA'!AX275</f>
        <v>NO CUMPLE</v>
      </c>
      <c r="AU275" s="6">
        <f>+IF(AT275="NO OFERTADO",0,IF(AT275="NO CUMPLE EV TECNICA",0,IF(AT275="NO CUMPLE",0,IF(AT275="CUMPLE",('PRECIOS UNITARIOS'!$BB275*500)/AS275))))</f>
        <v>0</v>
      </c>
      <c r="AV275" s="5">
        <f>+'EV PRECIO REFERENCIA'!AY275</f>
        <v>7091.21</v>
      </c>
      <c r="AW275" s="5" t="str">
        <f>+'EV PRECIO REFERENCIA'!BA275</f>
        <v>CUMPLE</v>
      </c>
      <c r="AX275" s="6">
        <f>+IF(AW275="NO OFERTADO",0,IF(AW275="NO CUMPLE EV TECNICA",0,IF(AW275="NO CUMPLE",0,IF(AW275="CUMPLE",('PRECIOS UNITARIOS'!$BB275*500)/AV275))))</f>
        <v>462.54447407424118</v>
      </c>
      <c r="AY275" s="5" t="str">
        <f>+'EV PRECIO REFERENCIA'!BB275</f>
        <v/>
      </c>
      <c r="AZ275" s="5" t="str">
        <f>+'EV PRECIO REFERENCIA'!BD275</f>
        <v>NO CUMPLE</v>
      </c>
      <c r="BA275" s="6">
        <f>+IF(AZ275="NO OFERTADO",0,IF(AZ275="NO CUMPLE EV TECNICA",0,IF(AZ275="NO CUMPLE",0,IF(AZ275="CUMPLE",('PRECIOS UNITARIOS'!$BB275*500)/AY275))))</f>
        <v>0</v>
      </c>
      <c r="BB275" s="5" t="str">
        <f>+'PRECIOS UNITARIOS'!AP275</f>
        <v/>
      </c>
      <c r="BC275" s="5" t="str">
        <f>+'EV PRECIO REFERENCIA'!BG275</f>
        <v>NO CUMPLE</v>
      </c>
      <c r="BD275" s="6">
        <f>+IF(BC275="NO OFERTADO",0,IF(BC275="NO CUMPLE EV TECNICA",0,IF(BC275="NO CUMPLE",0,IF(BC275="CUMPLE",('PRECIOS UNITARIOS'!$BB275*500)/BB275))))</f>
        <v>0</v>
      </c>
      <c r="BE275" s="5" t="str">
        <f>+'PRECIOS UNITARIOS'!AR275</f>
        <v/>
      </c>
      <c r="BF275" s="5" t="str">
        <f>+'EV PRECIO REFERENCIA'!BJ275</f>
        <v>NO CUMPLE</v>
      </c>
      <c r="BG275" s="6">
        <f>+IF(BF275="NO OFERTADO",0,IF(BF275="NO CUMPLE EV TECNICA",0,IF(BF275="NO CUMPLE",0,IF(BF275="CUMPLE",('PRECIOS UNITARIOS'!$BB275*500)/BE275))))</f>
        <v>0</v>
      </c>
      <c r="BH275" s="5" t="str">
        <f>+'EV PRECIO REFERENCIA'!BK275</f>
        <v/>
      </c>
      <c r="BI275" s="5" t="str">
        <f>+'EV PRECIO REFERENCIA'!BM275</f>
        <v>NO CUMPLE</v>
      </c>
      <c r="BJ275" s="6">
        <f>+IF(BI275="NO OFERTADO",0,IF(BI275="NO CUMPLE EV TECNICA",0,IF(BI275="NO CUMPLE",0,IF(BI275="CUMPLE",('PRECIOS UNITARIOS'!$BB275*500)/BH275))))</f>
        <v>0</v>
      </c>
      <c r="BK275" s="5" t="str">
        <f>+'EV PRECIO REFERENCIA'!BQ275</f>
        <v/>
      </c>
      <c r="BL275" s="5" t="str">
        <f>+'EV PRECIO REFERENCIA'!BS275</f>
        <v>NO CUMPLE</v>
      </c>
      <c r="BM275" s="6">
        <f>+IF(BL275="NO OFERTADO",0,IF(BL275="NO CUMPLE EV TECNICA",0,IF(BL275="NO CUMPLE",0,IF(BL275="CUMPLE",('PRECIOS UNITARIOS'!$BB275*500)/BK275))))</f>
        <v>0</v>
      </c>
      <c r="BN275" s="5">
        <f>+'PRECIOS UNITARIOS'!AX275</f>
        <v>6560</v>
      </c>
      <c r="BO275" s="5" t="str">
        <f>+'EV PRECIO REFERENCIA'!BV275</f>
        <v>CUMPLE</v>
      </c>
      <c r="BP275" s="6">
        <f>+IF(BO275="NO OFERTADO",0,IF(BO275="NO CUMPLE EV TECNICA",0,IF(BO275="NO CUMPLE",0,IF(BO275="CUMPLE",('PRECIOS UNITARIOS'!$BB275*500)/BN275))))</f>
        <v>500</v>
      </c>
      <c r="BQ275" s="6">
        <f t="shared" si="30"/>
        <v>500</v>
      </c>
      <c r="BR275" s="6" t="s">
        <v>729</v>
      </c>
      <c r="BS275" s="6">
        <f>MAX($K275,$N275,$Q275,$T275,$AF275,$AI275,$AL275,$AO275,$AU275,$BD275,$BG275,$AC275,$Z275,$W275,$BA275,$BM275,)</f>
        <v>0</v>
      </c>
      <c r="BT275" s="6" t="s">
        <v>1025</v>
      </c>
      <c r="BU275" s="6">
        <v>0</v>
      </c>
      <c r="BV275" s="6" t="s">
        <v>1023</v>
      </c>
      <c r="BW275" s="154" t="s">
        <v>729</v>
      </c>
      <c r="BX275" s="3" t="e">
        <v>#N/A</v>
      </c>
    </row>
    <row r="276" spans="1:77" ht="25.5" x14ac:dyDescent="0.2">
      <c r="A276" s="18">
        <f t="shared" si="29"/>
        <v>267</v>
      </c>
      <c r="B276" s="22" t="str">
        <f>VLOOKUP(A276,'PRECIOS UNITARIOS'!A276:B607,2,0)</f>
        <v>DM1142</v>
      </c>
      <c r="C276" s="135" t="str">
        <f>VLOOKUP(A276,'PRECIOS UNITARIOS'!A276:C607,3,0)</f>
        <v>TUBO EN T LATEX N 14</v>
      </c>
      <c r="D276" s="18">
        <f>VLOOKUP(A276,'PRECIOS UNITARIOS'!A276:D607,4,0)</f>
        <v>1</v>
      </c>
      <c r="E276" s="23" t="str">
        <f>VLOOKUP(A276,'PRECIOS UNITARIOS'!A276:E607,5,0)</f>
        <v>UN</v>
      </c>
      <c r="F276" s="23">
        <f>VLOOKUP(A276,'PRECIOS UNITARIOS'!A276:F607,6,0)</f>
        <v>6163.6265060240976</v>
      </c>
      <c r="G276" s="23">
        <f>VLOOKUP(A276,'PRECIOS UNITARIOS'!A276:G607,7,0)</f>
        <v>1</v>
      </c>
      <c r="H276" s="23">
        <f t="shared" si="31"/>
        <v>6163.6265060240976</v>
      </c>
      <c r="I276" s="5" t="str">
        <f>+'EV PRECIO REFERENCIA'!I276</f>
        <v/>
      </c>
      <c r="J276" s="5" t="str">
        <f>+'EV PRECIO REFERENCIA'!K276</f>
        <v>NO CUMPLE</v>
      </c>
      <c r="K276" s="6">
        <f>+IF(J276="NO OFERTADO",0,IF(J276="NO CUMPLE EV TECNICA",0,IF(J276="NO CUMPLE",0,IF(J276="CUMPLE",('PRECIOS UNITARIOS'!$BB276*500)/I276))))</f>
        <v>0</v>
      </c>
      <c r="L276" s="5" t="str">
        <f>+'EV PRECIO REFERENCIA'!L276</f>
        <v/>
      </c>
      <c r="M276" s="5" t="str">
        <f>+'EV PRECIO REFERENCIA'!N276</f>
        <v>NO CUMPLE</v>
      </c>
      <c r="N276" s="6">
        <f>+IF(M276="NO OFERTADO",0,IF(M276="NO CUMPLE EV TECNICA",0,IF(M276="NO CUMPLE",0,IF(M276="CUMPLE",('PRECIOS UNITARIOS'!$BB276*500)/L276))))</f>
        <v>0</v>
      </c>
      <c r="O276" s="5" t="str">
        <f>+'PRECIOS UNITARIOS'!N276</f>
        <v/>
      </c>
      <c r="P276" s="5" t="str">
        <f>+'EV PRECIO REFERENCIA'!Q276</f>
        <v>NO CUMPLE</v>
      </c>
      <c r="Q276" s="6">
        <f>+IF(P276="NO OFERTADO",0,IF(P276="NO CUMPLE EV TECNICA",0,IF(P276="NO CUMPLE",0,IF(P276="CUMPLE",('PRECIOS UNITARIOS'!$BB276*500)/O276))))</f>
        <v>0</v>
      </c>
      <c r="R276" s="5" t="str">
        <f>+'PRECIOS UNITARIOS'!P276</f>
        <v/>
      </c>
      <c r="S276" s="5" t="str">
        <f>+'EV PRECIO REFERENCIA'!T276</f>
        <v>NO CUMPLE</v>
      </c>
      <c r="T276" s="6">
        <f>+IF(S276="NO OFERTADO",0,IF(S276="NO CUMPLE EV TECNICA",0,IF(S276="NO CUMPLE",0,IF(S276="CUMPLE",('PRECIOS UNITARIOS'!$BB276*500)/R276))))</f>
        <v>0</v>
      </c>
      <c r="U276" s="6" t="str">
        <f>+'EV PRECIO REFERENCIA'!U276</f>
        <v/>
      </c>
      <c r="V276" s="5" t="str">
        <f>+'EV PRECIO REFERENCIA'!W276</f>
        <v>NO CUMPLE</v>
      </c>
      <c r="W276" s="6">
        <f>+IF(V276="NO OFERTADO",0,IF(V276="NO CUMPLE EV TECNICA",0,IF(V276="NO CUMPLE",0,IF(V276="CUMPLE",('PRECIOS UNITARIOS'!$BB276*500)/U276))))</f>
        <v>0</v>
      </c>
      <c r="X276" s="6" t="str">
        <f>+'EV PRECIO REFERENCIA'!X276</f>
        <v/>
      </c>
      <c r="Y276" s="5" t="str">
        <f>+'EV PRECIO REFERENCIA'!Z276</f>
        <v>NO CUMPLE</v>
      </c>
      <c r="Z276" s="6">
        <f>+IF(Y276="NO OFERTADO",0,IF(Y276="NO CUMPLE EV TECNICA",0,IF(Y276="NO CUMPLE",0,IF(Y276="CUMPLE",('PRECIOS UNITARIOS'!$BB276*500)/X276))))</f>
        <v>0</v>
      </c>
      <c r="AA276" s="260" t="str">
        <f>+'PRECIOS UNITARIOS'!X276</f>
        <v/>
      </c>
      <c r="AB276" s="5" t="str">
        <f>+'EV PRECIO REFERENCIA'!AF276</f>
        <v>NO CUMPLE</v>
      </c>
      <c r="AC276" s="6">
        <f>+IF(AB276="NO OFERTADO",0,IF(AB276="NO CUMPLE EV TECNICA",0,IF(AB276="NO CUMPLE",0,IF(AB276="CUMPLE",('PRECIOS UNITARIOS'!$BB276*500)/AA276))))</f>
        <v>0</v>
      </c>
      <c r="AD276" s="5" t="str">
        <f>+'PRECIOS UNITARIOS'!Z276</f>
        <v/>
      </c>
      <c r="AE276" s="5" t="str">
        <f>+'EV PRECIO REFERENCIA'!AI276</f>
        <v>NO CUMPLE</v>
      </c>
      <c r="AF276" s="6">
        <f>+IF(AE276="NO OFERTADO",0,IF(AE276="NO CUMPLE EV TECNICA",0,IF(AE276="NO CUMPLE",0,IF(AE276="CUMPLE",('PRECIOS UNITARIOS'!$BB276*500)/AD276))))</f>
        <v>0</v>
      </c>
      <c r="AG276" s="5" t="str">
        <f>+'PRECIOS UNITARIOS'!AB276</f>
        <v/>
      </c>
      <c r="AH276" s="5" t="str">
        <f>+'EV PRECIO REFERENCIA'!AL276</f>
        <v>NO CUMPLE</v>
      </c>
      <c r="AI276" s="6">
        <f>+IF(AH276="NO OFERTADO",0,IF(AH276="NO CUMPLE EV TECNICA",0,IF(AH276="NO CUMPLE",0,IF(AH276="CUMPLE",('PRECIOS UNITARIOS'!$BB276*500)/AG276))))</f>
        <v>0</v>
      </c>
      <c r="AJ276" s="5" t="str">
        <f>+'PRECIOS UNITARIOS'!AD276</f>
        <v/>
      </c>
      <c r="AK276" s="5" t="str">
        <f>+'EV PRECIO REFERENCIA'!AO276</f>
        <v>NO CUMPLE</v>
      </c>
      <c r="AL276" s="6">
        <f>+IF(AK276="NO OFERTADO",0,IF(AK276="NO CUMPLE EV TECNICA",0,IF(AK276="NO CUMPLE",0,IF(AK276="CUMPLE",('PRECIOS UNITARIOS'!$BB276*500)/AJ276))))</f>
        <v>0</v>
      </c>
      <c r="AM276" s="5" t="str">
        <f>+'PRECIOS UNITARIOS'!AF276</f>
        <v/>
      </c>
      <c r="AN276" s="5" t="str">
        <f>+'EV PRECIO REFERENCIA'!AR276</f>
        <v>NO CUMPLE</v>
      </c>
      <c r="AO276" s="6">
        <f>+IF(AN276="NO OFERTADO",0,IF(AN276="NO CUMPLE EV TECNICA",0,IF(AN276="NO CUMPLE",0,IF(AN276="CUMPLE",('PRECIOS UNITARIOS'!$BB276*500)/AM276))))</f>
        <v>0</v>
      </c>
      <c r="AP276" s="5" t="str">
        <f>+'PRECIOS UNITARIOS'!AH276</f>
        <v/>
      </c>
      <c r="AQ276" s="5" t="str">
        <f>+'EV PRECIO REFERENCIA'!AU276</f>
        <v>NO CUMPLE</v>
      </c>
      <c r="AR276" s="6">
        <f>+IF(AQ276="NO OFERTADO",0,IF(AQ276="NO CUMPLE EV TECNICA",0,IF(AQ276="NO CUMPLE",0,IF(AQ276="CUMPLE",('PRECIOS UNITARIOS'!$BB276*500)/AP276))))</f>
        <v>0</v>
      </c>
      <c r="AS276" s="5" t="str">
        <f>+'PRECIOS UNITARIOS'!AJ276</f>
        <v/>
      </c>
      <c r="AT276" s="5" t="str">
        <f>+'EV PRECIO REFERENCIA'!AX276</f>
        <v>NO CUMPLE</v>
      </c>
      <c r="AU276" s="6">
        <f>+IF(AT276="NO OFERTADO",0,IF(AT276="NO CUMPLE EV TECNICA",0,IF(AT276="NO CUMPLE",0,IF(AT276="CUMPLE",('PRECIOS UNITARIOS'!$BB276*500)/AS276))))</f>
        <v>0</v>
      </c>
      <c r="AV276" s="5">
        <f>+'EV PRECIO REFERENCIA'!AY276</f>
        <v>7091.21</v>
      </c>
      <c r="AW276" s="5" t="str">
        <f>+'EV PRECIO REFERENCIA'!BA276</f>
        <v>CUMPLE</v>
      </c>
      <c r="AX276" s="6">
        <f>+IF(AW276="NO OFERTADO",0,IF(AW276="NO CUMPLE EV TECNICA",0,IF(AW276="NO CUMPLE",0,IF(AW276="CUMPLE",('PRECIOS UNITARIOS'!$BB276*500)/AV276))))</f>
        <v>462.54447407424118</v>
      </c>
      <c r="AY276" s="5" t="str">
        <f>+'EV PRECIO REFERENCIA'!BB276</f>
        <v/>
      </c>
      <c r="AZ276" s="5" t="str">
        <f>+'EV PRECIO REFERENCIA'!BD276</f>
        <v>NO CUMPLE</v>
      </c>
      <c r="BA276" s="6">
        <f>+IF(AZ276="NO OFERTADO",0,IF(AZ276="NO CUMPLE EV TECNICA",0,IF(AZ276="NO CUMPLE",0,IF(AZ276="CUMPLE",('PRECIOS UNITARIOS'!$BB276*500)/AY276))))</f>
        <v>0</v>
      </c>
      <c r="BB276" s="5" t="str">
        <f>+'PRECIOS UNITARIOS'!AP276</f>
        <v/>
      </c>
      <c r="BC276" s="5" t="str">
        <f>+'EV PRECIO REFERENCIA'!BG276</f>
        <v>NO CUMPLE</v>
      </c>
      <c r="BD276" s="6">
        <f>+IF(BC276="NO OFERTADO",0,IF(BC276="NO CUMPLE EV TECNICA",0,IF(BC276="NO CUMPLE",0,IF(BC276="CUMPLE",('PRECIOS UNITARIOS'!$BB276*500)/BB276))))</f>
        <v>0</v>
      </c>
      <c r="BE276" s="5" t="str">
        <f>+'PRECIOS UNITARIOS'!AR276</f>
        <v/>
      </c>
      <c r="BF276" s="5" t="str">
        <f>+'EV PRECIO REFERENCIA'!BJ276</f>
        <v>NO CUMPLE</v>
      </c>
      <c r="BG276" s="6">
        <f>+IF(BF276="NO OFERTADO",0,IF(BF276="NO CUMPLE EV TECNICA",0,IF(BF276="NO CUMPLE",0,IF(BF276="CUMPLE",('PRECIOS UNITARIOS'!$BB276*500)/BE276))))</f>
        <v>0</v>
      </c>
      <c r="BH276" s="5" t="str">
        <f>+'EV PRECIO REFERENCIA'!BK276</f>
        <v/>
      </c>
      <c r="BI276" s="5" t="str">
        <f>+'EV PRECIO REFERENCIA'!BM276</f>
        <v>NO CUMPLE</v>
      </c>
      <c r="BJ276" s="6">
        <f>+IF(BI276="NO OFERTADO",0,IF(BI276="NO CUMPLE EV TECNICA",0,IF(BI276="NO CUMPLE",0,IF(BI276="CUMPLE",('PRECIOS UNITARIOS'!$BB276*500)/BH276))))</f>
        <v>0</v>
      </c>
      <c r="BK276" s="5" t="str">
        <f>+'EV PRECIO REFERENCIA'!BQ276</f>
        <v/>
      </c>
      <c r="BL276" s="5" t="str">
        <f>+'EV PRECIO REFERENCIA'!BS276</f>
        <v>NO CUMPLE</v>
      </c>
      <c r="BM276" s="6">
        <f>+IF(BL276="NO OFERTADO",0,IF(BL276="NO CUMPLE EV TECNICA",0,IF(BL276="NO CUMPLE",0,IF(BL276="CUMPLE",('PRECIOS UNITARIOS'!$BB276*500)/BK276))))</f>
        <v>0</v>
      </c>
      <c r="BN276" s="5">
        <f>+'PRECIOS UNITARIOS'!AX276</f>
        <v>6560</v>
      </c>
      <c r="BO276" s="5" t="str">
        <f>+'EV PRECIO REFERENCIA'!BV276</f>
        <v>CUMPLE</v>
      </c>
      <c r="BP276" s="6">
        <f>+IF(BO276="NO OFERTADO",0,IF(BO276="NO CUMPLE EV TECNICA",0,IF(BO276="NO CUMPLE",0,IF(BO276="CUMPLE",('PRECIOS UNITARIOS'!$BB276*500)/BN276))))</f>
        <v>500</v>
      </c>
      <c r="BQ276" s="6">
        <f t="shared" si="30"/>
        <v>500</v>
      </c>
      <c r="BR276" s="6" t="s">
        <v>729</v>
      </c>
      <c r="BS276" s="6">
        <f>MAX($K276,$N276,$Q276,$T276,$AF276,$AI276,$AL276,$AO276,$AU276,$BD276,$BG276,$AC276,$Z276,$W276,$BA276,$BM276,)</f>
        <v>0</v>
      </c>
      <c r="BT276" s="6" t="s">
        <v>1025</v>
      </c>
      <c r="BU276" s="6">
        <v>0</v>
      </c>
      <c r="BV276" s="6" t="s">
        <v>1023</v>
      </c>
      <c r="BW276" s="154" t="s">
        <v>729</v>
      </c>
      <c r="BX276" s="3" t="e">
        <v>#N/A</v>
      </c>
    </row>
    <row r="277" spans="1:77" ht="25.5" x14ac:dyDescent="0.2">
      <c r="A277" s="18">
        <f t="shared" si="29"/>
        <v>268</v>
      </c>
      <c r="B277" s="22" t="str">
        <f>VLOOKUP(A277,'PRECIOS UNITARIOS'!A277:B608,2,0)</f>
        <v>DM1143</v>
      </c>
      <c r="C277" s="135" t="str">
        <f>VLOOKUP(A277,'PRECIOS UNITARIOS'!A277:C608,3,0)</f>
        <v>TUBO EN T LATEX N 16</v>
      </c>
      <c r="D277" s="18">
        <f>VLOOKUP(A277,'PRECIOS UNITARIOS'!A277:D608,4,0)</f>
        <v>1</v>
      </c>
      <c r="E277" s="23" t="str">
        <f>VLOOKUP(A277,'PRECIOS UNITARIOS'!A277:E608,5,0)</f>
        <v>UN</v>
      </c>
      <c r="F277" s="23">
        <f>VLOOKUP(A277,'PRECIOS UNITARIOS'!A277:F608,6,0)</f>
        <v>6163.6265060240976</v>
      </c>
      <c r="G277" s="23">
        <f>VLOOKUP(A277,'PRECIOS UNITARIOS'!A277:G608,7,0)</f>
        <v>1</v>
      </c>
      <c r="H277" s="23">
        <f t="shared" si="31"/>
        <v>6163.6265060240976</v>
      </c>
      <c r="I277" s="5" t="str">
        <f>+'EV PRECIO REFERENCIA'!I277</f>
        <v/>
      </c>
      <c r="J277" s="5" t="str">
        <f>+'EV PRECIO REFERENCIA'!K277</f>
        <v>NO CUMPLE</v>
      </c>
      <c r="K277" s="6">
        <f>+IF(J277="NO OFERTADO",0,IF(J277="NO CUMPLE EV TECNICA",0,IF(J277="NO CUMPLE",0,IF(J277="CUMPLE",('PRECIOS UNITARIOS'!$BB277*500)/I277))))</f>
        <v>0</v>
      </c>
      <c r="L277" s="5" t="str">
        <f>+'EV PRECIO REFERENCIA'!L277</f>
        <v/>
      </c>
      <c r="M277" s="5" t="str">
        <f>+'EV PRECIO REFERENCIA'!N277</f>
        <v>NO CUMPLE</v>
      </c>
      <c r="N277" s="6">
        <f>+IF(M277="NO OFERTADO",0,IF(M277="NO CUMPLE EV TECNICA",0,IF(M277="NO CUMPLE",0,IF(M277="CUMPLE",('PRECIOS UNITARIOS'!$BB277*500)/L277))))</f>
        <v>0</v>
      </c>
      <c r="O277" s="5" t="str">
        <f>+'PRECIOS UNITARIOS'!N277</f>
        <v/>
      </c>
      <c r="P277" s="5" t="str">
        <f>+'EV PRECIO REFERENCIA'!Q277</f>
        <v>NO CUMPLE</v>
      </c>
      <c r="Q277" s="6">
        <f>+IF(P277="NO OFERTADO",0,IF(P277="NO CUMPLE EV TECNICA",0,IF(P277="NO CUMPLE",0,IF(P277="CUMPLE",('PRECIOS UNITARIOS'!$BB277*500)/O277))))</f>
        <v>0</v>
      </c>
      <c r="R277" s="5" t="str">
        <f>+'PRECIOS UNITARIOS'!P277</f>
        <v/>
      </c>
      <c r="S277" s="5" t="str">
        <f>+'EV PRECIO REFERENCIA'!T277</f>
        <v>NO CUMPLE</v>
      </c>
      <c r="T277" s="6">
        <f>+IF(S277="NO OFERTADO",0,IF(S277="NO CUMPLE EV TECNICA",0,IF(S277="NO CUMPLE",0,IF(S277="CUMPLE",('PRECIOS UNITARIOS'!$BB277*500)/R277))))</f>
        <v>0</v>
      </c>
      <c r="U277" s="6" t="str">
        <f>+'EV PRECIO REFERENCIA'!U277</f>
        <v/>
      </c>
      <c r="V277" s="5" t="str">
        <f>+'EV PRECIO REFERENCIA'!W277</f>
        <v>NO CUMPLE</v>
      </c>
      <c r="W277" s="6">
        <f>+IF(V277="NO OFERTADO",0,IF(V277="NO CUMPLE EV TECNICA",0,IF(V277="NO CUMPLE",0,IF(V277="CUMPLE",('PRECIOS UNITARIOS'!$BB277*500)/U277))))</f>
        <v>0</v>
      </c>
      <c r="X277" s="6" t="str">
        <f>+'EV PRECIO REFERENCIA'!X277</f>
        <v/>
      </c>
      <c r="Y277" s="5" t="str">
        <f>+'EV PRECIO REFERENCIA'!Z277</f>
        <v>NO CUMPLE</v>
      </c>
      <c r="Z277" s="6">
        <f>+IF(Y277="NO OFERTADO",0,IF(Y277="NO CUMPLE EV TECNICA",0,IF(Y277="NO CUMPLE",0,IF(Y277="CUMPLE",('PRECIOS UNITARIOS'!$BB277*500)/X277))))</f>
        <v>0</v>
      </c>
      <c r="AA277" s="260" t="str">
        <f>+'PRECIOS UNITARIOS'!X277</f>
        <v/>
      </c>
      <c r="AB277" s="5" t="str">
        <f>+'EV PRECIO REFERENCIA'!AF277</f>
        <v>NO CUMPLE</v>
      </c>
      <c r="AC277" s="6">
        <f>+IF(AB277="NO OFERTADO",0,IF(AB277="NO CUMPLE EV TECNICA",0,IF(AB277="NO CUMPLE",0,IF(AB277="CUMPLE",('PRECIOS UNITARIOS'!$BB277*500)/AA277))))</f>
        <v>0</v>
      </c>
      <c r="AD277" s="5" t="str">
        <f>+'PRECIOS UNITARIOS'!Z277</f>
        <v/>
      </c>
      <c r="AE277" s="5" t="str">
        <f>+'EV PRECIO REFERENCIA'!AI277</f>
        <v>NO CUMPLE</v>
      </c>
      <c r="AF277" s="6">
        <f>+IF(AE277="NO OFERTADO",0,IF(AE277="NO CUMPLE EV TECNICA",0,IF(AE277="NO CUMPLE",0,IF(AE277="CUMPLE",('PRECIOS UNITARIOS'!$BB277*500)/AD277))))</f>
        <v>0</v>
      </c>
      <c r="AG277" s="5" t="str">
        <f>+'PRECIOS UNITARIOS'!AB277</f>
        <v/>
      </c>
      <c r="AH277" s="5" t="str">
        <f>+'EV PRECIO REFERENCIA'!AL277</f>
        <v>NO CUMPLE</v>
      </c>
      <c r="AI277" s="6">
        <f>+IF(AH277="NO OFERTADO",0,IF(AH277="NO CUMPLE EV TECNICA",0,IF(AH277="NO CUMPLE",0,IF(AH277="CUMPLE",('PRECIOS UNITARIOS'!$BB277*500)/AG277))))</f>
        <v>0</v>
      </c>
      <c r="AJ277" s="5" t="str">
        <f>+'PRECIOS UNITARIOS'!AD277</f>
        <v/>
      </c>
      <c r="AK277" s="5" t="str">
        <f>+'EV PRECIO REFERENCIA'!AO277</f>
        <v>NO CUMPLE</v>
      </c>
      <c r="AL277" s="6">
        <f>+IF(AK277="NO OFERTADO",0,IF(AK277="NO CUMPLE EV TECNICA",0,IF(AK277="NO CUMPLE",0,IF(AK277="CUMPLE",('PRECIOS UNITARIOS'!$BB277*500)/AJ277))))</f>
        <v>0</v>
      </c>
      <c r="AM277" s="5" t="str">
        <f>+'PRECIOS UNITARIOS'!AF277</f>
        <v/>
      </c>
      <c r="AN277" s="5" t="str">
        <f>+'EV PRECIO REFERENCIA'!AR277</f>
        <v>NO CUMPLE</v>
      </c>
      <c r="AO277" s="6">
        <f>+IF(AN277="NO OFERTADO",0,IF(AN277="NO CUMPLE EV TECNICA",0,IF(AN277="NO CUMPLE",0,IF(AN277="CUMPLE",('PRECIOS UNITARIOS'!$BB277*500)/AM277))))</f>
        <v>0</v>
      </c>
      <c r="AP277" s="5" t="str">
        <f>+'PRECIOS UNITARIOS'!AH277</f>
        <v/>
      </c>
      <c r="AQ277" s="5" t="str">
        <f>+'EV PRECIO REFERENCIA'!AU277</f>
        <v>NO CUMPLE</v>
      </c>
      <c r="AR277" s="6">
        <f>+IF(AQ277="NO OFERTADO",0,IF(AQ277="NO CUMPLE EV TECNICA",0,IF(AQ277="NO CUMPLE",0,IF(AQ277="CUMPLE",('PRECIOS UNITARIOS'!$BB277*500)/AP277))))</f>
        <v>0</v>
      </c>
      <c r="AS277" s="5" t="str">
        <f>+'PRECIOS UNITARIOS'!AJ277</f>
        <v/>
      </c>
      <c r="AT277" s="5" t="str">
        <f>+'EV PRECIO REFERENCIA'!AX277</f>
        <v>NO CUMPLE</v>
      </c>
      <c r="AU277" s="6">
        <f>+IF(AT277="NO OFERTADO",0,IF(AT277="NO CUMPLE EV TECNICA",0,IF(AT277="NO CUMPLE",0,IF(AT277="CUMPLE",('PRECIOS UNITARIOS'!$BB277*500)/AS277))))</f>
        <v>0</v>
      </c>
      <c r="AV277" s="5">
        <f>+'EV PRECIO REFERENCIA'!AY277</f>
        <v>7091.21</v>
      </c>
      <c r="AW277" s="5" t="str">
        <f>+'EV PRECIO REFERENCIA'!BA277</f>
        <v>CUMPLE</v>
      </c>
      <c r="AX277" s="6">
        <f>+IF(AW277="NO OFERTADO",0,IF(AW277="NO CUMPLE EV TECNICA",0,IF(AW277="NO CUMPLE",0,IF(AW277="CUMPLE",('PRECIOS UNITARIOS'!$BB277*500)/AV277))))</f>
        <v>462.54447407424118</v>
      </c>
      <c r="AY277" s="5" t="str">
        <f>+'EV PRECIO REFERENCIA'!BB277</f>
        <v/>
      </c>
      <c r="AZ277" s="5" t="str">
        <f>+'EV PRECIO REFERENCIA'!BD277</f>
        <v>NO CUMPLE</v>
      </c>
      <c r="BA277" s="6">
        <f>+IF(AZ277="NO OFERTADO",0,IF(AZ277="NO CUMPLE EV TECNICA",0,IF(AZ277="NO CUMPLE",0,IF(AZ277="CUMPLE",('PRECIOS UNITARIOS'!$BB277*500)/AY277))))</f>
        <v>0</v>
      </c>
      <c r="BB277" s="5" t="str">
        <f>+'PRECIOS UNITARIOS'!AP277</f>
        <v/>
      </c>
      <c r="BC277" s="5" t="str">
        <f>+'EV PRECIO REFERENCIA'!BG277</f>
        <v>NO CUMPLE</v>
      </c>
      <c r="BD277" s="6">
        <f>+IF(BC277="NO OFERTADO",0,IF(BC277="NO CUMPLE EV TECNICA",0,IF(BC277="NO CUMPLE",0,IF(BC277="CUMPLE",('PRECIOS UNITARIOS'!$BB277*500)/BB277))))</f>
        <v>0</v>
      </c>
      <c r="BE277" s="5" t="str">
        <f>+'PRECIOS UNITARIOS'!AR277</f>
        <v/>
      </c>
      <c r="BF277" s="5" t="str">
        <f>+'EV PRECIO REFERENCIA'!BJ277</f>
        <v>NO CUMPLE</v>
      </c>
      <c r="BG277" s="6">
        <f>+IF(BF277="NO OFERTADO",0,IF(BF277="NO CUMPLE EV TECNICA",0,IF(BF277="NO CUMPLE",0,IF(BF277="CUMPLE",('PRECIOS UNITARIOS'!$BB277*500)/BE277))))</f>
        <v>0</v>
      </c>
      <c r="BH277" s="5" t="str">
        <f>+'EV PRECIO REFERENCIA'!BK277</f>
        <v/>
      </c>
      <c r="BI277" s="5" t="str">
        <f>+'EV PRECIO REFERENCIA'!BM277</f>
        <v>NO CUMPLE</v>
      </c>
      <c r="BJ277" s="6">
        <f>+IF(BI277="NO OFERTADO",0,IF(BI277="NO CUMPLE EV TECNICA",0,IF(BI277="NO CUMPLE",0,IF(BI277="CUMPLE",('PRECIOS UNITARIOS'!$BB277*500)/BH277))))</f>
        <v>0</v>
      </c>
      <c r="BK277" s="5" t="str">
        <f>+'EV PRECIO REFERENCIA'!BQ277</f>
        <v/>
      </c>
      <c r="BL277" s="5" t="str">
        <f>+'EV PRECIO REFERENCIA'!BS277</f>
        <v>NO CUMPLE</v>
      </c>
      <c r="BM277" s="6">
        <f>+IF(BL277="NO OFERTADO",0,IF(BL277="NO CUMPLE EV TECNICA",0,IF(BL277="NO CUMPLE",0,IF(BL277="CUMPLE",('PRECIOS UNITARIOS'!$BB277*500)/BK277))))</f>
        <v>0</v>
      </c>
      <c r="BN277" s="5">
        <f>+'PRECIOS UNITARIOS'!AX277</f>
        <v>6560</v>
      </c>
      <c r="BO277" s="5" t="str">
        <f>+'EV PRECIO REFERENCIA'!BV277</f>
        <v>CUMPLE</v>
      </c>
      <c r="BP277" s="6">
        <f>+IF(BO277="NO OFERTADO",0,IF(BO277="NO CUMPLE EV TECNICA",0,IF(BO277="NO CUMPLE",0,IF(BO277="CUMPLE",('PRECIOS UNITARIOS'!$BB277*500)/BN277))))</f>
        <v>500</v>
      </c>
      <c r="BQ277" s="6">
        <f t="shared" si="30"/>
        <v>500</v>
      </c>
      <c r="BR277" s="6" t="s">
        <v>729</v>
      </c>
      <c r="BS277" s="6">
        <f>MAX($K277,$N277,$Q277,$T277,$AF277,$AI277,$AL277,$AO277,$AU277,$BD277,$BG277,$AC277,$Z277,$W277,$BA277,$BM277,)</f>
        <v>0</v>
      </c>
      <c r="BT277" s="6" t="s">
        <v>1025</v>
      </c>
      <c r="BU277" s="6">
        <v>0</v>
      </c>
      <c r="BV277" s="6" t="s">
        <v>1023</v>
      </c>
      <c r="BW277" s="154" t="s">
        <v>729</v>
      </c>
      <c r="BX277" s="3" t="e">
        <v>#N/A</v>
      </c>
    </row>
    <row r="278" spans="1:77" ht="25.5" x14ac:dyDescent="0.2">
      <c r="A278" s="18">
        <f t="shared" si="29"/>
        <v>269</v>
      </c>
      <c r="B278" s="22" t="str">
        <f>VLOOKUP(A278,'PRECIOS UNITARIOS'!A278:B609,2,0)</f>
        <v>DM2803</v>
      </c>
      <c r="C278" s="135" t="str">
        <f>VLOOKUP(A278,'PRECIOS UNITARIOS'!A278:C609,3,0)</f>
        <v>PARCHE PARA DESFIBRILADOR INSTRAMED</v>
      </c>
      <c r="D278" s="18">
        <f>VLOOKUP(A278,'PRECIOS UNITARIOS'!A278:D609,4,0)</f>
        <v>1</v>
      </c>
      <c r="E278" s="23" t="str">
        <f>VLOOKUP(A278,'PRECIOS UNITARIOS'!A278:E609,5,0)</f>
        <v>UN</v>
      </c>
      <c r="F278" s="23">
        <f>VLOOKUP(A278,'PRECIOS UNITARIOS'!A278:F609,6,0)</f>
        <v>377063.4</v>
      </c>
      <c r="G278" s="23">
        <f>VLOOKUP(A278,'PRECIOS UNITARIOS'!A278:G609,7,0)</f>
        <v>1</v>
      </c>
      <c r="H278" s="23">
        <f t="shared" si="31"/>
        <v>377063.4</v>
      </c>
      <c r="I278" s="5" t="str">
        <f>+'EV PRECIO REFERENCIA'!I278</f>
        <v/>
      </c>
      <c r="J278" s="5" t="str">
        <f>+'EV PRECIO REFERENCIA'!K278</f>
        <v>NO CUMPLE</v>
      </c>
      <c r="K278" s="6">
        <f>+IF(J278="NO OFERTADO",0,IF(J278="NO CUMPLE EV TECNICA",0,IF(J278="NO CUMPLE",0,IF(J278="CUMPLE",('PRECIOS UNITARIOS'!$BB278*500)/I278))))</f>
        <v>0</v>
      </c>
      <c r="L278" s="5" t="str">
        <f>+'EV PRECIO REFERENCIA'!L278</f>
        <v/>
      </c>
      <c r="M278" s="5" t="str">
        <f>+'EV PRECIO REFERENCIA'!N278</f>
        <v>NO CUMPLE</v>
      </c>
      <c r="N278" s="6">
        <f>+IF(M278="NO OFERTADO",0,IF(M278="NO CUMPLE EV TECNICA",0,IF(M278="NO CUMPLE",0,IF(M278="CUMPLE",('PRECIOS UNITARIOS'!$BB278*500)/L278))))</f>
        <v>0</v>
      </c>
      <c r="O278" s="5" t="str">
        <f>+'PRECIOS UNITARIOS'!N278</f>
        <v/>
      </c>
      <c r="P278" s="5" t="str">
        <f>+'EV PRECIO REFERENCIA'!Q278</f>
        <v>NO CUMPLE</v>
      </c>
      <c r="Q278" s="6">
        <f>+IF(P278="NO OFERTADO",0,IF(P278="NO CUMPLE EV TECNICA",0,IF(P278="NO CUMPLE",0,IF(P278="CUMPLE",('PRECIOS UNITARIOS'!$BB278*500)/O278))))</f>
        <v>0</v>
      </c>
      <c r="R278" s="5" t="str">
        <f>+'PRECIOS UNITARIOS'!P278</f>
        <v/>
      </c>
      <c r="S278" s="5" t="str">
        <f>+'EV PRECIO REFERENCIA'!T278</f>
        <v>NO CUMPLE</v>
      </c>
      <c r="T278" s="6">
        <f>+IF(S278="NO OFERTADO",0,IF(S278="NO CUMPLE EV TECNICA",0,IF(S278="NO CUMPLE",0,IF(S278="CUMPLE",('PRECIOS UNITARIOS'!$BB278*500)/R278))))</f>
        <v>0</v>
      </c>
      <c r="U278" s="6" t="str">
        <f>+'EV PRECIO REFERENCIA'!U278</f>
        <v/>
      </c>
      <c r="V278" s="5" t="str">
        <f>+'EV PRECIO REFERENCIA'!W278</f>
        <v>NO CUMPLE</v>
      </c>
      <c r="W278" s="6">
        <f>+IF(V278="NO OFERTADO",0,IF(V278="NO CUMPLE EV TECNICA",0,IF(V278="NO CUMPLE",0,IF(V278="CUMPLE",('PRECIOS UNITARIOS'!$BB278*500)/U278))))</f>
        <v>0</v>
      </c>
      <c r="X278" s="6" t="str">
        <f>+'EV PRECIO REFERENCIA'!X278</f>
        <v/>
      </c>
      <c r="Y278" s="5" t="str">
        <f>+'EV PRECIO REFERENCIA'!Z278</f>
        <v>NO CUMPLE</v>
      </c>
      <c r="Z278" s="6">
        <f>+IF(Y278="NO OFERTADO",0,IF(Y278="NO CUMPLE EV TECNICA",0,IF(Y278="NO CUMPLE",0,IF(Y278="CUMPLE",('PRECIOS UNITARIOS'!$BB278*500)/X278))))</f>
        <v>0</v>
      </c>
      <c r="AA278" s="260" t="str">
        <f>+'PRECIOS UNITARIOS'!X278</f>
        <v/>
      </c>
      <c r="AB278" s="5" t="str">
        <f>+'EV PRECIO REFERENCIA'!AF278</f>
        <v>NO CUMPLE</v>
      </c>
      <c r="AC278" s="6">
        <f>+IF(AB278="NO OFERTADO",0,IF(AB278="NO CUMPLE EV TECNICA",0,IF(AB278="NO CUMPLE",0,IF(AB278="CUMPLE",('PRECIOS UNITARIOS'!$BB278*500)/AA278))))</f>
        <v>0</v>
      </c>
      <c r="AD278" s="5" t="str">
        <f>+'PRECIOS UNITARIOS'!Z278</f>
        <v/>
      </c>
      <c r="AE278" s="5" t="str">
        <f>+'EV PRECIO REFERENCIA'!AI278</f>
        <v>NO CUMPLE</v>
      </c>
      <c r="AF278" s="6">
        <f>+IF(AE278="NO OFERTADO",0,IF(AE278="NO CUMPLE EV TECNICA",0,IF(AE278="NO CUMPLE",0,IF(AE278="CUMPLE",('PRECIOS UNITARIOS'!$BB278*500)/AD278))))</f>
        <v>0</v>
      </c>
      <c r="AG278" s="5" t="str">
        <f>+'PRECIOS UNITARIOS'!AB278</f>
        <v/>
      </c>
      <c r="AH278" s="5" t="str">
        <f>+'EV PRECIO REFERENCIA'!AL278</f>
        <v>NO CUMPLE</v>
      </c>
      <c r="AI278" s="6">
        <f>+IF(AH278="NO OFERTADO",0,IF(AH278="NO CUMPLE EV TECNICA",0,IF(AH278="NO CUMPLE",0,IF(AH278="CUMPLE",('PRECIOS UNITARIOS'!$BB278*500)/AG278))))</f>
        <v>0</v>
      </c>
      <c r="AJ278" s="5" t="str">
        <f>+'PRECIOS UNITARIOS'!AD278</f>
        <v/>
      </c>
      <c r="AK278" s="5" t="str">
        <f>+'EV PRECIO REFERENCIA'!AO278</f>
        <v>NO CUMPLE</v>
      </c>
      <c r="AL278" s="6">
        <f>+IF(AK278="NO OFERTADO",0,IF(AK278="NO CUMPLE EV TECNICA",0,IF(AK278="NO CUMPLE",0,IF(AK278="CUMPLE",('PRECIOS UNITARIOS'!$BB278*500)/AJ278))))</f>
        <v>0</v>
      </c>
      <c r="AM278" s="5" t="str">
        <f>+'PRECIOS UNITARIOS'!AF278</f>
        <v/>
      </c>
      <c r="AN278" s="5" t="str">
        <f>+'EV PRECIO REFERENCIA'!AR278</f>
        <v>NO CUMPLE</v>
      </c>
      <c r="AO278" s="6">
        <f>+IF(AN278="NO OFERTADO",0,IF(AN278="NO CUMPLE EV TECNICA",0,IF(AN278="NO CUMPLE",0,IF(AN278="CUMPLE",('PRECIOS UNITARIOS'!$BB278*500)/AM278))))</f>
        <v>0</v>
      </c>
      <c r="AP278" s="5" t="str">
        <f>+'PRECIOS UNITARIOS'!AH278</f>
        <v/>
      </c>
      <c r="AQ278" s="5" t="str">
        <f>+'EV PRECIO REFERENCIA'!AU278</f>
        <v>NO CUMPLE</v>
      </c>
      <c r="AR278" s="6">
        <f>+IF(AQ278="NO OFERTADO",0,IF(AQ278="NO CUMPLE EV TECNICA",0,IF(AQ278="NO CUMPLE",0,IF(AQ278="CUMPLE",('PRECIOS UNITARIOS'!$BB278*500)/AP278))))</f>
        <v>0</v>
      </c>
      <c r="AS278" s="5" t="str">
        <f>+'PRECIOS UNITARIOS'!AJ278</f>
        <v/>
      </c>
      <c r="AT278" s="5" t="str">
        <f>+'EV PRECIO REFERENCIA'!AX278</f>
        <v>NO CUMPLE</v>
      </c>
      <c r="AU278" s="6">
        <f>+IF(AT278="NO OFERTADO",0,IF(AT278="NO CUMPLE EV TECNICA",0,IF(AT278="NO CUMPLE",0,IF(AT278="CUMPLE",('PRECIOS UNITARIOS'!$BB278*500)/AS278))))</f>
        <v>0</v>
      </c>
      <c r="AV278" s="5" t="str">
        <f>+'EV PRECIO REFERENCIA'!AY278</f>
        <v/>
      </c>
      <c r="AW278" s="5" t="str">
        <f>+'EV PRECIO REFERENCIA'!BA278</f>
        <v>NO CUMPLE</v>
      </c>
      <c r="AX278" s="6">
        <f>+IF(AW278="NO OFERTADO",0,IF(AW278="NO CUMPLE EV TECNICA",0,IF(AW278="NO CUMPLE",0,IF(AW278="CUMPLE",('PRECIOS UNITARIOS'!$BB278*500)/AV278))))</f>
        <v>0</v>
      </c>
      <c r="AY278" s="5" t="str">
        <f>+'EV PRECIO REFERENCIA'!BB278</f>
        <v/>
      </c>
      <c r="AZ278" s="5" t="str">
        <f>+'EV PRECIO REFERENCIA'!BD278</f>
        <v>NO CUMPLE</v>
      </c>
      <c r="BA278" s="6">
        <f>+IF(AZ278="NO OFERTADO",0,IF(AZ278="NO CUMPLE EV TECNICA",0,IF(AZ278="NO CUMPLE",0,IF(AZ278="CUMPLE",('PRECIOS UNITARIOS'!$BB278*500)/AY278))))</f>
        <v>0</v>
      </c>
      <c r="BB278" s="5" t="str">
        <f>+'PRECIOS UNITARIOS'!AP278</f>
        <v/>
      </c>
      <c r="BC278" s="5" t="str">
        <f>+'EV PRECIO REFERENCIA'!BG278</f>
        <v>NO CUMPLE</v>
      </c>
      <c r="BD278" s="6">
        <f>+IF(BC278="NO OFERTADO",0,IF(BC278="NO CUMPLE EV TECNICA",0,IF(BC278="NO CUMPLE",0,IF(BC278="CUMPLE",('PRECIOS UNITARIOS'!$BB278*500)/BB278))))</f>
        <v>0</v>
      </c>
      <c r="BE278" s="5" t="str">
        <f>+'PRECIOS UNITARIOS'!AR278</f>
        <v/>
      </c>
      <c r="BF278" s="5" t="str">
        <f>+'EV PRECIO REFERENCIA'!BJ278</f>
        <v>NO CUMPLE</v>
      </c>
      <c r="BG278" s="6">
        <f>+IF(BF278="NO OFERTADO",0,IF(BF278="NO CUMPLE EV TECNICA",0,IF(BF278="NO CUMPLE",0,IF(BF278="CUMPLE",('PRECIOS UNITARIOS'!$BB278*500)/BE278))))</f>
        <v>0</v>
      </c>
      <c r="BH278" s="5" t="str">
        <f>+'EV PRECIO REFERENCIA'!BK278</f>
        <v/>
      </c>
      <c r="BI278" s="5" t="str">
        <f>+'EV PRECIO REFERENCIA'!BM278</f>
        <v>NO CUMPLE</v>
      </c>
      <c r="BJ278" s="6">
        <f>+IF(BI278="NO OFERTADO",0,IF(BI278="NO CUMPLE EV TECNICA",0,IF(BI278="NO CUMPLE",0,IF(BI278="CUMPLE",('PRECIOS UNITARIOS'!$BB278*500)/BH278))))</f>
        <v>0</v>
      </c>
      <c r="BK278" s="5" t="str">
        <f>+'EV PRECIO REFERENCIA'!BQ278</f>
        <v/>
      </c>
      <c r="BL278" s="5" t="str">
        <f>+'EV PRECIO REFERENCIA'!BS278</f>
        <v>NO CUMPLE</v>
      </c>
      <c r="BM278" s="6">
        <f>+IF(BL278="NO OFERTADO",0,IF(BL278="NO CUMPLE EV TECNICA",0,IF(BL278="NO CUMPLE",0,IF(BL278="CUMPLE",('PRECIOS UNITARIOS'!$BB278*500)/BK278))))</f>
        <v>0</v>
      </c>
      <c r="BN278" s="5" t="str">
        <f>+'PRECIOS UNITARIOS'!AX278</f>
        <v/>
      </c>
      <c r="BO278" s="5" t="str">
        <f>+'EV PRECIO REFERENCIA'!BV278</f>
        <v>NO CUMPLE</v>
      </c>
      <c r="BP278" s="6">
        <f>+IF(BO278="NO OFERTADO",0,IF(BO278="NO CUMPLE EV TECNICA",0,IF(BO278="NO CUMPLE",0,IF(BO278="CUMPLE",('PRECIOS UNITARIOS'!$BB278*500)/BN278))))</f>
        <v>0</v>
      </c>
      <c r="BQ278" s="6">
        <f t="shared" si="30"/>
        <v>0</v>
      </c>
      <c r="BR278" s="6" t="s">
        <v>1066</v>
      </c>
      <c r="BS278" s="6">
        <v>0</v>
      </c>
      <c r="BT278" s="6" t="s">
        <v>847</v>
      </c>
      <c r="BU278" s="6">
        <v>0</v>
      </c>
      <c r="BV278" s="6" t="s">
        <v>847</v>
      </c>
      <c r="BW278" s="154" t="s">
        <v>823</v>
      </c>
      <c r="BX278" s="3" t="s">
        <v>648</v>
      </c>
    </row>
    <row r="279" spans="1:77" ht="38.25" x14ac:dyDescent="0.2">
      <c r="A279" s="18">
        <f t="shared" si="29"/>
        <v>270</v>
      </c>
      <c r="B279" s="22" t="str">
        <f>VLOOKUP(A279,'PRECIOS UNITARIOS'!A279:B610,2,0)</f>
        <v>DM2804</v>
      </c>
      <c r="C279" s="135" t="str">
        <f>VLOOKUP(A279,'PRECIOS UNITARIOS'!A279:C610,3,0)</f>
        <v>PARCHES PARA DESFIBRILADOR SCHILLER</v>
      </c>
      <c r="D279" s="18">
        <f>VLOOKUP(A279,'PRECIOS UNITARIOS'!A279:D610,4,0)</f>
        <v>1</v>
      </c>
      <c r="E279" s="23" t="str">
        <f>VLOOKUP(A279,'PRECIOS UNITARIOS'!A279:E610,5,0)</f>
        <v>UN</v>
      </c>
      <c r="F279" s="23">
        <f>VLOOKUP(A279,'PRECIOS UNITARIOS'!A279:F610,6,0)</f>
        <v>439907.3</v>
      </c>
      <c r="G279" s="23">
        <f>VLOOKUP(A279,'PRECIOS UNITARIOS'!A279:G610,7,0)</f>
        <v>1</v>
      </c>
      <c r="H279" s="23">
        <f t="shared" si="31"/>
        <v>439907.3</v>
      </c>
      <c r="I279" s="5" t="str">
        <f>+'EV PRECIO REFERENCIA'!I279</f>
        <v/>
      </c>
      <c r="J279" s="5" t="str">
        <f>+'EV PRECIO REFERENCIA'!K279</f>
        <v>NO CUMPLE</v>
      </c>
      <c r="K279" s="6">
        <f>+IF(J279="NO OFERTADO",0,IF(J279="NO CUMPLE EV TECNICA",0,IF(J279="NO CUMPLE",0,IF(J279="CUMPLE",('PRECIOS UNITARIOS'!$BB279*500)/I279))))</f>
        <v>0</v>
      </c>
      <c r="L279" s="5" t="str">
        <f>+'EV PRECIO REFERENCIA'!L279</f>
        <v/>
      </c>
      <c r="M279" s="5" t="str">
        <f>+'EV PRECIO REFERENCIA'!N279</f>
        <v>NO CUMPLE</v>
      </c>
      <c r="N279" s="6">
        <f>+IF(M279="NO OFERTADO",0,IF(M279="NO CUMPLE EV TECNICA",0,IF(M279="NO CUMPLE",0,IF(M279="CUMPLE",('PRECIOS UNITARIOS'!$BB279*500)/L279))))</f>
        <v>0</v>
      </c>
      <c r="O279" s="5" t="str">
        <f>+'PRECIOS UNITARIOS'!N279</f>
        <v/>
      </c>
      <c r="P279" s="5" t="str">
        <f>+'EV PRECIO REFERENCIA'!Q279</f>
        <v>NO CUMPLE</v>
      </c>
      <c r="Q279" s="6">
        <f>+IF(P279="NO OFERTADO",0,IF(P279="NO CUMPLE EV TECNICA",0,IF(P279="NO CUMPLE",0,IF(P279="CUMPLE",('PRECIOS UNITARIOS'!$BB279*500)/O279))))</f>
        <v>0</v>
      </c>
      <c r="R279" s="5" t="str">
        <f>+'PRECIOS UNITARIOS'!P279</f>
        <v/>
      </c>
      <c r="S279" s="5" t="str">
        <f>+'EV PRECIO REFERENCIA'!T279</f>
        <v>NO CUMPLE</v>
      </c>
      <c r="T279" s="6">
        <f>+IF(S279="NO OFERTADO",0,IF(S279="NO CUMPLE EV TECNICA",0,IF(S279="NO CUMPLE",0,IF(S279="CUMPLE",('PRECIOS UNITARIOS'!$BB279*500)/R279))))</f>
        <v>0</v>
      </c>
      <c r="U279" s="6" t="str">
        <f>+'EV PRECIO REFERENCIA'!U279</f>
        <v/>
      </c>
      <c r="V279" s="5" t="str">
        <f>+'EV PRECIO REFERENCIA'!W279</f>
        <v>NO CUMPLE</v>
      </c>
      <c r="W279" s="6">
        <f>+IF(V279="NO OFERTADO",0,IF(V279="NO CUMPLE EV TECNICA",0,IF(V279="NO CUMPLE",0,IF(V279="CUMPLE",('PRECIOS UNITARIOS'!$BB279*500)/U279))))</f>
        <v>0</v>
      </c>
      <c r="X279" s="6" t="str">
        <f>+'EV PRECIO REFERENCIA'!X279</f>
        <v/>
      </c>
      <c r="Y279" s="5" t="str">
        <f>+'EV PRECIO REFERENCIA'!Z279</f>
        <v>NO CUMPLE</v>
      </c>
      <c r="Z279" s="6">
        <f>+IF(Y279="NO OFERTADO",0,IF(Y279="NO CUMPLE EV TECNICA",0,IF(Y279="NO CUMPLE",0,IF(Y279="CUMPLE",('PRECIOS UNITARIOS'!$BB279*500)/X279))))</f>
        <v>0</v>
      </c>
      <c r="AA279" s="260" t="str">
        <f>+'PRECIOS UNITARIOS'!X279</f>
        <v/>
      </c>
      <c r="AB279" s="5" t="str">
        <f>+'EV PRECIO REFERENCIA'!AF279</f>
        <v>NO CUMPLE</v>
      </c>
      <c r="AC279" s="6">
        <f>+IF(AB279="NO OFERTADO",0,IF(AB279="NO CUMPLE EV TECNICA",0,IF(AB279="NO CUMPLE",0,IF(AB279="CUMPLE",('PRECIOS UNITARIOS'!$BB279*500)/AA279))))</f>
        <v>0</v>
      </c>
      <c r="AD279" s="5" t="str">
        <f>+'PRECIOS UNITARIOS'!Z279</f>
        <v/>
      </c>
      <c r="AE279" s="5" t="str">
        <f>+'EV PRECIO REFERENCIA'!AI279</f>
        <v>NO CUMPLE</v>
      </c>
      <c r="AF279" s="6">
        <f>+IF(AE279="NO OFERTADO",0,IF(AE279="NO CUMPLE EV TECNICA",0,IF(AE279="NO CUMPLE",0,IF(AE279="CUMPLE",('PRECIOS UNITARIOS'!$BB279*500)/AD279))))</f>
        <v>0</v>
      </c>
      <c r="AG279" s="5" t="str">
        <f>+'PRECIOS UNITARIOS'!AB279</f>
        <v/>
      </c>
      <c r="AH279" s="5" t="str">
        <f>+'EV PRECIO REFERENCIA'!AL279</f>
        <v>NO CUMPLE</v>
      </c>
      <c r="AI279" s="6">
        <f>+IF(AH279="NO OFERTADO",0,IF(AH279="NO CUMPLE EV TECNICA",0,IF(AH279="NO CUMPLE",0,IF(AH279="CUMPLE",('PRECIOS UNITARIOS'!$BB279*500)/AG279))))</f>
        <v>0</v>
      </c>
      <c r="AJ279" s="5" t="str">
        <f>+'PRECIOS UNITARIOS'!AD279</f>
        <v/>
      </c>
      <c r="AK279" s="5" t="str">
        <f>+'EV PRECIO REFERENCIA'!AO279</f>
        <v>NO CUMPLE</v>
      </c>
      <c r="AL279" s="6">
        <f>+IF(AK279="NO OFERTADO",0,IF(AK279="NO CUMPLE EV TECNICA",0,IF(AK279="NO CUMPLE",0,IF(AK279="CUMPLE",('PRECIOS UNITARIOS'!$BB279*500)/AJ279))))</f>
        <v>0</v>
      </c>
      <c r="AM279" s="5" t="str">
        <f>+'PRECIOS UNITARIOS'!AF279</f>
        <v/>
      </c>
      <c r="AN279" s="5" t="str">
        <f>+'EV PRECIO REFERENCIA'!AR279</f>
        <v>NO CUMPLE</v>
      </c>
      <c r="AO279" s="6">
        <f>+IF(AN279="NO OFERTADO",0,IF(AN279="NO CUMPLE EV TECNICA",0,IF(AN279="NO CUMPLE",0,IF(AN279="CUMPLE",('PRECIOS UNITARIOS'!$BB279*500)/AM279))))</f>
        <v>0</v>
      </c>
      <c r="AP279" s="5" t="str">
        <f>+'PRECIOS UNITARIOS'!AH279</f>
        <v/>
      </c>
      <c r="AQ279" s="5" t="str">
        <f>+'EV PRECIO REFERENCIA'!AU279</f>
        <v>NO CUMPLE</v>
      </c>
      <c r="AR279" s="6">
        <f>+IF(AQ279="NO OFERTADO",0,IF(AQ279="NO CUMPLE EV TECNICA",0,IF(AQ279="NO CUMPLE",0,IF(AQ279="CUMPLE",('PRECIOS UNITARIOS'!$BB279*500)/AP279))))</f>
        <v>0</v>
      </c>
      <c r="AS279" s="5" t="str">
        <f>+'PRECIOS UNITARIOS'!AJ279</f>
        <v/>
      </c>
      <c r="AT279" s="5" t="str">
        <f>+'EV PRECIO REFERENCIA'!AX279</f>
        <v>NO CUMPLE</v>
      </c>
      <c r="AU279" s="6">
        <f>+IF(AT279="NO OFERTADO",0,IF(AT279="NO CUMPLE EV TECNICA",0,IF(AT279="NO CUMPLE",0,IF(AT279="CUMPLE",('PRECIOS UNITARIOS'!$BB279*500)/AS279))))</f>
        <v>0</v>
      </c>
      <c r="AV279" s="5" t="str">
        <f>+'EV PRECIO REFERENCIA'!AY279</f>
        <v/>
      </c>
      <c r="AW279" s="5" t="str">
        <f>+'EV PRECIO REFERENCIA'!BA279</f>
        <v>NO CUMPLE</v>
      </c>
      <c r="AX279" s="6">
        <f>+IF(AW279="NO OFERTADO",0,IF(AW279="NO CUMPLE EV TECNICA",0,IF(AW279="NO CUMPLE",0,IF(AW279="CUMPLE",('PRECIOS UNITARIOS'!$BB279*500)/AV279))))</f>
        <v>0</v>
      </c>
      <c r="AY279" s="5" t="str">
        <f>+'EV PRECIO REFERENCIA'!BB279</f>
        <v/>
      </c>
      <c r="AZ279" s="5" t="str">
        <f>+'EV PRECIO REFERENCIA'!BD279</f>
        <v>NO CUMPLE</v>
      </c>
      <c r="BA279" s="6">
        <f>+IF(AZ279="NO OFERTADO",0,IF(AZ279="NO CUMPLE EV TECNICA",0,IF(AZ279="NO CUMPLE",0,IF(AZ279="CUMPLE",('PRECIOS UNITARIOS'!$BB279*500)/AY279))))</f>
        <v>0</v>
      </c>
      <c r="BB279" s="5" t="str">
        <f>+'PRECIOS UNITARIOS'!AP279</f>
        <v/>
      </c>
      <c r="BC279" s="5" t="str">
        <f>+'EV PRECIO REFERENCIA'!BG279</f>
        <v>NO CUMPLE</v>
      </c>
      <c r="BD279" s="6">
        <f>+IF(BC279="NO OFERTADO",0,IF(BC279="NO CUMPLE EV TECNICA",0,IF(BC279="NO CUMPLE",0,IF(BC279="CUMPLE",('PRECIOS UNITARIOS'!$BB279*500)/BB279))))</f>
        <v>0</v>
      </c>
      <c r="BE279" s="5" t="str">
        <f>+'PRECIOS UNITARIOS'!AR279</f>
        <v/>
      </c>
      <c r="BF279" s="5" t="str">
        <f>+'EV PRECIO REFERENCIA'!BJ279</f>
        <v>NO CUMPLE</v>
      </c>
      <c r="BG279" s="6">
        <f>+IF(BF279="NO OFERTADO",0,IF(BF279="NO CUMPLE EV TECNICA",0,IF(BF279="NO CUMPLE",0,IF(BF279="CUMPLE",('PRECIOS UNITARIOS'!$BB279*500)/BE279))))</f>
        <v>0</v>
      </c>
      <c r="BH279" s="5" t="str">
        <f>+'EV PRECIO REFERENCIA'!BK279</f>
        <v/>
      </c>
      <c r="BI279" s="5" t="str">
        <f>+'EV PRECIO REFERENCIA'!BM279</f>
        <v>NO CUMPLE</v>
      </c>
      <c r="BJ279" s="6">
        <f>+IF(BI279="NO OFERTADO",0,IF(BI279="NO CUMPLE EV TECNICA",0,IF(BI279="NO CUMPLE",0,IF(BI279="CUMPLE",('PRECIOS UNITARIOS'!$BB279*500)/BH279))))</f>
        <v>0</v>
      </c>
      <c r="BK279" s="5" t="str">
        <f>+'EV PRECIO REFERENCIA'!BQ279</f>
        <v/>
      </c>
      <c r="BL279" s="5" t="str">
        <f>+'EV PRECIO REFERENCIA'!BS279</f>
        <v>NO CUMPLE</v>
      </c>
      <c r="BM279" s="6">
        <f>+IF(BL279="NO OFERTADO",0,IF(BL279="NO CUMPLE EV TECNICA",0,IF(BL279="NO CUMPLE",0,IF(BL279="CUMPLE",('PRECIOS UNITARIOS'!$BB279*500)/BK279))))</f>
        <v>0</v>
      </c>
      <c r="BN279" s="5" t="str">
        <f>+'PRECIOS UNITARIOS'!AX279</f>
        <v/>
      </c>
      <c r="BO279" s="5" t="str">
        <f>+'EV PRECIO REFERENCIA'!BV279</f>
        <v>NO CUMPLE</v>
      </c>
      <c r="BP279" s="6">
        <f>+IF(BO279="NO OFERTADO",0,IF(BO279="NO CUMPLE EV TECNICA",0,IF(BO279="NO CUMPLE",0,IF(BO279="CUMPLE",('PRECIOS UNITARIOS'!$BB279*500)/BN279))))</f>
        <v>0</v>
      </c>
      <c r="BQ279" s="6">
        <f t="shared" si="30"/>
        <v>0</v>
      </c>
      <c r="BR279" s="6" t="s">
        <v>1013</v>
      </c>
      <c r="BS279" s="6">
        <v>0</v>
      </c>
      <c r="BT279" s="6" t="s">
        <v>847</v>
      </c>
      <c r="BU279" s="6">
        <v>0</v>
      </c>
      <c r="BV279" s="6" t="s">
        <v>847</v>
      </c>
      <c r="BW279" s="154" t="s">
        <v>823</v>
      </c>
      <c r="BX279" s="3" t="s">
        <v>649</v>
      </c>
    </row>
    <row r="280" spans="1:77" ht="25.5" x14ac:dyDescent="0.2">
      <c r="A280" s="18">
        <f t="shared" si="29"/>
        <v>271</v>
      </c>
      <c r="B280" s="22" t="str">
        <f>VLOOKUP(A280,'PRECIOS UNITARIOS'!A280:B611,2,0)</f>
        <v>DM2425</v>
      </c>
      <c r="C280" s="135" t="str">
        <f>VLOOKUP(A280,'PRECIOS UNITARIOS'!A280:C611,3,0)</f>
        <v>PARCHE PARA DESFIBRILADOR ADULTO INSTRAMED MODELO SIS</v>
      </c>
      <c r="D280" s="18">
        <f>VLOOKUP(A280,'PRECIOS UNITARIOS'!A280:D611,4,0)</f>
        <v>1</v>
      </c>
      <c r="E280" s="23" t="str">
        <f>VLOOKUP(A280,'PRECIOS UNITARIOS'!A280:E611,5,0)</f>
        <v>UN</v>
      </c>
      <c r="F280" s="23">
        <f>VLOOKUP(A280,'PRECIOS UNITARIOS'!A280:F611,6,0)</f>
        <v>316860</v>
      </c>
      <c r="G280" s="23">
        <f>VLOOKUP(A280,'PRECIOS UNITARIOS'!A280:G611,7,0)</f>
        <v>30</v>
      </c>
      <c r="H280" s="23">
        <f t="shared" si="31"/>
        <v>9505800</v>
      </c>
      <c r="I280" s="5" t="str">
        <f>+'EV PRECIO REFERENCIA'!I280</f>
        <v/>
      </c>
      <c r="J280" s="5" t="str">
        <f>+'EV PRECIO REFERENCIA'!K280</f>
        <v>NO CUMPLE</v>
      </c>
      <c r="K280" s="6">
        <f>+IF(J280="NO OFERTADO",0,IF(J280="NO CUMPLE EV TECNICA",0,IF(J280="NO CUMPLE",0,IF(J280="CUMPLE",('PRECIOS UNITARIOS'!$BB280*500)/I280))))</f>
        <v>0</v>
      </c>
      <c r="L280" s="5" t="str">
        <f>+'EV PRECIO REFERENCIA'!L280</f>
        <v/>
      </c>
      <c r="M280" s="5" t="str">
        <f>+'EV PRECIO REFERENCIA'!N280</f>
        <v>NO CUMPLE</v>
      </c>
      <c r="N280" s="6">
        <f>+IF(M280="NO OFERTADO",0,IF(M280="NO CUMPLE EV TECNICA",0,IF(M280="NO CUMPLE",0,IF(M280="CUMPLE",('PRECIOS UNITARIOS'!$BB280*500)/L280))))</f>
        <v>0</v>
      </c>
      <c r="O280" s="5" t="str">
        <f>+'PRECIOS UNITARIOS'!N280</f>
        <v/>
      </c>
      <c r="P280" s="5" t="str">
        <f>+'EV PRECIO REFERENCIA'!Q280</f>
        <v>NO CUMPLE</v>
      </c>
      <c r="Q280" s="6">
        <f>+IF(P280="NO OFERTADO",0,IF(P280="NO CUMPLE EV TECNICA",0,IF(P280="NO CUMPLE",0,IF(P280="CUMPLE",('PRECIOS UNITARIOS'!$BB280*500)/O280))))</f>
        <v>0</v>
      </c>
      <c r="R280" s="5" t="str">
        <f>+'PRECIOS UNITARIOS'!P280</f>
        <v/>
      </c>
      <c r="S280" s="5" t="str">
        <f>+'EV PRECIO REFERENCIA'!T280</f>
        <v>NO CUMPLE</v>
      </c>
      <c r="T280" s="6">
        <f>+IF(S280="NO OFERTADO",0,IF(S280="NO CUMPLE EV TECNICA",0,IF(S280="NO CUMPLE",0,IF(S280="CUMPLE",('PRECIOS UNITARIOS'!$BB280*500)/R280))))</f>
        <v>0</v>
      </c>
      <c r="U280" s="6" t="str">
        <f>+'EV PRECIO REFERENCIA'!U280</f>
        <v/>
      </c>
      <c r="V280" s="5" t="str">
        <f>+'EV PRECIO REFERENCIA'!W280</f>
        <v>NO CUMPLE</v>
      </c>
      <c r="W280" s="6">
        <f>+IF(V280="NO OFERTADO",0,IF(V280="NO CUMPLE EV TECNICA",0,IF(V280="NO CUMPLE",0,IF(V280="CUMPLE",('PRECIOS UNITARIOS'!$BB280*500)/U280))))</f>
        <v>0</v>
      </c>
      <c r="X280" s="6" t="str">
        <f>+'EV PRECIO REFERENCIA'!X280</f>
        <v/>
      </c>
      <c r="Y280" s="5" t="str">
        <f>+'EV PRECIO REFERENCIA'!Z280</f>
        <v>NO CUMPLE</v>
      </c>
      <c r="Z280" s="6">
        <f>+IF(Y280="NO OFERTADO",0,IF(Y280="NO CUMPLE EV TECNICA",0,IF(Y280="NO CUMPLE",0,IF(Y280="CUMPLE",('PRECIOS UNITARIOS'!$BB280*500)/X280))))</f>
        <v>0</v>
      </c>
      <c r="AA280" s="260" t="str">
        <f>+'PRECIOS UNITARIOS'!X280</f>
        <v/>
      </c>
      <c r="AB280" s="5" t="str">
        <f>+'EV PRECIO REFERENCIA'!AF280</f>
        <v>NO CUMPLE</v>
      </c>
      <c r="AC280" s="6">
        <f>+IF(AB280="NO OFERTADO",0,IF(AB280="NO CUMPLE EV TECNICA",0,IF(AB280="NO CUMPLE",0,IF(AB280="CUMPLE",('PRECIOS UNITARIOS'!$BB280*500)/AA280))))</f>
        <v>0</v>
      </c>
      <c r="AD280" s="5" t="str">
        <f>+'PRECIOS UNITARIOS'!Z280</f>
        <v/>
      </c>
      <c r="AE280" s="5" t="str">
        <f>+'EV PRECIO REFERENCIA'!AI280</f>
        <v>NO CUMPLE</v>
      </c>
      <c r="AF280" s="6">
        <f>+IF(AE280="NO OFERTADO",0,IF(AE280="NO CUMPLE EV TECNICA",0,IF(AE280="NO CUMPLE",0,IF(AE280="CUMPLE",('PRECIOS UNITARIOS'!$BB280*500)/AD280))))</f>
        <v>0</v>
      </c>
      <c r="AG280" s="5" t="str">
        <f>+'PRECIOS UNITARIOS'!AB280</f>
        <v/>
      </c>
      <c r="AH280" s="5" t="str">
        <f>+'EV PRECIO REFERENCIA'!AL280</f>
        <v>NO CUMPLE</v>
      </c>
      <c r="AI280" s="6">
        <f>+IF(AH280="NO OFERTADO",0,IF(AH280="NO CUMPLE EV TECNICA",0,IF(AH280="NO CUMPLE",0,IF(AH280="CUMPLE",('PRECIOS UNITARIOS'!$BB280*500)/AG280))))</f>
        <v>0</v>
      </c>
      <c r="AJ280" s="5" t="str">
        <f>+'PRECIOS UNITARIOS'!AD280</f>
        <v/>
      </c>
      <c r="AK280" s="5" t="str">
        <f>+'EV PRECIO REFERENCIA'!AO280</f>
        <v>NO CUMPLE</v>
      </c>
      <c r="AL280" s="6">
        <f>+IF(AK280="NO OFERTADO",0,IF(AK280="NO CUMPLE EV TECNICA",0,IF(AK280="NO CUMPLE",0,IF(AK280="CUMPLE",('PRECIOS UNITARIOS'!$BB280*500)/AJ280))))</f>
        <v>0</v>
      </c>
      <c r="AM280" s="5" t="str">
        <f>+'PRECIOS UNITARIOS'!AF280</f>
        <v/>
      </c>
      <c r="AN280" s="5" t="str">
        <f>+'EV PRECIO REFERENCIA'!AR280</f>
        <v>NO CUMPLE</v>
      </c>
      <c r="AO280" s="6">
        <f>+IF(AN280="NO OFERTADO",0,IF(AN280="NO CUMPLE EV TECNICA",0,IF(AN280="NO CUMPLE",0,IF(AN280="CUMPLE",('PRECIOS UNITARIOS'!$BB280*500)/AM280))))</f>
        <v>0</v>
      </c>
      <c r="AP280" s="5" t="str">
        <f>+'PRECIOS UNITARIOS'!AH280</f>
        <v/>
      </c>
      <c r="AQ280" s="5" t="str">
        <f>+'EV PRECIO REFERENCIA'!AU280</f>
        <v>NO CUMPLE</v>
      </c>
      <c r="AR280" s="6">
        <f>+IF(AQ280="NO OFERTADO",0,IF(AQ280="NO CUMPLE EV TECNICA",0,IF(AQ280="NO CUMPLE",0,IF(AQ280="CUMPLE",('PRECIOS UNITARIOS'!$BB280*500)/AP280))))</f>
        <v>0</v>
      </c>
      <c r="AS280" s="5" t="str">
        <f>+'PRECIOS UNITARIOS'!AJ280</f>
        <v/>
      </c>
      <c r="AT280" s="5" t="str">
        <f>+'EV PRECIO REFERENCIA'!AX280</f>
        <v>NO CUMPLE</v>
      </c>
      <c r="AU280" s="6">
        <f>+IF(AT280="NO OFERTADO",0,IF(AT280="NO CUMPLE EV TECNICA",0,IF(AT280="NO CUMPLE",0,IF(AT280="CUMPLE",('PRECIOS UNITARIOS'!$BB280*500)/AS280))))</f>
        <v>0</v>
      </c>
      <c r="AV280" s="5" t="str">
        <f>+'EV PRECIO REFERENCIA'!AY280</f>
        <v/>
      </c>
      <c r="AW280" s="5" t="str">
        <f>+'EV PRECIO REFERENCIA'!BA280</f>
        <v>NO CUMPLE</v>
      </c>
      <c r="AX280" s="6">
        <f>+IF(AW280="NO OFERTADO",0,IF(AW280="NO CUMPLE EV TECNICA",0,IF(AW280="NO CUMPLE",0,IF(AW280="CUMPLE",('PRECIOS UNITARIOS'!$BB280*500)/AV280))))</f>
        <v>0</v>
      </c>
      <c r="AY280" s="5" t="str">
        <f>+'EV PRECIO REFERENCIA'!BB280</f>
        <v/>
      </c>
      <c r="AZ280" s="5" t="str">
        <f>+'EV PRECIO REFERENCIA'!BD280</f>
        <v>NO CUMPLE</v>
      </c>
      <c r="BA280" s="6">
        <f>+IF(AZ280="NO OFERTADO",0,IF(AZ280="NO CUMPLE EV TECNICA",0,IF(AZ280="NO CUMPLE",0,IF(AZ280="CUMPLE",('PRECIOS UNITARIOS'!$BB280*500)/AY280))))</f>
        <v>0</v>
      </c>
      <c r="BB280" s="5" t="str">
        <f>+'PRECIOS UNITARIOS'!AP280</f>
        <v/>
      </c>
      <c r="BC280" s="5" t="str">
        <f>+'EV PRECIO REFERENCIA'!BG280</f>
        <v>NO CUMPLE</v>
      </c>
      <c r="BD280" s="6">
        <f>+IF(BC280="NO OFERTADO",0,IF(BC280="NO CUMPLE EV TECNICA",0,IF(BC280="NO CUMPLE",0,IF(BC280="CUMPLE",('PRECIOS UNITARIOS'!$BB280*500)/BB280))))</f>
        <v>0</v>
      </c>
      <c r="BE280" s="5" t="str">
        <f>+'PRECIOS UNITARIOS'!AR280</f>
        <v/>
      </c>
      <c r="BF280" s="5" t="str">
        <f>+'EV PRECIO REFERENCIA'!BJ280</f>
        <v>NO CUMPLE</v>
      </c>
      <c r="BG280" s="6">
        <f>+IF(BF280="NO OFERTADO",0,IF(BF280="NO CUMPLE EV TECNICA",0,IF(BF280="NO CUMPLE",0,IF(BF280="CUMPLE",('PRECIOS UNITARIOS'!$BB280*500)/BE280))))</f>
        <v>0</v>
      </c>
      <c r="BH280" s="5" t="str">
        <f>+'EV PRECIO REFERENCIA'!BK280</f>
        <v/>
      </c>
      <c r="BI280" s="5" t="str">
        <f>+'EV PRECIO REFERENCIA'!BM280</f>
        <v>NO CUMPLE</v>
      </c>
      <c r="BJ280" s="6">
        <f>+IF(BI280="NO OFERTADO",0,IF(BI280="NO CUMPLE EV TECNICA",0,IF(BI280="NO CUMPLE",0,IF(BI280="CUMPLE",('PRECIOS UNITARIOS'!$BB280*500)/BH280))))</f>
        <v>0</v>
      </c>
      <c r="BK280" s="5" t="str">
        <f>+'EV PRECIO REFERENCIA'!BQ280</f>
        <v/>
      </c>
      <c r="BL280" s="5" t="str">
        <f>+'EV PRECIO REFERENCIA'!BS280</f>
        <v>NO CUMPLE</v>
      </c>
      <c r="BM280" s="6">
        <f>+IF(BL280="NO OFERTADO",0,IF(BL280="NO CUMPLE EV TECNICA",0,IF(BL280="NO CUMPLE",0,IF(BL280="CUMPLE",('PRECIOS UNITARIOS'!$BB280*500)/BK280))))</f>
        <v>0</v>
      </c>
      <c r="BN280" s="5" t="str">
        <f>+'PRECIOS UNITARIOS'!AX280</f>
        <v/>
      </c>
      <c r="BO280" s="5" t="str">
        <f>+'EV PRECIO REFERENCIA'!BV280</f>
        <v>NO CUMPLE</v>
      </c>
      <c r="BP280" s="6">
        <f>+IF(BO280="NO OFERTADO",0,IF(BO280="NO CUMPLE EV TECNICA",0,IF(BO280="NO CUMPLE",0,IF(BO280="CUMPLE",('PRECIOS UNITARIOS'!$BB280*500)/BN280))))</f>
        <v>0</v>
      </c>
      <c r="BQ280" s="6">
        <f t="shared" si="30"/>
        <v>0</v>
      </c>
      <c r="BR280" s="6" t="s">
        <v>1066</v>
      </c>
      <c r="BS280" s="6">
        <v>0</v>
      </c>
      <c r="BT280" s="6" t="s">
        <v>847</v>
      </c>
      <c r="BU280" s="6">
        <v>0</v>
      </c>
      <c r="BV280" s="6" t="s">
        <v>847</v>
      </c>
      <c r="BW280" s="154" t="s">
        <v>823</v>
      </c>
      <c r="BX280" s="3" t="s">
        <v>650</v>
      </c>
    </row>
    <row r="281" spans="1:77" ht="25.5" x14ac:dyDescent="0.2">
      <c r="A281" s="18">
        <f t="shared" si="29"/>
        <v>272</v>
      </c>
      <c r="B281" s="22" t="str">
        <f>VLOOKUP(A281,'PRECIOS UNITARIOS'!A281:B612,2,0)</f>
        <v>DM2450</v>
      </c>
      <c r="C281" s="135" t="str">
        <f>VLOOKUP(A281,'PRECIOS UNITARIOS'!A281:C612,3,0)</f>
        <v>PARCHE PARA DESFIBRILADOR PEDIATRICO INSTRAMED MODELO ISIS</v>
      </c>
      <c r="D281" s="18">
        <f>VLOOKUP(A281,'PRECIOS UNITARIOS'!A281:D612,4,0)</f>
        <v>1</v>
      </c>
      <c r="E281" s="23" t="str">
        <f>VLOOKUP(A281,'PRECIOS UNITARIOS'!A281:E612,5,0)</f>
        <v>UN</v>
      </c>
      <c r="F281" s="23">
        <f>VLOOKUP(A281,'PRECIOS UNITARIOS'!A281:F612,6,0)</f>
        <v>346961.7</v>
      </c>
      <c r="G281" s="23">
        <f>VLOOKUP(A281,'PRECIOS UNITARIOS'!A281:G612,7,0)</f>
        <v>20</v>
      </c>
      <c r="H281" s="23">
        <f t="shared" si="31"/>
        <v>6939234</v>
      </c>
      <c r="I281" s="5" t="str">
        <f>+'EV PRECIO REFERENCIA'!I281</f>
        <v/>
      </c>
      <c r="J281" s="5" t="str">
        <f>+'EV PRECIO REFERENCIA'!K281</f>
        <v>NO CUMPLE</v>
      </c>
      <c r="K281" s="6">
        <f>+IF(J281="NO OFERTADO",0,IF(J281="NO CUMPLE EV TECNICA",0,IF(J281="NO CUMPLE",0,IF(J281="CUMPLE",('PRECIOS UNITARIOS'!$BB281*500)/I281))))</f>
        <v>0</v>
      </c>
      <c r="L281" s="5" t="str">
        <f>+'EV PRECIO REFERENCIA'!L281</f>
        <v/>
      </c>
      <c r="M281" s="5" t="str">
        <f>+'EV PRECIO REFERENCIA'!N281</f>
        <v>NO CUMPLE</v>
      </c>
      <c r="N281" s="6">
        <f>+IF(M281="NO OFERTADO",0,IF(M281="NO CUMPLE EV TECNICA",0,IF(M281="NO CUMPLE",0,IF(M281="CUMPLE",('PRECIOS UNITARIOS'!$BB281*500)/L281))))</f>
        <v>0</v>
      </c>
      <c r="O281" s="5" t="str">
        <f>+'PRECIOS UNITARIOS'!N281</f>
        <v/>
      </c>
      <c r="P281" s="5" t="str">
        <f>+'EV PRECIO REFERENCIA'!Q281</f>
        <v>NO CUMPLE</v>
      </c>
      <c r="Q281" s="6">
        <f>+IF(P281="NO OFERTADO",0,IF(P281="NO CUMPLE EV TECNICA",0,IF(P281="NO CUMPLE",0,IF(P281="CUMPLE",('PRECIOS UNITARIOS'!$BB281*500)/O281))))</f>
        <v>0</v>
      </c>
      <c r="R281" s="5" t="str">
        <f>+'PRECIOS UNITARIOS'!P281</f>
        <v/>
      </c>
      <c r="S281" s="5" t="str">
        <f>+'EV PRECIO REFERENCIA'!T281</f>
        <v>NO CUMPLE</v>
      </c>
      <c r="T281" s="6">
        <f>+IF(S281="NO OFERTADO",0,IF(S281="NO CUMPLE EV TECNICA",0,IF(S281="NO CUMPLE",0,IF(S281="CUMPLE",('PRECIOS UNITARIOS'!$BB281*500)/R281))))</f>
        <v>0</v>
      </c>
      <c r="U281" s="6" t="str">
        <f>+'EV PRECIO REFERENCIA'!U281</f>
        <v/>
      </c>
      <c r="V281" s="5" t="str">
        <f>+'EV PRECIO REFERENCIA'!W281</f>
        <v>NO CUMPLE</v>
      </c>
      <c r="W281" s="6">
        <f>+IF(V281="NO OFERTADO",0,IF(V281="NO CUMPLE EV TECNICA",0,IF(V281="NO CUMPLE",0,IF(V281="CUMPLE",('PRECIOS UNITARIOS'!$BB281*500)/U281))))</f>
        <v>0</v>
      </c>
      <c r="X281" s="6" t="str">
        <f>+'EV PRECIO REFERENCIA'!X281</f>
        <v/>
      </c>
      <c r="Y281" s="5" t="str">
        <f>+'EV PRECIO REFERENCIA'!Z281</f>
        <v>NO CUMPLE</v>
      </c>
      <c r="Z281" s="6">
        <f>+IF(Y281="NO OFERTADO",0,IF(Y281="NO CUMPLE EV TECNICA",0,IF(Y281="NO CUMPLE",0,IF(Y281="CUMPLE",('PRECIOS UNITARIOS'!$BB281*500)/X281))))</f>
        <v>0</v>
      </c>
      <c r="AA281" s="260" t="str">
        <f>+'PRECIOS UNITARIOS'!X281</f>
        <v/>
      </c>
      <c r="AB281" s="5" t="str">
        <f>+'EV PRECIO REFERENCIA'!AF281</f>
        <v>NO CUMPLE</v>
      </c>
      <c r="AC281" s="6">
        <f>+IF(AB281="NO OFERTADO",0,IF(AB281="NO CUMPLE EV TECNICA",0,IF(AB281="NO CUMPLE",0,IF(AB281="CUMPLE",('PRECIOS UNITARIOS'!$BB281*500)/AA281))))</f>
        <v>0</v>
      </c>
      <c r="AD281" s="5" t="str">
        <f>+'PRECIOS UNITARIOS'!Z281</f>
        <v/>
      </c>
      <c r="AE281" s="5" t="str">
        <f>+'EV PRECIO REFERENCIA'!AI281</f>
        <v>NO CUMPLE</v>
      </c>
      <c r="AF281" s="6">
        <f>+IF(AE281="NO OFERTADO",0,IF(AE281="NO CUMPLE EV TECNICA",0,IF(AE281="NO CUMPLE",0,IF(AE281="CUMPLE",('PRECIOS UNITARIOS'!$BB281*500)/AD281))))</f>
        <v>0</v>
      </c>
      <c r="AG281" s="5" t="str">
        <f>+'PRECIOS UNITARIOS'!AB281</f>
        <v/>
      </c>
      <c r="AH281" s="5" t="str">
        <f>+'EV PRECIO REFERENCIA'!AL281</f>
        <v>NO CUMPLE</v>
      </c>
      <c r="AI281" s="6">
        <f>+IF(AH281="NO OFERTADO",0,IF(AH281="NO CUMPLE EV TECNICA",0,IF(AH281="NO CUMPLE",0,IF(AH281="CUMPLE",('PRECIOS UNITARIOS'!$BB281*500)/AG281))))</f>
        <v>0</v>
      </c>
      <c r="AJ281" s="5" t="str">
        <f>+'PRECIOS UNITARIOS'!AD281</f>
        <v/>
      </c>
      <c r="AK281" s="5" t="str">
        <f>+'EV PRECIO REFERENCIA'!AO281</f>
        <v>NO CUMPLE</v>
      </c>
      <c r="AL281" s="6">
        <f>+IF(AK281="NO OFERTADO",0,IF(AK281="NO CUMPLE EV TECNICA",0,IF(AK281="NO CUMPLE",0,IF(AK281="CUMPLE",('PRECIOS UNITARIOS'!$BB281*500)/AJ281))))</f>
        <v>0</v>
      </c>
      <c r="AM281" s="5" t="str">
        <f>+'PRECIOS UNITARIOS'!AF281</f>
        <v/>
      </c>
      <c r="AN281" s="5" t="str">
        <f>+'EV PRECIO REFERENCIA'!AR281</f>
        <v>NO CUMPLE</v>
      </c>
      <c r="AO281" s="6">
        <f>+IF(AN281="NO OFERTADO",0,IF(AN281="NO CUMPLE EV TECNICA",0,IF(AN281="NO CUMPLE",0,IF(AN281="CUMPLE",('PRECIOS UNITARIOS'!$BB281*500)/AM281))))</f>
        <v>0</v>
      </c>
      <c r="AP281" s="5" t="str">
        <f>+'PRECIOS UNITARIOS'!AH281</f>
        <v/>
      </c>
      <c r="AQ281" s="5" t="str">
        <f>+'EV PRECIO REFERENCIA'!AU281</f>
        <v>NO CUMPLE</v>
      </c>
      <c r="AR281" s="6">
        <f>+IF(AQ281="NO OFERTADO",0,IF(AQ281="NO CUMPLE EV TECNICA",0,IF(AQ281="NO CUMPLE",0,IF(AQ281="CUMPLE",('PRECIOS UNITARIOS'!$BB281*500)/AP281))))</f>
        <v>0</v>
      </c>
      <c r="AS281" s="5" t="str">
        <f>+'PRECIOS UNITARIOS'!AJ281</f>
        <v/>
      </c>
      <c r="AT281" s="5" t="str">
        <f>+'EV PRECIO REFERENCIA'!AX281</f>
        <v>NO CUMPLE</v>
      </c>
      <c r="AU281" s="6">
        <f>+IF(AT281="NO OFERTADO",0,IF(AT281="NO CUMPLE EV TECNICA",0,IF(AT281="NO CUMPLE",0,IF(AT281="CUMPLE",('PRECIOS UNITARIOS'!$BB281*500)/AS281))))</f>
        <v>0</v>
      </c>
      <c r="AV281" s="5" t="str">
        <f>+'EV PRECIO REFERENCIA'!AY281</f>
        <v/>
      </c>
      <c r="AW281" s="5" t="str">
        <f>+'EV PRECIO REFERENCIA'!BA281</f>
        <v>NO CUMPLE</v>
      </c>
      <c r="AX281" s="6">
        <f>+IF(AW281="NO OFERTADO",0,IF(AW281="NO CUMPLE EV TECNICA",0,IF(AW281="NO CUMPLE",0,IF(AW281="CUMPLE",('PRECIOS UNITARIOS'!$BB281*500)/AV281))))</f>
        <v>0</v>
      </c>
      <c r="AY281" s="5" t="str">
        <f>+'EV PRECIO REFERENCIA'!BB281</f>
        <v/>
      </c>
      <c r="AZ281" s="5" t="str">
        <f>+'EV PRECIO REFERENCIA'!BD281</f>
        <v>NO CUMPLE</v>
      </c>
      <c r="BA281" s="6">
        <f>+IF(AZ281="NO OFERTADO",0,IF(AZ281="NO CUMPLE EV TECNICA",0,IF(AZ281="NO CUMPLE",0,IF(AZ281="CUMPLE",('PRECIOS UNITARIOS'!$BB281*500)/AY281))))</f>
        <v>0</v>
      </c>
      <c r="BB281" s="5" t="str">
        <f>+'PRECIOS UNITARIOS'!AP281</f>
        <v/>
      </c>
      <c r="BC281" s="5" t="str">
        <f>+'EV PRECIO REFERENCIA'!BG281</f>
        <v>NO CUMPLE</v>
      </c>
      <c r="BD281" s="6">
        <f>+IF(BC281="NO OFERTADO",0,IF(BC281="NO CUMPLE EV TECNICA",0,IF(BC281="NO CUMPLE",0,IF(BC281="CUMPLE",('PRECIOS UNITARIOS'!$BB281*500)/BB281))))</f>
        <v>0</v>
      </c>
      <c r="BE281" s="5" t="str">
        <f>+'PRECIOS UNITARIOS'!AR281</f>
        <v/>
      </c>
      <c r="BF281" s="5" t="str">
        <f>+'EV PRECIO REFERENCIA'!BJ281</f>
        <v>NO CUMPLE</v>
      </c>
      <c r="BG281" s="6">
        <f>+IF(BF281="NO OFERTADO",0,IF(BF281="NO CUMPLE EV TECNICA",0,IF(BF281="NO CUMPLE",0,IF(BF281="CUMPLE",('PRECIOS UNITARIOS'!$BB281*500)/BE281))))</f>
        <v>0</v>
      </c>
      <c r="BH281" s="5" t="str">
        <f>+'EV PRECIO REFERENCIA'!BK281</f>
        <v/>
      </c>
      <c r="BI281" s="5" t="str">
        <f>+'EV PRECIO REFERENCIA'!BM281</f>
        <v>NO CUMPLE</v>
      </c>
      <c r="BJ281" s="6">
        <f>+IF(BI281="NO OFERTADO",0,IF(BI281="NO CUMPLE EV TECNICA",0,IF(BI281="NO CUMPLE",0,IF(BI281="CUMPLE",('PRECIOS UNITARIOS'!$BB281*500)/BH281))))</f>
        <v>0</v>
      </c>
      <c r="BK281" s="5" t="str">
        <f>+'EV PRECIO REFERENCIA'!BQ281</f>
        <v/>
      </c>
      <c r="BL281" s="5" t="str">
        <f>+'EV PRECIO REFERENCIA'!BS281</f>
        <v>NO CUMPLE</v>
      </c>
      <c r="BM281" s="6">
        <f>+IF(BL281="NO OFERTADO",0,IF(BL281="NO CUMPLE EV TECNICA",0,IF(BL281="NO CUMPLE",0,IF(BL281="CUMPLE",('PRECIOS UNITARIOS'!$BB281*500)/BK281))))</f>
        <v>0</v>
      </c>
      <c r="BN281" s="5" t="str">
        <f>+'PRECIOS UNITARIOS'!AX281</f>
        <v/>
      </c>
      <c r="BO281" s="5" t="str">
        <f>+'EV PRECIO REFERENCIA'!BV281</f>
        <v>NO CUMPLE</v>
      </c>
      <c r="BP281" s="6">
        <f>+IF(BO281="NO OFERTADO",0,IF(BO281="NO CUMPLE EV TECNICA",0,IF(BO281="NO CUMPLE",0,IF(BO281="CUMPLE",('PRECIOS UNITARIOS'!$BB281*500)/BN281))))</f>
        <v>0</v>
      </c>
      <c r="BQ281" s="6">
        <f t="shared" si="30"/>
        <v>0</v>
      </c>
      <c r="BR281" s="6" t="s">
        <v>847</v>
      </c>
      <c r="BS281" s="6">
        <v>0</v>
      </c>
      <c r="BT281" s="6" t="s">
        <v>847</v>
      </c>
      <c r="BU281" s="6">
        <v>0</v>
      </c>
      <c r="BV281" s="6" t="s">
        <v>847</v>
      </c>
      <c r="BW281" s="154" t="s">
        <v>823</v>
      </c>
      <c r="BX281" s="3" t="s">
        <v>651</v>
      </c>
    </row>
    <row r="282" spans="1:77" ht="25.5" x14ac:dyDescent="0.2">
      <c r="A282" s="18">
        <f t="shared" si="29"/>
        <v>273</v>
      </c>
      <c r="B282" s="22" t="str">
        <f>VLOOKUP(A282,'PRECIOS UNITARIOS'!A282:B613,2,0)</f>
        <v>DM1116</v>
      </c>
      <c r="C282" s="135" t="str">
        <f>VLOOKUP(A282,'PRECIOS UNITARIOS'!A282:C613,3,0)</f>
        <v>TORNIQUETE DE HEMORRAGIAS</v>
      </c>
      <c r="D282" s="18">
        <f>VLOOKUP(A282,'PRECIOS UNITARIOS'!A282:D613,4,0)</f>
        <v>1</v>
      </c>
      <c r="E282" s="23" t="str">
        <f>VLOOKUP(A282,'PRECIOS UNITARIOS'!A282:E613,5,0)</f>
        <v>UN</v>
      </c>
      <c r="F282" s="23">
        <f>VLOOKUP(A282,'PRECIOS UNITARIOS'!A282:F613,6,0)</f>
        <v>59949.82</v>
      </c>
      <c r="G282" s="23">
        <f>VLOOKUP(A282,'PRECIOS UNITARIOS'!A282:G613,7,0)</f>
        <v>3</v>
      </c>
      <c r="H282" s="23">
        <f t="shared" si="31"/>
        <v>179849.46</v>
      </c>
      <c r="I282" s="5" t="str">
        <f>+'EV PRECIO REFERENCIA'!I282</f>
        <v/>
      </c>
      <c r="J282" s="5" t="str">
        <f>+'EV PRECIO REFERENCIA'!K282</f>
        <v>NO CUMPLE</v>
      </c>
      <c r="K282" s="6">
        <f>+IF(J282="NO OFERTADO",0,IF(J282="NO CUMPLE EV TECNICA",0,IF(J282="NO CUMPLE",0,IF(J282="CUMPLE",('PRECIOS UNITARIOS'!$BB282*500)/I282))))</f>
        <v>0</v>
      </c>
      <c r="L282" s="5" t="str">
        <f>+'EV PRECIO REFERENCIA'!L282</f>
        <v/>
      </c>
      <c r="M282" s="5" t="str">
        <f>+'EV PRECIO REFERENCIA'!N282</f>
        <v>NO CUMPLE</v>
      </c>
      <c r="N282" s="6">
        <f>+IF(M282="NO OFERTADO",0,IF(M282="NO CUMPLE EV TECNICA",0,IF(M282="NO CUMPLE",0,IF(M282="CUMPLE",('PRECIOS UNITARIOS'!$BB282*500)/L282))))</f>
        <v>0</v>
      </c>
      <c r="O282" s="5" t="str">
        <f>+'PRECIOS UNITARIOS'!N282</f>
        <v/>
      </c>
      <c r="P282" s="5" t="str">
        <f>+'EV PRECIO REFERENCIA'!Q282</f>
        <v>NO CUMPLE</v>
      </c>
      <c r="Q282" s="6">
        <f>+IF(P282="NO OFERTADO",0,IF(P282="NO CUMPLE EV TECNICA",0,IF(P282="NO CUMPLE",0,IF(P282="CUMPLE",('PRECIOS UNITARIOS'!$BB282*500)/O282))))</f>
        <v>0</v>
      </c>
      <c r="R282" s="5" t="str">
        <f>+'PRECIOS UNITARIOS'!P282</f>
        <v/>
      </c>
      <c r="S282" s="5" t="str">
        <f>+'EV PRECIO REFERENCIA'!T282</f>
        <v>NO CUMPLE</v>
      </c>
      <c r="T282" s="6">
        <f>+IF(S282="NO OFERTADO",0,IF(S282="NO CUMPLE EV TECNICA",0,IF(S282="NO CUMPLE",0,IF(S282="CUMPLE",('PRECIOS UNITARIOS'!$BB282*500)/R282))))</f>
        <v>0</v>
      </c>
      <c r="U282" s="6" t="str">
        <f>+'EV PRECIO REFERENCIA'!U282</f>
        <v/>
      </c>
      <c r="V282" s="5" t="str">
        <f>+'EV PRECIO REFERENCIA'!W282</f>
        <v>NO CUMPLE</v>
      </c>
      <c r="W282" s="6">
        <f>+IF(V282="NO OFERTADO",0,IF(V282="NO CUMPLE EV TECNICA",0,IF(V282="NO CUMPLE",0,IF(V282="CUMPLE",('PRECIOS UNITARIOS'!$BB282*500)/U282))))</f>
        <v>0</v>
      </c>
      <c r="X282" s="6" t="str">
        <f>+'EV PRECIO REFERENCIA'!X282</f>
        <v/>
      </c>
      <c r="Y282" s="5" t="str">
        <f>+'EV PRECIO REFERENCIA'!Z282</f>
        <v>NO CUMPLE</v>
      </c>
      <c r="Z282" s="6">
        <f>+IF(Y282="NO OFERTADO",0,IF(Y282="NO CUMPLE EV TECNICA",0,IF(Y282="NO CUMPLE",0,IF(Y282="CUMPLE",('PRECIOS UNITARIOS'!$BB282*500)/X282))))</f>
        <v>0</v>
      </c>
      <c r="AA282" s="260" t="str">
        <f>+'PRECIOS UNITARIOS'!X282</f>
        <v/>
      </c>
      <c r="AB282" s="5" t="str">
        <f>+'EV PRECIO REFERENCIA'!AF282</f>
        <v>NO CUMPLE</v>
      </c>
      <c r="AC282" s="6">
        <f>+IF(AB282="NO OFERTADO",0,IF(AB282="NO CUMPLE EV TECNICA",0,IF(AB282="NO CUMPLE",0,IF(AB282="CUMPLE",('PRECIOS UNITARIOS'!$BB282*500)/AA282))))</f>
        <v>0</v>
      </c>
      <c r="AD282" s="5" t="str">
        <f>+'PRECIOS UNITARIOS'!Z282</f>
        <v/>
      </c>
      <c r="AE282" s="5" t="str">
        <f>+'EV PRECIO REFERENCIA'!AI282</f>
        <v>NO CUMPLE</v>
      </c>
      <c r="AF282" s="6">
        <f>+IF(AE282="NO OFERTADO",0,IF(AE282="NO CUMPLE EV TECNICA",0,IF(AE282="NO CUMPLE",0,IF(AE282="CUMPLE",('PRECIOS UNITARIOS'!$BB282*500)/AD282))))</f>
        <v>0</v>
      </c>
      <c r="AG282" s="5" t="str">
        <f>+'PRECIOS UNITARIOS'!AB282</f>
        <v/>
      </c>
      <c r="AH282" s="5" t="str">
        <f>+'EV PRECIO REFERENCIA'!AL282</f>
        <v>NO CUMPLE</v>
      </c>
      <c r="AI282" s="6">
        <f>+IF(AH282="NO OFERTADO",0,IF(AH282="NO CUMPLE EV TECNICA",0,IF(AH282="NO CUMPLE",0,IF(AH282="CUMPLE",('PRECIOS UNITARIOS'!$BB282*500)/AG282))))</f>
        <v>0</v>
      </c>
      <c r="AJ282" s="5" t="str">
        <f>+'PRECIOS UNITARIOS'!AD282</f>
        <v/>
      </c>
      <c r="AK282" s="5" t="str">
        <f>+'EV PRECIO REFERENCIA'!AO282</f>
        <v>NO CUMPLE</v>
      </c>
      <c r="AL282" s="6">
        <f>+IF(AK282="NO OFERTADO",0,IF(AK282="NO CUMPLE EV TECNICA",0,IF(AK282="NO CUMPLE",0,IF(AK282="CUMPLE",('PRECIOS UNITARIOS'!$BB282*500)/AJ282))))</f>
        <v>0</v>
      </c>
      <c r="AM282" s="5" t="str">
        <f>+'PRECIOS UNITARIOS'!AF282</f>
        <v/>
      </c>
      <c r="AN282" s="5" t="str">
        <f>+'EV PRECIO REFERENCIA'!AR282</f>
        <v>NO CUMPLE</v>
      </c>
      <c r="AO282" s="6">
        <f>+IF(AN282="NO OFERTADO",0,IF(AN282="NO CUMPLE EV TECNICA",0,IF(AN282="NO CUMPLE",0,IF(AN282="CUMPLE",('PRECIOS UNITARIOS'!$BB282*500)/AM282))))</f>
        <v>0</v>
      </c>
      <c r="AP282" s="5" t="str">
        <f>+'PRECIOS UNITARIOS'!AH282</f>
        <v/>
      </c>
      <c r="AQ282" s="5" t="str">
        <f>+'EV PRECIO REFERENCIA'!AU282</f>
        <v>NO CUMPLE</v>
      </c>
      <c r="AR282" s="6">
        <f>+IF(AQ282="NO OFERTADO",0,IF(AQ282="NO CUMPLE EV TECNICA",0,IF(AQ282="NO CUMPLE",0,IF(AQ282="CUMPLE",('PRECIOS UNITARIOS'!$BB282*500)/AP282))))</f>
        <v>0</v>
      </c>
      <c r="AS282" s="5" t="str">
        <f>+'PRECIOS UNITARIOS'!AJ282</f>
        <v/>
      </c>
      <c r="AT282" s="5" t="str">
        <f>+'EV PRECIO REFERENCIA'!AX282</f>
        <v>NO CUMPLE</v>
      </c>
      <c r="AU282" s="6">
        <f>+IF(AT282="NO OFERTADO",0,IF(AT282="NO CUMPLE EV TECNICA",0,IF(AT282="NO CUMPLE",0,IF(AT282="CUMPLE",('PRECIOS UNITARIOS'!$BB282*500)/AS282))))</f>
        <v>0</v>
      </c>
      <c r="AV282" s="5" t="str">
        <f>+'EV PRECIO REFERENCIA'!AY282</f>
        <v/>
      </c>
      <c r="AW282" s="5" t="str">
        <f>+'EV PRECIO REFERENCIA'!BA282</f>
        <v>NO CUMPLE</v>
      </c>
      <c r="AX282" s="6">
        <f>+IF(AW282="NO OFERTADO",0,IF(AW282="NO CUMPLE EV TECNICA",0,IF(AW282="NO CUMPLE",0,IF(AW282="CUMPLE",('PRECIOS UNITARIOS'!$BB282*500)/AV282))))</f>
        <v>0</v>
      </c>
      <c r="AY282" s="5" t="str">
        <f>+'EV PRECIO REFERENCIA'!BB282</f>
        <v/>
      </c>
      <c r="AZ282" s="5" t="str">
        <f>+'EV PRECIO REFERENCIA'!BD282</f>
        <v>NO CUMPLE</v>
      </c>
      <c r="BA282" s="6">
        <f>+IF(AZ282="NO OFERTADO",0,IF(AZ282="NO CUMPLE EV TECNICA",0,IF(AZ282="NO CUMPLE",0,IF(AZ282="CUMPLE",('PRECIOS UNITARIOS'!$BB282*500)/AY282))))</f>
        <v>0</v>
      </c>
      <c r="BB282" s="5" t="str">
        <f>+'PRECIOS UNITARIOS'!AP282</f>
        <v/>
      </c>
      <c r="BC282" s="5" t="str">
        <f>+'EV PRECIO REFERENCIA'!BG282</f>
        <v>NO CUMPLE</v>
      </c>
      <c r="BD282" s="6">
        <f>+IF(BC282="NO OFERTADO",0,IF(BC282="NO CUMPLE EV TECNICA",0,IF(BC282="NO CUMPLE",0,IF(BC282="CUMPLE",('PRECIOS UNITARIOS'!$BB282*500)/BB282))))</f>
        <v>0</v>
      </c>
      <c r="BE282" s="5" t="str">
        <f>+'PRECIOS UNITARIOS'!AR282</f>
        <v/>
      </c>
      <c r="BF282" s="5" t="str">
        <f>+'EV PRECIO REFERENCIA'!BJ282</f>
        <v>NO CUMPLE</v>
      </c>
      <c r="BG282" s="6">
        <f>+IF(BF282="NO OFERTADO",0,IF(BF282="NO CUMPLE EV TECNICA",0,IF(BF282="NO CUMPLE",0,IF(BF282="CUMPLE",('PRECIOS UNITARIOS'!$BB282*500)/BE282))))</f>
        <v>0</v>
      </c>
      <c r="BH282" s="5" t="str">
        <f>+'EV PRECIO REFERENCIA'!BK282</f>
        <v/>
      </c>
      <c r="BI282" s="5" t="str">
        <f>+'EV PRECIO REFERENCIA'!BM282</f>
        <v>NO CUMPLE</v>
      </c>
      <c r="BJ282" s="6">
        <f>+IF(BI282="NO OFERTADO",0,IF(BI282="NO CUMPLE EV TECNICA",0,IF(BI282="NO CUMPLE",0,IF(BI282="CUMPLE",('PRECIOS UNITARIOS'!$BB282*500)/BH282))))</f>
        <v>0</v>
      </c>
      <c r="BK282" s="5" t="str">
        <f>+'EV PRECIO REFERENCIA'!BQ282</f>
        <v/>
      </c>
      <c r="BL282" s="5" t="str">
        <f>+'EV PRECIO REFERENCIA'!BS282</f>
        <v>NO CUMPLE</v>
      </c>
      <c r="BM282" s="6">
        <f>+IF(BL282="NO OFERTADO",0,IF(BL282="NO CUMPLE EV TECNICA",0,IF(BL282="NO CUMPLE",0,IF(BL282="CUMPLE",('PRECIOS UNITARIOS'!$BB282*500)/BK282))))</f>
        <v>0</v>
      </c>
      <c r="BN282" s="5" t="str">
        <f>+'PRECIOS UNITARIOS'!AX282</f>
        <v/>
      </c>
      <c r="BO282" s="5" t="str">
        <f>+'EV PRECIO REFERENCIA'!BV282</f>
        <v>NO CUMPLE</v>
      </c>
      <c r="BP282" s="6">
        <f>+IF(BO282="NO OFERTADO",0,IF(BO282="NO CUMPLE EV TECNICA",0,IF(BO282="NO CUMPLE",0,IF(BO282="CUMPLE",('PRECIOS UNITARIOS'!$BB282*500)/BN282))))</f>
        <v>0</v>
      </c>
      <c r="BQ282" s="6">
        <f t="shared" si="30"/>
        <v>0</v>
      </c>
      <c r="BR282" s="6" t="s">
        <v>1015</v>
      </c>
      <c r="BS282" s="6">
        <v>0</v>
      </c>
      <c r="BT282" s="6" t="s">
        <v>1015</v>
      </c>
      <c r="BU282" s="6">
        <v>0</v>
      </c>
      <c r="BV282" s="6" t="s">
        <v>1015</v>
      </c>
      <c r="BW282" s="6" t="s">
        <v>1015</v>
      </c>
      <c r="BX282" s="3" t="s">
        <v>652</v>
      </c>
    </row>
    <row r="283" spans="1:77" ht="25.5" x14ac:dyDescent="0.2">
      <c r="A283" s="18">
        <f t="shared" si="29"/>
        <v>274</v>
      </c>
      <c r="B283" s="22" t="str">
        <f>VLOOKUP(A283,'PRECIOS UNITARIOS'!A283:B614,2,0)</f>
        <v>DM2805</v>
      </c>
      <c r="C283" s="135" t="str">
        <f>VLOOKUP(A283,'PRECIOS UNITARIOS'!A283:C614,3,0)</f>
        <v>BAJALENGUA PLASTICO PEDIATRICO BOLSA POR 20</v>
      </c>
      <c r="D283" s="18">
        <f>VLOOKUP(A283,'PRECIOS UNITARIOS'!A283:D614,4,0)</f>
        <v>1</v>
      </c>
      <c r="E283" s="23" t="str">
        <f>VLOOKUP(A283,'PRECIOS UNITARIOS'!A283:E614,5,0)</f>
        <v>UN</v>
      </c>
      <c r="F283" s="23">
        <f>VLOOKUP(A283,'PRECIOS UNITARIOS'!A283:F614,6,0)</f>
        <v>2112.4</v>
      </c>
      <c r="G283" s="23">
        <f>VLOOKUP(A283,'PRECIOS UNITARIOS'!A283:G614,7,0)</f>
        <v>500</v>
      </c>
      <c r="H283" s="23">
        <f t="shared" si="31"/>
        <v>1056200</v>
      </c>
      <c r="I283" s="5" t="str">
        <f>+'EV PRECIO REFERENCIA'!I283</f>
        <v/>
      </c>
      <c r="J283" s="5" t="str">
        <f>+'EV PRECIO REFERENCIA'!K283</f>
        <v>NO CUMPLE</v>
      </c>
      <c r="K283" s="6">
        <f>+IF(J283="NO OFERTADO",0,IF(J283="NO CUMPLE EV TECNICA",0,IF(J283="NO CUMPLE",0,IF(J283="CUMPLE",('PRECIOS UNITARIOS'!$BB283*500)/I283))))</f>
        <v>0</v>
      </c>
      <c r="L283" s="5" t="str">
        <f>+'EV PRECIO REFERENCIA'!L283</f>
        <v/>
      </c>
      <c r="M283" s="5" t="str">
        <f>+'EV PRECIO REFERENCIA'!N283</f>
        <v>NO CUMPLE</v>
      </c>
      <c r="N283" s="6">
        <f>+IF(M283="NO OFERTADO",0,IF(M283="NO CUMPLE EV TECNICA",0,IF(M283="NO CUMPLE",0,IF(M283="CUMPLE",('PRECIOS UNITARIOS'!$BB283*500)/L283))))</f>
        <v>0</v>
      </c>
      <c r="O283" s="5" t="str">
        <f>+'PRECIOS UNITARIOS'!N283</f>
        <v/>
      </c>
      <c r="P283" s="5" t="str">
        <f>+'EV PRECIO REFERENCIA'!Q283</f>
        <v>NO CUMPLE</v>
      </c>
      <c r="Q283" s="6">
        <f>+IF(P283="NO OFERTADO",0,IF(P283="NO CUMPLE EV TECNICA",0,IF(P283="NO CUMPLE",0,IF(P283="CUMPLE",('PRECIOS UNITARIOS'!$BB283*500)/O283))))</f>
        <v>0</v>
      </c>
      <c r="R283" s="5" t="str">
        <f>+'PRECIOS UNITARIOS'!P283</f>
        <v/>
      </c>
      <c r="S283" s="5" t="str">
        <f>+'EV PRECIO REFERENCIA'!T283</f>
        <v>NO CUMPLE</v>
      </c>
      <c r="T283" s="6">
        <f>+IF(S283="NO OFERTADO",0,IF(S283="NO CUMPLE EV TECNICA",0,IF(S283="NO CUMPLE",0,IF(S283="CUMPLE",('PRECIOS UNITARIOS'!$BB283*500)/R283))))</f>
        <v>0</v>
      </c>
      <c r="U283" s="6" t="str">
        <f>+'EV PRECIO REFERENCIA'!U283</f>
        <v/>
      </c>
      <c r="V283" s="5" t="str">
        <f>+'EV PRECIO REFERENCIA'!W283</f>
        <v>NO CUMPLE</v>
      </c>
      <c r="W283" s="6">
        <f>+IF(V283="NO OFERTADO",0,IF(V283="NO CUMPLE EV TECNICA",0,IF(V283="NO CUMPLE",0,IF(V283="CUMPLE",('PRECIOS UNITARIOS'!$BB283*500)/U283))))</f>
        <v>0</v>
      </c>
      <c r="X283" s="6" t="str">
        <f>+'EV PRECIO REFERENCIA'!X283</f>
        <v/>
      </c>
      <c r="Y283" s="5" t="str">
        <f>+'EV PRECIO REFERENCIA'!Z283</f>
        <v>NO CUMPLE</v>
      </c>
      <c r="Z283" s="6">
        <f>+IF(Y283="NO OFERTADO",0,IF(Y283="NO CUMPLE EV TECNICA",0,IF(Y283="NO CUMPLE",0,IF(Y283="CUMPLE",('PRECIOS UNITARIOS'!$BB283*500)/X283))))</f>
        <v>0</v>
      </c>
      <c r="AA283" s="260" t="str">
        <f>+'PRECIOS UNITARIOS'!X283</f>
        <v/>
      </c>
      <c r="AB283" s="5" t="str">
        <f>+'EV PRECIO REFERENCIA'!AF283</f>
        <v>NO CUMPLE</v>
      </c>
      <c r="AC283" s="6">
        <f>+IF(AB283="NO OFERTADO",0,IF(AB283="NO CUMPLE EV TECNICA",0,IF(AB283="NO CUMPLE",0,IF(AB283="CUMPLE",('PRECIOS UNITARIOS'!$BB283*500)/AA283))))</f>
        <v>0</v>
      </c>
      <c r="AD283" s="5" t="str">
        <f>+'PRECIOS UNITARIOS'!Z283</f>
        <v/>
      </c>
      <c r="AE283" s="5" t="str">
        <f>+'EV PRECIO REFERENCIA'!AI283</f>
        <v>NO CUMPLE</v>
      </c>
      <c r="AF283" s="6">
        <f>+IF(AE283="NO OFERTADO",0,IF(AE283="NO CUMPLE EV TECNICA",0,IF(AE283="NO CUMPLE",0,IF(AE283="CUMPLE",('PRECIOS UNITARIOS'!$BB283*500)/AD283))))</f>
        <v>0</v>
      </c>
      <c r="AG283" s="5" t="str">
        <f>+'PRECIOS UNITARIOS'!AB283</f>
        <v/>
      </c>
      <c r="AH283" s="5" t="str">
        <f>+'EV PRECIO REFERENCIA'!AL283</f>
        <v>NO CUMPLE</v>
      </c>
      <c r="AI283" s="6">
        <f>+IF(AH283="NO OFERTADO",0,IF(AH283="NO CUMPLE EV TECNICA",0,IF(AH283="NO CUMPLE",0,IF(AH283="CUMPLE",('PRECIOS UNITARIOS'!$BB283*500)/AG283))))</f>
        <v>0</v>
      </c>
      <c r="AJ283" s="5" t="str">
        <f>+'PRECIOS UNITARIOS'!AD283</f>
        <v/>
      </c>
      <c r="AK283" s="5" t="str">
        <f>+'EV PRECIO REFERENCIA'!AO283</f>
        <v>NO CUMPLE</v>
      </c>
      <c r="AL283" s="6">
        <f>+IF(AK283="NO OFERTADO",0,IF(AK283="NO CUMPLE EV TECNICA",0,IF(AK283="NO CUMPLE",0,IF(AK283="CUMPLE",('PRECIOS UNITARIOS'!$BB283*500)/AJ283))))</f>
        <v>0</v>
      </c>
      <c r="AM283" s="5">
        <f>+'PRECIOS UNITARIOS'!AF283</f>
        <v>1380.4</v>
      </c>
      <c r="AN283" s="5" t="str">
        <f>+'EV PRECIO REFERENCIA'!AR283</f>
        <v>CUMPLE</v>
      </c>
      <c r="AO283" s="6">
        <f>+IF(AN283="NO OFERTADO",0,IF(AN283="NO CUMPLE EV TECNICA",0,IF(AN283="NO CUMPLE",0,IF(AN283="CUMPLE",('PRECIOS UNITARIOS'!$BB283*500)/AM283))))</f>
        <v>499.99999999999994</v>
      </c>
      <c r="AP283" s="5" t="str">
        <f>+'PRECIOS UNITARIOS'!AH283</f>
        <v/>
      </c>
      <c r="AQ283" s="5" t="str">
        <f>+'EV PRECIO REFERENCIA'!AU283</f>
        <v>NO CUMPLE</v>
      </c>
      <c r="AR283" s="6">
        <f>+IF(AQ283="NO OFERTADO",0,IF(AQ283="NO CUMPLE EV TECNICA",0,IF(AQ283="NO CUMPLE",0,IF(AQ283="CUMPLE",('PRECIOS UNITARIOS'!$BB283*500)/AP283))))</f>
        <v>0</v>
      </c>
      <c r="AS283" s="5" t="str">
        <f>+'PRECIOS UNITARIOS'!AJ283</f>
        <v/>
      </c>
      <c r="AT283" s="5" t="str">
        <f>+'EV PRECIO REFERENCIA'!AX283</f>
        <v>NO CUMPLE</v>
      </c>
      <c r="AU283" s="6">
        <f>+IF(AT283="NO OFERTADO",0,IF(AT283="NO CUMPLE EV TECNICA",0,IF(AT283="NO CUMPLE",0,IF(AT283="CUMPLE",('PRECIOS UNITARIOS'!$BB283*500)/AS283))))</f>
        <v>0</v>
      </c>
      <c r="AV283" s="5" t="str">
        <f>+'EV PRECIO REFERENCIA'!AY283</f>
        <v/>
      </c>
      <c r="AW283" s="5" t="str">
        <f>+'EV PRECIO REFERENCIA'!BA283</f>
        <v>NO CUMPLE</v>
      </c>
      <c r="AX283" s="6">
        <f>+IF(AW283="NO OFERTADO",0,IF(AW283="NO CUMPLE EV TECNICA",0,IF(AW283="NO CUMPLE",0,IF(AW283="CUMPLE",('PRECIOS UNITARIOS'!$BB283*500)/AV283))))</f>
        <v>0</v>
      </c>
      <c r="AY283" s="5" t="str">
        <f>+'EV PRECIO REFERENCIA'!BB283</f>
        <v/>
      </c>
      <c r="AZ283" s="5" t="str">
        <f>+'EV PRECIO REFERENCIA'!BD283</f>
        <v>NO CUMPLE</v>
      </c>
      <c r="BA283" s="6">
        <f>+IF(AZ283="NO OFERTADO",0,IF(AZ283="NO CUMPLE EV TECNICA",0,IF(AZ283="NO CUMPLE",0,IF(AZ283="CUMPLE",('PRECIOS UNITARIOS'!$BB283*500)/AY283))))</f>
        <v>0</v>
      </c>
      <c r="BB283" s="5" t="str">
        <f>+'PRECIOS UNITARIOS'!AP283</f>
        <v/>
      </c>
      <c r="BC283" s="5" t="str">
        <f>+'EV PRECIO REFERENCIA'!BG283</f>
        <v>NO CUMPLE</v>
      </c>
      <c r="BD283" s="6">
        <f>+IF(BC283="NO OFERTADO",0,IF(BC283="NO CUMPLE EV TECNICA",0,IF(BC283="NO CUMPLE",0,IF(BC283="CUMPLE",('PRECIOS UNITARIOS'!$BB283*500)/BB283))))</f>
        <v>0</v>
      </c>
      <c r="BE283" s="5" t="str">
        <f>+'PRECIOS UNITARIOS'!AR283</f>
        <v/>
      </c>
      <c r="BF283" s="5" t="str">
        <f>+'EV PRECIO REFERENCIA'!BJ283</f>
        <v>NO CUMPLE</v>
      </c>
      <c r="BG283" s="6">
        <f>+IF(BF283="NO OFERTADO",0,IF(BF283="NO CUMPLE EV TECNICA",0,IF(BF283="NO CUMPLE",0,IF(BF283="CUMPLE",('PRECIOS UNITARIOS'!$BB283*500)/BE283))))</f>
        <v>0</v>
      </c>
      <c r="BH283" s="5" t="str">
        <f>+'EV PRECIO REFERENCIA'!BK283</f>
        <v/>
      </c>
      <c r="BI283" s="5" t="str">
        <f>+'EV PRECIO REFERENCIA'!BM283</f>
        <v>NO CUMPLE</v>
      </c>
      <c r="BJ283" s="6">
        <f>+IF(BI283="NO OFERTADO",0,IF(BI283="NO CUMPLE EV TECNICA",0,IF(BI283="NO CUMPLE",0,IF(BI283="CUMPLE",('PRECIOS UNITARIOS'!$BB283*500)/BH283))))</f>
        <v>0</v>
      </c>
      <c r="BK283" s="5" t="str">
        <f>+'EV PRECIO REFERENCIA'!BQ283</f>
        <v/>
      </c>
      <c r="BL283" s="5" t="str">
        <f>+'EV PRECIO REFERENCIA'!BS283</f>
        <v>NO CUMPLE</v>
      </c>
      <c r="BM283" s="6">
        <f>+IF(BL283="NO OFERTADO",0,IF(BL283="NO CUMPLE EV TECNICA",0,IF(BL283="NO CUMPLE",0,IF(BL283="CUMPLE",('PRECIOS UNITARIOS'!$BB283*500)/BK283))))</f>
        <v>0</v>
      </c>
      <c r="BN283" s="5" t="str">
        <f>+'PRECIOS UNITARIOS'!AX283</f>
        <v/>
      </c>
      <c r="BO283" s="5" t="str">
        <f>+'EV PRECIO REFERENCIA'!BV283</f>
        <v>NO CUMPLE</v>
      </c>
      <c r="BP283" s="6">
        <f>+IF(BO283="NO OFERTADO",0,IF(BO283="NO CUMPLE EV TECNICA",0,IF(BO283="NO CUMPLE",0,IF(BO283="CUMPLE",('PRECIOS UNITARIOS'!$BB283*500)/BN283))))</f>
        <v>0</v>
      </c>
      <c r="BQ283" s="6">
        <f t="shared" si="30"/>
        <v>499.99999999999994</v>
      </c>
      <c r="BR283" s="6" t="s">
        <v>724</v>
      </c>
      <c r="BS283" s="6">
        <f>MAX($K283,$N283,$Q283,$T283,$AF283,$AI283,$AL283,$AU283,$BD283,$BG283,$BP283,$AC283,$Z283,$W283,$BA283,$BM283,)</f>
        <v>0</v>
      </c>
      <c r="BT283" s="6" t="s">
        <v>1017</v>
      </c>
      <c r="BU283" s="6">
        <f>MAX($K283,$N283,$Q283,$T283,$AF283,$AI283,$AL283,$AU283,$BD283,$BG283,$BP283,$AC283,$Z283,$W283,$BA283,$BM283,)</f>
        <v>0</v>
      </c>
      <c r="BV283" s="6" t="s">
        <v>1011</v>
      </c>
      <c r="BW283" s="154" t="str">
        <f>+BR283</f>
        <v>BIOPLAST S.A.S</v>
      </c>
      <c r="BX283" s="3" t="e">
        <v>#N/A</v>
      </c>
    </row>
    <row r="284" spans="1:77" ht="25.5" x14ac:dyDescent="0.2">
      <c r="A284" s="18">
        <f t="shared" si="29"/>
        <v>275</v>
      </c>
      <c r="B284" s="22" t="str">
        <f>VLOOKUP(A284,'PRECIOS UNITARIOS'!A284:B615,2,0)</f>
        <v>DM2801</v>
      </c>
      <c r="C284" s="135" t="str">
        <f>VLOOKUP(A284,'PRECIOS UNITARIOS'!A284:C615,3,0)</f>
        <v>TUBO TORAX N 12</v>
      </c>
      <c r="D284" s="18">
        <f>VLOOKUP(A284,'PRECIOS UNITARIOS'!A284:D615,4,0)</f>
        <v>1</v>
      </c>
      <c r="E284" s="23" t="str">
        <f>VLOOKUP(A284,'PRECIOS UNITARIOS'!A284:E615,5,0)</f>
        <v>UN</v>
      </c>
      <c r="F284" s="23">
        <f>VLOOKUP(A284,'PRECIOS UNITARIOS'!A284:F615,6,0)</f>
        <v>2098.7951807228915</v>
      </c>
      <c r="G284" s="23">
        <f>VLOOKUP(A284,'PRECIOS UNITARIOS'!A284:G615,7,0)</f>
        <v>10</v>
      </c>
      <c r="H284" s="23">
        <f t="shared" si="31"/>
        <v>20987.951807228914</v>
      </c>
      <c r="I284" s="5" t="str">
        <f>+'EV PRECIO REFERENCIA'!I284</f>
        <v/>
      </c>
      <c r="J284" s="5" t="str">
        <f>+'EV PRECIO REFERENCIA'!K284</f>
        <v>NO CUMPLE</v>
      </c>
      <c r="K284" s="6">
        <f>+IF(J284="NO OFERTADO",0,IF(J284="NO CUMPLE EV TECNICA",0,IF(J284="NO CUMPLE",0,IF(J284="CUMPLE",('PRECIOS UNITARIOS'!$BB284*500)/I284))))</f>
        <v>0</v>
      </c>
      <c r="L284" s="5" t="str">
        <f>+'EV PRECIO REFERENCIA'!L284</f>
        <v/>
      </c>
      <c r="M284" s="5" t="str">
        <f>+'EV PRECIO REFERENCIA'!N284</f>
        <v>NO CUMPLE</v>
      </c>
      <c r="N284" s="6">
        <f>+IF(M284="NO OFERTADO",0,IF(M284="NO CUMPLE EV TECNICA",0,IF(M284="NO CUMPLE",0,IF(M284="CUMPLE",('PRECIOS UNITARIOS'!$BB284*500)/L284))))</f>
        <v>0</v>
      </c>
      <c r="O284" s="5" t="str">
        <f>+'PRECIOS UNITARIOS'!N284</f>
        <v/>
      </c>
      <c r="P284" s="5" t="str">
        <f>+'EV PRECIO REFERENCIA'!Q284</f>
        <v>NO CUMPLE</v>
      </c>
      <c r="Q284" s="6">
        <f>+IF(P284="NO OFERTADO",0,IF(P284="NO CUMPLE EV TECNICA",0,IF(P284="NO CUMPLE",0,IF(P284="CUMPLE",('PRECIOS UNITARIOS'!$BB284*500)/O284))))</f>
        <v>0</v>
      </c>
      <c r="R284" s="5" t="str">
        <f>+'PRECIOS UNITARIOS'!P284</f>
        <v/>
      </c>
      <c r="S284" s="5" t="str">
        <f>+'EV PRECIO REFERENCIA'!T284</f>
        <v>NO CUMPLE</v>
      </c>
      <c r="T284" s="6">
        <f>+IF(S284="NO OFERTADO",0,IF(S284="NO CUMPLE EV TECNICA",0,IF(S284="NO CUMPLE",0,IF(S284="CUMPLE",('PRECIOS UNITARIOS'!$BB284*500)/R284))))</f>
        <v>0</v>
      </c>
      <c r="U284" s="6" t="str">
        <f>+'EV PRECIO REFERENCIA'!U284</f>
        <v/>
      </c>
      <c r="V284" s="5" t="str">
        <f>+'EV PRECIO REFERENCIA'!W284</f>
        <v>NO CUMPLE</v>
      </c>
      <c r="W284" s="6">
        <f>+IF(V284="NO OFERTADO",0,IF(V284="NO CUMPLE EV TECNICA",0,IF(V284="NO CUMPLE",0,IF(V284="CUMPLE",('PRECIOS UNITARIOS'!$BB284*500)/U284))))</f>
        <v>0</v>
      </c>
      <c r="X284" s="6" t="str">
        <f>+'EV PRECIO REFERENCIA'!X284</f>
        <v/>
      </c>
      <c r="Y284" s="5" t="str">
        <f>+'EV PRECIO REFERENCIA'!Z284</f>
        <v>NO CUMPLE</v>
      </c>
      <c r="Z284" s="6">
        <f>+IF(Y284="NO OFERTADO",0,IF(Y284="NO CUMPLE EV TECNICA",0,IF(Y284="NO CUMPLE",0,IF(Y284="CUMPLE",('PRECIOS UNITARIOS'!$BB284*500)/X284))))</f>
        <v>0</v>
      </c>
      <c r="AA284" s="260" t="str">
        <f>+'PRECIOS UNITARIOS'!X284</f>
        <v/>
      </c>
      <c r="AB284" s="5" t="str">
        <f>+'EV PRECIO REFERENCIA'!AF284</f>
        <v>NO CUMPLE</v>
      </c>
      <c r="AC284" s="6">
        <f>+IF(AB284="NO OFERTADO",0,IF(AB284="NO CUMPLE EV TECNICA",0,IF(AB284="NO CUMPLE",0,IF(AB284="CUMPLE",('PRECIOS UNITARIOS'!$BB284*500)/AA284))))</f>
        <v>0</v>
      </c>
      <c r="AD284" s="5" t="str">
        <f>+'PRECIOS UNITARIOS'!Z284</f>
        <v/>
      </c>
      <c r="AE284" s="5" t="str">
        <f>+'EV PRECIO REFERENCIA'!AI284</f>
        <v>NO CUMPLE</v>
      </c>
      <c r="AF284" s="6">
        <f>+IF(AE284="NO OFERTADO",0,IF(AE284="NO CUMPLE EV TECNICA",0,IF(AE284="NO CUMPLE",0,IF(AE284="CUMPLE",('PRECIOS UNITARIOS'!$BB284*500)/AD284))))</f>
        <v>0</v>
      </c>
      <c r="AG284" s="5" t="str">
        <f>+'PRECIOS UNITARIOS'!AB284</f>
        <v/>
      </c>
      <c r="AH284" s="5" t="str">
        <f>+'EV PRECIO REFERENCIA'!AL284</f>
        <v>NO CUMPLE</v>
      </c>
      <c r="AI284" s="6">
        <f>+IF(AH284="NO OFERTADO",0,IF(AH284="NO CUMPLE EV TECNICA",0,IF(AH284="NO CUMPLE",0,IF(AH284="CUMPLE",('PRECIOS UNITARIOS'!$BB284*500)/AG284))))</f>
        <v>0</v>
      </c>
      <c r="AJ284" s="5" t="str">
        <f>+'PRECIOS UNITARIOS'!AD284</f>
        <v/>
      </c>
      <c r="AK284" s="5" t="str">
        <f>+'EV PRECIO REFERENCIA'!AO284</f>
        <v>NO CUMPLE</v>
      </c>
      <c r="AL284" s="6">
        <f>+IF(AK284="NO OFERTADO",0,IF(AK284="NO CUMPLE EV TECNICA",0,IF(AK284="NO CUMPLE",0,IF(AK284="CUMPLE",('PRECIOS UNITARIOS'!$BB284*500)/AJ284))))</f>
        <v>0</v>
      </c>
      <c r="AM284" s="5" t="str">
        <f>+'PRECIOS UNITARIOS'!AF284</f>
        <v/>
      </c>
      <c r="AN284" s="5" t="str">
        <f>+'EV PRECIO REFERENCIA'!AR284</f>
        <v>NO CUMPLE</v>
      </c>
      <c r="AO284" s="6">
        <f>+IF(AN284="NO OFERTADO",0,IF(AN284="NO CUMPLE EV TECNICA",0,IF(AN284="NO CUMPLE",0,IF(AN284="CUMPLE",('PRECIOS UNITARIOS'!$BB284*500)/AM284))))</f>
        <v>0</v>
      </c>
      <c r="AP284" s="5" t="str">
        <f>+'PRECIOS UNITARIOS'!AH284</f>
        <v/>
      </c>
      <c r="AQ284" s="5" t="str">
        <f>+'EV PRECIO REFERENCIA'!AU284</f>
        <v>NO CUMPLE</v>
      </c>
      <c r="AR284" s="6">
        <f>+IF(AQ284="NO OFERTADO",0,IF(AQ284="NO CUMPLE EV TECNICA",0,IF(AQ284="NO CUMPLE",0,IF(AQ284="CUMPLE",('PRECIOS UNITARIOS'!$BB284*500)/AP284))))</f>
        <v>0</v>
      </c>
      <c r="AS284" s="5" t="str">
        <f>+'PRECIOS UNITARIOS'!AJ284</f>
        <v/>
      </c>
      <c r="AT284" s="5" t="str">
        <f>+'EV PRECIO REFERENCIA'!AX284</f>
        <v>NO CUMPLE</v>
      </c>
      <c r="AU284" s="6">
        <f>+IF(AT284="NO OFERTADO",0,IF(AT284="NO CUMPLE EV TECNICA",0,IF(AT284="NO CUMPLE",0,IF(AT284="CUMPLE",('PRECIOS UNITARIOS'!$BB284*500)/AS284))))</f>
        <v>0</v>
      </c>
      <c r="AV284" s="5" t="str">
        <f>+'EV PRECIO REFERENCIA'!AY284</f>
        <v/>
      </c>
      <c r="AW284" s="5" t="str">
        <f>+'EV PRECIO REFERENCIA'!BA284</f>
        <v>NO CUMPLE</v>
      </c>
      <c r="AX284" s="6">
        <f>+IF(AW284="NO OFERTADO",0,IF(AW284="NO CUMPLE EV TECNICA",0,IF(AW284="NO CUMPLE",0,IF(AW284="CUMPLE",('PRECIOS UNITARIOS'!$BB284*500)/AV284))))</f>
        <v>0</v>
      </c>
      <c r="AY284" s="5" t="str">
        <f>+'EV PRECIO REFERENCIA'!BB284</f>
        <v/>
      </c>
      <c r="AZ284" s="5" t="str">
        <f>+'EV PRECIO REFERENCIA'!BD284</f>
        <v>NO CUMPLE</v>
      </c>
      <c r="BA284" s="6">
        <f>+IF(AZ284="NO OFERTADO",0,IF(AZ284="NO CUMPLE EV TECNICA",0,IF(AZ284="NO CUMPLE",0,IF(AZ284="CUMPLE",('PRECIOS UNITARIOS'!$BB284*500)/AY284))))</f>
        <v>0</v>
      </c>
      <c r="BB284" s="5" t="str">
        <f>+'PRECIOS UNITARIOS'!AP284</f>
        <v/>
      </c>
      <c r="BC284" s="5" t="str">
        <f>+'EV PRECIO REFERENCIA'!BG284</f>
        <v>NO CUMPLE</v>
      </c>
      <c r="BD284" s="6">
        <f>+IF(BC284="NO OFERTADO",0,IF(BC284="NO CUMPLE EV TECNICA",0,IF(BC284="NO CUMPLE",0,IF(BC284="CUMPLE",('PRECIOS UNITARIOS'!$BB284*500)/BB284))))</f>
        <v>0</v>
      </c>
      <c r="BE284" s="5" t="str">
        <f>+'PRECIOS UNITARIOS'!AR284</f>
        <v/>
      </c>
      <c r="BF284" s="5" t="str">
        <f>+'EV PRECIO REFERENCIA'!BJ284</f>
        <v>NO CUMPLE</v>
      </c>
      <c r="BG284" s="6">
        <f>+IF(BF284="NO OFERTADO",0,IF(BF284="NO CUMPLE EV TECNICA",0,IF(BF284="NO CUMPLE",0,IF(BF284="CUMPLE",('PRECIOS UNITARIOS'!$BB284*500)/BE284))))</f>
        <v>0</v>
      </c>
      <c r="BH284" s="5" t="str">
        <f>+'EV PRECIO REFERENCIA'!BK284</f>
        <v/>
      </c>
      <c r="BI284" s="5" t="str">
        <f>+'EV PRECIO REFERENCIA'!BM284</f>
        <v>NO CUMPLE</v>
      </c>
      <c r="BJ284" s="6">
        <f>+IF(BI284="NO OFERTADO",0,IF(BI284="NO CUMPLE EV TECNICA",0,IF(BI284="NO CUMPLE",0,IF(BI284="CUMPLE",('PRECIOS UNITARIOS'!$BB284*500)/BH284))))</f>
        <v>0</v>
      </c>
      <c r="BK284" s="5" t="str">
        <f>+'EV PRECIO REFERENCIA'!BQ284</f>
        <v/>
      </c>
      <c r="BL284" s="5" t="str">
        <f>+'EV PRECIO REFERENCIA'!BS284</f>
        <v>NO CUMPLE</v>
      </c>
      <c r="BM284" s="6">
        <f>+IF(BL284="NO OFERTADO",0,IF(BL284="NO CUMPLE EV TECNICA",0,IF(BL284="NO CUMPLE",0,IF(BL284="CUMPLE",('PRECIOS UNITARIOS'!$BB284*500)/BK284))))</f>
        <v>0</v>
      </c>
      <c r="BN284" s="5">
        <f>+'PRECIOS UNITARIOS'!AX284</f>
        <v>2234</v>
      </c>
      <c r="BO284" s="5" t="str">
        <f>+'EV PRECIO REFERENCIA'!BV284</f>
        <v>CUMPLE</v>
      </c>
      <c r="BP284" s="6">
        <f>+IF(BO284="NO OFERTADO",0,IF(BO284="NO CUMPLE EV TECNICA",0,IF(BO284="NO CUMPLE",0,IF(BO284="CUMPLE",('PRECIOS UNITARIOS'!$BB284*500)/BN284))))</f>
        <v>500</v>
      </c>
      <c r="BQ284" s="6">
        <f t="shared" si="30"/>
        <v>500</v>
      </c>
      <c r="BR284" s="6" t="s">
        <v>729</v>
      </c>
      <c r="BS284" s="6">
        <f>MAX($K284,$N284,$Q284,$T284,$AF284,$AI284,$AL284,$AO284,$AU284,$BD284,$BG284,$AC284,$Z284,$W284,$BA284,$BM284,)</f>
        <v>0</v>
      </c>
      <c r="BT284" s="6" t="s">
        <v>1025</v>
      </c>
      <c r="BU284" s="6">
        <v>0</v>
      </c>
      <c r="BV284" s="6" t="s">
        <v>1023</v>
      </c>
      <c r="BW284" s="154" t="s">
        <v>729</v>
      </c>
      <c r="BX284" s="3" t="e">
        <v>#N/A</v>
      </c>
    </row>
    <row r="285" spans="1:77" ht="25.5" x14ac:dyDescent="0.2">
      <c r="A285" s="18">
        <f t="shared" si="29"/>
        <v>276</v>
      </c>
      <c r="B285" s="22" t="str">
        <f>VLOOKUP(A285,'PRECIOS UNITARIOS'!A285:B616,2,0)</f>
        <v>DM195</v>
      </c>
      <c r="C285" s="135" t="str">
        <f>VLOOKUP(A285,'PRECIOS UNITARIOS'!A285:C616,3,0)</f>
        <v>BRAZALETE IDENTIFICACION ADULTOS</v>
      </c>
      <c r="D285" s="18">
        <f>VLOOKUP(A285,'PRECIOS UNITARIOS'!A285:D616,4,0)</f>
        <v>1</v>
      </c>
      <c r="E285" s="23" t="str">
        <f>VLOOKUP(A285,'PRECIOS UNITARIOS'!A285:E616,5,0)</f>
        <v>UN</v>
      </c>
      <c r="F285" s="23">
        <f>VLOOKUP(A285,'PRECIOS UNITARIOS'!A285:F616,6,0)</f>
        <v>279.64999999999998</v>
      </c>
      <c r="G285" s="23">
        <f>VLOOKUP(A285,'PRECIOS UNITARIOS'!A285:G616,7,0)</f>
        <v>2833</v>
      </c>
      <c r="H285" s="23">
        <f t="shared" si="31"/>
        <v>792248.45</v>
      </c>
      <c r="I285" s="5" t="str">
        <f>+'EV PRECIO REFERENCIA'!I285</f>
        <v/>
      </c>
      <c r="J285" s="5" t="str">
        <f>+'EV PRECIO REFERENCIA'!K285</f>
        <v>NO CUMPLE</v>
      </c>
      <c r="K285" s="6">
        <f>+IF(J285="NO OFERTADO",0,IF(J285="NO CUMPLE EV TECNICA",0,IF(J285="NO CUMPLE",0,IF(J285="CUMPLE",('PRECIOS UNITARIOS'!$BB285*500)/I285))))</f>
        <v>0</v>
      </c>
      <c r="L285" s="5" t="str">
        <f>+'EV PRECIO REFERENCIA'!L285</f>
        <v/>
      </c>
      <c r="M285" s="5" t="str">
        <f>+'EV PRECIO REFERENCIA'!N285</f>
        <v>NO CUMPLE</v>
      </c>
      <c r="N285" s="6">
        <f>+IF(M285="NO OFERTADO",0,IF(M285="NO CUMPLE EV TECNICA",0,IF(M285="NO CUMPLE",0,IF(M285="CUMPLE",('PRECIOS UNITARIOS'!$BB285*500)/L285))))</f>
        <v>0</v>
      </c>
      <c r="O285" s="5">
        <f>+'PRECIOS UNITARIOS'!N285</f>
        <v>280</v>
      </c>
      <c r="P285" s="5" t="str">
        <f>+'EV PRECIO REFERENCIA'!Q285</f>
        <v>CUMPLE</v>
      </c>
      <c r="Q285" s="6">
        <f>+IF(P285="NO OFERTADO",0,IF(P285="NO CUMPLE EV TECNICA",0,IF(P285="NO CUMPLE",0,IF(P285="CUMPLE",('PRECIOS UNITARIOS'!$BB285*500)/O285))))</f>
        <v>476</v>
      </c>
      <c r="R285" s="5" t="str">
        <f>+'PRECIOS UNITARIOS'!P285</f>
        <v/>
      </c>
      <c r="S285" s="5" t="str">
        <f>+'EV PRECIO REFERENCIA'!T285</f>
        <v>NO CUMPLE</v>
      </c>
      <c r="T285" s="6">
        <f>+IF(S285="NO OFERTADO",0,IF(S285="NO CUMPLE EV TECNICA",0,IF(S285="NO CUMPLE",0,IF(S285="CUMPLE",('PRECIOS UNITARIOS'!$BB285*500)/R285))))</f>
        <v>0</v>
      </c>
      <c r="U285" s="6" t="str">
        <f>+'EV PRECIO REFERENCIA'!U285</f>
        <v/>
      </c>
      <c r="V285" s="5" t="str">
        <f>+'EV PRECIO REFERENCIA'!W285</f>
        <v>NO CUMPLE</v>
      </c>
      <c r="W285" s="6">
        <f>+IF(V285="NO OFERTADO",0,IF(V285="NO CUMPLE EV TECNICA",0,IF(V285="NO CUMPLE",0,IF(V285="CUMPLE",('PRECIOS UNITARIOS'!$BB285*500)/U285))))</f>
        <v>0</v>
      </c>
      <c r="X285" s="6" t="str">
        <f>+'EV PRECIO REFERENCIA'!X285</f>
        <v/>
      </c>
      <c r="Y285" s="5" t="str">
        <f>+'EV PRECIO REFERENCIA'!Z285</f>
        <v>NO CUMPLE</v>
      </c>
      <c r="Z285" s="6">
        <f>+IF(Y285="NO OFERTADO",0,IF(Y285="NO CUMPLE EV TECNICA",0,IF(Y285="NO CUMPLE",0,IF(Y285="CUMPLE",('PRECIOS UNITARIOS'!$BB285*500)/X285))))</f>
        <v>0</v>
      </c>
      <c r="AA285" s="260" t="str">
        <f>+'PRECIOS UNITARIOS'!X285</f>
        <v/>
      </c>
      <c r="AB285" s="5" t="str">
        <f>+'EV PRECIO REFERENCIA'!AF285</f>
        <v>NO CUMPLE</v>
      </c>
      <c r="AC285" s="6">
        <f>+IF(AB285="NO OFERTADO",0,IF(AB285="NO CUMPLE EV TECNICA",0,IF(AB285="NO CUMPLE",0,IF(AB285="CUMPLE",('PRECIOS UNITARIOS'!$BB285*500)/AA285))))</f>
        <v>0</v>
      </c>
      <c r="AD285" s="5" t="str">
        <f>+'PRECIOS UNITARIOS'!Z285</f>
        <v/>
      </c>
      <c r="AE285" s="5" t="str">
        <f>+'EV PRECIO REFERENCIA'!AI285</f>
        <v>NO CUMPLE</v>
      </c>
      <c r="AF285" s="6">
        <f>+IF(AE285="NO OFERTADO",0,IF(AE285="NO CUMPLE EV TECNICA",0,IF(AE285="NO CUMPLE",0,IF(AE285="CUMPLE",('PRECIOS UNITARIOS'!$BB285*500)/AD285))))</f>
        <v>0</v>
      </c>
      <c r="AG285" s="5" t="str">
        <f>+'PRECIOS UNITARIOS'!AB285</f>
        <v/>
      </c>
      <c r="AH285" s="5" t="str">
        <f>+'EV PRECIO REFERENCIA'!AL285</f>
        <v>NO CUMPLE</v>
      </c>
      <c r="AI285" s="6">
        <f>+IF(AH285="NO OFERTADO",0,IF(AH285="NO CUMPLE EV TECNICA",0,IF(AH285="NO CUMPLE",0,IF(AH285="CUMPLE",('PRECIOS UNITARIOS'!$BB285*500)/AG285))))</f>
        <v>0</v>
      </c>
      <c r="AJ285" s="5" t="str">
        <f>+'PRECIOS UNITARIOS'!AD285</f>
        <v/>
      </c>
      <c r="AK285" s="5" t="str">
        <f>+'EV PRECIO REFERENCIA'!AO285</f>
        <v>NO CUMPLE</v>
      </c>
      <c r="AL285" s="6">
        <f>+IF(AK285="NO OFERTADO",0,IF(AK285="NO CUMPLE EV TECNICA",0,IF(AK285="NO CUMPLE",0,IF(AK285="CUMPLE",('PRECIOS UNITARIOS'!$BB285*500)/AJ285))))</f>
        <v>0</v>
      </c>
      <c r="AM285" s="5">
        <f>+'PRECIOS UNITARIOS'!AF285</f>
        <v>266.56</v>
      </c>
      <c r="AN285" s="5" t="str">
        <f>+'EV PRECIO REFERENCIA'!AR285</f>
        <v>CUMPLE</v>
      </c>
      <c r="AO285" s="6">
        <f>+IF(AN285="NO OFERTADO",0,IF(AN285="NO CUMPLE EV TECNICA",0,IF(AN285="NO CUMPLE",0,IF(AN285="CUMPLE",('PRECIOS UNITARIOS'!$BB285*500)/AM285))))</f>
        <v>500</v>
      </c>
      <c r="AP285" s="5" t="str">
        <f>+'PRECIOS UNITARIOS'!AH285</f>
        <v/>
      </c>
      <c r="AQ285" s="5" t="str">
        <f>+'EV PRECIO REFERENCIA'!AU285</f>
        <v>NO CUMPLE</v>
      </c>
      <c r="AR285" s="6">
        <f>+IF(AQ285="NO OFERTADO",0,IF(AQ285="NO CUMPLE EV TECNICA",0,IF(AQ285="NO CUMPLE",0,IF(AQ285="CUMPLE",('PRECIOS UNITARIOS'!$BB285*500)/AP285))))</f>
        <v>0</v>
      </c>
      <c r="AS285" s="5" t="str">
        <f>+'PRECIOS UNITARIOS'!AJ285</f>
        <v/>
      </c>
      <c r="AT285" s="5" t="str">
        <f>+'EV PRECIO REFERENCIA'!AX285</f>
        <v>NO CUMPLE</v>
      </c>
      <c r="AU285" s="6">
        <f>+IF(AT285="NO OFERTADO",0,IF(AT285="NO CUMPLE EV TECNICA",0,IF(AT285="NO CUMPLE",0,IF(AT285="CUMPLE",('PRECIOS UNITARIOS'!$BB285*500)/AS285))))</f>
        <v>0</v>
      </c>
      <c r="AV285" s="5" t="str">
        <f>+'EV PRECIO REFERENCIA'!AY285</f>
        <v/>
      </c>
      <c r="AW285" s="5" t="str">
        <f>+'EV PRECIO REFERENCIA'!BA285</f>
        <v>NO CUMPLE</v>
      </c>
      <c r="AX285" s="6">
        <f>+IF(AW285="NO OFERTADO",0,IF(AW285="NO CUMPLE EV TECNICA",0,IF(AW285="NO CUMPLE",0,IF(AW285="CUMPLE",('PRECIOS UNITARIOS'!$BB285*500)/AV285))))</f>
        <v>0</v>
      </c>
      <c r="AY285" s="5" t="str">
        <f>+'EV PRECIO REFERENCIA'!BB285</f>
        <v/>
      </c>
      <c r="AZ285" s="5" t="str">
        <f>+'EV PRECIO REFERENCIA'!BD285</f>
        <v>NO CUMPLE</v>
      </c>
      <c r="BA285" s="6">
        <f>+IF(AZ285="NO OFERTADO",0,IF(AZ285="NO CUMPLE EV TECNICA",0,IF(AZ285="NO CUMPLE",0,IF(AZ285="CUMPLE",('PRECIOS UNITARIOS'!$BB285*500)/AY285))))</f>
        <v>0</v>
      </c>
      <c r="BB285" s="5" t="str">
        <f>+'PRECIOS UNITARIOS'!AP285</f>
        <v/>
      </c>
      <c r="BC285" s="5" t="str">
        <f>+'EV PRECIO REFERENCIA'!BG285</f>
        <v>NO CUMPLE</v>
      </c>
      <c r="BD285" s="6">
        <f>+IF(BC285="NO OFERTADO",0,IF(BC285="NO CUMPLE EV TECNICA",0,IF(BC285="NO CUMPLE",0,IF(BC285="CUMPLE",('PRECIOS UNITARIOS'!$BB285*500)/BB285))))</f>
        <v>0</v>
      </c>
      <c r="BE285" s="5" t="str">
        <f>+'PRECIOS UNITARIOS'!AR285</f>
        <v/>
      </c>
      <c r="BF285" s="5" t="str">
        <f>+'EV PRECIO REFERENCIA'!BJ285</f>
        <v>NO CUMPLE</v>
      </c>
      <c r="BG285" s="6">
        <f>+IF(BF285="NO OFERTADO",0,IF(BF285="NO CUMPLE EV TECNICA",0,IF(BF285="NO CUMPLE",0,IF(BF285="CUMPLE",('PRECIOS UNITARIOS'!$BB285*500)/BE285))))</f>
        <v>0</v>
      </c>
      <c r="BH285" s="5" t="str">
        <f>+'EV PRECIO REFERENCIA'!BK285</f>
        <v/>
      </c>
      <c r="BI285" s="5" t="str">
        <f>+'EV PRECIO REFERENCIA'!BM285</f>
        <v>NO CUMPLE</v>
      </c>
      <c r="BJ285" s="6">
        <f>+IF(BI285="NO OFERTADO",0,IF(BI285="NO CUMPLE EV TECNICA",0,IF(BI285="NO CUMPLE",0,IF(BI285="CUMPLE",('PRECIOS UNITARIOS'!$BB285*500)/BH285))))</f>
        <v>0</v>
      </c>
      <c r="BK285" s="5" t="str">
        <f>+'EV PRECIO REFERENCIA'!BQ285</f>
        <v/>
      </c>
      <c r="BL285" s="5" t="str">
        <f>+'EV PRECIO REFERENCIA'!BS285</f>
        <v>NO CUMPLE</v>
      </c>
      <c r="BM285" s="6">
        <f>+IF(BL285="NO OFERTADO",0,IF(BL285="NO CUMPLE EV TECNICA",0,IF(BL285="NO CUMPLE",0,IF(BL285="CUMPLE",('PRECIOS UNITARIOS'!$BB285*500)/BK285))))</f>
        <v>0</v>
      </c>
      <c r="BN285" s="5" t="str">
        <f>+'PRECIOS UNITARIOS'!AX285</f>
        <v/>
      </c>
      <c r="BO285" s="5" t="str">
        <f>+'EV PRECIO REFERENCIA'!BV285</f>
        <v>NO CUMPLE</v>
      </c>
      <c r="BP285" s="6">
        <f>+IF(BO285="NO OFERTADO",0,IF(BO285="NO CUMPLE EV TECNICA",0,IF(BO285="NO CUMPLE",0,IF(BO285="CUMPLE",('PRECIOS UNITARIOS'!$BB285*500)/BN285))))</f>
        <v>0</v>
      </c>
      <c r="BQ285" s="6">
        <f t="shared" si="30"/>
        <v>500</v>
      </c>
      <c r="BR285" s="6" t="s">
        <v>724</v>
      </c>
      <c r="BS285" s="6">
        <f>MAX($K285,$N285,$Q285,$T285,$AF285,$AI285,$AL285,$AU285,$BD285,$BG285,$BP285,$AC285,$Z285,$W285,$BA285,$BM285,)</f>
        <v>476</v>
      </c>
      <c r="BT285" s="6" t="s">
        <v>734</v>
      </c>
      <c r="BU285" s="6">
        <f>MAX($K285,$N285,$T285,$AF285,$AI285,$AL285,$AU285,$BD285,$BG285,$BP285,$AC285,$Z285,$W285,$BA285,$BM285,)</f>
        <v>0</v>
      </c>
      <c r="BV285" s="6" t="s">
        <v>1011</v>
      </c>
      <c r="BW285" s="154" t="str">
        <f>+BR285</f>
        <v>BIOPLAST S.A.S</v>
      </c>
      <c r="BX285" s="3" t="e">
        <v>#N/A</v>
      </c>
    </row>
    <row r="286" spans="1:77" ht="25.5" x14ac:dyDescent="0.2">
      <c r="A286" s="18">
        <f t="shared" si="29"/>
        <v>277</v>
      </c>
      <c r="B286" s="22" t="str">
        <f>VLOOKUP(A286,'PRECIOS UNITARIOS'!A286:B617,2,0)</f>
        <v>DM1722</v>
      </c>
      <c r="C286" s="135" t="str">
        <f>VLOOKUP(A286,'PRECIOS UNITARIOS'!A286:C617,3,0)</f>
        <v>LIMPIADOR Y DESINFECTANTE RAPIDO DE DEPOSITOS MEDICOS Y SUPERFICIES LITRO</v>
      </c>
      <c r="D286" s="18">
        <f>VLOOKUP(A286,'PRECIOS UNITARIOS'!A286:D617,4,0)</f>
        <v>1</v>
      </c>
      <c r="E286" s="23" t="str">
        <f>VLOOKUP(A286,'PRECIOS UNITARIOS'!A286:E617,5,0)</f>
        <v>UN</v>
      </c>
      <c r="F286" s="23">
        <f>VLOOKUP(A286,'PRECIOS UNITARIOS'!A286:F617,6,0)</f>
        <v>16632</v>
      </c>
      <c r="G286" s="23">
        <f>VLOOKUP(A286,'PRECIOS UNITARIOS'!A286:G617,7,0)</f>
        <v>5</v>
      </c>
      <c r="H286" s="23">
        <f t="shared" si="31"/>
        <v>83160</v>
      </c>
      <c r="I286" s="5" t="str">
        <f>+'EV PRECIO REFERENCIA'!I286</f>
        <v/>
      </c>
      <c r="J286" s="5" t="str">
        <f>+'EV PRECIO REFERENCIA'!K286</f>
        <v>NO CUMPLE</v>
      </c>
      <c r="K286" s="6">
        <f>+IF(J286="NO OFERTADO",0,IF(J286="NO CUMPLE EV TECNICA",0,IF(J286="NO CUMPLE",0,IF(J286="CUMPLE",('PRECIOS UNITARIOS'!$BB286*500)/I286))))</f>
        <v>0</v>
      </c>
      <c r="L286" s="5" t="str">
        <f>+'EV PRECIO REFERENCIA'!L286</f>
        <v/>
      </c>
      <c r="M286" s="5" t="str">
        <f>+'EV PRECIO REFERENCIA'!N286</f>
        <v>NO CUMPLE</v>
      </c>
      <c r="N286" s="6">
        <f>+IF(M286="NO OFERTADO",0,IF(M286="NO CUMPLE EV TECNICA",0,IF(M286="NO CUMPLE",0,IF(M286="CUMPLE",('PRECIOS UNITARIOS'!$BB286*500)/L286))))</f>
        <v>0</v>
      </c>
      <c r="O286" s="5" t="str">
        <f>+'PRECIOS UNITARIOS'!N286</f>
        <v/>
      </c>
      <c r="P286" s="5" t="str">
        <f>+'EV PRECIO REFERENCIA'!Q286</f>
        <v>NO CUMPLE</v>
      </c>
      <c r="Q286" s="6">
        <f>+IF(P286="NO OFERTADO",0,IF(P286="NO CUMPLE EV TECNICA",0,IF(P286="NO CUMPLE",0,IF(P286="CUMPLE",('PRECIOS UNITARIOS'!$BB286*500)/O286))))</f>
        <v>0</v>
      </c>
      <c r="R286" s="5" t="str">
        <f>+'PRECIOS UNITARIOS'!P286</f>
        <v/>
      </c>
      <c r="S286" s="5" t="str">
        <f>+'EV PRECIO REFERENCIA'!T286</f>
        <v>NO CUMPLE</v>
      </c>
      <c r="T286" s="6">
        <f>+IF(S286="NO OFERTADO",0,IF(S286="NO CUMPLE EV TECNICA",0,IF(S286="NO CUMPLE",0,IF(S286="CUMPLE",('PRECIOS UNITARIOS'!$BB286*500)/R286))))</f>
        <v>0</v>
      </c>
      <c r="U286" s="6" t="str">
        <f>+'EV PRECIO REFERENCIA'!U286</f>
        <v/>
      </c>
      <c r="V286" s="5" t="str">
        <f>+'EV PRECIO REFERENCIA'!W286</f>
        <v>NO CUMPLE</v>
      </c>
      <c r="W286" s="6">
        <f>+IF(V286="NO OFERTADO",0,IF(V286="NO CUMPLE EV TECNICA",0,IF(V286="NO CUMPLE",0,IF(V286="CUMPLE",('PRECIOS UNITARIOS'!$BB286*500)/U286))))</f>
        <v>0</v>
      </c>
      <c r="X286" s="347">
        <f>+'EV PRECIO REFERENCIA'!X286</f>
        <v>15900</v>
      </c>
      <c r="Y286" s="5" t="str">
        <f>+'EV PRECIO REFERENCIA'!Z286</f>
        <v>CUMPLE</v>
      </c>
      <c r="Z286" s="6">
        <f>+IF(Y286="NO OFERTADO",0,IF(Y286="NO CUMPLE EV TECNICA",0,IF(Y286="NO CUMPLE",0,IF(Y286="CUMPLE",('PRECIOS UNITARIOS'!$BB286*500)/X286))))</f>
        <v>500</v>
      </c>
      <c r="AA286" s="260" t="str">
        <f>+'PRECIOS UNITARIOS'!X286</f>
        <v/>
      </c>
      <c r="AB286" s="5" t="str">
        <f>+'EV PRECIO REFERENCIA'!AF286</f>
        <v>NO CUMPLE</v>
      </c>
      <c r="AC286" s="6">
        <f>+IF(AB286="NO OFERTADO",0,IF(AB286="NO CUMPLE EV TECNICA",0,IF(AB286="NO CUMPLE",0,IF(AB286="CUMPLE",('PRECIOS UNITARIOS'!$BB286*500)/AA286))))</f>
        <v>0</v>
      </c>
      <c r="AD286" s="5" t="str">
        <f>+'PRECIOS UNITARIOS'!Z286</f>
        <v/>
      </c>
      <c r="AE286" s="5" t="str">
        <f>+'EV PRECIO REFERENCIA'!AI286</f>
        <v>NO CUMPLE</v>
      </c>
      <c r="AF286" s="6">
        <f>+IF(AE286="NO OFERTADO",0,IF(AE286="NO CUMPLE EV TECNICA",0,IF(AE286="NO CUMPLE",0,IF(AE286="CUMPLE",('PRECIOS UNITARIOS'!$BB286*500)/AD286))))</f>
        <v>0</v>
      </c>
      <c r="AG286" s="5" t="str">
        <f>+'PRECIOS UNITARIOS'!AB286</f>
        <v/>
      </c>
      <c r="AH286" s="5" t="str">
        <f>+'EV PRECIO REFERENCIA'!AL286</f>
        <v>NO CUMPLE</v>
      </c>
      <c r="AI286" s="6">
        <f>+IF(AH286="NO OFERTADO",0,IF(AH286="NO CUMPLE EV TECNICA",0,IF(AH286="NO CUMPLE",0,IF(AH286="CUMPLE",('PRECIOS UNITARIOS'!$BB286*500)/AG286))))</f>
        <v>0</v>
      </c>
      <c r="AJ286" s="5" t="str">
        <f>+'PRECIOS UNITARIOS'!AD286</f>
        <v/>
      </c>
      <c r="AK286" s="5" t="str">
        <f>+'EV PRECIO REFERENCIA'!AO286</f>
        <v>NO CUMPLE</v>
      </c>
      <c r="AL286" s="6">
        <f>+IF(AK286="NO OFERTADO",0,IF(AK286="NO CUMPLE EV TECNICA",0,IF(AK286="NO CUMPLE",0,IF(AK286="CUMPLE",('PRECIOS UNITARIOS'!$BB286*500)/AJ286))))</f>
        <v>0</v>
      </c>
      <c r="AM286" s="5" t="str">
        <f>+'PRECIOS UNITARIOS'!AF286</f>
        <v/>
      </c>
      <c r="AN286" s="5" t="str">
        <f>+'EV PRECIO REFERENCIA'!AR286</f>
        <v>NO CUMPLE</v>
      </c>
      <c r="AO286" s="6">
        <f>+IF(AN286="NO OFERTADO",0,IF(AN286="NO CUMPLE EV TECNICA",0,IF(AN286="NO CUMPLE",0,IF(AN286="CUMPLE",('PRECIOS UNITARIOS'!$BB286*500)/AM286))))</f>
        <v>0</v>
      </c>
      <c r="AP286" s="5" t="str">
        <f>+'PRECIOS UNITARIOS'!AH286</f>
        <v/>
      </c>
      <c r="AQ286" s="5" t="str">
        <f>+'EV PRECIO REFERENCIA'!AU286</f>
        <v>NO CUMPLE</v>
      </c>
      <c r="AR286" s="6">
        <f>+IF(AQ286="NO OFERTADO",0,IF(AQ286="NO CUMPLE EV TECNICA",0,IF(AQ286="NO CUMPLE",0,IF(AQ286="CUMPLE",('PRECIOS UNITARIOS'!$BB286*500)/AP286))))</f>
        <v>0</v>
      </c>
      <c r="AS286" s="5" t="str">
        <f>+'PRECIOS UNITARIOS'!AJ286</f>
        <v/>
      </c>
      <c r="AT286" s="5" t="str">
        <f>+'EV PRECIO REFERENCIA'!AX286</f>
        <v>NO CUMPLE</v>
      </c>
      <c r="AU286" s="6">
        <f>+IF(AT286="NO OFERTADO",0,IF(AT286="NO CUMPLE EV TECNICA",0,IF(AT286="NO CUMPLE",0,IF(AT286="CUMPLE",('PRECIOS UNITARIOS'!$BB286*500)/AS286))))</f>
        <v>0</v>
      </c>
      <c r="AV286" s="5" t="str">
        <f>+'EV PRECIO REFERENCIA'!AY286</f>
        <v/>
      </c>
      <c r="AW286" s="5" t="str">
        <f>+'EV PRECIO REFERENCIA'!BA286</f>
        <v>NO CUMPLE</v>
      </c>
      <c r="AX286" s="6">
        <f>+IF(AW286="NO OFERTADO",0,IF(AW286="NO CUMPLE EV TECNICA",0,IF(AW286="NO CUMPLE",0,IF(AW286="CUMPLE",('PRECIOS UNITARIOS'!$BB286*500)/AV286))))</f>
        <v>0</v>
      </c>
      <c r="AY286" s="5" t="str">
        <f>+'EV PRECIO REFERENCIA'!BB286</f>
        <v/>
      </c>
      <c r="AZ286" s="5" t="str">
        <f>+'EV PRECIO REFERENCIA'!BD286</f>
        <v>NO CUMPLE</v>
      </c>
      <c r="BA286" s="6">
        <f>+IF(AZ286="NO OFERTADO",0,IF(AZ286="NO CUMPLE EV TECNICA",0,IF(AZ286="NO CUMPLE",0,IF(AZ286="CUMPLE",('PRECIOS UNITARIOS'!$BB286*500)/AY286))))</f>
        <v>0</v>
      </c>
      <c r="BB286" s="5" t="str">
        <f>+'PRECIOS UNITARIOS'!AP286</f>
        <v/>
      </c>
      <c r="BC286" s="5" t="str">
        <f>+'EV PRECIO REFERENCIA'!BG286</f>
        <v>NO CUMPLE</v>
      </c>
      <c r="BD286" s="6">
        <f>+IF(BC286="NO OFERTADO",0,IF(BC286="NO CUMPLE EV TECNICA",0,IF(BC286="NO CUMPLE",0,IF(BC286="CUMPLE",('PRECIOS UNITARIOS'!$BB286*500)/BB286))))</f>
        <v>0</v>
      </c>
      <c r="BE286" s="5" t="str">
        <f>+'PRECIOS UNITARIOS'!AR286</f>
        <v/>
      </c>
      <c r="BF286" s="5" t="str">
        <f>+'EV PRECIO REFERENCIA'!BJ286</f>
        <v>NO CUMPLE</v>
      </c>
      <c r="BG286" s="6">
        <f>+IF(BF286="NO OFERTADO",0,IF(BF286="NO CUMPLE EV TECNICA",0,IF(BF286="NO CUMPLE",0,IF(BF286="CUMPLE",('PRECIOS UNITARIOS'!$BB286*500)/BE286))))</f>
        <v>0</v>
      </c>
      <c r="BH286" s="5" t="str">
        <f>+'EV PRECIO REFERENCIA'!BK286</f>
        <v/>
      </c>
      <c r="BI286" s="5" t="str">
        <f>+'EV PRECIO REFERENCIA'!BM286</f>
        <v>NO CUMPLE</v>
      </c>
      <c r="BJ286" s="6">
        <f>+IF(BI286="NO OFERTADO",0,IF(BI286="NO CUMPLE EV TECNICA",0,IF(BI286="NO CUMPLE",0,IF(BI286="CUMPLE",('PRECIOS UNITARIOS'!$BB286*500)/BH286))))</f>
        <v>0</v>
      </c>
      <c r="BK286" s="5" t="str">
        <f>+'EV PRECIO REFERENCIA'!BQ286</f>
        <v/>
      </c>
      <c r="BL286" s="5" t="str">
        <f>+'EV PRECIO REFERENCIA'!BS286</f>
        <v>NO CUMPLE</v>
      </c>
      <c r="BM286" s="6">
        <f>+IF(BL286="NO OFERTADO",0,IF(BL286="NO CUMPLE EV TECNICA",0,IF(BL286="NO CUMPLE",0,IF(BL286="CUMPLE",('PRECIOS UNITARIOS'!$BB286*500)/BK286))))</f>
        <v>0</v>
      </c>
      <c r="BN286" s="5" t="str">
        <f>+'PRECIOS UNITARIOS'!AX286</f>
        <v/>
      </c>
      <c r="BO286" s="5" t="str">
        <f>+'EV PRECIO REFERENCIA'!BV286</f>
        <v>NO CUMPLE</v>
      </c>
      <c r="BP286" s="6">
        <f>+IF(BO286="NO OFERTADO",0,IF(BO286="NO CUMPLE EV TECNICA",0,IF(BO286="NO CUMPLE",0,IF(BO286="CUMPLE",('PRECIOS UNITARIOS'!$BB286*500)/BN286))))</f>
        <v>0</v>
      </c>
      <c r="BQ286" s="6">
        <f t="shared" si="30"/>
        <v>500</v>
      </c>
      <c r="BR286" s="6" t="s">
        <v>722</v>
      </c>
      <c r="BS286" s="6">
        <f>MAX($K286,$N286,$Q286,$T286,$AF286,$AI286,$AL286,$AO286,$AU286,$BD286,$BG286,$BP286,$AC286,$W286,$BA286,$BM286,)</f>
        <v>0</v>
      </c>
      <c r="BT286" s="6" t="s">
        <v>1025</v>
      </c>
      <c r="BU286" s="6">
        <f>MAX($K286,$N286,$Q286,$T286,$AF286,$AI286,$AL286,$AO286,$AU286,$BD286,$BG286,$BP286,$AC286,$W286,$BA286,$BM286,)</f>
        <v>0</v>
      </c>
      <c r="BV286" s="6" t="s">
        <v>1023</v>
      </c>
      <c r="BW286" s="154" t="s">
        <v>722</v>
      </c>
      <c r="BX286" s="3" t="e">
        <v>#N/A</v>
      </c>
      <c r="BY286" s="3"/>
    </row>
    <row r="287" spans="1:77" ht="25.5" x14ac:dyDescent="0.2">
      <c r="A287" s="18">
        <f t="shared" si="29"/>
        <v>278</v>
      </c>
      <c r="B287" s="22" t="str">
        <f>VLOOKUP(A287,'PRECIOS UNITARIOS'!A287:B618,2,0)</f>
        <v>DM1213</v>
      </c>
      <c r="C287" s="135" t="str">
        <f>VLOOKUP(A287,'PRECIOS UNITARIOS'!A287:C618,3,0)</f>
        <v>VENDA YESO 3 X 5 YARDAS</v>
      </c>
      <c r="D287" s="18">
        <f>VLOOKUP(A287,'PRECIOS UNITARIOS'!A287:D618,4,0)</f>
        <v>1</v>
      </c>
      <c r="E287" s="23" t="str">
        <f>VLOOKUP(A287,'PRECIOS UNITARIOS'!A287:E618,5,0)</f>
        <v>UN</v>
      </c>
      <c r="F287" s="23">
        <f>VLOOKUP(A287,'PRECIOS UNITARIOS'!A287:F618,6,0)</f>
        <v>3802</v>
      </c>
      <c r="G287" s="23">
        <f>VLOOKUP(A287,'PRECIOS UNITARIOS'!A287:G618,7,0)</f>
        <v>10</v>
      </c>
      <c r="H287" s="23">
        <f t="shared" si="31"/>
        <v>38020</v>
      </c>
      <c r="I287" s="5" t="str">
        <f>+'EV PRECIO REFERENCIA'!I287</f>
        <v/>
      </c>
      <c r="J287" s="5" t="str">
        <f>+'EV PRECIO REFERENCIA'!K287</f>
        <v>NO CUMPLE</v>
      </c>
      <c r="K287" s="6">
        <f>+IF(J287="NO OFERTADO",0,IF(J287="NO CUMPLE EV TECNICA",0,IF(J287="NO CUMPLE",0,IF(J287="CUMPLE",('PRECIOS UNITARIOS'!$BB287*500)/I287))))</f>
        <v>0</v>
      </c>
      <c r="L287" s="5" t="str">
        <f>+'EV PRECIO REFERENCIA'!L287</f>
        <v/>
      </c>
      <c r="M287" s="5" t="str">
        <f>+'EV PRECIO REFERENCIA'!N287</f>
        <v>NO CUMPLE</v>
      </c>
      <c r="N287" s="6">
        <f>+IF(M287="NO OFERTADO",0,IF(M287="NO CUMPLE EV TECNICA",0,IF(M287="NO CUMPLE",0,IF(M287="CUMPLE",('PRECIOS UNITARIOS'!$BB287*500)/L287))))</f>
        <v>0</v>
      </c>
      <c r="O287" s="5">
        <f>+'PRECIOS UNITARIOS'!N287</f>
        <v>4367</v>
      </c>
      <c r="P287" s="5" t="str">
        <f>+'EV PRECIO REFERENCIA'!Q287</f>
        <v>CUMPLE</v>
      </c>
      <c r="Q287" s="6">
        <f>+IF(P287="NO OFERTADO",0,IF(P287="NO CUMPLE EV TECNICA",0,IF(P287="NO CUMPLE",0,IF(P287="CUMPLE",('PRECIOS UNITARIOS'!$BB287*500)/O287))))</f>
        <v>332.03572246393406</v>
      </c>
      <c r="R287" s="5" t="str">
        <f>+'PRECIOS UNITARIOS'!P287</f>
        <v/>
      </c>
      <c r="S287" s="5" t="str">
        <f>+'EV PRECIO REFERENCIA'!T287</f>
        <v>NO CUMPLE</v>
      </c>
      <c r="T287" s="6">
        <f>+IF(S287="NO OFERTADO",0,IF(S287="NO CUMPLE EV TECNICA",0,IF(S287="NO CUMPLE",0,IF(S287="CUMPLE",('PRECIOS UNITARIOS'!$BB287*500)/R287))))</f>
        <v>0</v>
      </c>
      <c r="U287" s="6" t="str">
        <f>+'EV PRECIO REFERENCIA'!U287</f>
        <v/>
      </c>
      <c r="V287" s="5" t="str">
        <f>+'EV PRECIO REFERENCIA'!W287</f>
        <v>NO CUMPLE</v>
      </c>
      <c r="W287" s="6">
        <f>+IF(V287="NO OFERTADO",0,IF(V287="NO CUMPLE EV TECNICA",0,IF(V287="NO CUMPLE",0,IF(V287="CUMPLE",('PRECIOS UNITARIOS'!$BB287*500)/U287))))</f>
        <v>0</v>
      </c>
      <c r="X287" s="6" t="str">
        <f>+'EV PRECIO REFERENCIA'!X287</f>
        <v/>
      </c>
      <c r="Y287" s="5" t="str">
        <f>+'EV PRECIO REFERENCIA'!Z287</f>
        <v>NO CUMPLE</v>
      </c>
      <c r="Z287" s="6">
        <f>+IF(Y287="NO OFERTADO",0,IF(Y287="NO CUMPLE EV TECNICA",0,IF(Y287="NO CUMPLE",0,IF(Y287="CUMPLE",('PRECIOS UNITARIOS'!$BB287*500)/X287))))</f>
        <v>0</v>
      </c>
      <c r="AA287" s="260" t="str">
        <f>+'PRECIOS UNITARIOS'!X287</f>
        <v/>
      </c>
      <c r="AB287" s="5" t="str">
        <f>+'EV PRECIO REFERENCIA'!AF287</f>
        <v>NO CUMPLE</v>
      </c>
      <c r="AC287" s="6">
        <f>+IF(AB287="NO OFERTADO",0,IF(AB287="NO CUMPLE EV TECNICA",0,IF(AB287="NO CUMPLE",0,IF(AB287="CUMPLE",('PRECIOS UNITARIOS'!$BB287*500)/AA287))))</f>
        <v>0</v>
      </c>
      <c r="AD287" s="5">
        <f>+'PRECIOS UNITARIOS'!Z287</f>
        <v>4472.415</v>
      </c>
      <c r="AE287" s="5" t="str">
        <f>+'EV PRECIO REFERENCIA'!AI287</f>
        <v>CUMPLE</v>
      </c>
      <c r="AF287" s="6">
        <f>+IF(AE287="NO OFERTADO",0,IF(AE287="NO CUMPLE EV TECNICA",0,IF(AE287="NO CUMPLE",0,IF(AE287="CUMPLE",('PRECIOS UNITARIOS'!$BB287*500)/AD287))))</f>
        <v>324.20962723718617</v>
      </c>
      <c r="AG287" s="5" t="str">
        <f>+'PRECIOS UNITARIOS'!AB287</f>
        <v/>
      </c>
      <c r="AH287" s="5" t="str">
        <f>+'EV PRECIO REFERENCIA'!AL287</f>
        <v>NO CUMPLE</v>
      </c>
      <c r="AI287" s="6">
        <f>+IF(AH287="NO OFERTADO",0,IF(AH287="NO CUMPLE EV TECNICA",0,IF(AH287="NO CUMPLE",0,IF(AH287="CUMPLE",('PRECIOS UNITARIOS'!$BB287*500)/AG287))))</f>
        <v>0</v>
      </c>
      <c r="AJ287" s="5" t="str">
        <f>+'PRECIOS UNITARIOS'!AD287</f>
        <v/>
      </c>
      <c r="AK287" s="5" t="str">
        <f>+'EV PRECIO REFERENCIA'!AO287</f>
        <v>NO CUMPLE</v>
      </c>
      <c r="AL287" s="6">
        <f>+IF(AK287="NO OFERTADO",0,IF(AK287="NO CUMPLE EV TECNICA",0,IF(AK287="NO CUMPLE",0,IF(AK287="CUMPLE",('PRECIOS UNITARIOS'!$BB287*500)/AJ287))))</f>
        <v>0</v>
      </c>
      <c r="AM287" s="5">
        <f>+'PRECIOS UNITARIOS'!AF287</f>
        <v>3175</v>
      </c>
      <c r="AN287" s="5" t="str">
        <f>+'EV PRECIO REFERENCIA'!AR287</f>
        <v>CUMPLE</v>
      </c>
      <c r="AO287" s="6">
        <f>+IF(AN287="NO OFERTADO",0,IF(AN287="NO CUMPLE EV TECNICA",0,IF(AN287="NO CUMPLE",0,IF(AN287="CUMPLE",('PRECIOS UNITARIOS'!$BB287*500)/AM287))))</f>
        <v>456.69291338582678</v>
      </c>
      <c r="AP287" s="5" t="str">
        <f>+'PRECIOS UNITARIOS'!AH287</f>
        <v/>
      </c>
      <c r="AQ287" s="5" t="str">
        <f>+'EV PRECIO REFERENCIA'!AU287</f>
        <v>NO CUMPLE</v>
      </c>
      <c r="AR287" s="6">
        <f>+IF(AQ287="NO OFERTADO",0,IF(AQ287="NO CUMPLE EV TECNICA",0,IF(AQ287="NO CUMPLE",0,IF(AQ287="CUMPLE",('PRECIOS UNITARIOS'!$BB287*500)/AP287))))</f>
        <v>0</v>
      </c>
      <c r="AS287" s="5" t="str">
        <f>+'PRECIOS UNITARIOS'!AJ287</f>
        <v/>
      </c>
      <c r="AT287" s="5" t="str">
        <f>+'EV PRECIO REFERENCIA'!AX287</f>
        <v>NO CUMPLE</v>
      </c>
      <c r="AU287" s="6">
        <f>+IF(AT287="NO OFERTADO",0,IF(AT287="NO CUMPLE EV TECNICA",0,IF(AT287="NO CUMPLE",0,IF(AT287="CUMPLE",('PRECIOS UNITARIOS'!$BB287*500)/AS287))))</f>
        <v>0</v>
      </c>
      <c r="AV287" s="5" t="str">
        <f>+'EV PRECIO REFERENCIA'!AY287</f>
        <v/>
      </c>
      <c r="AW287" s="5" t="str">
        <f>+'EV PRECIO REFERENCIA'!BA287</f>
        <v>NO CUMPLE</v>
      </c>
      <c r="AX287" s="6">
        <f>+IF(AW287="NO OFERTADO",0,IF(AW287="NO CUMPLE EV TECNICA",0,IF(AW287="NO CUMPLE",0,IF(AW287="CUMPLE",('PRECIOS UNITARIOS'!$BB287*500)/AV287))))</f>
        <v>0</v>
      </c>
      <c r="AY287" s="5" t="str">
        <f>+'EV PRECIO REFERENCIA'!BB287</f>
        <v/>
      </c>
      <c r="AZ287" s="5" t="str">
        <f>+'EV PRECIO REFERENCIA'!BD287</f>
        <v>NO CUMPLE</v>
      </c>
      <c r="BA287" s="6">
        <f>+IF(AZ287="NO OFERTADO",0,IF(AZ287="NO CUMPLE EV TECNICA",0,IF(AZ287="NO CUMPLE",0,IF(AZ287="CUMPLE",('PRECIOS UNITARIOS'!$BB287*500)/AY287))))</f>
        <v>0</v>
      </c>
      <c r="BB287" s="5">
        <f>+'PRECIOS UNITARIOS'!AP287</f>
        <v>2900</v>
      </c>
      <c r="BC287" s="5" t="str">
        <f>+'EV PRECIO REFERENCIA'!BG287</f>
        <v>CUMPLE</v>
      </c>
      <c r="BD287" s="6">
        <f>+IF(BC287="NO OFERTADO",0,IF(BC287="NO CUMPLE EV TECNICA",0,IF(BC287="NO CUMPLE",0,IF(BC287="CUMPLE",('PRECIOS UNITARIOS'!$BB287*500)/BB287))))</f>
        <v>500</v>
      </c>
      <c r="BE287" s="5">
        <f>+'PRECIOS UNITARIOS'!AR287</f>
        <v>3025</v>
      </c>
      <c r="BF287" s="5" t="str">
        <f>+'EV PRECIO REFERENCIA'!BJ287</f>
        <v>CUMPLE</v>
      </c>
      <c r="BG287" s="6">
        <f>+IF(BF287="NO OFERTADO",0,IF(BF287="NO CUMPLE EV TECNICA",0,IF(BF287="NO CUMPLE",0,IF(BF287="CUMPLE",('PRECIOS UNITARIOS'!$BB287*500)/BE287))))</f>
        <v>479.3388429752066</v>
      </c>
      <c r="BH287" s="5" t="str">
        <f>+'EV PRECIO REFERENCIA'!BK287</f>
        <v/>
      </c>
      <c r="BI287" s="5" t="str">
        <f>+'EV PRECIO REFERENCIA'!BM287</f>
        <v>NO CUMPLE</v>
      </c>
      <c r="BJ287" s="6">
        <f>+IF(BI287="NO OFERTADO",0,IF(BI287="NO CUMPLE EV TECNICA",0,IF(BI287="NO CUMPLE",0,IF(BI287="CUMPLE",('PRECIOS UNITARIOS'!$BB287*500)/BH287))))</f>
        <v>0</v>
      </c>
      <c r="BK287" s="5" t="str">
        <f>+'EV PRECIO REFERENCIA'!BQ287</f>
        <v/>
      </c>
      <c r="BL287" s="5" t="str">
        <f>+'EV PRECIO REFERENCIA'!BS287</f>
        <v>NO CUMPLE</v>
      </c>
      <c r="BM287" s="6">
        <f>+IF(BL287="NO OFERTADO",0,IF(BL287="NO CUMPLE EV TECNICA",0,IF(BL287="NO CUMPLE",0,IF(BL287="CUMPLE",('PRECIOS UNITARIOS'!$BB287*500)/BK287))))</f>
        <v>0</v>
      </c>
      <c r="BN287" s="5">
        <f>+'PRECIOS UNITARIOS'!AX287</f>
        <v>4290</v>
      </c>
      <c r="BO287" s="5" t="str">
        <f>+'EV PRECIO REFERENCIA'!BV287</f>
        <v>CUMPLE</v>
      </c>
      <c r="BP287" s="6">
        <f>+IF(BO287="NO OFERTADO",0,IF(BO287="NO CUMPLE EV TECNICA",0,IF(BO287="NO CUMPLE",0,IF(BO287="CUMPLE",('PRECIOS UNITARIOS'!$BB287*500)/BN287))))</f>
        <v>337.99533799533799</v>
      </c>
      <c r="BQ287" s="6">
        <f t="shared" si="30"/>
        <v>500</v>
      </c>
      <c r="BR287" s="6" t="s">
        <v>727</v>
      </c>
      <c r="BS287" s="6">
        <f>MAX($K287,$N287,$Q287,$T287,$AF287,$AI287,$AL287,$AO287,$AU287,$BD287,$BG287,$BP287,$AC287,$Z287,$W287,$BM287,)</f>
        <v>500</v>
      </c>
      <c r="BT287" s="6" t="s">
        <v>741</v>
      </c>
      <c r="BU287" s="6">
        <f>MAX($K287,$N287,$Q287,$T287,$AF287,$AI287,$AL287,$AO287,$AU287,$BG287,$BP287,$AC287,$Z287,$W287,$BM287,)</f>
        <v>479.3388429752066</v>
      </c>
      <c r="BV287" s="6" t="s">
        <v>832</v>
      </c>
      <c r="BW287" s="154" t="str">
        <f>+BR287</f>
        <v>DISCOLMEDICA S.A.S</v>
      </c>
      <c r="BX287" s="3" t="e">
        <v>#N/A</v>
      </c>
    </row>
    <row r="288" spans="1:77" ht="38.25" x14ac:dyDescent="0.2">
      <c r="A288" s="18">
        <f t="shared" si="29"/>
        <v>279</v>
      </c>
      <c r="B288" s="22" t="str">
        <f>VLOOKUP(A288,'PRECIOS UNITARIOS'!A288:B619,2,0)</f>
        <v>DM2453</v>
      </c>
      <c r="C288" s="135" t="str">
        <f>VLOOKUP(A288,'PRECIOS UNITARIOS'!A288:C619,3,0)</f>
        <v>PINZA BABCOCK ATRAUMATICA ROTACION 360, LONGITUD 350MM, MANGO ERGONOMICO 5MM</v>
      </c>
      <c r="D288" s="18">
        <f>VLOOKUP(A288,'PRECIOS UNITARIOS'!A288:D619,4,0)</f>
        <v>1</v>
      </c>
      <c r="E288" s="23" t="str">
        <f>VLOOKUP(A288,'PRECIOS UNITARIOS'!A288:E619,5,0)</f>
        <v>UN</v>
      </c>
      <c r="F288" s="23">
        <f>VLOOKUP(A288,'PRECIOS UNITARIOS'!A288:F619,6,0)</f>
        <v>497176.05</v>
      </c>
      <c r="G288" s="23">
        <f>VLOOKUP(A288,'PRECIOS UNITARIOS'!A288:G619,7,0)</f>
        <v>1</v>
      </c>
      <c r="H288" s="23">
        <f t="shared" si="31"/>
        <v>497176.05</v>
      </c>
      <c r="I288" s="5" t="str">
        <f>+'EV PRECIO REFERENCIA'!I288</f>
        <v/>
      </c>
      <c r="J288" s="5" t="str">
        <f>+'EV PRECIO REFERENCIA'!K288</f>
        <v>NO CUMPLE</v>
      </c>
      <c r="K288" s="6">
        <f>+IF(J288="NO OFERTADO",0,IF(J288="NO CUMPLE EV TECNICA",0,IF(J288="NO CUMPLE",0,IF(J288="CUMPLE",('PRECIOS UNITARIOS'!$BB288*500)/I288))))</f>
        <v>0</v>
      </c>
      <c r="L288" s="5" t="str">
        <f>+'EV PRECIO REFERENCIA'!L288</f>
        <v/>
      </c>
      <c r="M288" s="5" t="str">
        <f>+'EV PRECIO REFERENCIA'!N288</f>
        <v>NO CUMPLE</v>
      </c>
      <c r="N288" s="6">
        <f>+IF(M288="NO OFERTADO",0,IF(M288="NO CUMPLE EV TECNICA",0,IF(M288="NO CUMPLE",0,IF(M288="CUMPLE",('PRECIOS UNITARIOS'!$BB288*500)/L288))))</f>
        <v>0</v>
      </c>
      <c r="O288" s="5" t="str">
        <f>+'PRECIOS UNITARIOS'!N288</f>
        <v/>
      </c>
      <c r="P288" s="5" t="str">
        <f>+'EV PRECIO REFERENCIA'!Q288</f>
        <v>NO CUMPLE</v>
      </c>
      <c r="Q288" s="6">
        <f>+IF(P288="NO OFERTADO",0,IF(P288="NO CUMPLE EV TECNICA",0,IF(P288="NO CUMPLE",0,IF(P288="CUMPLE",('PRECIOS UNITARIOS'!$BB288*500)/O288))))</f>
        <v>0</v>
      </c>
      <c r="R288" s="5" t="str">
        <f>+'PRECIOS UNITARIOS'!P288</f>
        <v/>
      </c>
      <c r="S288" s="5" t="str">
        <f>+'EV PRECIO REFERENCIA'!T288</f>
        <v>NO CUMPLE</v>
      </c>
      <c r="T288" s="6">
        <f>+IF(S288="NO OFERTADO",0,IF(S288="NO CUMPLE EV TECNICA",0,IF(S288="NO CUMPLE",0,IF(S288="CUMPLE",('PRECIOS UNITARIOS'!$BB288*500)/R288))))</f>
        <v>0</v>
      </c>
      <c r="U288" s="6" t="str">
        <f>+'EV PRECIO REFERENCIA'!U288</f>
        <v/>
      </c>
      <c r="V288" s="5" t="str">
        <f>+'EV PRECIO REFERENCIA'!W288</f>
        <v>NO CUMPLE</v>
      </c>
      <c r="W288" s="6">
        <f>+IF(V288="NO OFERTADO",0,IF(V288="NO CUMPLE EV TECNICA",0,IF(V288="NO CUMPLE",0,IF(V288="CUMPLE",('PRECIOS UNITARIOS'!$BB288*500)/U288))))</f>
        <v>0</v>
      </c>
      <c r="X288" s="6" t="str">
        <f>+'EV PRECIO REFERENCIA'!X288</f>
        <v/>
      </c>
      <c r="Y288" s="5" t="str">
        <f>+'EV PRECIO REFERENCIA'!Z288</f>
        <v>NO CUMPLE</v>
      </c>
      <c r="Z288" s="6">
        <f>+IF(Y288="NO OFERTADO",0,IF(Y288="NO CUMPLE EV TECNICA",0,IF(Y288="NO CUMPLE",0,IF(Y288="CUMPLE",('PRECIOS UNITARIOS'!$BB288*500)/X288))))</f>
        <v>0</v>
      </c>
      <c r="AA288" s="260" t="str">
        <f>+'PRECIOS UNITARIOS'!X288</f>
        <v/>
      </c>
      <c r="AB288" s="5" t="str">
        <f>+'EV PRECIO REFERENCIA'!AF288</f>
        <v>NO CUMPLE</v>
      </c>
      <c r="AC288" s="6">
        <f>+IF(AB288="NO OFERTADO",0,IF(AB288="NO CUMPLE EV TECNICA",0,IF(AB288="NO CUMPLE",0,IF(AB288="CUMPLE",('PRECIOS UNITARIOS'!$BB288*500)/AA288))))</f>
        <v>0</v>
      </c>
      <c r="AD288" s="5" t="str">
        <f>+'PRECIOS UNITARIOS'!Z288</f>
        <v/>
      </c>
      <c r="AE288" s="5" t="str">
        <f>+'EV PRECIO REFERENCIA'!AI288</f>
        <v>NO CUMPLE</v>
      </c>
      <c r="AF288" s="6">
        <f>+IF(AE288="NO OFERTADO",0,IF(AE288="NO CUMPLE EV TECNICA",0,IF(AE288="NO CUMPLE",0,IF(AE288="CUMPLE",('PRECIOS UNITARIOS'!$BB288*500)/AD288))))</f>
        <v>0</v>
      </c>
      <c r="AG288" s="5">
        <f>+'PRECIOS UNITARIOS'!AB288</f>
        <v>387226</v>
      </c>
      <c r="AH288" s="5" t="str">
        <f>+'EV PRECIO REFERENCIA'!AL288</f>
        <v>CUMPLE</v>
      </c>
      <c r="AI288" s="6">
        <f>+IF(AH288="NO OFERTADO",0,IF(AH288="NO CUMPLE EV TECNICA",0,IF(AH288="NO CUMPLE",0,IF(AH288="CUMPLE",('PRECIOS UNITARIOS'!$BB288*500)/AG288))))</f>
        <v>500</v>
      </c>
      <c r="AJ288" s="5" t="str">
        <f>+'PRECIOS UNITARIOS'!AD288</f>
        <v/>
      </c>
      <c r="AK288" s="5" t="str">
        <f>+'EV PRECIO REFERENCIA'!AO288</f>
        <v>NO CUMPLE</v>
      </c>
      <c r="AL288" s="6">
        <f>+IF(AK288="NO OFERTADO",0,IF(AK288="NO CUMPLE EV TECNICA",0,IF(AK288="NO CUMPLE",0,IF(AK288="CUMPLE",('PRECIOS UNITARIOS'!$BB288*500)/AJ288))))</f>
        <v>0</v>
      </c>
      <c r="AM288" s="5" t="str">
        <f>+'PRECIOS UNITARIOS'!AF288</f>
        <v/>
      </c>
      <c r="AN288" s="5" t="str">
        <f>+'EV PRECIO REFERENCIA'!AR288</f>
        <v>NO CUMPLE</v>
      </c>
      <c r="AO288" s="6">
        <f>+IF(AN288="NO OFERTADO",0,IF(AN288="NO CUMPLE EV TECNICA",0,IF(AN288="NO CUMPLE",0,IF(AN288="CUMPLE",('PRECIOS UNITARIOS'!$BB288*500)/AM288))))</f>
        <v>0</v>
      </c>
      <c r="AP288" s="5" t="str">
        <f>+'PRECIOS UNITARIOS'!AH288</f>
        <v/>
      </c>
      <c r="AQ288" s="5" t="str">
        <f>+'EV PRECIO REFERENCIA'!AU288</f>
        <v>NO CUMPLE</v>
      </c>
      <c r="AR288" s="6">
        <f>+IF(AQ288="NO OFERTADO",0,IF(AQ288="NO CUMPLE EV TECNICA",0,IF(AQ288="NO CUMPLE",0,IF(AQ288="CUMPLE",('PRECIOS UNITARIOS'!$BB288*500)/AP288))))</f>
        <v>0</v>
      </c>
      <c r="AS288" s="5" t="str">
        <f>+'PRECIOS UNITARIOS'!AJ288</f>
        <v/>
      </c>
      <c r="AT288" s="5" t="str">
        <f>+'EV PRECIO REFERENCIA'!AX288</f>
        <v>NO CUMPLE</v>
      </c>
      <c r="AU288" s="6">
        <f>+IF(AT288="NO OFERTADO",0,IF(AT288="NO CUMPLE EV TECNICA",0,IF(AT288="NO CUMPLE",0,IF(AT288="CUMPLE",('PRECIOS UNITARIOS'!$BB288*500)/AS288))))</f>
        <v>0</v>
      </c>
      <c r="AV288" s="5" t="str">
        <f>+'EV PRECIO REFERENCIA'!AY288</f>
        <v/>
      </c>
      <c r="AW288" s="5" t="str">
        <f>+'EV PRECIO REFERENCIA'!BA288</f>
        <v>NO CUMPLE</v>
      </c>
      <c r="AX288" s="6">
        <f>+IF(AW288="NO OFERTADO",0,IF(AW288="NO CUMPLE EV TECNICA",0,IF(AW288="NO CUMPLE",0,IF(AW288="CUMPLE",('PRECIOS UNITARIOS'!$BB288*500)/AV288))))</f>
        <v>0</v>
      </c>
      <c r="AY288" s="5" t="str">
        <f>+'EV PRECIO REFERENCIA'!BB288</f>
        <v/>
      </c>
      <c r="AZ288" s="5" t="str">
        <f>+'EV PRECIO REFERENCIA'!BD288</f>
        <v>NO CUMPLE</v>
      </c>
      <c r="BA288" s="6">
        <f>+IF(AZ288="NO OFERTADO",0,IF(AZ288="NO CUMPLE EV TECNICA",0,IF(AZ288="NO CUMPLE",0,IF(AZ288="CUMPLE",('PRECIOS UNITARIOS'!$BB288*500)/AY288))))</f>
        <v>0</v>
      </c>
      <c r="BB288" s="5" t="str">
        <f>+'PRECIOS UNITARIOS'!AP288</f>
        <v/>
      </c>
      <c r="BC288" s="5" t="str">
        <f>+'EV PRECIO REFERENCIA'!BG288</f>
        <v>NO CUMPLE</v>
      </c>
      <c r="BD288" s="6">
        <f>+IF(BC288="NO OFERTADO",0,IF(BC288="NO CUMPLE EV TECNICA",0,IF(BC288="NO CUMPLE",0,IF(BC288="CUMPLE",('PRECIOS UNITARIOS'!$BB288*500)/BB288))))</f>
        <v>0</v>
      </c>
      <c r="BE288" s="5" t="str">
        <f>+'PRECIOS UNITARIOS'!AR288</f>
        <v/>
      </c>
      <c r="BF288" s="5" t="str">
        <f>+'EV PRECIO REFERENCIA'!BJ288</f>
        <v>NO CUMPLE</v>
      </c>
      <c r="BG288" s="6">
        <f>+IF(BF288="NO OFERTADO",0,IF(BF288="NO CUMPLE EV TECNICA",0,IF(BF288="NO CUMPLE",0,IF(BF288="CUMPLE",('PRECIOS UNITARIOS'!$BB288*500)/BE288))))</f>
        <v>0</v>
      </c>
      <c r="BH288" s="5" t="str">
        <f>+'EV PRECIO REFERENCIA'!BK288</f>
        <v/>
      </c>
      <c r="BI288" s="5" t="str">
        <f>+'EV PRECIO REFERENCIA'!BM288</f>
        <v>NO CUMPLE</v>
      </c>
      <c r="BJ288" s="6">
        <f>+IF(BI288="NO OFERTADO",0,IF(BI288="NO CUMPLE EV TECNICA",0,IF(BI288="NO CUMPLE",0,IF(BI288="CUMPLE",('PRECIOS UNITARIOS'!$BB288*500)/BH288))))</f>
        <v>0</v>
      </c>
      <c r="BK288" s="5" t="str">
        <f>+'EV PRECIO REFERENCIA'!BQ288</f>
        <v/>
      </c>
      <c r="BL288" s="5" t="str">
        <f>+'EV PRECIO REFERENCIA'!BS288</f>
        <v>NO CUMPLE</v>
      </c>
      <c r="BM288" s="6">
        <f>+IF(BL288="NO OFERTADO",0,IF(BL288="NO CUMPLE EV TECNICA",0,IF(BL288="NO CUMPLE",0,IF(BL288="CUMPLE",('PRECIOS UNITARIOS'!$BB288*500)/BK288))))</f>
        <v>0</v>
      </c>
      <c r="BN288" s="5" t="str">
        <f>+'PRECIOS UNITARIOS'!AX288</f>
        <v/>
      </c>
      <c r="BO288" s="5" t="str">
        <f>+'EV PRECIO REFERENCIA'!BV288</f>
        <v>NO CUMPLE</v>
      </c>
      <c r="BP288" s="6">
        <f>+IF(BO288="NO OFERTADO",0,IF(BO288="NO CUMPLE EV TECNICA",0,IF(BO288="NO CUMPLE",0,IF(BO288="CUMPLE",('PRECIOS UNITARIOS'!$BB288*500)/BN288))))</f>
        <v>0</v>
      </c>
      <c r="BQ288" s="6">
        <f t="shared" si="30"/>
        <v>500</v>
      </c>
      <c r="BR288" s="154" t="s">
        <v>1012</v>
      </c>
      <c r="BS288" s="6">
        <f>MAX($K288,$N288,$Q288,$T288,$AF288,$AL288,$AO288,$AU288,$BD288,$BG288,$BP288,$AC288,$Z288,$W288,$BA288,$BM288,)</f>
        <v>0</v>
      </c>
      <c r="BT288" s="6" t="s">
        <v>1025</v>
      </c>
      <c r="BU288" s="6">
        <v>0</v>
      </c>
      <c r="BV288" s="6" t="s">
        <v>1023</v>
      </c>
      <c r="BW288" s="154" t="s">
        <v>1012</v>
      </c>
      <c r="BX288" s="3" t="e">
        <v>#N/A</v>
      </c>
    </row>
    <row r="289" spans="1:77" ht="25.5" x14ac:dyDescent="0.2">
      <c r="A289" s="18">
        <f t="shared" si="29"/>
        <v>280</v>
      </c>
      <c r="B289" s="22" t="str">
        <f>VLOOKUP(A289,'PRECIOS UNITARIOS'!A289:B620,2,0)</f>
        <v>DM1838</v>
      </c>
      <c r="C289" s="135" t="str">
        <f>VLOOKUP(A289,'PRECIOS UNITARIOS'!A289:C620,3,0)</f>
        <v>PINZA DE LAPAROSCOPIA DE ARMONICO ACE DE 36 CMS ACTIVACION MANUAL</v>
      </c>
      <c r="D289" s="18">
        <f>VLOOKUP(A289,'PRECIOS UNITARIOS'!A289:D620,4,0)</f>
        <v>1</v>
      </c>
      <c r="E289" s="23" t="str">
        <f>VLOOKUP(A289,'PRECIOS UNITARIOS'!A289:E620,5,0)</f>
        <v>UN</v>
      </c>
      <c r="F289" s="23">
        <f>VLOOKUP(A289,'PRECIOS UNITARIOS'!A289:F620,6,0)</f>
        <v>1663428.3147999998</v>
      </c>
      <c r="G289" s="23">
        <f>VLOOKUP(A289,'PRECIOS UNITARIOS'!A289:G620,7,0)</f>
        <v>2</v>
      </c>
      <c r="H289" s="23">
        <f t="shared" si="31"/>
        <v>3326856.6295999996</v>
      </c>
      <c r="I289" s="5" t="str">
        <f>+'EV PRECIO REFERENCIA'!I289</f>
        <v/>
      </c>
      <c r="J289" s="5" t="str">
        <f>+'EV PRECIO REFERENCIA'!K289</f>
        <v>NO CUMPLE</v>
      </c>
      <c r="K289" s="6">
        <f>+IF(J289="NO OFERTADO",0,IF(J289="NO CUMPLE EV TECNICA",0,IF(J289="NO CUMPLE",0,IF(J289="CUMPLE",('PRECIOS UNITARIOS'!$BB289*500)/I289))))</f>
        <v>0</v>
      </c>
      <c r="L289" s="5" t="str">
        <f>+'EV PRECIO REFERENCIA'!L289</f>
        <v/>
      </c>
      <c r="M289" s="5" t="str">
        <f>+'EV PRECIO REFERENCIA'!N289</f>
        <v>NO CUMPLE</v>
      </c>
      <c r="N289" s="6">
        <f>+IF(M289="NO OFERTADO",0,IF(M289="NO CUMPLE EV TECNICA",0,IF(M289="NO CUMPLE",0,IF(M289="CUMPLE",('PRECIOS UNITARIOS'!$BB289*500)/L289))))</f>
        <v>0</v>
      </c>
      <c r="O289" s="5" t="str">
        <f>+'PRECIOS UNITARIOS'!N289</f>
        <v/>
      </c>
      <c r="P289" s="5" t="str">
        <f>+'EV PRECIO REFERENCIA'!Q289</f>
        <v>NO CUMPLE</v>
      </c>
      <c r="Q289" s="6">
        <f>+IF(P289="NO OFERTADO",0,IF(P289="NO CUMPLE EV TECNICA",0,IF(P289="NO CUMPLE",0,IF(P289="CUMPLE",('PRECIOS UNITARIOS'!$BB289*500)/O289))))</f>
        <v>0</v>
      </c>
      <c r="R289" s="5" t="str">
        <f>+'PRECIOS UNITARIOS'!P289</f>
        <v/>
      </c>
      <c r="S289" s="5" t="str">
        <f>+'EV PRECIO REFERENCIA'!T289</f>
        <v>NO CUMPLE</v>
      </c>
      <c r="T289" s="6">
        <f>+IF(S289="NO OFERTADO",0,IF(S289="NO CUMPLE EV TECNICA",0,IF(S289="NO CUMPLE",0,IF(S289="CUMPLE",('PRECIOS UNITARIOS'!$BB289*500)/R289))))</f>
        <v>0</v>
      </c>
      <c r="U289" s="6" t="str">
        <f>+'EV PRECIO REFERENCIA'!U289</f>
        <v/>
      </c>
      <c r="V289" s="5" t="str">
        <f>+'EV PRECIO REFERENCIA'!W289</f>
        <v>NO CUMPLE</v>
      </c>
      <c r="W289" s="6">
        <f>+IF(V289="NO OFERTADO",0,IF(V289="NO CUMPLE EV TECNICA",0,IF(V289="NO CUMPLE",0,IF(V289="CUMPLE",('PRECIOS UNITARIOS'!$BB289*500)/U289))))</f>
        <v>0</v>
      </c>
      <c r="X289" s="6" t="str">
        <f>+'EV PRECIO REFERENCIA'!X289</f>
        <v/>
      </c>
      <c r="Y289" s="5" t="str">
        <f>+'EV PRECIO REFERENCIA'!Z289</f>
        <v>NO CUMPLE</v>
      </c>
      <c r="Z289" s="6">
        <f>+IF(Y289="NO OFERTADO",0,IF(Y289="NO CUMPLE EV TECNICA",0,IF(Y289="NO CUMPLE",0,IF(Y289="CUMPLE",('PRECIOS UNITARIOS'!$BB289*500)/X289))))</f>
        <v>0</v>
      </c>
      <c r="AA289" s="260" t="str">
        <f>+'PRECIOS UNITARIOS'!X289</f>
        <v/>
      </c>
      <c r="AB289" s="5" t="str">
        <f>+'EV PRECIO REFERENCIA'!AF289</f>
        <v>NO CUMPLE</v>
      </c>
      <c r="AC289" s="6">
        <f>+IF(AB289="NO OFERTADO",0,IF(AB289="NO CUMPLE EV TECNICA",0,IF(AB289="NO CUMPLE",0,IF(AB289="CUMPLE",('PRECIOS UNITARIOS'!$BB289*500)/AA289))))</f>
        <v>0</v>
      </c>
      <c r="AD289" s="5" t="str">
        <f>+'PRECIOS UNITARIOS'!Z289</f>
        <v/>
      </c>
      <c r="AE289" s="5" t="str">
        <f>+'EV PRECIO REFERENCIA'!AI289</f>
        <v>NO CUMPLE</v>
      </c>
      <c r="AF289" s="6">
        <f>+IF(AE289="NO OFERTADO",0,IF(AE289="NO CUMPLE EV TECNICA",0,IF(AE289="NO CUMPLE",0,IF(AE289="CUMPLE",('PRECIOS UNITARIOS'!$BB289*500)/AD289))))</f>
        <v>0</v>
      </c>
      <c r="AG289" s="5">
        <f>+'PRECIOS UNITARIOS'!AB289</f>
        <v>1374450</v>
      </c>
      <c r="AH289" s="5" t="str">
        <f>+'EV PRECIO REFERENCIA'!AL289</f>
        <v>CUMPLE</v>
      </c>
      <c r="AI289" s="6">
        <f>+IF(AH289="NO OFERTADO",0,IF(AH289="NO CUMPLE EV TECNICA",0,IF(AH289="NO CUMPLE",0,IF(AH289="CUMPLE",('PRECIOS UNITARIOS'!$BB289*500)/AG289))))</f>
        <v>500</v>
      </c>
      <c r="AJ289" s="5" t="str">
        <f>+'PRECIOS UNITARIOS'!AD289</f>
        <v/>
      </c>
      <c r="AK289" s="5" t="str">
        <f>+'EV PRECIO REFERENCIA'!AO289</f>
        <v>NO CUMPLE</v>
      </c>
      <c r="AL289" s="6">
        <f>+IF(AK289="NO OFERTADO",0,IF(AK289="NO CUMPLE EV TECNICA",0,IF(AK289="NO CUMPLE",0,IF(AK289="CUMPLE",('PRECIOS UNITARIOS'!$BB289*500)/AJ289))))</f>
        <v>0</v>
      </c>
      <c r="AM289" s="5" t="str">
        <f>+'PRECIOS UNITARIOS'!AF289</f>
        <v/>
      </c>
      <c r="AN289" s="5" t="str">
        <f>+'EV PRECIO REFERENCIA'!AR289</f>
        <v>NO CUMPLE</v>
      </c>
      <c r="AO289" s="6">
        <f>+IF(AN289="NO OFERTADO",0,IF(AN289="NO CUMPLE EV TECNICA",0,IF(AN289="NO CUMPLE",0,IF(AN289="CUMPLE",('PRECIOS UNITARIOS'!$BB289*500)/AM289))))</f>
        <v>0</v>
      </c>
      <c r="AP289" s="5" t="str">
        <f>+'PRECIOS UNITARIOS'!AH289</f>
        <v/>
      </c>
      <c r="AQ289" s="5" t="str">
        <f>+'EV PRECIO REFERENCIA'!AU289</f>
        <v>NO CUMPLE</v>
      </c>
      <c r="AR289" s="6">
        <f>+IF(AQ289="NO OFERTADO",0,IF(AQ289="NO CUMPLE EV TECNICA",0,IF(AQ289="NO CUMPLE",0,IF(AQ289="CUMPLE",('PRECIOS UNITARIOS'!$BB289*500)/AP289))))</f>
        <v>0</v>
      </c>
      <c r="AS289" s="5" t="str">
        <f>+'PRECIOS UNITARIOS'!AJ289</f>
        <v/>
      </c>
      <c r="AT289" s="5" t="str">
        <f>+'EV PRECIO REFERENCIA'!AX289</f>
        <v>NO CUMPLE</v>
      </c>
      <c r="AU289" s="6">
        <f>+IF(AT289="NO OFERTADO",0,IF(AT289="NO CUMPLE EV TECNICA",0,IF(AT289="NO CUMPLE",0,IF(AT289="CUMPLE",('PRECIOS UNITARIOS'!$BB289*500)/AS289))))</f>
        <v>0</v>
      </c>
      <c r="AV289" s="5" t="str">
        <f>+'EV PRECIO REFERENCIA'!AY289</f>
        <v/>
      </c>
      <c r="AW289" s="5" t="str">
        <f>+'EV PRECIO REFERENCIA'!BA289</f>
        <v>NO CUMPLE</v>
      </c>
      <c r="AX289" s="6">
        <f>+IF(AW289="NO OFERTADO",0,IF(AW289="NO CUMPLE EV TECNICA",0,IF(AW289="NO CUMPLE",0,IF(AW289="CUMPLE",('PRECIOS UNITARIOS'!$BB289*500)/AV289))))</f>
        <v>0</v>
      </c>
      <c r="AY289" s="5" t="str">
        <f>+'EV PRECIO REFERENCIA'!BB289</f>
        <v/>
      </c>
      <c r="AZ289" s="5" t="str">
        <f>+'EV PRECIO REFERENCIA'!BD289</f>
        <v>NO CUMPLE</v>
      </c>
      <c r="BA289" s="6">
        <f>+IF(AZ289="NO OFERTADO",0,IF(AZ289="NO CUMPLE EV TECNICA",0,IF(AZ289="NO CUMPLE",0,IF(AZ289="CUMPLE",('PRECIOS UNITARIOS'!$BB289*500)/AY289))))</f>
        <v>0</v>
      </c>
      <c r="BB289" s="5" t="str">
        <f>+'PRECIOS UNITARIOS'!AP289</f>
        <v/>
      </c>
      <c r="BC289" s="5" t="str">
        <f>+'EV PRECIO REFERENCIA'!BG289</f>
        <v>NO CUMPLE</v>
      </c>
      <c r="BD289" s="6">
        <f>+IF(BC289="NO OFERTADO",0,IF(BC289="NO CUMPLE EV TECNICA",0,IF(BC289="NO CUMPLE",0,IF(BC289="CUMPLE",('PRECIOS UNITARIOS'!$BB289*500)/BB289))))</f>
        <v>0</v>
      </c>
      <c r="BE289" s="5" t="str">
        <f>+'PRECIOS UNITARIOS'!AR289</f>
        <v/>
      </c>
      <c r="BF289" s="5" t="str">
        <f>+'EV PRECIO REFERENCIA'!BJ289</f>
        <v>NO CUMPLE</v>
      </c>
      <c r="BG289" s="6">
        <f>+IF(BF289="NO OFERTADO",0,IF(BF289="NO CUMPLE EV TECNICA",0,IF(BF289="NO CUMPLE",0,IF(BF289="CUMPLE",('PRECIOS UNITARIOS'!$BB289*500)/BE289))))</f>
        <v>0</v>
      </c>
      <c r="BH289" s="5" t="str">
        <f>+'EV PRECIO REFERENCIA'!BK289</f>
        <v/>
      </c>
      <c r="BI289" s="5" t="str">
        <f>+'EV PRECIO REFERENCIA'!BM289</f>
        <v>NO CUMPLE</v>
      </c>
      <c r="BJ289" s="6">
        <f>+IF(BI289="NO OFERTADO",0,IF(BI289="NO CUMPLE EV TECNICA",0,IF(BI289="NO CUMPLE",0,IF(BI289="CUMPLE",('PRECIOS UNITARIOS'!$BB289*500)/BH289))))</f>
        <v>0</v>
      </c>
      <c r="BK289" s="5" t="str">
        <f>+'EV PRECIO REFERENCIA'!BQ289</f>
        <v/>
      </c>
      <c r="BL289" s="5" t="str">
        <f>+'EV PRECIO REFERENCIA'!BS289</f>
        <v>NO CUMPLE</v>
      </c>
      <c r="BM289" s="6">
        <f>+IF(BL289="NO OFERTADO",0,IF(BL289="NO CUMPLE EV TECNICA",0,IF(BL289="NO CUMPLE",0,IF(BL289="CUMPLE",('PRECIOS UNITARIOS'!$BB289*500)/BK289))))</f>
        <v>0</v>
      </c>
      <c r="BN289" s="5" t="str">
        <f>+'PRECIOS UNITARIOS'!AX289</f>
        <v/>
      </c>
      <c r="BO289" s="5" t="str">
        <f>+'EV PRECIO REFERENCIA'!BV289</f>
        <v>NO CUMPLE</v>
      </c>
      <c r="BP289" s="6">
        <f>+IF(BO289="NO OFERTADO",0,IF(BO289="NO CUMPLE EV TECNICA",0,IF(BO289="NO CUMPLE",0,IF(BO289="CUMPLE",('PRECIOS UNITARIOS'!$BB289*500)/BN289))))</f>
        <v>0</v>
      </c>
      <c r="BQ289" s="6">
        <f t="shared" si="30"/>
        <v>500</v>
      </c>
      <c r="BR289" s="154" t="s">
        <v>1012</v>
      </c>
      <c r="BS289" s="6">
        <f>MAX($K289,$N289,$Q289,$T289,$AF289,$AL289,$AO289,$AU289,$BD289,$BG289,$BP289,$AC289,$Z289,$W289,$BA289,$BM289,)</f>
        <v>0</v>
      </c>
      <c r="BT289" s="6" t="s">
        <v>1025</v>
      </c>
      <c r="BU289" s="6">
        <v>0</v>
      </c>
      <c r="BV289" s="6" t="s">
        <v>1023</v>
      </c>
      <c r="BW289" s="154" t="s">
        <v>1012</v>
      </c>
      <c r="BX289" s="3" t="e">
        <v>#N/A</v>
      </c>
    </row>
    <row r="290" spans="1:77" ht="38.25" x14ac:dyDescent="0.2">
      <c r="A290" s="18">
        <f t="shared" si="29"/>
        <v>281</v>
      </c>
      <c r="B290" s="22" t="str">
        <f>VLOOKUP(A290,'PRECIOS UNITARIOS'!A290:B621,2,0)</f>
        <v>DM1395</v>
      </c>
      <c r="C290" s="135" t="str">
        <f>VLOOKUP(A290,'PRECIOS UNITARIOS'!A290:C621,3,0)</f>
        <v>SENSOR DE FLUJO DESECHABLE N5302 PARA VENTILADOR SLE 5000</v>
      </c>
      <c r="D290" s="18">
        <f>VLOOKUP(A290,'PRECIOS UNITARIOS'!A290:D621,4,0)</f>
        <v>1</v>
      </c>
      <c r="E290" s="23" t="str">
        <f>VLOOKUP(A290,'PRECIOS UNITARIOS'!A290:E621,5,0)</f>
        <v>UN</v>
      </c>
      <c r="F290" s="23">
        <f>VLOOKUP(A290,'PRECIOS UNITARIOS'!A290:F621,6,0)</f>
        <v>302421.84000000003</v>
      </c>
      <c r="G290" s="23">
        <f>VLOOKUP(A290,'PRECIOS UNITARIOS'!A290:G621,7,0)</f>
        <v>1</v>
      </c>
      <c r="H290" s="23">
        <f t="shared" si="31"/>
        <v>302421.84000000003</v>
      </c>
      <c r="I290" s="5" t="str">
        <f>+'EV PRECIO REFERENCIA'!I290</f>
        <v/>
      </c>
      <c r="J290" s="5" t="str">
        <f>+'EV PRECIO REFERENCIA'!K290</f>
        <v>NO CUMPLE</v>
      </c>
      <c r="K290" s="6">
        <f>+IF(J290="NO OFERTADO",0,IF(J290="NO CUMPLE EV TECNICA",0,IF(J290="NO CUMPLE",0,IF(J290="CUMPLE",('PRECIOS UNITARIOS'!$BB290*500)/I290))))</f>
        <v>0</v>
      </c>
      <c r="L290" s="5" t="str">
        <f>+'EV PRECIO REFERENCIA'!L290</f>
        <v/>
      </c>
      <c r="M290" s="5" t="str">
        <f>+'EV PRECIO REFERENCIA'!N290</f>
        <v>NO CUMPLE</v>
      </c>
      <c r="N290" s="6">
        <f>+IF(M290="NO OFERTADO",0,IF(M290="NO CUMPLE EV TECNICA",0,IF(M290="NO CUMPLE",0,IF(M290="CUMPLE",('PRECIOS UNITARIOS'!$BB290*500)/L290))))</f>
        <v>0</v>
      </c>
      <c r="O290" s="5">
        <f>+'PRECIOS UNITARIOS'!N290</f>
        <v>302422</v>
      </c>
      <c r="P290" s="5" t="str">
        <f>+'EV PRECIO REFERENCIA'!Q290</f>
        <v>CUMPLE</v>
      </c>
      <c r="Q290" s="6">
        <f>+IF(P290="NO OFERTADO",0,IF(P290="NO CUMPLE EV TECNICA",0,IF(P290="NO CUMPLE",0,IF(P290="CUMPLE",('PRECIOS UNITARIOS'!$BB290*500)/O290))))</f>
        <v>500</v>
      </c>
      <c r="R290" s="5" t="str">
        <f>+'PRECIOS UNITARIOS'!P290</f>
        <v/>
      </c>
      <c r="S290" s="5" t="str">
        <f>+'EV PRECIO REFERENCIA'!T290</f>
        <v>NO CUMPLE</v>
      </c>
      <c r="T290" s="6">
        <f>+IF(S290="NO OFERTADO",0,IF(S290="NO CUMPLE EV TECNICA",0,IF(S290="NO CUMPLE",0,IF(S290="CUMPLE",('PRECIOS UNITARIOS'!$BB290*500)/R290))))</f>
        <v>0</v>
      </c>
      <c r="U290" s="6" t="str">
        <f>+'EV PRECIO REFERENCIA'!U290</f>
        <v/>
      </c>
      <c r="V290" s="5" t="str">
        <f>+'EV PRECIO REFERENCIA'!W290</f>
        <v>NO CUMPLE</v>
      </c>
      <c r="W290" s="6">
        <f>+IF(V290="NO OFERTADO",0,IF(V290="NO CUMPLE EV TECNICA",0,IF(V290="NO CUMPLE",0,IF(V290="CUMPLE",('PRECIOS UNITARIOS'!$BB290*500)/U290))))</f>
        <v>0</v>
      </c>
      <c r="X290" s="6" t="str">
        <f>+'EV PRECIO REFERENCIA'!X290</f>
        <v/>
      </c>
      <c r="Y290" s="5" t="str">
        <f>+'EV PRECIO REFERENCIA'!Z290</f>
        <v>NO CUMPLE</v>
      </c>
      <c r="Z290" s="6">
        <f>+IF(Y290="NO OFERTADO",0,IF(Y290="NO CUMPLE EV TECNICA",0,IF(Y290="NO CUMPLE",0,IF(Y290="CUMPLE",('PRECIOS UNITARIOS'!$BB290*500)/X290))))</f>
        <v>0</v>
      </c>
      <c r="AA290" s="260" t="str">
        <f>+'PRECIOS UNITARIOS'!X290</f>
        <v/>
      </c>
      <c r="AB290" s="5" t="str">
        <f>+'EV PRECIO REFERENCIA'!AF290</f>
        <v>NO CUMPLE</v>
      </c>
      <c r="AC290" s="6">
        <f>+IF(AB290="NO OFERTADO",0,IF(AB290="NO CUMPLE EV TECNICA",0,IF(AB290="NO CUMPLE",0,IF(AB290="CUMPLE",('PRECIOS UNITARIOS'!$BB290*500)/AA290))))</f>
        <v>0</v>
      </c>
      <c r="AD290" s="5" t="str">
        <f>+'PRECIOS UNITARIOS'!Z290</f>
        <v/>
      </c>
      <c r="AE290" s="5" t="str">
        <f>+'EV PRECIO REFERENCIA'!AI290</f>
        <v>NO CUMPLE</v>
      </c>
      <c r="AF290" s="6">
        <f>+IF(AE290="NO OFERTADO",0,IF(AE290="NO CUMPLE EV TECNICA",0,IF(AE290="NO CUMPLE",0,IF(AE290="CUMPLE",('PRECIOS UNITARIOS'!$BB290*500)/AD290))))</f>
        <v>0</v>
      </c>
      <c r="AG290" s="5" t="str">
        <f>+'PRECIOS UNITARIOS'!AB290</f>
        <v/>
      </c>
      <c r="AH290" s="5" t="str">
        <f>+'EV PRECIO REFERENCIA'!AL290</f>
        <v>NO CUMPLE</v>
      </c>
      <c r="AI290" s="6">
        <f>+IF(AH290="NO OFERTADO",0,IF(AH290="NO CUMPLE EV TECNICA",0,IF(AH290="NO CUMPLE",0,IF(AH290="CUMPLE",('PRECIOS UNITARIOS'!$BB290*500)/AG290))))</f>
        <v>0</v>
      </c>
      <c r="AJ290" s="5" t="str">
        <f>+'PRECIOS UNITARIOS'!AD290</f>
        <v/>
      </c>
      <c r="AK290" s="5" t="str">
        <f>+'EV PRECIO REFERENCIA'!AO290</f>
        <v>NO CUMPLE</v>
      </c>
      <c r="AL290" s="6">
        <f>+IF(AK290="NO OFERTADO",0,IF(AK290="NO CUMPLE EV TECNICA",0,IF(AK290="NO CUMPLE",0,IF(AK290="CUMPLE",('PRECIOS UNITARIOS'!$BB290*500)/AJ290))))</f>
        <v>0</v>
      </c>
      <c r="AM290" s="5" t="str">
        <f>+'PRECIOS UNITARIOS'!AF290</f>
        <v/>
      </c>
      <c r="AN290" s="5" t="str">
        <f>+'EV PRECIO REFERENCIA'!AR290</f>
        <v>NO CUMPLE</v>
      </c>
      <c r="AO290" s="6">
        <f>+IF(AN290="NO OFERTADO",0,IF(AN290="NO CUMPLE EV TECNICA",0,IF(AN290="NO CUMPLE",0,IF(AN290="CUMPLE",('PRECIOS UNITARIOS'!$BB290*500)/AM290))))</f>
        <v>0</v>
      </c>
      <c r="AP290" s="5" t="str">
        <f>+'PRECIOS UNITARIOS'!AH290</f>
        <v/>
      </c>
      <c r="AQ290" s="5" t="str">
        <f>+'EV PRECIO REFERENCIA'!AU290</f>
        <v>NO CUMPLE</v>
      </c>
      <c r="AR290" s="6">
        <f>+IF(AQ290="NO OFERTADO",0,IF(AQ290="NO CUMPLE EV TECNICA",0,IF(AQ290="NO CUMPLE",0,IF(AQ290="CUMPLE",('PRECIOS UNITARIOS'!$BB290*500)/AP290))))</f>
        <v>0</v>
      </c>
      <c r="AS290" s="5" t="str">
        <f>+'PRECIOS UNITARIOS'!AJ290</f>
        <v/>
      </c>
      <c r="AT290" s="5" t="str">
        <f>+'EV PRECIO REFERENCIA'!AX290</f>
        <v>NO CUMPLE</v>
      </c>
      <c r="AU290" s="6">
        <f>+IF(AT290="NO OFERTADO",0,IF(AT290="NO CUMPLE EV TECNICA",0,IF(AT290="NO CUMPLE",0,IF(AT290="CUMPLE",('PRECIOS UNITARIOS'!$BB290*500)/AS290))))</f>
        <v>0</v>
      </c>
      <c r="AV290" s="5" t="str">
        <f>+'EV PRECIO REFERENCIA'!AY290</f>
        <v/>
      </c>
      <c r="AW290" s="5" t="str">
        <f>+'EV PRECIO REFERENCIA'!BA290</f>
        <v>NO CUMPLE</v>
      </c>
      <c r="AX290" s="6">
        <f>+IF(AW290="NO OFERTADO",0,IF(AW290="NO CUMPLE EV TECNICA",0,IF(AW290="NO CUMPLE",0,IF(AW290="CUMPLE",('PRECIOS UNITARIOS'!$BB290*500)/AV290))))</f>
        <v>0</v>
      </c>
      <c r="AY290" s="5" t="str">
        <f>+'EV PRECIO REFERENCIA'!BB290</f>
        <v/>
      </c>
      <c r="AZ290" s="5" t="str">
        <f>+'EV PRECIO REFERENCIA'!BD290</f>
        <v>NO CUMPLE</v>
      </c>
      <c r="BA290" s="6">
        <f>+IF(AZ290="NO OFERTADO",0,IF(AZ290="NO CUMPLE EV TECNICA",0,IF(AZ290="NO CUMPLE",0,IF(AZ290="CUMPLE",('PRECIOS UNITARIOS'!$BB290*500)/AY290))))</f>
        <v>0</v>
      </c>
      <c r="BB290" s="5" t="str">
        <f>+'PRECIOS UNITARIOS'!AP290</f>
        <v/>
      </c>
      <c r="BC290" s="5" t="str">
        <f>+'EV PRECIO REFERENCIA'!BG290</f>
        <v>NO CUMPLE</v>
      </c>
      <c r="BD290" s="6">
        <f>+IF(BC290="NO OFERTADO",0,IF(BC290="NO CUMPLE EV TECNICA",0,IF(BC290="NO CUMPLE",0,IF(BC290="CUMPLE",('PRECIOS UNITARIOS'!$BB290*500)/BB290))))</f>
        <v>0</v>
      </c>
      <c r="BE290" s="5" t="str">
        <f>+'PRECIOS UNITARIOS'!AR290</f>
        <v/>
      </c>
      <c r="BF290" s="5" t="str">
        <f>+'EV PRECIO REFERENCIA'!BJ290</f>
        <v>NO CUMPLE</v>
      </c>
      <c r="BG290" s="6">
        <f>+IF(BF290="NO OFERTADO",0,IF(BF290="NO CUMPLE EV TECNICA",0,IF(BF290="NO CUMPLE",0,IF(BF290="CUMPLE",('PRECIOS UNITARIOS'!$BB290*500)/BE290))))</f>
        <v>0</v>
      </c>
      <c r="BH290" s="5" t="str">
        <f>+'EV PRECIO REFERENCIA'!BK290</f>
        <v/>
      </c>
      <c r="BI290" s="5" t="str">
        <f>+'EV PRECIO REFERENCIA'!BM290</f>
        <v>NO CUMPLE</v>
      </c>
      <c r="BJ290" s="6">
        <f>+IF(BI290="NO OFERTADO",0,IF(BI290="NO CUMPLE EV TECNICA",0,IF(BI290="NO CUMPLE",0,IF(BI290="CUMPLE",('PRECIOS UNITARIOS'!$BB290*500)/BH290))))</f>
        <v>0</v>
      </c>
      <c r="BK290" s="5" t="str">
        <f>+'EV PRECIO REFERENCIA'!BQ290</f>
        <v/>
      </c>
      <c r="BL290" s="5" t="str">
        <f>+'EV PRECIO REFERENCIA'!BS290</f>
        <v>NO CUMPLE</v>
      </c>
      <c r="BM290" s="6">
        <f>+IF(BL290="NO OFERTADO",0,IF(BL290="NO CUMPLE EV TECNICA",0,IF(BL290="NO CUMPLE",0,IF(BL290="CUMPLE",('PRECIOS UNITARIOS'!$BB290*500)/BK290))))</f>
        <v>0</v>
      </c>
      <c r="BN290" s="5" t="str">
        <f>+'PRECIOS UNITARIOS'!AX290</f>
        <v/>
      </c>
      <c r="BO290" s="5" t="str">
        <f>+'EV PRECIO REFERENCIA'!BV290</f>
        <v>NO CUMPLE</v>
      </c>
      <c r="BP290" s="6">
        <f>+IF(BO290="NO OFERTADO",0,IF(BO290="NO CUMPLE EV TECNICA",0,IF(BO290="NO CUMPLE",0,IF(BO290="CUMPLE",('PRECIOS UNITARIOS'!$BB290*500)/BN290))))</f>
        <v>0</v>
      </c>
      <c r="BQ290" s="6">
        <f t="shared" si="30"/>
        <v>500</v>
      </c>
      <c r="BR290" s="6" t="s">
        <v>1029</v>
      </c>
      <c r="BS290" s="6">
        <f>MAX($K290,$N290,$T290,$AF290,$AI290,$AL290,$AO290,$AU290,$BD290,$BG290,$BP290,$AC290,$Z290,$W290,$BA290,$BM290,)</f>
        <v>0</v>
      </c>
      <c r="BT290" s="6" t="s">
        <v>1025</v>
      </c>
      <c r="BU290" s="6">
        <v>0</v>
      </c>
      <c r="BV290" s="6" t="s">
        <v>1023</v>
      </c>
      <c r="BW290" s="154" t="str">
        <f>+BR290</f>
        <v>RAFAEL ANTONIO SALAMANCA/DEPOSITOS DE DROGAS BOYACA</v>
      </c>
      <c r="BX290" s="3" t="e">
        <v>#N/A</v>
      </c>
    </row>
    <row r="291" spans="1:77" x14ac:dyDescent="0.2">
      <c r="A291" s="18">
        <f t="shared" si="29"/>
        <v>282</v>
      </c>
      <c r="B291" s="22" t="str">
        <f>VLOOKUP(A291,'PRECIOS UNITARIOS'!A291:B622,2,0)</f>
        <v>DM1231</v>
      </c>
      <c r="C291" s="135" t="str">
        <f>VLOOKUP(A291,'PRECIOS UNITARIOS'!A291:C622,3,0)</f>
        <v>ACIDO TRICLOROACETICO 35% X 30ML</v>
      </c>
      <c r="D291" s="18">
        <f>VLOOKUP(A291,'PRECIOS UNITARIOS'!A291:D622,4,0)</f>
        <v>1</v>
      </c>
      <c r="E291" s="23" t="str">
        <f>VLOOKUP(A291,'PRECIOS UNITARIOS'!A291:E622,5,0)</f>
        <v>UN</v>
      </c>
      <c r="F291" s="23">
        <f>VLOOKUP(A291,'PRECIOS UNITARIOS'!A291:F622,6,0)</f>
        <v>77807.032590000003</v>
      </c>
      <c r="G291" s="23">
        <f>VLOOKUP(A291,'PRECIOS UNITARIOS'!A291:G622,7,0)</f>
        <v>1</v>
      </c>
      <c r="H291" s="23">
        <f t="shared" si="31"/>
        <v>77807.032590000003</v>
      </c>
      <c r="I291" s="5" t="str">
        <f>+'EV PRECIO REFERENCIA'!I291</f>
        <v/>
      </c>
      <c r="J291" s="5" t="str">
        <f>+'EV PRECIO REFERENCIA'!K291</f>
        <v>NO CUMPLE</v>
      </c>
      <c r="K291" s="6">
        <f>+IF(J291="NO OFERTADO",0,IF(J291="NO CUMPLE EV TECNICA",0,IF(J291="NO CUMPLE",0,IF(J291="CUMPLE",('PRECIOS UNITARIOS'!$BB291*500)/I291))))</f>
        <v>0</v>
      </c>
      <c r="L291" s="5" t="str">
        <f>+'EV PRECIO REFERENCIA'!L291</f>
        <v/>
      </c>
      <c r="M291" s="5" t="str">
        <f>+'EV PRECIO REFERENCIA'!N291</f>
        <v>NO CUMPLE</v>
      </c>
      <c r="N291" s="6">
        <f>+IF(M291="NO OFERTADO",0,IF(M291="NO CUMPLE EV TECNICA",0,IF(M291="NO CUMPLE",0,IF(M291="CUMPLE",('PRECIOS UNITARIOS'!$BB291*500)/L291))))</f>
        <v>0</v>
      </c>
      <c r="O291" s="5" t="str">
        <f>+'PRECIOS UNITARIOS'!N291</f>
        <v/>
      </c>
      <c r="P291" s="5" t="str">
        <f>+'EV PRECIO REFERENCIA'!Q291</f>
        <v>NO CUMPLE</v>
      </c>
      <c r="Q291" s="6">
        <f>+IF(P291="NO OFERTADO",0,IF(P291="NO CUMPLE EV TECNICA",0,IF(P291="NO CUMPLE",0,IF(P291="CUMPLE",('PRECIOS UNITARIOS'!$BB291*500)/O291))))</f>
        <v>0</v>
      </c>
      <c r="R291" s="5" t="str">
        <f>+'PRECIOS UNITARIOS'!P291</f>
        <v/>
      </c>
      <c r="S291" s="5" t="str">
        <f>+'EV PRECIO REFERENCIA'!T291</f>
        <v>NO CUMPLE</v>
      </c>
      <c r="T291" s="6">
        <f>+IF(S291="NO OFERTADO",0,IF(S291="NO CUMPLE EV TECNICA",0,IF(S291="NO CUMPLE",0,IF(S291="CUMPLE",('PRECIOS UNITARIOS'!$BB291*500)/R291))))</f>
        <v>0</v>
      </c>
      <c r="U291" s="6" t="str">
        <f>+'EV PRECIO REFERENCIA'!U291</f>
        <v/>
      </c>
      <c r="V291" s="5" t="str">
        <f>+'EV PRECIO REFERENCIA'!W291</f>
        <v>NO CUMPLE</v>
      </c>
      <c r="W291" s="6">
        <f>+IF(V291="NO OFERTADO",0,IF(V291="NO CUMPLE EV TECNICA",0,IF(V291="NO CUMPLE",0,IF(V291="CUMPLE",('PRECIOS UNITARIOS'!$BB291*500)/U291))))</f>
        <v>0</v>
      </c>
      <c r="X291" s="6" t="str">
        <f>+'EV PRECIO REFERENCIA'!X291</f>
        <v/>
      </c>
      <c r="Y291" s="5" t="str">
        <f>+'EV PRECIO REFERENCIA'!Z291</f>
        <v>NO CUMPLE</v>
      </c>
      <c r="Z291" s="6">
        <f>+IF(Y291="NO OFERTADO",0,IF(Y291="NO CUMPLE EV TECNICA",0,IF(Y291="NO CUMPLE",0,IF(Y291="CUMPLE",('PRECIOS UNITARIOS'!$BB291*500)/X291))))</f>
        <v>0</v>
      </c>
      <c r="AA291" s="260" t="str">
        <f>+'PRECIOS UNITARIOS'!X291</f>
        <v/>
      </c>
      <c r="AB291" s="5" t="str">
        <f>+'EV PRECIO REFERENCIA'!AF291</f>
        <v>NO CUMPLE</v>
      </c>
      <c r="AC291" s="6">
        <f>+IF(AB291="NO OFERTADO",0,IF(AB291="NO CUMPLE EV TECNICA",0,IF(AB291="NO CUMPLE",0,IF(AB291="CUMPLE",('PRECIOS UNITARIOS'!$BB291*500)/AA291))))</f>
        <v>0</v>
      </c>
      <c r="AD291" s="5" t="str">
        <f>+'PRECIOS UNITARIOS'!Z291</f>
        <v/>
      </c>
      <c r="AE291" s="5" t="str">
        <f>+'EV PRECIO REFERENCIA'!AI291</f>
        <v>NO CUMPLE</v>
      </c>
      <c r="AF291" s="6">
        <f>+IF(AE291="NO OFERTADO",0,IF(AE291="NO CUMPLE EV TECNICA",0,IF(AE291="NO CUMPLE",0,IF(AE291="CUMPLE",('PRECIOS UNITARIOS'!$BB291*500)/AD291))))</f>
        <v>0</v>
      </c>
      <c r="AG291" s="5" t="str">
        <f>+'PRECIOS UNITARIOS'!AB291</f>
        <v/>
      </c>
      <c r="AH291" s="5" t="str">
        <f>+'EV PRECIO REFERENCIA'!AL291</f>
        <v>NO CUMPLE</v>
      </c>
      <c r="AI291" s="6">
        <f>+IF(AH291="NO OFERTADO",0,IF(AH291="NO CUMPLE EV TECNICA",0,IF(AH291="NO CUMPLE",0,IF(AH291="CUMPLE",('PRECIOS UNITARIOS'!$BB291*500)/AG291))))</f>
        <v>0</v>
      </c>
      <c r="AJ291" s="5" t="str">
        <f>+'PRECIOS UNITARIOS'!AD291</f>
        <v/>
      </c>
      <c r="AK291" s="5" t="str">
        <f>+'EV PRECIO REFERENCIA'!AO291</f>
        <v>NO CUMPLE</v>
      </c>
      <c r="AL291" s="6">
        <f>+IF(AK291="NO OFERTADO",0,IF(AK291="NO CUMPLE EV TECNICA",0,IF(AK291="NO CUMPLE",0,IF(AK291="CUMPLE",('PRECIOS UNITARIOS'!$BB291*500)/AJ291))))</f>
        <v>0</v>
      </c>
      <c r="AM291" s="5" t="str">
        <f>+'PRECIOS UNITARIOS'!AF291</f>
        <v/>
      </c>
      <c r="AN291" s="5" t="str">
        <f>+'EV PRECIO REFERENCIA'!AR291</f>
        <v>NO CUMPLE</v>
      </c>
      <c r="AO291" s="6">
        <f>+IF(AN291="NO OFERTADO",0,IF(AN291="NO CUMPLE EV TECNICA",0,IF(AN291="NO CUMPLE",0,IF(AN291="CUMPLE",('PRECIOS UNITARIOS'!$BB291*500)/AM291))))</f>
        <v>0</v>
      </c>
      <c r="AP291" s="5" t="str">
        <f>+'PRECIOS UNITARIOS'!AH291</f>
        <v/>
      </c>
      <c r="AQ291" s="5" t="str">
        <f>+'EV PRECIO REFERENCIA'!AU291</f>
        <v>NO CUMPLE</v>
      </c>
      <c r="AR291" s="6">
        <f>+IF(AQ291="NO OFERTADO",0,IF(AQ291="NO CUMPLE EV TECNICA",0,IF(AQ291="NO CUMPLE",0,IF(AQ291="CUMPLE",('PRECIOS UNITARIOS'!$BB291*500)/AP291))))</f>
        <v>0</v>
      </c>
      <c r="AS291" s="5" t="str">
        <f>+'PRECIOS UNITARIOS'!AJ291</f>
        <v/>
      </c>
      <c r="AT291" s="5" t="str">
        <f>+'EV PRECIO REFERENCIA'!AX291</f>
        <v>NO CUMPLE</v>
      </c>
      <c r="AU291" s="6">
        <f>+IF(AT291="NO OFERTADO",0,IF(AT291="NO CUMPLE EV TECNICA",0,IF(AT291="NO CUMPLE",0,IF(AT291="CUMPLE",('PRECIOS UNITARIOS'!$BB291*500)/AS291))))</f>
        <v>0</v>
      </c>
      <c r="AV291" s="5" t="str">
        <f>+'EV PRECIO REFERENCIA'!AY291</f>
        <v/>
      </c>
      <c r="AW291" s="5" t="str">
        <f>+'EV PRECIO REFERENCIA'!BA291</f>
        <v>NO CUMPLE</v>
      </c>
      <c r="AX291" s="6">
        <f>+IF(AW291="NO OFERTADO",0,IF(AW291="NO CUMPLE EV TECNICA",0,IF(AW291="NO CUMPLE",0,IF(AW291="CUMPLE",('PRECIOS UNITARIOS'!$BB291*500)/AV291))))</f>
        <v>0</v>
      </c>
      <c r="AY291" s="5" t="str">
        <f>+'EV PRECIO REFERENCIA'!BB291</f>
        <v/>
      </c>
      <c r="AZ291" s="5" t="str">
        <f>+'EV PRECIO REFERENCIA'!BD291</f>
        <v>NO CUMPLE</v>
      </c>
      <c r="BA291" s="6">
        <f>+IF(AZ291="NO OFERTADO",0,IF(AZ291="NO CUMPLE EV TECNICA",0,IF(AZ291="NO CUMPLE",0,IF(AZ291="CUMPLE",('PRECIOS UNITARIOS'!$BB291*500)/AY291))))</f>
        <v>0</v>
      </c>
      <c r="BB291" s="5" t="str">
        <f>+'PRECIOS UNITARIOS'!AP291</f>
        <v/>
      </c>
      <c r="BC291" s="5" t="str">
        <f>+'EV PRECIO REFERENCIA'!BG291</f>
        <v>NO CUMPLE</v>
      </c>
      <c r="BD291" s="6">
        <f>+IF(BC291="NO OFERTADO",0,IF(BC291="NO CUMPLE EV TECNICA",0,IF(BC291="NO CUMPLE",0,IF(BC291="CUMPLE",('PRECIOS UNITARIOS'!$BB291*500)/BB291))))</f>
        <v>0</v>
      </c>
      <c r="BE291" s="5" t="str">
        <f>+'PRECIOS UNITARIOS'!AR291</f>
        <v/>
      </c>
      <c r="BF291" s="5" t="str">
        <f>+'EV PRECIO REFERENCIA'!BJ291</f>
        <v>NO CUMPLE</v>
      </c>
      <c r="BG291" s="6">
        <f>+IF(BF291="NO OFERTADO",0,IF(BF291="NO CUMPLE EV TECNICA",0,IF(BF291="NO CUMPLE",0,IF(BF291="CUMPLE",('PRECIOS UNITARIOS'!$BB291*500)/BE291))))</f>
        <v>0</v>
      </c>
      <c r="BH291" s="5" t="str">
        <f>+'EV PRECIO REFERENCIA'!BK291</f>
        <v/>
      </c>
      <c r="BI291" s="5" t="str">
        <f>+'EV PRECIO REFERENCIA'!BM291</f>
        <v>NO CUMPLE</v>
      </c>
      <c r="BJ291" s="6">
        <f>+IF(BI291="NO OFERTADO",0,IF(BI291="NO CUMPLE EV TECNICA",0,IF(BI291="NO CUMPLE",0,IF(BI291="CUMPLE",('PRECIOS UNITARIOS'!$BB291*500)/BH291))))</f>
        <v>0</v>
      </c>
      <c r="BK291" s="5" t="str">
        <f>+'EV PRECIO REFERENCIA'!BQ291</f>
        <v/>
      </c>
      <c r="BL291" s="5" t="str">
        <f>+'EV PRECIO REFERENCIA'!BS291</f>
        <v>NO CUMPLE</v>
      </c>
      <c r="BM291" s="6">
        <f>+IF(BL291="NO OFERTADO",0,IF(BL291="NO CUMPLE EV TECNICA",0,IF(BL291="NO CUMPLE",0,IF(BL291="CUMPLE",('PRECIOS UNITARIOS'!$BB291*500)/BK291))))</f>
        <v>0</v>
      </c>
      <c r="BN291" s="5" t="str">
        <f>+'PRECIOS UNITARIOS'!AX291</f>
        <v/>
      </c>
      <c r="BO291" s="5" t="str">
        <f>+'EV PRECIO REFERENCIA'!BV291</f>
        <v>NO CUMPLE</v>
      </c>
      <c r="BP291" s="6">
        <f>+IF(BO291="NO OFERTADO",0,IF(BO291="NO CUMPLE EV TECNICA",0,IF(BO291="NO CUMPLE",0,IF(BO291="CUMPLE",('PRECIOS UNITARIOS'!$BB291*500)/BN291))))</f>
        <v>0</v>
      </c>
      <c r="BQ291" s="6">
        <f t="shared" si="30"/>
        <v>0</v>
      </c>
      <c r="BR291" s="6" t="s">
        <v>847</v>
      </c>
      <c r="BS291" s="6">
        <v>0</v>
      </c>
      <c r="BT291" s="6" t="s">
        <v>847</v>
      </c>
      <c r="BU291" s="6">
        <v>0</v>
      </c>
      <c r="BV291" s="6" t="s">
        <v>847</v>
      </c>
      <c r="BW291" s="154" t="s">
        <v>823</v>
      </c>
      <c r="BX291" s="3" t="s">
        <v>661</v>
      </c>
    </row>
    <row r="292" spans="1:77" ht="51" x14ac:dyDescent="0.2">
      <c r="A292" s="18">
        <f t="shared" si="29"/>
        <v>283</v>
      </c>
      <c r="B292" s="22" t="str">
        <f>VLOOKUP(A292,'PRECIOS UNITARIOS'!A292:B623,2,0)</f>
        <v>DM448</v>
      </c>
      <c r="C292" s="135" t="str">
        <f>VLOOKUP(A292,'PRECIOS UNITARIOS'!A292:C623,3,0)</f>
        <v>ENVOLVEDERA EN TELA NO TEJIDA DE POLIPROPILENO 100 CM X 100 CM</v>
      </c>
      <c r="D292" s="18">
        <f>VLOOKUP(A292,'PRECIOS UNITARIOS'!A292:D623,4,0)</f>
        <v>1</v>
      </c>
      <c r="E292" s="23" t="str">
        <f>VLOOKUP(A292,'PRECIOS UNITARIOS'!A292:E623,5,0)</f>
        <v>UN</v>
      </c>
      <c r="F292" s="23">
        <f>VLOOKUP(A292,'PRECIOS UNITARIOS'!A292:F623,6,0)</f>
        <v>1043.6300000000001</v>
      </c>
      <c r="G292" s="23">
        <f>VLOOKUP(A292,'PRECIOS UNITARIOS'!A292:G623,7,0)</f>
        <v>867</v>
      </c>
      <c r="H292" s="23">
        <f t="shared" si="31"/>
        <v>904827.21000000008</v>
      </c>
      <c r="I292" s="5" t="str">
        <f>+'EV PRECIO REFERENCIA'!I292</f>
        <v/>
      </c>
      <c r="J292" s="5" t="str">
        <f>+'EV PRECIO REFERENCIA'!K292</f>
        <v>NO CUMPLE</v>
      </c>
      <c r="K292" s="6">
        <f>+IF(J292="NO OFERTADO",0,IF(J292="NO CUMPLE EV TECNICA",0,IF(J292="NO CUMPLE",0,IF(J292="CUMPLE",('PRECIOS UNITARIOS'!$BB292*500)/I292))))</f>
        <v>0</v>
      </c>
      <c r="L292" s="5" t="str">
        <f>+'EV PRECIO REFERENCIA'!L292</f>
        <v/>
      </c>
      <c r="M292" s="5" t="str">
        <f>+'EV PRECIO REFERENCIA'!N292</f>
        <v>NO CUMPLE</v>
      </c>
      <c r="N292" s="6">
        <f>+IF(M292="NO OFERTADO",0,IF(M292="NO CUMPLE EV TECNICA",0,IF(M292="NO CUMPLE",0,IF(M292="CUMPLE",('PRECIOS UNITARIOS'!$BB292*500)/L292))))</f>
        <v>0</v>
      </c>
      <c r="O292" s="5" t="str">
        <f>+'PRECIOS UNITARIOS'!N292</f>
        <v/>
      </c>
      <c r="P292" s="5" t="str">
        <f>+'EV PRECIO REFERENCIA'!Q292</f>
        <v>NO CUMPLE</v>
      </c>
      <c r="Q292" s="6">
        <f>+IF(P292="NO OFERTADO",0,IF(P292="NO CUMPLE EV TECNICA",0,IF(P292="NO CUMPLE",0,IF(P292="CUMPLE",('PRECIOS UNITARIOS'!$BB292*500)/O292))))</f>
        <v>0</v>
      </c>
      <c r="R292" s="5" t="str">
        <f>+'PRECIOS UNITARIOS'!P292</f>
        <v/>
      </c>
      <c r="S292" s="5" t="str">
        <f>+'EV PRECIO REFERENCIA'!T292</f>
        <v>NO CUMPLE</v>
      </c>
      <c r="T292" s="6">
        <f>+IF(S292="NO OFERTADO",0,IF(S292="NO CUMPLE EV TECNICA",0,IF(S292="NO CUMPLE",0,IF(S292="CUMPLE",('PRECIOS UNITARIOS'!$BB292*500)/R292))))</f>
        <v>0</v>
      </c>
      <c r="U292" s="6" t="str">
        <f>+'EV PRECIO REFERENCIA'!U292</f>
        <v/>
      </c>
      <c r="V292" s="5" t="str">
        <f>+'EV PRECIO REFERENCIA'!W292</f>
        <v>NO CUMPLE</v>
      </c>
      <c r="W292" s="6">
        <f>+IF(V292="NO OFERTADO",0,IF(V292="NO CUMPLE EV TECNICA",0,IF(V292="NO CUMPLE",0,IF(V292="CUMPLE",('PRECIOS UNITARIOS'!$BB292*500)/U292))))</f>
        <v>0</v>
      </c>
      <c r="X292" s="6" t="str">
        <f>+'EV PRECIO REFERENCIA'!X292</f>
        <v/>
      </c>
      <c r="Y292" s="5" t="str">
        <f>+'EV PRECIO REFERENCIA'!Z292</f>
        <v>NO CUMPLE</v>
      </c>
      <c r="Z292" s="6">
        <f>+IF(Y292="NO OFERTADO",0,IF(Y292="NO CUMPLE EV TECNICA",0,IF(Y292="NO CUMPLE",0,IF(Y292="CUMPLE",('PRECIOS UNITARIOS'!$BB292*500)/X292))))</f>
        <v>0</v>
      </c>
      <c r="AA292" s="260" t="str">
        <f>+'PRECIOS UNITARIOS'!X292</f>
        <v/>
      </c>
      <c r="AB292" s="5" t="str">
        <f>+'EV PRECIO REFERENCIA'!AF292</f>
        <v>NO CUMPLE</v>
      </c>
      <c r="AC292" s="6">
        <f>+IF(AB292="NO OFERTADO",0,IF(AB292="NO CUMPLE EV TECNICA",0,IF(AB292="NO CUMPLE",0,IF(AB292="CUMPLE",('PRECIOS UNITARIOS'!$BB292*500)/AA292))))</f>
        <v>0</v>
      </c>
      <c r="AD292" s="5" t="str">
        <f>+'PRECIOS UNITARIOS'!Z292</f>
        <v/>
      </c>
      <c r="AE292" s="5" t="str">
        <f>+'EV PRECIO REFERENCIA'!AI292</f>
        <v>NO CUMPLE</v>
      </c>
      <c r="AF292" s="6">
        <f>+IF(AE292="NO OFERTADO",0,IF(AE292="NO CUMPLE EV TECNICA",0,IF(AE292="NO CUMPLE",0,IF(AE292="CUMPLE",('PRECIOS UNITARIOS'!$BB292*500)/AD292))))</f>
        <v>0</v>
      </c>
      <c r="AG292" s="5" t="str">
        <f>+'PRECIOS UNITARIOS'!AB292</f>
        <v/>
      </c>
      <c r="AH292" s="5" t="str">
        <f>+'EV PRECIO REFERENCIA'!AL292</f>
        <v>NO CUMPLE</v>
      </c>
      <c r="AI292" s="6">
        <f>+IF(AH292="NO OFERTADO",0,IF(AH292="NO CUMPLE EV TECNICA",0,IF(AH292="NO CUMPLE",0,IF(AH292="CUMPLE",('PRECIOS UNITARIOS'!$BB292*500)/AG292))))</f>
        <v>0</v>
      </c>
      <c r="AJ292" s="5" t="str">
        <f>+'PRECIOS UNITARIOS'!AD292</f>
        <v/>
      </c>
      <c r="AK292" s="5" t="str">
        <f>+'EV PRECIO REFERENCIA'!AO292</f>
        <v>NO CUMPLE</v>
      </c>
      <c r="AL292" s="6">
        <f>+IF(AK292="NO OFERTADO",0,IF(AK292="NO CUMPLE EV TECNICA",0,IF(AK292="NO CUMPLE",0,IF(AK292="CUMPLE",('PRECIOS UNITARIOS'!$BB292*500)/AJ292))))</f>
        <v>0</v>
      </c>
      <c r="AM292" s="5" t="str">
        <f>+'PRECIOS UNITARIOS'!AF292</f>
        <v/>
      </c>
      <c r="AN292" s="5" t="str">
        <f>+'EV PRECIO REFERENCIA'!AR292</f>
        <v>NO CUMPLE</v>
      </c>
      <c r="AO292" s="6">
        <f>+IF(AN292="NO OFERTADO",0,IF(AN292="NO CUMPLE EV TECNICA",0,IF(AN292="NO CUMPLE",0,IF(AN292="CUMPLE",('PRECIOS UNITARIOS'!$BB292*500)/AM292))))</f>
        <v>0</v>
      </c>
      <c r="AP292" s="5" t="str">
        <f>+'PRECIOS UNITARIOS'!AH292</f>
        <v/>
      </c>
      <c r="AQ292" s="5" t="str">
        <f>+'EV PRECIO REFERENCIA'!AU292</f>
        <v>NO CUMPLE</v>
      </c>
      <c r="AR292" s="6">
        <f>+IF(AQ292="NO OFERTADO",0,IF(AQ292="NO CUMPLE EV TECNICA",0,IF(AQ292="NO CUMPLE",0,IF(AQ292="CUMPLE",('PRECIOS UNITARIOS'!$BB292*500)/AP292))))</f>
        <v>0</v>
      </c>
      <c r="AS292" s="5" t="str">
        <f>+'PRECIOS UNITARIOS'!AJ292</f>
        <v/>
      </c>
      <c r="AT292" s="5" t="str">
        <f>+'EV PRECIO REFERENCIA'!AX292</f>
        <v>NO CUMPLE</v>
      </c>
      <c r="AU292" s="6">
        <f>+IF(AT292="NO OFERTADO",0,IF(AT292="NO CUMPLE EV TECNICA",0,IF(AT292="NO CUMPLE",0,IF(AT292="CUMPLE",('PRECIOS UNITARIOS'!$BB292*500)/AS292))))</f>
        <v>0</v>
      </c>
      <c r="AV292" s="5" t="str">
        <f>+'EV PRECIO REFERENCIA'!AY292</f>
        <v/>
      </c>
      <c r="AW292" s="5" t="str">
        <f>+'EV PRECIO REFERENCIA'!BA292</f>
        <v>NO CUMPLE</v>
      </c>
      <c r="AX292" s="6">
        <f>+IF(AW292="NO OFERTADO",0,IF(AW292="NO CUMPLE EV TECNICA",0,IF(AW292="NO CUMPLE",0,IF(AW292="CUMPLE",('PRECIOS UNITARIOS'!$BB292*500)/AV292))))</f>
        <v>0</v>
      </c>
      <c r="AY292" s="5" t="str">
        <f>+'EV PRECIO REFERENCIA'!BB292</f>
        <v/>
      </c>
      <c r="AZ292" s="5" t="str">
        <f>+'EV PRECIO REFERENCIA'!BD292</f>
        <v>NO CUMPLE</v>
      </c>
      <c r="BA292" s="6">
        <f>+IF(AZ292="NO OFERTADO",0,IF(AZ292="NO CUMPLE EV TECNICA",0,IF(AZ292="NO CUMPLE",0,IF(AZ292="CUMPLE",('PRECIOS UNITARIOS'!$BB292*500)/AY292))))</f>
        <v>0</v>
      </c>
      <c r="BB292" s="5" t="str">
        <f>+'PRECIOS UNITARIOS'!AP292</f>
        <v/>
      </c>
      <c r="BC292" s="5" t="str">
        <f>+'EV PRECIO REFERENCIA'!BG292</f>
        <v>NO CUMPLE</v>
      </c>
      <c r="BD292" s="6">
        <f>+IF(BC292="NO OFERTADO",0,IF(BC292="NO CUMPLE EV TECNICA",0,IF(BC292="NO CUMPLE",0,IF(BC292="CUMPLE",('PRECIOS UNITARIOS'!$BB292*500)/BB292))))</f>
        <v>0</v>
      </c>
      <c r="BE292" s="5" t="str">
        <f>+'PRECIOS UNITARIOS'!AR292</f>
        <v/>
      </c>
      <c r="BF292" s="5" t="str">
        <f>+'EV PRECIO REFERENCIA'!BJ292</f>
        <v>NO CUMPLE</v>
      </c>
      <c r="BG292" s="6">
        <f>+IF(BF292="NO OFERTADO",0,IF(BF292="NO CUMPLE EV TECNICA",0,IF(BF292="NO CUMPLE",0,IF(BF292="CUMPLE",('PRECIOS UNITARIOS'!$BB292*500)/BE292))))</f>
        <v>0</v>
      </c>
      <c r="BH292" s="5" t="str">
        <f>+'EV PRECIO REFERENCIA'!BK292</f>
        <v/>
      </c>
      <c r="BI292" s="5" t="str">
        <f>+'EV PRECIO REFERENCIA'!BM292</f>
        <v>NO CUMPLE</v>
      </c>
      <c r="BJ292" s="6">
        <f>+IF(BI292="NO OFERTADO",0,IF(BI292="NO CUMPLE EV TECNICA",0,IF(BI292="NO CUMPLE",0,IF(BI292="CUMPLE",('PRECIOS UNITARIOS'!$BB292*500)/BH292))))</f>
        <v>0</v>
      </c>
      <c r="BK292" s="5" t="str">
        <f>+'EV PRECIO REFERENCIA'!BQ292</f>
        <v/>
      </c>
      <c r="BL292" s="5" t="str">
        <f>+'EV PRECIO REFERENCIA'!BS292</f>
        <v>NO CUMPLE</v>
      </c>
      <c r="BM292" s="6">
        <f>+IF(BL292="NO OFERTADO",0,IF(BL292="NO CUMPLE EV TECNICA",0,IF(BL292="NO CUMPLE",0,IF(BL292="CUMPLE",('PRECIOS UNITARIOS'!$BB292*500)/BK292))))</f>
        <v>0</v>
      </c>
      <c r="BN292" s="5" t="str">
        <f>+'PRECIOS UNITARIOS'!AX292</f>
        <v/>
      </c>
      <c r="BO292" s="5" t="str">
        <f>+'EV PRECIO REFERENCIA'!BV292</f>
        <v>NO CUMPLE</v>
      </c>
      <c r="BP292" s="6">
        <f>+IF(BO292="NO OFERTADO",0,IF(BO292="NO CUMPLE EV TECNICA",0,IF(BO292="NO CUMPLE",0,IF(BO292="CUMPLE",('PRECIOS UNITARIOS'!$BB292*500)/BN292))))</f>
        <v>0</v>
      </c>
      <c r="BQ292" s="6">
        <f t="shared" si="30"/>
        <v>0</v>
      </c>
      <c r="BR292" s="6" t="s">
        <v>1067</v>
      </c>
      <c r="BS292" s="6">
        <v>0</v>
      </c>
      <c r="BT292" s="6" t="s">
        <v>1014</v>
      </c>
      <c r="BU292" s="6">
        <v>0</v>
      </c>
      <c r="BV292" s="6" t="s">
        <v>1014</v>
      </c>
      <c r="BW292" s="6" t="s">
        <v>1014</v>
      </c>
      <c r="BX292" s="3" t="s">
        <v>662</v>
      </c>
      <c r="BY292" s="3"/>
    </row>
    <row r="293" spans="1:77" ht="51" x14ac:dyDescent="0.2">
      <c r="A293" s="18">
        <f t="shared" si="29"/>
        <v>284</v>
      </c>
      <c r="B293" s="22" t="str">
        <f>VLOOKUP(A293,'PRECIOS UNITARIOS'!A293:B624,2,0)</f>
        <v>DM1913</v>
      </c>
      <c r="C293" s="135" t="str">
        <f>VLOOKUP(A293,'PRECIOS UNITARIOS'!A293:C624,3,0)</f>
        <v>ENVOLVEDERA TELA NO TEJIDA 120 X 120</v>
      </c>
      <c r="D293" s="18">
        <f>VLOOKUP(A293,'PRECIOS UNITARIOS'!A293:D624,4,0)</f>
        <v>1</v>
      </c>
      <c r="E293" s="23" t="str">
        <f>VLOOKUP(A293,'PRECIOS UNITARIOS'!A293:E624,5,0)</f>
        <v>UN</v>
      </c>
      <c r="F293" s="23">
        <f>VLOOKUP(A293,'PRECIOS UNITARIOS'!A293:F624,6,0)</f>
        <v>1501.78</v>
      </c>
      <c r="G293" s="23">
        <f>VLOOKUP(A293,'PRECIOS UNITARIOS'!A293:G624,7,0)</f>
        <v>400</v>
      </c>
      <c r="H293" s="23">
        <f t="shared" si="31"/>
        <v>600712</v>
      </c>
      <c r="I293" s="5" t="str">
        <f>+'EV PRECIO REFERENCIA'!I293</f>
        <v/>
      </c>
      <c r="J293" s="5" t="str">
        <f>+'EV PRECIO REFERENCIA'!K293</f>
        <v>NO CUMPLE</v>
      </c>
      <c r="K293" s="6">
        <f>+IF(J293="NO OFERTADO",0,IF(J293="NO CUMPLE EV TECNICA",0,IF(J293="NO CUMPLE",0,IF(J293="CUMPLE",('PRECIOS UNITARIOS'!$BB293*500)/I293))))</f>
        <v>0</v>
      </c>
      <c r="L293" s="5" t="str">
        <f>+'EV PRECIO REFERENCIA'!L293</f>
        <v/>
      </c>
      <c r="M293" s="5" t="str">
        <f>+'EV PRECIO REFERENCIA'!N293</f>
        <v>NO CUMPLE</v>
      </c>
      <c r="N293" s="6">
        <f>+IF(M293="NO OFERTADO",0,IF(M293="NO CUMPLE EV TECNICA",0,IF(M293="NO CUMPLE",0,IF(M293="CUMPLE",('PRECIOS UNITARIOS'!$BB293*500)/L293))))</f>
        <v>0</v>
      </c>
      <c r="O293" s="5" t="str">
        <f>+'PRECIOS UNITARIOS'!N293</f>
        <v/>
      </c>
      <c r="P293" s="5" t="str">
        <f>+'EV PRECIO REFERENCIA'!Q293</f>
        <v>NO CUMPLE</v>
      </c>
      <c r="Q293" s="6">
        <f>+IF(P293="NO OFERTADO",0,IF(P293="NO CUMPLE EV TECNICA",0,IF(P293="NO CUMPLE",0,IF(P293="CUMPLE",('PRECIOS UNITARIOS'!$BB293*500)/O293))))</f>
        <v>0</v>
      </c>
      <c r="R293" s="5" t="str">
        <f>+'PRECIOS UNITARIOS'!P293</f>
        <v/>
      </c>
      <c r="S293" s="5" t="str">
        <f>+'EV PRECIO REFERENCIA'!T293</f>
        <v>NO CUMPLE</v>
      </c>
      <c r="T293" s="6">
        <f>+IF(S293="NO OFERTADO",0,IF(S293="NO CUMPLE EV TECNICA",0,IF(S293="NO CUMPLE",0,IF(S293="CUMPLE",('PRECIOS UNITARIOS'!$BB293*500)/R293))))</f>
        <v>0</v>
      </c>
      <c r="U293" s="6" t="str">
        <f>+'EV PRECIO REFERENCIA'!U293</f>
        <v/>
      </c>
      <c r="V293" s="5" t="str">
        <f>+'EV PRECIO REFERENCIA'!W293</f>
        <v>NO CUMPLE</v>
      </c>
      <c r="W293" s="6">
        <f>+IF(V293="NO OFERTADO",0,IF(V293="NO CUMPLE EV TECNICA",0,IF(V293="NO CUMPLE",0,IF(V293="CUMPLE",('PRECIOS UNITARIOS'!$BB293*500)/U293))))</f>
        <v>0</v>
      </c>
      <c r="X293" s="6" t="str">
        <f>+'EV PRECIO REFERENCIA'!X293</f>
        <v/>
      </c>
      <c r="Y293" s="5" t="str">
        <f>+'EV PRECIO REFERENCIA'!Z293</f>
        <v>NO CUMPLE</v>
      </c>
      <c r="Z293" s="6">
        <f>+IF(Y293="NO OFERTADO",0,IF(Y293="NO CUMPLE EV TECNICA",0,IF(Y293="NO CUMPLE",0,IF(Y293="CUMPLE",('PRECIOS UNITARIOS'!$BB293*500)/X293))))</f>
        <v>0</v>
      </c>
      <c r="AA293" s="260" t="str">
        <f>+'PRECIOS UNITARIOS'!X293</f>
        <v/>
      </c>
      <c r="AB293" s="5" t="str">
        <f>+'EV PRECIO REFERENCIA'!AF293</f>
        <v>NO CUMPLE</v>
      </c>
      <c r="AC293" s="6">
        <f>+IF(AB293="NO OFERTADO",0,IF(AB293="NO CUMPLE EV TECNICA",0,IF(AB293="NO CUMPLE",0,IF(AB293="CUMPLE",('PRECIOS UNITARIOS'!$BB293*500)/AA293))))</f>
        <v>0</v>
      </c>
      <c r="AD293" s="5" t="str">
        <f>+'PRECIOS UNITARIOS'!Z293</f>
        <v/>
      </c>
      <c r="AE293" s="5" t="str">
        <f>+'EV PRECIO REFERENCIA'!AI293</f>
        <v>NO CUMPLE</v>
      </c>
      <c r="AF293" s="6">
        <f>+IF(AE293="NO OFERTADO",0,IF(AE293="NO CUMPLE EV TECNICA",0,IF(AE293="NO CUMPLE",0,IF(AE293="CUMPLE",('PRECIOS UNITARIOS'!$BB293*500)/AD293))))</f>
        <v>0</v>
      </c>
      <c r="AG293" s="5" t="str">
        <f>+'PRECIOS UNITARIOS'!AB293</f>
        <v/>
      </c>
      <c r="AH293" s="5" t="str">
        <f>+'EV PRECIO REFERENCIA'!AL293</f>
        <v>NO CUMPLE</v>
      </c>
      <c r="AI293" s="6">
        <f>+IF(AH293="NO OFERTADO",0,IF(AH293="NO CUMPLE EV TECNICA",0,IF(AH293="NO CUMPLE",0,IF(AH293="CUMPLE",('PRECIOS UNITARIOS'!$BB293*500)/AG293))))</f>
        <v>0</v>
      </c>
      <c r="AJ293" s="5" t="str">
        <f>+'PRECIOS UNITARIOS'!AD293</f>
        <v/>
      </c>
      <c r="AK293" s="5" t="str">
        <f>+'EV PRECIO REFERENCIA'!AO293</f>
        <v>NO CUMPLE</v>
      </c>
      <c r="AL293" s="6">
        <f>+IF(AK293="NO OFERTADO",0,IF(AK293="NO CUMPLE EV TECNICA",0,IF(AK293="NO CUMPLE",0,IF(AK293="CUMPLE",('PRECIOS UNITARIOS'!$BB293*500)/AJ293))))</f>
        <v>0</v>
      </c>
      <c r="AM293" s="5" t="str">
        <f>+'PRECIOS UNITARIOS'!AF293</f>
        <v/>
      </c>
      <c r="AN293" s="5" t="str">
        <f>+'EV PRECIO REFERENCIA'!AR293</f>
        <v>NO CUMPLE</v>
      </c>
      <c r="AO293" s="6">
        <f>+IF(AN293="NO OFERTADO",0,IF(AN293="NO CUMPLE EV TECNICA",0,IF(AN293="NO CUMPLE",0,IF(AN293="CUMPLE",('PRECIOS UNITARIOS'!$BB293*500)/AM293))))</f>
        <v>0</v>
      </c>
      <c r="AP293" s="5" t="str">
        <f>+'PRECIOS UNITARIOS'!AH293</f>
        <v/>
      </c>
      <c r="AQ293" s="5" t="str">
        <f>+'EV PRECIO REFERENCIA'!AU293</f>
        <v>NO CUMPLE</v>
      </c>
      <c r="AR293" s="6">
        <f>+IF(AQ293="NO OFERTADO",0,IF(AQ293="NO CUMPLE EV TECNICA",0,IF(AQ293="NO CUMPLE",0,IF(AQ293="CUMPLE",('PRECIOS UNITARIOS'!$BB293*500)/AP293))))</f>
        <v>0</v>
      </c>
      <c r="AS293" s="5" t="str">
        <f>+'PRECIOS UNITARIOS'!AJ293</f>
        <v/>
      </c>
      <c r="AT293" s="5" t="str">
        <f>+'EV PRECIO REFERENCIA'!AX293</f>
        <v>NO CUMPLE</v>
      </c>
      <c r="AU293" s="6">
        <f>+IF(AT293="NO OFERTADO",0,IF(AT293="NO CUMPLE EV TECNICA",0,IF(AT293="NO CUMPLE",0,IF(AT293="CUMPLE",('PRECIOS UNITARIOS'!$BB293*500)/AS293))))</f>
        <v>0</v>
      </c>
      <c r="AV293" s="5" t="str">
        <f>+'EV PRECIO REFERENCIA'!AY293</f>
        <v/>
      </c>
      <c r="AW293" s="5" t="str">
        <f>+'EV PRECIO REFERENCIA'!BA293</f>
        <v>NO CUMPLE</v>
      </c>
      <c r="AX293" s="6">
        <f>+IF(AW293="NO OFERTADO",0,IF(AW293="NO CUMPLE EV TECNICA",0,IF(AW293="NO CUMPLE",0,IF(AW293="CUMPLE",('PRECIOS UNITARIOS'!$BB293*500)/AV293))))</f>
        <v>0</v>
      </c>
      <c r="AY293" s="5" t="str">
        <f>+'EV PRECIO REFERENCIA'!BB293</f>
        <v/>
      </c>
      <c r="AZ293" s="5" t="str">
        <f>+'EV PRECIO REFERENCIA'!BD293</f>
        <v>NO CUMPLE</v>
      </c>
      <c r="BA293" s="6">
        <f>+IF(AZ293="NO OFERTADO",0,IF(AZ293="NO CUMPLE EV TECNICA",0,IF(AZ293="NO CUMPLE",0,IF(AZ293="CUMPLE",('PRECIOS UNITARIOS'!$BB293*500)/AY293))))</f>
        <v>0</v>
      </c>
      <c r="BB293" s="5" t="str">
        <f>+'PRECIOS UNITARIOS'!AP293</f>
        <v/>
      </c>
      <c r="BC293" s="5" t="str">
        <f>+'EV PRECIO REFERENCIA'!BG293</f>
        <v>NO CUMPLE</v>
      </c>
      <c r="BD293" s="6">
        <f>+IF(BC293="NO OFERTADO",0,IF(BC293="NO CUMPLE EV TECNICA",0,IF(BC293="NO CUMPLE",0,IF(BC293="CUMPLE",('PRECIOS UNITARIOS'!$BB293*500)/BB293))))</f>
        <v>0</v>
      </c>
      <c r="BE293" s="5" t="str">
        <f>+'PRECIOS UNITARIOS'!AR293</f>
        <v/>
      </c>
      <c r="BF293" s="5" t="str">
        <f>+'EV PRECIO REFERENCIA'!BJ293</f>
        <v>NO CUMPLE</v>
      </c>
      <c r="BG293" s="6">
        <f>+IF(BF293="NO OFERTADO",0,IF(BF293="NO CUMPLE EV TECNICA",0,IF(BF293="NO CUMPLE",0,IF(BF293="CUMPLE",('PRECIOS UNITARIOS'!$BB293*500)/BE293))))</f>
        <v>0</v>
      </c>
      <c r="BH293" s="5" t="str">
        <f>+'EV PRECIO REFERENCIA'!BK293</f>
        <v/>
      </c>
      <c r="BI293" s="5" t="str">
        <f>+'EV PRECIO REFERENCIA'!BM293</f>
        <v>NO CUMPLE</v>
      </c>
      <c r="BJ293" s="6">
        <f>+IF(BI293="NO OFERTADO",0,IF(BI293="NO CUMPLE EV TECNICA",0,IF(BI293="NO CUMPLE",0,IF(BI293="CUMPLE",('PRECIOS UNITARIOS'!$BB293*500)/BH293))))</f>
        <v>0</v>
      </c>
      <c r="BK293" s="5" t="str">
        <f>+'EV PRECIO REFERENCIA'!BQ293</f>
        <v/>
      </c>
      <c r="BL293" s="5" t="str">
        <f>+'EV PRECIO REFERENCIA'!BS293</f>
        <v>NO CUMPLE</v>
      </c>
      <c r="BM293" s="6">
        <f>+IF(BL293="NO OFERTADO",0,IF(BL293="NO CUMPLE EV TECNICA",0,IF(BL293="NO CUMPLE",0,IF(BL293="CUMPLE",('PRECIOS UNITARIOS'!$BB293*500)/BK293))))</f>
        <v>0</v>
      </c>
      <c r="BN293" s="5" t="str">
        <f>+'PRECIOS UNITARIOS'!AX293</f>
        <v/>
      </c>
      <c r="BO293" s="5" t="str">
        <f>+'EV PRECIO REFERENCIA'!BV293</f>
        <v>NO CUMPLE</v>
      </c>
      <c r="BP293" s="6">
        <f>+IF(BO293="NO OFERTADO",0,IF(BO293="NO CUMPLE EV TECNICA",0,IF(BO293="NO CUMPLE",0,IF(BO293="CUMPLE",('PRECIOS UNITARIOS'!$BB293*500)/BN293))))</f>
        <v>0</v>
      </c>
      <c r="BQ293" s="6">
        <f t="shared" si="30"/>
        <v>0</v>
      </c>
      <c r="BR293" s="6" t="s">
        <v>1013</v>
      </c>
      <c r="BS293" s="6">
        <v>0</v>
      </c>
      <c r="BT293" s="6" t="s">
        <v>1013</v>
      </c>
      <c r="BU293" s="6">
        <v>0</v>
      </c>
      <c r="BV293" s="6" t="s">
        <v>1013</v>
      </c>
      <c r="BW293" s="6" t="s">
        <v>1013</v>
      </c>
      <c r="BX293" s="3" t="s">
        <v>663</v>
      </c>
      <c r="BY293" s="3"/>
    </row>
    <row r="294" spans="1:77" ht="38.25" x14ac:dyDescent="0.2">
      <c r="A294" s="18">
        <f t="shared" si="29"/>
        <v>285</v>
      </c>
      <c r="B294" s="22" t="str">
        <f>VLOOKUP(A294,'PRECIOS UNITARIOS'!A294:B625,2,0)</f>
        <v>DM1742</v>
      </c>
      <c r="C294" s="135" t="str">
        <f>VLOOKUP(A294,'PRECIOS UNITARIOS'!A294:C625,3,0)</f>
        <v>ENVOLVEDERA DE TELA NO TEJIDA DE POLIPROPILENO TRES CAPAS 48 A 60 GR 50 CM X 50 CM</v>
      </c>
      <c r="D294" s="18">
        <f>VLOOKUP(A294,'PRECIOS UNITARIOS'!A294:D625,4,0)</f>
        <v>1</v>
      </c>
      <c r="E294" s="23" t="str">
        <f>VLOOKUP(A294,'PRECIOS UNITARIOS'!A294:E625,5,0)</f>
        <v>UN</v>
      </c>
      <c r="F294" s="23">
        <f>VLOOKUP(A294,'PRECIOS UNITARIOS'!A294:F625,6,0)</f>
        <v>549.78</v>
      </c>
      <c r="G294" s="23">
        <f>VLOOKUP(A294,'PRECIOS UNITARIOS'!A294:G625,7,0)</f>
        <v>250</v>
      </c>
      <c r="H294" s="23">
        <f t="shared" si="31"/>
        <v>137445</v>
      </c>
      <c r="I294" s="5" t="str">
        <f>+'EV PRECIO REFERENCIA'!I294</f>
        <v/>
      </c>
      <c r="J294" s="5" t="str">
        <f>+'EV PRECIO REFERENCIA'!K294</f>
        <v>NO CUMPLE</v>
      </c>
      <c r="K294" s="6">
        <f>+IF(J294="NO OFERTADO",0,IF(J294="NO CUMPLE EV TECNICA",0,IF(J294="NO CUMPLE",0,IF(J294="CUMPLE",('PRECIOS UNITARIOS'!$BB294*500)/I294))))</f>
        <v>0</v>
      </c>
      <c r="L294" s="5" t="str">
        <f>+'EV PRECIO REFERENCIA'!L294</f>
        <v/>
      </c>
      <c r="M294" s="5" t="str">
        <f>+'EV PRECIO REFERENCIA'!N294</f>
        <v>NO CUMPLE</v>
      </c>
      <c r="N294" s="6">
        <f>+IF(M294="NO OFERTADO",0,IF(M294="NO CUMPLE EV TECNICA",0,IF(M294="NO CUMPLE",0,IF(M294="CUMPLE",('PRECIOS UNITARIOS'!$BB294*500)/L294))))</f>
        <v>0</v>
      </c>
      <c r="O294" s="5" t="str">
        <f>+'PRECIOS UNITARIOS'!N294</f>
        <v/>
      </c>
      <c r="P294" s="5" t="str">
        <f>+'EV PRECIO REFERENCIA'!Q294</f>
        <v>NO CUMPLE</v>
      </c>
      <c r="Q294" s="6">
        <f>+IF(P294="NO OFERTADO",0,IF(P294="NO CUMPLE EV TECNICA",0,IF(P294="NO CUMPLE",0,IF(P294="CUMPLE",('PRECIOS UNITARIOS'!$BB294*500)/O294))))</f>
        <v>0</v>
      </c>
      <c r="R294" s="5" t="str">
        <f>+'PRECIOS UNITARIOS'!P294</f>
        <v/>
      </c>
      <c r="S294" s="5" t="str">
        <f>+'EV PRECIO REFERENCIA'!T294</f>
        <v>NO CUMPLE</v>
      </c>
      <c r="T294" s="6">
        <f>+IF(S294="NO OFERTADO",0,IF(S294="NO CUMPLE EV TECNICA",0,IF(S294="NO CUMPLE",0,IF(S294="CUMPLE",('PRECIOS UNITARIOS'!$BB294*500)/R294))))</f>
        <v>0</v>
      </c>
      <c r="U294" s="6" t="str">
        <f>+'EV PRECIO REFERENCIA'!U294</f>
        <v/>
      </c>
      <c r="V294" s="5" t="str">
        <f>+'EV PRECIO REFERENCIA'!W294</f>
        <v>NO CUMPLE</v>
      </c>
      <c r="W294" s="6">
        <f>+IF(V294="NO OFERTADO",0,IF(V294="NO CUMPLE EV TECNICA",0,IF(V294="NO CUMPLE",0,IF(V294="CUMPLE",('PRECIOS UNITARIOS'!$BB294*500)/U294))))</f>
        <v>0</v>
      </c>
      <c r="X294" s="347">
        <f>+'EV PRECIO REFERENCIA'!X294</f>
        <v>549.78</v>
      </c>
      <c r="Y294" s="5" t="str">
        <f>+'EV PRECIO REFERENCIA'!Z294</f>
        <v>CUMPLE</v>
      </c>
      <c r="Z294" s="6">
        <f>+IF(Y294="NO OFERTADO",0,IF(Y294="NO CUMPLE EV TECNICA",0,IF(Y294="NO CUMPLE",0,IF(Y294="CUMPLE",('PRECIOS UNITARIOS'!$BB294*500)/X294))))</f>
        <v>500</v>
      </c>
      <c r="AA294" s="260" t="str">
        <f>+'PRECIOS UNITARIOS'!X294</f>
        <v/>
      </c>
      <c r="AB294" s="5" t="str">
        <f>+'EV PRECIO REFERENCIA'!AF294</f>
        <v>NO CUMPLE</v>
      </c>
      <c r="AC294" s="6">
        <f>+IF(AB294="NO OFERTADO",0,IF(AB294="NO CUMPLE EV TECNICA",0,IF(AB294="NO CUMPLE",0,IF(AB294="CUMPLE",('PRECIOS UNITARIOS'!$BB294*500)/AA294))))</f>
        <v>0</v>
      </c>
      <c r="AD294" s="5" t="str">
        <f>+'PRECIOS UNITARIOS'!Z294</f>
        <v/>
      </c>
      <c r="AE294" s="5" t="str">
        <f>+'EV PRECIO REFERENCIA'!AI294</f>
        <v>NO CUMPLE</v>
      </c>
      <c r="AF294" s="6">
        <f>+IF(AE294="NO OFERTADO",0,IF(AE294="NO CUMPLE EV TECNICA",0,IF(AE294="NO CUMPLE",0,IF(AE294="CUMPLE",('PRECIOS UNITARIOS'!$BB294*500)/AD294))))</f>
        <v>0</v>
      </c>
      <c r="AG294" s="5" t="str">
        <f>+'PRECIOS UNITARIOS'!AB294</f>
        <v/>
      </c>
      <c r="AH294" s="5" t="str">
        <f>+'EV PRECIO REFERENCIA'!AL294</f>
        <v>NO CUMPLE</v>
      </c>
      <c r="AI294" s="6">
        <f>+IF(AH294="NO OFERTADO",0,IF(AH294="NO CUMPLE EV TECNICA",0,IF(AH294="NO CUMPLE",0,IF(AH294="CUMPLE",('PRECIOS UNITARIOS'!$BB294*500)/AG294))))</f>
        <v>0</v>
      </c>
      <c r="AJ294" s="5" t="str">
        <f>+'PRECIOS UNITARIOS'!AD294</f>
        <v/>
      </c>
      <c r="AK294" s="5" t="str">
        <f>+'EV PRECIO REFERENCIA'!AO294</f>
        <v>NO CUMPLE</v>
      </c>
      <c r="AL294" s="6">
        <f>+IF(AK294="NO OFERTADO",0,IF(AK294="NO CUMPLE EV TECNICA",0,IF(AK294="NO CUMPLE",0,IF(AK294="CUMPLE",('PRECIOS UNITARIOS'!$BB294*500)/AJ294))))</f>
        <v>0</v>
      </c>
      <c r="AM294" s="5" t="str">
        <f>+'PRECIOS UNITARIOS'!AF294</f>
        <v/>
      </c>
      <c r="AN294" s="5" t="str">
        <f>+'EV PRECIO REFERENCIA'!AR294</f>
        <v>NO CUMPLE</v>
      </c>
      <c r="AO294" s="6">
        <f>+IF(AN294="NO OFERTADO",0,IF(AN294="NO CUMPLE EV TECNICA",0,IF(AN294="NO CUMPLE",0,IF(AN294="CUMPLE",('PRECIOS UNITARIOS'!$BB294*500)/AM294))))</f>
        <v>0</v>
      </c>
      <c r="AP294" s="5" t="str">
        <f>+'PRECIOS UNITARIOS'!AH294</f>
        <v/>
      </c>
      <c r="AQ294" s="5" t="str">
        <f>+'EV PRECIO REFERENCIA'!AU294</f>
        <v>NO CUMPLE</v>
      </c>
      <c r="AR294" s="6">
        <f>+IF(AQ294="NO OFERTADO",0,IF(AQ294="NO CUMPLE EV TECNICA",0,IF(AQ294="NO CUMPLE",0,IF(AQ294="CUMPLE",('PRECIOS UNITARIOS'!$BB294*500)/AP294))))</f>
        <v>0</v>
      </c>
      <c r="AS294" s="5" t="str">
        <f>+'PRECIOS UNITARIOS'!AJ294</f>
        <v/>
      </c>
      <c r="AT294" s="5" t="str">
        <f>+'EV PRECIO REFERENCIA'!AX294</f>
        <v>NO CUMPLE</v>
      </c>
      <c r="AU294" s="6">
        <f>+IF(AT294="NO OFERTADO",0,IF(AT294="NO CUMPLE EV TECNICA",0,IF(AT294="NO CUMPLE",0,IF(AT294="CUMPLE",('PRECIOS UNITARIOS'!$BB294*500)/AS294))))</f>
        <v>0</v>
      </c>
      <c r="AV294" s="5" t="str">
        <f>+'EV PRECIO REFERENCIA'!AY294</f>
        <v/>
      </c>
      <c r="AW294" s="5" t="str">
        <f>+'EV PRECIO REFERENCIA'!BA294</f>
        <v>NO CUMPLE</v>
      </c>
      <c r="AX294" s="6">
        <f>+IF(AW294="NO OFERTADO",0,IF(AW294="NO CUMPLE EV TECNICA",0,IF(AW294="NO CUMPLE",0,IF(AW294="CUMPLE",('PRECIOS UNITARIOS'!$BB294*500)/AV294))))</f>
        <v>0</v>
      </c>
      <c r="AY294" s="5" t="str">
        <f>+'EV PRECIO REFERENCIA'!BB294</f>
        <v/>
      </c>
      <c r="AZ294" s="5" t="str">
        <f>+'EV PRECIO REFERENCIA'!BD294</f>
        <v>NO CUMPLE</v>
      </c>
      <c r="BA294" s="6">
        <f>+IF(AZ294="NO OFERTADO",0,IF(AZ294="NO CUMPLE EV TECNICA",0,IF(AZ294="NO CUMPLE",0,IF(AZ294="CUMPLE",('PRECIOS UNITARIOS'!$BB294*500)/AY294))))</f>
        <v>0</v>
      </c>
      <c r="BB294" s="5" t="str">
        <f>+'PRECIOS UNITARIOS'!AP294</f>
        <v/>
      </c>
      <c r="BC294" s="5" t="str">
        <f>+'EV PRECIO REFERENCIA'!BG294</f>
        <v>NO CUMPLE</v>
      </c>
      <c r="BD294" s="6">
        <f>+IF(BC294="NO OFERTADO",0,IF(BC294="NO CUMPLE EV TECNICA",0,IF(BC294="NO CUMPLE",0,IF(BC294="CUMPLE",('PRECIOS UNITARIOS'!$BB294*500)/BB294))))</f>
        <v>0</v>
      </c>
      <c r="BE294" s="5" t="str">
        <f>+'PRECIOS UNITARIOS'!AR294</f>
        <v/>
      </c>
      <c r="BF294" s="5" t="str">
        <f>+'EV PRECIO REFERENCIA'!BJ294</f>
        <v>NO CUMPLE</v>
      </c>
      <c r="BG294" s="6">
        <f>+IF(BF294="NO OFERTADO",0,IF(BF294="NO CUMPLE EV TECNICA",0,IF(BF294="NO CUMPLE",0,IF(BF294="CUMPLE",('PRECIOS UNITARIOS'!$BB294*500)/BE294))))</f>
        <v>0</v>
      </c>
      <c r="BH294" s="5" t="str">
        <f>+'EV PRECIO REFERENCIA'!BK294</f>
        <v/>
      </c>
      <c r="BI294" s="5" t="str">
        <f>+'EV PRECIO REFERENCIA'!BM294</f>
        <v>NO CUMPLE</v>
      </c>
      <c r="BJ294" s="6">
        <f>+IF(BI294="NO OFERTADO",0,IF(BI294="NO CUMPLE EV TECNICA",0,IF(BI294="NO CUMPLE",0,IF(BI294="CUMPLE",('PRECIOS UNITARIOS'!$BB294*500)/BH294))))</f>
        <v>0</v>
      </c>
      <c r="BK294" s="5" t="str">
        <f>+'EV PRECIO REFERENCIA'!BQ294</f>
        <v/>
      </c>
      <c r="BL294" s="5" t="str">
        <f>+'EV PRECIO REFERENCIA'!BS294</f>
        <v>NO CUMPLE</v>
      </c>
      <c r="BM294" s="6">
        <f>+IF(BL294="NO OFERTADO",0,IF(BL294="NO CUMPLE EV TECNICA",0,IF(BL294="NO CUMPLE",0,IF(BL294="CUMPLE",('PRECIOS UNITARIOS'!$BB294*500)/BK294))))</f>
        <v>0</v>
      </c>
      <c r="BN294" s="5" t="str">
        <f>+'PRECIOS UNITARIOS'!AX294</f>
        <v/>
      </c>
      <c r="BO294" s="5" t="str">
        <f>+'EV PRECIO REFERENCIA'!BV294</f>
        <v>NO CUMPLE</v>
      </c>
      <c r="BP294" s="6">
        <f>+IF(BO294="NO OFERTADO",0,IF(BO294="NO CUMPLE EV TECNICA",0,IF(BO294="NO CUMPLE",0,IF(BO294="CUMPLE",('PRECIOS UNITARIOS'!$BB294*500)/BN294))))</f>
        <v>0</v>
      </c>
      <c r="BQ294" s="6">
        <f t="shared" si="30"/>
        <v>500</v>
      </c>
      <c r="BR294" s="6" t="s">
        <v>722</v>
      </c>
      <c r="BS294" s="6">
        <f>MAX($K294,$N294,$Q294,$T294,$AF294,$AI294,$AL294,$AO294,$AU294,$BD294,$BG294,$BP294,$AC294,$W294,$BA294,$BM294,)</f>
        <v>0</v>
      </c>
      <c r="BT294" s="6" t="s">
        <v>1025</v>
      </c>
      <c r="BU294" s="6">
        <f>MAX($K294,$N294,$Q294,$T294,$AF294,$AI294,$AL294,$AO294,$AU294,$BD294,$BG294,$BP294,$AC294,$W294,$BA294,$BM294,)</f>
        <v>0</v>
      </c>
      <c r="BV294" s="6" t="s">
        <v>1023</v>
      </c>
      <c r="BW294" s="154" t="s">
        <v>722</v>
      </c>
      <c r="BX294" s="3" t="e">
        <v>#N/A</v>
      </c>
      <c r="BY294" s="3"/>
    </row>
    <row r="295" spans="1:77" ht="51" x14ac:dyDescent="0.2">
      <c r="A295" s="18">
        <f t="shared" si="29"/>
        <v>286</v>
      </c>
      <c r="B295" s="22" t="str">
        <f>VLOOKUP(A295,'PRECIOS UNITARIOS'!A295:B626,2,0)</f>
        <v>DM449</v>
      </c>
      <c r="C295" s="135" t="str">
        <f>VLOOKUP(A295,'PRECIOS UNITARIOS'!A295:C626,3,0)</f>
        <v>ENVOLVEDERA EN TELA NO TEJIDA DE POLIPROPILENO 75 CM X 75 CM</v>
      </c>
      <c r="D295" s="18">
        <f>VLOOKUP(A295,'PRECIOS UNITARIOS'!A295:D626,4,0)</f>
        <v>1</v>
      </c>
      <c r="E295" s="23" t="str">
        <f>VLOOKUP(A295,'PRECIOS UNITARIOS'!A295:E626,5,0)</f>
        <v>UN</v>
      </c>
      <c r="F295" s="23">
        <f>VLOOKUP(A295,'PRECIOS UNITARIOS'!A295:F626,6,0)</f>
        <v>586.66999999999996</v>
      </c>
      <c r="G295" s="23">
        <f>VLOOKUP(A295,'PRECIOS UNITARIOS'!A295:G626,7,0)</f>
        <v>317</v>
      </c>
      <c r="H295" s="23">
        <f t="shared" si="31"/>
        <v>185974.38999999998</v>
      </c>
      <c r="I295" s="5" t="str">
        <f>+'EV PRECIO REFERENCIA'!I295</f>
        <v/>
      </c>
      <c r="J295" s="5" t="str">
        <f>+'EV PRECIO REFERENCIA'!K295</f>
        <v>NO CUMPLE</v>
      </c>
      <c r="K295" s="6">
        <f>+IF(J295="NO OFERTADO",0,IF(J295="NO CUMPLE EV TECNICA",0,IF(J295="NO CUMPLE",0,IF(J295="CUMPLE",('PRECIOS UNITARIOS'!$BB295*500)/I295))))</f>
        <v>0</v>
      </c>
      <c r="L295" s="5" t="str">
        <f>+'EV PRECIO REFERENCIA'!L295</f>
        <v/>
      </c>
      <c r="M295" s="5" t="str">
        <f>+'EV PRECIO REFERENCIA'!N295</f>
        <v>NO CUMPLE</v>
      </c>
      <c r="N295" s="6">
        <f>+IF(M295="NO OFERTADO",0,IF(M295="NO CUMPLE EV TECNICA",0,IF(M295="NO CUMPLE",0,IF(M295="CUMPLE",('PRECIOS UNITARIOS'!$BB295*500)/L295))))</f>
        <v>0</v>
      </c>
      <c r="O295" s="5" t="str">
        <f>+'PRECIOS UNITARIOS'!N295</f>
        <v/>
      </c>
      <c r="P295" s="5" t="str">
        <f>+'EV PRECIO REFERENCIA'!Q295</f>
        <v>NO CUMPLE</v>
      </c>
      <c r="Q295" s="6">
        <f>+IF(P295="NO OFERTADO",0,IF(P295="NO CUMPLE EV TECNICA",0,IF(P295="NO CUMPLE",0,IF(P295="CUMPLE",('PRECIOS UNITARIOS'!$BB295*500)/O295))))</f>
        <v>0</v>
      </c>
      <c r="R295" s="5" t="str">
        <f>+'PRECIOS UNITARIOS'!P295</f>
        <v/>
      </c>
      <c r="S295" s="5" t="str">
        <f>+'EV PRECIO REFERENCIA'!T295</f>
        <v>NO CUMPLE</v>
      </c>
      <c r="T295" s="6">
        <f>+IF(S295="NO OFERTADO",0,IF(S295="NO CUMPLE EV TECNICA",0,IF(S295="NO CUMPLE",0,IF(S295="CUMPLE",('PRECIOS UNITARIOS'!$BB295*500)/R295))))</f>
        <v>0</v>
      </c>
      <c r="U295" s="6" t="str">
        <f>+'EV PRECIO REFERENCIA'!U295</f>
        <v/>
      </c>
      <c r="V295" s="5" t="str">
        <f>+'EV PRECIO REFERENCIA'!W295</f>
        <v>NO CUMPLE</v>
      </c>
      <c r="W295" s="6">
        <f>+IF(V295="NO OFERTADO",0,IF(V295="NO CUMPLE EV TECNICA",0,IF(V295="NO CUMPLE",0,IF(V295="CUMPLE",('PRECIOS UNITARIOS'!$BB295*500)/U295))))</f>
        <v>0</v>
      </c>
      <c r="X295" s="6" t="str">
        <f>+'EV PRECIO REFERENCIA'!X295</f>
        <v/>
      </c>
      <c r="Y295" s="5" t="str">
        <f>+'EV PRECIO REFERENCIA'!Z295</f>
        <v>NO CUMPLE</v>
      </c>
      <c r="Z295" s="6">
        <f>+IF(Y295="NO OFERTADO",0,IF(Y295="NO CUMPLE EV TECNICA",0,IF(Y295="NO CUMPLE",0,IF(Y295="CUMPLE",('PRECIOS UNITARIOS'!$BB295*500)/X295))))</f>
        <v>0</v>
      </c>
      <c r="AA295" s="260" t="str">
        <f>+'PRECIOS UNITARIOS'!X295</f>
        <v/>
      </c>
      <c r="AB295" s="5" t="str">
        <f>+'EV PRECIO REFERENCIA'!AF295</f>
        <v>NO CUMPLE</v>
      </c>
      <c r="AC295" s="6">
        <f>+IF(AB295="NO OFERTADO",0,IF(AB295="NO CUMPLE EV TECNICA",0,IF(AB295="NO CUMPLE",0,IF(AB295="CUMPLE",('PRECIOS UNITARIOS'!$BB295*500)/AA295))))</f>
        <v>0</v>
      </c>
      <c r="AD295" s="5" t="str">
        <f>+'PRECIOS UNITARIOS'!Z295</f>
        <v/>
      </c>
      <c r="AE295" s="5" t="str">
        <f>+'EV PRECIO REFERENCIA'!AI295</f>
        <v>NO CUMPLE</v>
      </c>
      <c r="AF295" s="6">
        <f>+IF(AE295="NO OFERTADO",0,IF(AE295="NO CUMPLE EV TECNICA",0,IF(AE295="NO CUMPLE",0,IF(AE295="CUMPLE",('PRECIOS UNITARIOS'!$BB295*500)/AD295))))</f>
        <v>0</v>
      </c>
      <c r="AG295" s="5" t="str">
        <f>+'PRECIOS UNITARIOS'!AB295</f>
        <v/>
      </c>
      <c r="AH295" s="5" t="str">
        <f>+'EV PRECIO REFERENCIA'!AL295</f>
        <v>NO CUMPLE</v>
      </c>
      <c r="AI295" s="6">
        <f>+IF(AH295="NO OFERTADO",0,IF(AH295="NO CUMPLE EV TECNICA",0,IF(AH295="NO CUMPLE",0,IF(AH295="CUMPLE",('PRECIOS UNITARIOS'!$BB295*500)/AG295))))</f>
        <v>0</v>
      </c>
      <c r="AJ295" s="5" t="str">
        <f>+'PRECIOS UNITARIOS'!AD295</f>
        <v/>
      </c>
      <c r="AK295" s="5" t="str">
        <f>+'EV PRECIO REFERENCIA'!AO295</f>
        <v>NO CUMPLE</v>
      </c>
      <c r="AL295" s="6">
        <f>+IF(AK295="NO OFERTADO",0,IF(AK295="NO CUMPLE EV TECNICA",0,IF(AK295="NO CUMPLE",0,IF(AK295="CUMPLE",('PRECIOS UNITARIOS'!$BB295*500)/AJ295))))</f>
        <v>0</v>
      </c>
      <c r="AM295" s="5" t="str">
        <f>+'PRECIOS UNITARIOS'!AF295</f>
        <v/>
      </c>
      <c r="AN295" s="5" t="str">
        <f>+'EV PRECIO REFERENCIA'!AR295</f>
        <v>NO CUMPLE</v>
      </c>
      <c r="AO295" s="6">
        <f>+IF(AN295="NO OFERTADO",0,IF(AN295="NO CUMPLE EV TECNICA",0,IF(AN295="NO CUMPLE",0,IF(AN295="CUMPLE",('PRECIOS UNITARIOS'!$BB295*500)/AM295))))</f>
        <v>0</v>
      </c>
      <c r="AP295" s="5" t="str">
        <f>+'PRECIOS UNITARIOS'!AH295</f>
        <v/>
      </c>
      <c r="AQ295" s="5" t="str">
        <f>+'EV PRECIO REFERENCIA'!AU295</f>
        <v>NO CUMPLE</v>
      </c>
      <c r="AR295" s="6">
        <f>+IF(AQ295="NO OFERTADO",0,IF(AQ295="NO CUMPLE EV TECNICA",0,IF(AQ295="NO CUMPLE",0,IF(AQ295="CUMPLE",('PRECIOS UNITARIOS'!$BB295*500)/AP295))))</f>
        <v>0</v>
      </c>
      <c r="AS295" s="5" t="str">
        <f>+'PRECIOS UNITARIOS'!AJ295</f>
        <v/>
      </c>
      <c r="AT295" s="5" t="str">
        <f>+'EV PRECIO REFERENCIA'!AX295</f>
        <v>NO CUMPLE</v>
      </c>
      <c r="AU295" s="6">
        <f>+IF(AT295="NO OFERTADO",0,IF(AT295="NO CUMPLE EV TECNICA",0,IF(AT295="NO CUMPLE",0,IF(AT295="CUMPLE",('PRECIOS UNITARIOS'!$BB295*500)/AS295))))</f>
        <v>0</v>
      </c>
      <c r="AV295" s="5" t="str">
        <f>+'EV PRECIO REFERENCIA'!AY295</f>
        <v/>
      </c>
      <c r="AW295" s="5" t="str">
        <f>+'EV PRECIO REFERENCIA'!BA295</f>
        <v>NO CUMPLE</v>
      </c>
      <c r="AX295" s="6">
        <f>+IF(AW295="NO OFERTADO",0,IF(AW295="NO CUMPLE EV TECNICA",0,IF(AW295="NO CUMPLE",0,IF(AW295="CUMPLE",('PRECIOS UNITARIOS'!$BB295*500)/AV295))))</f>
        <v>0</v>
      </c>
      <c r="AY295" s="5" t="str">
        <f>+'EV PRECIO REFERENCIA'!BB295</f>
        <v/>
      </c>
      <c r="AZ295" s="5" t="str">
        <f>+'EV PRECIO REFERENCIA'!BD295</f>
        <v>NO CUMPLE</v>
      </c>
      <c r="BA295" s="6">
        <f>+IF(AZ295="NO OFERTADO",0,IF(AZ295="NO CUMPLE EV TECNICA",0,IF(AZ295="NO CUMPLE",0,IF(AZ295="CUMPLE",('PRECIOS UNITARIOS'!$BB295*500)/AY295))))</f>
        <v>0</v>
      </c>
      <c r="BB295" s="5" t="str">
        <f>+'PRECIOS UNITARIOS'!AP295</f>
        <v/>
      </c>
      <c r="BC295" s="5" t="str">
        <f>+'EV PRECIO REFERENCIA'!BG295</f>
        <v>NO CUMPLE</v>
      </c>
      <c r="BD295" s="6">
        <f>+IF(BC295="NO OFERTADO",0,IF(BC295="NO CUMPLE EV TECNICA",0,IF(BC295="NO CUMPLE",0,IF(BC295="CUMPLE",('PRECIOS UNITARIOS'!$BB295*500)/BB295))))</f>
        <v>0</v>
      </c>
      <c r="BE295" s="5" t="str">
        <f>+'PRECIOS UNITARIOS'!AR295</f>
        <v/>
      </c>
      <c r="BF295" s="5" t="str">
        <f>+'EV PRECIO REFERENCIA'!BJ295</f>
        <v>NO CUMPLE</v>
      </c>
      <c r="BG295" s="6">
        <f>+IF(BF295="NO OFERTADO",0,IF(BF295="NO CUMPLE EV TECNICA",0,IF(BF295="NO CUMPLE",0,IF(BF295="CUMPLE",('PRECIOS UNITARIOS'!$BB295*500)/BE295))))</f>
        <v>0</v>
      </c>
      <c r="BH295" s="5" t="str">
        <f>+'EV PRECIO REFERENCIA'!BK295</f>
        <v/>
      </c>
      <c r="BI295" s="5" t="str">
        <f>+'EV PRECIO REFERENCIA'!BM295</f>
        <v>NO CUMPLE</v>
      </c>
      <c r="BJ295" s="6">
        <f>+IF(BI295="NO OFERTADO",0,IF(BI295="NO CUMPLE EV TECNICA",0,IF(BI295="NO CUMPLE",0,IF(BI295="CUMPLE",('PRECIOS UNITARIOS'!$BB295*500)/BH295))))</f>
        <v>0</v>
      </c>
      <c r="BK295" s="5" t="str">
        <f>+'EV PRECIO REFERENCIA'!BQ295</f>
        <v/>
      </c>
      <c r="BL295" s="5" t="str">
        <f>+'EV PRECIO REFERENCIA'!BS295</f>
        <v>NO CUMPLE</v>
      </c>
      <c r="BM295" s="6">
        <f>+IF(BL295="NO OFERTADO",0,IF(BL295="NO CUMPLE EV TECNICA",0,IF(BL295="NO CUMPLE",0,IF(BL295="CUMPLE",('PRECIOS UNITARIOS'!$BB295*500)/BK295))))</f>
        <v>0</v>
      </c>
      <c r="BN295" s="5" t="str">
        <f>+'PRECIOS UNITARIOS'!AX295</f>
        <v/>
      </c>
      <c r="BO295" s="5" t="str">
        <f>+'EV PRECIO REFERENCIA'!BV295</f>
        <v>NO CUMPLE</v>
      </c>
      <c r="BP295" s="6">
        <f>+IF(BO295="NO OFERTADO",0,IF(BO295="NO CUMPLE EV TECNICA",0,IF(BO295="NO CUMPLE",0,IF(BO295="CUMPLE",('PRECIOS UNITARIOS'!$BB295*500)/BN295))))</f>
        <v>0</v>
      </c>
      <c r="BQ295" s="6">
        <f t="shared" si="30"/>
        <v>0</v>
      </c>
      <c r="BR295" s="6" t="s">
        <v>1013</v>
      </c>
      <c r="BS295" s="6">
        <v>0</v>
      </c>
      <c r="BT295" s="6" t="s">
        <v>1013</v>
      </c>
      <c r="BU295" s="6">
        <v>0</v>
      </c>
      <c r="BV295" s="6" t="s">
        <v>1013</v>
      </c>
      <c r="BW295" s="6" t="s">
        <v>1013</v>
      </c>
      <c r="BX295" s="3" t="s">
        <v>665</v>
      </c>
      <c r="BY295" s="3"/>
    </row>
    <row r="296" spans="1:77" ht="25.5" x14ac:dyDescent="0.2">
      <c r="A296" s="18">
        <f t="shared" si="29"/>
        <v>287</v>
      </c>
      <c r="B296" s="22" t="str">
        <f>VLOOKUP(A296,'PRECIOS UNITARIOS'!A296:B627,2,0)</f>
        <v>DM2741</v>
      </c>
      <c r="C296" s="135" t="str">
        <f>VLOOKUP(A296,'PRECIOS UNITARIOS'!A296:C627,3,0)</f>
        <v>PARCHE DURAMADRE  SUTURABLE 7.5 X 7.5 CM</v>
      </c>
      <c r="D296" s="18">
        <f>VLOOKUP(A296,'PRECIOS UNITARIOS'!A296:D627,4,0)</f>
        <v>1</v>
      </c>
      <c r="E296" s="23" t="str">
        <f>VLOOKUP(A296,'PRECIOS UNITARIOS'!A296:E627,5,0)</f>
        <v>UN</v>
      </c>
      <c r="F296" s="23">
        <f>VLOOKUP(A296,'PRECIOS UNITARIOS'!A296:F627,6,0)</f>
        <v>1587625</v>
      </c>
      <c r="G296" s="23">
        <f>VLOOKUP(A296,'PRECIOS UNITARIOS'!A296:G627,7,0)</f>
        <v>1</v>
      </c>
      <c r="H296" s="23">
        <f t="shared" si="31"/>
        <v>1587625</v>
      </c>
      <c r="I296" s="5" t="str">
        <f>+'EV PRECIO REFERENCIA'!I296</f>
        <v/>
      </c>
      <c r="J296" s="5" t="str">
        <f>+'EV PRECIO REFERENCIA'!K296</f>
        <v>NO CUMPLE</v>
      </c>
      <c r="K296" s="6">
        <f>+IF(J296="NO OFERTADO",0,IF(J296="NO CUMPLE EV TECNICA",0,IF(J296="NO CUMPLE",0,IF(J296="CUMPLE",('PRECIOS UNITARIOS'!$BB296*500)/I296))))</f>
        <v>0</v>
      </c>
      <c r="L296" s="5" t="str">
        <f>+'EV PRECIO REFERENCIA'!L296</f>
        <v/>
      </c>
      <c r="M296" s="5" t="str">
        <f>+'EV PRECIO REFERENCIA'!N296</f>
        <v>NO CUMPLE</v>
      </c>
      <c r="N296" s="6">
        <f>+IF(M296="NO OFERTADO",0,IF(M296="NO CUMPLE EV TECNICA",0,IF(M296="NO CUMPLE",0,IF(M296="CUMPLE",('PRECIOS UNITARIOS'!$BB296*500)/L296))))</f>
        <v>0</v>
      </c>
      <c r="O296" s="5" t="str">
        <f>+'PRECIOS UNITARIOS'!N296</f>
        <v/>
      </c>
      <c r="P296" s="5" t="str">
        <f>+'EV PRECIO REFERENCIA'!Q296</f>
        <v>NO CUMPLE</v>
      </c>
      <c r="Q296" s="6">
        <f>+IF(P296="NO OFERTADO",0,IF(P296="NO CUMPLE EV TECNICA",0,IF(P296="NO CUMPLE",0,IF(P296="CUMPLE",('PRECIOS UNITARIOS'!$BB296*500)/O296))))</f>
        <v>0</v>
      </c>
      <c r="R296" s="5" t="str">
        <f>+'PRECIOS UNITARIOS'!P296</f>
        <v/>
      </c>
      <c r="S296" s="5" t="str">
        <f>+'EV PRECIO REFERENCIA'!T296</f>
        <v>NO CUMPLE</v>
      </c>
      <c r="T296" s="6">
        <f>+IF(S296="NO OFERTADO",0,IF(S296="NO CUMPLE EV TECNICA",0,IF(S296="NO CUMPLE",0,IF(S296="CUMPLE",('PRECIOS UNITARIOS'!$BB296*500)/R296))))</f>
        <v>0</v>
      </c>
      <c r="U296" s="6" t="str">
        <f>+'EV PRECIO REFERENCIA'!U296</f>
        <v/>
      </c>
      <c r="V296" s="5" t="str">
        <f>+'EV PRECIO REFERENCIA'!W296</f>
        <v>NO CUMPLE</v>
      </c>
      <c r="W296" s="6">
        <f>+IF(V296="NO OFERTADO",0,IF(V296="NO CUMPLE EV TECNICA",0,IF(V296="NO CUMPLE",0,IF(V296="CUMPLE",('PRECIOS UNITARIOS'!$BB296*500)/U296))))</f>
        <v>0</v>
      </c>
      <c r="X296" s="6" t="str">
        <f>+'EV PRECIO REFERENCIA'!X296</f>
        <v/>
      </c>
      <c r="Y296" s="5" t="str">
        <f>+'EV PRECIO REFERENCIA'!Z296</f>
        <v>NO CUMPLE</v>
      </c>
      <c r="Z296" s="6">
        <f>+IF(Y296="NO OFERTADO",0,IF(Y296="NO CUMPLE EV TECNICA",0,IF(Y296="NO CUMPLE",0,IF(Y296="CUMPLE",('PRECIOS UNITARIOS'!$BB296*500)/X296))))</f>
        <v>0</v>
      </c>
      <c r="AA296" s="260" t="str">
        <f>+'PRECIOS UNITARIOS'!X296</f>
        <v/>
      </c>
      <c r="AB296" s="5" t="str">
        <f>+'EV PRECIO REFERENCIA'!AF296</f>
        <v>NO CUMPLE</v>
      </c>
      <c r="AC296" s="6">
        <f>+IF(AB296="NO OFERTADO",0,IF(AB296="NO CUMPLE EV TECNICA",0,IF(AB296="NO CUMPLE",0,IF(AB296="CUMPLE",('PRECIOS UNITARIOS'!$BB296*500)/AA296))))</f>
        <v>0</v>
      </c>
      <c r="AD296" s="5" t="str">
        <f>+'PRECIOS UNITARIOS'!Z296</f>
        <v/>
      </c>
      <c r="AE296" s="5" t="str">
        <f>+'EV PRECIO REFERENCIA'!AI296</f>
        <v>NO CUMPLE</v>
      </c>
      <c r="AF296" s="6">
        <f>+IF(AE296="NO OFERTADO",0,IF(AE296="NO CUMPLE EV TECNICA",0,IF(AE296="NO CUMPLE",0,IF(AE296="CUMPLE",('PRECIOS UNITARIOS'!$BB296*500)/AD296))))</f>
        <v>0</v>
      </c>
      <c r="AG296" s="5" t="str">
        <f>+'PRECIOS UNITARIOS'!AB296</f>
        <v/>
      </c>
      <c r="AH296" s="5" t="str">
        <f>+'EV PRECIO REFERENCIA'!AL296</f>
        <v>NO CUMPLE</v>
      </c>
      <c r="AI296" s="6">
        <f>+IF(AH296="NO OFERTADO",0,IF(AH296="NO CUMPLE EV TECNICA",0,IF(AH296="NO CUMPLE",0,IF(AH296="CUMPLE",('PRECIOS UNITARIOS'!$BB296*500)/AG296))))</f>
        <v>0</v>
      </c>
      <c r="AJ296" s="5">
        <f>+'PRECIOS UNITARIOS'!AD296</f>
        <v>1476000</v>
      </c>
      <c r="AK296" s="5" t="str">
        <f>+'EV PRECIO REFERENCIA'!AO296</f>
        <v>CUMPLE</v>
      </c>
      <c r="AL296" s="6">
        <f>+IF(AK296="NO OFERTADO",0,IF(AK296="NO CUMPLE EV TECNICA",0,IF(AK296="NO CUMPLE",0,IF(AK296="CUMPLE",('PRECIOS UNITARIOS'!$BB296*500)/AJ296))))</f>
        <v>500</v>
      </c>
      <c r="AM296" s="5" t="str">
        <f>+'PRECIOS UNITARIOS'!AF296</f>
        <v/>
      </c>
      <c r="AN296" s="5" t="str">
        <f>+'EV PRECIO REFERENCIA'!AR296</f>
        <v>NO CUMPLE</v>
      </c>
      <c r="AO296" s="6">
        <f>+IF(AN296="NO OFERTADO",0,IF(AN296="NO CUMPLE EV TECNICA",0,IF(AN296="NO CUMPLE",0,IF(AN296="CUMPLE",('PRECIOS UNITARIOS'!$BB296*500)/AM296))))</f>
        <v>0</v>
      </c>
      <c r="AP296" s="5" t="str">
        <f>+'PRECIOS UNITARIOS'!AH296</f>
        <v/>
      </c>
      <c r="AQ296" s="5" t="str">
        <f>+'EV PRECIO REFERENCIA'!AU296</f>
        <v>NO CUMPLE</v>
      </c>
      <c r="AR296" s="6">
        <f>+IF(AQ296="NO OFERTADO",0,IF(AQ296="NO CUMPLE EV TECNICA",0,IF(AQ296="NO CUMPLE",0,IF(AQ296="CUMPLE",('PRECIOS UNITARIOS'!$BB296*500)/AP296))))</f>
        <v>0</v>
      </c>
      <c r="AS296" s="5" t="str">
        <f>+'PRECIOS UNITARIOS'!AJ296</f>
        <v/>
      </c>
      <c r="AT296" s="5" t="str">
        <f>+'EV PRECIO REFERENCIA'!AX296</f>
        <v>NO CUMPLE</v>
      </c>
      <c r="AU296" s="6">
        <f>+IF(AT296="NO OFERTADO",0,IF(AT296="NO CUMPLE EV TECNICA",0,IF(AT296="NO CUMPLE",0,IF(AT296="CUMPLE",('PRECIOS UNITARIOS'!$BB296*500)/AS296))))</f>
        <v>0</v>
      </c>
      <c r="AV296" s="5" t="str">
        <f>+'EV PRECIO REFERENCIA'!AY296</f>
        <v/>
      </c>
      <c r="AW296" s="5" t="str">
        <f>+'EV PRECIO REFERENCIA'!BA296</f>
        <v>NO CUMPLE</v>
      </c>
      <c r="AX296" s="6">
        <f>+IF(AW296="NO OFERTADO",0,IF(AW296="NO CUMPLE EV TECNICA",0,IF(AW296="NO CUMPLE",0,IF(AW296="CUMPLE",('PRECIOS UNITARIOS'!$BB296*500)/AV296))))</f>
        <v>0</v>
      </c>
      <c r="AY296" s="5" t="str">
        <f>+'EV PRECIO REFERENCIA'!BB296</f>
        <v/>
      </c>
      <c r="AZ296" s="5" t="str">
        <f>+'EV PRECIO REFERENCIA'!BD296</f>
        <v>NO CUMPLE</v>
      </c>
      <c r="BA296" s="6">
        <f>+IF(AZ296="NO OFERTADO",0,IF(AZ296="NO CUMPLE EV TECNICA",0,IF(AZ296="NO CUMPLE",0,IF(AZ296="CUMPLE",('PRECIOS UNITARIOS'!$BB296*500)/AY296))))</f>
        <v>0</v>
      </c>
      <c r="BB296" s="5" t="str">
        <f>+'PRECIOS UNITARIOS'!AP296</f>
        <v/>
      </c>
      <c r="BC296" s="5" t="str">
        <f>+'EV PRECIO REFERENCIA'!BG296</f>
        <v>NO CUMPLE</v>
      </c>
      <c r="BD296" s="6">
        <f>+IF(BC296="NO OFERTADO",0,IF(BC296="NO CUMPLE EV TECNICA",0,IF(BC296="NO CUMPLE",0,IF(BC296="CUMPLE",('PRECIOS UNITARIOS'!$BB296*500)/BB296))))</f>
        <v>0</v>
      </c>
      <c r="BE296" s="5" t="str">
        <f>+'PRECIOS UNITARIOS'!AR296</f>
        <v/>
      </c>
      <c r="BF296" s="5" t="str">
        <f>+'EV PRECIO REFERENCIA'!BJ296</f>
        <v>NO CUMPLE</v>
      </c>
      <c r="BG296" s="6">
        <f>+IF(BF296="NO OFERTADO",0,IF(BF296="NO CUMPLE EV TECNICA",0,IF(BF296="NO CUMPLE",0,IF(BF296="CUMPLE",('PRECIOS UNITARIOS'!$BB296*500)/BE296))))</f>
        <v>0</v>
      </c>
      <c r="BH296" s="5" t="str">
        <f>+'EV PRECIO REFERENCIA'!BK296</f>
        <v/>
      </c>
      <c r="BI296" s="5" t="str">
        <f>+'EV PRECIO REFERENCIA'!BM296</f>
        <v>NO CUMPLE</v>
      </c>
      <c r="BJ296" s="6">
        <f>+IF(BI296="NO OFERTADO",0,IF(BI296="NO CUMPLE EV TECNICA",0,IF(BI296="NO CUMPLE",0,IF(BI296="CUMPLE",('PRECIOS UNITARIOS'!$BB296*500)/BH296))))</f>
        <v>0</v>
      </c>
      <c r="BK296" s="5" t="str">
        <f>+'EV PRECIO REFERENCIA'!BQ296</f>
        <v/>
      </c>
      <c r="BL296" s="5" t="str">
        <f>+'EV PRECIO REFERENCIA'!BS296</f>
        <v>NO CUMPLE</v>
      </c>
      <c r="BM296" s="6">
        <f>+IF(BL296="NO OFERTADO",0,IF(BL296="NO CUMPLE EV TECNICA",0,IF(BL296="NO CUMPLE",0,IF(BL296="CUMPLE",('PRECIOS UNITARIOS'!$BB296*500)/BK296))))</f>
        <v>0</v>
      </c>
      <c r="BN296" s="5" t="str">
        <f>+'PRECIOS UNITARIOS'!AX296</f>
        <v/>
      </c>
      <c r="BO296" s="5" t="str">
        <f>+'EV PRECIO REFERENCIA'!BV296</f>
        <v>NO CUMPLE</v>
      </c>
      <c r="BP296" s="6">
        <f>+IF(BO296="NO OFERTADO",0,IF(BO296="NO CUMPLE EV TECNICA",0,IF(BO296="NO CUMPLE",0,IF(BO296="CUMPLE",('PRECIOS UNITARIOS'!$BB296*500)/BN296))))</f>
        <v>0</v>
      </c>
      <c r="BQ296" s="6">
        <f t="shared" si="30"/>
        <v>500</v>
      </c>
      <c r="BR296" s="6" t="s">
        <v>732</v>
      </c>
      <c r="BS296" s="6">
        <f>MAX($K296,$N296,$Q296,$T296,$AF296,$AI296,$AO296,$AU296,$BD296,$BG296,$BP296,$AC296,$Z296,$W296,$BA296,$BM296,)</f>
        <v>0</v>
      </c>
      <c r="BT296" s="6" t="s">
        <v>1025</v>
      </c>
      <c r="BU296" s="6">
        <v>0</v>
      </c>
      <c r="BV296" s="6" t="s">
        <v>1023</v>
      </c>
      <c r="BW296" s="6" t="s">
        <v>732</v>
      </c>
      <c r="BX296" s="3" t="e">
        <v>#N/A</v>
      </c>
    </row>
    <row r="297" spans="1:77" ht="25.5" x14ac:dyDescent="0.2">
      <c r="A297" s="18">
        <f t="shared" si="29"/>
        <v>288</v>
      </c>
      <c r="B297" s="22" t="str">
        <f>VLOOKUP(A297,'PRECIOS UNITARIOS'!A297:B628,2,0)</f>
        <v>DM801</v>
      </c>
      <c r="C297" s="135" t="str">
        <f>VLOOKUP(A297,'PRECIOS UNITARIOS'!A297:C628,3,0)</f>
        <v>PAPEL PARA ECOGRAFIA 110 MM X 20 MTS ROLLO UPP</v>
      </c>
      <c r="D297" s="18">
        <f>VLOOKUP(A297,'PRECIOS UNITARIOS'!A297:D628,4,0)</f>
        <v>1</v>
      </c>
      <c r="E297" s="23" t="str">
        <f>VLOOKUP(A297,'PRECIOS UNITARIOS'!A297:E628,5,0)</f>
        <v>UN</v>
      </c>
      <c r="F297" s="23">
        <f>VLOOKUP(A297,'PRECIOS UNITARIOS'!A297:F628,6,0)</f>
        <v>47511.108433734938</v>
      </c>
      <c r="G297" s="23">
        <f>VLOOKUP(A297,'PRECIOS UNITARIOS'!A297:G628,7,0)</f>
        <v>60</v>
      </c>
      <c r="H297" s="23">
        <f t="shared" si="31"/>
        <v>2850666.5060240962</v>
      </c>
      <c r="I297" s="5" t="str">
        <f>+'EV PRECIO REFERENCIA'!I297</f>
        <v/>
      </c>
      <c r="J297" s="5" t="str">
        <f>+'EV PRECIO REFERENCIA'!K297</f>
        <v>NO CUMPLE</v>
      </c>
      <c r="K297" s="6">
        <f>+IF(J297="NO OFERTADO",0,IF(J297="NO CUMPLE EV TECNICA",0,IF(J297="NO CUMPLE",0,IF(J297="CUMPLE",('PRECIOS UNITARIOS'!$BB297*500)/I297))))</f>
        <v>0</v>
      </c>
      <c r="L297" s="5" t="str">
        <f>+'EV PRECIO REFERENCIA'!L297</f>
        <v/>
      </c>
      <c r="M297" s="5" t="str">
        <f>+'EV PRECIO REFERENCIA'!N297</f>
        <v>NO CUMPLE</v>
      </c>
      <c r="N297" s="6">
        <f>+IF(M297="NO OFERTADO",0,IF(M297="NO CUMPLE EV TECNICA",0,IF(M297="NO CUMPLE",0,IF(M297="CUMPLE",('PRECIOS UNITARIOS'!$BB297*500)/L297))))</f>
        <v>0</v>
      </c>
      <c r="O297" s="5" t="str">
        <f>+'PRECIOS UNITARIOS'!N297</f>
        <v/>
      </c>
      <c r="P297" s="5" t="str">
        <f>+'EV PRECIO REFERENCIA'!Q297</f>
        <v>NO CUMPLE</v>
      </c>
      <c r="Q297" s="6">
        <f>+IF(P297="NO OFERTADO",0,IF(P297="NO CUMPLE EV TECNICA",0,IF(P297="NO CUMPLE",0,IF(P297="CUMPLE",('PRECIOS UNITARIOS'!$BB297*500)/O297))))</f>
        <v>0</v>
      </c>
      <c r="R297" s="5" t="str">
        <f>+'PRECIOS UNITARIOS'!P297</f>
        <v/>
      </c>
      <c r="S297" s="5" t="str">
        <f>+'EV PRECIO REFERENCIA'!T297</f>
        <v>NO CUMPLE</v>
      </c>
      <c r="T297" s="6">
        <f>+IF(S297="NO OFERTADO",0,IF(S297="NO CUMPLE EV TECNICA",0,IF(S297="NO CUMPLE",0,IF(S297="CUMPLE",('PRECIOS UNITARIOS'!$BB297*500)/R297))))</f>
        <v>0</v>
      </c>
      <c r="U297" s="6" t="str">
        <f>+'EV PRECIO REFERENCIA'!U297</f>
        <v/>
      </c>
      <c r="V297" s="5" t="str">
        <f>+'EV PRECIO REFERENCIA'!W297</f>
        <v>NO CUMPLE</v>
      </c>
      <c r="W297" s="6">
        <f>+IF(V297="NO OFERTADO",0,IF(V297="NO CUMPLE EV TECNICA",0,IF(V297="NO CUMPLE",0,IF(V297="CUMPLE",('PRECIOS UNITARIOS'!$BB297*500)/U297))))</f>
        <v>0</v>
      </c>
      <c r="X297" s="6" t="str">
        <f>+'EV PRECIO REFERENCIA'!X297</f>
        <v/>
      </c>
      <c r="Y297" s="5" t="str">
        <f>+'EV PRECIO REFERENCIA'!Z297</f>
        <v>NO CUMPLE</v>
      </c>
      <c r="Z297" s="6">
        <f>+IF(Y297="NO OFERTADO",0,IF(Y297="NO CUMPLE EV TECNICA",0,IF(Y297="NO CUMPLE",0,IF(Y297="CUMPLE",('PRECIOS UNITARIOS'!$BB297*500)/X297))))</f>
        <v>0</v>
      </c>
      <c r="AA297" s="260" t="str">
        <f>+'PRECIOS UNITARIOS'!X297</f>
        <v/>
      </c>
      <c r="AB297" s="5" t="str">
        <f>+'EV PRECIO REFERENCIA'!AF297</f>
        <v>NO CUMPLE</v>
      </c>
      <c r="AC297" s="6">
        <f>+IF(AB297="NO OFERTADO",0,IF(AB297="NO CUMPLE EV TECNICA",0,IF(AB297="NO CUMPLE",0,IF(AB297="CUMPLE",('PRECIOS UNITARIOS'!$BB297*500)/AA297))))</f>
        <v>0</v>
      </c>
      <c r="AD297" s="5" t="str">
        <f>+'PRECIOS UNITARIOS'!Z297</f>
        <v/>
      </c>
      <c r="AE297" s="5" t="str">
        <f>+'EV PRECIO REFERENCIA'!AI297</f>
        <v>NO CUMPLE</v>
      </c>
      <c r="AF297" s="6">
        <f>+IF(AE297="NO OFERTADO",0,IF(AE297="NO CUMPLE EV TECNICA",0,IF(AE297="NO CUMPLE",0,IF(AE297="CUMPLE",('PRECIOS UNITARIOS'!$BB297*500)/AD297))))</f>
        <v>0</v>
      </c>
      <c r="AG297" s="5" t="str">
        <f>+'PRECIOS UNITARIOS'!AB297</f>
        <v/>
      </c>
      <c r="AH297" s="5" t="str">
        <f>+'EV PRECIO REFERENCIA'!AL297</f>
        <v>NO CUMPLE</v>
      </c>
      <c r="AI297" s="6">
        <f>+IF(AH297="NO OFERTADO",0,IF(AH297="NO CUMPLE EV TECNICA",0,IF(AH297="NO CUMPLE",0,IF(AH297="CUMPLE",('PRECIOS UNITARIOS'!$BB297*500)/AG297))))</f>
        <v>0</v>
      </c>
      <c r="AJ297" s="5" t="str">
        <f>+'PRECIOS UNITARIOS'!AD297</f>
        <v/>
      </c>
      <c r="AK297" s="5" t="str">
        <f>+'EV PRECIO REFERENCIA'!AO297</f>
        <v>NO CUMPLE</v>
      </c>
      <c r="AL297" s="6">
        <f>+IF(AK297="NO OFERTADO",0,IF(AK297="NO CUMPLE EV TECNICA",0,IF(AK297="NO CUMPLE",0,IF(AK297="CUMPLE",('PRECIOS UNITARIOS'!$BB297*500)/AJ297))))</f>
        <v>0</v>
      </c>
      <c r="AM297" s="5">
        <f>+'PRECIOS UNITARIOS'!AF297</f>
        <v>29095.5</v>
      </c>
      <c r="AN297" s="5" t="str">
        <f>+'EV PRECIO REFERENCIA'!AR297</f>
        <v>CUMPLE</v>
      </c>
      <c r="AO297" s="6">
        <f>+IF(AN297="NO OFERTADO",0,IF(AN297="NO CUMPLE EV TECNICA",0,IF(AN297="NO CUMPLE",0,IF(AN297="CUMPLE",('PRECIOS UNITARIOS'!$BB297*500)/AM297))))</f>
        <v>500</v>
      </c>
      <c r="AP297" s="5" t="str">
        <f>+'PRECIOS UNITARIOS'!AH297</f>
        <v/>
      </c>
      <c r="AQ297" s="5" t="str">
        <f>+'EV PRECIO REFERENCIA'!AU297</f>
        <v>NO CUMPLE</v>
      </c>
      <c r="AR297" s="6">
        <f>+IF(AQ297="NO OFERTADO",0,IF(AQ297="NO CUMPLE EV TECNICA",0,IF(AQ297="NO CUMPLE",0,IF(AQ297="CUMPLE",('PRECIOS UNITARIOS'!$BB297*500)/AP297))))</f>
        <v>0</v>
      </c>
      <c r="AS297" s="5" t="str">
        <f>+'PRECIOS UNITARIOS'!AJ297</f>
        <v/>
      </c>
      <c r="AT297" s="5" t="str">
        <f>+'EV PRECIO REFERENCIA'!AX297</f>
        <v>NO CUMPLE</v>
      </c>
      <c r="AU297" s="6">
        <f>+IF(AT297="NO OFERTADO",0,IF(AT297="NO CUMPLE EV TECNICA",0,IF(AT297="NO CUMPLE",0,IF(AT297="CUMPLE",('PRECIOS UNITARIOS'!$BB297*500)/AS297))))</f>
        <v>0</v>
      </c>
      <c r="AV297" s="5" t="str">
        <f>+'EV PRECIO REFERENCIA'!AY297</f>
        <v/>
      </c>
      <c r="AW297" s="5" t="str">
        <f>+'EV PRECIO REFERENCIA'!BA297</f>
        <v>NO CUMPLE</v>
      </c>
      <c r="AX297" s="6">
        <f>+IF(AW297="NO OFERTADO",0,IF(AW297="NO CUMPLE EV TECNICA",0,IF(AW297="NO CUMPLE",0,IF(AW297="CUMPLE",('PRECIOS UNITARIOS'!$BB297*500)/AV297))))</f>
        <v>0</v>
      </c>
      <c r="AY297" s="5" t="str">
        <f>+'EV PRECIO REFERENCIA'!BB297</f>
        <v/>
      </c>
      <c r="AZ297" s="5" t="str">
        <f>+'EV PRECIO REFERENCIA'!BD297</f>
        <v>NO CUMPLE</v>
      </c>
      <c r="BA297" s="6">
        <f>+IF(AZ297="NO OFERTADO",0,IF(AZ297="NO CUMPLE EV TECNICA",0,IF(AZ297="NO CUMPLE",0,IF(AZ297="CUMPLE",('PRECIOS UNITARIOS'!$BB297*500)/AY297))))</f>
        <v>0</v>
      </c>
      <c r="BB297" s="5">
        <f>+'PRECIOS UNITARIOS'!AP297</f>
        <v>46393</v>
      </c>
      <c r="BC297" s="5" t="str">
        <f>+'EV PRECIO REFERENCIA'!BG297</f>
        <v>CUMPLE</v>
      </c>
      <c r="BD297" s="6">
        <f>+IF(BC297="NO OFERTADO",0,IF(BC297="NO CUMPLE EV TECNICA",0,IF(BC297="NO CUMPLE",0,IF(BC297="CUMPLE",('PRECIOS UNITARIOS'!$BB297*500)/BB297))))</f>
        <v>313.57640161231222</v>
      </c>
      <c r="BE297" s="5" t="str">
        <f>+'PRECIOS UNITARIOS'!AR297</f>
        <v/>
      </c>
      <c r="BF297" s="5" t="str">
        <f>+'EV PRECIO REFERENCIA'!BJ297</f>
        <v>NO CUMPLE</v>
      </c>
      <c r="BG297" s="6">
        <f>+IF(BF297="NO OFERTADO",0,IF(BF297="NO CUMPLE EV TECNICA",0,IF(BF297="NO CUMPLE",0,IF(BF297="CUMPLE",('PRECIOS UNITARIOS'!$BB297*500)/BE297))))</f>
        <v>0</v>
      </c>
      <c r="BH297" s="5" t="str">
        <f>+'EV PRECIO REFERENCIA'!BK297</f>
        <v/>
      </c>
      <c r="BI297" s="5" t="str">
        <f>+'EV PRECIO REFERENCIA'!BM297</f>
        <v>NO CUMPLE</v>
      </c>
      <c r="BJ297" s="6">
        <f>+IF(BI297="NO OFERTADO",0,IF(BI297="NO CUMPLE EV TECNICA",0,IF(BI297="NO CUMPLE",0,IF(BI297="CUMPLE",('PRECIOS UNITARIOS'!$BB297*500)/BH297))))</f>
        <v>0</v>
      </c>
      <c r="BK297" s="5">
        <f>+'EV PRECIO REFERENCIA'!BQ297</f>
        <v>30464</v>
      </c>
      <c r="BL297" s="5" t="str">
        <f>+'EV PRECIO REFERENCIA'!BS297</f>
        <v>CUMPLE</v>
      </c>
      <c r="BM297" s="6">
        <f>+IF(BL297="NO OFERTADO",0,IF(BL297="NO CUMPLE EV TECNICA",0,IF(BL297="NO CUMPLE",0,IF(BL297="CUMPLE",('PRECIOS UNITARIOS'!$BB297*500)/BK297))))</f>
        <v>477.5390625</v>
      </c>
      <c r="BN297" s="5" t="str">
        <f>+'PRECIOS UNITARIOS'!AX297</f>
        <v/>
      </c>
      <c r="BO297" s="5" t="str">
        <f>+'EV PRECIO REFERENCIA'!BV297</f>
        <v>NO CUMPLE</v>
      </c>
      <c r="BP297" s="6">
        <f>+IF(BO297="NO OFERTADO",0,IF(BO297="NO CUMPLE EV TECNICA",0,IF(BO297="NO CUMPLE",0,IF(BO297="CUMPLE",('PRECIOS UNITARIOS'!$BB297*500)/BN297))))</f>
        <v>0</v>
      </c>
      <c r="BQ297" s="6">
        <f t="shared" si="30"/>
        <v>500</v>
      </c>
      <c r="BR297" s="6" t="s">
        <v>724</v>
      </c>
      <c r="BS297" s="6">
        <f>MAX($K297,$N297,$Q297,$T297,$AF297,$AI297,$AL297,$AU297,$BD297,$BG297,$BP297,$AC297,$Z297,$W297,$BA297,$BM297,)</f>
        <v>477.5390625</v>
      </c>
      <c r="BT297" s="6" t="s">
        <v>728</v>
      </c>
      <c r="BU297" s="6">
        <f>MAX($K297,$N297,$Q297,$T297,$AF297,$AI297,$AL297,$AU297,$BD297,$BG297,$BP297,$AC297,$Z297,$W297,$BA297,)</f>
        <v>313.57640161231222</v>
      </c>
      <c r="BV297" s="6" t="s">
        <v>741</v>
      </c>
      <c r="BW297" s="154" t="str">
        <f>+BR297</f>
        <v>BIOPLAST S.A.S</v>
      </c>
      <c r="BX297" s="3" t="e">
        <v>#N/A</v>
      </c>
    </row>
    <row r="298" spans="1:77" ht="25.5" x14ac:dyDescent="0.2">
      <c r="A298" s="18">
        <f t="shared" si="29"/>
        <v>289</v>
      </c>
      <c r="B298" s="22" t="str">
        <f>VLOOKUP(A298,'PRECIOS UNITARIOS'!A298:B629,2,0)</f>
        <v>DM105</v>
      </c>
      <c r="C298" s="135" t="str">
        <f>VLOOKUP(A298,'PRECIOS UNITARIOS'!A298:C629,3,0)</f>
        <v>APOSITO DE HIDROFIBRA CON PLATA DE 20X30 CM</v>
      </c>
      <c r="D298" s="18">
        <f>VLOOKUP(A298,'PRECIOS UNITARIOS'!A298:D629,4,0)</f>
        <v>1</v>
      </c>
      <c r="E298" s="23" t="str">
        <f>VLOOKUP(A298,'PRECIOS UNITARIOS'!A298:E629,5,0)</f>
        <v>UN</v>
      </c>
      <c r="F298" s="23">
        <f>VLOOKUP(A298,'PRECIOS UNITARIOS'!A298:F629,6,0)</f>
        <v>130000</v>
      </c>
      <c r="G298" s="23">
        <f>VLOOKUP(A298,'PRECIOS UNITARIOS'!A298:G629,7,0)</f>
        <v>6</v>
      </c>
      <c r="H298" s="23">
        <f t="shared" si="31"/>
        <v>780000</v>
      </c>
      <c r="I298" s="5" t="str">
        <f>+'EV PRECIO REFERENCIA'!I298</f>
        <v/>
      </c>
      <c r="J298" s="5" t="str">
        <f>+'EV PRECIO REFERENCIA'!K298</f>
        <v>NO CUMPLE</v>
      </c>
      <c r="K298" s="6">
        <f>+IF(J298="NO OFERTADO",0,IF(J298="NO CUMPLE EV TECNICA",0,IF(J298="NO CUMPLE",0,IF(J298="CUMPLE",('PRECIOS UNITARIOS'!$BB298*500)/I298))))</f>
        <v>0</v>
      </c>
      <c r="L298" s="5" t="str">
        <f>+'EV PRECIO REFERENCIA'!L298</f>
        <v/>
      </c>
      <c r="M298" s="5" t="str">
        <f>+'EV PRECIO REFERENCIA'!N298</f>
        <v>NO CUMPLE</v>
      </c>
      <c r="N298" s="6">
        <f>+IF(M298="NO OFERTADO",0,IF(M298="NO CUMPLE EV TECNICA",0,IF(M298="NO CUMPLE",0,IF(M298="CUMPLE",('PRECIOS UNITARIOS'!$BB298*500)/L298))))</f>
        <v>0</v>
      </c>
      <c r="O298" s="5" t="str">
        <f>+'PRECIOS UNITARIOS'!N298</f>
        <v/>
      </c>
      <c r="P298" s="5" t="str">
        <f>+'EV PRECIO REFERENCIA'!Q298</f>
        <v>NO CUMPLE</v>
      </c>
      <c r="Q298" s="6">
        <f>+IF(P298="NO OFERTADO",0,IF(P298="NO CUMPLE EV TECNICA",0,IF(P298="NO CUMPLE",0,IF(P298="CUMPLE",('PRECIOS UNITARIOS'!$BB298*500)/O298))))</f>
        <v>0</v>
      </c>
      <c r="R298" s="5" t="str">
        <f>+'PRECIOS UNITARIOS'!P298</f>
        <v/>
      </c>
      <c r="S298" s="5" t="str">
        <f>+'EV PRECIO REFERENCIA'!T298</f>
        <v>NO CUMPLE</v>
      </c>
      <c r="T298" s="6">
        <f>+IF(S298="NO OFERTADO",0,IF(S298="NO CUMPLE EV TECNICA",0,IF(S298="NO CUMPLE",0,IF(S298="CUMPLE",('PRECIOS UNITARIOS'!$BB298*500)/R298))))</f>
        <v>0</v>
      </c>
      <c r="U298" s="6" t="str">
        <f>+'EV PRECIO REFERENCIA'!U298</f>
        <v/>
      </c>
      <c r="V298" s="5" t="str">
        <f>+'EV PRECIO REFERENCIA'!W298</f>
        <v>NO CUMPLE</v>
      </c>
      <c r="W298" s="6">
        <f>+IF(V298="NO OFERTADO",0,IF(V298="NO CUMPLE EV TECNICA",0,IF(V298="NO CUMPLE",0,IF(V298="CUMPLE",('PRECIOS UNITARIOS'!$BB298*500)/U298))))</f>
        <v>0</v>
      </c>
      <c r="X298" s="6" t="str">
        <f>+'EV PRECIO REFERENCIA'!X298</f>
        <v/>
      </c>
      <c r="Y298" s="5" t="str">
        <f>+'EV PRECIO REFERENCIA'!Z298</f>
        <v>NO CUMPLE</v>
      </c>
      <c r="Z298" s="6">
        <f>+IF(Y298="NO OFERTADO",0,IF(Y298="NO CUMPLE EV TECNICA",0,IF(Y298="NO CUMPLE",0,IF(Y298="CUMPLE",('PRECIOS UNITARIOS'!$BB298*500)/X298))))</f>
        <v>0</v>
      </c>
      <c r="AA298" s="260" t="str">
        <f>+'PRECIOS UNITARIOS'!X298</f>
        <v/>
      </c>
      <c r="AB298" s="5" t="str">
        <f>+'EV PRECIO REFERENCIA'!AF298</f>
        <v>NO CUMPLE</v>
      </c>
      <c r="AC298" s="6">
        <f>+IF(AB298="NO OFERTADO",0,IF(AB298="NO CUMPLE EV TECNICA",0,IF(AB298="NO CUMPLE",0,IF(AB298="CUMPLE",('PRECIOS UNITARIOS'!$BB298*500)/AA298))))</f>
        <v>0</v>
      </c>
      <c r="AD298" s="5" t="str">
        <f>+'PRECIOS UNITARIOS'!Z298</f>
        <v/>
      </c>
      <c r="AE298" s="5" t="str">
        <f>+'EV PRECIO REFERENCIA'!AI298</f>
        <v>NO CUMPLE</v>
      </c>
      <c r="AF298" s="6">
        <f>+IF(AE298="NO OFERTADO",0,IF(AE298="NO CUMPLE EV TECNICA",0,IF(AE298="NO CUMPLE",0,IF(AE298="CUMPLE",('PRECIOS UNITARIOS'!$BB298*500)/AD298))))</f>
        <v>0</v>
      </c>
      <c r="AG298" s="5" t="str">
        <f>+'PRECIOS UNITARIOS'!AB298</f>
        <v/>
      </c>
      <c r="AH298" s="5" t="str">
        <f>+'EV PRECIO REFERENCIA'!AL298</f>
        <v>NO CUMPLE</v>
      </c>
      <c r="AI298" s="6">
        <f>+IF(AH298="NO OFERTADO",0,IF(AH298="NO CUMPLE EV TECNICA",0,IF(AH298="NO CUMPLE",0,IF(AH298="CUMPLE",('PRECIOS UNITARIOS'!$BB298*500)/AG298))))</f>
        <v>0</v>
      </c>
      <c r="AJ298" s="5" t="str">
        <f>+'PRECIOS UNITARIOS'!AD298</f>
        <v/>
      </c>
      <c r="AK298" s="5" t="str">
        <f>+'EV PRECIO REFERENCIA'!AO298</f>
        <v>NO CUMPLE</v>
      </c>
      <c r="AL298" s="6">
        <f>+IF(AK298="NO OFERTADO",0,IF(AK298="NO CUMPLE EV TECNICA",0,IF(AK298="NO CUMPLE",0,IF(AK298="CUMPLE",('PRECIOS UNITARIOS'!$BB298*500)/AJ298))))</f>
        <v>0</v>
      </c>
      <c r="AM298" s="5" t="str">
        <f>+'PRECIOS UNITARIOS'!AF298</f>
        <v/>
      </c>
      <c r="AN298" s="5" t="str">
        <f>+'EV PRECIO REFERENCIA'!AR298</f>
        <v>NO CUMPLE</v>
      </c>
      <c r="AO298" s="6">
        <f>+IF(AN298="NO OFERTADO",0,IF(AN298="NO CUMPLE EV TECNICA",0,IF(AN298="NO CUMPLE",0,IF(AN298="CUMPLE",('PRECIOS UNITARIOS'!$BB298*500)/AM298))))</f>
        <v>0</v>
      </c>
      <c r="AP298" s="5">
        <f>+'PRECIOS UNITARIOS'!AH298</f>
        <v>127436</v>
      </c>
      <c r="AQ298" s="5" t="str">
        <f>+'EV PRECIO REFERENCIA'!AU298</f>
        <v>CUMPLE</v>
      </c>
      <c r="AR298" s="6">
        <f>+IF(AQ298="NO OFERTADO",0,IF(AQ298="NO CUMPLE EV TECNICA",0,IF(AQ298="NO CUMPLE",0,IF(AQ298="CUMPLE",('PRECIOS UNITARIOS'!$BB298*500)/AP298))))</f>
        <v>500</v>
      </c>
      <c r="AS298" s="5" t="str">
        <f>+'PRECIOS UNITARIOS'!AJ298</f>
        <v/>
      </c>
      <c r="AT298" s="5" t="str">
        <f>+'EV PRECIO REFERENCIA'!AX298</f>
        <v>NO CUMPLE</v>
      </c>
      <c r="AU298" s="6">
        <f>+IF(AT298="NO OFERTADO",0,IF(AT298="NO CUMPLE EV TECNICA",0,IF(AT298="NO CUMPLE",0,IF(AT298="CUMPLE",('PRECIOS UNITARIOS'!$BB298*500)/AS298))))</f>
        <v>0</v>
      </c>
      <c r="AV298" s="5" t="str">
        <f>+'EV PRECIO REFERENCIA'!AY298</f>
        <v/>
      </c>
      <c r="AW298" s="5" t="str">
        <f>+'EV PRECIO REFERENCIA'!BA298</f>
        <v>NO CUMPLE</v>
      </c>
      <c r="AX298" s="6">
        <f>+IF(AW298="NO OFERTADO",0,IF(AW298="NO CUMPLE EV TECNICA",0,IF(AW298="NO CUMPLE",0,IF(AW298="CUMPLE",('PRECIOS UNITARIOS'!$BB298*500)/AV298))))</f>
        <v>0</v>
      </c>
      <c r="AY298" s="5" t="str">
        <f>+'EV PRECIO REFERENCIA'!BB298</f>
        <v/>
      </c>
      <c r="AZ298" s="5" t="str">
        <f>+'EV PRECIO REFERENCIA'!BD298</f>
        <v>NO CUMPLE</v>
      </c>
      <c r="BA298" s="6">
        <f>+IF(AZ298="NO OFERTADO",0,IF(AZ298="NO CUMPLE EV TECNICA",0,IF(AZ298="NO CUMPLE",0,IF(AZ298="CUMPLE",('PRECIOS UNITARIOS'!$BB298*500)/AY298))))</f>
        <v>0</v>
      </c>
      <c r="BB298" s="5" t="str">
        <f>+'PRECIOS UNITARIOS'!AP298</f>
        <v/>
      </c>
      <c r="BC298" s="5" t="str">
        <f>+'EV PRECIO REFERENCIA'!BG298</f>
        <v>NO CUMPLE</v>
      </c>
      <c r="BD298" s="6">
        <f>+IF(BC298="NO OFERTADO",0,IF(BC298="NO CUMPLE EV TECNICA",0,IF(BC298="NO CUMPLE",0,IF(BC298="CUMPLE",('PRECIOS UNITARIOS'!$BB298*500)/BB298))))</f>
        <v>0</v>
      </c>
      <c r="BE298" s="5" t="str">
        <f>+'PRECIOS UNITARIOS'!AR298</f>
        <v/>
      </c>
      <c r="BF298" s="5" t="str">
        <f>+'EV PRECIO REFERENCIA'!BJ298</f>
        <v>NO CUMPLE</v>
      </c>
      <c r="BG298" s="6">
        <f>+IF(BF298="NO OFERTADO",0,IF(BF298="NO CUMPLE EV TECNICA",0,IF(BF298="NO CUMPLE",0,IF(BF298="CUMPLE",('PRECIOS UNITARIOS'!$BB298*500)/BE298))))</f>
        <v>0</v>
      </c>
      <c r="BH298" s="5" t="str">
        <f>+'EV PRECIO REFERENCIA'!BK298</f>
        <v/>
      </c>
      <c r="BI298" s="5" t="str">
        <f>+'EV PRECIO REFERENCIA'!BM298</f>
        <v>NO CUMPLE</v>
      </c>
      <c r="BJ298" s="6">
        <f>+IF(BI298="NO OFERTADO",0,IF(BI298="NO CUMPLE EV TECNICA",0,IF(BI298="NO CUMPLE",0,IF(BI298="CUMPLE",('PRECIOS UNITARIOS'!$BB298*500)/BH298))))</f>
        <v>0</v>
      </c>
      <c r="BK298" s="5" t="str">
        <f>+'EV PRECIO REFERENCIA'!BQ298</f>
        <v/>
      </c>
      <c r="BL298" s="5" t="str">
        <f>+'EV PRECIO REFERENCIA'!BS298</f>
        <v>NO CUMPLE</v>
      </c>
      <c r="BM298" s="6">
        <f>+IF(BL298="NO OFERTADO",0,IF(BL298="NO CUMPLE EV TECNICA",0,IF(BL298="NO CUMPLE",0,IF(BL298="CUMPLE",('PRECIOS UNITARIOS'!$BB298*500)/BK298))))</f>
        <v>0</v>
      </c>
      <c r="BN298" s="5" t="str">
        <f>+'PRECIOS UNITARIOS'!AX298</f>
        <v/>
      </c>
      <c r="BO298" s="5" t="str">
        <f>+'EV PRECIO REFERENCIA'!BV298</f>
        <v>NO CUMPLE</v>
      </c>
      <c r="BP298" s="6">
        <f>+IF(BO298="NO OFERTADO",0,IF(BO298="NO CUMPLE EV TECNICA",0,IF(BO298="NO CUMPLE",0,IF(BO298="CUMPLE",('PRECIOS UNITARIOS'!$BB298*500)/BN298))))</f>
        <v>0</v>
      </c>
      <c r="BQ298" s="6">
        <f t="shared" si="30"/>
        <v>500</v>
      </c>
      <c r="BR298" s="6" t="s">
        <v>1048</v>
      </c>
      <c r="BS298" s="6">
        <v>0</v>
      </c>
      <c r="BT298" s="6" t="s">
        <v>1014</v>
      </c>
      <c r="BU298" s="6">
        <v>0</v>
      </c>
      <c r="BV298" s="6" t="s">
        <v>1014</v>
      </c>
      <c r="BW298" s="6" t="s">
        <v>1014</v>
      </c>
      <c r="BX298" s="3" t="e">
        <v>#N/A</v>
      </c>
      <c r="BY298" s="3"/>
    </row>
    <row r="299" spans="1:77" ht="51" x14ac:dyDescent="0.2">
      <c r="A299" s="18">
        <f t="shared" si="29"/>
        <v>290</v>
      </c>
      <c r="B299" s="22" t="str">
        <f>VLOOKUP(A299,'PRECIOS UNITARIOS'!A299:B630,2,0)</f>
        <v>DM1245</v>
      </c>
      <c r="C299" s="135" t="str">
        <f>VLOOKUP(A299,'PRECIOS UNITARIOS'!A299:C630,3,0)</f>
        <v>MALLA DE POLIPROPILENO DE ALTA DENSIDAD PESO DE 95 GR. MICROPOROSA PORO DE 0.75 X 0.75 A 0.8 MM NO ABSORBIBLE 15 X 15CM</v>
      </c>
      <c r="D299" s="18">
        <f>VLOOKUP(A299,'PRECIOS UNITARIOS'!A299:D630,4,0)</f>
        <v>1</v>
      </c>
      <c r="E299" s="23" t="str">
        <f>VLOOKUP(A299,'PRECIOS UNITARIOS'!A299:E630,5,0)</f>
        <v>UN</v>
      </c>
      <c r="F299" s="23">
        <f>VLOOKUP(A299,'PRECIOS UNITARIOS'!A299:F630,6,0)</f>
        <v>153525</v>
      </c>
      <c r="G299" s="23">
        <f>VLOOKUP(A299,'PRECIOS UNITARIOS'!A299:G630,7,0)</f>
        <v>9</v>
      </c>
      <c r="H299" s="23">
        <f t="shared" si="31"/>
        <v>1381725</v>
      </c>
      <c r="I299" s="5" t="str">
        <f>+'EV PRECIO REFERENCIA'!I299</f>
        <v/>
      </c>
      <c r="J299" s="5" t="str">
        <f>+'EV PRECIO REFERENCIA'!K299</f>
        <v>NO CUMPLE</v>
      </c>
      <c r="K299" s="6">
        <f>+IF(J299="NO OFERTADO",0,IF(J299="NO CUMPLE EV TECNICA",0,IF(J299="NO CUMPLE",0,IF(J299="CUMPLE",('PRECIOS UNITARIOS'!$BB299*500)/I299))))</f>
        <v>0</v>
      </c>
      <c r="L299" s="5" t="str">
        <f>+'EV PRECIO REFERENCIA'!L299</f>
        <v/>
      </c>
      <c r="M299" s="5" t="str">
        <f>+'EV PRECIO REFERENCIA'!N299</f>
        <v>NO CUMPLE</v>
      </c>
      <c r="N299" s="6">
        <f>+IF(M299="NO OFERTADO",0,IF(M299="NO CUMPLE EV TECNICA",0,IF(M299="NO CUMPLE",0,IF(M299="CUMPLE",('PRECIOS UNITARIOS'!$BB299*500)/L299))))</f>
        <v>0</v>
      </c>
      <c r="O299" s="5" t="str">
        <f>+'PRECIOS UNITARIOS'!N299</f>
        <v/>
      </c>
      <c r="P299" s="5" t="str">
        <f>+'EV PRECIO REFERENCIA'!Q299</f>
        <v>NO CUMPLE</v>
      </c>
      <c r="Q299" s="6">
        <f>+IF(P299="NO OFERTADO",0,IF(P299="NO CUMPLE EV TECNICA",0,IF(P299="NO CUMPLE",0,IF(P299="CUMPLE",('PRECIOS UNITARIOS'!$BB299*500)/O299))))</f>
        <v>0</v>
      </c>
      <c r="R299" s="5" t="str">
        <f>+'PRECIOS UNITARIOS'!P299</f>
        <v/>
      </c>
      <c r="S299" s="5" t="str">
        <f>+'EV PRECIO REFERENCIA'!T299</f>
        <v>NO CUMPLE</v>
      </c>
      <c r="T299" s="6">
        <f>+IF(S299="NO OFERTADO",0,IF(S299="NO CUMPLE EV TECNICA",0,IF(S299="NO CUMPLE",0,IF(S299="CUMPLE",('PRECIOS UNITARIOS'!$BB299*500)/R299))))</f>
        <v>0</v>
      </c>
      <c r="U299" s="6" t="str">
        <f>+'EV PRECIO REFERENCIA'!U299</f>
        <v/>
      </c>
      <c r="V299" s="5" t="str">
        <f>+'EV PRECIO REFERENCIA'!W299</f>
        <v>NO CUMPLE</v>
      </c>
      <c r="W299" s="6">
        <f>+IF(V299="NO OFERTADO",0,IF(V299="NO CUMPLE EV TECNICA",0,IF(V299="NO CUMPLE",0,IF(V299="CUMPLE",('PRECIOS UNITARIOS'!$BB299*500)/U299))))</f>
        <v>0</v>
      </c>
      <c r="X299" s="6" t="str">
        <f>+'EV PRECIO REFERENCIA'!X299</f>
        <v/>
      </c>
      <c r="Y299" s="5" t="str">
        <f>+'EV PRECIO REFERENCIA'!Z299</f>
        <v>NO CUMPLE</v>
      </c>
      <c r="Z299" s="6">
        <f>+IF(Y299="NO OFERTADO",0,IF(Y299="NO CUMPLE EV TECNICA",0,IF(Y299="NO CUMPLE",0,IF(Y299="CUMPLE",('PRECIOS UNITARIOS'!$BB299*500)/X299))))</f>
        <v>0</v>
      </c>
      <c r="AA299" s="260" t="str">
        <f>+'PRECIOS UNITARIOS'!X299</f>
        <v/>
      </c>
      <c r="AB299" s="5" t="str">
        <f>+'EV PRECIO REFERENCIA'!AF299</f>
        <v>NO CUMPLE</v>
      </c>
      <c r="AC299" s="6">
        <f>+IF(AB299="NO OFERTADO",0,IF(AB299="NO CUMPLE EV TECNICA",0,IF(AB299="NO CUMPLE",0,IF(AB299="CUMPLE",('PRECIOS UNITARIOS'!$BB299*500)/AA299))))</f>
        <v>0</v>
      </c>
      <c r="AD299" s="5" t="str">
        <f>+'PRECIOS UNITARIOS'!Z299</f>
        <v/>
      </c>
      <c r="AE299" s="5" t="str">
        <f>+'EV PRECIO REFERENCIA'!AI299</f>
        <v>NO CUMPLE</v>
      </c>
      <c r="AF299" s="6">
        <f>+IF(AE299="NO OFERTADO",0,IF(AE299="NO CUMPLE EV TECNICA",0,IF(AE299="NO CUMPLE",0,IF(AE299="CUMPLE",('PRECIOS UNITARIOS'!$BB299*500)/AD299))))</f>
        <v>0</v>
      </c>
      <c r="AG299" s="5">
        <f>+'PRECIOS UNITARIOS'!AB299</f>
        <v>133500</v>
      </c>
      <c r="AH299" s="5" t="str">
        <f>+'EV PRECIO REFERENCIA'!AL299</f>
        <v>CUMPLE</v>
      </c>
      <c r="AI299" s="6">
        <f>+IF(AH299="NO OFERTADO",0,IF(AH299="NO CUMPLE EV TECNICA",0,IF(AH299="NO CUMPLE",0,IF(AH299="CUMPLE",('PRECIOS UNITARIOS'!$BB299*500)/AG299))))</f>
        <v>375.65543071161051</v>
      </c>
      <c r="AJ299" s="5">
        <f>+'PRECIOS UNITARIOS'!AD299</f>
        <v>100300</v>
      </c>
      <c r="AK299" s="5" t="str">
        <f>+'EV PRECIO REFERENCIA'!AO299</f>
        <v>CUMPLE</v>
      </c>
      <c r="AL299" s="6">
        <f>+IF(AK299="NO OFERTADO",0,IF(AK299="NO CUMPLE EV TECNICA",0,IF(AK299="NO CUMPLE",0,IF(AK299="CUMPLE",('PRECIOS UNITARIOS'!$BB299*500)/AJ299))))</f>
        <v>500</v>
      </c>
      <c r="AM299" s="5" t="str">
        <f>+'PRECIOS UNITARIOS'!AF299</f>
        <v/>
      </c>
      <c r="AN299" s="5" t="str">
        <f>+'EV PRECIO REFERENCIA'!AR299</f>
        <v>NO CUMPLE</v>
      </c>
      <c r="AO299" s="6">
        <f>+IF(AN299="NO OFERTADO",0,IF(AN299="NO CUMPLE EV TECNICA",0,IF(AN299="NO CUMPLE",0,IF(AN299="CUMPLE",('PRECIOS UNITARIOS'!$BB299*500)/AM299))))</f>
        <v>0</v>
      </c>
      <c r="AP299" s="5" t="str">
        <f>+'PRECIOS UNITARIOS'!AH299</f>
        <v/>
      </c>
      <c r="AQ299" s="5" t="str">
        <f>+'EV PRECIO REFERENCIA'!AU299</f>
        <v>NO CUMPLE</v>
      </c>
      <c r="AR299" s="6">
        <f>+IF(AQ299="NO OFERTADO",0,IF(AQ299="NO CUMPLE EV TECNICA",0,IF(AQ299="NO CUMPLE",0,IF(AQ299="CUMPLE",('PRECIOS UNITARIOS'!$BB299*500)/AP299))))</f>
        <v>0</v>
      </c>
      <c r="AS299" s="5" t="str">
        <f>+'PRECIOS UNITARIOS'!AJ299</f>
        <v/>
      </c>
      <c r="AT299" s="5" t="str">
        <f>+'EV PRECIO REFERENCIA'!AX299</f>
        <v>NO CUMPLE</v>
      </c>
      <c r="AU299" s="6">
        <f>+IF(AT299="NO OFERTADO",0,IF(AT299="NO CUMPLE EV TECNICA",0,IF(AT299="NO CUMPLE",0,IF(AT299="CUMPLE",('PRECIOS UNITARIOS'!$BB299*500)/AS299))))</f>
        <v>0</v>
      </c>
      <c r="AV299" s="5" t="str">
        <f>+'EV PRECIO REFERENCIA'!AY299</f>
        <v/>
      </c>
      <c r="AW299" s="5" t="str">
        <f>+'EV PRECIO REFERENCIA'!BA299</f>
        <v>NO CUMPLE</v>
      </c>
      <c r="AX299" s="6">
        <f>+IF(AW299="NO OFERTADO",0,IF(AW299="NO CUMPLE EV TECNICA",0,IF(AW299="NO CUMPLE",0,IF(AW299="CUMPLE",('PRECIOS UNITARIOS'!$BB299*500)/AV299))))</f>
        <v>0</v>
      </c>
      <c r="AY299" s="5" t="str">
        <f>+'EV PRECIO REFERENCIA'!BB299</f>
        <v/>
      </c>
      <c r="AZ299" s="5" t="str">
        <f>+'EV PRECIO REFERENCIA'!BD299</f>
        <v>NO CUMPLE</v>
      </c>
      <c r="BA299" s="6">
        <f>+IF(AZ299="NO OFERTADO",0,IF(AZ299="NO CUMPLE EV TECNICA",0,IF(AZ299="NO CUMPLE",0,IF(AZ299="CUMPLE",('PRECIOS UNITARIOS'!$BB299*500)/AY299))))</f>
        <v>0</v>
      </c>
      <c r="BB299" s="5" t="str">
        <f>+'PRECIOS UNITARIOS'!AP299</f>
        <v/>
      </c>
      <c r="BC299" s="5" t="str">
        <f>+'EV PRECIO REFERENCIA'!BG299</f>
        <v>NO CUMPLE</v>
      </c>
      <c r="BD299" s="6">
        <f>+IF(BC299="NO OFERTADO",0,IF(BC299="NO CUMPLE EV TECNICA",0,IF(BC299="NO CUMPLE",0,IF(BC299="CUMPLE",('PRECIOS UNITARIOS'!$BB299*500)/BB299))))</f>
        <v>0</v>
      </c>
      <c r="BE299" s="5" t="str">
        <f>+'PRECIOS UNITARIOS'!AR299</f>
        <v/>
      </c>
      <c r="BF299" s="5" t="str">
        <f>+'EV PRECIO REFERENCIA'!BJ299</f>
        <v>NO CUMPLE</v>
      </c>
      <c r="BG299" s="6">
        <f>+IF(BF299="NO OFERTADO",0,IF(BF299="NO CUMPLE EV TECNICA",0,IF(BF299="NO CUMPLE",0,IF(BF299="CUMPLE",('PRECIOS UNITARIOS'!$BB299*500)/BE299))))</f>
        <v>0</v>
      </c>
      <c r="BH299" s="5" t="str">
        <f>+'EV PRECIO REFERENCIA'!BK299</f>
        <v/>
      </c>
      <c r="BI299" s="5" t="str">
        <f>+'EV PRECIO REFERENCIA'!BM299</f>
        <v>NO CUMPLE</v>
      </c>
      <c r="BJ299" s="6">
        <f>+IF(BI299="NO OFERTADO",0,IF(BI299="NO CUMPLE EV TECNICA",0,IF(BI299="NO CUMPLE",0,IF(BI299="CUMPLE",('PRECIOS UNITARIOS'!$BB299*500)/BH299))))</f>
        <v>0</v>
      </c>
      <c r="BK299" s="5" t="str">
        <f>+'EV PRECIO REFERENCIA'!BQ299</f>
        <v/>
      </c>
      <c r="BL299" s="5" t="str">
        <f>+'EV PRECIO REFERENCIA'!BS299</f>
        <v>NO CUMPLE</v>
      </c>
      <c r="BM299" s="6">
        <f>+IF(BL299="NO OFERTADO",0,IF(BL299="NO CUMPLE EV TECNICA",0,IF(BL299="NO CUMPLE",0,IF(BL299="CUMPLE",('PRECIOS UNITARIOS'!$BB299*500)/BK299))))</f>
        <v>0</v>
      </c>
      <c r="BN299" s="5" t="str">
        <f>+'PRECIOS UNITARIOS'!AX299</f>
        <v/>
      </c>
      <c r="BO299" s="5" t="str">
        <f>+'EV PRECIO REFERENCIA'!BV299</f>
        <v>NO CUMPLE</v>
      </c>
      <c r="BP299" s="6">
        <f>+IF(BO299="NO OFERTADO",0,IF(BO299="NO CUMPLE EV TECNICA",0,IF(BO299="NO CUMPLE",0,IF(BO299="CUMPLE",('PRECIOS UNITARIOS'!$BB299*500)/BN299))))</f>
        <v>0</v>
      </c>
      <c r="BQ299" s="6">
        <f t="shared" si="30"/>
        <v>500</v>
      </c>
      <c r="BR299" s="6" t="s">
        <v>732</v>
      </c>
      <c r="BS299" s="6">
        <f>MAX($K299,$N299,$Q299,$T299,$AF299,$AI299,$AO299,$AU299,$BD299,$BG299,$BP299,$AC299,$Z299,$W299,$BA299,$BM299,)</f>
        <v>375.65543071161051</v>
      </c>
      <c r="BT299" s="6" t="s">
        <v>737</v>
      </c>
      <c r="BU299" s="6">
        <f>MAX($K299,$N299,$Q299,$T299,$AF299,$AO299,$AU299,$BD299,$BG299,$BP299,$AC299,$Z299,$W299,$BA299,$BM299,)</f>
        <v>0</v>
      </c>
      <c r="BV299" s="6" t="s">
        <v>1023</v>
      </c>
      <c r="BW299" s="6" t="s">
        <v>732</v>
      </c>
      <c r="BX299" s="3" t="e">
        <v>#N/A</v>
      </c>
    </row>
    <row r="300" spans="1:77" ht="51" x14ac:dyDescent="0.2">
      <c r="A300" s="18">
        <f t="shared" si="29"/>
        <v>291</v>
      </c>
      <c r="B300" s="22" t="str">
        <f>VLOOKUP(A300,'PRECIOS UNITARIOS'!A300:B631,2,0)</f>
        <v>DM493</v>
      </c>
      <c r="C300" s="135" t="str">
        <f>VLOOKUP(A300,'PRECIOS UNITARIOS'!A300:C631,3,0)</f>
        <v>FILTRO BACTERIANO VIRICO PEDIATRICO</v>
      </c>
      <c r="D300" s="18">
        <f>VLOOKUP(A300,'PRECIOS UNITARIOS'!A300:D631,4,0)</f>
        <v>1</v>
      </c>
      <c r="E300" s="23" t="str">
        <f>VLOOKUP(A300,'PRECIOS UNITARIOS'!A300:E631,5,0)</f>
        <v>UN</v>
      </c>
      <c r="F300" s="23">
        <f>VLOOKUP(A300,'PRECIOS UNITARIOS'!A300:F631,6,0)</f>
        <v>7437.5</v>
      </c>
      <c r="G300" s="23">
        <f>VLOOKUP(A300,'PRECIOS UNITARIOS'!A300:G631,7,0)</f>
        <v>1</v>
      </c>
      <c r="H300" s="23">
        <f t="shared" si="31"/>
        <v>7437.5</v>
      </c>
      <c r="I300" s="5" t="str">
        <f>+'EV PRECIO REFERENCIA'!I300</f>
        <v/>
      </c>
      <c r="J300" s="5" t="str">
        <f>+'EV PRECIO REFERENCIA'!K300</f>
        <v>NO CUMPLE</v>
      </c>
      <c r="K300" s="6">
        <f>+IF(J300="NO OFERTADO",0,IF(J300="NO CUMPLE EV TECNICA",0,IF(J300="NO CUMPLE",0,IF(J300="CUMPLE",('PRECIOS UNITARIOS'!$BB300*500)/I300))))</f>
        <v>0</v>
      </c>
      <c r="L300" s="5" t="str">
        <f>+'EV PRECIO REFERENCIA'!L300</f>
        <v/>
      </c>
      <c r="M300" s="5" t="str">
        <f>+'EV PRECIO REFERENCIA'!N300</f>
        <v>NO CUMPLE</v>
      </c>
      <c r="N300" s="6">
        <f>+IF(M300="NO OFERTADO",0,IF(M300="NO CUMPLE EV TECNICA",0,IF(M300="NO CUMPLE",0,IF(M300="CUMPLE",('PRECIOS UNITARIOS'!$BB300*500)/L300))))</f>
        <v>0</v>
      </c>
      <c r="O300" s="5">
        <f>+'PRECIOS UNITARIOS'!N300</f>
        <v>7438</v>
      </c>
      <c r="P300" s="5" t="str">
        <f>+'EV PRECIO REFERENCIA'!Q300</f>
        <v>CUMPLE</v>
      </c>
      <c r="Q300" s="6">
        <f>+IF(P300="NO OFERTADO",0,IF(P300="NO CUMPLE EV TECNICA",0,IF(P300="NO CUMPLE",0,IF(P300="CUMPLE",('PRECIOS UNITARIOS'!$BB300*500)/O300))))</f>
        <v>359.0346867437483</v>
      </c>
      <c r="R300" s="5" t="str">
        <f>+'PRECIOS UNITARIOS'!P300</f>
        <v/>
      </c>
      <c r="S300" s="5" t="str">
        <f>+'EV PRECIO REFERENCIA'!T300</f>
        <v>NO CUMPLE</v>
      </c>
      <c r="T300" s="6">
        <f>+IF(S300="NO OFERTADO",0,IF(S300="NO CUMPLE EV TECNICA",0,IF(S300="NO CUMPLE",0,IF(S300="CUMPLE",('PRECIOS UNITARIOS'!$BB300*500)/R300))))</f>
        <v>0</v>
      </c>
      <c r="U300" s="6" t="str">
        <f>+'EV PRECIO REFERENCIA'!U300</f>
        <v/>
      </c>
      <c r="V300" s="5" t="str">
        <f>+'EV PRECIO REFERENCIA'!W300</f>
        <v>NO CUMPLE</v>
      </c>
      <c r="W300" s="6">
        <f>+IF(V300="NO OFERTADO",0,IF(V300="NO CUMPLE EV TECNICA",0,IF(V300="NO CUMPLE",0,IF(V300="CUMPLE",('PRECIOS UNITARIOS'!$BB300*500)/U300))))</f>
        <v>0</v>
      </c>
      <c r="X300" s="6" t="str">
        <f>+'EV PRECIO REFERENCIA'!X300</f>
        <v/>
      </c>
      <c r="Y300" s="5" t="str">
        <f>+'EV PRECIO REFERENCIA'!Z300</f>
        <v>NO CUMPLE</v>
      </c>
      <c r="Z300" s="6">
        <f>+IF(Y300="NO OFERTADO",0,IF(Y300="NO CUMPLE EV TECNICA",0,IF(Y300="NO CUMPLE",0,IF(Y300="CUMPLE",('PRECIOS UNITARIOS'!$BB300*500)/X300))))</f>
        <v>0</v>
      </c>
      <c r="AA300" s="260" t="str">
        <f>+'PRECIOS UNITARIOS'!X300</f>
        <v/>
      </c>
      <c r="AB300" s="5" t="str">
        <f>+'EV PRECIO REFERENCIA'!AF300</f>
        <v>NO CUMPLE</v>
      </c>
      <c r="AC300" s="6">
        <f>+IF(AB300="NO OFERTADO",0,IF(AB300="NO CUMPLE EV TECNICA",0,IF(AB300="NO CUMPLE",0,IF(AB300="CUMPLE",('PRECIOS UNITARIOS'!$BB300*500)/AA300))))</f>
        <v>0</v>
      </c>
      <c r="AD300" s="5" t="str">
        <f>+'PRECIOS UNITARIOS'!Z300</f>
        <v/>
      </c>
      <c r="AE300" s="5" t="str">
        <f>+'EV PRECIO REFERENCIA'!AI300</f>
        <v>NO CUMPLE</v>
      </c>
      <c r="AF300" s="6">
        <f>+IF(AE300="NO OFERTADO",0,IF(AE300="NO CUMPLE EV TECNICA",0,IF(AE300="NO CUMPLE",0,IF(AE300="CUMPLE",('PRECIOS UNITARIOS'!$BB300*500)/AD300))))</f>
        <v>0</v>
      </c>
      <c r="AG300" s="5" t="str">
        <f>+'PRECIOS UNITARIOS'!AB300</f>
        <v/>
      </c>
      <c r="AH300" s="5" t="str">
        <f>+'EV PRECIO REFERENCIA'!AL300</f>
        <v>NO CUMPLE</v>
      </c>
      <c r="AI300" s="6">
        <f>+IF(AH300="NO OFERTADO",0,IF(AH300="NO CUMPLE EV TECNICA",0,IF(AH300="NO CUMPLE",0,IF(AH300="CUMPLE",('PRECIOS UNITARIOS'!$BB300*500)/AG300))))</f>
        <v>0</v>
      </c>
      <c r="AJ300" s="5" t="str">
        <f>+'PRECIOS UNITARIOS'!AD300</f>
        <v/>
      </c>
      <c r="AK300" s="5" t="str">
        <f>+'EV PRECIO REFERENCIA'!AO300</f>
        <v>NO CUMPLE</v>
      </c>
      <c r="AL300" s="6">
        <f>+IF(AK300="NO OFERTADO",0,IF(AK300="NO CUMPLE EV TECNICA",0,IF(AK300="NO CUMPLE",0,IF(AK300="CUMPLE",('PRECIOS UNITARIOS'!$BB300*500)/AJ300))))</f>
        <v>0</v>
      </c>
      <c r="AM300" s="5" t="str">
        <f>+'PRECIOS UNITARIOS'!AF300</f>
        <v/>
      </c>
      <c r="AN300" s="5" t="str">
        <f>+'EV PRECIO REFERENCIA'!AR300</f>
        <v>NO CUMPLE</v>
      </c>
      <c r="AO300" s="6">
        <f>+IF(AN300="NO OFERTADO",0,IF(AN300="NO CUMPLE EV TECNICA",0,IF(AN300="NO CUMPLE",0,IF(AN300="CUMPLE",('PRECIOS UNITARIOS'!$BB300*500)/AM300))))</f>
        <v>0</v>
      </c>
      <c r="AP300" s="5" t="str">
        <f>+'PRECIOS UNITARIOS'!AH300</f>
        <v/>
      </c>
      <c r="AQ300" s="5" t="str">
        <f>+'EV PRECIO REFERENCIA'!AU300</f>
        <v>NO CUMPLE</v>
      </c>
      <c r="AR300" s="6">
        <f>+IF(AQ300="NO OFERTADO",0,IF(AQ300="NO CUMPLE EV TECNICA",0,IF(AQ300="NO CUMPLE",0,IF(AQ300="CUMPLE",('PRECIOS UNITARIOS'!$BB300*500)/AP300))))</f>
        <v>0</v>
      </c>
      <c r="AS300" s="5" t="str">
        <f>+'PRECIOS UNITARIOS'!AJ300</f>
        <v/>
      </c>
      <c r="AT300" s="5" t="str">
        <f>+'EV PRECIO REFERENCIA'!AX300</f>
        <v>NO CUMPLE</v>
      </c>
      <c r="AU300" s="6">
        <f>+IF(AT300="NO OFERTADO",0,IF(AT300="NO CUMPLE EV TECNICA",0,IF(AT300="NO CUMPLE",0,IF(AT300="CUMPLE",('PRECIOS UNITARIOS'!$BB300*500)/AS300))))</f>
        <v>0</v>
      </c>
      <c r="AV300" s="5" t="str">
        <f>+'EV PRECIO REFERENCIA'!AY300</f>
        <v/>
      </c>
      <c r="AW300" s="5" t="str">
        <f>+'EV PRECIO REFERENCIA'!BA300</f>
        <v>NO CUMPLE</v>
      </c>
      <c r="AX300" s="6">
        <f>+IF(AW300="NO OFERTADO",0,IF(AW300="NO CUMPLE EV TECNICA",0,IF(AW300="NO CUMPLE",0,IF(AW300="CUMPLE",('PRECIOS UNITARIOS'!$BB300*500)/AV300))))</f>
        <v>0</v>
      </c>
      <c r="AY300" s="5" t="str">
        <f>+'EV PRECIO REFERENCIA'!BB300</f>
        <v/>
      </c>
      <c r="AZ300" s="5" t="str">
        <f>+'EV PRECIO REFERENCIA'!BD300</f>
        <v>NO CUMPLE</v>
      </c>
      <c r="BA300" s="6">
        <f>+IF(AZ300="NO OFERTADO",0,IF(AZ300="NO CUMPLE EV TECNICA",0,IF(AZ300="NO CUMPLE",0,IF(AZ300="CUMPLE",('PRECIOS UNITARIOS'!$BB300*500)/AY300))))</f>
        <v>0</v>
      </c>
      <c r="BB300" s="5">
        <f>+'PRECIOS UNITARIOS'!AP300</f>
        <v>5341</v>
      </c>
      <c r="BC300" s="5" t="str">
        <f>+'EV PRECIO REFERENCIA'!BG300</f>
        <v>CUMPLE</v>
      </c>
      <c r="BD300" s="6">
        <f>+IF(BC300="NO OFERTADO",0,IF(BC300="NO CUMPLE EV TECNICA",0,IF(BC300="NO CUMPLE",0,IF(BC300="CUMPLE",('PRECIOS UNITARIOS'!$BB300*500)/BB300))))</f>
        <v>500</v>
      </c>
      <c r="BE300" s="5" t="str">
        <f>+'PRECIOS UNITARIOS'!AR300</f>
        <v/>
      </c>
      <c r="BF300" s="5" t="str">
        <f>+'EV PRECIO REFERENCIA'!BJ300</f>
        <v>NO CUMPLE</v>
      </c>
      <c r="BG300" s="6">
        <f>+IF(BF300="NO OFERTADO",0,IF(BF300="NO CUMPLE EV TECNICA",0,IF(BF300="NO CUMPLE",0,IF(BF300="CUMPLE",('PRECIOS UNITARIOS'!$BB300*500)/BE300))))</f>
        <v>0</v>
      </c>
      <c r="BH300" s="5" t="str">
        <f>+'EV PRECIO REFERENCIA'!BK300</f>
        <v/>
      </c>
      <c r="BI300" s="5" t="str">
        <f>+'EV PRECIO REFERENCIA'!BM300</f>
        <v>NO CUMPLE</v>
      </c>
      <c r="BJ300" s="6">
        <f>+IF(BI300="NO OFERTADO",0,IF(BI300="NO CUMPLE EV TECNICA",0,IF(BI300="NO CUMPLE",0,IF(BI300="CUMPLE",('PRECIOS UNITARIOS'!$BB300*500)/BH300))))</f>
        <v>0</v>
      </c>
      <c r="BK300" s="5" t="str">
        <f>+'EV PRECIO REFERENCIA'!BQ300</f>
        <v/>
      </c>
      <c r="BL300" s="5" t="str">
        <f>+'EV PRECIO REFERENCIA'!BS300</f>
        <v>NO CUMPLE</v>
      </c>
      <c r="BM300" s="6">
        <f>+IF(BL300="NO OFERTADO",0,IF(BL300="NO CUMPLE EV TECNICA",0,IF(BL300="NO CUMPLE",0,IF(BL300="CUMPLE",('PRECIOS UNITARIOS'!$BB300*500)/BK300))))</f>
        <v>0</v>
      </c>
      <c r="BN300" s="5" t="str">
        <f>+'PRECIOS UNITARIOS'!AX300</f>
        <v/>
      </c>
      <c r="BO300" s="5" t="str">
        <f>+'EV PRECIO REFERENCIA'!BV300</f>
        <v>NO CUMPLE</v>
      </c>
      <c r="BP300" s="6">
        <f>+IF(BO300="NO OFERTADO",0,IF(BO300="NO CUMPLE EV TECNICA",0,IF(BO300="NO CUMPLE",0,IF(BO300="CUMPLE",('PRECIOS UNITARIOS'!$BB300*500)/BN300))))</f>
        <v>0</v>
      </c>
      <c r="BQ300" s="6">
        <f t="shared" si="30"/>
        <v>500</v>
      </c>
      <c r="BR300" s="6" t="s">
        <v>727</v>
      </c>
      <c r="BS300" s="6">
        <f>MAX($K300,$N300,$Q300,$T300,$AF300,$AI300,$AL300,$AO300,$AU300,$BG300,$BP300,$AC300,$Z300,$W300,$BA300,$BM300,)</f>
        <v>359.0346867437483</v>
      </c>
      <c r="BT300" s="6" t="s">
        <v>1018</v>
      </c>
      <c r="BU300" s="6">
        <f>MAX($K300,$N300,$T300,$AF300,$AI300,$AL300,$AO300,$AU300,$BG300,$BP300,$AC300,$Z300,$W300,$BA300,$BM300,)</f>
        <v>0</v>
      </c>
      <c r="BV300" s="6" t="s">
        <v>1023</v>
      </c>
      <c r="BW300" s="154" t="s">
        <v>727</v>
      </c>
      <c r="BX300" s="3" t="e">
        <v>#N/A</v>
      </c>
    </row>
    <row r="301" spans="1:77" ht="38.25" x14ac:dyDescent="0.2">
      <c r="A301" s="18">
        <f t="shared" si="29"/>
        <v>292</v>
      </c>
      <c r="B301" s="22" t="str">
        <f>VLOOKUP(A301,'PRECIOS UNITARIOS'!A301:B632,2,0)</f>
        <v>DM1863</v>
      </c>
      <c r="C301" s="135" t="str">
        <f>VLOOKUP(A301,'PRECIOS UNITARIOS'!A301:C632,3,0)</f>
        <v>CATETER VENOSO CENTRAL BILUMEN No 4 FR X 13 CM PEDIATRICO</v>
      </c>
      <c r="D301" s="18">
        <f>VLOOKUP(A301,'PRECIOS UNITARIOS'!A301:D632,4,0)</f>
        <v>1</v>
      </c>
      <c r="E301" s="23" t="str">
        <f>VLOOKUP(A301,'PRECIOS UNITARIOS'!A301:E632,5,0)</f>
        <v>UN</v>
      </c>
      <c r="F301" s="23">
        <f>VLOOKUP(A301,'PRECIOS UNITARIOS'!A301:F632,6,0)</f>
        <v>178965</v>
      </c>
      <c r="G301" s="23">
        <f>VLOOKUP(A301,'PRECIOS UNITARIOS'!A301:G632,7,0)</f>
        <v>3</v>
      </c>
      <c r="H301" s="23">
        <f t="shared" si="31"/>
        <v>536895</v>
      </c>
      <c r="I301" s="5" t="str">
        <f>+'EV PRECIO REFERENCIA'!I301</f>
        <v/>
      </c>
      <c r="J301" s="5" t="str">
        <f>+'EV PRECIO REFERENCIA'!K301</f>
        <v>NO CUMPLE</v>
      </c>
      <c r="K301" s="6">
        <f>+IF(J301="NO OFERTADO",0,IF(J301="NO CUMPLE EV TECNICA",0,IF(J301="NO CUMPLE",0,IF(J301="CUMPLE",('PRECIOS UNITARIOS'!$BB301*500)/I301))))</f>
        <v>0</v>
      </c>
      <c r="L301" s="5" t="str">
        <f>+'EV PRECIO REFERENCIA'!L301</f>
        <v/>
      </c>
      <c r="M301" s="5" t="str">
        <f>+'EV PRECIO REFERENCIA'!N301</f>
        <v>NO CUMPLE</v>
      </c>
      <c r="N301" s="6">
        <f>+IF(M301="NO OFERTADO",0,IF(M301="NO CUMPLE EV TECNICA",0,IF(M301="NO CUMPLE",0,IF(M301="CUMPLE",('PRECIOS UNITARIOS'!$BB301*500)/L301))))</f>
        <v>0</v>
      </c>
      <c r="O301" s="5">
        <f>+'PRECIOS UNITARIOS'!N301</f>
        <v>181511</v>
      </c>
      <c r="P301" s="5" t="str">
        <f>+'EV PRECIO REFERENCIA'!Q301</f>
        <v>CUMPLE</v>
      </c>
      <c r="Q301" s="6">
        <f>+IF(P301="NO OFERTADO",0,IF(P301="NO CUMPLE EV TECNICA",0,IF(P301="NO CUMPLE",0,IF(P301="CUMPLE",('PRECIOS UNITARIOS'!$BB301*500)/O301))))</f>
        <v>500</v>
      </c>
      <c r="R301" s="5" t="str">
        <f>+'PRECIOS UNITARIOS'!P301</f>
        <v/>
      </c>
      <c r="S301" s="5" t="str">
        <f>+'EV PRECIO REFERENCIA'!T301</f>
        <v>NO CUMPLE</v>
      </c>
      <c r="T301" s="6">
        <f>+IF(S301="NO OFERTADO",0,IF(S301="NO CUMPLE EV TECNICA",0,IF(S301="NO CUMPLE",0,IF(S301="CUMPLE",('PRECIOS UNITARIOS'!$BB301*500)/R301))))</f>
        <v>0</v>
      </c>
      <c r="U301" s="6" t="str">
        <f>+'EV PRECIO REFERENCIA'!U301</f>
        <v/>
      </c>
      <c r="V301" s="5" t="str">
        <f>+'EV PRECIO REFERENCIA'!W301</f>
        <v>NO CUMPLE</v>
      </c>
      <c r="W301" s="6">
        <f>+IF(V301="NO OFERTADO",0,IF(V301="NO CUMPLE EV TECNICA",0,IF(V301="NO CUMPLE",0,IF(V301="CUMPLE",('PRECIOS UNITARIOS'!$BB301*500)/U301))))</f>
        <v>0</v>
      </c>
      <c r="X301" s="6" t="str">
        <f>+'EV PRECIO REFERENCIA'!X301</f>
        <v/>
      </c>
      <c r="Y301" s="5" t="str">
        <f>+'EV PRECIO REFERENCIA'!Z301</f>
        <v>NO CUMPLE</v>
      </c>
      <c r="Z301" s="6">
        <f>+IF(Y301="NO OFERTADO",0,IF(Y301="NO CUMPLE EV TECNICA",0,IF(Y301="NO CUMPLE",0,IF(Y301="CUMPLE",('PRECIOS UNITARIOS'!$BB301*500)/X301))))</f>
        <v>0</v>
      </c>
      <c r="AA301" s="260" t="str">
        <f>+'PRECIOS UNITARIOS'!X301</f>
        <v/>
      </c>
      <c r="AB301" s="5" t="str">
        <f>+'EV PRECIO REFERENCIA'!AF301</f>
        <v>NO CUMPLE</v>
      </c>
      <c r="AC301" s="6">
        <f>+IF(AB301="NO OFERTADO",0,IF(AB301="NO CUMPLE EV TECNICA",0,IF(AB301="NO CUMPLE",0,IF(AB301="CUMPLE",('PRECIOS UNITARIOS'!$BB301*500)/AA301))))</f>
        <v>0</v>
      </c>
      <c r="AD301" s="5" t="str">
        <f>+'PRECIOS UNITARIOS'!Z301</f>
        <v/>
      </c>
      <c r="AE301" s="5" t="str">
        <f>+'EV PRECIO REFERENCIA'!AI301</f>
        <v>NO CUMPLE</v>
      </c>
      <c r="AF301" s="6">
        <f>+IF(AE301="NO OFERTADO",0,IF(AE301="NO CUMPLE EV TECNICA",0,IF(AE301="NO CUMPLE",0,IF(AE301="CUMPLE",('PRECIOS UNITARIOS'!$BB301*500)/AD301))))</f>
        <v>0</v>
      </c>
      <c r="AG301" s="5" t="str">
        <f>+'PRECIOS UNITARIOS'!AB301</f>
        <v/>
      </c>
      <c r="AH301" s="5" t="str">
        <f>+'EV PRECIO REFERENCIA'!AL301</f>
        <v>NO CUMPLE</v>
      </c>
      <c r="AI301" s="6">
        <f>+IF(AH301="NO OFERTADO",0,IF(AH301="NO CUMPLE EV TECNICA",0,IF(AH301="NO CUMPLE",0,IF(AH301="CUMPLE",('PRECIOS UNITARIOS'!$BB301*500)/AG301))))</f>
        <v>0</v>
      </c>
      <c r="AJ301" s="5" t="str">
        <f>+'PRECIOS UNITARIOS'!AD301</f>
        <v/>
      </c>
      <c r="AK301" s="5" t="str">
        <f>+'EV PRECIO REFERENCIA'!AO301</f>
        <v>NO CUMPLE</v>
      </c>
      <c r="AL301" s="6">
        <f>+IF(AK301="NO OFERTADO",0,IF(AK301="NO CUMPLE EV TECNICA",0,IF(AK301="NO CUMPLE",0,IF(AK301="CUMPLE",('PRECIOS UNITARIOS'!$BB301*500)/AJ301))))</f>
        <v>0</v>
      </c>
      <c r="AM301" s="5" t="str">
        <f>+'PRECIOS UNITARIOS'!AF301</f>
        <v/>
      </c>
      <c r="AN301" s="5" t="str">
        <f>+'EV PRECIO REFERENCIA'!AR301</f>
        <v>NO CUMPLE</v>
      </c>
      <c r="AO301" s="6">
        <f>+IF(AN301="NO OFERTADO",0,IF(AN301="NO CUMPLE EV TECNICA",0,IF(AN301="NO CUMPLE",0,IF(AN301="CUMPLE",('PRECIOS UNITARIOS'!$BB301*500)/AM301))))</f>
        <v>0</v>
      </c>
      <c r="AP301" s="5" t="str">
        <f>+'PRECIOS UNITARIOS'!AH301</f>
        <v/>
      </c>
      <c r="AQ301" s="5" t="str">
        <f>+'EV PRECIO REFERENCIA'!AU301</f>
        <v>NO CUMPLE</v>
      </c>
      <c r="AR301" s="6">
        <f>+IF(AQ301="NO OFERTADO",0,IF(AQ301="NO CUMPLE EV TECNICA",0,IF(AQ301="NO CUMPLE",0,IF(AQ301="CUMPLE",('PRECIOS UNITARIOS'!$BB301*500)/AP301))))</f>
        <v>0</v>
      </c>
      <c r="AS301" s="5" t="str">
        <f>+'PRECIOS UNITARIOS'!AJ301</f>
        <v/>
      </c>
      <c r="AT301" s="5" t="str">
        <f>+'EV PRECIO REFERENCIA'!AX301</f>
        <v>NO CUMPLE</v>
      </c>
      <c r="AU301" s="6">
        <f>+IF(AT301="NO OFERTADO",0,IF(AT301="NO CUMPLE EV TECNICA",0,IF(AT301="NO CUMPLE",0,IF(AT301="CUMPLE",('PRECIOS UNITARIOS'!$BB301*500)/AS301))))</f>
        <v>0</v>
      </c>
      <c r="AV301" s="5" t="str">
        <f>+'EV PRECIO REFERENCIA'!AY301</f>
        <v/>
      </c>
      <c r="AW301" s="5" t="str">
        <f>+'EV PRECIO REFERENCIA'!BA301</f>
        <v>NO CUMPLE</v>
      </c>
      <c r="AX301" s="6">
        <f>+IF(AW301="NO OFERTADO",0,IF(AW301="NO CUMPLE EV TECNICA",0,IF(AW301="NO CUMPLE",0,IF(AW301="CUMPLE",('PRECIOS UNITARIOS'!$BB301*500)/AV301))))</f>
        <v>0</v>
      </c>
      <c r="AY301" s="5" t="str">
        <f>+'EV PRECIO REFERENCIA'!BB301</f>
        <v/>
      </c>
      <c r="AZ301" s="5" t="str">
        <f>+'EV PRECIO REFERENCIA'!BD301</f>
        <v>NO CUMPLE</v>
      </c>
      <c r="BA301" s="6">
        <f>+IF(AZ301="NO OFERTADO",0,IF(AZ301="NO CUMPLE EV TECNICA",0,IF(AZ301="NO CUMPLE",0,IF(AZ301="CUMPLE",('PRECIOS UNITARIOS'!$BB301*500)/AY301))))</f>
        <v>0</v>
      </c>
      <c r="BB301" s="5" t="str">
        <f>+'PRECIOS UNITARIOS'!AP301</f>
        <v/>
      </c>
      <c r="BC301" s="5" t="str">
        <f>+'EV PRECIO REFERENCIA'!BG301</f>
        <v>NO CUMPLE</v>
      </c>
      <c r="BD301" s="6">
        <f>+IF(BC301="NO OFERTADO",0,IF(BC301="NO CUMPLE EV TECNICA",0,IF(BC301="NO CUMPLE",0,IF(BC301="CUMPLE",('PRECIOS UNITARIOS'!$BB301*500)/BB301))))</f>
        <v>0</v>
      </c>
      <c r="BE301" s="5" t="str">
        <f>+'PRECIOS UNITARIOS'!AR301</f>
        <v/>
      </c>
      <c r="BF301" s="5" t="str">
        <f>+'EV PRECIO REFERENCIA'!BJ301</f>
        <v>NO CUMPLE</v>
      </c>
      <c r="BG301" s="6">
        <f>+IF(BF301="NO OFERTADO",0,IF(BF301="NO CUMPLE EV TECNICA",0,IF(BF301="NO CUMPLE",0,IF(BF301="CUMPLE",('PRECIOS UNITARIOS'!$BB301*500)/BE301))))</f>
        <v>0</v>
      </c>
      <c r="BH301" s="5" t="str">
        <f>+'EV PRECIO REFERENCIA'!BK301</f>
        <v/>
      </c>
      <c r="BI301" s="5" t="str">
        <f>+'EV PRECIO REFERENCIA'!BM301</f>
        <v>NO CUMPLE</v>
      </c>
      <c r="BJ301" s="6">
        <f>+IF(BI301="NO OFERTADO",0,IF(BI301="NO CUMPLE EV TECNICA",0,IF(BI301="NO CUMPLE",0,IF(BI301="CUMPLE",('PRECIOS UNITARIOS'!$BB301*500)/BH301))))</f>
        <v>0</v>
      </c>
      <c r="BK301" s="5" t="str">
        <f>+'EV PRECIO REFERENCIA'!BQ301</f>
        <v/>
      </c>
      <c r="BL301" s="5" t="str">
        <f>+'EV PRECIO REFERENCIA'!BS301</f>
        <v>NO CUMPLE</v>
      </c>
      <c r="BM301" s="6">
        <f>+IF(BL301="NO OFERTADO",0,IF(BL301="NO CUMPLE EV TECNICA",0,IF(BL301="NO CUMPLE",0,IF(BL301="CUMPLE",('PRECIOS UNITARIOS'!$BB301*500)/BK301))))</f>
        <v>0</v>
      </c>
      <c r="BN301" s="5" t="str">
        <f>+'PRECIOS UNITARIOS'!AX301</f>
        <v/>
      </c>
      <c r="BO301" s="5" t="str">
        <f>+'EV PRECIO REFERENCIA'!BV301</f>
        <v>NO CUMPLE</v>
      </c>
      <c r="BP301" s="6">
        <f>+IF(BO301="NO OFERTADO",0,IF(BO301="NO CUMPLE EV TECNICA",0,IF(BO301="NO CUMPLE",0,IF(BO301="CUMPLE",('PRECIOS UNITARIOS'!$BB301*500)/BN301))))</f>
        <v>0</v>
      </c>
      <c r="BQ301" s="6">
        <f t="shared" si="30"/>
        <v>500</v>
      </c>
      <c r="BR301" s="6" t="s">
        <v>1029</v>
      </c>
      <c r="BS301" s="6">
        <f>MAX($K301,$N301,$T301,$AF301,$AI301,$AL301,$AO301,$AU301,$BD301,$BG301,$BP301,$AC301,$Z301,$W301,$BA301,$BM301,)</f>
        <v>0</v>
      </c>
      <c r="BT301" s="6" t="s">
        <v>1025</v>
      </c>
      <c r="BU301" s="6">
        <v>0</v>
      </c>
      <c r="BV301" s="6" t="s">
        <v>1023</v>
      </c>
      <c r="BW301" s="154" t="str">
        <f>+BR301</f>
        <v>RAFAEL ANTONIO SALAMANCA/DEPOSITOS DE DROGAS BOYACA</v>
      </c>
      <c r="BX301" s="3" t="e">
        <v>#N/A</v>
      </c>
    </row>
    <row r="302" spans="1:77" ht="25.5" x14ac:dyDescent="0.2">
      <c r="A302" s="18">
        <f t="shared" si="29"/>
        <v>293</v>
      </c>
      <c r="B302" s="22" t="str">
        <f>VLOOKUP(A302,'PRECIOS UNITARIOS'!A302:B633,2,0)</f>
        <v>DM2541</v>
      </c>
      <c r="C302" s="135" t="str">
        <f>VLOOKUP(A302,'PRECIOS UNITARIOS'!A302:C633,3,0)</f>
        <v>SET DE CATETER EPIDURAL CON AGUJA N 16</v>
      </c>
      <c r="D302" s="18">
        <f>VLOOKUP(A302,'PRECIOS UNITARIOS'!A302:D633,4,0)</f>
        <v>1</v>
      </c>
      <c r="E302" s="23" t="str">
        <f>VLOOKUP(A302,'PRECIOS UNITARIOS'!A302:E633,5,0)</f>
        <v>UN</v>
      </c>
      <c r="F302" s="23">
        <f>VLOOKUP(A302,'PRECIOS UNITARIOS'!A302:F633,6,0)</f>
        <v>36174.85</v>
      </c>
      <c r="G302" s="23">
        <f>VLOOKUP(A302,'PRECIOS UNITARIOS'!A302:G633,7,0)</f>
        <v>1</v>
      </c>
      <c r="H302" s="23">
        <f t="shared" si="31"/>
        <v>36174.85</v>
      </c>
      <c r="I302" s="5" t="str">
        <f>+'EV PRECIO REFERENCIA'!I302</f>
        <v/>
      </c>
      <c r="J302" s="5" t="str">
        <f>+'EV PRECIO REFERENCIA'!K302</f>
        <v>NO CUMPLE</v>
      </c>
      <c r="K302" s="6">
        <f>+IF(J302="NO OFERTADO",0,IF(J302="NO CUMPLE EV TECNICA",0,IF(J302="NO CUMPLE",0,IF(J302="CUMPLE",('PRECIOS UNITARIOS'!$BB302*500)/I302))))</f>
        <v>0</v>
      </c>
      <c r="L302" s="5" t="str">
        <f>+'EV PRECIO REFERENCIA'!L302</f>
        <v/>
      </c>
      <c r="M302" s="5" t="str">
        <f>+'EV PRECIO REFERENCIA'!N302</f>
        <v>NO CUMPLE</v>
      </c>
      <c r="N302" s="6">
        <f>+IF(M302="NO OFERTADO",0,IF(M302="NO CUMPLE EV TECNICA",0,IF(M302="NO CUMPLE",0,IF(M302="CUMPLE",('PRECIOS UNITARIOS'!$BB302*500)/L302))))</f>
        <v>0</v>
      </c>
      <c r="O302" s="5" t="str">
        <f>+'PRECIOS UNITARIOS'!N302</f>
        <v/>
      </c>
      <c r="P302" s="5" t="str">
        <f>+'EV PRECIO REFERENCIA'!Q302</f>
        <v>NO CUMPLE</v>
      </c>
      <c r="Q302" s="6">
        <f>+IF(P302="NO OFERTADO",0,IF(P302="NO CUMPLE EV TECNICA",0,IF(P302="NO CUMPLE",0,IF(P302="CUMPLE",('PRECIOS UNITARIOS'!$BB302*500)/O302))))</f>
        <v>0</v>
      </c>
      <c r="R302" s="5" t="str">
        <f>+'PRECIOS UNITARIOS'!P302</f>
        <v/>
      </c>
      <c r="S302" s="5" t="str">
        <f>+'EV PRECIO REFERENCIA'!T302</f>
        <v>NO CUMPLE</v>
      </c>
      <c r="T302" s="6">
        <f>+IF(S302="NO OFERTADO",0,IF(S302="NO CUMPLE EV TECNICA",0,IF(S302="NO CUMPLE",0,IF(S302="CUMPLE",('PRECIOS UNITARIOS'!$BB302*500)/R302))))</f>
        <v>0</v>
      </c>
      <c r="U302" s="6" t="str">
        <f>+'EV PRECIO REFERENCIA'!U302</f>
        <v/>
      </c>
      <c r="V302" s="5" t="str">
        <f>+'EV PRECIO REFERENCIA'!W302</f>
        <v>NO CUMPLE</v>
      </c>
      <c r="W302" s="6">
        <f>+IF(V302="NO OFERTADO",0,IF(V302="NO CUMPLE EV TECNICA",0,IF(V302="NO CUMPLE",0,IF(V302="CUMPLE",('PRECIOS UNITARIOS'!$BB302*500)/U302))))</f>
        <v>0</v>
      </c>
      <c r="X302" s="6" t="str">
        <f>+'EV PRECIO REFERENCIA'!X302</f>
        <v/>
      </c>
      <c r="Y302" s="5" t="str">
        <f>+'EV PRECIO REFERENCIA'!Z302</f>
        <v>NO CUMPLE</v>
      </c>
      <c r="Z302" s="6">
        <f>+IF(Y302="NO OFERTADO",0,IF(Y302="NO CUMPLE EV TECNICA",0,IF(Y302="NO CUMPLE",0,IF(Y302="CUMPLE",('PRECIOS UNITARIOS'!$BB302*500)/X302))))</f>
        <v>0</v>
      </c>
      <c r="AA302" s="260" t="str">
        <f>+'PRECIOS UNITARIOS'!X302</f>
        <v/>
      </c>
      <c r="AB302" s="5" t="str">
        <f>+'EV PRECIO REFERENCIA'!AF302</f>
        <v>NO CUMPLE</v>
      </c>
      <c r="AC302" s="6">
        <f>+IF(AB302="NO OFERTADO",0,IF(AB302="NO CUMPLE EV TECNICA",0,IF(AB302="NO CUMPLE",0,IF(AB302="CUMPLE",('PRECIOS UNITARIOS'!$BB302*500)/AA302))))</f>
        <v>0</v>
      </c>
      <c r="AD302" s="5" t="str">
        <f>+'PRECIOS UNITARIOS'!Z302</f>
        <v/>
      </c>
      <c r="AE302" s="5" t="str">
        <f>+'EV PRECIO REFERENCIA'!AI302</f>
        <v>NO CUMPLE</v>
      </c>
      <c r="AF302" s="6">
        <f>+IF(AE302="NO OFERTADO",0,IF(AE302="NO CUMPLE EV TECNICA",0,IF(AE302="NO CUMPLE",0,IF(AE302="CUMPLE",('PRECIOS UNITARIOS'!$BB302*500)/AD302))))</f>
        <v>0</v>
      </c>
      <c r="AG302" s="5" t="str">
        <f>+'PRECIOS UNITARIOS'!AB302</f>
        <v/>
      </c>
      <c r="AH302" s="5" t="str">
        <f>+'EV PRECIO REFERENCIA'!AL302</f>
        <v>NO CUMPLE</v>
      </c>
      <c r="AI302" s="6">
        <f>+IF(AH302="NO OFERTADO",0,IF(AH302="NO CUMPLE EV TECNICA",0,IF(AH302="NO CUMPLE",0,IF(AH302="CUMPLE",('PRECIOS UNITARIOS'!$BB302*500)/AG302))))</f>
        <v>0</v>
      </c>
      <c r="AJ302" s="5" t="str">
        <f>+'PRECIOS UNITARIOS'!AD302</f>
        <v/>
      </c>
      <c r="AK302" s="5" t="str">
        <f>+'EV PRECIO REFERENCIA'!AO302</f>
        <v>NO CUMPLE</v>
      </c>
      <c r="AL302" s="6">
        <f>+IF(AK302="NO OFERTADO",0,IF(AK302="NO CUMPLE EV TECNICA",0,IF(AK302="NO CUMPLE",0,IF(AK302="CUMPLE",('PRECIOS UNITARIOS'!$BB302*500)/AJ302))))</f>
        <v>0</v>
      </c>
      <c r="AM302" s="5" t="str">
        <f>+'PRECIOS UNITARIOS'!AF302</f>
        <v/>
      </c>
      <c r="AN302" s="5" t="str">
        <f>+'EV PRECIO REFERENCIA'!AR302</f>
        <v>NO CUMPLE</v>
      </c>
      <c r="AO302" s="6">
        <f>+IF(AN302="NO OFERTADO",0,IF(AN302="NO CUMPLE EV TECNICA",0,IF(AN302="NO CUMPLE",0,IF(AN302="CUMPLE",('PRECIOS UNITARIOS'!$BB302*500)/AM302))))</f>
        <v>0</v>
      </c>
      <c r="AP302" s="5" t="str">
        <f>+'PRECIOS UNITARIOS'!AH302</f>
        <v/>
      </c>
      <c r="AQ302" s="5" t="str">
        <f>+'EV PRECIO REFERENCIA'!AU302</f>
        <v>NO CUMPLE</v>
      </c>
      <c r="AR302" s="6">
        <f>+IF(AQ302="NO OFERTADO",0,IF(AQ302="NO CUMPLE EV TECNICA",0,IF(AQ302="NO CUMPLE",0,IF(AQ302="CUMPLE",('PRECIOS UNITARIOS'!$BB302*500)/AP302))))</f>
        <v>0</v>
      </c>
      <c r="AS302" s="5" t="str">
        <f>+'PRECIOS UNITARIOS'!AJ302</f>
        <v/>
      </c>
      <c r="AT302" s="5" t="str">
        <f>+'EV PRECIO REFERENCIA'!AX302</f>
        <v>NO CUMPLE</v>
      </c>
      <c r="AU302" s="6">
        <f>+IF(AT302="NO OFERTADO",0,IF(AT302="NO CUMPLE EV TECNICA",0,IF(AT302="NO CUMPLE",0,IF(AT302="CUMPLE",('PRECIOS UNITARIOS'!$BB302*500)/AS302))))</f>
        <v>0</v>
      </c>
      <c r="AV302" s="5" t="str">
        <f>+'EV PRECIO REFERENCIA'!AY302</f>
        <v/>
      </c>
      <c r="AW302" s="5" t="str">
        <f>+'EV PRECIO REFERENCIA'!BA302</f>
        <v>NO CUMPLE</v>
      </c>
      <c r="AX302" s="6">
        <f>+IF(AW302="NO OFERTADO",0,IF(AW302="NO CUMPLE EV TECNICA",0,IF(AW302="NO CUMPLE",0,IF(AW302="CUMPLE",('PRECIOS UNITARIOS'!$BB302*500)/AV302))))</f>
        <v>0</v>
      </c>
      <c r="AY302" s="5" t="str">
        <f>+'EV PRECIO REFERENCIA'!BB302</f>
        <v/>
      </c>
      <c r="AZ302" s="5" t="str">
        <f>+'EV PRECIO REFERENCIA'!BD302</f>
        <v>NO CUMPLE</v>
      </c>
      <c r="BA302" s="6">
        <f>+IF(AZ302="NO OFERTADO",0,IF(AZ302="NO CUMPLE EV TECNICA",0,IF(AZ302="NO CUMPLE",0,IF(AZ302="CUMPLE",('PRECIOS UNITARIOS'!$BB302*500)/AY302))))</f>
        <v>0</v>
      </c>
      <c r="BB302" s="5" t="str">
        <f>+'PRECIOS UNITARIOS'!AP302</f>
        <v/>
      </c>
      <c r="BC302" s="5" t="str">
        <f>+'EV PRECIO REFERENCIA'!BG302</f>
        <v>NO CUMPLE</v>
      </c>
      <c r="BD302" s="6">
        <f>+IF(BC302="NO OFERTADO",0,IF(BC302="NO CUMPLE EV TECNICA",0,IF(BC302="NO CUMPLE",0,IF(BC302="CUMPLE",('PRECIOS UNITARIOS'!$BB302*500)/BB302))))</f>
        <v>0</v>
      </c>
      <c r="BE302" s="5" t="str">
        <f>+'PRECIOS UNITARIOS'!AR302</f>
        <v/>
      </c>
      <c r="BF302" s="5" t="str">
        <f>+'EV PRECIO REFERENCIA'!BJ302</f>
        <v>NO CUMPLE</v>
      </c>
      <c r="BG302" s="6">
        <f>+IF(BF302="NO OFERTADO",0,IF(BF302="NO CUMPLE EV TECNICA",0,IF(BF302="NO CUMPLE",0,IF(BF302="CUMPLE",('PRECIOS UNITARIOS'!$BB302*500)/BE302))))</f>
        <v>0</v>
      </c>
      <c r="BH302" s="5" t="str">
        <f>+'EV PRECIO REFERENCIA'!BK302</f>
        <v/>
      </c>
      <c r="BI302" s="5" t="str">
        <f>+'EV PRECIO REFERENCIA'!BM302</f>
        <v>NO CUMPLE</v>
      </c>
      <c r="BJ302" s="6">
        <f>+IF(BI302="NO OFERTADO",0,IF(BI302="NO CUMPLE EV TECNICA",0,IF(BI302="NO CUMPLE",0,IF(BI302="CUMPLE",('PRECIOS UNITARIOS'!$BB302*500)/BH302))))</f>
        <v>0</v>
      </c>
      <c r="BK302" s="5" t="str">
        <f>+'EV PRECIO REFERENCIA'!BQ302</f>
        <v/>
      </c>
      <c r="BL302" s="5" t="str">
        <f>+'EV PRECIO REFERENCIA'!BS302</f>
        <v>NO CUMPLE</v>
      </c>
      <c r="BM302" s="6">
        <f>+IF(BL302="NO OFERTADO",0,IF(BL302="NO CUMPLE EV TECNICA",0,IF(BL302="NO CUMPLE",0,IF(BL302="CUMPLE",('PRECIOS UNITARIOS'!$BB302*500)/BK302))))</f>
        <v>0</v>
      </c>
      <c r="BN302" s="5" t="str">
        <f>+'PRECIOS UNITARIOS'!AX302</f>
        <v/>
      </c>
      <c r="BO302" s="5" t="str">
        <f>+'EV PRECIO REFERENCIA'!BV302</f>
        <v>NO CUMPLE</v>
      </c>
      <c r="BP302" s="6">
        <f>+IF(BO302="NO OFERTADO",0,IF(BO302="NO CUMPLE EV TECNICA",0,IF(BO302="NO CUMPLE",0,IF(BO302="CUMPLE",('PRECIOS UNITARIOS'!$BB302*500)/BN302))))</f>
        <v>0</v>
      </c>
      <c r="BQ302" s="6">
        <f t="shared" si="30"/>
        <v>0</v>
      </c>
      <c r="BR302" s="6" t="s">
        <v>847</v>
      </c>
      <c r="BS302" s="6">
        <v>0</v>
      </c>
      <c r="BT302" s="6" t="s">
        <v>847</v>
      </c>
      <c r="BU302" s="6">
        <v>0</v>
      </c>
      <c r="BV302" s="6" t="s">
        <v>847</v>
      </c>
      <c r="BW302" s="154" t="s">
        <v>823</v>
      </c>
      <c r="BX302" s="3" t="s">
        <v>672</v>
      </c>
    </row>
    <row r="303" spans="1:77" ht="51" x14ac:dyDescent="0.2">
      <c r="A303" s="18">
        <f t="shared" si="29"/>
        <v>294</v>
      </c>
      <c r="B303" s="22" t="str">
        <f>VLOOKUP(A303,'PRECIOS UNITARIOS'!A303:B634,2,0)</f>
        <v>DM153</v>
      </c>
      <c r="C303" s="135" t="str">
        <f>VLOOKUP(A303,'PRECIOS UNITARIOS'!A303:C634,3,0)</f>
        <v>BARRERA LISA PROTECTORA PARA FISTULAS OSTOMIAS 20X20</v>
      </c>
      <c r="D303" s="18">
        <f>VLOOKUP(A303,'PRECIOS UNITARIOS'!A303:D634,4,0)</f>
        <v>1</v>
      </c>
      <c r="E303" s="23" t="str">
        <f>VLOOKUP(A303,'PRECIOS UNITARIOS'!A303:E634,5,0)</f>
        <v>UN</v>
      </c>
      <c r="F303" s="23">
        <f>VLOOKUP(A303,'PRECIOS UNITARIOS'!A303:F634,6,0)</f>
        <v>45255</v>
      </c>
      <c r="G303" s="23">
        <f>VLOOKUP(A303,'PRECIOS UNITARIOS'!A303:G634,7,0)</f>
        <v>1</v>
      </c>
      <c r="H303" s="23">
        <f t="shared" si="31"/>
        <v>45255</v>
      </c>
      <c r="I303" s="5" t="str">
        <f>+'EV PRECIO REFERENCIA'!I303</f>
        <v/>
      </c>
      <c r="J303" s="5" t="str">
        <f>+'EV PRECIO REFERENCIA'!K303</f>
        <v>NO CUMPLE</v>
      </c>
      <c r="K303" s="6">
        <f>+IF(J303="NO OFERTADO",0,IF(J303="NO CUMPLE EV TECNICA",0,IF(J303="NO CUMPLE",0,IF(J303="CUMPLE",('PRECIOS UNITARIOS'!$BB303*500)/I303))))</f>
        <v>0</v>
      </c>
      <c r="L303" s="5" t="str">
        <f>+'EV PRECIO REFERENCIA'!L303</f>
        <v/>
      </c>
      <c r="M303" s="5" t="str">
        <f>+'EV PRECIO REFERENCIA'!N303</f>
        <v>NO CUMPLE</v>
      </c>
      <c r="N303" s="6">
        <f>+IF(M303="NO OFERTADO",0,IF(M303="NO CUMPLE EV TECNICA",0,IF(M303="NO CUMPLE",0,IF(M303="CUMPLE",('PRECIOS UNITARIOS'!$BB303*500)/L303))))</f>
        <v>0</v>
      </c>
      <c r="O303" s="5">
        <f>+'PRECIOS UNITARIOS'!N303</f>
        <v>45255</v>
      </c>
      <c r="P303" s="5" t="str">
        <f>+'EV PRECIO REFERENCIA'!Q303</f>
        <v>CUMPLE</v>
      </c>
      <c r="Q303" s="6">
        <f>+IF(P303="NO OFERTADO",0,IF(P303="NO CUMPLE EV TECNICA",0,IF(P303="NO CUMPLE",0,IF(P303="CUMPLE",('PRECIOS UNITARIOS'!$BB303*500)/O303))))</f>
        <v>313.66699812175449</v>
      </c>
      <c r="R303" s="5" t="str">
        <f>+'PRECIOS UNITARIOS'!P303</f>
        <v/>
      </c>
      <c r="S303" s="5" t="str">
        <f>+'EV PRECIO REFERENCIA'!T303</f>
        <v>NO CUMPLE</v>
      </c>
      <c r="T303" s="6">
        <f>+IF(S303="NO OFERTADO",0,IF(S303="NO CUMPLE EV TECNICA",0,IF(S303="NO CUMPLE",0,IF(S303="CUMPLE",('PRECIOS UNITARIOS'!$BB303*500)/R303))))</f>
        <v>0</v>
      </c>
      <c r="U303" s="6" t="str">
        <f>+'EV PRECIO REFERENCIA'!U303</f>
        <v/>
      </c>
      <c r="V303" s="5" t="str">
        <f>+'EV PRECIO REFERENCIA'!W303</f>
        <v>NO CUMPLE</v>
      </c>
      <c r="W303" s="6">
        <f>+IF(V303="NO OFERTADO",0,IF(V303="NO CUMPLE EV TECNICA",0,IF(V303="NO CUMPLE",0,IF(V303="CUMPLE",('PRECIOS UNITARIOS'!$BB303*500)/U303))))</f>
        <v>0</v>
      </c>
      <c r="X303" s="6" t="str">
        <f>+'EV PRECIO REFERENCIA'!X303</f>
        <v/>
      </c>
      <c r="Y303" s="5" t="str">
        <f>+'EV PRECIO REFERENCIA'!Z303</f>
        <v>NO CUMPLE</v>
      </c>
      <c r="Z303" s="6">
        <f>+IF(Y303="NO OFERTADO",0,IF(Y303="NO CUMPLE EV TECNICA",0,IF(Y303="NO CUMPLE",0,IF(Y303="CUMPLE",('PRECIOS UNITARIOS'!$BB303*500)/X303))))</f>
        <v>0</v>
      </c>
      <c r="AA303" s="260" t="str">
        <f>+'PRECIOS UNITARIOS'!X303</f>
        <v/>
      </c>
      <c r="AB303" s="5" t="str">
        <f>+'EV PRECIO REFERENCIA'!AF303</f>
        <v>NO CUMPLE</v>
      </c>
      <c r="AC303" s="6">
        <f>+IF(AB303="NO OFERTADO",0,IF(AB303="NO CUMPLE EV TECNICA",0,IF(AB303="NO CUMPLE",0,IF(AB303="CUMPLE",('PRECIOS UNITARIOS'!$BB303*500)/AA303))))</f>
        <v>0</v>
      </c>
      <c r="AD303" s="5" t="str">
        <f>+'PRECIOS UNITARIOS'!Z303</f>
        <v/>
      </c>
      <c r="AE303" s="5" t="str">
        <f>+'EV PRECIO REFERENCIA'!AI303</f>
        <v>NO CUMPLE</v>
      </c>
      <c r="AF303" s="6">
        <f>+IF(AE303="NO OFERTADO",0,IF(AE303="NO CUMPLE EV TECNICA",0,IF(AE303="NO CUMPLE",0,IF(AE303="CUMPLE",('PRECIOS UNITARIOS'!$BB303*500)/AD303))))</f>
        <v>0</v>
      </c>
      <c r="AG303" s="5" t="str">
        <f>+'PRECIOS UNITARIOS'!AB303</f>
        <v/>
      </c>
      <c r="AH303" s="5" t="str">
        <f>+'EV PRECIO REFERENCIA'!AL303</f>
        <v>NO CUMPLE</v>
      </c>
      <c r="AI303" s="6">
        <f>+IF(AH303="NO OFERTADO",0,IF(AH303="NO CUMPLE EV TECNICA",0,IF(AH303="NO CUMPLE",0,IF(AH303="CUMPLE",('PRECIOS UNITARIOS'!$BB303*500)/AG303))))</f>
        <v>0</v>
      </c>
      <c r="AJ303" s="5" t="str">
        <f>+'PRECIOS UNITARIOS'!AD303</f>
        <v/>
      </c>
      <c r="AK303" s="5" t="str">
        <f>+'EV PRECIO REFERENCIA'!AO303</f>
        <v>NO CUMPLE</v>
      </c>
      <c r="AL303" s="6">
        <f>+IF(AK303="NO OFERTADO",0,IF(AK303="NO CUMPLE EV TECNICA",0,IF(AK303="NO CUMPLE",0,IF(AK303="CUMPLE",('PRECIOS UNITARIOS'!$BB303*500)/AJ303))))</f>
        <v>0</v>
      </c>
      <c r="AM303" s="5">
        <f>+'PRECIOS UNITARIOS'!AF303</f>
        <v>28390</v>
      </c>
      <c r="AN303" s="5" t="str">
        <f>+'EV PRECIO REFERENCIA'!AR303</f>
        <v>CUMPLE</v>
      </c>
      <c r="AO303" s="6">
        <f>+IF(AN303="NO OFERTADO",0,IF(AN303="NO CUMPLE EV TECNICA",0,IF(AN303="NO CUMPLE",0,IF(AN303="CUMPLE",('PRECIOS UNITARIOS'!$BB303*500)/AM303))))</f>
        <v>500</v>
      </c>
      <c r="AP303" s="5" t="str">
        <f>+'PRECIOS UNITARIOS'!AH303</f>
        <v/>
      </c>
      <c r="AQ303" s="5" t="str">
        <f>+'EV PRECIO REFERENCIA'!AU303</f>
        <v>NO CUMPLE</v>
      </c>
      <c r="AR303" s="6">
        <f>+IF(AQ303="NO OFERTADO",0,IF(AQ303="NO CUMPLE EV TECNICA",0,IF(AQ303="NO CUMPLE",0,IF(AQ303="CUMPLE",('PRECIOS UNITARIOS'!$BB303*500)/AP303))))</f>
        <v>0</v>
      </c>
      <c r="AS303" s="5" t="str">
        <f>+'PRECIOS UNITARIOS'!AJ303</f>
        <v/>
      </c>
      <c r="AT303" s="5" t="str">
        <f>+'EV PRECIO REFERENCIA'!AX303</f>
        <v>NO CUMPLE</v>
      </c>
      <c r="AU303" s="6">
        <f>+IF(AT303="NO OFERTADO",0,IF(AT303="NO CUMPLE EV TECNICA",0,IF(AT303="NO CUMPLE",0,IF(AT303="CUMPLE",('PRECIOS UNITARIOS'!$BB303*500)/AS303))))</f>
        <v>0</v>
      </c>
      <c r="AV303" s="5" t="str">
        <f>+'EV PRECIO REFERENCIA'!AY303</f>
        <v/>
      </c>
      <c r="AW303" s="5" t="str">
        <f>+'EV PRECIO REFERENCIA'!BA303</f>
        <v>NO CUMPLE</v>
      </c>
      <c r="AX303" s="6">
        <f>+IF(AW303="NO OFERTADO",0,IF(AW303="NO CUMPLE EV TECNICA",0,IF(AW303="NO CUMPLE",0,IF(AW303="CUMPLE",('PRECIOS UNITARIOS'!$BB303*500)/AV303))))</f>
        <v>0</v>
      </c>
      <c r="AY303" s="5" t="str">
        <f>+'EV PRECIO REFERENCIA'!BB303</f>
        <v/>
      </c>
      <c r="AZ303" s="5" t="str">
        <f>+'EV PRECIO REFERENCIA'!BD303</f>
        <v>NO CUMPLE</v>
      </c>
      <c r="BA303" s="6">
        <f>+IF(AZ303="NO OFERTADO",0,IF(AZ303="NO CUMPLE EV TECNICA",0,IF(AZ303="NO CUMPLE",0,IF(AZ303="CUMPLE",('PRECIOS UNITARIOS'!$BB303*500)/AY303))))</f>
        <v>0</v>
      </c>
      <c r="BB303" s="5" t="str">
        <f>+'PRECIOS UNITARIOS'!AP303</f>
        <v/>
      </c>
      <c r="BC303" s="5" t="str">
        <f>+'EV PRECIO REFERENCIA'!BG303</f>
        <v>NO CUMPLE</v>
      </c>
      <c r="BD303" s="6">
        <f>+IF(BC303="NO OFERTADO",0,IF(BC303="NO CUMPLE EV TECNICA",0,IF(BC303="NO CUMPLE",0,IF(BC303="CUMPLE",('PRECIOS UNITARIOS'!$BB303*500)/BB303))))</f>
        <v>0</v>
      </c>
      <c r="BE303" s="5" t="str">
        <f>+'PRECIOS UNITARIOS'!AR303</f>
        <v/>
      </c>
      <c r="BF303" s="5" t="str">
        <f>+'EV PRECIO REFERENCIA'!BJ303</f>
        <v>NO CUMPLE</v>
      </c>
      <c r="BG303" s="6">
        <f>+IF(BF303="NO OFERTADO",0,IF(BF303="NO CUMPLE EV TECNICA",0,IF(BF303="NO CUMPLE",0,IF(BF303="CUMPLE",('PRECIOS UNITARIOS'!$BB303*500)/BE303))))</f>
        <v>0</v>
      </c>
      <c r="BH303" s="5" t="str">
        <f>+'EV PRECIO REFERENCIA'!BK303</f>
        <v/>
      </c>
      <c r="BI303" s="5" t="str">
        <f>+'EV PRECIO REFERENCIA'!BM303</f>
        <v>NO CUMPLE</v>
      </c>
      <c r="BJ303" s="6">
        <f>+IF(BI303="NO OFERTADO",0,IF(BI303="NO CUMPLE EV TECNICA",0,IF(BI303="NO CUMPLE",0,IF(BI303="CUMPLE",('PRECIOS UNITARIOS'!$BB303*500)/BH303))))</f>
        <v>0</v>
      </c>
      <c r="BK303" s="5" t="str">
        <f>+'EV PRECIO REFERENCIA'!BQ303</f>
        <v/>
      </c>
      <c r="BL303" s="5" t="str">
        <f>+'EV PRECIO REFERENCIA'!BS303</f>
        <v>NO CUMPLE</v>
      </c>
      <c r="BM303" s="6">
        <f>+IF(BL303="NO OFERTADO",0,IF(BL303="NO CUMPLE EV TECNICA",0,IF(BL303="NO CUMPLE",0,IF(BL303="CUMPLE",('PRECIOS UNITARIOS'!$BB303*500)/BK303))))</f>
        <v>0</v>
      </c>
      <c r="BN303" s="5" t="str">
        <f>+'PRECIOS UNITARIOS'!AX303</f>
        <v/>
      </c>
      <c r="BO303" s="5" t="str">
        <f>+'EV PRECIO REFERENCIA'!BV303</f>
        <v>NO CUMPLE</v>
      </c>
      <c r="BP303" s="6">
        <f>+IF(BO303="NO OFERTADO",0,IF(BO303="NO CUMPLE EV TECNICA",0,IF(BO303="NO CUMPLE",0,IF(BO303="CUMPLE",('PRECIOS UNITARIOS'!$BB303*500)/BN303))))</f>
        <v>0</v>
      </c>
      <c r="BQ303" s="6">
        <f t="shared" si="30"/>
        <v>500</v>
      </c>
      <c r="BR303" s="6" t="s">
        <v>724</v>
      </c>
      <c r="BS303" s="6">
        <f>MAX($K303,$N303,$Q303,$T303,$AF303,$AI303,$AL303,$AU303,$BD303,$BG303,$BP303,$AC303,$Z303,$W303,$BA303,$BM303,)</f>
        <v>313.66699812175449</v>
      </c>
      <c r="BT303" s="6" t="s">
        <v>1018</v>
      </c>
      <c r="BU303" s="6">
        <f>MAX($K303,$N303,$T303,$AF303,$AI303,$AL303,$AU303,$BD303,$BG303,$BP303,$AC303,$Z303,$W303,$BA303,$BM303,)</f>
        <v>0</v>
      </c>
      <c r="BV303" s="6" t="s">
        <v>1023</v>
      </c>
      <c r="BW303" s="154" t="str">
        <f>+BR303</f>
        <v>BIOPLAST S.A.S</v>
      </c>
      <c r="BX303" s="3" t="e">
        <v>#N/A</v>
      </c>
    </row>
    <row r="304" spans="1:77" ht="51" x14ac:dyDescent="0.2">
      <c r="A304" s="18">
        <f t="shared" si="29"/>
        <v>295</v>
      </c>
      <c r="B304" s="22" t="str">
        <f>VLOOKUP(A304,'PRECIOS UNITARIOS'!A304:B635,2,0)</f>
        <v>DM172</v>
      </c>
      <c r="C304" s="135" t="str">
        <f>VLOOKUP(A304,'PRECIOS UNITARIOS'!A304:C635,3,0)</f>
        <v>BOLSA DE DRENAJE URINARIO ADULTO CON SISTEMA CERRRADO. SIN PUERTO PARA TOMA DE MUESTRA Y SIN  VALVULA ANTIREFLUJO Y CONECTOR UNIVERSAL</v>
      </c>
      <c r="D304" s="18">
        <f>VLOOKUP(A304,'PRECIOS UNITARIOS'!A304:D635,4,0)</f>
        <v>1</v>
      </c>
      <c r="E304" s="23" t="str">
        <f>VLOOKUP(A304,'PRECIOS UNITARIOS'!A304:E635,5,0)</f>
        <v>UN</v>
      </c>
      <c r="F304" s="23">
        <f>VLOOKUP(A304,'PRECIOS UNITARIOS'!A304:F635,6,0)</f>
        <v>4165</v>
      </c>
      <c r="G304" s="23">
        <f>VLOOKUP(A304,'PRECIOS UNITARIOS'!A304:G635,7,0)</f>
        <v>1223</v>
      </c>
      <c r="H304" s="23">
        <f t="shared" si="31"/>
        <v>5093795</v>
      </c>
      <c r="I304" s="5" t="str">
        <f>+'EV PRECIO REFERENCIA'!I304</f>
        <v/>
      </c>
      <c r="J304" s="5" t="str">
        <f>+'EV PRECIO REFERENCIA'!K304</f>
        <v>NO CUMPLE</v>
      </c>
      <c r="K304" s="6">
        <f>+IF(J304="NO OFERTADO",0,IF(J304="NO CUMPLE EV TECNICA",0,IF(J304="NO CUMPLE",0,IF(J304="CUMPLE",('PRECIOS UNITARIOS'!$BB304*500)/I304))))</f>
        <v>0</v>
      </c>
      <c r="L304" s="5" t="str">
        <f>+'EV PRECIO REFERENCIA'!L304</f>
        <v/>
      </c>
      <c r="M304" s="5" t="str">
        <f>+'EV PRECIO REFERENCIA'!N304</f>
        <v>NO CUMPLE</v>
      </c>
      <c r="N304" s="6">
        <f>+IF(M304="NO OFERTADO",0,IF(M304="NO CUMPLE EV TECNICA",0,IF(M304="NO CUMPLE",0,IF(M304="CUMPLE",('PRECIOS UNITARIOS'!$BB304*500)/L304))))</f>
        <v>0</v>
      </c>
      <c r="O304" s="5" t="str">
        <f>+'PRECIOS UNITARIOS'!N304</f>
        <v/>
      </c>
      <c r="P304" s="5" t="str">
        <f>+'EV PRECIO REFERENCIA'!Q304</f>
        <v>NO CUMPLE</v>
      </c>
      <c r="Q304" s="6">
        <f>+IF(P304="NO OFERTADO",0,IF(P304="NO CUMPLE EV TECNICA",0,IF(P304="NO CUMPLE",0,IF(P304="CUMPLE",('PRECIOS UNITARIOS'!$BB304*500)/O304))))</f>
        <v>0</v>
      </c>
      <c r="R304" s="5" t="str">
        <f>+'PRECIOS UNITARIOS'!P304</f>
        <v/>
      </c>
      <c r="S304" s="5" t="str">
        <f>+'EV PRECIO REFERENCIA'!T304</f>
        <v>NO CUMPLE</v>
      </c>
      <c r="T304" s="6">
        <f>+IF(S304="NO OFERTADO",0,IF(S304="NO CUMPLE EV TECNICA",0,IF(S304="NO CUMPLE",0,IF(S304="CUMPLE",('PRECIOS UNITARIOS'!$BB304*500)/R304))))</f>
        <v>0</v>
      </c>
      <c r="U304" s="6" t="str">
        <f>+'EV PRECIO REFERENCIA'!U304</f>
        <v/>
      </c>
      <c r="V304" s="5" t="str">
        <f>+'EV PRECIO REFERENCIA'!W304</f>
        <v>NO CUMPLE</v>
      </c>
      <c r="W304" s="6">
        <f>+IF(V304="NO OFERTADO",0,IF(V304="NO CUMPLE EV TECNICA",0,IF(V304="NO CUMPLE",0,IF(V304="CUMPLE",('PRECIOS UNITARIOS'!$BB304*500)/U304))))</f>
        <v>0</v>
      </c>
      <c r="X304" s="6" t="str">
        <f>+'EV PRECIO REFERENCIA'!X304</f>
        <v/>
      </c>
      <c r="Y304" s="5" t="str">
        <f>+'EV PRECIO REFERENCIA'!Z304</f>
        <v>NO CUMPLE</v>
      </c>
      <c r="Z304" s="6">
        <f>+IF(Y304="NO OFERTADO",0,IF(Y304="NO CUMPLE EV TECNICA",0,IF(Y304="NO CUMPLE",0,IF(Y304="CUMPLE",('PRECIOS UNITARIOS'!$BB304*500)/X304))))</f>
        <v>0</v>
      </c>
      <c r="AA304" s="260" t="str">
        <f>+'PRECIOS UNITARIOS'!X304</f>
        <v/>
      </c>
      <c r="AB304" s="5" t="str">
        <f>+'EV PRECIO REFERENCIA'!AF304</f>
        <v>NO CUMPLE</v>
      </c>
      <c r="AC304" s="6">
        <f>+IF(AB304="NO OFERTADO",0,IF(AB304="NO CUMPLE EV TECNICA",0,IF(AB304="NO CUMPLE",0,IF(AB304="CUMPLE",('PRECIOS UNITARIOS'!$BB304*500)/AA304))))</f>
        <v>0</v>
      </c>
      <c r="AD304" s="5" t="str">
        <f>+'PRECIOS UNITARIOS'!Z304</f>
        <v/>
      </c>
      <c r="AE304" s="5" t="str">
        <f>+'EV PRECIO REFERENCIA'!AI304</f>
        <v>NO CUMPLE</v>
      </c>
      <c r="AF304" s="6">
        <f>+IF(AE304="NO OFERTADO",0,IF(AE304="NO CUMPLE EV TECNICA",0,IF(AE304="NO CUMPLE",0,IF(AE304="CUMPLE",('PRECIOS UNITARIOS'!$BB304*500)/AD304))))</f>
        <v>0</v>
      </c>
      <c r="AG304" s="5" t="str">
        <f>+'PRECIOS UNITARIOS'!AB304</f>
        <v/>
      </c>
      <c r="AH304" s="5" t="str">
        <f>+'EV PRECIO REFERENCIA'!AL304</f>
        <v>NO CUMPLE</v>
      </c>
      <c r="AI304" s="6">
        <f>+IF(AH304="NO OFERTADO",0,IF(AH304="NO CUMPLE EV TECNICA",0,IF(AH304="NO CUMPLE",0,IF(AH304="CUMPLE",('PRECIOS UNITARIOS'!$BB304*500)/AG304))))</f>
        <v>0</v>
      </c>
      <c r="AJ304" s="5" t="str">
        <f>+'PRECIOS UNITARIOS'!AD304</f>
        <v/>
      </c>
      <c r="AK304" s="5" t="str">
        <f>+'EV PRECIO REFERENCIA'!AO304</f>
        <v>NO CUMPLE</v>
      </c>
      <c r="AL304" s="6">
        <f>+IF(AK304="NO OFERTADO",0,IF(AK304="NO CUMPLE EV TECNICA",0,IF(AK304="NO CUMPLE",0,IF(AK304="CUMPLE",('PRECIOS UNITARIOS'!$BB304*500)/AJ304))))</f>
        <v>0</v>
      </c>
      <c r="AM304" s="5">
        <f>+'PRECIOS UNITARIOS'!AF304</f>
        <v>4212.6000000000004</v>
      </c>
      <c r="AN304" s="5" t="str">
        <f>+'EV PRECIO REFERENCIA'!AR304</f>
        <v>CUMPLE</v>
      </c>
      <c r="AO304" s="6">
        <f>+IF(AN304="NO OFERTADO",0,IF(AN304="NO CUMPLE EV TECNICA",0,IF(AN304="NO CUMPLE",0,IF(AN304="CUMPLE",('PRECIOS UNITARIOS'!$BB304*500)/AM304))))</f>
        <v>499.99999999999994</v>
      </c>
      <c r="AP304" s="5" t="str">
        <f>+'PRECIOS UNITARIOS'!AH304</f>
        <v/>
      </c>
      <c r="AQ304" s="5" t="str">
        <f>+'EV PRECIO REFERENCIA'!AU304</f>
        <v>NO CUMPLE</v>
      </c>
      <c r="AR304" s="6">
        <f>+IF(AQ304="NO OFERTADO",0,IF(AQ304="NO CUMPLE EV TECNICA",0,IF(AQ304="NO CUMPLE",0,IF(AQ304="CUMPLE",('PRECIOS UNITARIOS'!$BB304*500)/AP304))))</f>
        <v>0</v>
      </c>
      <c r="AS304" s="5" t="str">
        <f>+'PRECIOS UNITARIOS'!AJ304</f>
        <v/>
      </c>
      <c r="AT304" s="5" t="str">
        <f>+'EV PRECIO REFERENCIA'!AX304</f>
        <v>NO CUMPLE</v>
      </c>
      <c r="AU304" s="6">
        <f>+IF(AT304="NO OFERTADO",0,IF(AT304="NO CUMPLE EV TECNICA",0,IF(AT304="NO CUMPLE",0,IF(AT304="CUMPLE",('PRECIOS UNITARIOS'!$BB304*500)/AS304))))</f>
        <v>0</v>
      </c>
      <c r="AV304" s="5" t="str">
        <f>+'EV PRECIO REFERENCIA'!AY304</f>
        <v/>
      </c>
      <c r="AW304" s="5" t="str">
        <f>+'EV PRECIO REFERENCIA'!BA304</f>
        <v>NO CUMPLE</v>
      </c>
      <c r="AX304" s="6">
        <f>+IF(AW304="NO OFERTADO",0,IF(AW304="NO CUMPLE EV TECNICA",0,IF(AW304="NO CUMPLE",0,IF(AW304="CUMPLE",('PRECIOS UNITARIOS'!$BB304*500)/AV304))))</f>
        <v>0</v>
      </c>
      <c r="AY304" s="5" t="str">
        <f>+'EV PRECIO REFERENCIA'!BB304</f>
        <v/>
      </c>
      <c r="AZ304" s="5" t="str">
        <f>+'EV PRECIO REFERENCIA'!BD304</f>
        <v>NO CUMPLE</v>
      </c>
      <c r="BA304" s="6">
        <f>+IF(AZ304="NO OFERTADO",0,IF(AZ304="NO CUMPLE EV TECNICA",0,IF(AZ304="NO CUMPLE",0,IF(AZ304="CUMPLE",('PRECIOS UNITARIOS'!$BB304*500)/AY304))))</f>
        <v>0</v>
      </c>
      <c r="BB304" s="5" t="str">
        <f>+'PRECIOS UNITARIOS'!AP304</f>
        <v/>
      </c>
      <c r="BC304" s="5" t="str">
        <f>+'EV PRECIO REFERENCIA'!BG304</f>
        <v>NO CUMPLE</v>
      </c>
      <c r="BD304" s="6">
        <f>+IF(BC304="NO OFERTADO",0,IF(BC304="NO CUMPLE EV TECNICA",0,IF(BC304="NO CUMPLE",0,IF(BC304="CUMPLE",('PRECIOS UNITARIOS'!$BB304*500)/BB304))))</f>
        <v>0</v>
      </c>
      <c r="BE304" s="5" t="str">
        <f>+'PRECIOS UNITARIOS'!AR304</f>
        <v/>
      </c>
      <c r="BF304" s="5" t="str">
        <f>+'EV PRECIO REFERENCIA'!BJ304</f>
        <v>NO CUMPLE</v>
      </c>
      <c r="BG304" s="6">
        <f>+IF(BF304="NO OFERTADO",0,IF(BF304="NO CUMPLE EV TECNICA",0,IF(BF304="NO CUMPLE",0,IF(BF304="CUMPLE",('PRECIOS UNITARIOS'!$BB304*500)/BE304))))</f>
        <v>0</v>
      </c>
      <c r="BH304" s="5" t="str">
        <f>+'EV PRECIO REFERENCIA'!BK304</f>
        <v/>
      </c>
      <c r="BI304" s="5" t="str">
        <f>+'EV PRECIO REFERENCIA'!BM304</f>
        <v>NO CUMPLE</v>
      </c>
      <c r="BJ304" s="6">
        <f>+IF(BI304="NO OFERTADO",0,IF(BI304="NO CUMPLE EV TECNICA",0,IF(BI304="NO CUMPLE",0,IF(BI304="CUMPLE",('PRECIOS UNITARIOS'!$BB304*500)/BH304))))</f>
        <v>0</v>
      </c>
      <c r="BK304" s="5" t="str">
        <f>+'EV PRECIO REFERENCIA'!BQ304</f>
        <v/>
      </c>
      <c r="BL304" s="5" t="str">
        <f>+'EV PRECIO REFERENCIA'!BS304</f>
        <v>NO CUMPLE</v>
      </c>
      <c r="BM304" s="6">
        <f>+IF(BL304="NO OFERTADO",0,IF(BL304="NO CUMPLE EV TECNICA",0,IF(BL304="NO CUMPLE",0,IF(BL304="CUMPLE",('PRECIOS UNITARIOS'!$BB304*500)/BK304))))</f>
        <v>0</v>
      </c>
      <c r="BN304" s="5" t="str">
        <f>+'PRECIOS UNITARIOS'!AX304</f>
        <v/>
      </c>
      <c r="BO304" s="5" t="str">
        <f>+'EV PRECIO REFERENCIA'!BV304</f>
        <v>NO CUMPLE</v>
      </c>
      <c r="BP304" s="6">
        <f>+IF(BO304="NO OFERTADO",0,IF(BO304="NO CUMPLE EV TECNICA",0,IF(BO304="NO CUMPLE",0,IF(BO304="CUMPLE",('PRECIOS UNITARIOS'!$BB304*500)/BN304))))</f>
        <v>0</v>
      </c>
      <c r="BQ304" s="6">
        <f t="shared" si="30"/>
        <v>499.99999999999994</v>
      </c>
      <c r="BR304" s="6" t="s">
        <v>724</v>
      </c>
      <c r="BS304" s="6">
        <f>MAX($K304,$N304,$Q304,$T304,$AF304,$AI304,$AL304,$AU304,$BD304,$BG304,$BP304,$AC304,$Z304,$W304,$BA304,$BM304,)</f>
        <v>0</v>
      </c>
      <c r="BT304" s="6" t="s">
        <v>1017</v>
      </c>
      <c r="BU304" s="6">
        <f>MAX($K304,$N304,$Q304,$T304,$AF304,$AI304,$AL304,$AU304,$BD304,$BG304,$BP304,$AC304,$Z304,$W304,$BA304,$BM304,)</f>
        <v>0</v>
      </c>
      <c r="BV304" s="6" t="s">
        <v>1011</v>
      </c>
      <c r="BW304" s="154" t="str">
        <f>+BR304</f>
        <v>BIOPLAST S.A.S</v>
      </c>
      <c r="BX304" s="3" t="e">
        <v>#N/A</v>
      </c>
    </row>
    <row r="305" spans="1:77" ht="51" x14ac:dyDescent="0.2">
      <c r="A305" s="18">
        <f t="shared" si="29"/>
        <v>296</v>
      </c>
      <c r="B305" s="22" t="str">
        <f>VLOOKUP(A305,'PRECIOS UNITARIOS'!A305:B636,2,0)</f>
        <v>DM173</v>
      </c>
      <c r="C305" s="135" t="str">
        <f>VLOOKUP(A305,'PRECIOS UNITARIOS'!A305:C636,3,0)</f>
        <v>BOLSA DE DRENAJE URINARIO PEDIATRICO CON SISTEMA CERRRADO. SIN PUERTO PARA TOMA DE MUESTRA Y SIN  VALVULA ANTIREFLUJOY CONECTOR UNIVERSAL</v>
      </c>
      <c r="D305" s="18">
        <f>VLOOKUP(A305,'PRECIOS UNITARIOS'!A305:D636,4,0)</f>
        <v>1</v>
      </c>
      <c r="E305" s="23" t="str">
        <f>VLOOKUP(A305,'PRECIOS UNITARIOS'!A305:E636,5,0)</f>
        <v>UN</v>
      </c>
      <c r="F305" s="23">
        <f>VLOOKUP(A305,'PRECIOS UNITARIOS'!A305:F636,6,0)</f>
        <v>4929</v>
      </c>
      <c r="G305" s="23">
        <f>VLOOKUP(A305,'PRECIOS UNITARIOS'!A305:G636,7,0)</f>
        <v>23</v>
      </c>
      <c r="H305" s="23">
        <f t="shared" si="31"/>
        <v>113367</v>
      </c>
      <c r="I305" s="5" t="str">
        <f>+'EV PRECIO REFERENCIA'!I305</f>
        <v/>
      </c>
      <c r="J305" s="5" t="str">
        <f>+'EV PRECIO REFERENCIA'!K305</f>
        <v>NO CUMPLE</v>
      </c>
      <c r="K305" s="6">
        <f>+IF(J305="NO OFERTADO",0,IF(J305="NO CUMPLE EV TECNICA",0,IF(J305="NO CUMPLE",0,IF(J305="CUMPLE",('PRECIOS UNITARIOS'!$BB305*500)/I305))))</f>
        <v>0</v>
      </c>
      <c r="L305" s="5" t="str">
        <f>+'EV PRECIO REFERENCIA'!L305</f>
        <v/>
      </c>
      <c r="M305" s="5" t="str">
        <f>+'EV PRECIO REFERENCIA'!N305</f>
        <v>NO CUMPLE</v>
      </c>
      <c r="N305" s="6">
        <f>+IF(M305="NO OFERTADO",0,IF(M305="NO CUMPLE EV TECNICA",0,IF(M305="NO CUMPLE",0,IF(M305="CUMPLE",('PRECIOS UNITARIOS'!$BB305*500)/L305))))</f>
        <v>0</v>
      </c>
      <c r="O305" s="5" t="str">
        <f>+'PRECIOS UNITARIOS'!N305</f>
        <v/>
      </c>
      <c r="P305" s="5" t="str">
        <f>+'EV PRECIO REFERENCIA'!Q305</f>
        <v>NO CUMPLE</v>
      </c>
      <c r="Q305" s="6">
        <f>+IF(P305="NO OFERTADO",0,IF(P305="NO CUMPLE EV TECNICA",0,IF(P305="NO CUMPLE",0,IF(P305="CUMPLE",('PRECIOS UNITARIOS'!$BB305*500)/O305))))</f>
        <v>0</v>
      </c>
      <c r="R305" s="5" t="str">
        <f>+'PRECIOS UNITARIOS'!P305</f>
        <v/>
      </c>
      <c r="S305" s="5" t="str">
        <f>+'EV PRECIO REFERENCIA'!T305</f>
        <v>NO CUMPLE</v>
      </c>
      <c r="T305" s="6">
        <f>+IF(S305="NO OFERTADO",0,IF(S305="NO CUMPLE EV TECNICA",0,IF(S305="NO CUMPLE",0,IF(S305="CUMPLE",('PRECIOS UNITARIOS'!$BB305*500)/R305))))</f>
        <v>0</v>
      </c>
      <c r="U305" s="6" t="str">
        <f>+'EV PRECIO REFERENCIA'!U305</f>
        <v/>
      </c>
      <c r="V305" s="5" t="str">
        <f>+'EV PRECIO REFERENCIA'!W305</f>
        <v>NO CUMPLE</v>
      </c>
      <c r="W305" s="6">
        <f>+IF(V305="NO OFERTADO",0,IF(V305="NO CUMPLE EV TECNICA",0,IF(V305="NO CUMPLE",0,IF(V305="CUMPLE",('PRECIOS UNITARIOS'!$BB305*500)/U305))))</f>
        <v>0</v>
      </c>
      <c r="X305" s="6" t="str">
        <f>+'EV PRECIO REFERENCIA'!X305</f>
        <v/>
      </c>
      <c r="Y305" s="5" t="str">
        <f>+'EV PRECIO REFERENCIA'!Z305</f>
        <v>NO CUMPLE</v>
      </c>
      <c r="Z305" s="6">
        <f>+IF(Y305="NO OFERTADO",0,IF(Y305="NO CUMPLE EV TECNICA",0,IF(Y305="NO CUMPLE",0,IF(Y305="CUMPLE",('PRECIOS UNITARIOS'!$BB305*500)/X305))))</f>
        <v>0</v>
      </c>
      <c r="AA305" s="260" t="str">
        <f>+'PRECIOS UNITARIOS'!X305</f>
        <v/>
      </c>
      <c r="AB305" s="5" t="str">
        <f>+'EV PRECIO REFERENCIA'!AF305</f>
        <v>NO CUMPLE</v>
      </c>
      <c r="AC305" s="6">
        <f>+IF(AB305="NO OFERTADO",0,IF(AB305="NO CUMPLE EV TECNICA",0,IF(AB305="NO CUMPLE",0,IF(AB305="CUMPLE",('PRECIOS UNITARIOS'!$BB305*500)/AA305))))</f>
        <v>0</v>
      </c>
      <c r="AD305" s="5" t="str">
        <f>+'PRECIOS UNITARIOS'!Z305</f>
        <v/>
      </c>
      <c r="AE305" s="5" t="str">
        <f>+'EV PRECIO REFERENCIA'!AI305</f>
        <v>NO CUMPLE</v>
      </c>
      <c r="AF305" s="6">
        <f>+IF(AE305="NO OFERTADO",0,IF(AE305="NO CUMPLE EV TECNICA",0,IF(AE305="NO CUMPLE",0,IF(AE305="CUMPLE",('PRECIOS UNITARIOS'!$BB305*500)/AD305))))</f>
        <v>0</v>
      </c>
      <c r="AG305" s="5" t="str">
        <f>+'PRECIOS UNITARIOS'!AB305</f>
        <v/>
      </c>
      <c r="AH305" s="5" t="str">
        <f>+'EV PRECIO REFERENCIA'!AL305</f>
        <v>NO CUMPLE</v>
      </c>
      <c r="AI305" s="6">
        <f>+IF(AH305="NO OFERTADO",0,IF(AH305="NO CUMPLE EV TECNICA",0,IF(AH305="NO CUMPLE",0,IF(AH305="CUMPLE",('PRECIOS UNITARIOS'!$BB305*500)/AG305))))</f>
        <v>0</v>
      </c>
      <c r="AJ305" s="5" t="str">
        <f>+'PRECIOS UNITARIOS'!AD305</f>
        <v/>
      </c>
      <c r="AK305" s="5" t="str">
        <f>+'EV PRECIO REFERENCIA'!AO305</f>
        <v>NO CUMPLE</v>
      </c>
      <c r="AL305" s="6">
        <f>+IF(AK305="NO OFERTADO",0,IF(AK305="NO CUMPLE EV TECNICA",0,IF(AK305="NO CUMPLE",0,IF(AK305="CUMPLE",('PRECIOS UNITARIOS'!$BB305*500)/AJ305))))</f>
        <v>0</v>
      </c>
      <c r="AM305" s="5">
        <f>+'PRECIOS UNITARIOS'!AF305</f>
        <v>4748.1000000000004</v>
      </c>
      <c r="AN305" s="5" t="str">
        <f>+'EV PRECIO REFERENCIA'!AR305</f>
        <v>CUMPLE</v>
      </c>
      <c r="AO305" s="6">
        <f>+IF(AN305="NO OFERTADO",0,IF(AN305="NO CUMPLE EV TECNICA",0,IF(AN305="NO CUMPLE",0,IF(AN305="CUMPLE",('PRECIOS UNITARIOS'!$BB305*500)/AM305))))</f>
        <v>499.99999999999994</v>
      </c>
      <c r="AP305" s="5" t="str">
        <f>+'PRECIOS UNITARIOS'!AH305</f>
        <v/>
      </c>
      <c r="AQ305" s="5" t="str">
        <f>+'EV PRECIO REFERENCIA'!AU305</f>
        <v>NO CUMPLE</v>
      </c>
      <c r="AR305" s="6">
        <f>+IF(AQ305="NO OFERTADO",0,IF(AQ305="NO CUMPLE EV TECNICA",0,IF(AQ305="NO CUMPLE",0,IF(AQ305="CUMPLE",('PRECIOS UNITARIOS'!$BB305*500)/AP305))))</f>
        <v>0</v>
      </c>
      <c r="AS305" s="5" t="str">
        <f>+'PRECIOS UNITARIOS'!AJ305</f>
        <v/>
      </c>
      <c r="AT305" s="5" t="str">
        <f>+'EV PRECIO REFERENCIA'!AX305</f>
        <v>NO CUMPLE</v>
      </c>
      <c r="AU305" s="6">
        <f>+IF(AT305="NO OFERTADO",0,IF(AT305="NO CUMPLE EV TECNICA",0,IF(AT305="NO CUMPLE",0,IF(AT305="CUMPLE",('PRECIOS UNITARIOS'!$BB305*500)/AS305))))</f>
        <v>0</v>
      </c>
      <c r="AV305" s="5" t="str">
        <f>+'EV PRECIO REFERENCIA'!AY305</f>
        <v/>
      </c>
      <c r="AW305" s="5" t="str">
        <f>+'EV PRECIO REFERENCIA'!BA305</f>
        <v>NO CUMPLE</v>
      </c>
      <c r="AX305" s="6">
        <f>+IF(AW305="NO OFERTADO",0,IF(AW305="NO CUMPLE EV TECNICA",0,IF(AW305="NO CUMPLE",0,IF(AW305="CUMPLE",('PRECIOS UNITARIOS'!$BB305*500)/AV305))))</f>
        <v>0</v>
      </c>
      <c r="AY305" s="5" t="str">
        <f>+'EV PRECIO REFERENCIA'!BB305</f>
        <v/>
      </c>
      <c r="AZ305" s="5" t="str">
        <f>+'EV PRECIO REFERENCIA'!BD305</f>
        <v>NO CUMPLE</v>
      </c>
      <c r="BA305" s="6">
        <f>+IF(AZ305="NO OFERTADO",0,IF(AZ305="NO CUMPLE EV TECNICA",0,IF(AZ305="NO CUMPLE",0,IF(AZ305="CUMPLE",('PRECIOS UNITARIOS'!$BB305*500)/AY305))))</f>
        <v>0</v>
      </c>
      <c r="BB305" s="5" t="str">
        <f>+'PRECIOS UNITARIOS'!AP305</f>
        <v/>
      </c>
      <c r="BC305" s="5" t="str">
        <f>+'EV PRECIO REFERENCIA'!BG305</f>
        <v>NO CUMPLE</v>
      </c>
      <c r="BD305" s="6">
        <f>+IF(BC305="NO OFERTADO",0,IF(BC305="NO CUMPLE EV TECNICA",0,IF(BC305="NO CUMPLE",0,IF(BC305="CUMPLE",('PRECIOS UNITARIOS'!$BB305*500)/BB305))))</f>
        <v>0</v>
      </c>
      <c r="BE305" s="5" t="str">
        <f>+'PRECIOS UNITARIOS'!AR305</f>
        <v/>
      </c>
      <c r="BF305" s="5" t="str">
        <f>+'EV PRECIO REFERENCIA'!BJ305</f>
        <v>NO CUMPLE</v>
      </c>
      <c r="BG305" s="6">
        <f>+IF(BF305="NO OFERTADO",0,IF(BF305="NO CUMPLE EV TECNICA",0,IF(BF305="NO CUMPLE",0,IF(BF305="CUMPLE",('PRECIOS UNITARIOS'!$BB305*500)/BE305))))</f>
        <v>0</v>
      </c>
      <c r="BH305" s="5" t="str">
        <f>+'EV PRECIO REFERENCIA'!BK305</f>
        <v/>
      </c>
      <c r="BI305" s="5" t="str">
        <f>+'EV PRECIO REFERENCIA'!BM305</f>
        <v>NO CUMPLE</v>
      </c>
      <c r="BJ305" s="6">
        <f>+IF(BI305="NO OFERTADO",0,IF(BI305="NO CUMPLE EV TECNICA",0,IF(BI305="NO CUMPLE",0,IF(BI305="CUMPLE",('PRECIOS UNITARIOS'!$BB305*500)/BH305))))</f>
        <v>0</v>
      </c>
      <c r="BK305" s="5" t="str">
        <f>+'EV PRECIO REFERENCIA'!BQ305</f>
        <v/>
      </c>
      <c r="BL305" s="5" t="str">
        <f>+'EV PRECIO REFERENCIA'!BS305</f>
        <v>NO CUMPLE</v>
      </c>
      <c r="BM305" s="6">
        <f>+IF(BL305="NO OFERTADO",0,IF(BL305="NO CUMPLE EV TECNICA",0,IF(BL305="NO CUMPLE",0,IF(BL305="CUMPLE",('PRECIOS UNITARIOS'!$BB305*500)/BK305))))</f>
        <v>0</v>
      </c>
      <c r="BN305" s="5" t="str">
        <f>+'PRECIOS UNITARIOS'!AX305</f>
        <v/>
      </c>
      <c r="BO305" s="5" t="str">
        <f>+'EV PRECIO REFERENCIA'!BV305</f>
        <v>NO CUMPLE</v>
      </c>
      <c r="BP305" s="6">
        <f>+IF(BO305="NO OFERTADO",0,IF(BO305="NO CUMPLE EV TECNICA",0,IF(BO305="NO CUMPLE",0,IF(BO305="CUMPLE",('PRECIOS UNITARIOS'!$BB305*500)/BN305))))</f>
        <v>0</v>
      </c>
      <c r="BQ305" s="6">
        <f t="shared" si="30"/>
        <v>499.99999999999994</v>
      </c>
      <c r="BR305" s="6" t="s">
        <v>724</v>
      </c>
      <c r="BS305" s="6">
        <f>MAX($K305,$N305,$Q305,$T305,$AF305,$AI305,$AL305,$AU305,$BD305,$BG305,$BP305,$AC305,$Z305,$W305,$BA305,$BM305,)</f>
        <v>0</v>
      </c>
      <c r="BT305" s="6" t="s">
        <v>1017</v>
      </c>
      <c r="BU305" s="6">
        <f>MAX($K305,$N305,$Q305,$T305,$AF305,$AI305,$AL305,$AU305,$BD305,$BG305,$BP305,$AC305,$Z305,$W305,$BA305,$BM305,)</f>
        <v>0</v>
      </c>
      <c r="BV305" s="6" t="s">
        <v>1011</v>
      </c>
      <c r="BW305" s="154" t="str">
        <f>+BR305</f>
        <v>BIOPLAST S.A.S</v>
      </c>
      <c r="BX305" s="3" t="e">
        <v>#N/A</v>
      </c>
    </row>
    <row r="306" spans="1:77" ht="25.5" x14ac:dyDescent="0.2">
      <c r="A306" s="18">
        <f t="shared" si="29"/>
        <v>297</v>
      </c>
      <c r="B306" s="22" t="str">
        <f>VLOOKUP(A306,'PRECIOS UNITARIOS'!A306:B637,2,0)</f>
        <v>DM198</v>
      </c>
      <c r="C306" s="135" t="str">
        <f>VLOOKUP(A306,'PRECIOS UNITARIOS'!A306:C637,3,0)</f>
        <v>CABESTRILLO BOLSA PEDIATRICO</v>
      </c>
      <c r="D306" s="18">
        <f>VLOOKUP(A306,'PRECIOS UNITARIOS'!A306:D637,4,0)</f>
        <v>1</v>
      </c>
      <c r="E306" s="23" t="str">
        <f>VLOOKUP(A306,'PRECIOS UNITARIOS'!A306:E637,5,0)</f>
        <v>UN</v>
      </c>
      <c r="F306" s="23">
        <f>VLOOKUP(A306,'PRECIOS UNITARIOS'!A306:F637,6,0)</f>
        <v>11750</v>
      </c>
      <c r="G306" s="23">
        <f>VLOOKUP(A306,'PRECIOS UNITARIOS'!A306:G637,7,0)</f>
        <v>5</v>
      </c>
      <c r="H306" s="23">
        <f t="shared" si="31"/>
        <v>58750</v>
      </c>
      <c r="I306" s="5" t="str">
        <f>+'EV PRECIO REFERENCIA'!I306</f>
        <v/>
      </c>
      <c r="J306" s="5" t="str">
        <f>+'EV PRECIO REFERENCIA'!K306</f>
        <v>NO CUMPLE</v>
      </c>
      <c r="K306" s="6">
        <f>+IF(J306="NO OFERTADO",0,IF(J306="NO CUMPLE EV TECNICA",0,IF(J306="NO CUMPLE",0,IF(J306="CUMPLE",('PRECIOS UNITARIOS'!$BB306*500)/I306))))</f>
        <v>0</v>
      </c>
      <c r="L306" s="5" t="str">
        <f>+'EV PRECIO REFERENCIA'!L306</f>
        <v/>
      </c>
      <c r="M306" s="5" t="str">
        <f>+'EV PRECIO REFERENCIA'!N306</f>
        <v>NO CUMPLE</v>
      </c>
      <c r="N306" s="6">
        <f>+IF(M306="NO OFERTADO",0,IF(M306="NO CUMPLE EV TECNICA",0,IF(M306="NO CUMPLE",0,IF(M306="CUMPLE",('PRECIOS UNITARIOS'!$BB306*500)/L306))))</f>
        <v>0</v>
      </c>
      <c r="O306" s="5" t="str">
        <f>+'PRECIOS UNITARIOS'!N306</f>
        <v/>
      </c>
      <c r="P306" s="5" t="str">
        <f>+'EV PRECIO REFERENCIA'!Q306</f>
        <v>NO CUMPLE</v>
      </c>
      <c r="Q306" s="6">
        <f>+IF(P306="NO OFERTADO",0,IF(P306="NO CUMPLE EV TECNICA",0,IF(P306="NO CUMPLE",0,IF(P306="CUMPLE",('PRECIOS UNITARIOS'!$BB306*500)/O306))))</f>
        <v>0</v>
      </c>
      <c r="R306" s="5" t="str">
        <f>+'PRECIOS UNITARIOS'!P306</f>
        <v/>
      </c>
      <c r="S306" s="5" t="str">
        <f>+'EV PRECIO REFERENCIA'!T306</f>
        <v>NO CUMPLE</v>
      </c>
      <c r="T306" s="6">
        <f>+IF(S306="NO OFERTADO",0,IF(S306="NO CUMPLE EV TECNICA",0,IF(S306="NO CUMPLE",0,IF(S306="CUMPLE",('PRECIOS UNITARIOS'!$BB306*500)/R306))))</f>
        <v>0</v>
      </c>
      <c r="U306" s="6" t="str">
        <f>+'EV PRECIO REFERENCIA'!U306</f>
        <v/>
      </c>
      <c r="V306" s="5" t="str">
        <f>+'EV PRECIO REFERENCIA'!W306</f>
        <v>NO CUMPLE</v>
      </c>
      <c r="W306" s="6">
        <f>+IF(V306="NO OFERTADO",0,IF(V306="NO CUMPLE EV TECNICA",0,IF(V306="NO CUMPLE",0,IF(V306="CUMPLE",('PRECIOS UNITARIOS'!$BB306*500)/U306))))</f>
        <v>0</v>
      </c>
      <c r="X306" s="6" t="str">
        <f>+'EV PRECIO REFERENCIA'!X306</f>
        <v/>
      </c>
      <c r="Y306" s="5" t="str">
        <f>+'EV PRECIO REFERENCIA'!Z306</f>
        <v>NO CUMPLE</v>
      </c>
      <c r="Z306" s="6">
        <f>+IF(Y306="NO OFERTADO",0,IF(Y306="NO CUMPLE EV TECNICA",0,IF(Y306="NO CUMPLE",0,IF(Y306="CUMPLE",('PRECIOS UNITARIOS'!$BB306*500)/X306))))</f>
        <v>0</v>
      </c>
      <c r="AA306" s="260" t="str">
        <f>+'PRECIOS UNITARIOS'!X306</f>
        <v/>
      </c>
      <c r="AB306" s="5" t="str">
        <f>+'EV PRECIO REFERENCIA'!AF306</f>
        <v>NO CUMPLE</v>
      </c>
      <c r="AC306" s="6">
        <f>+IF(AB306="NO OFERTADO",0,IF(AB306="NO CUMPLE EV TECNICA",0,IF(AB306="NO CUMPLE",0,IF(AB306="CUMPLE",('PRECIOS UNITARIOS'!$BB306*500)/AA306))))</f>
        <v>0</v>
      </c>
      <c r="AD306" s="5" t="str">
        <f>+'PRECIOS UNITARIOS'!Z306</f>
        <v/>
      </c>
      <c r="AE306" s="5" t="str">
        <f>+'EV PRECIO REFERENCIA'!AI306</f>
        <v>NO CUMPLE</v>
      </c>
      <c r="AF306" s="6">
        <f>+IF(AE306="NO OFERTADO",0,IF(AE306="NO CUMPLE EV TECNICA",0,IF(AE306="NO CUMPLE",0,IF(AE306="CUMPLE",('PRECIOS UNITARIOS'!$BB306*500)/AD306))))</f>
        <v>0</v>
      </c>
      <c r="AG306" s="5" t="str">
        <f>+'PRECIOS UNITARIOS'!AB306</f>
        <v/>
      </c>
      <c r="AH306" s="5" t="str">
        <f>+'EV PRECIO REFERENCIA'!AL306</f>
        <v>NO CUMPLE</v>
      </c>
      <c r="AI306" s="6">
        <f>+IF(AH306="NO OFERTADO",0,IF(AH306="NO CUMPLE EV TECNICA",0,IF(AH306="NO CUMPLE",0,IF(AH306="CUMPLE",('PRECIOS UNITARIOS'!$BB306*500)/AG306))))</f>
        <v>0</v>
      </c>
      <c r="AJ306" s="5" t="str">
        <f>+'PRECIOS UNITARIOS'!AD306</f>
        <v/>
      </c>
      <c r="AK306" s="5" t="str">
        <f>+'EV PRECIO REFERENCIA'!AO306</f>
        <v>NO CUMPLE</v>
      </c>
      <c r="AL306" s="6">
        <f>+IF(AK306="NO OFERTADO",0,IF(AK306="NO CUMPLE EV TECNICA",0,IF(AK306="NO CUMPLE",0,IF(AK306="CUMPLE",('PRECIOS UNITARIOS'!$BB306*500)/AJ306))))</f>
        <v>0</v>
      </c>
      <c r="AM306" s="5" t="str">
        <f>+'PRECIOS UNITARIOS'!AF306</f>
        <v/>
      </c>
      <c r="AN306" s="5" t="str">
        <f>+'EV PRECIO REFERENCIA'!AR306</f>
        <v>NO CUMPLE</v>
      </c>
      <c r="AO306" s="6">
        <f>+IF(AN306="NO OFERTADO",0,IF(AN306="NO CUMPLE EV TECNICA",0,IF(AN306="NO CUMPLE",0,IF(AN306="CUMPLE",('PRECIOS UNITARIOS'!$BB306*500)/AM306))))</f>
        <v>0</v>
      </c>
      <c r="AP306" s="5" t="str">
        <f>+'PRECIOS UNITARIOS'!AH306</f>
        <v/>
      </c>
      <c r="AQ306" s="5" t="str">
        <f>+'EV PRECIO REFERENCIA'!AU306</f>
        <v>NO CUMPLE</v>
      </c>
      <c r="AR306" s="6">
        <f>+IF(AQ306="NO OFERTADO",0,IF(AQ306="NO CUMPLE EV TECNICA",0,IF(AQ306="NO CUMPLE",0,IF(AQ306="CUMPLE",('PRECIOS UNITARIOS'!$BB306*500)/AP306))))</f>
        <v>0</v>
      </c>
      <c r="AS306" s="5" t="str">
        <f>+'PRECIOS UNITARIOS'!AJ306</f>
        <v/>
      </c>
      <c r="AT306" s="5" t="str">
        <f>+'EV PRECIO REFERENCIA'!AX306</f>
        <v>NO CUMPLE</v>
      </c>
      <c r="AU306" s="6">
        <f>+IF(AT306="NO OFERTADO",0,IF(AT306="NO CUMPLE EV TECNICA",0,IF(AT306="NO CUMPLE",0,IF(AT306="CUMPLE",('PRECIOS UNITARIOS'!$BB306*500)/AS306))))</f>
        <v>0</v>
      </c>
      <c r="AV306" s="5" t="str">
        <f>+'EV PRECIO REFERENCIA'!AY306</f>
        <v/>
      </c>
      <c r="AW306" s="5" t="str">
        <f>+'EV PRECIO REFERENCIA'!BA306</f>
        <v>NO CUMPLE</v>
      </c>
      <c r="AX306" s="6">
        <f>+IF(AW306="NO OFERTADO",0,IF(AW306="NO CUMPLE EV TECNICA",0,IF(AW306="NO CUMPLE",0,IF(AW306="CUMPLE",('PRECIOS UNITARIOS'!$BB306*500)/AV306))))</f>
        <v>0</v>
      </c>
      <c r="AY306" s="5" t="str">
        <f>+'EV PRECIO REFERENCIA'!BB306</f>
        <v/>
      </c>
      <c r="AZ306" s="5" t="str">
        <f>+'EV PRECIO REFERENCIA'!BD306</f>
        <v>NO CUMPLE</v>
      </c>
      <c r="BA306" s="6">
        <f>+IF(AZ306="NO OFERTADO",0,IF(AZ306="NO CUMPLE EV TECNICA",0,IF(AZ306="NO CUMPLE",0,IF(AZ306="CUMPLE",('PRECIOS UNITARIOS'!$BB306*500)/AY306))))</f>
        <v>0</v>
      </c>
      <c r="BB306" s="5" t="str">
        <f>+'PRECIOS UNITARIOS'!AP306</f>
        <v/>
      </c>
      <c r="BC306" s="5" t="str">
        <f>+'EV PRECIO REFERENCIA'!BG306</f>
        <v>NO CUMPLE</v>
      </c>
      <c r="BD306" s="6">
        <f>+IF(BC306="NO OFERTADO",0,IF(BC306="NO CUMPLE EV TECNICA",0,IF(BC306="NO CUMPLE",0,IF(BC306="CUMPLE",('PRECIOS UNITARIOS'!$BB306*500)/BB306))))</f>
        <v>0</v>
      </c>
      <c r="BE306" s="5" t="str">
        <f>+'PRECIOS UNITARIOS'!AR306</f>
        <v/>
      </c>
      <c r="BF306" s="5" t="str">
        <f>+'EV PRECIO REFERENCIA'!BJ306</f>
        <v>NO CUMPLE</v>
      </c>
      <c r="BG306" s="6">
        <f>+IF(BF306="NO OFERTADO",0,IF(BF306="NO CUMPLE EV TECNICA",0,IF(BF306="NO CUMPLE",0,IF(BF306="CUMPLE",('PRECIOS UNITARIOS'!$BB306*500)/BE306))))</f>
        <v>0</v>
      </c>
      <c r="BH306" s="5" t="str">
        <f>+'EV PRECIO REFERENCIA'!BK306</f>
        <v/>
      </c>
      <c r="BI306" s="5" t="str">
        <f>+'EV PRECIO REFERENCIA'!BM306</f>
        <v>NO CUMPLE</v>
      </c>
      <c r="BJ306" s="6">
        <f>+IF(BI306="NO OFERTADO",0,IF(BI306="NO CUMPLE EV TECNICA",0,IF(BI306="NO CUMPLE",0,IF(BI306="CUMPLE",('PRECIOS UNITARIOS'!$BB306*500)/BH306))))</f>
        <v>0</v>
      </c>
      <c r="BK306" s="5" t="str">
        <f>+'EV PRECIO REFERENCIA'!BQ306</f>
        <v/>
      </c>
      <c r="BL306" s="5" t="str">
        <f>+'EV PRECIO REFERENCIA'!BS306</f>
        <v>NO CUMPLE</v>
      </c>
      <c r="BM306" s="6">
        <f>+IF(BL306="NO OFERTADO",0,IF(BL306="NO CUMPLE EV TECNICA",0,IF(BL306="NO CUMPLE",0,IF(BL306="CUMPLE",('PRECIOS UNITARIOS'!$BB306*500)/BK306))))</f>
        <v>0</v>
      </c>
      <c r="BN306" s="5" t="str">
        <f>+'PRECIOS UNITARIOS'!AX306</f>
        <v/>
      </c>
      <c r="BO306" s="5" t="str">
        <f>+'EV PRECIO REFERENCIA'!BV306</f>
        <v>NO CUMPLE</v>
      </c>
      <c r="BP306" s="6">
        <f>+IF(BO306="NO OFERTADO",0,IF(BO306="NO CUMPLE EV TECNICA",0,IF(BO306="NO CUMPLE",0,IF(BO306="CUMPLE",('PRECIOS UNITARIOS'!$BB306*500)/BN306))))</f>
        <v>0</v>
      </c>
      <c r="BQ306" s="6">
        <f t="shared" si="30"/>
        <v>0</v>
      </c>
      <c r="BR306" s="6" t="s">
        <v>1069</v>
      </c>
      <c r="BS306" s="6">
        <f>MAX($K306,$N306,$Q306,$T306,$AF306,$AI306,$AL306,$AO306,$AU306,$BD306,$BG306,$BP306,$AC306,$Z306,$W306,$BM306,)</f>
        <v>0</v>
      </c>
      <c r="BT306" s="6" t="s">
        <v>1025</v>
      </c>
      <c r="BU306" s="6">
        <v>0</v>
      </c>
      <c r="BV306" s="6" t="s">
        <v>1011</v>
      </c>
      <c r="BW306" s="154" t="str">
        <f>+BR306</f>
        <v>ITEM DESIERTO</v>
      </c>
      <c r="BX306" s="3" t="e">
        <v>#N/A</v>
      </c>
    </row>
    <row r="307" spans="1:77" ht="38.25" x14ac:dyDescent="0.2">
      <c r="A307" s="18">
        <f t="shared" si="29"/>
        <v>298</v>
      </c>
      <c r="B307" s="22" t="str">
        <f>VLOOKUP(A307,'PRECIOS UNITARIOS'!A307:B638,2,0)</f>
        <v>DM197</v>
      </c>
      <c r="C307" s="135" t="str">
        <f>VLOOKUP(A307,'PRECIOS UNITARIOS'!A307:C638,3,0)</f>
        <v>CABESTRILLO BOLSA USO ADULTO</v>
      </c>
      <c r="D307" s="18">
        <f>VLOOKUP(A307,'PRECIOS UNITARIOS'!A307:D638,4,0)</f>
        <v>1</v>
      </c>
      <c r="E307" s="23" t="str">
        <f>VLOOKUP(A307,'PRECIOS UNITARIOS'!A307:E638,5,0)</f>
        <v>UN</v>
      </c>
      <c r="F307" s="23">
        <f>VLOOKUP(A307,'PRECIOS UNITARIOS'!A307:F638,6,0)</f>
        <v>8182</v>
      </c>
      <c r="G307" s="23">
        <f>VLOOKUP(A307,'PRECIOS UNITARIOS'!A307:G638,7,0)</f>
        <v>4</v>
      </c>
      <c r="H307" s="23">
        <f t="shared" si="31"/>
        <v>32728</v>
      </c>
      <c r="I307" s="5" t="str">
        <f>+'EV PRECIO REFERENCIA'!I307</f>
        <v/>
      </c>
      <c r="J307" s="5" t="str">
        <f>+'EV PRECIO REFERENCIA'!K307</f>
        <v>NO CUMPLE</v>
      </c>
      <c r="K307" s="6">
        <f>+IF(J307="NO OFERTADO",0,IF(J307="NO CUMPLE EV TECNICA",0,IF(J307="NO CUMPLE",0,IF(J307="CUMPLE",('PRECIOS UNITARIOS'!$BB307*500)/I307))))</f>
        <v>0</v>
      </c>
      <c r="L307" s="5" t="str">
        <f>+'EV PRECIO REFERENCIA'!L307</f>
        <v/>
      </c>
      <c r="M307" s="5" t="str">
        <f>+'EV PRECIO REFERENCIA'!N307</f>
        <v>NO CUMPLE</v>
      </c>
      <c r="N307" s="6">
        <f>+IF(M307="NO OFERTADO",0,IF(M307="NO CUMPLE EV TECNICA",0,IF(M307="NO CUMPLE",0,IF(M307="CUMPLE",('PRECIOS UNITARIOS'!$BB307*500)/L307))))</f>
        <v>0</v>
      </c>
      <c r="O307" s="5">
        <f>+'PRECIOS UNITARIOS'!N307</f>
        <v>8182</v>
      </c>
      <c r="P307" s="5" t="str">
        <f>+'EV PRECIO REFERENCIA'!Q307</f>
        <v>CUMPLE</v>
      </c>
      <c r="Q307" s="6">
        <f>+IF(P307="NO OFERTADO",0,IF(P307="NO CUMPLE EV TECNICA",0,IF(P307="NO CUMPLE",0,IF(P307="CUMPLE",('PRECIOS UNITARIOS'!$BB307*500)/O307))))</f>
        <v>357.18650696651184</v>
      </c>
      <c r="R307" s="5" t="str">
        <f>+'PRECIOS UNITARIOS'!P307</f>
        <v/>
      </c>
      <c r="S307" s="5" t="str">
        <f>+'EV PRECIO REFERENCIA'!T307</f>
        <v>NO CUMPLE</v>
      </c>
      <c r="T307" s="6">
        <f>+IF(S307="NO OFERTADO",0,IF(S307="NO CUMPLE EV TECNICA",0,IF(S307="NO CUMPLE",0,IF(S307="CUMPLE",('PRECIOS UNITARIOS'!$BB307*500)/R307))))</f>
        <v>0</v>
      </c>
      <c r="U307" s="6" t="str">
        <f>+'EV PRECIO REFERENCIA'!U307</f>
        <v/>
      </c>
      <c r="V307" s="5" t="str">
        <f>+'EV PRECIO REFERENCIA'!W307</f>
        <v>NO CUMPLE</v>
      </c>
      <c r="W307" s="6">
        <f>+IF(V307="NO OFERTADO",0,IF(V307="NO CUMPLE EV TECNICA",0,IF(V307="NO CUMPLE",0,IF(V307="CUMPLE",('PRECIOS UNITARIOS'!$BB307*500)/U307))))</f>
        <v>0</v>
      </c>
      <c r="X307" s="6" t="str">
        <f>+'EV PRECIO REFERENCIA'!X307</f>
        <v/>
      </c>
      <c r="Y307" s="5" t="str">
        <f>+'EV PRECIO REFERENCIA'!Z307</f>
        <v>NO CUMPLE</v>
      </c>
      <c r="Z307" s="6">
        <f>+IF(Y307="NO OFERTADO",0,IF(Y307="NO CUMPLE EV TECNICA",0,IF(Y307="NO CUMPLE",0,IF(Y307="CUMPLE",('PRECIOS UNITARIOS'!$BB307*500)/X307))))</f>
        <v>0</v>
      </c>
      <c r="AA307" s="260" t="str">
        <f>+'PRECIOS UNITARIOS'!X307</f>
        <v/>
      </c>
      <c r="AB307" s="5" t="str">
        <f>+'EV PRECIO REFERENCIA'!AF307</f>
        <v>NO CUMPLE</v>
      </c>
      <c r="AC307" s="6">
        <f>+IF(AB307="NO OFERTADO",0,IF(AB307="NO CUMPLE EV TECNICA",0,IF(AB307="NO CUMPLE",0,IF(AB307="CUMPLE",('PRECIOS UNITARIOS'!$BB307*500)/AA307))))</f>
        <v>0</v>
      </c>
      <c r="AD307" s="5" t="str">
        <f>+'PRECIOS UNITARIOS'!Z307</f>
        <v/>
      </c>
      <c r="AE307" s="5" t="str">
        <f>+'EV PRECIO REFERENCIA'!AI307</f>
        <v>NO CUMPLE</v>
      </c>
      <c r="AF307" s="6">
        <f>+IF(AE307="NO OFERTADO",0,IF(AE307="NO CUMPLE EV TECNICA",0,IF(AE307="NO CUMPLE",0,IF(AE307="CUMPLE",('PRECIOS UNITARIOS'!$BB307*500)/AD307))))</f>
        <v>0</v>
      </c>
      <c r="AG307" s="5" t="str">
        <f>+'PRECIOS UNITARIOS'!AB307</f>
        <v/>
      </c>
      <c r="AH307" s="5" t="str">
        <f>+'EV PRECIO REFERENCIA'!AL307</f>
        <v>NO CUMPLE</v>
      </c>
      <c r="AI307" s="6">
        <f>+IF(AH307="NO OFERTADO",0,IF(AH307="NO CUMPLE EV TECNICA",0,IF(AH307="NO CUMPLE",0,IF(AH307="CUMPLE",('PRECIOS UNITARIOS'!$BB307*500)/AG307))))</f>
        <v>0</v>
      </c>
      <c r="AJ307" s="5" t="str">
        <f>+'PRECIOS UNITARIOS'!AD307</f>
        <v/>
      </c>
      <c r="AK307" s="5" t="str">
        <f>+'EV PRECIO REFERENCIA'!AO307</f>
        <v>NO CUMPLE</v>
      </c>
      <c r="AL307" s="6">
        <f>+IF(AK307="NO OFERTADO",0,IF(AK307="NO CUMPLE EV TECNICA",0,IF(AK307="NO CUMPLE",0,IF(AK307="CUMPLE",('PRECIOS UNITARIOS'!$BB307*500)/AJ307))))</f>
        <v>0</v>
      </c>
      <c r="AM307" s="5">
        <f>+'PRECIOS UNITARIOS'!AF307</f>
        <v>5845</v>
      </c>
      <c r="AN307" s="5" t="str">
        <f>+'EV PRECIO REFERENCIA'!AR307</f>
        <v>CUMPLE</v>
      </c>
      <c r="AO307" s="6">
        <f>+IF(AN307="NO OFERTADO",0,IF(AN307="NO CUMPLE EV TECNICA",0,IF(AN307="NO CUMPLE",0,IF(AN307="CUMPLE",('PRECIOS UNITARIOS'!$BB307*500)/AM307))))</f>
        <v>500</v>
      </c>
      <c r="AP307" s="5" t="str">
        <f>+'PRECIOS UNITARIOS'!AH307</f>
        <v/>
      </c>
      <c r="AQ307" s="5" t="str">
        <f>+'EV PRECIO REFERENCIA'!AU307</f>
        <v>NO CUMPLE</v>
      </c>
      <c r="AR307" s="6">
        <f>+IF(AQ307="NO OFERTADO",0,IF(AQ307="NO CUMPLE EV TECNICA",0,IF(AQ307="NO CUMPLE",0,IF(AQ307="CUMPLE",('PRECIOS UNITARIOS'!$BB307*500)/AP307))))</f>
        <v>0</v>
      </c>
      <c r="AS307" s="5" t="str">
        <f>+'PRECIOS UNITARIOS'!AJ307</f>
        <v/>
      </c>
      <c r="AT307" s="5" t="str">
        <f>+'EV PRECIO REFERENCIA'!AX307</f>
        <v>NO CUMPLE</v>
      </c>
      <c r="AU307" s="6">
        <f>+IF(AT307="NO OFERTADO",0,IF(AT307="NO CUMPLE EV TECNICA",0,IF(AT307="NO CUMPLE",0,IF(AT307="CUMPLE",('PRECIOS UNITARIOS'!$BB307*500)/AS307))))</f>
        <v>0</v>
      </c>
      <c r="AV307" s="5" t="str">
        <f>+'EV PRECIO REFERENCIA'!AY307</f>
        <v/>
      </c>
      <c r="AW307" s="5" t="str">
        <f>+'EV PRECIO REFERENCIA'!BA307</f>
        <v>NO CUMPLE</v>
      </c>
      <c r="AX307" s="6">
        <f>+IF(AW307="NO OFERTADO",0,IF(AW307="NO CUMPLE EV TECNICA",0,IF(AW307="NO CUMPLE",0,IF(AW307="CUMPLE",('PRECIOS UNITARIOS'!$BB307*500)/AV307))))</f>
        <v>0</v>
      </c>
      <c r="AY307" s="5">
        <f>+'EV PRECIO REFERENCIA'!BB307</f>
        <v>6557</v>
      </c>
      <c r="AZ307" s="5" t="str">
        <f>+'EV PRECIO REFERENCIA'!BD307</f>
        <v>CUMPLE</v>
      </c>
      <c r="BA307" s="6">
        <f>+IF(AZ307="NO OFERTADO",0,IF(AZ307="NO CUMPLE EV TECNICA",0,IF(AZ307="NO CUMPLE",0,IF(AZ307="CUMPLE",('PRECIOS UNITARIOS'!$BB307*500)/AY307))))</f>
        <v>445.70687814549336</v>
      </c>
      <c r="BB307" s="5" t="str">
        <f>+'PRECIOS UNITARIOS'!AP307</f>
        <v/>
      </c>
      <c r="BC307" s="5" t="str">
        <f>+'EV PRECIO REFERENCIA'!BG307</f>
        <v>NO CUMPLE</v>
      </c>
      <c r="BD307" s="6">
        <f>+IF(BC307="NO OFERTADO",0,IF(BC307="NO CUMPLE EV TECNICA",0,IF(BC307="NO CUMPLE",0,IF(BC307="CUMPLE",('PRECIOS UNITARIOS'!$BB307*500)/BB307))))</f>
        <v>0</v>
      </c>
      <c r="BE307" s="5" t="str">
        <f>+'PRECIOS UNITARIOS'!AR307</f>
        <v/>
      </c>
      <c r="BF307" s="5" t="str">
        <f>+'EV PRECIO REFERENCIA'!BJ307</f>
        <v>NO CUMPLE</v>
      </c>
      <c r="BG307" s="6">
        <f>+IF(BF307="NO OFERTADO",0,IF(BF307="NO CUMPLE EV TECNICA",0,IF(BF307="NO CUMPLE",0,IF(BF307="CUMPLE",('PRECIOS UNITARIOS'!$BB307*500)/BE307))))</f>
        <v>0</v>
      </c>
      <c r="BH307" s="5" t="str">
        <f>+'EV PRECIO REFERENCIA'!BK307</f>
        <v/>
      </c>
      <c r="BI307" s="5" t="str">
        <f>+'EV PRECIO REFERENCIA'!BM307</f>
        <v>NO CUMPLE</v>
      </c>
      <c r="BJ307" s="6">
        <f>+IF(BI307="NO OFERTADO",0,IF(BI307="NO CUMPLE EV TECNICA",0,IF(BI307="NO CUMPLE",0,IF(BI307="CUMPLE",('PRECIOS UNITARIOS'!$BB307*500)/BH307))))</f>
        <v>0</v>
      </c>
      <c r="BK307" s="5" t="str">
        <f>+'EV PRECIO REFERENCIA'!BQ307</f>
        <v/>
      </c>
      <c r="BL307" s="5" t="str">
        <f>+'EV PRECIO REFERENCIA'!BS307</f>
        <v>NO CUMPLE</v>
      </c>
      <c r="BM307" s="6">
        <f>+IF(BL307="NO OFERTADO",0,IF(BL307="NO CUMPLE EV TECNICA",0,IF(BL307="NO CUMPLE",0,IF(BL307="CUMPLE",('PRECIOS UNITARIOS'!$BB307*500)/BK307))))</f>
        <v>0</v>
      </c>
      <c r="BN307" s="5">
        <f>+'PRECIOS UNITARIOS'!AX307</f>
        <v>9231</v>
      </c>
      <c r="BO307" s="5" t="str">
        <f>+'EV PRECIO REFERENCIA'!BV307</f>
        <v>CUMPLE</v>
      </c>
      <c r="BP307" s="6">
        <f>+IF(BO307="NO OFERTADO",0,IF(BO307="NO CUMPLE EV TECNICA",0,IF(BO307="NO CUMPLE",0,IF(BO307="CUMPLE",('PRECIOS UNITARIOS'!$BB307*500)/BN307))))</f>
        <v>316.59625176037264</v>
      </c>
      <c r="BQ307" s="6">
        <f t="shared" si="30"/>
        <v>500</v>
      </c>
      <c r="BR307" s="6" t="s">
        <v>724</v>
      </c>
      <c r="BS307" s="6">
        <f>MAX($K307,$N307,$Q307,$T307,$AF307,$AI307,$AL307,$AU307,$BD307,$BG307,$BP307,$AC307,$Z307,$W307,$BA307,$BM307,)</f>
        <v>445.70687814549336</v>
      </c>
      <c r="BT307" s="6" t="s">
        <v>726</v>
      </c>
      <c r="BU307" s="6">
        <f>MAX($K307,$N307,$Q307,$T307,$AF307,$AI307,$AL307,$AU307,$BD307,$BG307,$BP307,$AC307,$Z307,$W307,$BM307,)</f>
        <v>357.18650696651184</v>
      </c>
      <c r="BV307" s="6" t="s">
        <v>1021</v>
      </c>
      <c r="BW307" s="154" t="str">
        <f>+BR307</f>
        <v>BIOPLAST S.A.S</v>
      </c>
      <c r="BX307" s="3" t="e">
        <v>#N/A</v>
      </c>
    </row>
    <row r="308" spans="1:77" ht="51" x14ac:dyDescent="0.2">
      <c r="A308" s="18">
        <f t="shared" si="29"/>
        <v>299</v>
      </c>
      <c r="B308" s="22" t="str">
        <f>VLOOKUP(A308,'PRECIOS UNITARIOS'!A308:B639,2,0)</f>
        <v>DM2107</v>
      </c>
      <c r="C308" s="135" t="str">
        <f>VLOOKUP(A308,'PRECIOS UNITARIOS'!A308:C639,3,0)</f>
        <v>CANULA NASAL PARA OXIGENO ADULTO 3-5 MTS</v>
      </c>
      <c r="D308" s="18">
        <f>VLOOKUP(A308,'PRECIOS UNITARIOS'!A308:D639,4,0)</f>
        <v>1</v>
      </c>
      <c r="E308" s="23" t="str">
        <f>VLOOKUP(A308,'PRECIOS UNITARIOS'!A308:E639,5,0)</f>
        <v>UN</v>
      </c>
      <c r="F308" s="23">
        <f>VLOOKUP(A308,'PRECIOS UNITARIOS'!A308:F639,6,0)</f>
        <v>1306</v>
      </c>
      <c r="G308" s="23">
        <f>VLOOKUP(A308,'PRECIOS UNITARIOS'!A308:G639,7,0)</f>
        <v>64</v>
      </c>
      <c r="H308" s="23">
        <f t="shared" si="31"/>
        <v>83584</v>
      </c>
      <c r="I308" s="5" t="str">
        <f>+'EV PRECIO REFERENCIA'!I308</f>
        <v/>
      </c>
      <c r="J308" s="5" t="str">
        <f>+'EV PRECIO REFERENCIA'!K308</f>
        <v>NO CUMPLE</v>
      </c>
      <c r="K308" s="6">
        <f>+IF(J308="NO OFERTADO",0,IF(J308="NO CUMPLE EV TECNICA",0,IF(J308="NO CUMPLE",0,IF(J308="CUMPLE",('PRECIOS UNITARIOS'!$BB308*500)/I308))))</f>
        <v>0</v>
      </c>
      <c r="L308" s="5" t="str">
        <f>+'EV PRECIO REFERENCIA'!L308</f>
        <v/>
      </c>
      <c r="M308" s="5" t="str">
        <f>+'EV PRECIO REFERENCIA'!N308</f>
        <v>NO CUMPLE</v>
      </c>
      <c r="N308" s="6">
        <f>+IF(M308="NO OFERTADO",0,IF(M308="NO CUMPLE EV TECNICA",0,IF(M308="NO CUMPLE",0,IF(M308="CUMPLE",('PRECIOS UNITARIOS'!$BB308*500)/L308))))</f>
        <v>0</v>
      </c>
      <c r="O308" s="5" t="str">
        <f>+'PRECIOS UNITARIOS'!N308</f>
        <v/>
      </c>
      <c r="P308" s="5" t="str">
        <f>+'EV PRECIO REFERENCIA'!Q308</f>
        <v>NO CUMPLE</v>
      </c>
      <c r="Q308" s="6">
        <f>+IF(P308="NO OFERTADO",0,IF(P308="NO CUMPLE EV TECNICA",0,IF(P308="NO CUMPLE",0,IF(P308="CUMPLE",('PRECIOS UNITARIOS'!$BB308*500)/O308))))</f>
        <v>0</v>
      </c>
      <c r="R308" s="5" t="str">
        <f>+'PRECIOS UNITARIOS'!P308</f>
        <v/>
      </c>
      <c r="S308" s="5" t="str">
        <f>+'EV PRECIO REFERENCIA'!T308</f>
        <v>NO CUMPLE</v>
      </c>
      <c r="T308" s="6">
        <f>+IF(S308="NO OFERTADO",0,IF(S308="NO CUMPLE EV TECNICA",0,IF(S308="NO CUMPLE",0,IF(S308="CUMPLE",('PRECIOS UNITARIOS'!$BB308*500)/R308))))</f>
        <v>0</v>
      </c>
      <c r="U308" s="6" t="str">
        <f>+'EV PRECIO REFERENCIA'!U308</f>
        <v/>
      </c>
      <c r="V308" s="5" t="str">
        <f>+'EV PRECIO REFERENCIA'!W308</f>
        <v>NO CUMPLE</v>
      </c>
      <c r="W308" s="6">
        <f>+IF(V308="NO OFERTADO",0,IF(V308="NO CUMPLE EV TECNICA",0,IF(V308="NO CUMPLE",0,IF(V308="CUMPLE",('PRECIOS UNITARIOS'!$BB308*500)/U308))))</f>
        <v>0</v>
      </c>
      <c r="X308" s="6" t="str">
        <f>+'EV PRECIO REFERENCIA'!X308</f>
        <v/>
      </c>
      <c r="Y308" s="5" t="str">
        <f>+'EV PRECIO REFERENCIA'!Z308</f>
        <v>NO CUMPLE</v>
      </c>
      <c r="Z308" s="6">
        <f>+IF(Y308="NO OFERTADO",0,IF(Y308="NO CUMPLE EV TECNICA",0,IF(Y308="NO CUMPLE",0,IF(Y308="CUMPLE",('PRECIOS UNITARIOS'!$BB308*500)/X308))))</f>
        <v>0</v>
      </c>
      <c r="AA308" s="260" t="str">
        <f>+'PRECIOS UNITARIOS'!X308</f>
        <v/>
      </c>
      <c r="AB308" s="5" t="str">
        <f>+'EV PRECIO REFERENCIA'!AF308</f>
        <v>NO CUMPLE</v>
      </c>
      <c r="AC308" s="6">
        <f>+IF(AB308="NO OFERTADO",0,IF(AB308="NO CUMPLE EV TECNICA",0,IF(AB308="NO CUMPLE",0,IF(AB308="CUMPLE",('PRECIOS UNITARIOS'!$BB308*500)/AA308))))</f>
        <v>0</v>
      </c>
      <c r="AD308" s="5" t="str">
        <f>+'PRECIOS UNITARIOS'!Z308</f>
        <v/>
      </c>
      <c r="AE308" s="5" t="str">
        <f>+'EV PRECIO REFERENCIA'!AI308</f>
        <v>NO CUMPLE</v>
      </c>
      <c r="AF308" s="6">
        <f>+IF(AE308="NO OFERTADO",0,IF(AE308="NO CUMPLE EV TECNICA",0,IF(AE308="NO CUMPLE",0,IF(AE308="CUMPLE",('PRECIOS UNITARIOS'!$BB308*500)/AD308))))</f>
        <v>0</v>
      </c>
      <c r="AG308" s="5" t="str">
        <f>+'PRECIOS UNITARIOS'!AB308</f>
        <v/>
      </c>
      <c r="AH308" s="5" t="str">
        <f>+'EV PRECIO REFERENCIA'!AL308</f>
        <v>NO CUMPLE</v>
      </c>
      <c r="AI308" s="6">
        <f>+IF(AH308="NO OFERTADO",0,IF(AH308="NO CUMPLE EV TECNICA",0,IF(AH308="NO CUMPLE",0,IF(AH308="CUMPLE",('PRECIOS UNITARIOS'!$BB308*500)/AG308))))</f>
        <v>0</v>
      </c>
      <c r="AJ308" s="5" t="str">
        <f>+'PRECIOS UNITARIOS'!AD308</f>
        <v/>
      </c>
      <c r="AK308" s="5" t="str">
        <f>+'EV PRECIO REFERENCIA'!AO308</f>
        <v>NO CUMPLE</v>
      </c>
      <c r="AL308" s="6">
        <f>+IF(AK308="NO OFERTADO",0,IF(AK308="NO CUMPLE EV TECNICA",0,IF(AK308="NO CUMPLE",0,IF(AK308="CUMPLE",('PRECIOS UNITARIOS'!$BB308*500)/AJ308))))</f>
        <v>0</v>
      </c>
      <c r="AM308" s="5" t="str">
        <f>+'PRECIOS UNITARIOS'!AF308</f>
        <v/>
      </c>
      <c r="AN308" s="5" t="str">
        <f>+'EV PRECIO REFERENCIA'!AR308</f>
        <v>NO CUMPLE</v>
      </c>
      <c r="AO308" s="6">
        <f>+IF(AN308="NO OFERTADO",0,IF(AN308="NO CUMPLE EV TECNICA",0,IF(AN308="NO CUMPLE",0,IF(AN308="CUMPLE",('PRECIOS UNITARIOS'!$BB308*500)/AM308))))</f>
        <v>0</v>
      </c>
      <c r="AP308" s="5" t="str">
        <f>+'PRECIOS UNITARIOS'!AH308</f>
        <v/>
      </c>
      <c r="AQ308" s="5" t="str">
        <f>+'EV PRECIO REFERENCIA'!AU308</f>
        <v>NO CUMPLE</v>
      </c>
      <c r="AR308" s="6">
        <f>+IF(AQ308="NO OFERTADO",0,IF(AQ308="NO CUMPLE EV TECNICA",0,IF(AQ308="NO CUMPLE",0,IF(AQ308="CUMPLE",('PRECIOS UNITARIOS'!$BB308*500)/AP308))))</f>
        <v>0</v>
      </c>
      <c r="AS308" s="5" t="str">
        <f>+'PRECIOS UNITARIOS'!AJ308</f>
        <v/>
      </c>
      <c r="AT308" s="5" t="str">
        <f>+'EV PRECIO REFERENCIA'!AX308</f>
        <v>NO CUMPLE</v>
      </c>
      <c r="AU308" s="6">
        <f>+IF(AT308="NO OFERTADO",0,IF(AT308="NO CUMPLE EV TECNICA",0,IF(AT308="NO CUMPLE",0,IF(AT308="CUMPLE",('PRECIOS UNITARIOS'!$BB308*500)/AS308))))</f>
        <v>0</v>
      </c>
      <c r="AV308" s="5" t="str">
        <f>+'EV PRECIO REFERENCIA'!AY308</f>
        <v/>
      </c>
      <c r="AW308" s="5" t="str">
        <f>+'EV PRECIO REFERENCIA'!BA308</f>
        <v>NO CUMPLE</v>
      </c>
      <c r="AX308" s="6">
        <f>+IF(AW308="NO OFERTADO",0,IF(AW308="NO CUMPLE EV TECNICA",0,IF(AW308="NO CUMPLE",0,IF(AW308="CUMPLE",('PRECIOS UNITARIOS'!$BB308*500)/AV308))))</f>
        <v>0</v>
      </c>
      <c r="AY308" s="5" t="str">
        <f>+'EV PRECIO REFERENCIA'!BB308</f>
        <v/>
      </c>
      <c r="AZ308" s="5" t="str">
        <f>+'EV PRECIO REFERENCIA'!BD308</f>
        <v>NO CUMPLE</v>
      </c>
      <c r="BA308" s="6">
        <f>+IF(AZ308="NO OFERTADO",0,IF(AZ308="NO CUMPLE EV TECNICA",0,IF(AZ308="NO CUMPLE",0,IF(AZ308="CUMPLE",('PRECIOS UNITARIOS'!$BB308*500)/AY308))))</f>
        <v>0</v>
      </c>
      <c r="BB308" s="5" t="str">
        <f>+'PRECIOS UNITARIOS'!AP308</f>
        <v/>
      </c>
      <c r="BC308" s="5" t="str">
        <f>+'EV PRECIO REFERENCIA'!BG308</f>
        <v>NO CUMPLE</v>
      </c>
      <c r="BD308" s="6">
        <f>+IF(BC308="NO OFERTADO",0,IF(BC308="NO CUMPLE EV TECNICA",0,IF(BC308="NO CUMPLE",0,IF(BC308="CUMPLE",('PRECIOS UNITARIOS'!$BB308*500)/BB308))))</f>
        <v>0</v>
      </c>
      <c r="BE308" s="5" t="str">
        <f>+'PRECIOS UNITARIOS'!AR308</f>
        <v/>
      </c>
      <c r="BF308" s="5" t="str">
        <f>+'EV PRECIO REFERENCIA'!BJ308</f>
        <v>NO CUMPLE</v>
      </c>
      <c r="BG308" s="6">
        <f>+IF(BF308="NO OFERTADO",0,IF(BF308="NO CUMPLE EV TECNICA",0,IF(BF308="NO CUMPLE",0,IF(BF308="CUMPLE",('PRECIOS UNITARIOS'!$BB308*500)/BE308))))</f>
        <v>0</v>
      </c>
      <c r="BH308" s="5" t="str">
        <f>+'EV PRECIO REFERENCIA'!BK308</f>
        <v/>
      </c>
      <c r="BI308" s="5" t="str">
        <f>+'EV PRECIO REFERENCIA'!BM308</f>
        <v>NO CUMPLE</v>
      </c>
      <c r="BJ308" s="6">
        <f>+IF(BI308="NO OFERTADO",0,IF(BI308="NO CUMPLE EV TECNICA",0,IF(BI308="NO CUMPLE",0,IF(BI308="CUMPLE",('PRECIOS UNITARIOS'!$BB308*500)/BH308))))</f>
        <v>0</v>
      </c>
      <c r="BK308" s="5" t="str">
        <f>+'EV PRECIO REFERENCIA'!BQ308</f>
        <v/>
      </c>
      <c r="BL308" s="5" t="str">
        <f>+'EV PRECIO REFERENCIA'!BS308</f>
        <v>NO CUMPLE</v>
      </c>
      <c r="BM308" s="6">
        <f>+IF(BL308="NO OFERTADO",0,IF(BL308="NO CUMPLE EV TECNICA",0,IF(BL308="NO CUMPLE",0,IF(BL308="CUMPLE",('PRECIOS UNITARIOS'!$BB308*500)/BK308))))</f>
        <v>0</v>
      </c>
      <c r="BN308" s="5" t="str">
        <f>+'PRECIOS UNITARIOS'!AX308</f>
        <v/>
      </c>
      <c r="BO308" s="5" t="str">
        <f>+'EV PRECIO REFERENCIA'!BV308</f>
        <v>NO CUMPLE</v>
      </c>
      <c r="BP308" s="6">
        <f>+IF(BO308="NO OFERTADO",0,IF(BO308="NO CUMPLE EV TECNICA",0,IF(BO308="NO CUMPLE",0,IF(BO308="CUMPLE",('PRECIOS UNITARIOS'!$BB308*500)/BN308))))</f>
        <v>0</v>
      </c>
      <c r="BQ308" s="6">
        <f t="shared" si="30"/>
        <v>0</v>
      </c>
      <c r="BR308" s="6" t="s">
        <v>1013</v>
      </c>
      <c r="BS308" s="6">
        <v>0</v>
      </c>
      <c r="BT308" s="6" t="s">
        <v>1013</v>
      </c>
      <c r="BU308" s="6">
        <v>0</v>
      </c>
      <c r="BV308" s="6" t="s">
        <v>1013</v>
      </c>
      <c r="BW308" s="6" t="s">
        <v>1013</v>
      </c>
      <c r="BX308" s="3" t="s">
        <v>678</v>
      </c>
      <c r="BY308" s="3"/>
    </row>
    <row r="309" spans="1:77" ht="76.5" x14ac:dyDescent="0.2">
      <c r="A309" s="18">
        <f t="shared" si="29"/>
        <v>300</v>
      </c>
      <c r="B309" s="22" t="str">
        <f>VLOOKUP(A309,'PRECIOS UNITARIOS'!A309:B640,2,0)</f>
        <v>DM296</v>
      </c>
      <c r="C309" s="135" t="str">
        <f>VLOOKUP(A309,'PRECIOS UNITARIOS'!A309:C640,3,0)</f>
        <v>CATETER INTRAVENOSO N 14 EN POLIURETANO CON DISPOSITIVO DE SEGURIDAD PARA ACCIONAR MANUALMENTE CORTO</v>
      </c>
      <c r="D309" s="18">
        <f>VLOOKUP(A309,'PRECIOS UNITARIOS'!A309:D640,4,0)</f>
        <v>1</v>
      </c>
      <c r="E309" s="23" t="str">
        <f>VLOOKUP(A309,'PRECIOS UNITARIOS'!A309:E640,5,0)</f>
        <v>UN</v>
      </c>
      <c r="F309" s="23">
        <f>VLOOKUP(A309,'PRECIOS UNITARIOS'!A309:F640,6,0)</f>
        <v>2590</v>
      </c>
      <c r="G309" s="23">
        <f>VLOOKUP(A309,'PRECIOS UNITARIOS'!A309:G640,7,0)</f>
        <v>132</v>
      </c>
      <c r="H309" s="23">
        <f t="shared" si="31"/>
        <v>341880</v>
      </c>
      <c r="I309" s="5" t="str">
        <f>+'EV PRECIO REFERENCIA'!I309</f>
        <v/>
      </c>
      <c r="J309" s="5" t="str">
        <f>+'EV PRECIO REFERENCIA'!K309</f>
        <v>NO CUMPLE</v>
      </c>
      <c r="K309" s="6">
        <f>+IF(J309="NO OFERTADO",0,IF(J309="NO CUMPLE EV TECNICA",0,IF(J309="NO CUMPLE",0,IF(J309="CUMPLE",('PRECIOS UNITARIOS'!$BB309*500)/I309))))</f>
        <v>0</v>
      </c>
      <c r="L309" s="5" t="str">
        <f>+'EV PRECIO REFERENCIA'!L309</f>
        <v/>
      </c>
      <c r="M309" s="5" t="str">
        <f>+'EV PRECIO REFERENCIA'!N309</f>
        <v>NO CUMPLE</v>
      </c>
      <c r="N309" s="6">
        <f>+IF(M309="NO OFERTADO",0,IF(M309="NO CUMPLE EV TECNICA",0,IF(M309="NO CUMPLE",0,IF(M309="CUMPLE",('PRECIOS UNITARIOS'!$BB309*500)/L309))))</f>
        <v>0</v>
      </c>
      <c r="O309" s="5" t="str">
        <f>+'PRECIOS UNITARIOS'!N309</f>
        <v/>
      </c>
      <c r="P309" s="5" t="str">
        <f>+'EV PRECIO REFERENCIA'!Q309</f>
        <v>NO CUMPLE</v>
      </c>
      <c r="Q309" s="6">
        <f>+IF(P309="NO OFERTADO",0,IF(P309="NO CUMPLE EV TECNICA",0,IF(P309="NO CUMPLE",0,IF(P309="CUMPLE",('PRECIOS UNITARIOS'!$BB309*500)/O309))))</f>
        <v>0</v>
      </c>
      <c r="R309" s="5" t="str">
        <f>+'PRECIOS UNITARIOS'!P309</f>
        <v/>
      </c>
      <c r="S309" s="5" t="str">
        <f>+'EV PRECIO REFERENCIA'!T309</f>
        <v>NO CUMPLE</v>
      </c>
      <c r="T309" s="6">
        <f>+IF(S309="NO OFERTADO",0,IF(S309="NO CUMPLE EV TECNICA",0,IF(S309="NO CUMPLE",0,IF(S309="CUMPLE",('PRECIOS UNITARIOS'!$BB309*500)/R309))))</f>
        <v>0</v>
      </c>
      <c r="U309" s="6" t="str">
        <f>+'EV PRECIO REFERENCIA'!U309</f>
        <v/>
      </c>
      <c r="V309" s="5" t="str">
        <f>+'EV PRECIO REFERENCIA'!W309</f>
        <v>NO CUMPLE</v>
      </c>
      <c r="W309" s="6">
        <f>+IF(V309="NO OFERTADO",0,IF(V309="NO CUMPLE EV TECNICA",0,IF(V309="NO CUMPLE",0,IF(V309="CUMPLE",('PRECIOS UNITARIOS'!$BB309*500)/U309))))</f>
        <v>0</v>
      </c>
      <c r="X309" s="6" t="str">
        <f>+'EV PRECIO REFERENCIA'!X309</f>
        <v/>
      </c>
      <c r="Y309" s="5" t="str">
        <f>+'EV PRECIO REFERENCIA'!Z309</f>
        <v>NO CUMPLE</v>
      </c>
      <c r="Z309" s="6">
        <f>+IF(Y309="NO OFERTADO",0,IF(Y309="NO CUMPLE EV TECNICA",0,IF(Y309="NO CUMPLE",0,IF(Y309="CUMPLE",('PRECIOS UNITARIOS'!$BB309*500)/X309))))</f>
        <v>0</v>
      </c>
      <c r="AA309" s="260" t="str">
        <f>+'PRECIOS UNITARIOS'!X309</f>
        <v/>
      </c>
      <c r="AB309" s="5" t="str">
        <f>+'EV PRECIO REFERENCIA'!AF309</f>
        <v>NO CUMPLE</v>
      </c>
      <c r="AC309" s="6">
        <f>+IF(AB309="NO OFERTADO",0,IF(AB309="NO CUMPLE EV TECNICA",0,IF(AB309="NO CUMPLE",0,IF(AB309="CUMPLE",('PRECIOS UNITARIOS'!$BB309*500)/AA309))))</f>
        <v>0</v>
      </c>
      <c r="AD309" s="5" t="str">
        <f>+'PRECIOS UNITARIOS'!Z309</f>
        <v/>
      </c>
      <c r="AE309" s="5" t="str">
        <f>+'EV PRECIO REFERENCIA'!AI309</f>
        <v>NO CUMPLE</v>
      </c>
      <c r="AF309" s="6">
        <f>+IF(AE309="NO OFERTADO",0,IF(AE309="NO CUMPLE EV TECNICA",0,IF(AE309="NO CUMPLE",0,IF(AE309="CUMPLE",('PRECIOS UNITARIOS'!$BB309*500)/AD309))))</f>
        <v>0</v>
      </c>
      <c r="AG309" s="5" t="str">
        <f>+'PRECIOS UNITARIOS'!AB309</f>
        <v/>
      </c>
      <c r="AH309" s="5" t="str">
        <f>+'EV PRECIO REFERENCIA'!AL309</f>
        <v>NO CUMPLE</v>
      </c>
      <c r="AI309" s="6">
        <f>+IF(AH309="NO OFERTADO",0,IF(AH309="NO CUMPLE EV TECNICA",0,IF(AH309="NO CUMPLE",0,IF(AH309="CUMPLE",('PRECIOS UNITARIOS'!$BB309*500)/AG309))))</f>
        <v>0</v>
      </c>
      <c r="AJ309" s="5" t="str">
        <f>+'PRECIOS UNITARIOS'!AD309</f>
        <v/>
      </c>
      <c r="AK309" s="5" t="str">
        <f>+'EV PRECIO REFERENCIA'!AO309</f>
        <v>NO CUMPLE</v>
      </c>
      <c r="AL309" s="6">
        <f>+IF(AK309="NO OFERTADO",0,IF(AK309="NO CUMPLE EV TECNICA",0,IF(AK309="NO CUMPLE",0,IF(AK309="CUMPLE",('PRECIOS UNITARIOS'!$BB309*500)/AJ309))))</f>
        <v>0</v>
      </c>
      <c r="AM309" s="5">
        <f>+'PRECIOS UNITARIOS'!AF309</f>
        <v>2440</v>
      </c>
      <c r="AN309" s="5" t="str">
        <f>+'EV PRECIO REFERENCIA'!AR309</f>
        <v>CUMPLE</v>
      </c>
      <c r="AO309" s="6">
        <f>+IF(AN309="NO OFERTADO",0,IF(AN309="NO CUMPLE EV TECNICA",0,IF(AN309="NO CUMPLE",0,IF(AN309="CUMPLE",('PRECIOS UNITARIOS'!$BB309*500)/AM309))))</f>
        <v>500</v>
      </c>
      <c r="AP309" s="5" t="str">
        <f>+'PRECIOS UNITARIOS'!AH309</f>
        <v/>
      </c>
      <c r="AQ309" s="5" t="str">
        <f>+'EV PRECIO REFERENCIA'!AU309</f>
        <v>NO CUMPLE</v>
      </c>
      <c r="AR309" s="6">
        <f>+IF(AQ309="NO OFERTADO",0,IF(AQ309="NO CUMPLE EV TECNICA",0,IF(AQ309="NO CUMPLE",0,IF(AQ309="CUMPLE",('PRECIOS UNITARIOS'!$BB309*500)/AP309))))</f>
        <v>0</v>
      </c>
      <c r="AS309" s="5" t="str">
        <f>+'PRECIOS UNITARIOS'!AJ309</f>
        <v/>
      </c>
      <c r="AT309" s="5" t="str">
        <f>+'EV PRECIO REFERENCIA'!AX309</f>
        <v>NO CUMPLE</v>
      </c>
      <c r="AU309" s="6">
        <f>+IF(AT309="NO OFERTADO",0,IF(AT309="NO CUMPLE EV TECNICA",0,IF(AT309="NO CUMPLE",0,IF(AT309="CUMPLE",('PRECIOS UNITARIOS'!$BB309*500)/AS309))))</f>
        <v>0</v>
      </c>
      <c r="AV309" s="5" t="str">
        <f>+'EV PRECIO REFERENCIA'!AY309</f>
        <v/>
      </c>
      <c r="AW309" s="5" t="str">
        <f>+'EV PRECIO REFERENCIA'!BA309</f>
        <v>NO CUMPLE</v>
      </c>
      <c r="AX309" s="6">
        <f>+IF(AW309="NO OFERTADO",0,IF(AW309="NO CUMPLE EV TECNICA",0,IF(AW309="NO CUMPLE",0,IF(AW309="CUMPLE",('PRECIOS UNITARIOS'!$BB309*500)/AV309))))</f>
        <v>0</v>
      </c>
      <c r="AY309" s="5">
        <f>+'EV PRECIO REFERENCIA'!BB309</f>
        <v>2466</v>
      </c>
      <c r="AZ309" s="5" t="str">
        <f>+'EV PRECIO REFERENCIA'!BD309</f>
        <v>CUMPLE</v>
      </c>
      <c r="BA309" s="6">
        <f>+IF(AZ309="NO OFERTADO",0,IF(AZ309="NO CUMPLE EV TECNICA",0,IF(AZ309="NO CUMPLE",0,IF(AZ309="CUMPLE",('PRECIOS UNITARIOS'!$BB309*500)/AY309))))</f>
        <v>494.72830494728305</v>
      </c>
      <c r="BB309" s="5">
        <f>+'PRECIOS UNITARIOS'!AP309</f>
        <v>2463</v>
      </c>
      <c r="BC309" s="5" t="str">
        <f>+'EV PRECIO REFERENCIA'!BG309</f>
        <v>CUMPLE</v>
      </c>
      <c r="BD309" s="6">
        <f>+IF(BC309="NO OFERTADO",0,IF(BC309="NO CUMPLE EV TECNICA",0,IF(BC309="NO CUMPLE",0,IF(BC309="CUMPLE",('PRECIOS UNITARIOS'!$BB309*500)/BB309))))</f>
        <v>495.33089727974016</v>
      </c>
      <c r="BE309" s="5" t="str">
        <f>+'PRECIOS UNITARIOS'!AR309</f>
        <v/>
      </c>
      <c r="BF309" s="5" t="str">
        <f>+'EV PRECIO REFERENCIA'!BJ309</f>
        <v>NO CUMPLE</v>
      </c>
      <c r="BG309" s="6">
        <f>+IF(BF309="NO OFERTADO",0,IF(BF309="NO CUMPLE EV TECNICA",0,IF(BF309="NO CUMPLE",0,IF(BF309="CUMPLE",('PRECIOS UNITARIOS'!$BB309*500)/BE309))))</f>
        <v>0</v>
      </c>
      <c r="BH309" s="5" t="str">
        <f>+'EV PRECIO REFERENCIA'!BK309</f>
        <v/>
      </c>
      <c r="BI309" s="5" t="str">
        <f>+'EV PRECIO REFERENCIA'!BM309</f>
        <v>NO CUMPLE</v>
      </c>
      <c r="BJ309" s="6">
        <f>+IF(BI309="NO OFERTADO",0,IF(BI309="NO CUMPLE EV TECNICA",0,IF(BI309="NO CUMPLE",0,IF(BI309="CUMPLE",('PRECIOS UNITARIOS'!$BB309*500)/BH309))))</f>
        <v>0</v>
      </c>
      <c r="BK309" s="5" t="str">
        <f>+'EV PRECIO REFERENCIA'!BQ309</f>
        <v/>
      </c>
      <c r="BL309" s="5" t="str">
        <f>+'EV PRECIO REFERENCIA'!BS309</f>
        <v>NO CUMPLE</v>
      </c>
      <c r="BM309" s="6">
        <f>+IF(BL309="NO OFERTADO",0,IF(BL309="NO CUMPLE EV TECNICA",0,IF(BL309="NO CUMPLE",0,IF(BL309="CUMPLE",('PRECIOS UNITARIOS'!$BB309*500)/BK309))))</f>
        <v>0</v>
      </c>
      <c r="BN309" s="5" t="str">
        <f>+'PRECIOS UNITARIOS'!AX309</f>
        <v/>
      </c>
      <c r="BO309" s="5" t="str">
        <f>+'EV PRECIO REFERENCIA'!BV309</f>
        <v>NO CUMPLE</v>
      </c>
      <c r="BP309" s="6">
        <f>+IF(BO309="NO OFERTADO",0,IF(BO309="NO CUMPLE EV TECNICA",0,IF(BO309="NO CUMPLE",0,IF(BO309="CUMPLE",('PRECIOS UNITARIOS'!$BB309*500)/BN309))))</f>
        <v>0</v>
      </c>
      <c r="BQ309" s="6">
        <f t="shared" si="30"/>
        <v>500</v>
      </c>
      <c r="BR309" s="6" t="s">
        <v>724</v>
      </c>
      <c r="BS309" s="6">
        <f t="shared" ref="BS309:BS316" si="32">MAX($K309,$N309,$Q309,$T309,$AF309,$AI309,$AL309,$AU309,$BD309,$BG309,$BP309,$AC309,$Z309,$W309,$BA309,$BM309,)</f>
        <v>495.33089727974016</v>
      </c>
      <c r="BT309" s="6" t="s">
        <v>1020</v>
      </c>
      <c r="BU309" s="6">
        <v>0</v>
      </c>
      <c r="BV309" s="6" t="s">
        <v>1011</v>
      </c>
      <c r="BW309" s="154" t="s">
        <v>724</v>
      </c>
      <c r="BX309" s="3" t="e">
        <v>#N/A</v>
      </c>
    </row>
    <row r="310" spans="1:77" ht="51" x14ac:dyDescent="0.2">
      <c r="A310" s="18">
        <f t="shared" si="29"/>
        <v>301</v>
      </c>
      <c r="B310" s="22" t="str">
        <f>VLOOKUP(A310,'PRECIOS UNITARIOS'!A310:B641,2,0)</f>
        <v>DM297</v>
      </c>
      <c r="C310" s="135" t="str">
        <f>VLOOKUP(A310,'PRECIOS UNITARIOS'!A310:C641,3,0)</f>
        <v>CATETER INTRAVENOSO N 16 EN POLIURETANO CON DISPOSITIVO DE SEGURIDAD PARA ACCIONAR MANUALMENTE CORTO</v>
      </c>
      <c r="D310" s="18">
        <f>VLOOKUP(A310,'PRECIOS UNITARIOS'!A310:D641,4,0)</f>
        <v>1</v>
      </c>
      <c r="E310" s="23" t="str">
        <f>VLOOKUP(A310,'PRECIOS UNITARIOS'!A310:E641,5,0)</f>
        <v>UN</v>
      </c>
      <c r="F310" s="23">
        <f>VLOOKUP(A310,'PRECIOS UNITARIOS'!A310:F641,6,0)</f>
        <v>1950</v>
      </c>
      <c r="G310" s="23">
        <f>VLOOKUP(A310,'PRECIOS UNITARIOS'!A310:G641,7,0)</f>
        <v>275</v>
      </c>
      <c r="H310" s="23">
        <f t="shared" si="31"/>
        <v>536250</v>
      </c>
      <c r="I310" s="5" t="str">
        <f>+'EV PRECIO REFERENCIA'!I310</f>
        <v/>
      </c>
      <c r="J310" s="5" t="str">
        <f>+'EV PRECIO REFERENCIA'!K310</f>
        <v>NO CUMPLE</v>
      </c>
      <c r="K310" s="6">
        <f>+IF(J310="NO OFERTADO",0,IF(J310="NO CUMPLE EV TECNICA",0,IF(J310="NO CUMPLE",0,IF(J310="CUMPLE",('PRECIOS UNITARIOS'!$BB310*500)/I310))))</f>
        <v>0</v>
      </c>
      <c r="L310" s="5" t="str">
        <f>+'EV PRECIO REFERENCIA'!L310</f>
        <v/>
      </c>
      <c r="M310" s="5" t="str">
        <f>+'EV PRECIO REFERENCIA'!N310</f>
        <v>NO CUMPLE</v>
      </c>
      <c r="N310" s="6">
        <f>+IF(M310="NO OFERTADO",0,IF(M310="NO CUMPLE EV TECNICA",0,IF(M310="NO CUMPLE",0,IF(M310="CUMPLE",('PRECIOS UNITARIOS'!$BB310*500)/L310))))</f>
        <v>0</v>
      </c>
      <c r="O310" s="5" t="str">
        <f>+'PRECIOS UNITARIOS'!N310</f>
        <v/>
      </c>
      <c r="P310" s="5" t="str">
        <f>+'EV PRECIO REFERENCIA'!Q310</f>
        <v>NO CUMPLE</v>
      </c>
      <c r="Q310" s="6">
        <f>+IF(P310="NO OFERTADO",0,IF(P310="NO CUMPLE EV TECNICA",0,IF(P310="NO CUMPLE",0,IF(P310="CUMPLE",('PRECIOS UNITARIOS'!$BB310*500)/O310))))</f>
        <v>0</v>
      </c>
      <c r="R310" s="5" t="str">
        <f>+'PRECIOS UNITARIOS'!P310</f>
        <v/>
      </c>
      <c r="S310" s="5" t="str">
        <f>+'EV PRECIO REFERENCIA'!T310</f>
        <v>NO CUMPLE</v>
      </c>
      <c r="T310" s="6">
        <f>+IF(S310="NO OFERTADO",0,IF(S310="NO CUMPLE EV TECNICA",0,IF(S310="NO CUMPLE",0,IF(S310="CUMPLE",('PRECIOS UNITARIOS'!$BB310*500)/R310))))</f>
        <v>0</v>
      </c>
      <c r="U310" s="6" t="str">
        <f>+'EV PRECIO REFERENCIA'!U310</f>
        <v/>
      </c>
      <c r="V310" s="5" t="str">
        <f>+'EV PRECIO REFERENCIA'!W310</f>
        <v>NO CUMPLE</v>
      </c>
      <c r="W310" s="6">
        <f>+IF(V310="NO OFERTADO",0,IF(V310="NO CUMPLE EV TECNICA",0,IF(V310="NO CUMPLE",0,IF(V310="CUMPLE",('PRECIOS UNITARIOS'!$BB310*500)/U310))))</f>
        <v>0</v>
      </c>
      <c r="X310" s="6" t="str">
        <f>+'EV PRECIO REFERENCIA'!X310</f>
        <v/>
      </c>
      <c r="Y310" s="5" t="str">
        <f>+'EV PRECIO REFERENCIA'!Z310</f>
        <v>NO CUMPLE</v>
      </c>
      <c r="Z310" s="6">
        <f>+IF(Y310="NO OFERTADO",0,IF(Y310="NO CUMPLE EV TECNICA",0,IF(Y310="NO CUMPLE",0,IF(Y310="CUMPLE",('PRECIOS UNITARIOS'!$BB310*500)/X310))))</f>
        <v>0</v>
      </c>
      <c r="AA310" s="260" t="str">
        <f>+'PRECIOS UNITARIOS'!X310</f>
        <v/>
      </c>
      <c r="AB310" s="5" t="str">
        <f>+'EV PRECIO REFERENCIA'!AF310</f>
        <v>NO CUMPLE</v>
      </c>
      <c r="AC310" s="6">
        <f>+IF(AB310="NO OFERTADO",0,IF(AB310="NO CUMPLE EV TECNICA",0,IF(AB310="NO CUMPLE",0,IF(AB310="CUMPLE",('PRECIOS UNITARIOS'!$BB310*500)/AA310))))</f>
        <v>0</v>
      </c>
      <c r="AD310" s="5" t="str">
        <f>+'PRECIOS UNITARIOS'!Z310</f>
        <v/>
      </c>
      <c r="AE310" s="5" t="str">
        <f>+'EV PRECIO REFERENCIA'!AI310</f>
        <v>NO CUMPLE</v>
      </c>
      <c r="AF310" s="6">
        <f>+IF(AE310="NO OFERTADO",0,IF(AE310="NO CUMPLE EV TECNICA",0,IF(AE310="NO CUMPLE",0,IF(AE310="CUMPLE",('PRECIOS UNITARIOS'!$BB310*500)/AD310))))</f>
        <v>0</v>
      </c>
      <c r="AG310" s="5" t="str">
        <f>+'PRECIOS UNITARIOS'!AB310</f>
        <v/>
      </c>
      <c r="AH310" s="5" t="str">
        <f>+'EV PRECIO REFERENCIA'!AL310</f>
        <v>NO CUMPLE</v>
      </c>
      <c r="AI310" s="6">
        <f>+IF(AH310="NO OFERTADO",0,IF(AH310="NO CUMPLE EV TECNICA",0,IF(AH310="NO CUMPLE",0,IF(AH310="CUMPLE",('PRECIOS UNITARIOS'!$BB310*500)/AG310))))</f>
        <v>0</v>
      </c>
      <c r="AJ310" s="5" t="str">
        <f>+'PRECIOS UNITARIOS'!AD310</f>
        <v/>
      </c>
      <c r="AK310" s="5" t="str">
        <f>+'EV PRECIO REFERENCIA'!AO310</f>
        <v>NO CUMPLE</v>
      </c>
      <c r="AL310" s="6">
        <f>+IF(AK310="NO OFERTADO",0,IF(AK310="NO CUMPLE EV TECNICA",0,IF(AK310="NO CUMPLE",0,IF(AK310="CUMPLE",('PRECIOS UNITARIOS'!$BB310*500)/AJ310))))</f>
        <v>0</v>
      </c>
      <c r="AM310" s="5">
        <f>+'PRECIOS UNITARIOS'!AF310</f>
        <v>2275</v>
      </c>
      <c r="AN310" s="5" t="str">
        <f>+'EV PRECIO REFERENCIA'!AR310</f>
        <v>CUMPLE</v>
      </c>
      <c r="AO310" s="6">
        <f>+IF(AN310="NO OFERTADO",0,IF(AN310="NO CUMPLE EV TECNICA",0,IF(AN310="NO CUMPLE",0,IF(AN310="CUMPLE",('PRECIOS UNITARIOS'!$BB310*500)/AM310))))</f>
        <v>500</v>
      </c>
      <c r="AP310" s="5" t="str">
        <f>+'PRECIOS UNITARIOS'!AH310</f>
        <v/>
      </c>
      <c r="AQ310" s="5" t="str">
        <f>+'EV PRECIO REFERENCIA'!AU310</f>
        <v>NO CUMPLE</v>
      </c>
      <c r="AR310" s="6">
        <f>+IF(AQ310="NO OFERTADO",0,IF(AQ310="NO CUMPLE EV TECNICA",0,IF(AQ310="NO CUMPLE",0,IF(AQ310="CUMPLE",('PRECIOS UNITARIOS'!$BB310*500)/AP310))))</f>
        <v>0</v>
      </c>
      <c r="AS310" s="5" t="str">
        <f>+'PRECIOS UNITARIOS'!AJ310</f>
        <v/>
      </c>
      <c r="AT310" s="5" t="str">
        <f>+'EV PRECIO REFERENCIA'!AX310</f>
        <v>NO CUMPLE</v>
      </c>
      <c r="AU310" s="6">
        <f>+IF(AT310="NO OFERTADO",0,IF(AT310="NO CUMPLE EV TECNICA",0,IF(AT310="NO CUMPLE",0,IF(AT310="CUMPLE",('PRECIOS UNITARIOS'!$BB310*500)/AS310))))</f>
        <v>0</v>
      </c>
      <c r="AV310" s="5" t="str">
        <f>+'EV PRECIO REFERENCIA'!AY310</f>
        <v/>
      </c>
      <c r="AW310" s="5" t="str">
        <f>+'EV PRECIO REFERENCIA'!BA310</f>
        <v>NO CUMPLE</v>
      </c>
      <c r="AX310" s="6">
        <f>+IF(AW310="NO OFERTADO",0,IF(AW310="NO CUMPLE EV TECNICA",0,IF(AW310="NO CUMPLE",0,IF(AW310="CUMPLE",('PRECIOS UNITARIOS'!$BB310*500)/AV310))))</f>
        <v>0</v>
      </c>
      <c r="AY310" s="5" t="str">
        <f>+'EV PRECIO REFERENCIA'!BB310</f>
        <v/>
      </c>
      <c r="AZ310" s="5" t="str">
        <f>+'EV PRECIO REFERENCIA'!BD310</f>
        <v>NO CUMPLE</v>
      </c>
      <c r="BA310" s="6">
        <f>+IF(AZ310="NO OFERTADO",0,IF(AZ310="NO CUMPLE EV TECNICA",0,IF(AZ310="NO CUMPLE",0,IF(AZ310="CUMPLE",('PRECIOS UNITARIOS'!$BB310*500)/AY310))))</f>
        <v>0</v>
      </c>
      <c r="BB310" s="5" t="str">
        <f>+'PRECIOS UNITARIOS'!AP310</f>
        <v/>
      </c>
      <c r="BC310" s="5" t="str">
        <f>+'EV PRECIO REFERENCIA'!BG310</f>
        <v>NO CUMPLE</v>
      </c>
      <c r="BD310" s="6">
        <f>+IF(BC310="NO OFERTADO",0,IF(BC310="NO CUMPLE EV TECNICA",0,IF(BC310="NO CUMPLE",0,IF(BC310="CUMPLE",('PRECIOS UNITARIOS'!$BB310*500)/BB310))))</f>
        <v>0</v>
      </c>
      <c r="BE310" s="5" t="str">
        <f>+'PRECIOS UNITARIOS'!AR310</f>
        <v/>
      </c>
      <c r="BF310" s="5" t="str">
        <f>+'EV PRECIO REFERENCIA'!BJ310</f>
        <v>NO CUMPLE</v>
      </c>
      <c r="BG310" s="6">
        <f>+IF(BF310="NO OFERTADO",0,IF(BF310="NO CUMPLE EV TECNICA",0,IF(BF310="NO CUMPLE",0,IF(BF310="CUMPLE",('PRECIOS UNITARIOS'!$BB310*500)/BE310))))</f>
        <v>0</v>
      </c>
      <c r="BH310" s="5" t="str">
        <f>+'EV PRECIO REFERENCIA'!BK310</f>
        <v/>
      </c>
      <c r="BI310" s="5" t="str">
        <f>+'EV PRECIO REFERENCIA'!BM310</f>
        <v>NO CUMPLE</v>
      </c>
      <c r="BJ310" s="6">
        <f>+IF(BI310="NO OFERTADO",0,IF(BI310="NO CUMPLE EV TECNICA",0,IF(BI310="NO CUMPLE",0,IF(BI310="CUMPLE",('PRECIOS UNITARIOS'!$BB310*500)/BH310))))</f>
        <v>0</v>
      </c>
      <c r="BK310" s="5" t="str">
        <f>+'EV PRECIO REFERENCIA'!BQ310</f>
        <v/>
      </c>
      <c r="BL310" s="5" t="str">
        <f>+'EV PRECIO REFERENCIA'!BS310</f>
        <v>NO CUMPLE</v>
      </c>
      <c r="BM310" s="6">
        <f>+IF(BL310="NO OFERTADO",0,IF(BL310="NO CUMPLE EV TECNICA",0,IF(BL310="NO CUMPLE",0,IF(BL310="CUMPLE",('PRECIOS UNITARIOS'!$BB310*500)/BK310))))</f>
        <v>0</v>
      </c>
      <c r="BN310" s="5" t="str">
        <f>+'PRECIOS UNITARIOS'!AX310</f>
        <v/>
      </c>
      <c r="BO310" s="5" t="str">
        <f>+'EV PRECIO REFERENCIA'!BV310</f>
        <v>NO CUMPLE</v>
      </c>
      <c r="BP310" s="6">
        <f>+IF(BO310="NO OFERTADO",0,IF(BO310="NO CUMPLE EV TECNICA",0,IF(BO310="NO CUMPLE",0,IF(BO310="CUMPLE",('PRECIOS UNITARIOS'!$BB310*500)/BN310))))</f>
        <v>0</v>
      </c>
      <c r="BQ310" s="6">
        <f t="shared" si="30"/>
        <v>500</v>
      </c>
      <c r="BR310" s="6" t="s">
        <v>724</v>
      </c>
      <c r="BS310" s="6">
        <f t="shared" si="32"/>
        <v>0</v>
      </c>
      <c r="BT310" s="6" t="s">
        <v>1017</v>
      </c>
      <c r="BU310" s="6">
        <f>MAX($K310,$N310,$Q310,$T310,$AF310,$AI310,$AL310,$AU310,$BD310,$BG310,$BP310,$AC310,$Z310,$W310,$BA310,$BM310,)</f>
        <v>0</v>
      </c>
      <c r="BV310" s="6" t="s">
        <v>1011</v>
      </c>
      <c r="BW310" s="154" t="str">
        <f t="shared" ref="BW310:BW316" si="33">+BR310</f>
        <v>BIOPLAST S.A.S</v>
      </c>
      <c r="BX310" s="3" t="e">
        <v>#N/A</v>
      </c>
    </row>
    <row r="311" spans="1:77" ht="25.5" x14ac:dyDescent="0.2">
      <c r="A311" s="18">
        <f t="shared" si="29"/>
        <v>302</v>
      </c>
      <c r="B311" s="22" t="str">
        <f>VLOOKUP(A311,'PRECIOS UNITARIOS'!A311:B642,2,0)</f>
        <v>DM2417</v>
      </c>
      <c r="C311" s="135" t="str">
        <f>VLOOKUP(A311,'PRECIOS UNITARIOS'!A311:C642,3,0)</f>
        <v>CUELLO ORTOPEDICO DE THOMAS TALLA L</v>
      </c>
      <c r="D311" s="18">
        <f>VLOOKUP(A311,'PRECIOS UNITARIOS'!A311:D642,4,0)</f>
        <v>1</v>
      </c>
      <c r="E311" s="23" t="str">
        <f>VLOOKUP(A311,'PRECIOS UNITARIOS'!A311:E642,5,0)</f>
        <v>UN</v>
      </c>
      <c r="F311" s="23">
        <f>VLOOKUP(A311,'PRECIOS UNITARIOS'!A311:F642,6,0)</f>
        <v>14566</v>
      </c>
      <c r="G311" s="23">
        <f>VLOOKUP(A311,'PRECIOS UNITARIOS'!A311:G642,7,0)</f>
        <v>1</v>
      </c>
      <c r="H311" s="23">
        <f t="shared" si="31"/>
        <v>14566</v>
      </c>
      <c r="I311" s="5" t="str">
        <f>+'EV PRECIO REFERENCIA'!I311</f>
        <v/>
      </c>
      <c r="J311" s="5" t="str">
        <f>+'EV PRECIO REFERENCIA'!K311</f>
        <v>NO CUMPLE</v>
      </c>
      <c r="K311" s="6">
        <f>+IF(J311="NO OFERTADO",0,IF(J311="NO CUMPLE EV TECNICA",0,IF(J311="NO CUMPLE",0,IF(J311="CUMPLE",('PRECIOS UNITARIOS'!$BB311*500)/I311))))</f>
        <v>0</v>
      </c>
      <c r="L311" s="5" t="str">
        <f>+'EV PRECIO REFERENCIA'!L311</f>
        <v/>
      </c>
      <c r="M311" s="5" t="str">
        <f>+'EV PRECIO REFERENCIA'!N311</f>
        <v>NO CUMPLE</v>
      </c>
      <c r="N311" s="6">
        <f>+IF(M311="NO OFERTADO",0,IF(M311="NO CUMPLE EV TECNICA",0,IF(M311="NO CUMPLE",0,IF(M311="CUMPLE",('PRECIOS UNITARIOS'!$BB311*500)/L311))))</f>
        <v>0</v>
      </c>
      <c r="O311" s="5">
        <f>+'PRECIOS UNITARIOS'!N311</f>
        <v>14773</v>
      </c>
      <c r="P311" s="5" t="str">
        <f>+'EV PRECIO REFERENCIA'!Q311</f>
        <v>CUMPLE</v>
      </c>
      <c r="Q311" s="6">
        <f>+IF(P311="NO OFERTADO",0,IF(P311="NO CUMPLE EV TECNICA",0,IF(P311="NO CUMPLE",0,IF(P311="CUMPLE",('PRECIOS UNITARIOS'!$BB311*500)/O311))))</f>
        <v>434.91504772219588</v>
      </c>
      <c r="R311" s="5" t="str">
        <f>+'PRECIOS UNITARIOS'!P311</f>
        <v/>
      </c>
      <c r="S311" s="5" t="str">
        <f>+'EV PRECIO REFERENCIA'!T311</f>
        <v>NO CUMPLE</v>
      </c>
      <c r="T311" s="6">
        <f>+IF(S311="NO OFERTADO",0,IF(S311="NO CUMPLE EV TECNICA",0,IF(S311="NO CUMPLE",0,IF(S311="CUMPLE",('PRECIOS UNITARIOS'!$BB311*500)/R311))))</f>
        <v>0</v>
      </c>
      <c r="U311" s="6" t="str">
        <f>+'EV PRECIO REFERENCIA'!U311</f>
        <v/>
      </c>
      <c r="V311" s="5" t="str">
        <f>+'EV PRECIO REFERENCIA'!W311</f>
        <v>NO CUMPLE</v>
      </c>
      <c r="W311" s="6">
        <f>+IF(V311="NO OFERTADO",0,IF(V311="NO CUMPLE EV TECNICA",0,IF(V311="NO CUMPLE",0,IF(V311="CUMPLE",('PRECIOS UNITARIOS'!$BB311*500)/U311))))</f>
        <v>0</v>
      </c>
      <c r="X311" s="6" t="str">
        <f>+'EV PRECIO REFERENCIA'!X311</f>
        <v/>
      </c>
      <c r="Y311" s="5" t="str">
        <f>+'EV PRECIO REFERENCIA'!Z311</f>
        <v>NO CUMPLE</v>
      </c>
      <c r="Z311" s="6">
        <f>+IF(Y311="NO OFERTADO",0,IF(Y311="NO CUMPLE EV TECNICA",0,IF(Y311="NO CUMPLE",0,IF(Y311="CUMPLE",('PRECIOS UNITARIOS'!$BB311*500)/X311))))</f>
        <v>0</v>
      </c>
      <c r="AA311" s="260" t="str">
        <f>+'PRECIOS UNITARIOS'!X311</f>
        <v/>
      </c>
      <c r="AB311" s="5" t="str">
        <f>+'EV PRECIO REFERENCIA'!AF311</f>
        <v>NO CUMPLE</v>
      </c>
      <c r="AC311" s="6">
        <f>+IF(AB311="NO OFERTADO",0,IF(AB311="NO CUMPLE EV TECNICA",0,IF(AB311="NO CUMPLE",0,IF(AB311="CUMPLE",('PRECIOS UNITARIOS'!$BB311*500)/AA311))))</f>
        <v>0</v>
      </c>
      <c r="AD311" s="5" t="str">
        <f>+'PRECIOS UNITARIOS'!Z311</f>
        <v/>
      </c>
      <c r="AE311" s="5" t="str">
        <f>+'EV PRECIO REFERENCIA'!AI311</f>
        <v>NO CUMPLE</v>
      </c>
      <c r="AF311" s="6">
        <f>+IF(AE311="NO OFERTADO",0,IF(AE311="NO CUMPLE EV TECNICA",0,IF(AE311="NO CUMPLE",0,IF(AE311="CUMPLE",('PRECIOS UNITARIOS'!$BB311*500)/AD311))))</f>
        <v>0</v>
      </c>
      <c r="AG311" s="5" t="str">
        <f>+'PRECIOS UNITARIOS'!AB311</f>
        <v/>
      </c>
      <c r="AH311" s="5" t="str">
        <f>+'EV PRECIO REFERENCIA'!AL311</f>
        <v>NO CUMPLE</v>
      </c>
      <c r="AI311" s="6">
        <f>+IF(AH311="NO OFERTADO",0,IF(AH311="NO CUMPLE EV TECNICA",0,IF(AH311="NO CUMPLE",0,IF(AH311="CUMPLE",('PRECIOS UNITARIOS'!$BB311*500)/AG311))))</f>
        <v>0</v>
      </c>
      <c r="AJ311" s="5" t="str">
        <f>+'PRECIOS UNITARIOS'!AD311</f>
        <v/>
      </c>
      <c r="AK311" s="5" t="str">
        <f>+'EV PRECIO REFERENCIA'!AO311</f>
        <v>NO CUMPLE</v>
      </c>
      <c r="AL311" s="6">
        <f>+IF(AK311="NO OFERTADO",0,IF(AK311="NO CUMPLE EV TECNICA",0,IF(AK311="NO CUMPLE",0,IF(AK311="CUMPLE",('PRECIOS UNITARIOS'!$BB311*500)/AJ311))))</f>
        <v>0</v>
      </c>
      <c r="AM311" s="5">
        <f>+'PRECIOS UNITARIOS'!AF311</f>
        <v>12850</v>
      </c>
      <c r="AN311" s="5" t="str">
        <f>+'EV PRECIO REFERENCIA'!AR311</f>
        <v>CUMPLE</v>
      </c>
      <c r="AO311" s="6">
        <f>+IF(AN311="NO OFERTADO",0,IF(AN311="NO CUMPLE EV TECNICA",0,IF(AN311="NO CUMPLE",0,IF(AN311="CUMPLE",('PRECIOS UNITARIOS'!$BB311*500)/AM311))))</f>
        <v>500</v>
      </c>
      <c r="AP311" s="5" t="str">
        <f>+'PRECIOS UNITARIOS'!AH311</f>
        <v/>
      </c>
      <c r="AQ311" s="5" t="str">
        <f>+'EV PRECIO REFERENCIA'!AU311</f>
        <v>NO CUMPLE</v>
      </c>
      <c r="AR311" s="6">
        <f>+IF(AQ311="NO OFERTADO",0,IF(AQ311="NO CUMPLE EV TECNICA",0,IF(AQ311="NO CUMPLE",0,IF(AQ311="CUMPLE",('PRECIOS UNITARIOS'!$BB311*500)/AP311))))</f>
        <v>0</v>
      </c>
      <c r="AS311" s="5" t="str">
        <f>+'PRECIOS UNITARIOS'!AJ311</f>
        <v/>
      </c>
      <c r="AT311" s="5" t="str">
        <f>+'EV PRECIO REFERENCIA'!AX311</f>
        <v>NO CUMPLE</v>
      </c>
      <c r="AU311" s="6">
        <f>+IF(AT311="NO OFERTADO",0,IF(AT311="NO CUMPLE EV TECNICA",0,IF(AT311="NO CUMPLE",0,IF(AT311="CUMPLE",('PRECIOS UNITARIOS'!$BB311*500)/AS311))))</f>
        <v>0</v>
      </c>
      <c r="AV311" s="5" t="str">
        <f>+'EV PRECIO REFERENCIA'!AY311</f>
        <v/>
      </c>
      <c r="AW311" s="5" t="str">
        <f>+'EV PRECIO REFERENCIA'!BA311</f>
        <v>NO CUMPLE</v>
      </c>
      <c r="AX311" s="6">
        <f>+IF(AW311="NO OFERTADO",0,IF(AW311="NO CUMPLE EV TECNICA",0,IF(AW311="NO CUMPLE",0,IF(AW311="CUMPLE",('PRECIOS UNITARIOS'!$BB311*500)/AV311))))</f>
        <v>0</v>
      </c>
      <c r="AY311" s="5" t="str">
        <f>+'EV PRECIO REFERENCIA'!BB311</f>
        <v/>
      </c>
      <c r="AZ311" s="5" t="str">
        <f>+'EV PRECIO REFERENCIA'!BD311</f>
        <v>NO CUMPLE</v>
      </c>
      <c r="BA311" s="6">
        <f>+IF(AZ311="NO OFERTADO",0,IF(AZ311="NO CUMPLE EV TECNICA",0,IF(AZ311="NO CUMPLE",0,IF(AZ311="CUMPLE",('PRECIOS UNITARIOS'!$BB311*500)/AY311))))</f>
        <v>0</v>
      </c>
      <c r="BB311" s="5">
        <f>+'PRECIOS UNITARIOS'!AP311</f>
        <v>14444</v>
      </c>
      <c r="BC311" s="5" t="str">
        <f>+'EV PRECIO REFERENCIA'!BG311</f>
        <v>CUMPLE</v>
      </c>
      <c r="BD311" s="6">
        <f>+IF(BC311="NO OFERTADO",0,IF(BC311="NO CUMPLE EV TECNICA",0,IF(BC311="NO CUMPLE",0,IF(BC311="CUMPLE",('PRECIOS UNITARIOS'!$BB311*500)/BB311))))</f>
        <v>444.82137911935752</v>
      </c>
      <c r="BE311" s="5" t="str">
        <f>+'PRECIOS UNITARIOS'!AR311</f>
        <v/>
      </c>
      <c r="BF311" s="5" t="str">
        <f>+'EV PRECIO REFERENCIA'!BJ311</f>
        <v>NO CUMPLE</v>
      </c>
      <c r="BG311" s="6">
        <f>+IF(BF311="NO OFERTADO",0,IF(BF311="NO CUMPLE EV TECNICA",0,IF(BF311="NO CUMPLE",0,IF(BF311="CUMPLE",('PRECIOS UNITARIOS'!$BB311*500)/BE311))))</f>
        <v>0</v>
      </c>
      <c r="BH311" s="5" t="str">
        <f>+'EV PRECIO REFERENCIA'!BK311</f>
        <v/>
      </c>
      <c r="BI311" s="5" t="str">
        <f>+'EV PRECIO REFERENCIA'!BM311</f>
        <v>NO CUMPLE</v>
      </c>
      <c r="BJ311" s="6">
        <f>+IF(BI311="NO OFERTADO",0,IF(BI311="NO CUMPLE EV TECNICA",0,IF(BI311="NO CUMPLE",0,IF(BI311="CUMPLE",('PRECIOS UNITARIOS'!$BB311*500)/BH311))))</f>
        <v>0</v>
      </c>
      <c r="BK311" s="5" t="str">
        <f>+'EV PRECIO REFERENCIA'!BQ311</f>
        <v/>
      </c>
      <c r="BL311" s="5" t="str">
        <f>+'EV PRECIO REFERENCIA'!BS311</f>
        <v>NO CUMPLE</v>
      </c>
      <c r="BM311" s="6">
        <f>+IF(BL311="NO OFERTADO",0,IF(BL311="NO CUMPLE EV TECNICA",0,IF(BL311="NO CUMPLE",0,IF(BL311="CUMPLE",('PRECIOS UNITARIOS'!$BB311*500)/BK311))))</f>
        <v>0</v>
      </c>
      <c r="BN311" s="5">
        <f>+'PRECIOS UNITARIOS'!AX311</f>
        <v>16924</v>
      </c>
      <c r="BO311" s="5" t="str">
        <f>+'EV PRECIO REFERENCIA'!BV311</f>
        <v>CUMPLE</v>
      </c>
      <c r="BP311" s="6">
        <f>+IF(BO311="NO OFERTADO",0,IF(BO311="NO CUMPLE EV TECNICA",0,IF(BO311="NO CUMPLE",0,IF(BO311="CUMPLE",('PRECIOS UNITARIOS'!$BB311*500)/BN311))))</f>
        <v>379.6383833609076</v>
      </c>
      <c r="BQ311" s="6">
        <f t="shared" si="30"/>
        <v>500</v>
      </c>
      <c r="BR311" s="6" t="s">
        <v>724</v>
      </c>
      <c r="BS311" s="6">
        <f t="shared" si="32"/>
        <v>444.82137911935752</v>
      </c>
      <c r="BT311" s="6" t="s">
        <v>727</v>
      </c>
      <c r="BU311" s="6">
        <f>MAX($K311,$N311,$Q311,$T311,$AF311,$AI311,$AL311,$AU311,$BG311,$BP311,$AC311,$Z311,$W311,$BA311,$BM311,)</f>
        <v>434.91504772219588</v>
      </c>
      <c r="BV311" s="6" t="s">
        <v>1021</v>
      </c>
      <c r="BW311" s="154" t="str">
        <f t="shared" si="33"/>
        <v>BIOPLAST S.A.S</v>
      </c>
      <c r="BX311" s="3" t="e">
        <v>#N/A</v>
      </c>
    </row>
    <row r="312" spans="1:77" ht="25.5" x14ac:dyDescent="0.2">
      <c r="A312" s="18">
        <f t="shared" si="29"/>
        <v>303</v>
      </c>
      <c r="B312" s="22" t="str">
        <f>VLOOKUP(A312,'PRECIOS UNITARIOS'!A312:B643,2,0)</f>
        <v>DM476</v>
      </c>
      <c r="C312" s="135" t="str">
        <f>VLOOKUP(A312,'PRECIOS UNITARIOS'!A312:C643,3,0)</f>
        <v>ESPECULO VAGINAL DESECHABLE</v>
      </c>
      <c r="D312" s="18">
        <f>VLOOKUP(A312,'PRECIOS UNITARIOS'!A312:D643,4,0)</f>
        <v>1</v>
      </c>
      <c r="E312" s="23" t="str">
        <f>VLOOKUP(A312,'PRECIOS UNITARIOS'!A312:E643,5,0)</f>
        <v>UN</v>
      </c>
      <c r="F312" s="23">
        <f>VLOOKUP(A312,'PRECIOS UNITARIOS'!A312:F643,6,0)</f>
        <v>898</v>
      </c>
      <c r="G312" s="23">
        <f>VLOOKUP(A312,'PRECIOS UNITARIOS'!A312:G643,7,0)</f>
        <v>357</v>
      </c>
      <c r="H312" s="23">
        <f t="shared" si="31"/>
        <v>320586</v>
      </c>
      <c r="I312" s="5" t="str">
        <f>+'EV PRECIO REFERENCIA'!I312</f>
        <v/>
      </c>
      <c r="J312" s="5" t="str">
        <f>+'EV PRECIO REFERENCIA'!K312</f>
        <v>NO CUMPLE</v>
      </c>
      <c r="K312" s="6">
        <f>+IF(J312="NO OFERTADO",0,IF(J312="NO CUMPLE EV TECNICA",0,IF(J312="NO CUMPLE",0,IF(J312="CUMPLE",('PRECIOS UNITARIOS'!$BB312*500)/I312))))</f>
        <v>0</v>
      </c>
      <c r="L312" s="5" t="str">
        <f>+'EV PRECIO REFERENCIA'!L312</f>
        <v/>
      </c>
      <c r="M312" s="5" t="str">
        <f>+'EV PRECIO REFERENCIA'!N312</f>
        <v>NO CUMPLE</v>
      </c>
      <c r="N312" s="6">
        <f>+IF(M312="NO OFERTADO",0,IF(M312="NO CUMPLE EV TECNICA",0,IF(M312="NO CUMPLE",0,IF(M312="CUMPLE",('PRECIOS UNITARIOS'!$BB312*500)/L312))))</f>
        <v>0</v>
      </c>
      <c r="O312" s="5">
        <f>+'PRECIOS UNITARIOS'!N312</f>
        <v>898</v>
      </c>
      <c r="P312" s="5" t="str">
        <f>+'EV PRECIO REFERENCIA'!Q312</f>
        <v>CUMPLE</v>
      </c>
      <c r="Q312" s="6">
        <f>+IF(P312="NO OFERTADO",0,IF(P312="NO CUMPLE EV TECNICA",0,IF(P312="NO CUMPLE",0,IF(P312="CUMPLE",('PRECIOS UNITARIOS'!$BB312*500)/O312))))</f>
        <v>459.83296213808461</v>
      </c>
      <c r="R312" s="5" t="str">
        <f>+'PRECIOS UNITARIOS'!P312</f>
        <v/>
      </c>
      <c r="S312" s="5" t="str">
        <f>+'EV PRECIO REFERENCIA'!T312</f>
        <v>NO CUMPLE</v>
      </c>
      <c r="T312" s="6">
        <f>+IF(S312="NO OFERTADO",0,IF(S312="NO CUMPLE EV TECNICA",0,IF(S312="NO CUMPLE",0,IF(S312="CUMPLE",('PRECIOS UNITARIOS'!$BB312*500)/R312))))</f>
        <v>0</v>
      </c>
      <c r="U312" s="6" t="str">
        <f>+'EV PRECIO REFERENCIA'!U312</f>
        <v/>
      </c>
      <c r="V312" s="5" t="str">
        <f>+'EV PRECIO REFERENCIA'!W312</f>
        <v>NO CUMPLE</v>
      </c>
      <c r="W312" s="6">
        <f>+IF(V312="NO OFERTADO",0,IF(V312="NO CUMPLE EV TECNICA",0,IF(V312="NO CUMPLE",0,IF(V312="CUMPLE",('PRECIOS UNITARIOS'!$BB312*500)/U312))))</f>
        <v>0</v>
      </c>
      <c r="X312" s="6" t="str">
        <f>+'EV PRECIO REFERENCIA'!X312</f>
        <v/>
      </c>
      <c r="Y312" s="5" t="str">
        <f>+'EV PRECIO REFERENCIA'!Z312</f>
        <v>NO CUMPLE</v>
      </c>
      <c r="Z312" s="6">
        <f>+IF(Y312="NO OFERTADO",0,IF(Y312="NO CUMPLE EV TECNICA",0,IF(Y312="NO CUMPLE",0,IF(Y312="CUMPLE",('PRECIOS UNITARIOS'!$BB312*500)/X312))))</f>
        <v>0</v>
      </c>
      <c r="AA312" s="260" t="str">
        <f>+'PRECIOS UNITARIOS'!X312</f>
        <v/>
      </c>
      <c r="AB312" s="5" t="str">
        <f>+'EV PRECIO REFERENCIA'!AF312</f>
        <v>NO CUMPLE</v>
      </c>
      <c r="AC312" s="6">
        <f>+IF(AB312="NO OFERTADO",0,IF(AB312="NO CUMPLE EV TECNICA",0,IF(AB312="NO CUMPLE",0,IF(AB312="CUMPLE",('PRECIOS UNITARIOS'!$BB312*500)/AA312))))</f>
        <v>0</v>
      </c>
      <c r="AD312" s="5" t="str">
        <f>+'PRECIOS UNITARIOS'!Z312</f>
        <v/>
      </c>
      <c r="AE312" s="5" t="str">
        <f>+'EV PRECIO REFERENCIA'!AI312</f>
        <v>NO CUMPLE</v>
      </c>
      <c r="AF312" s="6">
        <f>+IF(AE312="NO OFERTADO",0,IF(AE312="NO CUMPLE EV TECNICA",0,IF(AE312="NO CUMPLE",0,IF(AE312="CUMPLE",('PRECIOS UNITARIOS'!$BB312*500)/AD312))))</f>
        <v>0</v>
      </c>
      <c r="AG312" s="5" t="str">
        <f>+'PRECIOS UNITARIOS'!AB312</f>
        <v/>
      </c>
      <c r="AH312" s="5" t="str">
        <f>+'EV PRECIO REFERENCIA'!AL312</f>
        <v>NO CUMPLE</v>
      </c>
      <c r="AI312" s="6">
        <f>+IF(AH312="NO OFERTADO",0,IF(AH312="NO CUMPLE EV TECNICA",0,IF(AH312="NO CUMPLE",0,IF(AH312="CUMPLE",('PRECIOS UNITARIOS'!$BB312*500)/AG312))))</f>
        <v>0</v>
      </c>
      <c r="AJ312" s="5" t="str">
        <f>+'PRECIOS UNITARIOS'!AD312</f>
        <v/>
      </c>
      <c r="AK312" s="5" t="str">
        <f>+'EV PRECIO REFERENCIA'!AO312</f>
        <v>NO CUMPLE</v>
      </c>
      <c r="AL312" s="6">
        <f>+IF(AK312="NO OFERTADO",0,IF(AK312="NO CUMPLE EV TECNICA",0,IF(AK312="NO CUMPLE",0,IF(AK312="CUMPLE",('PRECIOS UNITARIOS'!$BB312*500)/AJ312))))</f>
        <v>0</v>
      </c>
      <c r="AM312" s="5">
        <f>+'PRECIOS UNITARIOS'!AF312</f>
        <v>825.86</v>
      </c>
      <c r="AN312" s="5" t="str">
        <f>+'EV PRECIO REFERENCIA'!AR312</f>
        <v>CUMPLE</v>
      </c>
      <c r="AO312" s="6">
        <f>+IF(AN312="NO OFERTADO",0,IF(AN312="NO CUMPLE EV TECNICA",0,IF(AN312="NO CUMPLE",0,IF(AN312="CUMPLE",('PRECIOS UNITARIOS'!$BB312*500)/AM312))))</f>
        <v>500</v>
      </c>
      <c r="AP312" s="5" t="str">
        <f>+'PRECIOS UNITARIOS'!AH312</f>
        <v/>
      </c>
      <c r="AQ312" s="5" t="str">
        <f>+'EV PRECIO REFERENCIA'!AU312</f>
        <v>NO CUMPLE</v>
      </c>
      <c r="AR312" s="6">
        <f>+IF(AQ312="NO OFERTADO",0,IF(AQ312="NO CUMPLE EV TECNICA",0,IF(AQ312="NO CUMPLE",0,IF(AQ312="CUMPLE",('PRECIOS UNITARIOS'!$BB312*500)/AP312))))</f>
        <v>0</v>
      </c>
      <c r="AS312" s="5" t="str">
        <f>+'PRECIOS UNITARIOS'!AJ312</f>
        <v/>
      </c>
      <c r="AT312" s="5" t="str">
        <f>+'EV PRECIO REFERENCIA'!AX312</f>
        <v>NO CUMPLE</v>
      </c>
      <c r="AU312" s="6">
        <f>+IF(AT312="NO OFERTADO",0,IF(AT312="NO CUMPLE EV TECNICA",0,IF(AT312="NO CUMPLE",0,IF(AT312="CUMPLE",('PRECIOS UNITARIOS'!$BB312*500)/AS312))))</f>
        <v>0</v>
      </c>
      <c r="AV312" s="5" t="str">
        <f>+'EV PRECIO REFERENCIA'!AY312</f>
        <v/>
      </c>
      <c r="AW312" s="5" t="str">
        <f>+'EV PRECIO REFERENCIA'!BA312</f>
        <v>NO CUMPLE</v>
      </c>
      <c r="AX312" s="6">
        <f>+IF(AW312="NO OFERTADO",0,IF(AW312="NO CUMPLE EV TECNICA",0,IF(AW312="NO CUMPLE",0,IF(AW312="CUMPLE",('PRECIOS UNITARIOS'!$BB312*500)/AV312))))</f>
        <v>0</v>
      </c>
      <c r="AY312" s="5" t="str">
        <f>+'EV PRECIO REFERENCIA'!BB312</f>
        <v/>
      </c>
      <c r="AZ312" s="5" t="str">
        <f>+'EV PRECIO REFERENCIA'!BD312</f>
        <v>NO CUMPLE</v>
      </c>
      <c r="BA312" s="6">
        <f>+IF(AZ312="NO OFERTADO",0,IF(AZ312="NO CUMPLE EV TECNICA",0,IF(AZ312="NO CUMPLE",0,IF(AZ312="CUMPLE",('PRECIOS UNITARIOS'!$BB312*500)/AY312))))</f>
        <v>0</v>
      </c>
      <c r="BB312" s="5" t="str">
        <f>+'PRECIOS UNITARIOS'!AP312</f>
        <v/>
      </c>
      <c r="BC312" s="5" t="str">
        <f>+'EV PRECIO REFERENCIA'!BG312</f>
        <v>NO CUMPLE</v>
      </c>
      <c r="BD312" s="6">
        <f>+IF(BC312="NO OFERTADO",0,IF(BC312="NO CUMPLE EV TECNICA",0,IF(BC312="NO CUMPLE",0,IF(BC312="CUMPLE",('PRECIOS UNITARIOS'!$BB312*500)/BB312))))</f>
        <v>0</v>
      </c>
      <c r="BE312" s="5" t="str">
        <f>+'PRECIOS UNITARIOS'!AR312</f>
        <v/>
      </c>
      <c r="BF312" s="5" t="str">
        <f>+'EV PRECIO REFERENCIA'!BJ312</f>
        <v>NO CUMPLE</v>
      </c>
      <c r="BG312" s="6">
        <f>+IF(BF312="NO OFERTADO",0,IF(BF312="NO CUMPLE EV TECNICA",0,IF(BF312="NO CUMPLE",0,IF(BF312="CUMPLE",('PRECIOS UNITARIOS'!$BB312*500)/BE312))))</f>
        <v>0</v>
      </c>
      <c r="BH312" s="5" t="str">
        <f>+'EV PRECIO REFERENCIA'!BK312</f>
        <v/>
      </c>
      <c r="BI312" s="5" t="str">
        <f>+'EV PRECIO REFERENCIA'!BM312</f>
        <v>NO CUMPLE</v>
      </c>
      <c r="BJ312" s="6">
        <f>+IF(BI312="NO OFERTADO",0,IF(BI312="NO CUMPLE EV TECNICA",0,IF(BI312="NO CUMPLE",0,IF(BI312="CUMPLE",('PRECIOS UNITARIOS'!$BB312*500)/BH312))))</f>
        <v>0</v>
      </c>
      <c r="BK312" s="5" t="str">
        <f>+'EV PRECIO REFERENCIA'!BQ312</f>
        <v/>
      </c>
      <c r="BL312" s="5" t="str">
        <f>+'EV PRECIO REFERENCIA'!BS312</f>
        <v>NO CUMPLE</v>
      </c>
      <c r="BM312" s="6">
        <f>+IF(BL312="NO OFERTADO",0,IF(BL312="NO CUMPLE EV TECNICA",0,IF(BL312="NO CUMPLE",0,IF(BL312="CUMPLE",('PRECIOS UNITARIOS'!$BB312*500)/BK312))))</f>
        <v>0</v>
      </c>
      <c r="BN312" s="5" t="str">
        <f>+'PRECIOS UNITARIOS'!AX312</f>
        <v/>
      </c>
      <c r="BO312" s="5" t="str">
        <f>+'EV PRECIO REFERENCIA'!BV312</f>
        <v>NO CUMPLE</v>
      </c>
      <c r="BP312" s="6">
        <f>+IF(BO312="NO OFERTADO",0,IF(BO312="NO CUMPLE EV TECNICA",0,IF(BO312="NO CUMPLE",0,IF(BO312="CUMPLE",('PRECIOS UNITARIOS'!$BB312*500)/BN312))))</f>
        <v>0</v>
      </c>
      <c r="BQ312" s="6">
        <f t="shared" si="30"/>
        <v>500</v>
      </c>
      <c r="BR312" s="6" t="s">
        <v>724</v>
      </c>
      <c r="BS312" s="6">
        <f t="shared" si="32"/>
        <v>459.83296213808461</v>
      </c>
      <c r="BT312" s="6" t="s">
        <v>734</v>
      </c>
      <c r="BU312" s="6">
        <f>MAX($K312,$N312,$T312,$AF312,$AI312,$AL312,$AU312,$BD312,$BG312,$BP312,$AC312,$Z312,$W312,$BA312,$BM312,)</f>
        <v>0</v>
      </c>
      <c r="BV312" s="6" t="s">
        <v>1011</v>
      </c>
      <c r="BW312" s="154" t="str">
        <f t="shared" si="33"/>
        <v>BIOPLAST S.A.S</v>
      </c>
      <c r="BX312" s="3" t="e">
        <v>#N/A</v>
      </c>
    </row>
    <row r="313" spans="1:77" ht="25.5" x14ac:dyDescent="0.2">
      <c r="A313" s="18">
        <f t="shared" si="29"/>
        <v>304</v>
      </c>
      <c r="B313" s="22" t="str">
        <f>VLOOKUP(A313,'PRECIOS UNITARIOS'!A313:B644,2,0)</f>
        <v>DM482</v>
      </c>
      <c r="C313" s="135" t="str">
        <f>VLOOKUP(A313,'PRECIOS UNITARIOS'!A313:C644,3,0)</f>
        <v>EXTENSION ANESTESIA PEDIATRICO</v>
      </c>
      <c r="D313" s="18">
        <f>VLOOKUP(A313,'PRECIOS UNITARIOS'!A313:D644,4,0)</f>
        <v>1</v>
      </c>
      <c r="E313" s="23" t="str">
        <f>VLOOKUP(A313,'PRECIOS UNITARIOS'!A313:E644,5,0)</f>
        <v>UN</v>
      </c>
      <c r="F313" s="23">
        <f>VLOOKUP(A313,'PRECIOS UNITARIOS'!A313:F644,6,0)</f>
        <v>839</v>
      </c>
      <c r="G313" s="23">
        <f>VLOOKUP(A313,'PRECIOS UNITARIOS'!A313:G644,7,0)</f>
        <v>1547</v>
      </c>
      <c r="H313" s="23">
        <f t="shared" si="31"/>
        <v>1297933</v>
      </c>
      <c r="I313" s="5" t="str">
        <f>+'EV PRECIO REFERENCIA'!I313</f>
        <v/>
      </c>
      <c r="J313" s="5" t="str">
        <f>+'EV PRECIO REFERENCIA'!K313</f>
        <v>NO CUMPLE</v>
      </c>
      <c r="K313" s="6">
        <f>+IF(J313="NO OFERTADO",0,IF(J313="NO CUMPLE EV TECNICA",0,IF(J313="NO CUMPLE",0,IF(J313="CUMPLE",('PRECIOS UNITARIOS'!$BB313*500)/I313))))</f>
        <v>0</v>
      </c>
      <c r="L313" s="5" t="str">
        <f>+'EV PRECIO REFERENCIA'!L313</f>
        <v/>
      </c>
      <c r="M313" s="5" t="str">
        <f>+'EV PRECIO REFERENCIA'!N313</f>
        <v>NO CUMPLE</v>
      </c>
      <c r="N313" s="6">
        <f>+IF(M313="NO OFERTADO",0,IF(M313="NO CUMPLE EV TECNICA",0,IF(M313="NO CUMPLE",0,IF(M313="CUMPLE",('PRECIOS UNITARIOS'!$BB313*500)/L313))))</f>
        <v>0</v>
      </c>
      <c r="O313" s="5">
        <f>+'PRECIOS UNITARIOS'!N313</f>
        <v>839</v>
      </c>
      <c r="P313" s="5" t="str">
        <f>+'EV PRECIO REFERENCIA'!Q313</f>
        <v>CUMPLE</v>
      </c>
      <c r="Q313" s="6">
        <f>+IF(P313="NO OFERTADO",0,IF(P313="NO CUMPLE EV TECNICA",0,IF(P313="NO CUMPLE",0,IF(P313="CUMPLE",('PRECIOS UNITARIOS'!$BB313*500)/O313))))</f>
        <v>461.85935637663886</v>
      </c>
      <c r="R313" s="5" t="str">
        <f>+'PRECIOS UNITARIOS'!P313</f>
        <v/>
      </c>
      <c r="S313" s="5" t="str">
        <f>+'EV PRECIO REFERENCIA'!T313</f>
        <v>NO CUMPLE</v>
      </c>
      <c r="T313" s="6">
        <f>+IF(S313="NO OFERTADO",0,IF(S313="NO CUMPLE EV TECNICA",0,IF(S313="NO CUMPLE",0,IF(S313="CUMPLE",('PRECIOS UNITARIOS'!$BB313*500)/R313))))</f>
        <v>0</v>
      </c>
      <c r="U313" s="6" t="str">
        <f>+'EV PRECIO REFERENCIA'!U313</f>
        <v/>
      </c>
      <c r="V313" s="5" t="str">
        <f>+'EV PRECIO REFERENCIA'!W313</f>
        <v>NO CUMPLE</v>
      </c>
      <c r="W313" s="6">
        <f>+IF(V313="NO OFERTADO",0,IF(V313="NO CUMPLE EV TECNICA",0,IF(V313="NO CUMPLE",0,IF(V313="CUMPLE",('PRECIOS UNITARIOS'!$BB313*500)/U313))))</f>
        <v>0</v>
      </c>
      <c r="X313" s="6" t="str">
        <f>+'EV PRECIO REFERENCIA'!X313</f>
        <v/>
      </c>
      <c r="Y313" s="5" t="str">
        <f>+'EV PRECIO REFERENCIA'!Z313</f>
        <v>NO CUMPLE</v>
      </c>
      <c r="Z313" s="6">
        <f>+IF(Y313="NO OFERTADO",0,IF(Y313="NO CUMPLE EV TECNICA",0,IF(Y313="NO CUMPLE",0,IF(Y313="CUMPLE",('PRECIOS UNITARIOS'!$BB313*500)/X313))))</f>
        <v>0</v>
      </c>
      <c r="AA313" s="260" t="str">
        <f>+'PRECIOS UNITARIOS'!X313</f>
        <v/>
      </c>
      <c r="AB313" s="5" t="str">
        <f>+'EV PRECIO REFERENCIA'!AF313</f>
        <v>NO CUMPLE</v>
      </c>
      <c r="AC313" s="6">
        <f>+IF(AB313="NO OFERTADO",0,IF(AB313="NO CUMPLE EV TECNICA",0,IF(AB313="NO CUMPLE",0,IF(AB313="CUMPLE",('PRECIOS UNITARIOS'!$BB313*500)/AA313))))</f>
        <v>0</v>
      </c>
      <c r="AD313" s="5" t="str">
        <f>+'PRECIOS UNITARIOS'!Z313</f>
        <v/>
      </c>
      <c r="AE313" s="5" t="str">
        <f>+'EV PRECIO REFERENCIA'!AI313</f>
        <v>NO CUMPLE</v>
      </c>
      <c r="AF313" s="6">
        <f>+IF(AE313="NO OFERTADO",0,IF(AE313="NO CUMPLE EV TECNICA",0,IF(AE313="NO CUMPLE",0,IF(AE313="CUMPLE",('PRECIOS UNITARIOS'!$BB313*500)/AD313))))</f>
        <v>0</v>
      </c>
      <c r="AG313" s="5" t="str">
        <f>+'PRECIOS UNITARIOS'!AB313</f>
        <v/>
      </c>
      <c r="AH313" s="5" t="str">
        <f>+'EV PRECIO REFERENCIA'!AL313</f>
        <v>NO CUMPLE</v>
      </c>
      <c r="AI313" s="6">
        <f>+IF(AH313="NO OFERTADO",0,IF(AH313="NO CUMPLE EV TECNICA",0,IF(AH313="NO CUMPLE",0,IF(AH313="CUMPLE",('PRECIOS UNITARIOS'!$BB313*500)/AG313))))</f>
        <v>0</v>
      </c>
      <c r="AJ313" s="5" t="str">
        <f>+'PRECIOS UNITARIOS'!AD313</f>
        <v/>
      </c>
      <c r="AK313" s="5" t="str">
        <f>+'EV PRECIO REFERENCIA'!AO313</f>
        <v>NO CUMPLE</v>
      </c>
      <c r="AL313" s="6">
        <f>+IF(AK313="NO OFERTADO",0,IF(AK313="NO CUMPLE EV TECNICA",0,IF(AK313="NO CUMPLE",0,IF(AK313="CUMPLE",('PRECIOS UNITARIOS'!$BB313*500)/AJ313))))</f>
        <v>0</v>
      </c>
      <c r="AM313" s="5">
        <f>+'PRECIOS UNITARIOS'!AF313</f>
        <v>775</v>
      </c>
      <c r="AN313" s="5" t="str">
        <f>+'EV PRECIO REFERENCIA'!AR313</f>
        <v>CUMPLE</v>
      </c>
      <c r="AO313" s="6">
        <f>+IF(AN313="NO OFERTADO",0,IF(AN313="NO CUMPLE EV TECNICA",0,IF(AN313="NO CUMPLE",0,IF(AN313="CUMPLE",('PRECIOS UNITARIOS'!$BB313*500)/AM313))))</f>
        <v>500</v>
      </c>
      <c r="AP313" s="5" t="str">
        <f>+'PRECIOS UNITARIOS'!AH313</f>
        <v/>
      </c>
      <c r="AQ313" s="5" t="str">
        <f>+'EV PRECIO REFERENCIA'!AU313</f>
        <v>NO CUMPLE</v>
      </c>
      <c r="AR313" s="6">
        <f>+IF(AQ313="NO OFERTADO",0,IF(AQ313="NO CUMPLE EV TECNICA",0,IF(AQ313="NO CUMPLE",0,IF(AQ313="CUMPLE",('PRECIOS UNITARIOS'!$BB313*500)/AP313))))</f>
        <v>0</v>
      </c>
      <c r="AS313" s="5" t="str">
        <f>+'PRECIOS UNITARIOS'!AJ313</f>
        <v/>
      </c>
      <c r="AT313" s="5" t="str">
        <f>+'EV PRECIO REFERENCIA'!AX313</f>
        <v>NO CUMPLE</v>
      </c>
      <c r="AU313" s="6">
        <f>+IF(AT313="NO OFERTADO",0,IF(AT313="NO CUMPLE EV TECNICA",0,IF(AT313="NO CUMPLE",0,IF(AT313="CUMPLE",('PRECIOS UNITARIOS'!$BB313*500)/AS313))))</f>
        <v>0</v>
      </c>
      <c r="AV313" s="5" t="str">
        <f>+'EV PRECIO REFERENCIA'!AY313</f>
        <v/>
      </c>
      <c r="AW313" s="5" t="str">
        <f>+'EV PRECIO REFERENCIA'!BA313</f>
        <v>NO CUMPLE</v>
      </c>
      <c r="AX313" s="6">
        <f>+IF(AW313="NO OFERTADO",0,IF(AW313="NO CUMPLE EV TECNICA",0,IF(AW313="NO CUMPLE",0,IF(AW313="CUMPLE",('PRECIOS UNITARIOS'!$BB313*500)/AV313))))</f>
        <v>0</v>
      </c>
      <c r="AY313" s="5">
        <f>+'EV PRECIO REFERENCIA'!BB313</f>
        <v>875</v>
      </c>
      <c r="AZ313" s="5" t="str">
        <f>+'EV PRECIO REFERENCIA'!BD313</f>
        <v>CUMPLE</v>
      </c>
      <c r="BA313" s="6">
        <f>+IF(AZ313="NO OFERTADO",0,IF(AZ313="NO CUMPLE EV TECNICA",0,IF(AZ313="NO CUMPLE",0,IF(AZ313="CUMPLE",('PRECIOS UNITARIOS'!$BB313*500)/AY313))))</f>
        <v>442.85714285714283</v>
      </c>
      <c r="BB313" s="5">
        <f>+'PRECIOS UNITARIOS'!AP313</f>
        <v>829</v>
      </c>
      <c r="BC313" s="5" t="str">
        <f>+'EV PRECIO REFERENCIA'!BG313</f>
        <v>CUMPLE</v>
      </c>
      <c r="BD313" s="6">
        <f>+IF(BC313="NO OFERTADO",0,IF(BC313="NO CUMPLE EV TECNICA",0,IF(BC313="NO CUMPLE",0,IF(BC313="CUMPLE",('PRECIOS UNITARIOS'!$BB313*500)/BB313))))</f>
        <v>467.43063932448734</v>
      </c>
      <c r="BE313" s="5" t="str">
        <f>+'PRECIOS UNITARIOS'!AR313</f>
        <v/>
      </c>
      <c r="BF313" s="5" t="str">
        <f>+'EV PRECIO REFERENCIA'!BJ313</f>
        <v>NO CUMPLE</v>
      </c>
      <c r="BG313" s="6">
        <f>+IF(BF313="NO OFERTADO",0,IF(BF313="NO CUMPLE EV TECNICA",0,IF(BF313="NO CUMPLE",0,IF(BF313="CUMPLE",('PRECIOS UNITARIOS'!$BB313*500)/BE313))))</f>
        <v>0</v>
      </c>
      <c r="BH313" s="5" t="str">
        <f>+'EV PRECIO REFERENCIA'!BK313</f>
        <v/>
      </c>
      <c r="BI313" s="5" t="str">
        <f>+'EV PRECIO REFERENCIA'!BM313</f>
        <v>NO CUMPLE</v>
      </c>
      <c r="BJ313" s="6">
        <f>+IF(BI313="NO OFERTADO",0,IF(BI313="NO CUMPLE EV TECNICA",0,IF(BI313="NO CUMPLE",0,IF(BI313="CUMPLE",('PRECIOS UNITARIOS'!$BB313*500)/BH313))))</f>
        <v>0</v>
      </c>
      <c r="BK313" s="5" t="str">
        <f>+'EV PRECIO REFERENCIA'!BQ313</f>
        <v/>
      </c>
      <c r="BL313" s="5" t="str">
        <f>+'EV PRECIO REFERENCIA'!BS313</f>
        <v>NO CUMPLE</v>
      </c>
      <c r="BM313" s="6">
        <f>+IF(BL313="NO OFERTADO",0,IF(BL313="NO CUMPLE EV TECNICA",0,IF(BL313="NO CUMPLE",0,IF(BL313="CUMPLE",('PRECIOS UNITARIOS'!$BB313*500)/BK313))))</f>
        <v>0</v>
      </c>
      <c r="BN313" s="5" t="str">
        <f>+'PRECIOS UNITARIOS'!AX313</f>
        <v/>
      </c>
      <c r="BO313" s="5" t="str">
        <f>+'EV PRECIO REFERENCIA'!BV313</f>
        <v>NO CUMPLE</v>
      </c>
      <c r="BP313" s="6">
        <f>+IF(BO313="NO OFERTADO",0,IF(BO313="NO CUMPLE EV TECNICA",0,IF(BO313="NO CUMPLE",0,IF(BO313="CUMPLE",('PRECIOS UNITARIOS'!$BB313*500)/BN313))))</f>
        <v>0</v>
      </c>
      <c r="BQ313" s="6">
        <f t="shared" si="30"/>
        <v>500</v>
      </c>
      <c r="BR313" s="6" t="s">
        <v>724</v>
      </c>
      <c r="BS313" s="6">
        <f t="shared" si="32"/>
        <v>467.43063932448734</v>
      </c>
      <c r="BT313" s="6" t="s">
        <v>741</v>
      </c>
      <c r="BU313" s="6">
        <f>MAX($K313,$N313,$Q313,$T313,$AF313,$AI313,$AL313,$AU313,$BG313,$BP313,$AC313,$Z313,$W313,$BA313,$BM313,)</f>
        <v>461.85935637663886</v>
      </c>
      <c r="BV313" s="6" t="s">
        <v>1021</v>
      </c>
      <c r="BW313" s="154" t="str">
        <f t="shared" si="33"/>
        <v>BIOPLAST S.A.S</v>
      </c>
      <c r="BX313" s="3" t="e">
        <v>#N/A</v>
      </c>
    </row>
    <row r="314" spans="1:77" ht="25.5" x14ac:dyDescent="0.2">
      <c r="A314" s="18">
        <f t="shared" si="29"/>
        <v>305</v>
      </c>
      <c r="B314" s="22" t="str">
        <f>VLOOKUP(A314,'PRECIOS UNITARIOS'!A314:B645,2,0)</f>
        <v>DM2191</v>
      </c>
      <c r="C314" s="135" t="str">
        <f>VLOOKUP(A314,'PRECIOS UNITARIOS'!A314:C645,3,0)</f>
        <v>EXTENSION PARA OXIGENO (MANGUERA LISA PARA OXIGENO DE 213 CM)</v>
      </c>
      <c r="D314" s="18">
        <f>VLOOKUP(A314,'PRECIOS UNITARIOS'!A314:D645,4,0)</f>
        <v>1</v>
      </c>
      <c r="E314" s="23" t="str">
        <f>VLOOKUP(A314,'PRECIOS UNITARIOS'!A314:E645,5,0)</f>
        <v>UN</v>
      </c>
      <c r="F314" s="23">
        <f>VLOOKUP(A314,'PRECIOS UNITARIOS'!A314:F645,6,0)</f>
        <v>1071</v>
      </c>
      <c r="G314" s="23">
        <f>VLOOKUP(A314,'PRECIOS UNITARIOS'!A314:G645,7,0)</f>
        <v>12</v>
      </c>
      <c r="H314" s="23">
        <f t="shared" si="31"/>
        <v>12852</v>
      </c>
      <c r="I314" s="5" t="str">
        <f>+'EV PRECIO REFERENCIA'!I314</f>
        <v/>
      </c>
      <c r="J314" s="5" t="str">
        <f>+'EV PRECIO REFERENCIA'!K314</f>
        <v>NO CUMPLE</v>
      </c>
      <c r="K314" s="6">
        <f>+IF(J314="NO OFERTADO",0,IF(J314="NO CUMPLE EV TECNICA",0,IF(J314="NO CUMPLE",0,IF(J314="CUMPLE",('PRECIOS UNITARIOS'!$BB314*500)/I314))))</f>
        <v>0</v>
      </c>
      <c r="L314" s="5" t="str">
        <f>+'EV PRECIO REFERENCIA'!L314</f>
        <v/>
      </c>
      <c r="M314" s="5" t="str">
        <f>+'EV PRECIO REFERENCIA'!N314</f>
        <v>NO CUMPLE</v>
      </c>
      <c r="N314" s="6">
        <f>+IF(M314="NO OFERTADO",0,IF(M314="NO CUMPLE EV TECNICA",0,IF(M314="NO CUMPLE",0,IF(M314="CUMPLE",('PRECIOS UNITARIOS'!$BB314*500)/L314))))</f>
        <v>0</v>
      </c>
      <c r="O314" s="5" t="str">
        <f>+'PRECIOS UNITARIOS'!N314</f>
        <v/>
      </c>
      <c r="P314" s="5" t="str">
        <f>+'EV PRECIO REFERENCIA'!Q314</f>
        <v>NO CUMPLE</v>
      </c>
      <c r="Q314" s="6">
        <f>+IF(P314="NO OFERTADO",0,IF(P314="NO CUMPLE EV TECNICA",0,IF(P314="NO CUMPLE",0,IF(P314="CUMPLE",('PRECIOS UNITARIOS'!$BB314*500)/O314))))</f>
        <v>0</v>
      </c>
      <c r="R314" s="5" t="str">
        <f>+'PRECIOS UNITARIOS'!P314</f>
        <v/>
      </c>
      <c r="S314" s="5" t="str">
        <f>+'EV PRECIO REFERENCIA'!T314</f>
        <v>NO CUMPLE</v>
      </c>
      <c r="T314" s="6">
        <f>+IF(S314="NO OFERTADO",0,IF(S314="NO CUMPLE EV TECNICA",0,IF(S314="NO CUMPLE",0,IF(S314="CUMPLE",('PRECIOS UNITARIOS'!$BB314*500)/R314))))</f>
        <v>0</v>
      </c>
      <c r="U314" s="6" t="str">
        <f>+'EV PRECIO REFERENCIA'!U314</f>
        <v/>
      </c>
      <c r="V314" s="5" t="str">
        <f>+'EV PRECIO REFERENCIA'!W314</f>
        <v>NO CUMPLE</v>
      </c>
      <c r="W314" s="6">
        <f>+IF(V314="NO OFERTADO",0,IF(V314="NO CUMPLE EV TECNICA",0,IF(V314="NO CUMPLE",0,IF(V314="CUMPLE",('PRECIOS UNITARIOS'!$BB314*500)/U314))))</f>
        <v>0</v>
      </c>
      <c r="X314" s="6">
        <f>+'EV PRECIO REFERENCIA'!X314</f>
        <v>1149.54</v>
      </c>
      <c r="Y314" s="5" t="str">
        <f>+'EV PRECIO REFERENCIA'!Z314</f>
        <v>CUMPLE</v>
      </c>
      <c r="Z314" s="6">
        <f>+IF(Y314="NO OFERTADO",0,IF(Y314="NO CUMPLE EV TECNICA",0,IF(Y314="NO CUMPLE",0,IF(Y314="CUMPLE",('PRECIOS UNITARIOS'!$BB314*500)/X314))))</f>
        <v>473.6024844720497</v>
      </c>
      <c r="AA314" s="260" t="str">
        <f>+'PRECIOS UNITARIOS'!X314</f>
        <v/>
      </c>
      <c r="AB314" s="5" t="str">
        <f>+'EV PRECIO REFERENCIA'!AF314</f>
        <v>NO CUMPLE</v>
      </c>
      <c r="AC314" s="6">
        <f>+IF(AB314="NO OFERTADO",0,IF(AB314="NO CUMPLE EV TECNICA",0,IF(AB314="NO CUMPLE",0,IF(AB314="CUMPLE",('PRECIOS UNITARIOS'!$BB314*500)/AA314))))</f>
        <v>0</v>
      </c>
      <c r="AD314" s="5" t="str">
        <f>+'PRECIOS UNITARIOS'!Z314</f>
        <v/>
      </c>
      <c r="AE314" s="5" t="str">
        <f>+'EV PRECIO REFERENCIA'!AI314</f>
        <v>NO CUMPLE</v>
      </c>
      <c r="AF314" s="6">
        <f>+IF(AE314="NO OFERTADO",0,IF(AE314="NO CUMPLE EV TECNICA",0,IF(AE314="NO CUMPLE",0,IF(AE314="CUMPLE",('PRECIOS UNITARIOS'!$BB314*500)/AD314))))</f>
        <v>0</v>
      </c>
      <c r="AG314" s="5" t="str">
        <f>+'PRECIOS UNITARIOS'!AB314</f>
        <v/>
      </c>
      <c r="AH314" s="5" t="str">
        <f>+'EV PRECIO REFERENCIA'!AL314</f>
        <v>NO CUMPLE</v>
      </c>
      <c r="AI314" s="6">
        <f>+IF(AH314="NO OFERTADO",0,IF(AH314="NO CUMPLE EV TECNICA",0,IF(AH314="NO CUMPLE",0,IF(AH314="CUMPLE",('PRECIOS UNITARIOS'!$BB314*500)/AG314))))</f>
        <v>0</v>
      </c>
      <c r="AJ314" s="5" t="str">
        <f>+'PRECIOS UNITARIOS'!AD314</f>
        <v/>
      </c>
      <c r="AK314" s="5" t="str">
        <f>+'EV PRECIO REFERENCIA'!AO314</f>
        <v>NO CUMPLE</v>
      </c>
      <c r="AL314" s="6">
        <f>+IF(AK314="NO OFERTADO",0,IF(AK314="NO CUMPLE EV TECNICA",0,IF(AK314="NO CUMPLE",0,IF(AK314="CUMPLE",('PRECIOS UNITARIOS'!$BB314*500)/AJ314))))</f>
        <v>0</v>
      </c>
      <c r="AM314" s="5">
        <f>+'PRECIOS UNITARIOS'!AF314</f>
        <v>1088.8499999999999</v>
      </c>
      <c r="AN314" s="5" t="str">
        <f>+'EV PRECIO REFERENCIA'!AR314</f>
        <v>CUMPLE</v>
      </c>
      <c r="AO314" s="6">
        <f>+IF(AN314="NO OFERTADO",0,IF(AN314="NO CUMPLE EV TECNICA",0,IF(AN314="NO CUMPLE",0,IF(AN314="CUMPLE",('PRECIOS UNITARIOS'!$BB314*500)/AM314))))</f>
        <v>500.00000000000006</v>
      </c>
      <c r="AP314" s="5" t="str">
        <f>+'PRECIOS UNITARIOS'!AH314</f>
        <v/>
      </c>
      <c r="AQ314" s="5" t="str">
        <f>+'EV PRECIO REFERENCIA'!AU314</f>
        <v>NO CUMPLE</v>
      </c>
      <c r="AR314" s="6">
        <f>+IF(AQ314="NO OFERTADO",0,IF(AQ314="NO CUMPLE EV TECNICA",0,IF(AQ314="NO CUMPLE",0,IF(AQ314="CUMPLE",('PRECIOS UNITARIOS'!$BB314*500)/AP314))))</f>
        <v>0</v>
      </c>
      <c r="AS314" s="5" t="str">
        <f>+'PRECIOS UNITARIOS'!AJ314</f>
        <v/>
      </c>
      <c r="AT314" s="5" t="str">
        <f>+'EV PRECIO REFERENCIA'!AX314</f>
        <v>NO CUMPLE</v>
      </c>
      <c r="AU314" s="6">
        <f>+IF(AT314="NO OFERTADO",0,IF(AT314="NO CUMPLE EV TECNICA",0,IF(AT314="NO CUMPLE",0,IF(AT314="CUMPLE",('PRECIOS UNITARIOS'!$BB314*500)/AS314))))</f>
        <v>0</v>
      </c>
      <c r="AV314" s="5" t="str">
        <f>+'EV PRECIO REFERENCIA'!AY314</f>
        <v/>
      </c>
      <c r="AW314" s="5" t="str">
        <f>+'EV PRECIO REFERENCIA'!BA314</f>
        <v>NO CUMPLE</v>
      </c>
      <c r="AX314" s="6">
        <f>+IF(AW314="NO OFERTADO",0,IF(AW314="NO CUMPLE EV TECNICA",0,IF(AW314="NO CUMPLE",0,IF(AW314="CUMPLE",('PRECIOS UNITARIOS'!$BB314*500)/AV314))))</f>
        <v>0</v>
      </c>
      <c r="AY314" s="5" t="str">
        <f>+'EV PRECIO REFERENCIA'!BB314</f>
        <v/>
      </c>
      <c r="AZ314" s="5" t="str">
        <f>+'EV PRECIO REFERENCIA'!BD314</f>
        <v>NO CUMPLE</v>
      </c>
      <c r="BA314" s="6">
        <f>+IF(AZ314="NO OFERTADO",0,IF(AZ314="NO CUMPLE EV TECNICA",0,IF(AZ314="NO CUMPLE",0,IF(AZ314="CUMPLE",('PRECIOS UNITARIOS'!$BB314*500)/AY314))))</f>
        <v>0</v>
      </c>
      <c r="BB314" s="5" t="str">
        <f>+'PRECIOS UNITARIOS'!AP314</f>
        <v/>
      </c>
      <c r="BC314" s="5" t="str">
        <f>+'EV PRECIO REFERENCIA'!BG314</f>
        <v>NO CUMPLE</v>
      </c>
      <c r="BD314" s="6">
        <f>+IF(BC314="NO OFERTADO",0,IF(BC314="NO CUMPLE EV TECNICA",0,IF(BC314="NO CUMPLE",0,IF(BC314="CUMPLE",('PRECIOS UNITARIOS'!$BB314*500)/BB314))))</f>
        <v>0</v>
      </c>
      <c r="BE314" s="5" t="str">
        <f>+'PRECIOS UNITARIOS'!AR314</f>
        <v/>
      </c>
      <c r="BF314" s="5" t="str">
        <f>+'EV PRECIO REFERENCIA'!BJ314</f>
        <v>NO CUMPLE</v>
      </c>
      <c r="BG314" s="6">
        <f>+IF(BF314="NO OFERTADO",0,IF(BF314="NO CUMPLE EV TECNICA",0,IF(BF314="NO CUMPLE",0,IF(BF314="CUMPLE",('PRECIOS UNITARIOS'!$BB314*500)/BE314))))</f>
        <v>0</v>
      </c>
      <c r="BH314" s="5" t="str">
        <f>+'EV PRECIO REFERENCIA'!BK314</f>
        <v/>
      </c>
      <c r="BI314" s="5" t="str">
        <f>+'EV PRECIO REFERENCIA'!BM314</f>
        <v>NO CUMPLE</v>
      </c>
      <c r="BJ314" s="6">
        <f>+IF(BI314="NO OFERTADO",0,IF(BI314="NO CUMPLE EV TECNICA",0,IF(BI314="NO CUMPLE",0,IF(BI314="CUMPLE",('PRECIOS UNITARIOS'!$BB314*500)/BH314))))</f>
        <v>0</v>
      </c>
      <c r="BK314" s="5" t="str">
        <f>+'EV PRECIO REFERENCIA'!BQ314</f>
        <v/>
      </c>
      <c r="BL314" s="5" t="str">
        <f>+'EV PRECIO REFERENCIA'!BS314</f>
        <v>NO CUMPLE</v>
      </c>
      <c r="BM314" s="6">
        <f>+IF(BL314="NO OFERTADO",0,IF(BL314="NO CUMPLE EV TECNICA",0,IF(BL314="NO CUMPLE",0,IF(BL314="CUMPLE",('PRECIOS UNITARIOS'!$BB314*500)/BK314))))</f>
        <v>0</v>
      </c>
      <c r="BN314" s="5" t="str">
        <f>+'PRECIOS UNITARIOS'!AX314</f>
        <v/>
      </c>
      <c r="BO314" s="5" t="str">
        <f>+'EV PRECIO REFERENCIA'!BV314</f>
        <v>NO CUMPLE</v>
      </c>
      <c r="BP314" s="6">
        <f>+IF(BO314="NO OFERTADO",0,IF(BO314="NO CUMPLE EV TECNICA",0,IF(BO314="NO CUMPLE",0,IF(BO314="CUMPLE",('PRECIOS UNITARIOS'!$BB314*500)/BN314))))</f>
        <v>0</v>
      </c>
      <c r="BQ314" s="6">
        <f t="shared" si="30"/>
        <v>500.00000000000006</v>
      </c>
      <c r="BR314" s="6" t="s">
        <v>724</v>
      </c>
      <c r="BS314" s="6">
        <f t="shared" si="32"/>
        <v>473.6024844720497</v>
      </c>
      <c r="BT314" s="6" t="s">
        <v>722</v>
      </c>
      <c r="BU314" s="6">
        <f>MAX($K314,$N314,$Q314,$T314,$AF314,$AI314,$AL314,$AU314,$BD314,$BG314,$BP314,$AC314,$W314,$BA314,$BM314,)</f>
        <v>0</v>
      </c>
      <c r="BV314" s="6" t="s">
        <v>1023</v>
      </c>
      <c r="BW314" s="154" t="str">
        <f t="shared" si="33"/>
        <v>BIOPLAST S.A.S</v>
      </c>
      <c r="BX314" s="3" t="e">
        <v>#N/A</v>
      </c>
    </row>
    <row r="315" spans="1:77" ht="25.5" x14ac:dyDescent="0.2">
      <c r="A315" s="18">
        <f t="shared" si="29"/>
        <v>306</v>
      </c>
      <c r="B315" s="22" t="str">
        <f>VLOOKUP(A315,'PRECIOS UNITARIOS'!A315:B646,2,0)</f>
        <v>DM506</v>
      </c>
      <c r="C315" s="135" t="str">
        <f>VLOOKUP(A315,'PRECIOS UNITARIOS'!A315:C646,3,0)</f>
        <v>FRASCO PARA RECOLECCION MUESTRA DE ORINA</v>
      </c>
      <c r="D315" s="18">
        <f>VLOOKUP(A315,'PRECIOS UNITARIOS'!A315:D646,4,0)</f>
        <v>1</v>
      </c>
      <c r="E315" s="23" t="str">
        <f>VLOOKUP(A315,'PRECIOS UNITARIOS'!A315:E646,5,0)</f>
        <v>UN</v>
      </c>
      <c r="F315" s="23">
        <f>VLOOKUP(A315,'PRECIOS UNITARIOS'!A315:F646,6,0)</f>
        <v>203</v>
      </c>
      <c r="G315" s="23">
        <f>VLOOKUP(A315,'PRECIOS UNITARIOS'!A315:G646,7,0)</f>
        <v>4981</v>
      </c>
      <c r="H315" s="23">
        <f t="shared" si="31"/>
        <v>1011143</v>
      </c>
      <c r="I315" s="5" t="str">
        <f>+'EV PRECIO REFERENCIA'!I315</f>
        <v/>
      </c>
      <c r="J315" s="5" t="str">
        <f>+'EV PRECIO REFERENCIA'!K315</f>
        <v>NO CUMPLE</v>
      </c>
      <c r="K315" s="6">
        <f>+IF(J315="NO OFERTADO",0,IF(J315="NO CUMPLE EV TECNICA",0,IF(J315="NO CUMPLE",0,IF(J315="CUMPLE",('PRECIOS UNITARIOS'!$BB315*500)/I315))))</f>
        <v>0</v>
      </c>
      <c r="L315" s="5" t="str">
        <f>+'EV PRECIO REFERENCIA'!L315</f>
        <v/>
      </c>
      <c r="M315" s="5" t="str">
        <f>+'EV PRECIO REFERENCIA'!N315</f>
        <v>NO CUMPLE</v>
      </c>
      <c r="N315" s="6">
        <f>+IF(M315="NO OFERTADO",0,IF(M315="NO CUMPLE EV TECNICA",0,IF(M315="NO CUMPLE",0,IF(M315="CUMPLE",('PRECIOS UNITARIOS'!$BB315*500)/L315))))</f>
        <v>0</v>
      </c>
      <c r="O315" s="5">
        <f>+'PRECIOS UNITARIOS'!N315</f>
        <v>215</v>
      </c>
      <c r="P315" s="5" t="str">
        <f>+'EV PRECIO REFERENCIA'!Q315</f>
        <v>CUMPLE</v>
      </c>
      <c r="Q315" s="6">
        <f>+IF(P315="NO OFERTADO",0,IF(P315="NO CUMPLE EV TECNICA",0,IF(P315="NO CUMPLE",0,IF(P315="CUMPLE",('PRECIOS UNITARIOS'!$BB315*500)/O315))))</f>
        <v>481.53488372093022</v>
      </c>
      <c r="R315" s="5" t="str">
        <f>+'PRECIOS UNITARIOS'!P315</f>
        <v/>
      </c>
      <c r="S315" s="5" t="str">
        <f>+'EV PRECIO REFERENCIA'!T315</f>
        <v>NO CUMPLE</v>
      </c>
      <c r="T315" s="6">
        <f>+IF(S315="NO OFERTADO",0,IF(S315="NO CUMPLE EV TECNICA",0,IF(S315="NO CUMPLE",0,IF(S315="CUMPLE",('PRECIOS UNITARIOS'!$BB315*500)/R315))))</f>
        <v>0</v>
      </c>
      <c r="U315" s="6" t="str">
        <f>+'EV PRECIO REFERENCIA'!U315</f>
        <v/>
      </c>
      <c r="V315" s="5" t="str">
        <f>+'EV PRECIO REFERENCIA'!W315</f>
        <v>NO CUMPLE</v>
      </c>
      <c r="W315" s="6">
        <f>+IF(V315="NO OFERTADO",0,IF(V315="NO CUMPLE EV TECNICA",0,IF(V315="NO CUMPLE",0,IF(V315="CUMPLE",('PRECIOS UNITARIOS'!$BB315*500)/U315))))</f>
        <v>0</v>
      </c>
      <c r="X315" s="6" t="str">
        <f>+'EV PRECIO REFERENCIA'!X315</f>
        <v/>
      </c>
      <c r="Y315" s="5" t="str">
        <f>+'EV PRECIO REFERENCIA'!Z315</f>
        <v>NO CUMPLE</v>
      </c>
      <c r="Z315" s="6">
        <f>+IF(Y315="NO OFERTADO",0,IF(Y315="NO CUMPLE EV TECNICA",0,IF(Y315="NO CUMPLE",0,IF(Y315="CUMPLE",('PRECIOS UNITARIOS'!$BB315*500)/X315))))</f>
        <v>0</v>
      </c>
      <c r="AA315" s="260" t="str">
        <f>+'PRECIOS UNITARIOS'!X315</f>
        <v/>
      </c>
      <c r="AB315" s="5" t="str">
        <f>+'EV PRECIO REFERENCIA'!AF315</f>
        <v>NO CUMPLE</v>
      </c>
      <c r="AC315" s="6">
        <f>+IF(AB315="NO OFERTADO",0,IF(AB315="NO CUMPLE EV TECNICA",0,IF(AB315="NO CUMPLE",0,IF(AB315="CUMPLE",('PRECIOS UNITARIOS'!$BB315*500)/AA315))))</f>
        <v>0</v>
      </c>
      <c r="AD315" s="5">
        <f>+'PRECIOS UNITARIOS'!Z315</f>
        <v>241.45695000000001</v>
      </c>
      <c r="AE315" s="5" t="str">
        <f>+'EV PRECIO REFERENCIA'!AI315</f>
        <v>CUMPLE</v>
      </c>
      <c r="AF315" s="6">
        <f>+IF(AE315="NO OFERTADO",0,IF(AE315="NO CUMPLE EV TECNICA",0,IF(AE315="NO CUMPLE",0,IF(AE315="CUMPLE",('PRECIOS UNITARIOS'!$BB315*500)/AD315))))</f>
        <v>428.77208545871218</v>
      </c>
      <c r="AG315" s="5" t="str">
        <f>+'PRECIOS UNITARIOS'!AB315</f>
        <v/>
      </c>
      <c r="AH315" s="5" t="str">
        <f>+'EV PRECIO REFERENCIA'!AL315</f>
        <v>NO CUMPLE</v>
      </c>
      <c r="AI315" s="6">
        <f>+IF(AH315="NO OFERTADO",0,IF(AH315="NO CUMPLE EV TECNICA",0,IF(AH315="NO CUMPLE",0,IF(AH315="CUMPLE",('PRECIOS UNITARIOS'!$BB315*500)/AG315))))</f>
        <v>0</v>
      </c>
      <c r="AJ315" s="5" t="str">
        <f>+'PRECIOS UNITARIOS'!AD315</f>
        <v/>
      </c>
      <c r="AK315" s="5" t="str">
        <f>+'EV PRECIO REFERENCIA'!AO315</f>
        <v>NO CUMPLE</v>
      </c>
      <c r="AL315" s="6">
        <f>+IF(AK315="NO OFERTADO",0,IF(AK315="NO CUMPLE EV TECNICA",0,IF(AK315="NO CUMPLE",0,IF(AK315="CUMPLE",('PRECIOS UNITARIOS'!$BB315*500)/AJ315))))</f>
        <v>0</v>
      </c>
      <c r="AM315" s="5">
        <f>+'PRECIOS UNITARIOS'!AF315</f>
        <v>207.06</v>
      </c>
      <c r="AN315" s="5" t="str">
        <f>+'EV PRECIO REFERENCIA'!AR315</f>
        <v>CUMPLE</v>
      </c>
      <c r="AO315" s="6">
        <f>+IF(AN315="NO OFERTADO",0,IF(AN315="NO CUMPLE EV TECNICA",0,IF(AN315="NO CUMPLE",0,IF(AN315="CUMPLE",('PRECIOS UNITARIOS'!$BB315*500)/AM315))))</f>
        <v>500</v>
      </c>
      <c r="AP315" s="5" t="str">
        <f>+'PRECIOS UNITARIOS'!AH315</f>
        <v/>
      </c>
      <c r="AQ315" s="5" t="str">
        <f>+'EV PRECIO REFERENCIA'!AU315</f>
        <v>NO CUMPLE</v>
      </c>
      <c r="AR315" s="6">
        <f>+IF(AQ315="NO OFERTADO",0,IF(AQ315="NO CUMPLE EV TECNICA",0,IF(AQ315="NO CUMPLE",0,IF(AQ315="CUMPLE",('PRECIOS UNITARIOS'!$BB315*500)/AP315))))</f>
        <v>0</v>
      </c>
      <c r="AS315" s="5" t="str">
        <f>+'PRECIOS UNITARIOS'!AJ315</f>
        <v/>
      </c>
      <c r="AT315" s="5" t="str">
        <f>+'EV PRECIO REFERENCIA'!AX315</f>
        <v>NO CUMPLE</v>
      </c>
      <c r="AU315" s="6">
        <f>+IF(AT315="NO OFERTADO",0,IF(AT315="NO CUMPLE EV TECNICA",0,IF(AT315="NO CUMPLE",0,IF(AT315="CUMPLE",('PRECIOS UNITARIOS'!$BB315*500)/AS315))))</f>
        <v>0</v>
      </c>
      <c r="AV315" s="5" t="str">
        <f>+'EV PRECIO REFERENCIA'!AY315</f>
        <v/>
      </c>
      <c r="AW315" s="5" t="str">
        <f>+'EV PRECIO REFERENCIA'!BA315</f>
        <v>NO CUMPLE</v>
      </c>
      <c r="AX315" s="6">
        <f>+IF(AW315="NO OFERTADO",0,IF(AW315="NO CUMPLE EV TECNICA",0,IF(AW315="NO CUMPLE",0,IF(AW315="CUMPLE",('PRECIOS UNITARIOS'!$BB315*500)/AV315))))</f>
        <v>0</v>
      </c>
      <c r="AY315" s="5">
        <f>+'EV PRECIO REFERENCIA'!BB315</f>
        <v>228</v>
      </c>
      <c r="AZ315" s="5" t="str">
        <f>+'EV PRECIO REFERENCIA'!BD315</f>
        <v>CUMPLE</v>
      </c>
      <c r="BA315" s="6">
        <f>+IF(AZ315="NO OFERTADO",0,IF(AZ315="NO CUMPLE EV TECNICA",0,IF(AZ315="NO CUMPLE",0,IF(AZ315="CUMPLE",('PRECIOS UNITARIOS'!$BB315*500)/AY315))))</f>
        <v>454.07894736842104</v>
      </c>
      <c r="BB315" s="5" t="str">
        <f>+'PRECIOS UNITARIOS'!AP315</f>
        <v/>
      </c>
      <c r="BC315" s="5" t="str">
        <f>+'EV PRECIO REFERENCIA'!BG315</f>
        <v>NO CUMPLE</v>
      </c>
      <c r="BD315" s="6">
        <f>+IF(BC315="NO OFERTADO",0,IF(BC315="NO CUMPLE EV TECNICA",0,IF(BC315="NO CUMPLE",0,IF(BC315="CUMPLE",('PRECIOS UNITARIOS'!$BB315*500)/BB315))))</f>
        <v>0</v>
      </c>
      <c r="BE315" s="5" t="str">
        <f>+'PRECIOS UNITARIOS'!AR315</f>
        <v/>
      </c>
      <c r="BF315" s="5" t="str">
        <f>+'EV PRECIO REFERENCIA'!BJ315</f>
        <v>NO CUMPLE</v>
      </c>
      <c r="BG315" s="6">
        <f>+IF(BF315="NO OFERTADO",0,IF(BF315="NO CUMPLE EV TECNICA",0,IF(BF315="NO CUMPLE",0,IF(BF315="CUMPLE",('PRECIOS UNITARIOS'!$BB315*500)/BE315))))</f>
        <v>0</v>
      </c>
      <c r="BH315" s="5" t="str">
        <f>+'EV PRECIO REFERENCIA'!BK315</f>
        <v/>
      </c>
      <c r="BI315" s="5" t="str">
        <f>+'EV PRECIO REFERENCIA'!BM315</f>
        <v>NO CUMPLE</v>
      </c>
      <c r="BJ315" s="6">
        <f>+IF(BI315="NO OFERTADO",0,IF(BI315="NO CUMPLE EV TECNICA",0,IF(BI315="NO CUMPLE",0,IF(BI315="CUMPLE",('PRECIOS UNITARIOS'!$BB315*500)/BH315))))</f>
        <v>0</v>
      </c>
      <c r="BK315" s="5" t="str">
        <f>+'EV PRECIO REFERENCIA'!BQ315</f>
        <v/>
      </c>
      <c r="BL315" s="5" t="str">
        <f>+'EV PRECIO REFERENCIA'!BS315</f>
        <v>NO CUMPLE</v>
      </c>
      <c r="BM315" s="6">
        <f>+IF(BL315="NO OFERTADO",0,IF(BL315="NO CUMPLE EV TECNICA",0,IF(BL315="NO CUMPLE",0,IF(BL315="CUMPLE",('PRECIOS UNITARIOS'!$BB315*500)/BK315))))</f>
        <v>0</v>
      </c>
      <c r="BN315" s="5" t="str">
        <f>+'PRECIOS UNITARIOS'!AX315</f>
        <v/>
      </c>
      <c r="BO315" s="5" t="str">
        <f>+'EV PRECIO REFERENCIA'!BV315</f>
        <v>NO CUMPLE</v>
      </c>
      <c r="BP315" s="6">
        <f>+IF(BO315="NO OFERTADO",0,IF(BO315="NO CUMPLE EV TECNICA",0,IF(BO315="NO CUMPLE",0,IF(BO315="CUMPLE",('PRECIOS UNITARIOS'!$BB315*500)/BN315))))</f>
        <v>0</v>
      </c>
      <c r="BQ315" s="6">
        <f t="shared" si="30"/>
        <v>500</v>
      </c>
      <c r="BR315" s="6" t="s">
        <v>724</v>
      </c>
      <c r="BS315" s="6">
        <f t="shared" si="32"/>
        <v>481.53488372093022</v>
      </c>
      <c r="BT315" s="6" t="s">
        <v>734</v>
      </c>
      <c r="BU315" s="6">
        <f>MAX($K315,$N315,$T315,$AF315,$AI315,$AL315,$AU315,$BD315,$BG315,$BP315,$AC315,$Z315,$W315,$BA315,$BM315,)</f>
        <v>454.07894736842104</v>
      </c>
      <c r="BV315" s="6" t="s">
        <v>726</v>
      </c>
      <c r="BW315" s="154" t="str">
        <f t="shared" si="33"/>
        <v>BIOPLAST S.A.S</v>
      </c>
      <c r="BX315" s="3" t="e">
        <v>#N/A</v>
      </c>
    </row>
    <row r="316" spans="1:77" ht="38.25" x14ac:dyDescent="0.2">
      <c r="A316" s="18">
        <f t="shared" si="29"/>
        <v>307</v>
      </c>
      <c r="B316" s="22" t="str">
        <f>VLOOKUP(A316,'PRECIOS UNITARIOS'!A316:B647,2,0)</f>
        <v>DM563</v>
      </c>
      <c r="C316" s="135" t="str">
        <f>VLOOKUP(A316,'PRECIOS UNITARIOS'!A316:C647,3,0)</f>
        <v>INCENTIVO RESPIRATORIO DE VOLUMEN ADULTO</v>
      </c>
      <c r="D316" s="18">
        <f>VLOOKUP(A316,'PRECIOS UNITARIOS'!A316:D647,4,0)</f>
        <v>1</v>
      </c>
      <c r="E316" s="23" t="str">
        <f>VLOOKUP(A316,'PRECIOS UNITARIOS'!A316:E647,5,0)</f>
        <v>UN</v>
      </c>
      <c r="F316" s="23">
        <f>VLOOKUP(A316,'PRECIOS UNITARIOS'!A316:F647,6,0)</f>
        <v>8941</v>
      </c>
      <c r="G316" s="23">
        <f>VLOOKUP(A316,'PRECIOS UNITARIOS'!A316:G647,7,0)</f>
        <v>89</v>
      </c>
      <c r="H316" s="23">
        <f t="shared" si="31"/>
        <v>795749</v>
      </c>
      <c r="I316" s="5" t="str">
        <f>+'EV PRECIO REFERENCIA'!I316</f>
        <v/>
      </c>
      <c r="J316" s="5" t="str">
        <f>+'EV PRECIO REFERENCIA'!K316</f>
        <v>NO CUMPLE</v>
      </c>
      <c r="K316" s="6">
        <f>+IF(J316="NO OFERTADO",0,IF(J316="NO CUMPLE EV TECNICA",0,IF(J316="NO CUMPLE",0,IF(J316="CUMPLE",('PRECIOS UNITARIOS'!$BB316*500)/I316))))</f>
        <v>0</v>
      </c>
      <c r="L316" s="5" t="str">
        <f>+'EV PRECIO REFERENCIA'!L316</f>
        <v/>
      </c>
      <c r="M316" s="5" t="str">
        <f>+'EV PRECIO REFERENCIA'!N316</f>
        <v>NO CUMPLE</v>
      </c>
      <c r="N316" s="6">
        <f>+IF(M316="NO OFERTADO",0,IF(M316="NO CUMPLE EV TECNICA",0,IF(M316="NO CUMPLE",0,IF(M316="CUMPLE",('PRECIOS UNITARIOS'!$BB316*500)/L316))))</f>
        <v>0</v>
      </c>
      <c r="O316" s="5" t="str">
        <f>+'PRECIOS UNITARIOS'!N316</f>
        <v/>
      </c>
      <c r="P316" s="5" t="str">
        <f>+'EV PRECIO REFERENCIA'!Q316</f>
        <v>NO CUMPLE</v>
      </c>
      <c r="Q316" s="6">
        <f>+IF(P316="NO OFERTADO",0,IF(P316="NO CUMPLE EV TECNICA",0,IF(P316="NO CUMPLE",0,IF(P316="CUMPLE",('PRECIOS UNITARIOS'!$BB316*500)/O316))))</f>
        <v>0</v>
      </c>
      <c r="R316" s="5" t="str">
        <f>+'PRECIOS UNITARIOS'!P316</f>
        <v/>
      </c>
      <c r="S316" s="5" t="str">
        <f>+'EV PRECIO REFERENCIA'!T316</f>
        <v>NO CUMPLE</v>
      </c>
      <c r="T316" s="6">
        <f>+IF(S316="NO OFERTADO",0,IF(S316="NO CUMPLE EV TECNICA",0,IF(S316="NO CUMPLE",0,IF(S316="CUMPLE",('PRECIOS UNITARIOS'!$BB316*500)/R316))))</f>
        <v>0</v>
      </c>
      <c r="U316" s="6" t="str">
        <f>+'EV PRECIO REFERENCIA'!U316</f>
        <v/>
      </c>
      <c r="V316" s="5" t="str">
        <f>+'EV PRECIO REFERENCIA'!W316</f>
        <v>NO CUMPLE</v>
      </c>
      <c r="W316" s="6">
        <f>+IF(V316="NO OFERTADO",0,IF(V316="NO CUMPLE EV TECNICA",0,IF(V316="NO CUMPLE",0,IF(V316="CUMPLE",('PRECIOS UNITARIOS'!$BB316*500)/U316))))</f>
        <v>0</v>
      </c>
      <c r="X316" s="6" t="str">
        <f>+'EV PRECIO REFERENCIA'!X316</f>
        <v/>
      </c>
      <c r="Y316" s="5" t="str">
        <f>+'EV PRECIO REFERENCIA'!Z316</f>
        <v>NO CUMPLE</v>
      </c>
      <c r="Z316" s="6">
        <f>+IF(Y316="NO OFERTADO",0,IF(Y316="NO CUMPLE EV TECNICA",0,IF(Y316="NO CUMPLE",0,IF(Y316="CUMPLE",('PRECIOS UNITARIOS'!$BB316*500)/X316))))</f>
        <v>0</v>
      </c>
      <c r="AA316" s="260" t="str">
        <f>+'PRECIOS UNITARIOS'!X316</f>
        <v/>
      </c>
      <c r="AB316" s="5" t="str">
        <f>+'EV PRECIO REFERENCIA'!AF316</f>
        <v>NO CUMPLE</v>
      </c>
      <c r="AC316" s="6">
        <f>+IF(AB316="NO OFERTADO",0,IF(AB316="NO CUMPLE EV TECNICA",0,IF(AB316="NO CUMPLE",0,IF(AB316="CUMPLE",('PRECIOS UNITARIOS'!$BB316*500)/AA316))))</f>
        <v>0</v>
      </c>
      <c r="AD316" s="5" t="str">
        <f>+'PRECIOS UNITARIOS'!Z316</f>
        <v/>
      </c>
      <c r="AE316" s="5" t="str">
        <f>+'EV PRECIO REFERENCIA'!AI316</f>
        <v>NO CUMPLE</v>
      </c>
      <c r="AF316" s="6">
        <f>+IF(AE316="NO OFERTADO",0,IF(AE316="NO CUMPLE EV TECNICA",0,IF(AE316="NO CUMPLE",0,IF(AE316="CUMPLE",('PRECIOS UNITARIOS'!$BB316*500)/AD316))))</f>
        <v>0</v>
      </c>
      <c r="AG316" s="5" t="str">
        <f>+'PRECIOS UNITARIOS'!AB316</f>
        <v/>
      </c>
      <c r="AH316" s="5" t="str">
        <f>+'EV PRECIO REFERENCIA'!AL316</f>
        <v>NO CUMPLE</v>
      </c>
      <c r="AI316" s="6">
        <f>+IF(AH316="NO OFERTADO",0,IF(AH316="NO CUMPLE EV TECNICA",0,IF(AH316="NO CUMPLE",0,IF(AH316="CUMPLE",('PRECIOS UNITARIOS'!$BB316*500)/AG316))))</f>
        <v>0</v>
      </c>
      <c r="AJ316" s="5" t="str">
        <f>+'PRECIOS UNITARIOS'!AD316</f>
        <v/>
      </c>
      <c r="AK316" s="5" t="str">
        <f>+'EV PRECIO REFERENCIA'!AO316</f>
        <v>NO CUMPLE</v>
      </c>
      <c r="AL316" s="6">
        <f>+IF(AK316="NO OFERTADO",0,IF(AK316="NO CUMPLE EV TECNICA",0,IF(AK316="NO CUMPLE",0,IF(AK316="CUMPLE",('PRECIOS UNITARIOS'!$BB316*500)/AJ316))))</f>
        <v>0</v>
      </c>
      <c r="AM316" s="5">
        <f>+'PRECIOS UNITARIOS'!AF316</f>
        <v>7705.25</v>
      </c>
      <c r="AN316" s="5" t="str">
        <f>+'EV PRECIO REFERENCIA'!AR316</f>
        <v>CUMPLE</v>
      </c>
      <c r="AO316" s="6">
        <f>+IF(AN316="NO OFERTADO",0,IF(AN316="NO CUMPLE EV TECNICA",0,IF(AN316="NO CUMPLE",0,IF(AN316="CUMPLE",('PRECIOS UNITARIOS'!$BB316*500)/AM316))))</f>
        <v>500</v>
      </c>
      <c r="AP316" s="5" t="str">
        <f>+'PRECIOS UNITARIOS'!AH316</f>
        <v/>
      </c>
      <c r="AQ316" s="5" t="str">
        <f>+'EV PRECIO REFERENCIA'!AU316</f>
        <v>NO CUMPLE</v>
      </c>
      <c r="AR316" s="6">
        <f>+IF(AQ316="NO OFERTADO",0,IF(AQ316="NO CUMPLE EV TECNICA",0,IF(AQ316="NO CUMPLE",0,IF(AQ316="CUMPLE",('PRECIOS UNITARIOS'!$BB316*500)/AP316))))</f>
        <v>0</v>
      </c>
      <c r="AS316" s="5" t="str">
        <f>+'PRECIOS UNITARIOS'!AJ316</f>
        <v/>
      </c>
      <c r="AT316" s="5" t="str">
        <f>+'EV PRECIO REFERENCIA'!AX316</f>
        <v>NO CUMPLE</v>
      </c>
      <c r="AU316" s="6">
        <f>+IF(AT316="NO OFERTADO",0,IF(AT316="NO CUMPLE EV TECNICA",0,IF(AT316="NO CUMPLE",0,IF(AT316="CUMPLE",('PRECIOS UNITARIOS'!$BB316*500)/AS316))))</f>
        <v>0</v>
      </c>
      <c r="AV316" s="5" t="str">
        <f>+'EV PRECIO REFERENCIA'!AY316</f>
        <v/>
      </c>
      <c r="AW316" s="5" t="str">
        <f>+'EV PRECIO REFERENCIA'!BA316</f>
        <v>NO CUMPLE</v>
      </c>
      <c r="AX316" s="6">
        <f>+IF(AW316="NO OFERTADO",0,IF(AW316="NO CUMPLE EV TECNICA",0,IF(AW316="NO CUMPLE",0,IF(AW316="CUMPLE",('PRECIOS UNITARIOS'!$BB316*500)/AV316))))</f>
        <v>0</v>
      </c>
      <c r="AY316" s="5">
        <f>+'EV PRECIO REFERENCIA'!BB316</f>
        <v>8365</v>
      </c>
      <c r="AZ316" s="5" t="str">
        <f>+'EV PRECIO REFERENCIA'!BD316</f>
        <v>CUMPLE</v>
      </c>
      <c r="BA316" s="6">
        <f>+IF(AZ316="NO OFERTADO",0,IF(AZ316="NO CUMPLE EV TECNICA",0,IF(AZ316="NO CUMPLE",0,IF(AZ316="CUMPLE",('PRECIOS UNITARIOS'!$BB316*500)/AY316))))</f>
        <v>460.56485355648533</v>
      </c>
      <c r="BB316" s="5">
        <f>+'PRECIOS UNITARIOS'!AP316</f>
        <v>8512</v>
      </c>
      <c r="BC316" s="5" t="str">
        <f>+'EV PRECIO REFERENCIA'!BG316</f>
        <v>CUMPLE</v>
      </c>
      <c r="BD316" s="6">
        <f>+IF(BC316="NO OFERTADO",0,IF(BC316="NO CUMPLE EV TECNICA",0,IF(BC316="NO CUMPLE",0,IF(BC316="CUMPLE",('PRECIOS UNITARIOS'!$BB316*500)/BB316))))</f>
        <v>452.61101973684208</v>
      </c>
      <c r="BE316" s="5" t="str">
        <f>+'PRECIOS UNITARIOS'!AR316</f>
        <v/>
      </c>
      <c r="BF316" s="5" t="str">
        <f>+'EV PRECIO REFERENCIA'!BJ316</f>
        <v>NO CUMPLE</v>
      </c>
      <c r="BG316" s="6">
        <f>+IF(BF316="NO OFERTADO",0,IF(BF316="NO CUMPLE EV TECNICA",0,IF(BF316="NO CUMPLE",0,IF(BF316="CUMPLE",('PRECIOS UNITARIOS'!$BB316*500)/BE316))))</f>
        <v>0</v>
      </c>
      <c r="BH316" s="5" t="str">
        <f>+'EV PRECIO REFERENCIA'!BK316</f>
        <v/>
      </c>
      <c r="BI316" s="5" t="str">
        <f>+'EV PRECIO REFERENCIA'!BM316</f>
        <v>NO CUMPLE</v>
      </c>
      <c r="BJ316" s="6">
        <f>+IF(BI316="NO OFERTADO",0,IF(BI316="NO CUMPLE EV TECNICA",0,IF(BI316="NO CUMPLE",0,IF(BI316="CUMPLE",('PRECIOS UNITARIOS'!$BB316*500)/BH316))))</f>
        <v>0</v>
      </c>
      <c r="BK316" s="5" t="str">
        <f>+'EV PRECIO REFERENCIA'!BQ316</f>
        <v/>
      </c>
      <c r="BL316" s="5" t="str">
        <f>+'EV PRECIO REFERENCIA'!BS316</f>
        <v>NO CUMPLE</v>
      </c>
      <c r="BM316" s="6">
        <f>+IF(BL316="NO OFERTADO",0,IF(BL316="NO CUMPLE EV TECNICA",0,IF(BL316="NO CUMPLE",0,IF(BL316="CUMPLE",('PRECIOS UNITARIOS'!$BB316*500)/BK316))))</f>
        <v>0</v>
      </c>
      <c r="BN316" s="5" t="str">
        <f>+'PRECIOS UNITARIOS'!AX316</f>
        <v/>
      </c>
      <c r="BO316" s="5" t="str">
        <f>+'EV PRECIO REFERENCIA'!BV316</f>
        <v>NO CUMPLE</v>
      </c>
      <c r="BP316" s="6">
        <f>+IF(BO316="NO OFERTADO",0,IF(BO316="NO CUMPLE EV TECNICA",0,IF(BO316="NO CUMPLE",0,IF(BO316="CUMPLE",('PRECIOS UNITARIOS'!$BB316*500)/BN316))))</f>
        <v>0</v>
      </c>
      <c r="BQ316" s="6">
        <f t="shared" si="30"/>
        <v>500</v>
      </c>
      <c r="BR316" s="6" t="s">
        <v>724</v>
      </c>
      <c r="BS316" s="6">
        <f t="shared" si="32"/>
        <v>460.56485355648533</v>
      </c>
      <c r="BT316" s="6" t="s">
        <v>726</v>
      </c>
      <c r="BU316" s="6">
        <f>MAX($K316,$N316,$Q316,$T316,$AF316,$AI316,$AL316,$AU316,$BD316,$BG316,$BP316,$AC316,$Z316,$W316,$BM316,)</f>
        <v>452.61101973684208</v>
      </c>
      <c r="BV316" s="6" t="s">
        <v>727</v>
      </c>
      <c r="BW316" s="154" t="str">
        <f t="shared" si="33"/>
        <v>BIOPLAST S.A.S</v>
      </c>
      <c r="BX316" s="3" t="e">
        <v>#N/A</v>
      </c>
    </row>
    <row r="317" spans="1:77" ht="25.5" x14ac:dyDescent="0.2">
      <c r="A317" s="18">
        <f t="shared" si="29"/>
        <v>308</v>
      </c>
      <c r="B317" s="22" t="str">
        <f>VLOOKUP(A317,'PRECIOS UNITARIOS'!A317:B648,2,0)</f>
        <v>DM2692</v>
      </c>
      <c r="C317" s="135" t="str">
        <f>VLOOKUP(A317,'PRECIOS UNITARIOS'!A317:C648,3,0)</f>
        <v>INMOVILIZADOR DE HOMBRO</v>
      </c>
      <c r="D317" s="18">
        <f>VLOOKUP(A317,'PRECIOS UNITARIOS'!A317:D648,4,0)</f>
        <v>1</v>
      </c>
      <c r="E317" s="23" t="str">
        <f>VLOOKUP(A317,'PRECIOS UNITARIOS'!A317:E648,5,0)</f>
        <v>UN</v>
      </c>
      <c r="F317" s="23">
        <f>VLOOKUP(A317,'PRECIOS UNITARIOS'!A317:F648,6,0)</f>
        <v>7402</v>
      </c>
      <c r="G317" s="23">
        <f>VLOOKUP(A317,'PRECIOS UNITARIOS'!A317:G648,7,0)</f>
        <v>1</v>
      </c>
      <c r="H317" s="23">
        <f t="shared" si="31"/>
        <v>7402</v>
      </c>
      <c r="I317" s="5" t="str">
        <f>+'EV PRECIO REFERENCIA'!I317</f>
        <v/>
      </c>
      <c r="J317" s="5" t="str">
        <f>+'EV PRECIO REFERENCIA'!K317</f>
        <v>NO CUMPLE</v>
      </c>
      <c r="K317" s="6">
        <f>+IF(J317="NO OFERTADO",0,IF(J317="NO CUMPLE EV TECNICA",0,IF(J317="NO CUMPLE",0,IF(J317="CUMPLE",('PRECIOS UNITARIOS'!$BB317*500)/I317))))</f>
        <v>0</v>
      </c>
      <c r="L317" s="5" t="str">
        <f>+'EV PRECIO REFERENCIA'!L317</f>
        <v/>
      </c>
      <c r="M317" s="5" t="str">
        <f>+'EV PRECIO REFERENCIA'!N317</f>
        <v>NO CUMPLE</v>
      </c>
      <c r="N317" s="6">
        <f>+IF(M317="NO OFERTADO",0,IF(M317="NO CUMPLE EV TECNICA",0,IF(M317="NO CUMPLE",0,IF(M317="CUMPLE",('PRECIOS UNITARIOS'!$BB317*500)/L317))))</f>
        <v>0</v>
      </c>
      <c r="O317" s="5" t="str">
        <f>+'PRECIOS UNITARIOS'!N317</f>
        <v/>
      </c>
      <c r="P317" s="5" t="str">
        <f>+'EV PRECIO REFERENCIA'!Q317</f>
        <v>NO CUMPLE</v>
      </c>
      <c r="Q317" s="6">
        <f>+IF(P317="NO OFERTADO",0,IF(P317="NO CUMPLE EV TECNICA",0,IF(P317="NO CUMPLE",0,IF(P317="CUMPLE",('PRECIOS UNITARIOS'!$BB317*500)/O317))))</f>
        <v>0</v>
      </c>
      <c r="R317" s="5" t="str">
        <f>+'PRECIOS UNITARIOS'!P317</f>
        <v/>
      </c>
      <c r="S317" s="5" t="str">
        <f>+'EV PRECIO REFERENCIA'!T317</f>
        <v>NO CUMPLE</v>
      </c>
      <c r="T317" s="6">
        <f>+IF(S317="NO OFERTADO",0,IF(S317="NO CUMPLE EV TECNICA",0,IF(S317="NO CUMPLE",0,IF(S317="CUMPLE",('PRECIOS UNITARIOS'!$BB317*500)/R317))))</f>
        <v>0</v>
      </c>
      <c r="U317" s="6" t="str">
        <f>+'EV PRECIO REFERENCIA'!U317</f>
        <v/>
      </c>
      <c r="V317" s="5" t="str">
        <f>+'EV PRECIO REFERENCIA'!W317</f>
        <v>NO CUMPLE</v>
      </c>
      <c r="W317" s="6">
        <f>+IF(V317="NO OFERTADO",0,IF(V317="NO CUMPLE EV TECNICA",0,IF(V317="NO CUMPLE",0,IF(V317="CUMPLE",('PRECIOS UNITARIOS'!$BB317*500)/U317))))</f>
        <v>0</v>
      </c>
      <c r="X317" s="6" t="str">
        <f>+'EV PRECIO REFERENCIA'!X317</f>
        <v/>
      </c>
      <c r="Y317" s="5" t="str">
        <f>+'EV PRECIO REFERENCIA'!Z317</f>
        <v>NO CUMPLE</v>
      </c>
      <c r="Z317" s="6">
        <f>+IF(Y317="NO OFERTADO",0,IF(Y317="NO CUMPLE EV TECNICA",0,IF(Y317="NO CUMPLE",0,IF(Y317="CUMPLE",('PRECIOS UNITARIOS'!$BB317*500)/X317))))</f>
        <v>0</v>
      </c>
      <c r="AA317" s="260" t="str">
        <f>+'PRECIOS UNITARIOS'!X317</f>
        <v/>
      </c>
      <c r="AB317" s="5" t="str">
        <f>+'EV PRECIO REFERENCIA'!AF317</f>
        <v>NO CUMPLE</v>
      </c>
      <c r="AC317" s="6">
        <f>+IF(AB317="NO OFERTADO",0,IF(AB317="NO CUMPLE EV TECNICA",0,IF(AB317="NO CUMPLE",0,IF(AB317="CUMPLE",('PRECIOS UNITARIOS'!$BB317*500)/AA317))))</f>
        <v>0</v>
      </c>
      <c r="AD317" s="5" t="str">
        <f>+'PRECIOS UNITARIOS'!Z317</f>
        <v/>
      </c>
      <c r="AE317" s="5" t="str">
        <f>+'EV PRECIO REFERENCIA'!AI317</f>
        <v>NO CUMPLE</v>
      </c>
      <c r="AF317" s="6">
        <f>+IF(AE317="NO OFERTADO",0,IF(AE317="NO CUMPLE EV TECNICA",0,IF(AE317="NO CUMPLE",0,IF(AE317="CUMPLE",('PRECIOS UNITARIOS'!$BB317*500)/AD317))))</f>
        <v>0</v>
      </c>
      <c r="AG317" s="5" t="str">
        <f>+'PRECIOS UNITARIOS'!AB317</f>
        <v/>
      </c>
      <c r="AH317" s="5" t="str">
        <f>+'EV PRECIO REFERENCIA'!AL317</f>
        <v>NO CUMPLE</v>
      </c>
      <c r="AI317" s="6">
        <f>+IF(AH317="NO OFERTADO",0,IF(AH317="NO CUMPLE EV TECNICA",0,IF(AH317="NO CUMPLE",0,IF(AH317="CUMPLE",('PRECIOS UNITARIOS'!$BB317*500)/AG317))))</f>
        <v>0</v>
      </c>
      <c r="AJ317" s="5" t="str">
        <f>+'PRECIOS UNITARIOS'!AD317</f>
        <v/>
      </c>
      <c r="AK317" s="5" t="str">
        <f>+'EV PRECIO REFERENCIA'!AO317</f>
        <v>NO CUMPLE</v>
      </c>
      <c r="AL317" s="6">
        <f>+IF(AK317="NO OFERTADO",0,IF(AK317="NO CUMPLE EV TECNICA",0,IF(AK317="NO CUMPLE",0,IF(AK317="CUMPLE",('PRECIOS UNITARIOS'!$BB317*500)/AJ317))))</f>
        <v>0</v>
      </c>
      <c r="AM317" s="5" t="str">
        <f>+'PRECIOS UNITARIOS'!AF317</f>
        <v/>
      </c>
      <c r="AN317" s="5" t="str">
        <f>+'EV PRECIO REFERENCIA'!AR317</f>
        <v>NO CUMPLE</v>
      </c>
      <c r="AO317" s="6">
        <f>+IF(AN317="NO OFERTADO",0,IF(AN317="NO CUMPLE EV TECNICA",0,IF(AN317="NO CUMPLE",0,IF(AN317="CUMPLE",('PRECIOS UNITARIOS'!$BB317*500)/AM317))))</f>
        <v>0</v>
      </c>
      <c r="AP317" s="5" t="str">
        <f>+'PRECIOS UNITARIOS'!AH317</f>
        <v/>
      </c>
      <c r="AQ317" s="5" t="str">
        <f>+'EV PRECIO REFERENCIA'!AU317</f>
        <v>NO CUMPLE</v>
      </c>
      <c r="AR317" s="6">
        <f>+IF(AQ317="NO OFERTADO",0,IF(AQ317="NO CUMPLE EV TECNICA",0,IF(AQ317="NO CUMPLE",0,IF(AQ317="CUMPLE",('PRECIOS UNITARIOS'!$BB317*500)/AP317))))</f>
        <v>0</v>
      </c>
      <c r="AS317" s="5" t="str">
        <f>+'PRECIOS UNITARIOS'!AJ317</f>
        <v/>
      </c>
      <c r="AT317" s="5" t="str">
        <f>+'EV PRECIO REFERENCIA'!AX317</f>
        <v>NO CUMPLE</v>
      </c>
      <c r="AU317" s="6">
        <f>+IF(AT317="NO OFERTADO",0,IF(AT317="NO CUMPLE EV TECNICA",0,IF(AT317="NO CUMPLE",0,IF(AT317="CUMPLE",('PRECIOS UNITARIOS'!$BB317*500)/AS317))))</f>
        <v>0</v>
      </c>
      <c r="AV317" s="5" t="str">
        <f>+'EV PRECIO REFERENCIA'!AY317</f>
        <v/>
      </c>
      <c r="AW317" s="5" t="str">
        <f>+'EV PRECIO REFERENCIA'!BA317</f>
        <v>NO CUMPLE</v>
      </c>
      <c r="AX317" s="6">
        <f>+IF(AW317="NO OFERTADO",0,IF(AW317="NO CUMPLE EV TECNICA",0,IF(AW317="NO CUMPLE",0,IF(AW317="CUMPLE",('PRECIOS UNITARIOS'!$BB317*500)/AV317))))</f>
        <v>0</v>
      </c>
      <c r="AY317" s="5" t="str">
        <f>+'EV PRECIO REFERENCIA'!BB317</f>
        <v/>
      </c>
      <c r="AZ317" s="5" t="str">
        <f>+'EV PRECIO REFERENCIA'!BD317</f>
        <v>NO CUMPLE</v>
      </c>
      <c r="BA317" s="6">
        <f>+IF(AZ317="NO OFERTADO",0,IF(AZ317="NO CUMPLE EV TECNICA",0,IF(AZ317="NO CUMPLE",0,IF(AZ317="CUMPLE",('PRECIOS UNITARIOS'!$BB317*500)/AY317))))</f>
        <v>0</v>
      </c>
      <c r="BB317" s="5" t="str">
        <f>+'PRECIOS UNITARIOS'!AP317</f>
        <v/>
      </c>
      <c r="BC317" s="5" t="str">
        <f>+'EV PRECIO REFERENCIA'!BG317</f>
        <v>NO CUMPLE</v>
      </c>
      <c r="BD317" s="6">
        <f>+IF(BC317="NO OFERTADO",0,IF(BC317="NO CUMPLE EV TECNICA",0,IF(BC317="NO CUMPLE",0,IF(BC317="CUMPLE",('PRECIOS UNITARIOS'!$BB317*500)/BB317))))</f>
        <v>0</v>
      </c>
      <c r="BE317" s="5" t="str">
        <f>+'PRECIOS UNITARIOS'!AR317</f>
        <v/>
      </c>
      <c r="BF317" s="5" t="str">
        <f>+'EV PRECIO REFERENCIA'!BJ317</f>
        <v>NO CUMPLE</v>
      </c>
      <c r="BG317" s="6">
        <f>+IF(BF317="NO OFERTADO",0,IF(BF317="NO CUMPLE EV TECNICA",0,IF(BF317="NO CUMPLE",0,IF(BF317="CUMPLE",('PRECIOS UNITARIOS'!$BB317*500)/BE317))))</f>
        <v>0</v>
      </c>
      <c r="BH317" s="5" t="str">
        <f>+'EV PRECIO REFERENCIA'!BK317</f>
        <v/>
      </c>
      <c r="BI317" s="5" t="str">
        <f>+'EV PRECIO REFERENCIA'!BM317</f>
        <v>NO CUMPLE</v>
      </c>
      <c r="BJ317" s="6">
        <f>+IF(BI317="NO OFERTADO",0,IF(BI317="NO CUMPLE EV TECNICA",0,IF(BI317="NO CUMPLE",0,IF(BI317="CUMPLE",('PRECIOS UNITARIOS'!$BB317*500)/BH317))))</f>
        <v>0</v>
      </c>
      <c r="BK317" s="5" t="str">
        <f>+'EV PRECIO REFERENCIA'!BQ317</f>
        <v/>
      </c>
      <c r="BL317" s="5" t="str">
        <f>+'EV PRECIO REFERENCIA'!BS317</f>
        <v>NO CUMPLE</v>
      </c>
      <c r="BM317" s="6">
        <f>+IF(BL317="NO OFERTADO",0,IF(BL317="NO CUMPLE EV TECNICA",0,IF(BL317="NO CUMPLE",0,IF(BL317="CUMPLE",('PRECIOS UNITARIOS'!$BB317*500)/BK317))))</f>
        <v>0</v>
      </c>
      <c r="BN317" s="5" t="str">
        <f>+'PRECIOS UNITARIOS'!AX317</f>
        <v/>
      </c>
      <c r="BO317" s="5" t="str">
        <f>+'EV PRECIO REFERENCIA'!BV317</f>
        <v>NO CUMPLE</v>
      </c>
      <c r="BP317" s="6">
        <f>+IF(BO317="NO OFERTADO",0,IF(BO317="NO CUMPLE EV TECNICA",0,IF(BO317="NO CUMPLE",0,IF(BO317="CUMPLE",('PRECIOS UNITARIOS'!$BB317*500)/BN317))))</f>
        <v>0</v>
      </c>
      <c r="BQ317" s="6">
        <f t="shared" si="30"/>
        <v>0</v>
      </c>
      <c r="BR317" s="366" t="s">
        <v>1014</v>
      </c>
      <c r="BS317" s="6">
        <v>0</v>
      </c>
      <c r="BT317" s="6" t="s">
        <v>1014</v>
      </c>
      <c r="BU317" s="6">
        <v>0</v>
      </c>
      <c r="BV317" s="6" t="s">
        <v>1014</v>
      </c>
      <c r="BW317" s="6" t="s">
        <v>1014</v>
      </c>
      <c r="BX317" s="3" t="s">
        <v>687</v>
      </c>
    </row>
    <row r="318" spans="1:77" ht="38.25" x14ac:dyDescent="0.2">
      <c r="A318" s="18">
        <f t="shared" si="29"/>
        <v>309</v>
      </c>
      <c r="B318" s="22" t="str">
        <f>VLOOKUP(A318,'PRECIOS UNITARIOS'!A318:B649,2,0)</f>
        <v>DM717</v>
      </c>
      <c r="C318" s="135" t="str">
        <f>VLOOKUP(A318,'PRECIOS UNITARIOS'!A318:C649,3,0)</f>
        <v>MASCARA DE NO REHINALACION CON RESERVORIO PEDIATRICA INCLUYE EXTENSION DE OXIGENO</v>
      </c>
      <c r="D318" s="18">
        <f>VLOOKUP(A318,'PRECIOS UNITARIOS'!A318:D649,4,0)</f>
        <v>1</v>
      </c>
      <c r="E318" s="23" t="str">
        <f>VLOOKUP(A318,'PRECIOS UNITARIOS'!A318:E649,5,0)</f>
        <v>UN</v>
      </c>
      <c r="F318" s="23">
        <f>VLOOKUP(A318,'PRECIOS UNITARIOS'!A318:F649,6,0)</f>
        <v>4132</v>
      </c>
      <c r="G318" s="23">
        <f>VLOOKUP(A318,'PRECIOS UNITARIOS'!A318:G649,7,0)</f>
        <v>21</v>
      </c>
      <c r="H318" s="23">
        <f t="shared" si="31"/>
        <v>86772</v>
      </c>
      <c r="I318" s="5" t="str">
        <f>+'EV PRECIO REFERENCIA'!I318</f>
        <v/>
      </c>
      <c r="J318" s="5" t="str">
        <f>+'EV PRECIO REFERENCIA'!K318</f>
        <v>NO CUMPLE</v>
      </c>
      <c r="K318" s="6">
        <f>+IF(J318="NO OFERTADO",0,IF(J318="NO CUMPLE EV TECNICA",0,IF(J318="NO CUMPLE",0,IF(J318="CUMPLE",('PRECIOS UNITARIOS'!$BB318*500)/I318))))</f>
        <v>0</v>
      </c>
      <c r="L318" s="5" t="str">
        <f>+'EV PRECIO REFERENCIA'!L318</f>
        <v/>
      </c>
      <c r="M318" s="5" t="str">
        <f>+'EV PRECIO REFERENCIA'!N318</f>
        <v>NO CUMPLE</v>
      </c>
      <c r="N318" s="6">
        <f>+IF(M318="NO OFERTADO",0,IF(M318="NO CUMPLE EV TECNICA",0,IF(M318="NO CUMPLE",0,IF(M318="CUMPLE",('PRECIOS UNITARIOS'!$BB318*500)/L318))))</f>
        <v>0</v>
      </c>
      <c r="O318" s="5">
        <f>+'PRECIOS UNITARIOS'!N318</f>
        <v>4132</v>
      </c>
      <c r="P318" s="5" t="str">
        <f>+'EV PRECIO REFERENCIA'!Q318</f>
        <v>CUMPLE</v>
      </c>
      <c r="Q318" s="6">
        <f>+IF(P318="NO OFERTADO",0,IF(P318="NO CUMPLE EV TECNICA",0,IF(P318="NO CUMPLE",0,IF(P318="CUMPLE",('PRECIOS UNITARIOS'!$BB318*500)/O318))))</f>
        <v>445.67400774443371</v>
      </c>
      <c r="R318" s="5" t="str">
        <f>+'PRECIOS UNITARIOS'!P318</f>
        <v/>
      </c>
      <c r="S318" s="5" t="str">
        <f>+'EV PRECIO REFERENCIA'!T318</f>
        <v>NO CUMPLE</v>
      </c>
      <c r="T318" s="6">
        <f>+IF(S318="NO OFERTADO",0,IF(S318="NO CUMPLE EV TECNICA",0,IF(S318="NO CUMPLE",0,IF(S318="CUMPLE",('PRECIOS UNITARIOS'!$BB318*500)/R318))))</f>
        <v>0</v>
      </c>
      <c r="U318" s="6" t="str">
        <f>+'EV PRECIO REFERENCIA'!U318</f>
        <v/>
      </c>
      <c r="V318" s="5" t="str">
        <f>+'EV PRECIO REFERENCIA'!W318</f>
        <v>NO CUMPLE</v>
      </c>
      <c r="W318" s="6">
        <f>+IF(V318="NO OFERTADO",0,IF(V318="NO CUMPLE EV TECNICA",0,IF(V318="NO CUMPLE",0,IF(V318="CUMPLE",('PRECIOS UNITARIOS'!$BB318*500)/U318))))</f>
        <v>0</v>
      </c>
      <c r="X318" s="6" t="str">
        <f>+'EV PRECIO REFERENCIA'!X318</f>
        <v/>
      </c>
      <c r="Y318" s="5" t="str">
        <f>+'EV PRECIO REFERENCIA'!Z318</f>
        <v>NO CUMPLE</v>
      </c>
      <c r="Z318" s="6">
        <f>+IF(Y318="NO OFERTADO",0,IF(Y318="NO CUMPLE EV TECNICA",0,IF(Y318="NO CUMPLE",0,IF(Y318="CUMPLE",('PRECIOS UNITARIOS'!$BB318*500)/X318))))</f>
        <v>0</v>
      </c>
      <c r="AA318" s="260" t="str">
        <f>+'PRECIOS UNITARIOS'!X318</f>
        <v/>
      </c>
      <c r="AB318" s="5" t="str">
        <f>+'EV PRECIO REFERENCIA'!AF318</f>
        <v>NO CUMPLE</v>
      </c>
      <c r="AC318" s="6">
        <f>+IF(AB318="NO OFERTADO",0,IF(AB318="NO CUMPLE EV TECNICA",0,IF(AB318="NO CUMPLE",0,IF(AB318="CUMPLE",('PRECIOS UNITARIOS'!$BB318*500)/AA318))))</f>
        <v>0</v>
      </c>
      <c r="AD318" s="5" t="str">
        <f>+'PRECIOS UNITARIOS'!Z318</f>
        <v/>
      </c>
      <c r="AE318" s="5" t="str">
        <f>+'EV PRECIO REFERENCIA'!AI318</f>
        <v>NO CUMPLE</v>
      </c>
      <c r="AF318" s="6">
        <f>+IF(AE318="NO OFERTADO",0,IF(AE318="NO CUMPLE EV TECNICA",0,IF(AE318="NO CUMPLE",0,IF(AE318="CUMPLE",('PRECIOS UNITARIOS'!$BB318*500)/AD318))))</f>
        <v>0</v>
      </c>
      <c r="AG318" s="5" t="str">
        <f>+'PRECIOS UNITARIOS'!AB318</f>
        <v/>
      </c>
      <c r="AH318" s="5" t="str">
        <f>+'EV PRECIO REFERENCIA'!AL318</f>
        <v>NO CUMPLE</v>
      </c>
      <c r="AI318" s="6">
        <f>+IF(AH318="NO OFERTADO",0,IF(AH318="NO CUMPLE EV TECNICA",0,IF(AH318="NO CUMPLE",0,IF(AH318="CUMPLE",('PRECIOS UNITARIOS'!$BB318*500)/AG318))))</f>
        <v>0</v>
      </c>
      <c r="AJ318" s="5" t="str">
        <f>+'PRECIOS UNITARIOS'!AD318</f>
        <v/>
      </c>
      <c r="AK318" s="5" t="str">
        <f>+'EV PRECIO REFERENCIA'!AO318</f>
        <v>NO CUMPLE</v>
      </c>
      <c r="AL318" s="6">
        <f>+IF(AK318="NO OFERTADO",0,IF(AK318="NO CUMPLE EV TECNICA",0,IF(AK318="NO CUMPLE",0,IF(AK318="CUMPLE",('PRECIOS UNITARIOS'!$BB318*500)/AJ318))))</f>
        <v>0</v>
      </c>
      <c r="AM318" s="5">
        <f>+'PRECIOS UNITARIOS'!AF318</f>
        <v>3683.05</v>
      </c>
      <c r="AN318" s="5" t="str">
        <f>+'EV PRECIO REFERENCIA'!AR318</f>
        <v>CUMPLE</v>
      </c>
      <c r="AO318" s="6">
        <f>+IF(AN318="NO OFERTADO",0,IF(AN318="NO CUMPLE EV TECNICA",0,IF(AN318="NO CUMPLE",0,IF(AN318="CUMPLE",('PRECIOS UNITARIOS'!$BB318*500)/AM318))))</f>
        <v>500</v>
      </c>
      <c r="AP318" s="5" t="str">
        <f>+'PRECIOS UNITARIOS'!AH318</f>
        <v/>
      </c>
      <c r="AQ318" s="5" t="str">
        <f>+'EV PRECIO REFERENCIA'!AU318</f>
        <v>NO CUMPLE</v>
      </c>
      <c r="AR318" s="6">
        <f>+IF(AQ318="NO OFERTADO",0,IF(AQ318="NO CUMPLE EV TECNICA",0,IF(AQ318="NO CUMPLE",0,IF(AQ318="CUMPLE",('PRECIOS UNITARIOS'!$BB318*500)/AP318))))</f>
        <v>0</v>
      </c>
      <c r="AS318" s="5" t="str">
        <f>+'PRECIOS UNITARIOS'!AJ318</f>
        <v/>
      </c>
      <c r="AT318" s="5" t="str">
        <f>+'EV PRECIO REFERENCIA'!AX318</f>
        <v>NO CUMPLE</v>
      </c>
      <c r="AU318" s="6">
        <f>+IF(AT318="NO OFERTADO",0,IF(AT318="NO CUMPLE EV TECNICA",0,IF(AT318="NO CUMPLE",0,IF(AT318="CUMPLE",('PRECIOS UNITARIOS'!$BB318*500)/AS318))))</f>
        <v>0</v>
      </c>
      <c r="AV318" s="5" t="str">
        <f>+'EV PRECIO REFERENCIA'!AY318</f>
        <v/>
      </c>
      <c r="AW318" s="5" t="str">
        <f>+'EV PRECIO REFERENCIA'!BA318</f>
        <v>NO CUMPLE</v>
      </c>
      <c r="AX318" s="6">
        <f>+IF(AW318="NO OFERTADO",0,IF(AW318="NO CUMPLE EV TECNICA",0,IF(AW318="NO CUMPLE",0,IF(AW318="CUMPLE",('PRECIOS UNITARIOS'!$BB318*500)/AV318))))</f>
        <v>0</v>
      </c>
      <c r="AY318" s="5">
        <f>+'EV PRECIO REFERENCIA'!BB318</f>
        <v>4186</v>
      </c>
      <c r="AZ318" s="5" t="str">
        <f>+'EV PRECIO REFERENCIA'!BD318</f>
        <v>CUMPLE</v>
      </c>
      <c r="BA318" s="6">
        <f>+IF(AZ318="NO OFERTADO",0,IF(AZ318="NO CUMPLE EV TECNICA",0,IF(AZ318="NO CUMPLE",0,IF(AZ318="CUMPLE",('PRECIOS UNITARIOS'!$BB318*500)/AY318))))</f>
        <v>439.9247491638796</v>
      </c>
      <c r="BB318" s="5">
        <f>+'PRECIOS UNITARIOS'!AP318</f>
        <v>4085</v>
      </c>
      <c r="BC318" s="5" t="str">
        <f>+'EV PRECIO REFERENCIA'!BG318</f>
        <v>CUMPLE</v>
      </c>
      <c r="BD318" s="6">
        <f>+IF(BC318="NO OFERTADO",0,IF(BC318="NO CUMPLE EV TECNICA",0,IF(BC318="NO CUMPLE",0,IF(BC318="CUMPLE",('PRECIOS UNITARIOS'!$BB318*500)/BB318))))</f>
        <v>450.80171358629133</v>
      </c>
      <c r="BE318" s="5" t="str">
        <f>+'PRECIOS UNITARIOS'!AR318</f>
        <v/>
      </c>
      <c r="BF318" s="5" t="str">
        <f>+'EV PRECIO REFERENCIA'!BJ318</f>
        <v>NO CUMPLE</v>
      </c>
      <c r="BG318" s="6">
        <f>+IF(BF318="NO OFERTADO",0,IF(BF318="NO CUMPLE EV TECNICA",0,IF(BF318="NO CUMPLE",0,IF(BF318="CUMPLE",('PRECIOS UNITARIOS'!$BB318*500)/BE318))))</f>
        <v>0</v>
      </c>
      <c r="BH318" s="5" t="str">
        <f>+'EV PRECIO REFERENCIA'!BK318</f>
        <v/>
      </c>
      <c r="BI318" s="5" t="str">
        <f>+'EV PRECIO REFERENCIA'!BM318</f>
        <v>NO CUMPLE</v>
      </c>
      <c r="BJ318" s="6">
        <f>+IF(BI318="NO OFERTADO",0,IF(BI318="NO CUMPLE EV TECNICA",0,IF(BI318="NO CUMPLE",0,IF(BI318="CUMPLE",('PRECIOS UNITARIOS'!$BB318*500)/BH318))))</f>
        <v>0</v>
      </c>
      <c r="BK318" s="5" t="str">
        <f>+'EV PRECIO REFERENCIA'!BQ318</f>
        <v/>
      </c>
      <c r="BL318" s="5" t="str">
        <f>+'EV PRECIO REFERENCIA'!BS318</f>
        <v>NO CUMPLE</v>
      </c>
      <c r="BM318" s="6">
        <f>+IF(BL318="NO OFERTADO",0,IF(BL318="NO CUMPLE EV TECNICA",0,IF(BL318="NO CUMPLE",0,IF(BL318="CUMPLE",('PRECIOS UNITARIOS'!$BB318*500)/BK318))))</f>
        <v>0</v>
      </c>
      <c r="BN318" s="5" t="str">
        <f>+'PRECIOS UNITARIOS'!AX318</f>
        <v/>
      </c>
      <c r="BO318" s="5" t="str">
        <f>+'EV PRECIO REFERENCIA'!BV318</f>
        <v>NO CUMPLE</v>
      </c>
      <c r="BP318" s="6">
        <f>+IF(BO318="NO OFERTADO",0,IF(BO318="NO CUMPLE EV TECNICA",0,IF(BO318="NO CUMPLE",0,IF(BO318="CUMPLE",('PRECIOS UNITARIOS'!$BB318*500)/BN318))))</f>
        <v>0</v>
      </c>
      <c r="BQ318" s="6">
        <f t="shared" si="30"/>
        <v>500</v>
      </c>
      <c r="BR318" s="6" t="s">
        <v>724</v>
      </c>
      <c r="BS318" s="6">
        <f>MAX($K318,$N318,$Q318,$T318,$AF318,$AI318,$AL318,$AU318,$BD318,$BG318,$BP318,$AC318,$Z318,$W318,$BA318,$BM318,)</f>
        <v>450.80171358629133</v>
      </c>
      <c r="BT318" s="6" t="s">
        <v>741</v>
      </c>
      <c r="BU318" s="6">
        <f>MAX($K318,$N318,$Q318,$T318,$AF318,$AI318,$AL318,$AU318,$BG318,$BP318,$AC318,$Z318,$W318,$BA318,$BM318,)</f>
        <v>445.67400774443371</v>
      </c>
      <c r="BV318" s="6" t="s">
        <v>1021</v>
      </c>
      <c r="BW318" s="154" t="str">
        <f>+BR318</f>
        <v>BIOPLAST S.A.S</v>
      </c>
      <c r="BX318" s="3" t="e">
        <v>#N/A</v>
      </c>
    </row>
    <row r="319" spans="1:77" ht="38.25" x14ac:dyDescent="0.2">
      <c r="A319" s="18">
        <f t="shared" si="29"/>
        <v>310</v>
      </c>
      <c r="B319" s="22" t="str">
        <f>VLOOKUP(A319,'PRECIOS UNITARIOS'!A319:B650,2,0)</f>
        <v>DM716</v>
      </c>
      <c r="C319" s="135" t="str">
        <f>VLOOKUP(A319,'PRECIOS UNITARIOS'!A319:C650,3,0)</f>
        <v>MASCARA DE NO REHINLACION CON RESEVORIO ADULTO INCLUYE EXTENSION DE OXIGENO</v>
      </c>
      <c r="D319" s="18">
        <f>VLOOKUP(A319,'PRECIOS UNITARIOS'!A319:D650,4,0)</f>
        <v>1</v>
      </c>
      <c r="E319" s="23" t="str">
        <f>VLOOKUP(A319,'PRECIOS UNITARIOS'!A319:E650,5,0)</f>
        <v>UN</v>
      </c>
      <c r="F319" s="23">
        <f>VLOOKUP(A319,'PRECIOS UNITARIOS'!A319:F650,6,0)</f>
        <v>2682</v>
      </c>
      <c r="G319" s="23">
        <f>VLOOKUP(A319,'PRECIOS UNITARIOS'!A319:G650,7,0)</f>
        <v>126</v>
      </c>
      <c r="H319" s="23">
        <f t="shared" si="31"/>
        <v>337932</v>
      </c>
      <c r="I319" s="5" t="str">
        <f>+'EV PRECIO REFERENCIA'!I319</f>
        <v/>
      </c>
      <c r="J319" s="5" t="str">
        <f>+'EV PRECIO REFERENCIA'!K319</f>
        <v>NO CUMPLE</v>
      </c>
      <c r="K319" s="6">
        <f>+IF(J319="NO OFERTADO",0,IF(J319="NO CUMPLE EV TECNICA",0,IF(J319="NO CUMPLE",0,IF(J319="CUMPLE",('PRECIOS UNITARIOS'!$BB319*500)/I319))))</f>
        <v>0</v>
      </c>
      <c r="L319" s="5" t="str">
        <f>+'EV PRECIO REFERENCIA'!L319</f>
        <v/>
      </c>
      <c r="M319" s="5" t="str">
        <f>+'EV PRECIO REFERENCIA'!N319</f>
        <v>NO CUMPLE</v>
      </c>
      <c r="N319" s="6">
        <f>+IF(M319="NO OFERTADO",0,IF(M319="NO CUMPLE EV TECNICA",0,IF(M319="NO CUMPLE",0,IF(M319="CUMPLE",('PRECIOS UNITARIOS'!$BB319*500)/L319))))</f>
        <v>0</v>
      </c>
      <c r="O319" s="5" t="str">
        <f>+'PRECIOS UNITARIOS'!N319</f>
        <v/>
      </c>
      <c r="P319" s="5" t="str">
        <f>+'EV PRECIO REFERENCIA'!Q319</f>
        <v>NO CUMPLE</v>
      </c>
      <c r="Q319" s="6">
        <f>+IF(P319="NO OFERTADO",0,IF(P319="NO CUMPLE EV TECNICA",0,IF(P319="NO CUMPLE",0,IF(P319="CUMPLE",('PRECIOS UNITARIOS'!$BB319*500)/O319))))</f>
        <v>0</v>
      </c>
      <c r="R319" s="5" t="str">
        <f>+'PRECIOS UNITARIOS'!P319</f>
        <v/>
      </c>
      <c r="S319" s="5" t="str">
        <f>+'EV PRECIO REFERENCIA'!T319</f>
        <v>NO CUMPLE</v>
      </c>
      <c r="T319" s="6">
        <f>+IF(S319="NO OFERTADO",0,IF(S319="NO CUMPLE EV TECNICA",0,IF(S319="NO CUMPLE",0,IF(S319="CUMPLE",('PRECIOS UNITARIOS'!$BB319*500)/R319))))</f>
        <v>0</v>
      </c>
      <c r="U319" s="6" t="str">
        <f>+'EV PRECIO REFERENCIA'!U319</f>
        <v/>
      </c>
      <c r="V319" s="5" t="str">
        <f>+'EV PRECIO REFERENCIA'!W319</f>
        <v>NO CUMPLE</v>
      </c>
      <c r="W319" s="6">
        <f>+IF(V319="NO OFERTADO",0,IF(V319="NO CUMPLE EV TECNICA",0,IF(V319="NO CUMPLE",0,IF(V319="CUMPLE",('PRECIOS UNITARIOS'!$BB319*500)/U319))))</f>
        <v>0</v>
      </c>
      <c r="X319" s="6" t="str">
        <f>+'EV PRECIO REFERENCIA'!X319</f>
        <v/>
      </c>
      <c r="Y319" s="5" t="str">
        <f>+'EV PRECIO REFERENCIA'!Z319</f>
        <v>NO CUMPLE</v>
      </c>
      <c r="Z319" s="6">
        <f>+IF(Y319="NO OFERTADO",0,IF(Y319="NO CUMPLE EV TECNICA",0,IF(Y319="NO CUMPLE",0,IF(Y319="CUMPLE",('PRECIOS UNITARIOS'!$BB319*500)/X319))))</f>
        <v>0</v>
      </c>
      <c r="AA319" s="260" t="str">
        <f>+'PRECIOS UNITARIOS'!X319</f>
        <v/>
      </c>
      <c r="AB319" s="5" t="str">
        <f>+'EV PRECIO REFERENCIA'!AF319</f>
        <v>NO CUMPLE</v>
      </c>
      <c r="AC319" s="6">
        <f>+IF(AB319="NO OFERTADO",0,IF(AB319="NO CUMPLE EV TECNICA",0,IF(AB319="NO CUMPLE",0,IF(AB319="CUMPLE",('PRECIOS UNITARIOS'!$BB319*500)/AA319))))</f>
        <v>0</v>
      </c>
      <c r="AD319" s="5" t="str">
        <f>+'PRECIOS UNITARIOS'!Z319</f>
        <v/>
      </c>
      <c r="AE319" s="5" t="str">
        <f>+'EV PRECIO REFERENCIA'!AI319</f>
        <v>NO CUMPLE</v>
      </c>
      <c r="AF319" s="6">
        <f>+IF(AE319="NO OFERTADO",0,IF(AE319="NO CUMPLE EV TECNICA",0,IF(AE319="NO CUMPLE",0,IF(AE319="CUMPLE",('PRECIOS UNITARIOS'!$BB319*500)/AD319))))</f>
        <v>0</v>
      </c>
      <c r="AG319" s="5" t="str">
        <f>+'PRECIOS UNITARIOS'!AB319</f>
        <v/>
      </c>
      <c r="AH319" s="5" t="str">
        <f>+'EV PRECIO REFERENCIA'!AL319</f>
        <v>NO CUMPLE</v>
      </c>
      <c r="AI319" s="6">
        <f>+IF(AH319="NO OFERTADO",0,IF(AH319="NO CUMPLE EV TECNICA",0,IF(AH319="NO CUMPLE",0,IF(AH319="CUMPLE",('PRECIOS UNITARIOS'!$BB319*500)/AG319))))</f>
        <v>0</v>
      </c>
      <c r="AJ319" s="5" t="str">
        <f>+'PRECIOS UNITARIOS'!AD319</f>
        <v/>
      </c>
      <c r="AK319" s="5" t="str">
        <f>+'EV PRECIO REFERENCIA'!AO319</f>
        <v>NO CUMPLE</v>
      </c>
      <c r="AL319" s="6">
        <f>+IF(AK319="NO OFERTADO",0,IF(AK319="NO CUMPLE EV TECNICA",0,IF(AK319="NO CUMPLE",0,IF(AK319="CUMPLE",('PRECIOS UNITARIOS'!$BB319*500)/AJ319))))</f>
        <v>0</v>
      </c>
      <c r="AM319" s="5" t="str">
        <f>+'PRECIOS UNITARIOS'!AF319</f>
        <v/>
      </c>
      <c r="AN319" s="5" t="str">
        <f>+'EV PRECIO REFERENCIA'!AR319</f>
        <v>NO CUMPLE</v>
      </c>
      <c r="AO319" s="6">
        <f>+IF(AN319="NO OFERTADO",0,IF(AN319="NO CUMPLE EV TECNICA",0,IF(AN319="NO CUMPLE",0,IF(AN319="CUMPLE",('PRECIOS UNITARIOS'!$BB319*500)/AM319))))</f>
        <v>0</v>
      </c>
      <c r="AP319" s="5" t="str">
        <f>+'PRECIOS UNITARIOS'!AH319</f>
        <v/>
      </c>
      <c r="AQ319" s="5" t="str">
        <f>+'EV PRECIO REFERENCIA'!AU319</f>
        <v>NO CUMPLE</v>
      </c>
      <c r="AR319" s="6">
        <f>+IF(AQ319="NO OFERTADO",0,IF(AQ319="NO CUMPLE EV TECNICA",0,IF(AQ319="NO CUMPLE",0,IF(AQ319="CUMPLE",('PRECIOS UNITARIOS'!$BB319*500)/AP319))))</f>
        <v>0</v>
      </c>
      <c r="AS319" s="5" t="str">
        <f>+'PRECIOS UNITARIOS'!AJ319</f>
        <v/>
      </c>
      <c r="AT319" s="5" t="str">
        <f>+'EV PRECIO REFERENCIA'!AX319</f>
        <v>NO CUMPLE</v>
      </c>
      <c r="AU319" s="6">
        <f>+IF(AT319="NO OFERTADO",0,IF(AT319="NO CUMPLE EV TECNICA",0,IF(AT319="NO CUMPLE",0,IF(AT319="CUMPLE",('PRECIOS UNITARIOS'!$BB319*500)/AS319))))</f>
        <v>0</v>
      </c>
      <c r="AV319" s="5" t="str">
        <f>+'EV PRECIO REFERENCIA'!AY319</f>
        <v/>
      </c>
      <c r="AW319" s="5" t="str">
        <f>+'EV PRECIO REFERENCIA'!BA319</f>
        <v>NO CUMPLE</v>
      </c>
      <c r="AX319" s="6">
        <f>+IF(AW319="NO OFERTADO",0,IF(AW319="NO CUMPLE EV TECNICA",0,IF(AW319="NO CUMPLE",0,IF(AW319="CUMPLE",('PRECIOS UNITARIOS'!$BB319*500)/AV319))))</f>
        <v>0</v>
      </c>
      <c r="AY319" s="5" t="str">
        <f>+'EV PRECIO REFERENCIA'!BB319</f>
        <v/>
      </c>
      <c r="AZ319" s="5" t="str">
        <f>+'EV PRECIO REFERENCIA'!BD319</f>
        <v>NO CUMPLE</v>
      </c>
      <c r="BA319" s="6">
        <f>+IF(AZ319="NO OFERTADO",0,IF(AZ319="NO CUMPLE EV TECNICA",0,IF(AZ319="NO CUMPLE",0,IF(AZ319="CUMPLE",('PRECIOS UNITARIOS'!$BB319*500)/AY319))))</f>
        <v>0</v>
      </c>
      <c r="BB319" s="5" t="str">
        <f>+'PRECIOS UNITARIOS'!AP319</f>
        <v/>
      </c>
      <c r="BC319" s="5" t="str">
        <f>+'EV PRECIO REFERENCIA'!BG319</f>
        <v>NO CUMPLE</v>
      </c>
      <c r="BD319" s="6">
        <f>+IF(BC319="NO OFERTADO",0,IF(BC319="NO CUMPLE EV TECNICA",0,IF(BC319="NO CUMPLE",0,IF(BC319="CUMPLE",('PRECIOS UNITARIOS'!$BB319*500)/BB319))))</f>
        <v>0</v>
      </c>
      <c r="BE319" s="5" t="str">
        <f>+'PRECIOS UNITARIOS'!AR319</f>
        <v/>
      </c>
      <c r="BF319" s="5" t="str">
        <f>+'EV PRECIO REFERENCIA'!BJ319</f>
        <v>NO CUMPLE</v>
      </c>
      <c r="BG319" s="6">
        <f>+IF(BF319="NO OFERTADO",0,IF(BF319="NO CUMPLE EV TECNICA",0,IF(BF319="NO CUMPLE",0,IF(BF319="CUMPLE",('PRECIOS UNITARIOS'!$BB319*500)/BE319))))</f>
        <v>0</v>
      </c>
      <c r="BH319" s="5" t="str">
        <f>+'EV PRECIO REFERENCIA'!BK319</f>
        <v/>
      </c>
      <c r="BI319" s="5" t="str">
        <f>+'EV PRECIO REFERENCIA'!BM319</f>
        <v>NO CUMPLE</v>
      </c>
      <c r="BJ319" s="6">
        <f>+IF(BI319="NO OFERTADO",0,IF(BI319="NO CUMPLE EV TECNICA",0,IF(BI319="NO CUMPLE",0,IF(BI319="CUMPLE",('PRECIOS UNITARIOS'!$BB319*500)/BH319))))</f>
        <v>0</v>
      </c>
      <c r="BK319" s="5" t="str">
        <f>+'EV PRECIO REFERENCIA'!BQ319</f>
        <v/>
      </c>
      <c r="BL319" s="5" t="str">
        <f>+'EV PRECIO REFERENCIA'!BS319</f>
        <v>NO CUMPLE</v>
      </c>
      <c r="BM319" s="6">
        <f>+IF(BL319="NO OFERTADO",0,IF(BL319="NO CUMPLE EV TECNICA",0,IF(BL319="NO CUMPLE",0,IF(BL319="CUMPLE",('PRECIOS UNITARIOS'!$BB319*500)/BK319))))</f>
        <v>0</v>
      </c>
      <c r="BN319" s="5" t="str">
        <f>+'PRECIOS UNITARIOS'!AX319</f>
        <v/>
      </c>
      <c r="BO319" s="5" t="str">
        <f>+'EV PRECIO REFERENCIA'!BV319</f>
        <v>NO CUMPLE</v>
      </c>
      <c r="BP319" s="6">
        <f>+IF(BO319="NO OFERTADO",0,IF(BO319="NO CUMPLE EV TECNICA",0,IF(BO319="NO CUMPLE",0,IF(BO319="CUMPLE",('PRECIOS UNITARIOS'!$BB319*500)/BN319))))</f>
        <v>0</v>
      </c>
      <c r="BQ319" s="6">
        <f t="shared" si="30"/>
        <v>0</v>
      </c>
      <c r="BR319" s="6" t="s">
        <v>1014</v>
      </c>
      <c r="BS319" s="6">
        <v>0</v>
      </c>
      <c r="BT319" s="6" t="s">
        <v>1014</v>
      </c>
      <c r="BU319" s="6">
        <v>0</v>
      </c>
      <c r="BV319" s="6" t="s">
        <v>1014</v>
      </c>
      <c r="BW319" s="6" t="s">
        <v>1014</v>
      </c>
      <c r="BX319" s="3" t="s">
        <v>689</v>
      </c>
      <c r="BY319" s="3"/>
    </row>
    <row r="320" spans="1:77" ht="38.25" x14ac:dyDescent="0.2">
      <c r="A320" s="18">
        <f t="shared" si="29"/>
        <v>311</v>
      </c>
      <c r="B320" s="22" t="str">
        <f>VLOOKUP(A320,'PRECIOS UNITARIOS'!A320:B651,2,0)</f>
        <v>DM718</v>
      </c>
      <c r="C320" s="135" t="str">
        <f>VLOOKUP(A320,'PRECIOS UNITARIOS'!A320:C651,3,0)</f>
        <v>MASCARA DE OXIGENO SIMPLE PARA PACIENTE PEDIATRICO CON EXTENSION DE 2- 3 MTS</v>
      </c>
      <c r="D320" s="18">
        <f>VLOOKUP(A320,'PRECIOS UNITARIOS'!A320:D651,4,0)</f>
        <v>1</v>
      </c>
      <c r="E320" s="23" t="str">
        <f>VLOOKUP(A320,'PRECIOS UNITARIOS'!A320:E651,5,0)</f>
        <v>UN</v>
      </c>
      <c r="F320" s="23">
        <f>VLOOKUP(A320,'PRECIOS UNITARIOS'!A320:F651,6,0)</f>
        <v>1967</v>
      </c>
      <c r="G320" s="23">
        <f>VLOOKUP(A320,'PRECIOS UNITARIOS'!A320:G651,7,0)</f>
        <v>4</v>
      </c>
      <c r="H320" s="23">
        <f t="shared" si="31"/>
        <v>7868</v>
      </c>
      <c r="I320" s="5" t="str">
        <f>+'EV PRECIO REFERENCIA'!I320</f>
        <v/>
      </c>
      <c r="J320" s="5" t="str">
        <f>+'EV PRECIO REFERENCIA'!K320</f>
        <v>NO CUMPLE</v>
      </c>
      <c r="K320" s="6">
        <f>+IF(J320="NO OFERTADO",0,IF(J320="NO CUMPLE EV TECNICA",0,IF(J320="NO CUMPLE",0,IF(J320="CUMPLE",('PRECIOS UNITARIOS'!$BB320*500)/I320))))</f>
        <v>0</v>
      </c>
      <c r="L320" s="5" t="str">
        <f>+'EV PRECIO REFERENCIA'!L320</f>
        <v/>
      </c>
      <c r="M320" s="5" t="str">
        <f>+'EV PRECIO REFERENCIA'!N320</f>
        <v>NO CUMPLE</v>
      </c>
      <c r="N320" s="6">
        <f>+IF(M320="NO OFERTADO",0,IF(M320="NO CUMPLE EV TECNICA",0,IF(M320="NO CUMPLE",0,IF(M320="CUMPLE",('PRECIOS UNITARIOS'!$BB320*500)/L320))))</f>
        <v>0</v>
      </c>
      <c r="O320" s="5">
        <f>+'PRECIOS UNITARIOS'!N320</f>
        <v>1967</v>
      </c>
      <c r="P320" s="5" t="str">
        <f>+'EV PRECIO REFERENCIA'!Q320</f>
        <v>CUMPLE</v>
      </c>
      <c r="Q320" s="6">
        <f>+IF(P320="NO OFERTADO",0,IF(P320="NO CUMPLE EV TECNICA",0,IF(P320="NO CUMPLE",0,IF(P320="CUMPLE",('PRECIOS UNITARIOS'!$BB320*500)/O320))))</f>
        <v>461.29893238434164</v>
      </c>
      <c r="R320" s="5" t="str">
        <f>+'PRECIOS UNITARIOS'!P320</f>
        <v/>
      </c>
      <c r="S320" s="5" t="str">
        <f>+'EV PRECIO REFERENCIA'!T320</f>
        <v>NO CUMPLE</v>
      </c>
      <c r="T320" s="6">
        <f>+IF(S320="NO OFERTADO",0,IF(S320="NO CUMPLE EV TECNICA",0,IF(S320="NO CUMPLE",0,IF(S320="CUMPLE",('PRECIOS UNITARIOS'!$BB320*500)/R320))))</f>
        <v>0</v>
      </c>
      <c r="U320" s="6" t="str">
        <f>+'EV PRECIO REFERENCIA'!U320</f>
        <v/>
      </c>
      <c r="V320" s="5" t="str">
        <f>+'EV PRECIO REFERENCIA'!W320</f>
        <v>NO CUMPLE</v>
      </c>
      <c r="W320" s="6">
        <f>+IF(V320="NO OFERTADO",0,IF(V320="NO CUMPLE EV TECNICA",0,IF(V320="NO CUMPLE",0,IF(V320="CUMPLE",('PRECIOS UNITARIOS'!$BB320*500)/U320))))</f>
        <v>0</v>
      </c>
      <c r="X320" s="6" t="str">
        <f>+'EV PRECIO REFERENCIA'!X320</f>
        <v/>
      </c>
      <c r="Y320" s="5" t="str">
        <f>+'EV PRECIO REFERENCIA'!Z320</f>
        <v>NO CUMPLE</v>
      </c>
      <c r="Z320" s="6">
        <f>+IF(Y320="NO OFERTADO",0,IF(Y320="NO CUMPLE EV TECNICA",0,IF(Y320="NO CUMPLE",0,IF(Y320="CUMPLE",('PRECIOS UNITARIOS'!$BB320*500)/X320))))</f>
        <v>0</v>
      </c>
      <c r="AA320" s="260" t="str">
        <f>+'PRECIOS UNITARIOS'!X320</f>
        <v/>
      </c>
      <c r="AB320" s="5" t="str">
        <f>+'EV PRECIO REFERENCIA'!AF320</f>
        <v>NO CUMPLE</v>
      </c>
      <c r="AC320" s="6">
        <f>+IF(AB320="NO OFERTADO",0,IF(AB320="NO CUMPLE EV TECNICA",0,IF(AB320="NO CUMPLE",0,IF(AB320="CUMPLE",('PRECIOS UNITARIOS'!$BB320*500)/AA320))))</f>
        <v>0</v>
      </c>
      <c r="AD320" s="5" t="str">
        <f>+'PRECIOS UNITARIOS'!Z320</f>
        <v/>
      </c>
      <c r="AE320" s="5" t="str">
        <f>+'EV PRECIO REFERENCIA'!AI320</f>
        <v>NO CUMPLE</v>
      </c>
      <c r="AF320" s="6">
        <f>+IF(AE320="NO OFERTADO",0,IF(AE320="NO CUMPLE EV TECNICA",0,IF(AE320="NO CUMPLE",0,IF(AE320="CUMPLE",('PRECIOS UNITARIOS'!$BB320*500)/AD320))))</f>
        <v>0</v>
      </c>
      <c r="AG320" s="5" t="str">
        <f>+'PRECIOS UNITARIOS'!AB320</f>
        <v/>
      </c>
      <c r="AH320" s="5" t="str">
        <f>+'EV PRECIO REFERENCIA'!AL320</f>
        <v>NO CUMPLE</v>
      </c>
      <c r="AI320" s="6">
        <f>+IF(AH320="NO OFERTADO",0,IF(AH320="NO CUMPLE EV TECNICA",0,IF(AH320="NO CUMPLE",0,IF(AH320="CUMPLE",('PRECIOS UNITARIOS'!$BB320*500)/AG320))))</f>
        <v>0</v>
      </c>
      <c r="AJ320" s="5" t="str">
        <f>+'PRECIOS UNITARIOS'!AD320</f>
        <v/>
      </c>
      <c r="AK320" s="5" t="str">
        <f>+'EV PRECIO REFERENCIA'!AO320</f>
        <v>NO CUMPLE</v>
      </c>
      <c r="AL320" s="6">
        <f>+IF(AK320="NO OFERTADO",0,IF(AK320="NO CUMPLE EV TECNICA",0,IF(AK320="NO CUMPLE",0,IF(AK320="CUMPLE",('PRECIOS UNITARIOS'!$BB320*500)/AJ320))))</f>
        <v>0</v>
      </c>
      <c r="AM320" s="5">
        <f>+'PRECIOS UNITARIOS'!AF320</f>
        <v>1814.75</v>
      </c>
      <c r="AN320" s="5" t="str">
        <f>+'EV PRECIO REFERENCIA'!AR320</f>
        <v>CUMPLE</v>
      </c>
      <c r="AO320" s="6">
        <f>+IF(AN320="NO OFERTADO",0,IF(AN320="NO CUMPLE EV TECNICA",0,IF(AN320="NO CUMPLE",0,IF(AN320="CUMPLE",('PRECIOS UNITARIOS'!$BB320*500)/AM320))))</f>
        <v>500</v>
      </c>
      <c r="AP320" s="5" t="str">
        <f>+'PRECIOS UNITARIOS'!AH320</f>
        <v/>
      </c>
      <c r="AQ320" s="5" t="str">
        <f>+'EV PRECIO REFERENCIA'!AU320</f>
        <v>NO CUMPLE</v>
      </c>
      <c r="AR320" s="6">
        <f>+IF(AQ320="NO OFERTADO",0,IF(AQ320="NO CUMPLE EV TECNICA",0,IF(AQ320="NO CUMPLE",0,IF(AQ320="CUMPLE",('PRECIOS UNITARIOS'!$BB320*500)/AP320))))</f>
        <v>0</v>
      </c>
      <c r="AS320" s="5" t="str">
        <f>+'PRECIOS UNITARIOS'!AJ320</f>
        <v/>
      </c>
      <c r="AT320" s="5" t="str">
        <f>+'EV PRECIO REFERENCIA'!AX320</f>
        <v>NO CUMPLE</v>
      </c>
      <c r="AU320" s="6">
        <f>+IF(AT320="NO OFERTADO",0,IF(AT320="NO CUMPLE EV TECNICA",0,IF(AT320="NO CUMPLE",0,IF(AT320="CUMPLE",('PRECIOS UNITARIOS'!$BB320*500)/AS320))))</f>
        <v>0</v>
      </c>
      <c r="AV320" s="5" t="str">
        <f>+'EV PRECIO REFERENCIA'!AY320</f>
        <v/>
      </c>
      <c r="AW320" s="5" t="str">
        <f>+'EV PRECIO REFERENCIA'!BA320</f>
        <v>NO CUMPLE</v>
      </c>
      <c r="AX320" s="6">
        <f>+IF(AW320="NO OFERTADO",0,IF(AW320="NO CUMPLE EV TECNICA",0,IF(AW320="NO CUMPLE",0,IF(AW320="CUMPLE",('PRECIOS UNITARIOS'!$BB320*500)/AV320))))</f>
        <v>0</v>
      </c>
      <c r="AY320" s="5">
        <f>+'EV PRECIO REFERENCIA'!BB320</f>
        <v>2204</v>
      </c>
      <c r="AZ320" s="5" t="str">
        <f>+'EV PRECIO REFERENCIA'!BD320</f>
        <v>CUMPLE</v>
      </c>
      <c r="BA320" s="6">
        <f>+IF(AZ320="NO OFERTADO",0,IF(AZ320="NO CUMPLE EV TECNICA",0,IF(AZ320="NO CUMPLE",0,IF(AZ320="CUMPLE",('PRECIOS UNITARIOS'!$BB320*500)/AY320))))</f>
        <v>411.6946460980036</v>
      </c>
      <c r="BB320" s="5">
        <f>+'PRECIOS UNITARIOS'!AP320</f>
        <v>1890</v>
      </c>
      <c r="BC320" s="5" t="str">
        <f>+'EV PRECIO REFERENCIA'!BG320</f>
        <v>CUMPLE</v>
      </c>
      <c r="BD320" s="6">
        <f>+IF(BC320="NO OFERTADO",0,IF(BC320="NO CUMPLE EV TECNICA",0,IF(BC320="NO CUMPLE",0,IF(BC320="CUMPLE",('PRECIOS UNITARIOS'!$BB320*500)/BB320))))</f>
        <v>480.09259259259261</v>
      </c>
      <c r="BE320" s="5" t="str">
        <f>+'PRECIOS UNITARIOS'!AR320</f>
        <v/>
      </c>
      <c r="BF320" s="5" t="str">
        <f>+'EV PRECIO REFERENCIA'!BJ320</f>
        <v>NO CUMPLE</v>
      </c>
      <c r="BG320" s="6">
        <f>+IF(BF320="NO OFERTADO",0,IF(BF320="NO CUMPLE EV TECNICA",0,IF(BF320="NO CUMPLE",0,IF(BF320="CUMPLE",('PRECIOS UNITARIOS'!$BB320*500)/BE320))))</f>
        <v>0</v>
      </c>
      <c r="BH320" s="5" t="str">
        <f>+'EV PRECIO REFERENCIA'!BK320</f>
        <v/>
      </c>
      <c r="BI320" s="5" t="str">
        <f>+'EV PRECIO REFERENCIA'!BM320</f>
        <v>NO CUMPLE</v>
      </c>
      <c r="BJ320" s="6">
        <f>+IF(BI320="NO OFERTADO",0,IF(BI320="NO CUMPLE EV TECNICA",0,IF(BI320="NO CUMPLE",0,IF(BI320="CUMPLE",('PRECIOS UNITARIOS'!$BB320*500)/BH320))))</f>
        <v>0</v>
      </c>
      <c r="BK320" s="5" t="str">
        <f>+'EV PRECIO REFERENCIA'!BQ320</f>
        <v/>
      </c>
      <c r="BL320" s="5" t="str">
        <f>+'EV PRECIO REFERENCIA'!BS320</f>
        <v>NO CUMPLE</v>
      </c>
      <c r="BM320" s="6">
        <f>+IF(BL320="NO OFERTADO",0,IF(BL320="NO CUMPLE EV TECNICA",0,IF(BL320="NO CUMPLE",0,IF(BL320="CUMPLE",('PRECIOS UNITARIOS'!$BB320*500)/BK320))))</f>
        <v>0</v>
      </c>
      <c r="BN320" s="5" t="str">
        <f>+'PRECIOS UNITARIOS'!AX320</f>
        <v/>
      </c>
      <c r="BO320" s="5" t="str">
        <f>+'EV PRECIO REFERENCIA'!BV320</f>
        <v>NO CUMPLE</v>
      </c>
      <c r="BP320" s="6">
        <f>+IF(BO320="NO OFERTADO",0,IF(BO320="NO CUMPLE EV TECNICA",0,IF(BO320="NO CUMPLE",0,IF(BO320="CUMPLE",('PRECIOS UNITARIOS'!$BB320*500)/BN320))))</f>
        <v>0</v>
      </c>
      <c r="BQ320" s="6">
        <f t="shared" si="30"/>
        <v>500</v>
      </c>
      <c r="BR320" s="6" t="s">
        <v>724</v>
      </c>
      <c r="BS320" s="6">
        <f>MAX($K320,$N320,$Q320,$T320,$AF320,$AI320,$AL320,$AU320,$BD320,$BG320,$BP320,$AC320,$Z320,$W320,$BA320,$BM320,)</f>
        <v>480.09259259259261</v>
      </c>
      <c r="BT320" s="6" t="s">
        <v>741</v>
      </c>
      <c r="BU320" s="6">
        <f>MAX($K320,$N320,$Q320,$T320,$AF320,$AI320,$AL320,$AU320,$BG320,$BP320,$AC320,$Z320,$W320,$BA320,$BM320,)</f>
        <v>461.29893238434164</v>
      </c>
      <c r="BV320" s="6" t="s">
        <v>1021</v>
      </c>
      <c r="BW320" s="154" t="str">
        <f t="shared" ref="BW320:BW323" si="34">+BR320</f>
        <v>BIOPLAST S.A.S</v>
      </c>
      <c r="BX320" s="3" t="e">
        <v>#N/A</v>
      </c>
    </row>
    <row r="321" spans="1:76" ht="38.25" x14ac:dyDescent="0.2">
      <c r="A321" s="18">
        <f t="shared" si="29"/>
        <v>312</v>
      </c>
      <c r="B321" s="22" t="str">
        <f>VLOOKUP(A321,'PRECIOS UNITARIOS'!A321:B652,2,0)</f>
        <v>DM627</v>
      </c>
      <c r="C321" s="135" t="str">
        <f>VLOOKUP(A321,'PRECIOS UNITARIOS'!A321:C652,3,0)</f>
        <v>SUPER KIT CITOLOGIA   (ESPECULO VAGINAL  CEPILLO  LAMINILLA ESMERILADA  ESPATULA  CAJILLA DE TRANSP.) TALLA M</v>
      </c>
      <c r="D321" s="18">
        <f>VLOOKUP(A321,'PRECIOS UNITARIOS'!A321:D652,4,0)</f>
        <v>1</v>
      </c>
      <c r="E321" s="23" t="str">
        <f>VLOOKUP(A321,'PRECIOS UNITARIOS'!A321:E652,5,0)</f>
        <v>UN</v>
      </c>
      <c r="F321" s="23">
        <f>VLOOKUP(A321,'PRECIOS UNITARIOS'!A321:F652,6,0)</f>
        <v>1467</v>
      </c>
      <c r="G321" s="23">
        <f>VLOOKUP(A321,'PRECIOS UNITARIOS'!A321:G652,7,0)</f>
        <v>2093</v>
      </c>
      <c r="H321" s="23">
        <f t="shared" si="31"/>
        <v>3070431</v>
      </c>
      <c r="I321" s="5" t="str">
        <f>+'EV PRECIO REFERENCIA'!I321</f>
        <v/>
      </c>
      <c r="J321" s="5" t="str">
        <f>+'EV PRECIO REFERENCIA'!K321</f>
        <v>NO CUMPLE</v>
      </c>
      <c r="K321" s="6">
        <f>+IF(J321="NO OFERTADO",0,IF(J321="NO CUMPLE EV TECNICA",0,IF(J321="NO CUMPLE",0,IF(J321="CUMPLE",('PRECIOS UNITARIOS'!$BB321*500)/I321))))</f>
        <v>0</v>
      </c>
      <c r="L321" s="5" t="str">
        <f>+'EV PRECIO REFERENCIA'!L321</f>
        <v/>
      </c>
      <c r="M321" s="5" t="str">
        <f>+'EV PRECIO REFERENCIA'!N321</f>
        <v>NO CUMPLE</v>
      </c>
      <c r="N321" s="6">
        <f>+IF(M321="NO OFERTADO",0,IF(M321="NO CUMPLE EV TECNICA",0,IF(M321="NO CUMPLE",0,IF(M321="CUMPLE",('PRECIOS UNITARIOS'!$BB321*500)/L321))))</f>
        <v>0</v>
      </c>
      <c r="O321" s="5">
        <f>+'PRECIOS UNITARIOS'!N321</f>
        <v>1467</v>
      </c>
      <c r="P321" s="5" t="str">
        <f>+'EV PRECIO REFERENCIA'!Q321</f>
        <v>CUMPLE</v>
      </c>
      <c r="Q321" s="6">
        <f>+IF(P321="NO OFERTADO",0,IF(P321="NO CUMPLE EV TECNICA",0,IF(P321="NO CUMPLE",0,IF(P321="CUMPLE",('PRECIOS UNITARIOS'!$BB321*500)/O321))))</f>
        <v>498.8752556237219</v>
      </c>
      <c r="R321" s="5" t="str">
        <f>+'PRECIOS UNITARIOS'!P321</f>
        <v/>
      </c>
      <c r="S321" s="5" t="str">
        <f>+'EV PRECIO REFERENCIA'!T321</f>
        <v>NO CUMPLE</v>
      </c>
      <c r="T321" s="6">
        <f>+IF(S321="NO OFERTADO",0,IF(S321="NO CUMPLE EV TECNICA",0,IF(S321="NO CUMPLE",0,IF(S321="CUMPLE",('PRECIOS UNITARIOS'!$BB321*500)/R321))))</f>
        <v>0</v>
      </c>
      <c r="U321" s="6" t="str">
        <f>+'EV PRECIO REFERENCIA'!U321</f>
        <v/>
      </c>
      <c r="V321" s="5" t="str">
        <f>+'EV PRECIO REFERENCIA'!W321</f>
        <v>NO CUMPLE</v>
      </c>
      <c r="W321" s="6">
        <f>+IF(V321="NO OFERTADO",0,IF(V321="NO CUMPLE EV TECNICA",0,IF(V321="NO CUMPLE",0,IF(V321="CUMPLE",('PRECIOS UNITARIOS'!$BB321*500)/U321))))</f>
        <v>0</v>
      </c>
      <c r="X321" s="6" t="str">
        <f>+'EV PRECIO REFERENCIA'!X321</f>
        <v/>
      </c>
      <c r="Y321" s="5" t="str">
        <f>+'EV PRECIO REFERENCIA'!Z321</f>
        <v>NO CUMPLE</v>
      </c>
      <c r="Z321" s="6">
        <f>+IF(Y321="NO OFERTADO",0,IF(Y321="NO CUMPLE EV TECNICA",0,IF(Y321="NO CUMPLE",0,IF(Y321="CUMPLE",('PRECIOS UNITARIOS'!$BB321*500)/X321))))</f>
        <v>0</v>
      </c>
      <c r="AA321" s="260" t="str">
        <f>+'PRECIOS UNITARIOS'!X321</f>
        <v/>
      </c>
      <c r="AB321" s="5" t="str">
        <f>+'EV PRECIO REFERENCIA'!AF321</f>
        <v>NO CUMPLE</v>
      </c>
      <c r="AC321" s="6">
        <f>+IF(AB321="NO OFERTADO",0,IF(AB321="NO CUMPLE EV TECNICA",0,IF(AB321="NO CUMPLE",0,IF(AB321="CUMPLE",('PRECIOS UNITARIOS'!$BB321*500)/AA321))))</f>
        <v>0</v>
      </c>
      <c r="AD321" s="5" t="str">
        <f>+'PRECIOS UNITARIOS'!Z321</f>
        <v/>
      </c>
      <c r="AE321" s="5" t="str">
        <f>+'EV PRECIO REFERENCIA'!AI321</f>
        <v>NO CUMPLE</v>
      </c>
      <c r="AF321" s="6">
        <f>+IF(AE321="NO OFERTADO",0,IF(AE321="NO CUMPLE EV TECNICA",0,IF(AE321="NO CUMPLE",0,IF(AE321="CUMPLE",('PRECIOS UNITARIOS'!$BB321*500)/AD321))))</f>
        <v>0</v>
      </c>
      <c r="AG321" s="5" t="str">
        <f>+'PRECIOS UNITARIOS'!AB321</f>
        <v/>
      </c>
      <c r="AH321" s="5" t="str">
        <f>+'EV PRECIO REFERENCIA'!AL321</f>
        <v>NO CUMPLE</v>
      </c>
      <c r="AI321" s="6">
        <f>+IF(AH321="NO OFERTADO",0,IF(AH321="NO CUMPLE EV TECNICA",0,IF(AH321="NO CUMPLE",0,IF(AH321="CUMPLE",('PRECIOS UNITARIOS'!$BB321*500)/AG321))))</f>
        <v>0</v>
      </c>
      <c r="AJ321" s="5" t="str">
        <f>+'PRECIOS UNITARIOS'!AD321</f>
        <v/>
      </c>
      <c r="AK321" s="5" t="str">
        <f>+'EV PRECIO REFERENCIA'!AO321</f>
        <v>NO CUMPLE</v>
      </c>
      <c r="AL321" s="6">
        <f>+IF(AK321="NO OFERTADO",0,IF(AK321="NO CUMPLE EV TECNICA",0,IF(AK321="NO CUMPLE",0,IF(AK321="CUMPLE",('PRECIOS UNITARIOS'!$BB321*500)/AJ321))))</f>
        <v>0</v>
      </c>
      <c r="AM321" s="5">
        <f>+'PRECIOS UNITARIOS'!AF321</f>
        <v>1463.7</v>
      </c>
      <c r="AN321" s="5" t="str">
        <f>+'EV PRECIO REFERENCIA'!AR321</f>
        <v>CUMPLE</v>
      </c>
      <c r="AO321" s="6">
        <f>+IF(AN321="NO OFERTADO",0,IF(AN321="NO CUMPLE EV TECNICA",0,IF(AN321="NO CUMPLE",0,IF(AN321="CUMPLE",('PRECIOS UNITARIOS'!$BB321*500)/AM321))))</f>
        <v>500</v>
      </c>
      <c r="AP321" s="5" t="str">
        <f>+'PRECIOS UNITARIOS'!AH321</f>
        <v/>
      </c>
      <c r="AQ321" s="5" t="str">
        <f>+'EV PRECIO REFERENCIA'!AU321</f>
        <v>NO CUMPLE</v>
      </c>
      <c r="AR321" s="6">
        <f>+IF(AQ321="NO OFERTADO",0,IF(AQ321="NO CUMPLE EV TECNICA",0,IF(AQ321="NO CUMPLE",0,IF(AQ321="CUMPLE",('PRECIOS UNITARIOS'!$BB321*500)/AP321))))</f>
        <v>0</v>
      </c>
      <c r="AS321" s="5" t="str">
        <f>+'PRECIOS UNITARIOS'!AJ321</f>
        <v/>
      </c>
      <c r="AT321" s="5" t="str">
        <f>+'EV PRECIO REFERENCIA'!AX321</f>
        <v>NO CUMPLE</v>
      </c>
      <c r="AU321" s="6">
        <f>+IF(AT321="NO OFERTADO",0,IF(AT321="NO CUMPLE EV TECNICA",0,IF(AT321="NO CUMPLE",0,IF(AT321="CUMPLE",('PRECIOS UNITARIOS'!$BB321*500)/AS321))))</f>
        <v>0</v>
      </c>
      <c r="AV321" s="5" t="str">
        <f>+'EV PRECIO REFERENCIA'!AY321</f>
        <v/>
      </c>
      <c r="AW321" s="5" t="str">
        <f>+'EV PRECIO REFERENCIA'!BA321</f>
        <v>NO CUMPLE</v>
      </c>
      <c r="AX321" s="6">
        <f>+IF(AW321="NO OFERTADO",0,IF(AW321="NO CUMPLE EV TECNICA",0,IF(AW321="NO CUMPLE",0,IF(AW321="CUMPLE",('PRECIOS UNITARIOS'!$BB321*500)/AV321))))</f>
        <v>0</v>
      </c>
      <c r="AY321" s="5">
        <f>+'EV PRECIO REFERENCIA'!BB321</f>
        <v>1488</v>
      </c>
      <c r="AZ321" s="5" t="str">
        <f>+'EV PRECIO REFERENCIA'!BD321</f>
        <v>CUMPLE</v>
      </c>
      <c r="BA321" s="6">
        <f>+IF(AZ321="NO OFERTADO",0,IF(AZ321="NO CUMPLE EV TECNICA",0,IF(AZ321="NO CUMPLE",0,IF(AZ321="CUMPLE",('PRECIOS UNITARIOS'!$BB321*500)/AY321))))</f>
        <v>491.83467741935482</v>
      </c>
      <c r="BB321" s="5" t="str">
        <f>+'PRECIOS UNITARIOS'!AP321</f>
        <v/>
      </c>
      <c r="BC321" s="5" t="str">
        <f>+'EV PRECIO REFERENCIA'!BG321</f>
        <v>NO CUMPLE</v>
      </c>
      <c r="BD321" s="6">
        <f>+IF(BC321="NO OFERTADO",0,IF(BC321="NO CUMPLE EV TECNICA",0,IF(BC321="NO CUMPLE",0,IF(BC321="CUMPLE",('PRECIOS UNITARIOS'!$BB321*500)/BB321))))</f>
        <v>0</v>
      </c>
      <c r="BE321" s="5" t="str">
        <f>+'PRECIOS UNITARIOS'!AR321</f>
        <v/>
      </c>
      <c r="BF321" s="5" t="str">
        <f>+'EV PRECIO REFERENCIA'!BJ321</f>
        <v>NO CUMPLE</v>
      </c>
      <c r="BG321" s="6">
        <f>+IF(BF321="NO OFERTADO",0,IF(BF321="NO CUMPLE EV TECNICA",0,IF(BF321="NO CUMPLE",0,IF(BF321="CUMPLE",('PRECIOS UNITARIOS'!$BB321*500)/BE321))))</f>
        <v>0</v>
      </c>
      <c r="BH321" s="5" t="str">
        <f>+'EV PRECIO REFERENCIA'!BK321</f>
        <v/>
      </c>
      <c r="BI321" s="5" t="str">
        <f>+'EV PRECIO REFERENCIA'!BM321</f>
        <v>NO CUMPLE</v>
      </c>
      <c r="BJ321" s="6">
        <f>+IF(BI321="NO OFERTADO",0,IF(BI321="NO CUMPLE EV TECNICA",0,IF(BI321="NO CUMPLE",0,IF(BI321="CUMPLE",('PRECIOS UNITARIOS'!$BB321*500)/BH321))))</f>
        <v>0</v>
      </c>
      <c r="BK321" s="5" t="str">
        <f>+'EV PRECIO REFERENCIA'!BQ321</f>
        <v/>
      </c>
      <c r="BL321" s="5" t="str">
        <f>+'EV PRECIO REFERENCIA'!BS321</f>
        <v>NO CUMPLE</v>
      </c>
      <c r="BM321" s="6">
        <f>+IF(BL321="NO OFERTADO",0,IF(BL321="NO CUMPLE EV TECNICA",0,IF(BL321="NO CUMPLE",0,IF(BL321="CUMPLE",('PRECIOS UNITARIOS'!$BB321*500)/BK321))))</f>
        <v>0</v>
      </c>
      <c r="BN321" s="5" t="str">
        <f>+'PRECIOS UNITARIOS'!AX321</f>
        <v/>
      </c>
      <c r="BO321" s="5" t="str">
        <f>+'EV PRECIO REFERENCIA'!BV321</f>
        <v>NO CUMPLE</v>
      </c>
      <c r="BP321" s="6">
        <f>+IF(BO321="NO OFERTADO",0,IF(BO321="NO CUMPLE EV TECNICA",0,IF(BO321="NO CUMPLE",0,IF(BO321="CUMPLE",('PRECIOS UNITARIOS'!$BB321*500)/BN321))))</f>
        <v>0</v>
      </c>
      <c r="BQ321" s="6">
        <f t="shared" si="30"/>
        <v>500</v>
      </c>
      <c r="BR321" s="6" t="s">
        <v>724</v>
      </c>
      <c r="BS321" s="6">
        <f>MAX($K321,$N321,$Q321,$T321,$AF321,$AI321,$AL321,$AU321,$BD321,$BG321,$BP321,$AC321,$Z321,$W321,$BA321,$BM321,)</f>
        <v>498.8752556237219</v>
      </c>
      <c r="BT321" s="6" t="s">
        <v>734</v>
      </c>
      <c r="BU321" s="6">
        <f>MAX($K321,$N321,$T321,$AF321,$AI321,$AL321,$AU321,$BD321,$BG321,$BP321,$AC321,$Z321,$W321,$BA321,$BM321,)</f>
        <v>491.83467741935482</v>
      </c>
      <c r="BV321" s="6" t="s">
        <v>726</v>
      </c>
      <c r="BW321" s="154" t="str">
        <f t="shared" si="34"/>
        <v>BIOPLAST S.A.S</v>
      </c>
      <c r="BX321" s="3" t="e">
        <v>#N/A</v>
      </c>
    </row>
    <row r="322" spans="1:76" ht="38.25" x14ac:dyDescent="0.2">
      <c r="A322" s="18">
        <f t="shared" si="29"/>
        <v>313</v>
      </c>
      <c r="B322" s="22" t="str">
        <f>VLOOKUP(A322,'PRECIOS UNITARIOS'!A322:B653,2,0)</f>
        <v>DM365</v>
      </c>
      <c r="C322" s="135" t="str">
        <f>VLOOKUP(A322,'PRECIOS UNITARIOS'!A322:C653,3,0)</f>
        <v>TUBO DE SUCCION SILICONADO TRANSPARENTE DIAMETRO 1.8 CM X 3 METROS ESTERIL CON EMPATES</v>
      </c>
      <c r="D322" s="18">
        <f>VLOOKUP(A322,'PRECIOS UNITARIOS'!A322:D653,4,0)</f>
        <v>1</v>
      </c>
      <c r="E322" s="23" t="str">
        <f>VLOOKUP(A322,'PRECIOS UNITARIOS'!A322:E653,5,0)</f>
        <v>UN</v>
      </c>
      <c r="F322" s="23">
        <f>VLOOKUP(A322,'PRECIOS UNITARIOS'!A322:F653,6,0)</f>
        <v>3665.2</v>
      </c>
      <c r="G322" s="23">
        <f>VLOOKUP(A322,'PRECIOS UNITARIOS'!A322:G653,7,0)</f>
        <v>1659</v>
      </c>
      <c r="H322" s="23">
        <f t="shared" si="31"/>
        <v>6080566.7999999998</v>
      </c>
      <c r="I322" s="5" t="str">
        <f>+'EV PRECIO REFERENCIA'!I322</f>
        <v/>
      </c>
      <c r="J322" s="5" t="str">
        <f>+'EV PRECIO REFERENCIA'!K322</f>
        <v>NO CUMPLE</v>
      </c>
      <c r="K322" s="6">
        <f>+IF(J322="NO OFERTADO",0,IF(J322="NO CUMPLE EV TECNICA",0,IF(J322="NO CUMPLE",0,IF(J322="CUMPLE",('PRECIOS UNITARIOS'!$BB322*500)/I322))))</f>
        <v>0</v>
      </c>
      <c r="L322" s="5" t="str">
        <f>+'EV PRECIO REFERENCIA'!L322</f>
        <v/>
      </c>
      <c r="M322" s="5" t="str">
        <f>+'EV PRECIO REFERENCIA'!N322</f>
        <v>NO CUMPLE</v>
      </c>
      <c r="N322" s="6">
        <f>+IF(M322="NO OFERTADO",0,IF(M322="NO CUMPLE EV TECNICA",0,IF(M322="NO CUMPLE",0,IF(M322="CUMPLE",('PRECIOS UNITARIOS'!$BB322*500)/L322))))</f>
        <v>0</v>
      </c>
      <c r="O322" s="5" t="str">
        <f>+'PRECIOS UNITARIOS'!N322</f>
        <v/>
      </c>
      <c r="P322" s="5" t="str">
        <f>+'EV PRECIO REFERENCIA'!Q322</f>
        <v>NO CUMPLE</v>
      </c>
      <c r="Q322" s="6">
        <f>+IF(P322="NO OFERTADO",0,IF(P322="NO CUMPLE EV TECNICA",0,IF(P322="NO CUMPLE",0,IF(P322="CUMPLE",('PRECIOS UNITARIOS'!$BB322*500)/O322))))</f>
        <v>0</v>
      </c>
      <c r="R322" s="5" t="str">
        <f>+'PRECIOS UNITARIOS'!P322</f>
        <v/>
      </c>
      <c r="S322" s="5" t="str">
        <f>+'EV PRECIO REFERENCIA'!T322</f>
        <v>NO CUMPLE</v>
      </c>
      <c r="T322" s="6">
        <f>+IF(S322="NO OFERTADO",0,IF(S322="NO CUMPLE EV TECNICA",0,IF(S322="NO CUMPLE",0,IF(S322="CUMPLE",('PRECIOS UNITARIOS'!$BB322*500)/R322))))</f>
        <v>0</v>
      </c>
      <c r="U322" s="6" t="str">
        <f>+'EV PRECIO REFERENCIA'!U322</f>
        <v/>
      </c>
      <c r="V322" s="5" t="str">
        <f>+'EV PRECIO REFERENCIA'!W322</f>
        <v>NO CUMPLE</v>
      </c>
      <c r="W322" s="6">
        <f>+IF(V322="NO OFERTADO",0,IF(V322="NO CUMPLE EV TECNICA",0,IF(V322="NO CUMPLE",0,IF(V322="CUMPLE",('PRECIOS UNITARIOS'!$BB322*500)/U322))))</f>
        <v>0</v>
      </c>
      <c r="X322" s="6" t="str">
        <f>+'EV PRECIO REFERENCIA'!X322</f>
        <v/>
      </c>
      <c r="Y322" s="5" t="str">
        <f>+'EV PRECIO REFERENCIA'!Z322</f>
        <v>NO CUMPLE</v>
      </c>
      <c r="Z322" s="6">
        <f>+IF(Y322="NO OFERTADO",0,IF(Y322="NO CUMPLE EV TECNICA",0,IF(Y322="NO CUMPLE",0,IF(Y322="CUMPLE",('PRECIOS UNITARIOS'!$BB322*500)/X322))))</f>
        <v>0</v>
      </c>
      <c r="AA322" s="260" t="str">
        <f>+'PRECIOS UNITARIOS'!X322</f>
        <v/>
      </c>
      <c r="AB322" s="5" t="str">
        <f>+'EV PRECIO REFERENCIA'!AF322</f>
        <v>NO CUMPLE</v>
      </c>
      <c r="AC322" s="6">
        <f>+IF(AB322="NO OFERTADO",0,IF(AB322="NO CUMPLE EV TECNICA",0,IF(AB322="NO CUMPLE",0,IF(AB322="CUMPLE",('PRECIOS UNITARIOS'!$BB322*500)/AA322))))</f>
        <v>0</v>
      </c>
      <c r="AD322" s="5" t="str">
        <f>+'PRECIOS UNITARIOS'!Z322</f>
        <v/>
      </c>
      <c r="AE322" s="5" t="str">
        <f>+'EV PRECIO REFERENCIA'!AI322</f>
        <v>NO CUMPLE</v>
      </c>
      <c r="AF322" s="6">
        <f>+IF(AE322="NO OFERTADO",0,IF(AE322="NO CUMPLE EV TECNICA",0,IF(AE322="NO CUMPLE",0,IF(AE322="CUMPLE",('PRECIOS UNITARIOS'!$BB322*500)/AD322))))</f>
        <v>0</v>
      </c>
      <c r="AG322" s="5" t="str">
        <f>+'PRECIOS UNITARIOS'!AB322</f>
        <v/>
      </c>
      <c r="AH322" s="5" t="str">
        <f>+'EV PRECIO REFERENCIA'!AL322</f>
        <v>NO CUMPLE</v>
      </c>
      <c r="AI322" s="6">
        <f>+IF(AH322="NO OFERTADO",0,IF(AH322="NO CUMPLE EV TECNICA",0,IF(AH322="NO CUMPLE",0,IF(AH322="CUMPLE",('PRECIOS UNITARIOS'!$BB322*500)/AG322))))</f>
        <v>0</v>
      </c>
      <c r="AJ322" s="5" t="str">
        <f>+'PRECIOS UNITARIOS'!AD322</f>
        <v/>
      </c>
      <c r="AK322" s="5" t="str">
        <f>+'EV PRECIO REFERENCIA'!AO322</f>
        <v>NO CUMPLE</v>
      </c>
      <c r="AL322" s="6">
        <f>+IF(AK322="NO OFERTADO",0,IF(AK322="NO CUMPLE EV TECNICA",0,IF(AK322="NO CUMPLE",0,IF(AK322="CUMPLE",('PRECIOS UNITARIOS'!$BB322*500)/AJ322))))</f>
        <v>0</v>
      </c>
      <c r="AM322" s="5">
        <f>+'PRECIOS UNITARIOS'!AF322</f>
        <v>3742.55</v>
      </c>
      <c r="AN322" s="5" t="str">
        <f>+'EV PRECIO REFERENCIA'!AR322</f>
        <v>CUMPLE</v>
      </c>
      <c r="AO322" s="6">
        <f>+IF(AN322="NO OFERTADO",0,IF(AN322="NO CUMPLE EV TECNICA",0,IF(AN322="NO CUMPLE",0,IF(AN322="CUMPLE",('PRECIOS UNITARIOS'!$BB322*500)/AM322))))</f>
        <v>500</v>
      </c>
      <c r="AP322" s="5" t="str">
        <f>+'PRECIOS UNITARIOS'!AH322</f>
        <v/>
      </c>
      <c r="AQ322" s="5" t="str">
        <f>+'EV PRECIO REFERENCIA'!AU322</f>
        <v>NO CUMPLE</v>
      </c>
      <c r="AR322" s="6">
        <f>+IF(AQ322="NO OFERTADO",0,IF(AQ322="NO CUMPLE EV TECNICA",0,IF(AQ322="NO CUMPLE",0,IF(AQ322="CUMPLE",('PRECIOS UNITARIOS'!$BB322*500)/AP322))))</f>
        <v>0</v>
      </c>
      <c r="AS322" s="5" t="str">
        <f>+'PRECIOS UNITARIOS'!AJ322</f>
        <v/>
      </c>
      <c r="AT322" s="5" t="str">
        <f>+'EV PRECIO REFERENCIA'!AX322</f>
        <v>NO CUMPLE</v>
      </c>
      <c r="AU322" s="6">
        <f>+IF(AT322="NO OFERTADO",0,IF(AT322="NO CUMPLE EV TECNICA",0,IF(AT322="NO CUMPLE",0,IF(AT322="CUMPLE",('PRECIOS UNITARIOS'!$BB322*500)/AS322))))</f>
        <v>0</v>
      </c>
      <c r="AV322" s="5" t="str">
        <f>+'EV PRECIO REFERENCIA'!AY322</f>
        <v/>
      </c>
      <c r="AW322" s="5" t="str">
        <f>+'EV PRECIO REFERENCIA'!BA322</f>
        <v>NO CUMPLE</v>
      </c>
      <c r="AX322" s="6">
        <f>+IF(AW322="NO OFERTADO",0,IF(AW322="NO CUMPLE EV TECNICA",0,IF(AW322="NO CUMPLE",0,IF(AW322="CUMPLE",('PRECIOS UNITARIOS'!$BB322*500)/AV322))))</f>
        <v>0</v>
      </c>
      <c r="AY322" s="5" t="str">
        <f>+'EV PRECIO REFERENCIA'!BB322</f>
        <v/>
      </c>
      <c r="AZ322" s="5" t="str">
        <f>+'EV PRECIO REFERENCIA'!BD322</f>
        <v>NO CUMPLE</v>
      </c>
      <c r="BA322" s="6">
        <f>+IF(AZ322="NO OFERTADO",0,IF(AZ322="NO CUMPLE EV TECNICA",0,IF(AZ322="NO CUMPLE",0,IF(AZ322="CUMPLE",('PRECIOS UNITARIOS'!$BB322*500)/AY322))))</f>
        <v>0</v>
      </c>
      <c r="BB322" s="5" t="str">
        <f>+'PRECIOS UNITARIOS'!AP322</f>
        <v/>
      </c>
      <c r="BC322" s="5" t="str">
        <f>+'EV PRECIO REFERENCIA'!BG322</f>
        <v>NO CUMPLE</v>
      </c>
      <c r="BD322" s="6">
        <f>+IF(BC322="NO OFERTADO",0,IF(BC322="NO CUMPLE EV TECNICA",0,IF(BC322="NO CUMPLE",0,IF(BC322="CUMPLE",('PRECIOS UNITARIOS'!$BB322*500)/BB322))))</f>
        <v>0</v>
      </c>
      <c r="BE322" s="5" t="str">
        <f>+'PRECIOS UNITARIOS'!AR322</f>
        <v/>
      </c>
      <c r="BF322" s="5" t="str">
        <f>+'EV PRECIO REFERENCIA'!BJ322</f>
        <v>NO CUMPLE</v>
      </c>
      <c r="BG322" s="6">
        <f>+IF(BF322="NO OFERTADO",0,IF(BF322="NO CUMPLE EV TECNICA",0,IF(BF322="NO CUMPLE",0,IF(BF322="CUMPLE",('PRECIOS UNITARIOS'!$BB322*500)/BE322))))</f>
        <v>0</v>
      </c>
      <c r="BH322" s="5" t="str">
        <f>+'EV PRECIO REFERENCIA'!BK322</f>
        <v/>
      </c>
      <c r="BI322" s="5" t="str">
        <f>+'EV PRECIO REFERENCIA'!BM322</f>
        <v>NO CUMPLE</v>
      </c>
      <c r="BJ322" s="6">
        <f>+IF(BI322="NO OFERTADO",0,IF(BI322="NO CUMPLE EV TECNICA",0,IF(BI322="NO CUMPLE",0,IF(BI322="CUMPLE",('PRECIOS UNITARIOS'!$BB322*500)/BH322))))</f>
        <v>0</v>
      </c>
      <c r="BK322" s="5" t="str">
        <f>+'EV PRECIO REFERENCIA'!BQ322</f>
        <v/>
      </c>
      <c r="BL322" s="5" t="str">
        <f>+'EV PRECIO REFERENCIA'!BS322</f>
        <v>NO CUMPLE</v>
      </c>
      <c r="BM322" s="6">
        <f>+IF(BL322="NO OFERTADO",0,IF(BL322="NO CUMPLE EV TECNICA",0,IF(BL322="NO CUMPLE",0,IF(BL322="CUMPLE",('PRECIOS UNITARIOS'!$BB322*500)/BK322))))</f>
        <v>0</v>
      </c>
      <c r="BN322" s="5" t="str">
        <f>+'PRECIOS UNITARIOS'!AX322</f>
        <v/>
      </c>
      <c r="BO322" s="5" t="str">
        <f>+'EV PRECIO REFERENCIA'!BV322</f>
        <v>NO CUMPLE</v>
      </c>
      <c r="BP322" s="6">
        <f>+IF(BO322="NO OFERTADO",0,IF(BO322="NO CUMPLE EV TECNICA",0,IF(BO322="NO CUMPLE",0,IF(BO322="CUMPLE",('PRECIOS UNITARIOS'!$BB322*500)/BN322))))</f>
        <v>0</v>
      </c>
      <c r="BQ322" s="6">
        <f t="shared" si="30"/>
        <v>500</v>
      </c>
      <c r="BR322" s="6" t="s">
        <v>724</v>
      </c>
      <c r="BS322" s="6">
        <f>MAX($K322,$N322,$Q322,$T322,$AF322,$AI322,$AL322,$AU322,$BD322,$BG322,$BP322,$AC322,$Z322,$W322,$BA322,$BM322,)</f>
        <v>0</v>
      </c>
      <c r="BT322" s="6" t="s">
        <v>1017</v>
      </c>
      <c r="BU322" s="6">
        <f>MAX($K322,$N322,$Q322,$T322,$AF322,$AI322,$AL322,$AU322,$BD322,$BG322,$BP322,$AC322,$Z322,$W322,$BA322,$BM322,)</f>
        <v>0</v>
      </c>
      <c r="BV322" s="6" t="s">
        <v>1011</v>
      </c>
      <c r="BW322" s="154" t="str">
        <f t="shared" si="34"/>
        <v>BIOPLAST S.A.S</v>
      </c>
      <c r="BX322" s="3" t="e">
        <v>#N/A</v>
      </c>
    </row>
    <row r="323" spans="1:76" ht="25.5" x14ac:dyDescent="0.2">
      <c r="A323" s="18">
        <f t="shared" si="29"/>
        <v>314</v>
      </c>
      <c r="B323" s="22" t="str">
        <f>VLOOKUP(A323,'PRECIOS UNITARIOS'!A323:B654,2,0)</f>
        <v>DM1201</v>
      </c>
      <c r="C323" s="135" t="str">
        <f>VLOOKUP(A323,'PRECIOS UNITARIOS'!A323:C654,3,0)</f>
        <v>VENDA ALGODON LAMINADO 5 X 5 YARDAS</v>
      </c>
      <c r="D323" s="18">
        <f>VLOOKUP(A323,'PRECIOS UNITARIOS'!A323:D654,4,0)</f>
        <v>1</v>
      </c>
      <c r="E323" s="23" t="str">
        <f>VLOOKUP(A323,'PRECIOS UNITARIOS'!A323:E654,5,0)</f>
        <v>UN</v>
      </c>
      <c r="F323" s="23">
        <f>VLOOKUP(A323,'PRECIOS UNITARIOS'!A323:F654,6,0)</f>
        <v>1477</v>
      </c>
      <c r="G323" s="23">
        <f>VLOOKUP(A323,'PRECIOS UNITARIOS'!A323:G654,7,0)</f>
        <v>686</v>
      </c>
      <c r="H323" s="23">
        <f t="shared" si="31"/>
        <v>1013222</v>
      </c>
      <c r="I323" s="5" t="str">
        <f>+'EV PRECIO REFERENCIA'!I323</f>
        <v/>
      </c>
      <c r="J323" s="5" t="str">
        <f>+'EV PRECIO REFERENCIA'!K323</f>
        <v>NO CUMPLE</v>
      </c>
      <c r="K323" s="6">
        <f>+IF(J323="NO OFERTADO",0,IF(J323="NO CUMPLE EV TECNICA",0,IF(J323="NO CUMPLE",0,IF(J323="CUMPLE",('PRECIOS UNITARIOS'!$BB323*500)/I323))))</f>
        <v>0</v>
      </c>
      <c r="L323" s="5">
        <f>+'EV PRECIO REFERENCIA'!L323</f>
        <v>1733</v>
      </c>
      <c r="M323" s="5" t="str">
        <f>+'EV PRECIO REFERENCIA'!N323</f>
        <v>CUMPLE</v>
      </c>
      <c r="N323" s="6">
        <f>+IF(M323="NO OFERTADO",0,IF(M323="NO CUMPLE EV TECNICA",0,IF(M323="NO CUMPLE",0,IF(M323="CUMPLE",('PRECIOS UNITARIOS'!$BB323*500)/L323))))</f>
        <v>357.76110790536643</v>
      </c>
      <c r="O323" s="5">
        <f>+'PRECIOS UNITARIOS'!N323</f>
        <v>1477</v>
      </c>
      <c r="P323" s="5" t="str">
        <f>+'EV PRECIO REFERENCIA'!Q323</f>
        <v>CUMPLE</v>
      </c>
      <c r="Q323" s="6">
        <f>+IF(P323="NO OFERTADO",0,IF(P323="NO CUMPLE EV TECNICA",0,IF(P323="NO CUMPLE",0,IF(P323="CUMPLE",('PRECIOS UNITARIOS'!$BB323*500)/O323))))</f>
        <v>419.76980365605959</v>
      </c>
      <c r="R323" s="5" t="str">
        <f>+'PRECIOS UNITARIOS'!P323</f>
        <v/>
      </c>
      <c r="S323" s="5" t="str">
        <f>+'EV PRECIO REFERENCIA'!T323</f>
        <v>NO CUMPLE</v>
      </c>
      <c r="T323" s="6">
        <f>+IF(S323="NO OFERTADO",0,IF(S323="NO CUMPLE EV TECNICA",0,IF(S323="NO CUMPLE",0,IF(S323="CUMPLE",('PRECIOS UNITARIOS'!$BB323*500)/R323))))</f>
        <v>0</v>
      </c>
      <c r="U323" s="6" t="str">
        <f>+'EV PRECIO REFERENCIA'!U323</f>
        <v/>
      </c>
      <c r="V323" s="5" t="str">
        <f>+'EV PRECIO REFERENCIA'!W323</f>
        <v>NO CUMPLE</v>
      </c>
      <c r="W323" s="6">
        <f>+IF(V323="NO OFERTADO",0,IF(V323="NO CUMPLE EV TECNICA",0,IF(V323="NO CUMPLE",0,IF(V323="CUMPLE",('PRECIOS UNITARIOS'!$BB323*500)/U323))))</f>
        <v>0</v>
      </c>
      <c r="X323" s="6" t="str">
        <f>+'EV PRECIO REFERENCIA'!X323</f>
        <v/>
      </c>
      <c r="Y323" s="5" t="str">
        <f>+'EV PRECIO REFERENCIA'!Z323</f>
        <v>NO CUMPLE</v>
      </c>
      <c r="Z323" s="6">
        <f>+IF(Y323="NO OFERTADO",0,IF(Y323="NO CUMPLE EV TECNICA",0,IF(Y323="NO CUMPLE",0,IF(Y323="CUMPLE",('PRECIOS UNITARIOS'!$BB323*500)/X323))))</f>
        <v>0</v>
      </c>
      <c r="AA323" s="260" t="str">
        <f>+'PRECIOS UNITARIOS'!X323</f>
        <v/>
      </c>
      <c r="AB323" s="5" t="str">
        <f>+'EV PRECIO REFERENCIA'!AF323</f>
        <v>NO CUMPLE</v>
      </c>
      <c r="AC323" s="6">
        <f>+IF(AB323="NO OFERTADO",0,IF(AB323="NO CUMPLE EV TECNICA",0,IF(AB323="NO CUMPLE",0,IF(AB323="CUMPLE",('PRECIOS UNITARIOS'!$BB323*500)/AA323))))</f>
        <v>0</v>
      </c>
      <c r="AD323" s="5">
        <f>+'PRECIOS UNITARIOS'!Z323</f>
        <v>1543.0500000000002</v>
      </c>
      <c r="AE323" s="5" t="str">
        <f>+'EV PRECIO REFERENCIA'!AI323</f>
        <v>CUMPLE</v>
      </c>
      <c r="AF323" s="6">
        <f>+IF(AE323="NO OFERTADO",0,IF(AE323="NO CUMPLE EV TECNICA",0,IF(AE323="NO CUMPLE",0,IF(AE323="CUMPLE",('PRECIOS UNITARIOS'!$BB323*500)/AD323))))</f>
        <v>401.80162664852077</v>
      </c>
      <c r="AG323" s="5" t="str">
        <f>+'PRECIOS UNITARIOS'!AB323</f>
        <v/>
      </c>
      <c r="AH323" s="5" t="str">
        <f>+'EV PRECIO REFERENCIA'!AL323</f>
        <v>NO CUMPLE</v>
      </c>
      <c r="AI323" s="6">
        <f>+IF(AH323="NO OFERTADO",0,IF(AH323="NO CUMPLE EV TECNICA",0,IF(AH323="NO CUMPLE",0,IF(AH323="CUMPLE",('PRECIOS UNITARIOS'!$BB323*500)/AG323))))</f>
        <v>0</v>
      </c>
      <c r="AJ323" s="5" t="str">
        <f>+'PRECIOS UNITARIOS'!AD323</f>
        <v/>
      </c>
      <c r="AK323" s="5" t="str">
        <f>+'EV PRECIO REFERENCIA'!AO323</f>
        <v>NO CUMPLE</v>
      </c>
      <c r="AL323" s="6">
        <f>+IF(AK323="NO OFERTADO",0,IF(AK323="NO CUMPLE EV TECNICA",0,IF(AK323="NO CUMPLE",0,IF(AK323="CUMPLE",('PRECIOS UNITARIOS'!$BB323*500)/AJ323))))</f>
        <v>0</v>
      </c>
      <c r="AM323" s="5">
        <f>+'PRECIOS UNITARIOS'!AF323</f>
        <v>1240</v>
      </c>
      <c r="AN323" s="5" t="str">
        <f>+'EV PRECIO REFERENCIA'!AR323</f>
        <v>CUMPLE</v>
      </c>
      <c r="AO323" s="6">
        <f>+IF(AN323="NO OFERTADO",0,IF(AN323="NO CUMPLE EV TECNICA",0,IF(AN323="NO CUMPLE",0,IF(AN323="CUMPLE",('PRECIOS UNITARIOS'!$BB323*500)/AM323))))</f>
        <v>500</v>
      </c>
      <c r="AP323" s="5" t="str">
        <f>+'PRECIOS UNITARIOS'!AH323</f>
        <v/>
      </c>
      <c r="AQ323" s="5" t="str">
        <f>+'EV PRECIO REFERENCIA'!AU323</f>
        <v>NO CUMPLE</v>
      </c>
      <c r="AR323" s="6">
        <f>+IF(AQ323="NO OFERTADO",0,IF(AQ323="NO CUMPLE EV TECNICA",0,IF(AQ323="NO CUMPLE",0,IF(AQ323="CUMPLE",('PRECIOS UNITARIOS'!$BB323*500)/AP323))))</f>
        <v>0</v>
      </c>
      <c r="AS323" s="5" t="str">
        <f>+'PRECIOS UNITARIOS'!AJ323</f>
        <v/>
      </c>
      <c r="AT323" s="5" t="str">
        <f>+'EV PRECIO REFERENCIA'!AX323</f>
        <v>NO CUMPLE</v>
      </c>
      <c r="AU323" s="6">
        <f>+IF(AT323="NO OFERTADO",0,IF(AT323="NO CUMPLE EV TECNICA",0,IF(AT323="NO CUMPLE",0,IF(AT323="CUMPLE",('PRECIOS UNITARIOS'!$BB323*500)/AS323))))</f>
        <v>0</v>
      </c>
      <c r="AV323" s="5">
        <f>+'EV PRECIO REFERENCIA'!AY323</f>
        <v>1640</v>
      </c>
      <c r="AW323" s="5" t="str">
        <f>+'EV PRECIO REFERENCIA'!BA323</f>
        <v>CUMPLE</v>
      </c>
      <c r="AX323" s="6">
        <f>+IF(AW323="NO OFERTADO",0,IF(AW323="NO CUMPLE EV TECNICA",0,IF(AW323="NO CUMPLE",0,IF(AW323="CUMPLE",('PRECIOS UNITARIOS'!$BB323*500)/AV323))))</f>
        <v>378.04878048780489</v>
      </c>
      <c r="AY323" s="5">
        <f>+'EV PRECIO REFERENCIA'!BB323</f>
        <v>1591</v>
      </c>
      <c r="AZ323" s="5" t="str">
        <f>+'EV PRECIO REFERENCIA'!BD323</f>
        <v>CUMPLE</v>
      </c>
      <c r="BA323" s="6">
        <f>+IF(AZ323="NO OFERTADO",0,IF(AZ323="NO CUMPLE EV TECNICA",0,IF(AZ323="NO CUMPLE",0,IF(AZ323="CUMPLE",('PRECIOS UNITARIOS'!$BB323*500)/AY323))))</f>
        <v>389.69201759899437</v>
      </c>
      <c r="BB323" s="5" t="str">
        <f>+'PRECIOS UNITARIOS'!AP323</f>
        <v/>
      </c>
      <c r="BC323" s="5" t="str">
        <f>+'EV PRECIO REFERENCIA'!BG323</f>
        <v>NO CUMPLE</v>
      </c>
      <c r="BD323" s="6">
        <f>+IF(BC323="NO OFERTADO",0,IF(BC323="NO CUMPLE EV TECNICA",0,IF(BC323="NO CUMPLE",0,IF(BC323="CUMPLE",('PRECIOS UNITARIOS'!$BB323*500)/BB323))))</f>
        <v>0</v>
      </c>
      <c r="BE323" s="5" t="str">
        <f>+'PRECIOS UNITARIOS'!AR323</f>
        <v/>
      </c>
      <c r="BF323" s="5" t="str">
        <f>+'EV PRECIO REFERENCIA'!BJ323</f>
        <v>NO CUMPLE</v>
      </c>
      <c r="BG323" s="6">
        <f>+IF(BF323="NO OFERTADO",0,IF(BF323="NO CUMPLE EV TECNICA",0,IF(BF323="NO CUMPLE",0,IF(BF323="CUMPLE",('PRECIOS UNITARIOS'!$BB323*500)/BE323))))</f>
        <v>0</v>
      </c>
      <c r="BH323" s="5" t="str">
        <f>+'EV PRECIO REFERENCIA'!BK323</f>
        <v/>
      </c>
      <c r="BI323" s="5" t="str">
        <f>+'EV PRECIO REFERENCIA'!BM323</f>
        <v>NO CUMPLE</v>
      </c>
      <c r="BJ323" s="6">
        <f>+IF(BI323="NO OFERTADO",0,IF(BI323="NO CUMPLE EV TECNICA",0,IF(BI323="NO CUMPLE",0,IF(BI323="CUMPLE",('PRECIOS UNITARIOS'!$BB323*500)/BH323))))</f>
        <v>0</v>
      </c>
      <c r="BK323" s="5" t="str">
        <f>+'EV PRECIO REFERENCIA'!BQ323</f>
        <v/>
      </c>
      <c r="BL323" s="5" t="str">
        <f>+'EV PRECIO REFERENCIA'!BS323</f>
        <v>NO CUMPLE</v>
      </c>
      <c r="BM323" s="6">
        <f>+IF(BL323="NO OFERTADO",0,IF(BL323="NO CUMPLE EV TECNICA",0,IF(BL323="NO CUMPLE",0,IF(BL323="CUMPLE",('PRECIOS UNITARIOS'!$BB323*500)/BK323))))</f>
        <v>0</v>
      </c>
      <c r="BN323" s="5" t="str">
        <f>+'PRECIOS UNITARIOS'!AX323</f>
        <v/>
      </c>
      <c r="BO323" s="5" t="str">
        <f>+'EV PRECIO REFERENCIA'!BV323</f>
        <v>NO CUMPLE</v>
      </c>
      <c r="BP323" s="6">
        <f>+IF(BO323="NO OFERTADO",0,IF(BO323="NO CUMPLE EV TECNICA",0,IF(BO323="NO CUMPLE",0,IF(BO323="CUMPLE",('PRECIOS UNITARIOS'!$BB323*500)/BN323))))</f>
        <v>0</v>
      </c>
      <c r="BQ323" s="6">
        <f t="shared" si="30"/>
        <v>500</v>
      </c>
      <c r="BR323" s="6" t="s">
        <v>724</v>
      </c>
      <c r="BS323" s="6">
        <f>MAX($K323,$N323,$Q323,$T323,$AF323,$AI323,$AL323,$AU323,$BD323,$BG323,$BP323,$AC323,$Z323,$W323,$BA323,$BM323,)</f>
        <v>419.76980365605959</v>
      </c>
      <c r="BT323" s="6" t="s">
        <v>734</v>
      </c>
      <c r="BU323" s="6">
        <f>MAX($K323,$N323,$T323,$AF323,$AI323,$AL323,$AU323,$BD323,$BG323,$BP323,$AC323,$Z323,$W323,$BA323,$BM323,)</f>
        <v>401.80162664852077</v>
      </c>
      <c r="BV323" s="6" t="s">
        <v>945</v>
      </c>
      <c r="BW323" s="154" t="str">
        <f t="shared" si="34"/>
        <v>BIOPLAST S.A.S</v>
      </c>
      <c r="BX323" s="3" t="e">
        <v>#N/A</v>
      </c>
    </row>
    <row r="324" spans="1:76" ht="38.25" x14ac:dyDescent="0.2">
      <c r="A324" s="18">
        <f t="shared" si="29"/>
        <v>315</v>
      </c>
      <c r="B324" s="22" t="str">
        <f>VLOOKUP(A324,'PRECIOS UNITARIOS'!A324:B655,2,0)</f>
        <v>DM201</v>
      </c>
      <c r="C324" s="135" t="str">
        <f>VLOOKUP(A324,'PRECIOS UNITARIOS'!A324:C655,3,0)</f>
        <v>CAJA COPROLOGICA</v>
      </c>
      <c r="D324" s="18">
        <f>VLOOKUP(A324,'PRECIOS UNITARIOS'!A324:D655,4,0)</f>
        <v>1</v>
      </c>
      <c r="E324" s="23" t="str">
        <f>VLOOKUP(A324,'PRECIOS UNITARIOS'!A324:E655,5,0)</f>
        <v>UN</v>
      </c>
      <c r="F324" s="23">
        <f>VLOOKUP(A324,'PRECIOS UNITARIOS'!A324:F655,6,0)</f>
        <v>162</v>
      </c>
      <c r="G324" s="23">
        <f>VLOOKUP(A324,'PRECIOS UNITARIOS'!A324:G655,7,0)</f>
        <v>340</v>
      </c>
      <c r="H324" s="23">
        <f t="shared" si="31"/>
        <v>55080</v>
      </c>
      <c r="I324" s="5" t="str">
        <f>+'EV PRECIO REFERENCIA'!I324</f>
        <v/>
      </c>
      <c r="J324" s="5" t="str">
        <f>+'EV PRECIO REFERENCIA'!K324</f>
        <v>NO CUMPLE</v>
      </c>
      <c r="K324" s="6">
        <f>+IF(J324="NO OFERTADO",0,IF(J324="NO CUMPLE EV TECNICA",0,IF(J324="NO CUMPLE",0,IF(J324="CUMPLE",('PRECIOS UNITARIOS'!$BB324*500)/I324))))</f>
        <v>0</v>
      </c>
      <c r="L324" s="5" t="str">
        <f>+'EV PRECIO REFERENCIA'!L324</f>
        <v/>
      </c>
      <c r="M324" s="5" t="str">
        <f>+'EV PRECIO REFERENCIA'!N324</f>
        <v>NO CUMPLE</v>
      </c>
      <c r="N324" s="6">
        <f>+IF(M324="NO OFERTADO",0,IF(M324="NO CUMPLE EV TECNICA",0,IF(M324="NO CUMPLE",0,IF(M324="CUMPLE",('PRECIOS UNITARIOS'!$BB324*500)/L324))))</f>
        <v>0</v>
      </c>
      <c r="O324" s="5">
        <f>+'PRECIOS UNITARIOS'!N324</f>
        <v>162</v>
      </c>
      <c r="P324" s="5" t="str">
        <f>+'EV PRECIO REFERENCIA'!Q324</f>
        <v>CUMPLE</v>
      </c>
      <c r="Q324" s="6">
        <f>+IF(P324="NO OFERTADO",0,IF(P324="NO CUMPLE EV TECNICA",0,IF(P324="NO CUMPLE",0,IF(P324="CUMPLE",('PRECIOS UNITARIOS'!$BB324*500)/O324))))</f>
        <v>500</v>
      </c>
      <c r="R324" s="5" t="str">
        <f>+'PRECIOS UNITARIOS'!P324</f>
        <v/>
      </c>
      <c r="S324" s="5" t="str">
        <f>+'EV PRECIO REFERENCIA'!T324</f>
        <v>NO CUMPLE</v>
      </c>
      <c r="T324" s="6">
        <f>+IF(S324="NO OFERTADO",0,IF(S324="NO CUMPLE EV TECNICA",0,IF(S324="NO CUMPLE",0,IF(S324="CUMPLE",('PRECIOS UNITARIOS'!$BB324*500)/R324))))</f>
        <v>0</v>
      </c>
      <c r="U324" s="6" t="str">
        <f>+'EV PRECIO REFERENCIA'!U324</f>
        <v/>
      </c>
      <c r="V324" s="5" t="str">
        <f>+'EV PRECIO REFERENCIA'!W324</f>
        <v>NO CUMPLE</v>
      </c>
      <c r="W324" s="6">
        <f>+IF(V324="NO OFERTADO",0,IF(V324="NO CUMPLE EV TECNICA",0,IF(V324="NO CUMPLE",0,IF(V324="CUMPLE",('PRECIOS UNITARIOS'!$BB324*500)/U324))))</f>
        <v>0</v>
      </c>
      <c r="X324" s="6" t="str">
        <f>+'EV PRECIO REFERENCIA'!X324</f>
        <v/>
      </c>
      <c r="Y324" s="5" t="str">
        <f>+'EV PRECIO REFERENCIA'!Z324</f>
        <v>NO CUMPLE</v>
      </c>
      <c r="Z324" s="6">
        <f>+IF(Y324="NO OFERTADO",0,IF(Y324="NO CUMPLE EV TECNICA",0,IF(Y324="NO CUMPLE",0,IF(Y324="CUMPLE",('PRECIOS UNITARIOS'!$BB324*500)/X324))))</f>
        <v>0</v>
      </c>
      <c r="AA324" s="260" t="str">
        <f>+'PRECIOS UNITARIOS'!X324</f>
        <v/>
      </c>
      <c r="AB324" s="5" t="str">
        <f>+'EV PRECIO REFERENCIA'!AF324</f>
        <v>NO CUMPLE</v>
      </c>
      <c r="AC324" s="6">
        <f>+IF(AB324="NO OFERTADO",0,IF(AB324="NO CUMPLE EV TECNICA",0,IF(AB324="NO CUMPLE",0,IF(AB324="CUMPLE",('PRECIOS UNITARIOS'!$BB324*500)/AA324))))</f>
        <v>0</v>
      </c>
      <c r="AD324" s="5" t="str">
        <f>+'PRECIOS UNITARIOS'!Z324</f>
        <v/>
      </c>
      <c r="AE324" s="5" t="str">
        <f>+'EV PRECIO REFERENCIA'!AI324</f>
        <v>NO CUMPLE</v>
      </c>
      <c r="AF324" s="6">
        <f>+IF(AE324="NO OFERTADO",0,IF(AE324="NO CUMPLE EV TECNICA",0,IF(AE324="NO CUMPLE",0,IF(AE324="CUMPLE",('PRECIOS UNITARIOS'!$BB324*500)/AD324))))</f>
        <v>0</v>
      </c>
      <c r="AG324" s="5" t="str">
        <f>+'PRECIOS UNITARIOS'!AB324</f>
        <v/>
      </c>
      <c r="AH324" s="5" t="str">
        <f>+'EV PRECIO REFERENCIA'!AL324</f>
        <v>NO CUMPLE</v>
      </c>
      <c r="AI324" s="6">
        <f>+IF(AH324="NO OFERTADO",0,IF(AH324="NO CUMPLE EV TECNICA",0,IF(AH324="NO CUMPLE",0,IF(AH324="CUMPLE",('PRECIOS UNITARIOS'!$BB324*500)/AG324))))</f>
        <v>0</v>
      </c>
      <c r="AJ324" s="5" t="str">
        <f>+'PRECIOS UNITARIOS'!AD324</f>
        <v/>
      </c>
      <c r="AK324" s="5" t="str">
        <f>+'EV PRECIO REFERENCIA'!AO324</f>
        <v>NO CUMPLE</v>
      </c>
      <c r="AL324" s="6">
        <f>+IF(AK324="NO OFERTADO",0,IF(AK324="NO CUMPLE EV TECNICA",0,IF(AK324="NO CUMPLE",0,IF(AK324="CUMPLE",('PRECIOS UNITARIOS'!$BB324*500)/AJ324))))</f>
        <v>0</v>
      </c>
      <c r="AM324" s="5">
        <f>+'PRECIOS UNITARIOS'!AF324</f>
        <v>165.41</v>
      </c>
      <c r="AN324" s="5" t="str">
        <f>+'EV PRECIO REFERENCIA'!AR324</f>
        <v>CUMPLE</v>
      </c>
      <c r="AO324" s="6">
        <f>+IF(AN324="NO OFERTADO",0,IF(AN324="NO CUMPLE EV TECNICA",0,IF(AN324="NO CUMPLE",0,IF(AN324="CUMPLE",('PRECIOS UNITARIOS'!$BB324*500)/AM324))))</f>
        <v>489.69227978961368</v>
      </c>
      <c r="AP324" s="5" t="str">
        <f>+'PRECIOS UNITARIOS'!AH324</f>
        <v/>
      </c>
      <c r="AQ324" s="5" t="str">
        <f>+'EV PRECIO REFERENCIA'!AU324</f>
        <v>NO CUMPLE</v>
      </c>
      <c r="AR324" s="6">
        <f>+IF(AQ324="NO OFERTADO",0,IF(AQ324="NO CUMPLE EV TECNICA",0,IF(AQ324="NO CUMPLE",0,IF(AQ324="CUMPLE",('PRECIOS UNITARIOS'!$BB324*500)/AP324))))</f>
        <v>0</v>
      </c>
      <c r="AS324" s="5" t="str">
        <f>+'PRECIOS UNITARIOS'!AJ324</f>
        <v/>
      </c>
      <c r="AT324" s="5" t="str">
        <f>+'EV PRECIO REFERENCIA'!AX324</f>
        <v>NO CUMPLE</v>
      </c>
      <c r="AU324" s="6">
        <f>+IF(AT324="NO OFERTADO",0,IF(AT324="NO CUMPLE EV TECNICA",0,IF(AT324="NO CUMPLE",0,IF(AT324="CUMPLE",('PRECIOS UNITARIOS'!$BB324*500)/AS324))))</f>
        <v>0</v>
      </c>
      <c r="AV324" s="5" t="str">
        <f>+'EV PRECIO REFERENCIA'!AY324</f>
        <v/>
      </c>
      <c r="AW324" s="5" t="str">
        <f>+'EV PRECIO REFERENCIA'!BA324</f>
        <v>NO CUMPLE</v>
      </c>
      <c r="AX324" s="6">
        <f>+IF(AW324="NO OFERTADO",0,IF(AW324="NO CUMPLE EV TECNICA",0,IF(AW324="NO CUMPLE",0,IF(AW324="CUMPLE",('PRECIOS UNITARIOS'!$BB324*500)/AV324))))</f>
        <v>0</v>
      </c>
      <c r="AY324" s="5">
        <f>+'EV PRECIO REFERENCIA'!BB324</f>
        <v>172</v>
      </c>
      <c r="AZ324" s="5" t="str">
        <f>+'EV PRECIO REFERENCIA'!BD324</f>
        <v>CUMPLE</v>
      </c>
      <c r="BA324" s="6">
        <f>+IF(AZ324="NO OFERTADO",0,IF(AZ324="NO CUMPLE EV TECNICA",0,IF(AZ324="NO CUMPLE",0,IF(AZ324="CUMPLE",('PRECIOS UNITARIOS'!$BB324*500)/AY324))))</f>
        <v>470.93023255813955</v>
      </c>
      <c r="BB324" s="5" t="str">
        <f>+'PRECIOS UNITARIOS'!AP324</f>
        <v/>
      </c>
      <c r="BC324" s="5" t="str">
        <f>+'EV PRECIO REFERENCIA'!BG324</f>
        <v>NO CUMPLE</v>
      </c>
      <c r="BD324" s="6">
        <f>+IF(BC324="NO OFERTADO",0,IF(BC324="NO CUMPLE EV TECNICA",0,IF(BC324="NO CUMPLE",0,IF(BC324="CUMPLE",('PRECIOS UNITARIOS'!$BB324*500)/BB324))))</f>
        <v>0</v>
      </c>
      <c r="BE324" s="5" t="str">
        <f>+'PRECIOS UNITARIOS'!AR324</f>
        <v/>
      </c>
      <c r="BF324" s="5" t="str">
        <f>+'EV PRECIO REFERENCIA'!BJ324</f>
        <v>NO CUMPLE</v>
      </c>
      <c r="BG324" s="6">
        <f>+IF(BF324="NO OFERTADO",0,IF(BF324="NO CUMPLE EV TECNICA",0,IF(BF324="NO CUMPLE",0,IF(BF324="CUMPLE",('PRECIOS UNITARIOS'!$BB324*500)/BE324))))</f>
        <v>0</v>
      </c>
      <c r="BH324" s="5" t="str">
        <f>+'EV PRECIO REFERENCIA'!BK324</f>
        <v/>
      </c>
      <c r="BI324" s="5" t="str">
        <f>+'EV PRECIO REFERENCIA'!BM324</f>
        <v>NO CUMPLE</v>
      </c>
      <c r="BJ324" s="6">
        <f>+IF(BI324="NO OFERTADO",0,IF(BI324="NO CUMPLE EV TECNICA",0,IF(BI324="NO CUMPLE",0,IF(BI324="CUMPLE",('PRECIOS UNITARIOS'!$BB324*500)/BH324))))</f>
        <v>0</v>
      </c>
      <c r="BK324" s="5" t="str">
        <f>+'EV PRECIO REFERENCIA'!BQ324</f>
        <v/>
      </c>
      <c r="BL324" s="5" t="str">
        <f>+'EV PRECIO REFERENCIA'!BS324</f>
        <v>NO CUMPLE</v>
      </c>
      <c r="BM324" s="6">
        <f>+IF(BL324="NO OFERTADO",0,IF(BL324="NO CUMPLE EV TECNICA",0,IF(BL324="NO CUMPLE",0,IF(BL324="CUMPLE",('PRECIOS UNITARIOS'!$BB324*500)/BK324))))</f>
        <v>0</v>
      </c>
      <c r="BN324" s="5" t="str">
        <f>+'PRECIOS UNITARIOS'!AX324</f>
        <v/>
      </c>
      <c r="BO324" s="5" t="str">
        <f>+'EV PRECIO REFERENCIA'!BV324</f>
        <v>NO CUMPLE</v>
      </c>
      <c r="BP324" s="6">
        <f>+IF(BO324="NO OFERTADO",0,IF(BO324="NO CUMPLE EV TECNICA",0,IF(BO324="NO CUMPLE",0,IF(BO324="CUMPLE",('PRECIOS UNITARIOS'!$BB324*500)/BN324))))</f>
        <v>0</v>
      </c>
      <c r="BQ324" s="6">
        <f t="shared" si="30"/>
        <v>500</v>
      </c>
      <c r="BR324" s="6" t="s">
        <v>1029</v>
      </c>
      <c r="BS324" s="6">
        <f>MAX($K324,$N324,$T324,$AF324,$AI324,$AL324,$AO324,$AU324,$BD324,$BG324,$BP324,$AC324,$Z324,$W324,$BA324,$BM324,)</f>
        <v>489.69227978961368</v>
      </c>
      <c r="BT324" s="6" t="str">
        <f>+AM8</f>
        <v>BIOPLAST S.A.S</v>
      </c>
      <c r="BU324" s="6">
        <f>MAX($K324,$N324,$T324,$AF324,$AI324,$AL324,$AU324,$BD324,$BG324,$BP324,$AC324,$Z324,$W324,$BA324,$BM324,)</f>
        <v>470.93023255813955</v>
      </c>
      <c r="BV324" s="6" t="s">
        <v>726</v>
      </c>
      <c r="BW324" s="154" t="str">
        <f>+BR324</f>
        <v>RAFAEL ANTONIO SALAMANCA/DEPOSITOS DE DROGAS BOYACA</v>
      </c>
      <c r="BX324" s="3" t="e">
        <v>#N/A</v>
      </c>
    </row>
    <row r="325" spans="1:76" ht="25.5" x14ac:dyDescent="0.2">
      <c r="A325" s="18">
        <f t="shared" si="29"/>
        <v>316</v>
      </c>
      <c r="B325" s="22" t="str">
        <f>VLOOKUP(A325,'PRECIOS UNITARIOS'!A325:B656,2,0)</f>
        <v>DM221</v>
      </c>
      <c r="C325" s="135" t="str">
        <f>VLOOKUP(A325,'PRECIOS UNITARIOS'!A325:C656,3,0)</f>
        <v>CANULA NASAL NEONATAL</v>
      </c>
      <c r="D325" s="18">
        <f>VLOOKUP(A325,'PRECIOS UNITARIOS'!A325:D656,4,0)</f>
        <v>1</v>
      </c>
      <c r="E325" s="23" t="str">
        <f>VLOOKUP(A325,'PRECIOS UNITARIOS'!A325:E656,5,0)</f>
        <v>UN</v>
      </c>
      <c r="F325" s="23">
        <f>VLOOKUP(A325,'PRECIOS UNITARIOS'!A325:F656,6,0)</f>
        <v>1217</v>
      </c>
      <c r="G325" s="23">
        <f>VLOOKUP(A325,'PRECIOS UNITARIOS'!A325:G656,7,0)</f>
        <v>160</v>
      </c>
      <c r="H325" s="23">
        <f t="shared" si="31"/>
        <v>194720</v>
      </c>
      <c r="I325" s="5" t="str">
        <f>+'EV PRECIO REFERENCIA'!I325</f>
        <v/>
      </c>
      <c r="J325" s="5" t="str">
        <f>+'EV PRECIO REFERENCIA'!K325</f>
        <v>NO CUMPLE</v>
      </c>
      <c r="K325" s="6">
        <f>+IF(J325="NO OFERTADO",0,IF(J325="NO CUMPLE EV TECNICA",0,IF(J325="NO CUMPLE",0,IF(J325="CUMPLE",('PRECIOS UNITARIOS'!$BB325*500)/I325))))</f>
        <v>0</v>
      </c>
      <c r="L325" s="5" t="str">
        <f>+'EV PRECIO REFERENCIA'!L325</f>
        <v/>
      </c>
      <c r="M325" s="5" t="str">
        <f>+'EV PRECIO REFERENCIA'!N325</f>
        <v>NO CUMPLE</v>
      </c>
      <c r="N325" s="6">
        <f>+IF(M325="NO OFERTADO",0,IF(M325="NO CUMPLE EV TECNICA",0,IF(M325="NO CUMPLE",0,IF(M325="CUMPLE",('PRECIOS UNITARIOS'!$BB325*500)/L325))))</f>
        <v>0</v>
      </c>
      <c r="O325" s="5">
        <f>+'PRECIOS UNITARIOS'!N325</f>
        <v>1217</v>
      </c>
      <c r="P325" s="5" t="str">
        <f>+'EV PRECIO REFERENCIA'!Q325</f>
        <v>CUMPLE</v>
      </c>
      <c r="Q325" s="6">
        <f>+IF(P325="NO OFERTADO",0,IF(P325="NO CUMPLE EV TECNICA",0,IF(P325="NO CUMPLE",0,IF(P325="CUMPLE",('PRECIOS UNITARIOS'!$BB325*500)/O325))))</f>
        <v>483.04026294165982</v>
      </c>
      <c r="R325" s="5" t="str">
        <f>+'PRECIOS UNITARIOS'!P325</f>
        <v/>
      </c>
      <c r="S325" s="5" t="str">
        <f>+'EV PRECIO REFERENCIA'!T325</f>
        <v>NO CUMPLE</v>
      </c>
      <c r="T325" s="6">
        <f>+IF(S325="NO OFERTADO",0,IF(S325="NO CUMPLE EV TECNICA",0,IF(S325="NO CUMPLE",0,IF(S325="CUMPLE",('PRECIOS UNITARIOS'!$BB325*500)/R325))))</f>
        <v>0</v>
      </c>
      <c r="U325" s="6" t="str">
        <f>+'EV PRECIO REFERENCIA'!U325</f>
        <v/>
      </c>
      <c r="V325" s="5" t="str">
        <f>+'EV PRECIO REFERENCIA'!W325</f>
        <v>NO CUMPLE</v>
      </c>
      <c r="W325" s="6">
        <f>+IF(V325="NO OFERTADO",0,IF(V325="NO CUMPLE EV TECNICA",0,IF(V325="NO CUMPLE",0,IF(V325="CUMPLE",('PRECIOS UNITARIOS'!$BB325*500)/U325))))</f>
        <v>0</v>
      </c>
      <c r="X325" s="6" t="str">
        <f>+'EV PRECIO REFERENCIA'!X325</f>
        <v/>
      </c>
      <c r="Y325" s="5" t="str">
        <f>+'EV PRECIO REFERENCIA'!Z325</f>
        <v>NO CUMPLE</v>
      </c>
      <c r="Z325" s="6">
        <f>+IF(Y325="NO OFERTADO",0,IF(Y325="NO CUMPLE EV TECNICA",0,IF(Y325="NO CUMPLE",0,IF(Y325="CUMPLE",('PRECIOS UNITARIOS'!$BB325*500)/X325))))</f>
        <v>0</v>
      </c>
      <c r="AA325" s="260" t="str">
        <f>+'PRECIOS UNITARIOS'!X325</f>
        <v/>
      </c>
      <c r="AB325" s="5" t="str">
        <f>+'EV PRECIO REFERENCIA'!AF325</f>
        <v>NO CUMPLE</v>
      </c>
      <c r="AC325" s="6">
        <f>+IF(AB325="NO OFERTADO",0,IF(AB325="NO CUMPLE EV TECNICA",0,IF(AB325="NO CUMPLE",0,IF(AB325="CUMPLE",('PRECIOS UNITARIOS'!$BB325*500)/AA325))))</f>
        <v>0</v>
      </c>
      <c r="AD325" s="5" t="str">
        <f>+'PRECIOS UNITARIOS'!Z325</f>
        <v/>
      </c>
      <c r="AE325" s="5" t="str">
        <f>+'EV PRECIO REFERENCIA'!AI325</f>
        <v>NO CUMPLE</v>
      </c>
      <c r="AF325" s="6">
        <f>+IF(AE325="NO OFERTADO",0,IF(AE325="NO CUMPLE EV TECNICA",0,IF(AE325="NO CUMPLE",0,IF(AE325="CUMPLE",('PRECIOS UNITARIOS'!$BB325*500)/AD325))))</f>
        <v>0</v>
      </c>
      <c r="AG325" s="5" t="str">
        <f>+'PRECIOS UNITARIOS'!AB325</f>
        <v/>
      </c>
      <c r="AH325" s="5" t="str">
        <f>+'EV PRECIO REFERENCIA'!AL325</f>
        <v>NO CUMPLE</v>
      </c>
      <c r="AI325" s="6">
        <f>+IF(AH325="NO OFERTADO",0,IF(AH325="NO CUMPLE EV TECNICA",0,IF(AH325="NO CUMPLE",0,IF(AH325="CUMPLE",('PRECIOS UNITARIOS'!$BB325*500)/AG325))))</f>
        <v>0</v>
      </c>
      <c r="AJ325" s="5" t="str">
        <f>+'PRECIOS UNITARIOS'!AD325</f>
        <v/>
      </c>
      <c r="AK325" s="5" t="str">
        <f>+'EV PRECIO REFERENCIA'!AO325</f>
        <v>NO CUMPLE</v>
      </c>
      <c r="AL325" s="6">
        <f>+IF(AK325="NO OFERTADO",0,IF(AK325="NO CUMPLE EV TECNICA",0,IF(AK325="NO CUMPLE",0,IF(AK325="CUMPLE",('PRECIOS UNITARIOS'!$BB325*500)/AJ325))))</f>
        <v>0</v>
      </c>
      <c r="AM325" s="5">
        <f>+'PRECIOS UNITARIOS'!AF325</f>
        <v>1175.72</v>
      </c>
      <c r="AN325" s="5" t="str">
        <f>+'EV PRECIO REFERENCIA'!AR325</f>
        <v>CUMPLE</v>
      </c>
      <c r="AO325" s="6">
        <f>+IF(AN325="NO OFERTADO",0,IF(AN325="NO CUMPLE EV TECNICA",0,IF(AN325="NO CUMPLE",0,IF(AN325="CUMPLE",('PRECIOS UNITARIOS'!$BB325*500)/AM325))))</f>
        <v>500</v>
      </c>
      <c r="AP325" s="5" t="str">
        <f>+'PRECIOS UNITARIOS'!AH325</f>
        <v/>
      </c>
      <c r="AQ325" s="5" t="str">
        <f>+'EV PRECIO REFERENCIA'!AU325</f>
        <v>NO CUMPLE</v>
      </c>
      <c r="AR325" s="6">
        <f>+IF(AQ325="NO OFERTADO",0,IF(AQ325="NO CUMPLE EV TECNICA",0,IF(AQ325="NO CUMPLE",0,IF(AQ325="CUMPLE",('PRECIOS UNITARIOS'!$BB325*500)/AP325))))</f>
        <v>0</v>
      </c>
      <c r="AS325" s="5" t="str">
        <f>+'PRECIOS UNITARIOS'!AJ325</f>
        <v/>
      </c>
      <c r="AT325" s="5" t="str">
        <f>+'EV PRECIO REFERENCIA'!AX325</f>
        <v>NO CUMPLE</v>
      </c>
      <c r="AU325" s="6">
        <f>+IF(AT325="NO OFERTADO",0,IF(AT325="NO CUMPLE EV TECNICA",0,IF(AT325="NO CUMPLE",0,IF(AT325="CUMPLE",('PRECIOS UNITARIOS'!$BB325*500)/AS325))))</f>
        <v>0</v>
      </c>
      <c r="AV325" s="5" t="str">
        <f>+'EV PRECIO REFERENCIA'!AY325</f>
        <v/>
      </c>
      <c r="AW325" s="5" t="str">
        <f>+'EV PRECIO REFERENCIA'!BA325</f>
        <v>NO CUMPLE</v>
      </c>
      <c r="AX325" s="6">
        <f>+IF(AW325="NO OFERTADO",0,IF(AW325="NO CUMPLE EV TECNICA",0,IF(AW325="NO CUMPLE",0,IF(AW325="CUMPLE",('PRECIOS UNITARIOS'!$BB325*500)/AV325))))</f>
        <v>0</v>
      </c>
      <c r="AY325" s="5">
        <f>+'EV PRECIO REFERENCIA'!BB325</f>
        <v>1237</v>
      </c>
      <c r="AZ325" s="5" t="str">
        <f>+'EV PRECIO REFERENCIA'!BD325</f>
        <v>CUMPLE</v>
      </c>
      <c r="BA325" s="6">
        <f>+IF(AZ325="NO OFERTADO",0,IF(AZ325="NO CUMPLE EV TECNICA",0,IF(AZ325="NO CUMPLE",0,IF(AZ325="CUMPLE",('PRECIOS UNITARIOS'!$BB325*500)/AY325))))</f>
        <v>475.2303961196443</v>
      </c>
      <c r="BB325" s="5" t="str">
        <f>+'PRECIOS UNITARIOS'!AP325</f>
        <v/>
      </c>
      <c r="BC325" s="5" t="str">
        <f>+'EV PRECIO REFERENCIA'!BG325</f>
        <v>NO CUMPLE</v>
      </c>
      <c r="BD325" s="6">
        <f>+IF(BC325="NO OFERTADO",0,IF(BC325="NO CUMPLE EV TECNICA",0,IF(BC325="NO CUMPLE",0,IF(BC325="CUMPLE",('PRECIOS UNITARIOS'!$BB325*500)/BB325))))</f>
        <v>0</v>
      </c>
      <c r="BE325" s="5" t="str">
        <f>+'PRECIOS UNITARIOS'!AR325</f>
        <v/>
      </c>
      <c r="BF325" s="5" t="str">
        <f>+'EV PRECIO REFERENCIA'!BJ325</f>
        <v>NO CUMPLE</v>
      </c>
      <c r="BG325" s="6">
        <f>+IF(BF325="NO OFERTADO",0,IF(BF325="NO CUMPLE EV TECNICA",0,IF(BF325="NO CUMPLE",0,IF(BF325="CUMPLE",('PRECIOS UNITARIOS'!$BB325*500)/BE325))))</f>
        <v>0</v>
      </c>
      <c r="BH325" s="5" t="str">
        <f>+'EV PRECIO REFERENCIA'!BK325</f>
        <v/>
      </c>
      <c r="BI325" s="5" t="str">
        <f>+'EV PRECIO REFERENCIA'!BM325</f>
        <v>NO CUMPLE</v>
      </c>
      <c r="BJ325" s="6">
        <f>+IF(BI325="NO OFERTADO",0,IF(BI325="NO CUMPLE EV TECNICA",0,IF(BI325="NO CUMPLE",0,IF(BI325="CUMPLE",('PRECIOS UNITARIOS'!$BB325*500)/BH325))))</f>
        <v>0</v>
      </c>
      <c r="BK325" s="5" t="str">
        <f>+'EV PRECIO REFERENCIA'!BQ325</f>
        <v/>
      </c>
      <c r="BL325" s="5" t="str">
        <f>+'EV PRECIO REFERENCIA'!BS325</f>
        <v>NO CUMPLE</v>
      </c>
      <c r="BM325" s="6">
        <f>+IF(BL325="NO OFERTADO",0,IF(BL325="NO CUMPLE EV TECNICA",0,IF(BL325="NO CUMPLE",0,IF(BL325="CUMPLE",('PRECIOS UNITARIOS'!$BB325*500)/BK325))))</f>
        <v>0</v>
      </c>
      <c r="BN325" s="5" t="str">
        <f>+'PRECIOS UNITARIOS'!AX325</f>
        <v/>
      </c>
      <c r="BO325" s="5" t="str">
        <f>+'EV PRECIO REFERENCIA'!BV325</f>
        <v>NO CUMPLE</v>
      </c>
      <c r="BP325" s="6">
        <f>+IF(BO325="NO OFERTADO",0,IF(BO325="NO CUMPLE EV TECNICA",0,IF(BO325="NO CUMPLE",0,IF(BO325="CUMPLE",('PRECIOS UNITARIOS'!$BB325*500)/BN325))))</f>
        <v>0</v>
      </c>
      <c r="BQ325" s="6">
        <f t="shared" si="30"/>
        <v>500</v>
      </c>
      <c r="BR325" s="6" t="s">
        <v>724</v>
      </c>
      <c r="BS325" s="6">
        <f>MAX($K325,$N325,$Q325,$T325,$AF325,$AI325,$AL325,$AU325,$BD325,$BG325,$BP325,$AC325,$Z325,$W325,$BA325,$BM325,)</f>
        <v>483.04026294165982</v>
      </c>
      <c r="BT325" s="6" t="s">
        <v>734</v>
      </c>
      <c r="BU325" s="6">
        <f>MAX($K325,$N325,$T325,$AF325,$AI325,$AL325,$AU325,$BD325,$BG325,$BP325,$AC325,$Z325,$W325,$BA325,$BM325,)</f>
        <v>475.2303961196443</v>
      </c>
      <c r="BV325" s="6" t="s">
        <v>726</v>
      </c>
      <c r="BW325" s="154" t="str">
        <f>+BR325</f>
        <v>BIOPLAST S.A.S</v>
      </c>
      <c r="BX325" s="3" t="e">
        <v>#N/A</v>
      </c>
    </row>
    <row r="326" spans="1:76" ht="38.25" x14ac:dyDescent="0.2">
      <c r="A326" s="18">
        <f t="shared" si="29"/>
        <v>317</v>
      </c>
      <c r="B326" s="22" t="str">
        <f>VLOOKUP(A326,'PRECIOS UNITARIOS'!A326:B657,2,0)</f>
        <v>DM379</v>
      </c>
      <c r="C326" s="135" t="str">
        <f>VLOOKUP(A326,'PRECIOS UNITARIOS'!A326:C657,3,0)</f>
        <v>CIRCUITO DE ANESTESIA PEDIATRICO CON BALON 1 LITRO</v>
      </c>
      <c r="D326" s="18">
        <f>VLOOKUP(A326,'PRECIOS UNITARIOS'!A326:D657,4,0)</f>
        <v>1</v>
      </c>
      <c r="E326" s="23" t="str">
        <f>VLOOKUP(A326,'PRECIOS UNITARIOS'!A326:E657,5,0)</f>
        <v>UN</v>
      </c>
      <c r="F326" s="23">
        <f>VLOOKUP(A326,'PRECIOS UNITARIOS'!A326:F657,6,0)</f>
        <v>17977.330000000002</v>
      </c>
      <c r="G326" s="23">
        <f>VLOOKUP(A326,'PRECIOS UNITARIOS'!A326:G657,7,0)</f>
        <v>39</v>
      </c>
      <c r="H326" s="23">
        <f t="shared" si="31"/>
        <v>701115.87000000011</v>
      </c>
      <c r="I326" s="5" t="str">
        <f>+'EV PRECIO REFERENCIA'!I326</f>
        <v/>
      </c>
      <c r="J326" s="5" t="str">
        <f>+'EV PRECIO REFERENCIA'!K326</f>
        <v>NO CUMPLE</v>
      </c>
      <c r="K326" s="6">
        <f>+IF(J326="NO OFERTADO",0,IF(J326="NO CUMPLE EV TECNICA",0,IF(J326="NO CUMPLE",0,IF(J326="CUMPLE",('PRECIOS UNITARIOS'!$BB326*500)/I326))))</f>
        <v>0</v>
      </c>
      <c r="L326" s="5" t="str">
        <f>+'EV PRECIO REFERENCIA'!L326</f>
        <v/>
      </c>
      <c r="M326" s="5" t="str">
        <f>+'EV PRECIO REFERENCIA'!N326</f>
        <v>NO CUMPLE</v>
      </c>
      <c r="N326" s="6">
        <f>+IF(M326="NO OFERTADO",0,IF(M326="NO CUMPLE EV TECNICA",0,IF(M326="NO CUMPLE",0,IF(M326="CUMPLE",('PRECIOS UNITARIOS'!$BB326*500)/L326))))</f>
        <v>0</v>
      </c>
      <c r="O326" s="5">
        <f>+'PRECIOS UNITARIOS'!N326</f>
        <v>15944</v>
      </c>
      <c r="P326" s="5" t="str">
        <f>+'EV PRECIO REFERENCIA'!Q326</f>
        <v>CUMPLE</v>
      </c>
      <c r="Q326" s="6">
        <f>+IF(P326="NO OFERTADO",0,IF(P326="NO CUMPLE EV TECNICA",0,IF(P326="NO CUMPLE",0,IF(P326="CUMPLE",('PRECIOS UNITARIOS'!$BB326*500)/O326))))</f>
        <v>500</v>
      </c>
      <c r="R326" s="5" t="str">
        <f>+'PRECIOS UNITARIOS'!P326</f>
        <v/>
      </c>
      <c r="S326" s="5" t="str">
        <f>+'EV PRECIO REFERENCIA'!T326</f>
        <v>NO CUMPLE</v>
      </c>
      <c r="T326" s="6">
        <f>+IF(S326="NO OFERTADO",0,IF(S326="NO CUMPLE EV TECNICA",0,IF(S326="NO CUMPLE",0,IF(S326="CUMPLE",('PRECIOS UNITARIOS'!$BB326*500)/R326))))</f>
        <v>0</v>
      </c>
      <c r="U326" s="6" t="str">
        <f>+'EV PRECIO REFERENCIA'!U326</f>
        <v/>
      </c>
      <c r="V326" s="5" t="str">
        <f>+'EV PRECIO REFERENCIA'!W326</f>
        <v>NO CUMPLE</v>
      </c>
      <c r="W326" s="6">
        <f>+IF(V326="NO OFERTADO",0,IF(V326="NO CUMPLE EV TECNICA",0,IF(V326="NO CUMPLE",0,IF(V326="CUMPLE",('PRECIOS UNITARIOS'!$BB326*500)/U326))))</f>
        <v>0</v>
      </c>
      <c r="X326" s="6">
        <f>+'EV PRECIO REFERENCIA'!X326</f>
        <v>18499.740000000002</v>
      </c>
      <c r="Y326" s="5" t="str">
        <f>+'EV PRECIO REFERENCIA'!Z326</f>
        <v>CUMPLE</v>
      </c>
      <c r="Z326" s="6">
        <f>+IF(Y326="NO OFERTADO",0,IF(Y326="NO CUMPLE EV TECNICA",0,IF(Y326="NO CUMPLE",0,IF(Y326="CUMPLE",('PRECIOS UNITARIOS'!$BB326*500)/X326))))</f>
        <v>430.92497516181305</v>
      </c>
      <c r="AA326" s="260" t="str">
        <f>+'PRECIOS UNITARIOS'!X326</f>
        <v/>
      </c>
      <c r="AB326" s="5" t="str">
        <f>+'EV PRECIO REFERENCIA'!AF326</f>
        <v>NO CUMPLE</v>
      </c>
      <c r="AC326" s="6">
        <f>+IF(AB326="NO OFERTADO",0,IF(AB326="NO CUMPLE EV TECNICA",0,IF(AB326="NO CUMPLE",0,IF(AB326="CUMPLE",('PRECIOS UNITARIOS'!$BB326*500)/AA326))))</f>
        <v>0</v>
      </c>
      <c r="AD326" s="5" t="str">
        <f>+'PRECIOS UNITARIOS'!Z326</f>
        <v/>
      </c>
      <c r="AE326" s="5" t="str">
        <f>+'EV PRECIO REFERENCIA'!AI326</f>
        <v>NO CUMPLE</v>
      </c>
      <c r="AF326" s="6">
        <f>+IF(AE326="NO OFERTADO",0,IF(AE326="NO CUMPLE EV TECNICA",0,IF(AE326="NO CUMPLE",0,IF(AE326="CUMPLE",('PRECIOS UNITARIOS'!$BB326*500)/AD326))))</f>
        <v>0</v>
      </c>
      <c r="AG326" s="5" t="str">
        <f>+'PRECIOS UNITARIOS'!AB326</f>
        <v/>
      </c>
      <c r="AH326" s="5" t="str">
        <f>+'EV PRECIO REFERENCIA'!AL326</f>
        <v>NO CUMPLE</v>
      </c>
      <c r="AI326" s="6">
        <f>+IF(AH326="NO OFERTADO",0,IF(AH326="NO CUMPLE EV TECNICA",0,IF(AH326="NO CUMPLE",0,IF(AH326="CUMPLE",('PRECIOS UNITARIOS'!$BB326*500)/AG326))))</f>
        <v>0</v>
      </c>
      <c r="AJ326" s="5" t="str">
        <f>+'PRECIOS UNITARIOS'!AD326</f>
        <v/>
      </c>
      <c r="AK326" s="5" t="str">
        <f>+'EV PRECIO REFERENCIA'!AO326</f>
        <v>NO CUMPLE</v>
      </c>
      <c r="AL326" s="6">
        <f>+IF(AK326="NO OFERTADO",0,IF(AK326="NO CUMPLE EV TECNICA",0,IF(AK326="NO CUMPLE",0,IF(AK326="CUMPLE",('PRECIOS UNITARIOS'!$BB326*500)/AJ326))))</f>
        <v>0</v>
      </c>
      <c r="AM326" s="5">
        <f>+'PRECIOS UNITARIOS'!AF326</f>
        <v>16160.2</v>
      </c>
      <c r="AN326" s="5" t="str">
        <f>+'EV PRECIO REFERENCIA'!AR326</f>
        <v>CUMPLE</v>
      </c>
      <c r="AO326" s="6">
        <f>+IF(AN326="NO OFERTADO",0,IF(AN326="NO CUMPLE EV TECNICA",0,IF(AN326="NO CUMPLE",0,IF(AN326="CUMPLE",('PRECIOS UNITARIOS'!$BB326*500)/AM326))))</f>
        <v>493.31072635239661</v>
      </c>
      <c r="AP326" s="5" t="str">
        <f>+'PRECIOS UNITARIOS'!AH326</f>
        <v/>
      </c>
      <c r="AQ326" s="5" t="str">
        <f>+'EV PRECIO REFERENCIA'!AU326</f>
        <v>NO CUMPLE</v>
      </c>
      <c r="AR326" s="6">
        <f>+IF(AQ326="NO OFERTADO",0,IF(AQ326="NO CUMPLE EV TECNICA",0,IF(AQ326="NO CUMPLE",0,IF(AQ326="CUMPLE",('PRECIOS UNITARIOS'!$BB326*500)/AP326))))</f>
        <v>0</v>
      </c>
      <c r="AS326" s="5" t="str">
        <f>+'PRECIOS UNITARIOS'!AJ326</f>
        <v/>
      </c>
      <c r="AT326" s="5" t="str">
        <f>+'EV PRECIO REFERENCIA'!AX326</f>
        <v>NO CUMPLE</v>
      </c>
      <c r="AU326" s="6">
        <f>+IF(AT326="NO OFERTADO",0,IF(AT326="NO CUMPLE EV TECNICA",0,IF(AT326="NO CUMPLE",0,IF(AT326="CUMPLE",('PRECIOS UNITARIOS'!$BB326*500)/AS326))))</f>
        <v>0</v>
      </c>
      <c r="AV326" s="5" t="str">
        <f>+'EV PRECIO REFERENCIA'!AY326</f>
        <v/>
      </c>
      <c r="AW326" s="5" t="str">
        <f>+'EV PRECIO REFERENCIA'!BA326</f>
        <v>NO CUMPLE</v>
      </c>
      <c r="AX326" s="6">
        <f>+IF(AW326="NO OFERTADO",0,IF(AW326="NO CUMPLE EV TECNICA",0,IF(AW326="NO CUMPLE",0,IF(AW326="CUMPLE",('PRECIOS UNITARIOS'!$BB326*500)/AV326))))</f>
        <v>0</v>
      </c>
      <c r="AY326" s="5" t="str">
        <f>+'EV PRECIO REFERENCIA'!BB326</f>
        <v/>
      </c>
      <c r="AZ326" s="5" t="str">
        <f>+'EV PRECIO REFERENCIA'!BD326</f>
        <v>NO CUMPLE</v>
      </c>
      <c r="BA326" s="6">
        <f>+IF(AZ326="NO OFERTADO",0,IF(AZ326="NO CUMPLE EV TECNICA",0,IF(AZ326="NO CUMPLE",0,IF(AZ326="CUMPLE",('PRECIOS UNITARIOS'!$BB326*500)/AY326))))</f>
        <v>0</v>
      </c>
      <c r="BB326" s="5" t="str">
        <f>+'PRECIOS UNITARIOS'!AP326</f>
        <v/>
      </c>
      <c r="BC326" s="5" t="str">
        <f>+'EV PRECIO REFERENCIA'!BG326</f>
        <v>NO CUMPLE</v>
      </c>
      <c r="BD326" s="6">
        <f>+IF(BC326="NO OFERTADO",0,IF(BC326="NO CUMPLE EV TECNICA",0,IF(BC326="NO CUMPLE",0,IF(BC326="CUMPLE",('PRECIOS UNITARIOS'!$BB326*500)/BB326))))</f>
        <v>0</v>
      </c>
      <c r="BE326" s="5" t="str">
        <f>+'PRECIOS UNITARIOS'!AR326</f>
        <v/>
      </c>
      <c r="BF326" s="5" t="str">
        <f>+'EV PRECIO REFERENCIA'!BJ326</f>
        <v>NO CUMPLE</v>
      </c>
      <c r="BG326" s="6">
        <f>+IF(BF326="NO OFERTADO",0,IF(BF326="NO CUMPLE EV TECNICA",0,IF(BF326="NO CUMPLE",0,IF(BF326="CUMPLE",('PRECIOS UNITARIOS'!$BB326*500)/BE326))))</f>
        <v>0</v>
      </c>
      <c r="BH326" s="5" t="str">
        <f>+'EV PRECIO REFERENCIA'!BK326</f>
        <v/>
      </c>
      <c r="BI326" s="5" t="str">
        <f>+'EV PRECIO REFERENCIA'!BM326</f>
        <v>NO CUMPLE</v>
      </c>
      <c r="BJ326" s="6">
        <f>+IF(BI326="NO OFERTADO",0,IF(BI326="NO CUMPLE EV TECNICA",0,IF(BI326="NO CUMPLE",0,IF(BI326="CUMPLE",('PRECIOS UNITARIOS'!$BB326*500)/BH326))))</f>
        <v>0</v>
      </c>
      <c r="BK326" s="5" t="str">
        <f>+'EV PRECIO REFERENCIA'!BQ326</f>
        <v/>
      </c>
      <c r="BL326" s="5" t="str">
        <f>+'EV PRECIO REFERENCIA'!BS326</f>
        <v>NO CUMPLE</v>
      </c>
      <c r="BM326" s="6">
        <f>+IF(BL326="NO OFERTADO",0,IF(BL326="NO CUMPLE EV TECNICA",0,IF(BL326="NO CUMPLE",0,IF(BL326="CUMPLE",('PRECIOS UNITARIOS'!$BB326*500)/BK326))))</f>
        <v>0</v>
      </c>
      <c r="BN326" s="5" t="str">
        <f>+'PRECIOS UNITARIOS'!AX326</f>
        <v/>
      </c>
      <c r="BO326" s="5" t="str">
        <f>+'EV PRECIO REFERENCIA'!BV326</f>
        <v>NO CUMPLE</v>
      </c>
      <c r="BP326" s="6">
        <f>+IF(BO326="NO OFERTADO",0,IF(BO326="NO CUMPLE EV TECNICA",0,IF(BO326="NO CUMPLE",0,IF(BO326="CUMPLE",('PRECIOS UNITARIOS'!$BB326*500)/BN326))))</f>
        <v>0</v>
      </c>
      <c r="BQ326" s="6">
        <f t="shared" si="30"/>
        <v>500</v>
      </c>
      <c r="BR326" s="6" t="s">
        <v>1029</v>
      </c>
      <c r="BS326" s="6">
        <f>MAX($K326,$N326,$T326,$AF326,$AI326,$AL326,$AO326,$AU326,$BD326,$BG326,$BP326,$AC326,$Z326,$W326,$BA326,$BM326,)</f>
        <v>493.31072635239661</v>
      </c>
      <c r="BT326" s="6" t="str">
        <f>+AM8</f>
        <v>BIOPLAST S.A.S</v>
      </c>
      <c r="BU326" s="6">
        <f>MAX($K326,$N326,$T326,$AF326,$AI326,$AL326,$AU326,$BD326,$BG326,$BP326,$AC326,$Z326,$W326,$BA326,$BM326,)</f>
        <v>430.92497516181305</v>
      </c>
      <c r="BV326" s="6" t="s">
        <v>722</v>
      </c>
      <c r="BW326" s="154" t="str">
        <f>+BR326</f>
        <v>RAFAEL ANTONIO SALAMANCA/DEPOSITOS DE DROGAS BOYACA</v>
      </c>
      <c r="BX326" s="3" t="e">
        <v>#N/A</v>
      </c>
    </row>
    <row r="327" spans="1:76" ht="51" x14ac:dyDescent="0.2">
      <c r="A327" s="18">
        <f t="shared" si="29"/>
        <v>318</v>
      </c>
      <c r="B327" s="22" t="str">
        <f>VLOOKUP(A327,'PRECIOS UNITARIOS'!A327:B658,2,0)</f>
        <v>DM1334</v>
      </c>
      <c r="C327" s="135" t="str">
        <f>VLOOKUP(A327,'PRECIOS UNITARIOS'!A327:C658,3,0)</f>
        <v>FRASCO RECOLECTOR DE BACILOSCOPIA</v>
      </c>
      <c r="D327" s="18">
        <f>VLOOKUP(A327,'PRECIOS UNITARIOS'!A327:D658,4,0)</f>
        <v>1</v>
      </c>
      <c r="E327" s="23" t="str">
        <f>VLOOKUP(A327,'PRECIOS UNITARIOS'!A327:E658,5,0)</f>
        <v>UN</v>
      </c>
      <c r="F327" s="23">
        <f>VLOOKUP(A327,'PRECIOS UNITARIOS'!A327:F658,6,0)</f>
        <v>438</v>
      </c>
      <c r="G327" s="23">
        <f>VLOOKUP(A327,'PRECIOS UNITARIOS'!A327:G658,7,0)</f>
        <v>276</v>
      </c>
      <c r="H327" s="23">
        <f t="shared" si="31"/>
        <v>120888</v>
      </c>
      <c r="I327" s="5" t="str">
        <f>+'EV PRECIO REFERENCIA'!I327</f>
        <v/>
      </c>
      <c r="J327" s="5" t="str">
        <f>+'EV PRECIO REFERENCIA'!K327</f>
        <v>NO CUMPLE</v>
      </c>
      <c r="K327" s="6">
        <f>+IF(J327="NO OFERTADO",0,IF(J327="NO CUMPLE EV TECNICA",0,IF(J327="NO CUMPLE",0,IF(J327="CUMPLE",('PRECIOS UNITARIOS'!$BB327*500)/I327))))</f>
        <v>0</v>
      </c>
      <c r="L327" s="5" t="str">
        <f>+'EV PRECIO REFERENCIA'!L327</f>
        <v/>
      </c>
      <c r="M327" s="5" t="str">
        <f>+'EV PRECIO REFERENCIA'!N327</f>
        <v>NO CUMPLE</v>
      </c>
      <c r="N327" s="6">
        <f>+IF(M327="NO OFERTADO",0,IF(M327="NO CUMPLE EV TECNICA",0,IF(M327="NO CUMPLE",0,IF(M327="CUMPLE",('PRECIOS UNITARIOS'!$BB327*500)/L327))))</f>
        <v>0</v>
      </c>
      <c r="O327" s="5">
        <f>+'PRECIOS UNITARIOS'!N327</f>
        <v>438</v>
      </c>
      <c r="P327" s="5" t="str">
        <f>+'EV PRECIO REFERENCIA'!Q327</f>
        <v>CUMPLE</v>
      </c>
      <c r="Q327" s="6">
        <f>+IF(P327="NO OFERTADO",0,IF(P327="NO CUMPLE EV TECNICA",0,IF(P327="NO CUMPLE",0,IF(P327="CUMPLE",('PRECIOS UNITARIOS'!$BB327*500)/O327))))</f>
        <v>494.29223744292239</v>
      </c>
      <c r="R327" s="5" t="str">
        <f>+'PRECIOS UNITARIOS'!P327</f>
        <v/>
      </c>
      <c r="S327" s="5" t="str">
        <f>+'EV PRECIO REFERENCIA'!T327</f>
        <v>NO CUMPLE</v>
      </c>
      <c r="T327" s="6">
        <f>+IF(S327="NO OFERTADO",0,IF(S327="NO CUMPLE EV TECNICA",0,IF(S327="NO CUMPLE",0,IF(S327="CUMPLE",('PRECIOS UNITARIOS'!$BB327*500)/R327))))</f>
        <v>0</v>
      </c>
      <c r="U327" s="6" t="str">
        <f>+'EV PRECIO REFERENCIA'!U327</f>
        <v/>
      </c>
      <c r="V327" s="5" t="str">
        <f>+'EV PRECIO REFERENCIA'!W327</f>
        <v>NO CUMPLE</v>
      </c>
      <c r="W327" s="6">
        <f>+IF(V327="NO OFERTADO",0,IF(V327="NO CUMPLE EV TECNICA",0,IF(V327="NO CUMPLE",0,IF(V327="CUMPLE",('PRECIOS UNITARIOS'!$BB327*500)/U327))))</f>
        <v>0</v>
      </c>
      <c r="X327" s="6" t="str">
        <f>+'EV PRECIO REFERENCIA'!X327</f>
        <v/>
      </c>
      <c r="Y327" s="5" t="str">
        <f>+'EV PRECIO REFERENCIA'!Z327</f>
        <v>NO CUMPLE</v>
      </c>
      <c r="Z327" s="6">
        <f>+IF(Y327="NO OFERTADO",0,IF(Y327="NO CUMPLE EV TECNICA",0,IF(Y327="NO CUMPLE",0,IF(Y327="CUMPLE",('PRECIOS UNITARIOS'!$BB327*500)/X327))))</f>
        <v>0</v>
      </c>
      <c r="AA327" s="260" t="str">
        <f>+'PRECIOS UNITARIOS'!X327</f>
        <v/>
      </c>
      <c r="AB327" s="5" t="str">
        <f>+'EV PRECIO REFERENCIA'!AF327</f>
        <v>NO CUMPLE</v>
      </c>
      <c r="AC327" s="6">
        <f>+IF(AB327="NO OFERTADO",0,IF(AB327="NO CUMPLE EV TECNICA",0,IF(AB327="NO CUMPLE",0,IF(AB327="CUMPLE",('PRECIOS UNITARIOS'!$BB327*500)/AA327))))</f>
        <v>0</v>
      </c>
      <c r="AD327" s="5" t="str">
        <f>+'PRECIOS UNITARIOS'!Z327</f>
        <v/>
      </c>
      <c r="AE327" s="5" t="str">
        <f>+'EV PRECIO REFERENCIA'!AI327</f>
        <v>NO CUMPLE</v>
      </c>
      <c r="AF327" s="6">
        <f>+IF(AE327="NO OFERTADO",0,IF(AE327="NO CUMPLE EV TECNICA",0,IF(AE327="NO CUMPLE",0,IF(AE327="CUMPLE",('PRECIOS UNITARIOS'!$BB327*500)/AD327))))</f>
        <v>0</v>
      </c>
      <c r="AG327" s="5" t="str">
        <f>+'PRECIOS UNITARIOS'!AB327</f>
        <v/>
      </c>
      <c r="AH327" s="5" t="str">
        <f>+'EV PRECIO REFERENCIA'!AL327</f>
        <v>NO CUMPLE</v>
      </c>
      <c r="AI327" s="6">
        <f>+IF(AH327="NO OFERTADO",0,IF(AH327="NO CUMPLE EV TECNICA",0,IF(AH327="NO CUMPLE",0,IF(AH327="CUMPLE",('PRECIOS UNITARIOS'!$BB327*500)/AG327))))</f>
        <v>0</v>
      </c>
      <c r="AJ327" s="5" t="str">
        <f>+'PRECIOS UNITARIOS'!AD327</f>
        <v/>
      </c>
      <c r="AK327" s="5" t="str">
        <f>+'EV PRECIO REFERENCIA'!AO327</f>
        <v>NO CUMPLE</v>
      </c>
      <c r="AL327" s="6">
        <f>+IF(AK327="NO OFERTADO",0,IF(AK327="NO CUMPLE EV TECNICA",0,IF(AK327="NO CUMPLE",0,IF(AK327="CUMPLE",('PRECIOS UNITARIOS'!$BB327*500)/AJ327))))</f>
        <v>0</v>
      </c>
      <c r="AM327" s="5">
        <f>+'PRECIOS UNITARIOS'!AF327</f>
        <v>484.33</v>
      </c>
      <c r="AN327" s="5" t="str">
        <f>+'EV PRECIO REFERENCIA'!AR327</f>
        <v>CUMPLE</v>
      </c>
      <c r="AO327" s="6">
        <f>+IF(AN327="NO OFERTADO",0,IF(AN327="NO CUMPLE EV TECNICA",0,IF(AN327="NO CUMPLE",0,IF(AN327="CUMPLE",('PRECIOS UNITARIOS'!$BB327*500)/AM327))))</f>
        <v>447.0092705386823</v>
      </c>
      <c r="AP327" s="5" t="str">
        <f>+'PRECIOS UNITARIOS'!AH327</f>
        <v/>
      </c>
      <c r="AQ327" s="5" t="str">
        <f>+'EV PRECIO REFERENCIA'!AU327</f>
        <v>NO CUMPLE</v>
      </c>
      <c r="AR327" s="6">
        <f>+IF(AQ327="NO OFERTADO",0,IF(AQ327="NO CUMPLE EV TECNICA",0,IF(AQ327="NO CUMPLE",0,IF(AQ327="CUMPLE",('PRECIOS UNITARIOS'!$BB327*500)/AP327))))</f>
        <v>0</v>
      </c>
      <c r="AS327" s="5" t="str">
        <f>+'PRECIOS UNITARIOS'!AJ327</f>
        <v/>
      </c>
      <c r="AT327" s="5" t="str">
        <f>+'EV PRECIO REFERENCIA'!AX327</f>
        <v>NO CUMPLE</v>
      </c>
      <c r="AU327" s="6">
        <f>+IF(AT327="NO OFERTADO",0,IF(AT327="NO CUMPLE EV TECNICA",0,IF(AT327="NO CUMPLE",0,IF(AT327="CUMPLE",('PRECIOS UNITARIOS'!$BB327*500)/AS327))))</f>
        <v>0</v>
      </c>
      <c r="AV327" s="5" t="str">
        <f>+'EV PRECIO REFERENCIA'!AY327</f>
        <v/>
      </c>
      <c r="AW327" s="5" t="str">
        <f>+'EV PRECIO REFERENCIA'!BA327</f>
        <v>NO CUMPLE</v>
      </c>
      <c r="AX327" s="6">
        <f>+IF(AW327="NO OFERTADO",0,IF(AW327="NO CUMPLE EV TECNICA",0,IF(AW327="NO CUMPLE",0,IF(AW327="CUMPLE",('PRECIOS UNITARIOS'!$BB327*500)/AV327))))</f>
        <v>0</v>
      </c>
      <c r="AY327" s="5">
        <f>+'EV PRECIO REFERENCIA'!BB327</f>
        <v>472</v>
      </c>
      <c r="AZ327" s="5" t="str">
        <f>+'EV PRECIO REFERENCIA'!BD327</f>
        <v>CUMPLE</v>
      </c>
      <c r="BA327" s="6">
        <f>+IF(AZ327="NO OFERTADO",0,IF(AZ327="NO CUMPLE EV TECNICA",0,IF(AZ327="NO CUMPLE",0,IF(AZ327="CUMPLE",('PRECIOS UNITARIOS'!$BB327*500)/AY327))))</f>
        <v>458.68644067796612</v>
      </c>
      <c r="BB327" s="5">
        <f>+'PRECIOS UNITARIOS'!AP327</f>
        <v>433</v>
      </c>
      <c r="BC327" s="5" t="str">
        <f>+'EV PRECIO REFERENCIA'!BG327</f>
        <v>CUMPLE</v>
      </c>
      <c r="BD327" s="6">
        <f>+IF(BC327="NO OFERTADO",0,IF(BC327="NO CUMPLE EV TECNICA",0,IF(BC327="NO CUMPLE",0,IF(BC327="CUMPLE",('PRECIOS UNITARIOS'!$BB327*500)/BB327))))</f>
        <v>500</v>
      </c>
      <c r="BE327" s="5" t="str">
        <f>+'PRECIOS UNITARIOS'!AR327</f>
        <v/>
      </c>
      <c r="BF327" s="5" t="str">
        <f>+'EV PRECIO REFERENCIA'!BJ327</f>
        <v>NO CUMPLE</v>
      </c>
      <c r="BG327" s="6">
        <f>+IF(BF327="NO OFERTADO",0,IF(BF327="NO CUMPLE EV TECNICA",0,IF(BF327="NO CUMPLE",0,IF(BF327="CUMPLE",('PRECIOS UNITARIOS'!$BB327*500)/BE327))))</f>
        <v>0</v>
      </c>
      <c r="BH327" s="5" t="str">
        <f>+'EV PRECIO REFERENCIA'!BK327</f>
        <v/>
      </c>
      <c r="BI327" s="5" t="str">
        <f>+'EV PRECIO REFERENCIA'!BM327</f>
        <v>NO CUMPLE</v>
      </c>
      <c r="BJ327" s="6">
        <f>+IF(BI327="NO OFERTADO",0,IF(BI327="NO CUMPLE EV TECNICA",0,IF(BI327="NO CUMPLE",0,IF(BI327="CUMPLE",('PRECIOS UNITARIOS'!$BB327*500)/BH327))))</f>
        <v>0</v>
      </c>
      <c r="BK327" s="5" t="str">
        <f>+'EV PRECIO REFERENCIA'!BQ327</f>
        <v/>
      </c>
      <c r="BL327" s="5" t="str">
        <f>+'EV PRECIO REFERENCIA'!BS327</f>
        <v>NO CUMPLE</v>
      </c>
      <c r="BM327" s="6">
        <f>+IF(BL327="NO OFERTADO",0,IF(BL327="NO CUMPLE EV TECNICA",0,IF(BL327="NO CUMPLE",0,IF(BL327="CUMPLE",('PRECIOS UNITARIOS'!$BB327*500)/BK327))))</f>
        <v>0</v>
      </c>
      <c r="BN327" s="5" t="str">
        <f>+'PRECIOS UNITARIOS'!AX327</f>
        <v/>
      </c>
      <c r="BO327" s="5" t="str">
        <f>+'EV PRECIO REFERENCIA'!BV327</f>
        <v>NO CUMPLE</v>
      </c>
      <c r="BP327" s="6">
        <f>+IF(BO327="NO OFERTADO",0,IF(BO327="NO CUMPLE EV TECNICA",0,IF(BO327="NO CUMPLE",0,IF(BO327="CUMPLE",('PRECIOS UNITARIOS'!$BB327*500)/BN327))))</f>
        <v>0</v>
      </c>
      <c r="BQ327" s="6">
        <f t="shared" si="30"/>
        <v>500</v>
      </c>
      <c r="BR327" s="6" t="s">
        <v>727</v>
      </c>
      <c r="BS327" s="6">
        <f>MAX($K327,$N327,$Q327,$T327,$AF327,$AI327,$AL327,$AO327,$AU327,$BG327,$BP327,$AC327,$Z327,$W327,$BA327,$BM327,)</f>
        <v>494.29223744292239</v>
      </c>
      <c r="BT327" s="6" t="s">
        <v>1018</v>
      </c>
      <c r="BU327" s="6">
        <f>MAX($K327,$N327,$T327,$AF327,$AI327,$AL327,$AO327,$AU327,$BG327,$BP327,$AC327,$Z327,$W327,$BA327,$BM327,)</f>
        <v>458.68644067796612</v>
      </c>
      <c r="BV327" s="6" t="s">
        <v>726</v>
      </c>
      <c r="BW327" s="154" t="s">
        <v>727</v>
      </c>
      <c r="BX327" s="3" t="e">
        <v>#N/A</v>
      </c>
    </row>
    <row r="328" spans="1:76" ht="25.5" x14ac:dyDescent="0.2">
      <c r="A328" s="18">
        <f t="shared" si="29"/>
        <v>319</v>
      </c>
      <c r="B328" s="22" t="str">
        <f>VLOOKUP(A328,'PRECIOS UNITARIOS'!A328:B659,2,0)</f>
        <v>DM561</v>
      </c>
      <c r="C328" s="135" t="str">
        <f>VLOOKUP(A328,'PRECIOS UNITARIOS'!A328:C659,3,0)</f>
        <v>HUMIDIFICADOR DESECHABLE</v>
      </c>
      <c r="D328" s="18">
        <f>VLOOKUP(A328,'PRECIOS UNITARIOS'!A328:D659,4,0)</f>
        <v>1</v>
      </c>
      <c r="E328" s="23" t="str">
        <f>VLOOKUP(A328,'PRECIOS UNITARIOS'!A328:E659,5,0)</f>
        <v>UN</v>
      </c>
      <c r="F328" s="23">
        <f>VLOOKUP(A328,'PRECIOS UNITARIOS'!A328:F659,6,0)</f>
        <v>4584</v>
      </c>
      <c r="G328" s="23">
        <f>VLOOKUP(A328,'PRECIOS UNITARIOS'!A328:G659,7,0)</f>
        <v>1876</v>
      </c>
      <c r="H328" s="23">
        <f t="shared" si="31"/>
        <v>8599584</v>
      </c>
      <c r="I328" s="5" t="str">
        <f>+'EV PRECIO REFERENCIA'!I328</f>
        <v/>
      </c>
      <c r="J328" s="5" t="str">
        <f>+'EV PRECIO REFERENCIA'!K328</f>
        <v>NO CUMPLE</v>
      </c>
      <c r="K328" s="6">
        <f>+IF(J328="NO OFERTADO",0,IF(J328="NO CUMPLE EV TECNICA",0,IF(J328="NO CUMPLE",0,IF(J328="CUMPLE",('PRECIOS UNITARIOS'!$BB328*500)/I328))))</f>
        <v>0</v>
      </c>
      <c r="L328" s="5" t="str">
        <f>+'EV PRECIO REFERENCIA'!L328</f>
        <v/>
      </c>
      <c r="M328" s="5" t="str">
        <f>+'EV PRECIO REFERENCIA'!N328</f>
        <v>NO CUMPLE</v>
      </c>
      <c r="N328" s="6">
        <f>+IF(M328="NO OFERTADO",0,IF(M328="NO CUMPLE EV TECNICA",0,IF(M328="NO CUMPLE",0,IF(M328="CUMPLE",('PRECIOS UNITARIOS'!$BB328*500)/L328))))</f>
        <v>0</v>
      </c>
      <c r="O328" s="5">
        <f>+'PRECIOS UNITARIOS'!N328</f>
        <v>4584</v>
      </c>
      <c r="P328" s="5" t="str">
        <f>+'EV PRECIO REFERENCIA'!Q328</f>
        <v>CUMPLE</v>
      </c>
      <c r="Q328" s="6">
        <f>+IF(P328="NO OFERTADO",0,IF(P328="NO CUMPLE EV TECNICA",0,IF(P328="NO CUMPLE",0,IF(P328="CUMPLE",('PRECIOS UNITARIOS'!$BB328*500)/O328))))</f>
        <v>494.43717277486911</v>
      </c>
      <c r="R328" s="5" t="str">
        <f>+'PRECIOS UNITARIOS'!P328</f>
        <v/>
      </c>
      <c r="S328" s="5" t="str">
        <f>+'EV PRECIO REFERENCIA'!T328</f>
        <v>NO CUMPLE</v>
      </c>
      <c r="T328" s="6">
        <f>+IF(S328="NO OFERTADO",0,IF(S328="NO CUMPLE EV TECNICA",0,IF(S328="NO CUMPLE",0,IF(S328="CUMPLE",('PRECIOS UNITARIOS'!$BB328*500)/R328))))</f>
        <v>0</v>
      </c>
      <c r="U328" s="6" t="str">
        <f>+'EV PRECIO REFERENCIA'!U328</f>
        <v/>
      </c>
      <c r="V328" s="5" t="str">
        <f>+'EV PRECIO REFERENCIA'!W328</f>
        <v>NO CUMPLE</v>
      </c>
      <c r="W328" s="6">
        <f>+IF(V328="NO OFERTADO",0,IF(V328="NO CUMPLE EV TECNICA",0,IF(V328="NO CUMPLE",0,IF(V328="CUMPLE",('PRECIOS UNITARIOS'!$BB328*500)/U328))))</f>
        <v>0</v>
      </c>
      <c r="X328" s="6" t="str">
        <f>+'EV PRECIO REFERENCIA'!X328</f>
        <v/>
      </c>
      <c r="Y328" s="5" t="str">
        <f>+'EV PRECIO REFERENCIA'!Z328</f>
        <v>NO CUMPLE</v>
      </c>
      <c r="Z328" s="6">
        <f>+IF(Y328="NO OFERTADO",0,IF(Y328="NO CUMPLE EV TECNICA",0,IF(Y328="NO CUMPLE",0,IF(Y328="CUMPLE",('PRECIOS UNITARIOS'!$BB328*500)/X328))))</f>
        <v>0</v>
      </c>
      <c r="AA328" s="260" t="str">
        <f>+'PRECIOS UNITARIOS'!X328</f>
        <v/>
      </c>
      <c r="AB328" s="5" t="str">
        <f>+'EV PRECIO REFERENCIA'!AF328</f>
        <v>NO CUMPLE</v>
      </c>
      <c r="AC328" s="6">
        <f>+IF(AB328="NO OFERTADO",0,IF(AB328="NO CUMPLE EV TECNICA",0,IF(AB328="NO CUMPLE",0,IF(AB328="CUMPLE",('PRECIOS UNITARIOS'!$BB328*500)/AA328))))</f>
        <v>0</v>
      </c>
      <c r="AD328" s="5" t="str">
        <f>+'PRECIOS UNITARIOS'!Z328</f>
        <v/>
      </c>
      <c r="AE328" s="5" t="str">
        <f>+'EV PRECIO REFERENCIA'!AI328</f>
        <v>NO CUMPLE</v>
      </c>
      <c r="AF328" s="6">
        <f>+IF(AE328="NO OFERTADO",0,IF(AE328="NO CUMPLE EV TECNICA",0,IF(AE328="NO CUMPLE",0,IF(AE328="CUMPLE",('PRECIOS UNITARIOS'!$BB328*500)/AD328))))</f>
        <v>0</v>
      </c>
      <c r="AG328" s="5" t="str">
        <f>+'PRECIOS UNITARIOS'!AB328</f>
        <v/>
      </c>
      <c r="AH328" s="5" t="str">
        <f>+'EV PRECIO REFERENCIA'!AL328</f>
        <v>NO CUMPLE</v>
      </c>
      <c r="AI328" s="6">
        <f>+IF(AH328="NO OFERTADO",0,IF(AH328="NO CUMPLE EV TECNICA",0,IF(AH328="NO CUMPLE",0,IF(AH328="CUMPLE",('PRECIOS UNITARIOS'!$BB328*500)/AG328))))</f>
        <v>0</v>
      </c>
      <c r="AJ328" s="5" t="str">
        <f>+'PRECIOS UNITARIOS'!AD328</f>
        <v/>
      </c>
      <c r="AK328" s="5" t="str">
        <f>+'EV PRECIO REFERENCIA'!AO328</f>
        <v>NO CUMPLE</v>
      </c>
      <c r="AL328" s="6">
        <f>+IF(AK328="NO OFERTADO",0,IF(AK328="NO CUMPLE EV TECNICA",0,IF(AK328="NO CUMPLE",0,IF(AK328="CUMPLE",('PRECIOS UNITARIOS'!$BB328*500)/AJ328))))</f>
        <v>0</v>
      </c>
      <c r="AM328" s="5">
        <f>+'PRECIOS UNITARIOS'!AF328</f>
        <v>4569.6000000000004</v>
      </c>
      <c r="AN328" s="5" t="str">
        <f>+'EV PRECIO REFERENCIA'!AR328</f>
        <v>CUMPLE</v>
      </c>
      <c r="AO328" s="6">
        <f>+IF(AN328="NO OFERTADO",0,IF(AN328="NO CUMPLE EV TECNICA",0,IF(AN328="NO CUMPLE",0,IF(AN328="CUMPLE",('PRECIOS UNITARIOS'!$BB328*500)/AM328))))</f>
        <v>495.99527310924367</v>
      </c>
      <c r="AP328" s="5" t="str">
        <f>+'PRECIOS UNITARIOS'!AH328</f>
        <v/>
      </c>
      <c r="AQ328" s="5" t="str">
        <f>+'EV PRECIO REFERENCIA'!AU328</f>
        <v>NO CUMPLE</v>
      </c>
      <c r="AR328" s="6">
        <f>+IF(AQ328="NO OFERTADO",0,IF(AQ328="NO CUMPLE EV TECNICA",0,IF(AQ328="NO CUMPLE",0,IF(AQ328="CUMPLE",('PRECIOS UNITARIOS'!$BB328*500)/AP328))))</f>
        <v>0</v>
      </c>
      <c r="AS328" s="5" t="str">
        <f>+'PRECIOS UNITARIOS'!AJ328</f>
        <v/>
      </c>
      <c r="AT328" s="5" t="str">
        <f>+'EV PRECIO REFERENCIA'!AX328</f>
        <v>NO CUMPLE</v>
      </c>
      <c r="AU328" s="6">
        <f>+IF(AT328="NO OFERTADO",0,IF(AT328="NO CUMPLE EV TECNICA",0,IF(AT328="NO CUMPLE",0,IF(AT328="CUMPLE",('PRECIOS UNITARIOS'!$BB328*500)/AS328))))</f>
        <v>0</v>
      </c>
      <c r="AV328" s="5" t="str">
        <f>+'EV PRECIO REFERENCIA'!AY328</f>
        <v/>
      </c>
      <c r="AW328" s="5" t="str">
        <f>+'EV PRECIO REFERENCIA'!BA328</f>
        <v>NO CUMPLE</v>
      </c>
      <c r="AX328" s="6">
        <f>+IF(AW328="NO OFERTADO",0,IF(AW328="NO CUMPLE EV TECNICA",0,IF(AW328="NO CUMPLE",0,IF(AW328="CUMPLE",('PRECIOS UNITARIOS'!$BB328*500)/AV328))))</f>
        <v>0</v>
      </c>
      <c r="AY328" s="5">
        <f>+'EV PRECIO REFERENCIA'!BB328</f>
        <v>4760</v>
      </c>
      <c r="AZ328" s="5" t="str">
        <f>+'EV PRECIO REFERENCIA'!BD328</f>
        <v>CUMPLE</v>
      </c>
      <c r="BA328" s="6">
        <f>+IF(AZ328="NO OFERTADO",0,IF(AZ328="NO CUMPLE EV TECNICA",0,IF(AZ328="NO CUMPLE",0,IF(AZ328="CUMPLE",('PRECIOS UNITARIOS'!$BB328*500)/AY328))))</f>
        <v>476.15546218487395</v>
      </c>
      <c r="BB328" s="5">
        <f>+'PRECIOS UNITARIOS'!AP328</f>
        <v>4533</v>
      </c>
      <c r="BC328" s="5" t="str">
        <f>+'EV PRECIO REFERENCIA'!BG328</f>
        <v>CUMPLE</v>
      </c>
      <c r="BD328" s="6">
        <f>+IF(BC328="NO OFERTADO",0,IF(BC328="NO CUMPLE EV TECNICA",0,IF(BC328="NO CUMPLE",0,IF(BC328="CUMPLE",('PRECIOS UNITARIOS'!$BB328*500)/BB328))))</f>
        <v>500</v>
      </c>
      <c r="BE328" s="5" t="str">
        <f>+'PRECIOS UNITARIOS'!AR328</f>
        <v/>
      </c>
      <c r="BF328" s="5" t="str">
        <f>+'EV PRECIO REFERENCIA'!BJ328</f>
        <v>NO CUMPLE</v>
      </c>
      <c r="BG328" s="6">
        <f>+IF(BF328="NO OFERTADO",0,IF(BF328="NO CUMPLE EV TECNICA",0,IF(BF328="NO CUMPLE",0,IF(BF328="CUMPLE",('PRECIOS UNITARIOS'!$BB328*500)/BE328))))</f>
        <v>0</v>
      </c>
      <c r="BH328" s="5" t="str">
        <f>+'EV PRECIO REFERENCIA'!BK328</f>
        <v/>
      </c>
      <c r="BI328" s="5" t="str">
        <f>+'EV PRECIO REFERENCIA'!BM328</f>
        <v>NO CUMPLE</v>
      </c>
      <c r="BJ328" s="6">
        <f>+IF(BI328="NO OFERTADO",0,IF(BI328="NO CUMPLE EV TECNICA",0,IF(BI328="NO CUMPLE",0,IF(BI328="CUMPLE",('PRECIOS UNITARIOS'!$BB328*500)/BH328))))</f>
        <v>0</v>
      </c>
      <c r="BK328" s="5" t="str">
        <f>+'EV PRECIO REFERENCIA'!BQ328</f>
        <v/>
      </c>
      <c r="BL328" s="5" t="str">
        <f>+'EV PRECIO REFERENCIA'!BS328</f>
        <v>NO CUMPLE</v>
      </c>
      <c r="BM328" s="6">
        <f>+IF(BL328="NO OFERTADO",0,IF(BL328="NO CUMPLE EV TECNICA",0,IF(BL328="NO CUMPLE",0,IF(BL328="CUMPLE",('PRECIOS UNITARIOS'!$BB328*500)/BK328))))</f>
        <v>0</v>
      </c>
      <c r="BN328" s="5" t="str">
        <f>+'PRECIOS UNITARIOS'!AX328</f>
        <v/>
      </c>
      <c r="BO328" s="5" t="str">
        <f>+'EV PRECIO REFERENCIA'!BV328</f>
        <v>NO CUMPLE</v>
      </c>
      <c r="BP328" s="6">
        <f>+IF(BO328="NO OFERTADO",0,IF(BO328="NO CUMPLE EV TECNICA",0,IF(BO328="NO CUMPLE",0,IF(BO328="CUMPLE",('PRECIOS UNITARIOS'!$BB328*500)/BN328))))</f>
        <v>0</v>
      </c>
      <c r="BQ328" s="6">
        <f t="shared" si="30"/>
        <v>500</v>
      </c>
      <c r="BR328" s="6" t="s">
        <v>727</v>
      </c>
      <c r="BS328" s="6">
        <f>MAX($K328,$N328,$Q328,$T328,$AF328,$AI328,$AL328,$AO328,$AU328,$BG328,$BP328,$AC328,$Z328,$W328,$BA328,$BM328,)</f>
        <v>495.99527310924367</v>
      </c>
      <c r="BT328" s="6" t="s">
        <v>738</v>
      </c>
      <c r="BU328" s="6">
        <f>MAX($K328,$N328,$Q328,$T328,$AF328,$AI328,$AL328,$AU328,$BG328,$BP328,$AC328,$Z328,$W328,$BA328,$BM328,)</f>
        <v>494.43717277486911</v>
      </c>
      <c r="BV328" s="6" t="s">
        <v>734</v>
      </c>
      <c r="BW328" s="154" t="s">
        <v>727</v>
      </c>
      <c r="BX328" s="3" t="e">
        <v>#N/A</v>
      </c>
    </row>
    <row r="329" spans="1:76" ht="38.25" x14ac:dyDescent="0.2">
      <c r="A329" s="18">
        <f>+A328+1</f>
        <v>320</v>
      </c>
      <c r="B329" s="22" t="str">
        <f>VLOOKUP(A329,'PRECIOS UNITARIOS'!A329:B660,2,0)</f>
        <v>DM2731</v>
      </c>
      <c r="C329" s="135" t="str">
        <f>VLOOKUP(A329,'PRECIOS UNITARIOS'!A329:C660,3,0)</f>
        <v>MASCARA DE OXIGENO SIMPLE PARA ADULTO CON EXTENSION DE 2- 3 MTS</v>
      </c>
      <c r="D329" s="18">
        <f>VLOOKUP(A329,'PRECIOS UNITARIOS'!A329:D660,4,0)</f>
        <v>1</v>
      </c>
      <c r="E329" s="23" t="str">
        <f>VLOOKUP(A329,'PRECIOS UNITARIOS'!A329:E660,5,0)</f>
        <v>UN</v>
      </c>
      <c r="F329" s="23">
        <f>VLOOKUP(A329,'PRECIOS UNITARIOS'!A329:F660,6,0)</f>
        <v>1856</v>
      </c>
      <c r="G329" s="23">
        <f>VLOOKUP(A329,'PRECIOS UNITARIOS'!A329:G660,7,0)</f>
        <v>1</v>
      </c>
      <c r="H329" s="23">
        <f t="shared" si="31"/>
        <v>1856</v>
      </c>
      <c r="I329" s="5" t="str">
        <f>+'EV PRECIO REFERENCIA'!I329</f>
        <v/>
      </c>
      <c r="J329" s="5" t="str">
        <f>+'EV PRECIO REFERENCIA'!K329</f>
        <v>NO CUMPLE</v>
      </c>
      <c r="K329" s="6">
        <f>+IF(J329="NO OFERTADO",0,IF(J329="NO CUMPLE EV TECNICA",0,IF(J329="NO CUMPLE",0,IF(J329="CUMPLE",('PRECIOS UNITARIOS'!$BB329*500)/I329))))</f>
        <v>0</v>
      </c>
      <c r="L329" s="5" t="str">
        <f>+'EV PRECIO REFERENCIA'!L329</f>
        <v/>
      </c>
      <c r="M329" s="5" t="str">
        <f>+'EV PRECIO REFERENCIA'!N329</f>
        <v>NO CUMPLE</v>
      </c>
      <c r="N329" s="6">
        <f>+IF(M329="NO OFERTADO",0,IF(M329="NO CUMPLE EV TECNICA",0,IF(M329="NO CUMPLE",0,IF(M329="CUMPLE",('PRECIOS UNITARIOS'!$BB329*500)/L329))))</f>
        <v>0</v>
      </c>
      <c r="O329" s="5">
        <f>+'PRECIOS UNITARIOS'!N329</f>
        <v>1967</v>
      </c>
      <c r="P329" s="5" t="str">
        <f>+'EV PRECIO REFERENCIA'!Q329</f>
        <v>CUMPLE</v>
      </c>
      <c r="Q329" s="6">
        <f>+IF(P329="NO OFERTADO",0,IF(P329="NO CUMPLE EV TECNICA",0,IF(P329="NO CUMPLE",0,IF(P329="CUMPLE",('PRECIOS UNITARIOS'!$BB329*500)/O329))))</f>
        <v>461.29893238434164</v>
      </c>
      <c r="R329" s="5" t="str">
        <f>+'PRECIOS UNITARIOS'!P329</f>
        <v/>
      </c>
      <c r="S329" s="5" t="str">
        <f>+'EV PRECIO REFERENCIA'!T329</f>
        <v>NO CUMPLE</v>
      </c>
      <c r="T329" s="6">
        <f>+IF(S329="NO OFERTADO",0,IF(S329="NO CUMPLE EV TECNICA",0,IF(S329="NO CUMPLE",0,IF(S329="CUMPLE",('PRECIOS UNITARIOS'!$BB329*500)/R329))))</f>
        <v>0</v>
      </c>
      <c r="U329" s="6" t="str">
        <f>+'EV PRECIO REFERENCIA'!U329</f>
        <v/>
      </c>
      <c r="V329" s="5" t="str">
        <f>+'EV PRECIO REFERENCIA'!W329</f>
        <v>NO CUMPLE</v>
      </c>
      <c r="W329" s="6">
        <f>+IF(V329="NO OFERTADO",0,IF(V329="NO CUMPLE EV TECNICA",0,IF(V329="NO CUMPLE",0,IF(V329="CUMPLE",('PRECIOS UNITARIOS'!$BB329*500)/U329))))</f>
        <v>0</v>
      </c>
      <c r="X329" s="6" t="str">
        <f>+'EV PRECIO REFERENCIA'!X329</f>
        <v/>
      </c>
      <c r="Y329" s="5" t="str">
        <f>+'EV PRECIO REFERENCIA'!Z329</f>
        <v>NO CUMPLE</v>
      </c>
      <c r="Z329" s="6">
        <f>+IF(Y329="NO OFERTADO",0,IF(Y329="NO CUMPLE EV TECNICA",0,IF(Y329="NO CUMPLE",0,IF(Y329="CUMPLE",('PRECIOS UNITARIOS'!$BB329*500)/X329))))</f>
        <v>0</v>
      </c>
      <c r="AA329" s="260" t="str">
        <f>+'PRECIOS UNITARIOS'!X329</f>
        <v/>
      </c>
      <c r="AB329" s="5" t="str">
        <f>+'EV PRECIO REFERENCIA'!AF329</f>
        <v>NO CUMPLE</v>
      </c>
      <c r="AC329" s="6">
        <f>+IF(AB329="NO OFERTADO",0,IF(AB329="NO CUMPLE EV TECNICA",0,IF(AB329="NO CUMPLE",0,IF(AB329="CUMPLE",('PRECIOS UNITARIOS'!$BB329*500)/AA329))))</f>
        <v>0</v>
      </c>
      <c r="AD329" s="5" t="str">
        <f>+'PRECIOS UNITARIOS'!Z329</f>
        <v/>
      </c>
      <c r="AE329" s="5" t="str">
        <f>+'EV PRECIO REFERENCIA'!AI329</f>
        <v>NO CUMPLE</v>
      </c>
      <c r="AF329" s="6">
        <f>+IF(AE329="NO OFERTADO",0,IF(AE329="NO CUMPLE EV TECNICA",0,IF(AE329="NO CUMPLE",0,IF(AE329="CUMPLE",('PRECIOS UNITARIOS'!$BB329*500)/AD329))))</f>
        <v>0</v>
      </c>
      <c r="AG329" s="5" t="str">
        <f>+'PRECIOS UNITARIOS'!AB329</f>
        <v/>
      </c>
      <c r="AH329" s="5" t="str">
        <f>+'EV PRECIO REFERENCIA'!AL329</f>
        <v>NO CUMPLE</v>
      </c>
      <c r="AI329" s="6">
        <f>+IF(AH329="NO OFERTADO",0,IF(AH329="NO CUMPLE EV TECNICA",0,IF(AH329="NO CUMPLE",0,IF(AH329="CUMPLE",('PRECIOS UNITARIOS'!$BB329*500)/AG329))))</f>
        <v>0</v>
      </c>
      <c r="AJ329" s="5" t="str">
        <f>+'PRECIOS UNITARIOS'!AD329</f>
        <v/>
      </c>
      <c r="AK329" s="5" t="str">
        <f>+'EV PRECIO REFERENCIA'!AO329</f>
        <v>NO CUMPLE</v>
      </c>
      <c r="AL329" s="6">
        <f>+IF(AK329="NO OFERTADO",0,IF(AK329="NO CUMPLE EV TECNICA",0,IF(AK329="NO CUMPLE",0,IF(AK329="CUMPLE",('PRECIOS UNITARIOS'!$BB329*500)/AJ329))))</f>
        <v>0</v>
      </c>
      <c r="AM329" s="5">
        <f>+'PRECIOS UNITARIOS'!AF329</f>
        <v>1814.75</v>
      </c>
      <c r="AN329" s="5" t="str">
        <f>+'EV PRECIO REFERENCIA'!AR329</f>
        <v>CUMPLE</v>
      </c>
      <c r="AO329" s="6">
        <f>+IF(AN329="NO OFERTADO",0,IF(AN329="NO CUMPLE EV TECNICA",0,IF(AN329="NO CUMPLE",0,IF(AN329="CUMPLE",('PRECIOS UNITARIOS'!$BB329*500)/AM329))))</f>
        <v>500</v>
      </c>
      <c r="AP329" s="5" t="str">
        <f>+'PRECIOS UNITARIOS'!AH329</f>
        <v/>
      </c>
      <c r="AQ329" s="5" t="str">
        <f>+'EV PRECIO REFERENCIA'!AU329</f>
        <v>NO CUMPLE</v>
      </c>
      <c r="AR329" s="6">
        <f>+IF(AQ329="NO OFERTADO",0,IF(AQ329="NO CUMPLE EV TECNICA",0,IF(AQ329="NO CUMPLE",0,IF(AQ329="CUMPLE",('PRECIOS UNITARIOS'!$BB329*500)/AP329))))</f>
        <v>0</v>
      </c>
      <c r="AS329" s="5" t="str">
        <f>+'PRECIOS UNITARIOS'!AJ329</f>
        <v/>
      </c>
      <c r="AT329" s="5" t="str">
        <f>+'EV PRECIO REFERENCIA'!AX329</f>
        <v>NO CUMPLE</v>
      </c>
      <c r="AU329" s="6">
        <f>+IF(AT329="NO OFERTADO",0,IF(AT329="NO CUMPLE EV TECNICA",0,IF(AT329="NO CUMPLE",0,IF(AT329="CUMPLE",('PRECIOS UNITARIOS'!$BB329*500)/AS329))))</f>
        <v>0</v>
      </c>
      <c r="AV329" s="5" t="str">
        <f>+'EV PRECIO REFERENCIA'!AY329</f>
        <v/>
      </c>
      <c r="AW329" s="5" t="str">
        <f>+'EV PRECIO REFERENCIA'!BA329</f>
        <v>NO CUMPLE</v>
      </c>
      <c r="AX329" s="6">
        <f>+IF(AW329="NO OFERTADO",0,IF(AW329="NO CUMPLE EV TECNICA",0,IF(AW329="NO CUMPLE",0,IF(AW329="CUMPLE",('PRECIOS UNITARIOS'!$BB329*500)/AV329))))</f>
        <v>0</v>
      </c>
      <c r="AY329" s="5">
        <f>+'EV PRECIO REFERENCIA'!BB329</f>
        <v>1826</v>
      </c>
      <c r="AZ329" s="5" t="str">
        <f>+'EV PRECIO REFERENCIA'!BD329</f>
        <v>CUMPLE</v>
      </c>
      <c r="BA329" s="6">
        <f>+IF(AZ329="NO OFERTADO",0,IF(AZ329="NO CUMPLE EV TECNICA",0,IF(AZ329="NO CUMPLE",0,IF(AZ329="CUMPLE",('PRECIOS UNITARIOS'!$BB329*500)/AY329))))</f>
        <v>496.91949616648412</v>
      </c>
      <c r="BB329" s="5" t="str">
        <f>+'PRECIOS UNITARIOS'!AP329</f>
        <v/>
      </c>
      <c r="BC329" s="5" t="str">
        <f>+'EV PRECIO REFERENCIA'!BG329</f>
        <v>NO CUMPLE</v>
      </c>
      <c r="BD329" s="6">
        <f>+IF(BC329="NO OFERTADO",0,IF(BC329="NO CUMPLE EV TECNICA",0,IF(BC329="NO CUMPLE",0,IF(BC329="CUMPLE",('PRECIOS UNITARIOS'!$BB329*500)/BB329))))</f>
        <v>0</v>
      </c>
      <c r="BE329" s="5" t="str">
        <f>+'PRECIOS UNITARIOS'!AR329</f>
        <v/>
      </c>
      <c r="BF329" s="5" t="str">
        <f>+'EV PRECIO REFERENCIA'!BJ329</f>
        <v>NO CUMPLE</v>
      </c>
      <c r="BG329" s="6">
        <f>+IF(BF329="NO OFERTADO",0,IF(BF329="NO CUMPLE EV TECNICA",0,IF(BF329="NO CUMPLE",0,IF(BF329="CUMPLE",('PRECIOS UNITARIOS'!$BB329*500)/BE329))))</f>
        <v>0</v>
      </c>
      <c r="BH329" s="5" t="str">
        <f>+'EV PRECIO REFERENCIA'!BK329</f>
        <v/>
      </c>
      <c r="BI329" s="5" t="str">
        <f>+'EV PRECIO REFERENCIA'!BM329</f>
        <v>NO CUMPLE</v>
      </c>
      <c r="BJ329" s="6">
        <f>+IF(BI329="NO OFERTADO",0,IF(BI329="NO CUMPLE EV TECNICA",0,IF(BI329="NO CUMPLE",0,IF(BI329="CUMPLE",('PRECIOS UNITARIOS'!$BB329*500)/BH329))))</f>
        <v>0</v>
      </c>
      <c r="BK329" s="5" t="str">
        <f>+'EV PRECIO REFERENCIA'!BQ329</f>
        <v/>
      </c>
      <c r="BL329" s="5" t="str">
        <f>+'EV PRECIO REFERENCIA'!BS329</f>
        <v>NO CUMPLE</v>
      </c>
      <c r="BM329" s="6">
        <f>+IF(BL329="NO OFERTADO",0,IF(BL329="NO CUMPLE EV TECNICA",0,IF(BL329="NO CUMPLE",0,IF(BL329="CUMPLE",('PRECIOS UNITARIOS'!$BB329*500)/BK329))))</f>
        <v>0</v>
      </c>
      <c r="BN329" s="5" t="str">
        <f>+'PRECIOS UNITARIOS'!AX329</f>
        <v/>
      </c>
      <c r="BO329" s="5" t="str">
        <f>+'EV PRECIO REFERENCIA'!BV329</f>
        <v>NO CUMPLE</v>
      </c>
      <c r="BP329" s="6">
        <f>+IF(BO329="NO OFERTADO",0,IF(BO329="NO CUMPLE EV TECNICA",0,IF(BO329="NO CUMPLE",0,IF(BO329="CUMPLE",('PRECIOS UNITARIOS'!$BB329*500)/BN329))))</f>
        <v>0</v>
      </c>
      <c r="BQ329" s="6">
        <f t="shared" si="30"/>
        <v>500</v>
      </c>
      <c r="BR329" s="6" t="s">
        <v>724</v>
      </c>
      <c r="BS329" s="6">
        <f>MAX($K329,$N329,$Q329,$T329,$AF329,$AI329,$AL329,$AU329,$BD329,$BG329,$BP329,$AC329,$Z329,$W329,$BA329,$BM329,)</f>
        <v>496.91949616648412</v>
      </c>
      <c r="BT329" s="6" t="s">
        <v>726</v>
      </c>
      <c r="BU329" s="6">
        <f>MAX($K329,$N329,$Q329,$T329,$AF329,$AI329,$AL329,$AU329,$BD329,$BG329,$BP329,$AC329,$Z329,$W329,$BM329,)</f>
        <v>461.29893238434164</v>
      </c>
      <c r="BV329" s="6" t="s">
        <v>1021</v>
      </c>
      <c r="BW329" s="154" t="str">
        <f t="shared" ref="BW329:BW332" si="35">+BR329</f>
        <v>BIOPLAST S.A.S</v>
      </c>
      <c r="BX329" s="3" t="e">
        <v>#N/A</v>
      </c>
    </row>
    <row r="330" spans="1:76" ht="38.25" x14ac:dyDescent="0.2">
      <c r="A330" s="18">
        <f t="shared" si="29"/>
        <v>321</v>
      </c>
      <c r="B330" s="22" t="str">
        <f>VLOOKUP(A330,'PRECIOS UNITARIOS'!A330:B661,2,0)</f>
        <v>DM733</v>
      </c>
      <c r="C330" s="135" t="str">
        <f>VLOOKUP(A330,'PRECIOS UNITARIOS'!A330:C661,3,0)</f>
        <v>MASCARA TRAQUEOSTOMIA ADULTO CON ADAPTADOR GIRATORIO 360 GRADOS Y EXTENSION OXIGENO</v>
      </c>
      <c r="D330" s="18">
        <f>VLOOKUP(A330,'PRECIOS UNITARIOS'!A330:D661,4,0)</f>
        <v>1</v>
      </c>
      <c r="E330" s="23" t="str">
        <f>VLOOKUP(A330,'PRECIOS UNITARIOS'!A330:E661,5,0)</f>
        <v>UN</v>
      </c>
      <c r="F330" s="23">
        <f>VLOOKUP(A330,'PRECIOS UNITARIOS'!A330:F661,6,0)</f>
        <v>4584</v>
      </c>
      <c r="G330" s="23">
        <f>VLOOKUP(A330,'PRECIOS UNITARIOS'!A330:G661,7,0)</f>
        <v>18</v>
      </c>
      <c r="H330" s="23">
        <f t="shared" si="31"/>
        <v>82512</v>
      </c>
      <c r="I330" s="5" t="str">
        <f>+'EV PRECIO REFERENCIA'!I330</f>
        <v/>
      </c>
      <c r="J330" s="5" t="str">
        <f>+'EV PRECIO REFERENCIA'!K330</f>
        <v>NO CUMPLE</v>
      </c>
      <c r="K330" s="6">
        <f>+IF(J330="NO OFERTADO",0,IF(J330="NO CUMPLE EV TECNICA",0,IF(J330="NO CUMPLE",0,IF(J330="CUMPLE",('PRECIOS UNITARIOS'!$BB330*500)/I330))))</f>
        <v>0</v>
      </c>
      <c r="L330" s="5" t="str">
        <f>+'EV PRECIO REFERENCIA'!L330</f>
        <v/>
      </c>
      <c r="M330" s="5" t="str">
        <f>+'EV PRECIO REFERENCIA'!N330</f>
        <v>NO CUMPLE</v>
      </c>
      <c r="N330" s="6">
        <f>+IF(M330="NO OFERTADO",0,IF(M330="NO CUMPLE EV TECNICA",0,IF(M330="NO CUMPLE",0,IF(M330="CUMPLE",('PRECIOS UNITARIOS'!$BB330*500)/L330))))</f>
        <v>0</v>
      </c>
      <c r="O330" s="5">
        <f>+'PRECIOS UNITARIOS'!N330</f>
        <v>4584</v>
      </c>
      <c r="P330" s="5" t="str">
        <f>+'EV PRECIO REFERENCIA'!Q330</f>
        <v>CUMPLE</v>
      </c>
      <c r="Q330" s="6">
        <f>+IF(P330="NO OFERTADO",0,IF(P330="NO CUMPLE EV TECNICA",0,IF(P330="NO CUMPLE",0,IF(P330="CUMPLE",('PRECIOS UNITARIOS'!$BB330*500)/O330))))</f>
        <v>477.66143106457241</v>
      </c>
      <c r="R330" s="5" t="str">
        <f>+'PRECIOS UNITARIOS'!P330</f>
        <v/>
      </c>
      <c r="S330" s="5" t="str">
        <f>+'EV PRECIO REFERENCIA'!T330</f>
        <v>NO CUMPLE</v>
      </c>
      <c r="T330" s="6">
        <f>+IF(S330="NO OFERTADO",0,IF(S330="NO CUMPLE EV TECNICA",0,IF(S330="NO CUMPLE",0,IF(S330="CUMPLE",('PRECIOS UNITARIOS'!$BB330*500)/R330))))</f>
        <v>0</v>
      </c>
      <c r="U330" s="6" t="str">
        <f>+'EV PRECIO REFERENCIA'!U330</f>
        <v/>
      </c>
      <c r="V330" s="5" t="str">
        <f>+'EV PRECIO REFERENCIA'!W330</f>
        <v>NO CUMPLE</v>
      </c>
      <c r="W330" s="6">
        <f>+IF(V330="NO OFERTADO",0,IF(V330="NO CUMPLE EV TECNICA",0,IF(V330="NO CUMPLE",0,IF(V330="CUMPLE",('PRECIOS UNITARIOS'!$BB330*500)/U330))))</f>
        <v>0</v>
      </c>
      <c r="X330" s="6" t="str">
        <f>+'EV PRECIO REFERENCIA'!X330</f>
        <v/>
      </c>
      <c r="Y330" s="5" t="str">
        <f>+'EV PRECIO REFERENCIA'!Z330</f>
        <v>NO CUMPLE</v>
      </c>
      <c r="Z330" s="6">
        <f>+IF(Y330="NO OFERTADO",0,IF(Y330="NO CUMPLE EV TECNICA",0,IF(Y330="NO CUMPLE",0,IF(Y330="CUMPLE",('PRECIOS UNITARIOS'!$BB330*500)/X330))))</f>
        <v>0</v>
      </c>
      <c r="AA330" s="260" t="str">
        <f>+'PRECIOS UNITARIOS'!X330</f>
        <v/>
      </c>
      <c r="AB330" s="5" t="str">
        <f>+'EV PRECIO REFERENCIA'!AF330</f>
        <v>NO CUMPLE</v>
      </c>
      <c r="AC330" s="6">
        <f>+IF(AB330="NO OFERTADO",0,IF(AB330="NO CUMPLE EV TECNICA",0,IF(AB330="NO CUMPLE",0,IF(AB330="CUMPLE",('PRECIOS UNITARIOS'!$BB330*500)/AA330))))</f>
        <v>0</v>
      </c>
      <c r="AD330" s="5" t="str">
        <f>+'PRECIOS UNITARIOS'!Z330</f>
        <v/>
      </c>
      <c r="AE330" s="5" t="str">
        <f>+'EV PRECIO REFERENCIA'!AI330</f>
        <v>NO CUMPLE</v>
      </c>
      <c r="AF330" s="6">
        <f>+IF(AE330="NO OFERTADO",0,IF(AE330="NO CUMPLE EV TECNICA",0,IF(AE330="NO CUMPLE",0,IF(AE330="CUMPLE",('PRECIOS UNITARIOS'!$BB330*500)/AD330))))</f>
        <v>0</v>
      </c>
      <c r="AG330" s="5" t="str">
        <f>+'PRECIOS UNITARIOS'!AB330</f>
        <v/>
      </c>
      <c r="AH330" s="5" t="str">
        <f>+'EV PRECIO REFERENCIA'!AL330</f>
        <v>NO CUMPLE</v>
      </c>
      <c r="AI330" s="6">
        <f>+IF(AH330="NO OFERTADO",0,IF(AH330="NO CUMPLE EV TECNICA",0,IF(AH330="NO CUMPLE",0,IF(AH330="CUMPLE",('PRECIOS UNITARIOS'!$BB330*500)/AG330))))</f>
        <v>0</v>
      </c>
      <c r="AJ330" s="5" t="str">
        <f>+'PRECIOS UNITARIOS'!AD330</f>
        <v/>
      </c>
      <c r="AK330" s="5" t="str">
        <f>+'EV PRECIO REFERENCIA'!AO330</f>
        <v>NO CUMPLE</v>
      </c>
      <c r="AL330" s="6">
        <f>+IF(AK330="NO OFERTADO",0,IF(AK330="NO CUMPLE EV TECNICA",0,IF(AK330="NO CUMPLE",0,IF(AK330="CUMPLE",('PRECIOS UNITARIOS'!$BB330*500)/AJ330))))</f>
        <v>0</v>
      </c>
      <c r="AM330" s="5">
        <f>+'PRECIOS UNITARIOS'!AF330</f>
        <v>4379.2</v>
      </c>
      <c r="AN330" s="5" t="str">
        <f>+'EV PRECIO REFERENCIA'!AR330</f>
        <v>CUMPLE</v>
      </c>
      <c r="AO330" s="6">
        <f>+IF(AN330="NO OFERTADO",0,IF(AN330="NO CUMPLE EV TECNICA",0,IF(AN330="NO CUMPLE",0,IF(AN330="CUMPLE",('PRECIOS UNITARIOS'!$BB330*500)/AM330))))</f>
        <v>500</v>
      </c>
      <c r="AP330" s="5" t="str">
        <f>+'PRECIOS UNITARIOS'!AH330</f>
        <v/>
      </c>
      <c r="AQ330" s="5" t="str">
        <f>+'EV PRECIO REFERENCIA'!AU330</f>
        <v>NO CUMPLE</v>
      </c>
      <c r="AR330" s="6">
        <f>+IF(AQ330="NO OFERTADO",0,IF(AQ330="NO CUMPLE EV TECNICA",0,IF(AQ330="NO CUMPLE",0,IF(AQ330="CUMPLE",('PRECIOS UNITARIOS'!$BB330*500)/AP330))))</f>
        <v>0</v>
      </c>
      <c r="AS330" s="5" t="str">
        <f>+'PRECIOS UNITARIOS'!AJ330</f>
        <v/>
      </c>
      <c r="AT330" s="5" t="str">
        <f>+'EV PRECIO REFERENCIA'!AX330</f>
        <v>NO CUMPLE</v>
      </c>
      <c r="AU330" s="6">
        <f>+IF(AT330="NO OFERTADO",0,IF(AT330="NO CUMPLE EV TECNICA",0,IF(AT330="NO CUMPLE",0,IF(AT330="CUMPLE",('PRECIOS UNITARIOS'!$BB330*500)/AS330))))</f>
        <v>0</v>
      </c>
      <c r="AV330" s="5" t="str">
        <f>+'EV PRECIO REFERENCIA'!AY330</f>
        <v/>
      </c>
      <c r="AW330" s="5" t="str">
        <f>+'EV PRECIO REFERENCIA'!BA330</f>
        <v>NO CUMPLE</v>
      </c>
      <c r="AX330" s="6">
        <f>+IF(AW330="NO OFERTADO",0,IF(AW330="NO CUMPLE EV TECNICA",0,IF(AW330="NO CUMPLE",0,IF(AW330="CUMPLE",('PRECIOS UNITARIOS'!$BB330*500)/AV330))))</f>
        <v>0</v>
      </c>
      <c r="AY330" s="5" t="str">
        <f>+'EV PRECIO REFERENCIA'!BB330</f>
        <v/>
      </c>
      <c r="AZ330" s="5" t="str">
        <f>+'EV PRECIO REFERENCIA'!BD330</f>
        <v>NO CUMPLE</v>
      </c>
      <c r="BA330" s="6">
        <f>+IF(AZ330="NO OFERTADO",0,IF(AZ330="NO CUMPLE EV TECNICA",0,IF(AZ330="NO CUMPLE",0,IF(AZ330="CUMPLE",('PRECIOS UNITARIOS'!$BB330*500)/AY330))))</f>
        <v>0</v>
      </c>
      <c r="BB330" s="5" t="str">
        <f>+'PRECIOS UNITARIOS'!AP330</f>
        <v/>
      </c>
      <c r="BC330" s="5" t="str">
        <f>+'EV PRECIO REFERENCIA'!BG330</f>
        <v>NO CUMPLE</v>
      </c>
      <c r="BD330" s="6">
        <f>+IF(BC330="NO OFERTADO",0,IF(BC330="NO CUMPLE EV TECNICA",0,IF(BC330="NO CUMPLE",0,IF(BC330="CUMPLE",('PRECIOS UNITARIOS'!$BB330*500)/BB330))))</f>
        <v>0</v>
      </c>
      <c r="BE330" s="5" t="str">
        <f>+'PRECIOS UNITARIOS'!AR330</f>
        <v/>
      </c>
      <c r="BF330" s="5" t="str">
        <f>+'EV PRECIO REFERENCIA'!BJ330</f>
        <v>NO CUMPLE</v>
      </c>
      <c r="BG330" s="6">
        <f>+IF(BF330="NO OFERTADO",0,IF(BF330="NO CUMPLE EV TECNICA",0,IF(BF330="NO CUMPLE",0,IF(BF330="CUMPLE",('PRECIOS UNITARIOS'!$BB330*500)/BE330))))</f>
        <v>0</v>
      </c>
      <c r="BH330" s="5" t="str">
        <f>+'EV PRECIO REFERENCIA'!BK330</f>
        <v/>
      </c>
      <c r="BI330" s="5" t="str">
        <f>+'EV PRECIO REFERENCIA'!BM330</f>
        <v>NO CUMPLE</v>
      </c>
      <c r="BJ330" s="6">
        <f>+IF(BI330="NO OFERTADO",0,IF(BI330="NO CUMPLE EV TECNICA",0,IF(BI330="NO CUMPLE",0,IF(BI330="CUMPLE",('PRECIOS UNITARIOS'!$BB330*500)/BH330))))</f>
        <v>0</v>
      </c>
      <c r="BK330" s="5" t="str">
        <f>+'EV PRECIO REFERENCIA'!BQ330</f>
        <v/>
      </c>
      <c r="BL330" s="5" t="str">
        <f>+'EV PRECIO REFERENCIA'!BS330</f>
        <v>NO CUMPLE</v>
      </c>
      <c r="BM330" s="6">
        <f>+IF(BL330="NO OFERTADO",0,IF(BL330="NO CUMPLE EV TECNICA",0,IF(BL330="NO CUMPLE",0,IF(BL330="CUMPLE",('PRECIOS UNITARIOS'!$BB330*500)/BK330))))</f>
        <v>0</v>
      </c>
      <c r="BN330" s="5" t="str">
        <f>+'PRECIOS UNITARIOS'!AX330</f>
        <v/>
      </c>
      <c r="BO330" s="5" t="str">
        <f>+'EV PRECIO REFERENCIA'!BV330</f>
        <v>NO CUMPLE</v>
      </c>
      <c r="BP330" s="6">
        <f>+IF(BO330="NO OFERTADO",0,IF(BO330="NO CUMPLE EV TECNICA",0,IF(BO330="NO CUMPLE",0,IF(BO330="CUMPLE",('PRECIOS UNITARIOS'!$BB330*500)/BN330))))</f>
        <v>0</v>
      </c>
      <c r="BQ330" s="6">
        <f t="shared" si="30"/>
        <v>500</v>
      </c>
      <c r="BR330" s="6" t="s">
        <v>724</v>
      </c>
      <c r="BS330" s="6">
        <f>MAX($K330,$N330,$Q330,$T330,$AF330,$AI330,$AL330,$AU330,$BD330,$BG330,$BP330,$AC330,$Z330,$W330,$BA330,$BM330,)</f>
        <v>477.66143106457241</v>
      </c>
      <c r="BT330" s="6" t="s">
        <v>734</v>
      </c>
      <c r="BU330" s="6">
        <f>MAX($K330,$N330,$T330,$AF330,$AI330,$AL330,$AU330,$BD330,$BG330,$BP330,$AC330,$Z330,$W330,$BA330,$BM330,)</f>
        <v>0</v>
      </c>
      <c r="BV330" s="6" t="s">
        <v>1011</v>
      </c>
      <c r="BW330" s="154" t="str">
        <f t="shared" si="35"/>
        <v>BIOPLAST S.A.S</v>
      </c>
      <c r="BX330" s="3" t="e">
        <v>#N/A</v>
      </c>
    </row>
    <row r="331" spans="1:76" ht="38.25" x14ac:dyDescent="0.2">
      <c r="A331" s="18">
        <f t="shared" ref="A331:A341" si="36">+A330+1</f>
        <v>322</v>
      </c>
      <c r="B331" s="22" t="str">
        <f>VLOOKUP(A331,'PRECIOS UNITARIOS'!A331:B662,2,0)</f>
        <v>DM734</v>
      </c>
      <c r="C331" s="135" t="str">
        <f>VLOOKUP(A331,'PRECIOS UNITARIOS'!A331:C662,3,0)</f>
        <v>MASCARA TRAQUEOSTOMIA PEDIATRICA CON ADAPTADOR GIRATORIO 360 GRADOS Y EXTENSION OXIGENO</v>
      </c>
      <c r="D331" s="18">
        <f>VLOOKUP(A331,'PRECIOS UNITARIOS'!A331:D662,4,0)</f>
        <v>1</v>
      </c>
      <c r="E331" s="23" t="str">
        <f>VLOOKUP(A331,'PRECIOS UNITARIOS'!A331:E662,5,0)</f>
        <v>UN</v>
      </c>
      <c r="F331" s="23">
        <f>VLOOKUP(A331,'PRECIOS UNITARIOS'!A331:F662,6,0)</f>
        <v>4584</v>
      </c>
      <c r="G331" s="23">
        <f>VLOOKUP(A331,'PRECIOS UNITARIOS'!A331:G662,7,0)</f>
        <v>25</v>
      </c>
      <c r="H331" s="23">
        <f t="shared" si="31"/>
        <v>114600</v>
      </c>
      <c r="I331" s="5" t="str">
        <f>+'EV PRECIO REFERENCIA'!I331</f>
        <v/>
      </c>
      <c r="J331" s="5" t="str">
        <f>+'EV PRECIO REFERENCIA'!K331</f>
        <v>NO CUMPLE</v>
      </c>
      <c r="K331" s="6">
        <f>+IF(J331="NO OFERTADO",0,IF(J331="NO CUMPLE EV TECNICA",0,IF(J331="NO CUMPLE",0,IF(J331="CUMPLE",('PRECIOS UNITARIOS'!$BB331*500)/I331))))</f>
        <v>0</v>
      </c>
      <c r="L331" s="5" t="str">
        <f>+'EV PRECIO REFERENCIA'!L331</f>
        <v/>
      </c>
      <c r="M331" s="5" t="str">
        <f>+'EV PRECIO REFERENCIA'!N331</f>
        <v>NO CUMPLE</v>
      </c>
      <c r="N331" s="6">
        <f>+IF(M331="NO OFERTADO",0,IF(M331="NO CUMPLE EV TECNICA",0,IF(M331="NO CUMPLE",0,IF(M331="CUMPLE",('PRECIOS UNITARIOS'!$BB331*500)/L331))))</f>
        <v>0</v>
      </c>
      <c r="O331" s="5">
        <f>+'PRECIOS UNITARIOS'!N331</f>
        <v>4584</v>
      </c>
      <c r="P331" s="5" t="str">
        <f>+'EV PRECIO REFERENCIA'!Q331</f>
        <v>CUMPLE</v>
      </c>
      <c r="Q331" s="6">
        <f>+IF(P331="NO OFERTADO",0,IF(P331="NO CUMPLE EV TECNICA",0,IF(P331="NO CUMPLE",0,IF(P331="CUMPLE",('PRECIOS UNITARIOS'!$BB331*500)/O331))))</f>
        <v>477.66143106457241</v>
      </c>
      <c r="R331" s="5" t="str">
        <f>+'PRECIOS UNITARIOS'!P331</f>
        <v/>
      </c>
      <c r="S331" s="5" t="str">
        <f>+'EV PRECIO REFERENCIA'!T331</f>
        <v>NO CUMPLE</v>
      </c>
      <c r="T331" s="6">
        <f>+IF(S331="NO OFERTADO",0,IF(S331="NO CUMPLE EV TECNICA",0,IF(S331="NO CUMPLE",0,IF(S331="CUMPLE",('PRECIOS UNITARIOS'!$BB331*500)/R331))))</f>
        <v>0</v>
      </c>
      <c r="U331" s="6" t="str">
        <f>+'EV PRECIO REFERENCIA'!U331</f>
        <v/>
      </c>
      <c r="V331" s="5" t="str">
        <f>+'EV PRECIO REFERENCIA'!W331</f>
        <v>NO CUMPLE</v>
      </c>
      <c r="W331" s="6">
        <f>+IF(V331="NO OFERTADO",0,IF(V331="NO CUMPLE EV TECNICA",0,IF(V331="NO CUMPLE",0,IF(V331="CUMPLE",('PRECIOS UNITARIOS'!$BB331*500)/U331))))</f>
        <v>0</v>
      </c>
      <c r="X331" s="6" t="str">
        <f>+'EV PRECIO REFERENCIA'!X331</f>
        <v/>
      </c>
      <c r="Y331" s="5" t="str">
        <f>+'EV PRECIO REFERENCIA'!Z331</f>
        <v>NO CUMPLE</v>
      </c>
      <c r="Z331" s="6">
        <f>+IF(Y331="NO OFERTADO",0,IF(Y331="NO CUMPLE EV TECNICA",0,IF(Y331="NO CUMPLE",0,IF(Y331="CUMPLE",('PRECIOS UNITARIOS'!$BB331*500)/X331))))</f>
        <v>0</v>
      </c>
      <c r="AA331" s="260" t="str">
        <f>+'PRECIOS UNITARIOS'!X331</f>
        <v/>
      </c>
      <c r="AB331" s="5" t="str">
        <f>+'EV PRECIO REFERENCIA'!AF331</f>
        <v>NO CUMPLE</v>
      </c>
      <c r="AC331" s="6">
        <f>+IF(AB331="NO OFERTADO",0,IF(AB331="NO CUMPLE EV TECNICA",0,IF(AB331="NO CUMPLE",0,IF(AB331="CUMPLE",('PRECIOS UNITARIOS'!$BB331*500)/AA331))))</f>
        <v>0</v>
      </c>
      <c r="AD331" s="5" t="str">
        <f>+'PRECIOS UNITARIOS'!Z331</f>
        <v/>
      </c>
      <c r="AE331" s="5" t="str">
        <f>+'EV PRECIO REFERENCIA'!AI331</f>
        <v>NO CUMPLE</v>
      </c>
      <c r="AF331" s="6">
        <f>+IF(AE331="NO OFERTADO",0,IF(AE331="NO CUMPLE EV TECNICA",0,IF(AE331="NO CUMPLE",0,IF(AE331="CUMPLE",('PRECIOS UNITARIOS'!$BB331*500)/AD331))))</f>
        <v>0</v>
      </c>
      <c r="AG331" s="5" t="str">
        <f>+'PRECIOS UNITARIOS'!AB331</f>
        <v/>
      </c>
      <c r="AH331" s="5" t="str">
        <f>+'EV PRECIO REFERENCIA'!AL331</f>
        <v>NO CUMPLE</v>
      </c>
      <c r="AI331" s="6">
        <f>+IF(AH331="NO OFERTADO",0,IF(AH331="NO CUMPLE EV TECNICA",0,IF(AH331="NO CUMPLE",0,IF(AH331="CUMPLE",('PRECIOS UNITARIOS'!$BB331*500)/AG331))))</f>
        <v>0</v>
      </c>
      <c r="AJ331" s="5" t="str">
        <f>+'PRECIOS UNITARIOS'!AD331</f>
        <v/>
      </c>
      <c r="AK331" s="5" t="str">
        <f>+'EV PRECIO REFERENCIA'!AO331</f>
        <v>NO CUMPLE</v>
      </c>
      <c r="AL331" s="6">
        <f>+IF(AK331="NO OFERTADO",0,IF(AK331="NO CUMPLE EV TECNICA",0,IF(AK331="NO CUMPLE",0,IF(AK331="CUMPLE",('PRECIOS UNITARIOS'!$BB331*500)/AJ331))))</f>
        <v>0</v>
      </c>
      <c r="AM331" s="5">
        <f>+'PRECIOS UNITARIOS'!AF331</f>
        <v>4379.2</v>
      </c>
      <c r="AN331" s="5" t="str">
        <f>+'EV PRECIO REFERENCIA'!AR331</f>
        <v>CUMPLE</v>
      </c>
      <c r="AO331" s="6">
        <f>+IF(AN331="NO OFERTADO",0,IF(AN331="NO CUMPLE EV TECNICA",0,IF(AN331="NO CUMPLE",0,IF(AN331="CUMPLE",('PRECIOS UNITARIOS'!$BB331*500)/AM331))))</f>
        <v>500</v>
      </c>
      <c r="AP331" s="5" t="str">
        <f>+'PRECIOS UNITARIOS'!AH331</f>
        <v/>
      </c>
      <c r="AQ331" s="5" t="str">
        <f>+'EV PRECIO REFERENCIA'!AU331</f>
        <v>NO CUMPLE</v>
      </c>
      <c r="AR331" s="6">
        <f>+IF(AQ331="NO OFERTADO",0,IF(AQ331="NO CUMPLE EV TECNICA",0,IF(AQ331="NO CUMPLE",0,IF(AQ331="CUMPLE",('PRECIOS UNITARIOS'!$BB331*500)/AP331))))</f>
        <v>0</v>
      </c>
      <c r="AS331" s="5" t="str">
        <f>+'PRECIOS UNITARIOS'!AJ331</f>
        <v/>
      </c>
      <c r="AT331" s="5" t="str">
        <f>+'EV PRECIO REFERENCIA'!AX331</f>
        <v>NO CUMPLE</v>
      </c>
      <c r="AU331" s="6">
        <f>+IF(AT331="NO OFERTADO",0,IF(AT331="NO CUMPLE EV TECNICA",0,IF(AT331="NO CUMPLE",0,IF(AT331="CUMPLE",('PRECIOS UNITARIOS'!$BB331*500)/AS331))))</f>
        <v>0</v>
      </c>
      <c r="AV331" s="5" t="str">
        <f>+'EV PRECIO REFERENCIA'!AY331</f>
        <v/>
      </c>
      <c r="AW331" s="5" t="str">
        <f>+'EV PRECIO REFERENCIA'!BA331</f>
        <v>NO CUMPLE</v>
      </c>
      <c r="AX331" s="6">
        <f>+IF(AW331="NO OFERTADO",0,IF(AW331="NO CUMPLE EV TECNICA",0,IF(AW331="NO CUMPLE",0,IF(AW331="CUMPLE",('PRECIOS UNITARIOS'!$BB331*500)/AV331))))</f>
        <v>0</v>
      </c>
      <c r="AY331" s="5" t="str">
        <f>+'EV PRECIO REFERENCIA'!BB331</f>
        <v/>
      </c>
      <c r="AZ331" s="5" t="str">
        <f>+'EV PRECIO REFERENCIA'!BD331</f>
        <v>NO CUMPLE</v>
      </c>
      <c r="BA331" s="6">
        <f>+IF(AZ331="NO OFERTADO",0,IF(AZ331="NO CUMPLE EV TECNICA",0,IF(AZ331="NO CUMPLE",0,IF(AZ331="CUMPLE",('PRECIOS UNITARIOS'!$BB331*500)/AY331))))</f>
        <v>0</v>
      </c>
      <c r="BB331" s="5" t="str">
        <f>+'PRECIOS UNITARIOS'!AP331</f>
        <v/>
      </c>
      <c r="BC331" s="5" t="str">
        <f>+'EV PRECIO REFERENCIA'!BG331</f>
        <v>NO CUMPLE</v>
      </c>
      <c r="BD331" s="6">
        <f>+IF(BC331="NO OFERTADO",0,IF(BC331="NO CUMPLE EV TECNICA",0,IF(BC331="NO CUMPLE",0,IF(BC331="CUMPLE",('PRECIOS UNITARIOS'!$BB331*500)/BB331))))</f>
        <v>0</v>
      </c>
      <c r="BE331" s="5" t="str">
        <f>+'PRECIOS UNITARIOS'!AR331</f>
        <v/>
      </c>
      <c r="BF331" s="5" t="str">
        <f>+'EV PRECIO REFERENCIA'!BJ331</f>
        <v>NO CUMPLE</v>
      </c>
      <c r="BG331" s="6">
        <f>+IF(BF331="NO OFERTADO",0,IF(BF331="NO CUMPLE EV TECNICA",0,IF(BF331="NO CUMPLE",0,IF(BF331="CUMPLE",('PRECIOS UNITARIOS'!$BB331*500)/BE331))))</f>
        <v>0</v>
      </c>
      <c r="BH331" s="5" t="str">
        <f>+'EV PRECIO REFERENCIA'!BK331</f>
        <v/>
      </c>
      <c r="BI331" s="5" t="str">
        <f>+'EV PRECIO REFERENCIA'!BM331</f>
        <v>NO CUMPLE</v>
      </c>
      <c r="BJ331" s="6">
        <f>+IF(BI331="NO OFERTADO",0,IF(BI331="NO CUMPLE EV TECNICA",0,IF(BI331="NO CUMPLE",0,IF(BI331="CUMPLE",('PRECIOS UNITARIOS'!$BB331*500)/BH331))))</f>
        <v>0</v>
      </c>
      <c r="BK331" s="5" t="str">
        <f>+'EV PRECIO REFERENCIA'!BQ331</f>
        <v/>
      </c>
      <c r="BL331" s="5" t="str">
        <f>+'EV PRECIO REFERENCIA'!BS331</f>
        <v>NO CUMPLE</v>
      </c>
      <c r="BM331" s="6">
        <f>+IF(BL331="NO OFERTADO",0,IF(BL331="NO CUMPLE EV TECNICA",0,IF(BL331="NO CUMPLE",0,IF(BL331="CUMPLE",('PRECIOS UNITARIOS'!$BB331*500)/BK331))))</f>
        <v>0</v>
      </c>
      <c r="BN331" s="5" t="str">
        <f>+'PRECIOS UNITARIOS'!AX331</f>
        <v/>
      </c>
      <c r="BO331" s="5" t="str">
        <f>+'EV PRECIO REFERENCIA'!BV331</f>
        <v>NO CUMPLE</v>
      </c>
      <c r="BP331" s="6">
        <f>+IF(BO331="NO OFERTADO",0,IF(BO331="NO CUMPLE EV TECNICA",0,IF(BO331="NO CUMPLE",0,IF(BO331="CUMPLE",('PRECIOS UNITARIOS'!$BB331*500)/BN331))))</f>
        <v>0</v>
      </c>
      <c r="BQ331" s="6">
        <f t="shared" ref="BQ331:BQ341" si="37">MAX(K331,N331,Q331,T331,AF331,AI331,AL331,AO331,AU331,BD331,BG331,BP331,AC331,Z331,W331,BA331,BM331,AX331,AR331,BJ331,)</f>
        <v>500</v>
      </c>
      <c r="BR331" s="6" t="s">
        <v>724</v>
      </c>
      <c r="BS331" s="6">
        <f>MAX($K331,$N331,$Q331,$T331,$AF331,$AI331,$AL331,$AU331,$BD331,$BG331,$BP331,$AC331,$Z331,$W331,$BA331,$BM331,)</f>
        <v>477.66143106457241</v>
      </c>
      <c r="BT331" s="6" t="s">
        <v>734</v>
      </c>
      <c r="BU331" s="6">
        <f>MAX($K331,$N331,$T331,$AF331,$AI331,$AL331,$AU331,$BD331,$BG331,$BP331,$AC331,$Z331,$W331,$BA331,$BM331,)</f>
        <v>0</v>
      </c>
      <c r="BV331" s="6" t="s">
        <v>1011</v>
      </c>
      <c r="BW331" s="154" t="str">
        <f t="shared" si="35"/>
        <v>BIOPLAST S.A.S</v>
      </c>
      <c r="BX331" s="3" t="e">
        <v>#N/A</v>
      </c>
    </row>
    <row r="332" spans="1:76" ht="25.5" x14ac:dyDescent="0.2">
      <c r="A332" s="18">
        <f t="shared" si="36"/>
        <v>323</v>
      </c>
      <c r="B332" s="22" t="str">
        <f>VLOOKUP(A332,'PRECIOS UNITARIOS'!A332:B663,2,0)</f>
        <v>DM776</v>
      </c>
      <c r="C332" s="135" t="str">
        <f>VLOOKUP(A332,'PRECIOS UNITARIOS'!A332:C663,3,0)</f>
        <v>NIPLES CONEXION OXIGENO</v>
      </c>
      <c r="D332" s="18">
        <f>VLOOKUP(A332,'PRECIOS UNITARIOS'!A332:D663,4,0)</f>
        <v>1</v>
      </c>
      <c r="E332" s="23" t="str">
        <f>VLOOKUP(A332,'PRECIOS UNITARIOS'!A332:E663,5,0)</f>
        <v>UN</v>
      </c>
      <c r="F332" s="23">
        <f>VLOOKUP(A332,'PRECIOS UNITARIOS'!A332:F663,6,0)</f>
        <v>1069</v>
      </c>
      <c r="G332" s="23">
        <f>VLOOKUP(A332,'PRECIOS UNITARIOS'!A332:G663,7,0)</f>
        <v>121</v>
      </c>
      <c r="H332" s="23">
        <f t="shared" ref="H332:H341" si="38">+F332*G332</f>
        <v>129349</v>
      </c>
      <c r="I332" s="5" t="str">
        <f>+'EV PRECIO REFERENCIA'!I332</f>
        <v/>
      </c>
      <c r="J332" s="5" t="str">
        <f>+'EV PRECIO REFERENCIA'!K332</f>
        <v>NO CUMPLE</v>
      </c>
      <c r="K332" s="6">
        <f>+IF(J332="NO OFERTADO",0,IF(J332="NO CUMPLE EV TECNICA",0,IF(J332="NO CUMPLE",0,IF(J332="CUMPLE",('PRECIOS UNITARIOS'!$BB332*500)/I332))))</f>
        <v>0</v>
      </c>
      <c r="L332" s="5" t="str">
        <f>+'EV PRECIO REFERENCIA'!L332</f>
        <v/>
      </c>
      <c r="M332" s="5" t="str">
        <f>+'EV PRECIO REFERENCIA'!N332</f>
        <v>NO CUMPLE</v>
      </c>
      <c r="N332" s="6">
        <f>+IF(M332="NO OFERTADO",0,IF(M332="NO CUMPLE EV TECNICA",0,IF(M332="NO CUMPLE",0,IF(M332="CUMPLE",('PRECIOS UNITARIOS'!$BB332*500)/L332))))</f>
        <v>0</v>
      </c>
      <c r="O332" s="5">
        <f>+'PRECIOS UNITARIOS'!N332</f>
        <v>1069</v>
      </c>
      <c r="P332" s="5" t="str">
        <f>+'EV PRECIO REFERENCIA'!Q332</f>
        <v>CUMPLE</v>
      </c>
      <c r="Q332" s="6">
        <f>+IF(P332="NO OFERTADO",0,IF(P332="NO CUMPLE EV TECNICA",0,IF(P332="NO CUMPLE",0,IF(P332="CUMPLE",('PRECIOS UNITARIOS'!$BB332*500)/O332))))</f>
        <v>488.69036482694099</v>
      </c>
      <c r="R332" s="5" t="str">
        <f>+'PRECIOS UNITARIOS'!P332</f>
        <v/>
      </c>
      <c r="S332" s="5" t="str">
        <f>+'EV PRECIO REFERENCIA'!T332</f>
        <v>NO CUMPLE</v>
      </c>
      <c r="T332" s="6">
        <f>+IF(S332="NO OFERTADO",0,IF(S332="NO CUMPLE EV TECNICA",0,IF(S332="NO CUMPLE",0,IF(S332="CUMPLE",('PRECIOS UNITARIOS'!$BB332*500)/R332))))</f>
        <v>0</v>
      </c>
      <c r="U332" s="6" t="str">
        <f>+'EV PRECIO REFERENCIA'!U332</f>
        <v/>
      </c>
      <c r="V332" s="5" t="str">
        <f>+'EV PRECIO REFERENCIA'!W332</f>
        <v>NO CUMPLE</v>
      </c>
      <c r="W332" s="6">
        <f>+IF(V332="NO OFERTADO",0,IF(V332="NO CUMPLE EV TECNICA",0,IF(V332="NO CUMPLE",0,IF(V332="CUMPLE",('PRECIOS UNITARIOS'!$BB332*500)/U332))))</f>
        <v>0</v>
      </c>
      <c r="X332" s="6" t="str">
        <f>+'EV PRECIO REFERENCIA'!X332</f>
        <v/>
      </c>
      <c r="Y332" s="5" t="str">
        <f>+'EV PRECIO REFERENCIA'!Z332</f>
        <v>NO CUMPLE</v>
      </c>
      <c r="Z332" s="6">
        <f>+IF(Y332="NO OFERTADO",0,IF(Y332="NO CUMPLE EV TECNICA",0,IF(Y332="NO CUMPLE",0,IF(Y332="CUMPLE",('PRECIOS UNITARIOS'!$BB332*500)/X332))))</f>
        <v>0</v>
      </c>
      <c r="AA332" s="260" t="str">
        <f>+'PRECIOS UNITARIOS'!X332</f>
        <v/>
      </c>
      <c r="AB332" s="5" t="str">
        <f>+'EV PRECIO REFERENCIA'!AF332</f>
        <v>NO CUMPLE</v>
      </c>
      <c r="AC332" s="6">
        <f>+IF(AB332="NO OFERTADO",0,IF(AB332="NO CUMPLE EV TECNICA",0,IF(AB332="NO CUMPLE",0,IF(AB332="CUMPLE",('PRECIOS UNITARIOS'!$BB332*500)/AA332))))</f>
        <v>0</v>
      </c>
      <c r="AD332" s="5" t="str">
        <f>+'PRECIOS UNITARIOS'!Z332</f>
        <v/>
      </c>
      <c r="AE332" s="5" t="str">
        <f>+'EV PRECIO REFERENCIA'!AI332</f>
        <v>NO CUMPLE</v>
      </c>
      <c r="AF332" s="6">
        <f>+IF(AE332="NO OFERTADO",0,IF(AE332="NO CUMPLE EV TECNICA",0,IF(AE332="NO CUMPLE",0,IF(AE332="CUMPLE",('PRECIOS UNITARIOS'!$BB332*500)/AD332))))</f>
        <v>0</v>
      </c>
      <c r="AG332" s="5" t="str">
        <f>+'PRECIOS UNITARIOS'!AB332</f>
        <v/>
      </c>
      <c r="AH332" s="5" t="str">
        <f>+'EV PRECIO REFERENCIA'!AL332</f>
        <v>NO CUMPLE</v>
      </c>
      <c r="AI332" s="6">
        <f>+IF(AH332="NO OFERTADO",0,IF(AH332="NO CUMPLE EV TECNICA",0,IF(AH332="NO CUMPLE",0,IF(AH332="CUMPLE",('PRECIOS UNITARIOS'!$BB332*500)/AG332))))</f>
        <v>0</v>
      </c>
      <c r="AJ332" s="5" t="str">
        <f>+'PRECIOS UNITARIOS'!AD332</f>
        <v/>
      </c>
      <c r="AK332" s="5" t="str">
        <f>+'EV PRECIO REFERENCIA'!AO332</f>
        <v>NO CUMPLE</v>
      </c>
      <c r="AL332" s="6">
        <f>+IF(AK332="NO OFERTADO",0,IF(AK332="NO CUMPLE EV TECNICA",0,IF(AK332="NO CUMPLE",0,IF(AK332="CUMPLE",('PRECIOS UNITARIOS'!$BB332*500)/AJ332))))</f>
        <v>0</v>
      </c>
      <c r="AM332" s="5">
        <f>+'PRECIOS UNITARIOS'!AF332</f>
        <v>1044.82</v>
      </c>
      <c r="AN332" s="5" t="str">
        <f>+'EV PRECIO REFERENCIA'!AR332</f>
        <v>CUMPLE</v>
      </c>
      <c r="AO332" s="6">
        <f>+IF(AN332="NO OFERTADO",0,IF(AN332="NO CUMPLE EV TECNICA",0,IF(AN332="NO CUMPLE",0,IF(AN332="CUMPLE",('PRECIOS UNITARIOS'!$BB332*500)/AM332))))</f>
        <v>500</v>
      </c>
      <c r="AP332" s="5" t="str">
        <f>+'PRECIOS UNITARIOS'!AH332</f>
        <v/>
      </c>
      <c r="AQ332" s="5" t="str">
        <f>+'EV PRECIO REFERENCIA'!AU332</f>
        <v>NO CUMPLE</v>
      </c>
      <c r="AR332" s="6">
        <f>+IF(AQ332="NO OFERTADO",0,IF(AQ332="NO CUMPLE EV TECNICA",0,IF(AQ332="NO CUMPLE",0,IF(AQ332="CUMPLE",('PRECIOS UNITARIOS'!$BB332*500)/AP332))))</f>
        <v>0</v>
      </c>
      <c r="AS332" s="5" t="str">
        <f>+'PRECIOS UNITARIOS'!AJ332</f>
        <v/>
      </c>
      <c r="AT332" s="5" t="str">
        <f>+'EV PRECIO REFERENCIA'!AX332</f>
        <v>NO CUMPLE</v>
      </c>
      <c r="AU332" s="6">
        <f>+IF(AT332="NO OFERTADO",0,IF(AT332="NO CUMPLE EV TECNICA",0,IF(AT332="NO CUMPLE",0,IF(AT332="CUMPLE",('PRECIOS UNITARIOS'!$BB332*500)/AS332))))</f>
        <v>0</v>
      </c>
      <c r="AV332" s="5" t="str">
        <f>+'EV PRECIO REFERENCIA'!AY332</f>
        <v/>
      </c>
      <c r="AW332" s="5" t="str">
        <f>+'EV PRECIO REFERENCIA'!BA332</f>
        <v>NO CUMPLE</v>
      </c>
      <c r="AX332" s="6">
        <f>+IF(AW332="NO OFERTADO",0,IF(AW332="NO CUMPLE EV TECNICA",0,IF(AW332="NO CUMPLE",0,IF(AW332="CUMPLE",('PRECIOS UNITARIOS'!$BB332*500)/AV332))))</f>
        <v>0</v>
      </c>
      <c r="AY332" s="5" t="str">
        <f>+'EV PRECIO REFERENCIA'!BB332</f>
        <v/>
      </c>
      <c r="AZ332" s="5" t="str">
        <f>+'EV PRECIO REFERENCIA'!BD332</f>
        <v>NO CUMPLE</v>
      </c>
      <c r="BA332" s="6">
        <f>+IF(AZ332="NO OFERTADO",0,IF(AZ332="NO CUMPLE EV TECNICA",0,IF(AZ332="NO CUMPLE",0,IF(AZ332="CUMPLE",('PRECIOS UNITARIOS'!$BB332*500)/AY332))))</f>
        <v>0</v>
      </c>
      <c r="BB332" s="5">
        <f>+'PRECIOS UNITARIOS'!AP332</f>
        <v>1057</v>
      </c>
      <c r="BC332" s="5" t="str">
        <f>+'EV PRECIO REFERENCIA'!BG332</f>
        <v>CUMPLE</v>
      </c>
      <c r="BD332" s="6">
        <f>+IF(BC332="NO OFERTADO",0,IF(BC332="NO CUMPLE EV TECNICA",0,IF(BC332="NO CUMPLE",0,IF(BC332="CUMPLE",('PRECIOS UNITARIOS'!$BB332*500)/BB332))))</f>
        <v>494.23841059602643</v>
      </c>
      <c r="BE332" s="5" t="str">
        <f>+'PRECIOS UNITARIOS'!AR332</f>
        <v/>
      </c>
      <c r="BF332" s="5" t="str">
        <f>+'EV PRECIO REFERENCIA'!BJ332</f>
        <v>NO CUMPLE</v>
      </c>
      <c r="BG332" s="6">
        <f>+IF(BF332="NO OFERTADO",0,IF(BF332="NO CUMPLE EV TECNICA",0,IF(BF332="NO CUMPLE",0,IF(BF332="CUMPLE",('PRECIOS UNITARIOS'!$BB332*500)/BE332))))</f>
        <v>0</v>
      </c>
      <c r="BH332" s="5" t="str">
        <f>+'EV PRECIO REFERENCIA'!BK332</f>
        <v/>
      </c>
      <c r="BI332" s="5" t="str">
        <f>+'EV PRECIO REFERENCIA'!BM332</f>
        <v>NO CUMPLE</v>
      </c>
      <c r="BJ332" s="6">
        <f>+IF(BI332="NO OFERTADO",0,IF(BI332="NO CUMPLE EV TECNICA",0,IF(BI332="NO CUMPLE",0,IF(BI332="CUMPLE",('PRECIOS UNITARIOS'!$BB332*500)/BH332))))</f>
        <v>0</v>
      </c>
      <c r="BK332" s="5" t="str">
        <f>+'EV PRECIO REFERENCIA'!BQ332</f>
        <v/>
      </c>
      <c r="BL332" s="5" t="str">
        <f>+'EV PRECIO REFERENCIA'!BS332</f>
        <v>NO CUMPLE</v>
      </c>
      <c r="BM332" s="6">
        <f>+IF(BL332="NO OFERTADO",0,IF(BL332="NO CUMPLE EV TECNICA",0,IF(BL332="NO CUMPLE",0,IF(BL332="CUMPLE",('PRECIOS UNITARIOS'!$BB332*500)/BK332))))</f>
        <v>0</v>
      </c>
      <c r="BN332" s="5" t="str">
        <f>+'PRECIOS UNITARIOS'!AX332</f>
        <v/>
      </c>
      <c r="BO332" s="5" t="str">
        <f>+'EV PRECIO REFERENCIA'!BV332</f>
        <v>NO CUMPLE</v>
      </c>
      <c r="BP332" s="6">
        <f>+IF(BO332="NO OFERTADO",0,IF(BO332="NO CUMPLE EV TECNICA",0,IF(BO332="NO CUMPLE",0,IF(BO332="CUMPLE",('PRECIOS UNITARIOS'!$BB332*500)/BN332))))</f>
        <v>0</v>
      </c>
      <c r="BQ332" s="6">
        <f t="shared" si="37"/>
        <v>500</v>
      </c>
      <c r="BR332" s="6" t="s">
        <v>724</v>
      </c>
      <c r="BS332" s="6">
        <f>MAX($K332,$N332,$Q332,$T332,$AF332,$AI332,$AL332,$AU332,$BD332,$BG332,$BP332,$AC332,$Z332,$W332,$BA332,$BM332,)</f>
        <v>494.23841059602643</v>
      </c>
      <c r="BT332" s="6" t="s">
        <v>741</v>
      </c>
      <c r="BU332" s="6">
        <f>MAX($K332,$N332,$Q332,$T332,$AF332,$AI332,$AL332,$AU332,$BG332,$BP332,$AC332,$Z332,$W332,$BA332,$BM332,)</f>
        <v>488.69036482694099</v>
      </c>
      <c r="BV332" s="6" t="s">
        <v>1021</v>
      </c>
      <c r="BW332" s="154" t="str">
        <f t="shared" si="35"/>
        <v>BIOPLAST S.A.S</v>
      </c>
      <c r="BX332" s="3" t="e">
        <v>#N/A</v>
      </c>
    </row>
    <row r="333" spans="1:76" ht="38.25" x14ac:dyDescent="0.2">
      <c r="A333" s="18">
        <f t="shared" si="36"/>
        <v>324</v>
      </c>
      <c r="B333" s="22" t="str">
        <f>VLOOKUP(A333,'PRECIOS UNITARIOS'!A333:B664,2,0)</f>
        <v>DM2436</v>
      </c>
      <c r="C333" s="135" t="str">
        <f>VLOOKUP(A333,'PRECIOS UNITARIOS'!A333:C664,3,0)</f>
        <v>PAPEL ECOGRAFO TERMOSENSIBLE SUPER ALTA DENSIDAD SONY UPP 110HG 110MMX18M</v>
      </c>
      <c r="D333" s="18">
        <f>VLOOKUP(A333,'PRECIOS UNITARIOS'!A333:D664,4,0)</f>
        <v>1</v>
      </c>
      <c r="E333" s="23" t="str">
        <f>VLOOKUP(A333,'PRECIOS UNITARIOS'!A333:E664,5,0)</f>
        <v>UN</v>
      </c>
      <c r="F333" s="23">
        <f>VLOOKUP(A333,'PRECIOS UNITARIOS'!A333:F664,6,0)</f>
        <v>55501.599999999999</v>
      </c>
      <c r="G333" s="23">
        <f>VLOOKUP(A333,'PRECIOS UNITARIOS'!A333:G664,7,0)</f>
        <v>1</v>
      </c>
      <c r="H333" s="23">
        <f t="shared" si="38"/>
        <v>55501.599999999999</v>
      </c>
      <c r="I333" s="5" t="str">
        <f>+'EV PRECIO REFERENCIA'!I333</f>
        <v/>
      </c>
      <c r="J333" s="5" t="str">
        <f>+'EV PRECIO REFERENCIA'!K333</f>
        <v>NO CUMPLE</v>
      </c>
      <c r="K333" s="6">
        <f>+IF(J333="NO OFERTADO",0,IF(J333="NO CUMPLE EV TECNICA",0,IF(J333="NO CUMPLE",0,IF(J333="CUMPLE",('PRECIOS UNITARIOS'!$BB333*500)/I333))))</f>
        <v>0</v>
      </c>
      <c r="L333" s="5" t="str">
        <f>+'EV PRECIO REFERENCIA'!L333</f>
        <v/>
      </c>
      <c r="M333" s="5" t="str">
        <f>+'EV PRECIO REFERENCIA'!N333</f>
        <v>NO CUMPLE</v>
      </c>
      <c r="N333" s="6">
        <f>+IF(M333="NO OFERTADO",0,IF(M333="NO CUMPLE EV TECNICA",0,IF(M333="NO CUMPLE",0,IF(M333="CUMPLE",('PRECIOS UNITARIOS'!$BB333*500)/L333))))</f>
        <v>0</v>
      </c>
      <c r="O333" s="5" t="str">
        <f>+'PRECIOS UNITARIOS'!N333</f>
        <v/>
      </c>
      <c r="P333" s="5" t="str">
        <f>+'EV PRECIO REFERENCIA'!Q333</f>
        <v>NO CUMPLE</v>
      </c>
      <c r="Q333" s="6">
        <f>+IF(P333="NO OFERTADO",0,IF(P333="NO CUMPLE EV TECNICA",0,IF(P333="NO CUMPLE",0,IF(P333="CUMPLE",('PRECIOS UNITARIOS'!$BB333*500)/O333))))</f>
        <v>0</v>
      </c>
      <c r="R333" s="5" t="str">
        <f>+'PRECIOS UNITARIOS'!P333</f>
        <v/>
      </c>
      <c r="S333" s="5" t="str">
        <f>+'EV PRECIO REFERENCIA'!T333</f>
        <v>NO CUMPLE</v>
      </c>
      <c r="T333" s="6">
        <f>+IF(S333="NO OFERTADO",0,IF(S333="NO CUMPLE EV TECNICA",0,IF(S333="NO CUMPLE",0,IF(S333="CUMPLE",('PRECIOS UNITARIOS'!$BB333*500)/R333))))</f>
        <v>0</v>
      </c>
      <c r="U333" s="6" t="str">
        <f>+'EV PRECIO REFERENCIA'!U333</f>
        <v/>
      </c>
      <c r="V333" s="5" t="str">
        <f>+'EV PRECIO REFERENCIA'!W333</f>
        <v>NO CUMPLE</v>
      </c>
      <c r="W333" s="6">
        <f>+IF(V333="NO OFERTADO",0,IF(V333="NO CUMPLE EV TECNICA",0,IF(V333="NO CUMPLE",0,IF(V333="CUMPLE",('PRECIOS UNITARIOS'!$BB333*500)/U333))))</f>
        <v>0</v>
      </c>
      <c r="X333" s="6" t="str">
        <f>+'EV PRECIO REFERENCIA'!X333</f>
        <v/>
      </c>
      <c r="Y333" s="5" t="str">
        <f>+'EV PRECIO REFERENCIA'!Z333</f>
        <v>NO CUMPLE</v>
      </c>
      <c r="Z333" s="6">
        <f>+IF(Y333="NO OFERTADO",0,IF(Y333="NO CUMPLE EV TECNICA",0,IF(Y333="NO CUMPLE",0,IF(Y333="CUMPLE",('PRECIOS UNITARIOS'!$BB333*500)/X333))))</f>
        <v>0</v>
      </c>
      <c r="AA333" s="260" t="str">
        <f>+'PRECIOS UNITARIOS'!X333</f>
        <v/>
      </c>
      <c r="AB333" s="5" t="str">
        <f>+'EV PRECIO REFERENCIA'!AF333</f>
        <v>NO CUMPLE</v>
      </c>
      <c r="AC333" s="6">
        <f>+IF(AB333="NO OFERTADO",0,IF(AB333="NO CUMPLE EV TECNICA",0,IF(AB333="NO CUMPLE",0,IF(AB333="CUMPLE",('PRECIOS UNITARIOS'!$BB333*500)/AA333))))</f>
        <v>0</v>
      </c>
      <c r="AD333" s="5" t="str">
        <f>+'PRECIOS UNITARIOS'!Z333</f>
        <v/>
      </c>
      <c r="AE333" s="5" t="str">
        <f>+'EV PRECIO REFERENCIA'!AI333</f>
        <v>NO CUMPLE</v>
      </c>
      <c r="AF333" s="6">
        <f>+IF(AE333="NO OFERTADO",0,IF(AE333="NO CUMPLE EV TECNICA",0,IF(AE333="NO CUMPLE",0,IF(AE333="CUMPLE",('PRECIOS UNITARIOS'!$BB333*500)/AD333))))</f>
        <v>0</v>
      </c>
      <c r="AG333" s="5" t="str">
        <f>+'PRECIOS UNITARIOS'!AB333</f>
        <v/>
      </c>
      <c r="AH333" s="5" t="str">
        <f>+'EV PRECIO REFERENCIA'!AL333</f>
        <v>NO CUMPLE</v>
      </c>
      <c r="AI333" s="6">
        <f>+IF(AH333="NO OFERTADO",0,IF(AH333="NO CUMPLE EV TECNICA",0,IF(AH333="NO CUMPLE",0,IF(AH333="CUMPLE",('PRECIOS UNITARIOS'!$BB333*500)/AG333))))</f>
        <v>0</v>
      </c>
      <c r="AJ333" s="5" t="str">
        <f>+'PRECIOS UNITARIOS'!AD333</f>
        <v/>
      </c>
      <c r="AK333" s="5" t="str">
        <f>+'EV PRECIO REFERENCIA'!AO333</f>
        <v>NO CUMPLE</v>
      </c>
      <c r="AL333" s="6">
        <f>+IF(AK333="NO OFERTADO",0,IF(AK333="NO CUMPLE EV TECNICA",0,IF(AK333="NO CUMPLE",0,IF(AK333="CUMPLE",('PRECIOS UNITARIOS'!$BB333*500)/AJ333))))</f>
        <v>0</v>
      </c>
      <c r="AM333" s="5">
        <f>+'PRECIOS UNITARIOS'!AF333</f>
        <v>48016.5</v>
      </c>
      <c r="AN333" s="5" t="str">
        <f>+'EV PRECIO REFERENCIA'!AR333</f>
        <v>CUMPLE</v>
      </c>
      <c r="AO333" s="6">
        <f>+IF(AN333="NO OFERTADO",0,IF(AN333="NO CUMPLE EV TECNICA",0,IF(AN333="NO CUMPLE",0,IF(AN333="CUMPLE",('PRECIOS UNITARIOS'!$BB333*500)/AM333))))</f>
        <v>466.63126217029571</v>
      </c>
      <c r="AP333" s="5" t="str">
        <f>+'PRECIOS UNITARIOS'!AH333</f>
        <v/>
      </c>
      <c r="AQ333" s="5" t="str">
        <f>+'EV PRECIO REFERENCIA'!AU333</f>
        <v>NO CUMPLE</v>
      </c>
      <c r="AR333" s="6">
        <f>+IF(AQ333="NO OFERTADO",0,IF(AQ333="NO CUMPLE EV TECNICA",0,IF(AQ333="NO CUMPLE",0,IF(AQ333="CUMPLE",('PRECIOS UNITARIOS'!$BB333*500)/AP333))))</f>
        <v>0</v>
      </c>
      <c r="AS333" s="5" t="str">
        <f>+'PRECIOS UNITARIOS'!AJ333</f>
        <v/>
      </c>
      <c r="AT333" s="5" t="str">
        <f>+'EV PRECIO REFERENCIA'!AX333</f>
        <v>NO CUMPLE</v>
      </c>
      <c r="AU333" s="6">
        <f>+IF(AT333="NO OFERTADO",0,IF(AT333="NO CUMPLE EV TECNICA",0,IF(AT333="NO CUMPLE",0,IF(AT333="CUMPLE",('PRECIOS UNITARIOS'!$BB333*500)/AS333))))</f>
        <v>0</v>
      </c>
      <c r="AV333" s="5" t="str">
        <f>+'EV PRECIO REFERENCIA'!AY333</f>
        <v/>
      </c>
      <c r="AW333" s="5" t="str">
        <f>+'EV PRECIO REFERENCIA'!BA333</f>
        <v>NO CUMPLE</v>
      </c>
      <c r="AX333" s="6">
        <f>+IF(AW333="NO OFERTADO",0,IF(AW333="NO CUMPLE EV TECNICA",0,IF(AW333="NO CUMPLE",0,IF(AW333="CUMPLE",('PRECIOS UNITARIOS'!$BB333*500)/AV333))))</f>
        <v>0</v>
      </c>
      <c r="AY333" s="5">
        <f>+'EV PRECIO REFERENCIA'!BB333</f>
        <v>44812.000000000007</v>
      </c>
      <c r="AZ333" s="5" t="str">
        <f>+'EV PRECIO REFERENCIA'!BD333</f>
        <v>CUMPLE</v>
      </c>
      <c r="BA333" s="6">
        <f>+IF(AZ333="NO OFERTADO",0,IF(AZ333="NO CUMPLE EV TECNICA",0,IF(AZ333="NO CUMPLE",0,IF(AZ333="CUMPLE",('PRECIOS UNITARIOS'!$BB333*500)/AY333))))</f>
        <v>500</v>
      </c>
      <c r="BB333" s="5" t="str">
        <f>+'PRECIOS UNITARIOS'!AP333</f>
        <v/>
      </c>
      <c r="BC333" s="5" t="str">
        <f>+'EV PRECIO REFERENCIA'!BG333</f>
        <v>NO CUMPLE</v>
      </c>
      <c r="BD333" s="6">
        <f>+IF(BC333="NO OFERTADO",0,IF(BC333="NO CUMPLE EV TECNICA",0,IF(BC333="NO CUMPLE",0,IF(BC333="CUMPLE",('PRECIOS UNITARIOS'!$BB333*500)/BB333))))</f>
        <v>0</v>
      </c>
      <c r="BE333" s="5" t="str">
        <f>+'PRECIOS UNITARIOS'!AR333</f>
        <v/>
      </c>
      <c r="BF333" s="5" t="str">
        <f>+'EV PRECIO REFERENCIA'!BJ333</f>
        <v>NO CUMPLE</v>
      </c>
      <c r="BG333" s="6">
        <f>+IF(BF333="NO OFERTADO",0,IF(BF333="NO CUMPLE EV TECNICA",0,IF(BF333="NO CUMPLE",0,IF(BF333="CUMPLE",('PRECIOS UNITARIOS'!$BB333*500)/BE333))))</f>
        <v>0</v>
      </c>
      <c r="BH333" s="5" t="str">
        <f>+'EV PRECIO REFERENCIA'!BK333</f>
        <v/>
      </c>
      <c r="BI333" s="5" t="str">
        <f>+'EV PRECIO REFERENCIA'!BM333</f>
        <v>NO CUMPLE</v>
      </c>
      <c r="BJ333" s="6">
        <f>+IF(BI333="NO OFERTADO",0,IF(BI333="NO CUMPLE EV TECNICA",0,IF(BI333="NO CUMPLE",0,IF(BI333="CUMPLE",('PRECIOS UNITARIOS'!$BB333*500)/BH333))))</f>
        <v>0</v>
      </c>
      <c r="BK333" s="5" t="str">
        <f>+'EV PRECIO REFERENCIA'!BQ333</f>
        <v/>
      </c>
      <c r="BL333" s="5" t="str">
        <f>+'EV PRECIO REFERENCIA'!BS333</f>
        <v>NO CUMPLE</v>
      </c>
      <c r="BM333" s="6">
        <f>+IF(BL333="NO OFERTADO",0,IF(BL333="NO CUMPLE EV TECNICA",0,IF(BL333="NO CUMPLE",0,IF(BL333="CUMPLE",('PRECIOS UNITARIOS'!$BB333*500)/BK333))))</f>
        <v>0</v>
      </c>
      <c r="BN333" s="5" t="str">
        <f>+'PRECIOS UNITARIOS'!AX333</f>
        <v/>
      </c>
      <c r="BO333" s="5" t="str">
        <f>+'EV PRECIO REFERENCIA'!BV333</f>
        <v>NO CUMPLE</v>
      </c>
      <c r="BP333" s="6">
        <f>+IF(BO333="NO OFERTADO",0,IF(BO333="NO CUMPLE EV TECNICA",0,IF(BO333="NO CUMPLE",0,IF(BO333="CUMPLE",('PRECIOS UNITARIOS'!$BB333*500)/BN333))))</f>
        <v>0</v>
      </c>
      <c r="BQ333" s="6">
        <f t="shared" si="37"/>
        <v>500</v>
      </c>
      <c r="BR333" s="6" t="s">
        <v>726</v>
      </c>
      <c r="BS333" s="6">
        <f>MAX($K333,$N333,$Q333,$T333,$AF333,$AI333,$AL333,$AO333,$AU333,$BD333,$BG333,$BP333,$AC333,$Z333,$W333,$BM333,)</f>
        <v>466.63126217029571</v>
      </c>
      <c r="BT333" s="6" t="s">
        <v>738</v>
      </c>
      <c r="BU333" s="6">
        <f>MAX($K333,$N333,$Q333,$T333,$AF333,$AI333,$AL333,$AU333,$BD333,$BG333,$BP333,$AC333,$Z333,$W333,$BM333,)</f>
        <v>0</v>
      </c>
      <c r="BV333" s="6" t="s">
        <v>1023</v>
      </c>
      <c r="BW333" s="154" t="str">
        <f>+BR333</f>
        <v>COMPANY MEDIQBOY OC S.A.S</v>
      </c>
      <c r="BX333" s="3" t="e">
        <v>#N/A</v>
      </c>
    </row>
    <row r="334" spans="1:76" ht="38.25" x14ac:dyDescent="0.2">
      <c r="A334" s="18">
        <f t="shared" si="36"/>
        <v>325</v>
      </c>
      <c r="B334" s="22" t="str">
        <f>VLOOKUP(A334,'PRECIOS UNITARIOS'!A334:B665,2,0)</f>
        <v>DM798</v>
      </c>
      <c r="C334" s="135" t="str">
        <f>VLOOKUP(A334,'PRECIOS UNITARIOS'!A334:C665,3,0)</f>
        <v>PAPEL MONITOR FETAL EDAN MODELO F6 PAPEL TERMICO DE ANCHO 152MM DE TIPO Z</v>
      </c>
      <c r="D334" s="18">
        <f>VLOOKUP(A334,'PRECIOS UNITARIOS'!A334:D665,4,0)</f>
        <v>1</v>
      </c>
      <c r="E334" s="23" t="str">
        <f>VLOOKUP(A334,'PRECIOS UNITARIOS'!A334:E665,5,0)</f>
        <v>UN</v>
      </c>
      <c r="F334" s="23">
        <f>VLOOKUP(A334,'PRECIOS UNITARIOS'!A334:F665,6,0)</f>
        <v>9532</v>
      </c>
      <c r="G334" s="23">
        <f>VLOOKUP(A334,'PRECIOS UNITARIOS'!A334:G665,7,0)</f>
        <v>67</v>
      </c>
      <c r="H334" s="23">
        <f t="shared" si="38"/>
        <v>638644</v>
      </c>
      <c r="I334" s="5" t="str">
        <f>+'EV PRECIO REFERENCIA'!I334</f>
        <v/>
      </c>
      <c r="J334" s="5" t="str">
        <f>+'EV PRECIO REFERENCIA'!K334</f>
        <v>NO CUMPLE</v>
      </c>
      <c r="K334" s="6">
        <f>+IF(J334="NO OFERTADO",0,IF(J334="NO CUMPLE EV TECNICA",0,IF(J334="NO CUMPLE",0,IF(J334="CUMPLE",('PRECIOS UNITARIOS'!$BB334*500)/I334))))</f>
        <v>0</v>
      </c>
      <c r="L334" s="5" t="str">
        <f>+'EV PRECIO REFERENCIA'!L334</f>
        <v/>
      </c>
      <c r="M334" s="5" t="str">
        <f>+'EV PRECIO REFERENCIA'!N334</f>
        <v>NO CUMPLE</v>
      </c>
      <c r="N334" s="6">
        <f>+IF(M334="NO OFERTADO",0,IF(M334="NO CUMPLE EV TECNICA",0,IF(M334="NO CUMPLE",0,IF(M334="CUMPLE",('PRECIOS UNITARIOS'!$BB334*500)/L334))))</f>
        <v>0</v>
      </c>
      <c r="O334" s="5" t="str">
        <f>+'PRECIOS UNITARIOS'!N334</f>
        <v/>
      </c>
      <c r="P334" s="5" t="str">
        <f>+'EV PRECIO REFERENCIA'!Q334</f>
        <v>NO CUMPLE</v>
      </c>
      <c r="Q334" s="6">
        <f>+IF(P334="NO OFERTADO",0,IF(P334="NO CUMPLE EV TECNICA",0,IF(P334="NO CUMPLE",0,IF(P334="CUMPLE",('PRECIOS UNITARIOS'!$BB334*500)/O334))))</f>
        <v>0</v>
      </c>
      <c r="R334" s="5" t="str">
        <f>+'PRECIOS UNITARIOS'!P334</f>
        <v/>
      </c>
      <c r="S334" s="5" t="str">
        <f>+'EV PRECIO REFERENCIA'!T334</f>
        <v>NO CUMPLE</v>
      </c>
      <c r="T334" s="6">
        <f>+IF(S334="NO OFERTADO",0,IF(S334="NO CUMPLE EV TECNICA",0,IF(S334="NO CUMPLE",0,IF(S334="CUMPLE",('PRECIOS UNITARIOS'!$BB334*500)/R334))))</f>
        <v>0</v>
      </c>
      <c r="U334" s="6" t="str">
        <f>+'EV PRECIO REFERENCIA'!U334</f>
        <v/>
      </c>
      <c r="V334" s="5" t="str">
        <f>+'EV PRECIO REFERENCIA'!W334</f>
        <v>NO CUMPLE</v>
      </c>
      <c r="W334" s="6">
        <f>+IF(V334="NO OFERTADO",0,IF(V334="NO CUMPLE EV TECNICA",0,IF(V334="NO CUMPLE",0,IF(V334="CUMPLE",('PRECIOS UNITARIOS'!$BB334*500)/U334))))</f>
        <v>0</v>
      </c>
      <c r="X334" s="6" t="str">
        <f>+'EV PRECIO REFERENCIA'!X334</f>
        <v/>
      </c>
      <c r="Y334" s="5" t="str">
        <f>+'EV PRECIO REFERENCIA'!Z334</f>
        <v>NO CUMPLE</v>
      </c>
      <c r="Z334" s="6">
        <f>+IF(Y334="NO OFERTADO",0,IF(Y334="NO CUMPLE EV TECNICA",0,IF(Y334="NO CUMPLE",0,IF(Y334="CUMPLE",('PRECIOS UNITARIOS'!$BB334*500)/X334))))</f>
        <v>0</v>
      </c>
      <c r="AA334" s="260" t="str">
        <f>+'PRECIOS UNITARIOS'!X334</f>
        <v/>
      </c>
      <c r="AB334" s="5" t="str">
        <f>+'EV PRECIO REFERENCIA'!AF334</f>
        <v>NO CUMPLE</v>
      </c>
      <c r="AC334" s="6">
        <f>+IF(AB334="NO OFERTADO",0,IF(AB334="NO CUMPLE EV TECNICA",0,IF(AB334="NO CUMPLE",0,IF(AB334="CUMPLE",('PRECIOS UNITARIOS'!$BB334*500)/AA334))))</f>
        <v>0</v>
      </c>
      <c r="AD334" s="5" t="str">
        <f>+'PRECIOS UNITARIOS'!Z334</f>
        <v/>
      </c>
      <c r="AE334" s="5" t="str">
        <f>+'EV PRECIO REFERENCIA'!AI334</f>
        <v>NO CUMPLE</v>
      </c>
      <c r="AF334" s="6">
        <f>+IF(AE334="NO OFERTADO",0,IF(AE334="NO CUMPLE EV TECNICA",0,IF(AE334="NO CUMPLE",0,IF(AE334="CUMPLE",('PRECIOS UNITARIOS'!$BB334*500)/AD334))))</f>
        <v>0</v>
      </c>
      <c r="AG334" s="5" t="str">
        <f>+'PRECIOS UNITARIOS'!AB334</f>
        <v/>
      </c>
      <c r="AH334" s="5" t="str">
        <f>+'EV PRECIO REFERENCIA'!AL334</f>
        <v>NO CUMPLE</v>
      </c>
      <c r="AI334" s="6">
        <f>+IF(AH334="NO OFERTADO",0,IF(AH334="NO CUMPLE EV TECNICA",0,IF(AH334="NO CUMPLE",0,IF(AH334="CUMPLE",('PRECIOS UNITARIOS'!$BB334*500)/AG334))))</f>
        <v>0</v>
      </c>
      <c r="AJ334" s="5" t="str">
        <f>+'PRECIOS UNITARIOS'!AD334</f>
        <v/>
      </c>
      <c r="AK334" s="5" t="str">
        <f>+'EV PRECIO REFERENCIA'!AO334</f>
        <v>NO CUMPLE</v>
      </c>
      <c r="AL334" s="6">
        <f>+IF(AK334="NO OFERTADO",0,IF(AK334="NO CUMPLE EV TECNICA",0,IF(AK334="NO CUMPLE",0,IF(AK334="CUMPLE",('PRECIOS UNITARIOS'!$BB334*500)/AJ334))))</f>
        <v>0</v>
      </c>
      <c r="AM334" s="5">
        <f>+'PRECIOS UNITARIOS'!AF334</f>
        <v>7259</v>
      </c>
      <c r="AN334" s="5" t="str">
        <f>+'EV PRECIO REFERENCIA'!AR334</f>
        <v>CUMPLE</v>
      </c>
      <c r="AO334" s="6">
        <f>+IF(AN334="NO OFERTADO",0,IF(AN334="NO CUMPLE EV TECNICA",0,IF(AN334="NO CUMPLE",0,IF(AN334="CUMPLE",('PRECIOS UNITARIOS'!$BB334*500)/AM334))))</f>
        <v>500</v>
      </c>
      <c r="AP334" s="5" t="str">
        <f>+'PRECIOS UNITARIOS'!AH334</f>
        <v/>
      </c>
      <c r="AQ334" s="5" t="str">
        <f>+'EV PRECIO REFERENCIA'!AU334</f>
        <v>NO CUMPLE</v>
      </c>
      <c r="AR334" s="6">
        <f>+IF(AQ334="NO OFERTADO",0,IF(AQ334="NO CUMPLE EV TECNICA",0,IF(AQ334="NO CUMPLE",0,IF(AQ334="CUMPLE",('PRECIOS UNITARIOS'!$BB334*500)/AP334))))</f>
        <v>0</v>
      </c>
      <c r="AS334" s="5" t="str">
        <f>+'PRECIOS UNITARIOS'!AJ334</f>
        <v/>
      </c>
      <c r="AT334" s="5" t="str">
        <f>+'EV PRECIO REFERENCIA'!AX334</f>
        <v>NO CUMPLE</v>
      </c>
      <c r="AU334" s="6">
        <f>+IF(AT334="NO OFERTADO",0,IF(AT334="NO CUMPLE EV TECNICA",0,IF(AT334="NO CUMPLE",0,IF(AT334="CUMPLE",('PRECIOS UNITARIOS'!$BB334*500)/AS334))))</f>
        <v>0</v>
      </c>
      <c r="AV334" s="5" t="str">
        <f>+'EV PRECIO REFERENCIA'!AY334</f>
        <v/>
      </c>
      <c r="AW334" s="5" t="str">
        <f>+'EV PRECIO REFERENCIA'!BA334</f>
        <v>NO CUMPLE</v>
      </c>
      <c r="AX334" s="6">
        <f>+IF(AW334="NO OFERTADO",0,IF(AW334="NO CUMPLE EV TECNICA",0,IF(AW334="NO CUMPLE",0,IF(AW334="CUMPLE",('PRECIOS UNITARIOS'!$BB334*500)/AV334))))</f>
        <v>0</v>
      </c>
      <c r="AY334" s="5" t="str">
        <f>+'EV PRECIO REFERENCIA'!BB334</f>
        <v/>
      </c>
      <c r="AZ334" s="5" t="str">
        <f>+'EV PRECIO REFERENCIA'!BD334</f>
        <v>NO CUMPLE</v>
      </c>
      <c r="BA334" s="6">
        <f>+IF(AZ334="NO OFERTADO",0,IF(AZ334="NO CUMPLE EV TECNICA",0,IF(AZ334="NO CUMPLE",0,IF(AZ334="CUMPLE",('PRECIOS UNITARIOS'!$BB334*500)/AY334))))</f>
        <v>0</v>
      </c>
      <c r="BB334" s="5">
        <f>+'PRECIOS UNITARIOS'!AP334</f>
        <v>8958</v>
      </c>
      <c r="BC334" s="5" t="str">
        <f>+'EV PRECIO REFERENCIA'!BG334</f>
        <v>CUMPLE</v>
      </c>
      <c r="BD334" s="6">
        <f>+IF(BC334="NO OFERTADO",0,IF(BC334="NO CUMPLE EV TECNICA",0,IF(BC334="NO CUMPLE",0,IF(BC334="CUMPLE",('PRECIOS UNITARIOS'!$BB334*500)/BB334))))</f>
        <v>405.16856441169904</v>
      </c>
      <c r="BE334" s="5" t="str">
        <f>+'PRECIOS UNITARIOS'!AR334</f>
        <v/>
      </c>
      <c r="BF334" s="5" t="str">
        <f>+'EV PRECIO REFERENCIA'!BJ334</f>
        <v>NO CUMPLE</v>
      </c>
      <c r="BG334" s="6">
        <f>+IF(BF334="NO OFERTADO",0,IF(BF334="NO CUMPLE EV TECNICA",0,IF(BF334="NO CUMPLE",0,IF(BF334="CUMPLE",('PRECIOS UNITARIOS'!$BB334*500)/BE334))))</f>
        <v>0</v>
      </c>
      <c r="BH334" s="5" t="str">
        <f>+'EV PRECIO REFERENCIA'!BK334</f>
        <v/>
      </c>
      <c r="BI334" s="5" t="str">
        <f>+'EV PRECIO REFERENCIA'!BM334</f>
        <v>NO CUMPLE</v>
      </c>
      <c r="BJ334" s="6">
        <f>+IF(BI334="NO OFERTADO",0,IF(BI334="NO CUMPLE EV TECNICA",0,IF(BI334="NO CUMPLE",0,IF(BI334="CUMPLE",('PRECIOS UNITARIOS'!$BB334*500)/BH334))))</f>
        <v>0</v>
      </c>
      <c r="BK334" s="5" t="str">
        <f>+'EV PRECIO REFERENCIA'!BQ334</f>
        <v/>
      </c>
      <c r="BL334" s="5" t="str">
        <f>+'EV PRECIO REFERENCIA'!BS334</f>
        <v>NO CUMPLE</v>
      </c>
      <c r="BM334" s="6">
        <f>+IF(BL334="NO OFERTADO",0,IF(BL334="NO CUMPLE EV TECNICA",0,IF(BL334="NO CUMPLE",0,IF(BL334="CUMPLE",('PRECIOS UNITARIOS'!$BB334*500)/BK334))))</f>
        <v>0</v>
      </c>
      <c r="BN334" s="5" t="str">
        <f>+'PRECIOS UNITARIOS'!AX334</f>
        <v/>
      </c>
      <c r="BO334" s="5" t="str">
        <f>+'EV PRECIO REFERENCIA'!BV334</f>
        <v>NO CUMPLE</v>
      </c>
      <c r="BP334" s="6">
        <f>+IF(BO334="NO OFERTADO",0,IF(BO334="NO CUMPLE EV TECNICA",0,IF(BO334="NO CUMPLE",0,IF(BO334="CUMPLE",('PRECIOS UNITARIOS'!$BB334*500)/BN334))))</f>
        <v>0</v>
      </c>
      <c r="BQ334" s="6">
        <f t="shared" si="37"/>
        <v>500</v>
      </c>
      <c r="BR334" s="6" t="s">
        <v>724</v>
      </c>
      <c r="BS334" s="6">
        <f>MAX($K334,$N334,$Q334,$T334,$AF334,$AI334,$AL334,$AU334,$BD334,$BG334,$BP334,$AC334,$Z334,$W334,$BA334,$BM334,)</f>
        <v>405.16856441169904</v>
      </c>
      <c r="BT334" s="6" t="s">
        <v>727</v>
      </c>
      <c r="BU334" s="6">
        <f>MAX($K334,$N334,$Q334,$T334,$AF334,$AI334,$AL334,$AU334,$BG334,$BP334,$AC334,$Z334,$W334,$BA334,$BM334,)</f>
        <v>0</v>
      </c>
      <c r="BV334" s="6" t="s">
        <v>1023</v>
      </c>
      <c r="BW334" s="154" t="str">
        <f t="shared" ref="BW334:BW335" si="39">+BR334</f>
        <v>BIOPLAST S.A.S</v>
      </c>
      <c r="BX334" s="3" t="e">
        <v>#N/A</v>
      </c>
    </row>
    <row r="335" spans="1:76" ht="51" x14ac:dyDescent="0.2">
      <c r="A335" s="18">
        <f t="shared" si="36"/>
        <v>326</v>
      </c>
      <c r="B335" s="22" t="str">
        <f>VLOOKUP(A335,'PRECIOS UNITARIOS'!A335:B666,2,0)</f>
        <v>DM858</v>
      </c>
      <c r="C335" s="135" t="str">
        <f>VLOOKUP(A335,'PRECIOS UNITARIOS'!A335:C666,3,0)</f>
        <v>PASTA PARA PEGAR BARRERAS Y CARAYAS DE COLOSTOMIA</v>
      </c>
      <c r="D335" s="18">
        <f>VLOOKUP(A335,'PRECIOS UNITARIOS'!A335:D666,4,0)</f>
        <v>1</v>
      </c>
      <c r="E335" s="23" t="str">
        <f>VLOOKUP(A335,'PRECIOS UNITARIOS'!A335:E666,5,0)</f>
        <v>UN</v>
      </c>
      <c r="F335" s="23">
        <f>VLOOKUP(A335,'PRECIOS UNITARIOS'!A335:F666,6,0)</f>
        <v>45291</v>
      </c>
      <c r="G335" s="23">
        <f>VLOOKUP(A335,'PRECIOS UNITARIOS'!A335:G666,7,0)</f>
        <v>8</v>
      </c>
      <c r="H335" s="23">
        <f t="shared" si="38"/>
        <v>362328</v>
      </c>
      <c r="I335" s="5" t="str">
        <f>+'EV PRECIO REFERENCIA'!I335</f>
        <v/>
      </c>
      <c r="J335" s="5" t="str">
        <f>+'EV PRECIO REFERENCIA'!K335</f>
        <v>NO CUMPLE</v>
      </c>
      <c r="K335" s="6">
        <f>+IF(J335="NO OFERTADO",0,IF(J335="NO CUMPLE EV TECNICA",0,IF(J335="NO CUMPLE",0,IF(J335="CUMPLE",('PRECIOS UNITARIOS'!$BB335*500)/I335))))</f>
        <v>0</v>
      </c>
      <c r="L335" s="5" t="str">
        <f>+'EV PRECIO REFERENCIA'!L335</f>
        <v/>
      </c>
      <c r="M335" s="5" t="str">
        <f>+'EV PRECIO REFERENCIA'!N335</f>
        <v>NO CUMPLE</v>
      </c>
      <c r="N335" s="6">
        <f>+IF(M335="NO OFERTADO",0,IF(M335="NO CUMPLE EV TECNICA",0,IF(M335="NO CUMPLE",0,IF(M335="CUMPLE",('PRECIOS UNITARIOS'!$BB335*500)/L335))))</f>
        <v>0</v>
      </c>
      <c r="O335" s="5">
        <f>+'PRECIOS UNITARIOS'!N335</f>
        <v>45291</v>
      </c>
      <c r="P335" s="5" t="str">
        <f>+'EV PRECIO REFERENCIA'!Q335</f>
        <v>CUMPLE</v>
      </c>
      <c r="Q335" s="6">
        <f>+IF(P335="NO OFERTADO",0,IF(P335="NO CUMPLE EV TECNICA",0,IF(P335="NO CUMPLE",0,IF(P335="CUMPLE",('PRECIOS UNITARIOS'!$BB335*500)/O335))))</f>
        <v>302.37795588527524</v>
      </c>
      <c r="R335" s="5" t="str">
        <f>+'PRECIOS UNITARIOS'!P335</f>
        <v/>
      </c>
      <c r="S335" s="5" t="str">
        <f>+'EV PRECIO REFERENCIA'!T335</f>
        <v>NO CUMPLE</v>
      </c>
      <c r="T335" s="6">
        <f>+IF(S335="NO OFERTADO",0,IF(S335="NO CUMPLE EV TECNICA",0,IF(S335="NO CUMPLE",0,IF(S335="CUMPLE",('PRECIOS UNITARIOS'!$BB335*500)/R335))))</f>
        <v>0</v>
      </c>
      <c r="U335" s="6" t="str">
        <f>+'EV PRECIO REFERENCIA'!U335</f>
        <v/>
      </c>
      <c r="V335" s="5" t="str">
        <f>+'EV PRECIO REFERENCIA'!W335</f>
        <v>NO CUMPLE</v>
      </c>
      <c r="W335" s="6">
        <f>+IF(V335="NO OFERTADO",0,IF(V335="NO CUMPLE EV TECNICA",0,IF(V335="NO CUMPLE",0,IF(V335="CUMPLE",('PRECIOS UNITARIOS'!$BB335*500)/U335))))</f>
        <v>0</v>
      </c>
      <c r="X335" s="6" t="str">
        <f>+'EV PRECIO REFERENCIA'!X335</f>
        <v/>
      </c>
      <c r="Y335" s="5" t="str">
        <f>+'EV PRECIO REFERENCIA'!Z335</f>
        <v>NO CUMPLE</v>
      </c>
      <c r="Z335" s="6">
        <f>+IF(Y335="NO OFERTADO",0,IF(Y335="NO CUMPLE EV TECNICA",0,IF(Y335="NO CUMPLE",0,IF(Y335="CUMPLE",('PRECIOS UNITARIOS'!$BB335*500)/X335))))</f>
        <v>0</v>
      </c>
      <c r="AA335" s="260" t="str">
        <f>+'PRECIOS UNITARIOS'!X335</f>
        <v/>
      </c>
      <c r="AB335" s="5" t="str">
        <f>+'EV PRECIO REFERENCIA'!AF335</f>
        <v>NO CUMPLE</v>
      </c>
      <c r="AC335" s="6">
        <f>+IF(AB335="NO OFERTADO",0,IF(AB335="NO CUMPLE EV TECNICA",0,IF(AB335="NO CUMPLE",0,IF(AB335="CUMPLE",('PRECIOS UNITARIOS'!$BB335*500)/AA335))))</f>
        <v>0</v>
      </c>
      <c r="AD335" s="5">
        <f>+'PRECIOS UNITARIOS'!Z335</f>
        <v>51030</v>
      </c>
      <c r="AE335" s="5" t="str">
        <f>+'EV PRECIO REFERENCIA'!AI335</f>
        <v>CUMPLE</v>
      </c>
      <c r="AF335" s="6">
        <f>+IF(AE335="NO OFERTADO",0,IF(AE335="NO CUMPLE EV TECNICA",0,IF(AE335="NO CUMPLE",0,IF(AE335="CUMPLE",('PRECIOS UNITARIOS'!$BB335*500)/AD335))))</f>
        <v>268.37154614932393</v>
      </c>
      <c r="AG335" s="5" t="str">
        <f>+'PRECIOS UNITARIOS'!AB335</f>
        <v/>
      </c>
      <c r="AH335" s="5" t="str">
        <f>+'EV PRECIO REFERENCIA'!AL335</f>
        <v>NO CUMPLE</v>
      </c>
      <c r="AI335" s="6">
        <f>+IF(AH335="NO OFERTADO",0,IF(AH335="NO CUMPLE EV TECNICA",0,IF(AH335="NO CUMPLE",0,IF(AH335="CUMPLE",('PRECIOS UNITARIOS'!$BB335*500)/AG335))))</f>
        <v>0</v>
      </c>
      <c r="AJ335" s="5" t="str">
        <f>+'PRECIOS UNITARIOS'!AD335</f>
        <v/>
      </c>
      <c r="AK335" s="5" t="str">
        <f>+'EV PRECIO REFERENCIA'!AO335</f>
        <v>NO CUMPLE</v>
      </c>
      <c r="AL335" s="6">
        <f>+IF(AK335="NO OFERTADO",0,IF(AK335="NO CUMPLE EV TECNICA",0,IF(AK335="NO CUMPLE",0,IF(AK335="CUMPLE",('PRECIOS UNITARIOS'!$BB335*500)/AJ335))))</f>
        <v>0</v>
      </c>
      <c r="AM335" s="5">
        <f>+'PRECIOS UNITARIOS'!AF335</f>
        <v>27390</v>
      </c>
      <c r="AN335" s="5" t="str">
        <f>+'EV PRECIO REFERENCIA'!AR335</f>
        <v>CUMPLE</v>
      </c>
      <c r="AO335" s="6">
        <f>+IF(AN335="NO OFERTADO",0,IF(AN335="NO CUMPLE EV TECNICA",0,IF(AN335="NO CUMPLE",0,IF(AN335="CUMPLE",('PRECIOS UNITARIOS'!$BB335*500)/AM335))))</f>
        <v>500</v>
      </c>
      <c r="AP335" s="5" t="str">
        <f>+'PRECIOS UNITARIOS'!AH335</f>
        <v/>
      </c>
      <c r="AQ335" s="5" t="str">
        <f>+'EV PRECIO REFERENCIA'!AU335</f>
        <v>NO CUMPLE</v>
      </c>
      <c r="AR335" s="6">
        <f>+IF(AQ335="NO OFERTADO",0,IF(AQ335="NO CUMPLE EV TECNICA",0,IF(AQ335="NO CUMPLE",0,IF(AQ335="CUMPLE",('PRECIOS UNITARIOS'!$BB335*500)/AP335))))</f>
        <v>0</v>
      </c>
      <c r="AS335" s="5" t="str">
        <f>+'PRECIOS UNITARIOS'!AJ335</f>
        <v/>
      </c>
      <c r="AT335" s="5" t="str">
        <f>+'EV PRECIO REFERENCIA'!AX335</f>
        <v>NO CUMPLE</v>
      </c>
      <c r="AU335" s="6">
        <f>+IF(AT335="NO OFERTADO",0,IF(AT335="NO CUMPLE EV TECNICA",0,IF(AT335="NO CUMPLE",0,IF(AT335="CUMPLE",('PRECIOS UNITARIOS'!$BB335*500)/AS335))))</f>
        <v>0</v>
      </c>
      <c r="AV335" s="5" t="str">
        <f>+'EV PRECIO REFERENCIA'!AY335</f>
        <v/>
      </c>
      <c r="AW335" s="5" t="str">
        <f>+'EV PRECIO REFERENCIA'!BA335</f>
        <v>NO CUMPLE</v>
      </c>
      <c r="AX335" s="6">
        <f>+IF(AW335="NO OFERTADO",0,IF(AW335="NO CUMPLE EV TECNICA",0,IF(AW335="NO CUMPLE",0,IF(AW335="CUMPLE",('PRECIOS UNITARIOS'!$BB335*500)/AV335))))</f>
        <v>0</v>
      </c>
      <c r="AY335" s="5">
        <f>+'EV PRECIO REFERENCIA'!BB335</f>
        <v>45291</v>
      </c>
      <c r="AZ335" s="5" t="str">
        <f>+'EV PRECIO REFERENCIA'!BD335</f>
        <v>CUMPLE</v>
      </c>
      <c r="BA335" s="6">
        <f>+IF(AZ335="NO OFERTADO",0,IF(AZ335="NO CUMPLE EV TECNICA",0,IF(AZ335="NO CUMPLE",0,IF(AZ335="CUMPLE",('PRECIOS UNITARIOS'!$BB335*500)/AY335))))</f>
        <v>302.37795588527524</v>
      </c>
      <c r="BB335" s="5">
        <f>+'PRECIOS UNITARIOS'!AP335</f>
        <v>44782</v>
      </c>
      <c r="BC335" s="5" t="str">
        <f>+'EV PRECIO REFERENCIA'!BG335</f>
        <v>CUMPLE</v>
      </c>
      <c r="BD335" s="6">
        <f>+IF(BC335="NO OFERTADO",0,IF(BC335="NO CUMPLE EV TECNICA",0,IF(BC335="NO CUMPLE",0,IF(BC335="CUMPLE",('PRECIOS UNITARIOS'!$BB335*500)/BB335))))</f>
        <v>305.81483631816354</v>
      </c>
      <c r="BE335" s="5" t="str">
        <f>+'PRECIOS UNITARIOS'!AR335</f>
        <v/>
      </c>
      <c r="BF335" s="5" t="str">
        <f>+'EV PRECIO REFERENCIA'!BJ335</f>
        <v>NO CUMPLE</v>
      </c>
      <c r="BG335" s="6">
        <f>+IF(BF335="NO OFERTADO",0,IF(BF335="NO CUMPLE EV TECNICA",0,IF(BF335="NO CUMPLE",0,IF(BF335="CUMPLE",('PRECIOS UNITARIOS'!$BB335*500)/BE335))))</f>
        <v>0</v>
      </c>
      <c r="BH335" s="5" t="str">
        <f>+'EV PRECIO REFERENCIA'!BK335</f>
        <v/>
      </c>
      <c r="BI335" s="5" t="str">
        <f>+'EV PRECIO REFERENCIA'!BM335</f>
        <v>NO CUMPLE</v>
      </c>
      <c r="BJ335" s="6">
        <f>+IF(BI335="NO OFERTADO",0,IF(BI335="NO CUMPLE EV TECNICA",0,IF(BI335="NO CUMPLE",0,IF(BI335="CUMPLE",('PRECIOS UNITARIOS'!$BB335*500)/BH335))))</f>
        <v>0</v>
      </c>
      <c r="BK335" s="5" t="str">
        <f>+'EV PRECIO REFERENCIA'!BQ335</f>
        <v/>
      </c>
      <c r="BL335" s="5" t="str">
        <f>+'EV PRECIO REFERENCIA'!BS335</f>
        <v>NO CUMPLE</v>
      </c>
      <c r="BM335" s="6">
        <f>+IF(BL335="NO OFERTADO",0,IF(BL335="NO CUMPLE EV TECNICA",0,IF(BL335="NO CUMPLE",0,IF(BL335="CUMPLE",('PRECIOS UNITARIOS'!$BB335*500)/BK335))))</f>
        <v>0</v>
      </c>
      <c r="BN335" s="5">
        <f>+'PRECIOS UNITARIOS'!AX335</f>
        <v>53847</v>
      </c>
      <c r="BO335" s="5" t="str">
        <f>+'EV PRECIO REFERENCIA'!BV335</f>
        <v>CUMPLE</v>
      </c>
      <c r="BP335" s="6">
        <f>+IF(BO335="NO OFERTADO",0,IF(BO335="NO CUMPLE EV TECNICA",0,IF(BO335="NO CUMPLE",0,IF(BO335="CUMPLE",('PRECIOS UNITARIOS'!$BB335*500)/BN335))))</f>
        <v>254.33171764443702</v>
      </c>
      <c r="BQ335" s="6">
        <f t="shared" si="37"/>
        <v>500</v>
      </c>
      <c r="BR335" s="6" t="s">
        <v>724</v>
      </c>
      <c r="BS335" s="6">
        <f>MAX($K335,$N335,$Q335,$T335,$AF335,$AI335,$AL335,$AU335,$BD335,$BG335,$BP335,$AC335,$Z335,$W335,$BA335,$BM335,)</f>
        <v>305.81483631816354</v>
      </c>
      <c r="BT335" s="6" t="s">
        <v>727</v>
      </c>
      <c r="BU335" s="6">
        <f>MAX($K335,$N335,$Q335,$T335,$AF335,$AI335,$AL335,$AU335,$BG335,$BP335,$AC335,$Z335,$W335,$BA335,$BM335,)</f>
        <v>302.37795588527524</v>
      </c>
      <c r="BV335" s="6" t="s">
        <v>1024</v>
      </c>
      <c r="BW335" s="154" t="str">
        <f t="shared" si="39"/>
        <v>BIOPLAST S.A.S</v>
      </c>
      <c r="BX335" s="3" t="e">
        <v>#N/A</v>
      </c>
    </row>
    <row r="336" spans="1:76" ht="51" x14ac:dyDescent="0.2">
      <c r="A336" s="18">
        <f t="shared" si="36"/>
        <v>327</v>
      </c>
      <c r="B336" s="22" t="str">
        <f>VLOOKUP(A336,'PRECIOS UNITARIOS'!A336:B667,2,0)</f>
        <v>DM894</v>
      </c>
      <c r="C336" s="135" t="str">
        <f>VLOOKUP(A336,'PRECIOS UNITARIOS'!A336:C667,3,0)</f>
        <v>POLVO HIDROCOLOIDE PROTECTOR PARA OSTOMIAS PROTECTOR</v>
      </c>
      <c r="D336" s="18">
        <f>VLOOKUP(A336,'PRECIOS UNITARIOS'!A336:D667,4,0)</f>
        <v>1</v>
      </c>
      <c r="E336" s="23" t="str">
        <f>VLOOKUP(A336,'PRECIOS UNITARIOS'!A336:E667,5,0)</f>
        <v>UN</v>
      </c>
      <c r="F336" s="23">
        <f>VLOOKUP(A336,'PRECIOS UNITARIOS'!A336:F667,6,0)</f>
        <v>42340</v>
      </c>
      <c r="G336" s="23">
        <f>VLOOKUP(A336,'PRECIOS UNITARIOS'!A336:G667,7,0)</f>
        <v>2</v>
      </c>
      <c r="H336" s="23">
        <f t="shared" si="38"/>
        <v>84680</v>
      </c>
      <c r="I336" s="5" t="str">
        <f>+'EV PRECIO REFERENCIA'!I336</f>
        <v/>
      </c>
      <c r="J336" s="5" t="str">
        <f>+'EV PRECIO REFERENCIA'!K336</f>
        <v>NO CUMPLE</v>
      </c>
      <c r="K336" s="6">
        <f>+IF(J336="NO OFERTADO",0,IF(J336="NO CUMPLE EV TECNICA",0,IF(J336="NO CUMPLE",0,IF(J336="CUMPLE",('PRECIOS UNITARIOS'!$BB336*500)/I336))))</f>
        <v>0</v>
      </c>
      <c r="L336" s="5" t="str">
        <f>+'EV PRECIO REFERENCIA'!L336</f>
        <v/>
      </c>
      <c r="M336" s="5" t="str">
        <f>+'EV PRECIO REFERENCIA'!N336</f>
        <v>NO CUMPLE</v>
      </c>
      <c r="N336" s="6">
        <f>+IF(M336="NO OFERTADO",0,IF(M336="NO CUMPLE EV TECNICA",0,IF(M336="NO CUMPLE",0,IF(M336="CUMPLE",('PRECIOS UNITARIOS'!$BB336*500)/L336))))</f>
        <v>0</v>
      </c>
      <c r="O336" s="5">
        <f>+'PRECIOS UNITARIOS'!N336</f>
        <v>42340</v>
      </c>
      <c r="P336" s="5" t="str">
        <f>+'EV PRECIO REFERENCIA'!Q336</f>
        <v>CUMPLE</v>
      </c>
      <c r="Q336" s="6">
        <f>+IF(P336="NO OFERTADO",0,IF(P336="NO CUMPLE EV TECNICA",0,IF(P336="NO CUMPLE",0,IF(P336="CUMPLE",('PRECIOS UNITARIOS'!$BB336*500)/O336))))</f>
        <v>342.93811998110533</v>
      </c>
      <c r="R336" s="5" t="str">
        <f>+'PRECIOS UNITARIOS'!P336</f>
        <v/>
      </c>
      <c r="S336" s="5" t="str">
        <f>+'EV PRECIO REFERENCIA'!T336</f>
        <v>NO CUMPLE</v>
      </c>
      <c r="T336" s="6">
        <f>+IF(S336="NO OFERTADO",0,IF(S336="NO CUMPLE EV TECNICA",0,IF(S336="NO CUMPLE",0,IF(S336="CUMPLE",('PRECIOS UNITARIOS'!$BB336*500)/R336))))</f>
        <v>0</v>
      </c>
      <c r="U336" s="6" t="str">
        <f>+'EV PRECIO REFERENCIA'!U336</f>
        <v/>
      </c>
      <c r="V336" s="5" t="str">
        <f>+'EV PRECIO REFERENCIA'!W336</f>
        <v>NO CUMPLE</v>
      </c>
      <c r="W336" s="6">
        <f>+IF(V336="NO OFERTADO",0,IF(V336="NO CUMPLE EV TECNICA",0,IF(V336="NO CUMPLE",0,IF(V336="CUMPLE",('PRECIOS UNITARIOS'!$BB336*500)/U336))))</f>
        <v>0</v>
      </c>
      <c r="X336" s="6" t="str">
        <f>+'EV PRECIO REFERENCIA'!X336</f>
        <v/>
      </c>
      <c r="Y336" s="5" t="str">
        <f>+'EV PRECIO REFERENCIA'!Z336</f>
        <v>NO CUMPLE</v>
      </c>
      <c r="Z336" s="6">
        <f>+IF(Y336="NO OFERTADO",0,IF(Y336="NO CUMPLE EV TECNICA",0,IF(Y336="NO CUMPLE",0,IF(Y336="CUMPLE",('PRECIOS UNITARIOS'!$BB336*500)/X336))))</f>
        <v>0</v>
      </c>
      <c r="AA336" s="260" t="str">
        <f>+'PRECIOS UNITARIOS'!X336</f>
        <v/>
      </c>
      <c r="AB336" s="5" t="str">
        <f>+'EV PRECIO REFERENCIA'!AF336</f>
        <v>NO CUMPLE</v>
      </c>
      <c r="AC336" s="6">
        <f>+IF(AB336="NO OFERTADO",0,IF(AB336="NO CUMPLE EV TECNICA",0,IF(AB336="NO CUMPLE",0,IF(AB336="CUMPLE",('PRECIOS UNITARIOS'!$BB336*500)/AA336))))</f>
        <v>0</v>
      </c>
      <c r="AD336" s="5" t="str">
        <f>+'PRECIOS UNITARIOS'!Z336</f>
        <v/>
      </c>
      <c r="AE336" s="5" t="str">
        <f>+'EV PRECIO REFERENCIA'!AI336</f>
        <v>NO CUMPLE</v>
      </c>
      <c r="AF336" s="6">
        <f>+IF(AE336="NO OFERTADO",0,IF(AE336="NO CUMPLE EV TECNICA",0,IF(AE336="NO CUMPLE",0,IF(AE336="CUMPLE",('PRECIOS UNITARIOS'!$BB336*500)/AD336))))</f>
        <v>0</v>
      </c>
      <c r="AG336" s="5" t="str">
        <f>+'PRECIOS UNITARIOS'!AB336</f>
        <v/>
      </c>
      <c r="AH336" s="5" t="str">
        <f>+'EV PRECIO REFERENCIA'!AL336</f>
        <v>NO CUMPLE</v>
      </c>
      <c r="AI336" s="6">
        <f>+IF(AH336="NO OFERTADO",0,IF(AH336="NO CUMPLE EV TECNICA",0,IF(AH336="NO CUMPLE",0,IF(AH336="CUMPLE",('PRECIOS UNITARIOS'!$BB336*500)/AG336))))</f>
        <v>0</v>
      </c>
      <c r="AJ336" s="5" t="str">
        <f>+'PRECIOS UNITARIOS'!AD336</f>
        <v/>
      </c>
      <c r="AK336" s="5" t="str">
        <f>+'EV PRECIO REFERENCIA'!AO336</f>
        <v>NO CUMPLE</v>
      </c>
      <c r="AL336" s="6">
        <f>+IF(AK336="NO OFERTADO",0,IF(AK336="NO CUMPLE EV TECNICA",0,IF(AK336="NO CUMPLE",0,IF(AK336="CUMPLE",('PRECIOS UNITARIOS'!$BB336*500)/AJ336))))</f>
        <v>0</v>
      </c>
      <c r="AM336" s="5">
        <f>+'PRECIOS UNITARIOS'!AF336</f>
        <v>29040</v>
      </c>
      <c r="AN336" s="5" t="str">
        <f>+'EV PRECIO REFERENCIA'!AR336</f>
        <v>CUMPLE</v>
      </c>
      <c r="AO336" s="6">
        <f>+IF(AN336="NO OFERTADO",0,IF(AN336="NO CUMPLE EV TECNICA",0,IF(AN336="NO CUMPLE",0,IF(AN336="CUMPLE",('PRECIOS UNITARIOS'!$BB336*500)/AM336))))</f>
        <v>500</v>
      </c>
      <c r="AP336" s="5" t="str">
        <f>+'PRECIOS UNITARIOS'!AH336</f>
        <v/>
      </c>
      <c r="AQ336" s="5" t="str">
        <f>+'EV PRECIO REFERENCIA'!AU336</f>
        <v>NO CUMPLE</v>
      </c>
      <c r="AR336" s="6">
        <f>+IF(AQ336="NO OFERTADO",0,IF(AQ336="NO CUMPLE EV TECNICA",0,IF(AQ336="NO CUMPLE",0,IF(AQ336="CUMPLE",('PRECIOS UNITARIOS'!$BB336*500)/AP336))))</f>
        <v>0</v>
      </c>
      <c r="AS336" s="5" t="str">
        <f>+'PRECIOS UNITARIOS'!AJ336</f>
        <v/>
      </c>
      <c r="AT336" s="5" t="str">
        <f>+'EV PRECIO REFERENCIA'!AX336</f>
        <v>NO CUMPLE</v>
      </c>
      <c r="AU336" s="6">
        <f>+IF(AT336="NO OFERTADO",0,IF(AT336="NO CUMPLE EV TECNICA",0,IF(AT336="NO CUMPLE",0,IF(AT336="CUMPLE",('PRECIOS UNITARIOS'!$BB336*500)/AS336))))</f>
        <v>0</v>
      </c>
      <c r="AV336" s="5" t="str">
        <f>+'EV PRECIO REFERENCIA'!AY336</f>
        <v/>
      </c>
      <c r="AW336" s="5" t="str">
        <f>+'EV PRECIO REFERENCIA'!BA336</f>
        <v>NO CUMPLE</v>
      </c>
      <c r="AX336" s="6">
        <f>+IF(AW336="NO OFERTADO",0,IF(AW336="NO CUMPLE EV TECNICA",0,IF(AW336="NO CUMPLE",0,IF(AW336="CUMPLE",('PRECIOS UNITARIOS'!$BB336*500)/AV336))))</f>
        <v>0</v>
      </c>
      <c r="AY336" s="5">
        <f>+'EV PRECIO REFERENCIA'!BB336</f>
        <v>42340</v>
      </c>
      <c r="AZ336" s="5" t="str">
        <f>+'EV PRECIO REFERENCIA'!BD336</f>
        <v>CUMPLE</v>
      </c>
      <c r="BA336" s="6">
        <f>+IF(AZ336="NO OFERTADO",0,IF(AZ336="NO CUMPLE EV TECNICA",0,IF(AZ336="NO CUMPLE",0,IF(AZ336="CUMPLE",('PRECIOS UNITARIOS'!$BB336*500)/AY336))))</f>
        <v>342.93811998110533</v>
      </c>
      <c r="BB336" s="5">
        <f>+'PRECIOS UNITARIOS'!AP336</f>
        <v>41864</v>
      </c>
      <c r="BC336" s="5" t="str">
        <f>+'EV PRECIO REFERENCIA'!BG336</f>
        <v>CUMPLE</v>
      </c>
      <c r="BD336" s="6">
        <f>+IF(BC336="NO OFERTADO",0,IF(BC336="NO CUMPLE EV TECNICA",0,IF(BC336="NO CUMPLE",0,IF(BC336="CUMPLE",('PRECIOS UNITARIOS'!$BB336*500)/BB336))))</f>
        <v>346.83737817695396</v>
      </c>
      <c r="BE336" s="5" t="str">
        <f>+'PRECIOS UNITARIOS'!AR336</f>
        <v/>
      </c>
      <c r="BF336" s="5" t="str">
        <f>+'EV PRECIO REFERENCIA'!BJ336</f>
        <v>NO CUMPLE</v>
      </c>
      <c r="BG336" s="6">
        <f>+IF(BF336="NO OFERTADO",0,IF(BF336="NO CUMPLE EV TECNICA",0,IF(BF336="NO CUMPLE",0,IF(BF336="CUMPLE",('PRECIOS UNITARIOS'!$BB336*500)/BE336))))</f>
        <v>0</v>
      </c>
      <c r="BH336" s="5" t="str">
        <f>+'EV PRECIO REFERENCIA'!BK336</f>
        <v/>
      </c>
      <c r="BI336" s="5" t="str">
        <f>+'EV PRECIO REFERENCIA'!BM336</f>
        <v>NO CUMPLE</v>
      </c>
      <c r="BJ336" s="6">
        <f>+IF(BI336="NO OFERTADO",0,IF(BI336="NO CUMPLE EV TECNICA",0,IF(BI336="NO CUMPLE",0,IF(BI336="CUMPLE",('PRECIOS UNITARIOS'!$BB336*500)/BH336))))</f>
        <v>0</v>
      </c>
      <c r="BK336" s="5" t="str">
        <f>+'EV PRECIO REFERENCIA'!BQ336</f>
        <v/>
      </c>
      <c r="BL336" s="5" t="str">
        <f>+'EV PRECIO REFERENCIA'!BS336</f>
        <v>NO CUMPLE</v>
      </c>
      <c r="BM336" s="6">
        <f>+IF(BL336="NO OFERTADO",0,IF(BL336="NO CUMPLE EV TECNICA",0,IF(BL336="NO CUMPLE",0,IF(BL336="CUMPLE",('PRECIOS UNITARIOS'!$BB336*500)/BK336))))</f>
        <v>0</v>
      </c>
      <c r="BN336" s="5" t="str">
        <f>+'PRECIOS UNITARIOS'!AX336</f>
        <v/>
      </c>
      <c r="BO336" s="5" t="str">
        <f>+'EV PRECIO REFERENCIA'!BV336</f>
        <v>NO CUMPLE</v>
      </c>
      <c r="BP336" s="6">
        <f>+IF(BO336="NO OFERTADO",0,IF(BO336="NO CUMPLE EV TECNICA",0,IF(BO336="NO CUMPLE",0,IF(BO336="CUMPLE",('PRECIOS UNITARIOS'!$BB336*500)/BN336))))</f>
        <v>0</v>
      </c>
      <c r="BQ336" s="6">
        <f t="shared" si="37"/>
        <v>500</v>
      </c>
      <c r="BR336" s="6" t="s">
        <v>724</v>
      </c>
      <c r="BS336" s="6">
        <f>MAX($K336,$N336,$Q336,$T336,$AF336,$AI336,$AL336,$AU336,$BD336,$BG336,$BP336,$AC336,$Z336,$W336,$BA336,$BM336,)</f>
        <v>346.83737817695396</v>
      </c>
      <c r="BT336" s="6" t="s">
        <v>727</v>
      </c>
      <c r="BU336" s="6">
        <f>MAX($K336,$N336,$Q336,$T336,$AF336,$AI336,$AL336,$AU336,$BG336,$BP336,$AC336,$Z336,$W336,$BA336,$BM336,)</f>
        <v>342.93811998110533</v>
      </c>
      <c r="BV336" s="6" t="s">
        <v>1024</v>
      </c>
      <c r="BW336" s="154" t="s">
        <v>724</v>
      </c>
      <c r="BX336" s="3" t="e">
        <v>#N/A</v>
      </c>
    </row>
    <row r="337" spans="1:77" ht="38.25" x14ac:dyDescent="0.2">
      <c r="A337" s="18">
        <f t="shared" si="36"/>
        <v>328</v>
      </c>
      <c r="B337" s="22" t="str">
        <f>VLOOKUP(A337,'PRECIOS UNITARIOS'!A337:B668,2,0)</f>
        <v>DM946</v>
      </c>
      <c r="C337" s="135" t="str">
        <f>VLOOKUP(A337,'PRECIOS UNITARIOS'!A337:C668,3,0)</f>
        <v>RECOLECTOR DE 24 HORAS</v>
      </c>
      <c r="D337" s="18">
        <f>VLOOKUP(A337,'PRECIOS UNITARIOS'!A337:D668,4,0)</f>
        <v>1</v>
      </c>
      <c r="E337" s="23" t="str">
        <f>VLOOKUP(A337,'PRECIOS UNITARIOS'!A337:E668,5,0)</f>
        <v>UN</v>
      </c>
      <c r="F337" s="23">
        <f>VLOOKUP(A337,'PRECIOS UNITARIOS'!A337:F668,6,0)</f>
        <v>3750</v>
      </c>
      <c r="G337" s="23">
        <f>VLOOKUP(A337,'PRECIOS UNITARIOS'!A337:G668,7,0)</f>
        <v>73</v>
      </c>
      <c r="H337" s="23">
        <f t="shared" si="38"/>
        <v>273750</v>
      </c>
      <c r="I337" s="5" t="str">
        <f>+'EV PRECIO REFERENCIA'!I337</f>
        <v/>
      </c>
      <c r="J337" s="5" t="str">
        <f>+'EV PRECIO REFERENCIA'!K337</f>
        <v>NO CUMPLE</v>
      </c>
      <c r="K337" s="6">
        <f>+IF(J337="NO OFERTADO",0,IF(J337="NO CUMPLE EV TECNICA",0,IF(J337="NO CUMPLE",0,IF(J337="CUMPLE",('PRECIOS UNITARIOS'!$BB337*500)/I337))))</f>
        <v>0</v>
      </c>
      <c r="L337" s="5" t="str">
        <f>+'EV PRECIO REFERENCIA'!L337</f>
        <v/>
      </c>
      <c r="M337" s="5" t="str">
        <f>+'EV PRECIO REFERENCIA'!N337</f>
        <v>NO CUMPLE</v>
      </c>
      <c r="N337" s="6">
        <f>+IF(M337="NO OFERTADO",0,IF(M337="NO CUMPLE EV TECNICA",0,IF(M337="NO CUMPLE",0,IF(M337="CUMPLE",('PRECIOS UNITARIOS'!$BB337*500)/L337))))</f>
        <v>0</v>
      </c>
      <c r="O337" s="5">
        <f>+'PRECIOS UNITARIOS'!N337</f>
        <v>4463</v>
      </c>
      <c r="P337" s="5" t="str">
        <f>+'EV PRECIO REFERENCIA'!Q337</f>
        <v>CUMPLE</v>
      </c>
      <c r="Q337" s="6">
        <f>+IF(P337="NO OFERTADO",0,IF(P337="NO CUMPLE EV TECNICA",0,IF(P337="NO CUMPLE",0,IF(P337="CUMPLE",('PRECIOS UNITARIOS'!$BB337*500)/O337))))</f>
        <v>500</v>
      </c>
      <c r="R337" s="5" t="str">
        <f>+'PRECIOS UNITARIOS'!P337</f>
        <v/>
      </c>
      <c r="S337" s="5" t="str">
        <f>+'EV PRECIO REFERENCIA'!T337</f>
        <v>NO CUMPLE</v>
      </c>
      <c r="T337" s="6">
        <f>+IF(S337="NO OFERTADO",0,IF(S337="NO CUMPLE EV TECNICA",0,IF(S337="NO CUMPLE",0,IF(S337="CUMPLE",('PRECIOS UNITARIOS'!$BB337*500)/R337))))</f>
        <v>0</v>
      </c>
      <c r="U337" s="6" t="str">
        <f>+'EV PRECIO REFERENCIA'!U337</f>
        <v/>
      </c>
      <c r="V337" s="5" t="str">
        <f>+'EV PRECIO REFERENCIA'!W337</f>
        <v>NO CUMPLE</v>
      </c>
      <c r="W337" s="6">
        <f>+IF(V337="NO OFERTADO",0,IF(V337="NO CUMPLE EV TECNICA",0,IF(V337="NO CUMPLE",0,IF(V337="CUMPLE",('PRECIOS UNITARIOS'!$BB337*500)/U337))))</f>
        <v>0</v>
      </c>
      <c r="X337" s="6" t="str">
        <f>+'EV PRECIO REFERENCIA'!X337</f>
        <v/>
      </c>
      <c r="Y337" s="5" t="str">
        <f>+'EV PRECIO REFERENCIA'!Z337</f>
        <v>NO CUMPLE</v>
      </c>
      <c r="Z337" s="6">
        <f>+IF(Y337="NO OFERTADO",0,IF(Y337="NO CUMPLE EV TECNICA",0,IF(Y337="NO CUMPLE",0,IF(Y337="CUMPLE",('PRECIOS UNITARIOS'!$BB337*500)/X337))))</f>
        <v>0</v>
      </c>
      <c r="AA337" s="260" t="str">
        <f>+'PRECIOS UNITARIOS'!X337</f>
        <v/>
      </c>
      <c r="AB337" s="5" t="str">
        <f>+'EV PRECIO REFERENCIA'!AF337</f>
        <v>NO CUMPLE</v>
      </c>
      <c r="AC337" s="6">
        <f>+IF(AB337="NO OFERTADO",0,IF(AB337="NO CUMPLE EV TECNICA",0,IF(AB337="NO CUMPLE",0,IF(AB337="CUMPLE",('PRECIOS UNITARIOS'!$BB337*500)/AA337))))</f>
        <v>0</v>
      </c>
      <c r="AD337" s="5" t="str">
        <f>+'PRECIOS UNITARIOS'!Z337</f>
        <v/>
      </c>
      <c r="AE337" s="5" t="str">
        <f>+'EV PRECIO REFERENCIA'!AI337</f>
        <v>NO CUMPLE</v>
      </c>
      <c r="AF337" s="6">
        <f>+IF(AE337="NO OFERTADO",0,IF(AE337="NO CUMPLE EV TECNICA",0,IF(AE337="NO CUMPLE",0,IF(AE337="CUMPLE",('PRECIOS UNITARIOS'!$BB337*500)/AD337))))</f>
        <v>0</v>
      </c>
      <c r="AG337" s="5" t="str">
        <f>+'PRECIOS UNITARIOS'!AB337</f>
        <v/>
      </c>
      <c r="AH337" s="5" t="str">
        <f>+'EV PRECIO REFERENCIA'!AL337</f>
        <v>NO CUMPLE</v>
      </c>
      <c r="AI337" s="6">
        <f>+IF(AH337="NO OFERTADO",0,IF(AH337="NO CUMPLE EV TECNICA",0,IF(AH337="NO CUMPLE",0,IF(AH337="CUMPLE",('PRECIOS UNITARIOS'!$BB337*500)/AG337))))</f>
        <v>0</v>
      </c>
      <c r="AJ337" s="5" t="str">
        <f>+'PRECIOS UNITARIOS'!AD337</f>
        <v/>
      </c>
      <c r="AK337" s="5" t="str">
        <f>+'EV PRECIO REFERENCIA'!AO337</f>
        <v>NO CUMPLE</v>
      </c>
      <c r="AL337" s="6">
        <f>+IF(AK337="NO OFERTADO",0,IF(AK337="NO CUMPLE EV TECNICA",0,IF(AK337="NO CUMPLE",0,IF(AK337="CUMPLE",('PRECIOS UNITARIOS'!$BB337*500)/AJ337))))</f>
        <v>0</v>
      </c>
      <c r="AM337" s="5" t="str">
        <f>+'PRECIOS UNITARIOS'!AF337</f>
        <v/>
      </c>
      <c r="AN337" s="5" t="str">
        <f>+'EV PRECIO REFERENCIA'!AR337</f>
        <v>NO CUMPLE</v>
      </c>
      <c r="AO337" s="6">
        <f>+IF(AN337="NO OFERTADO",0,IF(AN337="NO CUMPLE EV TECNICA",0,IF(AN337="NO CUMPLE",0,IF(AN337="CUMPLE",('PRECIOS UNITARIOS'!$BB337*500)/AM337))))</f>
        <v>0</v>
      </c>
      <c r="AP337" s="5" t="str">
        <f>+'PRECIOS UNITARIOS'!AH337</f>
        <v/>
      </c>
      <c r="AQ337" s="5" t="str">
        <f>+'EV PRECIO REFERENCIA'!AU337</f>
        <v>NO CUMPLE</v>
      </c>
      <c r="AR337" s="6">
        <f>+IF(AQ337="NO OFERTADO",0,IF(AQ337="NO CUMPLE EV TECNICA",0,IF(AQ337="NO CUMPLE",0,IF(AQ337="CUMPLE",('PRECIOS UNITARIOS'!$BB337*500)/AP337))))</f>
        <v>0</v>
      </c>
      <c r="AS337" s="5" t="str">
        <f>+'PRECIOS UNITARIOS'!AJ337</f>
        <v/>
      </c>
      <c r="AT337" s="5" t="str">
        <f>+'EV PRECIO REFERENCIA'!AX337</f>
        <v>NO CUMPLE</v>
      </c>
      <c r="AU337" s="6">
        <f>+IF(AT337="NO OFERTADO",0,IF(AT337="NO CUMPLE EV TECNICA",0,IF(AT337="NO CUMPLE",0,IF(AT337="CUMPLE",('PRECIOS UNITARIOS'!$BB337*500)/AS337))))</f>
        <v>0</v>
      </c>
      <c r="AV337" s="5" t="str">
        <f>+'EV PRECIO REFERENCIA'!AY337</f>
        <v/>
      </c>
      <c r="AW337" s="5" t="str">
        <f>+'EV PRECIO REFERENCIA'!BA337</f>
        <v>NO CUMPLE</v>
      </c>
      <c r="AX337" s="6">
        <f>+IF(AW337="NO OFERTADO",0,IF(AW337="NO CUMPLE EV TECNICA",0,IF(AW337="NO CUMPLE",0,IF(AW337="CUMPLE",('PRECIOS UNITARIOS'!$BB337*500)/AV337))))</f>
        <v>0</v>
      </c>
      <c r="AY337" s="5" t="str">
        <f>+'EV PRECIO REFERENCIA'!BB337</f>
        <v/>
      </c>
      <c r="AZ337" s="5" t="str">
        <f>+'EV PRECIO REFERENCIA'!BD337</f>
        <v>NO CUMPLE</v>
      </c>
      <c r="BA337" s="6">
        <f>+IF(AZ337="NO OFERTADO",0,IF(AZ337="NO CUMPLE EV TECNICA",0,IF(AZ337="NO CUMPLE",0,IF(AZ337="CUMPLE",('PRECIOS UNITARIOS'!$BB337*500)/AY337))))</f>
        <v>0</v>
      </c>
      <c r="BB337" s="5" t="str">
        <f>+'PRECIOS UNITARIOS'!AP337</f>
        <v/>
      </c>
      <c r="BC337" s="5" t="str">
        <f>+'EV PRECIO REFERENCIA'!BG337</f>
        <v>NO CUMPLE</v>
      </c>
      <c r="BD337" s="6">
        <f>+IF(BC337="NO OFERTADO",0,IF(BC337="NO CUMPLE EV TECNICA",0,IF(BC337="NO CUMPLE",0,IF(BC337="CUMPLE",('PRECIOS UNITARIOS'!$BB337*500)/BB337))))</f>
        <v>0</v>
      </c>
      <c r="BE337" s="5" t="str">
        <f>+'PRECIOS UNITARIOS'!AR337</f>
        <v/>
      </c>
      <c r="BF337" s="5" t="str">
        <f>+'EV PRECIO REFERENCIA'!BJ337</f>
        <v>NO CUMPLE</v>
      </c>
      <c r="BG337" s="6">
        <f>+IF(BF337="NO OFERTADO",0,IF(BF337="NO CUMPLE EV TECNICA",0,IF(BF337="NO CUMPLE",0,IF(BF337="CUMPLE",('PRECIOS UNITARIOS'!$BB337*500)/BE337))))</f>
        <v>0</v>
      </c>
      <c r="BH337" s="5" t="str">
        <f>+'EV PRECIO REFERENCIA'!BK337</f>
        <v/>
      </c>
      <c r="BI337" s="5" t="str">
        <f>+'EV PRECIO REFERENCIA'!BM337</f>
        <v>NO CUMPLE</v>
      </c>
      <c r="BJ337" s="6">
        <f>+IF(BI337="NO OFERTADO",0,IF(BI337="NO CUMPLE EV TECNICA",0,IF(BI337="NO CUMPLE",0,IF(BI337="CUMPLE",('PRECIOS UNITARIOS'!$BB337*500)/BH337))))</f>
        <v>0</v>
      </c>
      <c r="BK337" s="5" t="str">
        <f>+'EV PRECIO REFERENCIA'!BQ337</f>
        <v/>
      </c>
      <c r="BL337" s="5" t="str">
        <f>+'EV PRECIO REFERENCIA'!BS337</f>
        <v>NO CUMPLE</v>
      </c>
      <c r="BM337" s="6">
        <f>+IF(BL337="NO OFERTADO",0,IF(BL337="NO CUMPLE EV TECNICA",0,IF(BL337="NO CUMPLE",0,IF(BL337="CUMPLE",('PRECIOS UNITARIOS'!$BB337*500)/BK337))))</f>
        <v>0</v>
      </c>
      <c r="BN337" s="5" t="str">
        <f>+'PRECIOS UNITARIOS'!AX337</f>
        <v/>
      </c>
      <c r="BO337" s="5" t="str">
        <f>+'EV PRECIO REFERENCIA'!BV337</f>
        <v>NO CUMPLE</v>
      </c>
      <c r="BP337" s="6">
        <f>+IF(BO337="NO OFERTADO",0,IF(BO337="NO CUMPLE EV TECNICA",0,IF(BO337="NO CUMPLE",0,IF(BO337="CUMPLE",('PRECIOS UNITARIOS'!$BB337*500)/BN337))))</f>
        <v>0</v>
      </c>
      <c r="BQ337" s="6">
        <f t="shared" si="37"/>
        <v>500</v>
      </c>
      <c r="BR337" s="6" t="s">
        <v>1029</v>
      </c>
      <c r="BS337" s="6">
        <f>MAX($K337,$N337,$T337,$AF337,$AI337,$AL337,$AO337,$AU337,$BD337,$BG337,$BP337,$AC337,$Z337,$W337,$BA337,$BM337,)</f>
        <v>0</v>
      </c>
      <c r="BT337" s="6" t="s">
        <v>1025</v>
      </c>
      <c r="BU337" s="6">
        <v>0</v>
      </c>
      <c r="BV337" s="6" t="s">
        <v>1023</v>
      </c>
      <c r="BW337" s="154" t="str">
        <f>+BR337</f>
        <v>RAFAEL ANTONIO SALAMANCA/DEPOSITOS DE DROGAS BOYACA</v>
      </c>
      <c r="BX337" s="3" t="e">
        <v>#N/A</v>
      </c>
    </row>
    <row r="338" spans="1:77" ht="25.5" x14ac:dyDescent="0.2">
      <c r="A338" s="18">
        <f t="shared" si="36"/>
        <v>329</v>
      </c>
      <c r="B338" s="22" t="str">
        <f>VLOOKUP(A338,'PRECIOS UNITARIOS'!A338:B669,2,0)</f>
        <v>DM960</v>
      </c>
      <c r="C338" s="135" t="str">
        <f>VLOOKUP(A338,'PRECIOS UNITARIOS'!A338:C669,3,0)</f>
        <v>SABANA DESECHABLE CAMILLA 2 MT X 90 CM CON RESORTE</v>
      </c>
      <c r="D338" s="18">
        <f>VLOOKUP(A338,'PRECIOS UNITARIOS'!A338:D669,4,0)</f>
        <v>1</v>
      </c>
      <c r="E338" s="23" t="str">
        <f>VLOOKUP(A338,'PRECIOS UNITARIOS'!A338:E669,5,0)</f>
        <v>UN</v>
      </c>
      <c r="F338" s="23">
        <f>VLOOKUP(A338,'PRECIOS UNITARIOS'!A338:F669,6,0)</f>
        <v>2637</v>
      </c>
      <c r="G338" s="23">
        <f>VLOOKUP(A338,'PRECIOS UNITARIOS'!A338:G669,7,0)</f>
        <v>4512</v>
      </c>
      <c r="H338" s="23">
        <f t="shared" si="38"/>
        <v>11898144</v>
      </c>
      <c r="I338" s="5" t="str">
        <f>+'EV PRECIO REFERENCIA'!I338</f>
        <v/>
      </c>
      <c r="J338" s="5" t="str">
        <f>+'EV PRECIO REFERENCIA'!K338</f>
        <v>NO CUMPLE</v>
      </c>
      <c r="K338" s="6">
        <f>+IF(J338="NO OFERTADO",0,IF(J338="NO CUMPLE EV TECNICA",0,IF(J338="NO CUMPLE",0,IF(J338="CUMPLE",('PRECIOS UNITARIOS'!$BB338*500)/I338))))</f>
        <v>0</v>
      </c>
      <c r="L338" s="5" t="str">
        <f>+'EV PRECIO REFERENCIA'!L338</f>
        <v/>
      </c>
      <c r="M338" s="5" t="str">
        <f>+'EV PRECIO REFERENCIA'!N338</f>
        <v>NO CUMPLE</v>
      </c>
      <c r="N338" s="6">
        <f>+IF(M338="NO OFERTADO",0,IF(M338="NO CUMPLE EV TECNICA",0,IF(M338="NO CUMPLE",0,IF(M338="CUMPLE",('PRECIOS UNITARIOS'!$BB338*500)/L338))))</f>
        <v>0</v>
      </c>
      <c r="O338" s="5">
        <f>+'PRECIOS UNITARIOS'!N338</f>
        <v>2705</v>
      </c>
      <c r="P338" s="5" t="str">
        <f>+'EV PRECIO REFERENCIA'!Q338</f>
        <v>CUMPLE</v>
      </c>
      <c r="Q338" s="6">
        <f>+IF(P338="NO OFERTADO",0,IF(P338="NO CUMPLE EV TECNICA",0,IF(P338="NO CUMPLE",0,IF(P338="CUMPLE",('PRECIOS UNITARIOS'!$BB338*500)/O338))))</f>
        <v>417.92975970425141</v>
      </c>
      <c r="R338" s="5" t="str">
        <f>+'PRECIOS UNITARIOS'!P338</f>
        <v/>
      </c>
      <c r="S338" s="5" t="str">
        <f>+'EV PRECIO REFERENCIA'!T338</f>
        <v>NO CUMPLE</v>
      </c>
      <c r="T338" s="6">
        <f>+IF(S338="NO OFERTADO",0,IF(S338="NO CUMPLE EV TECNICA",0,IF(S338="NO CUMPLE",0,IF(S338="CUMPLE",('PRECIOS UNITARIOS'!$BB338*500)/R338))))</f>
        <v>0</v>
      </c>
      <c r="U338" s="6" t="str">
        <f>+'EV PRECIO REFERENCIA'!U338</f>
        <v/>
      </c>
      <c r="V338" s="5" t="str">
        <f>+'EV PRECIO REFERENCIA'!W338</f>
        <v>NO CUMPLE</v>
      </c>
      <c r="W338" s="6">
        <f>+IF(V338="NO OFERTADO",0,IF(V338="NO CUMPLE EV TECNICA",0,IF(V338="NO CUMPLE",0,IF(V338="CUMPLE",('PRECIOS UNITARIOS'!$BB338*500)/U338))))</f>
        <v>0</v>
      </c>
      <c r="X338" s="6" t="str">
        <f>+'EV PRECIO REFERENCIA'!X338</f>
        <v/>
      </c>
      <c r="Y338" s="5" t="str">
        <f>+'EV PRECIO REFERENCIA'!Z338</f>
        <v>NO CUMPLE</v>
      </c>
      <c r="Z338" s="6">
        <f>+IF(Y338="NO OFERTADO",0,IF(Y338="NO CUMPLE EV TECNICA",0,IF(Y338="NO CUMPLE",0,IF(Y338="CUMPLE",('PRECIOS UNITARIOS'!$BB338*500)/X338))))</f>
        <v>0</v>
      </c>
      <c r="AA338" s="260" t="str">
        <f>+'PRECIOS UNITARIOS'!X338</f>
        <v/>
      </c>
      <c r="AB338" s="5" t="str">
        <f>+'EV PRECIO REFERENCIA'!AF338</f>
        <v>NO CUMPLE</v>
      </c>
      <c r="AC338" s="6">
        <f>+IF(AB338="NO OFERTADO",0,IF(AB338="NO CUMPLE EV TECNICA",0,IF(AB338="NO CUMPLE",0,IF(AB338="CUMPLE",('PRECIOS UNITARIOS'!$BB338*500)/AA338))))</f>
        <v>0</v>
      </c>
      <c r="AD338" s="5" t="str">
        <f>+'PRECIOS UNITARIOS'!Z338</f>
        <v/>
      </c>
      <c r="AE338" s="5" t="str">
        <f>+'EV PRECIO REFERENCIA'!AI338</f>
        <v>NO CUMPLE</v>
      </c>
      <c r="AF338" s="6">
        <f>+IF(AE338="NO OFERTADO",0,IF(AE338="NO CUMPLE EV TECNICA",0,IF(AE338="NO CUMPLE",0,IF(AE338="CUMPLE",('PRECIOS UNITARIOS'!$BB338*500)/AD338))))</f>
        <v>0</v>
      </c>
      <c r="AG338" s="5" t="str">
        <f>+'PRECIOS UNITARIOS'!AB338</f>
        <v/>
      </c>
      <c r="AH338" s="5" t="str">
        <f>+'EV PRECIO REFERENCIA'!AL338</f>
        <v>NO CUMPLE</v>
      </c>
      <c r="AI338" s="6">
        <f>+IF(AH338="NO OFERTADO",0,IF(AH338="NO CUMPLE EV TECNICA",0,IF(AH338="NO CUMPLE",0,IF(AH338="CUMPLE",('PRECIOS UNITARIOS'!$BB338*500)/AG338))))</f>
        <v>0</v>
      </c>
      <c r="AJ338" s="5" t="str">
        <f>+'PRECIOS UNITARIOS'!AD338</f>
        <v/>
      </c>
      <c r="AK338" s="5" t="str">
        <f>+'EV PRECIO REFERENCIA'!AO338</f>
        <v>NO CUMPLE</v>
      </c>
      <c r="AL338" s="6">
        <f>+IF(AK338="NO OFERTADO",0,IF(AK338="NO CUMPLE EV TECNICA",0,IF(AK338="NO CUMPLE",0,IF(AK338="CUMPLE",('PRECIOS UNITARIOS'!$BB338*500)/AJ338))))</f>
        <v>0</v>
      </c>
      <c r="AM338" s="5">
        <f>+'PRECIOS UNITARIOS'!AF338</f>
        <v>2677.5</v>
      </c>
      <c r="AN338" s="5" t="str">
        <f>+'EV PRECIO REFERENCIA'!AR338</f>
        <v>CUMPLE</v>
      </c>
      <c r="AO338" s="6">
        <f>+IF(AN338="NO OFERTADO",0,IF(AN338="NO CUMPLE EV TECNICA",0,IF(AN338="NO CUMPLE",0,IF(AN338="CUMPLE",('PRECIOS UNITARIOS'!$BB338*500)/AM338))))</f>
        <v>422.22222222222223</v>
      </c>
      <c r="AP338" s="5" t="str">
        <f>+'PRECIOS UNITARIOS'!AH338</f>
        <v/>
      </c>
      <c r="AQ338" s="5" t="str">
        <f>+'EV PRECIO REFERENCIA'!AU338</f>
        <v>NO CUMPLE</v>
      </c>
      <c r="AR338" s="6">
        <f>+IF(AQ338="NO OFERTADO",0,IF(AQ338="NO CUMPLE EV TECNICA",0,IF(AQ338="NO CUMPLE",0,IF(AQ338="CUMPLE",('PRECIOS UNITARIOS'!$BB338*500)/AP338))))</f>
        <v>0</v>
      </c>
      <c r="AS338" s="5" t="str">
        <f>+'PRECIOS UNITARIOS'!AJ338</f>
        <v/>
      </c>
      <c r="AT338" s="5" t="str">
        <f>+'EV PRECIO REFERENCIA'!AX338</f>
        <v>NO CUMPLE</v>
      </c>
      <c r="AU338" s="6">
        <f>+IF(AT338="NO OFERTADO",0,IF(AT338="NO CUMPLE EV TECNICA",0,IF(AT338="NO CUMPLE",0,IF(AT338="CUMPLE",('PRECIOS UNITARIOS'!$BB338*500)/AS338))))</f>
        <v>0</v>
      </c>
      <c r="AV338" s="5" t="str">
        <f>+'EV PRECIO REFERENCIA'!AY338</f>
        <v/>
      </c>
      <c r="AW338" s="5" t="str">
        <f>+'EV PRECIO REFERENCIA'!BA338</f>
        <v>NO CUMPLE</v>
      </c>
      <c r="AX338" s="6">
        <f>+IF(AW338="NO OFERTADO",0,IF(AW338="NO CUMPLE EV TECNICA",0,IF(AW338="NO CUMPLE",0,IF(AW338="CUMPLE",('PRECIOS UNITARIOS'!$BB338*500)/AV338))))</f>
        <v>0</v>
      </c>
      <c r="AY338" s="5" t="str">
        <f>+'EV PRECIO REFERENCIA'!BB338</f>
        <v/>
      </c>
      <c r="AZ338" s="5" t="str">
        <f>+'EV PRECIO REFERENCIA'!BD338</f>
        <v>NO CUMPLE</v>
      </c>
      <c r="BA338" s="6">
        <f>+IF(AZ338="NO OFERTADO",0,IF(AZ338="NO CUMPLE EV TECNICA",0,IF(AZ338="NO CUMPLE",0,IF(AZ338="CUMPLE",('PRECIOS UNITARIOS'!$BB338*500)/AY338))))</f>
        <v>0</v>
      </c>
      <c r="BB338" s="5">
        <f>+'PRECIOS UNITARIOS'!AP338</f>
        <v>2618</v>
      </c>
      <c r="BC338" s="5" t="str">
        <f>+'EV PRECIO REFERENCIA'!BG338</f>
        <v>CUMPLE</v>
      </c>
      <c r="BD338" s="6">
        <f>+IF(BC338="NO OFERTADO",0,IF(BC338="NO CUMPLE EV TECNICA",0,IF(BC338="NO CUMPLE",0,IF(BC338="CUMPLE",('PRECIOS UNITARIOS'!$BB338*500)/BB338))))</f>
        <v>431.81818181818181</v>
      </c>
      <c r="BE338" s="5">
        <f>+'PRECIOS UNITARIOS'!AR338</f>
        <v>2261</v>
      </c>
      <c r="BF338" s="5" t="str">
        <f>+'EV PRECIO REFERENCIA'!BJ338</f>
        <v>CUMPLE</v>
      </c>
      <c r="BG338" s="6">
        <f>+IF(BF338="NO OFERTADO",0,IF(BF338="NO CUMPLE EV TECNICA",0,IF(BF338="NO CUMPLE",0,IF(BF338="CUMPLE",('PRECIOS UNITARIOS'!$BB338*500)/BE338))))</f>
        <v>500</v>
      </c>
      <c r="BH338" s="5" t="str">
        <f>+'EV PRECIO REFERENCIA'!BK338</f>
        <v/>
      </c>
      <c r="BI338" s="5" t="str">
        <f>+'EV PRECIO REFERENCIA'!BM338</f>
        <v>NO CUMPLE</v>
      </c>
      <c r="BJ338" s="6">
        <f>+IF(BI338="NO OFERTADO",0,IF(BI338="NO CUMPLE EV TECNICA",0,IF(BI338="NO CUMPLE",0,IF(BI338="CUMPLE",('PRECIOS UNITARIOS'!$BB338*500)/BH338))))</f>
        <v>0</v>
      </c>
      <c r="BK338" s="5" t="str">
        <f>+'EV PRECIO REFERENCIA'!BQ338</f>
        <v/>
      </c>
      <c r="BL338" s="5" t="str">
        <f>+'EV PRECIO REFERENCIA'!BS338</f>
        <v>NO CUMPLE</v>
      </c>
      <c r="BM338" s="6">
        <f>+IF(BL338="NO OFERTADO",0,IF(BL338="NO CUMPLE EV TECNICA",0,IF(BL338="NO CUMPLE",0,IF(BL338="CUMPLE",('PRECIOS UNITARIOS'!$BB338*500)/BK338))))</f>
        <v>0</v>
      </c>
      <c r="BN338" s="5">
        <f>+'PRECIOS UNITARIOS'!AX338</f>
        <v>2832</v>
      </c>
      <c r="BO338" s="5" t="str">
        <f>+'EV PRECIO REFERENCIA'!BV338</f>
        <v>CUMPLE</v>
      </c>
      <c r="BP338" s="6">
        <f>+IF(BO338="NO OFERTADO",0,IF(BO338="NO CUMPLE EV TECNICA",0,IF(BO338="NO CUMPLE",0,IF(BO338="CUMPLE",('PRECIOS UNITARIOS'!$BB338*500)/BN338))))</f>
        <v>399.18785310734461</v>
      </c>
      <c r="BQ338" s="6">
        <f t="shared" si="37"/>
        <v>500</v>
      </c>
      <c r="BR338" s="6" t="s">
        <v>831</v>
      </c>
      <c r="BS338" s="6">
        <f>MAX($K338,$Q338,$T338,$AF338,$AI338,$AL338,$AO338,$AU338,$BD338,$BP338,$AC338)</f>
        <v>431.81818181818181</v>
      </c>
      <c r="BT338" s="6" t="s">
        <v>727</v>
      </c>
      <c r="BU338" s="6">
        <f>MAX($K338,$Q338,$T338,$AF338,$AI338,$AL338,$AO338,$AU338,$BP338,$AC338)</f>
        <v>422.22222222222223</v>
      </c>
      <c r="BV338" s="6" t="s">
        <v>724</v>
      </c>
      <c r="BW338" s="154" t="s">
        <v>831</v>
      </c>
      <c r="BX338" s="3" t="e">
        <v>#N/A</v>
      </c>
    </row>
    <row r="339" spans="1:77" ht="51" x14ac:dyDescent="0.2">
      <c r="A339" s="18">
        <f t="shared" si="36"/>
        <v>330</v>
      </c>
      <c r="B339" s="22" t="str">
        <f>VLOOKUP(A339,'PRECIOS UNITARIOS'!A339:B670,2,0)</f>
        <v>DM1200</v>
      </c>
      <c r="C339" s="135" t="str">
        <f>VLOOKUP(A339,'PRECIOS UNITARIOS'!A339:C670,3,0)</f>
        <v>VENDA ALGODON LAMINADO 4 X 5 YARDAS</v>
      </c>
      <c r="D339" s="18">
        <f>VLOOKUP(A339,'PRECIOS UNITARIOS'!A339:D670,4,0)</f>
        <v>1</v>
      </c>
      <c r="E339" s="23" t="str">
        <f>VLOOKUP(A339,'PRECIOS UNITARIOS'!A339:E670,5,0)</f>
        <v>UN</v>
      </c>
      <c r="F339" s="23">
        <f>VLOOKUP(A339,'PRECIOS UNITARIOS'!A339:F670,6,0)</f>
        <v>1182</v>
      </c>
      <c r="G339" s="23">
        <f>VLOOKUP(A339,'PRECIOS UNITARIOS'!A339:G670,7,0)</f>
        <v>480</v>
      </c>
      <c r="H339" s="23">
        <f t="shared" si="38"/>
        <v>567360</v>
      </c>
      <c r="I339" s="5" t="str">
        <f>+'EV PRECIO REFERENCIA'!I339</f>
        <v/>
      </c>
      <c r="J339" s="5" t="str">
        <f>+'EV PRECIO REFERENCIA'!K339</f>
        <v>NO CUMPLE</v>
      </c>
      <c r="K339" s="6">
        <f>+IF(J339="NO OFERTADO",0,IF(J339="NO CUMPLE EV TECNICA",0,IF(J339="NO CUMPLE",0,IF(J339="CUMPLE",('PRECIOS UNITARIOS'!$BB339*500)/I339))))</f>
        <v>0</v>
      </c>
      <c r="L339" s="5">
        <f>+'EV PRECIO REFERENCIA'!L339</f>
        <v>1387</v>
      </c>
      <c r="M339" s="5" t="str">
        <f>+'EV PRECIO REFERENCIA'!N339</f>
        <v>CUMPLE</v>
      </c>
      <c r="N339" s="6">
        <f>+IF(M339="NO OFERTADO",0,IF(M339="NO CUMPLE EV TECNICA",0,IF(M339="NO CUMPLE",0,IF(M339="CUMPLE",('PRECIOS UNITARIOS'!$BB339*500)/L339))))</f>
        <v>409.51694304253783</v>
      </c>
      <c r="O339" s="5">
        <f>+'PRECIOS UNITARIOS'!N339</f>
        <v>1182</v>
      </c>
      <c r="P339" s="5" t="str">
        <f>+'EV PRECIO REFERENCIA'!Q339</f>
        <v>CUMPLE</v>
      </c>
      <c r="Q339" s="6">
        <f>+IF(P339="NO OFERTADO",0,IF(P339="NO CUMPLE EV TECNICA",0,IF(P339="NO CUMPLE",0,IF(P339="CUMPLE",('PRECIOS UNITARIOS'!$BB339*500)/O339))))</f>
        <v>480.54145516074448</v>
      </c>
      <c r="R339" s="5" t="str">
        <f>+'PRECIOS UNITARIOS'!P339</f>
        <v/>
      </c>
      <c r="S339" s="5" t="str">
        <f>+'EV PRECIO REFERENCIA'!T339</f>
        <v>NO CUMPLE</v>
      </c>
      <c r="T339" s="6">
        <f>+IF(S339="NO OFERTADO",0,IF(S339="NO CUMPLE EV TECNICA",0,IF(S339="NO CUMPLE",0,IF(S339="CUMPLE",('PRECIOS UNITARIOS'!$BB339*500)/R339))))</f>
        <v>0</v>
      </c>
      <c r="U339" s="6" t="str">
        <f>+'EV PRECIO REFERENCIA'!U339</f>
        <v/>
      </c>
      <c r="V339" s="5" t="str">
        <f>+'EV PRECIO REFERENCIA'!W339</f>
        <v>NO CUMPLE</v>
      </c>
      <c r="W339" s="6">
        <f>+IF(V339="NO OFERTADO",0,IF(V339="NO CUMPLE EV TECNICA",0,IF(V339="NO CUMPLE",0,IF(V339="CUMPLE",('PRECIOS UNITARIOS'!$BB339*500)/U339))))</f>
        <v>0</v>
      </c>
      <c r="X339" s="6" t="str">
        <f>+'EV PRECIO REFERENCIA'!X339</f>
        <v/>
      </c>
      <c r="Y339" s="5" t="str">
        <f>+'EV PRECIO REFERENCIA'!Z339</f>
        <v>NO CUMPLE</v>
      </c>
      <c r="Z339" s="6">
        <f>+IF(Y339="NO OFERTADO",0,IF(Y339="NO CUMPLE EV TECNICA",0,IF(Y339="NO CUMPLE",0,IF(Y339="CUMPLE",('PRECIOS UNITARIOS'!$BB339*500)/X339))))</f>
        <v>0</v>
      </c>
      <c r="AA339" s="260" t="str">
        <f>+'PRECIOS UNITARIOS'!X339</f>
        <v/>
      </c>
      <c r="AB339" s="5" t="str">
        <f>+'EV PRECIO REFERENCIA'!AF339</f>
        <v>NO CUMPLE</v>
      </c>
      <c r="AC339" s="6">
        <f>+IF(AB339="NO OFERTADO",0,IF(AB339="NO CUMPLE EV TECNICA",0,IF(AB339="NO CUMPLE",0,IF(AB339="CUMPLE",('PRECIOS UNITARIOS'!$BB339*500)/AA339))))</f>
        <v>0</v>
      </c>
      <c r="AD339" s="5">
        <f>+'PRECIOS UNITARIOS'!Z339</f>
        <v>1287.9000000000001</v>
      </c>
      <c r="AE339" s="5" t="str">
        <f>+'EV PRECIO REFERENCIA'!AI339</f>
        <v>CUMPLE</v>
      </c>
      <c r="AF339" s="6">
        <f>+IF(AE339="NO OFERTADO",0,IF(AE339="NO CUMPLE EV TECNICA",0,IF(AE339="NO CUMPLE",0,IF(AE339="CUMPLE",('PRECIOS UNITARIOS'!$BB339*500)/AD339))))</f>
        <v>441.02803012656261</v>
      </c>
      <c r="AG339" s="5" t="str">
        <f>+'PRECIOS UNITARIOS'!AB339</f>
        <v/>
      </c>
      <c r="AH339" s="5" t="str">
        <f>+'EV PRECIO REFERENCIA'!AL339</f>
        <v>NO CUMPLE</v>
      </c>
      <c r="AI339" s="6">
        <f>+IF(AH339="NO OFERTADO",0,IF(AH339="NO CUMPLE EV TECNICA",0,IF(AH339="NO CUMPLE",0,IF(AH339="CUMPLE",('PRECIOS UNITARIOS'!$BB339*500)/AG339))))</f>
        <v>0</v>
      </c>
      <c r="AJ339" s="5" t="str">
        <f>+'PRECIOS UNITARIOS'!AD339</f>
        <v/>
      </c>
      <c r="AK339" s="5" t="str">
        <f>+'EV PRECIO REFERENCIA'!AO339</f>
        <v>NO CUMPLE</v>
      </c>
      <c r="AL339" s="6">
        <f>+IF(AK339="NO OFERTADO",0,IF(AK339="NO CUMPLE EV TECNICA",0,IF(AK339="NO CUMPLE",0,IF(AK339="CUMPLE",('PRECIOS UNITARIOS'!$BB339*500)/AJ339))))</f>
        <v>0</v>
      </c>
      <c r="AM339" s="5" t="str">
        <f>+'PRECIOS UNITARIOS'!AF339</f>
        <v/>
      </c>
      <c r="AN339" s="5" t="str">
        <f>+'EV PRECIO REFERENCIA'!AR339</f>
        <v>NO CUMPLE</v>
      </c>
      <c r="AO339" s="6">
        <f>+IF(AN339="NO OFERTADO",0,IF(AN339="NO CUMPLE EV TECNICA",0,IF(AN339="NO CUMPLE",0,IF(AN339="CUMPLE",('PRECIOS UNITARIOS'!$BB339*500)/AM339))))</f>
        <v>0</v>
      </c>
      <c r="AP339" s="5" t="str">
        <f>+'PRECIOS UNITARIOS'!AH339</f>
        <v/>
      </c>
      <c r="AQ339" s="5" t="str">
        <f>+'EV PRECIO REFERENCIA'!AU339</f>
        <v>NO CUMPLE</v>
      </c>
      <c r="AR339" s="6">
        <f>+IF(AQ339="NO OFERTADO",0,IF(AQ339="NO CUMPLE EV TECNICA",0,IF(AQ339="NO CUMPLE",0,IF(AQ339="CUMPLE",('PRECIOS UNITARIOS'!$BB339*500)/AP339))))</f>
        <v>0</v>
      </c>
      <c r="AS339" s="5" t="str">
        <f>+'PRECIOS UNITARIOS'!AJ339</f>
        <v/>
      </c>
      <c r="AT339" s="5" t="str">
        <f>+'EV PRECIO REFERENCIA'!AX339</f>
        <v>NO CUMPLE</v>
      </c>
      <c r="AU339" s="6">
        <f>+IF(AT339="NO OFERTADO",0,IF(AT339="NO CUMPLE EV TECNICA",0,IF(AT339="NO CUMPLE",0,IF(AT339="CUMPLE",('PRECIOS UNITARIOS'!$BB339*500)/AS339))))</f>
        <v>0</v>
      </c>
      <c r="AV339" s="5">
        <f>+'EV PRECIO REFERENCIA'!AY339</f>
        <v>1314</v>
      </c>
      <c r="AW339" s="5" t="str">
        <f>+'EV PRECIO REFERENCIA'!BA339</f>
        <v>CUMPLE</v>
      </c>
      <c r="AX339" s="6">
        <f>+IF(AW339="NO OFERTADO",0,IF(AW339="NO CUMPLE EV TECNICA",0,IF(AW339="NO CUMPLE",0,IF(AW339="CUMPLE",('PRECIOS UNITARIOS'!$BB339*500)/AV339))))</f>
        <v>432.26788432267887</v>
      </c>
      <c r="AY339" s="5">
        <f>+'EV PRECIO REFERENCIA'!BB339</f>
        <v>1273</v>
      </c>
      <c r="AZ339" s="5" t="str">
        <f>+'EV PRECIO REFERENCIA'!BD339</f>
        <v>CUMPLE</v>
      </c>
      <c r="BA339" s="6">
        <f>+IF(AZ339="NO OFERTADO",0,IF(AZ339="NO CUMPLE EV TECNICA",0,IF(AZ339="NO CUMPLE",0,IF(AZ339="CUMPLE",('PRECIOS UNITARIOS'!$BB339*500)/AY339))))</f>
        <v>446.19010212097407</v>
      </c>
      <c r="BB339" s="5">
        <f>+'PRECIOS UNITARIOS'!AP339</f>
        <v>1136</v>
      </c>
      <c r="BC339" s="5" t="str">
        <f>+'EV PRECIO REFERENCIA'!BG339</f>
        <v>CUMPLE</v>
      </c>
      <c r="BD339" s="6">
        <f>+IF(BC339="NO OFERTADO",0,IF(BC339="NO CUMPLE EV TECNICA",0,IF(BC339="NO CUMPLE",0,IF(BC339="CUMPLE",('PRECIOS UNITARIOS'!$BB339*500)/BB339))))</f>
        <v>500</v>
      </c>
      <c r="BE339" s="5" t="str">
        <f>+'PRECIOS UNITARIOS'!AR339</f>
        <v/>
      </c>
      <c r="BF339" s="5" t="str">
        <f>+'EV PRECIO REFERENCIA'!BJ339</f>
        <v>NO CUMPLE</v>
      </c>
      <c r="BG339" s="6">
        <f>+IF(BF339="NO OFERTADO",0,IF(BF339="NO CUMPLE EV TECNICA",0,IF(BF339="NO CUMPLE",0,IF(BF339="CUMPLE",('PRECIOS UNITARIOS'!$BB339*500)/BE339))))</f>
        <v>0</v>
      </c>
      <c r="BH339" s="5" t="str">
        <f>+'EV PRECIO REFERENCIA'!BK339</f>
        <v/>
      </c>
      <c r="BI339" s="5" t="str">
        <f>+'EV PRECIO REFERENCIA'!BM339</f>
        <v>NO CUMPLE</v>
      </c>
      <c r="BJ339" s="6">
        <f>+IF(BI339="NO OFERTADO",0,IF(BI339="NO CUMPLE EV TECNICA",0,IF(BI339="NO CUMPLE",0,IF(BI339="CUMPLE",('PRECIOS UNITARIOS'!$BB339*500)/BH339))))</f>
        <v>0</v>
      </c>
      <c r="BK339" s="5" t="str">
        <f>+'EV PRECIO REFERENCIA'!BQ339</f>
        <v/>
      </c>
      <c r="BL339" s="5" t="str">
        <f>+'EV PRECIO REFERENCIA'!BS339</f>
        <v>NO CUMPLE</v>
      </c>
      <c r="BM339" s="6">
        <f>+IF(BL339="NO OFERTADO",0,IF(BL339="NO CUMPLE EV TECNICA",0,IF(BL339="NO CUMPLE",0,IF(BL339="CUMPLE",('PRECIOS UNITARIOS'!$BB339*500)/BK339))))</f>
        <v>0</v>
      </c>
      <c r="BN339" s="5">
        <f>+'PRECIOS UNITARIOS'!AX339</f>
        <v>1232</v>
      </c>
      <c r="BO339" s="5" t="str">
        <f>+'EV PRECIO REFERENCIA'!BV339</f>
        <v>CUMPLE</v>
      </c>
      <c r="BP339" s="6">
        <f>+IF(BO339="NO OFERTADO",0,IF(BO339="NO CUMPLE EV TECNICA",0,IF(BO339="NO CUMPLE",0,IF(BO339="CUMPLE",('PRECIOS UNITARIOS'!$BB339*500)/BN339))))</f>
        <v>461.03896103896102</v>
      </c>
      <c r="BQ339" s="6">
        <f t="shared" si="37"/>
        <v>500</v>
      </c>
      <c r="BR339" s="6" t="s">
        <v>727</v>
      </c>
      <c r="BS339" s="6">
        <f>MAX($K339,$N339,$Q339,$T339,$AF339,$AI339,$AL339,$AO339,$AU339,$BG339,$BP339,$AC339,$Z339,$W339,$BA339,$BM339,)</f>
        <v>480.54145516074448</v>
      </c>
      <c r="BT339" s="6" t="s">
        <v>1018</v>
      </c>
      <c r="BU339" s="6">
        <f>MAX($K339,$N339,$T339,$AF339,$AI339,$AL339,$AO339,$AU339,$BG339,$BP339,$AC339,$Z339,$W339,$BA339,$BM339,)</f>
        <v>461.03896103896102</v>
      </c>
      <c r="BV339" s="6" t="s">
        <v>742</v>
      </c>
      <c r="BW339" s="154" t="s">
        <v>727</v>
      </c>
      <c r="BX339" s="3" t="e">
        <v>#N/A</v>
      </c>
    </row>
    <row r="340" spans="1:77" ht="38.25" x14ac:dyDescent="0.2">
      <c r="A340" s="18">
        <f t="shared" si="36"/>
        <v>331</v>
      </c>
      <c r="B340" s="22" t="str">
        <f>VLOOKUP(A340,'PRECIOS UNITARIOS'!A340:B671,2,0)</f>
        <v>DM2788</v>
      </c>
      <c r="C340" s="135" t="str">
        <f>VLOOKUP(A340,'PRECIOS UNITARIOS'!A340:C671,3,0)</f>
        <v>CIRCUITO DESECHABLE PARA VENTILADOR DE TRANSPORTE ADULTO/PEDIATRICO MARCA ZOLL</v>
      </c>
      <c r="D340" s="18">
        <f>VLOOKUP(A340,'PRECIOS UNITARIOS'!A340:D671,4,0)</f>
        <v>1</v>
      </c>
      <c r="E340" s="23" t="str">
        <f>VLOOKUP(A340,'PRECIOS UNITARIOS'!A340:E671,5,0)</f>
        <v>UN</v>
      </c>
      <c r="F340" s="23">
        <f>VLOOKUP(A340,'PRECIOS UNITARIOS'!A340:F671,6,0)</f>
        <v>163243</v>
      </c>
      <c r="G340" s="23">
        <f>VLOOKUP(A340,'PRECIOS UNITARIOS'!A340:G671,7,0)</f>
        <v>49</v>
      </c>
      <c r="H340" s="23">
        <f t="shared" si="38"/>
        <v>7998907</v>
      </c>
      <c r="I340" s="5" t="str">
        <f>+'EV PRECIO REFERENCIA'!I340</f>
        <v/>
      </c>
      <c r="J340" s="5" t="str">
        <f>+'EV PRECIO REFERENCIA'!K340</f>
        <v>NO CUMPLE</v>
      </c>
      <c r="K340" s="6">
        <f>+IF(J340="NO OFERTADO",0,IF(J340="NO CUMPLE EV TECNICA",0,IF(J340="NO CUMPLE",0,IF(J340="CUMPLE",('PRECIOS UNITARIOS'!$BB340*500)/I340))))</f>
        <v>0</v>
      </c>
      <c r="L340" s="5" t="str">
        <f>+'EV PRECIO REFERENCIA'!L340</f>
        <v/>
      </c>
      <c r="M340" s="5" t="str">
        <f>+'EV PRECIO REFERENCIA'!N340</f>
        <v>NO CUMPLE</v>
      </c>
      <c r="N340" s="6">
        <f>+IF(M340="NO OFERTADO",0,IF(M340="NO CUMPLE EV TECNICA",0,IF(M340="NO CUMPLE",0,IF(M340="CUMPLE",('PRECIOS UNITARIOS'!$BB340*500)/L340))))</f>
        <v>0</v>
      </c>
      <c r="O340" s="5" t="str">
        <f>+'PRECIOS UNITARIOS'!N340</f>
        <v/>
      </c>
      <c r="P340" s="5" t="str">
        <f>+'EV PRECIO REFERENCIA'!Q340</f>
        <v>NO CUMPLE</v>
      </c>
      <c r="Q340" s="6">
        <f>+IF(P340="NO OFERTADO",0,IF(P340="NO CUMPLE EV TECNICA",0,IF(P340="NO CUMPLE",0,IF(P340="CUMPLE",('PRECIOS UNITARIOS'!$BB340*500)/O340))))</f>
        <v>0</v>
      </c>
      <c r="R340" s="5" t="str">
        <f>+'PRECIOS UNITARIOS'!P340</f>
        <v/>
      </c>
      <c r="S340" s="5" t="str">
        <f>+'EV PRECIO REFERENCIA'!T340</f>
        <v>NO CUMPLE</v>
      </c>
      <c r="T340" s="6">
        <f>+IF(S340="NO OFERTADO",0,IF(S340="NO CUMPLE EV TECNICA",0,IF(S340="NO CUMPLE",0,IF(S340="CUMPLE",('PRECIOS UNITARIOS'!$BB340*500)/R340))))</f>
        <v>0</v>
      </c>
      <c r="U340" s="6" t="str">
        <f>+'EV PRECIO REFERENCIA'!U340</f>
        <v/>
      </c>
      <c r="V340" s="5" t="str">
        <f>+'EV PRECIO REFERENCIA'!W340</f>
        <v>NO CUMPLE</v>
      </c>
      <c r="W340" s="6">
        <f>+IF(V340="NO OFERTADO",0,IF(V340="NO CUMPLE EV TECNICA",0,IF(V340="NO CUMPLE",0,IF(V340="CUMPLE",('PRECIOS UNITARIOS'!$BB340*500)/U340))))</f>
        <v>0</v>
      </c>
      <c r="X340" s="6" t="str">
        <f>+'EV PRECIO REFERENCIA'!X340</f>
        <v/>
      </c>
      <c r="Y340" s="5" t="str">
        <f>+'EV PRECIO REFERENCIA'!Z340</f>
        <v>NO CUMPLE</v>
      </c>
      <c r="Z340" s="6">
        <f>+IF(Y340="NO OFERTADO",0,IF(Y340="NO CUMPLE EV TECNICA",0,IF(Y340="NO CUMPLE",0,IF(Y340="CUMPLE",('PRECIOS UNITARIOS'!$BB340*500)/X340))))</f>
        <v>0</v>
      </c>
      <c r="AA340" s="260" t="str">
        <f>+'PRECIOS UNITARIOS'!X340</f>
        <v/>
      </c>
      <c r="AB340" s="5" t="str">
        <f>+'EV PRECIO REFERENCIA'!AF340</f>
        <v>NO CUMPLE</v>
      </c>
      <c r="AC340" s="6">
        <f>+IF(AB340="NO OFERTADO",0,IF(AB340="NO CUMPLE EV TECNICA",0,IF(AB340="NO CUMPLE",0,IF(AB340="CUMPLE",('PRECIOS UNITARIOS'!$BB340*500)/AA340))))</f>
        <v>0</v>
      </c>
      <c r="AD340" s="5" t="str">
        <f>+'PRECIOS UNITARIOS'!Z340</f>
        <v/>
      </c>
      <c r="AE340" s="5" t="str">
        <f>+'EV PRECIO REFERENCIA'!AI340</f>
        <v>NO CUMPLE</v>
      </c>
      <c r="AF340" s="6">
        <f>+IF(AE340="NO OFERTADO",0,IF(AE340="NO CUMPLE EV TECNICA",0,IF(AE340="NO CUMPLE",0,IF(AE340="CUMPLE",('PRECIOS UNITARIOS'!$BB340*500)/AD340))))</f>
        <v>0</v>
      </c>
      <c r="AG340" s="5" t="str">
        <f>+'PRECIOS UNITARIOS'!AB340</f>
        <v/>
      </c>
      <c r="AH340" s="5" t="str">
        <f>+'EV PRECIO REFERENCIA'!AL340</f>
        <v>NO CUMPLE</v>
      </c>
      <c r="AI340" s="6">
        <f>+IF(AH340="NO OFERTADO",0,IF(AH340="NO CUMPLE EV TECNICA",0,IF(AH340="NO CUMPLE",0,IF(AH340="CUMPLE",('PRECIOS UNITARIOS'!$BB340*500)/AG340))))</f>
        <v>0</v>
      </c>
      <c r="AJ340" s="5" t="str">
        <f>+'PRECIOS UNITARIOS'!AD340</f>
        <v/>
      </c>
      <c r="AK340" s="5" t="str">
        <f>+'EV PRECIO REFERENCIA'!AO340</f>
        <v>NO CUMPLE</v>
      </c>
      <c r="AL340" s="6">
        <f>+IF(AK340="NO OFERTADO",0,IF(AK340="NO CUMPLE EV TECNICA",0,IF(AK340="NO CUMPLE",0,IF(AK340="CUMPLE",('PRECIOS UNITARIOS'!$BB340*500)/AJ340))))</f>
        <v>0</v>
      </c>
      <c r="AM340" s="5">
        <f>+'PRECIOS UNITARIOS'!AF340</f>
        <v>71209.600000000006</v>
      </c>
      <c r="AN340" s="5" t="str">
        <f>+'EV PRECIO REFERENCIA'!AR340</f>
        <v>CUMPLE</v>
      </c>
      <c r="AO340" s="6">
        <f>+IF(AN340="NO OFERTADO",0,IF(AN340="NO CUMPLE EV TECNICA",0,IF(AN340="NO CUMPLE",0,IF(AN340="CUMPLE",('PRECIOS UNITARIOS'!$BB340*500)/AM340))))</f>
        <v>499.99999999999994</v>
      </c>
      <c r="AP340" s="5" t="str">
        <f>+'PRECIOS UNITARIOS'!AH340</f>
        <v/>
      </c>
      <c r="AQ340" s="5" t="str">
        <f>+'EV PRECIO REFERENCIA'!AU340</f>
        <v>NO CUMPLE</v>
      </c>
      <c r="AR340" s="6">
        <f>+IF(AQ340="NO OFERTADO",0,IF(AQ340="NO CUMPLE EV TECNICA",0,IF(AQ340="NO CUMPLE",0,IF(AQ340="CUMPLE",('PRECIOS UNITARIOS'!$BB340*500)/AP340))))</f>
        <v>0</v>
      </c>
      <c r="AS340" s="5">
        <f>+'PRECIOS UNITARIOS'!AJ340</f>
        <v>89250</v>
      </c>
      <c r="AT340" s="5" t="str">
        <f>+'EV PRECIO REFERENCIA'!AX340</f>
        <v>CUMPLE</v>
      </c>
      <c r="AU340" s="6">
        <f>+IF(AT340="NO OFERTADO",0,IF(AT340="NO CUMPLE EV TECNICA",0,IF(AT340="NO CUMPLE",0,IF(AT340="CUMPLE",('PRECIOS UNITARIOS'!$BB340*500)/AS340))))</f>
        <v>398.93333333333334</v>
      </c>
      <c r="AV340" s="5" t="str">
        <f>+'EV PRECIO REFERENCIA'!AY340</f>
        <v/>
      </c>
      <c r="AW340" s="5" t="str">
        <f>+'EV PRECIO REFERENCIA'!BA340</f>
        <v>NO CUMPLE</v>
      </c>
      <c r="AX340" s="6">
        <f>+IF(AW340="NO OFERTADO",0,IF(AW340="NO CUMPLE EV TECNICA",0,IF(AW340="NO CUMPLE",0,IF(AW340="CUMPLE",('PRECIOS UNITARIOS'!$BB340*500)/AV340))))</f>
        <v>0</v>
      </c>
      <c r="AY340" s="5" t="str">
        <f>+'EV PRECIO REFERENCIA'!BB340</f>
        <v/>
      </c>
      <c r="AZ340" s="5" t="str">
        <f>+'EV PRECIO REFERENCIA'!BD340</f>
        <v>NO CUMPLE</v>
      </c>
      <c r="BA340" s="6">
        <f>+IF(AZ340="NO OFERTADO",0,IF(AZ340="NO CUMPLE EV TECNICA",0,IF(AZ340="NO CUMPLE",0,IF(AZ340="CUMPLE",('PRECIOS UNITARIOS'!$BB340*500)/AY340))))</f>
        <v>0</v>
      </c>
      <c r="BB340" s="5">
        <f>+'PRECIOS UNITARIOS'!AP340</f>
        <v>153410</v>
      </c>
      <c r="BC340" s="5" t="str">
        <f>+'EV PRECIO REFERENCIA'!BG340</f>
        <v>CUMPLE</v>
      </c>
      <c r="BD340" s="6">
        <f>+IF(BC340="NO OFERTADO",0,IF(BC340="NO CUMPLE EV TECNICA",0,IF(BC340="NO CUMPLE",0,IF(BC340="CUMPLE",('PRECIOS UNITARIOS'!$BB340*500)/BB340))))</f>
        <v>232.08917280490189</v>
      </c>
      <c r="BE340" s="5" t="str">
        <f>+'PRECIOS UNITARIOS'!AR340</f>
        <v/>
      </c>
      <c r="BF340" s="5" t="str">
        <f>+'EV PRECIO REFERENCIA'!BJ340</f>
        <v>NO CUMPLE</v>
      </c>
      <c r="BG340" s="6">
        <f>+IF(BF340="NO OFERTADO",0,IF(BF340="NO CUMPLE EV TECNICA",0,IF(BF340="NO CUMPLE",0,IF(BF340="CUMPLE",('PRECIOS UNITARIOS'!$BB340*500)/BE340))))</f>
        <v>0</v>
      </c>
      <c r="BH340" s="5" t="str">
        <f>+'EV PRECIO REFERENCIA'!BK340</f>
        <v/>
      </c>
      <c r="BI340" s="5" t="str">
        <f>+'EV PRECIO REFERENCIA'!BM340</f>
        <v>NO CUMPLE</v>
      </c>
      <c r="BJ340" s="6">
        <f>+IF(BI340="NO OFERTADO",0,IF(BI340="NO CUMPLE EV TECNICA",0,IF(BI340="NO CUMPLE",0,IF(BI340="CUMPLE",('PRECIOS UNITARIOS'!$BB340*500)/BH340))))</f>
        <v>0</v>
      </c>
      <c r="BK340" s="5" t="str">
        <f>+'EV PRECIO REFERENCIA'!BQ340</f>
        <v/>
      </c>
      <c r="BL340" s="5" t="str">
        <f>+'EV PRECIO REFERENCIA'!BS340</f>
        <v>NO CUMPLE</v>
      </c>
      <c r="BM340" s="6">
        <f>+IF(BL340="NO OFERTADO",0,IF(BL340="NO CUMPLE EV TECNICA",0,IF(BL340="NO CUMPLE",0,IF(BL340="CUMPLE",('PRECIOS UNITARIOS'!$BB340*500)/BK340))))</f>
        <v>0</v>
      </c>
      <c r="BN340" s="5" t="str">
        <f>+'PRECIOS UNITARIOS'!AX340</f>
        <v/>
      </c>
      <c r="BO340" s="5" t="str">
        <f>+'EV PRECIO REFERENCIA'!BV340</f>
        <v>NO CUMPLE</v>
      </c>
      <c r="BP340" s="6">
        <f>+IF(BO340="NO OFERTADO",0,IF(BO340="NO CUMPLE EV TECNICA",0,IF(BO340="NO CUMPLE",0,IF(BO340="CUMPLE",('PRECIOS UNITARIOS'!$BB340*500)/BN340))))</f>
        <v>0</v>
      </c>
      <c r="BQ340" s="6">
        <f t="shared" si="37"/>
        <v>499.99999999999994</v>
      </c>
      <c r="BR340" s="6" t="s">
        <v>724</v>
      </c>
      <c r="BS340" s="6">
        <f>MAX($K340,$N340,$Q340,$T340,$AF340,$AI340,$AL340,$AU340,$BD340,$BG340,$BP340,$AC340,$Z340,$W340,$BA340,$BM340,)</f>
        <v>398.93333333333334</v>
      </c>
      <c r="BT340" s="6" t="s">
        <v>1019</v>
      </c>
      <c r="BU340" s="6">
        <f>MAX($K340,$N340,$Q340,$T340,$AF340,$AI340,$AL340,$BD340,$BG340,$BP340,$AC340,$Z340,$W340,$BA340,$BM340,)</f>
        <v>232.08917280490189</v>
      </c>
      <c r="BV340" s="6" t="s">
        <v>741</v>
      </c>
      <c r="BW340" s="154" t="str">
        <f>+BR340</f>
        <v>BIOPLAST S.A.S</v>
      </c>
      <c r="BX340" s="3" t="e">
        <v>#N/A</v>
      </c>
    </row>
    <row r="341" spans="1:77" ht="38.25" x14ac:dyDescent="0.2">
      <c r="A341" s="18">
        <f t="shared" si="36"/>
        <v>332</v>
      </c>
      <c r="B341" s="22" t="str">
        <f>VLOOKUP(A341,'PRECIOS UNITARIOS'!A341:B672,2,0)</f>
        <v>DM681</v>
      </c>
      <c r="C341" s="135" t="str">
        <f>VLOOKUP(A341,'PRECIOS UNITARIOS'!A341:C672,3,0)</f>
        <v>MALLA DE POLIPROPILENO PARA LA REPARACION DE LA PARED ABDOMINAL 30CM X 30CM</v>
      </c>
      <c r="D341" s="18">
        <f>VLOOKUP(A341,'PRECIOS UNITARIOS'!A341:D672,4,0)</f>
        <v>1</v>
      </c>
      <c r="E341" s="23" t="str">
        <f>VLOOKUP(A341,'PRECIOS UNITARIOS'!A341:E672,5,0)</f>
        <v>UN</v>
      </c>
      <c r="F341" s="23">
        <f>VLOOKUP(A341,'PRECIOS UNITARIOS'!A341:F672,6,0)</f>
        <v>117810</v>
      </c>
      <c r="G341" s="23">
        <f>VLOOKUP(A341,'PRECIOS UNITARIOS'!A341:G672,7,0)</f>
        <v>6</v>
      </c>
      <c r="H341" s="23">
        <f t="shared" si="38"/>
        <v>706860</v>
      </c>
      <c r="I341" s="5" t="str">
        <f>+'EV PRECIO REFERENCIA'!I341</f>
        <v/>
      </c>
      <c r="J341" s="5" t="str">
        <f>+'EV PRECIO REFERENCIA'!K341</f>
        <v>NO CUMPLE</v>
      </c>
      <c r="K341" s="6">
        <f>+IF(J341="NO OFERTADO",0,IF(J341="NO CUMPLE EV TECNICA",0,IF(J341="NO CUMPLE",0,IF(J341="CUMPLE",('PRECIOS UNITARIOS'!$BB341*500)/I341))))</f>
        <v>0</v>
      </c>
      <c r="L341" s="5" t="str">
        <f>+'EV PRECIO REFERENCIA'!L341</f>
        <v/>
      </c>
      <c r="M341" s="5" t="str">
        <f>+'EV PRECIO REFERENCIA'!N341</f>
        <v>NO CUMPLE</v>
      </c>
      <c r="N341" s="6">
        <f>+IF(M341="NO OFERTADO",0,IF(M341="NO CUMPLE EV TECNICA",0,IF(M341="NO CUMPLE",0,IF(M341="CUMPLE",('PRECIOS UNITARIOS'!$BB341*500)/L341))))</f>
        <v>0</v>
      </c>
      <c r="O341" s="5" t="str">
        <f>+'PRECIOS UNITARIOS'!N341</f>
        <v/>
      </c>
      <c r="P341" s="5" t="str">
        <f>+'EV PRECIO REFERENCIA'!Q341</f>
        <v>NO CUMPLE</v>
      </c>
      <c r="Q341" s="6">
        <f>+IF(P341="NO OFERTADO",0,IF(P341="NO CUMPLE EV TECNICA",0,IF(P341="NO CUMPLE",0,IF(P341="CUMPLE",('PRECIOS UNITARIOS'!$BB341*500)/O341))))</f>
        <v>0</v>
      </c>
      <c r="R341" s="5" t="str">
        <f>+'PRECIOS UNITARIOS'!P341</f>
        <v/>
      </c>
      <c r="S341" s="5" t="str">
        <f>+'EV PRECIO REFERENCIA'!T341</f>
        <v>NO CUMPLE</v>
      </c>
      <c r="T341" s="6">
        <f>+IF(S341="NO OFERTADO",0,IF(S341="NO CUMPLE EV TECNICA",0,IF(S341="NO CUMPLE",0,IF(S341="CUMPLE",('PRECIOS UNITARIOS'!$BB341*500)/R341))))</f>
        <v>0</v>
      </c>
      <c r="U341" s="347">
        <f>+'EV PRECIO REFERENCIA'!U341</f>
        <v>112000</v>
      </c>
      <c r="V341" s="5" t="str">
        <f>+'EV PRECIO REFERENCIA'!W341</f>
        <v>CUMPLE</v>
      </c>
      <c r="W341" s="6">
        <f>+IF(V341="NO OFERTADO",0,IF(V341="NO CUMPLE EV TECNICA",0,IF(V341="NO CUMPLE",0,IF(V341="CUMPLE",('PRECIOS UNITARIOS'!$BB341*500)/U341))))</f>
        <v>500</v>
      </c>
      <c r="X341" s="6" t="str">
        <f>+'EV PRECIO REFERENCIA'!X341</f>
        <v/>
      </c>
      <c r="Y341" s="5" t="str">
        <f>+'EV PRECIO REFERENCIA'!Z341</f>
        <v>NO CUMPLE</v>
      </c>
      <c r="Z341" s="6">
        <f>+IF(Y341="NO OFERTADO",0,IF(Y341="NO CUMPLE EV TECNICA",0,IF(Y341="NO CUMPLE",0,IF(Y341="CUMPLE",('PRECIOS UNITARIOS'!$BB341*500)/X341))))</f>
        <v>0</v>
      </c>
      <c r="AA341" s="260" t="str">
        <f>+'PRECIOS UNITARIOS'!X341</f>
        <v/>
      </c>
      <c r="AB341" s="5" t="str">
        <f>+'EV PRECIO REFERENCIA'!AF341</f>
        <v>NO CUMPLE</v>
      </c>
      <c r="AC341" s="6">
        <f>+IF(AB341="NO OFERTADO",0,IF(AB341="NO CUMPLE EV TECNICA",0,IF(AB341="NO CUMPLE",0,IF(AB341="CUMPLE",('PRECIOS UNITARIOS'!$BB341*500)/AA341))))</f>
        <v>0</v>
      </c>
      <c r="AD341" s="5" t="str">
        <f>+'PRECIOS UNITARIOS'!Z341</f>
        <v/>
      </c>
      <c r="AE341" s="5" t="str">
        <f>+'EV PRECIO REFERENCIA'!AI341</f>
        <v>NO CUMPLE</v>
      </c>
      <c r="AF341" s="6">
        <f>+IF(AE341="NO OFERTADO",0,IF(AE341="NO CUMPLE EV TECNICA",0,IF(AE341="NO CUMPLE",0,IF(AE341="CUMPLE",('PRECIOS UNITARIOS'!$BB341*500)/AD341))))</f>
        <v>0</v>
      </c>
      <c r="AG341" s="5" t="str">
        <f>+'PRECIOS UNITARIOS'!AB341</f>
        <v/>
      </c>
      <c r="AH341" s="5" t="str">
        <f>+'EV PRECIO REFERENCIA'!AL341</f>
        <v>NO CUMPLE</v>
      </c>
      <c r="AI341" s="6">
        <f>+IF(AH341="NO OFERTADO",0,IF(AH341="NO CUMPLE EV TECNICA",0,IF(AH341="NO CUMPLE",0,IF(AH341="CUMPLE",('PRECIOS UNITARIOS'!$BB341*500)/AG341))))</f>
        <v>0</v>
      </c>
      <c r="AJ341" s="5" t="str">
        <f>+'PRECIOS UNITARIOS'!AD341</f>
        <v/>
      </c>
      <c r="AK341" s="5" t="str">
        <f>+'EV PRECIO REFERENCIA'!AO341</f>
        <v>NO CUMPLE</v>
      </c>
      <c r="AL341" s="6">
        <f>+IF(AK341="NO OFERTADO",0,IF(AK341="NO CUMPLE EV TECNICA",0,IF(AK341="NO CUMPLE",0,IF(AK341="CUMPLE",('PRECIOS UNITARIOS'!$BB341*500)/AJ341))))</f>
        <v>0</v>
      </c>
      <c r="AM341" s="5" t="str">
        <f>+'PRECIOS UNITARIOS'!AF341</f>
        <v/>
      </c>
      <c r="AN341" s="5" t="str">
        <f>+'EV PRECIO REFERENCIA'!AR341</f>
        <v>NO CUMPLE</v>
      </c>
      <c r="AO341" s="6">
        <f>+IF(AN341="NO OFERTADO",0,IF(AN341="NO CUMPLE EV TECNICA",0,IF(AN341="NO CUMPLE",0,IF(AN341="CUMPLE",('PRECIOS UNITARIOS'!$BB341*500)/AM341))))</f>
        <v>0</v>
      </c>
      <c r="AP341" s="5" t="str">
        <f>+'PRECIOS UNITARIOS'!AH341</f>
        <v/>
      </c>
      <c r="AQ341" s="5" t="str">
        <f>+'EV PRECIO REFERENCIA'!AU341</f>
        <v>NO CUMPLE</v>
      </c>
      <c r="AR341" s="6">
        <f>+IF(AQ341="NO OFERTADO",0,IF(AQ341="NO CUMPLE EV TECNICA",0,IF(AQ341="NO CUMPLE",0,IF(AQ341="CUMPLE",('PRECIOS UNITARIOS'!$BB341*500)/AP341))))</f>
        <v>0</v>
      </c>
      <c r="AS341" s="5" t="str">
        <f>+'PRECIOS UNITARIOS'!AJ341</f>
        <v/>
      </c>
      <c r="AT341" s="5" t="str">
        <f>+'EV PRECIO REFERENCIA'!AX341</f>
        <v>NO CUMPLE</v>
      </c>
      <c r="AU341" s="6">
        <f>+IF(AT341="NO OFERTADO",0,IF(AT341="NO CUMPLE EV TECNICA",0,IF(AT341="NO CUMPLE",0,IF(AT341="CUMPLE",('PRECIOS UNITARIOS'!$BB341*500)/AS341))))</f>
        <v>0</v>
      </c>
      <c r="AV341" s="5" t="str">
        <f>+'EV PRECIO REFERENCIA'!AY341</f>
        <v/>
      </c>
      <c r="AW341" s="5" t="str">
        <f>+'EV PRECIO REFERENCIA'!BA341</f>
        <v>NO CUMPLE</v>
      </c>
      <c r="AX341" s="6">
        <f>+IF(AW341="NO OFERTADO",0,IF(AW341="NO CUMPLE EV TECNICA",0,IF(AW341="NO CUMPLE",0,IF(AW341="CUMPLE",('PRECIOS UNITARIOS'!$BB341*500)/AV341))))</f>
        <v>0</v>
      </c>
      <c r="AY341" s="5" t="str">
        <f>+'EV PRECIO REFERENCIA'!BB341</f>
        <v/>
      </c>
      <c r="AZ341" s="5" t="str">
        <f>+'EV PRECIO REFERENCIA'!BD341</f>
        <v>NO CUMPLE</v>
      </c>
      <c r="BA341" s="6">
        <f>+IF(AZ341="NO OFERTADO",0,IF(AZ341="NO CUMPLE EV TECNICA",0,IF(AZ341="NO CUMPLE",0,IF(AZ341="CUMPLE",('PRECIOS UNITARIOS'!$BB341*500)/AY341))))</f>
        <v>0</v>
      </c>
      <c r="BB341" s="5" t="str">
        <f>+'PRECIOS UNITARIOS'!AP341</f>
        <v/>
      </c>
      <c r="BC341" s="5" t="str">
        <f>+'EV PRECIO REFERENCIA'!BG341</f>
        <v>NO CUMPLE</v>
      </c>
      <c r="BD341" s="6">
        <f>+IF(BC341="NO OFERTADO",0,IF(BC341="NO CUMPLE EV TECNICA",0,IF(BC341="NO CUMPLE",0,IF(BC341="CUMPLE",('PRECIOS UNITARIOS'!$BB341*500)/BB341))))</f>
        <v>0</v>
      </c>
      <c r="BE341" s="5" t="str">
        <f>+'PRECIOS UNITARIOS'!AR341</f>
        <v/>
      </c>
      <c r="BF341" s="5" t="str">
        <f>+'EV PRECIO REFERENCIA'!BJ341</f>
        <v>NO CUMPLE</v>
      </c>
      <c r="BG341" s="6">
        <f>+IF(BF341="NO OFERTADO",0,IF(BF341="NO CUMPLE EV TECNICA",0,IF(BF341="NO CUMPLE",0,IF(BF341="CUMPLE",('PRECIOS UNITARIOS'!$BB341*500)/BE341))))</f>
        <v>0</v>
      </c>
      <c r="BH341" s="5" t="str">
        <f>+'EV PRECIO REFERENCIA'!BK341</f>
        <v/>
      </c>
      <c r="BI341" s="5" t="str">
        <f>+'EV PRECIO REFERENCIA'!BM341</f>
        <v>NO CUMPLE</v>
      </c>
      <c r="BJ341" s="6">
        <f>+IF(BI341="NO OFERTADO",0,IF(BI341="NO CUMPLE EV TECNICA",0,IF(BI341="NO CUMPLE",0,IF(BI341="CUMPLE",('PRECIOS UNITARIOS'!$BB341*500)/BH341))))</f>
        <v>0</v>
      </c>
      <c r="BK341" s="5" t="str">
        <f>+'EV PRECIO REFERENCIA'!BQ341</f>
        <v/>
      </c>
      <c r="BL341" s="5" t="str">
        <f>+'EV PRECIO REFERENCIA'!BS341</f>
        <v>NO CUMPLE</v>
      </c>
      <c r="BM341" s="6">
        <f>+IF(BL341="NO OFERTADO",0,IF(BL341="NO CUMPLE EV TECNICA",0,IF(BL341="NO CUMPLE",0,IF(BL341="CUMPLE",('PRECIOS UNITARIOS'!$BB341*500)/BK341))))</f>
        <v>0</v>
      </c>
      <c r="BN341" s="5" t="str">
        <f>+'PRECIOS UNITARIOS'!AX341</f>
        <v/>
      </c>
      <c r="BO341" s="5" t="str">
        <f>+'EV PRECIO REFERENCIA'!BV341</f>
        <v>NO CUMPLE</v>
      </c>
      <c r="BP341" s="6">
        <f>+IF(BO341="NO OFERTADO",0,IF(BO341="NO CUMPLE EV TECNICA",0,IF(BO341="NO CUMPLE",0,IF(BO341="CUMPLE",('PRECIOS UNITARIOS'!$BB341*500)/BN341))))</f>
        <v>0</v>
      </c>
      <c r="BQ341" s="6">
        <f t="shared" si="37"/>
        <v>500</v>
      </c>
      <c r="BR341" s="6" t="s">
        <v>721</v>
      </c>
      <c r="BS341" s="6">
        <f>MAX($K341,$N341,$Q341,$T341,$AF341,$AI341,$AL341,$AO341,$AU341,$BD341,$BG341,$BP341,$AC341,$Z341,$BA341,$BM341,)</f>
        <v>0</v>
      </c>
      <c r="BT341" s="6" t="s">
        <v>1025</v>
      </c>
      <c r="BU341" s="6">
        <v>0</v>
      </c>
      <c r="BV341" s="6" t="s">
        <v>1023</v>
      </c>
      <c r="BW341" s="154" t="s">
        <v>721</v>
      </c>
      <c r="BX341" s="3" t="e">
        <v>#N/A</v>
      </c>
      <c r="BY341" s="3"/>
    </row>
    <row r="342" spans="1:77" x14ac:dyDescent="0.2">
      <c r="AA342" s="261"/>
    </row>
    <row r="343" spans="1:77" x14ac:dyDescent="0.2">
      <c r="BW343" s="73"/>
    </row>
    <row r="346" spans="1:77" x14ac:dyDescent="0.2">
      <c r="A346" s="69" t="s">
        <v>1032</v>
      </c>
      <c r="B346" s="69"/>
      <c r="C346" s="45"/>
      <c r="D346" s="45"/>
      <c r="E346" s="45"/>
      <c r="F346" s="65"/>
      <c r="G346" s="65"/>
      <c r="H346" s="174"/>
      <c r="I346" s="174"/>
      <c r="J346" s="174"/>
      <c r="K346" s="174"/>
      <c r="L346" s="174"/>
      <c r="M346" s="174"/>
      <c r="N346" s="174"/>
      <c r="O346" s="174"/>
      <c r="P346" s="174"/>
      <c r="Q346" s="174"/>
      <c r="R346" s="45"/>
      <c r="S346" s="45"/>
      <c r="T346" s="79"/>
      <c r="U346" s="79"/>
      <c r="V346" s="79"/>
      <c r="W346" s="79"/>
      <c r="AA346" s="45"/>
    </row>
    <row r="347" spans="1:77" x14ac:dyDescent="0.2">
      <c r="A347" s="67"/>
      <c r="B347" s="67"/>
      <c r="C347" s="67"/>
      <c r="D347" s="67"/>
      <c r="E347" s="67"/>
      <c r="F347" s="67"/>
      <c r="G347" s="67"/>
      <c r="H347" s="68"/>
      <c r="I347" s="68"/>
      <c r="J347" s="68"/>
      <c r="K347" s="68"/>
      <c r="L347" s="68"/>
      <c r="M347" s="68"/>
      <c r="N347" s="68"/>
      <c r="O347" s="68"/>
      <c r="P347" s="68"/>
      <c r="Q347" s="68"/>
      <c r="R347" s="67"/>
      <c r="S347" s="67"/>
      <c r="T347" s="79"/>
      <c r="U347" s="79"/>
      <c r="V347" s="79"/>
      <c r="W347" s="79"/>
      <c r="AA347" s="67"/>
    </row>
    <row r="348" spans="1:77" x14ac:dyDescent="0.2">
      <c r="A348" s="67"/>
      <c r="B348" s="67"/>
      <c r="C348" s="67"/>
      <c r="D348" s="67"/>
      <c r="E348" s="67"/>
      <c r="F348" s="67"/>
      <c r="G348" s="67"/>
      <c r="H348" s="68"/>
      <c r="I348" s="68"/>
      <c r="J348" s="68"/>
      <c r="K348" s="68"/>
      <c r="L348" s="68"/>
      <c r="M348" s="68"/>
      <c r="N348" s="68"/>
      <c r="O348" s="68"/>
      <c r="P348" s="68"/>
      <c r="Q348" s="68"/>
      <c r="R348" s="67"/>
      <c r="S348" s="67"/>
      <c r="T348" s="79"/>
      <c r="U348" s="79"/>
      <c r="V348" s="79"/>
      <c r="W348" s="79"/>
      <c r="AA348" s="67"/>
    </row>
    <row r="349" spans="1:77" x14ac:dyDescent="0.2">
      <c r="A349" s="70" t="s">
        <v>19</v>
      </c>
      <c r="B349" s="70"/>
      <c r="C349" s="80"/>
      <c r="D349" s="80"/>
      <c r="E349" s="80"/>
      <c r="F349" s="151"/>
      <c r="G349" s="80"/>
      <c r="H349" s="127"/>
      <c r="I349" s="127"/>
      <c r="J349" s="127"/>
      <c r="K349" s="127"/>
      <c r="L349" s="127"/>
      <c r="M349" s="127"/>
      <c r="N349" s="127"/>
      <c r="O349" s="127"/>
      <c r="P349" s="127"/>
      <c r="Q349" s="127"/>
      <c r="R349" s="80"/>
      <c r="S349" s="80"/>
      <c r="T349" s="79"/>
      <c r="U349" s="79"/>
      <c r="V349" s="79"/>
      <c r="W349" s="79"/>
      <c r="AA349" s="80"/>
    </row>
    <row r="350" spans="1:77" ht="140.25" customHeight="1" x14ac:dyDescent="0.2">
      <c r="A350" s="383" t="s">
        <v>1071</v>
      </c>
      <c r="B350" s="383"/>
      <c r="C350" s="383"/>
      <c r="D350" s="383"/>
      <c r="E350" s="383"/>
      <c r="F350" s="383"/>
      <c r="G350" s="383"/>
      <c r="H350" s="383"/>
      <c r="I350" s="383"/>
      <c r="J350" s="383"/>
      <c r="K350" s="383"/>
      <c r="L350" s="383"/>
      <c r="M350" s="383"/>
      <c r="N350" s="383"/>
      <c r="O350" s="383"/>
      <c r="P350" s="383"/>
      <c r="Q350" s="383"/>
      <c r="R350" s="383"/>
      <c r="S350" s="383"/>
      <c r="T350" s="383"/>
      <c r="U350" s="383"/>
      <c r="V350" s="383"/>
      <c r="W350" s="383"/>
      <c r="X350" s="383"/>
      <c r="Y350" s="383"/>
      <c r="Z350" s="383"/>
      <c r="AA350" s="383"/>
      <c r="AB350" s="383"/>
      <c r="AC350" s="383"/>
      <c r="AD350" s="383"/>
      <c r="AE350" s="383"/>
      <c r="AF350" s="383"/>
      <c r="AG350" s="383"/>
      <c r="AH350" s="383"/>
      <c r="AI350" s="383"/>
      <c r="AJ350" s="383"/>
      <c r="AK350" s="383"/>
      <c r="AL350" s="383"/>
      <c r="AM350" s="383"/>
      <c r="AN350" s="383"/>
      <c r="AO350" s="383"/>
      <c r="AP350" s="383"/>
      <c r="AQ350" s="383"/>
      <c r="AR350" s="383"/>
      <c r="AS350" s="383"/>
      <c r="AT350" s="383"/>
      <c r="AU350" s="383"/>
      <c r="AV350" s="383"/>
      <c r="AW350" s="383"/>
      <c r="AX350" s="383"/>
      <c r="AY350" s="383"/>
      <c r="AZ350" s="383"/>
      <c r="BA350" s="383"/>
      <c r="BB350" s="383"/>
      <c r="BC350" s="383"/>
      <c r="BD350" s="383"/>
      <c r="BE350" s="383"/>
      <c r="BF350" s="383"/>
      <c r="BG350" s="383"/>
      <c r="BH350" s="383"/>
      <c r="BI350" s="383"/>
      <c r="BJ350" s="383"/>
      <c r="BK350" s="383"/>
      <c r="BL350" s="383"/>
      <c r="BM350" s="383"/>
      <c r="BN350" s="383"/>
      <c r="BO350" s="383"/>
      <c r="BP350" s="383"/>
      <c r="BQ350" s="383"/>
      <c r="BR350" s="383"/>
      <c r="BS350" s="383"/>
      <c r="BT350" s="383"/>
      <c r="BU350" s="383"/>
      <c r="BV350" s="383"/>
      <c r="BW350" s="383"/>
    </row>
    <row r="351" spans="1:77" x14ac:dyDescent="0.2">
      <c r="A351" s="339"/>
      <c r="B351" s="339"/>
      <c r="C351" s="339"/>
      <c r="D351" s="339"/>
      <c r="E351" s="339"/>
      <c r="F351" s="339"/>
      <c r="G351" s="339"/>
      <c r="H351" s="339"/>
      <c r="I351" s="339"/>
      <c r="J351" s="339"/>
      <c r="K351" s="339"/>
      <c r="L351" s="339"/>
      <c r="M351" s="339"/>
      <c r="N351" s="339"/>
      <c r="O351" s="339"/>
      <c r="P351" s="339"/>
      <c r="Q351" s="339"/>
      <c r="R351" s="339"/>
      <c r="S351" s="339"/>
      <c r="T351" s="79"/>
      <c r="U351" s="79"/>
      <c r="V351" s="79"/>
      <c r="W351" s="79"/>
      <c r="AA351" s="339"/>
    </row>
    <row r="352" spans="1:77" x14ac:dyDescent="0.2">
      <c r="A352" s="339"/>
      <c r="B352" s="339"/>
      <c r="C352" s="339"/>
      <c r="D352" s="339"/>
      <c r="E352" s="339"/>
      <c r="F352" s="339"/>
      <c r="G352" s="339"/>
      <c r="H352" s="339"/>
      <c r="I352" s="339"/>
      <c r="J352" s="339"/>
      <c r="K352" s="339"/>
      <c r="L352" s="339"/>
      <c r="M352" s="339"/>
      <c r="N352" s="339"/>
      <c r="O352" s="339"/>
      <c r="P352" s="339"/>
      <c r="Q352" s="339"/>
      <c r="R352" s="339"/>
      <c r="S352" s="339"/>
      <c r="T352" s="79"/>
      <c r="U352" s="79"/>
      <c r="V352" s="79"/>
      <c r="W352" s="79"/>
      <c r="AA352" s="339"/>
    </row>
    <row r="353" spans="1:27" x14ac:dyDescent="0.2">
      <c r="A353" s="339"/>
      <c r="B353" s="339"/>
      <c r="C353" s="339"/>
      <c r="D353" s="339"/>
      <c r="E353" s="339"/>
      <c r="F353" s="339"/>
      <c r="G353" s="339"/>
      <c r="H353" s="339"/>
      <c r="I353" s="339"/>
      <c r="J353" s="339"/>
      <c r="K353" s="339"/>
      <c r="L353" s="339"/>
      <c r="M353" s="339"/>
      <c r="N353" s="339"/>
      <c r="O353" s="339"/>
      <c r="P353" s="339"/>
      <c r="Q353" s="339"/>
      <c r="R353" s="339"/>
      <c r="S353" s="339"/>
      <c r="T353" s="79"/>
      <c r="U353" s="79"/>
      <c r="V353" s="79"/>
      <c r="W353" s="79"/>
      <c r="AA353" s="339"/>
    </row>
    <row r="354" spans="1:27" x14ac:dyDescent="0.2">
      <c r="A354" s="339"/>
      <c r="B354" s="339"/>
      <c r="C354" s="339"/>
      <c r="D354" s="339"/>
      <c r="E354" s="339"/>
      <c r="F354" s="339"/>
      <c r="G354" s="339"/>
      <c r="H354" s="339"/>
      <c r="I354" s="339"/>
      <c r="J354" s="339"/>
      <c r="K354" s="339"/>
      <c r="L354" s="339"/>
      <c r="M354" s="339"/>
      <c r="N354" s="339"/>
      <c r="O354" s="339"/>
      <c r="P354" s="339"/>
      <c r="Q354" s="339"/>
      <c r="R354" s="339"/>
      <c r="S354" s="339"/>
      <c r="T354" s="79"/>
      <c r="U354" s="79"/>
      <c r="V354" s="79"/>
      <c r="W354" s="79"/>
      <c r="AA354" s="339"/>
    </row>
    <row r="355" spans="1:27" x14ac:dyDescent="0.2">
      <c r="E355" s="129"/>
      <c r="F355" s="129"/>
      <c r="G355" s="129"/>
      <c r="H355" s="79"/>
      <c r="I355" s="79"/>
      <c r="J355" s="79"/>
      <c r="K355" s="79"/>
      <c r="L355" s="79"/>
      <c r="M355" s="79"/>
      <c r="N355" s="79"/>
      <c r="O355" s="79"/>
      <c r="P355" s="79"/>
      <c r="Q355" s="79"/>
      <c r="R355" s="129"/>
      <c r="S355" s="129"/>
      <c r="T355" s="79"/>
      <c r="U355" s="79"/>
      <c r="V355" s="79"/>
      <c r="W355" s="79"/>
      <c r="AA355" s="129"/>
    </row>
    <row r="356" spans="1:27" x14ac:dyDescent="0.2">
      <c r="E356" s="129"/>
      <c r="F356" s="129"/>
      <c r="G356" s="129"/>
      <c r="H356" s="79"/>
      <c r="I356" s="79"/>
      <c r="J356" s="79"/>
      <c r="K356" s="79"/>
      <c r="L356" s="79"/>
      <c r="M356" s="79"/>
      <c r="N356" s="79"/>
      <c r="O356" s="79"/>
      <c r="P356" s="79"/>
      <c r="Q356" s="79"/>
      <c r="R356" s="79"/>
      <c r="S356" s="79"/>
      <c r="T356" s="79"/>
      <c r="U356" s="79"/>
      <c r="V356" s="79"/>
      <c r="W356" s="79"/>
      <c r="AA356" s="79"/>
    </row>
    <row r="357" spans="1:27" x14ac:dyDescent="0.2">
      <c r="A357" s="306" t="s">
        <v>37</v>
      </c>
      <c r="B357" s="306"/>
      <c r="C357" s="129"/>
      <c r="D357" s="129"/>
      <c r="E357" s="129"/>
      <c r="F357" s="129"/>
      <c r="G357" s="129"/>
      <c r="H357" s="79"/>
      <c r="I357" s="79"/>
      <c r="J357" s="79"/>
      <c r="K357" s="79"/>
      <c r="L357" s="79"/>
      <c r="M357" s="79"/>
      <c r="N357" s="79"/>
      <c r="O357" s="79"/>
      <c r="P357" s="79"/>
      <c r="Q357" s="79"/>
      <c r="R357" s="79"/>
      <c r="S357" s="79"/>
      <c r="T357" s="79"/>
      <c r="U357" s="79"/>
      <c r="V357" s="79"/>
      <c r="W357" s="79"/>
      <c r="AA357" s="79"/>
    </row>
    <row r="358" spans="1:27" x14ac:dyDescent="0.2">
      <c r="A358" s="307" t="s">
        <v>38</v>
      </c>
      <c r="B358" s="307"/>
      <c r="C358" s="129"/>
      <c r="D358" s="129"/>
      <c r="E358" s="129"/>
      <c r="F358" s="129"/>
      <c r="G358" s="129"/>
      <c r="H358" s="79"/>
      <c r="I358" s="79"/>
      <c r="J358" s="79"/>
      <c r="K358" s="79"/>
      <c r="L358" s="79"/>
      <c r="M358" s="79"/>
      <c r="N358" s="79"/>
      <c r="O358" s="79"/>
      <c r="P358" s="79"/>
      <c r="Q358" s="79"/>
      <c r="R358" s="79"/>
      <c r="S358" s="79"/>
      <c r="T358" s="79"/>
      <c r="U358" s="79"/>
      <c r="V358" s="79"/>
      <c r="W358" s="79"/>
      <c r="AA358" s="79"/>
    </row>
    <row r="359" spans="1:27" x14ac:dyDescent="0.2">
      <c r="A359" s="129"/>
      <c r="B359" s="129"/>
      <c r="C359" s="306"/>
      <c r="D359" s="129"/>
      <c r="E359" s="129"/>
      <c r="F359" s="129"/>
      <c r="G359" s="129"/>
      <c r="H359" s="79"/>
      <c r="I359" s="79"/>
      <c r="J359" s="79"/>
      <c r="K359" s="79"/>
      <c r="L359" s="79"/>
      <c r="M359" s="79"/>
      <c r="N359" s="79"/>
      <c r="O359" s="79"/>
      <c r="P359" s="79"/>
      <c r="Q359" s="79"/>
      <c r="R359" s="79"/>
      <c r="S359" s="79"/>
      <c r="T359" s="79"/>
      <c r="U359" s="79"/>
      <c r="V359" s="79"/>
      <c r="W359" s="79"/>
      <c r="AA359" s="79"/>
    </row>
    <row r="360" spans="1:27" x14ac:dyDescent="0.2">
      <c r="A360" s="129" t="s">
        <v>39</v>
      </c>
      <c r="B360" s="129"/>
      <c r="C360" s="129" t="s">
        <v>40</v>
      </c>
      <c r="D360" s="129"/>
      <c r="E360" s="129"/>
      <c r="F360" s="129"/>
      <c r="G360" s="129"/>
      <c r="H360" s="79"/>
      <c r="I360" s="79"/>
      <c r="J360" s="79"/>
      <c r="K360" s="79"/>
      <c r="L360" s="79"/>
      <c r="M360" s="79"/>
      <c r="N360" s="79"/>
      <c r="O360" s="79"/>
      <c r="P360" s="79"/>
      <c r="Q360" s="79"/>
      <c r="R360" s="79"/>
      <c r="S360" s="79"/>
      <c r="T360" s="79"/>
      <c r="U360" s="79"/>
      <c r="V360" s="79"/>
      <c r="W360" s="79"/>
      <c r="AA360" s="79"/>
    </row>
    <row r="361" spans="1:27" x14ac:dyDescent="0.2">
      <c r="A361" s="129" t="s">
        <v>4</v>
      </c>
      <c r="B361" s="129"/>
      <c r="C361" s="307" t="s">
        <v>38</v>
      </c>
      <c r="D361" s="129"/>
      <c r="E361" s="129"/>
      <c r="F361" s="129"/>
      <c r="G361" s="129"/>
      <c r="H361" s="79"/>
      <c r="I361" s="79"/>
      <c r="J361" s="79"/>
      <c r="K361" s="79"/>
      <c r="L361" s="79"/>
      <c r="M361" s="79"/>
      <c r="N361" s="79"/>
      <c r="O361" s="79"/>
      <c r="P361" s="79"/>
      <c r="Q361" s="79"/>
      <c r="R361" s="79"/>
      <c r="S361" s="79"/>
      <c r="T361" s="79"/>
      <c r="U361" s="79"/>
      <c r="V361" s="79"/>
      <c r="W361" s="79"/>
      <c r="AA361" s="79"/>
    </row>
    <row r="362" spans="1:27" x14ac:dyDescent="0.2">
      <c r="A362" s="129"/>
      <c r="B362" s="129"/>
      <c r="C362" s="129"/>
      <c r="D362" s="129"/>
      <c r="E362" s="129"/>
      <c r="F362" s="129"/>
      <c r="G362" s="129"/>
      <c r="H362" s="79"/>
      <c r="I362" s="79"/>
      <c r="J362" s="79"/>
      <c r="K362" s="79"/>
      <c r="L362" s="79"/>
      <c r="M362" s="79"/>
      <c r="N362" s="79"/>
      <c r="O362" s="79"/>
      <c r="P362" s="79"/>
      <c r="Q362" s="79"/>
      <c r="R362" s="79"/>
      <c r="S362" s="79"/>
      <c r="T362" s="79"/>
      <c r="U362" s="79"/>
      <c r="V362" s="79"/>
      <c r="W362" s="79"/>
      <c r="AA362" s="79"/>
    </row>
    <row r="363" spans="1:27" x14ac:dyDescent="0.2">
      <c r="A363" s="129" t="s">
        <v>41</v>
      </c>
      <c r="B363" s="129"/>
      <c r="C363" s="129" t="s">
        <v>42</v>
      </c>
      <c r="D363" s="129"/>
      <c r="E363" s="129"/>
      <c r="F363" s="79"/>
      <c r="G363" s="79"/>
      <c r="H363" s="79"/>
      <c r="I363" s="79"/>
      <c r="J363" s="79"/>
      <c r="K363" s="79"/>
      <c r="L363" s="79"/>
      <c r="M363" s="79"/>
      <c r="N363" s="79"/>
      <c r="O363" s="79"/>
      <c r="P363" s="79"/>
      <c r="Q363" s="79"/>
      <c r="R363" s="79"/>
      <c r="S363" s="79"/>
      <c r="T363" s="79"/>
      <c r="U363" s="79"/>
      <c r="V363" s="79"/>
      <c r="W363" s="79"/>
      <c r="AA363" s="79"/>
    </row>
    <row r="364" spans="1:27" x14ac:dyDescent="0.2">
      <c r="A364" s="129" t="s">
        <v>4</v>
      </c>
      <c r="B364" s="129"/>
      <c r="C364" s="129" t="s">
        <v>43</v>
      </c>
      <c r="D364" s="129"/>
    </row>
    <row r="1048576" spans="71:71" x14ac:dyDescent="0.2">
      <c r="BS1048576" s="6">
        <f>MAX(K$85,N$85,Q$85,T$85,AF$85,AI$85,AL$85,AO$85,AU$85,BD$85,BP$85,AC$85,Z$85,W$85,BA$85,BM$85,)</f>
        <v>0</v>
      </c>
    </row>
  </sheetData>
  <sheetProtection algorithmName="SHA-512" hashValue="iMVfxFw/ECV8PYFy54AwcBugg3j7zvgAlTi1f+SL5oZA3Lg519BeDWucM+RzKsvwnYeOCTEgkl6qK9UqU0NMDg==" saltValue="it9QcKXFKS2nPQz57Njvmg==" spinCount="100000" sheet="1" formatCells="0" formatRows="0" selectLockedCells="1" autoFilter="0"/>
  <mergeCells count="38">
    <mergeCell ref="A350:BW350"/>
    <mergeCell ref="A8:A9"/>
    <mergeCell ref="B8:B9"/>
    <mergeCell ref="C8:C9"/>
    <mergeCell ref="D8:D9"/>
    <mergeCell ref="E8:E9"/>
    <mergeCell ref="G8:G9"/>
    <mergeCell ref="F8:F9"/>
    <mergeCell ref="H8:H9"/>
    <mergeCell ref="BN8:BP8"/>
    <mergeCell ref="AS8:AU8"/>
    <mergeCell ref="BB8:BD8"/>
    <mergeCell ref="AP8:AR8"/>
    <mergeCell ref="AM8:AO8"/>
    <mergeCell ref="AY8:BA8"/>
    <mergeCell ref="BQ8:BR8"/>
    <mergeCell ref="A7:BW7"/>
    <mergeCell ref="B1:BP3"/>
    <mergeCell ref="A1:A3"/>
    <mergeCell ref="A6:H6"/>
    <mergeCell ref="A4:BR4"/>
    <mergeCell ref="A5:BR5"/>
    <mergeCell ref="BS8:BT8"/>
    <mergeCell ref="BU8:BV8"/>
    <mergeCell ref="AA8:AC8"/>
    <mergeCell ref="O8:Q8"/>
    <mergeCell ref="R8:T8"/>
    <mergeCell ref="BK8:BM8"/>
    <mergeCell ref="AV8:AX8"/>
    <mergeCell ref="BH8:BJ8"/>
    <mergeCell ref="L8:N8"/>
    <mergeCell ref="I8:K8"/>
    <mergeCell ref="U8:W8"/>
    <mergeCell ref="X8:Z8"/>
    <mergeCell ref="BE8:BG8"/>
    <mergeCell ref="AD8:AF8"/>
    <mergeCell ref="AG8:AI8"/>
    <mergeCell ref="AJ8:AL8"/>
  </mergeCells>
  <conditionalFormatting sqref="A30:A49">
    <cfRule type="duplicateValues" dxfId="213" priority="209"/>
  </conditionalFormatting>
  <conditionalFormatting sqref="A50:A69">
    <cfRule type="duplicateValues" dxfId="212" priority="208"/>
  </conditionalFormatting>
  <conditionalFormatting sqref="A70:A89">
    <cfRule type="duplicateValues" dxfId="211" priority="207"/>
  </conditionalFormatting>
  <conditionalFormatting sqref="A90:A109">
    <cfRule type="duplicateValues" dxfId="210" priority="206"/>
  </conditionalFormatting>
  <conditionalFormatting sqref="A110:A129">
    <cfRule type="duplicateValues" dxfId="209" priority="205"/>
  </conditionalFormatting>
  <conditionalFormatting sqref="A130:A140 A210:A218">
    <cfRule type="duplicateValues" dxfId="208" priority="204"/>
  </conditionalFormatting>
  <conditionalFormatting sqref="A219:A238">
    <cfRule type="duplicateValues" dxfId="207" priority="203"/>
  </conditionalFormatting>
  <conditionalFormatting sqref="A10 A12 A14:A29">
    <cfRule type="duplicateValues" dxfId="206" priority="210"/>
  </conditionalFormatting>
  <conditionalFormatting sqref="BQ244:BR244 BQ247:BR251 BV244:BV251 BT244:BT251 BS317:BV317 BQ252:BV266 BS240:BV240 BS267:BV267 BS288:BV289 BQ318:BV341 BQ241:BV243 BQ10:BQ341 BQ268:BV287 BQ10:BV239 BQ290:BV316 Q10:Q341">
    <cfRule type="cellIs" dxfId="205" priority="197" operator="equal">
      <formula>500</formula>
    </cfRule>
  </conditionalFormatting>
  <conditionalFormatting sqref="T10:T341">
    <cfRule type="cellIs" dxfId="204" priority="196" operator="equal">
      <formula>500</formula>
    </cfRule>
  </conditionalFormatting>
  <conditionalFormatting sqref="A141:A149">
    <cfRule type="duplicateValues" dxfId="203" priority="194"/>
  </conditionalFormatting>
  <conditionalFormatting sqref="A150:A169">
    <cfRule type="duplicateValues" dxfId="202" priority="193"/>
  </conditionalFormatting>
  <conditionalFormatting sqref="A170:A189">
    <cfRule type="duplicateValues" dxfId="201" priority="192"/>
  </conditionalFormatting>
  <conditionalFormatting sqref="A190:A209">
    <cfRule type="duplicateValues" dxfId="200" priority="191"/>
  </conditionalFormatting>
  <conditionalFormatting sqref="Q141:Q209">
    <cfRule type="cellIs" dxfId="199" priority="188" operator="equal">
      <formula>500</formula>
    </cfRule>
  </conditionalFormatting>
  <conditionalFormatting sqref="T141:T209">
    <cfRule type="cellIs" dxfId="198" priority="187" operator="equal">
      <formula>500</formula>
    </cfRule>
  </conditionalFormatting>
  <conditionalFormatting sqref="A239:A262">
    <cfRule type="duplicateValues" dxfId="197" priority="245"/>
  </conditionalFormatting>
  <conditionalFormatting sqref="Q263:Q341">
    <cfRule type="cellIs" dxfId="196" priority="182" operator="equal">
      <formula>500</formula>
    </cfRule>
  </conditionalFormatting>
  <conditionalFormatting sqref="T263:T341">
    <cfRule type="cellIs" dxfId="195" priority="181" operator="equal">
      <formula>500</formula>
    </cfRule>
  </conditionalFormatting>
  <conditionalFormatting sqref="A263:A341">
    <cfRule type="duplicateValues" dxfId="194" priority="246"/>
  </conditionalFormatting>
  <conditionalFormatting sqref="AF10:AF341">
    <cfRule type="cellIs" dxfId="193" priority="170" operator="equal">
      <formula>500</formula>
    </cfRule>
  </conditionalFormatting>
  <conditionalFormatting sqref="AF141:AF209">
    <cfRule type="cellIs" dxfId="192" priority="169" operator="equal">
      <formula>500</formula>
    </cfRule>
  </conditionalFormatting>
  <conditionalFormatting sqref="AF263:AF341">
    <cfRule type="cellIs" dxfId="191" priority="168" operator="equal">
      <formula>500</formula>
    </cfRule>
  </conditionalFormatting>
  <conditionalFormatting sqref="AI10:AI341">
    <cfRule type="cellIs" dxfId="190" priority="167" operator="equal">
      <formula>500</formula>
    </cfRule>
  </conditionalFormatting>
  <conditionalFormatting sqref="AI141:AI209">
    <cfRule type="cellIs" dxfId="189" priority="166" operator="equal">
      <formula>500</formula>
    </cfRule>
  </conditionalFormatting>
  <conditionalFormatting sqref="AI263:AI341">
    <cfRule type="cellIs" dxfId="188" priority="165" operator="equal">
      <formula>500</formula>
    </cfRule>
  </conditionalFormatting>
  <conditionalFormatting sqref="AL10:AL341">
    <cfRule type="cellIs" dxfId="187" priority="164" operator="equal">
      <formula>500</formula>
    </cfRule>
  </conditionalFormatting>
  <conditionalFormatting sqref="AL141:AL209">
    <cfRule type="cellIs" dxfId="186" priority="163" operator="equal">
      <formula>500</formula>
    </cfRule>
  </conditionalFormatting>
  <conditionalFormatting sqref="AL263:AL341">
    <cfRule type="cellIs" dxfId="185" priority="162" operator="equal">
      <formula>500</formula>
    </cfRule>
  </conditionalFormatting>
  <conditionalFormatting sqref="AO10:AO341">
    <cfRule type="cellIs" dxfId="184" priority="161" operator="equal">
      <formula>500</formula>
    </cfRule>
  </conditionalFormatting>
  <conditionalFormatting sqref="AO141:AO209">
    <cfRule type="cellIs" dxfId="183" priority="160" operator="equal">
      <formula>500</formula>
    </cfRule>
  </conditionalFormatting>
  <conditionalFormatting sqref="AO263:AO341">
    <cfRule type="cellIs" dxfId="182" priority="159" operator="equal">
      <formula>500</formula>
    </cfRule>
  </conditionalFormatting>
  <conditionalFormatting sqref="AU10:AU341">
    <cfRule type="cellIs" dxfId="181" priority="155" operator="equal">
      <formula>500</formula>
    </cfRule>
  </conditionalFormatting>
  <conditionalFormatting sqref="AU141:AU209">
    <cfRule type="cellIs" dxfId="180" priority="154" operator="equal">
      <formula>500</formula>
    </cfRule>
  </conditionalFormatting>
  <conditionalFormatting sqref="AU263:AU341">
    <cfRule type="cellIs" dxfId="179" priority="153" operator="equal">
      <formula>500</formula>
    </cfRule>
  </conditionalFormatting>
  <conditionalFormatting sqref="BD10:BD341">
    <cfRule type="cellIs" dxfId="178" priority="146" operator="equal">
      <formula>500</formula>
    </cfRule>
  </conditionalFormatting>
  <conditionalFormatting sqref="BD141:BD209">
    <cfRule type="cellIs" dxfId="177" priority="145" operator="equal">
      <formula>500</formula>
    </cfRule>
  </conditionalFormatting>
  <conditionalFormatting sqref="BD263:BD341">
    <cfRule type="cellIs" dxfId="176" priority="144" operator="equal">
      <formula>500</formula>
    </cfRule>
  </conditionalFormatting>
  <conditionalFormatting sqref="BG10:BG341">
    <cfRule type="cellIs" dxfId="175" priority="143" operator="equal">
      <formula>500</formula>
    </cfRule>
  </conditionalFormatting>
  <conditionalFormatting sqref="BG141:BG209">
    <cfRule type="cellIs" dxfId="174" priority="142" operator="equal">
      <formula>500</formula>
    </cfRule>
  </conditionalFormatting>
  <conditionalFormatting sqref="BG263:BG341">
    <cfRule type="cellIs" dxfId="173" priority="141" operator="equal">
      <formula>500</formula>
    </cfRule>
  </conditionalFormatting>
  <conditionalFormatting sqref="BP10:BP341">
    <cfRule type="cellIs" dxfId="172" priority="131" operator="equal">
      <formula>500</formula>
    </cfRule>
  </conditionalFormatting>
  <conditionalFormatting sqref="BP141:BP209">
    <cfRule type="cellIs" dxfId="171" priority="130" operator="equal">
      <formula>500</formula>
    </cfRule>
  </conditionalFormatting>
  <conditionalFormatting sqref="BP263:BP341">
    <cfRule type="cellIs" dxfId="170" priority="129" operator="equal">
      <formula>500</formula>
    </cfRule>
  </conditionalFormatting>
  <conditionalFormatting sqref="AC10:AC341">
    <cfRule type="cellIs" dxfId="169" priority="122" operator="equal">
      <formula>500</formula>
    </cfRule>
  </conditionalFormatting>
  <conditionalFormatting sqref="AC141:AC209">
    <cfRule type="cellIs" dxfId="168" priority="121" operator="equal">
      <formula>500</formula>
    </cfRule>
  </conditionalFormatting>
  <conditionalFormatting sqref="AC263:AC341">
    <cfRule type="cellIs" dxfId="167" priority="120" operator="equal">
      <formula>500</formula>
    </cfRule>
  </conditionalFormatting>
  <conditionalFormatting sqref="AA10">
    <cfRule type="cellIs" dxfId="166" priority="119" operator="equal">
      <formula>500</formula>
    </cfRule>
  </conditionalFormatting>
  <conditionalFormatting sqref="N10:N341">
    <cfRule type="cellIs" dxfId="165" priority="118" operator="equal">
      <formula>500</formula>
    </cfRule>
  </conditionalFormatting>
  <conditionalFormatting sqref="N141:N209">
    <cfRule type="cellIs" dxfId="164" priority="117" operator="equal">
      <formula>500</formula>
    </cfRule>
  </conditionalFormatting>
  <conditionalFormatting sqref="N10:N341">
    <cfRule type="cellIs" dxfId="163" priority="116" operator="equal">
      <formula>500</formula>
    </cfRule>
  </conditionalFormatting>
  <conditionalFormatting sqref="K10:K341">
    <cfRule type="cellIs" dxfId="162" priority="115" operator="equal">
      <formula>500</formula>
    </cfRule>
  </conditionalFormatting>
  <conditionalFormatting sqref="K141:K209">
    <cfRule type="cellIs" dxfId="161" priority="114" operator="equal">
      <formula>500</formula>
    </cfRule>
  </conditionalFormatting>
  <conditionalFormatting sqref="K263:K341">
    <cfRule type="cellIs" dxfId="160" priority="113" operator="equal">
      <formula>500</formula>
    </cfRule>
  </conditionalFormatting>
  <conditionalFormatting sqref="W10:W341">
    <cfRule type="cellIs" dxfId="159" priority="112" operator="equal">
      <formula>500</formula>
    </cfRule>
  </conditionalFormatting>
  <conditionalFormatting sqref="W141:W209">
    <cfRule type="cellIs" dxfId="158" priority="111" operator="equal">
      <formula>500</formula>
    </cfRule>
  </conditionalFormatting>
  <conditionalFormatting sqref="W263:W341">
    <cfRule type="cellIs" dxfId="157" priority="110" operator="equal">
      <formula>500</formula>
    </cfRule>
  </conditionalFormatting>
  <conditionalFormatting sqref="U10:U341">
    <cfRule type="cellIs" dxfId="156" priority="109" operator="equal">
      <formula>500</formula>
    </cfRule>
  </conditionalFormatting>
  <conditionalFormatting sqref="Z10:Z341">
    <cfRule type="cellIs" dxfId="155" priority="108" operator="equal">
      <formula>500</formula>
    </cfRule>
  </conditionalFormatting>
  <conditionalFormatting sqref="Z141:Z209">
    <cfRule type="cellIs" dxfId="154" priority="107" operator="equal">
      <formula>500</formula>
    </cfRule>
  </conditionalFormatting>
  <conditionalFormatting sqref="Z263:Z341">
    <cfRule type="cellIs" dxfId="153" priority="106" operator="equal">
      <formula>500</formula>
    </cfRule>
  </conditionalFormatting>
  <conditionalFormatting sqref="X10:X341">
    <cfRule type="cellIs" dxfId="152" priority="105" operator="equal">
      <formula>500</formula>
    </cfRule>
  </conditionalFormatting>
  <conditionalFormatting sqref="BA11:BA341">
    <cfRule type="cellIs" dxfId="151" priority="104" operator="equal">
      <formula>500</formula>
    </cfRule>
  </conditionalFormatting>
  <conditionalFormatting sqref="BA141:BA209">
    <cfRule type="cellIs" dxfId="150" priority="103" operator="equal">
      <formula>500</formula>
    </cfRule>
  </conditionalFormatting>
  <conditionalFormatting sqref="BA263:BA341">
    <cfRule type="cellIs" dxfId="149" priority="102" operator="equal">
      <formula>500</formula>
    </cfRule>
  </conditionalFormatting>
  <conditionalFormatting sqref="BA10:BA341">
    <cfRule type="cellIs" dxfId="148" priority="101" operator="equal">
      <formula>500</formula>
    </cfRule>
  </conditionalFormatting>
  <conditionalFormatting sqref="BM10:BM341">
    <cfRule type="cellIs" dxfId="147" priority="100" operator="equal">
      <formula>500</formula>
    </cfRule>
  </conditionalFormatting>
  <conditionalFormatting sqref="BM141:BM209">
    <cfRule type="cellIs" dxfId="146" priority="99" operator="equal">
      <formula>500</formula>
    </cfRule>
  </conditionalFormatting>
  <conditionalFormatting sqref="BM263:BM341">
    <cfRule type="cellIs" dxfId="145" priority="98" operator="equal">
      <formula>500</formula>
    </cfRule>
  </conditionalFormatting>
  <conditionalFormatting sqref="BS1048576">
    <cfRule type="cellIs" dxfId="144" priority="97" operator="equal">
      <formula>500</formula>
    </cfRule>
  </conditionalFormatting>
  <conditionalFormatting sqref="BU244:BU251">
    <cfRule type="cellIs" dxfId="143" priority="96" operator="equal">
      <formula>500</formula>
    </cfRule>
  </conditionalFormatting>
  <conditionalFormatting sqref="BS244:BS251">
    <cfRule type="cellIs" dxfId="142" priority="95" operator="equal">
      <formula>500</formula>
    </cfRule>
  </conditionalFormatting>
  <conditionalFormatting sqref="BW18">
    <cfRule type="cellIs" dxfId="141" priority="94" operator="equal">
      <formula>500</formula>
    </cfRule>
  </conditionalFormatting>
  <conditionalFormatting sqref="BW23">
    <cfRule type="cellIs" dxfId="140" priority="93" operator="equal">
      <formula>500</formula>
    </cfRule>
  </conditionalFormatting>
  <conditionalFormatting sqref="BW24">
    <cfRule type="cellIs" dxfId="139" priority="92" operator="equal">
      <formula>500</formula>
    </cfRule>
  </conditionalFormatting>
  <conditionalFormatting sqref="BW26">
    <cfRule type="cellIs" dxfId="138" priority="91" operator="equal">
      <formula>500</formula>
    </cfRule>
  </conditionalFormatting>
  <conditionalFormatting sqref="BW70">
    <cfRule type="cellIs" dxfId="137" priority="90" operator="equal">
      <formula>500</formula>
    </cfRule>
  </conditionalFormatting>
  <conditionalFormatting sqref="BW81">
    <cfRule type="cellIs" dxfId="136" priority="89" operator="equal">
      <formula>500</formula>
    </cfRule>
  </conditionalFormatting>
  <conditionalFormatting sqref="BW83">
    <cfRule type="cellIs" dxfId="135" priority="88" operator="equal">
      <formula>500</formula>
    </cfRule>
  </conditionalFormatting>
  <conditionalFormatting sqref="BW105">
    <cfRule type="cellIs" dxfId="134" priority="87" operator="equal">
      <formula>500</formula>
    </cfRule>
  </conditionalFormatting>
  <conditionalFormatting sqref="BW110">
    <cfRule type="cellIs" dxfId="133" priority="86" operator="equal">
      <formula>500</formula>
    </cfRule>
  </conditionalFormatting>
  <conditionalFormatting sqref="BW118">
    <cfRule type="cellIs" dxfId="132" priority="85" operator="equal">
      <formula>500</formula>
    </cfRule>
  </conditionalFormatting>
  <conditionalFormatting sqref="BW157">
    <cfRule type="cellIs" dxfId="131" priority="84" operator="equal">
      <formula>500</formula>
    </cfRule>
  </conditionalFormatting>
  <conditionalFormatting sqref="BW184">
    <cfRule type="cellIs" dxfId="130" priority="83" operator="equal">
      <formula>500</formula>
    </cfRule>
  </conditionalFormatting>
  <conditionalFormatting sqref="BW185">
    <cfRule type="cellIs" dxfId="129" priority="82" operator="equal">
      <formula>500</formula>
    </cfRule>
  </conditionalFormatting>
  <conditionalFormatting sqref="BW186">
    <cfRule type="cellIs" dxfId="128" priority="81" operator="equal">
      <formula>500</formula>
    </cfRule>
  </conditionalFormatting>
  <conditionalFormatting sqref="BW196">
    <cfRule type="cellIs" dxfId="127" priority="80" operator="equal">
      <formula>500</formula>
    </cfRule>
  </conditionalFormatting>
  <conditionalFormatting sqref="BW197">
    <cfRule type="cellIs" dxfId="126" priority="79" operator="equal">
      <formula>500</formula>
    </cfRule>
  </conditionalFormatting>
  <conditionalFormatting sqref="BW218">
    <cfRule type="cellIs" dxfId="125" priority="78" operator="equal">
      <formula>500</formula>
    </cfRule>
  </conditionalFormatting>
  <conditionalFormatting sqref="BW204">
    <cfRule type="cellIs" dxfId="124" priority="77" operator="equal">
      <formula>500</formula>
    </cfRule>
  </conditionalFormatting>
  <conditionalFormatting sqref="BW219">
    <cfRule type="cellIs" dxfId="123" priority="76" operator="equal">
      <formula>500</formula>
    </cfRule>
  </conditionalFormatting>
  <conditionalFormatting sqref="BW223">
    <cfRule type="cellIs" dxfId="122" priority="75" operator="equal">
      <formula>500</formula>
    </cfRule>
  </conditionalFormatting>
  <conditionalFormatting sqref="BW225">
    <cfRule type="cellIs" dxfId="121" priority="74" operator="equal">
      <formula>500</formula>
    </cfRule>
  </conditionalFormatting>
  <conditionalFormatting sqref="BW228">
    <cfRule type="cellIs" dxfId="120" priority="73" operator="equal">
      <formula>500</formula>
    </cfRule>
  </conditionalFormatting>
  <conditionalFormatting sqref="BW230">
    <cfRule type="cellIs" dxfId="119" priority="72" operator="equal">
      <formula>500</formula>
    </cfRule>
  </conditionalFormatting>
  <conditionalFormatting sqref="BW234">
    <cfRule type="cellIs" dxfId="118" priority="71" operator="equal">
      <formula>500</formula>
    </cfRule>
  </conditionalFormatting>
  <conditionalFormatting sqref="BW242">
    <cfRule type="cellIs" dxfId="117" priority="70" operator="equal">
      <formula>500</formula>
    </cfRule>
  </conditionalFormatting>
  <conditionalFormatting sqref="BW245">
    <cfRule type="cellIs" dxfId="116" priority="69" operator="equal">
      <formula>500</formula>
    </cfRule>
  </conditionalFormatting>
  <conditionalFormatting sqref="BW246">
    <cfRule type="cellIs" dxfId="115" priority="68" operator="equal">
      <formula>500</formula>
    </cfRule>
  </conditionalFormatting>
  <conditionalFormatting sqref="BW282">
    <cfRule type="cellIs" dxfId="114" priority="67" operator="equal">
      <formula>500</formula>
    </cfRule>
  </conditionalFormatting>
  <conditionalFormatting sqref="BW292">
    <cfRule type="cellIs" dxfId="113" priority="66" operator="equal">
      <formula>500</formula>
    </cfRule>
  </conditionalFormatting>
  <conditionalFormatting sqref="BW293">
    <cfRule type="cellIs" dxfId="112" priority="65" operator="equal">
      <formula>500</formula>
    </cfRule>
  </conditionalFormatting>
  <conditionalFormatting sqref="BW295">
    <cfRule type="cellIs" dxfId="111" priority="64" operator="equal">
      <formula>500</formula>
    </cfRule>
  </conditionalFormatting>
  <conditionalFormatting sqref="BW298">
    <cfRule type="cellIs" dxfId="110" priority="63" operator="equal">
      <formula>500</formula>
    </cfRule>
  </conditionalFormatting>
  <conditionalFormatting sqref="BW308">
    <cfRule type="cellIs" dxfId="109" priority="62" operator="equal">
      <formula>500</formula>
    </cfRule>
  </conditionalFormatting>
  <conditionalFormatting sqref="BW317">
    <cfRule type="cellIs" dxfId="108" priority="61" operator="equal">
      <formula>500</formula>
    </cfRule>
  </conditionalFormatting>
  <conditionalFormatting sqref="BW319">
    <cfRule type="cellIs" dxfId="107" priority="60" operator="equal">
      <formula>500</formula>
    </cfRule>
  </conditionalFormatting>
  <conditionalFormatting sqref="BW129">
    <cfRule type="cellIs" dxfId="106" priority="59" operator="equal">
      <formula>500</formula>
    </cfRule>
  </conditionalFormatting>
  <conditionalFormatting sqref="BW64">
    <cfRule type="cellIs" dxfId="105" priority="58" operator="equal">
      <formula>500</formula>
    </cfRule>
  </conditionalFormatting>
  <conditionalFormatting sqref="BW58">
    <cfRule type="cellIs" dxfId="104" priority="57" operator="equal">
      <formula>500</formula>
    </cfRule>
  </conditionalFormatting>
  <conditionalFormatting sqref="BW71">
    <cfRule type="cellIs" dxfId="103" priority="56" operator="equal">
      <formula>500</formula>
    </cfRule>
  </conditionalFormatting>
  <conditionalFormatting sqref="BW299">
    <cfRule type="cellIs" dxfId="102" priority="27" operator="equal">
      <formula>500</formula>
    </cfRule>
  </conditionalFormatting>
  <conditionalFormatting sqref="BW72">
    <cfRule type="cellIs" dxfId="101" priority="35" operator="equal">
      <formula>500</formula>
    </cfRule>
  </conditionalFormatting>
  <conditionalFormatting sqref="BW94">
    <cfRule type="cellIs" dxfId="100" priority="45" operator="equal">
      <formula>500</formula>
    </cfRule>
  </conditionalFormatting>
  <conditionalFormatting sqref="BW95">
    <cfRule type="cellIs" dxfId="99" priority="44" operator="equal">
      <formula>500</formula>
    </cfRule>
  </conditionalFormatting>
  <conditionalFormatting sqref="BW96">
    <cfRule type="cellIs" dxfId="98" priority="43" operator="equal">
      <formula>500</formula>
    </cfRule>
  </conditionalFormatting>
  <conditionalFormatting sqref="BW97">
    <cfRule type="cellIs" dxfId="97" priority="42" operator="equal">
      <formula>500</formula>
    </cfRule>
  </conditionalFormatting>
  <conditionalFormatting sqref="BW117">
    <cfRule type="cellIs" dxfId="96" priority="41" operator="equal">
      <formula>500</formula>
    </cfRule>
  </conditionalFormatting>
  <conditionalFormatting sqref="BW119">
    <cfRule type="cellIs" dxfId="95" priority="40" operator="equal">
      <formula>500</formula>
    </cfRule>
  </conditionalFormatting>
  <conditionalFormatting sqref="BW137">
    <cfRule type="cellIs" dxfId="94" priority="39" operator="equal">
      <formula>500</formula>
    </cfRule>
  </conditionalFormatting>
  <conditionalFormatting sqref="BW138">
    <cfRule type="cellIs" dxfId="93" priority="38" operator="equal">
      <formula>500</formula>
    </cfRule>
  </conditionalFormatting>
  <conditionalFormatting sqref="BW160">
    <cfRule type="cellIs" dxfId="92" priority="37" operator="equal">
      <formula>500</formula>
    </cfRule>
  </conditionalFormatting>
  <conditionalFormatting sqref="BW62">
    <cfRule type="cellIs" dxfId="91" priority="36" operator="equal">
      <formula>500</formula>
    </cfRule>
  </conditionalFormatting>
  <conditionalFormatting sqref="BW73">
    <cfRule type="cellIs" dxfId="90" priority="34" operator="equal">
      <formula>500</formula>
    </cfRule>
  </conditionalFormatting>
  <conditionalFormatting sqref="BW78">
    <cfRule type="cellIs" dxfId="89" priority="33" operator="equal">
      <formula>500</formula>
    </cfRule>
  </conditionalFormatting>
  <conditionalFormatting sqref="BW79">
    <cfRule type="cellIs" dxfId="88" priority="32" operator="equal">
      <formula>500</formula>
    </cfRule>
  </conditionalFormatting>
  <conditionalFormatting sqref="BW112">
    <cfRule type="cellIs" dxfId="87" priority="31" operator="equal">
      <formula>500</formula>
    </cfRule>
  </conditionalFormatting>
  <conditionalFormatting sqref="BW114">
    <cfRule type="cellIs" dxfId="86" priority="30" operator="equal">
      <formula>500</formula>
    </cfRule>
  </conditionalFormatting>
  <conditionalFormatting sqref="BW238">
    <cfRule type="cellIs" dxfId="85" priority="29" operator="equal">
      <formula>500</formula>
    </cfRule>
  </conditionalFormatting>
  <conditionalFormatting sqref="BW296">
    <cfRule type="cellIs" dxfId="84" priority="28" operator="equal">
      <formula>500</formula>
    </cfRule>
  </conditionalFormatting>
  <conditionalFormatting sqref="A359:B361">
    <cfRule type="duplicateValues" dxfId="83" priority="25"/>
  </conditionalFormatting>
  <conditionalFormatting sqref="A362:C362">
    <cfRule type="duplicateValues" dxfId="82" priority="24"/>
  </conditionalFormatting>
  <conditionalFormatting sqref="A363:B364">
    <cfRule type="duplicateValues" dxfId="81" priority="23"/>
  </conditionalFormatting>
  <conditionalFormatting sqref="A346:B348 C347:Q348 AA347:AA348">
    <cfRule type="duplicateValues" dxfId="80" priority="26"/>
  </conditionalFormatting>
  <conditionalFormatting sqref="S347:S348">
    <cfRule type="duplicateValues" dxfId="79" priority="21"/>
  </conditionalFormatting>
  <conditionalFormatting sqref="X346:Y349 X351:Y363">
    <cfRule type="cellIs" dxfId="78" priority="19" operator="equal">
      <formula>"NO CUMPLE"</formula>
    </cfRule>
    <cfRule type="cellIs" dxfId="77" priority="20" operator="equal">
      <formula>"NO OFERTADO"</formula>
    </cfRule>
  </conditionalFormatting>
  <conditionalFormatting sqref="R347:R348">
    <cfRule type="duplicateValues" dxfId="76" priority="22"/>
  </conditionalFormatting>
  <conditionalFormatting sqref="AR10:AR341">
    <cfRule type="cellIs" dxfId="75" priority="18" operator="equal">
      <formula>500</formula>
    </cfRule>
  </conditionalFormatting>
  <conditionalFormatting sqref="AR141:AR209">
    <cfRule type="cellIs" dxfId="74" priority="17" operator="equal">
      <formula>500</formula>
    </cfRule>
  </conditionalFormatting>
  <conditionalFormatting sqref="AR263:AR341">
    <cfRule type="cellIs" dxfId="73" priority="16" operator="equal">
      <formula>500</formula>
    </cfRule>
  </conditionalFormatting>
  <conditionalFormatting sqref="AX11:AX341">
    <cfRule type="cellIs" dxfId="72" priority="15" operator="equal">
      <formula>500</formula>
    </cfRule>
  </conditionalFormatting>
  <conditionalFormatting sqref="AX141:AX209">
    <cfRule type="cellIs" dxfId="71" priority="14" operator="equal">
      <formula>500</formula>
    </cfRule>
  </conditionalFormatting>
  <conditionalFormatting sqref="AX263:AX341">
    <cfRule type="cellIs" dxfId="70" priority="13" operator="equal">
      <formula>500</formula>
    </cfRule>
  </conditionalFormatting>
  <conditionalFormatting sqref="AX10:AX341">
    <cfRule type="cellIs" dxfId="69" priority="12" operator="equal">
      <formula>500</formula>
    </cfRule>
  </conditionalFormatting>
  <conditionalFormatting sqref="BJ10:BJ341">
    <cfRule type="cellIs" dxfId="68" priority="11" operator="equal">
      <formula>500</formula>
    </cfRule>
  </conditionalFormatting>
  <conditionalFormatting sqref="BJ141:BJ209">
    <cfRule type="cellIs" dxfId="67" priority="10" operator="equal">
      <formula>500</formula>
    </cfRule>
  </conditionalFormatting>
  <conditionalFormatting sqref="BJ263:BJ341">
    <cfRule type="cellIs" dxfId="66" priority="9" operator="equal">
      <formula>500</formula>
    </cfRule>
  </conditionalFormatting>
  <conditionalFormatting sqref="BR245:BR246">
    <cfRule type="cellIs" dxfId="65" priority="8" operator="equal">
      <formula>500</formula>
    </cfRule>
  </conditionalFormatting>
  <conditionalFormatting sqref="Q56">
    <cfRule type="cellIs" dxfId="0" priority="1" operator="equal">
      <formula>500</formula>
    </cfRule>
  </conditionalFormatting>
  <printOptions horizontalCentered="1" verticalCentered="1"/>
  <pageMargins left="0.77" right="0.70866141732283472" top="0.74803149606299213" bottom="0.74803149606299213" header="0.31496062992125984" footer="0.31496062992125984"/>
  <pageSetup scale="49" orientation="landscape" r:id="rId1"/>
  <headerFooter>
    <oddFoote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sheetPr>
  <dimension ref="A1:CG342"/>
  <sheetViews>
    <sheetView showGridLines="0" zoomScale="98" zoomScaleNormal="98" zoomScaleSheetLayoutView="100" workbookViewId="0">
      <selection sqref="A1:A3"/>
    </sheetView>
  </sheetViews>
  <sheetFormatPr baseColWidth="10" defaultRowHeight="11.25" x14ac:dyDescent="0.2"/>
  <cols>
    <col min="1" max="1" width="10.7109375" style="97" customWidth="1"/>
    <col min="2" max="2" width="9.140625" style="97" bestFit="1" customWidth="1"/>
    <col min="3" max="3" width="20.5703125" style="136" customWidth="1"/>
    <col min="4" max="5" width="10.28515625" style="100" customWidth="1"/>
    <col min="6" max="6" width="15" style="137" customWidth="1"/>
    <col min="7" max="7" width="14.5703125" style="100" hidden="1" customWidth="1"/>
    <col min="8" max="8" width="11" style="137" hidden="1" customWidth="1"/>
    <col min="9" max="9" width="19.85546875" style="97" customWidth="1"/>
    <col min="10" max="10" width="21.42578125" style="97" customWidth="1"/>
    <col min="11" max="11" width="15.140625" style="97" customWidth="1"/>
    <col min="12" max="12" width="15.7109375" style="97" customWidth="1"/>
    <col min="13" max="20" width="20.140625" style="97" customWidth="1"/>
    <col min="21" max="21" width="14.7109375" style="98" customWidth="1"/>
    <col min="22" max="22" width="35.5703125" style="99" customWidth="1"/>
    <col min="23" max="23" width="21.85546875" style="97" customWidth="1"/>
    <col min="24" max="24" width="15.85546875" style="97" bestFit="1" customWidth="1"/>
    <col min="25" max="25" width="28.28515625" style="97" customWidth="1"/>
    <col min="26" max="16384" width="11.42578125" style="97"/>
  </cols>
  <sheetData>
    <row r="1" spans="1:25" ht="20.25" customHeight="1" x14ac:dyDescent="0.2">
      <c r="A1" s="483"/>
      <c r="B1" s="495" t="s">
        <v>3</v>
      </c>
      <c r="C1" s="496"/>
      <c r="D1" s="496"/>
      <c r="E1" s="496"/>
      <c r="F1" s="496"/>
      <c r="G1" s="496"/>
      <c r="H1" s="496"/>
      <c r="I1" s="496"/>
      <c r="J1" s="497"/>
      <c r="K1" s="9" t="s">
        <v>0</v>
      </c>
      <c r="L1" s="10">
        <v>2</v>
      </c>
      <c r="V1" s="488"/>
    </row>
    <row r="2" spans="1:25" ht="21.75" customHeight="1" x14ac:dyDescent="0.2">
      <c r="A2" s="484"/>
      <c r="B2" s="495"/>
      <c r="C2" s="496"/>
      <c r="D2" s="496"/>
      <c r="E2" s="496"/>
      <c r="F2" s="496"/>
      <c r="G2" s="496"/>
      <c r="H2" s="496"/>
      <c r="I2" s="496"/>
      <c r="J2" s="497"/>
      <c r="K2" s="11" t="s">
        <v>1</v>
      </c>
      <c r="L2" s="12">
        <v>43326</v>
      </c>
      <c r="V2" s="489"/>
    </row>
    <row r="3" spans="1:25" ht="27" customHeight="1" thickBot="1" x14ac:dyDescent="0.25">
      <c r="A3" s="485"/>
      <c r="B3" s="498"/>
      <c r="C3" s="499"/>
      <c r="D3" s="499"/>
      <c r="E3" s="499"/>
      <c r="F3" s="499"/>
      <c r="G3" s="499"/>
      <c r="H3" s="499"/>
      <c r="I3" s="499"/>
      <c r="J3" s="500"/>
      <c r="K3" s="82" t="s">
        <v>2</v>
      </c>
      <c r="L3" s="83" t="s">
        <v>7</v>
      </c>
      <c r="V3" s="489"/>
    </row>
    <row r="4" spans="1:25" x14ac:dyDescent="0.2">
      <c r="I4" s="101"/>
      <c r="J4" s="101"/>
      <c r="L4" s="102"/>
      <c r="V4" s="103"/>
    </row>
    <row r="5" spans="1:25" ht="15.75" customHeight="1" x14ac:dyDescent="0.2">
      <c r="A5" s="492">
        <f>'OFERTAS ECONOMICAS'!A5:GF5</f>
        <v>0</v>
      </c>
      <c r="B5" s="493"/>
      <c r="C5" s="493"/>
      <c r="D5" s="493"/>
      <c r="E5" s="493"/>
      <c r="F5" s="493"/>
      <c r="G5" s="493"/>
      <c r="H5" s="493"/>
      <c r="I5" s="493"/>
      <c r="J5" s="493"/>
      <c r="K5" s="493"/>
      <c r="L5" s="493"/>
      <c r="M5" s="493"/>
      <c r="N5" s="493"/>
      <c r="O5" s="493"/>
      <c r="P5" s="493"/>
      <c r="Q5" s="493"/>
      <c r="R5" s="493"/>
      <c r="S5" s="493"/>
      <c r="T5" s="493"/>
      <c r="U5" s="493"/>
      <c r="V5" s="494"/>
    </row>
    <row r="6" spans="1:25" ht="7.5" customHeight="1" x14ac:dyDescent="0.2">
      <c r="A6" s="486"/>
      <c r="B6" s="487"/>
      <c r="C6" s="487"/>
      <c r="D6" s="487"/>
      <c r="E6" s="487"/>
      <c r="F6" s="487"/>
      <c r="G6" s="487"/>
      <c r="H6" s="487"/>
      <c r="I6" s="487"/>
      <c r="J6" s="104"/>
      <c r="K6" s="104"/>
      <c r="L6" s="104"/>
      <c r="M6" s="104"/>
      <c r="N6" s="155"/>
      <c r="O6" s="155"/>
      <c r="P6" s="155"/>
      <c r="Q6" s="155"/>
      <c r="R6" s="155"/>
      <c r="S6" s="155"/>
      <c r="T6" s="155"/>
      <c r="U6" s="105"/>
      <c r="V6" s="106"/>
    </row>
    <row r="7" spans="1:25" ht="52.5" customHeight="1" x14ac:dyDescent="0.2">
      <c r="A7" s="490" t="str">
        <f>'OFERTAS ECONOMICAS'!A7:GF7</f>
        <v>2. OBJETO:SUMINISTRO DE INSUMOS Y DISPOSITIVOS MÉDICO QUIRÚRGICOS PARA LAS DIFERENTES ESPECIALIDADES DE ACUERDO CON LA DESCRIPCIÓN DEL ANEXO TÉCNICO, CON EL APOYO TECNOLÓGICO REQUERIDO, PARA LA NORMAL PRESTACIÓN DE LOS SERVICIOS DE SALUD EN LAS DIFERENTES UNIDADES DE PRESTACIÓN DE SERVICIOS DE LA SUBRED INTEGRADA DE SERVICIOS DE SALUD SUR OCCIDENTE E.S.E.</v>
      </c>
      <c r="B7" s="491"/>
      <c r="C7" s="491"/>
      <c r="D7" s="491"/>
      <c r="E7" s="491"/>
      <c r="F7" s="491"/>
      <c r="G7" s="491"/>
      <c r="H7" s="491"/>
      <c r="I7" s="491"/>
      <c r="J7" s="491"/>
      <c r="K7" s="491"/>
      <c r="L7" s="491"/>
      <c r="M7" s="491"/>
      <c r="N7" s="491"/>
      <c r="O7" s="491"/>
      <c r="P7" s="491"/>
      <c r="Q7" s="491"/>
      <c r="R7" s="491"/>
      <c r="S7" s="491"/>
      <c r="T7" s="491"/>
      <c r="U7" s="491"/>
      <c r="V7" s="491"/>
    </row>
    <row r="8" spans="1:25" ht="38.25" customHeight="1" x14ac:dyDescent="0.2">
      <c r="A8" s="426" t="s">
        <v>24</v>
      </c>
      <c r="B8" s="426" t="s">
        <v>713</v>
      </c>
      <c r="C8" s="426" t="s">
        <v>28</v>
      </c>
      <c r="D8" s="426" t="s">
        <v>29</v>
      </c>
      <c r="E8" s="426" t="s">
        <v>30</v>
      </c>
      <c r="F8" s="502" t="s">
        <v>12</v>
      </c>
      <c r="G8" s="439" t="s">
        <v>712</v>
      </c>
      <c r="H8" s="502" t="s">
        <v>33</v>
      </c>
      <c r="I8" s="116"/>
      <c r="J8" s="116"/>
      <c r="K8" s="116"/>
      <c r="L8" s="116" t="str">
        <f>+PUNTAJE!R8</f>
        <v xml:space="preserve"> QUIRUMEDICAS LTDA</v>
      </c>
      <c r="M8" s="117" t="e">
        <f>+PUNTAJE!#REF!</f>
        <v>#REF!</v>
      </c>
      <c r="N8" s="117"/>
      <c r="O8" s="117"/>
      <c r="P8" s="117"/>
      <c r="Q8" s="117"/>
      <c r="R8" s="117"/>
      <c r="S8" s="117"/>
      <c r="T8" s="117"/>
      <c r="U8" s="501" t="s">
        <v>20</v>
      </c>
      <c r="V8" s="481" t="s">
        <v>17</v>
      </c>
      <c r="W8" s="481" t="s">
        <v>716</v>
      </c>
      <c r="X8" s="481" t="s">
        <v>717</v>
      </c>
      <c r="Y8" s="481" t="s">
        <v>718</v>
      </c>
    </row>
    <row r="9" spans="1:25" s="108" customFormat="1" ht="22.5" customHeight="1" x14ac:dyDescent="0.2">
      <c r="A9" s="426"/>
      <c r="B9" s="426"/>
      <c r="C9" s="426"/>
      <c r="D9" s="426"/>
      <c r="E9" s="426"/>
      <c r="F9" s="502"/>
      <c r="G9" s="439"/>
      <c r="H9" s="502"/>
      <c r="I9" s="107" t="s">
        <v>14</v>
      </c>
      <c r="J9" s="107" t="s">
        <v>14</v>
      </c>
      <c r="K9" s="107" t="s">
        <v>14</v>
      </c>
      <c r="L9" s="107" t="s">
        <v>14</v>
      </c>
      <c r="M9" s="107" t="s">
        <v>14</v>
      </c>
      <c r="N9" s="107"/>
      <c r="O9" s="107"/>
      <c r="P9" s="107"/>
      <c r="Q9" s="107"/>
      <c r="R9" s="107"/>
      <c r="S9" s="107"/>
      <c r="T9" s="107"/>
      <c r="U9" s="501"/>
      <c r="V9" s="482"/>
      <c r="W9" s="482"/>
      <c r="X9" s="482"/>
      <c r="Y9" s="482"/>
    </row>
    <row r="10" spans="1:25" s="108" customFormat="1" ht="33.75" x14ac:dyDescent="0.2">
      <c r="A10" s="85">
        <v>1</v>
      </c>
      <c r="B10" s="95" t="str">
        <f>VLOOKUP(A10,PUNTAJE!A10:B341,2,0)</f>
        <v>DM044</v>
      </c>
      <c r="C10" s="118" t="str">
        <f>VLOOKUP(A10,PUNTAJE!A10:C341,3,0)</f>
        <v>AGUJA DE ESCLEROTERAPIA GASTRICA DESECHABLE</v>
      </c>
      <c r="D10" s="96">
        <f>VLOOKUP(A10,PUNTAJE!A10:D341,4,0)</f>
        <v>1</v>
      </c>
      <c r="E10" s="96" t="str">
        <f>VLOOKUP(A10,PUNTAJE!A10:E341,5,0)</f>
        <v>UN</v>
      </c>
      <c r="F10" s="138">
        <f>VLOOKUP(A10,PUNTAJE!A10:F341,6,0)</f>
        <v>135000</v>
      </c>
      <c r="G10" s="96">
        <f>VLOOKUP(A10,PUNTAJE!A10:G341,7,0)</f>
        <v>2</v>
      </c>
      <c r="H10" s="138">
        <f>+G10*F10</f>
        <v>270000</v>
      </c>
      <c r="I10" s="109" t="e">
        <f>+PUNTAJE!#REF!</f>
        <v>#REF!</v>
      </c>
      <c r="J10" s="110" t="e">
        <f>+PUNTAJE!#REF!</f>
        <v>#REF!</v>
      </c>
      <c r="K10" s="110">
        <f>+PUNTAJE!Q10</f>
        <v>0</v>
      </c>
      <c r="L10" s="110">
        <f>+PUNTAJE!T10</f>
        <v>0</v>
      </c>
      <c r="M10" s="110" t="e">
        <f>+PUNTAJE!#REF!</f>
        <v>#REF!</v>
      </c>
      <c r="N10" s="110"/>
      <c r="O10" s="110"/>
      <c r="P10" s="110"/>
      <c r="Q10" s="110"/>
      <c r="R10" s="110"/>
      <c r="S10" s="110"/>
      <c r="T10" s="110"/>
      <c r="U10" s="111" t="e">
        <f>MAX(I10:M10)</f>
        <v>#REF!</v>
      </c>
      <c r="V10" s="112" t="e">
        <f>IF(I10=500,I8,IF(J10=500,J8,IF(K10=500,K8,IF(L10=500,L8,IF(M10=500,M8)))))</f>
        <v>#REF!</v>
      </c>
      <c r="W10" s="112">
        <v>0</v>
      </c>
      <c r="X10" s="112">
        <v>0</v>
      </c>
      <c r="Y10" s="112">
        <v>0</v>
      </c>
    </row>
    <row r="11" spans="1:25" s="108" customFormat="1" ht="22.5" x14ac:dyDescent="0.2">
      <c r="A11" s="85">
        <f>+A10+1</f>
        <v>2</v>
      </c>
      <c r="B11" s="95" t="str">
        <f>VLOOKUP(A11,PUNTAJE!A11:B342,2,0)</f>
        <v>DM2335</v>
      </c>
      <c r="C11" s="118" t="str">
        <f>VLOOKUP(A11,PUNTAJE!A11:C342,3,0)</f>
        <v>AGUJA DE INYECCION PARA ENDOSCOPIA</v>
      </c>
      <c r="D11" s="96">
        <f>VLOOKUP(A11,PUNTAJE!A11:D342,4,0)</f>
        <v>1</v>
      </c>
      <c r="E11" s="96" t="str">
        <f>VLOOKUP(A11,PUNTAJE!A11:E342,5,0)</f>
        <v>UN</v>
      </c>
      <c r="F11" s="138">
        <f>VLOOKUP(A11,PUNTAJE!A11:F342,6,0)</f>
        <v>135000</v>
      </c>
      <c r="G11" s="96">
        <f>VLOOKUP(A11,PUNTAJE!A11:G342,7,0)</f>
        <v>1</v>
      </c>
      <c r="H11" s="138">
        <f>+G11*F11</f>
        <v>135000</v>
      </c>
      <c r="I11" s="109" t="e">
        <f>+PUNTAJE!#REF!</f>
        <v>#REF!</v>
      </c>
      <c r="J11" s="110" t="e">
        <f>+PUNTAJE!#REF!</f>
        <v>#REF!</v>
      </c>
      <c r="K11" s="110">
        <f>+PUNTAJE!Q11</f>
        <v>0</v>
      </c>
      <c r="L11" s="110">
        <f>+PUNTAJE!T11</f>
        <v>0</v>
      </c>
      <c r="M11" s="110" t="e">
        <f>+PUNTAJE!#REF!</f>
        <v>#REF!</v>
      </c>
      <c r="N11" s="110"/>
      <c r="O11" s="110"/>
      <c r="P11" s="110"/>
      <c r="Q11" s="110"/>
      <c r="R11" s="110"/>
      <c r="S11" s="110"/>
      <c r="T11" s="110"/>
      <c r="U11" s="111" t="e">
        <f t="shared" ref="U11" si="0">MAX(I11:M11)</f>
        <v>#REF!</v>
      </c>
      <c r="V11" s="112">
        <v>0</v>
      </c>
      <c r="W11" s="112">
        <v>0</v>
      </c>
      <c r="X11" s="112">
        <v>0</v>
      </c>
      <c r="Y11" s="112">
        <v>0</v>
      </c>
    </row>
    <row r="12" spans="1:25" s="108" customFormat="1" ht="22.5" x14ac:dyDescent="0.2">
      <c r="A12" s="85">
        <f t="shared" ref="A12:A75" si="1">+A11+1</f>
        <v>3</v>
      </c>
      <c r="B12" s="95" t="str">
        <f>VLOOKUP(A12,PUNTAJE!A12:B343,2,0)</f>
        <v>DM038</v>
      </c>
      <c r="C12" s="118" t="str">
        <f>VLOOKUP(A12,PUNTAJE!A12:C343,3,0)</f>
        <v>AGUJA ANESTESIA RAQUIDEA N 27</v>
      </c>
      <c r="D12" s="96">
        <f>VLOOKUP(A12,PUNTAJE!A12:D343,4,0)</f>
        <v>1</v>
      </c>
      <c r="E12" s="96" t="str">
        <f>VLOOKUP(A12,PUNTAJE!A12:E343,5,0)</f>
        <v>UN</v>
      </c>
      <c r="F12" s="138">
        <f>VLOOKUP(A12,PUNTAJE!A12:F343,6,0)</f>
        <v>5914.3</v>
      </c>
      <c r="G12" s="96">
        <f>VLOOKUP(A12,PUNTAJE!A12:G343,7,0)</f>
        <v>413</v>
      </c>
      <c r="H12" s="138">
        <f t="shared" ref="H12:H75" si="2">+G12*F12</f>
        <v>2442605.9</v>
      </c>
      <c r="I12" s="109" t="e">
        <f>+PUNTAJE!#REF!</f>
        <v>#REF!</v>
      </c>
      <c r="J12" s="110" t="e">
        <f>+PUNTAJE!#REF!</f>
        <v>#REF!</v>
      </c>
      <c r="K12" s="110">
        <f>+PUNTAJE!Q12</f>
        <v>500</v>
      </c>
      <c r="L12" s="110">
        <f>+PUNTAJE!T12</f>
        <v>0</v>
      </c>
      <c r="M12" s="110" t="e">
        <f>+PUNTAJE!#REF!</f>
        <v>#REF!</v>
      </c>
      <c r="N12" s="110"/>
      <c r="O12" s="110"/>
      <c r="P12" s="110"/>
      <c r="Q12" s="110"/>
      <c r="R12" s="110"/>
      <c r="S12" s="110"/>
      <c r="T12" s="110"/>
      <c r="U12" s="111" t="e">
        <f t="shared" ref="U12:U75" si="3">MAX(I12:M12)</f>
        <v>#REF!</v>
      </c>
      <c r="V12" s="112">
        <v>0</v>
      </c>
      <c r="W12" s="112">
        <v>0</v>
      </c>
      <c r="X12" s="112">
        <v>0</v>
      </c>
      <c r="Y12" s="112">
        <v>0</v>
      </c>
    </row>
    <row r="13" spans="1:25" s="108" customFormat="1" ht="22.5" x14ac:dyDescent="0.2">
      <c r="A13" s="85">
        <f t="shared" si="1"/>
        <v>4</v>
      </c>
      <c r="B13" s="95" t="str">
        <f>VLOOKUP(A13,PUNTAJE!A13:B344,2,0)</f>
        <v>DM037</v>
      </c>
      <c r="C13" s="118" t="str">
        <f>VLOOKUP(A13,PUNTAJE!A13:C344,3,0)</f>
        <v>AGUJA ANESTESIA RAQUIDEA N 26</v>
      </c>
      <c r="D13" s="96">
        <f>VLOOKUP(A13,PUNTAJE!A13:D344,4,0)</f>
        <v>1</v>
      </c>
      <c r="E13" s="96" t="str">
        <f>VLOOKUP(A13,PUNTAJE!A13:E344,5,0)</f>
        <v>UN</v>
      </c>
      <c r="F13" s="138">
        <f>VLOOKUP(A13,PUNTAJE!A13:F344,6,0)</f>
        <v>5914.3</v>
      </c>
      <c r="G13" s="96">
        <f>VLOOKUP(A13,PUNTAJE!A13:G344,7,0)</f>
        <v>145</v>
      </c>
      <c r="H13" s="138">
        <f t="shared" si="2"/>
        <v>857573.5</v>
      </c>
      <c r="I13" s="109" t="e">
        <f>+PUNTAJE!#REF!</f>
        <v>#REF!</v>
      </c>
      <c r="J13" s="110" t="e">
        <f>+PUNTAJE!#REF!</f>
        <v>#REF!</v>
      </c>
      <c r="K13" s="110">
        <f>+PUNTAJE!Q13</f>
        <v>500</v>
      </c>
      <c r="L13" s="110">
        <f>+PUNTAJE!T13</f>
        <v>0</v>
      </c>
      <c r="M13" s="110" t="e">
        <f>+PUNTAJE!#REF!</f>
        <v>#REF!</v>
      </c>
      <c r="N13" s="110"/>
      <c r="O13" s="110"/>
      <c r="P13" s="110"/>
      <c r="Q13" s="110"/>
      <c r="R13" s="110"/>
      <c r="S13" s="110"/>
      <c r="T13" s="110"/>
      <c r="U13" s="111" t="e">
        <f t="shared" si="3"/>
        <v>#REF!</v>
      </c>
      <c r="V13" s="112">
        <v>0</v>
      </c>
      <c r="W13" s="112">
        <v>0</v>
      </c>
      <c r="X13" s="112">
        <v>0</v>
      </c>
      <c r="Y13" s="112">
        <v>0</v>
      </c>
    </row>
    <row r="14" spans="1:25" s="108" customFormat="1" ht="33.75" x14ac:dyDescent="0.2">
      <c r="A14" s="85">
        <f t="shared" si="1"/>
        <v>5</v>
      </c>
      <c r="B14" s="95" t="str">
        <f>VLOOKUP(A14,PUNTAJE!A14:B345,2,0)</f>
        <v>DM1962</v>
      </c>
      <c r="C14" s="118" t="str">
        <f>VLOOKUP(A14,PUNTAJE!A14:C345,3,0)</f>
        <v>CONECTOR CON TUBO PARA MEDIO DE CONTRASTE</v>
      </c>
      <c r="D14" s="96">
        <f>VLOOKUP(A14,PUNTAJE!A14:D345,4,0)</f>
        <v>1</v>
      </c>
      <c r="E14" s="96" t="str">
        <f>VLOOKUP(A14,PUNTAJE!A14:E345,5,0)</f>
        <v>UN</v>
      </c>
      <c r="F14" s="138">
        <f>VLOOKUP(A14,PUNTAJE!A14:F345,6,0)</f>
        <v>20860.7</v>
      </c>
      <c r="G14" s="96">
        <f>VLOOKUP(A14,PUNTAJE!A14:G345,7,0)</f>
        <v>52</v>
      </c>
      <c r="H14" s="138">
        <f t="shared" si="2"/>
        <v>1084756.4000000001</v>
      </c>
      <c r="I14" s="109" t="e">
        <f>+PUNTAJE!#REF!</f>
        <v>#REF!</v>
      </c>
      <c r="J14" s="110" t="e">
        <f>+PUNTAJE!#REF!</f>
        <v>#REF!</v>
      </c>
      <c r="K14" s="110">
        <f>+PUNTAJE!Q14</f>
        <v>0</v>
      </c>
      <c r="L14" s="110">
        <f>+PUNTAJE!T14</f>
        <v>0</v>
      </c>
      <c r="M14" s="110" t="e">
        <f>+PUNTAJE!#REF!</f>
        <v>#REF!</v>
      </c>
      <c r="N14" s="110"/>
      <c r="O14" s="110"/>
      <c r="P14" s="110"/>
      <c r="Q14" s="110"/>
      <c r="R14" s="110"/>
      <c r="S14" s="110"/>
      <c r="T14" s="110"/>
      <c r="U14" s="111" t="e">
        <f t="shared" si="3"/>
        <v>#REF!</v>
      </c>
      <c r="V14" s="112">
        <v>0</v>
      </c>
      <c r="W14" s="112">
        <v>0</v>
      </c>
      <c r="X14" s="112">
        <v>0</v>
      </c>
      <c r="Y14" s="112">
        <v>0</v>
      </c>
    </row>
    <row r="15" spans="1:25" s="108" customFormat="1" ht="67.5" x14ac:dyDescent="0.2">
      <c r="A15" s="85">
        <f t="shared" si="1"/>
        <v>6</v>
      </c>
      <c r="B15" s="95" t="str">
        <f>VLOOKUP(A15,PUNTAJE!A15:B346,2,0)</f>
        <v>DM124</v>
      </c>
      <c r="C15" s="118" t="str">
        <f>VLOOKUP(A15,PUNTAJE!A15:C346,3,0)</f>
        <v>APOSITO NO TEJIDO. CON ADHESIVO HIPOALERGENICO PARA HERIDAS POSOPERATORIAS 30 A 35 X 9 A 10CM</v>
      </c>
      <c r="D15" s="96">
        <f>VLOOKUP(A15,PUNTAJE!A15:D346,4,0)</f>
        <v>1</v>
      </c>
      <c r="E15" s="96" t="str">
        <f>VLOOKUP(A15,PUNTAJE!A15:E346,5,0)</f>
        <v>UN</v>
      </c>
      <c r="F15" s="138">
        <f>VLOOKUP(A15,PUNTAJE!A15:F346,6,0)</f>
        <v>3168.6</v>
      </c>
      <c r="G15" s="96">
        <f>VLOOKUP(A15,PUNTAJE!A15:G346,7,0)</f>
        <v>279</v>
      </c>
      <c r="H15" s="138">
        <f t="shared" si="2"/>
        <v>884039.4</v>
      </c>
      <c r="I15" s="109" t="e">
        <f>+PUNTAJE!#REF!</f>
        <v>#REF!</v>
      </c>
      <c r="J15" s="110" t="e">
        <f>+PUNTAJE!#REF!</f>
        <v>#REF!</v>
      </c>
      <c r="K15" s="110">
        <f>+PUNTAJE!Q15</f>
        <v>0</v>
      </c>
      <c r="L15" s="110">
        <f>+PUNTAJE!T15</f>
        <v>0</v>
      </c>
      <c r="M15" s="110" t="e">
        <f>+PUNTAJE!#REF!</f>
        <v>#REF!</v>
      </c>
      <c r="N15" s="110"/>
      <c r="O15" s="110"/>
      <c r="P15" s="110"/>
      <c r="Q15" s="110"/>
      <c r="R15" s="110"/>
      <c r="S15" s="110"/>
      <c r="T15" s="110"/>
      <c r="U15" s="111" t="e">
        <f t="shared" si="3"/>
        <v>#REF!</v>
      </c>
      <c r="V15" s="112">
        <v>0</v>
      </c>
      <c r="W15" s="112">
        <v>0</v>
      </c>
      <c r="X15" s="112">
        <v>0</v>
      </c>
      <c r="Y15" s="112">
        <v>0</v>
      </c>
    </row>
    <row r="16" spans="1:25" s="108" customFormat="1" ht="22.5" x14ac:dyDescent="0.2">
      <c r="A16" s="85">
        <f t="shared" si="1"/>
        <v>7</v>
      </c>
      <c r="B16" s="95" t="str">
        <f>VLOOKUP(A16,PUNTAJE!A16:B347,2,0)</f>
        <v>DM1686</v>
      </c>
      <c r="C16" s="118" t="str">
        <f>VLOOKUP(A16,PUNTAJE!A16:C347,3,0)</f>
        <v>APOSITO DE CARBON TRILAMINADO 10 10</v>
      </c>
      <c r="D16" s="96">
        <f>VLOOKUP(A16,PUNTAJE!A16:D347,4,0)</f>
        <v>1</v>
      </c>
      <c r="E16" s="96" t="str">
        <f>VLOOKUP(A16,PUNTAJE!A16:E347,5,0)</f>
        <v>UN</v>
      </c>
      <c r="F16" s="138">
        <f>VLOOKUP(A16,PUNTAJE!A16:F347,6,0)</f>
        <v>16000</v>
      </c>
      <c r="G16" s="96">
        <f>VLOOKUP(A16,PUNTAJE!A16:G347,7,0)</f>
        <v>8</v>
      </c>
      <c r="H16" s="138">
        <f t="shared" si="2"/>
        <v>128000</v>
      </c>
      <c r="I16" s="109" t="e">
        <f>+PUNTAJE!#REF!</f>
        <v>#REF!</v>
      </c>
      <c r="J16" s="110" t="e">
        <f>+PUNTAJE!#REF!</f>
        <v>#REF!</v>
      </c>
      <c r="K16" s="110">
        <f>+PUNTAJE!Q16</f>
        <v>0</v>
      </c>
      <c r="L16" s="110">
        <f>+PUNTAJE!T16</f>
        <v>0</v>
      </c>
      <c r="M16" s="110" t="e">
        <f>+PUNTAJE!#REF!</f>
        <v>#REF!</v>
      </c>
      <c r="N16" s="110"/>
      <c r="O16" s="110"/>
      <c r="P16" s="110"/>
      <c r="Q16" s="110"/>
      <c r="R16" s="110"/>
      <c r="S16" s="110"/>
      <c r="T16" s="110"/>
      <c r="U16" s="111" t="e">
        <f t="shared" si="3"/>
        <v>#REF!</v>
      </c>
      <c r="V16" s="112">
        <v>0</v>
      </c>
      <c r="W16" s="112">
        <v>0</v>
      </c>
      <c r="X16" s="112">
        <v>0</v>
      </c>
      <c r="Y16" s="112">
        <v>0</v>
      </c>
    </row>
    <row r="17" spans="1:85" s="108" customFormat="1" ht="45" x14ac:dyDescent="0.2">
      <c r="A17" s="85">
        <f t="shared" si="1"/>
        <v>8</v>
      </c>
      <c r="B17" s="95" t="str">
        <f>VLOOKUP(A17,PUNTAJE!A17:B348,2,0)</f>
        <v>DM2021</v>
      </c>
      <c r="C17" s="118" t="str">
        <f>VLOOKUP(A17,PUNTAJE!A17:C348,3,0)</f>
        <v>APOSITO DE GASA 15X20 CON BASE DE PARAFINA BLANDA CLORHEXIDINA 0.5%</v>
      </c>
      <c r="D17" s="96">
        <f>VLOOKUP(A17,PUNTAJE!A17:D348,4,0)</f>
        <v>1</v>
      </c>
      <c r="E17" s="96" t="str">
        <f>VLOOKUP(A17,PUNTAJE!A17:E348,5,0)</f>
        <v>UN</v>
      </c>
      <c r="F17" s="138">
        <f>VLOOKUP(A17,PUNTAJE!A17:F348,6,0)</f>
        <v>53438</v>
      </c>
      <c r="G17" s="96">
        <f>VLOOKUP(A17,PUNTAJE!A17:G348,7,0)</f>
        <v>56</v>
      </c>
      <c r="H17" s="138">
        <f t="shared" si="2"/>
        <v>2992528</v>
      </c>
      <c r="I17" s="109" t="e">
        <f>+PUNTAJE!#REF!</f>
        <v>#REF!</v>
      </c>
      <c r="J17" s="110" t="e">
        <f>+PUNTAJE!#REF!</f>
        <v>#REF!</v>
      </c>
      <c r="K17" s="110">
        <f>+PUNTAJE!Q17</f>
        <v>0</v>
      </c>
      <c r="L17" s="110">
        <f>+PUNTAJE!T17</f>
        <v>0</v>
      </c>
      <c r="M17" s="110" t="e">
        <f>+PUNTAJE!#REF!</f>
        <v>#REF!</v>
      </c>
      <c r="N17" s="110"/>
      <c r="O17" s="110"/>
      <c r="P17" s="110"/>
      <c r="Q17" s="110"/>
      <c r="R17" s="110"/>
      <c r="S17" s="110"/>
      <c r="T17" s="110"/>
      <c r="U17" s="111" t="e">
        <f t="shared" si="3"/>
        <v>#REF!</v>
      </c>
      <c r="V17" s="112">
        <v>0</v>
      </c>
      <c r="W17" s="112">
        <v>0</v>
      </c>
      <c r="X17" s="112">
        <v>0</v>
      </c>
      <c r="Y17" s="112">
        <v>0</v>
      </c>
    </row>
    <row r="18" spans="1:85" s="108" customFormat="1" ht="78.75" x14ac:dyDescent="0.2">
      <c r="A18" s="85">
        <f t="shared" si="1"/>
        <v>9</v>
      </c>
      <c r="B18" s="95" t="str">
        <f>VLOOKUP(A18,PUNTAJE!A18:B349,2,0)</f>
        <v>DM1656</v>
      </c>
      <c r="C18" s="118" t="str">
        <f>VLOOKUP(A18,PUNTAJE!A18:C349,3,0)</f>
        <v>APOSITO ESTERIL TRANSPARENTE 7X9 MAS O MENOS 2 CM CON REFUERZO INCORPORADO. Y CON TIRILLAS DE FIJACION Y MARCACION USO ADULTO</v>
      </c>
      <c r="D18" s="96">
        <f>VLOOKUP(A18,PUNTAJE!A18:D349,4,0)</f>
        <v>1</v>
      </c>
      <c r="E18" s="96" t="str">
        <f>VLOOKUP(A18,PUNTAJE!A18:E349,5,0)</f>
        <v>UN</v>
      </c>
      <c r="F18" s="138">
        <f>VLOOKUP(A18,PUNTAJE!A18:F349,6,0)</f>
        <v>1900</v>
      </c>
      <c r="G18" s="96">
        <f>VLOOKUP(A18,PUNTAJE!A18:G349,7,0)</f>
        <v>6569</v>
      </c>
      <c r="H18" s="138">
        <f t="shared" si="2"/>
        <v>12481100</v>
      </c>
      <c r="I18" s="109" t="e">
        <f>+PUNTAJE!#REF!</f>
        <v>#REF!</v>
      </c>
      <c r="J18" s="110" t="e">
        <f>+PUNTAJE!#REF!</f>
        <v>#REF!</v>
      </c>
      <c r="K18" s="110">
        <f>+PUNTAJE!Q18</f>
        <v>0</v>
      </c>
      <c r="L18" s="110">
        <f>+PUNTAJE!T18</f>
        <v>0</v>
      </c>
      <c r="M18" s="110" t="e">
        <f>+PUNTAJE!#REF!</f>
        <v>#REF!</v>
      </c>
      <c r="N18" s="110"/>
      <c r="O18" s="110"/>
      <c r="P18" s="110"/>
      <c r="Q18" s="110"/>
      <c r="R18" s="110"/>
      <c r="S18" s="110"/>
      <c r="T18" s="110"/>
      <c r="U18" s="111" t="e">
        <f t="shared" si="3"/>
        <v>#REF!</v>
      </c>
      <c r="V18" s="112">
        <v>0</v>
      </c>
      <c r="W18" s="112">
        <v>0</v>
      </c>
      <c r="X18" s="112">
        <v>0</v>
      </c>
      <c r="Y18" s="112">
        <v>0</v>
      </c>
    </row>
    <row r="19" spans="1:85" s="108" customFormat="1" ht="90" x14ac:dyDescent="0.2">
      <c r="A19" s="85">
        <f t="shared" si="1"/>
        <v>10</v>
      </c>
      <c r="B19" s="95" t="str">
        <f>VLOOKUP(A19,PUNTAJE!A19:B350,2,0)</f>
        <v>DM122</v>
      </c>
      <c r="C19" s="118" t="str">
        <f>VLOOKUP(A19,PUNTAJE!A19:C350,3,0)</f>
        <v>APOSITO ESTERIL TRASPARENTE 5 HASTA 6 CM X 5 HASTA 6 CM CON REFUERZO INCORPORADO. Y CON TIRILLAS DE FIJACION Y MARCACION.USO NEONATAL</v>
      </c>
      <c r="D19" s="96">
        <f>VLOOKUP(A19,PUNTAJE!A19:D350,4,0)</f>
        <v>1</v>
      </c>
      <c r="E19" s="96" t="str">
        <f>VLOOKUP(A19,PUNTAJE!A19:E350,5,0)</f>
        <v>UN</v>
      </c>
      <c r="F19" s="138">
        <f>VLOOKUP(A19,PUNTAJE!A19:F350,6,0)</f>
        <v>1404</v>
      </c>
      <c r="G19" s="96">
        <f>VLOOKUP(A19,PUNTAJE!A19:G350,7,0)</f>
        <v>2297</v>
      </c>
      <c r="H19" s="138">
        <f t="shared" si="2"/>
        <v>3224988</v>
      </c>
      <c r="I19" s="109" t="e">
        <f>+PUNTAJE!#REF!</f>
        <v>#REF!</v>
      </c>
      <c r="J19" s="110" t="e">
        <f>+PUNTAJE!#REF!</f>
        <v>#REF!</v>
      </c>
      <c r="K19" s="110">
        <f>+PUNTAJE!Q19</f>
        <v>500</v>
      </c>
      <c r="L19" s="110">
        <f>+PUNTAJE!T19</f>
        <v>0</v>
      </c>
      <c r="M19" s="110" t="e">
        <f>+PUNTAJE!#REF!</f>
        <v>#REF!</v>
      </c>
      <c r="N19" s="110"/>
      <c r="O19" s="110"/>
      <c r="P19" s="110"/>
      <c r="Q19" s="110"/>
      <c r="R19" s="110"/>
      <c r="S19" s="110"/>
      <c r="T19" s="110"/>
      <c r="U19" s="111" t="e">
        <f t="shared" si="3"/>
        <v>#REF!</v>
      </c>
      <c r="V19" s="112">
        <v>0</v>
      </c>
      <c r="W19" s="112">
        <v>0</v>
      </c>
      <c r="X19" s="112">
        <v>0</v>
      </c>
      <c r="Y19" s="112">
        <v>0</v>
      </c>
    </row>
    <row r="20" spans="1:85" s="108" customFormat="1" ht="56.25" x14ac:dyDescent="0.2">
      <c r="A20" s="85">
        <f t="shared" si="1"/>
        <v>11</v>
      </c>
      <c r="B20" s="95" t="str">
        <f>VLOOKUP(A20,PUNTAJE!A20:B351,2,0)</f>
        <v>DM2340</v>
      </c>
      <c r="C20" s="118" t="str">
        <f>VLOOKUP(A20,PUNTAJE!A20:C351,3,0)</f>
        <v>APOSITO TRASPARENTE ESTERIL CON ALMOHADILLA ABSORVENTE 7 HASTA 9 X 5 HASTA 7 CM</v>
      </c>
      <c r="D20" s="96">
        <f>VLOOKUP(A20,PUNTAJE!A20:D351,4,0)</f>
        <v>1</v>
      </c>
      <c r="E20" s="96" t="str">
        <f>VLOOKUP(A20,PUNTAJE!A20:E351,5,0)</f>
        <v>UN</v>
      </c>
      <c r="F20" s="138">
        <f>VLOOKUP(A20,PUNTAJE!A20:F351,6,0)</f>
        <v>1983</v>
      </c>
      <c r="G20" s="96">
        <f>VLOOKUP(A20,PUNTAJE!A20:G351,7,0)</f>
        <v>1</v>
      </c>
      <c r="H20" s="138">
        <f t="shared" si="2"/>
        <v>1983</v>
      </c>
      <c r="I20" s="109" t="e">
        <f>+PUNTAJE!#REF!</f>
        <v>#REF!</v>
      </c>
      <c r="J20" s="110" t="e">
        <f>+PUNTAJE!#REF!</f>
        <v>#REF!</v>
      </c>
      <c r="K20" s="110">
        <f>+PUNTAJE!Q20</f>
        <v>0</v>
      </c>
      <c r="L20" s="110">
        <f>+PUNTAJE!T20</f>
        <v>0</v>
      </c>
      <c r="M20" s="110" t="e">
        <f>+PUNTAJE!#REF!</f>
        <v>#REF!</v>
      </c>
      <c r="N20" s="110"/>
      <c r="O20" s="110"/>
      <c r="P20" s="110"/>
      <c r="Q20" s="110"/>
      <c r="R20" s="110"/>
      <c r="S20" s="110"/>
      <c r="T20" s="110"/>
      <c r="U20" s="111" t="e">
        <f t="shared" si="3"/>
        <v>#REF!</v>
      </c>
      <c r="V20" s="112">
        <v>0</v>
      </c>
      <c r="W20" s="112">
        <v>0</v>
      </c>
      <c r="X20" s="112">
        <v>0</v>
      </c>
      <c r="Y20" s="112">
        <v>0</v>
      </c>
    </row>
    <row r="21" spans="1:85" s="108" customFormat="1" ht="45" customHeight="1" x14ac:dyDescent="0.2">
      <c r="A21" s="85">
        <f t="shared" si="1"/>
        <v>12</v>
      </c>
      <c r="B21" s="95" t="str">
        <f>VLOOKUP(A21,PUNTAJE!A21:B352,2,0)</f>
        <v>DM2341</v>
      </c>
      <c r="C21" s="118" t="str">
        <f>VLOOKUP(A21,PUNTAJE!A21:C352,3,0)</f>
        <v>ASA DE POLIPECTOMIA DESCARTABLE DE 10.15.25 CM X 2.4 A 2.8 MM DE DIAMETRO. LONGITUD DE TRABAJO DE 230 CM</v>
      </c>
      <c r="D21" s="96">
        <f>VLOOKUP(A21,PUNTAJE!A21:D352,4,0)</f>
        <v>1</v>
      </c>
      <c r="E21" s="96" t="str">
        <f>VLOOKUP(A21,PUNTAJE!A21:E352,5,0)</f>
        <v>UN</v>
      </c>
      <c r="F21" s="138">
        <f>VLOOKUP(A21,PUNTAJE!A21:F352,6,0)</f>
        <v>113050</v>
      </c>
      <c r="G21" s="96">
        <f>VLOOKUP(A21,PUNTAJE!A21:G352,7,0)</f>
        <v>10</v>
      </c>
      <c r="H21" s="138">
        <f t="shared" si="2"/>
        <v>1130500</v>
      </c>
      <c r="I21" s="109" t="e">
        <f>+PUNTAJE!#REF!</f>
        <v>#REF!</v>
      </c>
      <c r="J21" s="110" t="e">
        <f>+PUNTAJE!#REF!</f>
        <v>#REF!</v>
      </c>
      <c r="K21" s="110">
        <f>+PUNTAJE!Q21</f>
        <v>0</v>
      </c>
      <c r="L21" s="110">
        <f>+PUNTAJE!T21</f>
        <v>0</v>
      </c>
      <c r="M21" s="110" t="e">
        <f>+PUNTAJE!#REF!</f>
        <v>#REF!</v>
      </c>
      <c r="N21" s="110"/>
      <c r="O21" s="110"/>
      <c r="P21" s="110"/>
      <c r="Q21" s="110"/>
      <c r="R21" s="110"/>
      <c r="S21" s="110"/>
      <c r="T21" s="110"/>
      <c r="U21" s="111" t="e">
        <f t="shared" si="3"/>
        <v>#REF!</v>
      </c>
      <c r="V21" s="112">
        <v>0</v>
      </c>
      <c r="W21" s="112">
        <v>0</v>
      </c>
      <c r="X21" s="112">
        <v>0</v>
      </c>
      <c r="Y21" s="112">
        <v>0</v>
      </c>
    </row>
    <row r="22" spans="1:85" s="108" customFormat="1" ht="22.5" x14ac:dyDescent="0.2">
      <c r="A22" s="85">
        <f t="shared" si="1"/>
        <v>13</v>
      </c>
      <c r="B22" s="95" t="str">
        <f>VLOOKUP(A22,PUNTAJE!A22:B353,2,0)</f>
        <v>DM2342</v>
      </c>
      <c r="C22" s="118" t="str">
        <f>VLOOKUP(A22,PUNTAJE!A22:C353,3,0)</f>
        <v>ASA POLIPECTOMIA HEXAGONAL</v>
      </c>
      <c r="D22" s="96">
        <f>VLOOKUP(A22,PUNTAJE!A22:D353,4,0)</f>
        <v>1</v>
      </c>
      <c r="E22" s="96" t="str">
        <f>VLOOKUP(A22,PUNTAJE!A22:E353,5,0)</f>
        <v>UN</v>
      </c>
      <c r="F22" s="138">
        <f>VLOOKUP(A22,PUNTAJE!A22:F353,6,0)</f>
        <v>113050</v>
      </c>
      <c r="G22" s="96">
        <f>VLOOKUP(A22,PUNTAJE!A22:G353,7,0)</f>
        <v>1</v>
      </c>
      <c r="H22" s="138">
        <f t="shared" si="2"/>
        <v>113050</v>
      </c>
      <c r="I22" s="109" t="e">
        <f>+PUNTAJE!#REF!</f>
        <v>#REF!</v>
      </c>
      <c r="J22" s="110" t="e">
        <f>+PUNTAJE!#REF!</f>
        <v>#REF!</v>
      </c>
      <c r="K22" s="110">
        <f>+PUNTAJE!Q22</f>
        <v>0</v>
      </c>
      <c r="L22" s="110">
        <f>+PUNTAJE!T22</f>
        <v>0</v>
      </c>
      <c r="M22" s="110" t="e">
        <f>+PUNTAJE!#REF!</f>
        <v>#REF!</v>
      </c>
      <c r="N22" s="110"/>
      <c r="O22" s="110"/>
      <c r="P22" s="110"/>
      <c r="Q22" s="110"/>
      <c r="R22" s="110"/>
      <c r="S22" s="110"/>
      <c r="T22" s="110"/>
      <c r="U22" s="111" t="e">
        <f t="shared" si="3"/>
        <v>#REF!</v>
      </c>
      <c r="V22" s="112">
        <v>0</v>
      </c>
      <c r="W22" s="112">
        <v>0</v>
      </c>
      <c r="X22" s="112">
        <v>0</v>
      </c>
      <c r="Y22" s="112">
        <v>0</v>
      </c>
    </row>
    <row r="23" spans="1:85" s="108" customFormat="1" ht="22.5" x14ac:dyDescent="0.2">
      <c r="A23" s="85">
        <f t="shared" si="1"/>
        <v>14</v>
      </c>
      <c r="B23" s="95" t="str">
        <f>VLOOKUP(A23,PUNTAJE!A23:B354,2,0)</f>
        <v>DM1547</v>
      </c>
      <c r="C23" s="118" t="str">
        <f>VLOOKUP(A23,PUNTAJE!A23:C354,3,0)</f>
        <v>BALON DE DILATACION ESOFAGICA DE 10 12</v>
      </c>
      <c r="D23" s="96">
        <f>VLOOKUP(A23,PUNTAJE!A23:D354,4,0)</f>
        <v>1</v>
      </c>
      <c r="E23" s="96" t="str">
        <f>VLOOKUP(A23,PUNTAJE!A23:E354,5,0)</f>
        <v>UN</v>
      </c>
      <c r="F23" s="138">
        <f>VLOOKUP(A23,PUNTAJE!A23:F354,6,0)</f>
        <v>642600</v>
      </c>
      <c r="G23" s="96">
        <f>VLOOKUP(A23,PUNTAJE!A23:G354,7,0)</f>
        <v>1</v>
      </c>
      <c r="H23" s="138">
        <f t="shared" si="2"/>
        <v>642600</v>
      </c>
      <c r="I23" s="109" t="e">
        <f>+PUNTAJE!#REF!</f>
        <v>#REF!</v>
      </c>
      <c r="J23" s="110" t="e">
        <f>+PUNTAJE!#REF!</f>
        <v>#REF!</v>
      </c>
      <c r="K23" s="110">
        <f>+PUNTAJE!Q23</f>
        <v>0</v>
      </c>
      <c r="L23" s="110">
        <f>+PUNTAJE!T23</f>
        <v>0</v>
      </c>
      <c r="M23" s="110" t="e">
        <f>+PUNTAJE!#REF!</f>
        <v>#REF!</v>
      </c>
      <c r="N23" s="110"/>
      <c r="O23" s="110"/>
      <c r="P23" s="110"/>
      <c r="Q23" s="110"/>
      <c r="R23" s="110"/>
      <c r="S23" s="110"/>
      <c r="T23" s="110"/>
      <c r="U23" s="111" t="e">
        <f t="shared" si="3"/>
        <v>#REF!</v>
      </c>
      <c r="V23" s="112">
        <v>0</v>
      </c>
      <c r="W23" s="112">
        <v>0</v>
      </c>
      <c r="X23" s="112">
        <v>0</v>
      </c>
      <c r="Y23" s="112">
        <v>0</v>
      </c>
    </row>
    <row r="24" spans="1:85" s="108" customFormat="1" ht="22.5" x14ac:dyDescent="0.2">
      <c r="A24" s="85">
        <f t="shared" si="1"/>
        <v>15</v>
      </c>
      <c r="B24" s="95" t="str">
        <f>VLOOKUP(A24,PUNTAJE!A24:B357,2,0)</f>
        <v>DM1548</v>
      </c>
      <c r="C24" s="118" t="str">
        <f>VLOOKUP(A24,PUNTAJE!A24:C357,3,0)</f>
        <v>BALON DE DILATACION ESOFAGICA DE 12 15</v>
      </c>
      <c r="D24" s="96">
        <f>VLOOKUP(A24,PUNTAJE!A24:D357,4,0)</f>
        <v>1</v>
      </c>
      <c r="E24" s="96" t="str">
        <f>VLOOKUP(A24,PUNTAJE!A24:E355,5,0)</f>
        <v>UN</v>
      </c>
      <c r="F24" s="138">
        <f>VLOOKUP(A24,PUNTAJE!A24:F355,6,0)</f>
        <v>642600</v>
      </c>
      <c r="G24" s="96">
        <f>VLOOKUP(A24,PUNTAJE!A24:G355,7,0)</f>
        <v>1</v>
      </c>
      <c r="H24" s="138">
        <f t="shared" si="2"/>
        <v>642600</v>
      </c>
      <c r="I24" s="109" t="e">
        <f>+PUNTAJE!#REF!</f>
        <v>#REF!</v>
      </c>
      <c r="J24" s="110" t="e">
        <f>+PUNTAJE!#REF!</f>
        <v>#REF!</v>
      </c>
      <c r="K24" s="110">
        <f>+PUNTAJE!Q24</f>
        <v>0</v>
      </c>
      <c r="L24" s="110">
        <f>+PUNTAJE!T24</f>
        <v>0</v>
      </c>
      <c r="M24" s="110" t="e">
        <f>+PUNTAJE!#REF!</f>
        <v>#REF!</v>
      </c>
      <c r="N24" s="110"/>
      <c r="O24" s="110"/>
      <c r="P24" s="110"/>
      <c r="Q24" s="110"/>
      <c r="R24" s="110"/>
      <c r="S24" s="110"/>
      <c r="T24" s="110"/>
      <c r="U24" s="111" t="e">
        <f t="shared" si="3"/>
        <v>#REF!</v>
      </c>
      <c r="V24" s="112">
        <v>0</v>
      </c>
      <c r="W24" s="112">
        <v>0</v>
      </c>
      <c r="X24" s="112">
        <v>0</v>
      </c>
      <c r="Y24" s="112">
        <v>0</v>
      </c>
    </row>
    <row r="25" spans="1:85" s="108" customFormat="1" ht="22.5" x14ac:dyDescent="0.2">
      <c r="A25" s="85">
        <f t="shared" si="1"/>
        <v>16</v>
      </c>
      <c r="B25" s="95" t="str">
        <f>VLOOKUP(A25,PUNTAJE!A25:B358,2,0)</f>
        <v>DM148</v>
      </c>
      <c r="C25" s="118" t="str">
        <f>VLOOKUP(A25,PUNTAJE!A25:C358,3,0)</f>
        <v>BALON DE DILATACION ESOFAGICA DE 15 18 MM</v>
      </c>
      <c r="D25" s="96">
        <f>VLOOKUP(A25,PUNTAJE!A25:D358,4,0)</f>
        <v>1</v>
      </c>
      <c r="E25" s="96" t="str">
        <f>VLOOKUP(A25,PUNTAJE!A25:E356,5,0)</f>
        <v>UN</v>
      </c>
      <c r="F25" s="138">
        <f>VLOOKUP(A25,PUNTAJE!A25:F356,6,0)</f>
        <v>642600</v>
      </c>
      <c r="G25" s="96">
        <f>VLOOKUP(A25,PUNTAJE!A25:G356,7,0)</f>
        <v>1</v>
      </c>
      <c r="H25" s="138">
        <f t="shared" si="2"/>
        <v>642600</v>
      </c>
      <c r="I25" s="109" t="e">
        <f>+PUNTAJE!#REF!</f>
        <v>#REF!</v>
      </c>
      <c r="J25" s="110" t="e">
        <f>+PUNTAJE!#REF!</f>
        <v>#REF!</v>
      </c>
      <c r="K25" s="110">
        <f>+PUNTAJE!Q25</f>
        <v>0</v>
      </c>
      <c r="L25" s="110">
        <f>+PUNTAJE!T25</f>
        <v>0</v>
      </c>
      <c r="M25" s="110" t="e">
        <f>+PUNTAJE!#REF!</f>
        <v>#REF!</v>
      </c>
      <c r="N25" s="110"/>
      <c r="O25" s="110"/>
      <c r="P25" s="110"/>
      <c r="Q25" s="110"/>
      <c r="R25" s="110"/>
      <c r="S25" s="110"/>
      <c r="T25" s="110"/>
      <c r="U25" s="111" t="e">
        <f t="shared" si="3"/>
        <v>#REF!</v>
      </c>
      <c r="V25" s="112">
        <v>0</v>
      </c>
      <c r="W25" s="112">
        <v>0</v>
      </c>
      <c r="X25" s="112">
        <v>0</v>
      </c>
      <c r="Y25" s="112">
        <v>0</v>
      </c>
    </row>
    <row r="26" spans="1:85" s="108" customFormat="1" ht="22.5" x14ac:dyDescent="0.2">
      <c r="A26" s="85">
        <f t="shared" si="1"/>
        <v>17</v>
      </c>
      <c r="B26" s="95" t="str">
        <f>VLOOKUP(A26,PUNTAJE!A26:B359,2,0)</f>
        <v>DM149</v>
      </c>
      <c r="C26" s="118" t="str">
        <f>VLOOKUP(A26,PUNTAJE!A26:C359,3,0)</f>
        <v>BALON DE DILATACION ESOFAGICA DE 18 20 MM</v>
      </c>
      <c r="D26" s="96">
        <f>VLOOKUP(A26,PUNTAJE!A26:D359,4,0)</f>
        <v>1</v>
      </c>
      <c r="E26" s="96" t="str">
        <f>VLOOKUP(A26,PUNTAJE!A26:E357,5,0)</f>
        <v>UN</v>
      </c>
      <c r="F26" s="138">
        <f>VLOOKUP(A26,PUNTAJE!A26:F357,6,0)</f>
        <v>642600</v>
      </c>
      <c r="G26" s="96">
        <f>VLOOKUP(A26,PUNTAJE!A26:G357,7,0)</f>
        <v>1</v>
      </c>
      <c r="H26" s="138">
        <f t="shared" si="2"/>
        <v>642600</v>
      </c>
      <c r="I26" s="109" t="e">
        <f>+PUNTAJE!#REF!</f>
        <v>#REF!</v>
      </c>
      <c r="J26" s="110" t="e">
        <f>+PUNTAJE!#REF!</f>
        <v>#REF!</v>
      </c>
      <c r="K26" s="110">
        <f>+PUNTAJE!Q26</f>
        <v>0</v>
      </c>
      <c r="L26" s="110">
        <f>+PUNTAJE!T26</f>
        <v>0</v>
      </c>
      <c r="M26" s="110" t="e">
        <f>+PUNTAJE!#REF!</f>
        <v>#REF!</v>
      </c>
      <c r="N26" s="110"/>
      <c r="O26" s="110"/>
      <c r="P26" s="110"/>
      <c r="Q26" s="110"/>
      <c r="R26" s="110"/>
      <c r="S26" s="110"/>
      <c r="T26" s="110"/>
      <c r="U26" s="111" t="e">
        <f t="shared" si="3"/>
        <v>#REF!</v>
      </c>
      <c r="V26" s="112">
        <v>0</v>
      </c>
      <c r="W26" s="112">
        <v>0</v>
      </c>
      <c r="X26" s="112">
        <v>0</v>
      </c>
      <c r="Y26" s="112">
        <v>0</v>
      </c>
    </row>
    <row r="27" spans="1:85" s="108" customFormat="1" ht="33.75" x14ac:dyDescent="0.2">
      <c r="A27" s="85">
        <f t="shared" si="1"/>
        <v>18</v>
      </c>
      <c r="B27" s="95" t="str">
        <f>VLOOKUP(A27,PUNTAJE!A27:B360,2,0)</f>
        <v>DM2343</v>
      </c>
      <c r="C27" s="118" t="str">
        <f>VLOOKUP(A27,PUNTAJE!A27:C360,3,0)</f>
        <v>BALON DILATACION ESOFAGICA DE 30 MM PARA ACALASIA</v>
      </c>
      <c r="D27" s="96">
        <f>VLOOKUP(A27,PUNTAJE!A27:D360,4,0)</f>
        <v>1</v>
      </c>
      <c r="E27" s="96" t="str">
        <f>VLOOKUP(A27,PUNTAJE!A27:E358,5,0)</f>
        <v>UN</v>
      </c>
      <c r="F27" s="138">
        <f>VLOOKUP(A27,PUNTAJE!A27:F358,6,0)</f>
        <v>2400000</v>
      </c>
      <c r="G27" s="96">
        <f>VLOOKUP(A27,PUNTAJE!A27:G358,7,0)</f>
        <v>1</v>
      </c>
      <c r="H27" s="138">
        <f t="shared" si="2"/>
        <v>2400000</v>
      </c>
      <c r="I27" s="109" t="e">
        <f>+PUNTAJE!#REF!</f>
        <v>#REF!</v>
      </c>
      <c r="J27" s="110" t="e">
        <f>+PUNTAJE!#REF!</f>
        <v>#REF!</v>
      </c>
      <c r="K27" s="110">
        <f>+PUNTAJE!Q27</f>
        <v>0</v>
      </c>
      <c r="L27" s="110">
        <f>+PUNTAJE!T27</f>
        <v>0</v>
      </c>
      <c r="M27" s="110" t="e">
        <f>+PUNTAJE!#REF!</f>
        <v>#REF!</v>
      </c>
      <c r="N27" s="110"/>
      <c r="O27" s="110"/>
      <c r="P27" s="110"/>
      <c r="Q27" s="110"/>
      <c r="R27" s="110"/>
      <c r="S27" s="110"/>
      <c r="T27" s="110"/>
      <c r="U27" s="111" t="e">
        <f t="shared" si="3"/>
        <v>#REF!</v>
      </c>
      <c r="V27" s="112">
        <v>0</v>
      </c>
      <c r="W27" s="112">
        <v>0</v>
      </c>
      <c r="X27" s="112">
        <v>0</v>
      </c>
      <c r="Y27" s="112">
        <v>0</v>
      </c>
    </row>
    <row r="28" spans="1:85" ht="22.5" x14ac:dyDescent="0.2">
      <c r="A28" s="85">
        <f t="shared" si="1"/>
        <v>19</v>
      </c>
      <c r="B28" s="95" t="str">
        <f>VLOOKUP(A28,PUNTAJE!A28:B361,2,0)</f>
        <v>DM1546</v>
      </c>
      <c r="C28" s="118" t="str">
        <f>VLOOKUP(A28,PUNTAJE!A28:C361,3,0)</f>
        <v>BALON DE DILATACION ESOFAGICA DE 6 8 MM</v>
      </c>
      <c r="D28" s="96">
        <f>VLOOKUP(A28,PUNTAJE!A28:D361,4,0)</f>
        <v>1</v>
      </c>
      <c r="E28" s="96" t="str">
        <f>VLOOKUP(A28,PUNTAJE!A28:E359,5,0)</f>
        <v>UN</v>
      </c>
      <c r="F28" s="138">
        <f>VLOOKUP(A28,PUNTAJE!A28:F359,6,0)</f>
        <v>642600</v>
      </c>
      <c r="G28" s="96">
        <f>VLOOKUP(A28,PUNTAJE!A28:G359,7,0)</f>
        <v>1</v>
      </c>
      <c r="H28" s="138">
        <f t="shared" si="2"/>
        <v>642600</v>
      </c>
      <c r="I28" s="109" t="e">
        <f>+PUNTAJE!#REF!</f>
        <v>#REF!</v>
      </c>
      <c r="J28" s="110" t="e">
        <f>+PUNTAJE!#REF!</f>
        <v>#REF!</v>
      </c>
      <c r="K28" s="110">
        <f>+PUNTAJE!Q28</f>
        <v>0</v>
      </c>
      <c r="L28" s="110">
        <f>+PUNTAJE!T28</f>
        <v>0</v>
      </c>
      <c r="M28" s="110" t="e">
        <f>+PUNTAJE!#REF!</f>
        <v>#REF!</v>
      </c>
      <c r="N28" s="110"/>
      <c r="O28" s="110"/>
      <c r="P28" s="110"/>
      <c r="Q28" s="110"/>
      <c r="R28" s="110"/>
      <c r="S28" s="110"/>
      <c r="T28" s="110"/>
      <c r="U28" s="111" t="e">
        <f t="shared" si="3"/>
        <v>#REF!</v>
      </c>
      <c r="V28" s="112">
        <v>0</v>
      </c>
      <c r="W28" s="112">
        <v>0</v>
      </c>
      <c r="X28" s="112">
        <v>0</v>
      </c>
      <c r="Y28" s="112">
        <v>0</v>
      </c>
    </row>
    <row r="29" spans="1:85" ht="15" customHeight="1" x14ac:dyDescent="0.2">
      <c r="A29" s="85">
        <f t="shared" si="1"/>
        <v>20</v>
      </c>
      <c r="B29" s="95" t="str">
        <f>VLOOKUP(A29,PUNTAJE!A29:B362,2,0)</f>
        <v>DM1549</v>
      </c>
      <c r="C29" s="118" t="str">
        <f>VLOOKUP(A29,PUNTAJE!A29:C362,3,0)</f>
        <v>BALON DE DILATACION ESOFAGICA DE 8-10</v>
      </c>
      <c r="D29" s="96">
        <f>VLOOKUP(A29,PUNTAJE!A29:D362,4,0)</f>
        <v>1</v>
      </c>
      <c r="E29" s="96" t="str">
        <f>VLOOKUP(A29,PUNTAJE!A29:E360,5,0)</f>
        <v>UN</v>
      </c>
      <c r="F29" s="138">
        <f>VLOOKUP(A29,PUNTAJE!A29:F360,6,0)</f>
        <v>642600</v>
      </c>
      <c r="G29" s="96">
        <f>VLOOKUP(A29,PUNTAJE!A29:G360,7,0)</f>
        <v>1</v>
      </c>
      <c r="H29" s="138">
        <f t="shared" si="2"/>
        <v>642600</v>
      </c>
      <c r="I29" s="109" t="e">
        <f>+PUNTAJE!#REF!</f>
        <v>#REF!</v>
      </c>
      <c r="J29" s="110" t="e">
        <f>+PUNTAJE!#REF!</f>
        <v>#REF!</v>
      </c>
      <c r="K29" s="110">
        <f>+PUNTAJE!Q29</f>
        <v>0</v>
      </c>
      <c r="L29" s="110">
        <f>+PUNTAJE!T29</f>
        <v>0</v>
      </c>
      <c r="M29" s="110" t="e">
        <f>+PUNTAJE!#REF!</f>
        <v>#REF!</v>
      </c>
      <c r="N29" s="110"/>
      <c r="O29" s="110"/>
      <c r="P29" s="110"/>
      <c r="Q29" s="110"/>
      <c r="R29" s="110"/>
      <c r="S29" s="110"/>
      <c r="T29" s="110"/>
      <c r="U29" s="111" t="e">
        <f t="shared" si="3"/>
        <v>#REF!</v>
      </c>
      <c r="V29" s="112">
        <v>0</v>
      </c>
      <c r="W29" s="112">
        <v>0</v>
      </c>
      <c r="X29" s="112">
        <v>0</v>
      </c>
      <c r="Y29" s="112">
        <v>0</v>
      </c>
      <c r="Z29" s="113"/>
      <c r="AA29" s="113"/>
      <c r="AB29" s="113"/>
      <c r="AC29" s="113"/>
      <c r="AD29" s="113"/>
      <c r="AE29" s="113"/>
      <c r="AF29" s="113"/>
      <c r="AG29" s="113"/>
      <c r="AH29" s="113"/>
      <c r="AI29" s="113"/>
      <c r="AJ29" s="113"/>
      <c r="AK29" s="113"/>
      <c r="AL29" s="113"/>
      <c r="AM29" s="113"/>
      <c r="AN29" s="113"/>
      <c r="AO29" s="113"/>
      <c r="AP29" s="113"/>
      <c r="AQ29" s="113"/>
      <c r="AR29" s="113"/>
      <c r="AS29" s="113"/>
      <c r="AT29" s="113"/>
      <c r="AU29" s="113"/>
      <c r="AV29" s="113"/>
      <c r="AW29" s="113"/>
      <c r="AX29" s="113"/>
      <c r="AY29" s="113"/>
      <c r="AZ29" s="113"/>
      <c r="BA29" s="113"/>
      <c r="BB29" s="113"/>
      <c r="BC29" s="113"/>
      <c r="BD29" s="113"/>
      <c r="BE29" s="113"/>
      <c r="BF29" s="113"/>
      <c r="BG29" s="113"/>
      <c r="BH29" s="113"/>
      <c r="BI29" s="113"/>
      <c r="BJ29" s="113"/>
      <c r="BK29" s="113"/>
      <c r="BL29" s="113"/>
      <c r="BM29" s="113"/>
      <c r="BN29" s="113"/>
      <c r="BO29" s="113"/>
      <c r="BP29" s="113"/>
      <c r="BQ29" s="113"/>
      <c r="BR29" s="113"/>
      <c r="BS29" s="113"/>
      <c r="BT29" s="113"/>
      <c r="BU29" s="113"/>
      <c r="BV29" s="113"/>
      <c r="BW29" s="113"/>
      <c r="BX29" s="113"/>
      <c r="BY29" s="113"/>
      <c r="BZ29" s="113"/>
      <c r="CA29" s="113"/>
      <c r="CB29" s="113"/>
      <c r="CC29" s="113"/>
      <c r="CD29" s="113"/>
      <c r="CE29" s="113"/>
      <c r="CF29" s="113"/>
      <c r="CG29" s="113"/>
    </row>
    <row r="30" spans="1:85" ht="22.5" x14ac:dyDescent="0.2">
      <c r="A30" s="85">
        <f t="shared" si="1"/>
        <v>21</v>
      </c>
      <c r="B30" s="95" t="str">
        <f>VLOOKUP(A30,PUNTAJE!A30:B363,2,0)</f>
        <v>DM150</v>
      </c>
      <c r="C30" s="118" t="str">
        <f>VLOOKUP(A30,PUNTAJE!A30:C363,3,0)</f>
        <v>BALON EXTRACTOR DE CALCULO</v>
      </c>
      <c r="D30" s="96">
        <f>VLOOKUP(A30,PUNTAJE!A30:D363,4,0)</f>
        <v>1</v>
      </c>
      <c r="E30" s="96" t="str">
        <f>VLOOKUP(A30,PUNTAJE!A30:E361,5,0)</f>
        <v>UN</v>
      </c>
      <c r="F30" s="138">
        <f>VLOOKUP(A30,PUNTAJE!A30:F361,6,0)</f>
        <v>525980</v>
      </c>
      <c r="G30" s="96">
        <f>VLOOKUP(A30,PUNTAJE!A30:G361,7,0)</f>
        <v>11</v>
      </c>
      <c r="H30" s="138">
        <f t="shared" si="2"/>
        <v>5785780</v>
      </c>
      <c r="I30" s="109" t="e">
        <f>+PUNTAJE!#REF!</f>
        <v>#REF!</v>
      </c>
      <c r="J30" s="110" t="e">
        <f>+PUNTAJE!#REF!</f>
        <v>#REF!</v>
      </c>
      <c r="K30" s="110">
        <f>+PUNTAJE!Q30</f>
        <v>0</v>
      </c>
      <c r="L30" s="110">
        <f>+PUNTAJE!T30</f>
        <v>0</v>
      </c>
      <c r="M30" s="110" t="e">
        <f>+PUNTAJE!#REF!</f>
        <v>#REF!</v>
      </c>
      <c r="N30" s="110"/>
      <c r="O30" s="110"/>
      <c r="P30" s="110"/>
      <c r="Q30" s="110"/>
      <c r="R30" s="110"/>
      <c r="S30" s="110"/>
      <c r="T30" s="110"/>
      <c r="U30" s="111" t="e">
        <f t="shared" si="3"/>
        <v>#REF!</v>
      </c>
      <c r="V30" s="112">
        <v>0</v>
      </c>
      <c r="W30" s="112">
        <v>0</v>
      </c>
      <c r="X30" s="112">
        <v>0</v>
      </c>
      <c r="Y30" s="112">
        <v>0</v>
      </c>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5"/>
      <c r="CE30" s="115"/>
      <c r="CF30" s="115"/>
      <c r="CG30" s="115"/>
    </row>
    <row r="31" spans="1:85" ht="22.5" x14ac:dyDescent="0.2">
      <c r="A31" s="85">
        <f t="shared" si="1"/>
        <v>22</v>
      </c>
      <c r="B31" s="95" t="str">
        <f>VLOOKUP(A31,PUNTAJE!A31:B364,2,0)</f>
        <v>DM2097</v>
      </c>
      <c r="C31" s="118" t="str">
        <f>VLOOKUP(A31,PUNTAJE!A31:C364,3,0)</f>
        <v>BALON EXTRACTOR DE CALCULOS TRILUMEN</v>
      </c>
      <c r="D31" s="96">
        <f>VLOOKUP(A31,PUNTAJE!A31:D364,4,0)</f>
        <v>1</v>
      </c>
      <c r="E31" s="96" t="str">
        <f>VLOOKUP(A31,PUNTAJE!A31:E362,5,0)</f>
        <v>UN</v>
      </c>
      <c r="F31" s="138">
        <f>VLOOKUP(A31,PUNTAJE!A31:F362,6,0)</f>
        <v>525980</v>
      </c>
      <c r="G31" s="96">
        <f>VLOOKUP(A31,PUNTAJE!A31:G362,7,0)</f>
        <v>1</v>
      </c>
      <c r="H31" s="138">
        <f t="shared" si="2"/>
        <v>525980</v>
      </c>
      <c r="I31" s="109" t="e">
        <f>+PUNTAJE!#REF!</f>
        <v>#REF!</v>
      </c>
      <c r="J31" s="110" t="e">
        <f>+PUNTAJE!#REF!</f>
        <v>#REF!</v>
      </c>
      <c r="K31" s="110">
        <f>+PUNTAJE!Q31</f>
        <v>0</v>
      </c>
      <c r="L31" s="110">
        <f>+PUNTAJE!T31</f>
        <v>0</v>
      </c>
      <c r="M31" s="110" t="e">
        <f>+PUNTAJE!#REF!</f>
        <v>#REF!</v>
      </c>
      <c r="N31" s="110"/>
      <c r="O31" s="110"/>
      <c r="P31" s="110"/>
      <c r="Q31" s="110"/>
      <c r="R31" s="110"/>
      <c r="S31" s="110"/>
      <c r="T31" s="110"/>
      <c r="U31" s="111" t="e">
        <f t="shared" si="3"/>
        <v>#REF!</v>
      </c>
      <c r="V31" s="112">
        <v>0</v>
      </c>
      <c r="W31" s="112">
        <v>0</v>
      </c>
      <c r="X31" s="112">
        <v>0</v>
      </c>
      <c r="Y31" s="112">
        <v>0</v>
      </c>
    </row>
    <row r="32" spans="1:85" ht="101.25" x14ac:dyDescent="0.2">
      <c r="A32" s="85">
        <f t="shared" si="1"/>
        <v>23</v>
      </c>
      <c r="B32" s="95" t="str">
        <f>VLOOKUP(A32,PUNTAJE!A32:B356,2,0)</f>
        <v>DM2344</v>
      </c>
      <c r="C32" s="118" t="str">
        <f>VLOOKUP(A32,PUNTAJE!A32:C356,3,0)</f>
        <v>BALONES PARA DILATACION BILIAR DE ALTA PRESION DESECHABLE 2.8DIAMTRO DEL CANAL, 180 CM DE LONGITUD. DE 4 A 8 MM DE DIAMETRO EXTERNO. CON DIAMETRO DE BALON DE 20 A 40MM</v>
      </c>
      <c r="D32" s="96">
        <f>VLOOKUP(A32,PUNTAJE!A32:D356,4,0)</f>
        <v>1</v>
      </c>
      <c r="E32" s="96" t="str">
        <f>VLOOKUP(A32,PUNTAJE!A32:E363,5,0)</f>
        <v>UN</v>
      </c>
      <c r="F32" s="138">
        <f>VLOOKUP(A32,PUNTAJE!A32:F363,6,0)</f>
        <v>642600</v>
      </c>
      <c r="G32" s="96">
        <f>VLOOKUP(A32,PUNTAJE!A32:G363,7,0)</f>
        <v>1</v>
      </c>
      <c r="H32" s="138">
        <f t="shared" si="2"/>
        <v>642600</v>
      </c>
      <c r="I32" s="109" t="e">
        <f>+PUNTAJE!#REF!</f>
        <v>#REF!</v>
      </c>
      <c r="J32" s="110" t="e">
        <f>+PUNTAJE!#REF!</f>
        <v>#REF!</v>
      </c>
      <c r="K32" s="110">
        <f>+PUNTAJE!Q32</f>
        <v>0</v>
      </c>
      <c r="L32" s="110">
        <f>+PUNTAJE!T32</f>
        <v>0</v>
      </c>
      <c r="M32" s="110" t="e">
        <f>+PUNTAJE!#REF!</f>
        <v>#REF!</v>
      </c>
      <c r="N32" s="110"/>
      <c r="O32" s="110"/>
      <c r="P32" s="110"/>
      <c r="Q32" s="110"/>
      <c r="R32" s="110"/>
      <c r="S32" s="110"/>
      <c r="T32" s="110"/>
      <c r="U32" s="111" t="e">
        <f t="shared" si="3"/>
        <v>#REF!</v>
      </c>
      <c r="V32" s="112">
        <v>0</v>
      </c>
      <c r="W32" s="112">
        <v>0</v>
      </c>
      <c r="X32" s="112">
        <v>0</v>
      </c>
      <c r="Y32" s="112">
        <v>0</v>
      </c>
    </row>
    <row r="33" spans="1:25" ht="22.5" x14ac:dyDescent="0.2">
      <c r="A33" s="85">
        <f t="shared" si="1"/>
        <v>24</v>
      </c>
      <c r="B33" s="95" t="str">
        <f>VLOOKUP(A33,PUNTAJE!A33:B364,2,0)</f>
        <v>DM154</v>
      </c>
      <c r="C33" s="118" t="str">
        <f>VLOOKUP(A33,PUNTAJE!A33:C364,3,0)</f>
        <v>BOLSA COLOSTOMIA NO 32</v>
      </c>
      <c r="D33" s="96">
        <f>VLOOKUP(A33,PUNTAJE!A33:D364,4,0)</f>
        <v>1</v>
      </c>
      <c r="E33" s="96" t="str">
        <f>VLOOKUP(A33,PUNTAJE!A33:E364,5,0)</f>
        <v>UN</v>
      </c>
      <c r="F33" s="138">
        <f>VLOOKUP(A33,PUNTAJE!A33:F364,6,0)</f>
        <v>18400</v>
      </c>
      <c r="G33" s="96">
        <f>VLOOKUP(A33,PUNTAJE!A33:G364,7,0)</f>
        <v>5</v>
      </c>
      <c r="H33" s="138">
        <f t="shared" si="2"/>
        <v>92000</v>
      </c>
      <c r="I33" s="109" t="e">
        <f>+PUNTAJE!#REF!</f>
        <v>#REF!</v>
      </c>
      <c r="J33" s="110" t="e">
        <f>+PUNTAJE!#REF!</f>
        <v>#REF!</v>
      </c>
      <c r="K33" s="110">
        <f>+PUNTAJE!Q33</f>
        <v>312.5</v>
      </c>
      <c r="L33" s="110">
        <f>+PUNTAJE!T33</f>
        <v>0</v>
      </c>
      <c r="M33" s="110" t="e">
        <f>+PUNTAJE!#REF!</f>
        <v>#REF!</v>
      </c>
      <c r="N33" s="110"/>
      <c r="O33" s="110"/>
      <c r="P33" s="110"/>
      <c r="Q33" s="110"/>
      <c r="R33" s="110"/>
      <c r="S33" s="110"/>
      <c r="T33" s="110"/>
      <c r="U33" s="111" t="e">
        <f t="shared" si="3"/>
        <v>#REF!</v>
      </c>
      <c r="V33" s="112">
        <v>0</v>
      </c>
      <c r="W33" s="112">
        <v>0</v>
      </c>
      <c r="X33" s="112">
        <v>0</v>
      </c>
      <c r="Y33" s="112">
        <v>0</v>
      </c>
    </row>
    <row r="34" spans="1:25" ht="22.5" x14ac:dyDescent="0.2">
      <c r="A34" s="85">
        <f t="shared" si="1"/>
        <v>25</v>
      </c>
      <c r="B34" s="95" t="str">
        <f>VLOOKUP(A34,PUNTAJE!A34:B365,2,0)</f>
        <v>DM2346</v>
      </c>
      <c r="C34" s="118" t="str">
        <f>VLOOKUP(A34,PUNTAJE!A34:C365,3,0)</f>
        <v>BARRERA CUTANEA NO IRRITANTE EN SPRAY</v>
      </c>
      <c r="D34" s="96">
        <f>VLOOKUP(A34,PUNTAJE!A34:D365,4,0)</f>
        <v>1</v>
      </c>
      <c r="E34" s="96" t="str">
        <f>VLOOKUP(A34,PUNTAJE!A34:E365,5,0)</f>
        <v>UN</v>
      </c>
      <c r="F34" s="138">
        <f>VLOOKUP(A34,PUNTAJE!A34:F365,6,0)</f>
        <v>30355.71</v>
      </c>
      <c r="G34" s="96">
        <f>VLOOKUP(A34,PUNTAJE!A34:G365,7,0)</f>
        <v>1</v>
      </c>
      <c r="H34" s="138">
        <f t="shared" si="2"/>
        <v>30355.71</v>
      </c>
      <c r="I34" s="109" t="e">
        <f>+PUNTAJE!#REF!</f>
        <v>#REF!</v>
      </c>
      <c r="J34" s="110" t="e">
        <f>+PUNTAJE!#REF!</f>
        <v>#REF!</v>
      </c>
      <c r="K34" s="110">
        <f>+PUNTAJE!Q34</f>
        <v>500</v>
      </c>
      <c r="L34" s="110">
        <f>+PUNTAJE!T34</f>
        <v>0</v>
      </c>
      <c r="M34" s="110" t="e">
        <f>+PUNTAJE!#REF!</f>
        <v>#REF!</v>
      </c>
      <c r="N34" s="110"/>
      <c r="O34" s="110"/>
      <c r="P34" s="110"/>
      <c r="Q34" s="110"/>
      <c r="R34" s="110"/>
      <c r="S34" s="110"/>
      <c r="T34" s="110"/>
      <c r="U34" s="111" t="e">
        <f t="shared" si="3"/>
        <v>#REF!</v>
      </c>
      <c r="V34" s="112">
        <v>0</v>
      </c>
      <c r="W34" s="112">
        <v>0</v>
      </c>
      <c r="X34" s="112">
        <v>0</v>
      </c>
      <c r="Y34" s="112">
        <v>0</v>
      </c>
    </row>
    <row r="35" spans="1:25" ht="22.5" x14ac:dyDescent="0.2">
      <c r="A35" s="85">
        <f t="shared" si="1"/>
        <v>26</v>
      </c>
      <c r="B35" s="95" t="str">
        <f>VLOOKUP(A35,PUNTAJE!A35:B366,2,0)</f>
        <v>DM1977</v>
      </c>
      <c r="C35" s="118" t="str">
        <f>VLOOKUP(A35,PUNTAJE!A35:C366,3,0)</f>
        <v>BARRERA CUTANEA N IRRITANTE EN TOALLA</v>
      </c>
      <c r="D35" s="96">
        <f>VLOOKUP(A35,PUNTAJE!A35:D366,4,0)</f>
        <v>1</v>
      </c>
      <c r="E35" s="96" t="str">
        <f>VLOOKUP(A35,PUNTAJE!A35:E366,5,0)</f>
        <v>UN</v>
      </c>
      <c r="F35" s="138">
        <f>VLOOKUP(A35,PUNTAJE!A35:F366,6,0)</f>
        <v>2409.6385542168678</v>
      </c>
      <c r="G35" s="96">
        <f>VLOOKUP(A35,PUNTAJE!A35:G366,7,0)</f>
        <v>452</v>
      </c>
      <c r="H35" s="138">
        <f t="shared" si="2"/>
        <v>1089156.6265060243</v>
      </c>
      <c r="I35" s="109" t="e">
        <f>+PUNTAJE!#REF!</f>
        <v>#REF!</v>
      </c>
      <c r="J35" s="110" t="e">
        <f>+PUNTAJE!#REF!</f>
        <v>#REF!</v>
      </c>
      <c r="K35" s="110">
        <f>+PUNTAJE!Q35</f>
        <v>0</v>
      </c>
      <c r="L35" s="110">
        <f>+PUNTAJE!T35</f>
        <v>0</v>
      </c>
      <c r="M35" s="110" t="e">
        <f>+PUNTAJE!#REF!</f>
        <v>#REF!</v>
      </c>
      <c r="N35" s="110"/>
      <c r="O35" s="110"/>
      <c r="P35" s="110"/>
      <c r="Q35" s="110"/>
      <c r="R35" s="110"/>
      <c r="S35" s="110"/>
      <c r="T35" s="110"/>
      <c r="U35" s="111" t="e">
        <f t="shared" si="3"/>
        <v>#REF!</v>
      </c>
      <c r="V35" s="112">
        <v>0</v>
      </c>
      <c r="W35" s="112">
        <v>0</v>
      </c>
      <c r="X35" s="112">
        <v>0</v>
      </c>
      <c r="Y35" s="112">
        <v>0</v>
      </c>
    </row>
    <row r="36" spans="1:25" ht="22.5" x14ac:dyDescent="0.2">
      <c r="A36" s="85">
        <f t="shared" si="1"/>
        <v>27</v>
      </c>
      <c r="B36" s="95" t="str">
        <f>VLOOKUP(A36,PUNTAJE!A36:B367,2,0)</f>
        <v>DM2360</v>
      </c>
      <c r="C36" s="118" t="str">
        <f>VLOOKUP(A36,PUNTAJE!A36:C367,3,0)</f>
        <v>CAMISAS URETERALES FLEXIBLE 11.5X36</v>
      </c>
      <c r="D36" s="96">
        <f>VLOOKUP(A36,PUNTAJE!A36:D367,4,0)</f>
        <v>1</v>
      </c>
      <c r="E36" s="96" t="str">
        <f>VLOOKUP(A36,PUNTAJE!A36:E367,5,0)</f>
        <v>UN</v>
      </c>
      <c r="F36" s="138">
        <f>VLOOKUP(A36,PUNTAJE!A36:F367,6,0)</f>
        <v>647250</v>
      </c>
      <c r="G36" s="96">
        <f>VLOOKUP(A36,PUNTAJE!A36:G367,7,0)</f>
        <v>1</v>
      </c>
      <c r="H36" s="138">
        <f t="shared" si="2"/>
        <v>647250</v>
      </c>
      <c r="I36" s="109" t="e">
        <f>+PUNTAJE!#REF!</f>
        <v>#REF!</v>
      </c>
      <c r="J36" s="110" t="e">
        <f>+PUNTAJE!#REF!</f>
        <v>#REF!</v>
      </c>
      <c r="K36" s="110">
        <f>+PUNTAJE!Q36</f>
        <v>0</v>
      </c>
      <c r="L36" s="110">
        <f>+PUNTAJE!T36</f>
        <v>0</v>
      </c>
      <c r="M36" s="110" t="e">
        <f>+PUNTAJE!#REF!</f>
        <v>#REF!</v>
      </c>
      <c r="N36" s="110"/>
      <c r="O36" s="110"/>
      <c r="P36" s="110"/>
      <c r="Q36" s="110"/>
      <c r="R36" s="110"/>
      <c r="S36" s="110"/>
      <c r="T36" s="110"/>
      <c r="U36" s="111" t="e">
        <f t="shared" si="3"/>
        <v>#REF!</v>
      </c>
      <c r="V36" s="112">
        <v>0</v>
      </c>
      <c r="W36" s="112">
        <v>0</v>
      </c>
      <c r="X36" s="112">
        <v>0</v>
      </c>
      <c r="Y36" s="112">
        <v>0</v>
      </c>
    </row>
    <row r="37" spans="1:25" ht="22.5" x14ac:dyDescent="0.2">
      <c r="A37" s="85">
        <f t="shared" si="1"/>
        <v>28</v>
      </c>
      <c r="B37" s="95" t="str">
        <f>VLOOKUP(A37,PUNTAJE!A37:B368,2,0)</f>
        <v>DM2361</v>
      </c>
      <c r="C37" s="118" t="str">
        <f>VLOOKUP(A37,PUNTAJE!A37:C368,3,0)</f>
        <v>CAMISAS URETERALES FLEXIBLE 11.5X45-46</v>
      </c>
      <c r="D37" s="96">
        <f>VLOOKUP(A37,PUNTAJE!A37:D368,4,0)</f>
        <v>1</v>
      </c>
      <c r="E37" s="96" t="str">
        <f>VLOOKUP(A37,PUNTAJE!A37:E368,5,0)</f>
        <v>UN</v>
      </c>
      <c r="F37" s="138">
        <f>VLOOKUP(A37,PUNTAJE!A37:F368,6,0)</f>
        <v>647250</v>
      </c>
      <c r="G37" s="96">
        <f>VLOOKUP(A37,PUNTAJE!A37:G368,7,0)</f>
        <v>1</v>
      </c>
      <c r="H37" s="138">
        <f t="shared" si="2"/>
        <v>647250</v>
      </c>
      <c r="I37" s="109" t="e">
        <f>+PUNTAJE!#REF!</f>
        <v>#REF!</v>
      </c>
      <c r="J37" s="110" t="e">
        <f>+PUNTAJE!#REF!</f>
        <v>#REF!</v>
      </c>
      <c r="K37" s="110">
        <f>+PUNTAJE!Q37</f>
        <v>0</v>
      </c>
      <c r="L37" s="110">
        <f>+PUNTAJE!T37</f>
        <v>0</v>
      </c>
      <c r="M37" s="110" t="e">
        <f>+PUNTAJE!#REF!</f>
        <v>#REF!</v>
      </c>
      <c r="N37" s="110"/>
      <c r="O37" s="110"/>
      <c r="P37" s="110"/>
      <c r="Q37" s="110"/>
      <c r="R37" s="110"/>
      <c r="S37" s="110"/>
      <c r="T37" s="110"/>
      <c r="U37" s="111" t="e">
        <f t="shared" si="3"/>
        <v>#REF!</v>
      </c>
      <c r="V37" s="112">
        <v>0</v>
      </c>
      <c r="W37" s="112">
        <v>0</v>
      </c>
      <c r="X37" s="112">
        <v>0</v>
      </c>
      <c r="Y37" s="112">
        <v>0</v>
      </c>
    </row>
    <row r="38" spans="1:25" ht="33.75" x14ac:dyDescent="0.2">
      <c r="A38" s="85">
        <f t="shared" si="1"/>
        <v>29</v>
      </c>
      <c r="B38" s="95" t="str">
        <f>VLOOKUP(A38,PUNTAJE!A38:B369,2,0)</f>
        <v>DM206</v>
      </c>
      <c r="C38" s="118" t="str">
        <f>VLOOKUP(A38,PUNTAJE!A38:C369,3,0)</f>
        <v>CANDADO CARRO DE PARO CON NUMERO CONSECUTIVO</v>
      </c>
      <c r="D38" s="96">
        <f>VLOOKUP(A38,PUNTAJE!A38:D369,4,0)</f>
        <v>1</v>
      </c>
      <c r="E38" s="96" t="str">
        <f>VLOOKUP(A38,PUNTAJE!A38:E369,5,0)</f>
        <v>UN</v>
      </c>
      <c r="F38" s="138">
        <f>VLOOKUP(A38,PUNTAJE!A38:F369,6,0)</f>
        <v>428.4</v>
      </c>
      <c r="G38" s="96">
        <f>VLOOKUP(A38,PUNTAJE!A38:G369,7,0)</f>
        <v>422</v>
      </c>
      <c r="H38" s="138">
        <f t="shared" si="2"/>
        <v>180784.8</v>
      </c>
      <c r="I38" s="109" t="e">
        <f>+PUNTAJE!#REF!</f>
        <v>#REF!</v>
      </c>
      <c r="J38" s="110" t="e">
        <f>+PUNTAJE!#REF!</f>
        <v>#REF!</v>
      </c>
      <c r="K38" s="110">
        <f>+PUNTAJE!Q38</f>
        <v>0</v>
      </c>
      <c r="L38" s="110">
        <f>+PUNTAJE!T38</f>
        <v>0</v>
      </c>
      <c r="M38" s="110" t="e">
        <f>+PUNTAJE!#REF!</f>
        <v>#REF!</v>
      </c>
      <c r="N38" s="110"/>
      <c r="O38" s="110"/>
      <c r="P38" s="110"/>
      <c r="Q38" s="110"/>
      <c r="R38" s="110"/>
      <c r="S38" s="110"/>
      <c r="T38" s="110"/>
      <c r="U38" s="111" t="e">
        <f t="shared" si="3"/>
        <v>#REF!</v>
      </c>
      <c r="V38" s="112">
        <v>0</v>
      </c>
      <c r="W38" s="112">
        <v>0</v>
      </c>
      <c r="X38" s="112">
        <v>0</v>
      </c>
      <c r="Y38" s="112">
        <v>0</v>
      </c>
    </row>
    <row r="39" spans="1:25" x14ac:dyDescent="0.2">
      <c r="A39" s="85">
        <f t="shared" si="1"/>
        <v>30</v>
      </c>
      <c r="B39" s="95" t="str">
        <f>VLOOKUP(A39,PUNTAJE!A39:B370,2,0)</f>
        <v>DM212</v>
      </c>
      <c r="C39" s="118" t="str">
        <f>VLOOKUP(A39,PUNTAJE!A39:C370,3,0)</f>
        <v>CANULA DE GUEDEL N 0</v>
      </c>
      <c r="D39" s="96">
        <f>VLOOKUP(A39,PUNTAJE!A39:D370,4,0)</f>
        <v>1</v>
      </c>
      <c r="E39" s="96" t="str">
        <f>VLOOKUP(A39,PUNTAJE!A39:E370,5,0)</f>
        <v>UN</v>
      </c>
      <c r="F39" s="138">
        <f>VLOOKUP(A39,PUNTAJE!A39:F370,6,0)</f>
        <v>922.25</v>
      </c>
      <c r="G39" s="96">
        <f>VLOOKUP(A39,PUNTAJE!A39:G370,7,0)</f>
        <v>10</v>
      </c>
      <c r="H39" s="138">
        <f t="shared" si="2"/>
        <v>9222.5</v>
      </c>
      <c r="I39" s="109" t="e">
        <f>+PUNTAJE!#REF!</f>
        <v>#REF!</v>
      </c>
      <c r="J39" s="110" t="e">
        <f>+PUNTAJE!#REF!</f>
        <v>#REF!</v>
      </c>
      <c r="K39" s="110">
        <f>+PUNTAJE!Q39</f>
        <v>474.140625</v>
      </c>
      <c r="L39" s="110">
        <f>+PUNTAJE!T39</f>
        <v>0</v>
      </c>
      <c r="M39" s="110" t="e">
        <f>+PUNTAJE!#REF!</f>
        <v>#REF!</v>
      </c>
      <c r="N39" s="110"/>
      <c r="O39" s="110"/>
      <c r="P39" s="110"/>
      <c r="Q39" s="110"/>
      <c r="R39" s="110"/>
      <c r="S39" s="110"/>
      <c r="T39" s="110"/>
      <c r="U39" s="111" t="e">
        <f t="shared" si="3"/>
        <v>#REF!</v>
      </c>
      <c r="V39" s="112">
        <v>0</v>
      </c>
      <c r="W39" s="112">
        <v>0</v>
      </c>
      <c r="X39" s="112">
        <v>0</v>
      </c>
      <c r="Y39" s="112">
        <v>0</v>
      </c>
    </row>
    <row r="40" spans="1:25" x14ac:dyDescent="0.2">
      <c r="A40" s="85">
        <f t="shared" si="1"/>
        <v>31</v>
      </c>
      <c r="B40" s="95" t="str">
        <f>VLOOKUP(A40,PUNTAJE!A40:B371,2,0)</f>
        <v>DM1238</v>
      </c>
      <c r="C40" s="118" t="str">
        <f>VLOOKUP(A40,PUNTAJE!A40:C371,3,0)</f>
        <v>CANULA DE GUEDEL N 1</v>
      </c>
      <c r="D40" s="96">
        <f>VLOOKUP(A40,PUNTAJE!A40:D371,4,0)</f>
        <v>1</v>
      </c>
      <c r="E40" s="96" t="str">
        <f>VLOOKUP(A40,PUNTAJE!A40:E371,5,0)</f>
        <v>UN</v>
      </c>
      <c r="F40" s="138">
        <f>VLOOKUP(A40,PUNTAJE!A40:F371,6,0)</f>
        <v>922.25</v>
      </c>
      <c r="G40" s="96">
        <f>VLOOKUP(A40,PUNTAJE!A40:G371,7,0)</f>
        <v>7</v>
      </c>
      <c r="H40" s="138">
        <f t="shared" si="2"/>
        <v>6455.75</v>
      </c>
      <c r="I40" s="109" t="e">
        <f>+PUNTAJE!#REF!</f>
        <v>#REF!</v>
      </c>
      <c r="J40" s="110" t="e">
        <f>+PUNTAJE!#REF!</f>
        <v>#REF!</v>
      </c>
      <c r="K40" s="110">
        <f>+PUNTAJE!Q40</f>
        <v>474.140625</v>
      </c>
      <c r="L40" s="110">
        <f>+PUNTAJE!T40</f>
        <v>0</v>
      </c>
      <c r="M40" s="110" t="e">
        <f>+PUNTAJE!#REF!</f>
        <v>#REF!</v>
      </c>
      <c r="N40" s="110"/>
      <c r="O40" s="110"/>
      <c r="P40" s="110"/>
      <c r="Q40" s="110"/>
      <c r="R40" s="110"/>
      <c r="S40" s="110"/>
      <c r="T40" s="110"/>
      <c r="U40" s="111" t="e">
        <f t="shared" si="3"/>
        <v>#REF!</v>
      </c>
      <c r="V40" s="112">
        <v>0</v>
      </c>
      <c r="W40" s="112">
        <v>0</v>
      </c>
      <c r="X40" s="112">
        <v>0</v>
      </c>
      <c r="Y40" s="112">
        <v>0</v>
      </c>
    </row>
    <row r="41" spans="1:25" x14ac:dyDescent="0.2">
      <c r="A41" s="85">
        <f t="shared" si="1"/>
        <v>32</v>
      </c>
      <c r="B41" s="95" t="str">
        <f>VLOOKUP(A41,PUNTAJE!A41:B372,2,0)</f>
        <v>DM215</v>
      </c>
      <c r="C41" s="118" t="str">
        <f>VLOOKUP(A41,PUNTAJE!A41:C372,3,0)</f>
        <v>CANULA DE GUEDEL N 2</v>
      </c>
      <c r="D41" s="96">
        <f>VLOOKUP(A41,PUNTAJE!A41:D372,4,0)</f>
        <v>1</v>
      </c>
      <c r="E41" s="96" t="str">
        <f>VLOOKUP(A41,PUNTAJE!A41:E372,5,0)</f>
        <v>UN</v>
      </c>
      <c r="F41" s="138">
        <f>VLOOKUP(A41,PUNTAJE!A41:F372,6,0)</f>
        <v>922.25</v>
      </c>
      <c r="G41" s="96">
        <f>VLOOKUP(A41,PUNTAJE!A41:G372,7,0)</f>
        <v>12</v>
      </c>
      <c r="H41" s="138">
        <f t="shared" si="2"/>
        <v>11067</v>
      </c>
      <c r="I41" s="109" t="e">
        <f>+PUNTAJE!#REF!</f>
        <v>#REF!</v>
      </c>
      <c r="J41" s="110" t="e">
        <f>+PUNTAJE!#REF!</f>
        <v>#REF!</v>
      </c>
      <c r="K41" s="110">
        <f>+PUNTAJE!Q41</f>
        <v>474.140625</v>
      </c>
      <c r="L41" s="110">
        <f>+PUNTAJE!T41</f>
        <v>0</v>
      </c>
      <c r="M41" s="110" t="e">
        <f>+PUNTAJE!#REF!</f>
        <v>#REF!</v>
      </c>
      <c r="N41" s="110"/>
      <c r="O41" s="110"/>
      <c r="P41" s="110"/>
      <c r="Q41" s="110"/>
      <c r="R41" s="110"/>
      <c r="S41" s="110"/>
      <c r="T41" s="110"/>
      <c r="U41" s="111" t="e">
        <f t="shared" si="3"/>
        <v>#REF!</v>
      </c>
      <c r="V41" s="112">
        <v>0</v>
      </c>
      <c r="W41" s="112">
        <v>0</v>
      </c>
      <c r="X41" s="112">
        <v>0</v>
      </c>
      <c r="Y41" s="112">
        <v>0</v>
      </c>
    </row>
    <row r="42" spans="1:25" x14ac:dyDescent="0.2">
      <c r="A42" s="85">
        <f t="shared" si="1"/>
        <v>33</v>
      </c>
      <c r="B42" s="95" t="str">
        <f>VLOOKUP(A42,PUNTAJE!A42:B373,2,0)</f>
        <v>DM216</v>
      </c>
      <c r="C42" s="118" t="str">
        <f>VLOOKUP(A42,PUNTAJE!A42:C373,3,0)</f>
        <v>CANULA DE GUEDEL N 3</v>
      </c>
      <c r="D42" s="96">
        <f>VLOOKUP(A42,PUNTAJE!A42:D373,4,0)</f>
        <v>1</v>
      </c>
      <c r="E42" s="96" t="str">
        <f>VLOOKUP(A42,PUNTAJE!A42:E373,5,0)</f>
        <v>UN</v>
      </c>
      <c r="F42" s="138">
        <f>VLOOKUP(A42,PUNTAJE!A42:F373,6,0)</f>
        <v>922.25</v>
      </c>
      <c r="G42" s="96">
        <f>VLOOKUP(A42,PUNTAJE!A42:G373,7,0)</f>
        <v>28</v>
      </c>
      <c r="H42" s="138">
        <f t="shared" si="2"/>
        <v>25823</v>
      </c>
      <c r="I42" s="109" t="e">
        <f>+PUNTAJE!#REF!</f>
        <v>#REF!</v>
      </c>
      <c r="J42" s="110" t="e">
        <f>+PUNTAJE!#REF!</f>
        <v>#REF!</v>
      </c>
      <c r="K42" s="110">
        <f>+PUNTAJE!Q42</f>
        <v>474.140625</v>
      </c>
      <c r="L42" s="110">
        <f>+PUNTAJE!T42</f>
        <v>0</v>
      </c>
      <c r="M42" s="110" t="e">
        <f>+PUNTAJE!#REF!</f>
        <v>#REF!</v>
      </c>
      <c r="N42" s="110"/>
      <c r="O42" s="110"/>
      <c r="P42" s="110"/>
      <c r="Q42" s="110"/>
      <c r="R42" s="110"/>
      <c r="S42" s="110"/>
      <c r="T42" s="110"/>
      <c r="U42" s="111" t="e">
        <f t="shared" si="3"/>
        <v>#REF!</v>
      </c>
      <c r="V42" s="112">
        <v>0</v>
      </c>
      <c r="W42" s="112">
        <v>0</v>
      </c>
      <c r="X42" s="112">
        <v>0</v>
      </c>
      <c r="Y42" s="112">
        <v>0</v>
      </c>
    </row>
    <row r="43" spans="1:25" x14ac:dyDescent="0.2">
      <c r="A43" s="85">
        <f t="shared" si="1"/>
        <v>34</v>
      </c>
      <c r="B43" s="95" t="str">
        <f>VLOOKUP(A43,PUNTAJE!A43:B374,2,0)</f>
        <v>DM217</v>
      </c>
      <c r="C43" s="118" t="str">
        <f>VLOOKUP(A43,PUNTAJE!A43:C374,3,0)</f>
        <v>CANULA DE GUEDEL N 4</v>
      </c>
      <c r="D43" s="96">
        <f>VLOOKUP(A43,PUNTAJE!A43:D374,4,0)</f>
        <v>1</v>
      </c>
      <c r="E43" s="96" t="str">
        <f>VLOOKUP(A43,PUNTAJE!A43:E374,5,0)</f>
        <v>UN</v>
      </c>
      <c r="F43" s="138">
        <f>VLOOKUP(A43,PUNTAJE!A43:F374,6,0)</f>
        <v>922.25</v>
      </c>
      <c r="G43" s="96">
        <f>VLOOKUP(A43,PUNTAJE!A43:G374,7,0)</f>
        <v>55</v>
      </c>
      <c r="H43" s="138">
        <f t="shared" si="2"/>
        <v>50723.75</v>
      </c>
      <c r="I43" s="109" t="e">
        <f>+PUNTAJE!#REF!</f>
        <v>#REF!</v>
      </c>
      <c r="J43" s="110" t="e">
        <f>+PUNTAJE!#REF!</f>
        <v>#REF!</v>
      </c>
      <c r="K43" s="110">
        <f>+PUNTAJE!Q43</f>
        <v>474.140625</v>
      </c>
      <c r="L43" s="110">
        <f>+PUNTAJE!T43</f>
        <v>0</v>
      </c>
      <c r="M43" s="110" t="e">
        <f>+PUNTAJE!#REF!</f>
        <v>#REF!</v>
      </c>
      <c r="N43" s="110"/>
      <c r="O43" s="110"/>
      <c r="P43" s="110"/>
      <c r="Q43" s="110"/>
      <c r="R43" s="110"/>
      <c r="S43" s="110"/>
      <c r="T43" s="110"/>
      <c r="U43" s="111" t="e">
        <f t="shared" si="3"/>
        <v>#REF!</v>
      </c>
      <c r="V43" s="112">
        <v>0</v>
      </c>
      <c r="W43" s="112">
        <v>0</v>
      </c>
      <c r="X43" s="112">
        <v>0</v>
      </c>
      <c r="Y43" s="112">
        <v>0</v>
      </c>
    </row>
    <row r="44" spans="1:25" x14ac:dyDescent="0.2">
      <c r="A44" s="85">
        <f t="shared" si="1"/>
        <v>35</v>
      </c>
      <c r="B44" s="95" t="str">
        <f>VLOOKUP(A44,PUNTAJE!A44:B375,2,0)</f>
        <v>DM218</v>
      </c>
      <c r="C44" s="118" t="str">
        <f>VLOOKUP(A44,PUNTAJE!A44:C375,3,0)</f>
        <v>CANULA DE GUEDEL N 5</v>
      </c>
      <c r="D44" s="96">
        <f>VLOOKUP(A44,PUNTAJE!A44:D375,4,0)</f>
        <v>1</v>
      </c>
      <c r="E44" s="96" t="str">
        <f>VLOOKUP(A44,PUNTAJE!A44:E375,5,0)</f>
        <v>UN</v>
      </c>
      <c r="F44" s="138">
        <f>VLOOKUP(A44,PUNTAJE!A44:F375,6,0)</f>
        <v>922.25</v>
      </c>
      <c r="G44" s="96">
        <f>VLOOKUP(A44,PUNTAJE!A44:G375,7,0)</f>
        <v>69</v>
      </c>
      <c r="H44" s="138">
        <f t="shared" si="2"/>
        <v>63635.25</v>
      </c>
      <c r="I44" s="109" t="e">
        <f>+PUNTAJE!#REF!</f>
        <v>#REF!</v>
      </c>
      <c r="J44" s="110" t="e">
        <f>+PUNTAJE!#REF!</f>
        <v>#REF!</v>
      </c>
      <c r="K44" s="110">
        <f>+PUNTAJE!Q44</f>
        <v>474.140625</v>
      </c>
      <c r="L44" s="110">
        <f>+PUNTAJE!T44</f>
        <v>0</v>
      </c>
      <c r="M44" s="110" t="e">
        <f>+PUNTAJE!#REF!</f>
        <v>#REF!</v>
      </c>
      <c r="N44" s="110"/>
      <c r="O44" s="110"/>
      <c r="P44" s="110"/>
      <c r="Q44" s="110"/>
      <c r="R44" s="110"/>
      <c r="S44" s="110"/>
      <c r="T44" s="110"/>
      <c r="U44" s="111" t="e">
        <f t="shared" si="3"/>
        <v>#REF!</v>
      </c>
      <c r="V44" s="112">
        <v>0</v>
      </c>
      <c r="W44" s="112">
        <v>0</v>
      </c>
      <c r="X44" s="112">
        <v>0</v>
      </c>
      <c r="Y44" s="112">
        <v>0</v>
      </c>
    </row>
    <row r="45" spans="1:25" ht="22.5" x14ac:dyDescent="0.2">
      <c r="A45" s="85">
        <f t="shared" si="1"/>
        <v>36</v>
      </c>
      <c r="B45" s="95" t="str">
        <f>VLOOKUP(A45,PUNTAJE!A45:B376,2,0)</f>
        <v>DM230</v>
      </c>
      <c r="C45" s="118" t="str">
        <f>VLOOKUP(A45,PUNTAJE!A45:C376,3,0)</f>
        <v>CANULA TRAQUEOSTOMIA 5.0 C/B</v>
      </c>
      <c r="D45" s="96">
        <f>VLOOKUP(A45,PUNTAJE!A45:D376,4,0)</f>
        <v>1</v>
      </c>
      <c r="E45" s="96" t="str">
        <f>VLOOKUP(A45,PUNTAJE!A45:E376,5,0)</f>
        <v>UN</v>
      </c>
      <c r="F45" s="138">
        <f>VLOOKUP(A45,PUNTAJE!A45:F376,6,0)</f>
        <v>16362.5</v>
      </c>
      <c r="G45" s="96">
        <f>VLOOKUP(A45,PUNTAJE!A45:G376,7,0)</f>
        <v>1</v>
      </c>
      <c r="H45" s="138">
        <f t="shared" si="2"/>
        <v>16362.5</v>
      </c>
      <c r="I45" s="109" t="e">
        <f>+PUNTAJE!#REF!</f>
        <v>#REF!</v>
      </c>
      <c r="J45" s="110" t="e">
        <f>+PUNTAJE!#REF!</f>
        <v>#REF!</v>
      </c>
      <c r="K45" s="110">
        <f>+PUNTAJE!Q45</f>
        <v>0</v>
      </c>
      <c r="L45" s="110">
        <f>+PUNTAJE!T45</f>
        <v>0</v>
      </c>
      <c r="M45" s="110" t="e">
        <f>+PUNTAJE!#REF!</f>
        <v>#REF!</v>
      </c>
      <c r="N45" s="110"/>
      <c r="O45" s="110"/>
      <c r="P45" s="110"/>
      <c r="Q45" s="110"/>
      <c r="R45" s="110"/>
      <c r="S45" s="110"/>
      <c r="T45" s="110"/>
      <c r="U45" s="111" t="e">
        <f t="shared" si="3"/>
        <v>#REF!</v>
      </c>
      <c r="V45" s="112">
        <v>0</v>
      </c>
      <c r="W45" s="112">
        <v>0</v>
      </c>
      <c r="X45" s="112">
        <v>0</v>
      </c>
      <c r="Y45" s="112">
        <v>0</v>
      </c>
    </row>
    <row r="46" spans="1:25" ht="33.75" x14ac:dyDescent="0.2">
      <c r="A46" s="85">
        <f t="shared" si="1"/>
        <v>37</v>
      </c>
      <c r="B46" s="95" t="str">
        <f>VLOOKUP(A46,PUNTAJE!A46:B377,2,0)</f>
        <v>DM2369</v>
      </c>
      <c r="C46" s="118" t="str">
        <f>VLOOKUP(A46,PUNTAJE!A46:C377,3,0)</f>
        <v>CANULA DE TRAQUEOSTOMIA 5 SIN BALON</v>
      </c>
      <c r="D46" s="96">
        <f>VLOOKUP(A46,PUNTAJE!A46:D377,4,0)</f>
        <v>1</v>
      </c>
      <c r="E46" s="96" t="str">
        <f>VLOOKUP(A46,PUNTAJE!A46:E377,5,0)</f>
        <v>UN</v>
      </c>
      <c r="F46" s="138">
        <f>VLOOKUP(A46,PUNTAJE!A46:F377,6,0)</f>
        <v>12126.1</v>
      </c>
      <c r="G46" s="96">
        <f>VLOOKUP(A46,PUNTAJE!A46:G377,7,0)</f>
        <v>1</v>
      </c>
      <c r="H46" s="138">
        <f t="shared" si="2"/>
        <v>12126.1</v>
      </c>
      <c r="I46" s="109" t="e">
        <f>+PUNTAJE!#REF!</f>
        <v>#REF!</v>
      </c>
      <c r="J46" s="110" t="e">
        <f>+PUNTAJE!#REF!</f>
        <v>#REF!</v>
      </c>
      <c r="K46" s="110">
        <f>+PUNTAJE!Q46</f>
        <v>0</v>
      </c>
      <c r="L46" s="110">
        <f>+PUNTAJE!T46</f>
        <v>0</v>
      </c>
      <c r="M46" s="110" t="e">
        <f>+PUNTAJE!#REF!</f>
        <v>#REF!</v>
      </c>
      <c r="N46" s="110"/>
      <c r="O46" s="110"/>
      <c r="P46" s="110"/>
      <c r="Q46" s="110"/>
      <c r="R46" s="110"/>
      <c r="S46" s="110"/>
      <c r="T46" s="110"/>
      <c r="U46" s="111" t="e">
        <f t="shared" si="3"/>
        <v>#REF!</v>
      </c>
      <c r="V46" s="112">
        <v>0</v>
      </c>
      <c r="W46" s="112">
        <v>0</v>
      </c>
      <c r="X46" s="112">
        <v>0</v>
      </c>
      <c r="Y46" s="112">
        <v>0</v>
      </c>
    </row>
    <row r="47" spans="1:25" ht="22.5" x14ac:dyDescent="0.2">
      <c r="A47" s="85">
        <f t="shared" si="1"/>
        <v>38</v>
      </c>
      <c r="B47" s="95" t="str">
        <f>VLOOKUP(A47,PUNTAJE!A47:B378,2,0)</f>
        <v>DM234</v>
      </c>
      <c r="C47" s="118" t="str">
        <f>VLOOKUP(A47,PUNTAJE!A47:C378,3,0)</f>
        <v>CANULA TRAQUEOSTOMIA 5.5 C/B</v>
      </c>
      <c r="D47" s="96">
        <f>VLOOKUP(A47,PUNTAJE!A47:D378,4,0)</f>
        <v>1</v>
      </c>
      <c r="E47" s="96" t="str">
        <f>VLOOKUP(A47,PUNTAJE!A47:E378,5,0)</f>
        <v>UN</v>
      </c>
      <c r="F47" s="138">
        <f>VLOOKUP(A47,PUNTAJE!A47:F378,6,0)</f>
        <v>16362.5</v>
      </c>
      <c r="G47" s="96">
        <f>VLOOKUP(A47,PUNTAJE!A47:G378,7,0)</f>
        <v>1</v>
      </c>
      <c r="H47" s="138">
        <f t="shared" si="2"/>
        <v>16362.5</v>
      </c>
      <c r="I47" s="109" t="e">
        <f>+PUNTAJE!#REF!</f>
        <v>#REF!</v>
      </c>
      <c r="J47" s="110" t="e">
        <f>+PUNTAJE!#REF!</f>
        <v>#REF!</v>
      </c>
      <c r="K47" s="110">
        <f>+PUNTAJE!Q47</f>
        <v>0</v>
      </c>
      <c r="L47" s="110">
        <f>+PUNTAJE!T47</f>
        <v>0</v>
      </c>
      <c r="M47" s="110" t="e">
        <f>+PUNTAJE!#REF!</f>
        <v>#REF!</v>
      </c>
      <c r="N47" s="110"/>
      <c r="O47" s="110"/>
      <c r="P47" s="110"/>
      <c r="Q47" s="110"/>
      <c r="R47" s="110"/>
      <c r="S47" s="110"/>
      <c r="T47" s="110"/>
      <c r="U47" s="111" t="e">
        <f t="shared" si="3"/>
        <v>#REF!</v>
      </c>
      <c r="V47" s="112">
        <v>0</v>
      </c>
      <c r="W47" s="112">
        <v>0</v>
      </c>
      <c r="X47" s="112">
        <v>0</v>
      </c>
      <c r="Y47" s="112">
        <v>0</v>
      </c>
    </row>
    <row r="48" spans="1:25" ht="22.5" x14ac:dyDescent="0.2">
      <c r="A48" s="85">
        <f t="shared" si="1"/>
        <v>39</v>
      </c>
      <c r="B48" s="95" t="str">
        <f>VLOOKUP(A48,PUNTAJE!A48:B379,2,0)</f>
        <v>DM240</v>
      </c>
      <c r="C48" s="118" t="str">
        <f>VLOOKUP(A48,PUNTAJE!A48:C379,3,0)</f>
        <v>CANULA TRAQUEOSTOMIA 7.0 C/B</v>
      </c>
      <c r="D48" s="96">
        <f>VLOOKUP(A48,PUNTAJE!A48:D379,4,0)</f>
        <v>1</v>
      </c>
      <c r="E48" s="96" t="str">
        <f>VLOOKUP(A48,PUNTAJE!A48:E379,5,0)</f>
        <v>UN</v>
      </c>
      <c r="F48" s="138">
        <f>VLOOKUP(A48,PUNTAJE!A48:F379,6,0)</f>
        <v>16362.5</v>
      </c>
      <c r="G48" s="96">
        <f>VLOOKUP(A48,PUNTAJE!A48:G379,7,0)</f>
        <v>2</v>
      </c>
      <c r="H48" s="138">
        <f t="shared" si="2"/>
        <v>32725</v>
      </c>
      <c r="I48" s="109" t="e">
        <f>+PUNTAJE!#REF!</f>
        <v>#REF!</v>
      </c>
      <c r="J48" s="110" t="e">
        <f>+PUNTAJE!#REF!</f>
        <v>#REF!</v>
      </c>
      <c r="K48" s="110">
        <f>+PUNTAJE!Q48</f>
        <v>0</v>
      </c>
      <c r="L48" s="110">
        <f>+PUNTAJE!T48</f>
        <v>0</v>
      </c>
      <c r="M48" s="110" t="e">
        <f>+PUNTAJE!#REF!</f>
        <v>#REF!</v>
      </c>
      <c r="N48" s="110"/>
      <c r="O48" s="110"/>
      <c r="P48" s="110"/>
      <c r="Q48" s="110"/>
      <c r="R48" s="110"/>
      <c r="S48" s="110"/>
      <c r="T48" s="110"/>
      <c r="U48" s="111" t="e">
        <f t="shared" si="3"/>
        <v>#REF!</v>
      </c>
      <c r="V48" s="112">
        <v>0</v>
      </c>
      <c r="W48" s="112">
        <v>0</v>
      </c>
      <c r="X48" s="112">
        <v>0</v>
      </c>
      <c r="Y48" s="112">
        <v>0</v>
      </c>
    </row>
    <row r="49" spans="1:25" ht="22.5" x14ac:dyDescent="0.2">
      <c r="A49" s="85">
        <f t="shared" si="1"/>
        <v>40</v>
      </c>
      <c r="B49" s="95" t="str">
        <f>VLOOKUP(A49,PUNTAJE!A49:B380,2,0)</f>
        <v>DM239</v>
      </c>
      <c r="C49" s="118" t="str">
        <f>VLOOKUP(A49,PUNTAJE!A49:C380,3,0)</f>
        <v>CANULA TRAQUEOSTOMIA 7.5 C/B</v>
      </c>
      <c r="D49" s="96">
        <f>VLOOKUP(A49,PUNTAJE!A49:D380,4,0)</f>
        <v>1</v>
      </c>
      <c r="E49" s="96" t="str">
        <f>VLOOKUP(A49,PUNTAJE!A49:E380,5,0)</f>
        <v>UN</v>
      </c>
      <c r="F49" s="138">
        <f>VLOOKUP(A49,PUNTAJE!A49:F380,6,0)</f>
        <v>16362.5</v>
      </c>
      <c r="G49" s="96">
        <f>VLOOKUP(A49,PUNTAJE!A49:G380,7,0)</f>
        <v>9</v>
      </c>
      <c r="H49" s="138">
        <f t="shared" si="2"/>
        <v>147262.5</v>
      </c>
      <c r="I49" s="109" t="e">
        <f>+PUNTAJE!#REF!</f>
        <v>#REF!</v>
      </c>
      <c r="J49" s="110" t="e">
        <f>+PUNTAJE!#REF!</f>
        <v>#REF!</v>
      </c>
      <c r="K49" s="110">
        <f>+PUNTAJE!Q49</f>
        <v>0</v>
      </c>
      <c r="L49" s="110">
        <f>+PUNTAJE!T49</f>
        <v>0</v>
      </c>
      <c r="M49" s="110" t="e">
        <f>+PUNTAJE!#REF!</f>
        <v>#REF!</v>
      </c>
      <c r="N49" s="110"/>
      <c r="O49" s="110"/>
      <c r="P49" s="110"/>
      <c r="Q49" s="110"/>
      <c r="R49" s="110"/>
      <c r="S49" s="110"/>
      <c r="T49" s="110"/>
      <c r="U49" s="111" t="e">
        <f t="shared" si="3"/>
        <v>#REF!</v>
      </c>
      <c r="V49" s="112">
        <v>0</v>
      </c>
      <c r="W49" s="112">
        <v>0</v>
      </c>
      <c r="X49" s="112">
        <v>0</v>
      </c>
      <c r="Y49" s="112">
        <v>0</v>
      </c>
    </row>
    <row r="50" spans="1:25" ht="22.5" x14ac:dyDescent="0.2">
      <c r="A50" s="85">
        <f t="shared" si="1"/>
        <v>41</v>
      </c>
      <c r="B50" s="95" t="str">
        <f>VLOOKUP(A50,PUNTAJE!A50:B381,2,0)</f>
        <v>DM243</v>
      </c>
      <c r="C50" s="118" t="str">
        <f>VLOOKUP(A50,PUNTAJE!A50:C381,3,0)</f>
        <v>CANULA TRAQUEOSTOMIA 8.0 C/B</v>
      </c>
      <c r="D50" s="96">
        <f>VLOOKUP(A50,PUNTAJE!A50:D381,4,0)</f>
        <v>1</v>
      </c>
      <c r="E50" s="96" t="str">
        <f>VLOOKUP(A50,PUNTAJE!A50:E381,5,0)</f>
        <v>UN</v>
      </c>
      <c r="F50" s="138">
        <f>VLOOKUP(A50,PUNTAJE!A50:F381,6,0)</f>
        <v>16362.5</v>
      </c>
      <c r="G50" s="96">
        <f>VLOOKUP(A50,PUNTAJE!A50:G381,7,0)</f>
        <v>17</v>
      </c>
      <c r="H50" s="138">
        <f t="shared" si="2"/>
        <v>278162.5</v>
      </c>
      <c r="I50" s="109" t="e">
        <f>+PUNTAJE!#REF!</f>
        <v>#REF!</v>
      </c>
      <c r="J50" s="110" t="e">
        <f>+PUNTAJE!#REF!</f>
        <v>#REF!</v>
      </c>
      <c r="K50" s="110">
        <f>+PUNTAJE!Q50</f>
        <v>0</v>
      </c>
      <c r="L50" s="110">
        <f>+PUNTAJE!T50</f>
        <v>0</v>
      </c>
      <c r="M50" s="110" t="e">
        <f>+PUNTAJE!#REF!</f>
        <v>#REF!</v>
      </c>
      <c r="N50" s="110"/>
      <c r="O50" s="110"/>
      <c r="P50" s="110"/>
      <c r="Q50" s="110"/>
      <c r="R50" s="110"/>
      <c r="S50" s="110"/>
      <c r="T50" s="110"/>
      <c r="U50" s="111" t="e">
        <f t="shared" si="3"/>
        <v>#REF!</v>
      </c>
      <c r="V50" s="112">
        <v>0</v>
      </c>
      <c r="W50" s="112">
        <v>0</v>
      </c>
      <c r="X50" s="112">
        <v>0</v>
      </c>
      <c r="Y50" s="112">
        <v>0</v>
      </c>
    </row>
    <row r="51" spans="1:25" ht="22.5" x14ac:dyDescent="0.2">
      <c r="A51" s="85">
        <f t="shared" si="1"/>
        <v>42</v>
      </c>
      <c r="B51" s="95" t="str">
        <f>VLOOKUP(A51,PUNTAJE!A51:B382,2,0)</f>
        <v>DM2300</v>
      </c>
      <c r="C51" s="118" t="str">
        <f>VLOOKUP(A51,PUNTAJE!A51:C382,3,0)</f>
        <v>CANULA NASAL DE ALTO FLUJO ADULTO TALLA M</v>
      </c>
      <c r="D51" s="96">
        <f>VLOOKUP(A51,PUNTAJE!A51:D382,4,0)</f>
        <v>1</v>
      </c>
      <c r="E51" s="96" t="str">
        <f>VLOOKUP(A51,PUNTAJE!A51:E382,5,0)</f>
        <v>UN</v>
      </c>
      <c r="F51" s="138">
        <f>VLOOKUP(A51,PUNTAJE!A51:F382,6,0)</f>
        <v>161231.91</v>
      </c>
      <c r="G51" s="96">
        <f>VLOOKUP(A51,PUNTAJE!A51:G382,7,0)</f>
        <v>14</v>
      </c>
      <c r="H51" s="138">
        <f t="shared" si="2"/>
        <v>2257246.7400000002</v>
      </c>
      <c r="I51" s="109" t="e">
        <f>+PUNTAJE!#REF!</f>
        <v>#REF!</v>
      </c>
      <c r="J51" s="110" t="e">
        <f>+PUNTAJE!#REF!</f>
        <v>#REF!</v>
      </c>
      <c r="K51" s="110">
        <f>+PUNTAJE!Q51</f>
        <v>350.58177036816511</v>
      </c>
      <c r="L51" s="110">
        <f>+PUNTAJE!T51</f>
        <v>0</v>
      </c>
      <c r="M51" s="110" t="e">
        <f>+PUNTAJE!#REF!</f>
        <v>#REF!</v>
      </c>
      <c r="N51" s="110"/>
      <c r="O51" s="110"/>
      <c r="P51" s="110"/>
      <c r="Q51" s="110"/>
      <c r="R51" s="110"/>
      <c r="S51" s="110"/>
      <c r="T51" s="110"/>
      <c r="U51" s="111" t="e">
        <f t="shared" si="3"/>
        <v>#REF!</v>
      </c>
      <c r="V51" s="112">
        <v>0</v>
      </c>
      <c r="W51" s="112">
        <v>0</v>
      </c>
      <c r="X51" s="112">
        <v>0</v>
      </c>
      <c r="Y51" s="112">
        <v>0</v>
      </c>
    </row>
    <row r="52" spans="1:25" ht="22.5" x14ac:dyDescent="0.2">
      <c r="A52" s="85">
        <f t="shared" si="1"/>
        <v>43</v>
      </c>
      <c r="B52" s="95" t="str">
        <f>VLOOKUP(A52,PUNTAJE!A52:B383,2,0)</f>
        <v>DM2301</v>
      </c>
      <c r="C52" s="118" t="str">
        <f>VLOOKUP(A52,PUNTAJE!A52:C383,3,0)</f>
        <v>CANULA NASAL DE ALTO FLUJO ADULTO TALLA S</v>
      </c>
      <c r="D52" s="96">
        <f>VLOOKUP(A52,PUNTAJE!A52:D383,4,0)</f>
        <v>1</v>
      </c>
      <c r="E52" s="96" t="str">
        <f>VLOOKUP(A52,PUNTAJE!A52:E383,5,0)</f>
        <v>UN</v>
      </c>
      <c r="F52" s="138">
        <f>VLOOKUP(A52,PUNTAJE!A52:F383,6,0)</f>
        <v>161231.91</v>
      </c>
      <c r="G52" s="96">
        <f>VLOOKUP(A52,PUNTAJE!A52:G383,7,0)</f>
        <v>2</v>
      </c>
      <c r="H52" s="138">
        <f t="shared" si="2"/>
        <v>322463.82</v>
      </c>
      <c r="I52" s="109" t="e">
        <f>+PUNTAJE!#REF!</f>
        <v>#REF!</v>
      </c>
      <c r="J52" s="110" t="e">
        <f>+PUNTAJE!#REF!</f>
        <v>#REF!</v>
      </c>
      <c r="K52" s="110">
        <f>+PUNTAJE!Q52</f>
        <v>350.58177036816511</v>
      </c>
      <c r="L52" s="110">
        <f>+PUNTAJE!T52</f>
        <v>0</v>
      </c>
      <c r="M52" s="110" t="e">
        <f>+PUNTAJE!#REF!</f>
        <v>#REF!</v>
      </c>
      <c r="N52" s="110"/>
      <c r="O52" s="110"/>
      <c r="P52" s="110"/>
      <c r="Q52" s="110"/>
      <c r="R52" s="110"/>
      <c r="S52" s="110"/>
      <c r="T52" s="110"/>
      <c r="U52" s="111" t="e">
        <f t="shared" si="3"/>
        <v>#REF!</v>
      </c>
      <c r="V52" s="112">
        <v>0</v>
      </c>
      <c r="W52" s="112">
        <v>0</v>
      </c>
      <c r="X52" s="112">
        <v>0</v>
      </c>
      <c r="Y52" s="112">
        <v>0</v>
      </c>
    </row>
    <row r="53" spans="1:25" ht="22.5" x14ac:dyDescent="0.2">
      <c r="A53" s="85">
        <f t="shared" si="1"/>
        <v>44</v>
      </c>
      <c r="B53" s="95" t="str">
        <f>VLOOKUP(A53,PUNTAJE!A53:B384,2,0)</f>
        <v>DM220</v>
      </c>
      <c r="C53" s="118" t="str">
        <f>VLOOKUP(A53,PUNTAJE!A53:C384,3,0)</f>
        <v>CANULA NASAL PARA OXIGENO ADULTO 1.5MTS</v>
      </c>
      <c r="D53" s="96">
        <f>VLOOKUP(A53,PUNTAJE!A53:D384,4,0)</f>
        <v>1</v>
      </c>
      <c r="E53" s="96" t="str">
        <f>VLOOKUP(A53,PUNTAJE!A53:E384,5,0)</f>
        <v>UN</v>
      </c>
      <c r="F53" s="138">
        <f>VLOOKUP(A53,PUNTAJE!A53:F384,6,0)</f>
        <v>1087.6600000000001</v>
      </c>
      <c r="G53" s="96">
        <f>VLOOKUP(A53,PUNTAJE!A53:G384,7,0)</f>
        <v>1772</v>
      </c>
      <c r="H53" s="138">
        <f t="shared" si="2"/>
        <v>1927333.5200000003</v>
      </c>
      <c r="I53" s="109" t="e">
        <f>+PUNTAJE!#REF!</f>
        <v>#REF!</v>
      </c>
      <c r="J53" s="110" t="e">
        <f>+PUNTAJE!#REF!</f>
        <v>#REF!</v>
      </c>
      <c r="K53" s="110">
        <f>+PUNTAJE!Q53</f>
        <v>0</v>
      </c>
      <c r="L53" s="110">
        <f>+PUNTAJE!T53</f>
        <v>0</v>
      </c>
      <c r="M53" s="110" t="e">
        <f>+PUNTAJE!#REF!</f>
        <v>#REF!</v>
      </c>
      <c r="N53" s="110"/>
      <c r="O53" s="110"/>
      <c r="P53" s="110"/>
      <c r="Q53" s="110"/>
      <c r="R53" s="110"/>
      <c r="S53" s="110"/>
      <c r="T53" s="110"/>
      <c r="U53" s="111" t="e">
        <f t="shared" si="3"/>
        <v>#REF!</v>
      </c>
      <c r="V53" s="112">
        <v>0</v>
      </c>
      <c r="W53" s="112">
        <v>0</v>
      </c>
      <c r="X53" s="112">
        <v>0</v>
      </c>
      <c r="Y53" s="112">
        <v>0</v>
      </c>
    </row>
    <row r="54" spans="1:25" ht="22.5" x14ac:dyDescent="0.2">
      <c r="A54" s="85">
        <f t="shared" si="1"/>
        <v>45</v>
      </c>
      <c r="B54" s="95" t="str">
        <f>VLOOKUP(A54,PUNTAJE!A54:B385,2,0)</f>
        <v>DM222</v>
      </c>
      <c r="C54" s="118" t="str">
        <f>VLOOKUP(A54,PUNTAJE!A54:C385,3,0)</f>
        <v>CANULA NASAL PEDIATRICA</v>
      </c>
      <c r="D54" s="96">
        <f>VLOOKUP(A54,PUNTAJE!A54:D385,4,0)</f>
        <v>1</v>
      </c>
      <c r="E54" s="96" t="str">
        <f>VLOOKUP(A54,PUNTAJE!A54:E385,5,0)</f>
        <v>UN</v>
      </c>
      <c r="F54" s="138">
        <f>VLOOKUP(A54,PUNTAJE!A54:F385,6,0)</f>
        <v>1104.32</v>
      </c>
      <c r="G54" s="96">
        <f>VLOOKUP(A54,PUNTAJE!A54:G385,7,0)</f>
        <v>592</v>
      </c>
      <c r="H54" s="138">
        <f t="shared" si="2"/>
        <v>653757.43999999994</v>
      </c>
      <c r="I54" s="109" t="e">
        <f>+PUNTAJE!#REF!</f>
        <v>#REF!</v>
      </c>
      <c r="J54" s="110" t="e">
        <f>+PUNTAJE!#REF!</f>
        <v>#REF!</v>
      </c>
      <c r="K54" s="110">
        <f>+PUNTAJE!Q54</f>
        <v>463.62318840579712</v>
      </c>
      <c r="L54" s="110">
        <f>+PUNTAJE!T54</f>
        <v>0</v>
      </c>
      <c r="M54" s="110" t="e">
        <f>+PUNTAJE!#REF!</f>
        <v>#REF!</v>
      </c>
      <c r="N54" s="110"/>
      <c r="O54" s="110"/>
      <c r="P54" s="110"/>
      <c r="Q54" s="110"/>
      <c r="R54" s="110"/>
      <c r="S54" s="110"/>
      <c r="T54" s="110"/>
      <c r="U54" s="111" t="e">
        <f t="shared" si="3"/>
        <v>#REF!</v>
      </c>
      <c r="V54" s="112">
        <v>0</v>
      </c>
      <c r="W54" s="112">
        <v>0</v>
      </c>
      <c r="X54" s="112">
        <v>0</v>
      </c>
      <c r="Y54" s="112">
        <v>0</v>
      </c>
    </row>
    <row r="55" spans="1:25" ht="22.5" x14ac:dyDescent="0.2">
      <c r="A55" s="85">
        <f t="shared" si="1"/>
        <v>46</v>
      </c>
      <c r="B55" s="95" t="str">
        <f>VLOOKUP(A55,PUNTAJE!A55:B386,2,0)</f>
        <v>DM1601</v>
      </c>
      <c r="C55" s="118" t="str">
        <f>VLOOKUP(A55,PUNTAJE!A55:C386,3,0)</f>
        <v>CATETER DE ACCESO URETRAL AXXCES</v>
      </c>
      <c r="D55" s="96">
        <f>VLOOKUP(A55,PUNTAJE!A55:D386,4,0)</f>
        <v>1</v>
      </c>
      <c r="E55" s="96" t="str">
        <f>VLOOKUP(A55,PUNTAJE!A55:E386,5,0)</f>
        <v>UN</v>
      </c>
      <c r="F55" s="138">
        <f>VLOOKUP(A55,PUNTAJE!A55:F386,6,0)</f>
        <v>61650</v>
      </c>
      <c r="G55" s="96">
        <f>VLOOKUP(A55,PUNTAJE!A55:G386,7,0)</f>
        <v>1</v>
      </c>
      <c r="H55" s="138">
        <f t="shared" si="2"/>
        <v>61650</v>
      </c>
      <c r="I55" s="109" t="e">
        <f>+PUNTAJE!#REF!</f>
        <v>#REF!</v>
      </c>
      <c r="J55" s="110" t="e">
        <f>+PUNTAJE!#REF!</f>
        <v>#REF!</v>
      </c>
      <c r="K55" s="110">
        <f>+PUNTAJE!Q55</f>
        <v>0</v>
      </c>
      <c r="L55" s="110">
        <f>+PUNTAJE!T55</f>
        <v>0</v>
      </c>
      <c r="M55" s="110" t="e">
        <f>+PUNTAJE!#REF!</f>
        <v>#REF!</v>
      </c>
      <c r="N55" s="110"/>
      <c r="O55" s="110"/>
      <c r="P55" s="110"/>
      <c r="Q55" s="110"/>
      <c r="R55" s="110"/>
      <c r="S55" s="110"/>
      <c r="T55" s="110"/>
      <c r="U55" s="111" t="e">
        <f t="shared" si="3"/>
        <v>#REF!</v>
      </c>
      <c r="V55" s="112">
        <v>0</v>
      </c>
      <c r="W55" s="112">
        <v>0</v>
      </c>
      <c r="X55" s="112">
        <v>0</v>
      </c>
      <c r="Y55" s="112">
        <v>0</v>
      </c>
    </row>
    <row r="56" spans="1:25" ht="22.5" x14ac:dyDescent="0.2">
      <c r="A56" s="85">
        <f t="shared" si="1"/>
        <v>47</v>
      </c>
      <c r="B56" s="95" t="str">
        <f>VLOOKUP(A56,PUNTAJE!A56:B387,2,0)</f>
        <v>DM1908</v>
      </c>
      <c r="C56" s="118" t="str">
        <f>VLOOKUP(A56,PUNTAJE!A56:C387,3,0)</f>
        <v>CATETER EPICUTANEO 28 FR - CABELLO DE ANGEL</v>
      </c>
      <c r="D56" s="96">
        <f>VLOOKUP(A56,PUNTAJE!A56:D387,4,0)</f>
        <v>1</v>
      </c>
      <c r="E56" s="96" t="str">
        <f>VLOOKUP(A56,PUNTAJE!A56:E387,5,0)</f>
        <v>UN</v>
      </c>
      <c r="F56" s="138">
        <f>VLOOKUP(A56,PUNTAJE!A56:F387,6,0)</f>
        <v>346023</v>
      </c>
      <c r="G56" s="96">
        <f>VLOOKUP(A56,PUNTAJE!A56:G387,7,0)</f>
        <v>7</v>
      </c>
      <c r="H56" s="138">
        <f t="shared" si="2"/>
        <v>2422161</v>
      </c>
      <c r="I56" s="109" t="e">
        <f>+PUNTAJE!#REF!</f>
        <v>#REF!</v>
      </c>
      <c r="J56" s="110" t="e">
        <f>+PUNTAJE!#REF!</f>
        <v>#REF!</v>
      </c>
      <c r="K56" s="110">
        <f>+PUNTAJE!Q56</f>
        <v>0</v>
      </c>
      <c r="L56" s="110">
        <f>+PUNTAJE!T56</f>
        <v>0</v>
      </c>
      <c r="M56" s="110" t="e">
        <f>+PUNTAJE!#REF!</f>
        <v>#REF!</v>
      </c>
      <c r="N56" s="110"/>
      <c r="O56" s="110"/>
      <c r="P56" s="110"/>
      <c r="Q56" s="110"/>
      <c r="R56" s="110"/>
      <c r="S56" s="110"/>
      <c r="T56" s="110"/>
      <c r="U56" s="111" t="e">
        <f t="shared" si="3"/>
        <v>#REF!</v>
      </c>
      <c r="V56" s="112">
        <v>0</v>
      </c>
      <c r="W56" s="112">
        <v>0</v>
      </c>
      <c r="X56" s="112">
        <v>0</v>
      </c>
      <c r="Y56" s="112">
        <v>0</v>
      </c>
    </row>
    <row r="57" spans="1:25" ht="22.5" x14ac:dyDescent="0.2">
      <c r="A57" s="85">
        <f t="shared" si="1"/>
        <v>48</v>
      </c>
      <c r="B57" s="95" t="str">
        <f>VLOOKUP(A57,PUNTAJE!A57:B388,2,0)</f>
        <v>DM1696</v>
      </c>
      <c r="C57" s="118" t="str">
        <f>VLOOKUP(A57,PUNTAJE!A57:C388,3,0)</f>
        <v>CATETER DOBLE J 4.7 HASTA 4.8 FR X 24 CM</v>
      </c>
      <c r="D57" s="96">
        <f>VLOOKUP(A57,PUNTAJE!A57:D388,4,0)</f>
        <v>1</v>
      </c>
      <c r="E57" s="96" t="str">
        <f>VLOOKUP(A57,PUNTAJE!A57:E388,5,0)</f>
        <v>UN</v>
      </c>
      <c r="F57" s="138">
        <f>VLOOKUP(A57,PUNTAJE!A57:F388,6,0)</f>
        <v>136000</v>
      </c>
      <c r="G57" s="96">
        <f>VLOOKUP(A57,PUNTAJE!A57:G388,7,0)</f>
        <v>2</v>
      </c>
      <c r="H57" s="138">
        <f t="shared" si="2"/>
        <v>272000</v>
      </c>
      <c r="I57" s="109" t="e">
        <f>+PUNTAJE!#REF!</f>
        <v>#REF!</v>
      </c>
      <c r="J57" s="110" t="e">
        <f>+PUNTAJE!#REF!</f>
        <v>#REF!</v>
      </c>
      <c r="K57" s="110">
        <f>+PUNTAJE!Q57</f>
        <v>0</v>
      </c>
      <c r="L57" s="110">
        <f>+PUNTAJE!T57</f>
        <v>0</v>
      </c>
      <c r="M57" s="110" t="e">
        <f>+PUNTAJE!#REF!</f>
        <v>#REF!</v>
      </c>
      <c r="N57" s="110"/>
      <c r="O57" s="110"/>
      <c r="P57" s="110"/>
      <c r="Q57" s="110"/>
      <c r="R57" s="110"/>
      <c r="S57" s="110"/>
      <c r="T57" s="110"/>
      <c r="U57" s="111" t="e">
        <f t="shared" si="3"/>
        <v>#REF!</v>
      </c>
      <c r="V57" s="112">
        <v>0</v>
      </c>
      <c r="W57" s="112">
        <v>0</v>
      </c>
      <c r="X57" s="112">
        <v>0</v>
      </c>
      <c r="Y57" s="112">
        <v>0</v>
      </c>
    </row>
    <row r="58" spans="1:25" ht="22.5" x14ac:dyDescent="0.2">
      <c r="A58" s="85">
        <f t="shared" si="1"/>
        <v>49</v>
      </c>
      <c r="B58" s="95" t="str">
        <f>VLOOKUP(A58,PUNTAJE!A58:B389,2,0)</f>
        <v>DM276</v>
      </c>
      <c r="C58" s="118" t="str">
        <f>VLOOKUP(A58,PUNTAJE!A58:C389,3,0)</f>
        <v>CATETER DOBLE J 6.0 FR X 26 CM</v>
      </c>
      <c r="D58" s="96">
        <f>VLOOKUP(A58,PUNTAJE!A58:D389,4,0)</f>
        <v>1</v>
      </c>
      <c r="E58" s="96" t="str">
        <f>VLOOKUP(A58,PUNTAJE!A58:E389,5,0)</f>
        <v>UN</v>
      </c>
      <c r="F58" s="138">
        <f>VLOOKUP(A58,PUNTAJE!A58:F389,6,0)</f>
        <v>136000</v>
      </c>
      <c r="G58" s="96">
        <f>VLOOKUP(A58,PUNTAJE!A58:G389,7,0)</f>
        <v>5</v>
      </c>
      <c r="H58" s="138">
        <f t="shared" si="2"/>
        <v>680000</v>
      </c>
      <c r="I58" s="109" t="e">
        <f>+PUNTAJE!#REF!</f>
        <v>#REF!</v>
      </c>
      <c r="J58" s="110" t="e">
        <f>+PUNTAJE!#REF!</f>
        <v>#REF!</v>
      </c>
      <c r="K58" s="110">
        <f>+PUNTAJE!Q58</f>
        <v>0</v>
      </c>
      <c r="L58" s="110">
        <f>+PUNTAJE!T58</f>
        <v>0</v>
      </c>
      <c r="M58" s="110" t="e">
        <f>+PUNTAJE!#REF!</f>
        <v>#REF!</v>
      </c>
      <c r="N58" s="110"/>
      <c r="O58" s="110"/>
      <c r="P58" s="110"/>
      <c r="Q58" s="110"/>
      <c r="R58" s="110"/>
      <c r="S58" s="110"/>
      <c r="T58" s="110"/>
      <c r="U58" s="111" t="e">
        <f t="shared" si="3"/>
        <v>#REF!</v>
      </c>
      <c r="V58" s="112">
        <v>0</v>
      </c>
      <c r="W58" s="112">
        <v>0</v>
      </c>
      <c r="X58" s="112">
        <v>0</v>
      </c>
      <c r="Y58" s="112">
        <v>0</v>
      </c>
    </row>
    <row r="59" spans="1:25" ht="22.5" x14ac:dyDescent="0.2">
      <c r="A59" s="85">
        <f t="shared" si="1"/>
        <v>50</v>
      </c>
      <c r="B59" s="95" t="str">
        <f>VLOOKUP(A59,PUNTAJE!A59:B390,2,0)</f>
        <v>DM2378</v>
      </c>
      <c r="C59" s="118" t="str">
        <f>VLOOKUP(A59,PUNTAJE!A59:C390,3,0)</f>
        <v>CATETER EPICUTANEO 2FR 24G MONOLUMEN</v>
      </c>
      <c r="D59" s="96">
        <f>VLOOKUP(A59,PUNTAJE!A59:D390,4,0)</f>
        <v>1</v>
      </c>
      <c r="E59" s="96" t="str">
        <f>VLOOKUP(A59,PUNTAJE!A59:E390,5,0)</f>
        <v>UN</v>
      </c>
      <c r="F59" s="138">
        <f>VLOOKUP(A59,PUNTAJE!A59:F390,6,0)</f>
        <v>270795</v>
      </c>
      <c r="G59" s="96">
        <f>VLOOKUP(A59,PUNTAJE!A59:G390,7,0)</f>
        <v>1</v>
      </c>
      <c r="H59" s="138">
        <f t="shared" si="2"/>
        <v>270795</v>
      </c>
      <c r="I59" s="109" t="e">
        <f>+PUNTAJE!#REF!</f>
        <v>#REF!</v>
      </c>
      <c r="J59" s="110" t="e">
        <f>+PUNTAJE!#REF!</f>
        <v>#REF!</v>
      </c>
      <c r="K59" s="110">
        <f>+PUNTAJE!Q59</f>
        <v>494.38320500747795</v>
      </c>
      <c r="L59" s="110">
        <f>+PUNTAJE!T59</f>
        <v>0</v>
      </c>
      <c r="M59" s="110" t="e">
        <f>+PUNTAJE!#REF!</f>
        <v>#REF!</v>
      </c>
      <c r="N59" s="110"/>
      <c r="O59" s="110"/>
      <c r="P59" s="110"/>
      <c r="Q59" s="110"/>
      <c r="R59" s="110"/>
      <c r="S59" s="110"/>
      <c r="T59" s="110"/>
      <c r="U59" s="111" t="e">
        <f t="shared" si="3"/>
        <v>#REF!</v>
      </c>
      <c r="V59" s="112">
        <v>0</v>
      </c>
      <c r="W59" s="112">
        <v>0</v>
      </c>
      <c r="X59" s="112">
        <v>0</v>
      </c>
      <c r="Y59" s="112">
        <v>0</v>
      </c>
    </row>
    <row r="60" spans="1:25" ht="22.5" x14ac:dyDescent="0.2">
      <c r="A60" s="85">
        <f t="shared" si="1"/>
        <v>51</v>
      </c>
      <c r="B60" s="95" t="str">
        <f>VLOOKUP(A60,PUNTAJE!A60:B391,2,0)</f>
        <v>DM343</v>
      </c>
      <c r="C60" s="118" t="str">
        <f>VLOOKUP(A60,PUNTAJE!A60:C391,3,0)</f>
        <v>CATETER UMBILICAL ARTERIAL N 2.5</v>
      </c>
      <c r="D60" s="96">
        <f>VLOOKUP(A60,PUNTAJE!A60:D391,4,0)</f>
        <v>1</v>
      </c>
      <c r="E60" s="96" t="str">
        <f>VLOOKUP(A60,PUNTAJE!A60:E391,5,0)</f>
        <v>UN</v>
      </c>
      <c r="F60" s="138">
        <f>VLOOKUP(A60,PUNTAJE!A60:F391,6,0)</f>
        <v>34575</v>
      </c>
      <c r="G60" s="96">
        <f>VLOOKUP(A60,PUNTAJE!A60:G391,7,0)</f>
        <v>3</v>
      </c>
      <c r="H60" s="138">
        <f t="shared" si="2"/>
        <v>103725</v>
      </c>
      <c r="I60" s="109" t="e">
        <f>+PUNTAJE!#REF!</f>
        <v>#REF!</v>
      </c>
      <c r="J60" s="110" t="e">
        <f>+PUNTAJE!#REF!</f>
        <v>#REF!</v>
      </c>
      <c r="K60" s="110">
        <f>+PUNTAJE!Q60</f>
        <v>493.00072306579898</v>
      </c>
      <c r="L60" s="110">
        <f>+PUNTAJE!T60</f>
        <v>0</v>
      </c>
      <c r="M60" s="110" t="e">
        <f>+PUNTAJE!#REF!</f>
        <v>#REF!</v>
      </c>
      <c r="N60" s="110"/>
      <c r="O60" s="110"/>
      <c r="P60" s="110"/>
      <c r="Q60" s="110"/>
      <c r="R60" s="110"/>
      <c r="S60" s="110"/>
      <c r="T60" s="110"/>
      <c r="U60" s="111" t="e">
        <f t="shared" si="3"/>
        <v>#REF!</v>
      </c>
      <c r="V60" s="112">
        <v>0</v>
      </c>
      <c r="W60" s="112">
        <v>0</v>
      </c>
      <c r="X60" s="112">
        <v>0</v>
      </c>
      <c r="Y60" s="112">
        <v>0</v>
      </c>
    </row>
    <row r="61" spans="1:25" ht="33.75" x14ac:dyDescent="0.2">
      <c r="A61" s="85">
        <f t="shared" si="1"/>
        <v>52</v>
      </c>
      <c r="B61" s="95" t="str">
        <f>VLOOKUP(A61,PUNTAJE!A61:B392,2,0)</f>
        <v>DM2392</v>
      </c>
      <c r="C61" s="118" t="str">
        <f>VLOOKUP(A61,PUNTAJE!A61:C392,3,0)</f>
        <v>CATETER URETERAL STENT PERCUFLEX 48X24CM</v>
      </c>
      <c r="D61" s="96">
        <f>VLOOKUP(A61,PUNTAJE!A61:D392,4,0)</f>
        <v>1</v>
      </c>
      <c r="E61" s="96" t="str">
        <f>VLOOKUP(A61,PUNTAJE!A61:E392,5,0)</f>
        <v>UN</v>
      </c>
      <c r="F61" s="138">
        <f>VLOOKUP(A61,PUNTAJE!A61:F392,6,0)</f>
        <v>136000</v>
      </c>
      <c r="G61" s="96">
        <f>VLOOKUP(A61,PUNTAJE!A61:G392,7,0)</f>
        <v>1</v>
      </c>
      <c r="H61" s="138">
        <f t="shared" si="2"/>
        <v>136000</v>
      </c>
      <c r="I61" s="109" t="e">
        <f>+PUNTAJE!#REF!</f>
        <v>#REF!</v>
      </c>
      <c r="J61" s="110" t="e">
        <f>+PUNTAJE!#REF!</f>
        <v>#REF!</v>
      </c>
      <c r="K61" s="110">
        <f>+PUNTAJE!Q61</f>
        <v>0</v>
      </c>
      <c r="L61" s="110">
        <f>+PUNTAJE!T61</f>
        <v>0</v>
      </c>
      <c r="M61" s="110" t="e">
        <f>+PUNTAJE!#REF!</f>
        <v>#REF!</v>
      </c>
      <c r="N61" s="110"/>
      <c r="O61" s="110"/>
      <c r="P61" s="110"/>
      <c r="Q61" s="110"/>
      <c r="R61" s="110"/>
      <c r="S61" s="110"/>
      <c r="T61" s="110"/>
      <c r="U61" s="111" t="e">
        <f t="shared" si="3"/>
        <v>#REF!</v>
      </c>
      <c r="V61" s="112">
        <v>0</v>
      </c>
      <c r="W61" s="112">
        <v>0</v>
      </c>
      <c r="X61" s="112">
        <v>0</v>
      </c>
      <c r="Y61" s="112">
        <v>0</v>
      </c>
    </row>
    <row r="62" spans="1:25" ht="33.75" x14ac:dyDescent="0.2">
      <c r="A62" s="85">
        <f t="shared" si="1"/>
        <v>53</v>
      </c>
      <c r="B62" s="95" t="str">
        <f>VLOOKUP(A62,PUNTAJE!A62:B393,2,0)</f>
        <v>DM371</v>
      </c>
      <c r="C62" s="118" t="str">
        <f>VLOOKUP(A62,PUNTAJE!A62:C393,3,0)</f>
        <v>CINTA AUTOADHESIVA DE CONTROL QUIMICO  PARA  VAPOR LIBRE DE PLOMO</v>
      </c>
      <c r="D62" s="96">
        <f>VLOOKUP(A62,PUNTAJE!A62:D393,4,0)</f>
        <v>1</v>
      </c>
      <c r="E62" s="96" t="str">
        <f>VLOOKUP(A62,PUNTAJE!A62:E393,5,0)</f>
        <v>UN</v>
      </c>
      <c r="F62" s="138">
        <f>VLOOKUP(A62,PUNTAJE!A62:F393,6,0)</f>
        <v>11239.55</v>
      </c>
      <c r="G62" s="96">
        <f>VLOOKUP(A62,PUNTAJE!A62:G393,7,0)</f>
        <v>32</v>
      </c>
      <c r="H62" s="138">
        <f t="shared" si="2"/>
        <v>359665.6</v>
      </c>
      <c r="I62" s="109" t="e">
        <f>+PUNTAJE!#REF!</f>
        <v>#REF!</v>
      </c>
      <c r="J62" s="110" t="e">
        <f>+PUNTAJE!#REF!</f>
        <v>#REF!</v>
      </c>
      <c r="K62" s="110">
        <f>+PUNTAJE!Q62</f>
        <v>0</v>
      </c>
      <c r="L62" s="110">
        <f>+PUNTAJE!T62</f>
        <v>0</v>
      </c>
      <c r="M62" s="110" t="e">
        <f>+PUNTAJE!#REF!</f>
        <v>#REF!</v>
      </c>
      <c r="N62" s="110"/>
      <c r="O62" s="110"/>
      <c r="P62" s="110"/>
      <c r="Q62" s="110"/>
      <c r="R62" s="110"/>
      <c r="S62" s="110"/>
      <c r="T62" s="110"/>
      <c r="U62" s="111" t="e">
        <f t="shared" si="3"/>
        <v>#REF!</v>
      </c>
      <c r="V62" s="112">
        <v>0</v>
      </c>
      <c r="W62" s="112">
        <v>0</v>
      </c>
      <c r="X62" s="112">
        <v>0</v>
      </c>
      <c r="Y62" s="112">
        <v>0</v>
      </c>
    </row>
    <row r="63" spans="1:25" ht="45" x14ac:dyDescent="0.2">
      <c r="A63" s="85">
        <f t="shared" si="1"/>
        <v>54</v>
      </c>
      <c r="B63" s="95" t="str">
        <f>VLOOKUP(A63,PUNTAJE!A63:B394,2,0)</f>
        <v>DM2302</v>
      </c>
      <c r="C63" s="118" t="str">
        <f>VLOOKUP(A63,PUNTAJE!A63:C394,3,0)</f>
        <v>CIRCUITO ADULTO ALTO FLUJO CON CAMARA AJUSTABLE A VENTILADOR MECANICO</v>
      </c>
      <c r="D63" s="96">
        <f>VLOOKUP(A63,PUNTAJE!A63:D394,4,0)</f>
        <v>1</v>
      </c>
      <c r="E63" s="96" t="str">
        <f>VLOOKUP(A63,PUNTAJE!A63:E394,5,0)</f>
        <v>UN</v>
      </c>
      <c r="F63" s="138">
        <f>VLOOKUP(A63,PUNTAJE!A63:F394,6,0)</f>
        <v>178580.92</v>
      </c>
      <c r="G63" s="96">
        <f>VLOOKUP(A63,PUNTAJE!A63:G394,7,0)</f>
        <v>13</v>
      </c>
      <c r="H63" s="138">
        <f t="shared" si="2"/>
        <v>2321551.96</v>
      </c>
      <c r="I63" s="109" t="e">
        <f>+PUNTAJE!#REF!</f>
        <v>#REF!</v>
      </c>
      <c r="J63" s="110" t="e">
        <f>+PUNTAJE!#REF!</f>
        <v>#REF!</v>
      </c>
      <c r="K63" s="110">
        <f>+PUNTAJE!Q63</f>
        <v>500</v>
      </c>
      <c r="L63" s="110">
        <f>+PUNTAJE!T63</f>
        <v>0</v>
      </c>
      <c r="M63" s="110" t="e">
        <f>+PUNTAJE!#REF!</f>
        <v>#REF!</v>
      </c>
      <c r="N63" s="110"/>
      <c r="O63" s="110"/>
      <c r="P63" s="110"/>
      <c r="Q63" s="110"/>
      <c r="R63" s="110"/>
      <c r="S63" s="110"/>
      <c r="T63" s="110"/>
      <c r="U63" s="111" t="e">
        <f t="shared" si="3"/>
        <v>#REF!</v>
      </c>
      <c r="V63" s="112">
        <v>0</v>
      </c>
      <c r="W63" s="112">
        <v>0</v>
      </c>
      <c r="X63" s="112">
        <v>0</v>
      </c>
      <c r="Y63" s="112">
        <v>0</v>
      </c>
    </row>
    <row r="64" spans="1:25" ht="33.75" x14ac:dyDescent="0.2">
      <c r="A64" s="85">
        <f t="shared" si="1"/>
        <v>55</v>
      </c>
      <c r="B64" s="95" t="str">
        <f>VLOOKUP(A64,PUNTAJE!A64:B395,2,0)</f>
        <v>DM2403</v>
      </c>
      <c r="C64" s="118" t="str">
        <f>VLOOKUP(A64,PUNTAJE!A64:C395,3,0)</f>
        <v>CIRCUITO ALTO FLUJO NEONATAL/ PEDIATRICO CON CAMARA</v>
      </c>
      <c r="D64" s="96">
        <f>VLOOKUP(A64,PUNTAJE!A64:D395,4,0)</f>
        <v>1</v>
      </c>
      <c r="E64" s="96" t="str">
        <f>VLOOKUP(A64,PUNTAJE!A64:E395,5,0)</f>
        <v>UN</v>
      </c>
      <c r="F64" s="138">
        <f>VLOOKUP(A64,PUNTAJE!A64:F395,6,0)</f>
        <v>334349.53999999998</v>
      </c>
      <c r="G64" s="96">
        <f>VLOOKUP(A64,PUNTAJE!A64:G395,7,0)</f>
        <v>1</v>
      </c>
      <c r="H64" s="138">
        <f t="shared" si="2"/>
        <v>334349.53999999998</v>
      </c>
      <c r="I64" s="109" t="e">
        <f>+PUNTAJE!#REF!</f>
        <v>#REF!</v>
      </c>
      <c r="J64" s="110" t="e">
        <f>+PUNTAJE!#REF!</f>
        <v>#REF!</v>
      </c>
      <c r="K64" s="110">
        <f>+PUNTAJE!Q64</f>
        <v>0</v>
      </c>
      <c r="L64" s="110">
        <f>+PUNTAJE!T64</f>
        <v>0</v>
      </c>
      <c r="M64" s="110" t="e">
        <f>+PUNTAJE!#REF!</f>
        <v>#REF!</v>
      </c>
      <c r="N64" s="110"/>
      <c r="O64" s="110"/>
      <c r="P64" s="110"/>
      <c r="Q64" s="110"/>
      <c r="R64" s="110"/>
      <c r="S64" s="110"/>
      <c r="T64" s="110"/>
      <c r="U64" s="111" t="e">
        <f t="shared" si="3"/>
        <v>#REF!</v>
      </c>
      <c r="V64" s="112">
        <v>0</v>
      </c>
      <c r="W64" s="112">
        <v>0</v>
      </c>
      <c r="X64" s="112">
        <v>0</v>
      </c>
      <c r="Y64" s="112">
        <v>0</v>
      </c>
    </row>
    <row r="65" spans="1:25" ht="33.75" x14ac:dyDescent="0.2">
      <c r="A65" s="85">
        <f t="shared" si="1"/>
        <v>56</v>
      </c>
      <c r="B65" s="95" t="str">
        <f>VLOOKUP(A65,PUNTAJE!A65:B396,2,0)</f>
        <v>DM377</v>
      </c>
      <c r="C65" s="118" t="str">
        <f>VLOOKUP(A65,PUNTAJE!A65:C396,3,0)</f>
        <v>CIRCUITO DE ANESTESIA ADULTO CON BALON 3 LITROS</v>
      </c>
      <c r="D65" s="96">
        <f>VLOOKUP(A65,PUNTAJE!A65:D396,4,0)</f>
        <v>1</v>
      </c>
      <c r="E65" s="96" t="str">
        <f>VLOOKUP(A65,PUNTAJE!A65:E396,5,0)</f>
        <v>UN</v>
      </c>
      <c r="F65" s="138">
        <f>VLOOKUP(A65,PUNTAJE!A65:F396,6,0)</f>
        <v>15398.6</v>
      </c>
      <c r="G65" s="96">
        <f>VLOOKUP(A65,PUNTAJE!A65:G396,7,0)</f>
        <v>508</v>
      </c>
      <c r="H65" s="138">
        <f t="shared" si="2"/>
        <v>7822488.7999999998</v>
      </c>
      <c r="I65" s="109" t="e">
        <f>+PUNTAJE!#REF!</f>
        <v>#REF!</v>
      </c>
      <c r="J65" s="110" t="e">
        <f>+PUNTAJE!#REF!</f>
        <v>#REF!</v>
      </c>
      <c r="K65" s="110">
        <f>+PUNTAJE!Q65</f>
        <v>481.21707225288509</v>
      </c>
      <c r="L65" s="110">
        <f>+PUNTAJE!T65</f>
        <v>0</v>
      </c>
      <c r="M65" s="110" t="e">
        <f>+PUNTAJE!#REF!</f>
        <v>#REF!</v>
      </c>
      <c r="N65" s="110"/>
      <c r="O65" s="110"/>
      <c r="P65" s="110"/>
      <c r="Q65" s="110"/>
      <c r="R65" s="110"/>
      <c r="S65" s="110"/>
      <c r="T65" s="110"/>
      <c r="U65" s="111" t="e">
        <f t="shared" si="3"/>
        <v>#REF!</v>
      </c>
      <c r="V65" s="112">
        <v>0</v>
      </c>
      <c r="W65" s="112">
        <v>0</v>
      </c>
      <c r="X65" s="112">
        <v>0</v>
      </c>
      <c r="Y65" s="112">
        <v>0</v>
      </c>
    </row>
    <row r="66" spans="1:25" ht="56.25" x14ac:dyDescent="0.2">
      <c r="A66" s="85">
        <f t="shared" si="1"/>
        <v>57</v>
      </c>
      <c r="B66" s="95" t="str">
        <f>VLOOKUP(A66,PUNTAJE!A66:B397,2,0)</f>
        <v>DM2130</v>
      </c>
      <c r="C66" s="118" t="str">
        <f>VLOOKUP(A66,PUNTAJE!A66:C397,3,0)</f>
        <v>CIRCUITO DE VENTILACION  MECANICA NEONATAL CON CAMARA+TRAMPA  DE AGUA EN LA VIA ESPIRATORIA</v>
      </c>
      <c r="D66" s="96">
        <f>VLOOKUP(A66,PUNTAJE!A66:D397,4,0)</f>
        <v>1</v>
      </c>
      <c r="E66" s="96" t="str">
        <f>VLOOKUP(A66,PUNTAJE!A66:E397,5,0)</f>
        <v>UN</v>
      </c>
      <c r="F66" s="138">
        <f>VLOOKUP(A66,PUNTAJE!A66:F397,6,0)</f>
        <v>154660</v>
      </c>
      <c r="G66" s="96">
        <f>VLOOKUP(A66,PUNTAJE!A66:G397,7,0)</f>
        <v>36</v>
      </c>
      <c r="H66" s="138">
        <f t="shared" si="2"/>
        <v>5567760</v>
      </c>
      <c r="I66" s="109" t="e">
        <f>+PUNTAJE!#REF!</f>
        <v>#REF!</v>
      </c>
      <c r="J66" s="110" t="e">
        <f>+PUNTAJE!#REF!</f>
        <v>#REF!</v>
      </c>
      <c r="K66" s="110">
        <f>+PUNTAJE!Q66</f>
        <v>500</v>
      </c>
      <c r="L66" s="110">
        <f>+PUNTAJE!T66</f>
        <v>0</v>
      </c>
      <c r="M66" s="110" t="e">
        <f>+PUNTAJE!#REF!</f>
        <v>#REF!</v>
      </c>
      <c r="N66" s="110"/>
      <c r="O66" s="110"/>
      <c r="P66" s="110"/>
      <c r="Q66" s="110"/>
      <c r="R66" s="110"/>
      <c r="S66" s="110"/>
      <c r="T66" s="110"/>
      <c r="U66" s="111" t="e">
        <f t="shared" si="3"/>
        <v>#REF!</v>
      </c>
      <c r="V66" s="112">
        <v>0</v>
      </c>
      <c r="W66" s="112">
        <v>0</v>
      </c>
      <c r="X66" s="112">
        <v>0</v>
      </c>
      <c r="Y66" s="112">
        <v>0</v>
      </c>
    </row>
    <row r="67" spans="1:25" x14ac:dyDescent="0.2">
      <c r="A67" s="85">
        <f t="shared" si="1"/>
        <v>58</v>
      </c>
      <c r="B67" s="95" t="str">
        <f>VLOOKUP(A67,PUNTAJE!A67:B398,2,0)</f>
        <v>DM398</v>
      </c>
      <c r="C67" s="118" t="str">
        <f>VLOOKUP(A67,PUNTAJE!A67:C398,3,0)</f>
        <v>CLAMP UMBILICAL</v>
      </c>
      <c r="D67" s="96">
        <f>VLOOKUP(A67,PUNTAJE!A67:D398,4,0)</f>
        <v>1</v>
      </c>
      <c r="E67" s="96" t="str">
        <f>VLOOKUP(A67,PUNTAJE!A67:E398,5,0)</f>
        <v>UN</v>
      </c>
      <c r="F67" s="138">
        <f>VLOOKUP(A67,PUNTAJE!A67:F398,6,0)</f>
        <v>354.62</v>
      </c>
      <c r="G67" s="96">
        <f>VLOOKUP(A67,PUNTAJE!A67:G398,7,0)</f>
        <v>426</v>
      </c>
      <c r="H67" s="138">
        <f t="shared" si="2"/>
        <v>151068.12</v>
      </c>
      <c r="I67" s="109" t="e">
        <f>+PUNTAJE!#REF!</f>
        <v>#REF!</v>
      </c>
      <c r="J67" s="110" t="e">
        <f>+PUNTAJE!#REF!</f>
        <v>#REF!</v>
      </c>
      <c r="K67" s="110">
        <f>+PUNTAJE!Q67</f>
        <v>500</v>
      </c>
      <c r="L67" s="110">
        <f>+PUNTAJE!T67</f>
        <v>0</v>
      </c>
      <c r="M67" s="110" t="e">
        <f>+PUNTAJE!#REF!</f>
        <v>#REF!</v>
      </c>
      <c r="N67" s="110"/>
      <c r="O67" s="110"/>
      <c r="P67" s="110"/>
      <c r="Q67" s="110"/>
      <c r="R67" s="110"/>
      <c r="S67" s="110"/>
      <c r="T67" s="110"/>
      <c r="U67" s="111" t="e">
        <f t="shared" si="3"/>
        <v>#REF!</v>
      </c>
      <c r="V67" s="112">
        <v>0</v>
      </c>
      <c r="W67" s="112">
        <v>0</v>
      </c>
      <c r="X67" s="112">
        <v>0</v>
      </c>
      <c r="Y67" s="112">
        <v>0</v>
      </c>
    </row>
    <row r="68" spans="1:25" ht="56.25" x14ac:dyDescent="0.2">
      <c r="A68" s="85">
        <f t="shared" si="1"/>
        <v>59</v>
      </c>
      <c r="B68" s="95" t="str">
        <f>VLOOKUP(A68,PUNTAJE!A68:B399,2,0)</f>
        <v>DM2112</v>
      </c>
      <c r="C68" s="118" t="str">
        <f>VLOOKUP(A68,PUNTAJE!A68:C399,3,0)</f>
        <v>CREMA PROTECTORA CUTANEA CON OXIDO DE ZINC PARA PREVENCION LESIONES POR PRESION. 10%</v>
      </c>
      <c r="D68" s="96">
        <f>VLOOKUP(A68,PUNTAJE!A68:D399,4,0)</f>
        <v>1</v>
      </c>
      <c r="E68" s="96" t="str">
        <f>VLOOKUP(A68,PUNTAJE!A68:E399,5,0)</f>
        <v>UN</v>
      </c>
      <c r="F68" s="138">
        <f>VLOOKUP(A68,PUNTAJE!A68:F399,6,0)</f>
        <v>19220</v>
      </c>
      <c r="G68" s="96">
        <f>VLOOKUP(A68,PUNTAJE!A68:G399,7,0)</f>
        <v>5</v>
      </c>
      <c r="H68" s="138">
        <f t="shared" si="2"/>
        <v>96100</v>
      </c>
      <c r="I68" s="109" t="e">
        <f>+PUNTAJE!#REF!</f>
        <v>#REF!</v>
      </c>
      <c r="J68" s="110" t="e">
        <f>+PUNTAJE!#REF!</f>
        <v>#REF!</v>
      </c>
      <c r="K68" s="110">
        <f>+PUNTAJE!Q68</f>
        <v>0</v>
      </c>
      <c r="L68" s="110">
        <f>+PUNTAJE!T68</f>
        <v>0</v>
      </c>
      <c r="M68" s="110" t="e">
        <f>+PUNTAJE!#REF!</f>
        <v>#REF!</v>
      </c>
      <c r="N68" s="110"/>
      <c r="O68" s="110"/>
      <c r="P68" s="110"/>
      <c r="Q68" s="110"/>
      <c r="R68" s="110"/>
      <c r="S68" s="110"/>
      <c r="T68" s="110"/>
      <c r="U68" s="111" t="e">
        <f t="shared" si="3"/>
        <v>#REF!</v>
      </c>
      <c r="V68" s="112">
        <v>0</v>
      </c>
      <c r="W68" s="112">
        <v>0</v>
      </c>
      <c r="X68" s="112">
        <v>0</v>
      </c>
      <c r="Y68" s="112">
        <v>0</v>
      </c>
    </row>
    <row r="69" spans="1:25" ht="45" x14ac:dyDescent="0.2">
      <c r="A69" s="85">
        <f t="shared" si="1"/>
        <v>60</v>
      </c>
      <c r="B69" s="95" t="str">
        <f>VLOOKUP(A69,PUNTAJE!A69:B400,2,0)</f>
        <v>DM1827</v>
      </c>
      <c r="C69" s="118" t="str">
        <f>VLOOKUP(A69,PUNTAJE!A69:C400,3,0)</f>
        <v>DESINCRUSTANTE REMOVEDOR DE OXIDO Y CORROSION PARA INSTRUMENT. QUIR.</v>
      </c>
      <c r="D69" s="96">
        <f>VLOOKUP(A69,PUNTAJE!A69:D400,4,0)</f>
        <v>1</v>
      </c>
      <c r="E69" s="96" t="str">
        <f>VLOOKUP(A69,PUNTAJE!A69:E400,5,0)</f>
        <v>UN</v>
      </c>
      <c r="F69" s="138">
        <f>VLOOKUP(A69,PUNTAJE!A69:F400,6,0)</f>
        <v>195517</v>
      </c>
      <c r="G69" s="96">
        <f>VLOOKUP(A69,PUNTAJE!A69:G400,7,0)</f>
        <v>2</v>
      </c>
      <c r="H69" s="138">
        <f t="shared" si="2"/>
        <v>391034</v>
      </c>
      <c r="I69" s="109" t="e">
        <f>+PUNTAJE!#REF!</f>
        <v>#REF!</v>
      </c>
      <c r="J69" s="110" t="e">
        <f>+PUNTAJE!#REF!</f>
        <v>#REF!</v>
      </c>
      <c r="K69" s="110">
        <f>+PUNTAJE!Q69</f>
        <v>0</v>
      </c>
      <c r="L69" s="110">
        <f>+PUNTAJE!T69</f>
        <v>0</v>
      </c>
      <c r="M69" s="110" t="e">
        <f>+PUNTAJE!#REF!</f>
        <v>#REF!</v>
      </c>
      <c r="N69" s="110"/>
      <c r="O69" s="110"/>
      <c r="P69" s="110"/>
      <c r="Q69" s="110"/>
      <c r="R69" s="110"/>
      <c r="S69" s="110"/>
      <c r="T69" s="110"/>
      <c r="U69" s="111" t="e">
        <f t="shared" si="3"/>
        <v>#REF!</v>
      </c>
      <c r="V69" s="112">
        <v>0</v>
      </c>
      <c r="W69" s="112">
        <v>0</v>
      </c>
      <c r="X69" s="112">
        <v>0</v>
      </c>
      <c r="Y69" s="112">
        <v>0</v>
      </c>
    </row>
    <row r="70" spans="1:25" ht="101.25" x14ac:dyDescent="0.2">
      <c r="A70" s="85">
        <f t="shared" si="1"/>
        <v>61</v>
      </c>
      <c r="B70" s="95" t="str">
        <f>VLOOKUP(A70,PUNTAJE!A70:B401,2,0)</f>
        <v>DM609</v>
      </c>
      <c r="C70" s="118" t="str">
        <f>VLOOKUP(A70,PUNTAJE!A70:C401,3,0)</f>
        <v>DETERGENTE LÍQUIDO CONCENTRADO NEUTRO Y BIODEGRADABLE PARA AREAS, SUPERFICIES Y EQUIPOS BIOMÉDICOS Y ELEMENTOS DE USO HOSPITALARIO E INDUSTRIAL PRESENTACIÓN DE 3 A 5L</v>
      </c>
      <c r="D70" s="96">
        <f>VLOOKUP(A70,PUNTAJE!A70:D401,4,0)</f>
        <v>1</v>
      </c>
      <c r="E70" s="96" t="str">
        <f>VLOOKUP(A70,PUNTAJE!A70:E401,5,0)</f>
        <v>UN</v>
      </c>
      <c r="F70" s="138">
        <f>VLOOKUP(A70,PUNTAJE!A70:F401,6,0)</f>
        <v>30250</v>
      </c>
      <c r="G70" s="96">
        <f>VLOOKUP(A70,PUNTAJE!A70:G401,7,0)</f>
        <v>15</v>
      </c>
      <c r="H70" s="138">
        <f t="shared" si="2"/>
        <v>453750</v>
      </c>
      <c r="I70" s="109" t="e">
        <f>+PUNTAJE!#REF!</f>
        <v>#REF!</v>
      </c>
      <c r="J70" s="110" t="e">
        <f>+PUNTAJE!#REF!</f>
        <v>#REF!</v>
      </c>
      <c r="K70" s="110">
        <f>+PUNTAJE!Q70</f>
        <v>0</v>
      </c>
      <c r="L70" s="110">
        <f>+PUNTAJE!T70</f>
        <v>0</v>
      </c>
      <c r="M70" s="110" t="e">
        <f>+PUNTAJE!#REF!</f>
        <v>#REF!</v>
      </c>
      <c r="N70" s="110"/>
      <c r="O70" s="110"/>
      <c r="P70" s="110"/>
      <c r="Q70" s="110"/>
      <c r="R70" s="110"/>
      <c r="S70" s="110"/>
      <c r="T70" s="110"/>
      <c r="U70" s="111" t="e">
        <f t="shared" si="3"/>
        <v>#REF!</v>
      </c>
      <c r="V70" s="112">
        <v>0</v>
      </c>
      <c r="W70" s="112">
        <v>0</v>
      </c>
      <c r="X70" s="112">
        <v>0</v>
      </c>
      <c r="Y70" s="112">
        <v>0</v>
      </c>
    </row>
    <row r="71" spans="1:25" ht="22.5" x14ac:dyDescent="0.2">
      <c r="A71" s="85">
        <f t="shared" si="1"/>
        <v>62</v>
      </c>
      <c r="B71" s="95" t="str">
        <f>VLOOKUP(A71,PUNTAJE!A71:B402,2,0)</f>
        <v>DM435</v>
      </c>
      <c r="C71" s="118" t="str">
        <f>VLOOKUP(A71,PUNTAJE!A71:C402,3,0)</f>
        <v>ELECTRODO DESECHABLE PEDIATRICO</v>
      </c>
      <c r="D71" s="96">
        <f>VLOOKUP(A71,PUNTAJE!A71:D402,4,0)</f>
        <v>1</v>
      </c>
      <c r="E71" s="96" t="str">
        <f>VLOOKUP(A71,PUNTAJE!A71:E402,5,0)</f>
        <v>UN</v>
      </c>
      <c r="F71" s="138">
        <f>VLOOKUP(A71,PUNTAJE!A71:F402,6,0)</f>
        <v>276.08</v>
      </c>
      <c r="G71" s="96">
        <f>VLOOKUP(A71,PUNTAJE!A71:G402,7,0)</f>
        <v>463</v>
      </c>
      <c r="H71" s="138">
        <f t="shared" si="2"/>
        <v>127825.04</v>
      </c>
      <c r="I71" s="109" t="e">
        <f>+PUNTAJE!#REF!</f>
        <v>#REF!</v>
      </c>
      <c r="J71" s="110" t="e">
        <f>+PUNTAJE!#REF!</f>
        <v>#REF!</v>
      </c>
      <c r="K71" s="110">
        <f>+PUNTAJE!Q71</f>
        <v>0</v>
      </c>
      <c r="L71" s="110">
        <f>+PUNTAJE!T71</f>
        <v>0</v>
      </c>
      <c r="M71" s="110" t="e">
        <f>+PUNTAJE!#REF!</f>
        <v>#REF!</v>
      </c>
      <c r="N71" s="110"/>
      <c r="O71" s="110"/>
      <c r="P71" s="110"/>
      <c r="Q71" s="110"/>
      <c r="R71" s="110"/>
      <c r="S71" s="110"/>
      <c r="T71" s="110"/>
      <c r="U71" s="111" t="e">
        <f t="shared" si="3"/>
        <v>#REF!</v>
      </c>
      <c r="V71" s="112">
        <v>0</v>
      </c>
      <c r="W71" s="112">
        <v>0</v>
      </c>
      <c r="X71" s="112">
        <v>0</v>
      </c>
      <c r="Y71" s="112">
        <v>0</v>
      </c>
    </row>
    <row r="72" spans="1:25" ht="56.25" x14ac:dyDescent="0.2">
      <c r="A72" s="85">
        <f t="shared" si="1"/>
        <v>63</v>
      </c>
      <c r="B72" s="95" t="str">
        <f>VLOOKUP(A72,PUNTAJE!A72:B403,2,0)</f>
        <v>DM830</v>
      </c>
      <c r="C72" s="118" t="str">
        <f>VLOOKUP(A72,PUNTAJE!A72:C403,3,0)</f>
        <v>EMPAQUE PARA ESTERILIZACION GRADO MEDICO ENTRE 60 Y 70GR/M2 DE  100 MM X 200M</v>
      </c>
      <c r="D72" s="96">
        <f>VLOOKUP(A72,PUNTAJE!A72:D403,4,0)</f>
        <v>1</v>
      </c>
      <c r="E72" s="96" t="str">
        <f>VLOOKUP(A72,PUNTAJE!A72:E403,5,0)</f>
        <v>UN</v>
      </c>
      <c r="F72" s="138">
        <f>VLOOKUP(A72,PUNTAJE!A72:F403,6,0)</f>
        <v>97161.12</v>
      </c>
      <c r="G72" s="96">
        <f>VLOOKUP(A72,PUNTAJE!A72:G403,7,0)</f>
        <v>1</v>
      </c>
      <c r="H72" s="138">
        <f t="shared" si="2"/>
        <v>97161.12</v>
      </c>
      <c r="I72" s="109" t="e">
        <f>+PUNTAJE!#REF!</f>
        <v>#REF!</v>
      </c>
      <c r="J72" s="110" t="e">
        <f>+PUNTAJE!#REF!</f>
        <v>#REF!</v>
      </c>
      <c r="K72" s="110">
        <f>+PUNTAJE!Q72</f>
        <v>0</v>
      </c>
      <c r="L72" s="110">
        <f>+PUNTAJE!T72</f>
        <v>0</v>
      </c>
      <c r="M72" s="110" t="e">
        <f>+PUNTAJE!#REF!</f>
        <v>#REF!</v>
      </c>
      <c r="N72" s="110"/>
      <c r="O72" s="110"/>
      <c r="P72" s="110"/>
      <c r="Q72" s="110"/>
      <c r="R72" s="110"/>
      <c r="S72" s="110"/>
      <c r="T72" s="110"/>
      <c r="U72" s="111" t="e">
        <f t="shared" si="3"/>
        <v>#REF!</v>
      </c>
      <c r="V72" s="112">
        <v>0</v>
      </c>
      <c r="W72" s="112">
        <v>0</v>
      </c>
      <c r="X72" s="112">
        <v>0</v>
      </c>
      <c r="Y72" s="112">
        <v>0</v>
      </c>
    </row>
    <row r="73" spans="1:25" ht="56.25" x14ac:dyDescent="0.2">
      <c r="A73" s="85">
        <f t="shared" si="1"/>
        <v>64</v>
      </c>
      <c r="B73" s="95" t="str">
        <f>VLOOKUP(A73,PUNTAJE!A73:B404,2,0)</f>
        <v>DM2000</v>
      </c>
      <c r="C73" s="118" t="str">
        <f>VLOOKUP(A73,PUNTAJE!A73:C404,3,0)</f>
        <v>EMPAQUE PARA ESTERILIZACION GRADO MEDICO ENTRE 60 Y 70GR/M2 DE  150 MM X 200M</v>
      </c>
      <c r="D73" s="96">
        <f>VLOOKUP(A73,PUNTAJE!A73:D404,4,0)</f>
        <v>1</v>
      </c>
      <c r="E73" s="96" t="str">
        <f>VLOOKUP(A73,PUNTAJE!A73:E404,5,0)</f>
        <v>UN</v>
      </c>
      <c r="F73" s="138">
        <f>VLOOKUP(A73,PUNTAJE!A73:F404,6,0)</f>
        <v>141629.04</v>
      </c>
      <c r="G73" s="96">
        <f>VLOOKUP(A73,PUNTAJE!A73:G404,7,0)</f>
        <v>2</v>
      </c>
      <c r="H73" s="138">
        <f t="shared" si="2"/>
        <v>283258.08</v>
      </c>
      <c r="I73" s="109" t="e">
        <f>+PUNTAJE!#REF!</f>
        <v>#REF!</v>
      </c>
      <c r="J73" s="110" t="e">
        <f>+PUNTAJE!#REF!</f>
        <v>#REF!</v>
      </c>
      <c r="K73" s="110">
        <f>+PUNTAJE!Q73</f>
        <v>0</v>
      </c>
      <c r="L73" s="110">
        <f>+PUNTAJE!T73</f>
        <v>0</v>
      </c>
      <c r="M73" s="110" t="e">
        <f>+PUNTAJE!#REF!</f>
        <v>#REF!</v>
      </c>
      <c r="N73" s="110"/>
      <c r="O73" s="110"/>
      <c r="P73" s="110"/>
      <c r="Q73" s="110"/>
      <c r="R73" s="110"/>
      <c r="S73" s="110"/>
      <c r="T73" s="110"/>
      <c r="U73" s="111" t="e">
        <f t="shared" si="3"/>
        <v>#REF!</v>
      </c>
      <c r="V73" s="112">
        <v>0</v>
      </c>
      <c r="W73" s="112">
        <v>0</v>
      </c>
      <c r="X73" s="112">
        <v>0</v>
      </c>
      <c r="Y73" s="112">
        <v>0</v>
      </c>
    </row>
    <row r="74" spans="1:25" ht="56.25" x14ac:dyDescent="0.2">
      <c r="A74" s="85">
        <f t="shared" si="1"/>
        <v>65</v>
      </c>
      <c r="B74" s="95" t="str">
        <f>VLOOKUP(A74,PUNTAJE!A74:B405,2,0)</f>
        <v>DM2001</v>
      </c>
      <c r="C74" s="118" t="str">
        <f>VLOOKUP(A74,PUNTAJE!A74:C405,3,0)</f>
        <v>EMPAQUE PARA ESTERILIZACION GRADO MEDICO ENTRE 60 Y 70GR/M2 DE  200 MM X 200M. TRES INDICADORES</v>
      </c>
      <c r="D74" s="96">
        <f>VLOOKUP(A74,PUNTAJE!A74:D405,4,0)</f>
        <v>1</v>
      </c>
      <c r="E74" s="96" t="str">
        <f>VLOOKUP(A74,PUNTAJE!A74:E405,5,0)</f>
        <v>UN</v>
      </c>
      <c r="F74" s="138">
        <f>VLOOKUP(A74,PUNTAJE!A74:F405,6,0)</f>
        <v>194322.24</v>
      </c>
      <c r="G74" s="96">
        <f>VLOOKUP(A74,PUNTAJE!A74:G405,7,0)</f>
        <v>3</v>
      </c>
      <c r="H74" s="138">
        <f t="shared" si="2"/>
        <v>582966.72</v>
      </c>
      <c r="I74" s="109" t="e">
        <f>+PUNTAJE!#REF!</f>
        <v>#REF!</v>
      </c>
      <c r="J74" s="110" t="e">
        <f>+PUNTAJE!#REF!</f>
        <v>#REF!</v>
      </c>
      <c r="K74" s="110">
        <f>+PUNTAJE!Q74</f>
        <v>0</v>
      </c>
      <c r="L74" s="110">
        <f>+PUNTAJE!T74</f>
        <v>0</v>
      </c>
      <c r="M74" s="110" t="e">
        <f>+PUNTAJE!#REF!</f>
        <v>#REF!</v>
      </c>
      <c r="N74" s="110"/>
      <c r="O74" s="110"/>
      <c r="P74" s="110"/>
      <c r="Q74" s="110"/>
      <c r="R74" s="110"/>
      <c r="S74" s="110"/>
      <c r="T74" s="110"/>
      <c r="U74" s="111" t="e">
        <f t="shared" si="3"/>
        <v>#REF!</v>
      </c>
      <c r="V74" s="112">
        <v>0</v>
      </c>
      <c r="W74" s="112">
        <v>0</v>
      </c>
      <c r="X74" s="112">
        <v>0</v>
      </c>
      <c r="Y74" s="112">
        <v>0</v>
      </c>
    </row>
    <row r="75" spans="1:25" ht="56.25" x14ac:dyDescent="0.2">
      <c r="A75" s="85">
        <f t="shared" si="1"/>
        <v>66</v>
      </c>
      <c r="B75" s="95" t="str">
        <f>VLOOKUP(A75,PUNTAJE!A75:B406,2,0)</f>
        <v>DM792</v>
      </c>
      <c r="C75" s="118" t="str">
        <f>VLOOKUP(A75,PUNTAJE!A75:C406,3,0)</f>
        <v>EMPAQUE PARA ESTERILIZACION GRADO MEDICO ENTRE 60 Y 70GR/M2 DE  250 MM X 200M</v>
      </c>
      <c r="D75" s="96">
        <f>VLOOKUP(A75,PUNTAJE!A75:D406,4,0)</f>
        <v>1</v>
      </c>
      <c r="E75" s="96" t="str">
        <f>VLOOKUP(A75,PUNTAJE!A75:E406,5,0)</f>
        <v>UN</v>
      </c>
      <c r="F75" s="138">
        <f>VLOOKUP(A75,PUNTAJE!A75:F406,6,0)</f>
        <v>246758.39999999999</v>
      </c>
      <c r="G75" s="96">
        <f>VLOOKUP(A75,PUNTAJE!A75:G406,7,0)</f>
        <v>2</v>
      </c>
      <c r="H75" s="138">
        <f t="shared" si="2"/>
        <v>493516.79999999999</v>
      </c>
      <c r="I75" s="109" t="e">
        <f>+PUNTAJE!#REF!</f>
        <v>#REF!</v>
      </c>
      <c r="J75" s="110" t="e">
        <f>+PUNTAJE!#REF!</f>
        <v>#REF!</v>
      </c>
      <c r="K75" s="110">
        <f>+PUNTAJE!Q75</f>
        <v>0</v>
      </c>
      <c r="L75" s="110">
        <f>+PUNTAJE!T75</f>
        <v>0</v>
      </c>
      <c r="M75" s="110" t="e">
        <f>+PUNTAJE!#REF!</f>
        <v>#REF!</v>
      </c>
      <c r="N75" s="110"/>
      <c r="O75" s="110"/>
      <c r="P75" s="110"/>
      <c r="Q75" s="110"/>
      <c r="R75" s="110"/>
      <c r="S75" s="110"/>
      <c r="T75" s="110"/>
      <c r="U75" s="111" t="e">
        <f t="shared" si="3"/>
        <v>#REF!</v>
      </c>
      <c r="V75" s="112">
        <v>0</v>
      </c>
      <c r="W75" s="112">
        <v>0</v>
      </c>
      <c r="X75" s="112">
        <v>0</v>
      </c>
      <c r="Y75" s="112">
        <v>0</v>
      </c>
    </row>
    <row r="76" spans="1:25" ht="56.25" x14ac:dyDescent="0.2">
      <c r="A76" s="85">
        <f t="shared" ref="A76:A139" si="4">+A75+1</f>
        <v>67</v>
      </c>
      <c r="B76" s="95" t="str">
        <f>VLOOKUP(A76,PUNTAJE!A76:B407,2,0)</f>
        <v>DM1635</v>
      </c>
      <c r="C76" s="118" t="str">
        <f>VLOOKUP(A76,PUNTAJE!A76:C407,3,0)</f>
        <v>EMPAQUE PARA ESTERILIZACION GRADO MEDICO ENTRE 60 Y 70GR/M2 DE  250MMX 5MM – 6.5 X 100M (FUELLE)</v>
      </c>
      <c r="D76" s="96">
        <f>VLOOKUP(A76,PUNTAJE!A76:D407,4,0)</f>
        <v>1</v>
      </c>
      <c r="E76" s="96" t="str">
        <f>VLOOKUP(A76,PUNTAJE!A76:E407,5,0)</f>
        <v>UN</v>
      </c>
      <c r="F76" s="138">
        <f>VLOOKUP(A76,PUNTAJE!A76:F407,6,0)</f>
        <v>206403.12</v>
      </c>
      <c r="G76" s="96">
        <f>VLOOKUP(A76,PUNTAJE!A76:G407,7,0)</f>
        <v>1</v>
      </c>
      <c r="H76" s="138">
        <f t="shared" ref="H76:H139" si="5">+G76*F76</f>
        <v>206403.12</v>
      </c>
      <c r="I76" s="109" t="e">
        <f>+PUNTAJE!#REF!</f>
        <v>#REF!</v>
      </c>
      <c r="J76" s="110" t="e">
        <f>+PUNTAJE!#REF!</f>
        <v>#REF!</v>
      </c>
      <c r="K76" s="110">
        <f>+PUNTAJE!Q76</f>
        <v>0</v>
      </c>
      <c r="L76" s="110">
        <f>+PUNTAJE!T76</f>
        <v>0</v>
      </c>
      <c r="M76" s="110" t="e">
        <f>+PUNTAJE!#REF!</f>
        <v>#REF!</v>
      </c>
      <c r="N76" s="110"/>
      <c r="O76" s="110"/>
      <c r="P76" s="110"/>
      <c r="Q76" s="110"/>
      <c r="R76" s="110"/>
      <c r="S76" s="110"/>
      <c r="T76" s="110"/>
      <c r="U76" s="111" t="e">
        <f t="shared" ref="U76:U139" si="6">MAX(I76:M76)</f>
        <v>#REF!</v>
      </c>
      <c r="V76" s="112">
        <v>0</v>
      </c>
      <c r="W76" s="112">
        <v>0</v>
      </c>
      <c r="X76" s="112">
        <v>0</v>
      </c>
      <c r="Y76" s="112">
        <v>0</v>
      </c>
    </row>
    <row r="77" spans="1:25" ht="56.25" x14ac:dyDescent="0.2">
      <c r="A77" s="85">
        <f t="shared" si="4"/>
        <v>68</v>
      </c>
      <c r="B77" s="95" t="str">
        <f>VLOOKUP(A77,PUNTAJE!A77:B408,2,0)</f>
        <v>DM1787</v>
      </c>
      <c r="C77" s="118" t="str">
        <f>VLOOKUP(A77,PUNTAJE!A77:C408,3,0)</f>
        <v>EMPAQUE PARA ESTERILIZACION GRADO MEDICO ENTRE 60 Y 70GR/M2 DE  300MMX 5MM-6.5 X 100M(FUELLE)</v>
      </c>
      <c r="D77" s="96">
        <f>VLOOKUP(A77,PUNTAJE!A77:D408,4,0)</f>
        <v>1</v>
      </c>
      <c r="E77" s="96" t="str">
        <f>VLOOKUP(A77,PUNTAJE!A77:E408,5,0)</f>
        <v>UN</v>
      </c>
      <c r="F77" s="138">
        <f>VLOOKUP(A77,PUNTAJE!A77:F408,6,0)</f>
        <v>250999.56</v>
      </c>
      <c r="G77" s="96">
        <f>VLOOKUP(A77,PUNTAJE!A77:G408,7,0)</f>
        <v>1</v>
      </c>
      <c r="H77" s="138">
        <f t="shared" si="5"/>
        <v>250999.56</v>
      </c>
      <c r="I77" s="109" t="e">
        <f>+PUNTAJE!#REF!</f>
        <v>#REF!</v>
      </c>
      <c r="J77" s="110" t="e">
        <f>+PUNTAJE!#REF!</f>
        <v>#REF!</v>
      </c>
      <c r="K77" s="110">
        <f>+PUNTAJE!Q77</f>
        <v>0</v>
      </c>
      <c r="L77" s="110">
        <f>+PUNTAJE!T77</f>
        <v>0</v>
      </c>
      <c r="M77" s="110" t="e">
        <f>+PUNTAJE!#REF!</f>
        <v>#REF!</v>
      </c>
      <c r="N77" s="110"/>
      <c r="O77" s="110"/>
      <c r="P77" s="110"/>
      <c r="Q77" s="110"/>
      <c r="R77" s="110"/>
      <c r="S77" s="110"/>
      <c r="T77" s="110"/>
      <c r="U77" s="111" t="e">
        <f t="shared" si="6"/>
        <v>#REF!</v>
      </c>
      <c r="V77" s="112">
        <v>0</v>
      </c>
      <c r="W77" s="112">
        <v>0</v>
      </c>
      <c r="X77" s="112">
        <v>0</v>
      </c>
      <c r="Y77" s="112">
        <v>0</v>
      </c>
    </row>
    <row r="78" spans="1:25" ht="45" x14ac:dyDescent="0.2">
      <c r="A78" s="85">
        <f t="shared" si="4"/>
        <v>69</v>
      </c>
      <c r="B78" s="95" t="str">
        <f>VLOOKUP(A78,PUNTAJE!A78:B409,2,0)</f>
        <v>DM1747</v>
      </c>
      <c r="C78" s="118" t="str">
        <f>VLOOKUP(A78,PUNTAJE!A78:C409,3,0)</f>
        <v>EMPAQUE PARA ESTERILIZACION GRADO MEDICO ENTRE 60 Y 70 GR/M2 DE 50 MM X 200 M</v>
      </c>
      <c r="D78" s="96">
        <f>VLOOKUP(A78,PUNTAJE!A78:D409,4,0)</f>
        <v>1</v>
      </c>
      <c r="E78" s="96" t="str">
        <f>VLOOKUP(A78,PUNTAJE!A78:E409,5,0)</f>
        <v>UN</v>
      </c>
      <c r="F78" s="138">
        <f>VLOOKUP(A78,PUNTAJE!A78:F409,6,0)</f>
        <v>60606.7</v>
      </c>
      <c r="G78" s="96">
        <f>VLOOKUP(A78,PUNTAJE!A78:G409,7,0)</f>
        <v>1</v>
      </c>
      <c r="H78" s="138">
        <f t="shared" si="5"/>
        <v>60606.7</v>
      </c>
      <c r="I78" s="109" t="e">
        <f>+PUNTAJE!#REF!</f>
        <v>#REF!</v>
      </c>
      <c r="J78" s="110" t="e">
        <f>+PUNTAJE!#REF!</f>
        <v>#REF!</v>
      </c>
      <c r="K78" s="110">
        <f>+PUNTAJE!Q78</f>
        <v>0</v>
      </c>
      <c r="L78" s="110">
        <f>+PUNTAJE!T78</f>
        <v>0</v>
      </c>
      <c r="M78" s="110" t="e">
        <f>+PUNTAJE!#REF!</f>
        <v>#REF!</v>
      </c>
      <c r="N78" s="110"/>
      <c r="O78" s="110"/>
      <c r="P78" s="110"/>
      <c r="Q78" s="110"/>
      <c r="R78" s="110"/>
      <c r="S78" s="110"/>
      <c r="T78" s="110"/>
      <c r="U78" s="111" t="e">
        <f t="shared" si="6"/>
        <v>#REF!</v>
      </c>
      <c r="V78" s="112">
        <v>0</v>
      </c>
      <c r="W78" s="112">
        <v>0</v>
      </c>
      <c r="X78" s="112">
        <v>0</v>
      </c>
      <c r="Y78" s="112">
        <v>0</v>
      </c>
    </row>
    <row r="79" spans="1:25" ht="45" x14ac:dyDescent="0.2">
      <c r="A79" s="85">
        <f t="shared" si="4"/>
        <v>70</v>
      </c>
      <c r="B79" s="95" t="str">
        <f>VLOOKUP(A79,PUNTAJE!A79:B410,2,0)</f>
        <v>DM790</v>
      </c>
      <c r="C79" s="118" t="str">
        <f>VLOOKUP(A79,PUNTAJE!A79:C410,3,0)</f>
        <v>EMPAQUE PARA ESTERILIZACION GRADO MEDICO ENTRE 60 Y 70GR/M2 DE  75 MM X 200M</v>
      </c>
      <c r="D79" s="96">
        <f>VLOOKUP(A79,PUNTAJE!A79:D410,4,0)</f>
        <v>1</v>
      </c>
      <c r="E79" s="96" t="str">
        <f>VLOOKUP(A79,PUNTAJE!A79:E410,5,0)</f>
        <v>UN</v>
      </c>
      <c r="F79" s="138">
        <f>VLOOKUP(A79,PUNTAJE!A79:F410,6,0)</f>
        <v>84823.2</v>
      </c>
      <c r="G79" s="96">
        <f>VLOOKUP(A79,PUNTAJE!A79:G410,7,0)</f>
        <v>1</v>
      </c>
      <c r="H79" s="138">
        <f t="shared" si="5"/>
        <v>84823.2</v>
      </c>
      <c r="I79" s="109" t="e">
        <f>+PUNTAJE!#REF!</f>
        <v>#REF!</v>
      </c>
      <c r="J79" s="110" t="e">
        <f>+PUNTAJE!#REF!</f>
        <v>#REF!</v>
      </c>
      <c r="K79" s="110">
        <f>+PUNTAJE!Q79</f>
        <v>0</v>
      </c>
      <c r="L79" s="110">
        <f>+PUNTAJE!T79</f>
        <v>0</v>
      </c>
      <c r="M79" s="110" t="e">
        <f>+PUNTAJE!#REF!</f>
        <v>#REF!</v>
      </c>
      <c r="N79" s="110"/>
      <c r="O79" s="110"/>
      <c r="P79" s="110"/>
      <c r="Q79" s="110"/>
      <c r="R79" s="110"/>
      <c r="S79" s="110"/>
      <c r="T79" s="110"/>
      <c r="U79" s="111" t="e">
        <f t="shared" si="6"/>
        <v>#REF!</v>
      </c>
      <c r="V79" s="112">
        <v>0</v>
      </c>
      <c r="W79" s="112">
        <v>0</v>
      </c>
      <c r="X79" s="112">
        <v>0</v>
      </c>
      <c r="Y79" s="112">
        <v>0</v>
      </c>
    </row>
    <row r="80" spans="1:25" ht="67.5" x14ac:dyDescent="0.2">
      <c r="A80" s="85">
        <f t="shared" si="4"/>
        <v>71</v>
      </c>
      <c r="B80" s="95" t="str">
        <f>VLOOKUP(A80,PUNTAJE!A80:B411,2,0)</f>
        <v>DM1741</v>
      </c>
      <c r="C80" s="118" t="str">
        <f>VLOOKUP(A80,PUNTAJE!A80:C411,3,0)</f>
        <v>EMPAQUE PARA ESTERILIZACION PARA PEROXIDO DE HIDROGENO CON INDICADOR QUIMICO 70 - 100M X 25 CM 55 HASTA 75 GR</v>
      </c>
      <c r="D80" s="96">
        <f>VLOOKUP(A80,PUNTAJE!A80:D411,4,0)</f>
        <v>1</v>
      </c>
      <c r="E80" s="96" t="str">
        <f>VLOOKUP(A80,PUNTAJE!A80:E411,5,0)</f>
        <v>UN</v>
      </c>
      <c r="F80" s="138">
        <f>VLOOKUP(A80,PUNTAJE!A80:F411,6,0)</f>
        <v>658900</v>
      </c>
      <c r="G80" s="96">
        <f>VLOOKUP(A80,PUNTAJE!A80:G411,7,0)</f>
        <v>1</v>
      </c>
      <c r="H80" s="138">
        <f t="shared" si="5"/>
        <v>658900</v>
      </c>
      <c r="I80" s="109" t="e">
        <f>+PUNTAJE!#REF!</f>
        <v>#REF!</v>
      </c>
      <c r="J80" s="110" t="e">
        <f>+PUNTAJE!#REF!</f>
        <v>#REF!</v>
      </c>
      <c r="K80" s="110">
        <f>+PUNTAJE!Q80</f>
        <v>0</v>
      </c>
      <c r="L80" s="110">
        <f>+PUNTAJE!T80</f>
        <v>0</v>
      </c>
      <c r="M80" s="110" t="e">
        <f>+PUNTAJE!#REF!</f>
        <v>#REF!</v>
      </c>
      <c r="N80" s="110"/>
      <c r="O80" s="110"/>
      <c r="P80" s="110"/>
      <c r="Q80" s="110"/>
      <c r="R80" s="110"/>
      <c r="S80" s="110"/>
      <c r="T80" s="110"/>
      <c r="U80" s="111" t="e">
        <f t="shared" si="6"/>
        <v>#REF!</v>
      </c>
      <c r="V80" s="112">
        <v>0</v>
      </c>
      <c r="W80" s="112">
        <v>0</v>
      </c>
      <c r="X80" s="112">
        <v>0</v>
      </c>
      <c r="Y80" s="112">
        <v>0</v>
      </c>
    </row>
    <row r="81" spans="1:25" ht="45" x14ac:dyDescent="0.2">
      <c r="A81" s="85">
        <f t="shared" si="4"/>
        <v>72</v>
      </c>
      <c r="B81" s="95" t="str">
        <f>VLOOKUP(A81,PUNTAJE!A81:B412,2,0)</f>
        <v>DM1737</v>
      </c>
      <c r="C81" s="118" t="str">
        <f>VLOOKUP(A81,PUNTAJE!A81:C412,3,0)</f>
        <v>EMPAQUE ESTERILIZACION NDICADOR QUIMICO 70 - 100M X 150 MM 55 HASTA 75 GR</v>
      </c>
      <c r="D81" s="96">
        <f>VLOOKUP(A81,PUNTAJE!A81:D412,4,0)</f>
        <v>1</v>
      </c>
      <c r="E81" s="96" t="str">
        <f>VLOOKUP(A81,PUNTAJE!A81:E412,5,0)</f>
        <v>UN</v>
      </c>
      <c r="F81" s="138">
        <f>VLOOKUP(A81,PUNTAJE!A81:F412,6,0)</f>
        <v>239933.75</v>
      </c>
      <c r="G81" s="96">
        <f>VLOOKUP(A81,PUNTAJE!A81:G412,7,0)</f>
        <v>1</v>
      </c>
      <c r="H81" s="138">
        <f t="shared" si="5"/>
        <v>239933.75</v>
      </c>
      <c r="I81" s="109" t="e">
        <f>+PUNTAJE!#REF!</f>
        <v>#REF!</v>
      </c>
      <c r="J81" s="110" t="e">
        <f>+PUNTAJE!#REF!</f>
        <v>#REF!</v>
      </c>
      <c r="K81" s="110">
        <f>+PUNTAJE!Q81</f>
        <v>0</v>
      </c>
      <c r="L81" s="110">
        <f>+PUNTAJE!T81</f>
        <v>0</v>
      </c>
      <c r="M81" s="110" t="e">
        <f>+PUNTAJE!#REF!</f>
        <v>#REF!</v>
      </c>
      <c r="N81" s="110"/>
      <c r="O81" s="110"/>
      <c r="P81" s="110"/>
      <c r="Q81" s="110"/>
      <c r="R81" s="110"/>
      <c r="S81" s="110"/>
      <c r="T81" s="110"/>
      <c r="U81" s="111" t="e">
        <f t="shared" si="6"/>
        <v>#REF!</v>
      </c>
      <c r="V81" s="112">
        <v>0</v>
      </c>
      <c r="W81" s="112">
        <v>0</v>
      </c>
      <c r="X81" s="112">
        <v>0</v>
      </c>
      <c r="Y81" s="112">
        <v>0</v>
      </c>
    </row>
    <row r="82" spans="1:25" ht="67.5" x14ac:dyDescent="0.2">
      <c r="A82" s="85">
        <f t="shared" si="4"/>
        <v>73</v>
      </c>
      <c r="B82" s="95" t="str">
        <f>VLOOKUP(A82,PUNTAJE!A82:B413,2,0)</f>
        <v>DM825</v>
      </c>
      <c r="C82" s="118" t="str">
        <f>VLOOKUP(A82,PUNTAJE!A82:C413,3,0)</f>
        <v>EMPAQUE PARA ESTERILIZACION PARA PEROXIDO DE HIDROGENO CON INDICADOR QUIMICO 70 A 100M X 10CM 55  HASTA 75 GR</v>
      </c>
      <c r="D82" s="96">
        <f>VLOOKUP(A82,PUNTAJE!A82:D413,4,0)</f>
        <v>1</v>
      </c>
      <c r="E82" s="96" t="str">
        <f>VLOOKUP(A82,PUNTAJE!A82:E413,5,0)</f>
        <v>UN</v>
      </c>
      <c r="F82" s="138">
        <f>VLOOKUP(A82,PUNTAJE!A82:F413,6,0)</f>
        <v>182267.54</v>
      </c>
      <c r="G82" s="96">
        <f>VLOOKUP(A82,PUNTAJE!A82:G413,7,0)</f>
        <v>2</v>
      </c>
      <c r="H82" s="138">
        <f t="shared" si="5"/>
        <v>364535.08</v>
      </c>
      <c r="I82" s="109" t="e">
        <f>+PUNTAJE!#REF!</f>
        <v>#REF!</v>
      </c>
      <c r="J82" s="110" t="e">
        <f>+PUNTAJE!#REF!</f>
        <v>#REF!</v>
      </c>
      <c r="K82" s="110">
        <f>+PUNTAJE!Q82</f>
        <v>0</v>
      </c>
      <c r="L82" s="110">
        <f>+PUNTAJE!T82</f>
        <v>0</v>
      </c>
      <c r="M82" s="110" t="e">
        <f>+PUNTAJE!#REF!</f>
        <v>#REF!</v>
      </c>
      <c r="N82" s="110"/>
      <c r="O82" s="110"/>
      <c r="P82" s="110"/>
      <c r="Q82" s="110"/>
      <c r="R82" s="110"/>
      <c r="S82" s="110"/>
      <c r="T82" s="110"/>
      <c r="U82" s="111" t="e">
        <f t="shared" si="6"/>
        <v>#REF!</v>
      </c>
      <c r="V82" s="112">
        <v>0</v>
      </c>
      <c r="W82" s="112">
        <v>0</v>
      </c>
      <c r="X82" s="112">
        <v>0</v>
      </c>
      <c r="Y82" s="112">
        <v>0</v>
      </c>
    </row>
    <row r="83" spans="1:25" ht="67.5" x14ac:dyDescent="0.2">
      <c r="A83" s="85">
        <f t="shared" si="4"/>
        <v>74</v>
      </c>
      <c r="B83" s="95" t="str">
        <f>VLOOKUP(A83,PUNTAJE!A83:B414,2,0)</f>
        <v>DM2727</v>
      </c>
      <c r="C83" s="118" t="str">
        <f>VLOOKUP(A83,PUNTAJE!A83:C414,3,0)</f>
        <v>EMPAQUE TIPO BOLSA MIXTA PARA ESTERILIZAR CON AUTO-SELLADO DE POLIESTER DE 5X7CM, MAS O MENOS 1CM - CAJA X 200</v>
      </c>
      <c r="D83" s="96">
        <f>VLOOKUP(A83,PUNTAJE!A83:D414,4,0)</f>
        <v>1</v>
      </c>
      <c r="E83" s="96" t="str">
        <f>VLOOKUP(A83,PUNTAJE!A83:E414,5,0)</f>
        <v>UN</v>
      </c>
      <c r="F83" s="138">
        <f>VLOOKUP(A83,PUNTAJE!A83:F414,6,0)</f>
        <v>59.5</v>
      </c>
      <c r="G83" s="96">
        <f>VLOOKUP(A83,PUNTAJE!A83:G414,7,0)</f>
        <v>1</v>
      </c>
      <c r="H83" s="138">
        <f t="shared" si="5"/>
        <v>59.5</v>
      </c>
      <c r="I83" s="109" t="e">
        <f>+PUNTAJE!#REF!</f>
        <v>#REF!</v>
      </c>
      <c r="J83" s="110" t="e">
        <f>+PUNTAJE!#REF!</f>
        <v>#REF!</v>
      </c>
      <c r="K83" s="110">
        <f>+PUNTAJE!Q83</f>
        <v>0</v>
      </c>
      <c r="L83" s="110">
        <f>+PUNTAJE!T83</f>
        <v>0</v>
      </c>
      <c r="M83" s="110" t="e">
        <f>+PUNTAJE!#REF!</f>
        <v>#REF!</v>
      </c>
      <c r="N83" s="110"/>
      <c r="O83" s="110"/>
      <c r="P83" s="110"/>
      <c r="Q83" s="110"/>
      <c r="R83" s="110"/>
      <c r="S83" s="110"/>
      <c r="T83" s="110"/>
      <c r="U83" s="111" t="e">
        <f t="shared" si="6"/>
        <v>#REF!</v>
      </c>
      <c r="V83" s="112">
        <v>0</v>
      </c>
      <c r="W83" s="112">
        <v>0</v>
      </c>
      <c r="X83" s="112">
        <v>0</v>
      </c>
      <c r="Y83" s="112">
        <v>0</v>
      </c>
    </row>
    <row r="84" spans="1:25" ht="33.75" x14ac:dyDescent="0.2">
      <c r="A84" s="85">
        <f t="shared" si="4"/>
        <v>75</v>
      </c>
      <c r="B84" s="95" t="str">
        <f>VLOOKUP(A84,PUNTAJE!A84:B415,2,0)</f>
        <v>DM471</v>
      </c>
      <c r="C84" s="118" t="str">
        <f>VLOOKUP(A84,PUNTAJE!A84:C415,3,0)</f>
        <v>ESPARADRAPO ANTIALERGICO 1 PULGADA</v>
      </c>
      <c r="D84" s="96">
        <f>VLOOKUP(A84,PUNTAJE!A84:D415,4,0)</f>
        <v>1</v>
      </c>
      <c r="E84" s="96" t="str">
        <f>VLOOKUP(A84,PUNTAJE!A84:E415,5,0)</f>
        <v>UN</v>
      </c>
      <c r="F84" s="138">
        <f>VLOOKUP(A84,PUNTAJE!A84:F415,6,0)</f>
        <v>2017.7552314521247</v>
      </c>
      <c r="G84" s="96">
        <f>VLOOKUP(A84,PUNTAJE!A84:G415,7,0)</f>
        <v>21</v>
      </c>
      <c r="H84" s="138">
        <f t="shared" si="5"/>
        <v>42372.859860494616</v>
      </c>
      <c r="I84" s="109" t="e">
        <f>+PUNTAJE!#REF!</f>
        <v>#REF!</v>
      </c>
      <c r="J84" s="110" t="e">
        <f>+PUNTAJE!#REF!</f>
        <v>#REF!</v>
      </c>
      <c r="K84" s="110">
        <f>+PUNTAJE!Q84</f>
        <v>0</v>
      </c>
      <c r="L84" s="110">
        <f>+PUNTAJE!T84</f>
        <v>0</v>
      </c>
      <c r="M84" s="110" t="e">
        <f>+PUNTAJE!#REF!</f>
        <v>#REF!</v>
      </c>
      <c r="N84" s="110"/>
      <c r="O84" s="110"/>
      <c r="P84" s="110"/>
      <c r="Q84" s="110"/>
      <c r="R84" s="110"/>
      <c r="S84" s="110"/>
      <c r="T84" s="110"/>
      <c r="U84" s="111" t="e">
        <f t="shared" si="6"/>
        <v>#REF!</v>
      </c>
      <c r="V84" s="112">
        <v>0</v>
      </c>
      <c r="W84" s="112">
        <v>0</v>
      </c>
      <c r="X84" s="112">
        <v>0</v>
      </c>
      <c r="Y84" s="112">
        <v>0</v>
      </c>
    </row>
    <row r="85" spans="1:25" ht="45" x14ac:dyDescent="0.2">
      <c r="A85" s="85">
        <f t="shared" si="4"/>
        <v>76</v>
      </c>
      <c r="B85" s="95" t="str">
        <f>VLOOKUP(A85,PUNTAJE!A85:B416,2,0)</f>
        <v>DM472</v>
      </c>
      <c r="C85" s="118" t="str">
        <f>VLOOKUP(A85,PUNTAJE!A85:C416,3,0)</f>
        <v>ESPARADRAPO DE PAPEL MICROPOROSO HIPOALERGENICO 2 X 10 YARDAS</v>
      </c>
      <c r="D85" s="96">
        <f>VLOOKUP(A85,PUNTAJE!A85:D416,4,0)</f>
        <v>1</v>
      </c>
      <c r="E85" s="96" t="str">
        <f>VLOOKUP(A85,PUNTAJE!A85:E416,5,0)</f>
        <v>UN</v>
      </c>
      <c r="F85" s="138">
        <f>VLOOKUP(A85,PUNTAJE!A85:F416,6,0)</f>
        <v>2820</v>
      </c>
      <c r="G85" s="96">
        <f>VLOOKUP(A85,PUNTAJE!A85:G416,7,0)</f>
        <v>188</v>
      </c>
      <c r="H85" s="138">
        <f t="shared" si="5"/>
        <v>530160</v>
      </c>
      <c r="I85" s="109" t="e">
        <f>+PUNTAJE!#REF!</f>
        <v>#REF!</v>
      </c>
      <c r="J85" s="110" t="e">
        <f>+PUNTAJE!#REF!</f>
        <v>#REF!</v>
      </c>
      <c r="K85" s="110">
        <f>+PUNTAJE!Q85</f>
        <v>0</v>
      </c>
      <c r="L85" s="110">
        <f>+PUNTAJE!T85</f>
        <v>0</v>
      </c>
      <c r="M85" s="110" t="e">
        <f>+PUNTAJE!#REF!</f>
        <v>#REF!</v>
      </c>
      <c r="N85" s="110"/>
      <c r="O85" s="110"/>
      <c r="P85" s="110"/>
      <c r="Q85" s="110"/>
      <c r="R85" s="110"/>
      <c r="S85" s="110"/>
      <c r="T85" s="110"/>
      <c r="U85" s="111" t="e">
        <f t="shared" si="6"/>
        <v>#REF!</v>
      </c>
      <c r="V85" s="112">
        <v>0</v>
      </c>
      <c r="W85" s="112">
        <v>0</v>
      </c>
      <c r="X85" s="112">
        <v>0</v>
      </c>
      <c r="Y85" s="112">
        <v>0</v>
      </c>
    </row>
    <row r="86" spans="1:25" ht="22.5" x14ac:dyDescent="0.2">
      <c r="A86" s="85">
        <f t="shared" si="4"/>
        <v>77</v>
      </c>
      <c r="B86" s="95" t="str">
        <f>VLOOKUP(A86,PUNTAJE!A86:B417,2,0)</f>
        <v>DM475</v>
      </c>
      <c r="C86" s="118" t="str">
        <f>VLOOKUP(A86,PUNTAJE!A86:C417,3,0)</f>
        <v>ESPARADRAPO TIPO HOSPITALARIO TUBO</v>
      </c>
      <c r="D86" s="96">
        <f>VLOOKUP(A86,PUNTAJE!A86:D417,4,0)</f>
        <v>1</v>
      </c>
      <c r="E86" s="96" t="str">
        <f>VLOOKUP(A86,PUNTAJE!A86:E417,5,0)</f>
        <v>UN</v>
      </c>
      <c r="F86" s="138">
        <f>VLOOKUP(A86,PUNTAJE!A86:F417,6,0)</f>
        <v>49520</v>
      </c>
      <c r="G86" s="96">
        <f>VLOOKUP(A86,PUNTAJE!A86:G417,7,0)</f>
        <v>165</v>
      </c>
      <c r="H86" s="138">
        <f t="shared" si="5"/>
        <v>8170800</v>
      </c>
      <c r="I86" s="109" t="e">
        <f>+PUNTAJE!#REF!</f>
        <v>#REF!</v>
      </c>
      <c r="J86" s="110" t="e">
        <f>+PUNTAJE!#REF!</f>
        <v>#REF!</v>
      </c>
      <c r="K86" s="110">
        <f>+PUNTAJE!Q86</f>
        <v>470.80536252140877</v>
      </c>
      <c r="L86" s="110">
        <f>+PUNTAJE!T86</f>
        <v>0</v>
      </c>
      <c r="M86" s="110" t="e">
        <f>+PUNTAJE!#REF!</f>
        <v>#REF!</v>
      </c>
      <c r="N86" s="110"/>
      <c r="O86" s="110"/>
      <c r="P86" s="110"/>
      <c r="Q86" s="110"/>
      <c r="R86" s="110"/>
      <c r="S86" s="110"/>
      <c r="T86" s="110"/>
      <c r="U86" s="111" t="e">
        <f t="shared" si="6"/>
        <v>#REF!</v>
      </c>
      <c r="V86" s="112">
        <v>0</v>
      </c>
      <c r="W86" s="112">
        <v>0</v>
      </c>
      <c r="X86" s="112">
        <v>0</v>
      </c>
      <c r="Y86" s="112">
        <v>0</v>
      </c>
    </row>
    <row r="87" spans="1:25" ht="33.75" x14ac:dyDescent="0.2">
      <c r="A87" s="85">
        <f t="shared" si="4"/>
        <v>78</v>
      </c>
      <c r="B87" s="95" t="str">
        <f>VLOOKUP(A87,PUNTAJE!A87:B418,2,0)</f>
        <v>DM1102</v>
      </c>
      <c r="C87" s="118" t="str">
        <f>VLOOKUP(A87,PUNTAJE!A87:C418,3,0)</f>
        <v>TELA SIN TEJER AUTOADHESIVO 15 X 10 ESPARADRAPO</v>
      </c>
      <c r="D87" s="96">
        <f>VLOOKUP(A87,PUNTAJE!A87:D418,4,0)</f>
        <v>1</v>
      </c>
      <c r="E87" s="96" t="str">
        <f>VLOOKUP(A87,PUNTAJE!A87:E418,5,0)</f>
        <v>UN</v>
      </c>
      <c r="F87" s="138">
        <f>VLOOKUP(A87,PUNTAJE!A87:F418,6,0)</f>
        <v>39396</v>
      </c>
      <c r="G87" s="96">
        <f>VLOOKUP(A87,PUNTAJE!A87:G418,7,0)</f>
        <v>74</v>
      </c>
      <c r="H87" s="138">
        <f t="shared" si="5"/>
        <v>2915304</v>
      </c>
      <c r="I87" s="109" t="e">
        <f>+PUNTAJE!#REF!</f>
        <v>#REF!</v>
      </c>
      <c r="J87" s="110" t="e">
        <f>+PUNTAJE!#REF!</f>
        <v>#REF!</v>
      </c>
      <c r="K87" s="110">
        <f>+PUNTAJE!Q87</f>
        <v>0</v>
      </c>
      <c r="L87" s="110">
        <f>+PUNTAJE!T87</f>
        <v>0</v>
      </c>
      <c r="M87" s="110" t="e">
        <f>+PUNTAJE!#REF!</f>
        <v>#REF!</v>
      </c>
      <c r="N87" s="110"/>
      <c r="O87" s="110"/>
      <c r="P87" s="110"/>
      <c r="Q87" s="110"/>
      <c r="R87" s="110"/>
      <c r="S87" s="110"/>
      <c r="T87" s="110"/>
      <c r="U87" s="111" t="e">
        <f t="shared" si="6"/>
        <v>#REF!</v>
      </c>
      <c r="V87" s="112">
        <v>0</v>
      </c>
      <c r="W87" s="112">
        <v>0</v>
      </c>
      <c r="X87" s="112">
        <v>0</v>
      </c>
      <c r="Y87" s="112">
        <v>0</v>
      </c>
    </row>
    <row r="88" spans="1:25" ht="33.75" x14ac:dyDescent="0.2">
      <c r="A88" s="85">
        <f t="shared" si="4"/>
        <v>79</v>
      </c>
      <c r="B88" s="95" t="str">
        <f>VLOOKUP(A88,PUNTAJE!A88:B419,2,0)</f>
        <v>DM1103</v>
      </c>
      <c r="C88" s="118" t="str">
        <f>VLOOKUP(A88,PUNTAJE!A88:C419,3,0)</f>
        <v>ESPARADRAPO ELASTICO - TELA SIN TEJER STRECH 10 X 10</v>
      </c>
      <c r="D88" s="96">
        <f>VLOOKUP(A88,PUNTAJE!A88:D419,4,0)</f>
        <v>1</v>
      </c>
      <c r="E88" s="96" t="str">
        <f>VLOOKUP(A88,PUNTAJE!A88:E419,5,0)</f>
        <v>UN</v>
      </c>
      <c r="F88" s="138">
        <f>VLOOKUP(A88,PUNTAJE!A88:F419,6,0)</f>
        <v>24821</v>
      </c>
      <c r="G88" s="96">
        <f>VLOOKUP(A88,PUNTAJE!A88:G419,7,0)</f>
        <v>78</v>
      </c>
      <c r="H88" s="138">
        <f t="shared" si="5"/>
        <v>1936038</v>
      </c>
      <c r="I88" s="109" t="e">
        <f>+PUNTAJE!#REF!</f>
        <v>#REF!</v>
      </c>
      <c r="J88" s="110" t="e">
        <f>+PUNTAJE!#REF!</f>
        <v>#REF!</v>
      </c>
      <c r="K88" s="110">
        <f>+PUNTAJE!Q88</f>
        <v>0</v>
      </c>
      <c r="L88" s="110">
        <f>+PUNTAJE!T88</f>
        <v>0</v>
      </c>
      <c r="M88" s="110" t="e">
        <f>+PUNTAJE!#REF!</f>
        <v>#REF!</v>
      </c>
      <c r="N88" s="110"/>
      <c r="O88" s="110"/>
      <c r="P88" s="110"/>
      <c r="Q88" s="110"/>
      <c r="R88" s="110"/>
      <c r="S88" s="110"/>
      <c r="T88" s="110"/>
      <c r="U88" s="111" t="e">
        <f t="shared" si="6"/>
        <v>#REF!</v>
      </c>
      <c r="V88" s="112">
        <v>0</v>
      </c>
      <c r="W88" s="112">
        <v>0</v>
      </c>
      <c r="X88" s="112">
        <v>0</v>
      </c>
      <c r="Y88" s="112">
        <v>0</v>
      </c>
    </row>
    <row r="89" spans="1:25" x14ac:dyDescent="0.2">
      <c r="A89" s="85">
        <f t="shared" si="4"/>
        <v>80</v>
      </c>
      <c r="B89" s="95" t="str">
        <f>VLOOKUP(A89,PUNTAJE!A89:B420,2,0)</f>
        <v>DM477</v>
      </c>
      <c r="C89" s="118" t="str">
        <f>VLOOKUP(A89,PUNTAJE!A89:C420,3,0)</f>
        <v>ESPECULO VIRGINAL</v>
      </c>
      <c r="D89" s="96">
        <f>VLOOKUP(A89,PUNTAJE!A89:D420,4,0)</f>
        <v>1</v>
      </c>
      <c r="E89" s="96" t="str">
        <f>VLOOKUP(A89,PUNTAJE!A89:E420,5,0)</f>
        <v>UN</v>
      </c>
      <c r="F89" s="138">
        <f>VLOOKUP(A89,PUNTAJE!A89:F420,6,0)</f>
        <v>880.6</v>
      </c>
      <c r="G89" s="96">
        <f>VLOOKUP(A89,PUNTAJE!A89:G420,7,0)</f>
        <v>82</v>
      </c>
      <c r="H89" s="138">
        <f t="shared" si="5"/>
        <v>72209.2</v>
      </c>
      <c r="I89" s="109" t="e">
        <f>+PUNTAJE!#REF!</f>
        <v>#REF!</v>
      </c>
      <c r="J89" s="110" t="e">
        <f>+PUNTAJE!#REF!</f>
        <v>#REF!</v>
      </c>
      <c r="K89" s="110">
        <f>+PUNTAJE!Q89</f>
        <v>0</v>
      </c>
      <c r="L89" s="110">
        <f>+PUNTAJE!T89</f>
        <v>0</v>
      </c>
      <c r="M89" s="110" t="e">
        <f>+PUNTAJE!#REF!</f>
        <v>#REF!</v>
      </c>
      <c r="N89" s="110"/>
      <c r="O89" s="110"/>
      <c r="P89" s="110"/>
      <c r="Q89" s="110"/>
      <c r="R89" s="110"/>
      <c r="S89" s="110"/>
      <c r="T89" s="110"/>
      <c r="U89" s="111" t="e">
        <f t="shared" si="6"/>
        <v>#REF!</v>
      </c>
      <c r="V89" s="112">
        <v>0</v>
      </c>
      <c r="W89" s="112">
        <v>0</v>
      </c>
      <c r="X89" s="112">
        <v>0</v>
      </c>
      <c r="Y89" s="112">
        <v>0</v>
      </c>
    </row>
    <row r="90" spans="1:25" ht="22.5" x14ac:dyDescent="0.2">
      <c r="A90" s="85">
        <f t="shared" si="4"/>
        <v>81</v>
      </c>
      <c r="B90" s="95" t="str">
        <f>VLOOKUP(A90,PUNTAJE!A90:B421,2,0)</f>
        <v>DM491</v>
      </c>
      <c r="C90" s="118" t="str">
        <f>VLOOKUP(A90,PUNTAJE!A90:C421,3,0)</f>
        <v>FIJADOR CITOLOGIA SPRAY</v>
      </c>
      <c r="D90" s="96">
        <f>VLOOKUP(A90,PUNTAJE!A90:D421,4,0)</f>
        <v>1</v>
      </c>
      <c r="E90" s="96" t="str">
        <f>VLOOKUP(A90,PUNTAJE!A90:E421,5,0)</f>
        <v>UN</v>
      </c>
      <c r="F90" s="138">
        <f>VLOOKUP(A90,PUNTAJE!A90:F421,6,0)</f>
        <v>10091.200000000001</v>
      </c>
      <c r="G90" s="96">
        <f>VLOOKUP(A90,PUNTAJE!A90:G421,7,0)</f>
        <v>17</v>
      </c>
      <c r="H90" s="138">
        <f t="shared" si="5"/>
        <v>171550.40000000002</v>
      </c>
      <c r="I90" s="109" t="e">
        <f>+PUNTAJE!#REF!</f>
        <v>#REF!</v>
      </c>
      <c r="J90" s="110" t="e">
        <f>+PUNTAJE!#REF!</f>
        <v>#REF!</v>
      </c>
      <c r="K90" s="110">
        <f>+PUNTAJE!Q90</f>
        <v>470.01744953782304</v>
      </c>
      <c r="L90" s="110">
        <f>+PUNTAJE!T90</f>
        <v>0</v>
      </c>
      <c r="M90" s="110" t="e">
        <f>+PUNTAJE!#REF!</f>
        <v>#REF!</v>
      </c>
      <c r="N90" s="110"/>
      <c r="O90" s="110"/>
      <c r="P90" s="110"/>
      <c r="Q90" s="110"/>
      <c r="R90" s="110"/>
      <c r="S90" s="110"/>
      <c r="T90" s="110"/>
      <c r="U90" s="111" t="e">
        <f t="shared" si="6"/>
        <v>#REF!</v>
      </c>
      <c r="V90" s="112">
        <v>0</v>
      </c>
      <c r="W90" s="112">
        <v>0</v>
      </c>
      <c r="X90" s="112">
        <v>0</v>
      </c>
      <c r="Y90" s="112">
        <v>0</v>
      </c>
    </row>
    <row r="91" spans="1:25" ht="22.5" x14ac:dyDescent="0.2">
      <c r="A91" s="85">
        <f t="shared" si="4"/>
        <v>82</v>
      </c>
      <c r="B91" s="95" t="str">
        <f>VLOOKUP(A91,PUNTAJE!A91:B422,2,0)</f>
        <v>DM1392</v>
      </c>
      <c r="C91" s="118" t="str">
        <f>VLOOKUP(A91,PUNTAJE!A91:C422,3,0)</f>
        <v>FILTRO EXHALATORIO ANTIBAC VENTILA ALTA</v>
      </c>
      <c r="D91" s="96">
        <f>VLOOKUP(A91,PUNTAJE!A91:D422,4,0)</f>
        <v>1</v>
      </c>
      <c r="E91" s="96" t="str">
        <f>VLOOKUP(A91,PUNTAJE!A91:E422,5,0)</f>
        <v>UN</v>
      </c>
      <c r="F91" s="138">
        <f>VLOOKUP(A91,PUNTAJE!A91:F422,6,0)</f>
        <v>10896.83</v>
      </c>
      <c r="G91" s="96">
        <f>VLOOKUP(A91,PUNTAJE!A91:G422,7,0)</f>
        <v>1</v>
      </c>
      <c r="H91" s="138">
        <f t="shared" si="5"/>
        <v>10896.83</v>
      </c>
      <c r="I91" s="109" t="e">
        <f>+PUNTAJE!#REF!</f>
        <v>#REF!</v>
      </c>
      <c r="J91" s="110" t="e">
        <f>+PUNTAJE!#REF!</f>
        <v>#REF!</v>
      </c>
      <c r="K91" s="110">
        <f>+PUNTAJE!Q91</f>
        <v>422.36024844720498</v>
      </c>
      <c r="L91" s="110">
        <f>+PUNTAJE!T91</f>
        <v>0</v>
      </c>
      <c r="M91" s="110" t="e">
        <f>+PUNTAJE!#REF!</f>
        <v>#REF!</v>
      </c>
      <c r="N91" s="110"/>
      <c r="O91" s="110"/>
      <c r="P91" s="110"/>
      <c r="Q91" s="110"/>
      <c r="R91" s="110"/>
      <c r="S91" s="110"/>
      <c r="T91" s="110"/>
      <c r="U91" s="111" t="e">
        <f t="shared" si="6"/>
        <v>#REF!</v>
      </c>
      <c r="V91" s="112">
        <v>0</v>
      </c>
      <c r="W91" s="112">
        <v>0</v>
      </c>
      <c r="X91" s="112">
        <v>0</v>
      </c>
      <c r="Y91" s="112">
        <v>0</v>
      </c>
    </row>
    <row r="92" spans="1:25" ht="22.5" x14ac:dyDescent="0.2">
      <c r="A92" s="85">
        <f t="shared" si="4"/>
        <v>83</v>
      </c>
      <c r="B92" s="95" t="str">
        <f>VLOOKUP(A92,PUNTAJE!A92:B423,2,0)</f>
        <v>DM1393</v>
      </c>
      <c r="C92" s="118" t="str">
        <f>VLOOKUP(A92,PUNTAJE!A92:C423,3,0)</f>
        <v>FILTRO EXHALATORIO DESECHABLE VENTILADOR</v>
      </c>
      <c r="D92" s="96">
        <f>VLOOKUP(A92,PUNTAJE!A92:D423,4,0)</f>
        <v>1</v>
      </c>
      <c r="E92" s="96" t="str">
        <f>VLOOKUP(A92,PUNTAJE!A92:E423,5,0)</f>
        <v>UN</v>
      </c>
      <c r="F92" s="138">
        <f>VLOOKUP(A92,PUNTAJE!A92:F423,6,0)</f>
        <v>18661.580000000002</v>
      </c>
      <c r="G92" s="96">
        <f>VLOOKUP(A92,PUNTAJE!A92:G423,7,0)</f>
        <v>19</v>
      </c>
      <c r="H92" s="138">
        <f t="shared" si="5"/>
        <v>354570.02</v>
      </c>
      <c r="I92" s="109" t="e">
        <f>+PUNTAJE!#REF!</f>
        <v>#REF!</v>
      </c>
      <c r="J92" s="110" t="e">
        <f>+PUNTAJE!#REF!</f>
        <v>#REF!</v>
      </c>
      <c r="K92" s="110">
        <f>+PUNTAJE!Q92</f>
        <v>500</v>
      </c>
      <c r="L92" s="110">
        <f>+PUNTAJE!T92</f>
        <v>0</v>
      </c>
      <c r="M92" s="110" t="e">
        <f>+PUNTAJE!#REF!</f>
        <v>#REF!</v>
      </c>
      <c r="N92" s="110"/>
      <c r="O92" s="110"/>
      <c r="P92" s="110"/>
      <c r="Q92" s="110"/>
      <c r="R92" s="110"/>
      <c r="S92" s="110"/>
      <c r="T92" s="110"/>
      <c r="U92" s="111" t="e">
        <f t="shared" si="6"/>
        <v>#REF!</v>
      </c>
      <c r="V92" s="112">
        <v>0</v>
      </c>
      <c r="W92" s="112">
        <v>0</v>
      </c>
      <c r="X92" s="112">
        <v>0</v>
      </c>
      <c r="Y92" s="112">
        <v>0</v>
      </c>
    </row>
    <row r="93" spans="1:25" ht="33.75" x14ac:dyDescent="0.2">
      <c r="A93" s="85">
        <f t="shared" si="4"/>
        <v>84</v>
      </c>
      <c r="B93" s="95" t="str">
        <f>VLOOKUP(A93,PUNTAJE!A93:B424,2,0)</f>
        <v>DM502</v>
      </c>
      <c r="C93" s="118" t="str">
        <f>VLOOKUP(A93,PUNTAJE!A93:C424,3,0)</f>
        <v>FILTRO INTERCAMBIADOR CALOR HUMEDAD PEDIATRICO</v>
      </c>
      <c r="D93" s="96">
        <f>VLOOKUP(A93,PUNTAJE!A93:D424,4,0)</f>
        <v>1</v>
      </c>
      <c r="E93" s="96" t="str">
        <f>VLOOKUP(A93,PUNTAJE!A93:E424,5,0)</f>
        <v>UN</v>
      </c>
      <c r="F93" s="138">
        <f>VLOOKUP(A93,PUNTAJE!A93:F424,6,0)</f>
        <v>5754.84</v>
      </c>
      <c r="G93" s="96">
        <f>VLOOKUP(A93,PUNTAJE!A93:G424,7,0)</f>
        <v>6</v>
      </c>
      <c r="H93" s="138">
        <f t="shared" si="5"/>
        <v>34529.040000000001</v>
      </c>
      <c r="I93" s="109" t="e">
        <f>+PUNTAJE!#REF!</f>
        <v>#REF!</v>
      </c>
      <c r="J93" s="110" t="e">
        <f>+PUNTAJE!#REF!</f>
        <v>#REF!</v>
      </c>
      <c r="K93" s="110">
        <f>+PUNTAJE!Q93</f>
        <v>0</v>
      </c>
      <c r="L93" s="110">
        <f>+PUNTAJE!T93</f>
        <v>0</v>
      </c>
      <c r="M93" s="110" t="e">
        <f>+PUNTAJE!#REF!</f>
        <v>#REF!</v>
      </c>
      <c r="N93" s="110"/>
      <c r="O93" s="110"/>
      <c r="P93" s="110"/>
      <c r="Q93" s="110"/>
      <c r="R93" s="110"/>
      <c r="S93" s="110"/>
      <c r="T93" s="110"/>
      <c r="U93" s="111" t="e">
        <f t="shared" si="6"/>
        <v>#REF!</v>
      </c>
      <c r="V93" s="112">
        <v>0</v>
      </c>
      <c r="W93" s="112">
        <v>0</v>
      </c>
      <c r="X93" s="112">
        <v>0</v>
      </c>
      <c r="Y93" s="112">
        <v>0</v>
      </c>
    </row>
    <row r="94" spans="1:25" ht="22.5" x14ac:dyDescent="0.2">
      <c r="A94" s="85">
        <f t="shared" si="4"/>
        <v>85</v>
      </c>
      <c r="B94" s="95" t="str">
        <f>VLOOKUP(A94,PUNTAJE!A94:B425,2,0)</f>
        <v>DM526</v>
      </c>
      <c r="C94" s="118" t="str">
        <f>VLOOKUP(A94,PUNTAJE!A94:C425,3,0)</f>
        <v>GUANTE CIRUGIA N 6.5 ESTERIL SIN TALCO</v>
      </c>
      <c r="D94" s="96">
        <f>VLOOKUP(A94,PUNTAJE!A94:D425,4,0)</f>
        <v>1</v>
      </c>
      <c r="E94" s="96" t="str">
        <f>VLOOKUP(A94,PUNTAJE!A94:E425,5,0)</f>
        <v>UN</v>
      </c>
      <c r="F94" s="138">
        <f>VLOOKUP(A94,PUNTAJE!A94:F425,6,0)</f>
        <v>1777.8313253012047</v>
      </c>
      <c r="G94" s="96">
        <f>VLOOKUP(A94,PUNTAJE!A94:G425,7,0)</f>
        <v>1275</v>
      </c>
      <c r="H94" s="138">
        <f t="shared" si="5"/>
        <v>2266734.9397590361</v>
      </c>
      <c r="I94" s="109" t="e">
        <f>+PUNTAJE!#REF!</f>
        <v>#REF!</v>
      </c>
      <c r="J94" s="110" t="e">
        <f>+PUNTAJE!#REF!</f>
        <v>#REF!</v>
      </c>
      <c r="K94" s="110">
        <f>+PUNTAJE!Q94</f>
        <v>0</v>
      </c>
      <c r="L94" s="110">
        <f>+PUNTAJE!T94</f>
        <v>0</v>
      </c>
      <c r="M94" s="110" t="e">
        <f>+PUNTAJE!#REF!</f>
        <v>#REF!</v>
      </c>
      <c r="N94" s="110"/>
      <c r="O94" s="110"/>
      <c r="P94" s="110"/>
      <c r="Q94" s="110"/>
      <c r="R94" s="110"/>
      <c r="S94" s="110"/>
      <c r="T94" s="110"/>
      <c r="U94" s="111" t="e">
        <f t="shared" si="6"/>
        <v>#REF!</v>
      </c>
      <c r="V94" s="112">
        <v>0</v>
      </c>
      <c r="W94" s="112">
        <v>0</v>
      </c>
      <c r="X94" s="112">
        <v>0</v>
      </c>
      <c r="Y94" s="112">
        <v>0</v>
      </c>
    </row>
    <row r="95" spans="1:25" ht="22.5" x14ac:dyDescent="0.2">
      <c r="A95" s="85">
        <f t="shared" si="4"/>
        <v>86</v>
      </c>
      <c r="B95" s="95" t="str">
        <f>VLOOKUP(A95,PUNTAJE!A95:B426,2,0)</f>
        <v>DM528</v>
      </c>
      <c r="C95" s="118" t="str">
        <f>VLOOKUP(A95,PUNTAJE!A95:C426,3,0)</f>
        <v>GUANTE CIRUGIA N 7.0 ESTERIL SIN TALCO</v>
      </c>
      <c r="D95" s="96">
        <f>VLOOKUP(A95,PUNTAJE!A95:D426,4,0)</f>
        <v>1</v>
      </c>
      <c r="E95" s="96" t="str">
        <f>VLOOKUP(A95,PUNTAJE!A95:E426,5,0)</f>
        <v>UN</v>
      </c>
      <c r="F95" s="138">
        <f>VLOOKUP(A95,PUNTAJE!A95:F426,6,0)</f>
        <v>1777.8313253012047</v>
      </c>
      <c r="G95" s="96">
        <f>VLOOKUP(A95,PUNTAJE!A95:G426,7,0)</f>
        <v>1824</v>
      </c>
      <c r="H95" s="138">
        <f t="shared" si="5"/>
        <v>3242764.3373493976</v>
      </c>
      <c r="I95" s="109" t="e">
        <f>+PUNTAJE!#REF!</f>
        <v>#REF!</v>
      </c>
      <c r="J95" s="110" t="e">
        <f>+PUNTAJE!#REF!</f>
        <v>#REF!</v>
      </c>
      <c r="K95" s="110">
        <f>+PUNTAJE!Q95</f>
        <v>0</v>
      </c>
      <c r="L95" s="110">
        <f>+PUNTAJE!T95</f>
        <v>0</v>
      </c>
      <c r="M95" s="110" t="e">
        <f>+PUNTAJE!#REF!</f>
        <v>#REF!</v>
      </c>
      <c r="N95" s="110"/>
      <c r="O95" s="110"/>
      <c r="P95" s="110"/>
      <c r="Q95" s="110"/>
      <c r="R95" s="110"/>
      <c r="S95" s="110"/>
      <c r="T95" s="110"/>
      <c r="U95" s="111" t="e">
        <f t="shared" si="6"/>
        <v>#REF!</v>
      </c>
      <c r="V95" s="112">
        <v>0</v>
      </c>
      <c r="W95" s="112">
        <v>0</v>
      </c>
      <c r="X95" s="112">
        <v>0</v>
      </c>
      <c r="Y95" s="112">
        <v>0</v>
      </c>
    </row>
    <row r="96" spans="1:25" ht="22.5" x14ac:dyDescent="0.2">
      <c r="A96" s="85">
        <f t="shared" si="4"/>
        <v>87</v>
      </c>
      <c r="B96" s="95" t="str">
        <f>VLOOKUP(A96,PUNTAJE!A96:B427,2,0)</f>
        <v>DM530</v>
      </c>
      <c r="C96" s="118" t="str">
        <f>VLOOKUP(A96,PUNTAJE!A96:C427,3,0)</f>
        <v>GUANTE CIRUGIA N 7.5 ESTERIL SIN TALCO</v>
      </c>
      <c r="D96" s="96">
        <f>VLOOKUP(A96,PUNTAJE!A96:D427,4,0)</f>
        <v>1</v>
      </c>
      <c r="E96" s="96" t="str">
        <f>VLOOKUP(A96,PUNTAJE!A96:E427,5,0)</f>
        <v>UN</v>
      </c>
      <c r="F96" s="138">
        <f>VLOOKUP(A96,PUNTAJE!A96:F427,6,0)</f>
        <v>1777.8313253012047</v>
      </c>
      <c r="G96" s="96">
        <f>VLOOKUP(A96,PUNTAJE!A96:G427,7,0)</f>
        <v>626</v>
      </c>
      <c r="H96" s="138">
        <f t="shared" si="5"/>
        <v>1112922.4096385541</v>
      </c>
      <c r="I96" s="109" t="e">
        <f>+PUNTAJE!#REF!</f>
        <v>#REF!</v>
      </c>
      <c r="J96" s="110" t="e">
        <f>+PUNTAJE!#REF!</f>
        <v>#REF!</v>
      </c>
      <c r="K96" s="110">
        <f>+PUNTAJE!Q96</f>
        <v>0</v>
      </c>
      <c r="L96" s="110">
        <f>+PUNTAJE!T96</f>
        <v>0</v>
      </c>
      <c r="M96" s="110" t="e">
        <f>+PUNTAJE!#REF!</f>
        <v>#REF!</v>
      </c>
      <c r="N96" s="110"/>
      <c r="O96" s="110"/>
      <c r="P96" s="110"/>
      <c r="Q96" s="110"/>
      <c r="R96" s="110"/>
      <c r="S96" s="110"/>
      <c r="T96" s="110"/>
      <c r="U96" s="111" t="e">
        <f t="shared" si="6"/>
        <v>#REF!</v>
      </c>
      <c r="V96" s="112">
        <v>0</v>
      </c>
      <c r="W96" s="112">
        <v>0</v>
      </c>
      <c r="X96" s="112">
        <v>0</v>
      </c>
      <c r="Y96" s="112">
        <v>0</v>
      </c>
    </row>
    <row r="97" spans="1:25" ht="22.5" x14ac:dyDescent="0.2">
      <c r="A97" s="85">
        <f t="shared" si="4"/>
        <v>88</v>
      </c>
      <c r="B97" s="95" t="str">
        <f>VLOOKUP(A97,PUNTAJE!A97:B428,2,0)</f>
        <v>DM532</v>
      </c>
      <c r="C97" s="118" t="str">
        <f>VLOOKUP(A97,PUNTAJE!A97:C428,3,0)</f>
        <v>GUANTE CIRUGIA N 8.0 ESTERIL SIN TALCO</v>
      </c>
      <c r="D97" s="96">
        <f>VLOOKUP(A97,PUNTAJE!A97:D428,4,0)</f>
        <v>1</v>
      </c>
      <c r="E97" s="96" t="str">
        <f>VLOOKUP(A97,PUNTAJE!A97:E428,5,0)</f>
        <v>UN</v>
      </c>
      <c r="F97" s="138">
        <f>VLOOKUP(A97,PUNTAJE!A97:F428,6,0)</f>
        <v>1777.8313253012047</v>
      </c>
      <c r="G97" s="96">
        <f>VLOOKUP(A97,PUNTAJE!A97:G428,7,0)</f>
        <v>506</v>
      </c>
      <c r="H97" s="138">
        <f t="shared" si="5"/>
        <v>899582.65060240962</v>
      </c>
      <c r="I97" s="109" t="e">
        <f>+PUNTAJE!#REF!</f>
        <v>#REF!</v>
      </c>
      <c r="J97" s="110" t="e">
        <f>+PUNTAJE!#REF!</f>
        <v>#REF!</v>
      </c>
      <c r="K97" s="110">
        <f>+PUNTAJE!Q97</f>
        <v>0</v>
      </c>
      <c r="L97" s="110">
        <f>+PUNTAJE!T97</f>
        <v>0</v>
      </c>
      <c r="M97" s="110" t="e">
        <f>+PUNTAJE!#REF!</f>
        <v>#REF!</v>
      </c>
      <c r="N97" s="110"/>
      <c r="O97" s="110"/>
      <c r="P97" s="110"/>
      <c r="Q97" s="110"/>
      <c r="R97" s="110"/>
      <c r="S97" s="110"/>
      <c r="T97" s="110"/>
      <c r="U97" s="111" t="e">
        <f t="shared" si="6"/>
        <v>#REF!</v>
      </c>
      <c r="V97" s="112">
        <v>0</v>
      </c>
      <c r="W97" s="112">
        <v>0</v>
      </c>
      <c r="X97" s="112">
        <v>0</v>
      </c>
      <c r="Y97" s="112">
        <v>0</v>
      </c>
    </row>
    <row r="98" spans="1:25" ht="22.5" x14ac:dyDescent="0.2">
      <c r="A98" s="85">
        <f t="shared" si="4"/>
        <v>89</v>
      </c>
      <c r="B98" s="95" t="str">
        <f>VLOOKUP(A98,PUNTAJE!A98:B429,2,0)</f>
        <v>DM536</v>
      </c>
      <c r="C98" s="118" t="str">
        <f>VLOOKUP(A98,PUNTAJE!A98:C429,3,0)</f>
        <v>GUANTE DE EXAMEN EN LATEX TALLA X-SMALL</v>
      </c>
      <c r="D98" s="96">
        <f>VLOOKUP(A98,PUNTAJE!A98:D429,4,0)</f>
        <v>1</v>
      </c>
      <c r="E98" s="96" t="str">
        <f>VLOOKUP(A98,PUNTAJE!A98:E429,5,0)</f>
        <v>UN</v>
      </c>
      <c r="F98" s="138">
        <f>VLOOKUP(A98,PUNTAJE!A98:F429,6,0)</f>
        <v>142.80000000000001</v>
      </c>
      <c r="G98" s="96">
        <f>VLOOKUP(A98,PUNTAJE!A98:G429,7,0)</f>
        <v>671</v>
      </c>
      <c r="H98" s="138">
        <f t="shared" si="5"/>
        <v>95818.8</v>
      </c>
      <c r="I98" s="109" t="e">
        <f>+PUNTAJE!#REF!</f>
        <v>#REF!</v>
      </c>
      <c r="J98" s="110" t="e">
        <f>+PUNTAJE!#REF!</f>
        <v>#REF!</v>
      </c>
      <c r="K98" s="110">
        <f>+PUNTAJE!Q98</f>
        <v>0</v>
      </c>
      <c r="L98" s="110">
        <f>+PUNTAJE!T98</f>
        <v>0</v>
      </c>
      <c r="M98" s="110" t="e">
        <f>+PUNTAJE!#REF!</f>
        <v>#REF!</v>
      </c>
      <c r="N98" s="110"/>
      <c r="O98" s="110"/>
      <c r="P98" s="110"/>
      <c r="Q98" s="110"/>
      <c r="R98" s="110"/>
      <c r="S98" s="110"/>
      <c r="T98" s="110"/>
      <c r="U98" s="111" t="e">
        <f t="shared" si="6"/>
        <v>#REF!</v>
      </c>
      <c r="V98" s="112">
        <v>0</v>
      </c>
      <c r="W98" s="112">
        <v>0</v>
      </c>
      <c r="X98" s="112">
        <v>0</v>
      </c>
      <c r="Y98" s="112">
        <v>0</v>
      </c>
    </row>
    <row r="99" spans="1:25" ht="22.5" x14ac:dyDescent="0.2">
      <c r="A99" s="85">
        <f t="shared" si="4"/>
        <v>90</v>
      </c>
      <c r="B99" s="95" t="str">
        <f>VLOOKUP(A99,PUNTAJE!A99:B430,2,0)</f>
        <v>DM1821</v>
      </c>
      <c r="C99" s="118" t="str">
        <f>VLOOKUP(A99,PUNTAJE!A99:C430,3,0)</f>
        <v>GUANTE QUIR. ESTERIL DOBLE PROTECCION T: 6.5</v>
      </c>
      <c r="D99" s="96">
        <f>VLOOKUP(A99,PUNTAJE!A99:D430,4,0)</f>
        <v>1</v>
      </c>
      <c r="E99" s="96" t="str">
        <f>VLOOKUP(A99,PUNTAJE!A99:E430,5,0)</f>
        <v>UN</v>
      </c>
      <c r="F99" s="138">
        <f>VLOOKUP(A99,PUNTAJE!A99:F430,6,0)</f>
        <v>38997.590361445786</v>
      </c>
      <c r="G99" s="96">
        <f>VLOOKUP(A99,PUNTAJE!A99:G430,7,0)</f>
        <v>4</v>
      </c>
      <c r="H99" s="138">
        <f t="shared" si="5"/>
        <v>155990.36144578314</v>
      </c>
      <c r="I99" s="109" t="e">
        <f>+PUNTAJE!#REF!</f>
        <v>#REF!</v>
      </c>
      <c r="J99" s="110" t="e">
        <f>+PUNTAJE!#REF!</f>
        <v>#REF!</v>
      </c>
      <c r="K99" s="110">
        <f>+PUNTAJE!Q99</f>
        <v>0</v>
      </c>
      <c r="L99" s="110">
        <f>+PUNTAJE!T99</f>
        <v>0</v>
      </c>
      <c r="M99" s="110" t="e">
        <f>+PUNTAJE!#REF!</f>
        <v>#REF!</v>
      </c>
      <c r="N99" s="110"/>
      <c r="O99" s="110"/>
      <c r="P99" s="110"/>
      <c r="Q99" s="110"/>
      <c r="R99" s="110"/>
      <c r="S99" s="110"/>
      <c r="T99" s="110"/>
      <c r="U99" s="111" t="e">
        <f t="shared" si="6"/>
        <v>#REF!</v>
      </c>
      <c r="V99" s="112">
        <v>0</v>
      </c>
      <c r="W99" s="112">
        <v>0</v>
      </c>
      <c r="X99" s="112">
        <v>0</v>
      </c>
      <c r="Y99" s="112">
        <v>0</v>
      </c>
    </row>
    <row r="100" spans="1:25" ht="22.5" x14ac:dyDescent="0.2">
      <c r="A100" s="85">
        <f t="shared" si="4"/>
        <v>91</v>
      </c>
      <c r="B100" s="95" t="str">
        <f>VLOOKUP(A100,PUNTAJE!A100:B431,2,0)</f>
        <v>DM1822</v>
      </c>
      <c r="C100" s="118" t="str">
        <f>VLOOKUP(A100,PUNTAJE!A100:C431,3,0)</f>
        <v>GUANTE QUIR. ESTERIL DOBLE PROTECCION T: 7</v>
      </c>
      <c r="D100" s="96">
        <f>VLOOKUP(A100,PUNTAJE!A100:D431,4,0)</f>
        <v>1</v>
      </c>
      <c r="E100" s="96" t="str">
        <f>VLOOKUP(A100,PUNTAJE!A100:E431,5,0)</f>
        <v>UN</v>
      </c>
      <c r="F100" s="138">
        <f>VLOOKUP(A100,PUNTAJE!A100:F431,6,0)</f>
        <v>38997.590361445786</v>
      </c>
      <c r="G100" s="96">
        <f>VLOOKUP(A100,PUNTAJE!A100:G431,7,0)</f>
        <v>11</v>
      </c>
      <c r="H100" s="138">
        <f t="shared" si="5"/>
        <v>428973.49397590366</v>
      </c>
      <c r="I100" s="109" t="e">
        <f>+PUNTAJE!#REF!</f>
        <v>#REF!</v>
      </c>
      <c r="J100" s="110" t="e">
        <f>+PUNTAJE!#REF!</f>
        <v>#REF!</v>
      </c>
      <c r="K100" s="110">
        <f>+PUNTAJE!Q100</f>
        <v>0</v>
      </c>
      <c r="L100" s="110">
        <f>+PUNTAJE!T100</f>
        <v>0</v>
      </c>
      <c r="M100" s="110" t="e">
        <f>+PUNTAJE!#REF!</f>
        <v>#REF!</v>
      </c>
      <c r="N100" s="110"/>
      <c r="O100" s="110"/>
      <c r="P100" s="110"/>
      <c r="Q100" s="110"/>
      <c r="R100" s="110"/>
      <c r="S100" s="110"/>
      <c r="T100" s="110"/>
      <c r="U100" s="111" t="e">
        <f t="shared" si="6"/>
        <v>#REF!</v>
      </c>
      <c r="V100" s="112">
        <v>0</v>
      </c>
      <c r="W100" s="112">
        <v>0</v>
      </c>
      <c r="X100" s="112">
        <v>0</v>
      </c>
      <c r="Y100" s="112">
        <v>0</v>
      </c>
    </row>
    <row r="101" spans="1:25" ht="22.5" x14ac:dyDescent="0.2">
      <c r="A101" s="85">
        <f t="shared" si="4"/>
        <v>92</v>
      </c>
      <c r="B101" s="95" t="str">
        <f>VLOOKUP(A101,PUNTAJE!A101:B432,2,0)</f>
        <v>DM1824</v>
      </c>
      <c r="C101" s="118" t="str">
        <f>VLOOKUP(A101,PUNTAJE!A101:C432,3,0)</f>
        <v>GUANTE QUIR. ESTERIL DOBLE PROTECCION T: 8</v>
      </c>
      <c r="D101" s="96">
        <f>VLOOKUP(A101,PUNTAJE!A101:D432,4,0)</f>
        <v>1</v>
      </c>
      <c r="E101" s="96" t="str">
        <f>VLOOKUP(A101,PUNTAJE!A101:E432,5,0)</f>
        <v>UN</v>
      </c>
      <c r="F101" s="138">
        <f>VLOOKUP(A101,PUNTAJE!A101:F432,6,0)</f>
        <v>38997.590361445786</v>
      </c>
      <c r="G101" s="96">
        <f>VLOOKUP(A101,PUNTAJE!A101:G432,7,0)</f>
        <v>8</v>
      </c>
      <c r="H101" s="138">
        <f t="shared" si="5"/>
        <v>311980.72289156629</v>
      </c>
      <c r="I101" s="109" t="e">
        <f>+PUNTAJE!#REF!</f>
        <v>#REF!</v>
      </c>
      <c r="J101" s="110" t="e">
        <f>+PUNTAJE!#REF!</f>
        <v>#REF!</v>
      </c>
      <c r="K101" s="110">
        <f>+PUNTAJE!Q101</f>
        <v>0</v>
      </c>
      <c r="L101" s="110">
        <f>+PUNTAJE!T101</f>
        <v>0</v>
      </c>
      <c r="M101" s="110" t="e">
        <f>+PUNTAJE!#REF!</f>
        <v>#REF!</v>
      </c>
      <c r="N101" s="110"/>
      <c r="O101" s="110"/>
      <c r="P101" s="110"/>
      <c r="Q101" s="110"/>
      <c r="R101" s="110"/>
      <c r="S101" s="110"/>
      <c r="T101" s="110"/>
      <c r="U101" s="111" t="e">
        <f t="shared" si="6"/>
        <v>#REF!</v>
      </c>
      <c r="V101" s="112">
        <v>0</v>
      </c>
      <c r="W101" s="112">
        <v>0</v>
      </c>
      <c r="X101" s="112">
        <v>0</v>
      </c>
      <c r="Y101" s="112">
        <v>0</v>
      </c>
    </row>
    <row r="102" spans="1:25" ht="22.5" x14ac:dyDescent="0.2">
      <c r="A102" s="85">
        <f t="shared" si="4"/>
        <v>93</v>
      </c>
      <c r="B102" s="95" t="str">
        <f>VLOOKUP(A102,PUNTAJE!A102:B433,2,0)</f>
        <v>DM1823</v>
      </c>
      <c r="C102" s="118" t="str">
        <f>VLOOKUP(A102,PUNTAJE!A102:C433,3,0)</f>
        <v>GUANTE QUIR. ESTERIL DOBLE PROTECCION T: 7.5</v>
      </c>
      <c r="D102" s="96">
        <f>VLOOKUP(A102,PUNTAJE!A102:D433,4,0)</f>
        <v>1</v>
      </c>
      <c r="E102" s="96" t="str">
        <f>VLOOKUP(A102,PUNTAJE!A102:E433,5,0)</f>
        <v>UN</v>
      </c>
      <c r="F102" s="138">
        <f>VLOOKUP(A102,PUNTAJE!A102:F433,6,0)</f>
        <v>38997.590361445786</v>
      </c>
      <c r="G102" s="96">
        <f>VLOOKUP(A102,PUNTAJE!A102:G433,7,0)</f>
        <v>11</v>
      </c>
      <c r="H102" s="138">
        <f t="shared" si="5"/>
        <v>428973.49397590366</v>
      </c>
      <c r="I102" s="109" t="e">
        <f>+PUNTAJE!#REF!</f>
        <v>#REF!</v>
      </c>
      <c r="J102" s="110" t="e">
        <f>+PUNTAJE!#REF!</f>
        <v>#REF!</v>
      </c>
      <c r="K102" s="110">
        <f>+PUNTAJE!Q102</f>
        <v>0</v>
      </c>
      <c r="L102" s="110">
        <f>+PUNTAJE!T102</f>
        <v>0</v>
      </c>
      <c r="M102" s="110" t="e">
        <f>+PUNTAJE!#REF!</f>
        <v>#REF!</v>
      </c>
      <c r="N102" s="110"/>
      <c r="O102" s="110"/>
      <c r="P102" s="110"/>
      <c r="Q102" s="110"/>
      <c r="R102" s="110"/>
      <c r="S102" s="110"/>
      <c r="T102" s="110"/>
      <c r="U102" s="111" t="e">
        <f t="shared" si="6"/>
        <v>#REF!</v>
      </c>
      <c r="V102" s="112">
        <v>0</v>
      </c>
      <c r="W102" s="112">
        <v>0</v>
      </c>
      <c r="X102" s="112">
        <v>0</v>
      </c>
      <c r="Y102" s="112">
        <v>0</v>
      </c>
    </row>
    <row r="103" spans="1:25" ht="22.5" x14ac:dyDescent="0.2">
      <c r="A103" s="85">
        <f t="shared" si="4"/>
        <v>94</v>
      </c>
      <c r="B103" s="95" t="str">
        <f>VLOOKUP(A103,PUNTAJE!A103:B434,2,0)</f>
        <v>DM1498</v>
      </c>
      <c r="C103" s="118" t="str">
        <f>VLOOKUP(A103,PUNTAJE!A103:C434,3,0)</f>
        <v>GUIA PARA INTUBACION ENDOTRAQUEAL  N 10 FR</v>
      </c>
      <c r="D103" s="96">
        <f>VLOOKUP(A103,PUNTAJE!A103:D434,4,0)</f>
        <v>1</v>
      </c>
      <c r="E103" s="96" t="str">
        <f>VLOOKUP(A103,PUNTAJE!A103:E434,5,0)</f>
        <v>UN</v>
      </c>
      <c r="F103" s="138">
        <f>VLOOKUP(A103,PUNTAJE!A103:F434,6,0)</f>
        <v>4093.6</v>
      </c>
      <c r="G103" s="96">
        <f>VLOOKUP(A103,PUNTAJE!A103:G434,7,0)</f>
        <v>9</v>
      </c>
      <c r="H103" s="138">
        <f t="shared" si="5"/>
        <v>36842.400000000001</v>
      </c>
      <c r="I103" s="109" t="e">
        <f>+PUNTAJE!#REF!</f>
        <v>#REF!</v>
      </c>
      <c r="J103" s="110" t="e">
        <f>+PUNTAJE!#REF!</f>
        <v>#REF!</v>
      </c>
      <c r="K103" s="110">
        <f>+PUNTAJE!Q103</f>
        <v>0</v>
      </c>
      <c r="L103" s="110">
        <f>+PUNTAJE!T103</f>
        <v>0</v>
      </c>
      <c r="M103" s="110" t="e">
        <f>+PUNTAJE!#REF!</f>
        <v>#REF!</v>
      </c>
      <c r="N103" s="110"/>
      <c r="O103" s="110"/>
      <c r="P103" s="110"/>
      <c r="Q103" s="110"/>
      <c r="R103" s="110"/>
      <c r="S103" s="110"/>
      <c r="T103" s="110"/>
      <c r="U103" s="111" t="e">
        <f t="shared" si="6"/>
        <v>#REF!</v>
      </c>
      <c r="V103" s="112">
        <v>0</v>
      </c>
      <c r="W103" s="112">
        <v>0</v>
      </c>
      <c r="X103" s="112">
        <v>0</v>
      </c>
      <c r="Y103" s="112">
        <v>0</v>
      </c>
    </row>
    <row r="104" spans="1:25" ht="22.5" x14ac:dyDescent="0.2">
      <c r="A104" s="85">
        <f t="shared" si="4"/>
        <v>95</v>
      </c>
      <c r="B104" s="95" t="str">
        <f>VLOOKUP(A104,PUNTAJE!A104:B435,2,0)</f>
        <v>DM1497</v>
      </c>
      <c r="C104" s="118" t="str">
        <f>VLOOKUP(A104,PUNTAJE!A104:C435,3,0)</f>
        <v>GUIA PARA INTUBACION ENDOTRAQUEAL  N 6 FR</v>
      </c>
      <c r="D104" s="96">
        <f>VLOOKUP(A104,PUNTAJE!A104:D435,4,0)</f>
        <v>1</v>
      </c>
      <c r="E104" s="96" t="str">
        <f>VLOOKUP(A104,PUNTAJE!A104:E435,5,0)</f>
        <v>UN</v>
      </c>
      <c r="F104" s="138">
        <f>VLOOKUP(A104,PUNTAJE!A104:F435,6,0)</f>
        <v>4093.6</v>
      </c>
      <c r="G104" s="96">
        <f>VLOOKUP(A104,PUNTAJE!A104:G435,7,0)</f>
        <v>10</v>
      </c>
      <c r="H104" s="138">
        <f t="shared" si="5"/>
        <v>40936</v>
      </c>
      <c r="I104" s="109" t="e">
        <f>+PUNTAJE!#REF!</f>
        <v>#REF!</v>
      </c>
      <c r="J104" s="110" t="e">
        <f>+PUNTAJE!#REF!</f>
        <v>#REF!</v>
      </c>
      <c r="K104" s="110">
        <f>+PUNTAJE!Q104</f>
        <v>0</v>
      </c>
      <c r="L104" s="110">
        <f>+PUNTAJE!T104</f>
        <v>0</v>
      </c>
      <c r="M104" s="110" t="e">
        <f>+PUNTAJE!#REF!</f>
        <v>#REF!</v>
      </c>
      <c r="N104" s="110"/>
      <c r="O104" s="110"/>
      <c r="P104" s="110"/>
      <c r="Q104" s="110"/>
      <c r="R104" s="110"/>
      <c r="S104" s="110"/>
      <c r="T104" s="110"/>
      <c r="U104" s="111" t="e">
        <f t="shared" si="6"/>
        <v>#REF!</v>
      </c>
      <c r="V104" s="112">
        <v>0</v>
      </c>
      <c r="W104" s="112">
        <v>0</v>
      </c>
      <c r="X104" s="112">
        <v>0</v>
      </c>
      <c r="Y104" s="112">
        <v>0</v>
      </c>
    </row>
    <row r="105" spans="1:25" ht="33.75" x14ac:dyDescent="0.2">
      <c r="A105" s="85">
        <f t="shared" si="4"/>
        <v>96</v>
      </c>
      <c r="B105" s="95" t="str">
        <f>VLOOKUP(A105,PUNTAJE!A105:B436,2,0)</f>
        <v>DM1935</v>
      </c>
      <c r="C105" s="118" t="str">
        <f>VLOOKUP(A105,PUNTAJE!A105:C436,3,0)</f>
        <v>GUIA HIDROFILICA DE 0,035X150CM CON ROTADOR DE GUIA</v>
      </c>
      <c r="D105" s="96">
        <f>VLOOKUP(A105,PUNTAJE!A105:D436,4,0)</f>
        <v>1</v>
      </c>
      <c r="E105" s="96" t="str">
        <f>VLOOKUP(A105,PUNTAJE!A105:E436,5,0)</f>
        <v>UN</v>
      </c>
      <c r="F105" s="138">
        <f>VLOOKUP(A105,PUNTAJE!A105:F436,6,0)</f>
        <v>215366.0453</v>
      </c>
      <c r="G105" s="96">
        <f>VLOOKUP(A105,PUNTAJE!A105:G436,7,0)</f>
        <v>2</v>
      </c>
      <c r="H105" s="138">
        <f t="shared" si="5"/>
        <v>430732.0906</v>
      </c>
      <c r="I105" s="109" t="e">
        <f>+PUNTAJE!#REF!</f>
        <v>#REF!</v>
      </c>
      <c r="J105" s="110" t="e">
        <f>+PUNTAJE!#REF!</f>
        <v>#REF!</v>
      </c>
      <c r="K105" s="110">
        <f>+PUNTAJE!Q105</f>
        <v>0</v>
      </c>
      <c r="L105" s="110">
        <f>+PUNTAJE!T105</f>
        <v>0</v>
      </c>
      <c r="M105" s="110" t="e">
        <f>+PUNTAJE!#REF!</f>
        <v>#REF!</v>
      </c>
      <c r="N105" s="110"/>
      <c r="O105" s="110"/>
      <c r="P105" s="110"/>
      <c r="Q105" s="110"/>
      <c r="R105" s="110"/>
      <c r="S105" s="110"/>
      <c r="T105" s="110"/>
      <c r="U105" s="111" t="e">
        <f t="shared" si="6"/>
        <v>#REF!</v>
      </c>
      <c r="V105" s="112">
        <v>0</v>
      </c>
      <c r="W105" s="112">
        <v>0</v>
      </c>
      <c r="X105" s="112">
        <v>0</v>
      </c>
      <c r="Y105" s="112">
        <v>0</v>
      </c>
    </row>
    <row r="106" spans="1:25" ht="22.5" x14ac:dyDescent="0.2">
      <c r="A106" s="85">
        <f t="shared" si="4"/>
        <v>97</v>
      </c>
      <c r="B106" s="95" t="str">
        <f>VLOOKUP(A106,PUNTAJE!A106:B437,2,0)</f>
        <v>DM542</v>
      </c>
      <c r="C106" s="118" t="str">
        <f>VLOOKUP(A106,PUNTAJE!A106:C437,3,0)</f>
        <v>GUIA HIDROFILICA DE 4.5 MTRS X 0.35 ML</v>
      </c>
      <c r="D106" s="96">
        <f>VLOOKUP(A106,PUNTAJE!A106:D437,4,0)</f>
        <v>1</v>
      </c>
      <c r="E106" s="96" t="str">
        <f>VLOOKUP(A106,PUNTAJE!A106:E437,5,0)</f>
        <v>UN</v>
      </c>
      <c r="F106" s="138">
        <f>VLOOKUP(A106,PUNTAJE!A106:F437,6,0)</f>
        <v>490875</v>
      </c>
      <c r="G106" s="96">
        <f>VLOOKUP(A106,PUNTAJE!A106:G437,7,0)</f>
        <v>17</v>
      </c>
      <c r="H106" s="138">
        <f t="shared" si="5"/>
        <v>8344875</v>
      </c>
      <c r="I106" s="109" t="e">
        <f>+PUNTAJE!#REF!</f>
        <v>#REF!</v>
      </c>
      <c r="J106" s="110" t="e">
        <f>+PUNTAJE!#REF!</f>
        <v>#REF!</v>
      </c>
      <c r="K106" s="110">
        <f>+PUNTAJE!Q106</f>
        <v>0</v>
      </c>
      <c r="L106" s="110">
        <f>+PUNTAJE!T106</f>
        <v>0</v>
      </c>
      <c r="M106" s="110" t="e">
        <f>+PUNTAJE!#REF!</f>
        <v>#REF!</v>
      </c>
      <c r="N106" s="110"/>
      <c r="O106" s="110"/>
      <c r="P106" s="110"/>
      <c r="Q106" s="110"/>
      <c r="R106" s="110"/>
      <c r="S106" s="110"/>
      <c r="T106" s="110"/>
      <c r="U106" s="111" t="e">
        <f t="shared" si="6"/>
        <v>#REF!</v>
      </c>
      <c r="V106" s="112">
        <v>0</v>
      </c>
      <c r="W106" s="112">
        <v>0</v>
      </c>
      <c r="X106" s="112">
        <v>0</v>
      </c>
      <c r="Y106" s="112">
        <v>0</v>
      </c>
    </row>
    <row r="107" spans="1:25" x14ac:dyDescent="0.2">
      <c r="A107" s="85">
        <f t="shared" si="4"/>
        <v>98</v>
      </c>
      <c r="B107" s="95" t="str">
        <f>VLOOKUP(A107,PUNTAJE!A107:B438,2,0)</f>
        <v>DM1907</v>
      </c>
      <c r="C107" s="118" t="str">
        <f>VLOOKUP(A107,PUNTAJE!A107:C438,3,0)</f>
        <v>GUIA URETERAL</v>
      </c>
      <c r="D107" s="96">
        <f>VLOOKUP(A107,PUNTAJE!A107:D438,4,0)</f>
        <v>1</v>
      </c>
      <c r="E107" s="96" t="str">
        <f>VLOOKUP(A107,PUNTAJE!A107:E438,5,0)</f>
        <v>UN</v>
      </c>
      <c r="F107" s="138">
        <f>VLOOKUP(A107,PUNTAJE!A107:F438,6,0)</f>
        <v>59202.5</v>
      </c>
      <c r="G107" s="96">
        <f>VLOOKUP(A107,PUNTAJE!A107:G438,7,0)</f>
        <v>9</v>
      </c>
      <c r="H107" s="138">
        <f t="shared" si="5"/>
        <v>532822.5</v>
      </c>
      <c r="I107" s="109" t="e">
        <f>+PUNTAJE!#REF!</f>
        <v>#REF!</v>
      </c>
      <c r="J107" s="110" t="e">
        <f>+PUNTAJE!#REF!</f>
        <v>#REF!</v>
      </c>
      <c r="K107" s="110">
        <f>+PUNTAJE!Q107</f>
        <v>0</v>
      </c>
      <c r="L107" s="110">
        <f>+PUNTAJE!T107</f>
        <v>0</v>
      </c>
      <c r="M107" s="110" t="e">
        <f>+PUNTAJE!#REF!</f>
        <v>#REF!</v>
      </c>
      <c r="N107" s="110"/>
      <c r="O107" s="110"/>
      <c r="P107" s="110"/>
      <c r="Q107" s="110"/>
      <c r="R107" s="110"/>
      <c r="S107" s="110"/>
      <c r="T107" s="110"/>
      <c r="U107" s="111" t="e">
        <f t="shared" si="6"/>
        <v>#REF!</v>
      </c>
      <c r="V107" s="112">
        <v>0</v>
      </c>
      <c r="W107" s="112">
        <v>0</v>
      </c>
      <c r="X107" s="112">
        <v>0</v>
      </c>
      <c r="Y107" s="112">
        <v>0</v>
      </c>
    </row>
    <row r="108" spans="1:25" ht="45" x14ac:dyDescent="0.2">
      <c r="A108" s="85">
        <f t="shared" si="4"/>
        <v>99</v>
      </c>
      <c r="B108" s="95" t="str">
        <f>VLOOKUP(A108,PUNTAJE!A108:B439,2,0)</f>
        <v>DM1887</v>
      </c>
      <c r="C108" s="118" t="str">
        <f>VLOOKUP(A108,PUNTAJE!A108:C439,3,0)</f>
        <v>HOJA DE VIDEOLARINGOSCOPIO N 3 DESECHABLE (PACIENTE ADULTO)</v>
      </c>
      <c r="D108" s="96">
        <f>VLOOKUP(A108,PUNTAJE!A108:D439,4,0)</f>
        <v>1</v>
      </c>
      <c r="E108" s="96" t="str">
        <f>VLOOKUP(A108,PUNTAJE!A108:E439,5,0)</f>
        <v>UN</v>
      </c>
      <c r="F108" s="138">
        <f>VLOOKUP(A108,PUNTAJE!A108:F439,6,0)</f>
        <v>52738.42</v>
      </c>
      <c r="G108" s="96">
        <f>VLOOKUP(A108,PUNTAJE!A108:G439,7,0)</f>
        <v>23</v>
      </c>
      <c r="H108" s="138">
        <f t="shared" si="5"/>
        <v>1212983.6599999999</v>
      </c>
      <c r="I108" s="109" t="e">
        <f>+PUNTAJE!#REF!</f>
        <v>#REF!</v>
      </c>
      <c r="J108" s="110" t="e">
        <f>+PUNTAJE!#REF!</f>
        <v>#REF!</v>
      </c>
      <c r="K108" s="110">
        <f>+PUNTAJE!Q108</f>
        <v>500</v>
      </c>
      <c r="L108" s="110">
        <f>+PUNTAJE!T108</f>
        <v>0</v>
      </c>
      <c r="M108" s="110" t="e">
        <f>+PUNTAJE!#REF!</f>
        <v>#REF!</v>
      </c>
      <c r="N108" s="110"/>
      <c r="O108" s="110"/>
      <c r="P108" s="110"/>
      <c r="Q108" s="110"/>
      <c r="R108" s="110"/>
      <c r="S108" s="110"/>
      <c r="T108" s="110"/>
      <c r="U108" s="111" t="e">
        <f t="shared" si="6"/>
        <v>#REF!</v>
      </c>
      <c r="V108" s="112">
        <v>0</v>
      </c>
      <c r="W108" s="112">
        <v>0</v>
      </c>
      <c r="X108" s="112">
        <v>0</v>
      </c>
      <c r="Y108" s="112">
        <v>0</v>
      </c>
    </row>
    <row r="109" spans="1:25" ht="45" x14ac:dyDescent="0.2">
      <c r="A109" s="85">
        <f t="shared" si="4"/>
        <v>100</v>
      </c>
      <c r="B109" s="95" t="str">
        <f>VLOOKUP(A109,PUNTAJE!A109:B440,2,0)</f>
        <v>DM1888</v>
      </c>
      <c r="C109" s="118" t="str">
        <f>VLOOKUP(A109,PUNTAJE!A109:C440,3,0)</f>
        <v>HOJA DE VIDEOLARINGOSCOPIO N 4 DESECHABLE (PACIENTE OBESO)</v>
      </c>
      <c r="D109" s="96">
        <f>VLOOKUP(A109,PUNTAJE!A109:D440,4,0)</f>
        <v>1</v>
      </c>
      <c r="E109" s="96" t="str">
        <f>VLOOKUP(A109,PUNTAJE!A109:E440,5,0)</f>
        <v>UN</v>
      </c>
      <c r="F109" s="138">
        <f>VLOOKUP(A109,PUNTAJE!A109:F440,6,0)</f>
        <v>55702.319203999999</v>
      </c>
      <c r="G109" s="96">
        <f>VLOOKUP(A109,PUNTAJE!A109:G440,7,0)</f>
        <v>17</v>
      </c>
      <c r="H109" s="138">
        <f t="shared" si="5"/>
        <v>946939.42646800005</v>
      </c>
      <c r="I109" s="109" t="e">
        <f>+PUNTAJE!#REF!</f>
        <v>#REF!</v>
      </c>
      <c r="J109" s="110" t="e">
        <f>+PUNTAJE!#REF!</f>
        <v>#REF!</v>
      </c>
      <c r="K109" s="110">
        <f>+PUNTAJE!Q109</f>
        <v>0</v>
      </c>
      <c r="L109" s="110">
        <f>+PUNTAJE!T109</f>
        <v>0</v>
      </c>
      <c r="M109" s="110" t="e">
        <f>+PUNTAJE!#REF!</f>
        <v>#REF!</v>
      </c>
      <c r="N109" s="110"/>
      <c r="O109" s="110"/>
      <c r="P109" s="110"/>
      <c r="Q109" s="110"/>
      <c r="R109" s="110"/>
      <c r="S109" s="110"/>
      <c r="T109" s="110"/>
      <c r="U109" s="111" t="e">
        <f t="shared" si="6"/>
        <v>#REF!</v>
      </c>
      <c r="V109" s="112">
        <v>0</v>
      </c>
      <c r="W109" s="112">
        <v>0</v>
      </c>
      <c r="X109" s="112">
        <v>0</v>
      </c>
      <c r="Y109" s="112">
        <v>0</v>
      </c>
    </row>
    <row r="110" spans="1:25" ht="45" x14ac:dyDescent="0.2">
      <c r="A110" s="85">
        <f t="shared" si="4"/>
        <v>101</v>
      </c>
      <c r="B110" s="95" t="str">
        <f>VLOOKUP(A110,PUNTAJE!A110:B441,2,0)</f>
        <v>DM1889</v>
      </c>
      <c r="C110" s="118" t="str">
        <f>VLOOKUP(A110,PUNTAJE!A110:C441,3,0)</f>
        <v>HOJA DE VIDEOLARINGOSCOPIO N 5 DESECHABLE (INTUBACION DIFICIL)</v>
      </c>
      <c r="D110" s="96">
        <f>VLOOKUP(A110,PUNTAJE!A110:D441,4,0)</f>
        <v>1</v>
      </c>
      <c r="E110" s="96" t="str">
        <f>VLOOKUP(A110,PUNTAJE!A110:E441,5,0)</f>
        <v>UN</v>
      </c>
      <c r="F110" s="138">
        <f>VLOOKUP(A110,PUNTAJE!A110:F441,6,0)</f>
        <v>52738.42</v>
      </c>
      <c r="G110" s="96">
        <f>VLOOKUP(A110,PUNTAJE!A110:G441,7,0)</f>
        <v>3</v>
      </c>
      <c r="H110" s="138">
        <f t="shared" si="5"/>
        <v>158215.26</v>
      </c>
      <c r="I110" s="109" t="e">
        <f>+PUNTAJE!#REF!</f>
        <v>#REF!</v>
      </c>
      <c r="J110" s="110" t="e">
        <f>+PUNTAJE!#REF!</f>
        <v>#REF!</v>
      </c>
      <c r="K110" s="110">
        <f>+PUNTAJE!Q110</f>
        <v>0</v>
      </c>
      <c r="L110" s="110">
        <f>+PUNTAJE!T110</f>
        <v>0</v>
      </c>
      <c r="M110" s="110" t="e">
        <f>+PUNTAJE!#REF!</f>
        <v>#REF!</v>
      </c>
      <c r="N110" s="110"/>
      <c r="O110" s="110"/>
      <c r="P110" s="110"/>
      <c r="Q110" s="110"/>
      <c r="R110" s="110"/>
      <c r="S110" s="110"/>
      <c r="T110" s="110"/>
      <c r="U110" s="111" t="e">
        <f t="shared" si="6"/>
        <v>#REF!</v>
      </c>
      <c r="V110" s="112">
        <v>0</v>
      </c>
      <c r="W110" s="112">
        <v>0</v>
      </c>
      <c r="X110" s="112">
        <v>0</v>
      </c>
      <c r="Y110" s="112">
        <v>0</v>
      </c>
    </row>
    <row r="111" spans="1:25" ht="67.5" x14ac:dyDescent="0.2">
      <c r="A111" s="85">
        <f t="shared" si="4"/>
        <v>102</v>
      </c>
      <c r="B111" s="95" t="str">
        <f>VLOOKUP(A111,PUNTAJE!A111:B442,2,0)</f>
        <v>DM143</v>
      </c>
      <c r="C111" s="118" t="str">
        <f>VLOOKUP(A111,PUNTAJE!A111:C442,3,0)</f>
        <v>INDICADOR CONTROL BIOLOGICO DE VAPOR  AMPOLLA LECTURA RAPIDA 24 MINUTOS PARA AUTOCLAVE GRAVITACIONAL</v>
      </c>
      <c r="D111" s="96">
        <f>VLOOKUP(A111,PUNTAJE!A111:D442,4,0)</f>
        <v>1</v>
      </c>
      <c r="E111" s="96" t="str">
        <f>VLOOKUP(A111,PUNTAJE!A111:E442,5,0)</f>
        <v>UN</v>
      </c>
      <c r="F111" s="138">
        <f>VLOOKUP(A111,PUNTAJE!A111:F442,6,0)</f>
        <v>18603.27</v>
      </c>
      <c r="G111" s="96">
        <f>VLOOKUP(A111,PUNTAJE!A111:G442,7,0)</f>
        <v>92</v>
      </c>
      <c r="H111" s="138">
        <f t="shared" si="5"/>
        <v>1711500.84</v>
      </c>
      <c r="I111" s="109" t="e">
        <f>+PUNTAJE!#REF!</f>
        <v>#REF!</v>
      </c>
      <c r="J111" s="110" t="e">
        <f>+PUNTAJE!#REF!</f>
        <v>#REF!</v>
      </c>
      <c r="K111" s="110">
        <f>+PUNTAJE!Q111</f>
        <v>500</v>
      </c>
      <c r="L111" s="110">
        <f>+PUNTAJE!T111</f>
        <v>0</v>
      </c>
      <c r="M111" s="110" t="e">
        <f>+PUNTAJE!#REF!</f>
        <v>#REF!</v>
      </c>
      <c r="N111" s="110"/>
      <c r="O111" s="110"/>
      <c r="P111" s="110"/>
      <c r="Q111" s="110"/>
      <c r="R111" s="110"/>
      <c r="S111" s="110"/>
      <c r="T111" s="110"/>
      <c r="U111" s="111" t="e">
        <f t="shared" si="6"/>
        <v>#REF!</v>
      </c>
      <c r="V111" s="112">
        <v>0</v>
      </c>
      <c r="W111" s="112">
        <v>0</v>
      </c>
      <c r="X111" s="112">
        <v>0</v>
      </c>
      <c r="Y111" s="112">
        <v>0</v>
      </c>
    </row>
    <row r="112" spans="1:25" ht="45" x14ac:dyDescent="0.2">
      <c r="A112" s="85">
        <f t="shared" si="4"/>
        <v>103</v>
      </c>
      <c r="B112" s="95" t="str">
        <f>VLOOKUP(A112,PUNTAJE!A112:B443,2,0)</f>
        <v>DM566</v>
      </c>
      <c r="C112" s="118" t="str">
        <f>VLOOKUP(A112,PUNTAJE!A112:C443,3,0)</f>
        <v>INDICADOR BIOLOGICO PARA VAPOR LECTURA RAPIDA  LECTURA DE   UNA HORA A 40 MINUTOS</v>
      </c>
      <c r="D112" s="96">
        <f>VLOOKUP(A112,PUNTAJE!A112:D443,4,0)</f>
        <v>1</v>
      </c>
      <c r="E112" s="96" t="str">
        <f>VLOOKUP(A112,PUNTAJE!A112:E443,5,0)</f>
        <v>UN</v>
      </c>
      <c r="F112" s="138">
        <f>VLOOKUP(A112,PUNTAJE!A112:F443,6,0)</f>
        <v>18603.27</v>
      </c>
      <c r="G112" s="96">
        <f>VLOOKUP(A112,PUNTAJE!A112:G443,7,0)</f>
        <v>8</v>
      </c>
      <c r="H112" s="138">
        <f t="shared" si="5"/>
        <v>148826.16</v>
      </c>
      <c r="I112" s="109" t="e">
        <f>+PUNTAJE!#REF!</f>
        <v>#REF!</v>
      </c>
      <c r="J112" s="110" t="e">
        <f>+PUNTAJE!#REF!</f>
        <v>#REF!</v>
      </c>
      <c r="K112" s="110">
        <f>+PUNTAJE!Q112</f>
        <v>488.83376254795814</v>
      </c>
      <c r="L112" s="110">
        <f>+PUNTAJE!T112</f>
        <v>0</v>
      </c>
      <c r="M112" s="110" t="e">
        <f>+PUNTAJE!#REF!</f>
        <v>#REF!</v>
      </c>
      <c r="N112" s="110"/>
      <c r="O112" s="110"/>
      <c r="P112" s="110"/>
      <c r="Q112" s="110"/>
      <c r="R112" s="110"/>
      <c r="S112" s="110"/>
      <c r="T112" s="110"/>
      <c r="U112" s="111" t="e">
        <f t="shared" si="6"/>
        <v>#REF!</v>
      </c>
      <c r="V112" s="112">
        <v>0</v>
      </c>
      <c r="W112" s="112">
        <v>0</v>
      </c>
      <c r="X112" s="112">
        <v>0</v>
      </c>
      <c r="Y112" s="112">
        <v>0</v>
      </c>
    </row>
    <row r="113" spans="1:25" ht="33.75" x14ac:dyDescent="0.2">
      <c r="A113" s="85">
        <f t="shared" si="4"/>
        <v>104</v>
      </c>
      <c r="B113" s="95" t="str">
        <f>VLOOKUP(A113,PUNTAJE!A113:B444,2,0)</f>
        <v>DM1973</v>
      </c>
      <c r="C113" s="118" t="str">
        <f>VLOOKUP(A113,PUNTAJE!A113:C444,3,0)</f>
        <v>INDICADOR BIOLOGICO A VAPOR DE LECTURA RAPIDA DE 30 MINUTOS</v>
      </c>
      <c r="D113" s="96">
        <f>VLOOKUP(A113,PUNTAJE!A113:D444,4,0)</f>
        <v>1</v>
      </c>
      <c r="E113" s="96" t="str">
        <f>VLOOKUP(A113,PUNTAJE!A113:E444,5,0)</f>
        <v>UN</v>
      </c>
      <c r="F113" s="138">
        <f>VLOOKUP(A113,PUNTAJE!A113:F444,6,0)</f>
        <v>18603.27</v>
      </c>
      <c r="G113" s="96">
        <f>VLOOKUP(A113,PUNTAJE!A113:G444,7,0)</f>
        <v>275</v>
      </c>
      <c r="H113" s="138">
        <f t="shared" si="5"/>
        <v>5115899.25</v>
      </c>
      <c r="I113" s="109" t="e">
        <f>+PUNTAJE!#REF!</f>
        <v>#REF!</v>
      </c>
      <c r="J113" s="110" t="e">
        <f>+PUNTAJE!#REF!</f>
        <v>#REF!</v>
      </c>
      <c r="K113" s="110">
        <f>+PUNTAJE!Q113</f>
        <v>500</v>
      </c>
      <c r="L113" s="110">
        <f>+PUNTAJE!T113</f>
        <v>0</v>
      </c>
      <c r="M113" s="110" t="e">
        <f>+PUNTAJE!#REF!</f>
        <v>#REF!</v>
      </c>
      <c r="N113" s="110"/>
      <c r="O113" s="110"/>
      <c r="P113" s="110"/>
      <c r="Q113" s="110"/>
      <c r="R113" s="110"/>
      <c r="S113" s="110"/>
      <c r="T113" s="110"/>
      <c r="U113" s="111" t="e">
        <f t="shared" si="6"/>
        <v>#REF!</v>
      </c>
      <c r="V113" s="112">
        <v>0</v>
      </c>
      <c r="W113" s="112">
        <v>0</v>
      </c>
      <c r="X113" s="112">
        <v>0</v>
      </c>
      <c r="Y113" s="112">
        <v>0</v>
      </c>
    </row>
    <row r="114" spans="1:25" ht="22.5" x14ac:dyDescent="0.2">
      <c r="A114" s="85">
        <f t="shared" si="4"/>
        <v>105</v>
      </c>
      <c r="B114" s="95" t="str">
        <f>VLOOKUP(A114,PUNTAJE!A114:B445,2,0)</f>
        <v>DM569</v>
      </c>
      <c r="C114" s="118" t="str">
        <f>VLOOKUP(A114,PUNTAJE!A114:C445,3,0)</f>
        <v>INDICADOR QUIMICO A VAPOR CLASE 5 X 250T</v>
      </c>
      <c r="D114" s="96">
        <f>VLOOKUP(A114,PUNTAJE!A114:D445,4,0)</f>
        <v>1</v>
      </c>
      <c r="E114" s="96" t="str">
        <f>VLOOKUP(A114,PUNTAJE!A114:E445,5,0)</f>
        <v>UN</v>
      </c>
      <c r="F114" s="138">
        <f>VLOOKUP(A114,PUNTAJE!A114:F445,6,0)</f>
        <v>1811.18</v>
      </c>
      <c r="G114" s="96">
        <f>VLOOKUP(A114,PUNTAJE!A114:G445,7,0)</f>
        <v>3951</v>
      </c>
      <c r="H114" s="138">
        <f t="shared" si="5"/>
        <v>7155972.1800000006</v>
      </c>
      <c r="I114" s="109" t="e">
        <f>+PUNTAJE!#REF!</f>
        <v>#REF!</v>
      </c>
      <c r="J114" s="110" t="e">
        <f>+PUNTAJE!#REF!</f>
        <v>#REF!</v>
      </c>
      <c r="K114" s="110">
        <f>+PUNTAJE!Q114</f>
        <v>67.431192660550465</v>
      </c>
      <c r="L114" s="110">
        <f>+PUNTAJE!T114</f>
        <v>0</v>
      </c>
      <c r="M114" s="110" t="e">
        <f>+PUNTAJE!#REF!</f>
        <v>#REF!</v>
      </c>
      <c r="N114" s="110"/>
      <c r="O114" s="110"/>
      <c r="P114" s="110"/>
      <c r="Q114" s="110"/>
      <c r="R114" s="110"/>
      <c r="S114" s="110"/>
      <c r="T114" s="110"/>
      <c r="U114" s="111" t="e">
        <f t="shared" si="6"/>
        <v>#REF!</v>
      </c>
      <c r="V114" s="112">
        <v>0</v>
      </c>
      <c r="W114" s="112">
        <v>0</v>
      </c>
      <c r="X114" s="112">
        <v>0</v>
      </c>
      <c r="Y114" s="112">
        <v>0</v>
      </c>
    </row>
    <row r="115" spans="1:25" ht="22.5" x14ac:dyDescent="0.2">
      <c r="A115" s="85">
        <f t="shared" si="4"/>
        <v>106</v>
      </c>
      <c r="B115" s="95" t="str">
        <f>VLOOKUP(A115,PUNTAJE!A115:B446,2,0)</f>
        <v>DM2690</v>
      </c>
      <c r="C115" s="118" t="str">
        <f>VLOOKUP(A115,PUNTAJE!A115:C446,3,0)</f>
        <v>INMOVILIZADOR CERVICAL DE THOMAS TALLA M</v>
      </c>
      <c r="D115" s="96">
        <f>VLOOKUP(A115,PUNTAJE!A115:D446,4,0)</f>
        <v>1</v>
      </c>
      <c r="E115" s="96" t="str">
        <f>VLOOKUP(A115,PUNTAJE!A115:E446,5,0)</f>
        <v>UN</v>
      </c>
      <c r="F115" s="138">
        <f>VLOOKUP(A115,PUNTAJE!A115:F446,6,0)</f>
        <v>13100</v>
      </c>
      <c r="G115" s="96">
        <f>VLOOKUP(A115,PUNTAJE!A115:G446,7,0)</f>
        <v>5</v>
      </c>
      <c r="H115" s="138">
        <f t="shared" si="5"/>
        <v>65500</v>
      </c>
      <c r="I115" s="109" t="e">
        <f>+PUNTAJE!#REF!</f>
        <v>#REF!</v>
      </c>
      <c r="J115" s="110" t="e">
        <f>+PUNTAJE!#REF!</f>
        <v>#REF!</v>
      </c>
      <c r="K115" s="110">
        <f>+PUNTAJE!Q115</f>
        <v>471.17923144617191</v>
      </c>
      <c r="L115" s="110">
        <f>+PUNTAJE!T115</f>
        <v>0</v>
      </c>
      <c r="M115" s="110" t="e">
        <f>+PUNTAJE!#REF!</f>
        <v>#REF!</v>
      </c>
      <c r="N115" s="110"/>
      <c r="O115" s="110"/>
      <c r="P115" s="110"/>
      <c r="Q115" s="110"/>
      <c r="R115" s="110"/>
      <c r="S115" s="110"/>
      <c r="T115" s="110"/>
      <c r="U115" s="111" t="e">
        <f t="shared" si="6"/>
        <v>#REF!</v>
      </c>
      <c r="V115" s="112">
        <v>0</v>
      </c>
      <c r="W115" s="112">
        <v>0</v>
      </c>
      <c r="X115" s="112">
        <v>0</v>
      </c>
      <c r="Y115" s="112">
        <v>0</v>
      </c>
    </row>
    <row r="116" spans="1:25" ht="22.5" x14ac:dyDescent="0.2">
      <c r="A116" s="85">
        <f t="shared" si="4"/>
        <v>107</v>
      </c>
      <c r="B116" s="95" t="str">
        <f>VLOOKUP(A116,PUNTAJE!A116:B447,2,0)</f>
        <v>DM2691</v>
      </c>
      <c r="C116" s="118" t="str">
        <f>VLOOKUP(A116,PUNTAJE!A116:C447,3,0)</f>
        <v>INMOVILIZADOR CERVICAL DE THOMAS TALLA S</v>
      </c>
      <c r="D116" s="96">
        <f>VLOOKUP(A116,PUNTAJE!A116:D447,4,0)</f>
        <v>1</v>
      </c>
      <c r="E116" s="96" t="str">
        <f>VLOOKUP(A116,PUNTAJE!A116:E447,5,0)</f>
        <v>UN</v>
      </c>
      <c r="F116" s="138">
        <f>VLOOKUP(A116,PUNTAJE!A116:F447,6,0)</f>
        <v>13100</v>
      </c>
      <c r="G116" s="96">
        <f>VLOOKUP(A116,PUNTAJE!A116:G447,7,0)</f>
        <v>5</v>
      </c>
      <c r="H116" s="138">
        <f t="shared" si="5"/>
        <v>65500</v>
      </c>
      <c r="I116" s="109" t="e">
        <f>+PUNTAJE!#REF!</f>
        <v>#REF!</v>
      </c>
      <c r="J116" s="110" t="e">
        <f>+PUNTAJE!#REF!</f>
        <v>#REF!</v>
      </c>
      <c r="K116" s="110">
        <f>+PUNTAJE!Q116</f>
        <v>471.17923144617191</v>
      </c>
      <c r="L116" s="110">
        <f>+PUNTAJE!T116</f>
        <v>0</v>
      </c>
      <c r="M116" s="110" t="e">
        <f>+PUNTAJE!#REF!</f>
        <v>#REF!</v>
      </c>
      <c r="N116" s="110"/>
      <c r="O116" s="110"/>
      <c r="P116" s="110"/>
      <c r="Q116" s="110"/>
      <c r="R116" s="110"/>
      <c r="S116" s="110"/>
      <c r="T116" s="110"/>
      <c r="U116" s="111" t="e">
        <f t="shared" si="6"/>
        <v>#REF!</v>
      </c>
      <c r="V116" s="112">
        <v>0</v>
      </c>
      <c r="W116" s="112">
        <v>0</v>
      </c>
      <c r="X116" s="112">
        <v>0</v>
      </c>
      <c r="Y116" s="112">
        <v>0</v>
      </c>
    </row>
    <row r="117" spans="1:25" ht="22.5" x14ac:dyDescent="0.2">
      <c r="A117" s="85">
        <f t="shared" si="4"/>
        <v>108</v>
      </c>
      <c r="B117" s="95" t="str">
        <f>VLOOKUP(A117,PUNTAJE!A117:B448,2,0)</f>
        <v>DM618</v>
      </c>
      <c r="C117" s="118" t="str">
        <f>VLOOKUP(A117,PUNTAJE!A117:C448,3,0)</f>
        <v>JERINGA DESECHABLE DE 3 PARTES 10 ML</v>
      </c>
      <c r="D117" s="96">
        <f>VLOOKUP(A117,PUNTAJE!A117:D448,4,0)</f>
        <v>1</v>
      </c>
      <c r="E117" s="96" t="str">
        <f>VLOOKUP(A117,PUNTAJE!A117:E448,5,0)</f>
        <v>UN</v>
      </c>
      <c r="F117" s="138">
        <f>VLOOKUP(A117,PUNTAJE!A117:F448,6,0)</f>
        <v>232.05</v>
      </c>
      <c r="G117" s="96">
        <f>VLOOKUP(A117,PUNTAJE!A117:G448,7,0)</f>
        <v>61281</v>
      </c>
      <c r="H117" s="138">
        <f t="shared" si="5"/>
        <v>14220256.050000001</v>
      </c>
      <c r="I117" s="109" t="e">
        <f>+PUNTAJE!#REF!</f>
        <v>#REF!</v>
      </c>
      <c r="J117" s="110" t="e">
        <f>+PUNTAJE!#REF!</f>
        <v>#REF!</v>
      </c>
      <c r="K117" s="110">
        <f>+PUNTAJE!Q117</f>
        <v>0</v>
      </c>
      <c r="L117" s="110">
        <f>+PUNTAJE!T117</f>
        <v>0</v>
      </c>
      <c r="M117" s="110" t="e">
        <f>+PUNTAJE!#REF!</f>
        <v>#REF!</v>
      </c>
      <c r="N117" s="110"/>
      <c r="O117" s="110"/>
      <c r="P117" s="110"/>
      <c r="Q117" s="110"/>
      <c r="R117" s="110"/>
      <c r="S117" s="110"/>
      <c r="T117" s="110"/>
      <c r="U117" s="111" t="e">
        <f t="shared" si="6"/>
        <v>#REF!</v>
      </c>
      <c r="V117" s="112">
        <v>0</v>
      </c>
      <c r="W117" s="112">
        <v>0</v>
      </c>
      <c r="X117" s="112">
        <v>0</v>
      </c>
      <c r="Y117" s="112">
        <v>0</v>
      </c>
    </row>
    <row r="118" spans="1:25" ht="22.5" x14ac:dyDescent="0.2">
      <c r="A118" s="85">
        <f t="shared" si="4"/>
        <v>109</v>
      </c>
      <c r="B118" s="95" t="str">
        <f>VLOOKUP(A118,PUNTAJE!A118:B449,2,0)</f>
        <v>DM619</v>
      </c>
      <c r="C118" s="118" t="str">
        <f>VLOOKUP(A118,PUNTAJE!A118:C449,3,0)</f>
        <v>JERINGA DESECHABLE DE 3 PARTES 20 ML</v>
      </c>
      <c r="D118" s="96">
        <f>VLOOKUP(A118,PUNTAJE!A118:D449,4,0)</f>
        <v>1</v>
      </c>
      <c r="E118" s="96" t="str">
        <f>VLOOKUP(A118,PUNTAJE!A118:E449,5,0)</f>
        <v>UN</v>
      </c>
      <c r="F118" s="138">
        <f>VLOOKUP(A118,PUNTAJE!A118:F449,6,0)</f>
        <v>378.42</v>
      </c>
      <c r="G118" s="96">
        <f>VLOOKUP(A118,PUNTAJE!A118:G449,7,0)</f>
        <v>11841</v>
      </c>
      <c r="H118" s="138">
        <f t="shared" si="5"/>
        <v>4480871.22</v>
      </c>
      <c r="I118" s="109" t="e">
        <f>+PUNTAJE!#REF!</f>
        <v>#REF!</v>
      </c>
      <c r="J118" s="110" t="e">
        <f>+PUNTAJE!#REF!</f>
        <v>#REF!</v>
      </c>
      <c r="K118" s="110">
        <f>+PUNTAJE!Q118</f>
        <v>0</v>
      </c>
      <c r="L118" s="110">
        <f>+PUNTAJE!T118</f>
        <v>0</v>
      </c>
      <c r="M118" s="110" t="e">
        <f>+PUNTAJE!#REF!</f>
        <v>#REF!</v>
      </c>
      <c r="N118" s="110"/>
      <c r="O118" s="110"/>
      <c r="P118" s="110"/>
      <c r="Q118" s="110"/>
      <c r="R118" s="110"/>
      <c r="S118" s="110"/>
      <c r="T118" s="110"/>
      <c r="U118" s="111" t="e">
        <f t="shared" si="6"/>
        <v>#REF!</v>
      </c>
      <c r="V118" s="112">
        <v>0</v>
      </c>
      <c r="W118" s="112">
        <v>0</v>
      </c>
      <c r="X118" s="112">
        <v>0</v>
      </c>
      <c r="Y118" s="112">
        <v>0</v>
      </c>
    </row>
    <row r="119" spans="1:25" ht="22.5" x14ac:dyDescent="0.2">
      <c r="A119" s="85">
        <f t="shared" si="4"/>
        <v>110</v>
      </c>
      <c r="B119" s="95" t="str">
        <f>VLOOKUP(A119,PUNTAJE!A119:B450,2,0)</f>
        <v>DM621</v>
      </c>
      <c r="C119" s="118" t="str">
        <f>VLOOKUP(A119,PUNTAJE!A119:C450,3,0)</f>
        <v>JERINGA DESECHABLE DE 3 PARTES 5 ML</v>
      </c>
      <c r="D119" s="96">
        <f>VLOOKUP(A119,PUNTAJE!A119:D450,4,0)</f>
        <v>1</v>
      </c>
      <c r="E119" s="96" t="str">
        <f>VLOOKUP(A119,PUNTAJE!A119:E450,5,0)</f>
        <v>UN</v>
      </c>
      <c r="F119" s="138">
        <f>VLOOKUP(A119,PUNTAJE!A119:F450,6,0)</f>
        <v>178.5</v>
      </c>
      <c r="G119" s="96">
        <f>VLOOKUP(A119,PUNTAJE!A119:G450,7,0)</f>
        <v>26819</v>
      </c>
      <c r="H119" s="138">
        <f t="shared" si="5"/>
        <v>4787191.5</v>
      </c>
      <c r="I119" s="109" t="e">
        <f>+PUNTAJE!#REF!</f>
        <v>#REF!</v>
      </c>
      <c r="J119" s="110" t="e">
        <f>+PUNTAJE!#REF!</f>
        <v>#REF!</v>
      </c>
      <c r="K119" s="110">
        <f>+PUNTAJE!Q119</f>
        <v>0</v>
      </c>
      <c r="L119" s="110">
        <f>+PUNTAJE!T119</f>
        <v>0</v>
      </c>
      <c r="M119" s="110" t="e">
        <f>+PUNTAJE!#REF!</f>
        <v>#REF!</v>
      </c>
      <c r="N119" s="110"/>
      <c r="O119" s="110"/>
      <c r="P119" s="110"/>
      <c r="Q119" s="110"/>
      <c r="R119" s="110"/>
      <c r="S119" s="110"/>
      <c r="T119" s="110"/>
      <c r="U119" s="111" t="e">
        <f t="shared" si="6"/>
        <v>#REF!</v>
      </c>
      <c r="V119" s="112">
        <v>0</v>
      </c>
      <c r="W119" s="112">
        <v>0</v>
      </c>
      <c r="X119" s="112">
        <v>0</v>
      </c>
      <c r="Y119" s="112">
        <v>0</v>
      </c>
    </row>
    <row r="120" spans="1:25" ht="112.5" x14ac:dyDescent="0.2">
      <c r="A120" s="85">
        <f t="shared" si="4"/>
        <v>111</v>
      </c>
      <c r="B120" s="95" t="str">
        <f>VLOOKUP(A120,PUNTAJE!A120:B451,2,0)</f>
        <v>DM1394</v>
      </c>
      <c r="C120" s="118" t="str">
        <f>VLOOKUP(A120,PUNTAJE!A120:C451,3,0)</f>
        <v>KIT CPAP NASAL DESECHABLE TALLA L O MEDIDA DE PERIMETRO CEFALICO 29-36 (INCLUYE SISTEMA INTERFASE VENTILACION NO INVASIVA NEONATAL CPAP,  GORRO, MASCARA NEONATAL NO INVASIVA, PRONG TALLA L</v>
      </c>
      <c r="D120" s="96">
        <f>VLOOKUP(A120,PUNTAJE!A120:D451,4,0)</f>
        <v>1</v>
      </c>
      <c r="E120" s="96" t="str">
        <f>VLOOKUP(A120,PUNTAJE!A120:E451,5,0)</f>
        <v>UN</v>
      </c>
      <c r="F120" s="138">
        <f>VLOOKUP(A120,PUNTAJE!A120:F451,6,0)</f>
        <v>306924.79999999999</v>
      </c>
      <c r="G120" s="96">
        <f>VLOOKUP(A120,PUNTAJE!A120:G451,7,0)</f>
        <v>5</v>
      </c>
      <c r="H120" s="138">
        <f t="shared" si="5"/>
        <v>1534624</v>
      </c>
      <c r="I120" s="109" t="e">
        <f>+PUNTAJE!#REF!</f>
        <v>#REF!</v>
      </c>
      <c r="J120" s="110" t="e">
        <f>+PUNTAJE!#REF!</f>
        <v>#REF!</v>
      </c>
      <c r="K120" s="110">
        <f>+PUNTAJE!Q120</f>
        <v>500</v>
      </c>
      <c r="L120" s="110">
        <f>+PUNTAJE!T120</f>
        <v>0</v>
      </c>
      <c r="M120" s="110" t="e">
        <f>+PUNTAJE!#REF!</f>
        <v>#REF!</v>
      </c>
      <c r="N120" s="110"/>
      <c r="O120" s="110"/>
      <c r="P120" s="110"/>
      <c r="Q120" s="110"/>
      <c r="R120" s="110"/>
      <c r="S120" s="110"/>
      <c r="T120" s="110"/>
      <c r="U120" s="111" t="e">
        <f t="shared" si="6"/>
        <v>#REF!</v>
      </c>
      <c r="V120" s="112">
        <v>0</v>
      </c>
      <c r="W120" s="112">
        <v>0</v>
      </c>
      <c r="X120" s="112">
        <v>0</v>
      </c>
      <c r="Y120" s="112">
        <v>0</v>
      </c>
    </row>
    <row r="121" spans="1:25" ht="112.5" x14ac:dyDescent="0.2">
      <c r="A121" s="85">
        <f t="shared" si="4"/>
        <v>112</v>
      </c>
      <c r="B121" s="95" t="str">
        <f>VLOOKUP(A121,PUNTAJE!A121:B452,2,0)</f>
        <v>DM645</v>
      </c>
      <c r="C121" s="118" t="str">
        <f>VLOOKUP(A121,PUNTAJE!A121:C452,3,0)</f>
        <v>KIT CPAP NASAL DESECHABLE TALLA M O MEDIDA DE PERIMETRO CEFALICO 25-29  (INCLUYE SISTEMA INTERFASE VENTILACION NO INVASIVA NEONATAL CPAP,  GORRO, MASCARA NEONATAL NO INVASIVA, PRONG TALLA M</v>
      </c>
      <c r="D121" s="96">
        <f>VLOOKUP(A121,PUNTAJE!A121:D452,4,0)</f>
        <v>1</v>
      </c>
      <c r="E121" s="96" t="str">
        <f>VLOOKUP(A121,PUNTAJE!A121:E452,5,0)</f>
        <v>UN</v>
      </c>
      <c r="F121" s="138">
        <f>VLOOKUP(A121,PUNTAJE!A121:F452,6,0)</f>
        <v>306924.79999999999</v>
      </c>
      <c r="G121" s="96">
        <f>VLOOKUP(A121,PUNTAJE!A121:G452,7,0)</f>
        <v>7</v>
      </c>
      <c r="H121" s="138">
        <f t="shared" si="5"/>
        <v>2148473.6</v>
      </c>
      <c r="I121" s="109" t="e">
        <f>+PUNTAJE!#REF!</f>
        <v>#REF!</v>
      </c>
      <c r="J121" s="110" t="e">
        <f>+PUNTAJE!#REF!</f>
        <v>#REF!</v>
      </c>
      <c r="K121" s="110">
        <f>+PUNTAJE!Q121</f>
        <v>500</v>
      </c>
      <c r="L121" s="110">
        <f>+PUNTAJE!T121</f>
        <v>0</v>
      </c>
      <c r="M121" s="110" t="e">
        <f>+PUNTAJE!#REF!</f>
        <v>#REF!</v>
      </c>
      <c r="N121" s="110"/>
      <c r="O121" s="110"/>
      <c r="P121" s="110"/>
      <c r="Q121" s="110"/>
      <c r="R121" s="110"/>
      <c r="S121" s="110"/>
      <c r="T121" s="110"/>
      <c r="U121" s="111" t="e">
        <f t="shared" si="6"/>
        <v>#REF!</v>
      </c>
      <c r="V121" s="112">
        <v>0</v>
      </c>
      <c r="W121" s="112">
        <v>0</v>
      </c>
      <c r="X121" s="112">
        <v>0</v>
      </c>
      <c r="Y121" s="112">
        <v>0</v>
      </c>
    </row>
    <row r="122" spans="1:25" ht="112.5" x14ac:dyDescent="0.2">
      <c r="A122" s="85">
        <f t="shared" si="4"/>
        <v>113</v>
      </c>
      <c r="B122" s="95" t="str">
        <f>VLOOKUP(A122,PUNTAJE!A122:B453,2,0)</f>
        <v>DM646</v>
      </c>
      <c r="C122" s="118" t="str">
        <f>VLOOKUP(A122,PUNTAJE!A122:C453,3,0)</f>
        <v>KIT CPAP NASAL DESECHABLE TALLA S O MEDIDA DE PERIMETRO CEFALICO 22- 25 (INCLUYE SISTEMA INTERFASE VENTILACION NO INVASIVA NEONATAL CPAP,  GORRO, MASCARA NEONATAL NO INVASIVA, PRONG TALLA S</v>
      </c>
      <c r="D122" s="96">
        <f>VLOOKUP(A122,PUNTAJE!A122:D453,4,0)</f>
        <v>1</v>
      </c>
      <c r="E122" s="96" t="str">
        <f>VLOOKUP(A122,PUNTAJE!A122:E453,5,0)</f>
        <v>UN</v>
      </c>
      <c r="F122" s="138">
        <f>VLOOKUP(A122,PUNTAJE!A122:F453,6,0)</f>
        <v>306924.79999999999</v>
      </c>
      <c r="G122" s="96">
        <f>VLOOKUP(A122,PUNTAJE!A122:G453,7,0)</f>
        <v>5</v>
      </c>
      <c r="H122" s="138">
        <f t="shared" si="5"/>
        <v>1534624</v>
      </c>
      <c r="I122" s="109" t="e">
        <f>+PUNTAJE!#REF!</f>
        <v>#REF!</v>
      </c>
      <c r="J122" s="110" t="e">
        <f>+PUNTAJE!#REF!</f>
        <v>#REF!</v>
      </c>
      <c r="K122" s="110">
        <f>+PUNTAJE!Q122</f>
        <v>500</v>
      </c>
      <c r="L122" s="110">
        <f>+PUNTAJE!T122</f>
        <v>0</v>
      </c>
      <c r="M122" s="110" t="e">
        <f>+PUNTAJE!#REF!</f>
        <v>#REF!</v>
      </c>
      <c r="N122" s="110"/>
      <c r="O122" s="110"/>
      <c r="P122" s="110"/>
      <c r="Q122" s="110"/>
      <c r="R122" s="110"/>
      <c r="S122" s="110"/>
      <c r="T122" s="110"/>
      <c r="U122" s="111" t="e">
        <f t="shared" si="6"/>
        <v>#REF!</v>
      </c>
      <c r="V122" s="112">
        <v>0</v>
      </c>
      <c r="W122" s="112">
        <v>0</v>
      </c>
      <c r="X122" s="112">
        <v>0</v>
      </c>
      <c r="Y122" s="112">
        <v>0</v>
      </c>
    </row>
    <row r="123" spans="1:25" ht="112.5" x14ac:dyDescent="0.2">
      <c r="A123" s="85">
        <f t="shared" si="4"/>
        <v>114</v>
      </c>
      <c r="B123" s="95" t="str">
        <f>VLOOKUP(A123,PUNTAJE!A123:B454,2,0)</f>
        <v>DM1960</v>
      </c>
      <c r="C123" s="118" t="str">
        <f>VLOOKUP(A123,PUNTAJE!A123:C454,3,0)</f>
        <v>KIT CPAP NASAL DESECHABLE TALLA XS O MEDIDA DE PERIMETRO CEFALICO 10-22 CMS (INCLUYE SISTEMA INTERFASE VENTILACION NO INVASIVA NEONATAL CPAP,  GORRO, MASCARA NEONATAL NO INVASIVA, PRONG)</v>
      </c>
      <c r="D123" s="96">
        <f>VLOOKUP(A123,PUNTAJE!A123:D454,4,0)</f>
        <v>1</v>
      </c>
      <c r="E123" s="96" t="str">
        <f>VLOOKUP(A123,PUNTAJE!A123:E454,5,0)</f>
        <v>UN</v>
      </c>
      <c r="F123" s="138">
        <f>VLOOKUP(A123,PUNTAJE!A123:F454,6,0)</f>
        <v>306924.79999999999</v>
      </c>
      <c r="G123" s="96">
        <f>VLOOKUP(A123,PUNTAJE!A123:G454,7,0)</f>
        <v>1</v>
      </c>
      <c r="H123" s="138">
        <f t="shared" si="5"/>
        <v>306924.79999999999</v>
      </c>
      <c r="I123" s="109" t="e">
        <f>+PUNTAJE!#REF!</f>
        <v>#REF!</v>
      </c>
      <c r="J123" s="110" t="e">
        <f>+PUNTAJE!#REF!</f>
        <v>#REF!</v>
      </c>
      <c r="K123" s="110">
        <f>+PUNTAJE!Q123</f>
        <v>500</v>
      </c>
      <c r="L123" s="110">
        <f>+PUNTAJE!T123</f>
        <v>0</v>
      </c>
      <c r="M123" s="110" t="e">
        <f>+PUNTAJE!#REF!</f>
        <v>#REF!</v>
      </c>
      <c r="N123" s="110"/>
      <c r="O123" s="110"/>
      <c r="P123" s="110"/>
      <c r="Q123" s="110"/>
      <c r="R123" s="110"/>
      <c r="S123" s="110"/>
      <c r="T123" s="110"/>
      <c r="U123" s="111" t="e">
        <f t="shared" si="6"/>
        <v>#REF!</v>
      </c>
      <c r="V123" s="112">
        <v>0</v>
      </c>
      <c r="W123" s="112">
        <v>0</v>
      </c>
      <c r="X123" s="112">
        <v>0</v>
      </c>
      <c r="Y123" s="112">
        <v>0</v>
      </c>
    </row>
    <row r="124" spans="1:25" ht="56.25" x14ac:dyDescent="0.2">
      <c r="A124" s="85">
        <f t="shared" si="4"/>
        <v>115</v>
      </c>
      <c r="B124" s="95" t="str">
        <f>VLOOKUP(A124,PUNTAJE!A124:B455,2,0)</f>
        <v>DM2700</v>
      </c>
      <c r="C124" s="118" t="str">
        <f>VLOOKUP(A124,PUNTAJE!A124:C455,3,0)</f>
        <v>KIT DE CEPILLOS DE LIMPIEZA CON CERDAS DE NYLON ANTIMICROBIANAS DE CANULA DE SUCCION (11FR)</v>
      </c>
      <c r="D124" s="96">
        <f>VLOOKUP(A124,PUNTAJE!A124:D455,4,0)</f>
        <v>1</v>
      </c>
      <c r="E124" s="96" t="str">
        <f>VLOOKUP(A124,PUNTAJE!A124:E455,5,0)</f>
        <v>UN</v>
      </c>
      <c r="F124" s="138">
        <f>VLOOKUP(A124,PUNTAJE!A124:F455,6,0)</f>
        <v>157080</v>
      </c>
      <c r="G124" s="96">
        <f>VLOOKUP(A124,PUNTAJE!A124:G455,7,0)</f>
        <v>1</v>
      </c>
      <c r="H124" s="138">
        <f t="shared" si="5"/>
        <v>157080</v>
      </c>
      <c r="I124" s="109" t="e">
        <f>+PUNTAJE!#REF!</f>
        <v>#REF!</v>
      </c>
      <c r="J124" s="110" t="e">
        <f>+PUNTAJE!#REF!</f>
        <v>#REF!</v>
      </c>
      <c r="K124" s="110">
        <f>+PUNTAJE!Q124</f>
        <v>0</v>
      </c>
      <c r="L124" s="110">
        <f>+PUNTAJE!T124</f>
        <v>0</v>
      </c>
      <c r="M124" s="110" t="e">
        <f>+PUNTAJE!#REF!</f>
        <v>#REF!</v>
      </c>
      <c r="N124" s="110"/>
      <c r="O124" s="110"/>
      <c r="P124" s="110"/>
      <c r="Q124" s="110"/>
      <c r="R124" s="110"/>
      <c r="S124" s="110"/>
      <c r="T124" s="110"/>
      <c r="U124" s="111" t="e">
        <f t="shared" si="6"/>
        <v>#REF!</v>
      </c>
      <c r="V124" s="112">
        <v>0</v>
      </c>
      <c r="W124" s="112">
        <v>0</v>
      </c>
      <c r="X124" s="112">
        <v>0</v>
      </c>
      <c r="Y124" s="112">
        <v>0</v>
      </c>
    </row>
    <row r="125" spans="1:25" ht="33.75" x14ac:dyDescent="0.2">
      <c r="A125" s="85">
        <f t="shared" si="4"/>
        <v>116</v>
      </c>
      <c r="B125" s="95" t="str">
        <f>VLOOKUP(A125,PUNTAJE!A125:B456,2,0)</f>
        <v>DM1957</v>
      </c>
      <c r="C125" s="118" t="str">
        <f>VLOOKUP(A125,PUNTAJE!A125:C456,3,0)</f>
        <v>KIT DE JERINGAS INYECTOR STELLANT D CT P/SDSCTP-S</v>
      </c>
      <c r="D125" s="96">
        <f>VLOOKUP(A125,PUNTAJE!A125:D456,4,0)</f>
        <v>1</v>
      </c>
      <c r="E125" s="96" t="str">
        <f>VLOOKUP(A125,PUNTAJE!A125:E456,5,0)</f>
        <v>UN</v>
      </c>
      <c r="F125" s="138">
        <f>VLOOKUP(A125,PUNTAJE!A125:F456,6,0)</f>
        <v>129562.44</v>
      </c>
      <c r="G125" s="96">
        <f>VLOOKUP(A125,PUNTAJE!A125:G456,7,0)</f>
        <v>52</v>
      </c>
      <c r="H125" s="138">
        <f t="shared" si="5"/>
        <v>6737246.8799999999</v>
      </c>
      <c r="I125" s="109" t="e">
        <f>+PUNTAJE!#REF!</f>
        <v>#REF!</v>
      </c>
      <c r="J125" s="110" t="e">
        <f>+PUNTAJE!#REF!</f>
        <v>#REF!</v>
      </c>
      <c r="K125" s="110">
        <f>+PUNTAJE!Q125</f>
        <v>500</v>
      </c>
      <c r="L125" s="110">
        <f>+PUNTAJE!T125</f>
        <v>0</v>
      </c>
      <c r="M125" s="110" t="e">
        <f>+PUNTAJE!#REF!</f>
        <v>#REF!</v>
      </c>
      <c r="N125" s="110"/>
      <c r="O125" s="110"/>
      <c r="P125" s="110"/>
      <c r="Q125" s="110"/>
      <c r="R125" s="110"/>
      <c r="S125" s="110"/>
      <c r="T125" s="110"/>
      <c r="U125" s="111" t="e">
        <f t="shared" si="6"/>
        <v>#REF!</v>
      </c>
      <c r="V125" s="112">
        <v>0</v>
      </c>
      <c r="W125" s="112">
        <v>0</v>
      </c>
      <c r="X125" s="112">
        <v>0</v>
      </c>
      <c r="Y125" s="112">
        <v>0</v>
      </c>
    </row>
    <row r="126" spans="1:25" ht="22.5" x14ac:dyDescent="0.2">
      <c r="A126" s="85">
        <f t="shared" si="4"/>
        <v>117</v>
      </c>
      <c r="B126" s="95" t="str">
        <f>VLOOKUP(A126,PUNTAJE!A126:B457,2,0)</f>
        <v>DM632</v>
      </c>
      <c r="C126" s="118" t="str">
        <f>VLOOKUP(A126,PUNTAJE!A126:C457,3,0)</f>
        <v>KIT GASTROSTOMIA ENDOSCOPICA N 20 FR</v>
      </c>
      <c r="D126" s="96">
        <f>VLOOKUP(A126,PUNTAJE!A126:D457,4,0)</f>
        <v>1</v>
      </c>
      <c r="E126" s="96" t="str">
        <f>VLOOKUP(A126,PUNTAJE!A126:E457,5,0)</f>
        <v>UN</v>
      </c>
      <c r="F126" s="138">
        <f>VLOOKUP(A126,PUNTAJE!A126:F457,6,0)</f>
        <v>460000</v>
      </c>
      <c r="G126" s="96">
        <f>VLOOKUP(A126,PUNTAJE!A126:G457,7,0)</f>
        <v>1</v>
      </c>
      <c r="H126" s="138">
        <f t="shared" si="5"/>
        <v>460000</v>
      </c>
      <c r="I126" s="109" t="e">
        <f>+PUNTAJE!#REF!</f>
        <v>#REF!</v>
      </c>
      <c r="J126" s="110" t="e">
        <f>+PUNTAJE!#REF!</f>
        <v>#REF!</v>
      </c>
      <c r="K126" s="110">
        <f>+PUNTAJE!Q126</f>
        <v>0</v>
      </c>
      <c r="L126" s="110">
        <f>+PUNTAJE!T126</f>
        <v>0</v>
      </c>
      <c r="M126" s="110" t="e">
        <f>+PUNTAJE!#REF!</f>
        <v>#REF!</v>
      </c>
      <c r="N126" s="110"/>
      <c r="O126" s="110"/>
      <c r="P126" s="110"/>
      <c r="Q126" s="110"/>
      <c r="R126" s="110"/>
      <c r="S126" s="110"/>
      <c r="T126" s="110"/>
      <c r="U126" s="111" t="e">
        <f t="shared" si="6"/>
        <v>#REF!</v>
      </c>
      <c r="V126" s="112">
        <v>0</v>
      </c>
      <c r="W126" s="112">
        <v>0</v>
      </c>
      <c r="X126" s="112">
        <v>0</v>
      </c>
      <c r="Y126" s="112">
        <v>0</v>
      </c>
    </row>
    <row r="127" spans="1:25" ht="22.5" x14ac:dyDescent="0.2">
      <c r="A127" s="85">
        <f t="shared" si="4"/>
        <v>118</v>
      </c>
      <c r="B127" s="95" t="str">
        <f>VLOOKUP(A127,PUNTAJE!A127:B458,2,0)</f>
        <v>DM633</v>
      </c>
      <c r="C127" s="118" t="str">
        <f>VLOOKUP(A127,PUNTAJE!A127:C458,3,0)</f>
        <v>KIT GASTROSTOMIA ENDOSCOPICA N 24 FR</v>
      </c>
      <c r="D127" s="96">
        <f>VLOOKUP(A127,PUNTAJE!A127:D458,4,0)</f>
        <v>1</v>
      </c>
      <c r="E127" s="96" t="str">
        <f>VLOOKUP(A127,PUNTAJE!A127:E458,5,0)</f>
        <v>UN</v>
      </c>
      <c r="F127" s="138">
        <f>VLOOKUP(A127,PUNTAJE!A127:F458,6,0)</f>
        <v>460000</v>
      </c>
      <c r="G127" s="96">
        <f>VLOOKUP(A127,PUNTAJE!A127:G458,7,0)</f>
        <v>3</v>
      </c>
      <c r="H127" s="138">
        <f t="shared" si="5"/>
        <v>1380000</v>
      </c>
      <c r="I127" s="109" t="e">
        <f>+PUNTAJE!#REF!</f>
        <v>#REF!</v>
      </c>
      <c r="J127" s="110" t="e">
        <f>+PUNTAJE!#REF!</f>
        <v>#REF!</v>
      </c>
      <c r="K127" s="110">
        <f>+PUNTAJE!Q127</f>
        <v>0</v>
      </c>
      <c r="L127" s="110">
        <f>+PUNTAJE!T127</f>
        <v>0</v>
      </c>
      <c r="M127" s="110" t="e">
        <f>+PUNTAJE!#REF!</f>
        <v>#REF!</v>
      </c>
      <c r="N127" s="110"/>
      <c r="O127" s="110"/>
      <c r="P127" s="110"/>
      <c r="Q127" s="110"/>
      <c r="R127" s="110"/>
      <c r="S127" s="110"/>
      <c r="T127" s="110"/>
      <c r="U127" s="111" t="e">
        <f t="shared" si="6"/>
        <v>#REF!</v>
      </c>
      <c r="V127" s="112">
        <v>0</v>
      </c>
      <c r="W127" s="112">
        <v>0</v>
      </c>
      <c r="X127" s="112">
        <v>0</v>
      </c>
      <c r="Y127" s="112">
        <v>0</v>
      </c>
    </row>
    <row r="128" spans="1:25" ht="22.5" x14ac:dyDescent="0.2">
      <c r="A128" s="85">
        <f t="shared" si="4"/>
        <v>119</v>
      </c>
      <c r="B128" s="95" t="str">
        <f>VLOOKUP(A128,PUNTAJE!A128:B459,2,0)</f>
        <v>DM2091</v>
      </c>
      <c r="C128" s="118" t="str">
        <f>VLOOKUP(A128,PUNTAJE!A128:C459,3,0)</f>
        <v>KIT STEN PANCREATICO 5 FR 5 CM</v>
      </c>
      <c r="D128" s="96">
        <f>VLOOKUP(A128,PUNTAJE!A128:D459,4,0)</f>
        <v>1</v>
      </c>
      <c r="E128" s="96" t="str">
        <f>VLOOKUP(A128,PUNTAJE!A128:E459,5,0)</f>
        <v>UN</v>
      </c>
      <c r="F128" s="138">
        <f>VLOOKUP(A128,PUNTAJE!A128:F459,6,0)</f>
        <v>620000</v>
      </c>
      <c r="G128" s="96">
        <f>VLOOKUP(A128,PUNTAJE!A128:G459,7,0)</f>
        <v>5</v>
      </c>
      <c r="H128" s="138">
        <f t="shared" si="5"/>
        <v>3100000</v>
      </c>
      <c r="I128" s="109" t="e">
        <f>+PUNTAJE!#REF!</f>
        <v>#REF!</v>
      </c>
      <c r="J128" s="110" t="e">
        <f>+PUNTAJE!#REF!</f>
        <v>#REF!</v>
      </c>
      <c r="K128" s="110">
        <f>+PUNTAJE!Q128</f>
        <v>0</v>
      </c>
      <c r="L128" s="110">
        <f>+PUNTAJE!T128</f>
        <v>0</v>
      </c>
      <c r="M128" s="110" t="e">
        <f>+PUNTAJE!#REF!</f>
        <v>#REF!</v>
      </c>
      <c r="N128" s="110"/>
      <c r="O128" s="110"/>
      <c r="P128" s="110"/>
      <c r="Q128" s="110"/>
      <c r="R128" s="110"/>
      <c r="S128" s="110"/>
      <c r="T128" s="110"/>
      <c r="U128" s="111" t="e">
        <f t="shared" si="6"/>
        <v>#REF!</v>
      </c>
      <c r="V128" s="112">
        <v>0</v>
      </c>
      <c r="W128" s="112">
        <v>0</v>
      </c>
      <c r="X128" s="112">
        <v>0</v>
      </c>
      <c r="Y128" s="112">
        <v>0</v>
      </c>
    </row>
    <row r="129" spans="1:25" ht="22.5" x14ac:dyDescent="0.2">
      <c r="A129" s="85">
        <f t="shared" si="4"/>
        <v>120</v>
      </c>
      <c r="B129" s="95" t="str">
        <f>VLOOKUP(A129,PUNTAJE!A129:B460,2,0)</f>
        <v>DM652</v>
      </c>
      <c r="C129" s="118" t="str">
        <f>VLOOKUP(A129,PUNTAJE!A129:C460,3,0)</f>
        <v>KIT TRACCION CUTANEA PEDIATRICO</v>
      </c>
      <c r="D129" s="96">
        <f>VLOOKUP(A129,PUNTAJE!A129:D460,4,0)</f>
        <v>1</v>
      </c>
      <c r="E129" s="96" t="str">
        <f>VLOOKUP(A129,PUNTAJE!A129:E460,5,0)</f>
        <v>UN</v>
      </c>
      <c r="F129" s="138">
        <f>VLOOKUP(A129,PUNTAJE!A129:F460,6,0)</f>
        <v>20082</v>
      </c>
      <c r="G129" s="96">
        <f>VLOOKUP(A129,PUNTAJE!A129:G460,7,0)</f>
        <v>2</v>
      </c>
      <c r="H129" s="138">
        <f t="shared" si="5"/>
        <v>40164</v>
      </c>
      <c r="I129" s="109" t="e">
        <f>+PUNTAJE!#REF!</f>
        <v>#REF!</v>
      </c>
      <c r="J129" s="110" t="e">
        <f>+PUNTAJE!#REF!</f>
        <v>#REF!</v>
      </c>
      <c r="K129" s="110">
        <f>+PUNTAJE!Q129</f>
        <v>0</v>
      </c>
      <c r="L129" s="110">
        <f>+PUNTAJE!T129</f>
        <v>0</v>
      </c>
      <c r="M129" s="110" t="e">
        <f>+PUNTAJE!#REF!</f>
        <v>#REF!</v>
      </c>
      <c r="N129" s="110"/>
      <c r="O129" s="110"/>
      <c r="P129" s="110"/>
      <c r="Q129" s="110"/>
      <c r="R129" s="110"/>
      <c r="S129" s="110"/>
      <c r="T129" s="110"/>
      <c r="U129" s="111" t="e">
        <f t="shared" si="6"/>
        <v>#REF!</v>
      </c>
      <c r="V129" s="112">
        <v>0</v>
      </c>
      <c r="W129" s="112">
        <v>0</v>
      </c>
      <c r="X129" s="112">
        <v>0</v>
      </c>
      <c r="Y129" s="112">
        <v>0</v>
      </c>
    </row>
    <row r="130" spans="1:25" ht="22.5" x14ac:dyDescent="0.2">
      <c r="A130" s="85">
        <f t="shared" si="4"/>
        <v>121</v>
      </c>
      <c r="B130" s="95" t="str">
        <f>VLOOKUP(A130,PUNTAJE!A130:B461,2,0)</f>
        <v>DM668</v>
      </c>
      <c r="C130" s="118" t="str">
        <f>VLOOKUP(A130,PUNTAJE!A130:C461,3,0)</f>
        <v>LIGADOR DE VARICES ESOFAGICAS 7 BOX</v>
      </c>
      <c r="D130" s="96">
        <f>VLOOKUP(A130,PUNTAJE!A130:D461,4,0)</f>
        <v>1</v>
      </c>
      <c r="E130" s="96" t="str">
        <f>VLOOKUP(A130,PUNTAJE!A130:E461,5,0)</f>
        <v>UN</v>
      </c>
      <c r="F130" s="138">
        <f>VLOOKUP(A130,PUNTAJE!A130:F461,6,0)</f>
        <v>680000</v>
      </c>
      <c r="G130" s="96">
        <f>VLOOKUP(A130,PUNTAJE!A130:G461,7,0)</f>
        <v>3</v>
      </c>
      <c r="H130" s="138">
        <f t="shared" si="5"/>
        <v>2040000</v>
      </c>
      <c r="I130" s="109" t="e">
        <f>+PUNTAJE!#REF!</f>
        <v>#REF!</v>
      </c>
      <c r="J130" s="110" t="e">
        <f>+PUNTAJE!#REF!</f>
        <v>#REF!</v>
      </c>
      <c r="K130" s="110">
        <f>+PUNTAJE!Q130</f>
        <v>0</v>
      </c>
      <c r="L130" s="110">
        <f>+PUNTAJE!T130</f>
        <v>0</v>
      </c>
      <c r="M130" s="110" t="e">
        <f>+PUNTAJE!#REF!</f>
        <v>#REF!</v>
      </c>
      <c r="N130" s="110"/>
      <c r="O130" s="110"/>
      <c r="P130" s="110"/>
      <c r="Q130" s="110"/>
      <c r="R130" s="110"/>
      <c r="S130" s="110"/>
      <c r="T130" s="110"/>
      <c r="U130" s="111" t="e">
        <f t="shared" si="6"/>
        <v>#REF!</v>
      </c>
      <c r="V130" s="112">
        <v>0</v>
      </c>
      <c r="W130" s="112">
        <v>0</v>
      </c>
      <c r="X130" s="112">
        <v>0</v>
      </c>
      <c r="Y130" s="112">
        <v>0</v>
      </c>
    </row>
    <row r="131" spans="1:25" ht="90" x14ac:dyDescent="0.2">
      <c r="A131" s="85">
        <f t="shared" si="4"/>
        <v>122</v>
      </c>
      <c r="B131" s="95" t="str">
        <f>VLOOKUP(A131,PUNTAJE!A131:B462,2,0)</f>
        <v>DM2076</v>
      </c>
      <c r="C131" s="118" t="str">
        <f>VLOOKUP(A131,PUNTAJE!A131:C462,3,0)</f>
        <v>MALLA DE POLIPROPILENO SUAVE DE MEDIANA DENSIDAD CON PESO DE 45 A 90G/M2. MACROPOROSA PORO DE 2.38 A 3.6 X 2.38 A 3.6 MM. NO ABSORBIBLE. 7CM A 8CM X 15CM</v>
      </c>
      <c r="D131" s="96">
        <f>VLOOKUP(A131,PUNTAJE!A131:D462,4,0)</f>
        <v>1</v>
      </c>
      <c r="E131" s="96" t="str">
        <f>VLOOKUP(A131,PUNTAJE!A131:E462,5,0)</f>
        <v>UN</v>
      </c>
      <c r="F131" s="138">
        <f>VLOOKUP(A131,PUNTAJE!A131:F462,6,0)</f>
        <v>102925</v>
      </c>
      <c r="G131" s="96">
        <f>VLOOKUP(A131,PUNTAJE!A131:G462,7,0)</f>
        <v>4</v>
      </c>
      <c r="H131" s="138">
        <f t="shared" si="5"/>
        <v>411700</v>
      </c>
      <c r="I131" s="109" t="e">
        <f>+PUNTAJE!#REF!</f>
        <v>#REF!</v>
      </c>
      <c r="J131" s="110" t="e">
        <f>+PUNTAJE!#REF!</f>
        <v>#REF!</v>
      </c>
      <c r="K131" s="110">
        <f>+PUNTAJE!Q131</f>
        <v>0</v>
      </c>
      <c r="L131" s="110">
        <f>+PUNTAJE!T131</f>
        <v>0</v>
      </c>
      <c r="M131" s="110" t="e">
        <f>+PUNTAJE!#REF!</f>
        <v>#REF!</v>
      </c>
      <c r="N131" s="110"/>
      <c r="O131" s="110"/>
      <c r="P131" s="110"/>
      <c r="Q131" s="110"/>
      <c r="R131" s="110"/>
      <c r="S131" s="110"/>
      <c r="T131" s="110"/>
      <c r="U131" s="111" t="e">
        <f t="shared" si="6"/>
        <v>#REF!</v>
      </c>
      <c r="V131" s="112">
        <v>0</v>
      </c>
      <c r="W131" s="112">
        <v>0</v>
      </c>
      <c r="X131" s="112">
        <v>0</v>
      </c>
      <c r="Y131" s="112">
        <v>0</v>
      </c>
    </row>
    <row r="132" spans="1:25" ht="56.25" x14ac:dyDescent="0.2">
      <c r="A132" s="85">
        <f t="shared" si="4"/>
        <v>123</v>
      </c>
      <c r="B132" s="95" t="str">
        <f>VLOOKUP(A132,PUNTAJE!A132:B463,2,0)</f>
        <v>DM2003</v>
      </c>
      <c r="C132" s="118" t="str">
        <f>VLOOKUP(A132,PUNTAJE!A132:C463,3,0)</f>
        <v>MALLA MACROPOROSA MONOFILAMENTO LIGERA ULTRAFINA PARA PROLAPSO DE CUPULA VAGINAL</v>
      </c>
      <c r="D132" s="96">
        <f>VLOOKUP(A132,PUNTAJE!A132:D463,4,0)</f>
        <v>1</v>
      </c>
      <c r="E132" s="96" t="str">
        <f>VLOOKUP(A132,PUNTAJE!A132:E463,5,0)</f>
        <v>UN</v>
      </c>
      <c r="F132" s="138">
        <f>VLOOKUP(A132,PUNTAJE!A132:F463,6,0)</f>
        <v>1900000</v>
      </c>
      <c r="G132" s="96">
        <f>VLOOKUP(A132,PUNTAJE!A132:G463,7,0)</f>
        <v>1</v>
      </c>
      <c r="H132" s="138">
        <f t="shared" si="5"/>
        <v>1900000</v>
      </c>
      <c r="I132" s="109" t="e">
        <f>+PUNTAJE!#REF!</f>
        <v>#REF!</v>
      </c>
      <c r="J132" s="110" t="e">
        <f>+PUNTAJE!#REF!</f>
        <v>#REF!</v>
      </c>
      <c r="K132" s="110">
        <f>+PUNTAJE!Q132</f>
        <v>0</v>
      </c>
      <c r="L132" s="110">
        <f>+PUNTAJE!T132</f>
        <v>0</v>
      </c>
      <c r="M132" s="110" t="e">
        <f>+PUNTAJE!#REF!</f>
        <v>#REF!</v>
      </c>
      <c r="N132" s="110"/>
      <c r="O132" s="110"/>
      <c r="P132" s="110"/>
      <c r="Q132" s="110"/>
      <c r="R132" s="110"/>
      <c r="S132" s="110"/>
      <c r="T132" s="110"/>
      <c r="U132" s="111" t="e">
        <f t="shared" si="6"/>
        <v>#REF!</v>
      </c>
      <c r="V132" s="112">
        <v>0</v>
      </c>
      <c r="W132" s="112">
        <v>0</v>
      </c>
      <c r="X132" s="112">
        <v>0</v>
      </c>
      <c r="Y132" s="112">
        <v>0</v>
      </c>
    </row>
    <row r="133" spans="1:25" ht="22.5" x14ac:dyDescent="0.2">
      <c r="A133" s="85">
        <f t="shared" si="4"/>
        <v>124</v>
      </c>
      <c r="B133" s="95" t="str">
        <f>VLOOKUP(A133,PUNTAJE!A133:B464,2,0)</f>
        <v>DM2724</v>
      </c>
      <c r="C133" s="118" t="str">
        <f>VLOOKUP(A133,PUNTAJE!A133:C464,3,0)</f>
        <v>MARCADOR DE PIEL PARA CIRUGIA</v>
      </c>
      <c r="D133" s="96">
        <f>VLOOKUP(A133,PUNTAJE!A133:D464,4,0)</f>
        <v>1</v>
      </c>
      <c r="E133" s="96" t="str">
        <f>VLOOKUP(A133,PUNTAJE!A133:E464,5,0)</f>
        <v>UN</v>
      </c>
      <c r="F133" s="138">
        <f>VLOOKUP(A133,PUNTAJE!A133:F464,6,0)</f>
        <v>5950</v>
      </c>
      <c r="G133" s="96">
        <f>VLOOKUP(A133,PUNTAJE!A133:G464,7,0)</f>
        <v>2</v>
      </c>
      <c r="H133" s="138">
        <f t="shared" si="5"/>
        <v>11900</v>
      </c>
      <c r="I133" s="109" t="e">
        <f>+PUNTAJE!#REF!</f>
        <v>#REF!</v>
      </c>
      <c r="J133" s="110" t="e">
        <f>+PUNTAJE!#REF!</f>
        <v>#REF!</v>
      </c>
      <c r="K133" s="110">
        <f>+PUNTAJE!Q133</f>
        <v>0</v>
      </c>
      <c r="L133" s="110">
        <f>+PUNTAJE!T133</f>
        <v>0</v>
      </c>
      <c r="M133" s="110" t="e">
        <f>+PUNTAJE!#REF!</f>
        <v>#REF!</v>
      </c>
      <c r="N133" s="110"/>
      <c r="O133" s="110"/>
      <c r="P133" s="110"/>
      <c r="Q133" s="110"/>
      <c r="R133" s="110"/>
      <c r="S133" s="110"/>
      <c r="T133" s="110"/>
      <c r="U133" s="111" t="e">
        <f t="shared" si="6"/>
        <v>#REF!</v>
      </c>
      <c r="V133" s="112">
        <v>0</v>
      </c>
      <c r="W133" s="112">
        <v>0</v>
      </c>
      <c r="X133" s="112">
        <v>0</v>
      </c>
      <c r="Y133" s="112">
        <v>0</v>
      </c>
    </row>
    <row r="134" spans="1:25" x14ac:dyDescent="0.2">
      <c r="A134" s="85">
        <f t="shared" si="4"/>
        <v>125</v>
      </c>
      <c r="B134" s="95" t="str">
        <f>VLOOKUP(A134,PUNTAJE!A134:B465,2,0)</f>
        <v>DM705</v>
      </c>
      <c r="C134" s="118" t="str">
        <f>VLOOKUP(A134,PUNTAJE!A134:C465,3,0)</f>
        <v>MASCARA ANESTESIA N 0</v>
      </c>
      <c r="D134" s="96">
        <f>VLOOKUP(A134,PUNTAJE!A134:D465,4,0)</f>
        <v>1</v>
      </c>
      <c r="E134" s="96" t="str">
        <f>VLOOKUP(A134,PUNTAJE!A134:E465,5,0)</f>
        <v>UN</v>
      </c>
      <c r="F134" s="138">
        <f>VLOOKUP(A134,PUNTAJE!A134:F465,6,0)</f>
        <v>3601</v>
      </c>
      <c r="G134" s="96">
        <f>VLOOKUP(A134,PUNTAJE!A134:G465,7,0)</f>
        <v>3</v>
      </c>
      <c r="H134" s="138">
        <f t="shared" si="5"/>
        <v>10803</v>
      </c>
      <c r="I134" s="109" t="e">
        <f>+PUNTAJE!#REF!</f>
        <v>#REF!</v>
      </c>
      <c r="J134" s="110" t="e">
        <f>+PUNTAJE!#REF!</f>
        <v>#REF!</v>
      </c>
      <c r="K134" s="110">
        <f>+PUNTAJE!Q134</f>
        <v>0</v>
      </c>
      <c r="L134" s="110">
        <f>+PUNTAJE!T134</f>
        <v>0</v>
      </c>
      <c r="M134" s="110" t="e">
        <f>+PUNTAJE!#REF!</f>
        <v>#REF!</v>
      </c>
      <c r="N134" s="110"/>
      <c r="O134" s="110"/>
      <c r="P134" s="110"/>
      <c r="Q134" s="110"/>
      <c r="R134" s="110"/>
      <c r="S134" s="110"/>
      <c r="T134" s="110"/>
      <c r="U134" s="111" t="e">
        <f t="shared" si="6"/>
        <v>#REF!</v>
      </c>
      <c r="V134" s="112">
        <v>0</v>
      </c>
      <c r="W134" s="112">
        <v>0</v>
      </c>
      <c r="X134" s="112">
        <v>0</v>
      </c>
      <c r="Y134" s="112">
        <v>0</v>
      </c>
    </row>
    <row r="135" spans="1:25" x14ac:dyDescent="0.2">
      <c r="A135" s="85">
        <f t="shared" si="4"/>
        <v>126</v>
      </c>
      <c r="B135" s="95" t="str">
        <f>VLOOKUP(A135,PUNTAJE!A135:B466,2,0)</f>
        <v>DM706</v>
      </c>
      <c r="C135" s="118" t="str">
        <f>VLOOKUP(A135,PUNTAJE!A135:C466,3,0)</f>
        <v>MASCARA ANESTESIA N 1</v>
      </c>
      <c r="D135" s="96">
        <f>VLOOKUP(A135,PUNTAJE!A135:D466,4,0)</f>
        <v>1</v>
      </c>
      <c r="E135" s="96" t="str">
        <f>VLOOKUP(A135,PUNTAJE!A135:E466,5,0)</f>
        <v>UN</v>
      </c>
      <c r="F135" s="138">
        <f>VLOOKUP(A135,PUNTAJE!A135:F466,6,0)</f>
        <v>3601</v>
      </c>
      <c r="G135" s="96">
        <f>VLOOKUP(A135,PUNTAJE!A135:G466,7,0)</f>
        <v>11</v>
      </c>
      <c r="H135" s="138">
        <f t="shared" si="5"/>
        <v>39611</v>
      </c>
      <c r="I135" s="109" t="e">
        <f>+PUNTAJE!#REF!</f>
        <v>#REF!</v>
      </c>
      <c r="J135" s="110" t="e">
        <f>+PUNTAJE!#REF!</f>
        <v>#REF!</v>
      </c>
      <c r="K135" s="110">
        <f>+PUNTAJE!Q135</f>
        <v>0</v>
      </c>
      <c r="L135" s="110">
        <f>+PUNTAJE!T135</f>
        <v>0</v>
      </c>
      <c r="M135" s="110" t="e">
        <f>+PUNTAJE!#REF!</f>
        <v>#REF!</v>
      </c>
      <c r="N135" s="110"/>
      <c r="O135" s="110"/>
      <c r="P135" s="110"/>
      <c r="Q135" s="110"/>
      <c r="R135" s="110"/>
      <c r="S135" s="110"/>
      <c r="T135" s="110"/>
      <c r="U135" s="111" t="e">
        <f t="shared" si="6"/>
        <v>#REF!</v>
      </c>
      <c r="V135" s="112">
        <v>0</v>
      </c>
      <c r="W135" s="112">
        <v>0</v>
      </c>
      <c r="X135" s="112">
        <v>0</v>
      </c>
      <c r="Y135" s="112">
        <v>0</v>
      </c>
    </row>
    <row r="136" spans="1:25" x14ac:dyDescent="0.2">
      <c r="A136" s="85">
        <f t="shared" si="4"/>
        <v>127</v>
      </c>
      <c r="B136" s="95" t="str">
        <f>VLOOKUP(A136,PUNTAJE!A136:B467,2,0)</f>
        <v>DM707</v>
      </c>
      <c r="C136" s="118" t="str">
        <f>VLOOKUP(A136,PUNTAJE!A136:C467,3,0)</f>
        <v>MASCARA ANESTESIA N 2</v>
      </c>
      <c r="D136" s="96">
        <f>VLOOKUP(A136,PUNTAJE!A136:D467,4,0)</f>
        <v>1</v>
      </c>
      <c r="E136" s="96" t="str">
        <f>VLOOKUP(A136,PUNTAJE!A136:E467,5,0)</f>
        <v>UN</v>
      </c>
      <c r="F136" s="138">
        <f>VLOOKUP(A136,PUNTAJE!A136:F467,6,0)</f>
        <v>3601</v>
      </c>
      <c r="G136" s="96">
        <f>VLOOKUP(A136,PUNTAJE!A136:G467,7,0)</f>
        <v>13</v>
      </c>
      <c r="H136" s="138">
        <f t="shared" si="5"/>
        <v>46813</v>
      </c>
      <c r="I136" s="109" t="e">
        <f>+PUNTAJE!#REF!</f>
        <v>#REF!</v>
      </c>
      <c r="J136" s="110" t="e">
        <f>+PUNTAJE!#REF!</f>
        <v>#REF!</v>
      </c>
      <c r="K136" s="110">
        <f>+PUNTAJE!Q136</f>
        <v>0</v>
      </c>
      <c r="L136" s="110">
        <f>+PUNTAJE!T136</f>
        <v>0</v>
      </c>
      <c r="M136" s="110" t="e">
        <f>+PUNTAJE!#REF!</f>
        <v>#REF!</v>
      </c>
      <c r="N136" s="110"/>
      <c r="O136" s="110"/>
      <c r="P136" s="110"/>
      <c r="Q136" s="110"/>
      <c r="R136" s="110"/>
      <c r="S136" s="110"/>
      <c r="T136" s="110"/>
      <c r="U136" s="111" t="e">
        <f t="shared" si="6"/>
        <v>#REF!</v>
      </c>
      <c r="V136" s="112">
        <v>0</v>
      </c>
      <c r="W136" s="112">
        <v>0</v>
      </c>
      <c r="X136" s="112">
        <v>0</v>
      </c>
      <c r="Y136" s="112">
        <v>0</v>
      </c>
    </row>
    <row r="137" spans="1:25" x14ac:dyDescent="0.2">
      <c r="A137" s="85">
        <f t="shared" si="4"/>
        <v>128</v>
      </c>
      <c r="B137" s="95" t="str">
        <f>VLOOKUP(A137,PUNTAJE!A137:B468,2,0)</f>
        <v>DM708</v>
      </c>
      <c r="C137" s="118" t="str">
        <f>VLOOKUP(A137,PUNTAJE!A137:C468,3,0)</f>
        <v>MASCARA ANESTESIA N 3</v>
      </c>
      <c r="D137" s="96">
        <f>VLOOKUP(A137,PUNTAJE!A137:D468,4,0)</f>
        <v>1</v>
      </c>
      <c r="E137" s="96" t="str">
        <f>VLOOKUP(A137,PUNTAJE!A137:E468,5,0)</f>
        <v>UN</v>
      </c>
      <c r="F137" s="138">
        <f>VLOOKUP(A137,PUNTAJE!A137:F468,6,0)</f>
        <v>3601</v>
      </c>
      <c r="G137" s="96">
        <f>VLOOKUP(A137,PUNTAJE!A137:G468,7,0)</f>
        <v>28</v>
      </c>
      <c r="H137" s="138">
        <f t="shared" si="5"/>
        <v>100828</v>
      </c>
      <c r="I137" s="109" t="e">
        <f>+PUNTAJE!#REF!</f>
        <v>#REF!</v>
      </c>
      <c r="J137" s="110" t="e">
        <f>+PUNTAJE!#REF!</f>
        <v>#REF!</v>
      </c>
      <c r="K137" s="110">
        <f>+PUNTAJE!Q137</f>
        <v>0</v>
      </c>
      <c r="L137" s="110">
        <f>+PUNTAJE!T137</f>
        <v>0</v>
      </c>
      <c r="M137" s="110" t="e">
        <f>+PUNTAJE!#REF!</f>
        <v>#REF!</v>
      </c>
      <c r="N137" s="110"/>
      <c r="O137" s="110"/>
      <c r="P137" s="110"/>
      <c r="Q137" s="110"/>
      <c r="R137" s="110"/>
      <c r="S137" s="110"/>
      <c r="T137" s="110"/>
      <c r="U137" s="111" t="e">
        <f t="shared" si="6"/>
        <v>#REF!</v>
      </c>
      <c r="V137" s="112">
        <v>0</v>
      </c>
      <c r="W137" s="112">
        <v>0</v>
      </c>
      <c r="X137" s="112">
        <v>0</v>
      </c>
      <c r="Y137" s="112">
        <v>0</v>
      </c>
    </row>
    <row r="138" spans="1:25" x14ac:dyDescent="0.2">
      <c r="A138" s="85">
        <f t="shared" si="4"/>
        <v>129</v>
      </c>
      <c r="B138" s="95" t="str">
        <f>VLOOKUP(A138,PUNTAJE!A138:B469,2,0)</f>
        <v>DM709</v>
      </c>
      <c r="C138" s="118" t="str">
        <f>VLOOKUP(A138,PUNTAJE!A138:C469,3,0)</f>
        <v>MASCARA ANESTESIA N 4</v>
      </c>
      <c r="D138" s="96">
        <f>VLOOKUP(A138,PUNTAJE!A138:D469,4,0)</f>
        <v>1</v>
      </c>
      <c r="E138" s="96" t="str">
        <f>VLOOKUP(A138,PUNTAJE!A138:E469,5,0)</f>
        <v>UN</v>
      </c>
      <c r="F138" s="138">
        <f>VLOOKUP(A138,PUNTAJE!A138:F469,6,0)</f>
        <v>3927</v>
      </c>
      <c r="G138" s="96">
        <f>VLOOKUP(A138,PUNTAJE!A138:G469,7,0)</f>
        <v>105</v>
      </c>
      <c r="H138" s="138">
        <f t="shared" si="5"/>
        <v>412335</v>
      </c>
      <c r="I138" s="109" t="e">
        <f>+PUNTAJE!#REF!</f>
        <v>#REF!</v>
      </c>
      <c r="J138" s="110" t="e">
        <f>+PUNTAJE!#REF!</f>
        <v>#REF!</v>
      </c>
      <c r="K138" s="110">
        <f>+PUNTAJE!Q138</f>
        <v>0</v>
      </c>
      <c r="L138" s="110">
        <f>+PUNTAJE!T138</f>
        <v>0</v>
      </c>
      <c r="M138" s="110" t="e">
        <f>+PUNTAJE!#REF!</f>
        <v>#REF!</v>
      </c>
      <c r="N138" s="110"/>
      <c r="O138" s="110"/>
      <c r="P138" s="110"/>
      <c r="Q138" s="110"/>
      <c r="R138" s="110"/>
      <c r="S138" s="110"/>
      <c r="T138" s="110"/>
      <c r="U138" s="111" t="e">
        <f t="shared" si="6"/>
        <v>#REF!</v>
      </c>
      <c r="V138" s="112">
        <v>0</v>
      </c>
      <c r="W138" s="112">
        <v>0</v>
      </c>
      <c r="X138" s="112">
        <v>0</v>
      </c>
      <c r="Y138" s="112">
        <v>0</v>
      </c>
    </row>
    <row r="139" spans="1:25" x14ac:dyDescent="0.2">
      <c r="A139" s="85">
        <f t="shared" si="4"/>
        <v>130</v>
      </c>
      <c r="B139" s="95" t="str">
        <f>VLOOKUP(A139,PUNTAJE!A139:B470,2,0)</f>
        <v>DM710</v>
      </c>
      <c r="C139" s="118" t="str">
        <f>VLOOKUP(A139,PUNTAJE!A139:C470,3,0)</f>
        <v>MASCARA ANESTESIA N 5</v>
      </c>
      <c r="D139" s="96">
        <f>VLOOKUP(A139,PUNTAJE!A139:D470,4,0)</f>
        <v>1</v>
      </c>
      <c r="E139" s="96" t="str">
        <f>VLOOKUP(A139,PUNTAJE!A139:E470,5,0)</f>
        <v>UN</v>
      </c>
      <c r="F139" s="138">
        <f>VLOOKUP(A139,PUNTAJE!A139:F470,6,0)</f>
        <v>3601</v>
      </c>
      <c r="G139" s="96">
        <f>VLOOKUP(A139,PUNTAJE!A139:G470,7,0)</f>
        <v>298</v>
      </c>
      <c r="H139" s="138">
        <f t="shared" si="5"/>
        <v>1073098</v>
      </c>
      <c r="I139" s="109" t="e">
        <f>+PUNTAJE!#REF!</f>
        <v>#REF!</v>
      </c>
      <c r="J139" s="110" t="e">
        <f>+PUNTAJE!#REF!</f>
        <v>#REF!</v>
      </c>
      <c r="K139" s="110">
        <f>+PUNTAJE!Q139</f>
        <v>0</v>
      </c>
      <c r="L139" s="110">
        <f>+PUNTAJE!T139</f>
        <v>0</v>
      </c>
      <c r="M139" s="110" t="e">
        <f>+PUNTAJE!#REF!</f>
        <v>#REF!</v>
      </c>
      <c r="N139" s="110"/>
      <c r="O139" s="110"/>
      <c r="P139" s="110"/>
      <c r="Q139" s="110"/>
      <c r="R139" s="110"/>
      <c r="S139" s="110"/>
      <c r="T139" s="110"/>
      <c r="U139" s="111" t="e">
        <f t="shared" si="6"/>
        <v>#REF!</v>
      </c>
      <c r="V139" s="112">
        <v>0</v>
      </c>
      <c r="W139" s="112">
        <v>0</v>
      </c>
      <c r="X139" s="112">
        <v>0</v>
      </c>
      <c r="Y139" s="112">
        <v>0</v>
      </c>
    </row>
    <row r="140" spans="1:25" ht="22.5" x14ac:dyDescent="0.2">
      <c r="A140" s="85">
        <f t="shared" ref="A140:A203" si="7">+A139+1</f>
        <v>131</v>
      </c>
      <c r="B140" s="95" t="str">
        <f>VLOOKUP(A140,PUNTAJE!A140:B471,2,0)</f>
        <v>DM723</v>
      </c>
      <c r="C140" s="118" t="str">
        <f>VLOOKUP(A140,PUNTAJE!A140:C471,3,0)</f>
        <v>MASCARA LARINGEA N 2.5 DESECHABLE</v>
      </c>
      <c r="D140" s="96">
        <f>VLOOKUP(A140,PUNTAJE!A140:D471,4,0)</f>
        <v>1</v>
      </c>
      <c r="E140" s="96" t="str">
        <f>VLOOKUP(A140,PUNTAJE!A140:E471,5,0)</f>
        <v>UN</v>
      </c>
      <c r="F140" s="138">
        <f>VLOOKUP(A140,PUNTAJE!A140:F471,6,0)</f>
        <v>18000</v>
      </c>
      <c r="G140" s="96">
        <f>VLOOKUP(A140,PUNTAJE!A140:G471,7,0)</f>
        <v>3</v>
      </c>
      <c r="H140" s="138">
        <f t="shared" ref="H140:H203" si="8">+G140*F140</f>
        <v>54000</v>
      </c>
      <c r="I140" s="109" t="e">
        <f>+PUNTAJE!#REF!</f>
        <v>#REF!</v>
      </c>
      <c r="J140" s="110" t="e">
        <f>+PUNTAJE!#REF!</f>
        <v>#REF!</v>
      </c>
      <c r="K140" s="110">
        <f>+PUNTAJE!Q140</f>
        <v>0</v>
      </c>
      <c r="L140" s="110">
        <f>+PUNTAJE!T140</f>
        <v>0</v>
      </c>
      <c r="M140" s="110" t="e">
        <f>+PUNTAJE!#REF!</f>
        <v>#REF!</v>
      </c>
      <c r="N140" s="110"/>
      <c r="O140" s="110"/>
      <c r="P140" s="110"/>
      <c r="Q140" s="110"/>
      <c r="R140" s="110"/>
      <c r="S140" s="110"/>
      <c r="T140" s="110"/>
      <c r="U140" s="111" t="e">
        <f t="shared" ref="U140:U203" si="9">MAX(I140:M140)</f>
        <v>#REF!</v>
      </c>
      <c r="V140" s="112">
        <v>0</v>
      </c>
      <c r="W140" s="112">
        <v>0</v>
      </c>
      <c r="X140" s="112">
        <v>0</v>
      </c>
      <c r="Y140" s="112">
        <v>0</v>
      </c>
    </row>
    <row r="141" spans="1:25" ht="22.5" x14ac:dyDescent="0.2">
      <c r="A141" s="85">
        <f t="shared" si="7"/>
        <v>132</v>
      </c>
      <c r="B141" s="95" t="str">
        <f>VLOOKUP(A141,PUNTAJE!A141:B472,2,0)</f>
        <v>DM735</v>
      </c>
      <c r="C141" s="118" t="str">
        <f>VLOOKUP(A141,PUNTAJE!A141:C472,3,0)</f>
        <v>MASCARA PERILARINGEA N 3.0</v>
      </c>
      <c r="D141" s="96">
        <f>VLOOKUP(A141,PUNTAJE!A141:D472,4,0)</f>
        <v>1</v>
      </c>
      <c r="E141" s="96" t="str">
        <f>VLOOKUP(A141,PUNTAJE!A141:E472,5,0)</f>
        <v>UN</v>
      </c>
      <c r="F141" s="138">
        <f>VLOOKUP(A141,PUNTAJE!A141:F472,6,0)</f>
        <v>71555.89</v>
      </c>
      <c r="G141" s="96">
        <f>VLOOKUP(A141,PUNTAJE!A141:G472,7,0)</f>
        <v>1</v>
      </c>
      <c r="H141" s="138">
        <f t="shared" si="8"/>
        <v>71555.89</v>
      </c>
      <c r="I141" s="109" t="e">
        <f>+PUNTAJE!#REF!</f>
        <v>#REF!</v>
      </c>
      <c r="J141" s="110" t="e">
        <f>+PUNTAJE!#REF!</f>
        <v>#REF!</v>
      </c>
      <c r="K141" s="110">
        <f>+PUNTAJE!Q141</f>
        <v>197.90094471462911</v>
      </c>
      <c r="L141" s="110">
        <f>+PUNTAJE!T141</f>
        <v>0</v>
      </c>
      <c r="M141" s="110" t="e">
        <f>+PUNTAJE!#REF!</f>
        <v>#REF!</v>
      </c>
      <c r="N141" s="110"/>
      <c r="O141" s="110"/>
      <c r="P141" s="110"/>
      <c r="Q141" s="110"/>
      <c r="R141" s="110"/>
      <c r="S141" s="110"/>
      <c r="T141" s="110"/>
      <c r="U141" s="111" t="e">
        <f t="shared" si="9"/>
        <v>#REF!</v>
      </c>
      <c r="V141" s="112">
        <v>0</v>
      </c>
      <c r="W141" s="112">
        <v>0</v>
      </c>
      <c r="X141" s="112">
        <v>0</v>
      </c>
      <c r="Y141" s="112">
        <v>0</v>
      </c>
    </row>
    <row r="142" spans="1:25" ht="22.5" x14ac:dyDescent="0.2">
      <c r="A142" s="85">
        <f t="shared" si="7"/>
        <v>133</v>
      </c>
      <c r="B142" s="95" t="str">
        <f>VLOOKUP(A142,PUNTAJE!A142:B473,2,0)</f>
        <v>DM736</v>
      </c>
      <c r="C142" s="118" t="str">
        <f>VLOOKUP(A142,PUNTAJE!A142:C473,3,0)</f>
        <v>MASCARA PERILARINGEA N 4.0</v>
      </c>
      <c r="D142" s="96">
        <f>VLOOKUP(A142,PUNTAJE!A142:D473,4,0)</f>
        <v>1</v>
      </c>
      <c r="E142" s="96" t="str">
        <f>VLOOKUP(A142,PUNTAJE!A142:E473,5,0)</f>
        <v>UN</v>
      </c>
      <c r="F142" s="138">
        <f>VLOOKUP(A142,PUNTAJE!A142:F473,6,0)</f>
        <v>71555.89</v>
      </c>
      <c r="G142" s="96">
        <f>VLOOKUP(A142,PUNTAJE!A142:G473,7,0)</f>
        <v>1</v>
      </c>
      <c r="H142" s="138">
        <f t="shared" si="8"/>
        <v>71555.89</v>
      </c>
      <c r="I142" s="109" t="e">
        <f>+PUNTAJE!#REF!</f>
        <v>#REF!</v>
      </c>
      <c r="J142" s="110" t="e">
        <f>+PUNTAJE!#REF!</f>
        <v>#REF!</v>
      </c>
      <c r="K142" s="110">
        <f>+PUNTAJE!Q142</f>
        <v>197.90094471462911</v>
      </c>
      <c r="L142" s="110">
        <f>+PUNTAJE!T142</f>
        <v>0</v>
      </c>
      <c r="M142" s="110" t="e">
        <f>+PUNTAJE!#REF!</f>
        <v>#REF!</v>
      </c>
      <c r="N142" s="110"/>
      <c r="O142" s="110"/>
      <c r="P142" s="110"/>
      <c r="Q142" s="110"/>
      <c r="R142" s="110"/>
      <c r="S142" s="110"/>
      <c r="T142" s="110"/>
      <c r="U142" s="111" t="e">
        <f t="shared" si="9"/>
        <v>#REF!</v>
      </c>
      <c r="V142" s="112">
        <v>0</v>
      </c>
      <c r="W142" s="112">
        <v>0</v>
      </c>
      <c r="X142" s="112">
        <v>0</v>
      </c>
      <c r="Y142" s="112">
        <v>0</v>
      </c>
    </row>
    <row r="143" spans="1:25" ht="22.5" x14ac:dyDescent="0.2">
      <c r="A143" s="85">
        <f t="shared" si="7"/>
        <v>134</v>
      </c>
      <c r="B143" s="95" t="str">
        <f>VLOOKUP(A143,PUNTAJE!A143:B474,2,0)</f>
        <v>DM775</v>
      </c>
      <c r="C143" s="118" t="str">
        <f>VLOOKUP(A143,PUNTAJE!A143:C474,3,0)</f>
        <v>NEBULIZADOR JET CON SISTEMA VENTURY</v>
      </c>
      <c r="D143" s="96">
        <f>VLOOKUP(A143,PUNTAJE!A143:D474,4,0)</f>
        <v>1</v>
      </c>
      <c r="E143" s="96" t="str">
        <f>VLOOKUP(A143,PUNTAJE!A143:E474,5,0)</f>
        <v>UN</v>
      </c>
      <c r="F143" s="138">
        <f>VLOOKUP(A143,PUNTAJE!A143:F474,6,0)</f>
        <v>5259.8</v>
      </c>
      <c r="G143" s="96">
        <f>VLOOKUP(A143,PUNTAJE!A143:G474,7,0)</f>
        <v>3</v>
      </c>
      <c r="H143" s="138">
        <f t="shared" si="8"/>
        <v>15779.400000000001</v>
      </c>
      <c r="I143" s="109" t="e">
        <f>+PUNTAJE!#REF!</f>
        <v>#REF!</v>
      </c>
      <c r="J143" s="110" t="e">
        <f>+PUNTAJE!#REF!</f>
        <v>#REF!</v>
      </c>
      <c r="K143" s="110">
        <f>+PUNTAJE!Q143</f>
        <v>467.53777777777776</v>
      </c>
      <c r="L143" s="110">
        <f>+PUNTAJE!T143</f>
        <v>0</v>
      </c>
      <c r="M143" s="110" t="e">
        <f>+PUNTAJE!#REF!</f>
        <v>#REF!</v>
      </c>
      <c r="N143" s="110"/>
      <c r="O143" s="110"/>
      <c r="P143" s="110"/>
      <c r="Q143" s="110"/>
      <c r="R143" s="110"/>
      <c r="S143" s="110"/>
      <c r="T143" s="110"/>
      <c r="U143" s="111" t="e">
        <f t="shared" si="9"/>
        <v>#REF!</v>
      </c>
      <c r="V143" s="112">
        <v>0</v>
      </c>
      <c r="W143" s="112">
        <v>0</v>
      </c>
      <c r="X143" s="112">
        <v>0</v>
      </c>
      <c r="Y143" s="112">
        <v>0</v>
      </c>
    </row>
    <row r="144" spans="1:25" ht="45" x14ac:dyDescent="0.2">
      <c r="A144" s="85">
        <f t="shared" si="7"/>
        <v>135</v>
      </c>
      <c r="B144" s="95" t="str">
        <f>VLOOKUP(A144,PUNTAJE!A144:B475,2,0)</f>
        <v>DM400</v>
      </c>
      <c r="C144" s="118" t="str">
        <f>VLOOKUP(A144,PUNTAJE!A144:C475,3,0)</f>
        <v>PAÑO IMPREGNADO CON CLORHEXIDINA AL 2 % Y ALCOHOL ISOPROPILICO AL 70%</v>
      </c>
      <c r="D144" s="96">
        <f>VLOOKUP(A144,PUNTAJE!A144:D475,4,0)</f>
        <v>1</v>
      </c>
      <c r="E144" s="96" t="str">
        <f>VLOOKUP(A144,PUNTAJE!A144:E475,5,0)</f>
        <v>UN</v>
      </c>
      <c r="F144" s="138">
        <f>VLOOKUP(A144,PUNTAJE!A144:F475,6,0)</f>
        <v>57.228915662650607</v>
      </c>
      <c r="G144" s="96">
        <f>VLOOKUP(A144,PUNTAJE!A144:G475,7,0)</f>
        <v>85583</v>
      </c>
      <c r="H144" s="138">
        <f t="shared" si="8"/>
        <v>4897822.2891566269</v>
      </c>
      <c r="I144" s="109" t="e">
        <f>+PUNTAJE!#REF!</f>
        <v>#REF!</v>
      </c>
      <c r="J144" s="110" t="e">
        <f>+PUNTAJE!#REF!</f>
        <v>#REF!</v>
      </c>
      <c r="K144" s="110">
        <f>+PUNTAJE!Q144</f>
        <v>0</v>
      </c>
      <c r="L144" s="110">
        <f>+PUNTAJE!T144</f>
        <v>0</v>
      </c>
      <c r="M144" s="110" t="e">
        <f>+PUNTAJE!#REF!</f>
        <v>#REF!</v>
      </c>
      <c r="N144" s="110"/>
      <c r="O144" s="110"/>
      <c r="P144" s="110"/>
      <c r="Q144" s="110"/>
      <c r="R144" s="110"/>
      <c r="S144" s="110"/>
      <c r="T144" s="110"/>
      <c r="U144" s="111" t="e">
        <f t="shared" si="9"/>
        <v>#REF!</v>
      </c>
      <c r="V144" s="112">
        <v>0</v>
      </c>
      <c r="W144" s="112">
        <v>0</v>
      </c>
      <c r="X144" s="112">
        <v>0</v>
      </c>
      <c r="Y144" s="112">
        <v>0</v>
      </c>
    </row>
    <row r="145" spans="1:25" ht="33.75" x14ac:dyDescent="0.2">
      <c r="A145" s="85">
        <f t="shared" si="7"/>
        <v>136</v>
      </c>
      <c r="B145" s="95" t="str">
        <f>VLOOKUP(A145,PUNTAJE!A145:B476,2,0)</f>
        <v>DM787</v>
      </c>
      <c r="C145" s="118" t="str">
        <f>VLOOKUP(A145,PUNTAJE!A145:C476,3,0)</f>
        <v>PAPEL ELECTROCARDIOGRAFO 30 X 50 ROLLO</v>
      </c>
      <c r="D145" s="96">
        <f>VLOOKUP(A145,PUNTAJE!A145:D476,4,0)</f>
        <v>1</v>
      </c>
      <c r="E145" s="96" t="str">
        <f>VLOOKUP(A145,PUNTAJE!A145:E476,5,0)</f>
        <v>UN</v>
      </c>
      <c r="F145" s="138">
        <f>VLOOKUP(A145,PUNTAJE!A145:F476,6,0)</f>
        <v>3784.2</v>
      </c>
      <c r="G145" s="96">
        <f>VLOOKUP(A145,PUNTAJE!A145:G476,7,0)</f>
        <v>5</v>
      </c>
      <c r="H145" s="138">
        <f t="shared" si="8"/>
        <v>18921</v>
      </c>
      <c r="I145" s="109" t="e">
        <f>+PUNTAJE!#REF!</f>
        <v>#REF!</v>
      </c>
      <c r="J145" s="110" t="e">
        <f>+PUNTAJE!#REF!</f>
        <v>#REF!</v>
      </c>
      <c r="K145" s="110">
        <f>+PUNTAJE!Q145</f>
        <v>0</v>
      </c>
      <c r="L145" s="110">
        <f>+PUNTAJE!T145</f>
        <v>0</v>
      </c>
      <c r="M145" s="110" t="e">
        <f>+PUNTAJE!#REF!</f>
        <v>#REF!</v>
      </c>
      <c r="N145" s="110"/>
      <c r="O145" s="110"/>
      <c r="P145" s="110"/>
      <c r="Q145" s="110"/>
      <c r="R145" s="110"/>
      <c r="S145" s="110"/>
      <c r="T145" s="110"/>
      <c r="U145" s="111" t="e">
        <f t="shared" si="9"/>
        <v>#REF!</v>
      </c>
      <c r="V145" s="112">
        <v>0</v>
      </c>
      <c r="W145" s="112">
        <v>0</v>
      </c>
      <c r="X145" s="112">
        <v>0</v>
      </c>
      <c r="Y145" s="112">
        <v>0</v>
      </c>
    </row>
    <row r="146" spans="1:25" x14ac:dyDescent="0.2">
      <c r="A146" s="85">
        <f t="shared" si="7"/>
        <v>137</v>
      </c>
      <c r="B146" s="95" t="str">
        <f>VLOOKUP(A146,PUNTAJE!A146:B477,2,0)</f>
        <v>DM845</v>
      </c>
      <c r="C146" s="118" t="str">
        <f>VLOOKUP(A146,PUNTAJE!A146:C477,3,0)</f>
        <v>PAPILOTOMO TRILUMEN</v>
      </c>
      <c r="D146" s="96">
        <f>VLOOKUP(A146,PUNTAJE!A146:D477,4,0)</f>
        <v>1</v>
      </c>
      <c r="E146" s="96" t="str">
        <f>VLOOKUP(A146,PUNTAJE!A146:E477,5,0)</f>
        <v>UN</v>
      </c>
      <c r="F146" s="138">
        <f>VLOOKUP(A146,PUNTAJE!A146:F477,6,0)</f>
        <v>547400</v>
      </c>
      <c r="G146" s="96">
        <f>VLOOKUP(A146,PUNTAJE!A146:G477,7,0)</f>
        <v>19</v>
      </c>
      <c r="H146" s="138">
        <f t="shared" si="8"/>
        <v>10400600</v>
      </c>
      <c r="I146" s="109" t="e">
        <f>+PUNTAJE!#REF!</f>
        <v>#REF!</v>
      </c>
      <c r="J146" s="110" t="e">
        <f>+PUNTAJE!#REF!</f>
        <v>#REF!</v>
      </c>
      <c r="K146" s="110">
        <f>+PUNTAJE!Q146</f>
        <v>0</v>
      </c>
      <c r="L146" s="110">
        <f>+PUNTAJE!T146</f>
        <v>0</v>
      </c>
      <c r="M146" s="110" t="e">
        <f>+PUNTAJE!#REF!</f>
        <v>#REF!</v>
      </c>
      <c r="N146" s="110"/>
      <c r="O146" s="110"/>
      <c r="P146" s="110"/>
      <c r="Q146" s="110"/>
      <c r="R146" s="110"/>
      <c r="S146" s="110"/>
      <c r="T146" s="110"/>
      <c r="U146" s="111" t="e">
        <f t="shared" si="9"/>
        <v>#REF!</v>
      </c>
      <c r="V146" s="112">
        <v>0</v>
      </c>
      <c r="W146" s="112">
        <v>0</v>
      </c>
      <c r="X146" s="112">
        <v>0</v>
      </c>
      <c r="Y146" s="112">
        <v>0</v>
      </c>
    </row>
    <row r="147" spans="1:25" ht="33.75" x14ac:dyDescent="0.2">
      <c r="A147" s="85">
        <f t="shared" si="7"/>
        <v>138</v>
      </c>
      <c r="B147" s="95" t="str">
        <f>VLOOKUP(A147,PUNTAJE!A147:B478,2,0)</f>
        <v>DM872</v>
      </c>
      <c r="C147" s="118" t="str">
        <f>VLOOKUP(A147,PUNTAJE!A147:C478,3,0)</f>
        <v>PINZA BIOPSIA COLONOSCOPIA DESECHABLE</v>
      </c>
      <c r="D147" s="96">
        <f>VLOOKUP(A147,PUNTAJE!A147:D478,4,0)</f>
        <v>1</v>
      </c>
      <c r="E147" s="96" t="str">
        <f>VLOOKUP(A147,PUNTAJE!A147:E478,5,0)</f>
        <v>UN</v>
      </c>
      <c r="F147" s="138">
        <f>VLOOKUP(A147,PUNTAJE!A147:F478,6,0)</f>
        <v>51170</v>
      </c>
      <c r="G147" s="96">
        <f>VLOOKUP(A147,PUNTAJE!A147:G478,7,0)</f>
        <v>2</v>
      </c>
      <c r="H147" s="138">
        <f t="shared" si="8"/>
        <v>102340</v>
      </c>
      <c r="I147" s="109" t="e">
        <f>+PUNTAJE!#REF!</f>
        <v>#REF!</v>
      </c>
      <c r="J147" s="110" t="e">
        <f>+PUNTAJE!#REF!</f>
        <v>#REF!</v>
      </c>
      <c r="K147" s="110">
        <f>+PUNTAJE!Q147</f>
        <v>0</v>
      </c>
      <c r="L147" s="110">
        <f>+PUNTAJE!T147</f>
        <v>0</v>
      </c>
      <c r="M147" s="110" t="e">
        <f>+PUNTAJE!#REF!</f>
        <v>#REF!</v>
      </c>
      <c r="N147" s="110"/>
      <c r="O147" s="110"/>
      <c r="P147" s="110"/>
      <c r="Q147" s="110"/>
      <c r="R147" s="110"/>
      <c r="S147" s="110"/>
      <c r="T147" s="110"/>
      <c r="U147" s="111" t="e">
        <f t="shared" si="9"/>
        <v>#REF!</v>
      </c>
      <c r="V147" s="112">
        <v>0</v>
      </c>
      <c r="W147" s="112">
        <v>0</v>
      </c>
      <c r="X147" s="112">
        <v>0</v>
      </c>
      <c r="Y147" s="112">
        <v>0</v>
      </c>
    </row>
    <row r="148" spans="1:25" ht="33.75" x14ac:dyDescent="0.2">
      <c r="A148" s="85">
        <f t="shared" si="7"/>
        <v>139</v>
      </c>
      <c r="B148" s="95" t="str">
        <f>VLOOKUP(A148,PUNTAJE!A148:B479,2,0)</f>
        <v>DM1598</v>
      </c>
      <c r="C148" s="118" t="str">
        <f>VLOOKUP(A148,PUNTAJE!A148:C479,3,0)</f>
        <v>PINZA BIOSIA PARA GASTROSCOPIA DESECHABLE</v>
      </c>
      <c r="D148" s="96">
        <f>VLOOKUP(A148,PUNTAJE!A148:D479,4,0)</f>
        <v>1</v>
      </c>
      <c r="E148" s="96" t="str">
        <f>VLOOKUP(A148,PUNTAJE!A148:E479,5,0)</f>
        <v>UN</v>
      </c>
      <c r="F148" s="138">
        <f>VLOOKUP(A148,PUNTAJE!A148:F479,6,0)</f>
        <v>51170</v>
      </c>
      <c r="G148" s="96">
        <f>VLOOKUP(A148,PUNTAJE!A148:G479,7,0)</f>
        <v>1</v>
      </c>
      <c r="H148" s="138">
        <f t="shared" si="8"/>
        <v>51170</v>
      </c>
      <c r="I148" s="109" t="e">
        <f>+PUNTAJE!#REF!</f>
        <v>#REF!</v>
      </c>
      <c r="J148" s="110" t="e">
        <f>+PUNTAJE!#REF!</f>
        <v>#REF!</v>
      </c>
      <c r="K148" s="110">
        <f>+PUNTAJE!Q148</f>
        <v>0</v>
      </c>
      <c r="L148" s="110">
        <f>+PUNTAJE!T148</f>
        <v>0</v>
      </c>
      <c r="M148" s="110" t="e">
        <f>+PUNTAJE!#REF!</f>
        <v>#REF!</v>
      </c>
      <c r="N148" s="110"/>
      <c r="O148" s="110"/>
      <c r="P148" s="110"/>
      <c r="Q148" s="110"/>
      <c r="R148" s="110"/>
      <c r="S148" s="110"/>
      <c r="T148" s="110"/>
      <c r="U148" s="111" t="e">
        <f t="shared" si="9"/>
        <v>#REF!</v>
      </c>
      <c r="V148" s="112">
        <v>0</v>
      </c>
      <c r="W148" s="112">
        <v>0</v>
      </c>
      <c r="X148" s="112">
        <v>0</v>
      </c>
      <c r="Y148" s="112">
        <v>0</v>
      </c>
    </row>
    <row r="149" spans="1:25" ht="135" x14ac:dyDescent="0.2">
      <c r="A149" s="85">
        <f t="shared" si="7"/>
        <v>140</v>
      </c>
      <c r="B149" s="95" t="str">
        <f>VLOOKUP(A149,PUNTAJE!A149:B480,2,0)</f>
        <v>DM871</v>
      </c>
      <c r="C149" s="118" t="str">
        <f>VLOOKUP(A149,PUNTAJE!A149:C480,3,0)</f>
        <v>PINZA DE BIOPSIA GASTRICA DESECHABLE LONGITID 160CM- DIAMETRO DE 2,3CM SIN ESTILETE DE COPA OVAL DE UN SOLO USO CON LAS SIGUIENTES CARACTERISTICAS: ESPIRAL RECUBIERTA, MANDIBULAS DE ACERO INOXIDABLE, FENESTRADA.</v>
      </c>
      <c r="D149" s="96">
        <f>VLOOKUP(A149,PUNTAJE!A149:D480,4,0)</f>
        <v>1</v>
      </c>
      <c r="E149" s="96" t="str">
        <f>VLOOKUP(A149,PUNTAJE!A149:E480,5,0)</f>
        <v>UN</v>
      </c>
      <c r="F149" s="138">
        <f>VLOOKUP(A149,PUNTAJE!A149:F480,6,0)</f>
        <v>51170</v>
      </c>
      <c r="G149" s="96">
        <f>VLOOKUP(A149,PUNTAJE!A149:G480,7,0)</f>
        <v>5</v>
      </c>
      <c r="H149" s="138">
        <f t="shared" si="8"/>
        <v>255850</v>
      </c>
      <c r="I149" s="109" t="e">
        <f>+PUNTAJE!#REF!</f>
        <v>#REF!</v>
      </c>
      <c r="J149" s="110" t="e">
        <f>+PUNTAJE!#REF!</f>
        <v>#REF!</v>
      </c>
      <c r="K149" s="110">
        <f>+PUNTAJE!Q149</f>
        <v>0</v>
      </c>
      <c r="L149" s="110">
        <f>+PUNTAJE!T149</f>
        <v>0</v>
      </c>
      <c r="M149" s="110" t="e">
        <f>+PUNTAJE!#REF!</f>
        <v>#REF!</v>
      </c>
      <c r="N149" s="110"/>
      <c r="O149" s="110"/>
      <c r="P149" s="110"/>
      <c r="Q149" s="110"/>
      <c r="R149" s="110"/>
      <c r="S149" s="110"/>
      <c r="T149" s="110"/>
      <c r="U149" s="111" t="e">
        <f t="shared" si="9"/>
        <v>#REF!</v>
      </c>
      <c r="V149" s="112">
        <v>0</v>
      </c>
      <c r="W149" s="112">
        <v>0</v>
      </c>
      <c r="X149" s="112">
        <v>0</v>
      </c>
      <c r="Y149" s="112">
        <v>0</v>
      </c>
    </row>
    <row r="150" spans="1:25" ht="123.75" x14ac:dyDescent="0.2">
      <c r="A150" s="85">
        <f t="shared" si="7"/>
        <v>141</v>
      </c>
      <c r="B150" s="95" t="str">
        <f>VLOOKUP(A150,PUNTAJE!A150:B481,2,0)</f>
        <v>DM869</v>
      </c>
      <c r="C150" s="118" t="str">
        <f>VLOOKUP(A150,PUNTAJE!A150:C481,3,0)</f>
        <v>PINZA DE BIOPSIA PARA COLON DESECHABLE LONGITIDUD 230CM- DIAMETRO DE 2,3CM SIN ESTILETE DE COPA OVAL DE UN SOLO USO CON LAS SIGUIENTES CARACTERISTICAS: ESPIRAL RECUBIERTA, MANDIBULAS DE ACERO INOXIDABLE, FENESTRADA</v>
      </c>
      <c r="D150" s="96">
        <f>VLOOKUP(A150,PUNTAJE!A150:D481,4,0)</f>
        <v>1</v>
      </c>
      <c r="E150" s="96" t="str">
        <f>VLOOKUP(A150,PUNTAJE!A150:E481,5,0)</f>
        <v>UN</v>
      </c>
      <c r="F150" s="138">
        <f>VLOOKUP(A150,PUNTAJE!A150:F481,6,0)</f>
        <v>51170</v>
      </c>
      <c r="G150" s="96">
        <f>VLOOKUP(A150,PUNTAJE!A150:G481,7,0)</f>
        <v>1</v>
      </c>
      <c r="H150" s="138">
        <f t="shared" si="8"/>
        <v>51170</v>
      </c>
      <c r="I150" s="109" t="e">
        <f>+PUNTAJE!#REF!</f>
        <v>#REF!</v>
      </c>
      <c r="J150" s="110" t="e">
        <f>+PUNTAJE!#REF!</f>
        <v>#REF!</v>
      </c>
      <c r="K150" s="110">
        <f>+PUNTAJE!Q150</f>
        <v>0</v>
      </c>
      <c r="L150" s="110">
        <f>+PUNTAJE!T150</f>
        <v>0</v>
      </c>
      <c r="M150" s="110" t="e">
        <f>+PUNTAJE!#REF!</f>
        <v>#REF!</v>
      </c>
      <c r="N150" s="110"/>
      <c r="O150" s="110"/>
      <c r="P150" s="110"/>
      <c r="Q150" s="110"/>
      <c r="R150" s="110"/>
      <c r="S150" s="110"/>
      <c r="T150" s="110"/>
      <c r="U150" s="111" t="e">
        <f t="shared" si="9"/>
        <v>#REF!</v>
      </c>
      <c r="V150" s="112">
        <v>0</v>
      </c>
      <c r="W150" s="112">
        <v>0</v>
      </c>
      <c r="X150" s="112">
        <v>0</v>
      </c>
      <c r="Y150" s="112">
        <v>0</v>
      </c>
    </row>
    <row r="151" spans="1:25" ht="33.75" x14ac:dyDescent="0.2">
      <c r="A151" s="85">
        <f t="shared" si="7"/>
        <v>142</v>
      </c>
      <c r="B151" s="95" t="str">
        <f>VLOOKUP(A151,PUNTAJE!A151:B482,2,0)</f>
        <v>DM1918</v>
      </c>
      <c r="C151" s="118" t="str">
        <f>VLOOKUP(A151,PUNTAJE!A151:C482,3,0)</f>
        <v>PLACA ELECTROBISTURI NEONATAL DESECHABLE CON CABLE</v>
      </c>
      <c r="D151" s="96">
        <f>VLOOKUP(A151,PUNTAJE!A151:D482,4,0)</f>
        <v>1</v>
      </c>
      <c r="E151" s="96" t="str">
        <f>VLOOKUP(A151,PUNTAJE!A151:E482,5,0)</f>
        <v>UN</v>
      </c>
      <c r="F151" s="138">
        <f>VLOOKUP(A151,PUNTAJE!A151:F482,6,0)</f>
        <v>8437.1</v>
      </c>
      <c r="G151" s="96">
        <f>VLOOKUP(A151,PUNTAJE!A151:G482,7,0)</f>
        <v>7</v>
      </c>
      <c r="H151" s="138">
        <f t="shared" si="8"/>
        <v>59059.700000000004</v>
      </c>
      <c r="I151" s="109" t="e">
        <f>+PUNTAJE!#REF!</f>
        <v>#REF!</v>
      </c>
      <c r="J151" s="110" t="e">
        <f>+PUNTAJE!#REF!</f>
        <v>#REF!</v>
      </c>
      <c r="K151" s="110">
        <f>+PUNTAJE!Q151</f>
        <v>0</v>
      </c>
      <c r="L151" s="110">
        <f>+PUNTAJE!T151</f>
        <v>0</v>
      </c>
      <c r="M151" s="110" t="e">
        <f>+PUNTAJE!#REF!</f>
        <v>#REF!</v>
      </c>
      <c r="N151" s="110"/>
      <c r="O151" s="110"/>
      <c r="P151" s="110"/>
      <c r="Q151" s="110"/>
      <c r="R151" s="110"/>
      <c r="S151" s="110"/>
      <c r="T151" s="110"/>
      <c r="U151" s="111" t="e">
        <f t="shared" si="9"/>
        <v>#REF!</v>
      </c>
      <c r="V151" s="112">
        <v>0</v>
      </c>
      <c r="W151" s="112">
        <v>0</v>
      </c>
      <c r="X151" s="112">
        <v>0</v>
      </c>
      <c r="Y151" s="112">
        <v>0</v>
      </c>
    </row>
    <row r="152" spans="1:25" ht="22.5" x14ac:dyDescent="0.2">
      <c r="A152" s="85">
        <f t="shared" si="7"/>
        <v>143</v>
      </c>
      <c r="B152" s="95" t="str">
        <f>VLOOKUP(A152,PUNTAJE!A152:B483,2,0)</f>
        <v>DM874</v>
      </c>
      <c r="C152" s="118" t="str">
        <f>VLOOKUP(A152,PUNTAJE!A152:C483,3,0)</f>
        <v>PLACA ELECTROBISTURI ADULTO CON CABLE</v>
      </c>
      <c r="D152" s="96">
        <f>VLOOKUP(A152,PUNTAJE!A152:D483,4,0)</f>
        <v>1</v>
      </c>
      <c r="E152" s="96" t="str">
        <f>VLOOKUP(A152,PUNTAJE!A152:E483,5,0)</f>
        <v>UN</v>
      </c>
      <c r="F152" s="138">
        <f>VLOOKUP(A152,PUNTAJE!A152:F483,6,0)</f>
        <v>8437.1</v>
      </c>
      <c r="G152" s="96">
        <f>VLOOKUP(A152,PUNTAJE!A152:G483,7,0)</f>
        <v>895</v>
      </c>
      <c r="H152" s="138">
        <f t="shared" si="8"/>
        <v>7551204.5</v>
      </c>
      <c r="I152" s="109" t="e">
        <f>+PUNTAJE!#REF!</f>
        <v>#REF!</v>
      </c>
      <c r="J152" s="110" t="e">
        <f>+PUNTAJE!#REF!</f>
        <v>#REF!</v>
      </c>
      <c r="K152" s="110">
        <f>+PUNTAJE!Q152</f>
        <v>0</v>
      </c>
      <c r="L152" s="110">
        <f>+PUNTAJE!T152</f>
        <v>0</v>
      </c>
      <c r="M152" s="110" t="e">
        <f>+PUNTAJE!#REF!</f>
        <v>#REF!</v>
      </c>
      <c r="N152" s="110"/>
      <c r="O152" s="110"/>
      <c r="P152" s="110"/>
      <c r="Q152" s="110"/>
      <c r="R152" s="110"/>
      <c r="S152" s="110"/>
      <c r="T152" s="110"/>
      <c r="U152" s="111" t="e">
        <f t="shared" si="9"/>
        <v>#REF!</v>
      </c>
      <c r="V152" s="112">
        <v>0</v>
      </c>
      <c r="W152" s="112">
        <v>0</v>
      </c>
      <c r="X152" s="112">
        <v>0</v>
      </c>
      <c r="Y152" s="112">
        <v>0</v>
      </c>
    </row>
    <row r="153" spans="1:25" ht="45" x14ac:dyDescent="0.2">
      <c r="A153" s="85">
        <f t="shared" si="7"/>
        <v>144</v>
      </c>
      <c r="B153" s="95" t="str">
        <f>VLOOKUP(A153,PUNTAJE!A153:B484,2,0)</f>
        <v>DM2049</v>
      </c>
      <c r="C153" s="118" t="str">
        <f>VLOOKUP(A153,PUNTAJE!A153:C484,3,0)</f>
        <v>PROTECTOR CUTANEO EMOLIENTE CON OXIDO DE ZINC CALAMINA Y ALANTOINA 30%(ULTRA)</v>
      </c>
      <c r="D153" s="96">
        <f>VLOOKUP(A153,PUNTAJE!A153:D484,4,0)</f>
        <v>1</v>
      </c>
      <c r="E153" s="96" t="str">
        <f>VLOOKUP(A153,PUNTAJE!A153:E484,5,0)</f>
        <v>UN</v>
      </c>
      <c r="F153" s="138">
        <f>VLOOKUP(A153,PUNTAJE!A153:F484,6,0)</f>
        <v>48374</v>
      </c>
      <c r="G153" s="96">
        <f>VLOOKUP(A153,PUNTAJE!A153:G484,7,0)</f>
        <v>17</v>
      </c>
      <c r="H153" s="138">
        <f t="shared" si="8"/>
        <v>822358</v>
      </c>
      <c r="I153" s="109" t="e">
        <f>+PUNTAJE!#REF!</f>
        <v>#REF!</v>
      </c>
      <c r="J153" s="110" t="e">
        <f>+PUNTAJE!#REF!</f>
        <v>#REF!</v>
      </c>
      <c r="K153" s="110">
        <f>+PUNTAJE!Q153</f>
        <v>0</v>
      </c>
      <c r="L153" s="110">
        <f>+PUNTAJE!T153</f>
        <v>0</v>
      </c>
      <c r="M153" s="110" t="e">
        <f>+PUNTAJE!#REF!</f>
        <v>#REF!</v>
      </c>
      <c r="N153" s="110"/>
      <c r="O153" s="110"/>
      <c r="P153" s="110"/>
      <c r="Q153" s="110"/>
      <c r="R153" s="110"/>
      <c r="S153" s="110"/>
      <c r="T153" s="110"/>
      <c r="U153" s="111" t="e">
        <f t="shared" si="9"/>
        <v>#REF!</v>
      </c>
      <c r="V153" s="112">
        <v>0</v>
      </c>
      <c r="W153" s="112">
        <v>0</v>
      </c>
      <c r="X153" s="112">
        <v>0</v>
      </c>
      <c r="Y153" s="112">
        <v>0</v>
      </c>
    </row>
    <row r="154" spans="1:25" ht="22.5" x14ac:dyDescent="0.2">
      <c r="A154" s="85">
        <f t="shared" si="7"/>
        <v>145</v>
      </c>
      <c r="B154" s="95" t="str">
        <f>VLOOKUP(A154,PUNTAJE!A154:B485,2,0)</f>
        <v>DM2475</v>
      </c>
      <c r="C154" s="118" t="str">
        <f>VLOOKUP(A154,PUNTAJE!A154:C485,3,0)</f>
        <v>PROTECTOR EN ESPUMA PARA CODO Y TALON</v>
      </c>
      <c r="D154" s="96">
        <f>VLOOKUP(A154,PUNTAJE!A154:D485,4,0)</f>
        <v>1</v>
      </c>
      <c r="E154" s="96" t="str">
        <f>VLOOKUP(A154,PUNTAJE!A154:E485,5,0)</f>
        <v>UN</v>
      </c>
      <c r="F154" s="138">
        <f>VLOOKUP(A154,PUNTAJE!A154:F485,6,0)</f>
        <v>16899.2</v>
      </c>
      <c r="G154" s="96">
        <f>VLOOKUP(A154,PUNTAJE!A154:G485,7,0)</f>
        <v>1</v>
      </c>
      <c r="H154" s="138">
        <f t="shared" si="8"/>
        <v>16899.2</v>
      </c>
      <c r="I154" s="109" t="e">
        <f>+PUNTAJE!#REF!</f>
        <v>#REF!</v>
      </c>
      <c r="J154" s="110" t="e">
        <f>+PUNTAJE!#REF!</f>
        <v>#REF!</v>
      </c>
      <c r="K154" s="110">
        <f>+PUNTAJE!Q154</f>
        <v>0</v>
      </c>
      <c r="L154" s="110">
        <f>+PUNTAJE!T154</f>
        <v>0</v>
      </c>
      <c r="M154" s="110" t="e">
        <f>+PUNTAJE!#REF!</f>
        <v>#REF!</v>
      </c>
      <c r="N154" s="110"/>
      <c r="O154" s="110"/>
      <c r="P154" s="110"/>
      <c r="Q154" s="110"/>
      <c r="R154" s="110"/>
      <c r="S154" s="110"/>
      <c r="T154" s="110"/>
      <c r="U154" s="111" t="e">
        <f t="shared" si="9"/>
        <v>#REF!</v>
      </c>
      <c r="V154" s="112">
        <v>0</v>
      </c>
      <c r="W154" s="112">
        <v>0</v>
      </c>
      <c r="X154" s="112">
        <v>0</v>
      </c>
      <c r="Y154" s="112">
        <v>0</v>
      </c>
    </row>
    <row r="155" spans="1:25" ht="33.75" x14ac:dyDescent="0.2">
      <c r="A155" s="85">
        <f t="shared" si="7"/>
        <v>146</v>
      </c>
      <c r="B155" s="95" t="str">
        <f>VLOOKUP(A155,PUNTAJE!A155:B486,2,0)</f>
        <v>DM948</v>
      </c>
      <c r="C155" s="118" t="str">
        <f>VLOOKUP(A155,PUNTAJE!A155:C486,3,0)</f>
        <v>RECOLECTOR PARA CORTOPUNZANTES 2,9 A 3,0 LITROS</v>
      </c>
      <c r="D155" s="96">
        <f>VLOOKUP(A155,PUNTAJE!A155:D486,4,0)</f>
        <v>1</v>
      </c>
      <c r="E155" s="96" t="str">
        <f>VLOOKUP(A155,PUNTAJE!A155:E486,5,0)</f>
        <v>UN</v>
      </c>
      <c r="F155" s="138">
        <f>VLOOKUP(A155,PUNTAJE!A155:F486,6,0)</f>
        <v>3367.7</v>
      </c>
      <c r="G155" s="96">
        <f>VLOOKUP(A155,PUNTAJE!A155:G486,7,0)</f>
        <v>695</v>
      </c>
      <c r="H155" s="138">
        <f t="shared" si="8"/>
        <v>2340551.5</v>
      </c>
      <c r="I155" s="109" t="e">
        <f>+PUNTAJE!#REF!</f>
        <v>#REF!</v>
      </c>
      <c r="J155" s="110" t="e">
        <f>+PUNTAJE!#REF!</f>
        <v>#REF!</v>
      </c>
      <c r="K155" s="110">
        <f>+PUNTAJE!Q155</f>
        <v>451.19239013933549</v>
      </c>
      <c r="L155" s="110">
        <f>+PUNTAJE!T155</f>
        <v>0</v>
      </c>
      <c r="M155" s="110" t="e">
        <f>+PUNTAJE!#REF!</f>
        <v>#REF!</v>
      </c>
      <c r="N155" s="110"/>
      <c r="O155" s="110"/>
      <c r="P155" s="110"/>
      <c r="Q155" s="110"/>
      <c r="R155" s="110"/>
      <c r="S155" s="110"/>
      <c r="T155" s="110"/>
      <c r="U155" s="111" t="e">
        <f t="shared" si="9"/>
        <v>#REF!</v>
      </c>
      <c r="V155" s="112">
        <v>0</v>
      </c>
      <c r="W155" s="112">
        <v>0</v>
      </c>
      <c r="X155" s="112">
        <v>0</v>
      </c>
      <c r="Y155" s="112">
        <v>0</v>
      </c>
    </row>
    <row r="156" spans="1:25" ht="22.5" x14ac:dyDescent="0.2">
      <c r="A156" s="85">
        <f t="shared" si="7"/>
        <v>147</v>
      </c>
      <c r="B156" s="95" t="str">
        <f>VLOOKUP(A156,PUNTAJE!A156:B487,2,0)</f>
        <v>DM2523</v>
      </c>
      <c r="C156" s="118" t="str">
        <f>VLOOKUP(A156,PUNTAJE!A156:C487,3,0)</f>
        <v>RESOLUTION CLIP 235 CM Y CANAL DE 2.8 MM</v>
      </c>
      <c r="D156" s="96">
        <f>VLOOKUP(A156,PUNTAJE!A156:D487,4,0)</f>
        <v>1</v>
      </c>
      <c r="E156" s="96" t="str">
        <f>VLOOKUP(A156,PUNTAJE!A156:E487,5,0)</f>
        <v>UN</v>
      </c>
      <c r="F156" s="138">
        <f>VLOOKUP(A156,PUNTAJE!A156:F487,6,0)</f>
        <v>370000</v>
      </c>
      <c r="G156" s="96">
        <f>VLOOKUP(A156,PUNTAJE!A156:G487,7,0)</f>
        <v>1</v>
      </c>
      <c r="H156" s="138">
        <f t="shared" si="8"/>
        <v>370000</v>
      </c>
      <c r="I156" s="109" t="e">
        <f>+PUNTAJE!#REF!</f>
        <v>#REF!</v>
      </c>
      <c r="J156" s="110" t="e">
        <f>+PUNTAJE!#REF!</f>
        <v>#REF!</v>
      </c>
      <c r="K156" s="110">
        <f>+PUNTAJE!Q156</f>
        <v>0</v>
      </c>
      <c r="L156" s="110">
        <f>+PUNTAJE!T156</f>
        <v>0</v>
      </c>
      <c r="M156" s="110" t="e">
        <f>+PUNTAJE!#REF!</f>
        <v>#REF!</v>
      </c>
      <c r="N156" s="110"/>
      <c r="O156" s="110"/>
      <c r="P156" s="110"/>
      <c r="Q156" s="110"/>
      <c r="R156" s="110"/>
      <c r="S156" s="110"/>
      <c r="T156" s="110"/>
      <c r="U156" s="111" t="e">
        <f t="shared" si="9"/>
        <v>#REF!</v>
      </c>
      <c r="V156" s="112">
        <v>0</v>
      </c>
      <c r="W156" s="112">
        <v>0</v>
      </c>
      <c r="X156" s="112">
        <v>0</v>
      </c>
      <c r="Y156" s="112">
        <v>0</v>
      </c>
    </row>
    <row r="157" spans="1:25" ht="56.25" x14ac:dyDescent="0.2">
      <c r="A157" s="85">
        <f t="shared" si="7"/>
        <v>148</v>
      </c>
      <c r="B157" s="95" t="str">
        <f>VLOOKUP(A157,PUNTAJE!A157:B488,2,0)</f>
        <v>DM2526</v>
      </c>
      <c r="C157" s="118" t="str">
        <f>VLOOKUP(A157,PUNTAJE!A157:C488,3,0)</f>
        <v>ROLLO DE GASA IMPREGNADA EN PARAFINA DE 1 METRO POR 15  CM DE ANCHO ESTERIL</v>
      </c>
      <c r="D157" s="96">
        <f>VLOOKUP(A157,PUNTAJE!A157:D488,4,0)</f>
        <v>1</v>
      </c>
      <c r="E157" s="96" t="str">
        <f>VLOOKUP(A157,PUNTAJE!A157:E488,5,0)</f>
        <v>UN</v>
      </c>
      <c r="F157" s="138">
        <f>VLOOKUP(A157,PUNTAJE!A157:F488,6,0)</f>
        <v>9505.8000000000011</v>
      </c>
      <c r="G157" s="96">
        <f>VLOOKUP(A157,PUNTAJE!A157:G488,7,0)</f>
        <v>1</v>
      </c>
      <c r="H157" s="138">
        <f t="shared" si="8"/>
        <v>9505.8000000000011</v>
      </c>
      <c r="I157" s="109" t="e">
        <f>+PUNTAJE!#REF!</f>
        <v>#REF!</v>
      </c>
      <c r="J157" s="110" t="e">
        <f>+PUNTAJE!#REF!</f>
        <v>#REF!</v>
      </c>
      <c r="K157" s="110">
        <f>+PUNTAJE!Q157</f>
        <v>0</v>
      </c>
      <c r="L157" s="110">
        <f>+PUNTAJE!T157</f>
        <v>0</v>
      </c>
      <c r="M157" s="110" t="e">
        <f>+PUNTAJE!#REF!</f>
        <v>#REF!</v>
      </c>
      <c r="N157" s="110"/>
      <c r="O157" s="110"/>
      <c r="P157" s="110"/>
      <c r="Q157" s="110"/>
      <c r="R157" s="110"/>
      <c r="S157" s="110"/>
      <c r="T157" s="110"/>
      <c r="U157" s="111" t="e">
        <f t="shared" si="9"/>
        <v>#REF!</v>
      </c>
      <c r="V157" s="112">
        <v>0</v>
      </c>
      <c r="W157" s="112">
        <v>0</v>
      </c>
      <c r="X157" s="112">
        <v>0</v>
      </c>
      <c r="Y157" s="112">
        <v>0</v>
      </c>
    </row>
    <row r="158" spans="1:25" ht="22.5" x14ac:dyDescent="0.2">
      <c r="A158" s="85">
        <f t="shared" si="7"/>
        <v>149</v>
      </c>
      <c r="B158" s="95" t="str">
        <f>VLOOKUP(A158,PUNTAJE!A158:B489,2,0)</f>
        <v>DM2121</v>
      </c>
      <c r="C158" s="118" t="str">
        <f>VLOOKUP(A158,PUNTAJE!A158:C489,3,0)</f>
        <v>SONDA FOLEY SILICONADA 2 VIAS 18 FR</v>
      </c>
      <c r="D158" s="96">
        <f>VLOOKUP(A158,PUNTAJE!A158:D489,4,0)</f>
        <v>1</v>
      </c>
      <c r="E158" s="96" t="str">
        <f>VLOOKUP(A158,PUNTAJE!A158:E489,5,0)</f>
        <v>UN</v>
      </c>
      <c r="F158" s="138">
        <f>VLOOKUP(A158,PUNTAJE!A158:F489,6,0)</f>
        <v>2100</v>
      </c>
      <c r="G158" s="96">
        <f>VLOOKUP(A158,PUNTAJE!A158:G489,7,0)</f>
        <v>3</v>
      </c>
      <c r="H158" s="138">
        <f t="shared" si="8"/>
        <v>6300</v>
      </c>
      <c r="I158" s="109" t="e">
        <f>+PUNTAJE!#REF!</f>
        <v>#REF!</v>
      </c>
      <c r="J158" s="110" t="e">
        <f>+PUNTAJE!#REF!</f>
        <v>#REF!</v>
      </c>
      <c r="K158" s="110">
        <f>+PUNTAJE!Q158</f>
        <v>0</v>
      </c>
      <c r="L158" s="110">
        <f>+PUNTAJE!T158</f>
        <v>0</v>
      </c>
      <c r="M158" s="110" t="e">
        <f>+PUNTAJE!#REF!</f>
        <v>#REF!</v>
      </c>
      <c r="N158" s="110"/>
      <c r="O158" s="110"/>
      <c r="P158" s="110"/>
      <c r="Q158" s="110"/>
      <c r="R158" s="110"/>
      <c r="S158" s="110"/>
      <c r="T158" s="110"/>
      <c r="U158" s="111" t="e">
        <f t="shared" si="9"/>
        <v>#REF!</v>
      </c>
      <c r="V158" s="112">
        <v>0</v>
      </c>
      <c r="W158" s="112">
        <v>0</v>
      </c>
      <c r="X158" s="112">
        <v>0</v>
      </c>
      <c r="Y158" s="112">
        <v>0</v>
      </c>
    </row>
    <row r="159" spans="1:25" ht="22.5" x14ac:dyDescent="0.2">
      <c r="A159" s="85">
        <f t="shared" si="7"/>
        <v>150</v>
      </c>
      <c r="B159" s="95" t="str">
        <f>VLOOKUP(A159,PUNTAJE!A159:B490,2,0)</f>
        <v>DM2184</v>
      </c>
      <c r="C159" s="118" t="str">
        <f>VLOOKUP(A159,PUNTAJE!A159:C490,3,0)</f>
        <v>SONDA FOLEY SILICONADA 2 VIAS 20 FR</v>
      </c>
      <c r="D159" s="96">
        <f>VLOOKUP(A159,PUNTAJE!A159:D490,4,0)</f>
        <v>1</v>
      </c>
      <c r="E159" s="96" t="str">
        <f>VLOOKUP(A159,PUNTAJE!A159:E490,5,0)</f>
        <v>UN</v>
      </c>
      <c r="F159" s="138">
        <f>VLOOKUP(A159,PUNTAJE!A159:F490,6,0)</f>
        <v>2100</v>
      </c>
      <c r="G159" s="96">
        <f>VLOOKUP(A159,PUNTAJE!A159:G490,7,0)</f>
        <v>2</v>
      </c>
      <c r="H159" s="138">
        <f t="shared" si="8"/>
        <v>4200</v>
      </c>
      <c r="I159" s="109" t="e">
        <f>+PUNTAJE!#REF!</f>
        <v>#REF!</v>
      </c>
      <c r="J159" s="110" t="e">
        <f>+PUNTAJE!#REF!</f>
        <v>#REF!</v>
      </c>
      <c r="K159" s="110">
        <f>+PUNTAJE!Q159</f>
        <v>0</v>
      </c>
      <c r="L159" s="110">
        <f>+PUNTAJE!T159</f>
        <v>0</v>
      </c>
      <c r="M159" s="110" t="e">
        <f>+PUNTAJE!#REF!</f>
        <v>#REF!</v>
      </c>
      <c r="N159" s="110"/>
      <c r="O159" s="110"/>
      <c r="P159" s="110"/>
      <c r="Q159" s="110"/>
      <c r="R159" s="110"/>
      <c r="S159" s="110"/>
      <c r="T159" s="110"/>
      <c r="U159" s="111" t="e">
        <f t="shared" si="9"/>
        <v>#REF!</v>
      </c>
      <c r="V159" s="112">
        <v>0</v>
      </c>
      <c r="W159" s="112">
        <v>0</v>
      </c>
      <c r="X159" s="112">
        <v>0</v>
      </c>
      <c r="Y159" s="112">
        <v>0</v>
      </c>
    </row>
    <row r="160" spans="1:25" ht="22.5" x14ac:dyDescent="0.2">
      <c r="A160" s="85">
        <f t="shared" si="7"/>
        <v>151</v>
      </c>
      <c r="B160" s="95" t="str">
        <f>VLOOKUP(A160,PUNTAJE!A160:B491,2,0)</f>
        <v>DM1034</v>
      </c>
      <c r="C160" s="118" t="str">
        <f>VLOOKUP(A160,PUNTAJE!A160:C491,3,0)</f>
        <v>SONDA LEVIN N 10 NASOGASTRICA</v>
      </c>
      <c r="D160" s="96">
        <f>VLOOKUP(A160,PUNTAJE!A160:D491,4,0)</f>
        <v>1</v>
      </c>
      <c r="E160" s="96" t="str">
        <f>VLOOKUP(A160,PUNTAJE!A160:E491,5,0)</f>
        <v>UN</v>
      </c>
      <c r="F160" s="138">
        <f>VLOOKUP(A160,PUNTAJE!A160:F491,6,0)</f>
        <v>580</v>
      </c>
      <c r="G160" s="96">
        <f>VLOOKUP(A160,PUNTAJE!A160:G491,7,0)</f>
        <v>15</v>
      </c>
      <c r="H160" s="138">
        <f t="shared" si="8"/>
        <v>8700</v>
      </c>
      <c r="I160" s="109" t="e">
        <f>+PUNTAJE!#REF!</f>
        <v>#REF!</v>
      </c>
      <c r="J160" s="110" t="e">
        <f>+PUNTAJE!#REF!</f>
        <v>#REF!</v>
      </c>
      <c r="K160" s="110">
        <f>+PUNTAJE!Q160</f>
        <v>0</v>
      </c>
      <c r="L160" s="110">
        <f>+PUNTAJE!T160</f>
        <v>0</v>
      </c>
      <c r="M160" s="110" t="e">
        <f>+PUNTAJE!#REF!</f>
        <v>#REF!</v>
      </c>
      <c r="N160" s="110"/>
      <c r="O160" s="110"/>
      <c r="P160" s="110"/>
      <c r="Q160" s="110"/>
      <c r="R160" s="110"/>
      <c r="S160" s="110"/>
      <c r="T160" s="110"/>
      <c r="U160" s="111" t="e">
        <f t="shared" si="9"/>
        <v>#REF!</v>
      </c>
      <c r="V160" s="112">
        <v>0</v>
      </c>
      <c r="W160" s="112">
        <v>0</v>
      </c>
      <c r="X160" s="112">
        <v>0</v>
      </c>
      <c r="Y160" s="112">
        <v>0</v>
      </c>
    </row>
    <row r="161" spans="1:25" ht="22.5" x14ac:dyDescent="0.2">
      <c r="A161" s="85">
        <f t="shared" si="7"/>
        <v>152</v>
      </c>
      <c r="B161" s="95" t="str">
        <f>VLOOKUP(A161,PUNTAJE!A161:B492,2,0)</f>
        <v>DM1032</v>
      </c>
      <c r="C161" s="118" t="str">
        <f>VLOOKUP(A161,PUNTAJE!A161:C492,3,0)</f>
        <v>SONDA VESICAL (FOLEY) 2 VIAS 6FR LATEX</v>
      </c>
      <c r="D161" s="96">
        <f>VLOOKUP(A161,PUNTAJE!A161:D492,4,0)</f>
        <v>1</v>
      </c>
      <c r="E161" s="96" t="str">
        <f>VLOOKUP(A161,PUNTAJE!A161:E492,5,0)</f>
        <v>UN</v>
      </c>
      <c r="F161" s="138">
        <f>VLOOKUP(A161,PUNTAJE!A161:F492,6,0)</f>
        <v>2557</v>
      </c>
      <c r="G161" s="96">
        <f>VLOOKUP(A161,PUNTAJE!A161:G492,7,0)</f>
        <v>8</v>
      </c>
      <c r="H161" s="138">
        <f t="shared" si="8"/>
        <v>20456</v>
      </c>
      <c r="I161" s="109" t="e">
        <f>+PUNTAJE!#REF!</f>
        <v>#REF!</v>
      </c>
      <c r="J161" s="110" t="e">
        <f>+PUNTAJE!#REF!</f>
        <v>#REF!</v>
      </c>
      <c r="K161" s="110">
        <f>+PUNTAJE!Q161</f>
        <v>0</v>
      </c>
      <c r="L161" s="110">
        <f>+PUNTAJE!T161</f>
        <v>0</v>
      </c>
      <c r="M161" s="110" t="e">
        <f>+PUNTAJE!#REF!</f>
        <v>#REF!</v>
      </c>
      <c r="N161" s="110"/>
      <c r="O161" s="110"/>
      <c r="P161" s="110"/>
      <c r="Q161" s="110"/>
      <c r="R161" s="110"/>
      <c r="S161" s="110"/>
      <c r="T161" s="110"/>
      <c r="U161" s="111" t="e">
        <f t="shared" si="9"/>
        <v>#REF!</v>
      </c>
      <c r="V161" s="112">
        <v>0</v>
      </c>
      <c r="W161" s="112">
        <v>0</v>
      </c>
      <c r="X161" s="112">
        <v>0</v>
      </c>
      <c r="Y161" s="112">
        <v>0</v>
      </c>
    </row>
    <row r="162" spans="1:25" ht="33.75" x14ac:dyDescent="0.2">
      <c r="A162" s="85">
        <f t="shared" si="7"/>
        <v>153</v>
      </c>
      <c r="B162" s="95" t="str">
        <f>VLOOKUP(A162,PUNTAJE!A162:B493,2,0)</f>
        <v>DM1074</v>
      </c>
      <c r="C162" s="118" t="str">
        <f>VLOOKUP(A162,PUNTAJE!A162:C493,3,0)</f>
        <v>STENT BILIAR METALICO AUTOEXPANDIBLE 10 MMD X 60 ML</v>
      </c>
      <c r="D162" s="96">
        <f>VLOOKUP(A162,PUNTAJE!A162:D493,4,0)</f>
        <v>1</v>
      </c>
      <c r="E162" s="96" t="str">
        <f>VLOOKUP(A162,PUNTAJE!A162:E493,5,0)</f>
        <v>UN</v>
      </c>
      <c r="F162" s="138">
        <f>VLOOKUP(A162,PUNTAJE!A162:F493,6,0)</f>
        <v>3050000</v>
      </c>
      <c r="G162" s="96">
        <f>VLOOKUP(A162,PUNTAJE!A162:G493,7,0)</f>
        <v>1</v>
      </c>
      <c r="H162" s="138">
        <f t="shared" si="8"/>
        <v>3050000</v>
      </c>
      <c r="I162" s="109" t="e">
        <f>+PUNTAJE!#REF!</f>
        <v>#REF!</v>
      </c>
      <c r="J162" s="110" t="e">
        <f>+PUNTAJE!#REF!</f>
        <v>#REF!</v>
      </c>
      <c r="K162" s="110">
        <f>+PUNTAJE!Q162</f>
        <v>0</v>
      </c>
      <c r="L162" s="110">
        <f>+PUNTAJE!T162</f>
        <v>0</v>
      </c>
      <c r="M162" s="110" t="e">
        <f>+PUNTAJE!#REF!</f>
        <v>#REF!</v>
      </c>
      <c r="N162" s="110"/>
      <c r="O162" s="110"/>
      <c r="P162" s="110"/>
      <c r="Q162" s="110"/>
      <c r="R162" s="110"/>
      <c r="S162" s="110"/>
      <c r="T162" s="110"/>
      <c r="U162" s="111" t="e">
        <f t="shared" si="9"/>
        <v>#REF!</v>
      </c>
      <c r="V162" s="112">
        <v>0</v>
      </c>
      <c r="W162" s="112">
        <v>0</v>
      </c>
      <c r="X162" s="112">
        <v>0</v>
      </c>
      <c r="Y162" s="112">
        <v>0</v>
      </c>
    </row>
    <row r="163" spans="1:25" ht="22.5" x14ac:dyDescent="0.2">
      <c r="A163" s="85">
        <f t="shared" si="7"/>
        <v>154</v>
      </c>
      <c r="B163" s="95" t="str">
        <f>VLOOKUP(A163,PUNTAJE!A163:B494,2,0)</f>
        <v>DM2014</v>
      </c>
      <c r="C163" s="118" t="str">
        <f>VLOOKUP(A163,PUNTAJE!A163:C494,3,0)</f>
        <v>STENT CON INTRODUCTOR 10FR X 7 CM</v>
      </c>
      <c r="D163" s="96">
        <f>VLOOKUP(A163,PUNTAJE!A163:D494,4,0)</f>
        <v>1</v>
      </c>
      <c r="E163" s="96" t="str">
        <f>VLOOKUP(A163,PUNTAJE!A163:E494,5,0)</f>
        <v>UN</v>
      </c>
      <c r="F163" s="138">
        <f>VLOOKUP(A163,PUNTAJE!A163:F494,6,0)</f>
        <v>294500</v>
      </c>
      <c r="G163" s="96">
        <f>VLOOKUP(A163,PUNTAJE!A163:G494,7,0)</f>
        <v>2</v>
      </c>
      <c r="H163" s="138">
        <f t="shared" si="8"/>
        <v>589000</v>
      </c>
      <c r="I163" s="109" t="e">
        <f>+PUNTAJE!#REF!</f>
        <v>#REF!</v>
      </c>
      <c r="J163" s="110" t="e">
        <f>+PUNTAJE!#REF!</f>
        <v>#REF!</v>
      </c>
      <c r="K163" s="110">
        <f>+PUNTAJE!Q163</f>
        <v>0</v>
      </c>
      <c r="L163" s="110">
        <f>+PUNTAJE!T163</f>
        <v>0</v>
      </c>
      <c r="M163" s="110" t="e">
        <f>+PUNTAJE!#REF!</f>
        <v>#REF!</v>
      </c>
      <c r="N163" s="110"/>
      <c r="O163" s="110"/>
      <c r="P163" s="110"/>
      <c r="Q163" s="110"/>
      <c r="R163" s="110"/>
      <c r="S163" s="110"/>
      <c r="T163" s="110"/>
      <c r="U163" s="111" t="e">
        <f t="shared" si="9"/>
        <v>#REF!</v>
      </c>
      <c r="V163" s="112">
        <v>0</v>
      </c>
      <c r="W163" s="112">
        <v>0</v>
      </c>
      <c r="X163" s="112">
        <v>0</v>
      </c>
      <c r="Y163" s="112">
        <v>0</v>
      </c>
    </row>
    <row r="164" spans="1:25" ht="33.75" x14ac:dyDescent="0.2">
      <c r="A164" s="85">
        <f t="shared" si="7"/>
        <v>155</v>
      </c>
      <c r="B164" s="95" t="str">
        <f>VLOOKUP(A164,PUNTAJE!A164:B495,2,0)</f>
        <v>DM1073</v>
      </c>
      <c r="C164" s="118" t="str">
        <f>VLOOKUP(A164,PUNTAJE!A164:C495,3,0)</f>
        <v>STENT BILIAR CON INTRODUCTOR 7FR X 7CM UNIDAD</v>
      </c>
      <c r="D164" s="96">
        <f>VLOOKUP(A164,PUNTAJE!A164:D495,4,0)</f>
        <v>1</v>
      </c>
      <c r="E164" s="96" t="str">
        <f>VLOOKUP(A164,PUNTAJE!A164:E495,5,0)</f>
        <v>UN</v>
      </c>
      <c r="F164" s="138">
        <f>VLOOKUP(A164,PUNTAJE!A164:F495,6,0)</f>
        <v>294500</v>
      </c>
      <c r="G164" s="96">
        <f>VLOOKUP(A164,PUNTAJE!A164:G495,7,0)</f>
        <v>4</v>
      </c>
      <c r="H164" s="138">
        <f t="shared" si="8"/>
        <v>1178000</v>
      </c>
      <c r="I164" s="109" t="e">
        <f>+PUNTAJE!#REF!</f>
        <v>#REF!</v>
      </c>
      <c r="J164" s="110" t="e">
        <f>+PUNTAJE!#REF!</f>
        <v>#REF!</v>
      </c>
      <c r="K164" s="110">
        <f>+PUNTAJE!Q164</f>
        <v>0</v>
      </c>
      <c r="L164" s="110">
        <f>+PUNTAJE!T164</f>
        <v>0</v>
      </c>
      <c r="M164" s="110" t="e">
        <f>+PUNTAJE!#REF!</f>
        <v>#REF!</v>
      </c>
      <c r="N164" s="110"/>
      <c r="O164" s="110"/>
      <c r="P164" s="110"/>
      <c r="Q164" s="110"/>
      <c r="R164" s="110"/>
      <c r="S164" s="110"/>
      <c r="T164" s="110"/>
      <c r="U164" s="111" t="e">
        <f t="shared" si="9"/>
        <v>#REF!</v>
      </c>
      <c r="V164" s="112">
        <v>0</v>
      </c>
      <c r="W164" s="112">
        <v>0</v>
      </c>
      <c r="X164" s="112">
        <v>0</v>
      </c>
      <c r="Y164" s="112">
        <v>0</v>
      </c>
    </row>
    <row r="165" spans="1:25" ht="22.5" x14ac:dyDescent="0.2">
      <c r="A165" s="85">
        <f t="shared" si="7"/>
        <v>156</v>
      </c>
      <c r="B165" s="95" t="str">
        <f>VLOOKUP(A165,PUNTAJE!A165:B496,2,0)</f>
        <v>DM1078</v>
      </c>
      <c r="C165" s="118" t="str">
        <f>VLOOKUP(A165,PUNTAJE!A165:C496,3,0)</f>
        <v>STENT CON INTRODUCTOR 10 CM X 10FR</v>
      </c>
      <c r="D165" s="96">
        <f>VLOOKUP(A165,PUNTAJE!A165:D496,4,0)</f>
        <v>1</v>
      </c>
      <c r="E165" s="96" t="str">
        <f>VLOOKUP(A165,PUNTAJE!A165:E496,5,0)</f>
        <v>UN</v>
      </c>
      <c r="F165" s="138">
        <f>VLOOKUP(A165,PUNTAJE!A165:F496,6,0)</f>
        <v>294500</v>
      </c>
      <c r="G165" s="96">
        <f>VLOOKUP(A165,PUNTAJE!A165:G496,7,0)</f>
        <v>2</v>
      </c>
      <c r="H165" s="138">
        <f t="shared" si="8"/>
        <v>589000</v>
      </c>
      <c r="I165" s="109" t="e">
        <f>+PUNTAJE!#REF!</f>
        <v>#REF!</v>
      </c>
      <c r="J165" s="110" t="e">
        <f>+PUNTAJE!#REF!</f>
        <v>#REF!</v>
      </c>
      <c r="K165" s="110">
        <f>+PUNTAJE!Q165</f>
        <v>0</v>
      </c>
      <c r="L165" s="110">
        <f>+PUNTAJE!T165</f>
        <v>0</v>
      </c>
      <c r="M165" s="110" t="e">
        <f>+PUNTAJE!#REF!</f>
        <v>#REF!</v>
      </c>
      <c r="N165" s="110"/>
      <c r="O165" s="110"/>
      <c r="P165" s="110"/>
      <c r="Q165" s="110"/>
      <c r="R165" s="110"/>
      <c r="S165" s="110"/>
      <c r="T165" s="110"/>
      <c r="U165" s="111" t="e">
        <f t="shared" si="9"/>
        <v>#REF!</v>
      </c>
      <c r="V165" s="112">
        <v>0</v>
      </c>
      <c r="W165" s="112">
        <v>0</v>
      </c>
      <c r="X165" s="112">
        <v>0</v>
      </c>
      <c r="Y165" s="112">
        <v>0</v>
      </c>
    </row>
    <row r="166" spans="1:25" ht="22.5" x14ac:dyDescent="0.2">
      <c r="A166" s="85">
        <f t="shared" si="7"/>
        <v>157</v>
      </c>
      <c r="B166" s="95" t="str">
        <f>VLOOKUP(A166,PUNTAJE!A166:B497,2,0)</f>
        <v>DM1551</v>
      </c>
      <c r="C166" s="118" t="str">
        <f>VLOOKUP(A166,PUNTAJE!A166:C497,3,0)</f>
        <v>STENT CON INTRODUCTOR DE 12CM X10 FR</v>
      </c>
      <c r="D166" s="96">
        <f>VLOOKUP(A166,PUNTAJE!A166:D497,4,0)</f>
        <v>1</v>
      </c>
      <c r="E166" s="96" t="str">
        <f>VLOOKUP(A166,PUNTAJE!A166:E497,5,0)</f>
        <v>UN</v>
      </c>
      <c r="F166" s="138">
        <f>VLOOKUP(A166,PUNTAJE!A166:F497,6,0)</f>
        <v>294500</v>
      </c>
      <c r="G166" s="96">
        <f>VLOOKUP(A166,PUNTAJE!A166:G497,7,0)</f>
        <v>1</v>
      </c>
      <c r="H166" s="138">
        <f t="shared" si="8"/>
        <v>294500</v>
      </c>
      <c r="I166" s="109" t="e">
        <f>+PUNTAJE!#REF!</f>
        <v>#REF!</v>
      </c>
      <c r="J166" s="110" t="e">
        <f>+PUNTAJE!#REF!</f>
        <v>#REF!</v>
      </c>
      <c r="K166" s="110">
        <f>+PUNTAJE!Q166</f>
        <v>0</v>
      </c>
      <c r="L166" s="110">
        <f>+PUNTAJE!T166</f>
        <v>0</v>
      </c>
      <c r="M166" s="110" t="e">
        <f>+PUNTAJE!#REF!</f>
        <v>#REF!</v>
      </c>
      <c r="N166" s="110"/>
      <c r="O166" s="110"/>
      <c r="P166" s="110"/>
      <c r="Q166" s="110"/>
      <c r="R166" s="110"/>
      <c r="S166" s="110"/>
      <c r="T166" s="110"/>
      <c r="U166" s="111" t="e">
        <f t="shared" si="9"/>
        <v>#REF!</v>
      </c>
      <c r="V166" s="112">
        <v>0</v>
      </c>
      <c r="W166" s="112">
        <v>0</v>
      </c>
      <c r="X166" s="112">
        <v>0</v>
      </c>
      <c r="Y166" s="112">
        <v>0</v>
      </c>
    </row>
    <row r="167" spans="1:25" ht="22.5" x14ac:dyDescent="0.2">
      <c r="A167" s="85">
        <f t="shared" si="7"/>
        <v>158</v>
      </c>
      <c r="B167" s="95" t="str">
        <f>VLOOKUP(A167,PUNTAJE!A167:B498,2,0)</f>
        <v>DM1071</v>
      </c>
      <c r="C167" s="118" t="str">
        <f>VLOOKUP(A167,PUNTAJE!A167:C498,3,0)</f>
        <v>STENT BILIAR 7 FR X 12 CON INTRODUCTOR</v>
      </c>
      <c r="D167" s="96">
        <f>VLOOKUP(A167,PUNTAJE!A167:D498,4,0)</f>
        <v>1</v>
      </c>
      <c r="E167" s="96" t="str">
        <f>VLOOKUP(A167,PUNTAJE!A167:E498,5,0)</f>
        <v>UN</v>
      </c>
      <c r="F167" s="138">
        <f>VLOOKUP(A167,PUNTAJE!A167:F498,6,0)</f>
        <v>294500</v>
      </c>
      <c r="G167" s="96">
        <f>VLOOKUP(A167,PUNTAJE!A167:G498,7,0)</f>
        <v>1</v>
      </c>
      <c r="H167" s="138">
        <f t="shared" si="8"/>
        <v>294500</v>
      </c>
      <c r="I167" s="109" t="e">
        <f>+PUNTAJE!#REF!</f>
        <v>#REF!</v>
      </c>
      <c r="J167" s="110" t="e">
        <f>+PUNTAJE!#REF!</f>
        <v>#REF!</v>
      </c>
      <c r="K167" s="110">
        <f>+PUNTAJE!Q167</f>
        <v>0</v>
      </c>
      <c r="L167" s="110">
        <f>+PUNTAJE!T167</f>
        <v>0</v>
      </c>
      <c r="M167" s="110" t="e">
        <f>+PUNTAJE!#REF!</f>
        <v>#REF!</v>
      </c>
      <c r="N167" s="110"/>
      <c r="O167" s="110"/>
      <c r="P167" s="110"/>
      <c r="Q167" s="110"/>
      <c r="R167" s="110"/>
      <c r="S167" s="110"/>
      <c r="T167" s="110"/>
      <c r="U167" s="111" t="e">
        <f t="shared" si="9"/>
        <v>#REF!</v>
      </c>
      <c r="V167" s="112">
        <v>0</v>
      </c>
      <c r="W167" s="112">
        <v>0</v>
      </c>
      <c r="X167" s="112">
        <v>0</v>
      </c>
      <c r="Y167" s="112">
        <v>0</v>
      </c>
    </row>
    <row r="168" spans="1:25" ht="45" x14ac:dyDescent="0.2">
      <c r="A168" s="85">
        <f t="shared" si="7"/>
        <v>159</v>
      </c>
      <c r="B168" s="95" t="str">
        <f>VLOOKUP(A168,PUNTAJE!A168:B499,2,0)</f>
        <v>DM1080</v>
      </c>
      <c r="C168" s="118" t="str">
        <f>VLOOKUP(A168,PUNTAJE!A168:C499,3,0)</f>
        <v>STENT ESOFAGICO LONGITUD DEL EXTREMO PROXIMAL 23MM STENANT DE 18X10 CM</v>
      </c>
      <c r="D168" s="96">
        <f>VLOOKUP(A168,PUNTAJE!A168:D499,4,0)</f>
        <v>1</v>
      </c>
      <c r="E168" s="96" t="str">
        <f>VLOOKUP(A168,PUNTAJE!A168:E499,5,0)</f>
        <v>UN</v>
      </c>
      <c r="F168" s="138">
        <f>VLOOKUP(A168,PUNTAJE!A168:F499,6,0)</f>
        <v>3050000</v>
      </c>
      <c r="G168" s="96">
        <f>VLOOKUP(A168,PUNTAJE!A168:G499,7,0)</f>
        <v>5</v>
      </c>
      <c r="H168" s="138">
        <f t="shared" si="8"/>
        <v>15250000</v>
      </c>
      <c r="I168" s="109" t="e">
        <f>+PUNTAJE!#REF!</f>
        <v>#REF!</v>
      </c>
      <c r="J168" s="110" t="e">
        <f>+PUNTAJE!#REF!</f>
        <v>#REF!</v>
      </c>
      <c r="K168" s="110">
        <f>+PUNTAJE!Q168</f>
        <v>0</v>
      </c>
      <c r="L168" s="110">
        <f>+PUNTAJE!T168</f>
        <v>0</v>
      </c>
      <c r="M168" s="110" t="e">
        <f>+PUNTAJE!#REF!</f>
        <v>#REF!</v>
      </c>
      <c r="N168" s="110"/>
      <c r="O168" s="110"/>
      <c r="P168" s="110"/>
      <c r="Q168" s="110"/>
      <c r="R168" s="110"/>
      <c r="S168" s="110"/>
      <c r="T168" s="110"/>
      <c r="U168" s="111" t="e">
        <f t="shared" si="9"/>
        <v>#REF!</v>
      </c>
      <c r="V168" s="112">
        <v>0</v>
      </c>
      <c r="W168" s="112">
        <v>0</v>
      </c>
      <c r="X168" s="112">
        <v>0</v>
      </c>
      <c r="Y168" s="112">
        <v>0</v>
      </c>
    </row>
    <row r="169" spans="1:25" ht="45" x14ac:dyDescent="0.2">
      <c r="A169" s="85">
        <f t="shared" si="7"/>
        <v>160</v>
      </c>
      <c r="B169" s="95" t="str">
        <f>VLOOKUP(A169,PUNTAJE!A169:B500,2,0)</f>
        <v>DM1081</v>
      </c>
      <c r="C169" s="118" t="str">
        <f>VLOOKUP(A169,PUNTAJE!A169:C500,3,0)</f>
        <v>STENT ESOFAGICO LONGITUD DEL EXTREMO PROXIMAL 23MM STENANT DE 18X15 CM</v>
      </c>
      <c r="D169" s="96">
        <f>VLOOKUP(A169,PUNTAJE!A169:D500,4,0)</f>
        <v>1</v>
      </c>
      <c r="E169" s="96" t="str">
        <f>VLOOKUP(A169,PUNTAJE!A169:E500,5,0)</f>
        <v>UN</v>
      </c>
      <c r="F169" s="138">
        <f>VLOOKUP(A169,PUNTAJE!A169:F500,6,0)</f>
        <v>3050000</v>
      </c>
      <c r="G169" s="96">
        <f>VLOOKUP(A169,PUNTAJE!A169:G500,7,0)</f>
        <v>5</v>
      </c>
      <c r="H169" s="138">
        <f t="shared" si="8"/>
        <v>15250000</v>
      </c>
      <c r="I169" s="109" t="e">
        <f>+PUNTAJE!#REF!</f>
        <v>#REF!</v>
      </c>
      <c r="J169" s="110" t="e">
        <f>+PUNTAJE!#REF!</f>
        <v>#REF!</v>
      </c>
      <c r="K169" s="110">
        <f>+PUNTAJE!Q169</f>
        <v>0</v>
      </c>
      <c r="L169" s="110">
        <f>+PUNTAJE!T169</f>
        <v>0</v>
      </c>
      <c r="M169" s="110" t="e">
        <f>+PUNTAJE!#REF!</f>
        <v>#REF!</v>
      </c>
      <c r="N169" s="110"/>
      <c r="O169" s="110"/>
      <c r="P169" s="110"/>
      <c r="Q169" s="110"/>
      <c r="R169" s="110"/>
      <c r="S169" s="110"/>
      <c r="T169" s="110"/>
      <c r="U169" s="111" t="e">
        <f t="shared" si="9"/>
        <v>#REF!</v>
      </c>
      <c r="V169" s="112">
        <v>0</v>
      </c>
      <c r="W169" s="112">
        <v>0</v>
      </c>
      <c r="X169" s="112">
        <v>0</v>
      </c>
      <c r="Y169" s="112">
        <v>0</v>
      </c>
    </row>
    <row r="170" spans="1:25" ht="45" x14ac:dyDescent="0.2">
      <c r="A170" s="85">
        <f t="shared" si="7"/>
        <v>161</v>
      </c>
      <c r="B170" s="95" t="str">
        <f>VLOOKUP(A170,PUNTAJE!A170:B501,2,0)</f>
        <v>DM1084</v>
      </c>
      <c r="C170" s="118" t="str">
        <f>VLOOKUP(A170,PUNTAJE!A170:C501,3,0)</f>
        <v>STENT ESOFAGICO PARCIALMENTE RECUBIERTO DE 15CM UNIDAD</v>
      </c>
      <c r="D170" s="96">
        <f>VLOOKUP(A170,PUNTAJE!A170:D501,4,0)</f>
        <v>1</v>
      </c>
      <c r="E170" s="96" t="str">
        <f>VLOOKUP(A170,PUNTAJE!A170:E501,5,0)</f>
        <v>UN</v>
      </c>
      <c r="F170" s="138">
        <f>VLOOKUP(A170,PUNTAJE!A170:F501,6,0)</f>
        <v>3050000</v>
      </c>
      <c r="G170" s="96">
        <f>VLOOKUP(A170,PUNTAJE!A170:G501,7,0)</f>
        <v>5</v>
      </c>
      <c r="H170" s="138">
        <f t="shared" si="8"/>
        <v>15250000</v>
      </c>
      <c r="I170" s="109" t="e">
        <f>+PUNTAJE!#REF!</f>
        <v>#REF!</v>
      </c>
      <c r="J170" s="110" t="e">
        <f>+PUNTAJE!#REF!</f>
        <v>#REF!</v>
      </c>
      <c r="K170" s="110">
        <f>+PUNTAJE!Q170</f>
        <v>0</v>
      </c>
      <c r="L170" s="110">
        <f>+PUNTAJE!T170</f>
        <v>0</v>
      </c>
      <c r="M170" s="110" t="e">
        <f>+PUNTAJE!#REF!</f>
        <v>#REF!</v>
      </c>
      <c r="N170" s="110"/>
      <c r="O170" s="110"/>
      <c r="P170" s="110"/>
      <c r="Q170" s="110"/>
      <c r="R170" s="110"/>
      <c r="S170" s="110"/>
      <c r="T170" s="110"/>
      <c r="U170" s="111" t="e">
        <f t="shared" si="9"/>
        <v>#REF!</v>
      </c>
      <c r="V170" s="112">
        <v>0</v>
      </c>
      <c r="W170" s="112">
        <v>0</v>
      </c>
      <c r="X170" s="112">
        <v>0</v>
      </c>
      <c r="Y170" s="112">
        <v>0</v>
      </c>
    </row>
    <row r="171" spans="1:25" ht="45" x14ac:dyDescent="0.2">
      <c r="A171" s="85">
        <f t="shared" si="7"/>
        <v>162</v>
      </c>
      <c r="B171" s="95" t="str">
        <f>VLOOKUP(A171,PUNTAJE!A171:B502,2,0)</f>
        <v>DM2069</v>
      </c>
      <c r="C171" s="118" t="str">
        <f>VLOOKUP(A171,PUNTAJE!A171:C502,3,0)</f>
        <v>STENT ESOFAGICO TOTALMENTE RECUBIERTO 12 CM X 18 MM X 24 MM CON INTRODUCTOR</v>
      </c>
      <c r="D171" s="96">
        <f>VLOOKUP(A171,PUNTAJE!A171:D502,4,0)</f>
        <v>1</v>
      </c>
      <c r="E171" s="96" t="str">
        <f>VLOOKUP(A171,PUNTAJE!A171:E502,5,0)</f>
        <v>UN</v>
      </c>
      <c r="F171" s="138">
        <f>VLOOKUP(A171,PUNTAJE!A171:F502,6,0)</f>
        <v>3050000</v>
      </c>
      <c r="G171" s="96">
        <f>VLOOKUP(A171,PUNTAJE!A171:G502,7,0)</f>
        <v>1</v>
      </c>
      <c r="H171" s="138">
        <f t="shared" si="8"/>
        <v>3050000</v>
      </c>
      <c r="I171" s="109" t="e">
        <f>+PUNTAJE!#REF!</f>
        <v>#REF!</v>
      </c>
      <c r="J171" s="110" t="e">
        <f>+PUNTAJE!#REF!</f>
        <v>#REF!</v>
      </c>
      <c r="K171" s="110">
        <f>+PUNTAJE!Q171</f>
        <v>0</v>
      </c>
      <c r="L171" s="110">
        <f>+PUNTAJE!T171</f>
        <v>0</v>
      </c>
      <c r="M171" s="110" t="e">
        <f>+PUNTAJE!#REF!</f>
        <v>#REF!</v>
      </c>
      <c r="N171" s="110"/>
      <c r="O171" s="110"/>
      <c r="P171" s="110"/>
      <c r="Q171" s="110"/>
      <c r="R171" s="110"/>
      <c r="S171" s="110"/>
      <c r="T171" s="110"/>
      <c r="U171" s="111" t="e">
        <f t="shared" si="9"/>
        <v>#REF!</v>
      </c>
      <c r="V171" s="112">
        <v>0</v>
      </c>
      <c r="W171" s="112">
        <v>0</v>
      </c>
      <c r="X171" s="112">
        <v>0</v>
      </c>
      <c r="Y171" s="112">
        <v>0</v>
      </c>
    </row>
    <row r="172" spans="1:25" ht="33.75" x14ac:dyDescent="0.2">
      <c r="A172" s="85">
        <f t="shared" si="7"/>
        <v>163</v>
      </c>
      <c r="B172" s="95" t="str">
        <f>VLOOKUP(A172,PUNTAJE!A172:B503,2,0)</f>
        <v>DM2562</v>
      </c>
      <c r="C172" s="118" t="str">
        <f>VLOOKUP(A172,PUNTAJE!A172:C503,3,0)</f>
        <v>STENT ESOFAGICO TOTALMENTE RECUBIERTO DE 10 CM</v>
      </c>
      <c r="D172" s="96">
        <f>VLOOKUP(A172,PUNTAJE!A172:D503,4,0)</f>
        <v>1</v>
      </c>
      <c r="E172" s="96" t="str">
        <f>VLOOKUP(A172,PUNTAJE!A172:E503,5,0)</f>
        <v>UN</v>
      </c>
      <c r="F172" s="138">
        <f>VLOOKUP(A172,PUNTAJE!A172:F503,6,0)</f>
        <v>3050000</v>
      </c>
      <c r="G172" s="96">
        <f>VLOOKUP(A172,PUNTAJE!A172:G503,7,0)</f>
        <v>5</v>
      </c>
      <c r="H172" s="138">
        <f t="shared" si="8"/>
        <v>15250000</v>
      </c>
      <c r="I172" s="109" t="e">
        <f>+PUNTAJE!#REF!</f>
        <v>#REF!</v>
      </c>
      <c r="J172" s="110" t="e">
        <f>+PUNTAJE!#REF!</f>
        <v>#REF!</v>
      </c>
      <c r="K172" s="110">
        <f>+PUNTAJE!Q172</f>
        <v>0</v>
      </c>
      <c r="L172" s="110">
        <f>+PUNTAJE!T172</f>
        <v>0</v>
      </c>
      <c r="M172" s="110" t="e">
        <f>+PUNTAJE!#REF!</f>
        <v>#REF!</v>
      </c>
      <c r="N172" s="110"/>
      <c r="O172" s="110"/>
      <c r="P172" s="110"/>
      <c r="Q172" s="110"/>
      <c r="R172" s="110"/>
      <c r="S172" s="110"/>
      <c r="T172" s="110"/>
      <c r="U172" s="111" t="e">
        <f t="shared" si="9"/>
        <v>#REF!</v>
      </c>
      <c r="V172" s="112">
        <v>0</v>
      </c>
      <c r="W172" s="112">
        <v>0</v>
      </c>
      <c r="X172" s="112">
        <v>0</v>
      </c>
      <c r="Y172" s="112">
        <v>0</v>
      </c>
    </row>
    <row r="173" spans="1:25" ht="33.75" x14ac:dyDescent="0.2">
      <c r="A173" s="85">
        <f t="shared" si="7"/>
        <v>164</v>
      </c>
      <c r="B173" s="95" t="str">
        <f>VLOOKUP(A173,PUNTAJE!A173:B504,2,0)</f>
        <v>DM2563</v>
      </c>
      <c r="C173" s="118" t="str">
        <f>VLOOKUP(A173,PUNTAJE!A173:C504,3,0)</f>
        <v>STENT ESOFAGICO TOTALMENTE RECUBIERTO DE 15 CM</v>
      </c>
      <c r="D173" s="96">
        <f>VLOOKUP(A173,PUNTAJE!A173:D504,4,0)</f>
        <v>1</v>
      </c>
      <c r="E173" s="96" t="str">
        <f>VLOOKUP(A173,PUNTAJE!A173:E504,5,0)</f>
        <v>UN</v>
      </c>
      <c r="F173" s="138">
        <f>VLOOKUP(A173,PUNTAJE!A173:F504,6,0)</f>
        <v>3050000</v>
      </c>
      <c r="G173" s="96">
        <f>VLOOKUP(A173,PUNTAJE!A173:G504,7,0)</f>
        <v>5</v>
      </c>
      <c r="H173" s="138">
        <f t="shared" si="8"/>
        <v>15250000</v>
      </c>
      <c r="I173" s="109" t="e">
        <f>+PUNTAJE!#REF!</f>
        <v>#REF!</v>
      </c>
      <c r="J173" s="110" t="e">
        <f>+PUNTAJE!#REF!</f>
        <v>#REF!</v>
      </c>
      <c r="K173" s="110">
        <f>+PUNTAJE!Q173</f>
        <v>0</v>
      </c>
      <c r="L173" s="110">
        <f>+PUNTAJE!T173</f>
        <v>0</v>
      </c>
      <c r="M173" s="110" t="e">
        <f>+PUNTAJE!#REF!</f>
        <v>#REF!</v>
      </c>
      <c r="N173" s="110"/>
      <c r="O173" s="110"/>
      <c r="P173" s="110"/>
      <c r="Q173" s="110"/>
      <c r="R173" s="110"/>
      <c r="S173" s="110"/>
      <c r="T173" s="110"/>
      <c r="U173" s="111" t="e">
        <f t="shared" si="9"/>
        <v>#REF!</v>
      </c>
      <c r="V173" s="112">
        <v>0</v>
      </c>
      <c r="W173" s="112">
        <v>0</v>
      </c>
      <c r="X173" s="112">
        <v>0</v>
      </c>
      <c r="Y173" s="112">
        <v>0</v>
      </c>
    </row>
    <row r="174" spans="1:25" x14ac:dyDescent="0.2">
      <c r="A174" s="85">
        <f t="shared" si="7"/>
        <v>165</v>
      </c>
      <c r="B174" s="95" t="str">
        <f>VLOOKUP(A174,PUNTAJE!A174:B505,2,0)</f>
        <v>DM2564</v>
      </c>
      <c r="C174" s="118" t="str">
        <f>VLOOKUP(A174,PUNTAJE!A174:C505,3,0)</f>
        <v>STENT PILORICO</v>
      </c>
      <c r="D174" s="96">
        <f>VLOOKUP(A174,PUNTAJE!A174:D505,4,0)</f>
        <v>1</v>
      </c>
      <c r="E174" s="96" t="str">
        <f>VLOOKUP(A174,PUNTAJE!A174:E505,5,0)</f>
        <v>UN</v>
      </c>
      <c r="F174" s="138">
        <f>VLOOKUP(A174,PUNTAJE!A174:F505,6,0)</f>
        <v>3050000</v>
      </c>
      <c r="G174" s="96">
        <f>VLOOKUP(A174,PUNTAJE!A174:G505,7,0)</f>
        <v>5</v>
      </c>
      <c r="H174" s="138">
        <f t="shared" si="8"/>
        <v>15250000</v>
      </c>
      <c r="I174" s="109" t="e">
        <f>+PUNTAJE!#REF!</f>
        <v>#REF!</v>
      </c>
      <c r="J174" s="110" t="e">
        <f>+PUNTAJE!#REF!</f>
        <v>#REF!</v>
      </c>
      <c r="K174" s="110">
        <f>+PUNTAJE!Q174</f>
        <v>0</v>
      </c>
      <c r="L174" s="110">
        <f>+PUNTAJE!T174</f>
        <v>0</v>
      </c>
      <c r="M174" s="110" t="e">
        <f>+PUNTAJE!#REF!</f>
        <v>#REF!</v>
      </c>
      <c r="N174" s="110"/>
      <c r="O174" s="110"/>
      <c r="P174" s="110"/>
      <c r="Q174" s="110"/>
      <c r="R174" s="110"/>
      <c r="S174" s="110"/>
      <c r="T174" s="110"/>
      <c r="U174" s="111" t="e">
        <f t="shared" si="9"/>
        <v>#REF!</v>
      </c>
      <c r="V174" s="112">
        <v>0</v>
      </c>
      <c r="W174" s="112">
        <v>0</v>
      </c>
      <c r="X174" s="112">
        <v>0</v>
      </c>
      <c r="Y174" s="112">
        <v>0</v>
      </c>
    </row>
    <row r="175" spans="1:25" ht="33.75" x14ac:dyDescent="0.2">
      <c r="A175" s="85">
        <f t="shared" si="7"/>
        <v>166</v>
      </c>
      <c r="B175" s="95" t="str">
        <f>VLOOKUP(A175,PUNTAJE!A175:B506,2,0)</f>
        <v>DM1959</v>
      </c>
      <c r="C175" s="118" t="str">
        <f>VLOOKUP(A175,PUNTAJE!A175:C506,3,0)</f>
        <v>TEST DE BOWIE DICK PARA PROCESO A VAPOR PREENSAMBLADO</v>
      </c>
      <c r="D175" s="96">
        <f>VLOOKUP(A175,PUNTAJE!A175:D506,4,0)</f>
        <v>1</v>
      </c>
      <c r="E175" s="96" t="str">
        <f>VLOOKUP(A175,PUNTAJE!A175:E506,5,0)</f>
        <v>UN</v>
      </c>
      <c r="F175" s="138">
        <f>VLOOKUP(A175,PUNTAJE!A175:F506,6,0)</f>
        <v>8859.5499999999993</v>
      </c>
      <c r="G175" s="96">
        <f>VLOOKUP(A175,PUNTAJE!A175:G506,7,0)</f>
        <v>104</v>
      </c>
      <c r="H175" s="138">
        <f t="shared" si="8"/>
        <v>921393.2</v>
      </c>
      <c r="I175" s="109" t="e">
        <f>+PUNTAJE!#REF!</f>
        <v>#REF!</v>
      </c>
      <c r="J175" s="110" t="e">
        <f>+PUNTAJE!#REF!</f>
        <v>#REF!</v>
      </c>
      <c r="K175" s="110">
        <f>+PUNTAJE!Q175</f>
        <v>471.96589512494882</v>
      </c>
      <c r="L175" s="110">
        <f>+PUNTAJE!T175</f>
        <v>0</v>
      </c>
      <c r="M175" s="110" t="e">
        <f>+PUNTAJE!#REF!</f>
        <v>#REF!</v>
      </c>
      <c r="N175" s="110"/>
      <c r="O175" s="110"/>
      <c r="P175" s="110"/>
      <c r="Q175" s="110"/>
      <c r="R175" s="110"/>
      <c r="S175" s="110"/>
      <c r="T175" s="110"/>
      <c r="U175" s="111" t="e">
        <f t="shared" si="9"/>
        <v>#REF!</v>
      </c>
      <c r="V175" s="112">
        <v>0</v>
      </c>
      <c r="W175" s="112">
        <v>0</v>
      </c>
      <c r="X175" s="112">
        <v>0</v>
      </c>
      <c r="Y175" s="112">
        <v>0</v>
      </c>
    </row>
    <row r="176" spans="1:25" ht="45" x14ac:dyDescent="0.2">
      <c r="A176" s="85">
        <f t="shared" si="7"/>
        <v>167</v>
      </c>
      <c r="B176" s="95" t="str">
        <f>VLOOKUP(A176,PUNTAJE!A176:B507,2,0)</f>
        <v>DM2602</v>
      </c>
      <c r="C176" s="118" t="str">
        <f>VLOOKUP(A176,PUNTAJE!A176:C507,3,0)</f>
        <v>TUBO ENDOTRAQUEAL N. 6.5 SIN BALON, APIROGENO, RADIOPACO Y ESTERIL</v>
      </c>
      <c r="D176" s="96">
        <f>VLOOKUP(A176,PUNTAJE!A176:D507,4,0)</f>
        <v>1</v>
      </c>
      <c r="E176" s="96" t="str">
        <f>VLOOKUP(A176,PUNTAJE!A176:E507,5,0)</f>
        <v>UN</v>
      </c>
      <c r="F176" s="138">
        <f>VLOOKUP(A176,PUNTAJE!A176:F507,6,0)</f>
        <v>2299.08</v>
      </c>
      <c r="G176" s="96">
        <f>VLOOKUP(A176,PUNTAJE!A176:G507,7,0)</f>
        <v>3</v>
      </c>
      <c r="H176" s="138">
        <f t="shared" si="8"/>
        <v>6897.24</v>
      </c>
      <c r="I176" s="109" t="e">
        <f>+PUNTAJE!#REF!</f>
        <v>#REF!</v>
      </c>
      <c r="J176" s="110" t="e">
        <f>+PUNTAJE!#REF!</f>
        <v>#REF!</v>
      </c>
      <c r="K176" s="110">
        <f>+PUNTAJE!Q176</f>
        <v>500</v>
      </c>
      <c r="L176" s="110">
        <f>+PUNTAJE!T176</f>
        <v>0</v>
      </c>
      <c r="M176" s="110" t="e">
        <f>+PUNTAJE!#REF!</f>
        <v>#REF!</v>
      </c>
      <c r="N176" s="110"/>
      <c r="O176" s="110"/>
      <c r="P176" s="110"/>
      <c r="Q176" s="110"/>
      <c r="R176" s="110"/>
      <c r="S176" s="110"/>
      <c r="T176" s="110"/>
      <c r="U176" s="111" t="e">
        <f t="shared" si="9"/>
        <v>#REF!</v>
      </c>
      <c r="V176" s="112">
        <v>0</v>
      </c>
      <c r="W176" s="112">
        <v>0</v>
      </c>
      <c r="X176" s="112">
        <v>0</v>
      </c>
      <c r="Y176" s="112">
        <v>0</v>
      </c>
    </row>
    <row r="177" spans="1:25" ht="22.5" x14ac:dyDescent="0.2">
      <c r="A177" s="85">
        <f t="shared" si="7"/>
        <v>168</v>
      </c>
      <c r="B177" s="95" t="str">
        <f>VLOOKUP(A177,PUNTAJE!A177:B508,2,0)</f>
        <v>DM1170</v>
      </c>
      <c r="C177" s="118" t="str">
        <f>VLOOKUP(A177,PUNTAJE!A177:C508,3,0)</f>
        <v>TUBO ENDOTRAQUEAL REFORZADO 6/5 C/B</v>
      </c>
      <c r="D177" s="96">
        <f>VLOOKUP(A177,PUNTAJE!A177:D508,4,0)</f>
        <v>1</v>
      </c>
      <c r="E177" s="96" t="str">
        <f>VLOOKUP(A177,PUNTAJE!A177:E508,5,0)</f>
        <v>UN</v>
      </c>
      <c r="F177" s="138">
        <f>VLOOKUP(A177,PUNTAJE!A177:F508,6,0)</f>
        <v>19028.099999999999</v>
      </c>
      <c r="G177" s="96">
        <f>VLOOKUP(A177,PUNTAJE!A177:G508,7,0)</f>
        <v>2</v>
      </c>
      <c r="H177" s="138">
        <f t="shared" si="8"/>
        <v>38056.199999999997</v>
      </c>
      <c r="I177" s="109" t="e">
        <f>+PUNTAJE!#REF!</f>
        <v>#REF!</v>
      </c>
      <c r="J177" s="110" t="e">
        <f>+PUNTAJE!#REF!</f>
        <v>#REF!</v>
      </c>
      <c r="K177" s="110">
        <f>+PUNTAJE!Q177</f>
        <v>0</v>
      </c>
      <c r="L177" s="110">
        <f>+PUNTAJE!T177</f>
        <v>0</v>
      </c>
      <c r="M177" s="110" t="e">
        <f>+PUNTAJE!#REF!</f>
        <v>#REF!</v>
      </c>
      <c r="N177" s="110"/>
      <c r="O177" s="110"/>
      <c r="P177" s="110"/>
      <c r="Q177" s="110"/>
      <c r="R177" s="110"/>
      <c r="S177" s="110"/>
      <c r="T177" s="110"/>
      <c r="U177" s="111" t="e">
        <f t="shared" si="9"/>
        <v>#REF!</v>
      </c>
      <c r="V177" s="112">
        <v>0</v>
      </c>
      <c r="W177" s="112">
        <v>0</v>
      </c>
      <c r="X177" s="112">
        <v>0</v>
      </c>
      <c r="Y177" s="112">
        <v>0</v>
      </c>
    </row>
    <row r="178" spans="1:25" ht="22.5" x14ac:dyDescent="0.2">
      <c r="A178" s="85">
        <f t="shared" si="7"/>
        <v>169</v>
      </c>
      <c r="B178" s="95" t="str">
        <f>VLOOKUP(A178,PUNTAJE!A178:B509,2,0)</f>
        <v>DM1173</v>
      </c>
      <c r="C178" s="118" t="str">
        <f>VLOOKUP(A178,PUNTAJE!A178:C509,3,0)</f>
        <v>TUBO ENDOTRAQUEAL REFORZADO 8/0 C/B</v>
      </c>
      <c r="D178" s="96">
        <f>VLOOKUP(A178,PUNTAJE!A178:D509,4,0)</f>
        <v>1</v>
      </c>
      <c r="E178" s="96" t="str">
        <f>VLOOKUP(A178,PUNTAJE!A178:E509,5,0)</f>
        <v>UN</v>
      </c>
      <c r="F178" s="138">
        <f>VLOOKUP(A178,PUNTAJE!A178:F509,6,0)</f>
        <v>19028.099999999999</v>
      </c>
      <c r="G178" s="96">
        <f>VLOOKUP(A178,PUNTAJE!A178:G509,7,0)</f>
        <v>7</v>
      </c>
      <c r="H178" s="138">
        <f t="shared" si="8"/>
        <v>133196.69999999998</v>
      </c>
      <c r="I178" s="109" t="e">
        <f>+PUNTAJE!#REF!</f>
        <v>#REF!</v>
      </c>
      <c r="J178" s="110" t="e">
        <f>+PUNTAJE!#REF!</f>
        <v>#REF!</v>
      </c>
      <c r="K178" s="110">
        <f>+PUNTAJE!Q178</f>
        <v>0</v>
      </c>
      <c r="L178" s="110">
        <f>+PUNTAJE!T178</f>
        <v>0</v>
      </c>
      <c r="M178" s="110" t="e">
        <f>+PUNTAJE!#REF!</f>
        <v>#REF!</v>
      </c>
      <c r="N178" s="110"/>
      <c r="O178" s="110"/>
      <c r="P178" s="110"/>
      <c r="Q178" s="110"/>
      <c r="R178" s="110"/>
      <c r="S178" s="110"/>
      <c r="T178" s="110"/>
      <c r="U178" s="111" t="e">
        <f t="shared" si="9"/>
        <v>#REF!</v>
      </c>
      <c r="V178" s="112">
        <v>0</v>
      </c>
      <c r="W178" s="112">
        <v>0</v>
      </c>
      <c r="X178" s="112">
        <v>0</v>
      </c>
      <c r="Y178" s="112">
        <v>0</v>
      </c>
    </row>
    <row r="179" spans="1:25" ht="33.75" x14ac:dyDescent="0.2">
      <c r="A179" s="85">
        <f t="shared" si="7"/>
        <v>170</v>
      </c>
      <c r="B179" s="95" t="str">
        <f>VLOOKUP(A179,PUNTAJE!A179:B510,2,0)</f>
        <v>DM1333</v>
      </c>
      <c r="C179" s="118" t="str">
        <f>VLOOKUP(A179,PUNTAJE!A179:C510,3,0)</f>
        <v>TUBO ENDOTRAQUEAL REFORZADO CON BALON N 8.5</v>
      </c>
      <c r="D179" s="96">
        <f>VLOOKUP(A179,PUNTAJE!A179:D510,4,0)</f>
        <v>1</v>
      </c>
      <c r="E179" s="96" t="str">
        <f>VLOOKUP(A179,PUNTAJE!A179:E510,5,0)</f>
        <v>UN</v>
      </c>
      <c r="F179" s="138">
        <f>VLOOKUP(A179,PUNTAJE!A179:F510,6,0)</f>
        <v>19028.099999999999</v>
      </c>
      <c r="G179" s="96">
        <f>VLOOKUP(A179,PUNTAJE!A179:G510,7,0)</f>
        <v>1</v>
      </c>
      <c r="H179" s="138">
        <f t="shared" si="8"/>
        <v>19028.099999999999</v>
      </c>
      <c r="I179" s="109" t="e">
        <f>+PUNTAJE!#REF!</f>
        <v>#REF!</v>
      </c>
      <c r="J179" s="110" t="e">
        <f>+PUNTAJE!#REF!</f>
        <v>#REF!</v>
      </c>
      <c r="K179" s="110">
        <f>+PUNTAJE!Q179</f>
        <v>0</v>
      </c>
      <c r="L179" s="110">
        <f>+PUNTAJE!T179</f>
        <v>0</v>
      </c>
      <c r="M179" s="110" t="e">
        <f>+PUNTAJE!#REF!</f>
        <v>#REF!</v>
      </c>
      <c r="N179" s="110"/>
      <c r="O179" s="110"/>
      <c r="P179" s="110"/>
      <c r="Q179" s="110"/>
      <c r="R179" s="110"/>
      <c r="S179" s="110"/>
      <c r="T179" s="110"/>
      <c r="U179" s="111" t="e">
        <f t="shared" si="9"/>
        <v>#REF!</v>
      </c>
      <c r="V179" s="112">
        <v>0</v>
      </c>
      <c r="W179" s="112">
        <v>0</v>
      </c>
      <c r="X179" s="112">
        <v>0</v>
      </c>
      <c r="Y179" s="112">
        <v>0</v>
      </c>
    </row>
    <row r="180" spans="1:25" ht="22.5" x14ac:dyDescent="0.2">
      <c r="A180" s="85">
        <f t="shared" si="7"/>
        <v>171</v>
      </c>
      <c r="B180" s="95" t="str">
        <f>VLOOKUP(A180,PUNTAJE!A180:B511,2,0)</f>
        <v>DM1172</v>
      </c>
      <c r="C180" s="118" t="str">
        <f>VLOOKUP(A180,PUNTAJE!A180:C511,3,0)</f>
        <v>TUBO ENDOTRAQUEAL REFORZADO 7/5 C/B</v>
      </c>
      <c r="D180" s="96">
        <f>VLOOKUP(A180,PUNTAJE!A180:D511,4,0)</f>
        <v>1</v>
      </c>
      <c r="E180" s="96" t="str">
        <f>VLOOKUP(A180,PUNTAJE!A180:E511,5,0)</f>
        <v>UN</v>
      </c>
      <c r="F180" s="138">
        <f>VLOOKUP(A180,PUNTAJE!A180:F511,6,0)</f>
        <v>19028.099999999999</v>
      </c>
      <c r="G180" s="96">
        <f>VLOOKUP(A180,PUNTAJE!A180:G511,7,0)</f>
        <v>10</v>
      </c>
      <c r="H180" s="138">
        <f t="shared" si="8"/>
        <v>190281</v>
      </c>
      <c r="I180" s="109" t="e">
        <f>+PUNTAJE!#REF!</f>
        <v>#REF!</v>
      </c>
      <c r="J180" s="110" t="e">
        <f>+PUNTAJE!#REF!</f>
        <v>#REF!</v>
      </c>
      <c r="K180" s="110">
        <f>+PUNTAJE!Q180</f>
        <v>0</v>
      </c>
      <c r="L180" s="110">
        <f>+PUNTAJE!T180</f>
        <v>0</v>
      </c>
      <c r="M180" s="110" t="e">
        <f>+PUNTAJE!#REF!</f>
        <v>#REF!</v>
      </c>
      <c r="N180" s="110"/>
      <c r="O180" s="110"/>
      <c r="P180" s="110"/>
      <c r="Q180" s="110"/>
      <c r="R180" s="110"/>
      <c r="S180" s="110"/>
      <c r="T180" s="110"/>
      <c r="U180" s="111" t="e">
        <f t="shared" si="9"/>
        <v>#REF!</v>
      </c>
      <c r="V180" s="112">
        <v>0</v>
      </c>
      <c r="W180" s="112">
        <v>0</v>
      </c>
      <c r="X180" s="112">
        <v>0</v>
      </c>
      <c r="Y180" s="112">
        <v>0</v>
      </c>
    </row>
    <row r="181" spans="1:25" ht="22.5" x14ac:dyDescent="0.2">
      <c r="A181" s="85">
        <f t="shared" si="7"/>
        <v>172</v>
      </c>
      <c r="B181" s="95" t="str">
        <f>VLOOKUP(A181,PUNTAJE!A181:B512,2,0)</f>
        <v>DM1169</v>
      </c>
      <c r="C181" s="118" t="str">
        <f>VLOOKUP(A181,PUNTAJE!A181:C512,3,0)</f>
        <v>TUBO ENDOTRAQUEAL REFORZADO 6/0 C/B</v>
      </c>
      <c r="D181" s="96">
        <f>VLOOKUP(A181,PUNTAJE!A181:D512,4,0)</f>
        <v>1</v>
      </c>
      <c r="E181" s="96" t="str">
        <f>VLOOKUP(A181,PUNTAJE!A181:E512,5,0)</f>
        <v>UN</v>
      </c>
      <c r="F181" s="138">
        <f>VLOOKUP(A181,PUNTAJE!A181:F512,6,0)</f>
        <v>19028.099999999999</v>
      </c>
      <c r="G181" s="96">
        <f>VLOOKUP(A181,PUNTAJE!A181:G512,7,0)</f>
        <v>7</v>
      </c>
      <c r="H181" s="138">
        <f t="shared" si="8"/>
        <v>133196.69999999998</v>
      </c>
      <c r="I181" s="109" t="e">
        <f>+PUNTAJE!#REF!</f>
        <v>#REF!</v>
      </c>
      <c r="J181" s="110" t="e">
        <f>+PUNTAJE!#REF!</f>
        <v>#REF!</v>
      </c>
      <c r="K181" s="110">
        <f>+PUNTAJE!Q181</f>
        <v>0</v>
      </c>
      <c r="L181" s="110">
        <f>+PUNTAJE!T181</f>
        <v>0</v>
      </c>
      <c r="M181" s="110" t="e">
        <f>+PUNTAJE!#REF!</f>
        <v>#REF!</v>
      </c>
      <c r="N181" s="110"/>
      <c r="O181" s="110"/>
      <c r="P181" s="110"/>
      <c r="Q181" s="110"/>
      <c r="R181" s="110"/>
      <c r="S181" s="110"/>
      <c r="T181" s="110"/>
      <c r="U181" s="111" t="e">
        <f t="shared" si="9"/>
        <v>#REF!</v>
      </c>
      <c r="V181" s="112">
        <v>0</v>
      </c>
      <c r="W181" s="112">
        <v>0</v>
      </c>
      <c r="X181" s="112">
        <v>0</v>
      </c>
      <c r="Y181" s="112">
        <v>0</v>
      </c>
    </row>
    <row r="182" spans="1:25" ht="22.5" x14ac:dyDescent="0.2">
      <c r="A182" s="85">
        <f t="shared" si="7"/>
        <v>173</v>
      </c>
      <c r="B182" s="95" t="str">
        <f>VLOOKUP(A182,PUNTAJE!A182:B513,2,0)</f>
        <v>DM1171</v>
      </c>
      <c r="C182" s="118" t="str">
        <f>VLOOKUP(A182,PUNTAJE!A182:C513,3,0)</f>
        <v>TUBO ENDOTRAQUEAL REFORZADO 7/0 C/B</v>
      </c>
      <c r="D182" s="96">
        <f>VLOOKUP(A182,PUNTAJE!A182:D513,4,0)</f>
        <v>1</v>
      </c>
      <c r="E182" s="96" t="str">
        <f>VLOOKUP(A182,PUNTAJE!A182:E513,5,0)</f>
        <v>UN</v>
      </c>
      <c r="F182" s="138">
        <f>VLOOKUP(A182,PUNTAJE!A182:F513,6,0)</f>
        <v>19028.099999999999</v>
      </c>
      <c r="G182" s="96">
        <f>VLOOKUP(A182,PUNTAJE!A182:G513,7,0)</f>
        <v>5</v>
      </c>
      <c r="H182" s="138">
        <f t="shared" si="8"/>
        <v>95140.5</v>
      </c>
      <c r="I182" s="109" t="e">
        <f>+PUNTAJE!#REF!</f>
        <v>#REF!</v>
      </c>
      <c r="J182" s="110" t="e">
        <f>+PUNTAJE!#REF!</f>
        <v>#REF!</v>
      </c>
      <c r="K182" s="110">
        <f>+PUNTAJE!Q182</f>
        <v>0</v>
      </c>
      <c r="L182" s="110">
        <f>+PUNTAJE!T182</f>
        <v>0</v>
      </c>
      <c r="M182" s="110" t="e">
        <f>+PUNTAJE!#REF!</f>
        <v>#REF!</v>
      </c>
      <c r="N182" s="110"/>
      <c r="O182" s="110"/>
      <c r="P182" s="110"/>
      <c r="Q182" s="110"/>
      <c r="R182" s="110"/>
      <c r="S182" s="110"/>
      <c r="T182" s="110"/>
      <c r="U182" s="111" t="e">
        <f t="shared" si="9"/>
        <v>#REF!</v>
      </c>
      <c r="V182" s="112">
        <v>0</v>
      </c>
      <c r="W182" s="112">
        <v>0</v>
      </c>
      <c r="X182" s="112">
        <v>0</v>
      </c>
      <c r="Y182" s="112">
        <v>0</v>
      </c>
    </row>
    <row r="183" spans="1:25" ht="45" x14ac:dyDescent="0.2">
      <c r="A183" s="85">
        <f t="shared" si="7"/>
        <v>174</v>
      </c>
      <c r="B183" s="95" t="str">
        <f>VLOOKUP(A183,PUNTAJE!A183:B514,2,0)</f>
        <v>DM1188</v>
      </c>
      <c r="C183" s="118" t="str">
        <f>VLOOKUP(A183,PUNTAJE!A183:C514,3,0)</f>
        <v>TUBO TRAMPA PARA SPECIMEN CON ADAPTADOR DESECHABLE  (TRAMPA DE LUKENS)</v>
      </c>
      <c r="D183" s="96">
        <f>VLOOKUP(A183,PUNTAJE!A183:D514,4,0)</f>
        <v>1</v>
      </c>
      <c r="E183" s="96" t="str">
        <f>VLOOKUP(A183,PUNTAJE!A183:E514,5,0)</f>
        <v>UN</v>
      </c>
      <c r="F183" s="138">
        <f>VLOOKUP(A183,PUNTAJE!A183:F514,6,0)</f>
        <v>7091.21</v>
      </c>
      <c r="G183" s="96">
        <f>VLOOKUP(A183,PUNTAJE!A183:G514,7,0)</f>
        <v>76</v>
      </c>
      <c r="H183" s="138">
        <f t="shared" si="8"/>
        <v>538931.96</v>
      </c>
      <c r="I183" s="109" t="e">
        <f>+PUNTAJE!#REF!</f>
        <v>#REF!</v>
      </c>
      <c r="J183" s="110" t="e">
        <f>+PUNTAJE!#REF!</f>
        <v>#REF!</v>
      </c>
      <c r="K183" s="110">
        <f>+PUNTAJE!Q183</f>
        <v>495.62826117613878</v>
      </c>
      <c r="L183" s="110">
        <f>+PUNTAJE!T183</f>
        <v>0</v>
      </c>
      <c r="M183" s="110" t="e">
        <f>+PUNTAJE!#REF!</f>
        <v>#REF!</v>
      </c>
      <c r="N183" s="110"/>
      <c r="O183" s="110"/>
      <c r="P183" s="110"/>
      <c r="Q183" s="110"/>
      <c r="R183" s="110"/>
      <c r="S183" s="110"/>
      <c r="T183" s="110"/>
      <c r="U183" s="111" t="e">
        <f t="shared" si="9"/>
        <v>#REF!</v>
      </c>
      <c r="V183" s="112">
        <v>0</v>
      </c>
      <c r="W183" s="112">
        <v>0</v>
      </c>
      <c r="X183" s="112">
        <v>0</v>
      </c>
      <c r="Y183" s="112">
        <v>0</v>
      </c>
    </row>
    <row r="184" spans="1:25" ht="22.5" x14ac:dyDescent="0.2">
      <c r="A184" s="85">
        <f t="shared" si="7"/>
        <v>175</v>
      </c>
      <c r="B184" s="95" t="str">
        <f>VLOOKUP(A184,PUNTAJE!A184:B515,2,0)</f>
        <v>DM1872</v>
      </c>
      <c r="C184" s="118" t="str">
        <f>VLOOKUP(A184,PUNTAJE!A184:C515,3,0)</f>
        <v>CAMPO QUIRURGICO FENESTRADO 225X280</v>
      </c>
      <c r="D184" s="96">
        <f>VLOOKUP(A184,PUNTAJE!A184:D515,4,0)</f>
        <v>1</v>
      </c>
      <c r="E184" s="96" t="str">
        <f>VLOOKUP(A184,PUNTAJE!A184:E515,5,0)</f>
        <v>UN</v>
      </c>
      <c r="F184" s="138">
        <f>VLOOKUP(A184,PUNTAJE!A184:F515,6,0)</f>
        <v>6572.37</v>
      </c>
      <c r="G184" s="96">
        <f>VLOOKUP(A184,PUNTAJE!A184:G515,7,0)</f>
        <v>17</v>
      </c>
      <c r="H184" s="138">
        <f t="shared" si="8"/>
        <v>111730.29</v>
      </c>
      <c r="I184" s="109" t="e">
        <f>+PUNTAJE!#REF!</f>
        <v>#REF!</v>
      </c>
      <c r="J184" s="110" t="e">
        <f>+PUNTAJE!#REF!</f>
        <v>#REF!</v>
      </c>
      <c r="K184" s="110">
        <f>+PUNTAJE!Q184</f>
        <v>0</v>
      </c>
      <c r="L184" s="110">
        <f>+PUNTAJE!T184</f>
        <v>0</v>
      </c>
      <c r="M184" s="110" t="e">
        <f>+PUNTAJE!#REF!</f>
        <v>#REF!</v>
      </c>
      <c r="N184" s="110"/>
      <c r="O184" s="110"/>
      <c r="P184" s="110"/>
      <c r="Q184" s="110"/>
      <c r="R184" s="110"/>
      <c r="S184" s="110"/>
      <c r="T184" s="110"/>
      <c r="U184" s="111" t="e">
        <f t="shared" si="9"/>
        <v>#REF!</v>
      </c>
      <c r="V184" s="112">
        <v>0</v>
      </c>
      <c r="W184" s="112">
        <v>0</v>
      </c>
      <c r="X184" s="112">
        <v>0</v>
      </c>
      <c r="Y184" s="112">
        <v>0</v>
      </c>
    </row>
    <row r="185" spans="1:25" ht="22.5" x14ac:dyDescent="0.2">
      <c r="A185" s="85">
        <f t="shared" si="7"/>
        <v>176</v>
      </c>
      <c r="B185" s="95" t="str">
        <f>VLOOKUP(A185,PUNTAJE!A185:B516,2,0)</f>
        <v>DM1232</v>
      </c>
      <c r="C185" s="118" t="str">
        <f>VLOOKUP(A185,PUNTAJE!A185:C516,3,0)</f>
        <v>ACIDO TRICLOROACETICO 70% X 30 ML</v>
      </c>
      <c r="D185" s="96">
        <f>VLOOKUP(A185,PUNTAJE!A185:D516,4,0)</f>
        <v>1</v>
      </c>
      <c r="E185" s="96" t="str">
        <f>VLOOKUP(A185,PUNTAJE!A185:E516,5,0)</f>
        <v>UN</v>
      </c>
      <c r="F185" s="138">
        <f>VLOOKUP(A185,PUNTAJE!A185:F516,6,0)</f>
        <v>145121.69</v>
      </c>
      <c r="G185" s="96">
        <f>VLOOKUP(A185,PUNTAJE!A185:G516,7,0)</f>
        <v>1</v>
      </c>
      <c r="H185" s="138">
        <f t="shared" si="8"/>
        <v>145121.69</v>
      </c>
      <c r="I185" s="109" t="e">
        <f>+PUNTAJE!#REF!</f>
        <v>#REF!</v>
      </c>
      <c r="J185" s="110" t="e">
        <f>+PUNTAJE!#REF!</f>
        <v>#REF!</v>
      </c>
      <c r="K185" s="110">
        <f>+PUNTAJE!Q185</f>
        <v>0</v>
      </c>
      <c r="L185" s="110">
        <f>+PUNTAJE!T185</f>
        <v>0</v>
      </c>
      <c r="M185" s="110" t="e">
        <f>+PUNTAJE!#REF!</f>
        <v>#REF!</v>
      </c>
      <c r="N185" s="110"/>
      <c r="O185" s="110"/>
      <c r="P185" s="110"/>
      <c r="Q185" s="110"/>
      <c r="R185" s="110"/>
      <c r="S185" s="110"/>
      <c r="T185" s="110"/>
      <c r="U185" s="111" t="e">
        <f t="shared" si="9"/>
        <v>#REF!</v>
      </c>
      <c r="V185" s="112">
        <v>0</v>
      </c>
      <c r="W185" s="112">
        <v>0</v>
      </c>
      <c r="X185" s="112">
        <v>0</v>
      </c>
      <c r="Y185" s="112">
        <v>0</v>
      </c>
    </row>
    <row r="186" spans="1:25" ht="22.5" x14ac:dyDescent="0.2">
      <c r="A186" s="85">
        <f t="shared" si="7"/>
        <v>177</v>
      </c>
      <c r="B186" s="95" t="str">
        <f>VLOOKUP(A186,PUNTAJE!A186:B517,2,0)</f>
        <v>DM2036</v>
      </c>
      <c r="C186" s="118" t="str">
        <f>VLOOKUP(A186,PUNTAJE!A186:C517,3,0)</f>
        <v>ACIDO TRICLOROACETICO AL 85% X 50CC</v>
      </c>
      <c r="D186" s="96">
        <f>VLOOKUP(A186,PUNTAJE!A186:D517,4,0)</f>
        <v>1</v>
      </c>
      <c r="E186" s="96" t="str">
        <f>VLOOKUP(A186,PUNTAJE!A186:E517,5,0)</f>
        <v>UN</v>
      </c>
      <c r="F186" s="138">
        <f>VLOOKUP(A186,PUNTAJE!A186:F517,6,0)</f>
        <v>150825.35999999999</v>
      </c>
      <c r="G186" s="96">
        <f>VLOOKUP(A186,PUNTAJE!A186:G517,7,0)</f>
        <v>1</v>
      </c>
      <c r="H186" s="138">
        <f t="shared" si="8"/>
        <v>150825.35999999999</v>
      </c>
      <c r="I186" s="109" t="e">
        <f>+PUNTAJE!#REF!</f>
        <v>#REF!</v>
      </c>
      <c r="J186" s="110" t="e">
        <f>+PUNTAJE!#REF!</f>
        <v>#REF!</v>
      </c>
      <c r="K186" s="110">
        <f>+PUNTAJE!Q186</f>
        <v>0</v>
      </c>
      <c r="L186" s="110">
        <f>+PUNTAJE!T186</f>
        <v>0</v>
      </c>
      <c r="M186" s="110" t="e">
        <f>+PUNTAJE!#REF!</f>
        <v>#REF!</v>
      </c>
      <c r="N186" s="110"/>
      <c r="O186" s="110"/>
      <c r="P186" s="110"/>
      <c r="Q186" s="110"/>
      <c r="R186" s="110"/>
      <c r="S186" s="110"/>
      <c r="T186" s="110"/>
      <c r="U186" s="111" t="e">
        <f t="shared" si="9"/>
        <v>#REF!</v>
      </c>
      <c r="V186" s="112">
        <v>0</v>
      </c>
      <c r="W186" s="112">
        <v>0</v>
      </c>
      <c r="X186" s="112">
        <v>0</v>
      </c>
      <c r="Y186" s="112">
        <v>0</v>
      </c>
    </row>
    <row r="187" spans="1:25" x14ac:dyDescent="0.2">
      <c r="A187" s="85">
        <f t="shared" si="7"/>
        <v>178</v>
      </c>
      <c r="B187" s="95" t="str">
        <f>VLOOKUP(A187,PUNTAJE!A187:B518,2,0)</f>
        <v>DM2363</v>
      </c>
      <c r="C187" s="118" t="str">
        <f>VLOOKUP(A187,PUNTAJE!A187:C518,3,0)</f>
        <v>CANASTILLA LITOTRIPCIA</v>
      </c>
      <c r="D187" s="96">
        <f>VLOOKUP(A187,PUNTAJE!A187:D518,4,0)</f>
        <v>1</v>
      </c>
      <c r="E187" s="96" t="str">
        <f>VLOOKUP(A187,PUNTAJE!A187:E518,5,0)</f>
        <v>UN</v>
      </c>
      <c r="F187" s="138">
        <f>VLOOKUP(A187,PUNTAJE!A187:F518,6,0)</f>
        <v>1547000</v>
      </c>
      <c r="G187" s="96">
        <f>VLOOKUP(A187,PUNTAJE!A187:G518,7,0)</f>
        <v>1</v>
      </c>
      <c r="H187" s="138">
        <f t="shared" si="8"/>
        <v>1547000</v>
      </c>
      <c r="I187" s="109" t="e">
        <f>+PUNTAJE!#REF!</f>
        <v>#REF!</v>
      </c>
      <c r="J187" s="110" t="e">
        <f>+PUNTAJE!#REF!</f>
        <v>#REF!</v>
      </c>
      <c r="K187" s="110">
        <f>+PUNTAJE!Q187</f>
        <v>0</v>
      </c>
      <c r="L187" s="110">
        <f>+PUNTAJE!T187</f>
        <v>0</v>
      </c>
      <c r="M187" s="110" t="e">
        <f>+PUNTAJE!#REF!</f>
        <v>#REF!</v>
      </c>
      <c r="N187" s="110"/>
      <c r="O187" s="110"/>
      <c r="P187" s="110"/>
      <c r="Q187" s="110"/>
      <c r="R187" s="110"/>
      <c r="S187" s="110"/>
      <c r="T187" s="110"/>
      <c r="U187" s="111" t="e">
        <f t="shared" si="9"/>
        <v>#REF!</v>
      </c>
      <c r="V187" s="112">
        <v>0</v>
      </c>
      <c r="W187" s="112">
        <v>0</v>
      </c>
      <c r="X187" s="112">
        <v>0</v>
      </c>
      <c r="Y187" s="112">
        <v>0</v>
      </c>
    </row>
    <row r="188" spans="1:25" ht="33.75" x14ac:dyDescent="0.2">
      <c r="A188" s="85">
        <f t="shared" si="7"/>
        <v>179</v>
      </c>
      <c r="B188" s="95" t="str">
        <f>VLOOKUP(A188,PUNTAJE!A188:B519,2,0)</f>
        <v>DM1240</v>
      </c>
      <c r="C188" s="118" t="str">
        <f>VLOOKUP(A188,PUNTAJE!A188:C519,3,0)</f>
        <v>CEPILLO PLASTICO PARA LAVADO DE INSTRUMENTAL</v>
      </c>
      <c r="D188" s="96">
        <f>VLOOKUP(A188,PUNTAJE!A188:D519,4,0)</f>
        <v>1</v>
      </c>
      <c r="E188" s="96" t="str">
        <f>VLOOKUP(A188,PUNTAJE!A188:E519,5,0)</f>
        <v>UN</v>
      </c>
      <c r="F188" s="138">
        <f>VLOOKUP(A188,PUNTAJE!A188:F519,6,0)</f>
        <v>13574.2824</v>
      </c>
      <c r="G188" s="96">
        <f>VLOOKUP(A188,PUNTAJE!A188:G519,7,0)</f>
        <v>1</v>
      </c>
      <c r="H188" s="138">
        <f t="shared" si="8"/>
        <v>13574.2824</v>
      </c>
      <c r="I188" s="109" t="e">
        <f>+PUNTAJE!#REF!</f>
        <v>#REF!</v>
      </c>
      <c r="J188" s="110" t="e">
        <f>+PUNTAJE!#REF!</f>
        <v>#REF!</v>
      </c>
      <c r="K188" s="110">
        <f>+PUNTAJE!Q188</f>
        <v>0</v>
      </c>
      <c r="L188" s="110">
        <f>+PUNTAJE!T188</f>
        <v>0</v>
      </c>
      <c r="M188" s="110" t="e">
        <f>+PUNTAJE!#REF!</f>
        <v>#REF!</v>
      </c>
      <c r="N188" s="110"/>
      <c r="O188" s="110"/>
      <c r="P188" s="110"/>
      <c r="Q188" s="110"/>
      <c r="R188" s="110"/>
      <c r="S188" s="110"/>
      <c r="T188" s="110"/>
      <c r="U188" s="111" t="e">
        <f t="shared" si="9"/>
        <v>#REF!</v>
      </c>
      <c r="V188" s="112">
        <v>0</v>
      </c>
      <c r="W188" s="112">
        <v>0</v>
      </c>
      <c r="X188" s="112">
        <v>0</v>
      </c>
      <c r="Y188" s="112">
        <v>0</v>
      </c>
    </row>
    <row r="189" spans="1:25" ht="33.75" x14ac:dyDescent="0.2">
      <c r="A189" s="85">
        <f t="shared" si="7"/>
        <v>180</v>
      </c>
      <c r="B189" s="95" t="str">
        <f>VLOOKUP(A189,PUNTAJE!A189:B520,2,0)</f>
        <v>DM797</v>
      </c>
      <c r="C189" s="118" t="str">
        <f>VLOOKUP(A189,PUNTAJE!A189:C520,3,0)</f>
        <v>PAPEL MF MODELO F9 MONITOREO FETAL 9 X 11 CM</v>
      </c>
      <c r="D189" s="96">
        <f>VLOOKUP(A189,PUNTAJE!A189:D520,4,0)</f>
        <v>1</v>
      </c>
      <c r="E189" s="96" t="str">
        <f>VLOOKUP(A189,PUNTAJE!A189:E520,5,0)</f>
        <v>UN</v>
      </c>
      <c r="F189" s="138">
        <f>VLOOKUP(A189,PUNTAJE!A189:F520,6,0)</f>
        <v>8292.8810439999997</v>
      </c>
      <c r="G189" s="96">
        <f>VLOOKUP(A189,PUNTAJE!A189:G520,7,0)</f>
        <v>3</v>
      </c>
      <c r="H189" s="138">
        <f t="shared" si="8"/>
        <v>24878.643131999997</v>
      </c>
      <c r="I189" s="109" t="e">
        <f>+PUNTAJE!#REF!</f>
        <v>#REF!</v>
      </c>
      <c r="J189" s="110" t="e">
        <f>+PUNTAJE!#REF!</f>
        <v>#REF!</v>
      </c>
      <c r="K189" s="110">
        <f>+PUNTAJE!Q189</f>
        <v>0</v>
      </c>
      <c r="L189" s="110">
        <f>+PUNTAJE!T189</f>
        <v>0</v>
      </c>
      <c r="M189" s="110" t="e">
        <f>+PUNTAJE!#REF!</f>
        <v>#REF!</v>
      </c>
      <c r="N189" s="110"/>
      <c r="O189" s="110"/>
      <c r="P189" s="110"/>
      <c r="Q189" s="110"/>
      <c r="R189" s="110"/>
      <c r="S189" s="110"/>
      <c r="T189" s="110"/>
      <c r="U189" s="111" t="e">
        <f t="shared" si="9"/>
        <v>#REF!</v>
      </c>
      <c r="V189" s="112">
        <v>0</v>
      </c>
      <c r="W189" s="112">
        <v>0</v>
      </c>
      <c r="X189" s="112">
        <v>0</v>
      </c>
      <c r="Y189" s="112">
        <v>0</v>
      </c>
    </row>
    <row r="190" spans="1:25" ht="22.5" x14ac:dyDescent="0.2">
      <c r="A190" s="85">
        <f t="shared" si="7"/>
        <v>181</v>
      </c>
      <c r="B190" s="95" t="str">
        <f>VLOOKUP(A190,PUNTAJE!A190:B521,2,0)</f>
        <v>DM1418</v>
      </c>
      <c r="C190" s="118" t="str">
        <f>VLOOKUP(A190,PUNTAJE!A190:C521,3,0)</f>
        <v>BRAZALETE TENSIOMETRO ADULTO 1 VIA - REUSABLE</v>
      </c>
      <c r="D190" s="96">
        <f>VLOOKUP(A190,PUNTAJE!A190:D521,4,0)</f>
        <v>1</v>
      </c>
      <c r="E190" s="96" t="str">
        <f>VLOOKUP(A190,PUNTAJE!A190:E521,5,0)</f>
        <v>UN</v>
      </c>
      <c r="F190" s="138">
        <f>VLOOKUP(A190,PUNTAJE!A190:F521,6,0)</f>
        <v>115311</v>
      </c>
      <c r="G190" s="96">
        <f>VLOOKUP(A190,PUNTAJE!A190:G521,7,0)</f>
        <v>13</v>
      </c>
      <c r="H190" s="138">
        <f t="shared" si="8"/>
        <v>1499043</v>
      </c>
      <c r="I190" s="109" t="e">
        <f>+PUNTAJE!#REF!</f>
        <v>#REF!</v>
      </c>
      <c r="J190" s="110" t="e">
        <f>+PUNTAJE!#REF!</f>
        <v>#REF!</v>
      </c>
      <c r="K190" s="110">
        <f>+PUNTAJE!Q190</f>
        <v>0</v>
      </c>
      <c r="L190" s="110">
        <f>+PUNTAJE!T190</f>
        <v>0</v>
      </c>
      <c r="M190" s="110" t="e">
        <f>+PUNTAJE!#REF!</f>
        <v>#REF!</v>
      </c>
      <c r="N190" s="110"/>
      <c r="O190" s="110"/>
      <c r="P190" s="110"/>
      <c r="Q190" s="110"/>
      <c r="R190" s="110"/>
      <c r="S190" s="110"/>
      <c r="T190" s="110"/>
      <c r="U190" s="111" t="e">
        <f t="shared" si="9"/>
        <v>#REF!</v>
      </c>
      <c r="V190" s="112">
        <v>0</v>
      </c>
      <c r="W190" s="112">
        <v>0</v>
      </c>
      <c r="X190" s="112">
        <v>0</v>
      </c>
      <c r="Y190" s="112">
        <v>0</v>
      </c>
    </row>
    <row r="191" spans="1:25" ht="33.75" x14ac:dyDescent="0.2">
      <c r="A191" s="85">
        <f t="shared" si="7"/>
        <v>182</v>
      </c>
      <c r="B191" s="95" t="str">
        <f>VLOOKUP(A191,PUNTAJE!A191:B522,2,0)</f>
        <v>REP03354</v>
      </c>
      <c r="C191" s="118" t="str">
        <f>VLOOKUP(A191,PUNTAJE!A191:C522,3,0)</f>
        <v>BRAZALETE 1 VIA PEDIATRICO ENTRE 7 Y 15  CM REUSABLE</v>
      </c>
      <c r="D191" s="96">
        <f>VLOOKUP(A191,PUNTAJE!A191:D522,4,0)</f>
        <v>1</v>
      </c>
      <c r="E191" s="96" t="str">
        <f>VLOOKUP(A191,PUNTAJE!A191:E522,5,0)</f>
        <v>UN</v>
      </c>
      <c r="F191" s="138">
        <f>VLOOKUP(A191,PUNTAJE!A191:F522,6,0)</f>
        <v>103530</v>
      </c>
      <c r="G191" s="96">
        <f>VLOOKUP(A191,PUNTAJE!A191:G522,7,0)</f>
        <v>2</v>
      </c>
      <c r="H191" s="138">
        <f t="shared" si="8"/>
        <v>207060</v>
      </c>
      <c r="I191" s="109" t="e">
        <f>+PUNTAJE!#REF!</f>
        <v>#REF!</v>
      </c>
      <c r="J191" s="110" t="e">
        <f>+PUNTAJE!#REF!</f>
        <v>#REF!</v>
      </c>
      <c r="K191" s="110">
        <f>+PUNTAJE!Q191</f>
        <v>0</v>
      </c>
      <c r="L191" s="110">
        <f>+PUNTAJE!T191</f>
        <v>0</v>
      </c>
      <c r="M191" s="110" t="e">
        <f>+PUNTAJE!#REF!</f>
        <v>#REF!</v>
      </c>
      <c r="N191" s="110"/>
      <c r="O191" s="110"/>
      <c r="P191" s="110"/>
      <c r="Q191" s="110"/>
      <c r="R191" s="110"/>
      <c r="S191" s="110"/>
      <c r="T191" s="110"/>
      <c r="U191" s="111" t="e">
        <f t="shared" si="9"/>
        <v>#REF!</v>
      </c>
      <c r="V191" s="112">
        <v>0</v>
      </c>
      <c r="W191" s="112">
        <v>0</v>
      </c>
      <c r="X191" s="112">
        <v>0</v>
      </c>
      <c r="Y191" s="112">
        <v>0</v>
      </c>
    </row>
    <row r="192" spans="1:25" ht="33.75" x14ac:dyDescent="0.2">
      <c r="A192" s="85">
        <f t="shared" si="7"/>
        <v>183</v>
      </c>
      <c r="B192" s="95" t="str">
        <f>VLOOKUP(A192,PUNTAJE!A192:B523,2,0)</f>
        <v>REP02077</v>
      </c>
      <c r="C192" s="118" t="str">
        <f>VLOOKUP(A192,PUNTAJE!A192:C523,3,0)</f>
        <v>BRAZALETE 1 VIA PEDIATRICO NO. 9 REUSABLE</v>
      </c>
      <c r="D192" s="96">
        <f>VLOOKUP(A192,PUNTAJE!A192:D523,4,0)</f>
        <v>1</v>
      </c>
      <c r="E192" s="96" t="str">
        <f>VLOOKUP(A192,PUNTAJE!A192:E523,5,0)</f>
        <v>UN</v>
      </c>
      <c r="F192" s="138">
        <f>VLOOKUP(A192,PUNTAJE!A192:F523,6,0)</f>
        <v>107992.5</v>
      </c>
      <c r="G192" s="96">
        <f>VLOOKUP(A192,PUNTAJE!A192:G523,7,0)</f>
        <v>4</v>
      </c>
      <c r="H192" s="138">
        <f t="shared" si="8"/>
        <v>431970</v>
      </c>
      <c r="I192" s="109" t="e">
        <f>+PUNTAJE!#REF!</f>
        <v>#REF!</v>
      </c>
      <c r="J192" s="110" t="e">
        <f>+PUNTAJE!#REF!</f>
        <v>#REF!</v>
      </c>
      <c r="K192" s="110">
        <f>+PUNTAJE!Q192</f>
        <v>0</v>
      </c>
      <c r="L192" s="110">
        <f>+PUNTAJE!T192</f>
        <v>0</v>
      </c>
      <c r="M192" s="110" t="e">
        <f>+PUNTAJE!#REF!</f>
        <v>#REF!</v>
      </c>
      <c r="N192" s="110"/>
      <c r="O192" s="110"/>
      <c r="P192" s="110"/>
      <c r="Q192" s="110"/>
      <c r="R192" s="110"/>
      <c r="S192" s="110"/>
      <c r="T192" s="110"/>
      <c r="U192" s="111" t="e">
        <f t="shared" si="9"/>
        <v>#REF!</v>
      </c>
      <c r="V192" s="112">
        <v>0</v>
      </c>
      <c r="W192" s="112">
        <v>0</v>
      </c>
      <c r="X192" s="112">
        <v>0</v>
      </c>
      <c r="Y192" s="112">
        <v>0</v>
      </c>
    </row>
    <row r="193" spans="1:25" ht="33.75" x14ac:dyDescent="0.2">
      <c r="A193" s="85">
        <f t="shared" si="7"/>
        <v>184</v>
      </c>
      <c r="B193" s="95" t="str">
        <f>VLOOKUP(A193,PUNTAJE!A193:B524,2,0)</f>
        <v>REP03353</v>
      </c>
      <c r="C193" s="118" t="str">
        <f>VLOOKUP(A193,PUNTAJE!A193:C524,3,0)</f>
        <v>BRAZALETE 1 VIA PEDIATRICO NO. ENTRE 16 Y 19 CM REUSABLE</v>
      </c>
      <c r="D193" s="96">
        <f>VLOOKUP(A193,PUNTAJE!A193:D524,4,0)</f>
        <v>1</v>
      </c>
      <c r="E193" s="96" t="str">
        <f>VLOOKUP(A193,PUNTAJE!A193:E524,5,0)</f>
        <v>UN</v>
      </c>
      <c r="F193" s="138">
        <f>VLOOKUP(A193,PUNTAJE!A193:F524,6,0)</f>
        <v>107992.5</v>
      </c>
      <c r="G193" s="96">
        <f>VLOOKUP(A193,PUNTAJE!A193:G524,7,0)</f>
        <v>4</v>
      </c>
      <c r="H193" s="138">
        <f t="shared" si="8"/>
        <v>431970</v>
      </c>
      <c r="I193" s="109" t="e">
        <f>+PUNTAJE!#REF!</f>
        <v>#REF!</v>
      </c>
      <c r="J193" s="110" t="e">
        <f>+PUNTAJE!#REF!</f>
        <v>#REF!</v>
      </c>
      <c r="K193" s="110">
        <f>+PUNTAJE!Q193</f>
        <v>0</v>
      </c>
      <c r="L193" s="110">
        <f>+PUNTAJE!T193</f>
        <v>0</v>
      </c>
      <c r="M193" s="110" t="e">
        <f>+PUNTAJE!#REF!</f>
        <v>#REF!</v>
      </c>
      <c r="N193" s="110"/>
      <c r="O193" s="110"/>
      <c r="P193" s="110"/>
      <c r="Q193" s="110"/>
      <c r="R193" s="110"/>
      <c r="S193" s="110"/>
      <c r="T193" s="110"/>
      <c r="U193" s="111" t="e">
        <f t="shared" si="9"/>
        <v>#REF!</v>
      </c>
      <c r="V193" s="112">
        <v>0</v>
      </c>
      <c r="W193" s="112">
        <v>0</v>
      </c>
      <c r="X193" s="112">
        <v>0</v>
      </c>
      <c r="Y193" s="112">
        <v>0</v>
      </c>
    </row>
    <row r="194" spans="1:25" ht="33.75" x14ac:dyDescent="0.2">
      <c r="A194" s="85">
        <f t="shared" si="7"/>
        <v>185</v>
      </c>
      <c r="B194" s="95" t="str">
        <f>VLOOKUP(A194,PUNTAJE!A194:B525,2,0)</f>
        <v>REP02453</v>
      </c>
      <c r="C194" s="118" t="str">
        <f>VLOOKUP(A194,PUNTAJE!A194:C525,3,0)</f>
        <v>BRAZALETE TENSIOMETRO ADULTO 2 VIAS - REUSABLE</v>
      </c>
      <c r="D194" s="96">
        <f>VLOOKUP(A194,PUNTAJE!A194:D525,4,0)</f>
        <v>1</v>
      </c>
      <c r="E194" s="96" t="str">
        <f>VLOOKUP(A194,PUNTAJE!A194:E525,5,0)</f>
        <v>UN</v>
      </c>
      <c r="F194" s="138">
        <f>VLOOKUP(A194,PUNTAJE!A194:F525,6,0)</f>
        <v>115311</v>
      </c>
      <c r="G194" s="96">
        <f>VLOOKUP(A194,PUNTAJE!A194:G525,7,0)</f>
        <v>15</v>
      </c>
      <c r="H194" s="138">
        <f t="shared" si="8"/>
        <v>1729665</v>
      </c>
      <c r="I194" s="109" t="e">
        <f>+PUNTAJE!#REF!</f>
        <v>#REF!</v>
      </c>
      <c r="J194" s="110" t="e">
        <f>+PUNTAJE!#REF!</f>
        <v>#REF!</v>
      </c>
      <c r="K194" s="110">
        <f>+PUNTAJE!Q194</f>
        <v>0</v>
      </c>
      <c r="L194" s="110">
        <f>+PUNTAJE!T194</f>
        <v>0</v>
      </c>
      <c r="M194" s="110" t="e">
        <f>+PUNTAJE!#REF!</f>
        <v>#REF!</v>
      </c>
      <c r="N194" s="110"/>
      <c r="O194" s="110"/>
      <c r="P194" s="110"/>
      <c r="Q194" s="110"/>
      <c r="R194" s="110"/>
      <c r="S194" s="110"/>
      <c r="T194" s="110"/>
      <c r="U194" s="111" t="e">
        <f t="shared" si="9"/>
        <v>#REF!</v>
      </c>
      <c r="V194" s="112">
        <v>0</v>
      </c>
      <c r="W194" s="112">
        <v>0</v>
      </c>
      <c r="X194" s="112">
        <v>0</v>
      </c>
      <c r="Y194" s="112">
        <v>0</v>
      </c>
    </row>
    <row r="195" spans="1:25" ht="22.5" x14ac:dyDescent="0.2">
      <c r="A195" s="85">
        <f t="shared" si="7"/>
        <v>186</v>
      </c>
      <c r="B195" s="95" t="str">
        <f>VLOOKUP(A195,PUNTAJE!A195:B526,2,0)</f>
        <v>REP02093</v>
      </c>
      <c r="C195" s="118" t="str">
        <f>VLOOKUP(A195,PUNTAJE!A195:C526,3,0)</f>
        <v>BRAZALETE 2 VIAS PEDIATRICO REUSABLE</v>
      </c>
      <c r="D195" s="96">
        <f>VLOOKUP(A195,PUNTAJE!A195:D526,4,0)</f>
        <v>1</v>
      </c>
      <c r="E195" s="96" t="str">
        <f>VLOOKUP(A195,PUNTAJE!A195:E526,5,0)</f>
        <v>UN</v>
      </c>
      <c r="F195" s="138">
        <f>VLOOKUP(A195,PUNTAJE!A195:F526,6,0)</f>
        <v>107992.5</v>
      </c>
      <c r="G195" s="96">
        <f>VLOOKUP(A195,PUNTAJE!A195:G526,7,0)</f>
        <v>1</v>
      </c>
      <c r="H195" s="138">
        <f t="shared" si="8"/>
        <v>107992.5</v>
      </c>
      <c r="I195" s="109" t="e">
        <f>+PUNTAJE!#REF!</f>
        <v>#REF!</v>
      </c>
      <c r="J195" s="110" t="e">
        <f>+PUNTAJE!#REF!</f>
        <v>#REF!</v>
      </c>
      <c r="K195" s="110">
        <f>+PUNTAJE!Q195</f>
        <v>0</v>
      </c>
      <c r="L195" s="110">
        <f>+PUNTAJE!T195</f>
        <v>0</v>
      </c>
      <c r="M195" s="110" t="e">
        <f>+PUNTAJE!#REF!</f>
        <v>#REF!</v>
      </c>
      <c r="N195" s="110"/>
      <c r="O195" s="110"/>
      <c r="P195" s="110"/>
      <c r="Q195" s="110"/>
      <c r="R195" s="110"/>
      <c r="S195" s="110"/>
      <c r="T195" s="110"/>
      <c r="U195" s="111" t="e">
        <f t="shared" si="9"/>
        <v>#REF!</v>
      </c>
      <c r="V195" s="112">
        <v>0</v>
      </c>
      <c r="W195" s="112">
        <v>0</v>
      </c>
      <c r="X195" s="112">
        <v>0</v>
      </c>
      <c r="Y195" s="112">
        <v>0</v>
      </c>
    </row>
    <row r="196" spans="1:25" ht="90" x14ac:dyDescent="0.2">
      <c r="A196" s="85">
        <f t="shared" si="7"/>
        <v>187</v>
      </c>
      <c r="B196" s="95" t="str">
        <f>VLOOKUP(A196,PUNTAJE!A196:B527,2,0)</f>
        <v>DM439</v>
      </c>
      <c r="C196" s="118" t="str">
        <f>VLOOKUP(A196,PUNTAJE!A196:C527,3,0)</f>
        <v>ELECTRODO DESECHABLE PARA DEA ADULTOS Y UNA BATERIA DESECHABLE PARA DESFRIBILADOR EXTERNO AUTOMATICO MARCA SCHILLER ( FRED EASY REF 0-21-0013 )</v>
      </c>
      <c r="D196" s="96">
        <f>VLOOKUP(A196,PUNTAJE!A196:D527,4,0)</f>
        <v>1</v>
      </c>
      <c r="E196" s="96" t="str">
        <f>VLOOKUP(A196,PUNTAJE!A196:E527,5,0)</f>
        <v>UN</v>
      </c>
      <c r="F196" s="138">
        <f>VLOOKUP(A196,PUNTAJE!A196:F527,6,0)</f>
        <v>211155.50399999999</v>
      </c>
      <c r="G196" s="96">
        <f>VLOOKUP(A196,PUNTAJE!A196:G527,7,0)</f>
        <v>1</v>
      </c>
      <c r="H196" s="138">
        <f t="shared" si="8"/>
        <v>211155.50399999999</v>
      </c>
      <c r="I196" s="109" t="e">
        <f>+PUNTAJE!#REF!</f>
        <v>#REF!</v>
      </c>
      <c r="J196" s="110" t="e">
        <f>+PUNTAJE!#REF!</f>
        <v>#REF!</v>
      </c>
      <c r="K196" s="110">
        <f>+PUNTAJE!Q196</f>
        <v>0</v>
      </c>
      <c r="L196" s="110">
        <f>+PUNTAJE!T196</f>
        <v>0</v>
      </c>
      <c r="M196" s="110" t="e">
        <f>+PUNTAJE!#REF!</f>
        <v>#REF!</v>
      </c>
      <c r="N196" s="110"/>
      <c r="O196" s="110"/>
      <c r="P196" s="110"/>
      <c r="Q196" s="110"/>
      <c r="R196" s="110"/>
      <c r="S196" s="110"/>
      <c r="T196" s="110"/>
      <c r="U196" s="111" t="e">
        <f t="shared" si="9"/>
        <v>#REF!</v>
      </c>
      <c r="V196" s="112">
        <v>0</v>
      </c>
      <c r="W196" s="112">
        <v>0</v>
      </c>
      <c r="X196" s="112">
        <v>0</v>
      </c>
      <c r="Y196" s="112">
        <v>0</v>
      </c>
    </row>
    <row r="197" spans="1:25" ht="90" x14ac:dyDescent="0.2">
      <c r="A197" s="85">
        <f t="shared" si="7"/>
        <v>188</v>
      </c>
      <c r="B197" s="95" t="str">
        <f>VLOOKUP(A197,PUNTAJE!A197:B528,2,0)</f>
        <v>DM440</v>
      </c>
      <c r="C197" s="118" t="str">
        <f>VLOOKUP(A197,PUNTAJE!A197:C528,3,0)</f>
        <v>ELECTRODO DESECHABLE PARA DEA PEDIATRICO Y UNA BATERIA DESECHABLE PARA DESFRIBILADOR EXTERNO AUTOMATICO MARCA SCHILLER ( FRED EASY REF 0-21-0013 )</v>
      </c>
      <c r="D197" s="96">
        <f>VLOOKUP(A197,PUNTAJE!A197:D528,4,0)</f>
        <v>1</v>
      </c>
      <c r="E197" s="96" t="str">
        <f>VLOOKUP(A197,PUNTAJE!A197:E528,5,0)</f>
        <v>UN</v>
      </c>
      <c r="F197" s="138">
        <f>VLOOKUP(A197,PUNTAJE!A197:F528,6,0)</f>
        <v>320503.89</v>
      </c>
      <c r="G197" s="96">
        <f>VLOOKUP(A197,PUNTAJE!A197:G528,7,0)</f>
        <v>1</v>
      </c>
      <c r="H197" s="138">
        <f t="shared" si="8"/>
        <v>320503.89</v>
      </c>
      <c r="I197" s="109" t="e">
        <f>+PUNTAJE!#REF!</f>
        <v>#REF!</v>
      </c>
      <c r="J197" s="110" t="e">
        <f>+PUNTAJE!#REF!</f>
        <v>#REF!</v>
      </c>
      <c r="K197" s="110">
        <f>+PUNTAJE!Q197</f>
        <v>0</v>
      </c>
      <c r="L197" s="110">
        <f>+PUNTAJE!T197</f>
        <v>0</v>
      </c>
      <c r="M197" s="110" t="e">
        <f>+PUNTAJE!#REF!</f>
        <v>#REF!</v>
      </c>
      <c r="N197" s="110"/>
      <c r="O197" s="110"/>
      <c r="P197" s="110"/>
      <c r="Q197" s="110"/>
      <c r="R197" s="110"/>
      <c r="S197" s="110"/>
      <c r="T197" s="110"/>
      <c r="U197" s="111" t="e">
        <f t="shared" si="9"/>
        <v>#REF!</v>
      </c>
      <c r="V197" s="112">
        <v>0</v>
      </c>
      <c r="W197" s="112">
        <v>0</v>
      </c>
      <c r="X197" s="112">
        <v>0</v>
      </c>
      <c r="Y197" s="112">
        <v>0</v>
      </c>
    </row>
    <row r="198" spans="1:25" ht="45" x14ac:dyDescent="0.2">
      <c r="A198" s="85">
        <f t="shared" si="7"/>
        <v>189</v>
      </c>
      <c r="B198" s="95" t="str">
        <f>VLOOKUP(A198,PUNTAJE!A198:B529,2,0)</f>
        <v>DM2627</v>
      </c>
      <c r="C198" s="118" t="str">
        <f>VLOOKUP(A198,PUNTAJE!A198:C529,3,0)</f>
        <v>ELECTRODO PARA DESFIBRILADOR PARCHE ADULTO PRIMEDIC XD110XE</v>
      </c>
      <c r="D198" s="96">
        <f>VLOOKUP(A198,PUNTAJE!A198:D529,4,0)</f>
        <v>1</v>
      </c>
      <c r="E198" s="96" t="str">
        <f>VLOOKUP(A198,PUNTAJE!A198:E529,5,0)</f>
        <v>UN</v>
      </c>
      <c r="F198" s="138">
        <f>VLOOKUP(A198,PUNTAJE!A198:F529,6,0)</f>
        <v>314160</v>
      </c>
      <c r="G198" s="96">
        <f>VLOOKUP(A198,PUNTAJE!A198:G529,7,0)</f>
        <v>1</v>
      </c>
      <c r="H198" s="138">
        <f t="shared" si="8"/>
        <v>314160</v>
      </c>
      <c r="I198" s="109" t="e">
        <f>+PUNTAJE!#REF!</f>
        <v>#REF!</v>
      </c>
      <c r="J198" s="110" t="e">
        <f>+PUNTAJE!#REF!</f>
        <v>#REF!</v>
      </c>
      <c r="K198" s="110">
        <f>+PUNTAJE!Q198</f>
        <v>0</v>
      </c>
      <c r="L198" s="110">
        <f>+PUNTAJE!T198</f>
        <v>0</v>
      </c>
      <c r="M198" s="110" t="e">
        <f>+PUNTAJE!#REF!</f>
        <v>#REF!</v>
      </c>
      <c r="N198" s="110"/>
      <c r="O198" s="110"/>
      <c r="P198" s="110"/>
      <c r="Q198" s="110"/>
      <c r="R198" s="110"/>
      <c r="S198" s="110"/>
      <c r="T198" s="110"/>
      <c r="U198" s="111" t="e">
        <f t="shared" si="9"/>
        <v>#REF!</v>
      </c>
      <c r="V198" s="112">
        <v>0</v>
      </c>
      <c r="W198" s="112">
        <v>0</v>
      </c>
      <c r="X198" s="112">
        <v>0</v>
      </c>
      <c r="Y198" s="112">
        <v>0</v>
      </c>
    </row>
    <row r="199" spans="1:25" ht="45" x14ac:dyDescent="0.2">
      <c r="A199" s="85">
        <f t="shared" si="7"/>
        <v>190</v>
      </c>
      <c r="B199" s="95" t="str">
        <f>VLOOKUP(A199,PUNTAJE!A199:B530,2,0)</f>
        <v>DM2628</v>
      </c>
      <c r="C199" s="118" t="str">
        <f>VLOOKUP(A199,PUNTAJE!A199:C530,3,0)</f>
        <v>ELECTRODO PARA DESFIBRILADOR PARCHE ADULTO INNOMED CARDIO-AID200B</v>
      </c>
      <c r="D199" s="96">
        <f>VLOOKUP(A199,PUNTAJE!A199:D530,4,0)</f>
        <v>1</v>
      </c>
      <c r="E199" s="96" t="str">
        <f>VLOOKUP(A199,PUNTAJE!A199:E530,5,0)</f>
        <v>UN</v>
      </c>
      <c r="F199" s="138">
        <f>VLOOKUP(A199,PUNTAJE!A199:F530,6,0)</f>
        <v>182247.31</v>
      </c>
      <c r="G199" s="96">
        <f>VLOOKUP(A199,PUNTAJE!A199:G530,7,0)</f>
        <v>1</v>
      </c>
      <c r="H199" s="138">
        <f t="shared" si="8"/>
        <v>182247.31</v>
      </c>
      <c r="I199" s="109" t="e">
        <f>+PUNTAJE!#REF!</f>
        <v>#REF!</v>
      </c>
      <c r="J199" s="110" t="e">
        <f>+PUNTAJE!#REF!</f>
        <v>#REF!</v>
      </c>
      <c r="K199" s="110">
        <f>+PUNTAJE!Q199</f>
        <v>0</v>
      </c>
      <c r="L199" s="110">
        <f>+PUNTAJE!T199</f>
        <v>0</v>
      </c>
      <c r="M199" s="110" t="e">
        <f>+PUNTAJE!#REF!</f>
        <v>#REF!</v>
      </c>
      <c r="N199" s="110"/>
      <c r="O199" s="110"/>
      <c r="P199" s="110"/>
      <c r="Q199" s="110"/>
      <c r="R199" s="110"/>
      <c r="S199" s="110"/>
      <c r="T199" s="110"/>
      <c r="U199" s="111" t="e">
        <f t="shared" si="9"/>
        <v>#REF!</v>
      </c>
      <c r="V199" s="112">
        <v>0</v>
      </c>
      <c r="W199" s="112">
        <v>0</v>
      </c>
      <c r="X199" s="112">
        <v>0</v>
      </c>
      <c r="Y199" s="112">
        <v>0</v>
      </c>
    </row>
    <row r="200" spans="1:25" ht="78.75" x14ac:dyDescent="0.2">
      <c r="A200" s="85">
        <f t="shared" si="7"/>
        <v>191</v>
      </c>
      <c r="B200" s="95" t="str">
        <f>VLOOKUP(A200,PUNTAJE!A200:B531,2,0)</f>
        <v>DM2304</v>
      </c>
      <c r="C200" s="118" t="str">
        <f>VLOOKUP(A200,PUNTAJE!A200:C531,3,0)</f>
        <v>ELECTRODO PARCHE DESECHABLE EXTERNO PARA MARCAPASOS ADULTO PARA DESFIBRILADOR MARCA EQUIPO NIHON KODHEN MODELO TEC 5531 E</v>
      </c>
      <c r="D200" s="96">
        <f>VLOOKUP(A200,PUNTAJE!A200:D531,4,0)</f>
        <v>1</v>
      </c>
      <c r="E200" s="96" t="str">
        <f>VLOOKUP(A200,PUNTAJE!A200:E531,5,0)</f>
        <v>UN</v>
      </c>
      <c r="F200" s="138">
        <f>VLOOKUP(A200,PUNTAJE!A200:F531,6,0)</f>
        <v>173449.16399999999</v>
      </c>
      <c r="G200" s="96">
        <f>VLOOKUP(A200,PUNTAJE!A200:G531,7,0)</f>
        <v>1</v>
      </c>
      <c r="H200" s="138">
        <f t="shared" si="8"/>
        <v>173449.16399999999</v>
      </c>
      <c r="I200" s="109" t="e">
        <f>+PUNTAJE!#REF!</f>
        <v>#REF!</v>
      </c>
      <c r="J200" s="110" t="e">
        <f>+PUNTAJE!#REF!</f>
        <v>#REF!</v>
      </c>
      <c r="K200" s="110">
        <f>+PUNTAJE!Q200</f>
        <v>0</v>
      </c>
      <c r="L200" s="110">
        <f>+PUNTAJE!T200</f>
        <v>0</v>
      </c>
      <c r="M200" s="110" t="e">
        <f>+PUNTAJE!#REF!</f>
        <v>#REF!</v>
      </c>
      <c r="N200" s="110"/>
      <c r="O200" s="110"/>
      <c r="P200" s="110"/>
      <c r="Q200" s="110"/>
      <c r="R200" s="110"/>
      <c r="S200" s="110"/>
      <c r="T200" s="110"/>
      <c r="U200" s="111" t="e">
        <f t="shared" si="9"/>
        <v>#REF!</v>
      </c>
      <c r="V200" s="112">
        <v>0</v>
      </c>
      <c r="W200" s="112">
        <v>0</v>
      </c>
      <c r="X200" s="112">
        <v>0</v>
      </c>
      <c r="Y200" s="112">
        <v>0</v>
      </c>
    </row>
    <row r="201" spans="1:25" ht="45" x14ac:dyDescent="0.2">
      <c r="A201" s="85">
        <f t="shared" si="7"/>
        <v>192</v>
      </c>
      <c r="B201" s="95" t="str">
        <f>VLOOKUP(A201,PUNTAJE!A201:B532,2,0)</f>
        <v>DM2633</v>
      </c>
      <c r="C201" s="118" t="str">
        <f>VLOOKUP(A201,PUNTAJE!A201:C532,3,0)</f>
        <v>ELECTRODOS PARA DESFIBRILACION ADULTO MINDAY BENEHEART D1-D2-D3-D5-D6</v>
      </c>
      <c r="D201" s="96">
        <f>VLOOKUP(A201,PUNTAJE!A201:D532,4,0)</f>
        <v>1</v>
      </c>
      <c r="E201" s="96" t="str">
        <f>VLOOKUP(A201,PUNTAJE!A201:E532,5,0)</f>
        <v>UN</v>
      </c>
      <c r="F201" s="138">
        <f>VLOOKUP(A201,PUNTAJE!A201:F532,6,0)</f>
        <v>364140</v>
      </c>
      <c r="G201" s="96">
        <f>VLOOKUP(A201,PUNTAJE!A201:G532,7,0)</f>
        <v>1</v>
      </c>
      <c r="H201" s="138">
        <f t="shared" si="8"/>
        <v>364140</v>
      </c>
      <c r="I201" s="109" t="e">
        <f>+PUNTAJE!#REF!</f>
        <v>#REF!</v>
      </c>
      <c r="J201" s="110" t="e">
        <f>+PUNTAJE!#REF!</f>
        <v>#REF!</v>
      </c>
      <c r="K201" s="110">
        <f>+PUNTAJE!Q201</f>
        <v>0</v>
      </c>
      <c r="L201" s="110">
        <f>+PUNTAJE!T201</f>
        <v>0</v>
      </c>
      <c r="M201" s="110" t="e">
        <f>+PUNTAJE!#REF!</f>
        <v>#REF!</v>
      </c>
      <c r="N201" s="110"/>
      <c r="O201" s="110"/>
      <c r="P201" s="110"/>
      <c r="Q201" s="110"/>
      <c r="R201" s="110"/>
      <c r="S201" s="110"/>
      <c r="T201" s="110"/>
      <c r="U201" s="111" t="e">
        <f t="shared" si="9"/>
        <v>#REF!</v>
      </c>
      <c r="V201" s="112">
        <v>0</v>
      </c>
      <c r="W201" s="112">
        <v>0</v>
      </c>
      <c r="X201" s="112">
        <v>0</v>
      </c>
      <c r="Y201" s="112">
        <v>0</v>
      </c>
    </row>
    <row r="202" spans="1:25" x14ac:dyDescent="0.2">
      <c r="A202" s="85">
        <f t="shared" si="7"/>
        <v>193</v>
      </c>
      <c r="B202" s="95" t="str">
        <f>VLOOKUP(A202,PUNTAJE!A202:B533,2,0)</f>
        <v>DM1691</v>
      </c>
      <c r="C202" s="118" t="str">
        <f>VLOOKUP(A202,PUNTAJE!A202:C533,3,0)</f>
        <v>FILTRO INCUBADORA</v>
      </c>
      <c r="D202" s="96">
        <f>VLOOKUP(A202,PUNTAJE!A202:D533,4,0)</f>
        <v>1</v>
      </c>
      <c r="E202" s="96" t="str">
        <f>VLOOKUP(A202,PUNTAJE!A202:E533,5,0)</f>
        <v>UN</v>
      </c>
      <c r="F202" s="138">
        <f>VLOOKUP(A202,PUNTAJE!A202:F533,6,0)</f>
        <v>35192.584000000003</v>
      </c>
      <c r="G202" s="96">
        <f>VLOOKUP(A202,PUNTAJE!A202:G533,7,0)</f>
        <v>1</v>
      </c>
      <c r="H202" s="138">
        <f t="shared" si="8"/>
        <v>35192.584000000003</v>
      </c>
      <c r="I202" s="109" t="e">
        <f>+PUNTAJE!#REF!</f>
        <v>#REF!</v>
      </c>
      <c r="J202" s="110" t="e">
        <f>+PUNTAJE!#REF!</f>
        <v>#REF!</v>
      </c>
      <c r="K202" s="110">
        <f>+PUNTAJE!Q202</f>
        <v>0</v>
      </c>
      <c r="L202" s="110">
        <f>+PUNTAJE!T202</f>
        <v>0</v>
      </c>
      <c r="M202" s="110" t="e">
        <f>+PUNTAJE!#REF!</f>
        <v>#REF!</v>
      </c>
      <c r="N202" s="110"/>
      <c r="O202" s="110"/>
      <c r="P202" s="110"/>
      <c r="Q202" s="110"/>
      <c r="R202" s="110"/>
      <c r="S202" s="110"/>
      <c r="T202" s="110"/>
      <c r="U202" s="111" t="e">
        <f t="shared" si="9"/>
        <v>#REF!</v>
      </c>
      <c r="V202" s="112">
        <v>0</v>
      </c>
      <c r="W202" s="112">
        <v>0</v>
      </c>
      <c r="X202" s="112">
        <v>0</v>
      </c>
      <c r="Y202" s="112">
        <v>0</v>
      </c>
    </row>
    <row r="203" spans="1:25" ht="45" x14ac:dyDescent="0.2">
      <c r="A203" s="85">
        <f t="shared" si="7"/>
        <v>194</v>
      </c>
      <c r="B203" s="95" t="str">
        <f>VLOOKUP(A203,PUNTAJE!A203:B534,2,0)</f>
        <v>DM2646</v>
      </c>
      <c r="C203" s="118" t="str">
        <f>VLOOKUP(A203,PUNTAJE!A203:C534,3,0)</f>
        <v>FILTROS HIDROFOBICOS MANGUERA -MANGUERA PARA ASPIRADOR DE SECRECIONES</v>
      </c>
      <c r="D203" s="96">
        <f>VLOOKUP(A203,PUNTAJE!A203:D534,4,0)</f>
        <v>1</v>
      </c>
      <c r="E203" s="96" t="str">
        <f>VLOOKUP(A203,PUNTAJE!A203:E534,5,0)</f>
        <v>UN</v>
      </c>
      <c r="F203" s="138">
        <f>VLOOKUP(A203,PUNTAJE!A203:F534,6,0)</f>
        <v>15836.6628</v>
      </c>
      <c r="G203" s="96">
        <f>VLOOKUP(A203,PUNTAJE!A203:G534,7,0)</f>
        <v>1</v>
      </c>
      <c r="H203" s="138">
        <f t="shared" si="8"/>
        <v>15836.6628</v>
      </c>
      <c r="I203" s="109" t="e">
        <f>+PUNTAJE!#REF!</f>
        <v>#REF!</v>
      </c>
      <c r="J203" s="110" t="e">
        <f>+PUNTAJE!#REF!</f>
        <v>#REF!</v>
      </c>
      <c r="K203" s="110">
        <f>+PUNTAJE!Q203</f>
        <v>0</v>
      </c>
      <c r="L203" s="110">
        <f>+PUNTAJE!T203</f>
        <v>0</v>
      </c>
      <c r="M203" s="110" t="e">
        <f>+PUNTAJE!#REF!</f>
        <v>#REF!</v>
      </c>
      <c r="N203" s="110"/>
      <c r="O203" s="110"/>
      <c r="P203" s="110"/>
      <c r="Q203" s="110"/>
      <c r="R203" s="110"/>
      <c r="S203" s="110"/>
      <c r="T203" s="110"/>
      <c r="U203" s="111" t="e">
        <f t="shared" si="9"/>
        <v>#REF!</v>
      </c>
      <c r="V203" s="112">
        <v>0</v>
      </c>
      <c r="W203" s="112">
        <v>0</v>
      </c>
      <c r="X203" s="112">
        <v>0</v>
      </c>
      <c r="Y203" s="112">
        <v>0</v>
      </c>
    </row>
    <row r="204" spans="1:25" ht="33.75" x14ac:dyDescent="0.2">
      <c r="A204" s="85">
        <f t="shared" ref="A204:A267" si="10">+A203+1</f>
        <v>195</v>
      </c>
      <c r="B204" s="95" t="str">
        <f>VLOOKUP(A204,PUNTAJE!A204:B535,2,0)</f>
        <v>DM2439</v>
      </c>
      <c r="C204" s="118" t="str">
        <f>VLOOKUP(A204,PUNTAJE!A204:C535,3,0)</f>
        <v>PAPEL PARA DESFIBRILADOR 80 MM X 30 EN Z</v>
      </c>
      <c r="D204" s="96">
        <f>VLOOKUP(A204,PUNTAJE!A204:D535,4,0)</f>
        <v>1</v>
      </c>
      <c r="E204" s="96" t="str">
        <f>VLOOKUP(A204,PUNTAJE!A204:E535,5,0)</f>
        <v>UN</v>
      </c>
      <c r="F204" s="138">
        <f>VLOOKUP(A204,PUNTAJE!A204:F535,6,0)</f>
        <v>7415.5801999999994</v>
      </c>
      <c r="G204" s="96">
        <f>VLOOKUP(A204,PUNTAJE!A204:G535,7,0)</f>
        <v>10</v>
      </c>
      <c r="H204" s="138">
        <f t="shared" ref="H204:H267" si="11">+G204*F204</f>
        <v>74155.801999999996</v>
      </c>
      <c r="I204" s="109" t="e">
        <f>+PUNTAJE!#REF!</f>
        <v>#REF!</v>
      </c>
      <c r="J204" s="110" t="e">
        <f>+PUNTAJE!#REF!</f>
        <v>#REF!</v>
      </c>
      <c r="K204" s="110">
        <f>+PUNTAJE!Q204</f>
        <v>0</v>
      </c>
      <c r="L204" s="110">
        <f>+PUNTAJE!T204</f>
        <v>0</v>
      </c>
      <c r="M204" s="110" t="e">
        <f>+PUNTAJE!#REF!</f>
        <v>#REF!</v>
      </c>
      <c r="N204" s="110"/>
      <c r="O204" s="110"/>
      <c r="P204" s="110"/>
      <c r="Q204" s="110"/>
      <c r="R204" s="110"/>
      <c r="S204" s="110"/>
      <c r="T204" s="110"/>
      <c r="U204" s="111" t="e">
        <f t="shared" ref="U204:U267" si="12">MAX(I204:M204)</f>
        <v>#REF!</v>
      </c>
      <c r="V204" s="112">
        <v>0</v>
      </c>
      <c r="W204" s="112">
        <v>0</v>
      </c>
      <c r="X204" s="112">
        <v>0</v>
      </c>
      <c r="Y204" s="112">
        <v>0</v>
      </c>
    </row>
    <row r="205" spans="1:25" ht="45" x14ac:dyDescent="0.2">
      <c r="A205" s="85">
        <f t="shared" si="10"/>
        <v>196</v>
      </c>
      <c r="B205" s="95" t="str">
        <f>VLOOKUP(A205,PUNTAJE!A205:B536,2,0)</f>
        <v>DM2441</v>
      </c>
      <c r="C205" s="118" t="str">
        <f>VLOOKUP(A205,PUNTAJE!A205:C536,3,0)</f>
        <v>PAPEL PARA DESFIBRILADOR 80 MMX 70 MM X 315 HOJAS PLEGADO EN Z</v>
      </c>
      <c r="D205" s="96">
        <f>VLOOKUP(A205,PUNTAJE!A205:D536,4,0)</f>
        <v>1</v>
      </c>
      <c r="E205" s="96" t="str">
        <f>VLOOKUP(A205,PUNTAJE!A205:E536,5,0)</f>
        <v>UN</v>
      </c>
      <c r="F205" s="138">
        <f>VLOOKUP(A205,PUNTAJE!A205:F536,6,0)</f>
        <v>14579.784799999999</v>
      </c>
      <c r="G205" s="96">
        <f>VLOOKUP(A205,PUNTAJE!A205:G536,7,0)</f>
        <v>10</v>
      </c>
      <c r="H205" s="138">
        <f t="shared" si="11"/>
        <v>145797.848</v>
      </c>
      <c r="I205" s="109" t="e">
        <f>+PUNTAJE!#REF!</f>
        <v>#REF!</v>
      </c>
      <c r="J205" s="110" t="e">
        <f>+PUNTAJE!#REF!</f>
        <v>#REF!</v>
      </c>
      <c r="K205" s="110">
        <f>+PUNTAJE!Q205</f>
        <v>0</v>
      </c>
      <c r="L205" s="110">
        <f>+PUNTAJE!T205</f>
        <v>0</v>
      </c>
      <c r="M205" s="110" t="e">
        <f>+PUNTAJE!#REF!</f>
        <v>#REF!</v>
      </c>
      <c r="N205" s="110"/>
      <c r="O205" s="110"/>
      <c r="P205" s="110"/>
      <c r="Q205" s="110"/>
      <c r="R205" s="110"/>
      <c r="S205" s="110"/>
      <c r="T205" s="110"/>
      <c r="U205" s="111" t="e">
        <f t="shared" si="12"/>
        <v>#REF!</v>
      </c>
      <c r="V205" s="112">
        <v>0</v>
      </c>
      <c r="W205" s="112">
        <v>0</v>
      </c>
      <c r="X205" s="112">
        <v>0</v>
      </c>
      <c r="Y205" s="112">
        <v>0</v>
      </c>
    </row>
    <row r="206" spans="1:25" ht="33.75" x14ac:dyDescent="0.2">
      <c r="A206" s="85">
        <f t="shared" si="10"/>
        <v>197</v>
      </c>
      <c r="B206" s="95" t="str">
        <f>VLOOKUP(A206,PUNTAJE!A206:B537,2,0)</f>
        <v>IMG00006</v>
      </c>
      <c r="C206" s="118" t="str">
        <f>VLOOKUP(A206,PUNTAJE!A206:C537,3,0)</f>
        <v>PAPEL ELECTROCARDIAGROFO SCHILLER 80X70</v>
      </c>
      <c r="D206" s="96">
        <f>VLOOKUP(A206,PUNTAJE!A206:D537,4,0)</f>
        <v>1</v>
      </c>
      <c r="E206" s="96" t="str">
        <f>VLOOKUP(A206,PUNTAJE!A206:E537,5,0)</f>
        <v>UN</v>
      </c>
      <c r="F206" s="138">
        <f>VLOOKUP(A206,PUNTAJE!A206:F537,6,0)</f>
        <v>10585.908197725075</v>
      </c>
      <c r="G206" s="96">
        <f>VLOOKUP(A206,PUNTAJE!A206:G537,7,0)</f>
        <v>10</v>
      </c>
      <c r="H206" s="138">
        <f t="shared" si="11"/>
        <v>105859.08197725075</v>
      </c>
      <c r="I206" s="109" t="e">
        <f>+PUNTAJE!#REF!</f>
        <v>#REF!</v>
      </c>
      <c r="J206" s="110" t="e">
        <f>+PUNTAJE!#REF!</f>
        <v>#REF!</v>
      </c>
      <c r="K206" s="110">
        <f>+PUNTAJE!Q206</f>
        <v>0</v>
      </c>
      <c r="L206" s="110">
        <f>+PUNTAJE!T206</f>
        <v>0</v>
      </c>
      <c r="M206" s="110" t="e">
        <f>+PUNTAJE!#REF!</f>
        <v>#REF!</v>
      </c>
      <c r="N206" s="110"/>
      <c r="O206" s="110"/>
      <c r="P206" s="110"/>
      <c r="Q206" s="110"/>
      <c r="R206" s="110"/>
      <c r="S206" s="110"/>
      <c r="T206" s="110"/>
      <c r="U206" s="111" t="e">
        <f t="shared" si="12"/>
        <v>#REF!</v>
      </c>
      <c r="V206" s="112">
        <v>0</v>
      </c>
      <c r="W206" s="112">
        <v>0</v>
      </c>
      <c r="X206" s="112">
        <v>0</v>
      </c>
      <c r="Y206" s="112">
        <v>0</v>
      </c>
    </row>
    <row r="207" spans="1:25" ht="33.75" x14ac:dyDescent="0.2">
      <c r="A207" s="85">
        <f t="shared" si="10"/>
        <v>198</v>
      </c>
      <c r="B207" s="95" t="str">
        <f>VLOOKUP(A207,PUNTAJE!A207:B538,2,0)</f>
        <v>DM822</v>
      </c>
      <c r="C207" s="118" t="str">
        <f>VLOOKUP(A207,PUNTAJE!A207:C538,3,0)</f>
        <v>PAPEL PARA MONITOR FETAL CADENCE MFM II 110 X 90 MM</v>
      </c>
      <c r="D207" s="96">
        <f>VLOOKUP(A207,PUNTAJE!A207:D538,4,0)</f>
        <v>1</v>
      </c>
      <c r="E207" s="96" t="str">
        <f>VLOOKUP(A207,PUNTAJE!A207:E538,5,0)</f>
        <v>UN</v>
      </c>
      <c r="F207" s="138">
        <f>VLOOKUP(A207,PUNTAJE!A207:F538,6,0)</f>
        <v>16967.852999999999</v>
      </c>
      <c r="G207" s="96">
        <f>VLOOKUP(A207,PUNTAJE!A207:G538,7,0)</f>
        <v>8</v>
      </c>
      <c r="H207" s="138">
        <f t="shared" si="11"/>
        <v>135742.82399999999</v>
      </c>
      <c r="I207" s="109" t="e">
        <f>+PUNTAJE!#REF!</f>
        <v>#REF!</v>
      </c>
      <c r="J207" s="110" t="e">
        <f>+PUNTAJE!#REF!</f>
        <v>#REF!</v>
      </c>
      <c r="K207" s="110">
        <f>+PUNTAJE!Q207</f>
        <v>0</v>
      </c>
      <c r="L207" s="110">
        <f>+PUNTAJE!T207</f>
        <v>0</v>
      </c>
      <c r="M207" s="110" t="e">
        <f>+PUNTAJE!#REF!</f>
        <v>#REF!</v>
      </c>
      <c r="N207" s="110"/>
      <c r="O207" s="110"/>
      <c r="P207" s="110"/>
      <c r="Q207" s="110"/>
      <c r="R207" s="110"/>
      <c r="S207" s="110"/>
      <c r="T207" s="110"/>
      <c r="U207" s="111" t="e">
        <f t="shared" si="12"/>
        <v>#REF!</v>
      </c>
      <c r="V207" s="112">
        <v>0</v>
      </c>
      <c r="W207" s="112">
        <v>0</v>
      </c>
      <c r="X207" s="112">
        <v>0</v>
      </c>
      <c r="Y207" s="112">
        <v>0</v>
      </c>
    </row>
    <row r="208" spans="1:25" ht="33.75" x14ac:dyDescent="0.2">
      <c r="A208" s="85">
        <f t="shared" si="10"/>
        <v>199</v>
      </c>
      <c r="B208" s="95" t="str">
        <f>VLOOKUP(A208,PUNTAJE!A208:B539,2,0)</f>
        <v>DM2104</v>
      </c>
      <c r="C208" s="118" t="str">
        <f>VLOOKUP(A208,PUNTAJE!A208:C539,3,0)</f>
        <v>PAPEL PARA MONITOR FETAL 112 MM X 100 MM X 160 HOJAS PLEGADO EN Z</v>
      </c>
      <c r="D208" s="96">
        <f>VLOOKUP(A208,PUNTAJE!A208:D539,4,0)</f>
        <v>1</v>
      </c>
      <c r="E208" s="96" t="str">
        <f>VLOOKUP(A208,PUNTAJE!A208:E539,5,0)</f>
        <v>UN</v>
      </c>
      <c r="F208" s="138">
        <f>VLOOKUP(A208,PUNTAJE!A208:F539,6,0)</f>
        <v>18224.731</v>
      </c>
      <c r="G208" s="96">
        <f>VLOOKUP(A208,PUNTAJE!A208:G539,7,0)</f>
        <v>2</v>
      </c>
      <c r="H208" s="138">
        <f t="shared" si="11"/>
        <v>36449.462</v>
      </c>
      <c r="I208" s="109" t="e">
        <f>+PUNTAJE!#REF!</f>
        <v>#REF!</v>
      </c>
      <c r="J208" s="110" t="e">
        <f>+PUNTAJE!#REF!</f>
        <v>#REF!</v>
      </c>
      <c r="K208" s="110">
        <f>+PUNTAJE!Q208</f>
        <v>0</v>
      </c>
      <c r="L208" s="110">
        <f>+PUNTAJE!T208</f>
        <v>0</v>
      </c>
      <c r="M208" s="110" t="e">
        <f>+PUNTAJE!#REF!</f>
        <v>#REF!</v>
      </c>
      <c r="N208" s="110"/>
      <c r="O208" s="110"/>
      <c r="P208" s="110"/>
      <c r="Q208" s="110"/>
      <c r="R208" s="110"/>
      <c r="S208" s="110"/>
      <c r="T208" s="110"/>
      <c r="U208" s="111" t="e">
        <f t="shared" si="12"/>
        <v>#REF!</v>
      </c>
      <c r="V208" s="112">
        <v>0</v>
      </c>
      <c r="W208" s="112">
        <v>0</v>
      </c>
      <c r="X208" s="112">
        <v>0</v>
      </c>
      <c r="Y208" s="112">
        <v>0</v>
      </c>
    </row>
    <row r="209" spans="1:25" ht="22.5" x14ac:dyDescent="0.2">
      <c r="A209" s="85">
        <f t="shared" si="10"/>
        <v>200</v>
      </c>
      <c r="B209" s="95" t="str">
        <f>VLOOKUP(A209,PUNTAJE!A209:B540,2,0)</f>
        <v>DM1600</v>
      </c>
      <c r="C209" s="118" t="str">
        <f>VLOOKUP(A209,PUNTAJE!A209:C540,3,0)</f>
        <v>PAPEL MONITOR FETAL 90 MM X 150</v>
      </c>
      <c r="D209" s="96">
        <f>VLOOKUP(A209,PUNTAJE!A209:D540,4,0)</f>
        <v>1</v>
      </c>
      <c r="E209" s="96" t="str">
        <f>VLOOKUP(A209,PUNTAJE!A209:E540,5,0)</f>
        <v>UN</v>
      </c>
      <c r="F209" s="138">
        <f>VLOOKUP(A209,PUNTAJE!A209:F540,6,0)</f>
        <v>8546.7703999999994</v>
      </c>
      <c r="G209" s="96">
        <f>VLOOKUP(A209,PUNTAJE!A209:G540,7,0)</f>
        <v>2</v>
      </c>
      <c r="H209" s="138">
        <f t="shared" si="11"/>
        <v>17093.540799999999</v>
      </c>
      <c r="I209" s="109" t="e">
        <f>+PUNTAJE!#REF!</f>
        <v>#REF!</v>
      </c>
      <c r="J209" s="110" t="e">
        <f>+PUNTAJE!#REF!</f>
        <v>#REF!</v>
      </c>
      <c r="K209" s="110">
        <f>+PUNTAJE!Q209</f>
        <v>0</v>
      </c>
      <c r="L209" s="110">
        <f>+PUNTAJE!T209</f>
        <v>0</v>
      </c>
      <c r="M209" s="110" t="e">
        <f>+PUNTAJE!#REF!</f>
        <v>#REF!</v>
      </c>
      <c r="N209" s="110"/>
      <c r="O209" s="110"/>
      <c r="P209" s="110"/>
      <c r="Q209" s="110"/>
      <c r="R209" s="110"/>
      <c r="S209" s="110"/>
      <c r="T209" s="110"/>
      <c r="U209" s="111" t="e">
        <f t="shared" si="12"/>
        <v>#REF!</v>
      </c>
      <c r="V209" s="112">
        <v>0</v>
      </c>
      <c r="W209" s="112">
        <v>0</v>
      </c>
      <c r="X209" s="112">
        <v>0</v>
      </c>
      <c r="Y209" s="112">
        <v>0</v>
      </c>
    </row>
    <row r="210" spans="1:25" ht="22.5" x14ac:dyDescent="0.2">
      <c r="A210" s="85">
        <f t="shared" si="10"/>
        <v>201</v>
      </c>
      <c r="B210" s="95" t="str">
        <f>VLOOKUP(A210,PUNTAJE!A210:B541,2,0)</f>
        <v>DM2060</v>
      </c>
      <c r="C210" s="118" t="str">
        <f>VLOOKUP(A210,PUNTAJE!A210:C541,3,0)</f>
        <v>PAPEL OTOEMISOR EN ROLLO 112 X 27</v>
      </c>
      <c r="D210" s="96">
        <f>VLOOKUP(A210,PUNTAJE!A210:D541,4,0)</f>
        <v>1</v>
      </c>
      <c r="E210" s="96" t="str">
        <f>VLOOKUP(A210,PUNTAJE!A210:E541,5,0)</f>
        <v>UN</v>
      </c>
      <c r="F210" s="138">
        <f>VLOOKUP(A210,PUNTAJE!A210:F541,6,0)</f>
        <v>8821.7710843373497</v>
      </c>
      <c r="G210" s="96">
        <f>VLOOKUP(A210,PUNTAJE!A210:G541,7,0)</f>
        <v>11</v>
      </c>
      <c r="H210" s="138">
        <f t="shared" si="11"/>
        <v>97039.481927710847</v>
      </c>
      <c r="I210" s="109" t="e">
        <f>+PUNTAJE!#REF!</f>
        <v>#REF!</v>
      </c>
      <c r="J210" s="110" t="e">
        <f>+PUNTAJE!#REF!</f>
        <v>#REF!</v>
      </c>
      <c r="K210" s="110">
        <f>+PUNTAJE!Q210</f>
        <v>0</v>
      </c>
      <c r="L210" s="110">
        <f>+PUNTAJE!T210</f>
        <v>0</v>
      </c>
      <c r="M210" s="110" t="e">
        <f>+PUNTAJE!#REF!</f>
        <v>#REF!</v>
      </c>
      <c r="N210" s="110"/>
      <c r="O210" s="110"/>
      <c r="P210" s="110"/>
      <c r="Q210" s="110"/>
      <c r="R210" s="110"/>
      <c r="S210" s="110"/>
      <c r="T210" s="110"/>
      <c r="U210" s="111" t="e">
        <f t="shared" si="12"/>
        <v>#REF!</v>
      </c>
      <c r="V210" s="112">
        <v>0</v>
      </c>
      <c r="W210" s="112">
        <v>0</v>
      </c>
      <c r="X210" s="112">
        <v>0</v>
      </c>
      <c r="Y210" s="112">
        <v>0</v>
      </c>
    </row>
    <row r="211" spans="1:25" ht="33.75" x14ac:dyDescent="0.2">
      <c r="A211" s="85">
        <f t="shared" si="10"/>
        <v>202</v>
      </c>
      <c r="B211" s="95" t="str">
        <f>VLOOKUP(A211,PUNTAJE!A211:B542,2,0)</f>
        <v>DM2449</v>
      </c>
      <c r="C211" s="118" t="str">
        <f>VLOOKUP(A211,PUNTAJE!A211:C542,3,0)</f>
        <v>PARCHE-ELECTRODO PARA DESFIBRILADOR ZOLL M SERIES ADULTO</v>
      </c>
      <c r="D211" s="96">
        <f>VLOOKUP(A211,PUNTAJE!A211:D542,4,0)</f>
        <v>1</v>
      </c>
      <c r="E211" s="96" t="str">
        <f>VLOOKUP(A211,PUNTAJE!A211:E542,5,0)</f>
        <v>UN</v>
      </c>
      <c r="F211" s="138">
        <f>VLOOKUP(A211,PUNTAJE!A211:F542,6,0)</f>
        <v>173449.16399999999</v>
      </c>
      <c r="G211" s="96">
        <f>VLOOKUP(A211,PUNTAJE!A211:G542,7,0)</f>
        <v>1</v>
      </c>
      <c r="H211" s="138">
        <f t="shared" si="11"/>
        <v>173449.16399999999</v>
      </c>
      <c r="I211" s="109" t="e">
        <f>+PUNTAJE!#REF!</f>
        <v>#REF!</v>
      </c>
      <c r="J211" s="110" t="e">
        <f>+PUNTAJE!#REF!</f>
        <v>#REF!</v>
      </c>
      <c r="K211" s="110">
        <f>+PUNTAJE!Q211</f>
        <v>0</v>
      </c>
      <c r="L211" s="110">
        <f>+PUNTAJE!T211</f>
        <v>0</v>
      </c>
      <c r="M211" s="110" t="e">
        <f>+PUNTAJE!#REF!</f>
        <v>#REF!</v>
      </c>
      <c r="N211" s="110"/>
      <c r="O211" s="110"/>
      <c r="P211" s="110"/>
      <c r="Q211" s="110"/>
      <c r="R211" s="110"/>
      <c r="S211" s="110"/>
      <c r="T211" s="110"/>
      <c r="U211" s="111" t="e">
        <f t="shared" si="12"/>
        <v>#REF!</v>
      </c>
      <c r="V211" s="112">
        <v>0</v>
      </c>
      <c r="W211" s="112">
        <v>0</v>
      </c>
      <c r="X211" s="112">
        <v>0</v>
      </c>
      <c r="Y211" s="112">
        <v>0</v>
      </c>
    </row>
    <row r="212" spans="1:25" ht="45" x14ac:dyDescent="0.2">
      <c r="A212" s="85">
        <f t="shared" si="10"/>
        <v>203</v>
      </c>
      <c r="B212" s="95" t="str">
        <f>VLOOKUP(A212,PUNTAJE!A212:B543,2,0)</f>
        <v>DM849</v>
      </c>
      <c r="C212" s="118" t="str">
        <f>VLOOKUP(A212,PUNTAJE!A212:C543,3,0)</f>
        <v>PARCHE-ELECTRODO DESECHABLE PARA DESFIBRILADOR ADULTO MARCA ZOLL R UNIDAD</v>
      </c>
      <c r="D212" s="96">
        <f>VLOOKUP(A212,PUNTAJE!A212:D543,4,0)</f>
        <v>1</v>
      </c>
      <c r="E212" s="96" t="str">
        <f>VLOOKUP(A212,PUNTAJE!A212:E543,5,0)</f>
        <v>UN</v>
      </c>
      <c r="F212" s="138">
        <f>VLOOKUP(A212,PUNTAJE!A212:F543,6,0)</f>
        <v>320503.89</v>
      </c>
      <c r="G212" s="96">
        <f>VLOOKUP(A212,PUNTAJE!A212:G543,7,0)</f>
        <v>1</v>
      </c>
      <c r="H212" s="138">
        <f t="shared" si="11"/>
        <v>320503.89</v>
      </c>
      <c r="I212" s="109" t="e">
        <f>+PUNTAJE!#REF!</f>
        <v>#REF!</v>
      </c>
      <c r="J212" s="110" t="e">
        <f>+PUNTAJE!#REF!</f>
        <v>#REF!</v>
      </c>
      <c r="K212" s="110">
        <f>+PUNTAJE!Q212</f>
        <v>0</v>
      </c>
      <c r="L212" s="110">
        <f>+PUNTAJE!T212</f>
        <v>0</v>
      </c>
      <c r="M212" s="110" t="e">
        <f>+PUNTAJE!#REF!</f>
        <v>#REF!</v>
      </c>
      <c r="N212" s="110"/>
      <c r="O212" s="110"/>
      <c r="P212" s="110"/>
      <c r="Q212" s="110"/>
      <c r="R212" s="110"/>
      <c r="S212" s="110"/>
      <c r="T212" s="110"/>
      <c r="U212" s="111" t="e">
        <f t="shared" si="12"/>
        <v>#REF!</v>
      </c>
      <c r="V212" s="112">
        <v>0</v>
      </c>
      <c r="W212" s="112">
        <v>0</v>
      </c>
      <c r="X212" s="112">
        <v>0</v>
      </c>
      <c r="Y212" s="112">
        <v>0</v>
      </c>
    </row>
    <row r="213" spans="1:25" ht="33.75" x14ac:dyDescent="0.2">
      <c r="A213" s="85">
        <f t="shared" si="10"/>
        <v>204</v>
      </c>
      <c r="B213" s="95" t="str">
        <f>VLOOKUP(A213,PUNTAJE!A213:B544,2,0)</f>
        <v>DM1861</v>
      </c>
      <c r="C213" s="118" t="str">
        <f>VLOOKUP(A213,PUNTAJE!A213:C544,3,0)</f>
        <v>PARCHE PARA DESFIBRILADOR ZOLL PEDIATRIC</v>
      </c>
      <c r="D213" s="96">
        <f>VLOOKUP(A213,PUNTAJE!A213:D544,4,0)</f>
        <v>1</v>
      </c>
      <c r="E213" s="96" t="str">
        <f>VLOOKUP(A213,PUNTAJE!A213:E544,5,0)</f>
        <v>UN</v>
      </c>
      <c r="F213" s="138">
        <f>VLOOKUP(A213,PUNTAJE!A213:F544,6,0)</f>
        <v>173449.16399999999</v>
      </c>
      <c r="G213" s="96">
        <f>VLOOKUP(A213,PUNTAJE!A213:G544,7,0)</f>
        <v>1</v>
      </c>
      <c r="H213" s="138">
        <f t="shared" si="11"/>
        <v>173449.16399999999</v>
      </c>
      <c r="I213" s="109" t="e">
        <f>+PUNTAJE!#REF!</f>
        <v>#REF!</v>
      </c>
      <c r="J213" s="110" t="e">
        <f>+PUNTAJE!#REF!</f>
        <v>#REF!</v>
      </c>
      <c r="K213" s="110">
        <f>+PUNTAJE!Q213</f>
        <v>0</v>
      </c>
      <c r="L213" s="110">
        <f>+PUNTAJE!T213</f>
        <v>0</v>
      </c>
      <c r="M213" s="110" t="e">
        <f>+PUNTAJE!#REF!</f>
        <v>#REF!</v>
      </c>
      <c r="N213" s="110"/>
      <c r="O213" s="110"/>
      <c r="P213" s="110"/>
      <c r="Q213" s="110"/>
      <c r="R213" s="110"/>
      <c r="S213" s="110"/>
      <c r="T213" s="110"/>
      <c r="U213" s="111" t="e">
        <f t="shared" si="12"/>
        <v>#REF!</v>
      </c>
      <c r="V213" s="112">
        <v>0</v>
      </c>
      <c r="W213" s="112">
        <v>0</v>
      </c>
      <c r="X213" s="112">
        <v>0</v>
      </c>
      <c r="Y213" s="112">
        <v>0</v>
      </c>
    </row>
    <row r="214" spans="1:25" ht="45" x14ac:dyDescent="0.2">
      <c r="A214" s="85">
        <f t="shared" si="10"/>
        <v>205</v>
      </c>
      <c r="B214" s="95" t="str">
        <f>VLOOKUP(A214,PUNTAJE!A214:B545,2,0)</f>
        <v>DM1427</v>
      </c>
      <c r="C214" s="118" t="str">
        <f>VLOOKUP(A214,PUNTAJE!A214:C545,3,0)</f>
        <v>SENSOR PARA SATURACION NEONATAL TIPO NELLCOR - DESECHABLE</v>
      </c>
      <c r="D214" s="96">
        <f>VLOOKUP(A214,PUNTAJE!A214:D545,4,0)</f>
        <v>1</v>
      </c>
      <c r="E214" s="96" t="str">
        <f>VLOOKUP(A214,PUNTAJE!A214:E545,5,0)</f>
        <v>UN</v>
      </c>
      <c r="F214" s="138">
        <f>VLOOKUP(A214,PUNTAJE!A214:F545,6,0)</f>
        <v>30793.510999999999</v>
      </c>
      <c r="G214" s="96">
        <f>VLOOKUP(A214,PUNTAJE!A214:G545,7,0)</f>
        <v>5</v>
      </c>
      <c r="H214" s="138">
        <f t="shared" si="11"/>
        <v>153967.55499999999</v>
      </c>
      <c r="I214" s="109" t="e">
        <f>+PUNTAJE!#REF!</f>
        <v>#REF!</v>
      </c>
      <c r="J214" s="110" t="e">
        <f>+PUNTAJE!#REF!</f>
        <v>#REF!</v>
      </c>
      <c r="K214" s="110">
        <f>+PUNTAJE!Q214</f>
        <v>0</v>
      </c>
      <c r="L214" s="110">
        <f>+PUNTAJE!T214</f>
        <v>0</v>
      </c>
      <c r="M214" s="110" t="e">
        <f>+PUNTAJE!#REF!</f>
        <v>#REF!</v>
      </c>
      <c r="N214" s="110"/>
      <c r="O214" s="110"/>
      <c r="P214" s="110"/>
      <c r="Q214" s="110"/>
      <c r="R214" s="110"/>
      <c r="S214" s="110"/>
      <c r="T214" s="110"/>
      <c r="U214" s="111" t="e">
        <f t="shared" si="12"/>
        <v>#REF!</v>
      </c>
      <c r="V214" s="112">
        <v>0</v>
      </c>
      <c r="W214" s="112">
        <v>0</v>
      </c>
      <c r="X214" s="112">
        <v>0</v>
      </c>
      <c r="Y214" s="112">
        <v>0</v>
      </c>
    </row>
    <row r="215" spans="1:25" ht="56.25" x14ac:dyDescent="0.2">
      <c r="A215" s="85">
        <f t="shared" si="10"/>
        <v>206</v>
      </c>
      <c r="B215" s="95" t="str">
        <f>VLOOKUP(A215,PUNTAJE!A215:B546,2,0)</f>
        <v>DM1724</v>
      </c>
      <c r="C215" s="118" t="str">
        <f>VLOOKUP(A215,PUNTAJE!A215:C546,3,0)</f>
        <v>TRAMPA DE CAPNOGRAFIA PARA MONITOR MULTIPAROMETRO(MINDRAY)</v>
      </c>
      <c r="D215" s="96">
        <f>VLOOKUP(A215,PUNTAJE!A215:D546,4,0)</f>
        <v>1</v>
      </c>
      <c r="E215" s="96" t="str">
        <f>VLOOKUP(A215,PUNTAJE!A215:E546,5,0)</f>
        <v>UN</v>
      </c>
      <c r="F215" s="138">
        <f>VLOOKUP(A215,PUNTAJE!A215:F546,6,0)</f>
        <v>154700</v>
      </c>
      <c r="G215" s="96">
        <f>VLOOKUP(A215,PUNTAJE!A215:G546,7,0)</f>
        <v>5</v>
      </c>
      <c r="H215" s="138">
        <f t="shared" si="11"/>
        <v>773500</v>
      </c>
      <c r="I215" s="109" t="e">
        <f>+PUNTAJE!#REF!</f>
        <v>#REF!</v>
      </c>
      <c r="J215" s="110" t="e">
        <f>+PUNTAJE!#REF!</f>
        <v>#REF!</v>
      </c>
      <c r="K215" s="110">
        <f>+PUNTAJE!Q215</f>
        <v>0</v>
      </c>
      <c r="L215" s="110">
        <f>+PUNTAJE!T215</f>
        <v>0</v>
      </c>
      <c r="M215" s="110" t="e">
        <f>+PUNTAJE!#REF!</f>
        <v>#REF!</v>
      </c>
      <c r="N215" s="110"/>
      <c r="O215" s="110"/>
      <c r="P215" s="110"/>
      <c r="Q215" s="110"/>
      <c r="R215" s="110"/>
      <c r="S215" s="110"/>
      <c r="T215" s="110"/>
      <c r="U215" s="111" t="e">
        <f t="shared" si="12"/>
        <v>#REF!</v>
      </c>
      <c r="V215" s="112">
        <v>0</v>
      </c>
      <c r="W215" s="112">
        <v>0</v>
      </c>
      <c r="X215" s="112">
        <v>0</v>
      </c>
      <c r="Y215" s="112">
        <v>0</v>
      </c>
    </row>
    <row r="216" spans="1:25" ht="56.25" x14ac:dyDescent="0.2">
      <c r="A216" s="85">
        <f t="shared" si="10"/>
        <v>207</v>
      </c>
      <c r="B216" s="95" t="str">
        <f>VLOOKUP(A216,PUNTAJE!A216:B547,2,0)</f>
        <v>DM2586</v>
      </c>
      <c r="C216" s="118" t="str">
        <f>VLOOKUP(A216,PUNTAJE!A216:C547,3,0)</f>
        <v>TRAMPA DE CAPNOGRAFIA PARA MONITOR MULTIPAROMETRO(MINDRAY) MODELO EPM</v>
      </c>
      <c r="D216" s="96">
        <f>VLOOKUP(A216,PUNTAJE!A216:D547,4,0)</f>
        <v>1</v>
      </c>
      <c r="E216" s="96" t="str">
        <f>VLOOKUP(A216,PUNTAJE!A216:E547,5,0)</f>
        <v>UN</v>
      </c>
      <c r="F216" s="138">
        <f>VLOOKUP(A216,PUNTAJE!A216:F547,6,0)</f>
        <v>154700</v>
      </c>
      <c r="G216" s="96">
        <f>VLOOKUP(A216,PUNTAJE!A216:G547,7,0)</f>
        <v>1</v>
      </c>
      <c r="H216" s="138">
        <f t="shared" si="11"/>
        <v>154700</v>
      </c>
      <c r="I216" s="109" t="e">
        <f>+PUNTAJE!#REF!</f>
        <v>#REF!</v>
      </c>
      <c r="J216" s="110" t="e">
        <f>+PUNTAJE!#REF!</f>
        <v>#REF!</v>
      </c>
      <c r="K216" s="110">
        <f>+PUNTAJE!Q216</f>
        <v>0</v>
      </c>
      <c r="L216" s="110">
        <f>+PUNTAJE!T216</f>
        <v>0</v>
      </c>
      <c r="M216" s="110" t="e">
        <f>+PUNTAJE!#REF!</f>
        <v>#REF!</v>
      </c>
      <c r="N216" s="110"/>
      <c r="O216" s="110"/>
      <c r="P216" s="110"/>
      <c r="Q216" s="110"/>
      <c r="R216" s="110"/>
      <c r="S216" s="110"/>
      <c r="T216" s="110"/>
      <c r="U216" s="111" t="e">
        <f t="shared" si="12"/>
        <v>#REF!</v>
      </c>
      <c r="V216" s="112">
        <v>0</v>
      </c>
      <c r="W216" s="112">
        <v>0</v>
      </c>
      <c r="X216" s="112">
        <v>0</v>
      </c>
      <c r="Y216" s="112">
        <v>0</v>
      </c>
    </row>
    <row r="217" spans="1:25" ht="78.75" x14ac:dyDescent="0.2">
      <c r="A217" s="85">
        <f t="shared" si="10"/>
        <v>208</v>
      </c>
      <c r="B217" s="95" t="str">
        <f>VLOOKUP(A217,PUNTAJE!A217:B548,2,0)</f>
        <v>DM2176</v>
      </c>
      <c r="C217" s="118" t="str">
        <f>VLOOKUP(A217,PUNTAJE!A217:C548,3,0)</f>
        <v>APOSITO ADHESIVO SUPER ABSORBENTE DE SILICONA CON ESPUMA DE POLIURETANO CON GRANOS ABSORBENTE CON EL PARAMETRO DE 15X15 CM MAS 5 CM</v>
      </c>
      <c r="D217" s="96">
        <f>VLOOKUP(A217,PUNTAJE!A217:D548,4,0)</f>
        <v>1</v>
      </c>
      <c r="E217" s="96" t="str">
        <f>VLOOKUP(A217,PUNTAJE!A217:E548,5,0)</f>
        <v>UN</v>
      </c>
      <c r="F217" s="138">
        <f>VLOOKUP(A217,PUNTAJE!A217:F548,6,0)</f>
        <v>27899</v>
      </c>
      <c r="G217" s="96">
        <f>VLOOKUP(A217,PUNTAJE!A217:G548,7,0)</f>
        <v>2</v>
      </c>
      <c r="H217" s="138">
        <f t="shared" si="11"/>
        <v>55798</v>
      </c>
      <c r="I217" s="109" t="e">
        <f>+PUNTAJE!#REF!</f>
        <v>#REF!</v>
      </c>
      <c r="J217" s="110" t="e">
        <f>+PUNTAJE!#REF!</f>
        <v>#REF!</v>
      </c>
      <c r="K217" s="110">
        <f>+PUNTAJE!Q217</f>
        <v>0</v>
      </c>
      <c r="L217" s="110">
        <f>+PUNTAJE!T217</f>
        <v>0</v>
      </c>
      <c r="M217" s="110" t="e">
        <f>+PUNTAJE!#REF!</f>
        <v>#REF!</v>
      </c>
      <c r="N217" s="110"/>
      <c r="O217" s="110"/>
      <c r="P217" s="110"/>
      <c r="Q217" s="110"/>
      <c r="R217" s="110"/>
      <c r="S217" s="110"/>
      <c r="T217" s="110"/>
      <c r="U217" s="111" t="e">
        <f t="shared" si="12"/>
        <v>#REF!</v>
      </c>
      <c r="V217" s="112">
        <v>0</v>
      </c>
      <c r="W217" s="112">
        <v>0</v>
      </c>
      <c r="X217" s="112">
        <v>0</v>
      </c>
      <c r="Y217" s="112">
        <v>0</v>
      </c>
    </row>
    <row r="218" spans="1:25" ht="22.5" x14ac:dyDescent="0.2">
      <c r="A218" s="85">
        <f t="shared" si="10"/>
        <v>209</v>
      </c>
      <c r="B218" s="95" t="str">
        <f>VLOOKUP(A218,PUNTAJE!A218:B549,2,0)</f>
        <v>DM115</v>
      </c>
      <c r="C218" s="118" t="str">
        <f>VLOOKUP(A218,PUNTAJE!A218:C549,3,0)</f>
        <v>APOSITO HIDROFIBRA 15 X 20 CM</v>
      </c>
      <c r="D218" s="96">
        <f>VLOOKUP(A218,PUNTAJE!A218:D549,4,0)</f>
        <v>1</v>
      </c>
      <c r="E218" s="96" t="str">
        <f>VLOOKUP(A218,PUNTAJE!A218:E549,5,0)</f>
        <v>UN</v>
      </c>
      <c r="F218" s="138">
        <f>VLOOKUP(A218,PUNTAJE!A218:F549,6,0)</f>
        <v>10817</v>
      </c>
      <c r="G218" s="96">
        <f>VLOOKUP(A218,PUNTAJE!A218:G549,7,0)</f>
        <v>2</v>
      </c>
      <c r="H218" s="138">
        <f t="shared" si="11"/>
        <v>21634</v>
      </c>
      <c r="I218" s="109" t="e">
        <f>+PUNTAJE!#REF!</f>
        <v>#REF!</v>
      </c>
      <c r="J218" s="110" t="e">
        <f>+PUNTAJE!#REF!</f>
        <v>#REF!</v>
      </c>
      <c r="K218" s="110">
        <f>+PUNTAJE!Q218</f>
        <v>0</v>
      </c>
      <c r="L218" s="110">
        <f>+PUNTAJE!T218</f>
        <v>0</v>
      </c>
      <c r="M218" s="110" t="e">
        <f>+PUNTAJE!#REF!</f>
        <v>#REF!</v>
      </c>
      <c r="N218" s="110"/>
      <c r="O218" s="110"/>
      <c r="P218" s="110"/>
      <c r="Q218" s="110"/>
      <c r="R218" s="110"/>
      <c r="S218" s="110"/>
      <c r="T218" s="110"/>
      <c r="U218" s="111" t="e">
        <f t="shared" si="12"/>
        <v>#REF!</v>
      </c>
      <c r="V218" s="112">
        <v>0</v>
      </c>
      <c r="W218" s="112">
        <v>0</v>
      </c>
      <c r="X218" s="112">
        <v>0</v>
      </c>
      <c r="Y218" s="112">
        <v>0</v>
      </c>
    </row>
    <row r="219" spans="1:25" ht="56.25" x14ac:dyDescent="0.2">
      <c r="A219" s="85">
        <f t="shared" si="10"/>
        <v>210</v>
      </c>
      <c r="B219" s="95" t="str">
        <f>VLOOKUP(A219,PUNTAJE!A219:B550,2,0)</f>
        <v>DM116</v>
      </c>
      <c r="C219" s="118" t="str">
        <f>VLOOKUP(A219,PUNTAJE!A219:C550,3,0)</f>
        <v>APOSITO HIDROFIBRA 10 X 10 CON PLATA REFORZADO CON NYLON ANTIMICROBIANO ABSORBENTE</v>
      </c>
      <c r="D219" s="96">
        <f>VLOOKUP(A219,PUNTAJE!A219:D550,4,0)</f>
        <v>1</v>
      </c>
      <c r="E219" s="96" t="str">
        <f>VLOOKUP(A219,PUNTAJE!A219:E550,5,0)</f>
        <v>UN</v>
      </c>
      <c r="F219" s="138">
        <f>VLOOKUP(A219,PUNTAJE!A219:F550,6,0)</f>
        <v>33000</v>
      </c>
      <c r="G219" s="96">
        <f>VLOOKUP(A219,PUNTAJE!A219:G550,7,0)</f>
        <v>6</v>
      </c>
      <c r="H219" s="138">
        <f t="shared" si="11"/>
        <v>198000</v>
      </c>
      <c r="I219" s="109" t="e">
        <f>+PUNTAJE!#REF!</f>
        <v>#REF!</v>
      </c>
      <c r="J219" s="110" t="e">
        <f>+PUNTAJE!#REF!</f>
        <v>#REF!</v>
      </c>
      <c r="K219" s="110">
        <f>+PUNTAJE!Q219</f>
        <v>0</v>
      </c>
      <c r="L219" s="110">
        <f>+PUNTAJE!T219</f>
        <v>0</v>
      </c>
      <c r="M219" s="110" t="e">
        <f>+PUNTAJE!#REF!</f>
        <v>#REF!</v>
      </c>
      <c r="N219" s="110"/>
      <c r="O219" s="110"/>
      <c r="P219" s="110"/>
      <c r="Q219" s="110"/>
      <c r="R219" s="110"/>
      <c r="S219" s="110"/>
      <c r="T219" s="110"/>
      <c r="U219" s="111" t="e">
        <f t="shared" si="12"/>
        <v>#REF!</v>
      </c>
      <c r="V219" s="112">
        <v>0</v>
      </c>
      <c r="W219" s="112">
        <v>0</v>
      </c>
      <c r="X219" s="112">
        <v>0</v>
      </c>
      <c r="Y219" s="112">
        <v>0</v>
      </c>
    </row>
    <row r="220" spans="1:25" ht="56.25" x14ac:dyDescent="0.2">
      <c r="A220" s="85">
        <f t="shared" si="10"/>
        <v>211</v>
      </c>
      <c r="B220" s="95" t="str">
        <f>VLOOKUP(A220,PUNTAJE!A220:B551,2,0)</f>
        <v>DM2213</v>
      </c>
      <c r="C220" s="118" t="str">
        <f>VLOOKUP(A220,PUNTAJE!A220:C551,3,0)</f>
        <v>APOSITO HIDROFIBRA CON PLATA REFORZADO CON NYLON ANTIMICROBIANO ABSORBENTE 23X30CM PARA QUEMADURAS</v>
      </c>
      <c r="D220" s="96">
        <f>VLOOKUP(A220,PUNTAJE!A220:D551,4,0)</f>
        <v>1</v>
      </c>
      <c r="E220" s="96" t="str">
        <f>VLOOKUP(A220,PUNTAJE!A220:E551,5,0)</f>
        <v>UN</v>
      </c>
      <c r="F220" s="138">
        <f>VLOOKUP(A220,PUNTAJE!A220:F551,6,0)</f>
        <v>186000</v>
      </c>
      <c r="G220" s="96">
        <f>VLOOKUP(A220,PUNTAJE!A220:G551,7,0)</f>
        <v>1</v>
      </c>
      <c r="H220" s="138">
        <f t="shared" si="11"/>
        <v>186000</v>
      </c>
      <c r="I220" s="109" t="e">
        <f>+PUNTAJE!#REF!</f>
        <v>#REF!</v>
      </c>
      <c r="J220" s="110" t="e">
        <f>+PUNTAJE!#REF!</f>
        <v>#REF!</v>
      </c>
      <c r="K220" s="110">
        <f>+PUNTAJE!Q220</f>
        <v>500</v>
      </c>
      <c r="L220" s="110">
        <f>+PUNTAJE!T220</f>
        <v>0</v>
      </c>
      <c r="M220" s="110" t="e">
        <f>+PUNTAJE!#REF!</f>
        <v>#REF!</v>
      </c>
      <c r="N220" s="110"/>
      <c r="O220" s="110"/>
      <c r="P220" s="110"/>
      <c r="Q220" s="110"/>
      <c r="R220" s="110"/>
      <c r="S220" s="110"/>
      <c r="T220" s="110"/>
      <c r="U220" s="111" t="e">
        <f t="shared" si="12"/>
        <v>#REF!</v>
      </c>
      <c r="V220" s="112">
        <v>0</v>
      </c>
      <c r="W220" s="112">
        <v>0</v>
      </c>
      <c r="X220" s="112">
        <v>0</v>
      </c>
      <c r="Y220" s="112">
        <v>0</v>
      </c>
    </row>
    <row r="221" spans="1:25" ht="33.75" x14ac:dyDescent="0.2">
      <c r="A221" s="85">
        <f t="shared" si="10"/>
        <v>212</v>
      </c>
      <c r="B221" s="95" t="str">
        <f>VLOOKUP(A221,PUNTAJE!A221:B552,2,0)</f>
        <v>DM2396</v>
      </c>
      <c r="C221" s="118" t="str">
        <f>VLOOKUP(A221,PUNTAJE!A221:C552,3,0)</f>
        <v>CEPILLO PARA LIMPIEZA DE CAMISAS LAPAROSCOPIA</v>
      </c>
      <c r="D221" s="96">
        <f>VLOOKUP(A221,PUNTAJE!A221:D552,4,0)</f>
        <v>1</v>
      </c>
      <c r="E221" s="96" t="str">
        <f>VLOOKUP(A221,PUNTAJE!A221:E552,5,0)</f>
        <v>UN</v>
      </c>
      <c r="F221" s="138">
        <f>VLOOKUP(A221,PUNTAJE!A221:F552,6,0)</f>
        <v>168992.27461199998</v>
      </c>
      <c r="G221" s="96">
        <f>VLOOKUP(A221,PUNTAJE!A221:G552,7,0)</f>
        <v>1</v>
      </c>
      <c r="H221" s="138">
        <f t="shared" si="11"/>
        <v>168992.27461199998</v>
      </c>
      <c r="I221" s="109" t="e">
        <f>+PUNTAJE!#REF!</f>
        <v>#REF!</v>
      </c>
      <c r="J221" s="110" t="e">
        <f>+PUNTAJE!#REF!</f>
        <v>#REF!</v>
      </c>
      <c r="K221" s="110">
        <f>+PUNTAJE!Q221</f>
        <v>0</v>
      </c>
      <c r="L221" s="110">
        <f>+PUNTAJE!T221</f>
        <v>0</v>
      </c>
      <c r="M221" s="110" t="e">
        <f>+PUNTAJE!#REF!</f>
        <v>#REF!</v>
      </c>
      <c r="N221" s="110"/>
      <c r="O221" s="110"/>
      <c r="P221" s="110"/>
      <c r="Q221" s="110"/>
      <c r="R221" s="110"/>
      <c r="S221" s="110"/>
      <c r="T221" s="110"/>
      <c r="U221" s="111" t="e">
        <f t="shared" si="12"/>
        <v>#REF!</v>
      </c>
      <c r="V221" s="112">
        <v>0</v>
      </c>
      <c r="W221" s="112">
        <v>0</v>
      </c>
      <c r="X221" s="112">
        <v>0</v>
      </c>
      <c r="Y221" s="112">
        <v>0</v>
      </c>
    </row>
    <row r="222" spans="1:25" ht="67.5" x14ac:dyDescent="0.2">
      <c r="A222" s="85">
        <f t="shared" si="10"/>
        <v>213</v>
      </c>
      <c r="B222" s="95" t="str">
        <f>VLOOKUP(A222,PUNTAJE!A222:B553,2,0)</f>
        <v>DM2701</v>
      </c>
      <c r="C222" s="118" t="str">
        <f>VLOOKUP(A222,PUNTAJE!A222:C553,3,0)</f>
        <v>KIT DE CEPILLOS DE LIMPIEZA DE AUTOCLAVE (2 CEPILLOS 8 DE LARGO 1 MANGO PARA CEPILLO) CON CERDAS DE NYLON ANTIMICROBIANAS</v>
      </c>
      <c r="D222" s="96">
        <f>VLOOKUP(A222,PUNTAJE!A222:D553,4,0)</f>
        <v>1</v>
      </c>
      <c r="E222" s="96" t="str">
        <f>VLOOKUP(A222,PUNTAJE!A222:E553,5,0)</f>
        <v>UN</v>
      </c>
      <c r="F222" s="138">
        <f>VLOOKUP(A222,PUNTAJE!A222:F553,6,0)</f>
        <v>807992.82044599997</v>
      </c>
      <c r="G222" s="96">
        <f>VLOOKUP(A222,PUNTAJE!A222:G553,7,0)</f>
        <v>1</v>
      </c>
      <c r="H222" s="138">
        <f t="shared" si="11"/>
        <v>807992.82044599997</v>
      </c>
      <c r="I222" s="109" t="e">
        <f>+PUNTAJE!#REF!</f>
        <v>#REF!</v>
      </c>
      <c r="J222" s="110" t="e">
        <f>+PUNTAJE!#REF!</f>
        <v>#REF!</v>
      </c>
      <c r="K222" s="110">
        <f>+PUNTAJE!Q222</f>
        <v>0</v>
      </c>
      <c r="L222" s="110">
        <f>+PUNTAJE!T222</f>
        <v>0</v>
      </c>
      <c r="M222" s="110" t="e">
        <f>+PUNTAJE!#REF!</f>
        <v>#REF!</v>
      </c>
      <c r="N222" s="110"/>
      <c r="O222" s="110"/>
      <c r="P222" s="110"/>
      <c r="Q222" s="110"/>
      <c r="R222" s="110"/>
      <c r="S222" s="110"/>
      <c r="T222" s="110"/>
      <c r="U222" s="111" t="e">
        <f t="shared" si="12"/>
        <v>#REF!</v>
      </c>
      <c r="V222" s="112">
        <v>0</v>
      </c>
      <c r="W222" s="112">
        <v>0</v>
      </c>
      <c r="X222" s="112">
        <v>0</v>
      </c>
      <c r="Y222" s="112">
        <v>0</v>
      </c>
    </row>
    <row r="223" spans="1:25" ht="22.5" x14ac:dyDescent="0.2">
      <c r="A223" s="85">
        <f t="shared" si="10"/>
        <v>214</v>
      </c>
      <c r="B223" s="95" t="str">
        <f>VLOOKUP(A223,PUNTAJE!A223:B554,2,0)</f>
        <v>DM114</v>
      </c>
      <c r="C223" s="118" t="str">
        <f>VLOOKUP(A223,PUNTAJE!A223:C554,3,0)</f>
        <v>APOSITO HIDROCOLOIDE 20 X 20 CMS</v>
      </c>
      <c r="D223" s="96">
        <f>VLOOKUP(A223,PUNTAJE!A223:D554,4,0)</f>
        <v>1</v>
      </c>
      <c r="E223" s="96" t="str">
        <f>VLOOKUP(A223,PUNTAJE!A223:E554,5,0)</f>
        <v>UN</v>
      </c>
      <c r="F223" s="138">
        <f>VLOOKUP(A223,PUNTAJE!A223:F554,6,0)</f>
        <v>34000</v>
      </c>
      <c r="G223" s="96">
        <f>VLOOKUP(A223,PUNTAJE!A223:G554,7,0)</f>
        <v>60</v>
      </c>
      <c r="H223" s="138">
        <f t="shared" si="11"/>
        <v>2040000</v>
      </c>
      <c r="I223" s="109" t="e">
        <f>+PUNTAJE!#REF!</f>
        <v>#REF!</v>
      </c>
      <c r="J223" s="110" t="e">
        <f>+PUNTAJE!#REF!</f>
        <v>#REF!</v>
      </c>
      <c r="K223" s="110">
        <f>+PUNTAJE!Q223</f>
        <v>0</v>
      </c>
      <c r="L223" s="110">
        <f>+PUNTAJE!T223</f>
        <v>0</v>
      </c>
      <c r="M223" s="110" t="e">
        <f>+PUNTAJE!#REF!</f>
        <v>#REF!</v>
      </c>
      <c r="N223" s="110"/>
      <c r="O223" s="110"/>
      <c r="P223" s="110"/>
      <c r="Q223" s="110"/>
      <c r="R223" s="110"/>
      <c r="S223" s="110"/>
      <c r="T223" s="110"/>
      <c r="U223" s="111" t="e">
        <f t="shared" si="12"/>
        <v>#REF!</v>
      </c>
      <c r="V223" s="112">
        <v>0</v>
      </c>
      <c r="W223" s="112">
        <v>0</v>
      </c>
      <c r="X223" s="112">
        <v>0</v>
      </c>
      <c r="Y223" s="112">
        <v>0</v>
      </c>
    </row>
    <row r="224" spans="1:25" x14ac:dyDescent="0.2">
      <c r="A224" s="85">
        <f t="shared" si="10"/>
        <v>215</v>
      </c>
      <c r="B224" s="95" t="str">
        <f>VLOOKUP(A224,PUNTAJE!A224:B555,2,0)</f>
        <v>DM171</v>
      </c>
      <c r="C224" s="118" t="str">
        <f>VLOOKUP(A224,PUNTAJE!A224:C555,3,0)</f>
        <v>BOLSA COLOSTOMIA N 70</v>
      </c>
      <c r="D224" s="96">
        <f>VLOOKUP(A224,PUNTAJE!A224:D555,4,0)</f>
        <v>1</v>
      </c>
      <c r="E224" s="96" t="str">
        <f>VLOOKUP(A224,PUNTAJE!A224:E555,5,0)</f>
        <v>UN</v>
      </c>
      <c r="F224" s="138">
        <f>VLOOKUP(A224,PUNTAJE!A224:F555,6,0)</f>
        <v>7749</v>
      </c>
      <c r="G224" s="96">
        <f>VLOOKUP(A224,PUNTAJE!A224:G555,7,0)</f>
        <v>18</v>
      </c>
      <c r="H224" s="138">
        <f t="shared" si="11"/>
        <v>139482</v>
      </c>
      <c r="I224" s="109" t="e">
        <f>+PUNTAJE!#REF!</f>
        <v>#REF!</v>
      </c>
      <c r="J224" s="110" t="e">
        <f>+PUNTAJE!#REF!</f>
        <v>#REF!</v>
      </c>
      <c r="K224" s="110">
        <f>+PUNTAJE!Q224</f>
        <v>0</v>
      </c>
      <c r="L224" s="110">
        <f>+PUNTAJE!T224</f>
        <v>0</v>
      </c>
      <c r="M224" s="110" t="e">
        <f>+PUNTAJE!#REF!</f>
        <v>#REF!</v>
      </c>
      <c r="N224" s="110"/>
      <c r="O224" s="110"/>
      <c r="P224" s="110"/>
      <c r="Q224" s="110"/>
      <c r="R224" s="110"/>
      <c r="S224" s="110"/>
      <c r="T224" s="110"/>
      <c r="U224" s="111" t="e">
        <f t="shared" si="12"/>
        <v>#REF!</v>
      </c>
      <c r="V224" s="112">
        <v>0</v>
      </c>
      <c r="W224" s="112">
        <v>0</v>
      </c>
      <c r="X224" s="112">
        <v>0</v>
      </c>
      <c r="Y224" s="112">
        <v>0</v>
      </c>
    </row>
    <row r="225" spans="1:25" ht="22.5" x14ac:dyDescent="0.2">
      <c r="A225" s="85">
        <f t="shared" si="10"/>
        <v>216</v>
      </c>
      <c r="B225" s="95" t="str">
        <f>VLOOKUP(A225,PUNTAJE!A225:B556,2,0)</f>
        <v>DM1196</v>
      </c>
      <c r="C225" s="118" t="str">
        <f>VLOOKUP(A225,PUNTAJE!A225:C556,3,0)</f>
        <v>VALVULOTOMO EXPANDIBLE 1.5 MM</v>
      </c>
      <c r="D225" s="96">
        <f>VLOOKUP(A225,PUNTAJE!A225:D556,4,0)</f>
        <v>1</v>
      </c>
      <c r="E225" s="96" t="str">
        <f>VLOOKUP(A225,PUNTAJE!A225:E556,5,0)</f>
        <v>UN</v>
      </c>
      <c r="F225" s="138">
        <f>VLOOKUP(A225,PUNTAJE!A225:F556,6,0)</f>
        <v>3062980</v>
      </c>
      <c r="G225" s="96">
        <f>VLOOKUP(A225,PUNTAJE!A225:G556,7,0)</f>
        <v>1</v>
      </c>
      <c r="H225" s="138">
        <f t="shared" si="11"/>
        <v>3062980</v>
      </c>
      <c r="I225" s="109" t="e">
        <f>+PUNTAJE!#REF!</f>
        <v>#REF!</v>
      </c>
      <c r="J225" s="110" t="e">
        <f>+PUNTAJE!#REF!</f>
        <v>#REF!</v>
      </c>
      <c r="K225" s="110">
        <f>+PUNTAJE!Q225</f>
        <v>0</v>
      </c>
      <c r="L225" s="110">
        <f>+PUNTAJE!T225</f>
        <v>0</v>
      </c>
      <c r="M225" s="110" t="e">
        <f>+PUNTAJE!#REF!</f>
        <v>#REF!</v>
      </c>
      <c r="N225" s="110"/>
      <c r="O225" s="110"/>
      <c r="P225" s="110"/>
      <c r="Q225" s="110"/>
      <c r="R225" s="110"/>
      <c r="S225" s="110"/>
      <c r="T225" s="110"/>
      <c r="U225" s="111" t="e">
        <f t="shared" si="12"/>
        <v>#REF!</v>
      </c>
      <c r="V225" s="112">
        <v>0</v>
      </c>
      <c r="W225" s="112">
        <v>0</v>
      </c>
      <c r="X225" s="112">
        <v>0</v>
      </c>
      <c r="Y225" s="112">
        <v>0</v>
      </c>
    </row>
    <row r="226" spans="1:25" x14ac:dyDescent="0.2">
      <c r="A226" s="85">
        <f t="shared" si="10"/>
        <v>217</v>
      </c>
      <c r="B226" s="95" t="str">
        <f>VLOOKUP(A226,PUNTAJE!A226:B557,2,0)</f>
        <v>DM219</v>
      </c>
      <c r="C226" s="118" t="str">
        <f>VLOOKUP(A226,PUNTAJE!A226:C557,3,0)</f>
        <v>CANULA DE GUEDEL N 6</v>
      </c>
      <c r="D226" s="96">
        <f>VLOOKUP(A226,PUNTAJE!A226:D557,4,0)</f>
        <v>1</v>
      </c>
      <c r="E226" s="96" t="str">
        <f>VLOOKUP(A226,PUNTAJE!A226:E557,5,0)</f>
        <v>UN</v>
      </c>
      <c r="F226" s="138">
        <f>VLOOKUP(A226,PUNTAJE!A226:F557,6,0)</f>
        <v>2901.2200000000003</v>
      </c>
      <c r="G226" s="96">
        <f>VLOOKUP(A226,PUNTAJE!A226:G557,7,0)</f>
        <v>3</v>
      </c>
      <c r="H226" s="138">
        <f t="shared" si="11"/>
        <v>8703.66</v>
      </c>
      <c r="I226" s="109" t="e">
        <f>+PUNTAJE!#REF!</f>
        <v>#REF!</v>
      </c>
      <c r="J226" s="110" t="e">
        <f>+PUNTAJE!#REF!</f>
        <v>#REF!</v>
      </c>
      <c r="K226" s="110">
        <f>+PUNTAJE!Q226</f>
        <v>0</v>
      </c>
      <c r="L226" s="110">
        <f>+PUNTAJE!T226</f>
        <v>0</v>
      </c>
      <c r="M226" s="110" t="e">
        <f>+PUNTAJE!#REF!</f>
        <v>#REF!</v>
      </c>
      <c r="N226" s="110"/>
      <c r="O226" s="110"/>
      <c r="P226" s="110"/>
      <c r="Q226" s="110"/>
      <c r="R226" s="110"/>
      <c r="S226" s="110"/>
      <c r="T226" s="110"/>
      <c r="U226" s="111" t="e">
        <f t="shared" si="12"/>
        <v>#REF!</v>
      </c>
      <c r="V226" s="112">
        <v>0</v>
      </c>
      <c r="W226" s="112">
        <v>0</v>
      </c>
      <c r="X226" s="112">
        <v>0</v>
      </c>
      <c r="Y226" s="112">
        <v>0</v>
      </c>
    </row>
    <row r="227" spans="1:25" x14ac:dyDescent="0.2">
      <c r="A227" s="85">
        <f t="shared" si="10"/>
        <v>218</v>
      </c>
      <c r="B227" s="95" t="str">
        <f>VLOOKUP(A227,PUNTAJE!A227:B558,2,0)</f>
        <v>DM370</v>
      </c>
      <c r="C227" s="118" t="str">
        <f>VLOOKUP(A227,PUNTAJE!A227:C558,3,0)</f>
        <v>CERA PARA HUESO 2.5 G</v>
      </c>
      <c r="D227" s="96">
        <f>VLOOKUP(A227,PUNTAJE!A227:D558,4,0)</f>
        <v>1</v>
      </c>
      <c r="E227" s="96" t="str">
        <f>VLOOKUP(A227,PUNTAJE!A227:E558,5,0)</f>
        <v>UN</v>
      </c>
      <c r="F227" s="138">
        <f>VLOOKUP(A227,PUNTAJE!A227:F558,6,0)</f>
        <v>6222.8915662650606</v>
      </c>
      <c r="G227" s="96">
        <f>VLOOKUP(A227,PUNTAJE!A227:G558,7,0)</f>
        <v>24</v>
      </c>
      <c r="H227" s="138">
        <f t="shared" si="11"/>
        <v>149349.39759036145</v>
      </c>
      <c r="I227" s="109" t="e">
        <f>+PUNTAJE!#REF!</f>
        <v>#REF!</v>
      </c>
      <c r="J227" s="110" t="e">
        <f>+PUNTAJE!#REF!</f>
        <v>#REF!</v>
      </c>
      <c r="K227" s="110">
        <f>+PUNTAJE!Q227</f>
        <v>0</v>
      </c>
      <c r="L227" s="110">
        <f>+PUNTAJE!T227</f>
        <v>0</v>
      </c>
      <c r="M227" s="110" t="e">
        <f>+PUNTAJE!#REF!</f>
        <v>#REF!</v>
      </c>
      <c r="N227" s="110"/>
      <c r="O227" s="110"/>
      <c r="P227" s="110"/>
      <c r="Q227" s="110"/>
      <c r="R227" s="110"/>
      <c r="S227" s="110"/>
      <c r="T227" s="110"/>
      <c r="U227" s="111" t="e">
        <f t="shared" si="12"/>
        <v>#REF!</v>
      </c>
      <c r="V227" s="112">
        <v>0</v>
      </c>
      <c r="W227" s="112">
        <v>0</v>
      </c>
      <c r="X227" s="112">
        <v>0</v>
      </c>
      <c r="Y227" s="112">
        <v>0</v>
      </c>
    </row>
    <row r="228" spans="1:25" ht="33.75" x14ac:dyDescent="0.2">
      <c r="A228" s="85">
        <f t="shared" si="10"/>
        <v>219</v>
      </c>
      <c r="B228" s="95" t="str">
        <f>VLOOKUP(A228,PUNTAJE!A228:B559,2,0)</f>
        <v>DM1717</v>
      </c>
      <c r="C228" s="118" t="str">
        <f>VLOOKUP(A228,PUNTAJE!A228:C559,3,0)</f>
        <v>CINTA METRICA PARA OBSTETRICIA (ALTURA UTERINA)</v>
      </c>
      <c r="D228" s="96">
        <f>VLOOKUP(A228,PUNTAJE!A228:D559,4,0)</f>
        <v>1</v>
      </c>
      <c r="E228" s="96" t="str">
        <f>VLOOKUP(A228,PUNTAJE!A228:E559,5,0)</f>
        <v>UN</v>
      </c>
      <c r="F228" s="138">
        <f>VLOOKUP(A228,PUNTAJE!A228:F559,6,0)</f>
        <v>3820.9091199999998</v>
      </c>
      <c r="G228" s="96">
        <f>VLOOKUP(A228,PUNTAJE!A228:G559,7,0)</f>
        <v>1</v>
      </c>
      <c r="H228" s="138">
        <f t="shared" si="11"/>
        <v>3820.9091199999998</v>
      </c>
      <c r="I228" s="109" t="e">
        <f>+PUNTAJE!#REF!</f>
        <v>#REF!</v>
      </c>
      <c r="J228" s="110" t="e">
        <f>+PUNTAJE!#REF!</f>
        <v>#REF!</v>
      </c>
      <c r="K228" s="110">
        <f>+PUNTAJE!Q228</f>
        <v>0</v>
      </c>
      <c r="L228" s="110">
        <f>+PUNTAJE!T228</f>
        <v>0</v>
      </c>
      <c r="M228" s="110" t="e">
        <f>+PUNTAJE!#REF!</f>
        <v>#REF!</v>
      </c>
      <c r="N228" s="110"/>
      <c r="O228" s="110"/>
      <c r="P228" s="110"/>
      <c r="Q228" s="110"/>
      <c r="R228" s="110"/>
      <c r="S228" s="110"/>
      <c r="T228" s="110"/>
      <c r="U228" s="111" t="e">
        <f t="shared" si="12"/>
        <v>#REF!</v>
      </c>
      <c r="V228" s="112">
        <v>0</v>
      </c>
      <c r="W228" s="112">
        <v>0</v>
      </c>
      <c r="X228" s="112">
        <v>0</v>
      </c>
      <c r="Y228" s="112">
        <v>0</v>
      </c>
    </row>
    <row r="229" spans="1:25" ht="33.75" x14ac:dyDescent="0.2">
      <c r="A229" s="85">
        <f t="shared" si="10"/>
        <v>220</v>
      </c>
      <c r="B229" s="95" t="str">
        <f>VLOOKUP(A229,PUNTAJE!A229:B560,2,0)</f>
        <v>DM375</v>
      </c>
      <c r="C229" s="118" t="str">
        <f>VLOOKUP(A229,PUNTAJE!A229:C560,3,0)</f>
        <v>CINTA UMBILICAL DE ALGODON DOS TIRAS 0.30 X 45CM</v>
      </c>
      <c r="D229" s="96">
        <f>VLOOKUP(A229,PUNTAJE!A229:D560,4,0)</f>
        <v>1</v>
      </c>
      <c r="E229" s="96" t="str">
        <f>VLOOKUP(A229,PUNTAJE!A229:E560,5,0)</f>
        <v>UN</v>
      </c>
      <c r="F229" s="138">
        <f>VLOOKUP(A229,PUNTAJE!A229:F560,6,0)</f>
        <v>12711</v>
      </c>
      <c r="G229" s="96">
        <f>VLOOKUP(A229,PUNTAJE!A229:G560,7,0)</f>
        <v>9</v>
      </c>
      <c r="H229" s="138">
        <f t="shared" si="11"/>
        <v>114399</v>
      </c>
      <c r="I229" s="109" t="e">
        <f>+PUNTAJE!#REF!</f>
        <v>#REF!</v>
      </c>
      <c r="J229" s="110" t="e">
        <f>+PUNTAJE!#REF!</f>
        <v>#REF!</v>
      </c>
      <c r="K229" s="110">
        <f>+PUNTAJE!Q229</f>
        <v>0</v>
      </c>
      <c r="L229" s="110">
        <f>+PUNTAJE!T229</f>
        <v>0</v>
      </c>
      <c r="M229" s="110" t="e">
        <f>+PUNTAJE!#REF!</f>
        <v>#REF!</v>
      </c>
      <c r="N229" s="110"/>
      <c r="O229" s="110"/>
      <c r="P229" s="110"/>
      <c r="Q229" s="110"/>
      <c r="R229" s="110"/>
      <c r="S229" s="110"/>
      <c r="T229" s="110"/>
      <c r="U229" s="111" t="e">
        <f t="shared" si="12"/>
        <v>#REF!</v>
      </c>
      <c r="V229" s="112">
        <v>0</v>
      </c>
      <c r="W229" s="112">
        <v>0</v>
      </c>
      <c r="X229" s="112">
        <v>0</v>
      </c>
      <c r="Y229" s="112">
        <v>0</v>
      </c>
    </row>
    <row r="230" spans="1:25" ht="45" x14ac:dyDescent="0.2">
      <c r="A230" s="85">
        <f t="shared" si="10"/>
        <v>221</v>
      </c>
      <c r="B230" s="95" t="str">
        <f>VLOOKUP(A230,PUNTAJE!A230:B561,2,0)</f>
        <v>DM2410</v>
      </c>
      <c r="C230" s="118" t="str">
        <f>VLOOKUP(A230,PUNTAJE!A230:C561,3,0)</f>
        <v>COTONOIDE 1X3 PULGADAS (25X76MM) SOBRE X10 MAS O MENOS 3 MM POR CADA LADO</v>
      </c>
      <c r="D230" s="96">
        <f>VLOOKUP(A230,PUNTAJE!A230:D561,4,0)</f>
        <v>1</v>
      </c>
      <c r="E230" s="96" t="str">
        <f>VLOOKUP(A230,PUNTAJE!A230:E561,5,0)</f>
        <v>UN</v>
      </c>
      <c r="F230" s="138">
        <f>VLOOKUP(A230,PUNTAJE!A230:F561,6,0)</f>
        <v>1848.3500000000001</v>
      </c>
      <c r="G230" s="96">
        <f>VLOOKUP(A230,PUNTAJE!A230:G561,7,0)</f>
        <v>1</v>
      </c>
      <c r="H230" s="138">
        <f t="shared" si="11"/>
        <v>1848.3500000000001</v>
      </c>
      <c r="I230" s="109" t="e">
        <f>+PUNTAJE!#REF!</f>
        <v>#REF!</v>
      </c>
      <c r="J230" s="110" t="e">
        <f>+PUNTAJE!#REF!</f>
        <v>#REF!</v>
      </c>
      <c r="K230" s="110">
        <f>+PUNTAJE!Q230</f>
        <v>0</v>
      </c>
      <c r="L230" s="110">
        <f>+PUNTAJE!T230</f>
        <v>0</v>
      </c>
      <c r="M230" s="110" t="e">
        <f>+PUNTAJE!#REF!</f>
        <v>#REF!</v>
      </c>
      <c r="N230" s="110"/>
      <c r="O230" s="110"/>
      <c r="P230" s="110"/>
      <c r="Q230" s="110"/>
      <c r="R230" s="110"/>
      <c r="S230" s="110"/>
      <c r="T230" s="110"/>
      <c r="U230" s="111" t="e">
        <f t="shared" si="12"/>
        <v>#REF!</v>
      </c>
      <c r="V230" s="112">
        <v>0</v>
      </c>
      <c r="W230" s="112">
        <v>0</v>
      </c>
      <c r="X230" s="112">
        <v>0</v>
      </c>
      <c r="Y230" s="112">
        <v>0</v>
      </c>
    </row>
    <row r="231" spans="1:25" ht="22.5" x14ac:dyDescent="0.2">
      <c r="A231" s="85">
        <f t="shared" si="10"/>
        <v>222</v>
      </c>
      <c r="B231" s="95" t="str">
        <f>VLOOKUP(A231,PUNTAJE!A231:B562,2,0)</f>
        <v>DM426</v>
      </c>
      <c r="C231" s="118" t="str">
        <f>VLOOKUP(A231,PUNTAJE!A231:C562,3,0)</f>
        <v>DISPOSITIVO INTRAOSEO AUTOMATICO ADULTO</v>
      </c>
      <c r="D231" s="96">
        <f>VLOOKUP(A231,PUNTAJE!A231:D562,4,0)</f>
        <v>1</v>
      </c>
      <c r="E231" s="96" t="str">
        <f>VLOOKUP(A231,PUNTAJE!A231:E562,5,0)</f>
        <v>UN</v>
      </c>
      <c r="F231" s="138">
        <f>VLOOKUP(A231,PUNTAJE!A231:F562,6,0)</f>
        <v>2677500</v>
      </c>
      <c r="G231" s="96">
        <f>VLOOKUP(A231,PUNTAJE!A231:G562,7,0)</f>
        <v>2</v>
      </c>
      <c r="H231" s="138">
        <f t="shared" si="11"/>
        <v>5355000</v>
      </c>
      <c r="I231" s="109" t="e">
        <f>+PUNTAJE!#REF!</f>
        <v>#REF!</v>
      </c>
      <c r="J231" s="110" t="e">
        <f>+PUNTAJE!#REF!</f>
        <v>#REF!</v>
      </c>
      <c r="K231" s="110">
        <f>+PUNTAJE!Q231</f>
        <v>0</v>
      </c>
      <c r="L231" s="110">
        <f>+PUNTAJE!T231</f>
        <v>0</v>
      </c>
      <c r="M231" s="110" t="e">
        <f>+PUNTAJE!#REF!</f>
        <v>#REF!</v>
      </c>
      <c r="N231" s="110"/>
      <c r="O231" s="110"/>
      <c r="P231" s="110"/>
      <c r="Q231" s="110"/>
      <c r="R231" s="110"/>
      <c r="S231" s="110"/>
      <c r="T231" s="110"/>
      <c r="U231" s="111" t="e">
        <f t="shared" si="12"/>
        <v>#REF!</v>
      </c>
      <c r="V231" s="112">
        <v>0</v>
      </c>
      <c r="W231" s="112">
        <v>0</v>
      </c>
      <c r="X231" s="112">
        <v>0</v>
      </c>
      <c r="Y231" s="112">
        <v>0</v>
      </c>
    </row>
    <row r="232" spans="1:25" ht="22.5" x14ac:dyDescent="0.2">
      <c r="A232" s="85">
        <f t="shared" si="10"/>
        <v>223</v>
      </c>
      <c r="B232" s="95" t="str">
        <f>VLOOKUP(A232,PUNTAJE!A232:B563,2,0)</f>
        <v>DM466</v>
      </c>
      <c r="C232" s="118" t="str">
        <f>VLOOKUP(A232,PUNTAJE!A232:C563,3,0)</f>
        <v>EQUIPO PRESION VENOSA CENTRAL -PVC-</v>
      </c>
      <c r="D232" s="96">
        <f>VLOOKUP(A232,PUNTAJE!A232:D563,4,0)</f>
        <v>1</v>
      </c>
      <c r="E232" s="96" t="str">
        <f>VLOOKUP(A232,PUNTAJE!A232:E563,5,0)</f>
        <v>UN</v>
      </c>
      <c r="F232" s="138">
        <f>VLOOKUP(A232,PUNTAJE!A232:F563,6,0)</f>
        <v>19436.1924</v>
      </c>
      <c r="G232" s="96">
        <f>VLOOKUP(A232,PUNTAJE!A232:G563,7,0)</f>
        <v>60</v>
      </c>
      <c r="H232" s="138">
        <f t="shared" si="11"/>
        <v>1166171.544</v>
      </c>
      <c r="I232" s="109" t="e">
        <f>+PUNTAJE!#REF!</f>
        <v>#REF!</v>
      </c>
      <c r="J232" s="110" t="e">
        <f>+PUNTAJE!#REF!</f>
        <v>#REF!</v>
      </c>
      <c r="K232" s="110">
        <f>+PUNTAJE!Q232</f>
        <v>0</v>
      </c>
      <c r="L232" s="110">
        <f>+PUNTAJE!T232</f>
        <v>0</v>
      </c>
      <c r="M232" s="110" t="e">
        <f>+PUNTAJE!#REF!</f>
        <v>#REF!</v>
      </c>
      <c r="N232" s="110"/>
      <c r="O232" s="110"/>
      <c r="P232" s="110"/>
      <c r="Q232" s="110"/>
      <c r="R232" s="110"/>
      <c r="S232" s="110"/>
      <c r="T232" s="110"/>
      <c r="U232" s="111" t="e">
        <f t="shared" si="12"/>
        <v>#REF!</v>
      </c>
      <c r="V232" s="112">
        <v>0</v>
      </c>
      <c r="W232" s="112">
        <v>0</v>
      </c>
      <c r="X232" s="112">
        <v>0</v>
      </c>
      <c r="Y232" s="112">
        <v>0</v>
      </c>
    </row>
    <row r="233" spans="1:25" ht="56.25" x14ac:dyDescent="0.2">
      <c r="A233" s="85">
        <f t="shared" si="10"/>
        <v>224</v>
      </c>
      <c r="B233" s="95" t="str">
        <f>VLOOKUP(A233,PUNTAJE!A233:B564,2,0)</f>
        <v>DM2736</v>
      </c>
      <c r="C233" s="118" t="str">
        <f>VLOOKUP(A233,PUNTAJE!A233:C564,3,0)</f>
        <v>EQUIPO PARA ADMINISTRACION DE SOLUCIONES PARA BOMBA DE INFUSION MEDCAPTAIN</v>
      </c>
      <c r="D233" s="96">
        <f>VLOOKUP(A233,PUNTAJE!A233:D564,4,0)</f>
        <v>1</v>
      </c>
      <c r="E233" s="96" t="str">
        <f>VLOOKUP(A233,PUNTAJE!A233:E564,5,0)</f>
        <v>UN</v>
      </c>
      <c r="F233" s="138">
        <f>VLOOKUP(A233,PUNTAJE!A233:F564,6,0)</f>
        <v>11185.157999999999</v>
      </c>
      <c r="G233" s="96">
        <f>VLOOKUP(A233,PUNTAJE!A233:G564,7,0)</f>
        <v>50</v>
      </c>
      <c r="H233" s="138">
        <f t="shared" si="11"/>
        <v>559257.9</v>
      </c>
      <c r="I233" s="109" t="e">
        <f>+PUNTAJE!#REF!</f>
        <v>#REF!</v>
      </c>
      <c r="J233" s="110" t="e">
        <f>+PUNTAJE!#REF!</f>
        <v>#REF!</v>
      </c>
      <c r="K233" s="110">
        <f>+PUNTAJE!Q233</f>
        <v>0</v>
      </c>
      <c r="L233" s="110">
        <f>+PUNTAJE!T233</f>
        <v>0</v>
      </c>
      <c r="M233" s="110" t="e">
        <f>+PUNTAJE!#REF!</f>
        <v>#REF!</v>
      </c>
      <c r="N233" s="110"/>
      <c r="O233" s="110"/>
      <c r="P233" s="110"/>
      <c r="Q233" s="110"/>
      <c r="R233" s="110"/>
      <c r="S233" s="110"/>
      <c r="T233" s="110"/>
      <c r="U233" s="111" t="e">
        <f t="shared" si="12"/>
        <v>#REF!</v>
      </c>
      <c r="V233" s="112">
        <v>0</v>
      </c>
      <c r="W233" s="112">
        <v>0</v>
      </c>
      <c r="X233" s="112">
        <v>0</v>
      </c>
      <c r="Y233" s="112">
        <v>0</v>
      </c>
    </row>
    <row r="234" spans="1:25" ht="33.75" x14ac:dyDescent="0.2">
      <c r="A234" s="85">
        <f t="shared" si="10"/>
        <v>225</v>
      </c>
      <c r="B234" s="95" t="str">
        <f>VLOOKUP(A234,PUNTAJE!A234:B565,2,0)</f>
        <v>DM2644</v>
      </c>
      <c r="C234" s="118" t="str">
        <f>VLOOKUP(A234,PUNTAJE!A234:C565,3,0)</f>
        <v>FILTRO PARA NEUMOINSUFLADOR DE UN SOLO USO</v>
      </c>
      <c r="D234" s="96">
        <f>VLOOKUP(A234,PUNTAJE!A234:D565,4,0)</f>
        <v>1</v>
      </c>
      <c r="E234" s="96" t="str">
        <f>VLOOKUP(A234,PUNTAJE!A234:E565,5,0)</f>
        <v>UN</v>
      </c>
      <c r="F234" s="138">
        <f>VLOOKUP(A234,PUNTAJE!A234:F565,6,0)</f>
        <v>25765.999</v>
      </c>
      <c r="G234" s="96">
        <f>VLOOKUP(A234,PUNTAJE!A234:G565,7,0)</f>
        <v>1</v>
      </c>
      <c r="H234" s="138">
        <f t="shared" si="11"/>
        <v>25765.999</v>
      </c>
      <c r="I234" s="109" t="e">
        <f>+PUNTAJE!#REF!</f>
        <v>#REF!</v>
      </c>
      <c r="J234" s="110" t="e">
        <f>+PUNTAJE!#REF!</f>
        <v>#REF!</v>
      </c>
      <c r="K234" s="110">
        <f>+PUNTAJE!Q234</f>
        <v>0</v>
      </c>
      <c r="L234" s="110">
        <f>+PUNTAJE!T234</f>
        <v>0</v>
      </c>
      <c r="M234" s="110" t="e">
        <f>+PUNTAJE!#REF!</f>
        <v>#REF!</v>
      </c>
      <c r="N234" s="110"/>
      <c r="O234" s="110"/>
      <c r="P234" s="110"/>
      <c r="Q234" s="110"/>
      <c r="R234" s="110"/>
      <c r="S234" s="110"/>
      <c r="T234" s="110"/>
      <c r="U234" s="111" t="e">
        <f t="shared" si="12"/>
        <v>#REF!</v>
      </c>
      <c r="V234" s="112">
        <v>0</v>
      </c>
      <c r="W234" s="112">
        <v>0</v>
      </c>
      <c r="X234" s="112">
        <v>0</v>
      </c>
      <c r="Y234" s="112">
        <v>0</v>
      </c>
    </row>
    <row r="235" spans="1:25" ht="33.75" x14ac:dyDescent="0.2">
      <c r="A235" s="85">
        <f t="shared" si="10"/>
        <v>226</v>
      </c>
      <c r="B235" s="95" t="str">
        <f>VLOOKUP(A235,PUNTAJE!A235:B566,2,0)</f>
        <v>DM2813</v>
      </c>
      <c r="C235" s="118" t="str">
        <f>VLOOKUP(A235,PUNTAJE!A235:C566,3,0)</f>
        <v>GASA PRECORTADA NO ESTERIL NO TEJIDA 4 PLIEGUES 7.5 X 7.5CM</v>
      </c>
      <c r="D235" s="96">
        <f>VLOOKUP(A235,PUNTAJE!A235:D566,4,0)</f>
        <v>1</v>
      </c>
      <c r="E235" s="96" t="str">
        <f>VLOOKUP(A235,PUNTAJE!A235:E566,5,0)</f>
        <v>UN</v>
      </c>
      <c r="F235" s="138">
        <f>VLOOKUP(A235,PUNTAJE!A235:F566,6,0)</f>
        <v>390</v>
      </c>
      <c r="G235" s="96">
        <f>VLOOKUP(A235,PUNTAJE!A235:G566,7,0)</f>
        <v>50</v>
      </c>
      <c r="H235" s="138">
        <f t="shared" si="11"/>
        <v>19500</v>
      </c>
      <c r="I235" s="109" t="e">
        <f>+PUNTAJE!#REF!</f>
        <v>#REF!</v>
      </c>
      <c r="J235" s="110" t="e">
        <f>+PUNTAJE!#REF!</f>
        <v>#REF!</v>
      </c>
      <c r="K235" s="110">
        <f>+PUNTAJE!Q235</f>
        <v>0</v>
      </c>
      <c r="L235" s="110">
        <f>+PUNTAJE!T235</f>
        <v>0</v>
      </c>
      <c r="M235" s="110" t="e">
        <f>+PUNTAJE!#REF!</f>
        <v>#REF!</v>
      </c>
      <c r="N235" s="110"/>
      <c r="O235" s="110"/>
      <c r="P235" s="110"/>
      <c r="Q235" s="110"/>
      <c r="R235" s="110"/>
      <c r="S235" s="110"/>
      <c r="T235" s="110"/>
      <c r="U235" s="111" t="e">
        <f t="shared" si="12"/>
        <v>#REF!</v>
      </c>
      <c r="V235" s="112">
        <v>0</v>
      </c>
      <c r="W235" s="112">
        <v>0</v>
      </c>
      <c r="X235" s="112">
        <v>0</v>
      </c>
      <c r="Y235" s="112">
        <v>0</v>
      </c>
    </row>
    <row r="236" spans="1:25" ht="22.5" x14ac:dyDescent="0.2">
      <c r="A236" s="85">
        <f t="shared" si="10"/>
        <v>227</v>
      </c>
      <c r="B236" s="95" t="str">
        <f>VLOOKUP(A236,PUNTAJE!A236:B567,2,0)</f>
        <v>DM704</v>
      </c>
      <c r="C236" s="118" t="str">
        <f>VLOOKUP(A236,PUNTAJE!A236:C567,3,0)</f>
        <v>MANTA TERMICA DESECHABLE</v>
      </c>
      <c r="D236" s="96">
        <f>VLOOKUP(A236,PUNTAJE!A236:D567,4,0)</f>
        <v>1</v>
      </c>
      <c r="E236" s="96" t="str">
        <f>VLOOKUP(A236,PUNTAJE!A236:E567,5,0)</f>
        <v>UN</v>
      </c>
      <c r="F236" s="138">
        <f>VLOOKUP(A236,PUNTAJE!A236:F567,6,0)</f>
        <v>14047.95</v>
      </c>
      <c r="G236" s="96">
        <f>VLOOKUP(A236,PUNTAJE!A236:G567,7,0)</f>
        <v>17</v>
      </c>
      <c r="H236" s="138">
        <f t="shared" si="11"/>
        <v>238815.15000000002</v>
      </c>
      <c r="I236" s="109" t="e">
        <f>+PUNTAJE!#REF!</f>
        <v>#REF!</v>
      </c>
      <c r="J236" s="110" t="e">
        <f>+PUNTAJE!#REF!</f>
        <v>#REF!</v>
      </c>
      <c r="K236" s="110">
        <f>+PUNTAJE!Q236</f>
        <v>0</v>
      </c>
      <c r="L236" s="110">
        <f>+PUNTAJE!T236</f>
        <v>0</v>
      </c>
      <c r="M236" s="110" t="e">
        <f>+PUNTAJE!#REF!</f>
        <v>#REF!</v>
      </c>
      <c r="N236" s="110"/>
      <c r="O236" s="110"/>
      <c r="P236" s="110"/>
      <c r="Q236" s="110"/>
      <c r="R236" s="110"/>
      <c r="S236" s="110"/>
      <c r="T236" s="110"/>
      <c r="U236" s="111" t="e">
        <f t="shared" si="12"/>
        <v>#REF!</v>
      </c>
      <c r="V236" s="112">
        <v>0</v>
      </c>
      <c r="W236" s="112">
        <v>0</v>
      </c>
      <c r="X236" s="112">
        <v>0</v>
      </c>
      <c r="Y236" s="112">
        <v>0</v>
      </c>
    </row>
    <row r="237" spans="1:25" ht="33.75" x14ac:dyDescent="0.2">
      <c r="A237" s="85">
        <f t="shared" si="10"/>
        <v>228</v>
      </c>
      <c r="B237" s="95" t="str">
        <f>VLOOKUP(A237,PUNTAJE!A237:B568,2,0)</f>
        <v>DM739</v>
      </c>
      <c r="C237" s="118" t="str">
        <f>VLOOKUP(A237,PUNTAJE!A237:C568,3,0)</f>
        <v>MECHA NASAL ESTERIL EN GASA 100% ALGODON, PRECORTADA</v>
      </c>
      <c r="D237" s="96">
        <f>VLOOKUP(A237,PUNTAJE!A237:D568,4,0)</f>
        <v>1</v>
      </c>
      <c r="E237" s="96" t="str">
        <f>VLOOKUP(A237,PUNTAJE!A237:E568,5,0)</f>
        <v>UN</v>
      </c>
      <c r="F237" s="138">
        <f>VLOOKUP(A237,PUNTAJE!A237:F568,6,0)</f>
        <v>4396</v>
      </c>
      <c r="G237" s="96">
        <f>VLOOKUP(A237,PUNTAJE!A237:G568,7,0)</f>
        <v>36</v>
      </c>
      <c r="H237" s="138">
        <f t="shared" si="11"/>
        <v>158256</v>
      </c>
      <c r="I237" s="109" t="e">
        <f>+PUNTAJE!#REF!</f>
        <v>#REF!</v>
      </c>
      <c r="J237" s="110" t="e">
        <f>+PUNTAJE!#REF!</f>
        <v>#REF!</v>
      </c>
      <c r="K237" s="110">
        <f>+PUNTAJE!Q237</f>
        <v>0</v>
      </c>
      <c r="L237" s="110">
        <f>+PUNTAJE!T237</f>
        <v>0</v>
      </c>
      <c r="M237" s="110" t="e">
        <f>+PUNTAJE!#REF!</f>
        <v>#REF!</v>
      </c>
      <c r="N237" s="110"/>
      <c r="O237" s="110"/>
      <c r="P237" s="110"/>
      <c r="Q237" s="110"/>
      <c r="R237" s="110"/>
      <c r="S237" s="110"/>
      <c r="T237" s="110"/>
      <c r="U237" s="111" t="e">
        <f t="shared" si="12"/>
        <v>#REF!</v>
      </c>
      <c r="V237" s="112">
        <v>0</v>
      </c>
      <c r="W237" s="112">
        <v>0</v>
      </c>
      <c r="X237" s="112">
        <v>0</v>
      </c>
      <c r="Y237" s="112">
        <v>0</v>
      </c>
    </row>
    <row r="238" spans="1:25" ht="22.5" x14ac:dyDescent="0.2">
      <c r="A238" s="85">
        <f t="shared" si="10"/>
        <v>229</v>
      </c>
      <c r="B238" s="95" t="str">
        <f>VLOOKUP(A238,PUNTAJE!A238:B569,2,0)</f>
        <v>DM2197</v>
      </c>
      <c r="C238" s="118" t="str">
        <f>VLOOKUP(A238,PUNTAJE!A238:C569,3,0)</f>
        <v>PARCHE DE DURAMADRE SUTURABLE 10 X 12.5CMS</v>
      </c>
      <c r="D238" s="96">
        <f>VLOOKUP(A238,PUNTAJE!A238:D569,4,0)</f>
        <v>1</v>
      </c>
      <c r="E238" s="96" t="str">
        <f>VLOOKUP(A238,PUNTAJE!A238:E569,5,0)</f>
        <v>UN</v>
      </c>
      <c r="F238" s="138">
        <f>VLOOKUP(A238,PUNTAJE!A238:F569,6,0)</f>
        <v>3518125</v>
      </c>
      <c r="G238" s="96">
        <f>VLOOKUP(A238,PUNTAJE!A238:G569,7,0)</f>
        <v>10</v>
      </c>
      <c r="H238" s="138">
        <f t="shared" si="11"/>
        <v>35181250</v>
      </c>
      <c r="I238" s="109" t="e">
        <f>+PUNTAJE!#REF!</f>
        <v>#REF!</v>
      </c>
      <c r="J238" s="110" t="e">
        <f>+PUNTAJE!#REF!</f>
        <v>#REF!</v>
      </c>
      <c r="K238" s="110">
        <f>+PUNTAJE!Q238</f>
        <v>0</v>
      </c>
      <c r="L238" s="110">
        <f>+PUNTAJE!T238</f>
        <v>0</v>
      </c>
      <c r="M238" s="110" t="e">
        <f>+PUNTAJE!#REF!</f>
        <v>#REF!</v>
      </c>
      <c r="N238" s="110"/>
      <c r="O238" s="110"/>
      <c r="P238" s="110"/>
      <c r="Q238" s="110"/>
      <c r="R238" s="110"/>
      <c r="S238" s="110"/>
      <c r="T238" s="110"/>
      <c r="U238" s="111" t="e">
        <f t="shared" si="12"/>
        <v>#REF!</v>
      </c>
      <c r="V238" s="112">
        <v>0</v>
      </c>
      <c r="W238" s="112">
        <v>0</v>
      </c>
      <c r="X238" s="112">
        <v>0</v>
      </c>
      <c r="Y238" s="112">
        <v>0</v>
      </c>
    </row>
    <row r="239" spans="1:25" ht="78.75" x14ac:dyDescent="0.2">
      <c r="A239" s="85">
        <f t="shared" si="10"/>
        <v>230</v>
      </c>
      <c r="B239" s="95" t="str">
        <f>VLOOKUP(A239,PUNTAJE!A239:B570,2,0)</f>
        <v>DM1839</v>
      </c>
      <c r="C239" s="118" t="str">
        <f>VLOOKUP(A239,PUNTAJE!A239:C570,3,0)</f>
        <v>PINZA BIPOLAR AVANZADO PUNTA RECTA DIAMETRO 5MM LONGITUD 14CM PARA CIRUGIA ABIERTA CON ARTICULACION DE 110 GRADOS</v>
      </c>
      <c r="D239" s="96">
        <f>VLOOKUP(A239,PUNTAJE!A239:D570,4,0)</f>
        <v>1</v>
      </c>
      <c r="E239" s="96" t="str">
        <f>VLOOKUP(A239,PUNTAJE!A239:E570,5,0)</f>
        <v>UN</v>
      </c>
      <c r="F239" s="138">
        <f>VLOOKUP(A239,PUNTAJE!A239:F570,6,0)</f>
        <v>1319721.8999999999</v>
      </c>
      <c r="G239" s="96">
        <f>VLOOKUP(A239,PUNTAJE!A239:G570,7,0)</f>
        <v>1</v>
      </c>
      <c r="H239" s="138">
        <f t="shared" si="11"/>
        <v>1319721.8999999999</v>
      </c>
      <c r="I239" s="109" t="e">
        <f>+PUNTAJE!#REF!</f>
        <v>#REF!</v>
      </c>
      <c r="J239" s="110" t="e">
        <f>+PUNTAJE!#REF!</f>
        <v>#REF!</v>
      </c>
      <c r="K239" s="110">
        <f>+PUNTAJE!Q239</f>
        <v>0</v>
      </c>
      <c r="L239" s="110">
        <f>+PUNTAJE!T239</f>
        <v>0</v>
      </c>
      <c r="M239" s="110" t="e">
        <f>+PUNTAJE!#REF!</f>
        <v>#REF!</v>
      </c>
      <c r="N239" s="110"/>
      <c r="O239" s="110"/>
      <c r="P239" s="110"/>
      <c r="Q239" s="110"/>
      <c r="R239" s="110"/>
      <c r="S239" s="110"/>
      <c r="T239" s="110"/>
      <c r="U239" s="111" t="e">
        <f t="shared" si="12"/>
        <v>#REF!</v>
      </c>
      <c r="V239" s="112">
        <v>0</v>
      </c>
      <c r="W239" s="112">
        <v>0</v>
      </c>
      <c r="X239" s="112">
        <v>0</v>
      </c>
      <c r="Y239" s="112">
        <v>0</v>
      </c>
    </row>
    <row r="240" spans="1:25" ht="56.25" x14ac:dyDescent="0.2">
      <c r="A240" s="85">
        <f t="shared" si="10"/>
        <v>231</v>
      </c>
      <c r="B240" s="95" t="str">
        <f>VLOOKUP(A240,PUNTAJE!A240:B571,2,0)</f>
        <v>DM2507</v>
      </c>
      <c r="C240" s="118" t="str">
        <f>VLOOKUP(A240,PUNTAJE!A240:C571,3,0)</f>
        <v>RECARGA DE 60 MM LINEAL PARA TEJIDO GRUESO CON ALTURA AJUSTABLE DE GRAPA CIRUGIA ABIERTA</v>
      </c>
      <c r="D240" s="96">
        <f>VLOOKUP(A240,PUNTAJE!A240:D571,4,0)</f>
        <v>1</v>
      </c>
      <c r="E240" s="96" t="str">
        <f>VLOOKUP(A240,PUNTAJE!A240:E571,5,0)</f>
        <v>UN</v>
      </c>
      <c r="F240" s="138">
        <f>VLOOKUP(A240,PUNTAJE!A240:F571,6,0)</f>
        <v>345847.32</v>
      </c>
      <c r="G240" s="96">
        <f>VLOOKUP(A240,PUNTAJE!A240:G571,7,0)</f>
        <v>1</v>
      </c>
      <c r="H240" s="138">
        <f t="shared" si="11"/>
        <v>345847.32</v>
      </c>
      <c r="I240" s="109" t="e">
        <f>+PUNTAJE!#REF!</f>
        <v>#REF!</v>
      </c>
      <c r="J240" s="110" t="e">
        <f>+PUNTAJE!#REF!</f>
        <v>#REF!</v>
      </c>
      <c r="K240" s="110">
        <f>+PUNTAJE!Q240</f>
        <v>0</v>
      </c>
      <c r="L240" s="110">
        <f>+PUNTAJE!T240</f>
        <v>0</v>
      </c>
      <c r="M240" s="110" t="e">
        <f>+PUNTAJE!#REF!</f>
        <v>#REF!</v>
      </c>
      <c r="N240" s="110"/>
      <c r="O240" s="110"/>
      <c r="P240" s="110"/>
      <c r="Q240" s="110"/>
      <c r="R240" s="110"/>
      <c r="S240" s="110"/>
      <c r="T240" s="110"/>
      <c r="U240" s="111" t="e">
        <f t="shared" si="12"/>
        <v>#REF!</v>
      </c>
      <c r="V240" s="112">
        <v>0</v>
      </c>
      <c r="W240" s="112">
        <v>0</v>
      </c>
      <c r="X240" s="112">
        <v>0</v>
      </c>
      <c r="Y240" s="112">
        <v>0</v>
      </c>
    </row>
    <row r="241" spans="1:25" ht="78.75" x14ac:dyDescent="0.2">
      <c r="A241" s="85">
        <f t="shared" si="10"/>
        <v>232</v>
      </c>
      <c r="B241" s="95" t="str">
        <f>VLOOKUP(A241,PUNTAJE!A241:B572,2,0)</f>
        <v>DM955</v>
      </c>
      <c r="C241" s="118" t="str">
        <f>VLOOKUP(A241,PUNTAJE!A241:C572,3,0)</f>
        <v>RESUCITADOR MANUAL DESECHABLE NEONATAL QUE INCLUYA VALVULA DE PEEP, LINEA DE OXIGENO, RESERVORIO Y MASCARA # 0 EN EMPAQUE SELLADO</v>
      </c>
      <c r="D241" s="96">
        <f>VLOOKUP(A241,PUNTAJE!A241:D572,4,0)</f>
        <v>1</v>
      </c>
      <c r="E241" s="96" t="str">
        <f>VLOOKUP(A241,PUNTAJE!A241:E572,5,0)</f>
        <v>UN</v>
      </c>
      <c r="F241" s="138">
        <f>VLOOKUP(A241,PUNTAJE!A241:F572,6,0)</f>
        <v>58486.12</v>
      </c>
      <c r="G241" s="96">
        <f>VLOOKUP(A241,PUNTAJE!A241:G572,7,0)</f>
        <v>27</v>
      </c>
      <c r="H241" s="138">
        <f t="shared" si="11"/>
        <v>1579125.24</v>
      </c>
      <c r="I241" s="109" t="e">
        <f>+PUNTAJE!#REF!</f>
        <v>#REF!</v>
      </c>
      <c r="J241" s="110" t="e">
        <f>+PUNTAJE!#REF!</f>
        <v>#REF!</v>
      </c>
      <c r="K241" s="110">
        <f>+PUNTAJE!Q241</f>
        <v>500</v>
      </c>
      <c r="L241" s="110">
        <f>+PUNTAJE!T241</f>
        <v>0</v>
      </c>
      <c r="M241" s="110" t="e">
        <f>+PUNTAJE!#REF!</f>
        <v>#REF!</v>
      </c>
      <c r="N241" s="110"/>
      <c r="O241" s="110"/>
      <c r="P241" s="110"/>
      <c r="Q241" s="110"/>
      <c r="R241" s="110"/>
      <c r="S241" s="110"/>
      <c r="T241" s="110"/>
      <c r="U241" s="111" t="e">
        <f t="shared" si="12"/>
        <v>#REF!</v>
      </c>
      <c r="V241" s="112">
        <v>0</v>
      </c>
      <c r="W241" s="112">
        <v>0</v>
      </c>
      <c r="X241" s="112">
        <v>0</v>
      </c>
      <c r="Y241" s="112">
        <v>0</v>
      </c>
    </row>
    <row r="242" spans="1:25" ht="33.75" x14ac:dyDescent="0.2">
      <c r="A242" s="85">
        <f t="shared" si="10"/>
        <v>233</v>
      </c>
      <c r="B242" s="95" t="str">
        <f>VLOOKUP(A242,PUNTAJE!A242:B573,2,0)</f>
        <v>DM2194</v>
      </c>
      <c r="C242" s="118" t="str">
        <f>VLOOKUP(A242,PUNTAJE!A242:C573,3,0)</f>
        <v>SABANAS ACCESORIAS DESECHABLES ESTERILES CON ADHESIVO</v>
      </c>
      <c r="D242" s="96">
        <f>VLOOKUP(A242,PUNTAJE!A242:D573,4,0)</f>
        <v>1</v>
      </c>
      <c r="E242" s="96" t="str">
        <f>VLOOKUP(A242,PUNTAJE!A242:E573,5,0)</f>
        <v>UN</v>
      </c>
      <c r="F242" s="138">
        <f>VLOOKUP(A242,PUNTAJE!A242:F573,6,0)</f>
        <v>7259</v>
      </c>
      <c r="G242" s="96">
        <f>VLOOKUP(A242,PUNTAJE!A242:G573,7,0)</f>
        <v>171</v>
      </c>
      <c r="H242" s="138">
        <f t="shared" si="11"/>
        <v>1241289</v>
      </c>
      <c r="I242" s="109" t="e">
        <f>+PUNTAJE!#REF!</f>
        <v>#REF!</v>
      </c>
      <c r="J242" s="110" t="e">
        <f>+PUNTAJE!#REF!</f>
        <v>#REF!</v>
      </c>
      <c r="K242" s="110">
        <f>+PUNTAJE!Q242</f>
        <v>0</v>
      </c>
      <c r="L242" s="110">
        <f>+PUNTAJE!T242</f>
        <v>0</v>
      </c>
      <c r="M242" s="110" t="e">
        <f>+PUNTAJE!#REF!</f>
        <v>#REF!</v>
      </c>
      <c r="N242" s="110"/>
      <c r="O242" s="110"/>
      <c r="P242" s="110"/>
      <c r="Q242" s="110"/>
      <c r="R242" s="110"/>
      <c r="S242" s="110"/>
      <c r="T242" s="110"/>
      <c r="U242" s="111" t="e">
        <f t="shared" si="12"/>
        <v>#REF!</v>
      </c>
      <c r="V242" s="112">
        <v>0</v>
      </c>
      <c r="W242" s="112">
        <v>0</v>
      </c>
      <c r="X242" s="112">
        <v>0</v>
      </c>
      <c r="Y242" s="112">
        <v>0</v>
      </c>
    </row>
    <row r="243" spans="1:25" ht="45" x14ac:dyDescent="0.2">
      <c r="A243" s="85">
        <f t="shared" si="10"/>
        <v>234</v>
      </c>
      <c r="B243" s="95" t="str">
        <f>VLOOKUP(A243,PUNTAJE!A243:B574,2,0)</f>
        <v>DM1174</v>
      </c>
      <c r="C243" s="118" t="str">
        <f>VLOOKUP(A243,PUNTAJE!A243:C574,3,0)</f>
        <v>SONDA DE GASTROSTOMIA DE RECAMBIO O QUIRURGICA CON BALON 12 F</v>
      </c>
      <c r="D243" s="96">
        <f>VLOOKUP(A243,PUNTAJE!A243:D574,4,0)</f>
        <v>1</v>
      </c>
      <c r="E243" s="96" t="str">
        <f>VLOOKUP(A243,PUNTAJE!A243:E574,5,0)</f>
        <v>UN</v>
      </c>
      <c r="F243" s="138">
        <f>VLOOKUP(A243,PUNTAJE!A243:F574,6,0)</f>
        <v>125903.61445783133</v>
      </c>
      <c r="G243" s="96">
        <f>VLOOKUP(A243,PUNTAJE!A243:G574,7,0)</f>
        <v>1</v>
      </c>
      <c r="H243" s="138">
        <f t="shared" si="11"/>
        <v>125903.61445783133</v>
      </c>
      <c r="I243" s="109" t="e">
        <f>+PUNTAJE!#REF!</f>
        <v>#REF!</v>
      </c>
      <c r="J243" s="110" t="e">
        <f>+PUNTAJE!#REF!</f>
        <v>#REF!</v>
      </c>
      <c r="K243" s="110">
        <f>+PUNTAJE!Q243</f>
        <v>0</v>
      </c>
      <c r="L243" s="110">
        <f>+PUNTAJE!T243</f>
        <v>0</v>
      </c>
      <c r="M243" s="110" t="e">
        <f>+PUNTAJE!#REF!</f>
        <v>#REF!</v>
      </c>
      <c r="N243" s="110"/>
      <c r="O243" s="110"/>
      <c r="P243" s="110"/>
      <c r="Q243" s="110"/>
      <c r="R243" s="110"/>
      <c r="S243" s="110"/>
      <c r="T243" s="110"/>
      <c r="U243" s="111" t="e">
        <f t="shared" si="12"/>
        <v>#REF!</v>
      </c>
      <c r="V243" s="112">
        <v>0</v>
      </c>
      <c r="W243" s="112">
        <v>0</v>
      </c>
      <c r="X243" s="112">
        <v>0</v>
      </c>
      <c r="Y243" s="112">
        <v>0</v>
      </c>
    </row>
    <row r="244" spans="1:25" ht="90" x14ac:dyDescent="0.2">
      <c r="A244" s="85">
        <f t="shared" si="10"/>
        <v>235</v>
      </c>
      <c r="B244" s="95" t="str">
        <f>VLOOKUP(A244,PUNTAJE!A244:B575,2,0)</f>
        <v>DM2572</v>
      </c>
      <c r="C244" s="118" t="str">
        <f>VLOOKUP(A244,PUNTAJE!A244:C575,3,0)</f>
        <v>MULTIFILAMENTO NO ABSORBIBLE DE POLIESTER TRENZADO CALIBRE 2/0 CON AGUJA DE 17 A 20 MM CURVA CORTANTE DE 1/2 CIRCULO, HEBRA DE 90 CM O MAS</v>
      </c>
      <c r="D244" s="96">
        <f>VLOOKUP(A244,PUNTAJE!A244:D575,4,0)</f>
        <v>1</v>
      </c>
      <c r="E244" s="96" t="str">
        <f>VLOOKUP(A244,PUNTAJE!A244:E575,5,0)</f>
        <v>UN</v>
      </c>
      <c r="F244" s="138">
        <f>VLOOKUP(A244,PUNTAJE!A244:F575,6,0)</f>
        <v>21652.100000000002</v>
      </c>
      <c r="G244" s="96">
        <f>VLOOKUP(A244,PUNTAJE!A244:G575,7,0)</f>
        <v>1</v>
      </c>
      <c r="H244" s="138">
        <f t="shared" si="11"/>
        <v>21652.100000000002</v>
      </c>
      <c r="I244" s="109" t="e">
        <f>+PUNTAJE!#REF!</f>
        <v>#REF!</v>
      </c>
      <c r="J244" s="110" t="e">
        <f>+PUNTAJE!#REF!</f>
        <v>#REF!</v>
      </c>
      <c r="K244" s="110">
        <f>+PUNTAJE!Q244</f>
        <v>0</v>
      </c>
      <c r="L244" s="110">
        <f>+PUNTAJE!T244</f>
        <v>0</v>
      </c>
      <c r="M244" s="110" t="e">
        <f>+PUNTAJE!#REF!</f>
        <v>#REF!</v>
      </c>
      <c r="N244" s="110"/>
      <c r="O244" s="110"/>
      <c r="P244" s="110"/>
      <c r="Q244" s="110"/>
      <c r="R244" s="110"/>
      <c r="S244" s="110"/>
      <c r="T244" s="110"/>
      <c r="U244" s="111" t="e">
        <f t="shared" si="12"/>
        <v>#REF!</v>
      </c>
      <c r="V244" s="112">
        <v>0</v>
      </c>
      <c r="W244" s="112">
        <v>0</v>
      </c>
      <c r="X244" s="112">
        <v>0</v>
      </c>
      <c r="Y244" s="112">
        <v>0</v>
      </c>
    </row>
    <row r="245" spans="1:25" ht="33.75" x14ac:dyDescent="0.2">
      <c r="A245" s="85">
        <f t="shared" si="10"/>
        <v>236</v>
      </c>
      <c r="B245" s="95" t="str">
        <f>VLOOKUP(A245,PUNTAJE!A245:B576,2,0)</f>
        <v>DM2618</v>
      </c>
      <c r="C245" s="118" t="str">
        <f>VLOOKUP(A245,PUNTAJE!A245:C576,3,0)</f>
        <v>VENDAJE ELASTICO COMPRESIVO AUTOADHESIVO 3 X 5</v>
      </c>
      <c r="D245" s="96">
        <f>VLOOKUP(A245,PUNTAJE!A245:D576,4,0)</f>
        <v>1</v>
      </c>
      <c r="E245" s="96" t="str">
        <f>VLOOKUP(A245,PUNTAJE!A245:E576,5,0)</f>
        <v>UN</v>
      </c>
      <c r="F245" s="138">
        <f>VLOOKUP(A245,PUNTAJE!A245:F576,6,0)</f>
        <v>1427</v>
      </c>
      <c r="G245" s="96">
        <f>VLOOKUP(A245,PUNTAJE!A245:G576,7,0)</f>
        <v>50</v>
      </c>
      <c r="H245" s="138">
        <f t="shared" si="11"/>
        <v>71350</v>
      </c>
      <c r="I245" s="109" t="e">
        <f>+PUNTAJE!#REF!</f>
        <v>#REF!</v>
      </c>
      <c r="J245" s="110" t="e">
        <f>+PUNTAJE!#REF!</f>
        <v>#REF!</v>
      </c>
      <c r="K245" s="110">
        <f>+PUNTAJE!Q245</f>
        <v>0</v>
      </c>
      <c r="L245" s="110">
        <f>+PUNTAJE!T245</f>
        <v>0</v>
      </c>
      <c r="M245" s="110" t="e">
        <f>+PUNTAJE!#REF!</f>
        <v>#REF!</v>
      </c>
      <c r="N245" s="110"/>
      <c r="O245" s="110"/>
      <c r="P245" s="110"/>
      <c r="Q245" s="110"/>
      <c r="R245" s="110"/>
      <c r="S245" s="110"/>
      <c r="T245" s="110"/>
      <c r="U245" s="111" t="e">
        <f t="shared" si="12"/>
        <v>#REF!</v>
      </c>
      <c r="V245" s="112">
        <v>0</v>
      </c>
      <c r="W245" s="112">
        <v>0</v>
      </c>
      <c r="X245" s="112">
        <v>0</v>
      </c>
      <c r="Y245" s="112">
        <v>0</v>
      </c>
    </row>
    <row r="246" spans="1:25" ht="33.75" x14ac:dyDescent="0.2">
      <c r="A246" s="85">
        <f t="shared" si="10"/>
        <v>237</v>
      </c>
      <c r="B246" s="95" t="str">
        <f>VLOOKUP(A246,PUNTAJE!A246:B577,2,0)</f>
        <v>DM2619</v>
      </c>
      <c r="C246" s="118" t="str">
        <f>VLOOKUP(A246,PUNTAJE!A246:C577,3,0)</f>
        <v>VENDAJE ELASTICO COMPRESIVO AUTOADHESIVO 4 X 5</v>
      </c>
      <c r="D246" s="96">
        <f>VLOOKUP(A246,PUNTAJE!A246:D577,4,0)</f>
        <v>1</v>
      </c>
      <c r="E246" s="96" t="str">
        <f>VLOOKUP(A246,PUNTAJE!A246:E577,5,0)</f>
        <v>UN</v>
      </c>
      <c r="F246" s="138">
        <f>VLOOKUP(A246,PUNTAJE!A246:F577,6,0)</f>
        <v>1807</v>
      </c>
      <c r="G246" s="96">
        <f>VLOOKUP(A246,PUNTAJE!A246:G577,7,0)</f>
        <v>50</v>
      </c>
      <c r="H246" s="138">
        <f t="shared" si="11"/>
        <v>90350</v>
      </c>
      <c r="I246" s="109" t="e">
        <f>+PUNTAJE!#REF!</f>
        <v>#REF!</v>
      </c>
      <c r="J246" s="110" t="e">
        <f>+PUNTAJE!#REF!</f>
        <v>#REF!</v>
      </c>
      <c r="K246" s="110">
        <f>+PUNTAJE!Q246</f>
        <v>0</v>
      </c>
      <c r="L246" s="110">
        <f>+PUNTAJE!T246</f>
        <v>0</v>
      </c>
      <c r="M246" s="110" t="e">
        <f>+PUNTAJE!#REF!</f>
        <v>#REF!</v>
      </c>
      <c r="N246" s="110"/>
      <c r="O246" s="110"/>
      <c r="P246" s="110"/>
      <c r="Q246" s="110"/>
      <c r="R246" s="110"/>
      <c r="S246" s="110"/>
      <c r="T246" s="110"/>
      <c r="U246" s="111" t="e">
        <f t="shared" si="12"/>
        <v>#REF!</v>
      </c>
      <c r="V246" s="112">
        <v>0</v>
      </c>
      <c r="W246" s="112">
        <v>0</v>
      </c>
      <c r="X246" s="112">
        <v>0</v>
      </c>
      <c r="Y246" s="112">
        <v>0</v>
      </c>
    </row>
    <row r="247" spans="1:25" ht="22.5" x14ac:dyDescent="0.2">
      <c r="A247" s="85">
        <f t="shared" si="10"/>
        <v>238</v>
      </c>
      <c r="B247" s="95" t="str">
        <f>VLOOKUP(A247,PUNTAJE!A247:B578,2,0)</f>
        <v>DM032</v>
      </c>
      <c r="C247" s="118" t="str">
        <f>VLOOKUP(A247,PUNTAJE!A247:C578,3,0)</f>
        <v>AGUJA ACUPUNTURA 0.25 X 30 MM</v>
      </c>
      <c r="D247" s="96">
        <f>VLOOKUP(A247,PUNTAJE!A247:D578,4,0)</f>
        <v>1</v>
      </c>
      <c r="E247" s="96" t="str">
        <f>VLOOKUP(A247,PUNTAJE!A247:E578,5,0)</f>
        <v>UN</v>
      </c>
      <c r="F247" s="138">
        <f>VLOOKUP(A247,PUNTAJE!A247:F578,6,0)</f>
        <v>298.90460000000002</v>
      </c>
      <c r="G247" s="96">
        <f>VLOOKUP(A247,PUNTAJE!A247:G578,7,0)</f>
        <v>3000</v>
      </c>
      <c r="H247" s="138">
        <f t="shared" si="11"/>
        <v>896713.8</v>
      </c>
      <c r="I247" s="109" t="e">
        <f>+PUNTAJE!#REF!</f>
        <v>#REF!</v>
      </c>
      <c r="J247" s="110" t="e">
        <f>+PUNTAJE!#REF!</f>
        <v>#REF!</v>
      </c>
      <c r="K247" s="110">
        <f>+PUNTAJE!Q247</f>
        <v>0</v>
      </c>
      <c r="L247" s="110">
        <f>+PUNTAJE!T247</f>
        <v>0</v>
      </c>
      <c r="M247" s="110" t="e">
        <f>+PUNTAJE!#REF!</f>
        <v>#REF!</v>
      </c>
      <c r="N247" s="110"/>
      <c r="O247" s="110"/>
      <c r="P247" s="110"/>
      <c r="Q247" s="110"/>
      <c r="R247" s="110"/>
      <c r="S247" s="110"/>
      <c r="T247" s="110"/>
      <c r="U247" s="111" t="e">
        <f t="shared" si="12"/>
        <v>#REF!</v>
      </c>
      <c r="V247" s="112">
        <v>0</v>
      </c>
      <c r="W247" s="112">
        <v>0</v>
      </c>
      <c r="X247" s="112">
        <v>0</v>
      </c>
      <c r="Y247" s="112">
        <v>0</v>
      </c>
    </row>
    <row r="248" spans="1:25" x14ac:dyDescent="0.2">
      <c r="A248" s="85">
        <f t="shared" si="10"/>
        <v>239</v>
      </c>
      <c r="B248" s="95" t="str">
        <f>VLOOKUP(A248,PUNTAJE!A248:B579,2,0)</f>
        <v>DM059</v>
      </c>
      <c r="C248" s="118" t="str">
        <f>VLOOKUP(A248,PUNTAJE!A248:C579,3,0)</f>
        <v>NUPREP GEL ABRASIVO</v>
      </c>
      <c r="D248" s="96">
        <f>VLOOKUP(A248,PUNTAJE!A248:D579,4,0)</f>
        <v>1</v>
      </c>
      <c r="E248" s="96" t="str">
        <f>VLOOKUP(A248,PUNTAJE!A248:E579,5,0)</f>
        <v>UN</v>
      </c>
      <c r="F248" s="138">
        <f>VLOOKUP(A248,PUNTAJE!A248:F579,6,0)</f>
        <v>98585.707999999999</v>
      </c>
      <c r="G248" s="96">
        <f>VLOOKUP(A248,PUNTAJE!A248:G579,7,0)</f>
        <v>1</v>
      </c>
      <c r="H248" s="138">
        <f t="shared" si="11"/>
        <v>98585.707999999999</v>
      </c>
      <c r="I248" s="109" t="e">
        <f>+PUNTAJE!#REF!</f>
        <v>#REF!</v>
      </c>
      <c r="J248" s="110" t="e">
        <f>+PUNTAJE!#REF!</f>
        <v>#REF!</v>
      </c>
      <c r="K248" s="110">
        <f>+PUNTAJE!Q248</f>
        <v>0</v>
      </c>
      <c r="L248" s="110">
        <f>+PUNTAJE!T248</f>
        <v>0</v>
      </c>
      <c r="M248" s="110" t="e">
        <f>+PUNTAJE!#REF!</f>
        <v>#REF!</v>
      </c>
      <c r="N248" s="110"/>
      <c r="O248" s="110"/>
      <c r="P248" s="110"/>
      <c r="Q248" s="110"/>
      <c r="R248" s="110"/>
      <c r="S248" s="110"/>
      <c r="T248" s="110"/>
      <c r="U248" s="111" t="e">
        <f t="shared" si="12"/>
        <v>#REF!</v>
      </c>
      <c r="V248" s="112">
        <v>0</v>
      </c>
      <c r="W248" s="112">
        <v>0</v>
      </c>
      <c r="X248" s="112">
        <v>0</v>
      </c>
      <c r="Y248" s="112">
        <v>0</v>
      </c>
    </row>
    <row r="249" spans="1:25" ht="22.5" x14ac:dyDescent="0.2">
      <c r="A249" s="85">
        <f t="shared" si="10"/>
        <v>240</v>
      </c>
      <c r="B249" s="95" t="str">
        <f>VLOOKUP(A249,PUNTAJE!A249:B580,2,0)</f>
        <v>DM1019</v>
      </c>
      <c r="C249" s="118" t="str">
        <f>VLOOKUP(A249,PUNTAJE!A249:C580,3,0)</f>
        <v>SOLUCION DE MONSELL X 250 CC</v>
      </c>
      <c r="D249" s="96">
        <f>VLOOKUP(A249,PUNTAJE!A249:D580,4,0)</f>
        <v>1</v>
      </c>
      <c r="E249" s="96" t="str">
        <f>VLOOKUP(A249,PUNTAJE!A249:E580,5,0)</f>
        <v>UN</v>
      </c>
      <c r="F249" s="138">
        <f>VLOOKUP(A249,PUNTAJE!A249:F580,6,0)</f>
        <v>157796.28</v>
      </c>
      <c r="G249" s="96">
        <f>VLOOKUP(A249,PUNTAJE!A249:G580,7,0)</f>
        <v>1</v>
      </c>
      <c r="H249" s="138">
        <f t="shared" si="11"/>
        <v>157796.28</v>
      </c>
      <c r="I249" s="109" t="e">
        <f>+PUNTAJE!#REF!</f>
        <v>#REF!</v>
      </c>
      <c r="J249" s="110" t="e">
        <f>+PUNTAJE!#REF!</f>
        <v>#REF!</v>
      </c>
      <c r="K249" s="110">
        <f>+PUNTAJE!Q249</f>
        <v>0</v>
      </c>
      <c r="L249" s="110">
        <f>+PUNTAJE!T249</f>
        <v>0</v>
      </c>
      <c r="M249" s="110" t="e">
        <f>+PUNTAJE!#REF!</f>
        <v>#REF!</v>
      </c>
      <c r="N249" s="110"/>
      <c r="O249" s="110"/>
      <c r="P249" s="110"/>
      <c r="Q249" s="110"/>
      <c r="R249" s="110"/>
      <c r="S249" s="110"/>
      <c r="T249" s="110"/>
      <c r="U249" s="111" t="e">
        <f t="shared" si="12"/>
        <v>#REF!</v>
      </c>
      <c r="V249" s="112">
        <v>0</v>
      </c>
      <c r="W249" s="112">
        <v>0</v>
      </c>
      <c r="X249" s="112">
        <v>0</v>
      </c>
      <c r="Y249" s="112">
        <v>0</v>
      </c>
    </row>
    <row r="250" spans="1:25" ht="33.75" x14ac:dyDescent="0.2">
      <c r="A250" s="85">
        <f t="shared" si="10"/>
        <v>241</v>
      </c>
      <c r="B250" s="95" t="str">
        <f>VLOOKUP(A250,PUNTAJE!A250:B581,2,0)</f>
        <v>DM118</v>
      </c>
      <c r="C250" s="118" t="str">
        <f>VLOOKUP(A250,PUNTAJE!A250:C581,3,0)</f>
        <v>CANULA DE TRAQUEOSTOMIA FLEXOANILLADA 7.0 C/B</v>
      </c>
      <c r="D250" s="96">
        <f>VLOOKUP(A250,PUNTAJE!A250:D581,4,0)</f>
        <v>1</v>
      </c>
      <c r="E250" s="96" t="str">
        <f>VLOOKUP(A250,PUNTAJE!A250:E581,5,0)</f>
        <v>UN</v>
      </c>
      <c r="F250" s="138">
        <f>VLOOKUP(A250,PUNTAJE!A250:F581,6,0)</f>
        <v>818217.01600000006</v>
      </c>
      <c r="G250" s="96">
        <f>VLOOKUP(A250,PUNTAJE!A250:G581,7,0)</f>
        <v>1</v>
      </c>
      <c r="H250" s="138">
        <f t="shared" si="11"/>
        <v>818217.01600000006</v>
      </c>
      <c r="I250" s="109" t="e">
        <f>+PUNTAJE!#REF!</f>
        <v>#REF!</v>
      </c>
      <c r="J250" s="110" t="e">
        <f>+PUNTAJE!#REF!</f>
        <v>#REF!</v>
      </c>
      <c r="K250" s="110">
        <f>+PUNTAJE!Q250</f>
        <v>0</v>
      </c>
      <c r="L250" s="110">
        <f>+PUNTAJE!T250</f>
        <v>0</v>
      </c>
      <c r="M250" s="110" t="e">
        <f>+PUNTAJE!#REF!</f>
        <v>#REF!</v>
      </c>
      <c r="N250" s="110"/>
      <c r="O250" s="110"/>
      <c r="P250" s="110"/>
      <c r="Q250" s="110"/>
      <c r="R250" s="110"/>
      <c r="S250" s="110"/>
      <c r="T250" s="110"/>
      <c r="U250" s="111" t="e">
        <f t="shared" si="12"/>
        <v>#REF!</v>
      </c>
      <c r="V250" s="112">
        <v>0</v>
      </c>
      <c r="W250" s="112">
        <v>0</v>
      </c>
      <c r="X250" s="112">
        <v>0</v>
      </c>
      <c r="Y250" s="112">
        <v>0</v>
      </c>
    </row>
    <row r="251" spans="1:25" x14ac:dyDescent="0.2">
      <c r="A251" s="85">
        <f t="shared" si="10"/>
        <v>242</v>
      </c>
      <c r="B251" s="95" t="str">
        <f>VLOOKUP(A251,PUNTAJE!A251:B582,2,0)</f>
        <v>DM1193</v>
      </c>
      <c r="C251" s="118" t="str">
        <f>VLOOKUP(A251,PUNTAJE!A251:C582,3,0)</f>
        <v>VALVULA DE BIOPSIA</v>
      </c>
      <c r="D251" s="96">
        <f>VLOOKUP(A251,PUNTAJE!A251:D582,4,0)</f>
        <v>1</v>
      </c>
      <c r="E251" s="96" t="str">
        <f>VLOOKUP(A251,PUNTAJE!A251:E582,5,0)</f>
        <v>UN</v>
      </c>
      <c r="F251" s="138">
        <f>VLOOKUP(A251,PUNTAJE!A251:F582,6,0)</f>
        <v>21670.055400000001</v>
      </c>
      <c r="G251" s="96">
        <f>VLOOKUP(A251,PUNTAJE!A251:G582,7,0)</f>
        <v>4</v>
      </c>
      <c r="H251" s="138">
        <f t="shared" si="11"/>
        <v>86680.221600000004</v>
      </c>
      <c r="I251" s="109" t="e">
        <f>+PUNTAJE!#REF!</f>
        <v>#REF!</v>
      </c>
      <c r="J251" s="110" t="e">
        <f>+PUNTAJE!#REF!</f>
        <v>#REF!</v>
      </c>
      <c r="K251" s="110">
        <f>+PUNTAJE!Q251</f>
        <v>0</v>
      </c>
      <c r="L251" s="110">
        <f>+PUNTAJE!T251</f>
        <v>0</v>
      </c>
      <c r="M251" s="110" t="e">
        <f>+PUNTAJE!#REF!</f>
        <v>#REF!</v>
      </c>
      <c r="N251" s="110"/>
      <c r="O251" s="110"/>
      <c r="P251" s="110"/>
      <c r="Q251" s="110"/>
      <c r="R251" s="110"/>
      <c r="S251" s="110"/>
      <c r="T251" s="110"/>
      <c r="U251" s="111" t="e">
        <f t="shared" si="12"/>
        <v>#REF!</v>
      </c>
      <c r="V251" s="112">
        <v>0</v>
      </c>
      <c r="W251" s="112">
        <v>0</v>
      </c>
      <c r="X251" s="112">
        <v>0</v>
      </c>
      <c r="Y251" s="112">
        <v>0</v>
      </c>
    </row>
    <row r="252" spans="1:25" ht="22.5" x14ac:dyDescent="0.2">
      <c r="A252" s="85">
        <f t="shared" si="10"/>
        <v>243</v>
      </c>
      <c r="B252" s="95" t="str">
        <f>VLOOKUP(A252,PUNTAJE!A252:B583,2,0)</f>
        <v>DM1216</v>
      </c>
      <c r="C252" s="118" t="str">
        <f>VLOOKUP(A252,PUNTAJE!A252:C583,3,0)</f>
        <v>VENDA YESO 6 X 5 YARDAS</v>
      </c>
      <c r="D252" s="96">
        <f>VLOOKUP(A252,PUNTAJE!A252:D583,4,0)</f>
        <v>1</v>
      </c>
      <c r="E252" s="96" t="str">
        <f>VLOOKUP(A252,PUNTAJE!A252:E583,5,0)</f>
        <v>UN</v>
      </c>
      <c r="F252" s="138">
        <f>VLOOKUP(A252,PUNTAJE!A252:F583,6,0)</f>
        <v>5302</v>
      </c>
      <c r="G252" s="96">
        <f>VLOOKUP(A252,PUNTAJE!A252:G583,7,0)</f>
        <v>24</v>
      </c>
      <c r="H252" s="138">
        <f t="shared" si="11"/>
        <v>127248</v>
      </c>
      <c r="I252" s="109" t="e">
        <f>+PUNTAJE!#REF!</f>
        <v>#REF!</v>
      </c>
      <c r="J252" s="110" t="e">
        <f>+PUNTAJE!#REF!</f>
        <v>#REF!</v>
      </c>
      <c r="K252" s="110">
        <f>+PUNTAJE!Q252</f>
        <v>0</v>
      </c>
      <c r="L252" s="110">
        <f>+PUNTAJE!T252</f>
        <v>0</v>
      </c>
      <c r="M252" s="110" t="e">
        <f>+PUNTAJE!#REF!</f>
        <v>#REF!</v>
      </c>
      <c r="N252" s="110"/>
      <c r="O252" s="110"/>
      <c r="P252" s="110"/>
      <c r="Q252" s="110"/>
      <c r="R252" s="110"/>
      <c r="S252" s="110"/>
      <c r="T252" s="110"/>
      <c r="U252" s="111" t="e">
        <f t="shared" si="12"/>
        <v>#REF!</v>
      </c>
      <c r="V252" s="112">
        <v>0</v>
      </c>
      <c r="W252" s="112">
        <v>0</v>
      </c>
      <c r="X252" s="112">
        <v>0</v>
      </c>
      <c r="Y252" s="112">
        <v>0</v>
      </c>
    </row>
    <row r="253" spans="1:25" ht="22.5" x14ac:dyDescent="0.2">
      <c r="A253" s="85">
        <f t="shared" si="10"/>
        <v>244</v>
      </c>
      <c r="B253" s="95" t="str">
        <f>VLOOKUP(A253,PUNTAJE!A253:B584,2,0)</f>
        <v>DM1259</v>
      </c>
      <c r="C253" s="118" t="str">
        <f>VLOOKUP(A253,PUNTAJE!A253:C584,3,0)</f>
        <v>SOLUCION DE MONSELL X 50 CC</v>
      </c>
      <c r="D253" s="96">
        <f>VLOOKUP(A253,PUNTAJE!A253:D584,4,0)</f>
        <v>1</v>
      </c>
      <c r="E253" s="96" t="str">
        <f>VLOOKUP(A253,PUNTAJE!A253:E584,5,0)</f>
        <v>UN</v>
      </c>
      <c r="F253" s="138">
        <f>VLOOKUP(A253,PUNTAJE!A253:F584,6,0)</f>
        <v>109756</v>
      </c>
      <c r="G253" s="96">
        <f>VLOOKUP(A253,PUNTAJE!A253:G584,7,0)</f>
        <v>1</v>
      </c>
      <c r="H253" s="138">
        <f t="shared" si="11"/>
        <v>109756</v>
      </c>
      <c r="I253" s="109" t="e">
        <f>+PUNTAJE!#REF!</f>
        <v>#REF!</v>
      </c>
      <c r="J253" s="110" t="e">
        <f>+PUNTAJE!#REF!</f>
        <v>#REF!</v>
      </c>
      <c r="K253" s="110">
        <f>+PUNTAJE!Q253</f>
        <v>0</v>
      </c>
      <c r="L253" s="110">
        <f>+PUNTAJE!T253</f>
        <v>0</v>
      </c>
      <c r="M253" s="110" t="e">
        <f>+PUNTAJE!#REF!</f>
        <v>#REF!</v>
      </c>
      <c r="N253" s="110"/>
      <c r="O253" s="110"/>
      <c r="P253" s="110"/>
      <c r="Q253" s="110"/>
      <c r="R253" s="110"/>
      <c r="S253" s="110"/>
      <c r="T253" s="110"/>
      <c r="U253" s="111" t="e">
        <f t="shared" si="12"/>
        <v>#REF!</v>
      </c>
      <c r="V253" s="112">
        <v>0</v>
      </c>
      <c r="W253" s="112">
        <v>0</v>
      </c>
      <c r="X253" s="112">
        <v>0</v>
      </c>
      <c r="Y253" s="112">
        <v>0</v>
      </c>
    </row>
    <row r="254" spans="1:25" ht="22.5" x14ac:dyDescent="0.2">
      <c r="A254" s="85">
        <f t="shared" si="10"/>
        <v>245</v>
      </c>
      <c r="B254" s="95" t="str">
        <f>VLOOKUP(A254,PUNTAJE!A254:B585,2,0)</f>
        <v>DM1343</v>
      </c>
      <c r="C254" s="118" t="str">
        <f>VLOOKUP(A254,PUNTAJE!A254:C585,3,0)</f>
        <v>AGUJA ACUPUNTURA 0.30 X 40</v>
      </c>
      <c r="D254" s="96">
        <f>VLOOKUP(A254,PUNTAJE!A254:D585,4,0)</f>
        <v>1</v>
      </c>
      <c r="E254" s="96" t="str">
        <f>VLOOKUP(A254,PUNTAJE!A254:E585,5,0)</f>
        <v>UN</v>
      </c>
      <c r="F254" s="138">
        <f>VLOOKUP(A254,PUNTAJE!A254:F585,6,0)</f>
        <v>190.11600000000001</v>
      </c>
      <c r="G254" s="96">
        <f>VLOOKUP(A254,PUNTAJE!A254:G585,7,0)</f>
        <v>333</v>
      </c>
      <c r="H254" s="138">
        <f t="shared" si="11"/>
        <v>63308.628000000004</v>
      </c>
      <c r="I254" s="109" t="e">
        <f>+PUNTAJE!#REF!</f>
        <v>#REF!</v>
      </c>
      <c r="J254" s="110" t="e">
        <f>+PUNTAJE!#REF!</f>
        <v>#REF!</v>
      </c>
      <c r="K254" s="110">
        <f>+PUNTAJE!Q254</f>
        <v>0</v>
      </c>
      <c r="L254" s="110">
        <f>+PUNTAJE!T254</f>
        <v>0</v>
      </c>
      <c r="M254" s="110" t="e">
        <f>+PUNTAJE!#REF!</f>
        <v>#REF!</v>
      </c>
      <c r="N254" s="110"/>
      <c r="O254" s="110"/>
      <c r="P254" s="110"/>
      <c r="Q254" s="110"/>
      <c r="R254" s="110"/>
      <c r="S254" s="110"/>
      <c r="T254" s="110"/>
      <c r="U254" s="111" t="e">
        <f t="shared" si="12"/>
        <v>#REF!</v>
      </c>
      <c r="V254" s="112">
        <v>0</v>
      </c>
      <c r="W254" s="112">
        <v>0</v>
      </c>
      <c r="X254" s="112">
        <v>0</v>
      </c>
      <c r="Y254" s="112">
        <v>0</v>
      </c>
    </row>
    <row r="255" spans="1:25" ht="56.25" x14ac:dyDescent="0.2">
      <c r="A255" s="85">
        <f t="shared" si="10"/>
        <v>246</v>
      </c>
      <c r="B255" s="95" t="str">
        <f>VLOOKUP(A255,PUNTAJE!A255:B586,2,0)</f>
        <v>DM138</v>
      </c>
      <c r="C255" s="118" t="str">
        <f>VLOOKUP(A255,PUNTAJE!A255:C586,3,0)</f>
        <v>ASA DE SILICONA PARA REPARACION DE ESTRUCTURAS VASCULARES AZUL 3MM MAXI</v>
      </c>
      <c r="D255" s="96">
        <f>VLOOKUP(A255,PUNTAJE!A255:D586,4,0)</f>
        <v>1</v>
      </c>
      <c r="E255" s="96" t="str">
        <f>VLOOKUP(A255,PUNTAJE!A255:E586,5,0)</f>
        <v>UN</v>
      </c>
      <c r="F255" s="138">
        <f>VLOOKUP(A255,PUNTAJE!A255:F586,6,0)</f>
        <v>39295.033792000002</v>
      </c>
      <c r="G255" s="96">
        <f>VLOOKUP(A255,PUNTAJE!A255:G586,7,0)</f>
        <v>5</v>
      </c>
      <c r="H255" s="138">
        <f t="shared" si="11"/>
        <v>196475.16896000001</v>
      </c>
      <c r="I255" s="109" t="e">
        <f>+PUNTAJE!#REF!</f>
        <v>#REF!</v>
      </c>
      <c r="J255" s="110" t="e">
        <f>+PUNTAJE!#REF!</f>
        <v>#REF!</v>
      </c>
      <c r="K255" s="110">
        <f>+PUNTAJE!Q255</f>
        <v>0</v>
      </c>
      <c r="L255" s="110">
        <f>+PUNTAJE!T255</f>
        <v>0</v>
      </c>
      <c r="M255" s="110" t="e">
        <f>+PUNTAJE!#REF!</f>
        <v>#REF!</v>
      </c>
      <c r="N255" s="110"/>
      <c r="O255" s="110"/>
      <c r="P255" s="110"/>
      <c r="Q255" s="110"/>
      <c r="R255" s="110"/>
      <c r="S255" s="110"/>
      <c r="T255" s="110"/>
      <c r="U255" s="111" t="e">
        <f t="shared" si="12"/>
        <v>#REF!</v>
      </c>
      <c r="V255" s="112">
        <v>0</v>
      </c>
      <c r="W255" s="112">
        <v>0</v>
      </c>
      <c r="X255" s="112">
        <v>0</v>
      </c>
      <c r="Y255" s="112">
        <v>0</v>
      </c>
    </row>
    <row r="256" spans="1:25" ht="56.25" x14ac:dyDescent="0.2">
      <c r="A256" s="85">
        <f t="shared" si="10"/>
        <v>247</v>
      </c>
      <c r="B256" s="95" t="str">
        <f>VLOOKUP(A256,PUNTAJE!A256:B587,2,0)</f>
        <v>DM139</v>
      </c>
      <c r="C256" s="118" t="str">
        <f>VLOOKUP(A256,PUNTAJE!A256:C587,3,0)</f>
        <v>ASA DE SILICONA PARA REPARACION DE ESTRUCTURAS VASCULARES ROJA 3MM MAXI</v>
      </c>
      <c r="D256" s="96">
        <f>VLOOKUP(A256,PUNTAJE!A256:D587,4,0)</f>
        <v>1</v>
      </c>
      <c r="E256" s="96" t="str">
        <f>VLOOKUP(A256,PUNTAJE!A256:E587,5,0)</f>
        <v>UN</v>
      </c>
      <c r="F256" s="138">
        <f>VLOOKUP(A256,PUNTAJE!A256:F587,6,0)</f>
        <v>39295.033792000002</v>
      </c>
      <c r="G256" s="96">
        <f>VLOOKUP(A256,PUNTAJE!A256:G587,7,0)</f>
        <v>5</v>
      </c>
      <c r="H256" s="138">
        <f t="shared" si="11"/>
        <v>196475.16896000001</v>
      </c>
      <c r="I256" s="109" t="e">
        <f>+PUNTAJE!#REF!</f>
        <v>#REF!</v>
      </c>
      <c r="J256" s="110" t="e">
        <f>+PUNTAJE!#REF!</f>
        <v>#REF!</v>
      </c>
      <c r="K256" s="110">
        <f>+PUNTAJE!Q256</f>
        <v>0</v>
      </c>
      <c r="L256" s="110">
        <f>+PUNTAJE!T256</f>
        <v>0</v>
      </c>
      <c r="M256" s="110" t="e">
        <f>+PUNTAJE!#REF!</f>
        <v>#REF!</v>
      </c>
      <c r="N256" s="110"/>
      <c r="O256" s="110"/>
      <c r="P256" s="110"/>
      <c r="Q256" s="110"/>
      <c r="R256" s="110"/>
      <c r="S256" s="110"/>
      <c r="T256" s="110"/>
      <c r="U256" s="111" t="e">
        <f t="shared" si="12"/>
        <v>#REF!</v>
      </c>
      <c r="V256" s="112">
        <v>0</v>
      </c>
      <c r="W256" s="112">
        <v>0</v>
      </c>
      <c r="X256" s="112">
        <v>0</v>
      </c>
      <c r="Y256" s="112">
        <v>0</v>
      </c>
    </row>
    <row r="257" spans="1:25" ht="45" x14ac:dyDescent="0.2">
      <c r="A257" s="85">
        <f t="shared" si="10"/>
        <v>248</v>
      </c>
      <c r="B257" s="95" t="str">
        <f>VLOOKUP(A257,PUNTAJE!A257:B588,2,0)</f>
        <v>DM140</v>
      </c>
      <c r="C257" s="118" t="str">
        <f>VLOOKUP(A257,PUNTAJE!A257:C588,3,0)</f>
        <v>ASA EN SILICONA AZUL PARA REPARCION DE ESTRUCTURAS VASCULARES MINI</v>
      </c>
      <c r="D257" s="96">
        <f>VLOOKUP(A257,PUNTAJE!A257:D588,4,0)</f>
        <v>1</v>
      </c>
      <c r="E257" s="96" t="str">
        <f>VLOOKUP(A257,PUNTAJE!A257:E588,5,0)</f>
        <v>UN</v>
      </c>
      <c r="F257" s="138">
        <f>VLOOKUP(A257,PUNTAJE!A257:F588,6,0)</f>
        <v>39295.033792000002</v>
      </c>
      <c r="G257" s="96">
        <f>VLOOKUP(A257,PUNTAJE!A257:G588,7,0)</f>
        <v>5</v>
      </c>
      <c r="H257" s="138">
        <f t="shared" si="11"/>
        <v>196475.16896000001</v>
      </c>
      <c r="I257" s="109" t="e">
        <f>+PUNTAJE!#REF!</f>
        <v>#REF!</v>
      </c>
      <c r="J257" s="110" t="e">
        <f>+PUNTAJE!#REF!</f>
        <v>#REF!</v>
      </c>
      <c r="K257" s="110">
        <f>+PUNTAJE!Q257</f>
        <v>0</v>
      </c>
      <c r="L257" s="110">
        <f>+PUNTAJE!T257</f>
        <v>0</v>
      </c>
      <c r="M257" s="110" t="e">
        <f>+PUNTAJE!#REF!</f>
        <v>#REF!</v>
      </c>
      <c r="N257" s="110"/>
      <c r="O257" s="110"/>
      <c r="P257" s="110"/>
      <c r="Q257" s="110"/>
      <c r="R257" s="110"/>
      <c r="S257" s="110"/>
      <c r="T257" s="110"/>
      <c r="U257" s="111" t="e">
        <f t="shared" si="12"/>
        <v>#REF!</v>
      </c>
      <c r="V257" s="112">
        <v>0</v>
      </c>
      <c r="W257" s="112">
        <v>0</v>
      </c>
      <c r="X257" s="112">
        <v>0</v>
      </c>
      <c r="Y257" s="112">
        <v>0</v>
      </c>
    </row>
    <row r="258" spans="1:25" ht="45" x14ac:dyDescent="0.2">
      <c r="A258" s="85">
        <f t="shared" si="10"/>
        <v>249</v>
      </c>
      <c r="B258" s="95" t="str">
        <f>VLOOKUP(A258,PUNTAJE!A258:B589,2,0)</f>
        <v>DM141</v>
      </c>
      <c r="C258" s="118" t="str">
        <f>VLOOKUP(A258,PUNTAJE!A258:C589,3,0)</f>
        <v>ASA EN SILICONA ROJA PARA REPARCION DE ESTRUCTURAS VASCULARES MINI</v>
      </c>
      <c r="D258" s="96">
        <f>VLOOKUP(A258,PUNTAJE!A258:D589,4,0)</f>
        <v>1</v>
      </c>
      <c r="E258" s="96" t="str">
        <f>VLOOKUP(A258,PUNTAJE!A258:E589,5,0)</f>
        <v>UN</v>
      </c>
      <c r="F258" s="138">
        <f>VLOOKUP(A258,PUNTAJE!A258:F589,6,0)</f>
        <v>39295.033792000002</v>
      </c>
      <c r="G258" s="96">
        <f>VLOOKUP(A258,PUNTAJE!A258:G589,7,0)</f>
        <v>5</v>
      </c>
      <c r="H258" s="138">
        <f t="shared" si="11"/>
        <v>196475.16896000001</v>
      </c>
      <c r="I258" s="109" t="e">
        <f>+PUNTAJE!#REF!</f>
        <v>#REF!</v>
      </c>
      <c r="J258" s="110" t="e">
        <f>+PUNTAJE!#REF!</f>
        <v>#REF!</v>
      </c>
      <c r="K258" s="110">
        <f>+PUNTAJE!Q258</f>
        <v>0</v>
      </c>
      <c r="L258" s="110">
        <f>+PUNTAJE!T258</f>
        <v>0</v>
      </c>
      <c r="M258" s="110" t="e">
        <f>+PUNTAJE!#REF!</f>
        <v>#REF!</v>
      </c>
      <c r="N258" s="110"/>
      <c r="O258" s="110"/>
      <c r="P258" s="110"/>
      <c r="Q258" s="110"/>
      <c r="R258" s="110"/>
      <c r="S258" s="110"/>
      <c r="T258" s="110"/>
      <c r="U258" s="111" t="e">
        <f t="shared" si="12"/>
        <v>#REF!</v>
      </c>
      <c r="V258" s="112">
        <v>0</v>
      </c>
      <c r="W258" s="112">
        <v>0</v>
      </c>
      <c r="X258" s="112">
        <v>0</v>
      </c>
      <c r="Y258" s="112">
        <v>0</v>
      </c>
    </row>
    <row r="259" spans="1:25" ht="22.5" x14ac:dyDescent="0.2">
      <c r="A259" s="85">
        <f t="shared" si="10"/>
        <v>250</v>
      </c>
      <c r="B259" s="95" t="str">
        <f>VLOOKUP(A259,PUNTAJE!A259:B590,2,0)</f>
        <v>DM1469</v>
      </c>
      <c r="C259" s="118" t="str">
        <f>VLOOKUP(A259,PUNTAJE!A259:C590,3,0)</f>
        <v>AGUJA PARA ACUPUNTURA 0.25 X 40</v>
      </c>
      <c r="D259" s="96">
        <f>VLOOKUP(A259,PUNTAJE!A259:D590,4,0)</f>
        <v>1</v>
      </c>
      <c r="E259" s="96" t="str">
        <f>VLOOKUP(A259,PUNTAJE!A259:E590,5,0)</f>
        <v>UN</v>
      </c>
      <c r="F259" s="138">
        <f>VLOOKUP(A259,PUNTAJE!A259:F590,6,0)</f>
        <v>251.37560000000002</v>
      </c>
      <c r="G259" s="96">
        <f>VLOOKUP(A259,PUNTAJE!A259:G590,7,0)</f>
        <v>1333</v>
      </c>
      <c r="H259" s="138">
        <f t="shared" si="11"/>
        <v>335083.67480000004</v>
      </c>
      <c r="I259" s="109" t="e">
        <f>+PUNTAJE!#REF!</f>
        <v>#REF!</v>
      </c>
      <c r="J259" s="110" t="e">
        <f>+PUNTAJE!#REF!</f>
        <v>#REF!</v>
      </c>
      <c r="K259" s="110">
        <f>+PUNTAJE!Q259</f>
        <v>0</v>
      </c>
      <c r="L259" s="110">
        <f>+PUNTAJE!T259</f>
        <v>0</v>
      </c>
      <c r="M259" s="110" t="e">
        <f>+PUNTAJE!#REF!</f>
        <v>#REF!</v>
      </c>
      <c r="N259" s="110"/>
      <c r="O259" s="110"/>
      <c r="P259" s="110"/>
      <c r="Q259" s="110"/>
      <c r="R259" s="110"/>
      <c r="S259" s="110"/>
      <c r="T259" s="110"/>
      <c r="U259" s="111" t="e">
        <f t="shared" si="12"/>
        <v>#REF!</v>
      </c>
      <c r="V259" s="112">
        <v>0</v>
      </c>
      <c r="W259" s="112">
        <v>0</v>
      </c>
      <c r="X259" s="112">
        <v>0</v>
      </c>
      <c r="Y259" s="112">
        <v>0</v>
      </c>
    </row>
    <row r="260" spans="1:25" ht="33.75" x14ac:dyDescent="0.2">
      <c r="A260" s="85">
        <f t="shared" si="10"/>
        <v>251</v>
      </c>
      <c r="B260" s="95" t="str">
        <f>VLOOKUP(A260,PUNTAJE!A260:B591,2,0)</f>
        <v>DM1481</v>
      </c>
      <c r="C260" s="118" t="str">
        <f>VLOOKUP(A260,PUNTAJE!A260:C591,3,0)</f>
        <v>CONTENEDOR CORTOPUNZANTES 50 LT ROJO</v>
      </c>
      <c r="D260" s="96">
        <f>VLOOKUP(A260,PUNTAJE!A260:D591,4,0)</f>
        <v>1</v>
      </c>
      <c r="E260" s="96" t="str">
        <f>VLOOKUP(A260,PUNTAJE!A260:E591,5,0)</f>
        <v>UN</v>
      </c>
      <c r="F260" s="138">
        <f>VLOOKUP(A260,PUNTAJE!A260:F591,6,0)</f>
        <v>81068.631000000008</v>
      </c>
      <c r="G260" s="96">
        <f>VLOOKUP(A260,PUNTAJE!A260:G591,7,0)</f>
        <v>2</v>
      </c>
      <c r="H260" s="138">
        <f t="shared" si="11"/>
        <v>162137.26200000002</v>
      </c>
      <c r="I260" s="109" t="e">
        <f>+PUNTAJE!#REF!</f>
        <v>#REF!</v>
      </c>
      <c r="J260" s="110" t="e">
        <f>+PUNTAJE!#REF!</f>
        <v>#REF!</v>
      </c>
      <c r="K260" s="110">
        <f>+PUNTAJE!Q260</f>
        <v>0</v>
      </c>
      <c r="L260" s="110">
        <f>+PUNTAJE!T260</f>
        <v>0</v>
      </c>
      <c r="M260" s="110" t="e">
        <f>+PUNTAJE!#REF!</f>
        <v>#REF!</v>
      </c>
      <c r="N260" s="110"/>
      <c r="O260" s="110"/>
      <c r="P260" s="110"/>
      <c r="Q260" s="110"/>
      <c r="R260" s="110"/>
      <c r="S260" s="110"/>
      <c r="T260" s="110"/>
      <c r="U260" s="111" t="e">
        <f t="shared" si="12"/>
        <v>#REF!</v>
      </c>
      <c r="V260" s="112">
        <v>0</v>
      </c>
      <c r="W260" s="112">
        <v>0</v>
      </c>
      <c r="X260" s="112">
        <v>0</v>
      </c>
      <c r="Y260" s="112">
        <v>0</v>
      </c>
    </row>
    <row r="261" spans="1:25" ht="22.5" x14ac:dyDescent="0.2">
      <c r="A261" s="85">
        <f t="shared" si="10"/>
        <v>252</v>
      </c>
      <c r="B261" s="95" t="str">
        <f>VLOOKUP(A261,PUNTAJE!A261:B592,2,0)</f>
        <v>DM1813</v>
      </c>
      <c r="C261" s="118" t="str">
        <f>VLOOKUP(A261,PUNTAJE!A261:C592,3,0)</f>
        <v>CABLE PARA PINZA BIPOLAR PATA REDONDA</v>
      </c>
      <c r="D261" s="96">
        <f>VLOOKUP(A261,PUNTAJE!A261:D592,4,0)</f>
        <v>1</v>
      </c>
      <c r="E261" s="96" t="str">
        <f>VLOOKUP(A261,PUNTAJE!A261:E592,5,0)</f>
        <v>UN</v>
      </c>
      <c r="F261" s="138">
        <f>VLOOKUP(A261,PUNTAJE!A261:F592,6,0)</f>
        <v>268217.76520000002</v>
      </c>
      <c r="G261" s="96">
        <f>VLOOKUP(A261,PUNTAJE!A261:G592,7,0)</f>
        <v>1</v>
      </c>
      <c r="H261" s="138">
        <f t="shared" si="11"/>
        <v>268217.76520000002</v>
      </c>
      <c r="I261" s="109" t="e">
        <f>+PUNTAJE!#REF!</f>
        <v>#REF!</v>
      </c>
      <c r="J261" s="110" t="e">
        <f>+PUNTAJE!#REF!</f>
        <v>#REF!</v>
      </c>
      <c r="K261" s="110">
        <f>+PUNTAJE!Q261</f>
        <v>0</v>
      </c>
      <c r="L261" s="110">
        <f>+PUNTAJE!T261</f>
        <v>0</v>
      </c>
      <c r="M261" s="110" t="e">
        <f>+PUNTAJE!#REF!</f>
        <v>#REF!</v>
      </c>
      <c r="N261" s="110"/>
      <c r="O261" s="110"/>
      <c r="P261" s="110"/>
      <c r="Q261" s="110"/>
      <c r="R261" s="110"/>
      <c r="S261" s="110"/>
      <c r="T261" s="110"/>
      <c r="U261" s="111" t="e">
        <f t="shared" si="12"/>
        <v>#REF!</v>
      </c>
      <c r="V261" s="112">
        <v>0</v>
      </c>
      <c r="W261" s="112">
        <v>0</v>
      </c>
      <c r="X261" s="112">
        <v>0</v>
      </c>
      <c r="Y261" s="112">
        <v>0</v>
      </c>
    </row>
    <row r="262" spans="1:25" ht="56.25" x14ac:dyDescent="0.2">
      <c r="A262" s="85">
        <f t="shared" si="10"/>
        <v>253</v>
      </c>
      <c r="B262" s="95" t="str">
        <f>VLOOKUP(A262,PUNTAJE!A262:B593,2,0)</f>
        <v>DM1840</v>
      </c>
      <c r="C262" s="118" t="str">
        <f>VLOOKUP(A262,PUNTAJE!A262:C593,3,0)</f>
        <v>CIRCUITO DESECHABLE PARA VENTILADOR DE ALTA FRECUENCIA SLE 5000 RT268COMPATIBLE CON SLE 5000</v>
      </c>
      <c r="D262" s="96">
        <f>VLOOKUP(A262,PUNTAJE!A262:D593,4,0)</f>
        <v>1</v>
      </c>
      <c r="E262" s="96" t="str">
        <f>VLOOKUP(A262,PUNTAJE!A262:E593,5,0)</f>
        <v>UN</v>
      </c>
      <c r="F262" s="138">
        <f>VLOOKUP(A262,PUNTAJE!A262:F593,6,0)</f>
        <v>265329.53999999998</v>
      </c>
      <c r="G262" s="96">
        <f>VLOOKUP(A262,PUNTAJE!A262:G593,7,0)</f>
        <v>2</v>
      </c>
      <c r="H262" s="138">
        <f t="shared" si="11"/>
        <v>530659.07999999996</v>
      </c>
      <c r="I262" s="109" t="e">
        <f>+PUNTAJE!#REF!</f>
        <v>#REF!</v>
      </c>
      <c r="J262" s="110" t="e">
        <f>+PUNTAJE!#REF!</f>
        <v>#REF!</v>
      </c>
      <c r="K262" s="110">
        <f>+PUNTAJE!Q262</f>
        <v>489.17762785964646</v>
      </c>
      <c r="L262" s="110">
        <f>+PUNTAJE!T262</f>
        <v>0</v>
      </c>
      <c r="M262" s="110" t="e">
        <f>+PUNTAJE!#REF!</f>
        <v>#REF!</v>
      </c>
      <c r="N262" s="110"/>
      <c r="O262" s="110"/>
      <c r="P262" s="110"/>
      <c r="Q262" s="110"/>
      <c r="R262" s="110"/>
      <c r="S262" s="110"/>
      <c r="T262" s="110"/>
      <c r="U262" s="111" t="e">
        <f t="shared" si="12"/>
        <v>#REF!</v>
      </c>
      <c r="V262" s="112">
        <v>0</v>
      </c>
      <c r="W262" s="112">
        <v>0</v>
      </c>
      <c r="X262" s="112">
        <v>0</v>
      </c>
      <c r="Y262" s="112">
        <v>0</v>
      </c>
    </row>
    <row r="263" spans="1:25" ht="56.25" x14ac:dyDescent="0.2">
      <c r="A263" s="85">
        <f t="shared" si="10"/>
        <v>254</v>
      </c>
      <c r="B263" s="95" t="str">
        <f>VLOOKUP(A263,PUNTAJE!A263:B594,2,0)</f>
        <v>DM2092</v>
      </c>
      <c r="C263" s="118" t="str">
        <f>VLOOKUP(A263,PUNTAJE!A263:C594,3,0)</f>
        <v>BRAZALETE IDENTIFICACION PARA PACIENTE NEONATO - NIÑA EN MATERIAL HIPOALERGENICO (PAPEL)</v>
      </c>
      <c r="D263" s="96">
        <f>VLOOKUP(A263,PUNTAJE!A263:D594,4,0)</f>
        <v>1</v>
      </c>
      <c r="E263" s="96" t="str">
        <f>VLOOKUP(A263,PUNTAJE!A263:E594,5,0)</f>
        <v>UN</v>
      </c>
      <c r="F263" s="138">
        <f>VLOOKUP(A263,PUNTAJE!A263:F594,6,0)</f>
        <v>367.55760000000004</v>
      </c>
      <c r="G263" s="96">
        <f>VLOOKUP(A263,PUNTAJE!A263:G594,7,0)</f>
        <v>9300</v>
      </c>
      <c r="H263" s="138">
        <f t="shared" si="11"/>
        <v>3418285.68</v>
      </c>
      <c r="I263" s="109" t="e">
        <f>+PUNTAJE!#REF!</f>
        <v>#REF!</v>
      </c>
      <c r="J263" s="110" t="e">
        <f>+PUNTAJE!#REF!</f>
        <v>#REF!</v>
      </c>
      <c r="K263" s="110">
        <f>+PUNTAJE!Q263</f>
        <v>0</v>
      </c>
      <c r="L263" s="110">
        <f>+PUNTAJE!T263</f>
        <v>0</v>
      </c>
      <c r="M263" s="110" t="e">
        <f>+PUNTAJE!#REF!</f>
        <v>#REF!</v>
      </c>
      <c r="N263" s="110"/>
      <c r="O263" s="110"/>
      <c r="P263" s="110"/>
      <c r="Q263" s="110"/>
      <c r="R263" s="110"/>
      <c r="S263" s="110"/>
      <c r="T263" s="110"/>
      <c r="U263" s="111" t="e">
        <f t="shared" si="12"/>
        <v>#REF!</v>
      </c>
      <c r="V263" s="112">
        <v>0</v>
      </c>
      <c r="W263" s="112">
        <v>0</v>
      </c>
      <c r="X263" s="112">
        <v>0</v>
      </c>
      <c r="Y263" s="112">
        <v>0</v>
      </c>
    </row>
    <row r="264" spans="1:25" ht="56.25" x14ac:dyDescent="0.2">
      <c r="A264" s="85">
        <f t="shared" si="10"/>
        <v>255</v>
      </c>
      <c r="B264" s="95" t="str">
        <f>VLOOKUP(A264,PUNTAJE!A264:B595,2,0)</f>
        <v>DM2093</v>
      </c>
      <c r="C264" s="118" t="str">
        <f>VLOOKUP(A264,PUNTAJE!A264:C595,3,0)</f>
        <v>BRAZALETE IDENTIFICACION PARA PACIENTE NEONATO -NIÑO EN MATERIAL HIPOALERGENICO (PAPEL)</v>
      </c>
      <c r="D264" s="96">
        <f>VLOOKUP(A264,PUNTAJE!A264:D595,4,0)</f>
        <v>1</v>
      </c>
      <c r="E264" s="96" t="str">
        <f>VLOOKUP(A264,PUNTAJE!A264:E595,5,0)</f>
        <v>UN</v>
      </c>
      <c r="F264" s="138">
        <f>VLOOKUP(A264,PUNTAJE!A264:F595,6,0)</f>
        <v>367.55760000000004</v>
      </c>
      <c r="G264" s="96">
        <f>VLOOKUP(A264,PUNTAJE!A264:G595,7,0)</f>
        <v>3317</v>
      </c>
      <c r="H264" s="138">
        <f t="shared" si="11"/>
        <v>1219188.5592</v>
      </c>
      <c r="I264" s="109" t="e">
        <f>+PUNTAJE!#REF!</f>
        <v>#REF!</v>
      </c>
      <c r="J264" s="110" t="e">
        <f>+PUNTAJE!#REF!</f>
        <v>#REF!</v>
      </c>
      <c r="K264" s="110">
        <f>+PUNTAJE!Q264</f>
        <v>0</v>
      </c>
      <c r="L264" s="110">
        <f>+PUNTAJE!T264</f>
        <v>0</v>
      </c>
      <c r="M264" s="110" t="e">
        <f>+PUNTAJE!#REF!</f>
        <v>#REF!</v>
      </c>
      <c r="N264" s="110"/>
      <c r="O264" s="110"/>
      <c r="P264" s="110"/>
      <c r="Q264" s="110"/>
      <c r="R264" s="110"/>
      <c r="S264" s="110"/>
      <c r="T264" s="110"/>
      <c r="U264" s="111" t="e">
        <f t="shared" si="12"/>
        <v>#REF!</v>
      </c>
      <c r="V264" s="112">
        <v>0</v>
      </c>
      <c r="W264" s="112">
        <v>0</v>
      </c>
      <c r="X264" s="112">
        <v>0</v>
      </c>
      <c r="Y264" s="112">
        <v>0</v>
      </c>
    </row>
    <row r="265" spans="1:25" ht="22.5" x14ac:dyDescent="0.2">
      <c r="A265" s="85">
        <f t="shared" si="10"/>
        <v>256</v>
      </c>
      <c r="B265" s="95" t="str">
        <f>VLOOKUP(A265,PUNTAJE!A265:B596,2,0)</f>
        <v>DM2770</v>
      </c>
      <c r="C265" s="118" t="str">
        <f>VLOOKUP(A265,PUNTAJE!A265:C596,3,0)</f>
        <v>PERCLORURO FERRICO 88% X100ML</v>
      </c>
      <c r="D265" s="96">
        <f>VLOOKUP(A265,PUNTAJE!A265:D596,4,0)</f>
        <v>1</v>
      </c>
      <c r="E265" s="96" t="str">
        <f>VLOOKUP(A265,PUNTAJE!A265:E596,5,0)</f>
        <v>UN</v>
      </c>
      <c r="F265" s="138">
        <f>VLOOKUP(A265,PUNTAJE!A265:F596,6,0)</f>
        <v>122519.2</v>
      </c>
      <c r="G265" s="96">
        <f>VLOOKUP(A265,PUNTAJE!A265:G596,7,0)</f>
        <v>1</v>
      </c>
      <c r="H265" s="138">
        <f t="shared" si="11"/>
        <v>122519.2</v>
      </c>
      <c r="I265" s="109" t="e">
        <f>+PUNTAJE!#REF!</f>
        <v>#REF!</v>
      </c>
      <c r="J265" s="110" t="e">
        <f>+PUNTAJE!#REF!</f>
        <v>#REF!</v>
      </c>
      <c r="K265" s="110">
        <f>+PUNTAJE!Q265</f>
        <v>0</v>
      </c>
      <c r="L265" s="110">
        <f>+PUNTAJE!T265</f>
        <v>0</v>
      </c>
      <c r="M265" s="110" t="e">
        <f>+PUNTAJE!#REF!</f>
        <v>#REF!</v>
      </c>
      <c r="N265" s="110"/>
      <c r="O265" s="110"/>
      <c r="P265" s="110"/>
      <c r="Q265" s="110"/>
      <c r="R265" s="110"/>
      <c r="S265" s="110"/>
      <c r="T265" s="110"/>
      <c r="U265" s="111" t="e">
        <f t="shared" si="12"/>
        <v>#REF!</v>
      </c>
      <c r="V265" s="112">
        <v>0</v>
      </c>
      <c r="W265" s="112">
        <v>0</v>
      </c>
      <c r="X265" s="112">
        <v>0</v>
      </c>
      <c r="Y265" s="112">
        <v>0</v>
      </c>
    </row>
    <row r="266" spans="1:25" ht="22.5" x14ac:dyDescent="0.2">
      <c r="A266" s="85">
        <f t="shared" si="10"/>
        <v>257</v>
      </c>
      <c r="B266" s="95" t="str">
        <f>VLOOKUP(A266,PUNTAJE!A266:B597,2,0)</f>
        <v>DM412</v>
      </c>
      <c r="C266" s="118" t="str">
        <f>VLOOKUP(A266,PUNTAJE!A266:C597,3,0)</f>
        <v>CONO DESECHABLE PARA OTOSCOPIO</v>
      </c>
      <c r="D266" s="96">
        <f>VLOOKUP(A266,PUNTAJE!A266:D597,4,0)</f>
        <v>1</v>
      </c>
      <c r="E266" s="96" t="str">
        <f>VLOOKUP(A266,PUNTAJE!A266:E597,5,0)</f>
        <v>UN</v>
      </c>
      <c r="F266" s="138">
        <f>VLOOKUP(A266,PUNTAJE!A266:F597,6,0)</f>
        <v>126.14</v>
      </c>
      <c r="G266" s="96">
        <f>VLOOKUP(A266,PUNTAJE!A266:G597,7,0)</f>
        <v>1459</v>
      </c>
      <c r="H266" s="138">
        <f t="shared" si="11"/>
        <v>184038.26</v>
      </c>
      <c r="I266" s="109" t="e">
        <f>+PUNTAJE!#REF!</f>
        <v>#REF!</v>
      </c>
      <c r="J266" s="110" t="e">
        <f>+PUNTAJE!#REF!</f>
        <v>#REF!</v>
      </c>
      <c r="K266" s="110">
        <f>+PUNTAJE!Q266</f>
        <v>491.11111111111109</v>
      </c>
      <c r="L266" s="110">
        <f>+PUNTAJE!T266</f>
        <v>0</v>
      </c>
      <c r="M266" s="110" t="e">
        <f>+PUNTAJE!#REF!</f>
        <v>#REF!</v>
      </c>
      <c r="N266" s="110"/>
      <c r="O266" s="110"/>
      <c r="P266" s="110"/>
      <c r="Q266" s="110"/>
      <c r="R266" s="110"/>
      <c r="S266" s="110"/>
      <c r="T266" s="110"/>
      <c r="U266" s="111" t="e">
        <f t="shared" si="12"/>
        <v>#REF!</v>
      </c>
      <c r="V266" s="112">
        <v>0</v>
      </c>
      <c r="W266" s="112">
        <v>0</v>
      </c>
      <c r="X266" s="112">
        <v>0</v>
      </c>
      <c r="Y266" s="112">
        <v>0</v>
      </c>
    </row>
    <row r="267" spans="1:25" ht="22.5" x14ac:dyDescent="0.2">
      <c r="A267" s="85">
        <f t="shared" si="10"/>
        <v>258</v>
      </c>
      <c r="B267" s="95" t="str">
        <f>VLOOKUP(A267,PUNTAJE!A267:B598,2,0)</f>
        <v>DM762</v>
      </c>
      <c r="C267" s="118" t="str">
        <f>VLOOKUP(A267,PUNTAJE!A267:C598,3,0)</f>
        <v>MONOFILAMENTO 6/0 C/A DOBLE CARDIOVASCULAR</v>
      </c>
      <c r="D267" s="96">
        <f>VLOOKUP(A267,PUNTAJE!A267:D598,4,0)</f>
        <v>1</v>
      </c>
      <c r="E267" s="96" t="str">
        <f>VLOOKUP(A267,PUNTAJE!A267:E598,5,0)</f>
        <v>UN</v>
      </c>
      <c r="F267" s="138">
        <f>VLOOKUP(A267,PUNTAJE!A267:F598,6,0)</f>
        <v>37030</v>
      </c>
      <c r="G267" s="96">
        <f>VLOOKUP(A267,PUNTAJE!A267:G598,7,0)</f>
        <v>7</v>
      </c>
      <c r="H267" s="138">
        <f t="shared" si="11"/>
        <v>259210</v>
      </c>
      <c r="I267" s="109" t="e">
        <f>+PUNTAJE!#REF!</f>
        <v>#REF!</v>
      </c>
      <c r="J267" s="110" t="e">
        <f>+PUNTAJE!#REF!</f>
        <v>#REF!</v>
      </c>
      <c r="K267" s="110">
        <f>+PUNTAJE!Q267</f>
        <v>0</v>
      </c>
      <c r="L267" s="110">
        <f>+PUNTAJE!T267</f>
        <v>0</v>
      </c>
      <c r="M267" s="110" t="e">
        <f>+PUNTAJE!#REF!</f>
        <v>#REF!</v>
      </c>
      <c r="N267" s="110"/>
      <c r="O267" s="110"/>
      <c r="P267" s="110"/>
      <c r="Q267" s="110"/>
      <c r="R267" s="110"/>
      <c r="S267" s="110"/>
      <c r="T267" s="110"/>
      <c r="U267" s="111" t="e">
        <f t="shared" si="12"/>
        <v>#REF!</v>
      </c>
      <c r="V267" s="112">
        <v>0</v>
      </c>
      <c r="W267" s="112">
        <v>0</v>
      </c>
      <c r="X267" s="112">
        <v>0</v>
      </c>
      <c r="Y267" s="112">
        <v>0</v>
      </c>
    </row>
    <row r="268" spans="1:25" ht="22.5" x14ac:dyDescent="0.2">
      <c r="A268" s="85">
        <f t="shared" ref="A268:A331" si="13">+A267+1</f>
        <v>259</v>
      </c>
      <c r="B268" s="95" t="str">
        <f>VLOOKUP(A268,PUNTAJE!A268:B599,2,0)</f>
        <v>DM777</v>
      </c>
      <c r="C268" s="118" t="str">
        <f>VLOOKUP(A268,PUNTAJE!A268:C599,3,0)</f>
        <v>PAÑAL DESECHABLE ADULTO TALLA L</v>
      </c>
      <c r="D268" s="96">
        <f>VLOOKUP(A268,PUNTAJE!A268:D599,4,0)</f>
        <v>1</v>
      </c>
      <c r="E268" s="96" t="str">
        <f>VLOOKUP(A268,PUNTAJE!A268:E599,5,0)</f>
        <v>UN</v>
      </c>
      <c r="F268" s="138">
        <f>VLOOKUP(A268,PUNTAJE!A268:F599,6,0)</f>
        <v>2351.44</v>
      </c>
      <c r="G268" s="96">
        <f>VLOOKUP(A268,PUNTAJE!A268:G599,7,0)</f>
        <v>71</v>
      </c>
      <c r="H268" s="138">
        <f t="shared" ref="H268:H331" si="14">+G268*F268</f>
        <v>166952.24</v>
      </c>
      <c r="I268" s="109" t="e">
        <f>+PUNTAJE!#REF!</f>
        <v>#REF!</v>
      </c>
      <c r="J268" s="110" t="e">
        <f>+PUNTAJE!#REF!</f>
        <v>#REF!</v>
      </c>
      <c r="K268" s="110">
        <f>+PUNTAJE!Q268</f>
        <v>0</v>
      </c>
      <c r="L268" s="110">
        <f>+PUNTAJE!T268</f>
        <v>0</v>
      </c>
      <c r="M268" s="110" t="e">
        <f>+PUNTAJE!#REF!</f>
        <v>#REF!</v>
      </c>
      <c r="N268" s="110"/>
      <c r="O268" s="110"/>
      <c r="P268" s="110"/>
      <c r="Q268" s="110"/>
      <c r="R268" s="110"/>
      <c r="S268" s="110"/>
      <c r="T268" s="110"/>
      <c r="U268" s="111" t="e">
        <f t="shared" ref="U268:U331" si="15">MAX(I268:M268)</f>
        <v>#REF!</v>
      </c>
      <c r="V268" s="112">
        <v>0</v>
      </c>
      <c r="W268" s="112">
        <v>0</v>
      </c>
      <c r="X268" s="112">
        <v>0</v>
      </c>
      <c r="Y268" s="112">
        <v>0</v>
      </c>
    </row>
    <row r="269" spans="1:25" x14ac:dyDescent="0.2">
      <c r="A269" s="85">
        <f t="shared" si="13"/>
        <v>260</v>
      </c>
      <c r="B269" s="95" t="str">
        <f>VLOOKUP(A269,PUNTAJE!A269:B600,2,0)</f>
        <v>DM926</v>
      </c>
      <c r="C269" s="118" t="str">
        <f>VLOOKUP(A269,PUNTAJE!A269:C600,3,0)</f>
        <v>PULSOXIMETRO UNIDAD</v>
      </c>
      <c r="D269" s="96">
        <f>VLOOKUP(A269,PUNTAJE!A269:D600,4,0)</f>
        <v>1</v>
      </c>
      <c r="E269" s="96" t="str">
        <f>VLOOKUP(A269,PUNTAJE!A269:E600,5,0)</f>
        <v>UN</v>
      </c>
      <c r="F269" s="138">
        <f>VLOOKUP(A269,PUNTAJE!A269:F600,6,0)</f>
        <v>118345.09760000001</v>
      </c>
      <c r="G269" s="96">
        <f>VLOOKUP(A269,PUNTAJE!A269:G600,7,0)</f>
        <v>22</v>
      </c>
      <c r="H269" s="138">
        <f t="shared" si="14"/>
        <v>2603592.1472</v>
      </c>
      <c r="I269" s="109" t="e">
        <f>+PUNTAJE!#REF!</f>
        <v>#REF!</v>
      </c>
      <c r="J269" s="110" t="e">
        <f>+PUNTAJE!#REF!</f>
        <v>#REF!</v>
      </c>
      <c r="K269" s="110">
        <f>+PUNTAJE!Q269</f>
        <v>0</v>
      </c>
      <c r="L269" s="110">
        <f>+PUNTAJE!T269</f>
        <v>0</v>
      </c>
      <c r="M269" s="110" t="e">
        <f>+PUNTAJE!#REF!</f>
        <v>#REF!</v>
      </c>
      <c r="N269" s="110"/>
      <c r="O269" s="110"/>
      <c r="P269" s="110"/>
      <c r="Q269" s="110"/>
      <c r="R269" s="110"/>
      <c r="S269" s="110"/>
      <c r="T269" s="110"/>
      <c r="U269" s="111" t="e">
        <f t="shared" si="15"/>
        <v>#REF!</v>
      </c>
      <c r="V269" s="112">
        <v>0</v>
      </c>
      <c r="W269" s="112">
        <v>0</v>
      </c>
      <c r="X269" s="112">
        <v>0</v>
      </c>
      <c r="Y269" s="112">
        <v>0</v>
      </c>
    </row>
    <row r="270" spans="1:25" ht="33.75" x14ac:dyDescent="0.2">
      <c r="A270" s="85">
        <f t="shared" si="13"/>
        <v>261</v>
      </c>
      <c r="B270" s="95" t="str">
        <f>VLOOKUP(A270,PUNTAJE!A270:B601,2,0)</f>
        <v>DM1846</v>
      </c>
      <c r="C270" s="118" t="str">
        <f>VLOOKUP(A270,PUNTAJE!A270:C601,3,0)</f>
        <v>CONOS DESECHABLE PARA OTOSCOPIO PEDIATRICO</v>
      </c>
      <c r="D270" s="96">
        <f>VLOOKUP(A270,PUNTAJE!A270:D601,4,0)</f>
        <v>1</v>
      </c>
      <c r="E270" s="96" t="str">
        <f>VLOOKUP(A270,PUNTAJE!A270:E601,5,0)</f>
        <v>UN</v>
      </c>
      <c r="F270" s="138">
        <f>VLOOKUP(A270,PUNTAJE!A270:F601,6,0)</f>
        <v>126.14</v>
      </c>
      <c r="G270" s="96">
        <f>VLOOKUP(A270,PUNTAJE!A270:G601,7,0)</f>
        <v>929</v>
      </c>
      <c r="H270" s="138">
        <f t="shared" si="14"/>
        <v>117184.06</v>
      </c>
      <c r="I270" s="109" t="e">
        <f>+PUNTAJE!#REF!</f>
        <v>#REF!</v>
      </c>
      <c r="J270" s="110" t="e">
        <f>+PUNTAJE!#REF!</f>
        <v>#REF!</v>
      </c>
      <c r="K270" s="110">
        <f>+PUNTAJE!Q270</f>
        <v>491.11111111111109</v>
      </c>
      <c r="L270" s="110">
        <f>+PUNTAJE!T270</f>
        <v>0</v>
      </c>
      <c r="M270" s="110" t="e">
        <f>+PUNTAJE!#REF!</f>
        <v>#REF!</v>
      </c>
      <c r="N270" s="110"/>
      <c r="O270" s="110"/>
      <c r="P270" s="110"/>
      <c r="Q270" s="110"/>
      <c r="R270" s="110"/>
      <c r="S270" s="110"/>
      <c r="T270" s="110"/>
      <c r="U270" s="111" t="e">
        <f t="shared" si="15"/>
        <v>#REF!</v>
      </c>
      <c r="V270" s="112">
        <v>0</v>
      </c>
      <c r="W270" s="112">
        <v>0</v>
      </c>
      <c r="X270" s="112">
        <v>0</v>
      </c>
      <c r="Y270" s="112">
        <v>0</v>
      </c>
    </row>
    <row r="271" spans="1:25" ht="45" x14ac:dyDescent="0.2">
      <c r="A271" s="85">
        <f t="shared" si="13"/>
        <v>262</v>
      </c>
      <c r="B271" s="95" t="str">
        <f>VLOOKUP(A271,PUNTAJE!A271:B602,2,0)</f>
        <v>DM316</v>
      </c>
      <c r="C271" s="118" t="str">
        <f>VLOOKUP(A271,PUNTAJE!A271:C602,3,0)</f>
        <v>CATETER PERITONEAL RECTO SERIE PEDIATRICO UN RETEN DE 15 FR. X 31 CM REF. MSC31S</v>
      </c>
      <c r="D271" s="96">
        <f>VLOOKUP(A271,PUNTAJE!A271:D602,4,0)</f>
        <v>1</v>
      </c>
      <c r="E271" s="96" t="str">
        <f>VLOOKUP(A271,PUNTAJE!A271:E602,5,0)</f>
        <v>UN</v>
      </c>
      <c r="F271" s="138">
        <f>VLOOKUP(A271,PUNTAJE!A271:F602,6,0)</f>
        <v>81560.070297999991</v>
      </c>
      <c r="G271" s="96">
        <f>VLOOKUP(A271,PUNTAJE!A271:G602,7,0)</f>
        <v>1</v>
      </c>
      <c r="H271" s="138">
        <f t="shared" si="14"/>
        <v>81560.070297999991</v>
      </c>
      <c r="I271" s="109" t="e">
        <f>+PUNTAJE!#REF!</f>
        <v>#REF!</v>
      </c>
      <c r="J271" s="110" t="e">
        <f>+PUNTAJE!#REF!</f>
        <v>#REF!</v>
      </c>
      <c r="K271" s="110">
        <f>+PUNTAJE!Q271</f>
        <v>0</v>
      </c>
      <c r="L271" s="110">
        <f>+PUNTAJE!T271</f>
        <v>0</v>
      </c>
      <c r="M271" s="110" t="e">
        <f>+PUNTAJE!#REF!</f>
        <v>#REF!</v>
      </c>
      <c r="N271" s="110"/>
      <c r="O271" s="110"/>
      <c r="P271" s="110"/>
      <c r="Q271" s="110"/>
      <c r="R271" s="110"/>
      <c r="S271" s="110"/>
      <c r="T271" s="110"/>
      <c r="U271" s="111" t="e">
        <f t="shared" si="15"/>
        <v>#REF!</v>
      </c>
      <c r="V271" s="112">
        <v>0</v>
      </c>
      <c r="W271" s="112">
        <v>0</v>
      </c>
      <c r="X271" s="112">
        <v>0</v>
      </c>
      <c r="Y271" s="112">
        <v>0</v>
      </c>
    </row>
    <row r="272" spans="1:25" ht="22.5" x14ac:dyDescent="0.2">
      <c r="A272" s="85">
        <f t="shared" si="13"/>
        <v>263</v>
      </c>
      <c r="B272" s="95" t="str">
        <f>VLOOKUP(A272,PUNTAJE!A272:B603,2,0)</f>
        <v>DM2325</v>
      </c>
      <c r="C272" s="118" t="str">
        <f>VLOOKUP(A272,PUNTAJE!A272:C603,3,0)</f>
        <v>BARRERA Y BOLSA DE COLOSTOMIA 100</v>
      </c>
      <c r="D272" s="96">
        <f>VLOOKUP(A272,PUNTAJE!A272:D603,4,0)</f>
        <v>1</v>
      </c>
      <c r="E272" s="96" t="str">
        <f>VLOOKUP(A272,PUNTAJE!A272:E603,5,0)</f>
        <v>UN</v>
      </c>
      <c r="F272" s="138">
        <f>VLOOKUP(A272,PUNTAJE!A272:F603,6,0)</f>
        <v>39750</v>
      </c>
      <c r="G272" s="96">
        <f>VLOOKUP(A272,PUNTAJE!A272:G603,7,0)</f>
        <v>1</v>
      </c>
      <c r="H272" s="138">
        <f t="shared" si="14"/>
        <v>39750</v>
      </c>
      <c r="I272" s="109" t="e">
        <f>+PUNTAJE!#REF!</f>
        <v>#REF!</v>
      </c>
      <c r="J272" s="110" t="e">
        <f>+PUNTAJE!#REF!</f>
        <v>#REF!</v>
      </c>
      <c r="K272" s="110">
        <f>+PUNTAJE!Q272</f>
        <v>370.44025157232704</v>
      </c>
      <c r="L272" s="110">
        <f>+PUNTAJE!T272</f>
        <v>0</v>
      </c>
      <c r="M272" s="110" t="e">
        <f>+PUNTAJE!#REF!</f>
        <v>#REF!</v>
      </c>
      <c r="N272" s="110"/>
      <c r="O272" s="110"/>
      <c r="P272" s="110"/>
      <c r="Q272" s="110"/>
      <c r="R272" s="110"/>
      <c r="S272" s="110"/>
      <c r="T272" s="110"/>
      <c r="U272" s="111" t="e">
        <f t="shared" si="15"/>
        <v>#REF!</v>
      </c>
      <c r="V272" s="112">
        <v>0</v>
      </c>
      <c r="W272" s="112">
        <v>0</v>
      </c>
      <c r="X272" s="112">
        <v>0</v>
      </c>
      <c r="Y272" s="112">
        <v>0</v>
      </c>
    </row>
    <row r="273" spans="1:25" x14ac:dyDescent="0.2">
      <c r="A273" s="85">
        <f t="shared" si="13"/>
        <v>264</v>
      </c>
      <c r="B273" s="95" t="str">
        <f>VLOOKUP(A273,PUNTAJE!A273:B604,2,0)</f>
        <v>DM1139</v>
      </c>
      <c r="C273" s="118" t="str">
        <f>VLOOKUP(A273,PUNTAJE!A273:C604,3,0)</f>
        <v>TUBO EN T LATEX N 8</v>
      </c>
      <c r="D273" s="96">
        <f>VLOOKUP(A273,PUNTAJE!A273:D604,4,0)</f>
        <v>1</v>
      </c>
      <c r="E273" s="96" t="str">
        <f>VLOOKUP(A273,PUNTAJE!A273:E604,5,0)</f>
        <v>UN</v>
      </c>
      <c r="F273" s="138">
        <f>VLOOKUP(A273,PUNTAJE!A273:F604,6,0)</f>
        <v>6163.6265060240976</v>
      </c>
      <c r="G273" s="96">
        <f>VLOOKUP(A273,PUNTAJE!A273:G604,7,0)</f>
        <v>1</v>
      </c>
      <c r="H273" s="138">
        <f t="shared" si="14"/>
        <v>6163.6265060240976</v>
      </c>
      <c r="I273" s="109" t="e">
        <f>+PUNTAJE!#REF!</f>
        <v>#REF!</v>
      </c>
      <c r="J273" s="110" t="e">
        <f>+PUNTAJE!#REF!</f>
        <v>#REF!</v>
      </c>
      <c r="K273" s="110">
        <f>+PUNTAJE!Q273</f>
        <v>0</v>
      </c>
      <c r="L273" s="110">
        <f>+PUNTAJE!T273</f>
        <v>0</v>
      </c>
      <c r="M273" s="110" t="e">
        <f>+PUNTAJE!#REF!</f>
        <v>#REF!</v>
      </c>
      <c r="N273" s="110"/>
      <c r="O273" s="110"/>
      <c r="P273" s="110"/>
      <c r="Q273" s="110"/>
      <c r="R273" s="110"/>
      <c r="S273" s="110"/>
      <c r="T273" s="110"/>
      <c r="U273" s="111" t="e">
        <f t="shared" si="15"/>
        <v>#REF!</v>
      </c>
      <c r="V273" s="112">
        <v>0</v>
      </c>
      <c r="W273" s="112">
        <v>0</v>
      </c>
      <c r="X273" s="112">
        <v>0</v>
      </c>
      <c r="Y273" s="112">
        <v>0</v>
      </c>
    </row>
    <row r="274" spans="1:25" x14ac:dyDescent="0.2">
      <c r="A274" s="85">
        <f t="shared" si="13"/>
        <v>265</v>
      </c>
      <c r="B274" s="95" t="str">
        <f>VLOOKUP(A274,PUNTAJE!A274:B605,2,0)</f>
        <v>DM1140</v>
      </c>
      <c r="C274" s="118" t="str">
        <f>VLOOKUP(A274,PUNTAJE!A274:C605,3,0)</f>
        <v>TUBO EN T LATEX N 10</v>
      </c>
      <c r="D274" s="96">
        <f>VLOOKUP(A274,PUNTAJE!A274:D605,4,0)</f>
        <v>1</v>
      </c>
      <c r="E274" s="96" t="str">
        <f>VLOOKUP(A274,PUNTAJE!A274:E605,5,0)</f>
        <v>UN</v>
      </c>
      <c r="F274" s="138">
        <f>VLOOKUP(A274,PUNTAJE!A274:F605,6,0)</f>
        <v>6163.6265060240976</v>
      </c>
      <c r="G274" s="96">
        <f>VLOOKUP(A274,PUNTAJE!A274:G605,7,0)</f>
        <v>1</v>
      </c>
      <c r="H274" s="138">
        <f t="shared" si="14"/>
        <v>6163.6265060240976</v>
      </c>
      <c r="I274" s="109" t="e">
        <f>+PUNTAJE!#REF!</f>
        <v>#REF!</v>
      </c>
      <c r="J274" s="110" t="e">
        <f>+PUNTAJE!#REF!</f>
        <v>#REF!</v>
      </c>
      <c r="K274" s="110">
        <f>+PUNTAJE!Q274</f>
        <v>0</v>
      </c>
      <c r="L274" s="110">
        <f>+PUNTAJE!T274</f>
        <v>0</v>
      </c>
      <c r="M274" s="110" t="e">
        <f>+PUNTAJE!#REF!</f>
        <v>#REF!</v>
      </c>
      <c r="N274" s="110"/>
      <c r="O274" s="110"/>
      <c r="P274" s="110"/>
      <c r="Q274" s="110"/>
      <c r="R274" s="110"/>
      <c r="S274" s="110"/>
      <c r="T274" s="110"/>
      <c r="U274" s="111" t="e">
        <f t="shared" si="15"/>
        <v>#REF!</v>
      </c>
      <c r="V274" s="112">
        <v>0</v>
      </c>
      <c r="W274" s="112">
        <v>0</v>
      </c>
      <c r="X274" s="112">
        <v>0</v>
      </c>
      <c r="Y274" s="112">
        <v>0</v>
      </c>
    </row>
    <row r="275" spans="1:25" x14ac:dyDescent="0.2">
      <c r="A275" s="85">
        <f t="shared" si="13"/>
        <v>266</v>
      </c>
      <c r="B275" s="95" t="str">
        <f>VLOOKUP(A275,PUNTAJE!A275:B606,2,0)</f>
        <v>DM1141</v>
      </c>
      <c r="C275" s="118" t="str">
        <f>VLOOKUP(A275,PUNTAJE!A275:C606,3,0)</f>
        <v>TUBO EN T LATEX N 12</v>
      </c>
      <c r="D275" s="96">
        <f>VLOOKUP(A275,PUNTAJE!A275:D606,4,0)</f>
        <v>1</v>
      </c>
      <c r="E275" s="96" t="str">
        <f>VLOOKUP(A275,PUNTAJE!A275:E606,5,0)</f>
        <v>UN</v>
      </c>
      <c r="F275" s="138">
        <f>VLOOKUP(A275,PUNTAJE!A275:F606,6,0)</f>
        <v>6163.6265060240976</v>
      </c>
      <c r="G275" s="96">
        <f>VLOOKUP(A275,PUNTAJE!A275:G606,7,0)</f>
        <v>1</v>
      </c>
      <c r="H275" s="138">
        <f t="shared" si="14"/>
        <v>6163.6265060240976</v>
      </c>
      <c r="I275" s="109" t="e">
        <f>+PUNTAJE!#REF!</f>
        <v>#REF!</v>
      </c>
      <c r="J275" s="110" t="e">
        <f>+PUNTAJE!#REF!</f>
        <v>#REF!</v>
      </c>
      <c r="K275" s="110">
        <f>+PUNTAJE!Q275</f>
        <v>0</v>
      </c>
      <c r="L275" s="110">
        <f>+PUNTAJE!T275</f>
        <v>0</v>
      </c>
      <c r="M275" s="110" t="e">
        <f>+PUNTAJE!#REF!</f>
        <v>#REF!</v>
      </c>
      <c r="N275" s="110"/>
      <c r="O275" s="110"/>
      <c r="P275" s="110"/>
      <c r="Q275" s="110"/>
      <c r="R275" s="110"/>
      <c r="S275" s="110"/>
      <c r="T275" s="110"/>
      <c r="U275" s="111" t="e">
        <f t="shared" si="15"/>
        <v>#REF!</v>
      </c>
      <c r="V275" s="112">
        <v>0</v>
      </c>
      <c r="W275" s="112">
        <v>0</v>
      </c>
      <c r="X275" s="112">
        <v>0</v>
      </c>
      <c r="Y275" s="112">
        <v>0</v>
      </c>
    </row>
    <row r="276" spans="1:25" x14ac:dyDescent="0.2">
      <c r="A276" s="85">
        <f t="shared" si="13"/>
        <v>267</v>
      </c>
      <c r="B276" s="95" t="str">
        <f>VLOOKUP(A276,PUNTAJE!A276:B607,2,0)</f>
        <v>DM1142</v>
      </c>
      <c r="C276" s="118" t="str">
        <f>VLOOKUP(A276,PUNTAJE!A276:C607,3,0)</f>
        <v>TUBO EN T LATEX N 14</v>
      </c>
      <c r="D276" s="96">
        <f>VLOOKUP(A276,PUNTAJE!A276:D607,4,0)</f>
        <v>1</v>
      </c>
      <c r="E276" s="96" t="str">
        <f>VLOOKUP(A276,PUNTAJE!A276:E607,5,0)</f>
        <v>UN</v>
      </c>
      <c r="F276" s="138">
        <f>VLOOKUP(A276,PUNTAJE!A276:F607,6,0)</f>
        <v>6163.6265060240976</v>
      </c>
      <c r="G276" s="96">
        <f>VLOOKUP(A276,PUNTAJE!A276:G607,7,0)</f>
        <v>1</v>
      </c>
      <c r="H276" s="138">
        <f t="shared" si="14"/>
        <v>6163.6265060240976</v>
      </c>
      <c r="I276" s="109" t="e">
        <f>+PUNTAJE!#REF!</f>
        <v>#REF!</v>
      </c>
      <c r="J276" s="110" t="e">
        <f>+PUNTAJE!#REF!</f>
        <v>#REF!</v>
      </c>
      <c r="K276" s="110">
        <f>+PUNTAJE!Q276</f>
        <v>0</v>
      </c>
      <c r="L276" s="110">
        <f>+PUNTAJE!T276</f>
        <v>0</v>
      </c>
      <c r="M276" s="110" t="e">
        <f>+PUNTAJE!#REF!</f>
        <v>#REF!</v>
      </c>
      <c r="N276" s="110"/>
      <c r="O276" s="110"/>
      <c r="P276" s="110"/>
      <c r="Q276" s="110"/>
      <c r="R276" s="110"/>
      <c r="S276" s="110"/>
      <c r="T276" s="110"/>
      <c r="U276" s="111" t="e">
        <f t="shared" si="15"/>
        <v>#REF!</v>
      </c>
      <c r="V276" s="112">
        <v>0</v>
      </c>
      <c r="W276" s="112">
        <v>0</v>
      </c>
      <c r="X276" s="112">
        <v>0</v>
      </c>
      <c r="Y276" s="112">
        <v>0</v>
      </c>
    </row>
    <row r="277" spans="1:25" x14ac:dyDescent="0.2">
      <c r="A277" s="85">
        <f t="shared" si="13"/>
        <v>268</v>
      </c>
      <c r="B277" s="95" t="str">
        <f>VLOOKUP(A277,PUNTAJE!A277:B608,2,0)</f>
        <v>DM1143</v>
      </c>
      <c r="C277" s="118" t="str">
        <f>VLOOKUP(A277,PUNTAJE!A277:C608,3,0)</f>
        <v>TUBO EN T LATEX N 16</v>
      </c>
      <c r="D277" s="96">
        <f>VLOOKUP(A277,PUNTAJE!A277:D608,4,0)</f>
        <v>1</v>
      </c>
      <c r="E277" s="96" t="str">
        <f>VLOOKUP(A277,PUNTAJE!A277:E608,5,0)</f>
        <v>UN</v>
      </c>
      <c r="F277" s="138">
        <f>VLOOKUP(A277,PUNTAJE!A277:F608,6,0)</f>
        <v>6163.6265060240976</v>
      </c>
      <c r="G277" s="96">
        <f>VLOOKUP(A277,PUNTAJE!A277:G608,7,0)</f>
        <v>1</v>
      </c>
      <c r="H277" s="138">
        <f t="shared" si="14"/>
        <v>6163.6265060240976</v>
      </c>
      <c r="I277" s="109" t="e">
        <f>+PUNTAJE!#REF!</f>
        <v>#REF!</v>
      </c>
      <c r="J277" s="110" t="e">
        <f>+PUNTAJE!#REF!</f>
        <v>#REF!</v>
      </c>
      <c r="K277" s="110">
        <f>+PUNTAJE!Q277</f>
        <v>0</v>
      </c>
      <c r="L277" s="110">
        <f>+PUNTAJE!T277</f>
        <v>0</v>
      </c>
      <c r="M277" s="110" t="e">
        <f>+PUNTAJE!#REF!</f>
        <v>#REF!</v>
      </c>
      <c r="N277" s="110"/>
      <c r="O277" s="110"/>
      <c r="P277" s="110"/>
      <c r="Q277" s="110"/>
      <c r="R277" s="110"/>
      <c r="S277" s="110"/>
      <c r="T277" s="110"/>
      <c r="U277" s="111" t="e">
        <f t="shared" si="15"/>
        <v>#REF!</v>
      </c>
      <c r="V277" s="112">
        <v>0</v>
      </c>
      <c r="W277" s="112">
        <v>0</v>
      </c>
      <c r="X277" s="112">
        <v>0</v>
      </c>
      <c r="Y277" s="112">
        <v>0</v>
      </c>
    </row>
    <row r="278" spans="1:25" ht="33.75" x14ac:dyDescent="0.2">
      <c r="A278" s="85">
        <f t="shared" si="13"/>
        <v>269</v>
      </c>
      <c r="B278" s="95" t="str">
        <f>VLOOKUP(A278,PUNTAJE!A278:B609,2,0)</f>
        <v>DM2803</v>
      </c>
      <c r="C278" s="118" t="str">
        <f>VLOOKUP(A278,PUNTAJE!A278:C609,3,0)</f>
        <v>PARCHE PARA DESFIBRILADOR INSTRAMED</v>
      </c>
      <c r="D278" s="96">
        <f>VLOOKUP(A278,PUNTAJE!A278:D609,4,0)</f>
        <v>1</v>
      </c>
      <c r="E278" s="96" t="str">
        <f>VLOOKUP(A278,PUNTAJE!A278:E609,5,0)</f>
        <v>UN</v>
      </c>
      <c r="F278" s="138">
        <f>VLOOKUP(A278,PUNTAJE!A278:F609,6,0)</f>
        <v>377063.4</v>
      </c>
      <c r="G278" s="96">
        <f>VLOOKUP(A278,PUNTAJE!A278:G609,7,0)</f>
        <v>1</v>
      </c>
      <c r="H278" s="138">
        <f t="shared" si="14"/>
        <v>377063.4</v>
      </c>
      <c r="I278" s="109" t="e">
        <f>+PUNTAJE!#REF!</f>
        <v>#REF!</v>
      </c>
      <c r="J278" s="110" t="e">
        <f>+PUNTAJE!#REF!</f>
        <v>#REF!</v>
      </c>
      <c r="K278" s="110">
        <f>+PUNTAJE!Q278</f>
        <v>0</v>
      </c>
      <c r="L278" s="110">
        <f>+PUNTAJE!T278</f>
        <v>0</v>
      </c>
      <c r="M278" s="110" t="e">
        <f>+PUNTAJE!#REF!</f>
        <v>#REF!</v>
      </c>
      <c r="N278" s="110"/>
      <c r="O278" s="110"/>
      <c r="P278" s="110"/>
      <c r="Q278" s="110"/>
      <c r="R278" s="110"/>
      <c r="S278" s="110"/>
      <c r="T278" s="110"/>
      <c r="U278" s="111" t="e">
        <f t="shared" si="15"/>
        <v>#REF!</v>
      </c>
      <c r="V278" s="112">
        <v>0</v>
      </c>
      <c r="W278" s="112">
        <v>0</v>
      </c>
      <c r="X278" s="112">
        <v>0</v>
      </c>
      <c r="Y278" s="112">
        <v>0</v>
      </c>
    </row>
    <row r="279" spans="1:25" ht="22.5" x14ac:dyDescent="0.2">
      <c r="A279" s="85">
        <f t="shared" si="13"/>
        <v>270</v>
      </c>
      <c r="B279" s="95" t="str">
        <f>VLOOKUP(A279,PUNTAJE!A279:B610,2,0)</f>
        <v>DM2804</v>
      </c>
      <c r="C279" s="118" t="str">
        <f>VLOOKUP(A279,PUNTAJE!A279:C610,3,0)</f>
        <v>PARCHES PARA DESFIBRILADOR SCHILLER</v>
      </c>
      <c r="D279" s="96">
        <f>VLOOKUP(A279,PUNTAJE!A279:D610,4,0)</f>
        <v>1</v>
      </c>
      <c r="E279" s="96" t="str">
        <f>VLOOKUP(A279,PUNTAJE!A279:E610,5,0)</f>
        <v>UN</v>
      </c>
      <c r="F279" s="138">
        <f>VLOOKUP(A279,PUNTAJE!A279:F610,6,0)</f>
        <v>439907.3</v>
      </c>
      <c r="G279" s="96">
        <f>VLOOKUP(A279,PUNTAJE!A279:G610,7,0)</f>
        <v>1</v>
      </c>
      <c r="H279" s="138">
        <f t="shared" si="14"/>
        <v>439907.3</v>
      </c>
      <c r="I279" s="109" t="e">
        <f>+PUNTAJE!#REF!</f>
        <v>#REF!</v>
      </c>
      <c r="J279" s="110" t="e">
        <f>+PUNTAJE!#REF!</f>
        <v>#REF!</v>
      </c>
      <c r="K279" s="110">
        <f>+PUNTAJE!Q279</f>
        <v>0</v>
      </c>
      <c r="L279" s="110">
        <f>+PUNTAJE!T279</f>
        <v>0</v>
      </c>
      <c r="M279" s="110" t="e">
        <f>+PUNTAJE!#REF!</f>
        <v>#REF!</v>
      </c>
      <c r="N279" s="110"/>
      <c r="O279" s="110"/>
      <c r="P279" s="110"/>
      <c r="Q279" s="110"/>
      <c r="R279" s="110"/>
      <c r="S279" s="110"/>
      <c r="T279" s="110"/>
      <c r="U279" s="111" t="e">
        <f t="shared" si="15"/>
        <v>#REF!</v>
      </c>
      <c r="V279" s="112">
        <v>0</v>
      </c>
      <c r="W279" s="112">
        <v>0</v>
      </c>
      <c r="X279" s="112">
        <v>0</v>
      </c>
      <c r="Y279" s="112">
        <v>0</v>
      </c>
    </row>
    <row r="280" spans="1:25" ht="33.75" x14ac:dyDescent="0.2">
      <c r="A280" s="85">
        <f t="shared" si="13"/>
        <v>271</v>
      </c>
      <c r="B280" s="95" t="str">
        <f>VLOOKUP(A280,PUNTAJE!A280:B611,2,0)</f>
        <v>DM2425</v>
      </c>
      <c r="C280" s="118" t="str">
        <f>VLOOKUP(A280,PUNTAJE!A280:C611,3,0)</f>
        <v>PARCHE PARA DESFIBRILADOR ADULTO INSTRAMED MODELO SIS</v>
      </c>
      <c r="D280" s="96">
        <f>VLOOKUP(A280,PUNTAJE!A280:D611,4,0)</f>
        <v>1</v>
      </c>
      <c r="E280" s="96" t="str">
        <f>VLOOKUP(A280,PUNTAJE!A280:E611,5,0)</f>
        <v>UN</v>
      </c>
      <c r="F280" s="138">
        <f>VLOOKUP(A280,PUNTAJE!A280:F611,6,0)</f>
        <v>316860</v>
      </c>
      <c r="G280" s="96">
        <f>VLOOKUP(A280,PUNTAJE!A280:G611,7,0)</f>
        <v>30</v>
      </c>
      <c r="H280" s="138">
        <f t="shared" si="14"/>
        <v>9505800</v>
      </c>
      <c r="I280" s="109" t="e">
        <f>+PUNTAJE!#REF!</f>
        <v>#REF!</v>
      </c>
      <c r="J280" s="110" t="e">
        <f>+PUNTAJE!#REF!</f>
        <v>#REF!</v>
      </c>
      <c r="K280" s="110">
        <f>+PUNTAJE!Q280</f>
        <v>0</v>
      </c>
      <c r="L280" s="110">
        <f>+PUNTAJE!T280</f>
        <v>0</v>
      </c>
      <c r="M280" s="110" t="e">
        <f>+PUNTAJE!#REF!</f>
        <v>#REF!</v>
      </c>
      <c r="N280" s="110"/>
      <c r="O280" s="110"/>
      <c r="P280" s="110"/>
      <c r="Q280" s="110"/>
      <c r="R280" s="110"/>
      <c r="S280" s="110"/>
      <c r="T280" s="110"/>
      <c r="U280" s="111" t="e">
        <f t="shared" si="15"/>
        <v>#REF!</v>
      </c>
      <c r="V280" s="112">
        <v>0</v>
      </c>
      <c r="W280" s="112">
        <v>0</v>
      </c>
      <c r="X280" s="112">
        <v>0</v>
      </c>
      <c r="Y280" s="112">
        <v>0</v>
      </c>
    </row>
    <row r="281" spans="1:25" ht="45" x14ac:dyDescent="0.2">
      <c r="A281" s="85">
        <f t="shared" si="13"/>
        <v>272</v>
      </c>
      <c r="B281" s="95" t="str">
        <f>VLOOKUP(A281,PUNTAJE!A281:B612,2,0)</f>
        <v>DM2450</v>
      </c>
      <c r="C281" s="118" t="str">
        <f>VLOOKUP(A281,PUNTAJE!A281:C612,3,0)</f>
        <v>PARCHE PARA DESFIBRILADOR PEDIATRICO INSTRAMED MODELO ISIS</v>
      </c>
      <c r="D281" s="96">
        <f>VLOOKUP(A281,PUNTAJE!A281:D612,4,0)</f>
        <v>1</v>
      </c>
      <c r="E281" s="96" t="str">
        <f>VLOOKUP(A281,PUNTAJE!A281:E612,5,0)</f>
        <v>UN</v>
      </c>
      <c r="F281" s="138">
        <f>VLOOKUP(A281,PUNTAJE!A281:F612,6,0)</f>
        <v>346961.7</v>
      </c>
      <c r="G281" s="96">
        <f>VLOOKUP(A281,PUNTAJE!A281:G612,7,0)</f>
        <v>20</v>
      </c>
      <c r="H281" s="138">
        <f t="shared" si="14"/>
        <v>6939234</v>
      </c>
      <c r="I281" s="109" t="e">
        <f>+PUNTAJE!#REF!</f>
        <v>#REF!</v>
      </c>
      <c r="J281" s="110" t="e">
        <f>+PUNTAJE!#REF!</f>
        <v>#REF!</v>
      </c>
      <c r="K281" s="110">
        <f>+PUNTAJE!Q281</f>
        <v>0</v>
      </c>
      <c r="L281" s="110">
        <f>+PUNTAJE!T281</f>
        <v>0</v>
      </c>
      <c r="M281" s="110" t="e">
        <f>+PUNTAJE!#REF!</f>
        <v>#REF!</v>
      </c>
      <c r="N281" s="110"/>
      <c r="O281" s="110"/>
      <c r="P281" s="110"/>
      <c r="Q281" s="110"/>
      <c r="R281" s="110"/>
      <c r="S281" s="110"/>
      <c r="T281" s="110"/>
      <c r="U281" s="111" t="e">
        <f t="shared" si="15"/>
        <v>#REF!</v>
      </c>
      <c r="V281" s="112">
        <v>0</v>
      </c>
      <c r="W281" s="112">
        <v>0</v>
      </c>
      <c r="X281" s="112">
        <v>0</v>
      </c>
      <c r="Y281" s="112">
        <v>0</v>
      </c>
    </row>
    <row r="282" spans="1:25" ht="22.5" x14ac:dyDescent="0.2">
      <c r="A282" s="85">
        <f t="shared" si="13"/>
        <v>273</v>
      </c>
      <c r="B282" s="95" t="str">
        <f>VLOOKUP(A282,PUNTAJE!A282:B613,2,0)</f>
        <v>DM1116</v>
      </c>
      <c r="C282" s="118" t="str">
        <f>VLOOKUP(A282,PUNTAJE!A282:C613,3,0)</f>
        <v>TORNIQUETE DE HEMORRAGIAS</v>
      </c>
      <c r="D282" s="96">
        <f>VLOOKUP(A282,PUNTAJE!A282:D613,4,0)</f>
        <v>1</v>
      </c>
      <c r="E282" s="96" t="str">
        <f>VLOOKUP(A282,PUNTAJE!A282:E613,5,0)</f>
        <v>UN</v>
      </c>
      <c r="F282" s="138">
        <f>VLOOKUP(A282,PUNTAJE!A282:F613,6,0)</f>
        <v>59949.82</v>
      </c>
      <c r="G282" s="96">
        <f>VLOOKUP(A282,PUNTAJE!A282:G613,7,0)</f>
        <v>3</v>
      </c>
      <c r="H282" s="138">
        <f t="shared" si="14"/>
        <v>179849.46</v>
      </c>
      <c r="I282" s="109" t="e">
        <f>+PUNTAJE!#REF!</f>
        <v>#REF!</v>
      </c>
      <c r="J282" s="110" t="e">
        <f>+PUNTAJE!#REF!</f>
        <v>#REF!</v>
      </c>
      <c r="K282" s="110">
        <f>+PUNTAJE!Q282</f>
        <v>0</v>
      </c>
      <c r="L282" s="110">
        <f>+PUNTAJE!T282</f>
        <v>0</v>
      </c>
      <c r="M282" s="110" t="e">
        <f>+PUNTAJE!#REF!</f>
        <v>#REF!</v>
      </c>
      <c r="N282" s="110"/>
      <c r="O282" s="110"/>
      <c r="P282" s="110"/>
      <c r="Q282" s="110"/>
      <c r="R282" s="110"/>
      <c r="S282" s="110"/>
      <c r="T282" s="110"/>
      <c r="U282" s="111" t="e">
        <f t="shared" si="15"/>
        <v>#REF!</v>
      </c>
      <c r="V282" s="112">
        <v>0</v>
      </c>
      <c r="W282" s="112">
        <v>0</v>
      </c>
      <c r="X282" s="112">
        <v>0</v>
      </c>
      <c r="Y282" s="112">
        <v>0</v>
      </c>
    </row>
    <row r="283" spans="1:25" ht="33.75" x14ac:dyDescent="0.2">
      <c r="A283" s="85">
        <f t="shared" si="13"/>
        <v>274</v>
      </c>
      <c r="B283" s="95" t="str">
        <f>VLOOKUP(A283,PUNTAJE!A283:B614,2,0)</f>
        <v>DM2805</v>
      </c>
      <c r="C283" s="118" t="str">
        <f>VLOOKUP(A283,PUNTAJE!A283:C614,3,0)</f>
        <v>BAJALENGUA PLASTICO PEDIATRICO BOLSA POR 20</v>
      </c>
      <c r="D283" s="96">
        <f>VLOOKUP(A283,PUNTAJE!A283:D614,4,0)</f>
        <v>1</v>
      </c>
      <c r="E283" s="96" t="str">
        <f>VLOOKUP(A283,PUNTAJE!A283:E614,5,0)</f>
        <v>UN</v>
      </c>
      <c r="F283" s="138">
        <f>VLOOKUP(A283,PUNTAJE!A283:F614,6,0)</f>
        <v>2112.4</v>
      </c>
      <c r="G283" s="96">
        <f>VLOOKUP(A283,PUNTAJE!A283:G614,7,0)</f>
        <v>500</v>
      </c>
      <c r="H283" s="138">
        <f t="shared" si="14"/>
        <v>1056200</v>
      </c>
      <c r="I283" s="109" t="e">
        <f>+PUNTAJE!#REF!</f>
        <v>#REF!</v>
      </c>
      <c r="J283" s="110" t="e">
        <f>+PUNTAJE!#REF!</f>
        <v>#REF!</v>
      </c>
      <c r="K283" s="110">
        <f>+PUNTAJE!Q283</f>
        <v>0</v>
      </c>
      <c r="L283" s="110">
        <f>+PUNTAJE!T283</f>
        <v>0</v>
      </c>
      <c r="M283" s="110" t="e">
        <f>+PUNTAJE!#REF!</f>
        <v>#REF!</v>
      </c>
      <c r="N283" s="110"/>
      <c r="O283" s="110"/>
      <c r="P283" s="110"/>
      <c r="Q283" s="110"/>
      <c r="R283" s="110"/>
      <c r="S283" s="110"/>
      <c r="T283" s="110"/>
      <c r="U283" s="111" t="e">
        <f t="shared" si="15"/>
        <v>#REF!</v>
      </c>
      <c r="V283" s="112">
        <v>0</v>
      </c>
      <c r="W283" s="112">
        <v>0</v>
      </c>
      <c r="X283" s="112">
        <v>0</v>
      </c>
      <c r="Y283" s="112">
        <v>0</v>
      </c>
    </row>
    <row r="284" spans="1:25" x14ac:dyDescent="0.2">
      <c r="A284" s="85">
        <f t="shared" si="13"/>
        <v>275</v>
      </c>
      <c r="B284" s="95" t="str">
        <f>VLOOKUP(A284,PUNTAJE!A284:B615,2,0)</f>
        <v>DM2801</v>
      </c>
      <c r="C284" s="118" t="str">
        <f>VLOOKUP(A284,PUNTAJE!A284:C615,3,0)</f>
        <v>TUBO TORAX N 12</v>
      </c>
      <c r="D284" s="96">
        <f>VLOOKUP(A284,PUNTAJE!A284:D615,4,0)</f>
        <v>1</v>
      </c>
      <c r="E284" s="96" t="str">
        <f>VLOOKUP(A284,PUNTAJE!A284:E615,5,0)</f>
        <v>UN</v>
      </c>
      <c r="F284" s="138">
        <f>VLOOKUP(A284,PUNTAJE!A284:F615,6,0)</f>
        <v>2098.7951807228915</v>
      </c>
      <c r="G284" s="96">
        <f>VLOOKUP(A284,PUNTAJE!A284:G615,7,0)</f>
        <v>10</v>
      </c>
      <c r="H284" s="138">
        <f t="shared" si="14"/>
        <v>20987.951807228914</v>
      </c>
      <c r="I284" s="109" t="e">
        <f>+PUNTAJE!#REF!</f>
        <v>#REF!</v>
      </c>
      <c r="J284" s="110" t="e">
        <f>+PUNTAJE!#REF!</f>
        <v>#REF!</v>
      </c>
      <c r="K284" s="110">
        <f>+PUNTAJE!Q284</f>
        <v>0</v>
      </c>
      <c r="L284" s="110">
        <f>+PUNTAJE!T284</f>
        <v>0</v>
      </c>
      <c r="M284" s="110" t="e">
        <f>+PUNTAJE!#REF!</f>
        <v>#REF!</v>
      </c>
      <c r="N284" s="110"/>
      <c r="O284" s="110"/>
      <c r="P284" s="110"/>
      <c r="Q284" s="110"/>
      <c r="R284" s="110"/>
      <c r="S284" s="110"/>
      <c r="T284" s="110"/>
      <c r="U284" s="111" t="e">
        <f t="shared" si="15"/>
        <v>#REF!</v>
      </c>
      <c r="V284" s="112">
        <v>0</v>
      </c>
      <c r="W284" s="112">
        <v>0</v>
      </c>
      <c r="X284" s="112">
        <v>0</v>
      </c>
      <c r="Y284" s="112">
        <v>0</v>
      </c>
    </row>
    <row r="285" spans="1:25" ht="22.5" x14ac:dyDescent="0.2">
      <c r="A285" s="85">
        <f t="shared" si="13"/>
        <v>276</v>
      </c>
      <c r="B285" s="95" t="str">
        <f>VLOOKUP(A285,PUNTAJE!A285:B616,2,0)</f>
        <v>DM195</v>
      </c>
      <c r="C285" s="118" t="str">
        <f>VLOOKUP(A285,PUNTAJE!A285:C616,3,0)</f>
        <v>BRAZALETE IDENTIFICACION ADULTOS</v>
      </c>
      <c r="D285" s="96">
        <f>VLOOKUP(A285,PUNTAJE!A285:D616,4,0)</f>
        <v>1</v>
      </c>
      <c r="E285" s="96" t="str">
        <f>VLOOKUP(A285,PUNTAJE!A285:E616,5,0)</f>
        <v>UN</v>
      </c>
      <c r="F285" s="138">
        <f>VLOOKUP(A285,PUNTAJE!A285:F616,6,0)</f>
        <v>279.64999999999998</v>
      </c>
      <c r="G285" s="96">
        <f>VLOOKUP(A285,PUNTAJE!A285:G616,7,0)</f>
        <v>2833</v>
      </c>
      <c r="H285" s="138">
        <f t="shared" si="14"/>
        <v>792248.45</v>
      </c>
      <c r="I285" s="109" t="e">
        <f>+PUNTAJE!#REF!</f>
        <v>#REF!</v>
      </c>
      <c r="J285" s="110" t="e">
        <f>+PUNTAJE!#REF!</f>
        <v>#REF!</v>
      </c>
      <c r="K285" s="110">
        <f>+PUNTAJE!Q285</f>
        <v>476</v>
      </c>
      <c r="L285" s="110">
        <f>+PUNTAJE!T285</f>
        <v>0</v>
      </c>
      <c r="M285" s="110" t="e">
        <f>+PUNTAJE!#REF!</f>
        <v>#REF!</v>
      </c>
      <c r="N285" s="110"/>
      <c r="O285" s="110"/>
      <c r="P285" s="110"/>
      <c r="Q285" s="110"/>
      <c r="R285" s="110"/>
      <c r="S285" s="110"/>
      <c r="T285" s="110"/>
      <c r="U285" s="111" t="e">
        <f t="shared" si="15"/>
        <v>#REF!</v>
      </c>
      <c r="V285" s="112">
        <v>0</v>
      </c>
      <c r="W285" s="112">
        <v>0</v>
      </c>
      <c r="X285" s="112">
        <v>0</v>
      </c>
      <c r="Y285" s="112">
        <v>0</v>
      </c>
    </row>
    <row r="286" spans="1:25" ht="45" x14ac:dyDescent="0.2">
      <c r="A286" s="85">
        <f t="shared" si="13"/>
        <v>277</v>
      </c>
      <c r="B286" s="95" t="str">
        <f>VLOOKUP(A286,PUNTAJE!A286:B617,2,0)</f>
        <v>DM1722</v>
      </c>
      <c r="C286" s="118" t="str">
        <f>VLOOKUP(A286,PUNTAJE!A286:C617,3,0)</f>
        <v>LIMPIADOR Y DESINFECTANTE RAPIDO DE DEPOSITOS MEDICOS Y SUPERFICIES LITRO</v>
      </c>
      <c r="D286" s="96">
        <f>VLOOKUP(A286,PUNTAJE!A286:D617,4,0)</f>
        <v>1</v>
      </c>
      <c r="E286" s="96" t="str">
        <f>VLOOKUP(A286,PUNTAJE!A286:E617,5,0)</f>
        <v>UN</v>
      </c>
      <c r="F286" s="138">
        <f>VLOOKUP(A286,PUNTAJE!A286:F617,6,0)</f>
        <v>16632</v>
      </c>
      <c r="G286" s="96">
        <f>VLOOKUP(A286,PUNTAJE!A286:G617,7,0)</f>
        <v>5</v>
      </c>
      <c r="H286" s="138">
        <f t="shared" si="14"/>
        <v>83160</v>
      </c>
      <c r="I286" s="109" t="e">
        <f>+PUNTAJE!#REF!</f>
        <v>#REF!</v>
      </c>
      <c r="J286" s="110" t="e">
        <f>+PUNTAJE!#REF!</f>
        <v>#REF!</v>
      </c>
      <c r="K286" s="110">
        <f>+PUNTAJE!Q286</f>
        <v>0</v>
      </c>
      <c r="L286" s="110">
        <f>+PUNTAJE!T286</f>
        <v>0</v>
      </c>
      <c r="M286" s="110" t="e">
        <f>+PUNTAJE!#REF!</f>
        <v>#REF!</v>
      </c>
      <c r="N286" s="110"/>
      <c r="O286" s="110"/>
      <c r="P286" s="110"/>
      <c r="Q286" s="110"/>
      <c r="R286" s="110"/>
      <c r="S286" s="110"/>
      <c r="T286" s="110"/>
      <c r="U286" s="111" t="e">
        <f t="shared" si="15"/>
        <v>#REF!</v>
      </c>
      <c r="V286" s="112">
        <v>0</v>
      </c>
      <c r="W286" s="112">
        <v>0</v>
      </c>
      <c r="X286" s="112">
        <v>0</v>
      </c>
      <c r="Y286" s="112">
        <v>0</v>
      </c>
    </row>
    <row r="287" spans="1:25" ht="22.5" x14ac:dyDescent="0.2">
      <c r="A287" s="85">
        <f t="shared" si="13"/>
        <v>278</v>
      </c>
      <c r="B287" s="95" t="str">
        <f>VLOOKUP(A287,PUNTAJE!A287:B618,2,0)</f>
        <v>DM1213</v>
      </c>
      <c r="C287" s="118" t="str">
        <f>VLOOKUP(A287,PUNTAJE!A287:C618,3,0)</f>
        <v>VENDA YESO 3 X 5 YARDAS</v>
      </c>
      <c r="D287" s="96">
        <f>VLOOKUP(A287,PUNTAJE!A287:D618,4,0)</f>
        <v>1</v>
      </c>
      <c r="E287" s="96" t="str">
        <f>VLOOKUP(A287,PUNTAJE!A287:E618,5,0)</f>
        <v>UN</v>
      </c>
      <c r="F287" s="138">
        <f>VLOOKUP(A287,PUNTAJE!A287:F618,6,0)</f>
        <v>3802</v>
      </c>
      <c r="G287" s="96">
        <f>VLOOKUP(A287,PUNTAJE!A287:G618,7,0)</f>
        <v>10</v>
      </c>
      <c r="H287" s="138">
        <f t="shared" si="14"/>
        <v>38020</v>
      </c>
      <c r="I287" s="109" t="e">
        <f>+PUNTAJE!#REF!</f>
        <v>#REF!</v>
      </c>
      <c r="J287" s="110" t="e">
        <f>+PUNTAJE!#REF!</f>
        <v>#REF!</v>
      </c>
      <c r="K287" s="110">
        <f>+PUNTAJE!Q287</f>
        <v>332.03572246393406</v>
      </c>
      <c r="L287" s="110">
        <f>+PUNTAJE!T287</f>
        <v>0</v>
      </c>
      <c r="M287" s="110" t="e">
        <f>+PUNTAJE!#REF!</f>
        <v>#REF!</v>
      </c>
      <c r="N287" s="110"/>
      <c r="O287" s="110"/>
      <c r="P287" s="110"/>
      <c r="Q287" s="110"/>
      <c r="R287" s="110"/>
      <c r="S287" s="110"/>
      <c r="T287" s="110"/>
      <c r="U287" s="111" t="e">
        <f t="shared" si="15"/>
        <v>#REF!</v>
      </c>
      <c r="V287" s="112">
        <v>0</v>
      </c>
      <c r="W287" s="112">
        <v>0</v>
      </c>
      <c r="X287" s="112">
        <v>0</v>
      </c>
      <c r="Y287" s="112">
        <v>0</v>
      </c>
    </row>
    <row r="288" spans="1:25" ht="45" x14ac:dyDescent="0.2">
      <c r="A288" s="85">
        <f t="shared" si="13"/>
        <v>279</v>
      </c>
      <c r="B288" s="95" t="str">
        <f>VLOOKUP(A288,PUNTAJE!A288:B619,2,0)</f>
        <v>DM2453</v>
      </c>
      <c r="C288" s="118" t="str">
        <f>VLOOKUP(A288,PUNTAJE!A288:C619,3,0)</f>
        <v>PINZA BABCOCK ATRAUMATICA ROTACION 360, LONGITUD 350MM, MANGO ERGONOMICO 5MM</v>
      </c>
      <c r="D288" s="96">
        <f>VLOOKUP(A288,PUNTAJE!A288:D619,4,0)</f>
        <v>1</v>
      </c>
      <c r="E288" s="96" t="str">
        <f>VLOOKUP(A288,PUNTAJE!A288:E619,5,0)</f>
        <v>UN</v>
      </c>
      <c r="F288" s="138">
        <f>VLOOKUP(A288,PUNTAJE!A288:F619,6,0)</f>
        <v>497176.05</v>
      </c>
      <c r="G288" s="96">
        <f>VLOOKUP(A288,PUNTAJE!A288:G619,7,0)</f>
        <v>1</v>
      </c>
      <c r="H288" s="138">
        <f t="shared" si="14"/>
        <v>497176.05</v>
      </c>
      <c r="I288" s="109" t="e">
        <f>+PUNTAJE!#REF!</f>
        <v>#REF!</v>
      </c>
      <c r="J288" s="110" t="e">
        <f>+PUNTAJE!#REF!</f>
        <v>#REF!</v>
      </c>
      <c r="K288" s="110">
        <f>+PUNTAJE!Q288</f>
        <v>0</v>
      </c>
      <c r="L288" s="110">
        <f>+PUNTAJE!T288</f>
        <v>0</v>
      </c>
      <c r="M288" s="110" t="e">
        <f>+PUNTAJE!#REF!</f>
        <v>#REF!</v>
      </c>
      <c r="N288" s="110"/>
      <c r="O288" s="110"/>
      <c r="P288" s="110"/>
      <c r="Q288" s="110"/>
      <c r="R288" s="110"/>
      <c r="S288" s="110"/>
      <c r="T288" s="110"/>
      <c r="U288" s="111" t="e">
        <f t="shared" si="15"/>
        <v>#REF!</v>
      </c>
      <c r="V288" s="112">
        <v>0</v>
      </c>
      <c r="W288" s="112">
        <v>0</v>
      </c>
      <c r="X288" s="112">
        <v>0</v>
      </c>
      <c r="Y288" s="112">
        <v>0</v>
      </c>
    </row>
    <row r="289" spans="1:25" ht="33.75" x14ac:dyDescent="0.2">
      <c r="A289" s="85">
        <f t="shared" si="13"/>
        <v>280</v>
      </c>
      <c r="B289" s="95" t="str">
        <f>VLOOKUP(A289,PUNTAJE!A289:B620,2,0)</f>
        <v>DM1838</v>
      </c>
      <c r="C289" s="118" t="str">
        <f>VLOOKUP(A289,PUNTAJE!A289:C620,3,0)</f>
        <v>PINZA DE LAPAROSCOPIA DE ARMONICO ACE DE 36 CMS ACTIVACION MANUAL</v>
      </c>
      <c r="D289" s="96">
        <f>VLOOKUP(A289,PUNTAJE!A289:D620,4,0)</f>
        <v>1</v>
      </c>
      <c r="E289" s="96" t="str">
        <f>VLOOKUP(A289,PUNTAJE!A289:E620,5,0)</f>
        <v>UN</v>
      </c>
      <c r="F289" s="138">
        <f>VLOOKUP(A289,PUNTAJE!A289:F620,6,0)</f>
        <v>1663428.3147999998</v>
      </c>
      <c r="G289" s="96">
        <f>VLOOKUP(A289,PUNTAJE!A289:G620,7,0)</f>
        <v>2</v>
      </c>
      <c r="H289" s="138">
        <f t="shared" si="14"/>
        <v>3326856.6295999996</v>
      </c>
      <c r="I289" s="109" t="e">
        <f>+PUNTAJE!#REF!</f>
        <v>#REF!</v>
      </c>
      <c r="J289" s="110" t="e">
        <f>+PUNTAJE!#REF!</f>
        <v>#REF!</v>
      </c>
      <c r="K289" s="110">
        <f>+PUNTAJE!Q289</f>
        <v>0</v>
      </c>
      <c r="L289" s="110">
        <f>+PUNTAJE!T289</f>
        <v>0</v>
      </c>
      <c r="M289" s="110" t="e">
        <f>+PUNTAJE!#REF!</f>
        <v>#REF!</v>
      </c>
      <c r="N289" s="110"/>
      <c r="O289" s="110"/>
      <c r="P289" s="110"/>
      <c r="Q289" s="110"/>
      <c r="R289" s="110"/>
      <c r="S289" s="110"/>
      <c r="T289" s="110"/>
      <c r="U289" s="111" t="e">
        <f t="shared" si="15"/>
        <v>#REF!</v>
      </c>
      <c r="V289" s="112">
        <v>0</v>
      </c>
      <c r="W289" s="112">
        <v>0</v>
      </c>
      <c r="X289" s="112">
        <v>0</v>
      </c>
      <c r="Y289" s="112">
        <v>0</v>
      </c>
    </row>
    <row r="290" spans="1:25" ht="33.75" x14ac:dyDescent="0.2">
      <c r="A290" s="85">
        <f t="shared" si="13"/>
        <v>281</v>
      </c>
      <c r="B290" s="95" t="str">
        <f>VLOOKUP(A290,PUNTAJE!A290:B621,2,0)</f>
        <v>DM1395</v>
      </c>
      <c r="C290" s="118" t="str">
        <f>VLOOKUP(A290,PUNTAJE!A290:C621,3,0)</f>
        <v>SENSOR DE FLUJO DESECHABLE N5302 PARA VENTILADOR SLE 5000</v>
      </c>
      <c r="D290" s="96">
        <f>VLOOKUP(A290,PUNTAJE!A290:D621,4,0)</f>
        <v>1</v>
      </c>
      <c r="E290" s="96" t="str">
        <f>VLOOKUP(A290,PUNTAJE!A290:E621,5,0)</f>
        <v>UN</v>
      </c>
      <c r="F290" s="138">
        <f>VLOOKUP(A290,PUNTAJE!A290:F621,6,0)</f>
        <v>302421.84000000003</v>
      </c>
      <c r="G290" s="96">
        <f>VLOOKUP(A290,PUNTAJE!A290:G621,7,0)</f>
        <v>1</v>
      </c>
      <c r="H290" s="138">
        <f t="shared" si="14"/>
        <v>302421.84000000003</v>
      </c>
      <c r="I290" s="109" t="e">
        <f>+PUNTAJE!#REF!</f>
        <v>#REF!</v>
      </c>
      <c r="J290" s="110" t="e">
        <f>+PUNTAJE!#REF!</f>
        <v>#REF!</v>
      </c>
      <c r="K290" s="110">
        <f>+PUNTAJE!Q290</f>
        <v>500</v>
      </c>
      <c r="L290" s="110">
        <f>+PUNTAJE!T290</f>
        <v>0</v>
      </c>
      <c r="M290" s="110" t="e">
        <f>+PUNTAJE!#REF!</f>
        <v>#REF!</v>
      </c>
      <c r="N290" s="110"/>
      <c r="O290" s="110"/>
      <c r="P290" s="110"/>
      <c r="Q290" s="110"/>
      <c r="R290" s="110"/>
      <c r="S290" s="110"/>
      <c r="T290" s="110"/>
      <c r="U290" s="111" t="e">
        <f t="shared" si="15"/>
        <v>#REF!</v>
      </c>
      <c r="V290" s="112">
        <v>0</v>
      </c>
      <c r="W290" s="112">
        <v>0</v>
      </c>
      <c r="X290" s="112">
        <v>0</v>
      </c>
      <c r="Y290" s="112">
        <v>0</v>
      </c>
    </row>
    <row r="291" spans="1:25" ht="22.5" x14ac:dyDescent="0.2">
      <c r="A291" s="85">
        <f t="shared" si="13"/>
        <v>282</v>
      </c>
      <c r="B291" s="95" t="str">
        <f>VLOOKUP(A291,PUNTAJE!A291:B622,2,0)</f>
        <v>DM1231</v>
      </c>
      <c r="C291" s="118" t="str">
        <f>VLOOKUP(A291,PUNTAJE!A291:C622,3,0)</f>
        <v>ACIDO TRICLOROACETICO 35% X 30ML</v>
      </c>
      <c r="D291" s="96">
        <f>VLOOKUP(A291,PUNTAJE!A291:D622,4,0)</f>
        <v>1</v>
      </c>
      <c r="E291" s="96" t="str">
        <f>VLOOKUP(A291,PUNTAJE!A291:E622,5,0)</f>
        <v>UN</v>
      </c>
      <c r="F291" s="138">
        <f>VLOOKUP(A291,PUNTAJE!A291:F622,6,0)</f>
        <v>77807.032590000003</v>
      </c>
      <c r="G291" s="96">
        <f>VLOOKUP(A291,PUNTAJE!A291:G622,7,0)</f>
        <v>1</v>
      </c>
      <c r="H291" s="138">
        <f t="shared" si="14"/>
        <v>77807.032590000003</v>
      </c>
      <c r="I291" s="109" t="e">
        <f>+PUNTAJE!#REF!</f>
        <v>#REF!</v>
      </c>
      <c r="J291" s="110" t="e">
        <f>+PUNTAJE!#REF!</f>
        <v>#REF!</v>
      </c>
      <c r="K291" s="110">
        <f>+PUNTAJE!Q291</f>
        <v>0</v>
      </c>
      <c r="L291" s="110">
        <f>+PUNTAJE!T291</f>
        <v>0</v>
      </c>
      <c r="M291" s="110" t="e">
        <f>+PUNTAJE!#REF!</f>
        <v>#REF!</v>
      </c>
      <c r="N291" s="110"/>
      <c r="O291" s="110"/>
      <c r="P291" s="110"/>
      <c r="Q291" s="110"/>
      <c r="R291" s="110"/>
      <c r="S291" s="110"/>
      <c r="T291" s="110"/>
      <c r="U291" s="111" t="e">
        <f t="shared" si="15"/>
        <v>#REF!</v>
      </c>
      <c r="V291" s="112">
        <v>0</v>
      </c>
      <c r="W291" s="112">
        <v>0</v>
      </c>
      <c r="X291" s="112">
        <v>0</v>
      </c>
      <c r="Y291" s="112">
        <v>0</v>
      </c>
    </row>
    <row r="292" spans="1:25" ht="45" x14ac:dyDescent="0.2">
      <c r="A292" s="85">
        <f t="shared" si="13"/>
        <v>283</v>
      </c>
      <c r="B292" s="95" t="str">
        <f>VLOOKUP(A292,PUNTAJE!A292:B623,2,0)</f>
        <v>DM448</v>
      </c>
      <c r="C292" s="118" t="str">
        <f>VLOOKUP(A292,PUNTAJE!A292:C623,3,0)</f>
        <v>ENVOLVEDERA EN TELA NO TEJIDA DE POLIPROPILENO 100 CM X 100 CM</v>
      </c>
      <c r="D292" s="96">
        <f>VLOOKUP(A292,PUNTAJE!A292:D623,4,0)</f>
        <v>1</v>
      </c>
      <c r="E292" s="96" t="str">
        <f>VLOOKUP(A292,PUNTAJE!A292:E623,5,0)</f>
        <v>UN</v>
      </c>
      <c r="F292" s="138">
        <f>VLOOKUP(A292,PUNTAJE!A292:F623,6,0)</f>
        <v>1043.6300000000001</v>
      </c>
      <c r="G292" s="96">
        <f>VLOOKUP(A292,PUNTAJE!A292:G623,7,0)</f>
        <v>867</v>
      </c>
      <c r="H292" s="138">
        <f t="shared" si="14"/>
        <v>904827.21000000008</v>
      </c>
      <c r="I292" s="109" t="e">
        <f>+PUNTAJE!#REF!</f>
        <v>#REF!</v>
      </c>
      <c r="J292" s="110" t="e">
        <f>+PUNTAJE!#REF!</f>
        <v>#REF!</v>
      </c>
      <c r="K292" s="110">
        <f>+PUNTAJE!Q292</f>
        <v>0</v>
      </c>
      <c r="L292" s="110">
        <f>+PUNTAJE!T292</f>
        <v>0</v>
      </c>
      <c r="M292" s="110" t="e">
        <f>+PUNTAJE!#REF!</f>
        <v>#REF!</v>
      </c>
      <c r="N292" s="110"/>
      <c r="O292" s="110"/>
      <c r="P292" s="110"/>
      <c r="Q292" s="110"/>
      <c r="R292" s="110"/>
      <c r="S292" s="110"/>
      <c r="T292" s="110"/>
      <c r="U292" s="111" t="e">
        <f t="shared" si="15"/>
        <v>#REF!</v>
      </c>
      <c r="V292" s="112">
        <v>0</v>
      </c>
      <c r="W292" s="112">
        <v>0</v>
      </c>
      <c r="X292" s="112">
        <v>0</v>
      </c>
      <c r="Y292" s="112">
        <v>0</v>
      </c>
    </row>
    <row r="293" spans="1:25" ht="22.5" x14ac:dyDescent="0.2">
      <c r="A293" s="85">
        <f t="shared" si="13"/>
        <v>284</v>
      </c>
      <c r="B293" s="95" t="str">
        <f>VLOOKUP(A293,PUNTAJE!A293:B624,2,0)</f>
        <v>DM1913</v>
      </c>
      <c r="C293" s="118" t="str">
        <f>VLOOKUP(A293,PUNTAJE!A293:C624,3,0)</f>
        <v>ENVOLVEDERA TELA NO TEJIDA 120 X 120</v>
      </c>
      <c r="D293" s="96">
        <f>VLOOKUP(A293,PUNTAJE!A293:D624,4,0)</f>
        <v>1</v>
      </c>
      <c r="E293" s="96" t="str">
        <f>VLOOKUP(A293,PUNTAJE!A293:E624,5,0)</f>
        <v>UN</v>
      </c>
      <c r="F293" s="138">
        <f>VLOOKUP(A293,PUNTAJE!A293:F624,6,0)</f>
        <v>1501.78</v>
      </c>
      <c r="G293" s="96">
        <f>VLOOKUP(A293,PUNTAJE!A293:G624,7,0)</f>
        <v>400</v>
      </c>
      <c r="H293" s="138">
        <f t="shared" si="14"/>
        <v>600712</v>
      </c>
      <c r="I293" s="109" t="e">
        <f>+PUNTAJE!#REF!</f>
        <v>#REF!</v>
      </c>
      <c r="J293" s="110" t="e">
        <f>+PUNTAJE!#REF!</f>
        <v>#REF!</v>
      </c>
      <c r="K293" s="110">
        <f>+PUNTAJE!Q293</f>
        <v>0</v>
      </c>
      <c r="L293" s="110">
        <f>+PUNTAJE!T293</f>
        <v>0</v>
      </c>
      <c r="M293" s="110" t="e">
        <f>+PUNTAJE!#REF!</f>
        <v>#REF!</v>
      </c>
      <c r="N293" s="110"/>
      <c r="O293" s="110"/>
      <c r="P293" s="110"/>
      <c r="Q293" s="110"/>
      <c r="R293" s="110"/>
      <c r="S293" s="110"/>
      <c r="T293" s="110"/>
      <c r="U293" s="111" t="e">
        <f t="shared" si="15"/>
        <v>#REF!</v>
      </c>
      <c r="V293" s="112">
        <v>0</v>
      </c>
      <c r="W293" s="112">
        <v>0</v>
      </c>
      <c r="X293" s="112">
        <v>0</v>
      </c>
      <c r="Y293" s="112">
        <v>0</v>
      </c>
    </row>
    <row r="294" spans="1:25" ht="56.25" x14ac:dyDescent="0.2">
      <c r="A294" s="85">
        <f t="shared" si="13"/>
        <v>285</v>
      </c>
      <c r="B294" s="95" t="str">
        <f>VLOOKUP(A294,PUNTAJE!A294:B625,2,0)</f>
        <v>DM1742</v>
      </c>
      <c r="C294" s="118" t="str">
        <f>VLOOKUP(A294,PUNTAJE!A294:C625,3,0)</f>
        <v>ENVOLVEDERA DE TELA NO TEJIDA DE POLIPROPILENO TRES CAPAS 48 A 60 GR 50 CM X 50 CM</v>
      </c>
      <c r="D294" s="96">
        <f>VLOOKUP(A294,PUNTAJE!A294:D625,4,0)</f>
        <v>1</v>
      </c>
      <c r="E294" s="96" t="str">
        <f>VLOOKUP(A294,PUNTAJE!A294:E625,5,0)</f>
        <v>UN</v>
      </c>
      <c r="F294" s="138">
        <f>VLOOKUP(A294,PUNTAJE!A294:F625,6,0)</f>
        <v>549.78</v>
      </c>
      <c r="G294" s="96">
        <f>VLOOKUP(A294,PUNTAJE!A294:G625,7,0)</f>
        <v>250</v>
      </c>
      <c r="H294" s="138">
        <f t="shared" si="14"/>
        <v>137445</v>
      </c>
      <c r="I294" s="109" t="e">
        <f>+PUNTAJE!#REF!</f>
        <v>#REF!</v>
      </c>
      <c r="J294" s="110" t="e">
        <f>+PUNTAJE!#REF!</f>
        <v>#REF!</v>
      </c>
      <c r="K294" s="110">
        <f>+PUNTAJE!Q294</f>
        <v>0</v>
      </c>
      <c r="L294" s="110">
        <f>+PUNTAJE!T294</f>
        <v>0</v>
      </c>
      <c r="M294" s="110" t="e">
        <f>+PUNTAJE!#REF!</f>
        <v>#REF!</v>
      </c>
      <c r="N294" s="110"/>
      <c r="O294" s="110"/>
      <c r="P294" s="110"/>
      <c r="Q294" s="110"/>
      <c r="R294" s="110"/>
      <c r="S294" s="110"/>
      <c r="T294" s="110"/>
      <c r="U294" s="111" t="e">
        <f t="shared" si="15"/>
        <v>#REF!</v>
      </c>
      <c r="V294" s="112">
        <v>0</v>
      </c>
      <c r="W294" s="112">
        <v>0</v>
      </c>
      <c r="X294" s="112">
        <v>0</v>
      </c>
      <c r="Y294" s="112">
        <v>0</v>
      </c>
    </row>
    <row r="295" spans="1:25" ht="45" x14ac:dyDescent="0.2">
      <c r="A295" s="85">
        <f t="shared" si="13"/>
        <v>286</v>
      </c>
      <c r="B295" s="95" t="str">
        <f>VLOOKUP(A295,PUNTAJE!A295:B626,2,0)</f>
        <v>DM449</v>
      </c>
      <c r="C295" s="118" t="str">
        <f>VLOOKUP(A295,PUNTAJE!A295:C626,3,0)</f>
        <v>ENVOLVEDERA EN TELA NO TEJIDA DE POLIPROPILENO 75 CM X 75 CM</v>
      </c>
      <c r="D295" s="96">
        <f>VLOOKUP(A295,PUNTAJE!A295:D626,4,0)</f>
        <v>1</v>
      </c>
      <c r="E295" s="96" t="str">
        <f>VLOOKUP(A295,PUNTAJE!A295:E626,5,0)</f>
        <v>UN</v>
      </c>
      <c r="F295" s="138">
        <f>VLOOKUP(A295,PUNTAJE!A295:F626,6,0)</f>
        <v>586.66999999999996</v>
      </c>
      <c r="G295" s="96">
        <f>VLOOKUP(A295,PUNTAJE!A295:G626,7,0)</f>
        <v>317</v>
      </c>
      <c r="H295" s="138">
        <f t="shared" si="14"/>
        <v>185974.38999999998</v>
      </c>
      <c r="I295" s="109" t="e">
        <f>+PUNTAJE!#REF!</f>
        <v>#REF!</v>
      </c>
      <c r="J295" s="110" t="e">
        <f>+PUNTAJE!#REF!</f>
        <v>#REF!</v>
      </c>
      <c r="K295" s="110">
        <f>+PUNTAJE!Q295</f>
        <v>0</v>
      </c>
      <c r="L295" s="110">
        <f>+PUNTAJE!T295</f>
        <v>0</v>
      </c>
      <c r="M295" s="110" t="e">
        <f>+PUNTAJE!#REF!</f>
        <v>#REF!</v>
      </c>
      <c r="N295" s="110"/>
      <c r="O295" s="110"/>
      <c r="P295" s="110"/>
      <c r="Q295" s="110"/>
      <c r="R295" s="110"/>
      <c r="S295" s="110"/>
      <c r="T295" s="110"/>
      <c r="U295" s="111" t="e">
        <f t="shared" si="15"/>
        <v>#REF!</v>
      </c>
      <c r="V295" s="112">
        <v>0</v>
      </c>
      <c r="W295" s="112">
        <v>0</v>
      </c>
      <c r="X295" s="112">
        <v>0</v>
      </c>
      <c r="Y295" s="112">
        <v>0</v>
      </c>
    </row>
    <row r="296" spans="1:25" ht="22.5" x14ac:dyDescent="0.2">
      <c r="A296" s="85">
        <f t="shared" si="13"/>
        <v>287</v>
      </c>
      <c r="B296" s="95" t="str">
        <f>VLOOKUP(A296,PUNTAJE!A296:B627,2,0)</f>
        <v>DM2741</v>
      </c>
      <c r="C296" s="118" t="str">
        <f>VLOOKUP(A296,PUNTAJE!A296:C627,3,0)</f>
        <v>PARCHE DURAMADRE  SUTURABLE 7.5 X 7.5 CM</v>
      </c>
      <c r="D296" s="96">
        <f>VLOOKUP(A296,PUNTAJE!A296:D627,4,0)</f>
        <v>1</v>
      </c>
      <c r="E296" s="96" t="str">
        <f>VLOOKUP(A296,PUNTAJE!A296:E627,5,0)</f>
        <v>UN</v>
      </c>
      <c r="F296" s="138">
        <f>VLOOKUP(A296,PUNTAJE!A296:F627,6,0)</f>
        <v>1587625</v>
      </c>
      <c r="G296" s="96">
        <f>VLOOKUP(A296,PUNTAJE!A296:G627,7,0)</f>
        <v>1</v>
      </c>
      <c r="H296" s="138">
        <f t="shared" si="14"/>
        <v>1587625</v>
      </c>
      <c r="I296" s="109" t="e">
        <f>+PUNTAJE!#REF!</f>
        <v>#REF!</v>
      </c>
      <c r="J296" s="110" t="e">
        <f>+PUNTAJE!#REF!</f>
        <v>#REF!</v>
      </c>
      <c r="K296" s="110">
        <f>+PUNTAJE!Q296</f>
        <v>0</v>
      </c>
      <c r="L296" s="110">
        <f>+PUNTAJE!T296</f>
        <v>0</v>
      </c>
      <c r="M296" s="110" t="e">
        <f>+PUNTAJE!#REF!</f>
        <v>#REF!</v>
      </c>
      <c r="N296" s="110"/>
      <c r="O296" s="110"/>
      <c r="P296" s="110"/>
      <c r="Q296" s="110"/>
      <c r="R296" s="110"/>
      <c r="S296" s="110"/>
      <c r="T296" s="110"/>
      <c r="U296" s="111" t="e">
        <f t="shared" si="15"/>
        <v>#REF!</v>
      </c>
      <c r="V296" s="112">
        <v>0</v>
      </c>
      <c r="W296" s="112">
        <v>0</v>
      </c>
      <c r="X296" s="112">
        <v>0</v>
      </c>
      <c r="Y296" s="112">
        <v>0</v>
      </c>
    </row>
    <row r="297" spans="1:25" ht="33.75" x14ac:dyDescent="0.2">
      <c r="A297" s="85">
        <f t="shared" si="13"/>
        <v>288</v>
      </c>
      <c r="B297" s="95" t="str">
        <f>VLOOKUP(A297,PUNTAJE!A297:B628,2,0)</f>
        <v>DM801</v>
      </c>
      <c r="C297" s="118" t="str">
        <f>VLOOKUP(A297,PUNTAJE!A297:C628,3,0)</f>
        <v>PAPEL PARA ECOGRAFIA 110 MM X 20 MTS ROLLO UPP</v>
      </c>
      <c r="D297" s="96">
        <f>VLOOKUP(A297,PUNTAJE!A297:D628,4,0)</f>
        <v>1</v>
      </c>
      <c r="E297" s="96" t="str">
        <f>VLOOKUP(A297,PUNTAJE!A297:E628,5,0)</f>
        <v>UN</v>
      </c>
      <c r="F297" s="138">
        <f>VLOOKUP(A297,PUNTAJE!A297:F628,6,0)</f>
        <v>47511.108433734938</v>
      </c>
      <c r="G297" s="96">
        <f>VLOOKUP(A297,PUNTAJE!A297:G628,7,0)</f>
        <v>60</v>
      </c>
      <c r="H297" s="138">
        <f t="shared" si="14"/>
        <v>2850666.5060240962</v>
      </c>
      <c r="I297" s="109" t="e">
        <f>+PUNTAJE!#REF!</f>
        <v>#REF!</v>
      </c>
      <c r="J297" s="110" t="e">
        <f>+PUNTAJE!#REF!</f>
        <v>#REF!</v>
      </c>
      <c r="K297" s="110">
        <f>+PUNTAJE!Q297</f>
        <v>0</v>
      </c>
      <c r="L297" s="110">
        <f>+PUNTAJE!T297</f>
        <v>0</v>
      </c>
      <c r="M297" s="110" t="e">
        <f>+PUNTAJE!#REF!</f>
        <v>#REF!</v>
      </c>
      <c r="N297" s="110"/>
      <c r="O297" s="110"/>
      <c r="P297" s="110"/>
      <c r="Q297" s="110"/>
      <c r="R297" s="110"/>
      <c r="S297" s="110"/>
      <c r="T297" s="110"/>
      <c r="U297" s="111" t="e">
        <f t="shared" si="15"/>
        <v>#REF!</v>
      </c>
      <c r="V297" s="112">
        <v>0</v>
      </c>
      <c r="W297" s="112">
        <v>0</v>
      </c>
      <c r="X297" s="112">
        <v>0</v>
      </c>
      <c r="Y297" s="112">
        <v>0</v>
      </c>
    </row>
    <row r="298" spans="1:25" ht="22.5" x14ac:dyDescent="0.2">
      <c r="A298" s="85">
        <f t="shared" si="13"/>
        <v>289</v>
      </c>
      <c r="B298" s="95" t="str">
        <f>VLOOKUP(A298,PUNTAJE!A298:B629,2,0)</f>
        <v>DM105</v>
      </c>
      <c r="C298" s="118" t="str">
        <f>VLOOKUP(A298,PUNTAJE!A298:C629,3,0)</f>
        <v>APOSITO DE HIDROFIBRA CON PLATA DE 20X30 CM</v>
      </c>
      <c r="D298" s="96">
        <f>VLOOKUP(A298,PUNTAJE!A298:D629,4,0)</f>
        <v>1</v>
      </c>
      <c r="E298" s="96" t="str">
        <f>VLOOKUP(A298,PUNTAJE!A298:E629,5,0)</f>
        <v>UN</v>
      </c>
      <c r="F298" s="138">
        <f>VLOOKUP(A298,PUNTAJE!A298:F629,6,0)</f>
        <v>130000</v>
      </c>
      <c r="G298" s="96">
        <f>VLOOKUP(A298,PUNTAJE!A298:G629,7,0)</f>
        <v>6</v>
      </c>
      <c r="H298" s="138">
        <f t="shared" si="14"/>
        <v>780000</v>
      </c>
      <c r="I298" s="109" t="e">
        <f>+PUNTAJE!#REF!</f>
        <v>#REF!</v>
      </c>
      <c r="J298" s="110" t="e">
        <f>+PUNTAJE!#REF!</f>
        <v>#REF!</v>
      </c>
      <c r="K298" s="110">
        <f>+PUNTAJE!Q298</f>
        <v>0</v>
      </c>
      <c r="L298" s="110">
        <f>+PUNTAJE!T298</f>
        <v>0</v>
      </c>
      <c r="M298" s="110" t="e">
        <f>+PUNTAJE!#REF!</f>
        <v>#REF!</v>
      </c>
      <c r="N298" s="110"/>
      <c r="O298" s="110"/>
      <c r="P298" s="110"/>
      <c r="Q298" s="110"/>
      <c r="R298" s="110"/>
      <c r="S298" s="110"/>
      <c r="T298" s="110"/>
      <c r="U298" s="111" t="e">
        <f t="shared" si="15"/>
        <v>#REF!</v>
      </c>
      <c r="V298" s="112">
        <v>0</v>
      </c>
      <c r="W298" s="112">
        <v>0</v>
      </c>
      <c r="X298" s="112">
        <v>0</v>
      </c>
      <c r="Y298" s="112">
        <v>0</v>
      </c>
    </row>
    <row r="299" spans="1:25" ht="67.5" x14ac:dyDescent="0.2">
      <c r="A299" s="85">
        <f t="shared" si="13"/>
        <v>290</v>
      </c>
      <c r="B299" s="95" t="str">
        <f>VLOOKUP(A299,PUNTAJE!A299:B630,2,0)</f>
        <v>DM1245</v>
      </c>
      <c r="C299" s="118" t="str">
        <f>VLOOKUP(A299,PUNTAJE!A299:C630,3,0)</f>
        <v>MALLA DE POLIPROPILENO DE ALTA DENSIDAD PESO DE 95 GR. MICROPOROSA PORO DE 0.75 X 0.75 A 0.8 MM NO ABSORBIBLE 15 X 15CM</v>
      </c>
      <c r="D299" s="96">
        <f>VLOOKUP(A299,PUNTAJE!A299:D630,4,0)</f>
        <v>1</v>
      </c>
      <c r="E299" s="96" t="str">
        <f>VLOOKUP(A299,PUNTAJE!A299:E630,5,0)</f>
        <v>UN</v>
      </c>
      <c r="F299" s="138">
        <f>VLOOKUP(A299,PUNTAJE!A299:F630,6,0)</f>
        <v>153525</v>
      </c>
      <c r="G299" s="96">
        <f>VLOOKUP(A299,PUNTAJE!A299:G630,7,0)</f>
        <v>9</v>
      </c>
      <c r="H299" s="138">
        <f t="shared" si="14"/>
        <v>1381725</v>
      </c>
      <c r="I299" s="109" t="e">
        <f>+PUNTAJE!#REF!</f>
        <v>#REF!</v>
      </c>
      <c r="J299" s="110" t="e">
        <f>+PUNTAJE!#REF!</f>
        <v>#REF!</v>
      </c>
      <c r="K299" s="110">
        <f>+PUNTAJE!Q299</f>
        <v>0</v>
      </c>
      <c r="L299" s="110">
        <f>+PUNTAJE!T299</f>
        <v>0</v>
      </c>
      <c r="M299" s="110" t="e">
        <f>+PUNTAJE!#REF!</f>
        <v>#REF!</v>
      </c>
      <c r="N299" s="110"/>
      <c r="O299" s="110"/>
      <c r="P299" s="110"/>
      <c r="Q299" s="110"/>
      <c r="R299" s="110"/>
      <c r="S299" s="110"/>
      <c r="T299" s="110"/>
      <c r="U299" s="111" t="e">
        <f t="shared" si="15"/>
        <v>#REF!</v>
      </c>
      <c r="V299" s="112">
        <v>0</v>
      </c>
      <c r="W299" s="112">
        <v>0</v>
      </c>
      <c r="X299" s="112">
        <v>0</v>
      </c>
      <c r="Y299" s="112">
        <v>0</v>
      </c>
    </row>
    <row r="300" spans="1:25" ht="22.5" x14ac:dyDescent="0.2">
      <c r="A300" s="85">
        <f t="shared" si="13"/>
        <v>291</v>
      </c>
      <c r="B300" s="95" t="str">
        <f>VLOOKUP(A300,PUNTAJE!A300:B631,2,0)</f>
        <v>DM493</v>
      </c>
      <c r="C300" s="118" t="str">
        <f>VLOOKUP(A300,PUNTAJE!A300:C631,3,0)</f>
        <v>FILTRO BACTERIANO VIRICO PEDIATRICO</v>
      </c>
      <c r="D300" s="96">
        <f>VLOOKUP(A300,PUNTAJE!A300:D631,4,0)</f>
        <v>1</v>
      </c>
      <c r="E300" s="96" t="str">
        <f>VLOOKUP(A300,PUNTAJE!A300:E631,5,0)</f>
        <v>UN</v>
      </c>
      <c r="F300" s="138">
        <f>VLOOKUP(A300,PUNTAJE!A300:F631,6,0)</f>
        <v>7437.5</v>
      </c>
      <c r="G300" s="96">
        <f>VLOOKUP(A300,PUNTAJE!A300:G631,7,0)</f>
        <v>1</v>
      </c>
      <c r="H300" s="138">
        <f t="shared" si="14"/>
        <v>7437.5</v>
      </c>
      <c r="I300" s="109" t="e">
        <f>+PUNTAJE!#REF!</f>
        <v>#REF!</v>
      </c>
      <c r="J300" s="110" t="e">
        <f>+PUNTAJE!#REF!</f>
        <v>#REF!</v>
      </c>
      <c r="K300" s="110">
        <f>+PUNTAJE!Q300</f>
        <v>359.0346867437483</v>
      </c>
      <c r="L300" s="110">
        <f>+PUNTAJE!T300</f>
        <v>0</v>
      </c>
      <c r="M300" s="110" t="e">
        <f>+PUNTAJE!#REF!</f>
        <v>#REF!</v>
      </c>
      <c r="N300" s="110"/>
      <c r="O300" s="110"/>
      <c r="P300" s="110"/>
      <c r="Q300" s="110"/>
      <c r="R300" s="110"/>
      <c r="S300" s="110"/>
      <c r="T300" s="110"/>
      <c r="U300" s="111" t="e">
        <f t="shared" si="15"/>
        <v>#REF!</v>
      </c>
      <c r="V300" s="112">
        <v>0</v>
      </c>
      <c r="W300" s="112">
        <v>0</v>
      </c>
      <c r="X300" s="112">
        <v>0</v>
      </c>
      <c r="Y300" s="112">
        <v>0</v>
      </c>
    </row>
    <row r="301" spans="1:25" ht="33.75" x14ac:dyDescent="0.2">
      <c r="A301" s="85">
        <f t="shared" si="13"/>
        <v>292</v>
      </c>
      <c r="B301" s="95" t="str">
        <f>VLOOKUP(A301,PUNTAJE!A301:B632,2,0)</f>
        <v>DM1863</v>
      </c>
      <c r="C301" s="118" t="str">
        <f>VLOOKUP(A301,PUNTAJE!A301:C632,3,0)</f>
        <v>CATETER VENOSO CENTRAL BILUMEN No 4 FR X 13 CM PEDIATRICO</v>
      </c>
      <c r="D301" s="96">
        <f>VLOOKUP(A301,PUNTAJE!A301:D632,4,0)</f>
        <v>1</v>
      </c>
      <c r="E301" s="96" t="str">
        <f>VLOOKUP(A301,PUNTAJE!A301:E632,5,0)</f>
        <v>UN</v>
      </c>
      <c r="F301" s="138">
        <f>VLOOKUP(A301,PUNTAJE!A301:F632,6,0)</f>
        <v>178965</v>
      </c>
      <c r="G301" s="96">
        <f>VLOOKUP(A301,PUNTAJE!A301:G632,7,0)</f>
        <v>3</v>
      </c>
      <c r="H301" s="138">
        <f t="shared" si="14"/>
        <v>536895</v>
      </c>
      <c r="I301" s="109" t="e">
        <f>+PUNTAJE!#REF!</f>
        <v>#REF!</v>
      </c>
      <c r="J301" s="110" t="e">
        <f>+PUNTAJE!#REF!</f>
        <v>#REF!</v>
      </c>
      <c r="K301" s="110">
        <f>+PUNTAJE!Q301</f>
        <v>500</v>
      </c>
      <c r="L301" s="110">
        <f>+PUNTAJE!T301</f>
        <v>0</v>
      </c>
      <c r="M301" s="110" t="e">
        <f>+PUNTAJE!#REF!</f>
        <v>#REF!</v>
      </c>
      <c r="N301" s="110"/>
      <c r="O301" s="110"/>
      <c r="P301" s="110"/>
      <c r="Q301" s="110"/>
      <c r="R301" s="110"/>
      <c r="S301" s="110"/>
      <c r="T301" s="110"/>
      <c r="U301" s="111" t="e">
        <f t="shared" si="15"/>
        <v>#REF!</v>
      </c>
      <c r="V301" s="112">
        <v>0</v>
      </c>
      <c r="W301" s="112">
        <v>0</v>
      </c>
      <c r="X301" s="112">
        <v>0</v>
      </c>
      <c r="Y301" s="112">
        <v>0</v>
      </c>
    </row>
    <row r="302" spans="1:25" ht="22.5" x14ac:dyDescent="0.2">
      <c r="A302" s="85">
        <f t="shared" si="13"/>
        <v>293</v>
      </c>
      <c r="B302" s="95" t="str">
        <f>VLOOKUP(A302,PUNTAJE!A302:B633,2,0)</f>
        <v>DM2541</v>
      </c>
      <c r="C302" s="118" t="str">
        <f>VLOOKUP(A302,PUNTAJE!A302:C633,3,0)</f>
        <v>SET DE CATETER EPIDURAL CON AGUJA N 16</v>
      </c>
      <c r="D302" s="96">
        <f>VLOOKUP(A302,PUNTAJE!A302:D633,4,0)</f>
        <v>1</v>
      </c>
      <c r="E302" s="96" t="str">
        <f>VLOOKUP(A302,PUNTAJE!A302:E633,5,0)</f>
        <v>UN</v>
      </c>
      <c r="F302" s="138">
        <f>VLOOKUP(A302,PUNTAJE!A302:F633,6,0)</f>
        <v>36174.85</v>
      </c>
      <c r="G302" s="96">
        <f>VLOOKUP(A302,PUNTAJE!A302:G633,7,0)</f>
        <v>1</v>
      </c>
      <c r="H302" s="138">
        <f t="shared" si="14"/>
        <v>36174.85</v>
      </c>
      <c r="I302" s="109" t="e">
        <f>+PUNTAJE!#REF!</f>
        <v>#REF!</v>
      </c>
      <c r="J302" s="110" t="e">
        <f>+PUNTAJE!#REF!</f>
        <v>#REF!</v>
      </c>
      <c r="K302" s="110">
        <f>+PUNTAJE!Q302</f>
        <v>0</v>
      </c>
      <c r="L302" s="110">
        <f>+PUNTAJE!T302</f>
        <v>0</v>
      </c>
      <c r="M302" s="110" t="e">
        <f>+PUNTAJE!#REF!</f>
        <v>#REF!</v>
      </c>
      <c r="N302" s="110"/>
      <c r="O302" s="110"/>
      <c r="P302" s="110"/>
      <c r="Q302" s="110"/>
      <c r="R302" s="110"/>
      <c r="S302" s="110"/>
      <c r="T302" s="110"/>
      <c r="U302" s="111" t="e">
        <f t="shared" si="15"/>
        <v>#REF!</v>
      </c>
      <c r="V302" s="112">
        <v>0</v>
      </c>
      <c r="W302" s="112">
        <v>0</v>
      </c>
      <c r="X302" s="112">
        <v>0</v>
      </c>
      <c r="Y302" s="112">
        <v>0</v>
      </c>
    </row>
    <row r="303" spans="1:25" ht="45" x14ac:dyDescent="0.2">
      <c r="A303" s="85">
        <f t="shared" si="13"/>
        <v>294</v>
      </c>
      <c r="B303" s="95" t="str">
        <f>VLOOKUP(A303,PUNTAJE!A303:B634,2,0)</f>
        <v>DM153</v>
      </c>
      <c r="C303" s="118" t="str">
        <f>VLOOKUP(A303,PUNTAJE!A303:C634,3,0)</f>
        <v>BARRERA LISA PROTECTORA PARA FISTULAS OSTOMIAS 20X20</v>
      </c>
      <c r="D303" s="96">
        <f>VLOOKUP(A303,PUNTAJE!A303:D634,4,0)</f>
        <v>1</v>
      </c>
      <c r="E303" s="96" t="str">
        <f>VLOOKUP(A303,PUNTAJE!A303:E634,5,0)</f>
        <v>UN</v>
      </c>
      <c r="F303" s="138">
        <f>VLOOKUP(A303,PUNTAJE!A303:F634,6,0)</f>
        <v>45255</v>
      </c>
      <c r="G303" s="96">
        <f>VLOOKUP(A303,PUNTAJE!A303:G634,7,0)</f>
        <v>1</v>
      </c>
      <c r="H303" s="138">
        <f t="shared" si="14"/>
        <v>45255</v>
      </c>
      <c r="I303" s="109" t="e">
        <f>+PUNTAJE!#REF!</f>
        <v>#REF!</v>
      </c>
      <c r="J303" s="110" t="e">
        <f>+PUNTAJE!#REF!</f>
        <v>#REF!</v>
      </c>
      <c r="K303" s="110">
        <f>+PUNTAJE!Q303</f>
        <v>313.66699812175449</v>
      </c>
      <c r="L303" s="110">
        <f>+PUNTAJE!T303</f>
        <v>0</v>
      </c>
      <c r="M303" s="110" t="e">
        <f>+PUNTAJE!#REF!</f>
        <v>#REF!</v>
      </c>
      <c r="N303" s="110"/>
      <c r="O303" s="110"/>
      <c r="P303" s="110"/>
      <c r="Q303" s="110"/>
      <c r="R303" s="110"/>
      <c r="S303" s="110"/>
      <c r="T303" s="110"/>
      <c r="U303" s="111" t="e">
        <f t="shared" si="15"/>
        <v>#REF!</v>
      </c>
      <c r="V303" s="112">
        <v>0</v>
      </c>
      <c r="W303" s="112">
        <v>0</v>
      </c>
      <c r="X303" s="112">
        <v>0</v>
      </c>
      <c r="Y303" s="112">
        <v>0</v>
      </c>
    </row>
    <row r="304" spans="1:25" ht="78.75" x14ac:dyDescent="0.2">
      <c r="A304" s="85">
        <f t="shared" si="13"/>
        <v>295</v>
      </c>
      <c r="B304" s="95" t="str">
        <f>VLOOKUP(A304,PUNTAJE!A304:B635,2,0)</f>
        <v>DM172</v>
      </c>
      <c r="C304" s="118" t="str">
        <f>VLOOKUP(A304,PUNTAJE!A304:C635,3,0)</f>
        <v>BOLSA DE DRENAJE URINARIO ADULTO CON SISTEMA CERRRADO. SIN PUERTO PARA TOMA DE MUESTRA Y SIN  VALVULA ANTIREFLUJO Y CONECTOR UNIVERSAL</v>
      </c>
      <c r="D304" s="96">
        <f>VLOOKUP(A304,PUNTAJE!A304:D635,4,0)</f>
        <v>1</v>
      </c>
      <c r="E304" s="96" t="str">
        <f>VLOOKUP(A304,PUNTAJE!A304:E635,5,0)</f>
        <v>UN</v>
      </c>
      <c r="F304" s="138">
        <f>VLOOKUP(A304,PUNTAJE!A304:F635,6,0)</f>
        <v>4165</v>
      </c>
      <c r="G304" s="96">
        <f>VLOOKUP(A304,PUNTAJE!A304:G635,7,0)</f>
        <v>1223</v>
      </c>
      <c r="H304" s="138">
        <f t="shared" si="14"/>
        <v>5093795</v>
      </c>
      <c r="I304" s="109" t="e">
        <f>+PUNTAJE!#REF!</f>
        <v>#REF!</v>
      </c>
      <c r="J304" s="110" t="e">
        <f>+PUNTAJE!#REF!</f>
        <v>#REF!</v>
      </c>
      <c r="K304" s="110">
        <f>+PUNTAJE!Q304</f>
        <v>0</v>
      </c>
      <c r="L304" s="110">
        <f>+PUNTAJE!T304</f>
        <v>0</v>
      </c>
      <c r="M304" s="110" t="e">
        <f>+PUNTAJE!#REF!</f>
        <v>#REF!</v>
      </c>
      <c r="N304" s="110"/>
      <c r="O304" s="110"/>
      <c r="P304" s="110"/>
      <c r="Q304" s="110"/>
      <c r="R304" s="110"/>
      <c r="S304" s="110"/>
      <c r="T304" s="110"/>
      <c r="U304" s="111" t="e">
        <f t="shared" si="15"/>
        <v>#REF!</v>
      </c>
      <c r="V304" s="112">
        <v>0</v>
      </c>
      <c r="W304" s="112">
        <v>0</v>
      </c>
      <c r="X304" s="112">
        <v>0</v>
      </c>
      <c r="Y304" s="112">
        <v>0</v>
      </c>
    </row>
    <row r="305" spans="1:25" ht="78.75" x14ac:dyDescent="0.2">
      <c r="A305" s="85">
        <f t="shared" si="13"/>
        <v>296</v>
      </c>
      <c r="B305" s="95" t="str">
        <f>VLOOKUP(A305,PUNTAJE!A305:B636,2,0)</f>
        <v>DM173</v>
      </c>
      <c r="C305" s="118" t="str">
        <f>VLOOKUP(A305,PUNTAJE!A305:C636,3,0)</f>
        <v>BOLSA DE DRENAJE URINARIO PEDIATRICO CON SISTEMA CERRRADO. SIN PUERTO PARA TOMA DE MUESTRA Y SIN  VALVULA ANTIREFLUJOY CONECTOR UNIVERSAL</v>
      </c>
      <c r="D305" s="96">
        <f>VLOOKUP(A305,PUNTAJE!A305:D636,4,0)</f>
        <v>1</v>
      </c>
      <c r="E305" s="96" t="str">
        <f>VLOOKUP(A305,PUNTAJE!A305:E636,5,0)</f>
        <v>UN</v>
      </c>
      <c r="F305" s="138">
        <f>VLOOKUP(A305,PUNTAJE!A305:F636,6,0)</f>
        <v>4929</v>
      </c>
      <c r="G305" s="96">
        <f>VLOOKUP(A305,PUNTAJE!A305:G636,7,0)</f>
        <v>23</v>
      </c>
      <c r="H305" s="138">
        <f t="shared" si="14"/>
        <v>113367</v>
      </c>
      <c r="I305" s="109" t="e">
        <f>+PUNTAJE!#REF!</f>
        <v>#REF!</v>
      </c>
      <c r="J305" s="110" t="e">
        <f>+PUNTAJE!#REF!</f>
        <v>#REF!</v>
      </c>
      <c r="K305" s="110">
        <f>+PUNTAJE!Q305</f>
        <v>0</v>
      </c>
      <c r="L305" s="110">
        <f>+PUNTAJE!T305</f>
        <v>0</v>
      </c>
      <c r="M305" s="110" t="e">
        <f>+PUNTAJE!#REF!</f>
        <v>#REF!</v>
      </c>
      <c r="N305" s="110"/>
      <c r="O305" s="110"/>
      <c r="P305" s="110"/>
      <c r="Q305" s="110"/>
      <c r="R305" s="110"/>
      <c r="S305" s="110"/>
      <c r="T305" s="110"/>
      <c r="U305" s="111" t="e">
        <f t="shared" si="15"/>
        <v>#REF!</v>
      </c>
      <c r="V305" s="112">
        <v>0</v>
      </c>
      <c r="W305" s="112">
        <v>0</v>
      </c>
      <c r="X305" s="112">
        <v>0</v>
      </c>
      <c r="Y305" s="112">
        <v>0</v>
      </c>
    </row>
    <row r="306" spans="1:25" ht="22.5" x14ac:dyDescent="0.2">
      <c r="A306" s="85">
        <f t="shared" si="13"/>
        <v>297</v>
      </c>
      <c r="B306" s="95" t="str">
        <f>VLOOKUP(A306,PUNTAJE!A306:B637,2,0)</f>
        <v>DM198</v>
      </c>
      <c r="C306" s="118" t="str">
        <f>VLOOKUP(A306,PUNTAJE!A306:C637,3,0)</f>
        <v>CABESTRILLO BOLSA PEDIATRICO</v>
      </c>
      <c r="D306" s="96">
        <f>VLOOKUP(A306,PUNTAJE!A306:D637,4,0)</f>
        <v>1</v>
      </c>
      <c r="E306" s="96" t="str">
        <f>VLOOKUP(A306,PUNTAJE!A306:E637,5,0)</f>
        <v>UN</v>
      </c>
      <c r="F306" s="138">
        <f>VLOOKUP(A306,PUNTAJE!A306:F637,6,0)</f>
        <v>11750</v>
      </c>
      <c r="G306" s="96">
        <f>VLOOKUP(A306,PUNTAJE!A306:G637,7,0)</f>
        <v>5</v>
      </c>
      <c r="H306" s="138">
        <f t="shared" si="14"/>
        <v>58750</v>
      </c>
      <c r="I306" s="109" t="e">
        <f>+PUNTAJE!#REF!</f>
        <v>#REF!</v>
      </c>
      <c r="J306" s="110" t="e">
        <f>+PUNTAJE!#REF!</f>
        <v>#REF!</v>
      </c>
      <c r="K306" s="110">
        <f>+PUNTAJE!Q306</f>
        <v>0</v>
      </c>
      <c r="L306" s="110">
        <f>+PUNTAJE!T306</f>
        <v>0</v>
      </c>
      <c r="M306" s="110" t="e">
        <f>+PUNTAJE!#REF!</f>
        <v>#REF!</v>
      </c>
      <c r="N306" s="110"/>
      <c r="O306" s="110"/>
      <c r="P306" s="110"/>
      <c r="Q306" s="110"/>
      <c r="R306" s="110"/>
      <c r="S306" s="110"/>
      <c r="T306" s="110"/>
      <c r="U306" s="111" t="e">
        <f t="shared" si="15"/>
        <v>#REF!</v>
      </c>
      <c r="V306" s="112">
        <v>0</v>
      </c>
      <c r="W306" s="112">
        <v>0</v>
      </c>
      <c r="X306" s="112">
        <v>0</v>
      </c>
      <c r="Y306" s="112">
        <v>0</v>
      </c>
    </row>
    <row r="307" spans="1:25" ht="22.5" x14ac:dyDescent="0.2">
      <c r="A307" s="85">
        <f t="shared" si="13"/>
        <v>298</v>
      </c>
      <c r="B307" s="95" t="str">
        <f>VLOOKUP(A307,PUNTAJE!A307:B638,2,0)</f>
        <v>DM197</v>
      </c>
      <c r="C307" s="118" t="str">
        <f>VLOOKUP(A307,PUNTAJE!A307:C638,3,0)</f>
        <v>CABESTRILLO BOLSA USO ADULTO</v>
      </c>
      <c r="D307" s="96">
        <f>VLOOKUP(A307,PUNTAJE!A307:D638,4,0)</f>
        <v>1</v>
      </c>
      <c r="E307" s="96" t="str">
        <f>VLOOKUP(A307,PUNTAJE!A307:E638,5,0)</f>
        <v>UN</v>
      </c>
      <c r="F307" s="138">
        <f>VLOOKUP(A307,PUNTAJE!A307:F638,6,0)</f>
        <v>8182</v>
      </c>
      <c r="G307" s="96">
        <f>VLOOKUP(A307,PUNTAJE!A307:G638,7,0)</f>
        <v>4</v>
      </c>
      <c r="H307" s="138">
        <f t="shared" si="14"/>
        <v>32728</v>
      </c>
      <c r="I307" s="109" t="e">
        <f>+PUNTAJE!#REF!</f>
        <v>#REF!</v>
      </c>
      <c r="J307" s="110" t="e">
        <f>+PUNTAJE!#REF!</f>
        <v>#REF!</v>
      </c>
      <c r="K307" s="110">
        <f>+PUNTAJE!Q307</f>
        <v>357.18650696651184</v>
      </c>
      <c r="L307" s="110">
        <f>+PUNTAJE!T307</f>
        <v>0</v>
      </c>
      <c r="M307" s="110" t="e">
        <f>+PUNTAJE!#REF!</f>
        <v>#REF!</v>
      </c>
      <c r="N307" s="110"/>
      <c r="O307" s="110"/>
      <c r="P307" s="110"/>
      <c r="Q307" s="110"/>
      <c r="R307" s="110"/>
      <c r="S307" s="110"/>
      <c r="T307" s="110"/>
      <c r="U307" s="111" t="e">
        <f t="shared" si="15"/>
        <v>#REF!</v>
      </c>
      <c r="V307" s="112">
        <v>0</v>
      </c>
      <c r="W307" s="112">
        <v>0</v>
      </c>
      <c r="X307" s="112">
        <v>0</v>
      </c>
      <c r="Y307" s="112">
        <v>0</v>
      </c>
    </row>
    <row r="308" spans="1:25" ht="22.5" x14ac:dyDescent="0.2">
      <c r="A308" s="85">
        <f t="shared" si="13"/>
        <v>299</v>
      </c>
      <c r="B308" s="95" t="str">
        <f>VLOOKUP(A308,PUNTAJE!A308:B639,2,0)</f>
        <v>DM2107</v>
      </c>
      <c r="C308" s="118" t="str">
        <f>VLOOKUP(A308,PUNTAJE!A308:C639,3,0)</f>
        <v>CANULA NASAL PARA OXIGENO ADULTO 3-5 MTS</v>
      </c>
      <c r="D308" s="96">
        <f>VLOOKUP(A308,PUNTAJE!A308:D639,4,0)</f>
        <v>1</v>
      </c>
      <c r="E308" s="96" t="str">
        <f>VLOOKUP(A308,PUNTAJE!A308:E639,5,0)</f>
        <v>UN</v>
      </c>
      <c r="F308" s="138">
        <f>VLOOKUP(A308,PUNTAJE!A308:F639,6,0)</f>
        <v>1306</v>
      </c>
      <c r="G308" s="96">
        <f>VLOOKUP(A308,PUNTAJE!A308:G639,7,0)</f>
        <v>64</v>
      </c>
      <c r="H308" s="138">
        <f t="shared" si="14"/>
        <v>83584</v>
      </c>
      <c r="I308" s="109" t="e">
        <f>+PUNTAJE!#REF!</f>
        <v>#REF!</v>
      </c>
      <c r="J308" s="110" t="e">
        <f>+PUNTAJE!#REF!</f>
        <v>#REF!</v>
      </c>
      <c r="K308" s="110">
        <f>+PUNTAJE!Q308</f>
        <v>0</v>
      </c>
      <c r="L308" s="110">
        <f>+PUNTAJE!T308</f>
        <v>0</v>
      </c>
      <c r="M308" s="110" t="e">
        <f>+PUNTAJE!#REF!</f>
        <v>#REF!</v>
      </c>
      <c r="N308" s="110"/>
      <c r="O308" s="110"/>
      <c r="P308" s="110"/>
      <c r="Q308" s="110"/>
      <c r="R308" s="110"/>
      <c r="S308" s="110"/>
      <c r="T308" s="110"/>
      <c r="U308" s="111" t="e">
        <f t="shared" si="15"/>
        <v>#REF!</v>
      </c>
      <c r="V308" s="112">
        <v>0</v>
      </c>
      <c r="W308" s="112">
        <v>0</v>
      </c>
      <c r="X308" s="112">
        <v>0</v>
      </c>
      <c r="Y308" s="112">
        <v>0</v>
      </c>
    </row>
    <row r="309" spans="1:25" ht="67.5" x14ac:dyDescent="0.2">
      <c r="A309" s="85">
        <f t="shared" si="13"/>
        <v>300</v>
      </c>
      <c r="B309" s="95" t="str">
        <f>VLOOKUP(A309,PUNTAJE!A309:B640,2,0)</f>
        <v>DM296</v>
      </c>
      <c r="C309" s="118" t="str">
        <f>VLOOKUP(A309,PUNTAJE!A309:C640,3,0)</f>
        <v>CATETER INTRAVENOSO N 14 EN POLIURETANO CON DISPOSITIVO DE SEGURIDAD PARA ACCIONAR MANUALMENTE CORTO</v>
      </c>
      <c r="D309" s="96">
        <f>VLOOKUP(A309,PUNTAJE!A309:D640,4,0)</f>
        <v>1</v>
      </c>
      <c r="E309" s="96" t="str">
        <f>VLOOKUP(A309,PUNTAJE!A309:E640,5,0)</f>
        <v>UN</v>
      </c>
      <c r="F309" s="138">
        <f>VLOOKUP(A309,PUNTAJE!A309:F640,6,0)</f>
        <v>2590</v>
      </c>
      <c r="G309" s="96">
        <f>VLOOKUP(A309,PUNTAJE!A309:G640,7,0)</f>
        <v>132</v>
      </c>
      <c r="H309" s="138">
        <f t="shared" si="14"/>
        <v>341880</v>
      </c>
      <c r="I309" s="109" t="e">
        <f>+PUNTAJE!#REF!</f>
        <v>#REF!</v>
      </c>
      <c r="J309" s="110" t="e">
        <f>+PUNTAJE!#REF!</f>
        <v>#REF!</v>
      </c>
      <c r="K309" s="110">
        <f>+PUNTAJE!Q309</f>
        <v>0</v>
      </c>
      <c r="L309" s="110">
        <f>+PUNTAJE!T309</f>
        <v>0</v>
      </c>
      <c r="M309" s="110" t="e">
        <f>+PUNTAJE!#REF!</f>
        <v>#REF!</v>
      </c>
      <c r="N309" s="110"/>
      <c r="O309" s="110"/>
      <c r="P309" s="110"/>
      <c r="Q309" s="110"/>
      <c r="R309" s="110"/>
      <c r="S309" s="110"/>
      <c r="T309" s="110"/>
      <c r="U309" s="111" t="e">
        <f t="shared" si="15"/>
        <v>#REF!</v>
      </c>
      <c r="V309" s="112">
        <v>0</v>
      </c>
      <c r="W309" s="112">
        <v>0</v>
      </c>
      <c r="X309" s="112">
        <v>0</v>
      </c>
      <c r="Y309" s="112">
        <v>0</v>
      </c>
    </row>
    <row r="310" spans="1:25" ht="67.5" x14ac:dyDescent="0.2">
      <c r="A310" s="85">
        <f t="shared" si="13"/>
        <v>301</v>
      </c>
      <c r="B310" s="95" t="str">
        <f>VLOOKUP(A310,PUNTAJE!A310:B641,2,0)</f>
        <v>DM297</v>
      </c>
      <c r="C310" s="118" t="str">
        <f>VLOOKUP(A310,PUNTAJE!A310:C641,3,0)</f>
        <v>CATETER INTRAVENOSO N 16 EN POLIURETANO CON DISPOSITIVO DE SEGURIDAD PARA ACCIONAR MANUALMENTE CORTO</v>
      </c>
      <c r="D310" s="96">
        <f>VLOOKUP(A310,PUNTAJE!A310:D641,4,0)</f>
        <v>1</v>
      </c>
      <c r="E310" s="96" t="str">
        <f>VLOOKUP(A310,PUNTAJE!A310:E641,5,0)</f>
        <v>UN</v>
      </c>
      <c r="F310" s="138">
        <f>VLOOKUP(A310,PUNTAJE!A310:F641,6,0)</f>
        <v>1950</v>
      </c>
      <c r="G310" s="96">
        <f>VLOOKUP(A310,PUNTAJE!A310:G641,7,0)</f>
        <v>275</v>
      </c>
      <c r="H310" s="138">
        <f t="shared" si="14"/>
        <v>536250</v>
      </c>
      <c r="I310" s="109" t="e">
        <f>+PUNTAJE!#REF!</f>
        <v>#REF!</v>
      </c>
      <c r="J310" s="110" t="e">
        <f>+PUNTAJE!#REF!</f>
        <v>#REF!</v>
      </c>
      <c r="K310" s="110">
        <f>+PUNTAJE!Q310</f>
        <v>0</v>
      </c>
      <c r="L310" s="110">
        <f>+PUNTAJE!T310</f>
        <v>0</v>
      </c>
      <c r="M310" s="110" t="e">
        <f>+PUNTAJE!#REF!</f>
        <v>#REF!</v>
      </c>
      <c r="N310" s="110"/>
      <c r="O310" s="110"/>
      <c r="P310" s="110"/>
      <c r="Q310" s="110"/>
      <c r="R310" s="110"/>
      <c r="S310" s="110"/>
      <c r="T310" s="110"/>
      <c r="U310" s="111" t="e">
        <f t="shared" si="15"/>
        <v>#REF!</v>
      </c>
      <c r="V310" s="112">
        <v>0</v>
      </c>
      <c r="W310" s="112">
        <v>0</v>
      </c>
      <c r="X310" s="112">
        <v>0</v>
      </c>
      <c r="Y310" s="112">
        <v>0</v>
      </c>
    </row>
    <row r="311" spans="1:25" ht="22.5" x14ac:dyDescent="0.2">
      <c r="A311" s="85">
        <f t="shared" si="13"/>
        <v>302</v>
      </c>
      <c r="B311" s="95" t="str">
        <f>VLOOKUP(A311,PUNTAJE!A311:B642,2,0)</f>
        <v>DM2417</v>
      </c>
      <c r="C311" s="118" t="str">
        <f>VLOOKUP(A311,PUNTAJE!A311:C642,3,0)</f>
        <v>CUELLO ORTOPEDICO DE THOMAS TALLA L</v>
      </c>
      <c r="D311" s="96">
        <f>VLOOKUP(A311,PUNTAJE!A311:D642,4,0)</f>
        <v>1</v>
      </c>
      <c r="E311" s="96" t="str">
        <f>VLOOKUP(A311,PUNTAJE!A311:E642,5,0)</f>
        <v>UN</v>
      </c>
      <c r="F311" s="138">
        <f>VLOOKUP(A311,PUNTAJE!A311:F642,6,0)</f>
        <v>14566</v>
      </c>
      <c r="G311" s="96">
        <f>VLOOKUP(A311,PUNTAJE!A311:G642,7,0)</f>
        <v>1</v>
      </c>
      <c r="H311" s="138">
        <f t="shared" si="14"/>
        <v>14566</v>
      </c>
      <c r="I311" s="109" t="e">
        <f>+PUNTAJE!#REF!</f>
        <v>#REF!</v>
      </c>
      <c r="J311" s="110" t="e">
        <f>+PUNTAJE!#REF!</f>
        <v>#REF!</v>
      </c>
      <c r="K311" s="110">
        <f>+PUNTAJE!Q311</f>
        <v>434.91504772219588</v>
      </c>
      <c r="L311" s="110">
        <f>+PUNTAJE!T311</f>
        <v>0</v>
      </c>
      <c r="M311" s="110" t="e">
        <f>+PUNTAJE!#REF!</f>
        <v>#REF!</v>
      </c>
      <c r="N311" s="110"/>
      <c r="O311" s="110"/>
      <c r="P311" s="110"/>
      <c r="Q311" s="110"/>
      <c r="R311" s="110"/>
      <c r="S311" s="110"/>
      <c r="T311" s="110"/>
      <c r="U311" s="111" t="e">
        <f t="shared" si="15"/>
        <v>#REF!</v>
      </c>
      <c r="V311" s="112">
        <v>0</v>
      </c>
      <c r="W311" s="112">
        <v>0</v>
      </c>
      <c r="X311" s="112">
        <v>0</v>
      </c>
      <c r="Y311" s="112">
        <v>0</v>
      </c>
    </row>
    <row r="312" spans="1:25" ht="22.5" x14ac:dyDescent="0.2">
      <c r="A312" s="85">
        <f t="shared" si="13"/>
        <v>303</v>
      </c>
      <c r="B312" s="95" t="str">
        <f>VLOOKUP(A312,PUNTAJE!A312:B643,2,0)</f>
        <v>DM476</v>
      </c>
      <c r="C312" s="118" t="str">
        <f>VLOOKUP(A312,PUNTAJE!A312:C643,3,0)</f>
        <v>ESPECULO VAGINAL DESECHABLE</v>
      </c>
      <c r="D312" s="96">
        <f>VLOOKUP(A312,PUNTAJE!A312:D643,4,0)</f>
        <v>1</v>
      </c>
      <c r="E312" s="96" t="str">
        <f>VLOOKUP(A312,PUNTAJE!A312:E643,5,0)</f>
        <v>UN</v>
      </c>
      <c r="F312" s="138">
        <f>VLOOKUP(A312,PUNTAJE!A312:F643,6,0)</f>
        <v>898</v>
      </c>
      <c r="G312" s="96">
        <f>VLOOKUP(A312,PUNTAJE!A312:G643,7,0)</f>
        <v>357</v>
      </c>
      <c r="H312" s="138">
        <f t="shared" si="14"/>
        <v>320586</v>
      </c>
      <c r="I312" s="109" t="e">
        <f>+PUNTAJE!#REF!</f>
        <v>#REF!</v>
      </c>
      <c r="J312" s="110" t="e">
        <f>+PUNTAJE!#REF!</f>
        <v>#REF!</v>
      </c>
      <c r="K312" s="110">
        <f>+PUNTAJE!Q312</f>
        <v>459.83296213808461</v>
      </c>
      <c r="L312" s="110">
        <f>+PUNTAJE!T312</f>
        <v>0</v>
      </c>
      <c r="M312" s="110" t="e">
        <f>+PUNTAJE!#REF!</f>
        <v>#REF!</v>
      </c>
      <c r="N312" s="110"/>
      <c r="O312" s="110"/>
      <c r="P312" s="110"/>
      <c r="Q312" s="110"/>
      <c r="R312" s="110"/>
      <c r="S312" s="110"/>
      <c r="T312" s="110"/>
      <c r="U312" s="111" t="e">
        <f t="shared" si="15"/>
        <v>#REF!</v>
      </c>
      <c r="V312" s="112">
        <v>0</v>
      </c>
      <c r="W312" s="112">
        <v>0</v>
      </c>
      <c r="X312" s="112">
        <v>0</v>
      </c>
      <c r="Y312" s="112">
        <v>0</v>
      </c>
    </row>
    <row r="313" spans="1:25" ht="22.5" x14ac:dyDescent="0.2">
      <c r="A313" s="85">
        <f t="shared" si="13"/>
        <v>304</v>
      </c>
      <c r="B313" s="95" t="str">
        <f>VLOOKUP(A313,PUNTAJE!A313:B644,2,0)</f>
        <v>DM482</v>
      </c>
      <c r="C313" s="118" t="str">
        <f>VLOOKUP(A313,PUNTAJE!A313:C644,3,0)</f>
        <v>EXTENSION ANESTESIA PEDIATRICO</v>
      </c>
      <c r="D313" s="96">
        <f>VLOOKUP(A313,PUNTAJE!A313:D644,4,0)</f>
        <v>1</v>
      </c>
      <c r="E313" s="96" t="str">
        <f>VLOOKUP(A313,PUNTAJE!A313:E644,5,0)</f>
        <v>UN</v>
      </c>
      <c r="F313" s="138">
        <f>VLOOKUP(A313,PUNTAJE!A313:F644,6,0)</f>
        <v>839</v>
      </c>
      <c r="G313" s="96">
        <f>VLOOKUP(A313,PUNTAJE!A313:G644,7,0)</f>
        <v>1547</v>
      </c>
      <c r="H313" s="138">
        <f t="shared" si="14"/>
        <v>1297933</v>
      </c>
      <c r="I313" s="109" t="e">
        <f>+PUNTAJE!#REF!</f>
        <v>#REF!</v>
      </c>
      <c r="J313" s="110" t="e">
        <f>+PUNTAJE!#REF!</f>
        <v>#REF!</v>
      </c>
      <c r="K313" s="110">
        <f>+PUNTAJE!Q313</f>
        <v>461.85935637663886</v>
      </c>
      <c r="L313" s="110">
        <f>+PUNTAJE!T313</f>
        <v>0</v>
      </c>
      <c r="M313" s="110" t="e">
        <f>+PUNTAJE!#REF!</f>
        <v>#REF!</v>
      </c>
      <c r="N313" s="110"/>
      <c r="O313" s="110"/>
      <c r="P313" s="110"/>
      <c r="Q313" s="110"/>
      <c r="R313" s="110"/>
      <c r="S313" s="110"/>
      <c r="T313" s="110"/>
      <c r="U313" s="111" t="e">
        <f t="shared" si="15"/>
        <v>#REF!</v>
      </c>
      <c r="V313" s="112">
        <v>0</v>
      </c>
      <c r="W313" s="112">
        <v>0</v>
      </c>
      <c r="X313" s="112">
        <v>0</v>
      </c>
      <c r="Y313" s="112">
        <v>0</v>
      </c>
    </row>
    <row r="314" spans="1:25" ht="45" x14ac:dyDescent="0.2">
      <c r="A314" s="85">
        <f t="shared" si="13"/>
        <v>305</v>
      </c>
      <c r="B314" s="95" t="str">
        <f>VLOOKUP(A314,PUNTAJE!A314:B645,2,0)</f>
        <v>DM2191</v>
      </c>
      <c r="C314" s="118" t="str">
        <f>VLOOKUP(A314,PUNTAJE!A314:C645,3,0)</f>
        <v>EXTENSION PARA OXIGENO (MANGUERA LISA PARA OXIGENO DE 213 CM)</v>
      </c>
      <c r="D314" s="96">
        <f>VLOOKUP(A314,PUNTAJE!A314:D645,4,0)</f>
        <v>1</v>
      </c>
      <c r="E314" s="96" t="str">
        <f>VLOOKUP(A314,PUNTAJE!A314:E645,5,0)</f>
        <v>UN</v>
      </c>
      <c r="F314" s="138">
        <f>VLOOKUP(A314,PUNTAJE!A314:F645,6,0)</f>
        <v>1071</v>
      </c>
      <c r="G314" s="96">
        <f>VLOOKUP(A314,PUNTAJE!A314:G645,7,0)</f>
        <v>12</v>
      </c>
      <c r="H314" s="138">
        <f t="shared" si="14"/>
        <v>12852</v>
      </c>
      <c r="I314" s="109" t="e">
        <f>+PUNTAJE!#REF!</f>
        <v>#REF!</v>
      </c>
      <c r="J314" s="110" t="e">
        <f>+PUNTAJE!#REF!</f>
        <v>#REF!</v>
      </c>
      <c r="K314" s="110">
        <f>+PUNTAJE!Q314</f>
        <v>0</v>
      </c>
      <c r="L314" s="110">
        <f>+PUNTAJE!T314</f>
        <v>0</v>
      </c>
      <c r="M314" s="110" t="e">
        <f>+PUNTAJE!#REF!</f>
        <v>#REF!</v>
      </c>
      <c r="N314" s="110"/>
      <c r="O314" s="110"/>
      <c r="P314" s="110"/>
      <c r="Q314" s="110"/>
      <c r="R314" s="110"/>
      <c r="S314" s="110"/>
      <c r="T314" s="110"/>
      <c r="U314" s="111" t="e">
        <f t="shared" si="15"/>
        <v>#REF!</v>
      </c>
      <c r="V314" s="112">
        <v>0</v>
      </c>
      <c r="W314" s="112">
        <v>0</v>
      </c>
      <c r="X314" s="112">
        <v>0</v>
      </c>
      <c r="Y314" s="112">
        <v>0</v>
      </c>
    </row>
    <row r="315" spans="1:25" ht="33.75" x14ac:dyDescent="0.2">
      <c r="A315" s="85">
        <f t="shared" si="13"/>
        <v>306</v>
      </c>
      <c r="B315" s="95" t="str">
        <f>VLOOKUP(A315,PUNTAJE!A315:B646,2,0)</f>
        <v>DM506</v>
      </c>
      <c r="C315" s="118" t="str">
        <f>VLOOKUP(A315,PUNTAJE!A315:C646,3,0)</f>
        <v>FRASCO PARA RECOLECCION MUESTRA DE ORINA</v>
      </c>
      <c r="D315" s="96">
        <f>VLOOKUP(A315,PUNTAJE!A315:D646,4,0)</f>
        <v>1</v>
      </c>
      <c r="E315" s="96" t="str">
        <f>VLOOKUP(A315,PUNTAJE!A315:E646,5,0)</f>
        <v>UN</v>
      </c>
      <c r="F315" s="138">
        <f>VLOOKUP(A315,PUNTAJE!A315:F646,6,0)</f>
        <v>203</v>
      </c>
      <c r="G315" s="96">
        <f>VLOOKUP(A315,PUNTAJE!A315:G646,7,0)</f>
        <v>4981</v>
      </c>
      <c r="H315" s="138">
        <f t="shared" si="14"/>
        <v>1011143</v>
      </c>
      <c r="I315" s="109" t="e">
        <f>+PUNTAJE!#REF!</f>
        <v>#REF!</v>
      </c>
      <c r="J315" s="110" t="e">
        <f>+PUNTAJE!#REF!</f>
        <v>#REF!</v>
      </c>
      <c r="K315" s="110">
        <f>+PUNTAJE!Q315</f>
        <v>481.53488372093022</v>
      </c>
      <c r="L315" s="110">
        <f>+PUNTAJE!T315</f>
        <v>0</v>
      </c>
      <c r="M315" s="110" t="e">
        <f>+PUNTAJE!#REF!</f>
        <v>#REF!</v>
      </c>
      <c r="N315" s="110"/>
      <c r="O315" s="110"/>
      <c r="P315" s="110"/>
      <c r="Q315" s="110"/>
      <c r="R315" s="110"/>
      <c r="S315" s="110"/>
      <c r="T315" s="110"/>
      <c r="U315" s="111" t="e">
        <f t="shared" si="15"/>
        <v>#REF!</v>
      </c>
      <c r="V315" s="112">
        <v>0</v>
      </c>
      <c r="W315" s="112">
        <v>0</v>
      </c>
      <c r="X315" s="112">
        <v>0</v>
      </c>
      <c r="Y315" s="112">
        <v>0</v>
      </c>
    </row>
    <row r="316" spans="1:25" ht="22.5" x14ac:dyDescent="0.2">
      <c r="A316" s="85">
        <f t="shared" si="13"/>
        <v>307</v>
      </c>
      <c r="B316" s="95" t="str">
        <f>VLOOKUP(A316,PUNTAJE!A316:B647,2,0)</f>
        <v>DM563</v>
      </c>
      <c r="C316" s="118" t="str">
        <f>VLOOKUP(A316,PUNTAJE!A316:C647,3,0)</f>
        <v>INCENTIVO RESPIRATORIO DE VOLUMEN ADULTO</v>
      </c>
      <c r="D316" s="96">
        <f>VLOOKUP(A316,PUNTAJE!A316:D647,4,0)</f>
        <v>1</v>
      </c>
      <c r="E316" s="96" t="str">
        <f>VLOOKUP(A316,PUNTAJE!A316:E647,5,0)</f>
        <v>UN</v>
      </c>
      <c r="F316" s="138">
        <f>VLOOKUP(A316,PUNTAJE!A316:F647,6,0)</f>
        <v>8941</v>
      </c>
      <c r="G316" s="96">
        <f>VLOOKUP(A316,PUNTAJE!A316:G647,7,0)</f>
        <v>89</v>
      </c>
      <c r="H316" s="138">
        <f t="shared" si="14"/>
        <v>795749</v>
      </c>
      <c r="I316" s="109" t="e">
        <f>+PUNTAJE!#REF!</f>
        <v>#REF!</v>
      </c>
      <c r="J316" s="110" t="e">
        <f>+PUNTAJE!#REF!</f>
        <v>#REF!</v>
      </c>
      <c r="K316" s="110">
        <f>+PUNTAJE!Q316</f>
        <v>0</v>
      </c>
      <c r="L316" s="110">
        <f>+PUNTAJE!T316</f>
        <v>0</v>
      </c>
      <c r="M316" s="110" t="e">
        <f>+PUNTAJE!#REF!</f>
        <v>#REF!</v>
      </c>
      <c r="N316" s="110"/>
      <c r="O316" s="110"/>
      <c r="P316" s="110"/>
      <c r="Q316" s="110"/>
      <c r="R316" s="110"/>
      <c r="S316" s="110"/>
      <c r="T316" s="110"/>
      <c r="U316" s="111" t="e">
        <f t="shared" si="15"/>
        <v>#REF!</v>
      </c>
      <c r="V316" s="112">
        <v>0</v>
      </c>
      <c r="W316" s="112">
        <v>0</v>
      </c>
      <c r="X316" s="112">
        <v>0</v>
      </c>
      <c r="Y316" s="112">
        <v>0</v>
      </c>
    </row>
    <row r="317" spans="1:25" ht="22.5" x14ac:dyDescent="0.2">
      <c r="A317" s="85">
        <f t="shared" si="13"/>
        <v>308</v>
      </c>
      <c r="B317" s="95" t="str">
        <f>VLOOKUP(A317,PUNTAJE!A317:B648,2,0)</f>
        <v>DM2692</v>
      </c>
      <c r="C317" s="118" t="str">
        <f>VLOOKUP(A317,PUNTAJE!A317:C648,3,0)</f>
        <v>INMOVILIZADOR DE HOMBRO</v>
      </c>
      <c r="D317" s="96">
        <f>VLOOKUP(A317,PUNTAJE!A317:D648,4,0)</f>
        <v>1</v>
      </c>
      <c r="E317" s="96" t="str">
        <f>VLOOKUP(A317,PUNTAJE!A317:E648,5,0)</f>
        <v>UN</v>
      </c>
      <c r="F317" s="138">
        <f>VLOOKUP(A317,PUNTAJE!A317:F648,6,0)</f>
        <v>7402</v>
      </c>
      <c r="G317" s="96">
        <f>VLOOKUP(A317,PUNTAJE!A317:G648,7,0)</f>
        <v>1</v>
      </c>
      <c r="H317" s="138">
        <f t="shared" si="14"/>
        <v>7402</v>
      </c>
      <c r="I317" s="109" t="e">
        <f>+PUNTAJE!#REF!</f>
        <v>#REF!</v>
      </c>
      <c r="J317" s="110" t="e">
        <f>+PUNTAJE!#REF!</f>
        <v>#REF!</v>
      </c>
      <c r="K317" s="110">
        <f>+PUNTAJE!Q317</f>
        <v>0</v>
      </c>
      <c r="L317" s="110">
        <f>+PUNTAJE!T317</f>
        <v>0</v>
      </c>
      <c r="M317" s="110" t="e">
        <f>+PUNTAJE!#REF!</f>
        <v>#REF!</v>
      </c>
      <c r="N317" s="110"/>
      <c r="O317" s="110"/>
      <c r="P317" s="110"/>
      <c r="Q317" s="110"/>
      <c r="R317" s="110"/>
      <c r="S317" s="110"/>
      <c r="T317" s="110"/>
      <c r="U317" s="111" t="e">
        <f t="shared" si="15"/>
        <v>#REF!</v>
      </c>
      <c r="V317" s="112">
        <v>0</v>
      </c>
      <c r="W317" s="112">
        <v>0</v>
      </c>
      <c r="X317" s="112">
        <v>0</v>
      </c>
      <c r="Y317" s="112">
        <v>0</v>
      </c>
    </row>
    <row r="318" spans="1:25" ht="56.25" x14ac:dyDescent="0.2">
      <c r="A318" s="85">
        <f t="shared" si="13"/>
        <v>309</v>
      </c>
      <c r="B318" s="95" t="str">
        <f>VLOOKUP(A318,PUNTAJE!A318:B649,2,0)</f>
        <v>DM717</v>
      </c>
      <c r="C318" s="118" t="str">
        <f>VLOOKUP(A318,PUNTAJE!A318:C649,3,0)</f>
        <v>MASCARA DE NO REHINALACION CON RESERVORIO PEDIATRICA INCLUYE EXTENSION DE OXIGENO</v>
      </c>
      <c r="D318" s="96">
        <f>VLOOKUP(A318,PUNTAJE!A318:D649,4,0)</f>
        <v>1</v>
      </c>
      <c r="E318" s="96" t="str">
        <f>VLOOKUP(A318,PUNTAJE!A318:E649,5,0)</f>
        <v>UN</v>
      </c>
      <c r="F318" s="138">
        <f>VLOOKUP(A318,PUNTAJE!A318:F649,6,0)</f>
        <v>4132</v>
      </c>
      <c r="G318" s="96">
        <f>VLOOKUP(A318,PUNTAJE!A318:G649,7,0)</f>
        <v>21</v>
      </c>
      <c r="H318" s="138">
        <f t="shared" si="14"/>
        <v>86772</v>
      </c>
      <c r="I318" s="109" t="e">
        <f>+PUNTAJE!#REF!</f>
        <v>#REF!</v>
      </c>
      <c r="J318" s="110" t="e">
        <f>+PUNTAJE!#REF!</f>
        <v>#REF!</v>
      </c>
      <c r="K318" s="110">
        <f>+PUNTAJE!Q318</f>
        <v>445.67400774443371</v>
      </c>
      <c r="L318" s="110">
        <f>+PUNTAJE!T318</f>
        <v>0</v>
      </c>
      <c r="M318" s="110" t="e">
        <f>+PUNTAJE!#REF!</f>
        <v>#REF!</v>
      </c>
      <c r="N318" s="110"/>
      <c r="O318" s="110"/>
      <c r="P318" s="110"/>
      <c r="Q318" s="110"/>
      <c r="R318" s="110"/>
      <c r="S318" s="110"/>
      <c r="T318" s="110"/>
      <c r="U318" s="111" t="e">
        <f t="shared" si="15"/>
        <v>#REF!</v>
      </c>
      <c r="V318" s="112">
        <v>0</v>
      </c>
      <c r="W318" s="112">
        <v>0</v>
      </c>
      <c r="X318" s="112">
        <v>0</v>
      </c>
      <c r="Y318" s="112">
        <v>0</v>
      </c>
    </row>
    <row r="319" spans="1:25" ht="56.25" x14ac:dyDescent="0.2">
      <c r="A319" s="85">
        <f t="shared" si="13"/>
        <v>310</v>
      </c>
      <c r="B319" s="95" t="str">
        <f>VLOOKUP(A319,PUNTAJE!A319:B650,2,0)</f>
        <v>DM716</v>
      </c>
      <c r="C319" s="118" t="str">
        <f>VLOOKUP(A319,PUNTAJE!A319:C650,3,0)</f>
        <v>MASCARA DE NO REHINLACION CON RESEVORIO ADULTO INCLUYE EXTENSION DE OXIGENO</v>
      </c>
      <c r="D319" s="96">
        <f>VLOOKUP(A319,PUNTAJE!A319:D650,4,0)</f>
        <v>1</v>
      </c>
      <c r="E319" s="96" t="str">
        <f>VLOOKUP(A319,PUNTAJE!A319:E650,5,0)</f>
        <v>UN</v>
      </c>
      <c r="F319" s="138">
        <f>VLOOKUP(A319,PUNTAJE!A319:F650,6,0)</f>
        <v>2682</v>
      </c>
      <c r="G319" s="96">
        <f>VLOOKUP(A319,PUNTAJE!A319:G650,7,0)</f>
        <v>126</v>
      </c>
      <c r="H319" s="138">
        <f t="shared" si="14"/>
        <v>337932</v>
      </c>
      <c r="I319" s="109" t="e">
        <f>+PUNTAJE!#REF!</f>
        <v>#REF!</v>
      </c>
      <c r="J319" s="110" t="e">
        <f>+PUNTAJE!#REF!</f>
        <v>#REF!</v>
      </c>
      <c r="K319" s="110">
        <f>+PUNTAJE!Q319</f>
        <v>0</v>
      </c>
      <c r="L319" s="110">
        <f>+PUNTAJE!T319</f>
        <v>0</v>
      </c>
      <c r="M319" s="110" t="e">
        <f>+PUNTAJE!#REF!</f>
        <v>#REF!</v>
      </c>
      <c r="N319" s="110"/>
      <c r="O319" s="110"/>
      <c r="P319" s="110"/>
      <c r="Q319" s="110"/>
      <c r="R319" s="110"/>
      <c r="S319" s="110"/>
      <c r="T319" s="110"/>
      <c r="U319" s="111" t="e">
        <f t="shared" si="15"/>
        <v>#REF!</v>
      </c>
      <c r="V319" s="112">
        <v>0</v>
      </c>
      <c r="W319" s="112">
        <v>0</v>
      </c>
      <c r="X319" s="112">
        <v>0</v>
      </c>
      <c r="Y319" s="112">
        <v>0</v>
      </c>
    </row>
    <row r="320" spans="1:25" ht="45" x14ac:dyDescent="0.2">
      <c r="A320" s="85">
        <f t="shared" si="13"/>
        <v>311</v>
      </c>
      <c r="B320" s="95" t="str">
        <f>VLOOKUP(A320,PUNTAJE!A320:B651,2,0)</f>
        <v>DM718</v>
      </c>
      <c r="C320" s="118" t="str">
        <f>VLOOKUP(A320,PUNTAJE!A320:C651,3,0)</f>
        <v>MASCARA DE OXIGENO SIMPLE PARA PACIENTE PEDIATRICO CON EXTENSION DE 2- 3 MTS</v>
      </c>
      <c r="D320" s="96">
        <f>VLOOKUP(A320,PUNTAJE!A320:D651,4,0)</f>
        <v>1</v>
      </c>
      <c r="E320" s="96" t="str">
        <f>VLOOKUP(A320,PUNTAJE!A320:E651,5,0)</f>
        <v>UN</v>
      </c>
      <c r="F320" s="138">
        <f>VLOOKUP(A320,PUNTAJE!A320:F651,6,0)</f>
        <v>1967</v>
      </c>
      <c r="G320" s="96">
        <f>VLOOKUP(A320,PUNTAJE!A320:G651,7,0)</f>
        <v>4</v>
      </c>
      <c r="H320" s="138">
        <f t="shared" si="14"/>
        <v>7868</v>
      </c>
      <c r="I320" s="109" t="e">
        <f>+PUNTAJE!#REF!</f>
        <v>#REF!</v>
      </c>
      <c r="J320" s="110" t="e">
        <f>+PUNTAJE!#REF!</f>
        <v>#REF!</v>
      </c>
      <c r="K320" s="110">
        <f>+PUNTAJE!Q320</f>
        <v>461.29893238434164</v>
      </c>
      <c r="L320" s="110">
        <f>+PUNTAJE!T320</f>
        <v>0</v>
      </c>
      <c r="M320" s="110" t="e">
        <f>+PUNTAJE!#REF!</f>
        <v>#REF!</v>
      </c>
      <c r="N320" s="110"/>
      <c r="O320" s="110"/>
      <c r="P320" s="110"/>
      <c r="Q320" s="110"/>
      <c r="R320" s="110"/>
      <c r="S320" s="110"/>
      <c r="T320" s="110"/>
      <c r="U320" s="111" t="e">
        <f t="shared" si="15"/>
        <v>#REF!</v>
      </c>
      <c r="V320" s="112">
        <v>0</v>
      </c>
      <c r="W320" s="112">
        <v>0</v>
      </c>
      <c r="X320" s="112">
        <v>0</v>
      </c>
      <c r="Y320" s="112">
        <v>0</v>
      </c>
    </row>
    <row r="321" spans="1:25" ht="67.5" x14ac:dyDescent="0.2">
      <c r="A321" s="85">
        <f t="shared" si="13"/>
        <v>312</v>
      </c>
      <c r="B321" s="95" t="str">
        <f>VLOOKUP(A321,PUNTAJE!A321:B652,2,0)</f>
        <v>DM627</v>
      </c>
      <c r="C321" s="118" t="str">
        <f>VLOOKUP(A321,PUNTAJE!A321:C652,3,0)</f>
        <v>SUPER KIT CITOLOGIA   (ESPECULO VAGINAL  CEPILLO  LAMINILLA ESMERILADA  ESPATULA  CAJILLA DE TRANSP.) TALLA M</v>
      </c>
      <c r="D321" s="96">
        <f>VLOOKUP(A321,PUNTAJE!A321:D652,4,0)</f>
        <v>1</v>
      </c>
      <c r="E321" s="96" t="str">
        <f>VLOOKUP(A321,PUNTAJE!A321:E652,5,0)</f>
        <v>UN</v>
      </c>
      <c r="F321" s="138">
        <f>VLOOKUP(A321,PUNTAJE!A321:F652,6,0)</f>
        <v>1467</v>
      </c>
      <c r="G321" s="96">
        <f>VLOOKUP(A321,PUNTAJE!A321:G652,7,0)</f>
        <v>2093</v>
      </c>
      <c r="H321" s="138">
        <f t="shared" si="14"/>
        <v>3070431</v>
      </c>
      <c r="I321" s="109" t="e">
        <f>+PUNTAJE!#REF!</f>
        <v>#REF!</v>
      </c>
      <c r="J321" s="110" t="e">
        <f>+PUNTAJE!#REF!</f>
        <v>#REF!</v>
      </c>
      <c r="K321" s="110">
        <f>+PUNTAJE!Q321</f>
        <v>498.8752556237219</v>
      </c>
      <c r="L321" s="110">
        <f>+PUNTAJE!T321</f>
        <v>0</v>
      </c>
      <c r="M321" s="110" t="e">
        <f>+PUNTAJE!#REF!</f>
        <v>#REF!</v>
      </c>
      <c r="N321" s="110"/>
      <c r="O321" s="110"/>
      <c r="P321" s="110"/>
      <c r="Q321" s="110"/>
      <c r="R321" s="110"/>
      <c r="S321" s="110"/>
      <c r="T321" s="110"/>
      <c r="U321" s="111" t="e">
        <f t="shared" si="15"/>
        <v>#REF!</v>
      </c>
      <c r="V321" s="112">
        <v>0</v>
      </c>
      <c r="W321" s="112">
        <v>0</v>
      </c>
      <c r="X321" s="112">
        <v>0</v>
      </c>
      <c r="Y321" s="112">
        <v>0</v>
      </c>
    </row>
    <row r="322" spans="1:25" ht="56.25" x14ac:dyDescent="0.2">
      <c r="A322" s="85">
        <f t="shared" si="13"/>
        <v>313</v>
      </c>
      <c r="B322" s="95" t="str">
        <f>VLOOKUP(A322,PUNTAJE!A322:B653,2,0)</f>
        <v>DM365</v>
      </c>
      <c r="C322" s="118" t="str">
        <f>VLOOKUP(A322,PUNTAJE!A322:C653,3,0)</f>
        <v>TUBO DE SUCCION SILICONADO TRANSPARENTE DIAMETRO 1.8 CM X 3 METROS ESTERIL CON EMPATES</v>
      </c>
      <c r="D322" s="96">
        <f>VLOOKUP(A322,PUNTAJE!A322:D653,4,0)</f>
        <v>1</v>
      </c>
      <c r="E322" s="96" t="str">
        <f>VLOOKUP(A322,PUNTAJE!A322:E653,5,0)</f>
        <v>UN</v>
      </c>
      <c r="F322" s="138">
        <f>VLOOKUP(A322,PUNTAJE!A322:F653,6,0)</f>
        <v>3665.2</v>
      </c>
      <c r="G322" s="96">
        <f>VLOOKUP(A322,PUNTAJE!A322:G653,7,0)</f>
        <v>1659</v>
      </c>
      <c r="H322" s="138">
        <f t="shared" si="14"/>
        <v>6080566.7999999998</v>
      </c>
      <c r="I322" s="109" t="e">
        <f>+PUNTAJE!#REF!</f>
        <v>#REF!</v>
      </c>
      <c r="J322" s="110" t="e">
        <f>+PUNTAJE!#REF!</f>
        <v>#REF!</v>
      </c>
      <c r="K322" s="110">
        <f>+PUNTAJE!Q322</f>
        <v>0</v>
      </c>
      <c r="L322" s="110">
        <f>+PUNTAJE!T322</f>
        <v>0</v>
      </c>
      <c r="M322" s="110" t="e">
        <f>+PUNTAJE!#REF!</f>
        <v>#REF!</v>
      </c>
      <c r="N322" s="110"/>
      <c r="O322" s="110"/>
      <c r="P322" s="110"/>
      <c r="Q322" s="110"/>
      <c r="R322" s="110"/>
      <c r="S322" s="110"/>
      <c r="T322" s="110"/>
      <c r="U322" s="111" t="e">
        <f t="shared" si="15"/>
        <v>#REF!</v>
      </c>
      <c r="V322" s="112">
        <v>0</v>
      </c>
      <c r="W322" s="112">
        <v>0</v>
      </c>
      <c r="X322" s="112">
        <v>0</v>
      </c>
      <c r="Y322" s="112">
        <v>0</v>
      </c>
    </row>
    <row r="323" spans="1:25" ht="22.5" x14ac:dyDescent="0.2">
      <c r="A323" s="85">
        <f t="shared" si="13"/>
        <v>314</v>
      </c>
      <c r="B323" s="95" t="str">
        <f>VLOOKUP(A323,PUNTAJE!A323:B654,2,0)</f>
        <v>DM1201</v>
      </c>
      <c r="C323" s="118" t="str">
        <f>VLOOKUP(A323,PUNTAJE!A323:C654,3,0)</f>
        <v>VENDA ALGODON LAMINADO 5 X 5 YARDAS</v>
      </c>
      <c r="D323" s="96">
        <f>VLOOKUP(A323,PUNTAJE!A323:D654,4,0)</f>
        <v>1</v>
      </c>
      <c r="E323" s="96" t="str">
        <f>VLOOKUP(A323,PUNTAJE!A323:E654,5,0)</f>
        <v>UN</v>
      </c>
      <c r="F323" s="138">
        <f>VLOOKUP(A323,PUNTAJE!A323:F654,6,0)</f>
        <v>1477</v>
      </c>
      <c r="G323" s="96">
        <f>VLOOKUP(A323,PUNTAJE!A323:G654,7,0)</f>
        <v>686</v>
      </c>
      <c r="H323" s="138">
        <f t="shared" si="14"/>
        <v>1013222</v>
      </c>
      <c r="I323" s="109" t="e">
        <f>+PUNTAJE!#REF!</f>
        <v>#REF!</v>
      </c>
      <c r="J323" s="110" t="e">
        <f>+PUNTAJE!#REF!</f>
        <v>#REF!</v>
      </c>
      <c r="K323" s="110">
        <f>+PUNTAJE!Q323</f>
        <v>419.76980365605959</v>
      </c>
      <c r="L323" s="110">
        <f>+PUNTAJE!T323</f>
        <v>0</v>
      </c>
      <c r="M323" s="110" t="e">
        <f>+PUNTAJE!#REF!</f>
        <v>#REF!</v>
      </c>
      <c r="N323" s="110"/>
      <c r="O323" s="110"/>
      <c r="P323" s="110"/>
      <c r="Q323" s="110"/>
      <c r="R323" s="110"/>
      <c r="S323" s="110"/>
      <c r="T323" s="110"/>
      <c r="U323" s="111" t="e">
        <f t="shared" si="15"/>
        <v>#REF!</v>
      </c>
      <c r="V323" s="112">
        <v>0</v>
      </c>
      <c r="W323" s="112">
        <v>0</v>
      </c>
      <c r="X323" s="112">
        <v>0</v>
      </c>
      <c r="Y323" s="112">
        <v>0</v>
      </c>
    </row>
    <row r="324" spans="1:25" x14ac:dyDescent="0.2">
      <c r="A324" s="85">
        <f t="shared" si="13"/>
        <v>315</v>
      </c>
      <c r="B324" s="95" t="str">
        <f>VLOOKUP(A324,PUNTAJE!A324:B655,2,0)</f>
        <v>DM201</v>
      </c>
      <c r="C324" s="118" t="str">
        <f>VLOOKUP(A324,PUNTAJE!A324:C655,3,0)</f>
        <v>CAJA COPROLOGICA</v>
      </c>
      <c r="D324" s="96">
        <f>VLOOKUP(A324,PUNTAJE!A324:D655,4,0)</f>
        <v>1</v>
      </c>
      <c r="E324" s="96" t="str">
        <f>VLOOKUP(A324,PUNTAJE!A324:E655,5,0)</f>
        <v>UN</v>
      </c>
      <c r="F324" s="138">
        <f>VLOOKUP(A324,PUNTAJE!A324:F655,6,0)</f>
        <v>162</v>
      </c>
      <c r="G324" s="96">
        <f>VLOOKUP(A324,PUNTAJE!A324:G655,7,0)</f>
        <v>340</v>
      </c>
      <c r="H324" s="138">
        <f t="shared" si="14"/>
        <v>55080</v>
      </c>
      <c r="I324" s="109" t="e">
        <f>+PUNTAJE!#REF!</f>
        <v>#REF!</v>
      </c>
      <c r="J324" s="110" t="e">
        <f>+PUNTAJE!#REF!</f>
        <v>#REF!</v>
      </c>
      <c r="K324" s="110">
        <f>+PUNTAJE!Q324</f>
        <v>500</v>
      </c>
      <c r="L324" s="110">
        <f>+PUNTAJE!T324</f>
        <v>0</v>
      </c>
      <c r="M324" s="110" t="e">
        <f>+PUNTAJE!#REF!</f>
        <v>#REF!</v>
      </c>
      <c r="N324" s="110"/>
      <c r="O324" s="110"/>
      <c r="P324" s="110"/>
      <c r="Q324" s="110"/>
      <c r="R324" s="110"/>
      <c r="S324" s="110"/>
      <c r="T324" s="110"/>
      <c r="U324" s="111" t="e">
        <f t="shared" si="15"/>
        <v>#REF!</v>
      </c>
      <c r="V324" s="112">
        <v>0</v>
      </c>
      <c r="W324" s="112">
        <v>0</v>
      </c>
      <c r="X324" s="112">
        <v>0</v>
      </c>
      <c r="Y324" s="112">
        <v>0</v>
      </c>
    </row>
    <row r="325" spans="1:25" ht="22.5" x14ac:dyDescent="0.2">
      <c r="A325" s="85">
        <f t="shared" si="13"/>
        <v>316</v>
      </c>
      <c r="B325" s="95" t="str">
        <f>VLOOKUP(A325,PUNTAJE!A325:B656,2,0)</f>
        <v>DM221</v>
      </c>
      <c r="C325" s="118" t="str">
        <f>VLOOKUP(A325,PUNTAJE!A325:C656,3,0)</f>
        <v>CANULA NASAL NEONATAL</v>
      </c>
      <c r="D325" s="96">
        <f>VLOOKUP(A325,PUNTAJE!A325:D656,4,0)</f>
        <v>1</v>
      </c>
      <c r="E325" s="96" t="str">
        <f>VLOOKUP(A325,PUNTAJE!A325:E656,5,0)</f>
        <v>UN</v>
      </c>
      <c r="F325" s="138">
        <f>VLOOKUP(A325,PUNTAJE!A325:F656,6,0)</f>
        <v>1217</v>
      </c>
      <c r="G325" s="96">
        <f>VLOOKUP(A325,PUNTAJE!A325:G656,7,0)</f>
        <v>160</v>
      </c>
      <c r="H325" s="138">
        <f t="shared" si="14"/>
        <v>194720</v>
      </c>
      <c r="I325" s="109" t="e">
        <f>+PUNTAJE!#REF!</f>
        <v>#REF!</v>
      </c>
      <c r="J325" s="110" t="e">
        <f>+PUNTAJE!#REF!</f>
        <v>#REF!</v>
      </c>
      <c r="K325" s="110">
        <f>+PUNTAJE!Q325</f>
        <v>483.04026294165982</v>
      </c>
      <c r="L325" s="110">
        <f>+PUNTAJE!T325</f>
        <v>0</v>
      </c>
      <c r="M325" s="110" t="e">
        <f>+PUNTAJE!#REF!</f>
        <v>#REF!</v>
      </c>
      <c r="N325" s="110"/>
      <c r="O325" s="110"/>
      <c r="P325" s="110"/>
      <c r="Q325" s="110"/>
      <c r="R325" s="110"/>
      <c r="S325" s="110"/>
      <c r="T325" s="110"/>
      <c r="U325" s="111" t="e">
        <f t="shared" si="15"/>
        <v>#REF!</v>
      </c>
      <c r="V325" s="112">
        <v>0</v>
      </c>
      <c r="W325" s="112">
        <v>0</v>
      </c>
      <c r="X325" s="112">
        <v>0</v>
      </c>
      <c r="Y325" s="112">
        <v>0</v>
      </c>
    </row>
    <row r="326" spans="1:25" ht="33.75" x14ac:dyDescent="0.2">
      <c r="A326" s="85">
        <f t="shared" si="13"/>
        <v>317</v>
      </c>
      <c r="B326" s="95" t="str">
        <f>VLOOKUP(A326,PUNTAJE!A326:B657,2,0)</f>
        <v>DM379</v>
      </c>
      <c r="C326" s="118" t="str">
        <f>VLOOKUP(A326,PUNTAJE!A326:C657,3,0)</f>
        <v>CIRCUITO DE ANESTESIA PEDIATRICO CON BALON 1 LITRO</v>
      </c>
      <c r="D326" s="96">
        <f>VLOOKUP(A326,PUNTAJE!A326:D657,4,0)</f>
        <v>1</v>
      </c>
      <c r="E326" s="96" t="str">
        <f>VLOOKUP(A326,PUNTAJE!A326:E657,5,0)</f>
        <v>UN</v>
      </c>
      <c r="F326" s="138">
        <f>VLOOKUP(A326,PUNTAJE!A326:F657,6,0)</f>
        <v>17977.330000000002</v>
      </c>
      <c r="G326" s="96">
        <f>VLOOKUP(A326,PUNTAJE!A326:G657,7,0)</f>
        <v>39</v>
      </c>
      <c r="H326" s="138">
        <f t="shared" si="14"/>
        <v>701115.87000000011</v>
      </c>
      <c r="I326" s="109" t="e">
        <f>+PUNTAJE!#REF!</f>
        <v>#REF!</v>
      </c>
      <c r="J326" s="110" t="e">
        <f>+PUNTAJE!#REF!</f>
        <v>#REF!</v>
      </c>
      <c r="K326" s="110">
        <f>+PUNTAJE!Q326</f>
        <v>500</v>
      </c>
      <c r="L326" s="110">
        <f>+PUNTAJE!T326</f>
        <v>0</v>
      </c>
      <c r="M326" s="110" t="e">
        <f>+PUNTAJE!#REF!</f>
        <v>#REF!</v>
      </c>
      <c r="N326" s="110"/>
      <c r="O326" s="110"/>
      <c r="P326" s="110"/>
      <c r="Q326" s="110"/>
      <c r="R326" s="110"/>
      <c r="S326" s="110"/>
      <c r="T326" s="110"/>
      <c r="U326" s="111" t="e">
        <f t="shared" si="15"/>
        <v>#REF!</v>
      </c>
      <c r="V326" s="112">
        <v>0</v>
      </c>
      <c r="W326" s="112">
        <v>0</v>
      </c>
      <c r="X326" s="112">
        <v>0</v>
      </c>
      <c r="Y326" s="112">
        <v>0</v>
      </c>
    </row>
    <row r="327" spans="1:25" ht="22.5" x14ac:dyDescent="0.2">
      <c r="A327" s="85">
        <f t="shared" si="13"/>
        <v>318</v>
      </c>
      <c r="B327" s="95" t="str">
        <f>VLOOKUP(A327,PUNTAJE!A327:B658,2,0)</f>
        <v>DM1334</v>
      </c>
      <c r="C327" s="118" t="str">
        <f>VLOOKUP(A327,PUNTAJE!A327:C658,3,0)</f>
        <v>FRASCO RECOLECTOR DE BACILOSCOPIA</v>
      </c>
      <c r="D327" s="96">
        <f>VLOOKUP(A327,PUNTAJE!A327:D658,4,0)</f>
        <v>1</v>
      </c>
      <c r="E327" s="96" t="str">
        <f>VLOOKUP(A327,PUNTAJE!A327:E658,5,0)</f>
        <v>UN</v>
      </c>
      <c r="F327" s="138">
        <f>VLOOKUP(A327,PUNTAJE!A327:F658,6,0)</f>
        <v>438</v>
      </c>
      <c r="G327" s="96">
        <f>VLOOKUP(A327,PUNTAJE!A327:G658,7,0)</f>
        <v>276</v>
      </c>
      <c r="H327" s="138">
        <f t="shared" si="14"/>
        <v>120888</v>
      </c>
      <c r="I327" s="109" t="e">
        <f>+PUNTAJE!#REF!</f>
        <v>#REF!</v>
      </c>
      <c r="J327" s="110" t="e">
        <f>+PUNTAJE!#REF!</f>
        <v>#REF!</v>
      </c>
      <c r="K327" s="110">
        <f>+PUNTAJE!Q327</f>
        <v>494.29223744292239</v>
      </c>
      <c r="L327" s="110">
        <f>+PUNTAJE!T327</f>
        <v>0</v>
      </c>
      <c r="M327" s="110" t="e">
        <f>+PUNTAJE!#REF!</f>
        <v>#REF!</v>
      </c>
      <c r="N327" s="110"/>
      <c r="O327" s="110"/>
      <c r="P327" s="110"/>
      <c r="Q327" s="110"/>
      <c r="R327" s="110"/>
      <c r="S327" s="110"/>
      <c r="T327" s="110"/>
      <c r="U327" s="111" t="e">
        <f t="shared" si="15"/>
        <v>#REF!</v>
      </c>
      <c r="V327" s="112">
        <v>0</v>
      </c>
      <c r="W327" s="112">
        <v>0</v>
      </c>
      <c r="X327" s="112">
        <v>0</v>
      </c>
      <c r="Y327" s="112">
        <v>0</v>
      </c>
    </row>
    <row r="328" spans="1:25" ht="22.5" x14ac:dyDescent="0.2">
      <c r="A328" s="85">
        <f t="shared" si="13"/>
        <v>319</v>
      </c>
      <c r="B328" s="95" t="str">
        <f>VLOOKUP(A328,PUNTAJE!A328:B659,2,0)</f>
        <v>DM561</v>
      </c>
      <c r="C328" s="118" t="str">
        <f>VLOOKUP(A328,PUNTAJE!A328:C659,3,0)</f>
        <v>HUMIDIFICADOR DESECHABLE</v>
      </c>
      <c r="D328" s="96">
        <f>VLOOKUP(A328,PUNTAJE!A328:D659,4,0)</f>
        <v>1</v>
      </c>
      <c r="E328" s="96" t="str">
        <f>VLOOKUP(A328,PUNTAJE!A328:E659,5,0)</f>
        <v>UN</v>
      </c>
      <c r="F328" s="138">
        <f>VLOOKUP(A328,PUNTAJE!A328:F659,6,0)</f>
        <v>4584</v>
      </c>
      <c r="G328" s="96">
        <f>VLOOKUP(A328,PUNTAJE!A328:G659,7,0)</f>
        <v>1876</v>
      </c>
      <c r="H328" s="138">
        <f t="shared" si="14"/>
        <v>8599584</v>
      </c>
      <c r="I328" s="109" t="e">
        <f>+PUNTAJE!#REF!</f>
        <v>#REF!</v>
      </c>
      <c r="J328" s="110" t="e">
        <f>+PUNTAJE!#REF!</f>
        <v>#REF!</v>
      </c>
      <c r="K328" s="110">
        <f>+PUNTAJE!Q328</f>
        <v>494.43717277486911</v>
      </c>
      <c r="L328" s="110">
        <f>+PUNTAJE!T328</f>
        <v>0</v>
      </c>
      <c r="M328" s="110" t="e">
        <f>+PUNTAJE!#REF!</f>
        <v>#REF!</v>
      </c>
      <c r="N328" s="110"/>
      <c r="O328" s="110"/>
      <c r="P328" s="110"/>
      <c r="Q328" s="110"/>
      <c r="R328" s="110"/>
      <c r="S328" s="110"/>
      <c r="T328" s="110"/>
      <c r="U328" s="111" t="e">
        <f t="shared" si="15"/>
        <v>#REF!</v>
      </c>
      <c r="V328" s="112">
        <v>0</v>
      </c>
      <c r="W328" s="112">
        <v>0</v>
      </c>
      <c r="X328" s="112">
        <v>0</v>
      </c>
      <c r="Y328" s="112">
        <v>0</v>
      </c>
    </row>
    <row r="329" spans="1:25" ht="45" x14ac:dyDescent="0.2">
      <c r="A329" s="85">
        <f t="shared" si="13"/>
        <v>320</v>
      </c>
      <c r="B329" s="95" t="str">
        <f>VLOOKUP(A329,PUNTAJE!A329:B660,2,0)</f>
        <v>DM2731</v>
      </c>
      <c r="C329" s="118" t="str">
        <f>VLOOKUP(A329,PUNTAJE!A329:C660,3,0)</f>
        <v>MASCARA DE OXIGENO SIMPLE PARA ADULTO CON EXTENSION DE 2- 3 MTS</v>
      </c>
      <c r="D329" s="96">
        <f>VLOOKUP(A329,PUNTAJE!A329:D660,4,0)</f>
        <v>1</v>
      </c>
      <c r="E329" s="96" t="str">
        <f>VLOOKUP(A329,PUNTAJE!A329:E660,5,0)</f>
        <v>UN</v>
      </c>
      <c r="F329" s="138">
        <f>VLOOKUP(A329,PUNTAJE!A329:F660,6,0)</f>
        <v>1856</v>
      </c>
      <c r="G329" s="96">
        <f>VLOOKUP(A329,PUNTAJE!A329:G660,7,0)</f>
        <v>1</v>
      </c>
      <c r="H329" s="138">
        <f t="shared" si="14"/>
        <v>1856</v>
      </c>
      <c r="I329" s="109" t="e">
        <f>+PUNTAJE!#REF!</f>
        <v>#REF!</v>
      </c>
      <c r="J329" s="110" t="e">
        <f>+PUNTAJE!#REF!</f>
        <v>#REF!</v>
      </c>
      <c r="K329" s="110">
        <f>+PUNTAJE!Q329</f>
        <v>461.29893238434164</v>
      </c>
      <c r="L329" s="110">
        <f>+PUNTAJE!T329</f>
        <v>0</v>
      </c>
      <c r="M329" s="110" t="e">
        <f>+PUNTAJE!#REF!</f>
        <v>#REF!</v>
      </c>
      <c r="N329" s="110"/>
      <c r="O329" s="110"/>
      <c r="P329" s="110"/>
      <c r="Q329" s="110"/>
      <c r="R329" s="110"/>
      <c r="S329" s="110"/>
      <c r="T329" s="110"/>
      <c r="U329" s="111" t="e">
        <f t="shared" si="15"/>
        <v>#REF!</v>
      </c>
      <c r="V329" s="112">
        <v>0</v>
      </c>
      <c r="W329" s="112">
        <v>0</v>
      </c>
      <c r="X329" s="112">
        <v>0</v>
      </c>
      <c r="Y329" s="112">
        <v>0</v>
      </c>
    </row>
    <row r="330" spans="1:25" ht="56.25" x14ac:dyDescent="0.2">
      <c r="A330" s="85">
        <f t="shared" si="13"/>
        <v>321</v>
      </c>
      <c r="B330" s="95" t="str">
        <f>VLOOKUP(A330,PUNTAJE!A330:B661,2,0)</f>
        <v>DM733</v>
      </c>
      <c r="C330" s="118" t="str">
        <f>VLOOKUP(A330,PUNTAJE!A330:C661,3,0)</f>
        <v>MASCARA TRAQUEOSTOMIA ADULTO CON ADAPTADOR GIRATORIO 360 GRADOS Y EXTENSION OXIGENO</v>
      </c>
      <c r="D330" s="96">
        <f>VLOOKUP(A330,PUNTAJE!A330:D661,4,0)</f>
        <v>1</v>
      </c>
      <c r="E330" s="96" t="str">
        <f>VLOOKUP(A330,PUNTAJE!A330:E661,5,0)</f>
        <v>UN</v>
      </c>
      <c r="F330" s="138">
        <f>VLOOKUP(A330,PUNTAJE!A330:F661,6,0)</f>
        <v>4584</v>
      </c>
      <c r="G330" s="96">
        <f>VLOOKUP(A330,PUNTAJE!A330:G661,7,0)</f>
        <v>18</v>
      </c>
      <c r="H330" s="138">
        <f t="shared" si="14"/>
        <v>82512</v>
      </c>
      <c r="I330" s="109" t="e">
        <f>+PUNTAJE!#REF!</f>
        <v>#REF!</v>
      </c>
      <c r="J330" s="110" t="e">
        <f>+PUNTAJE!#REF!</f>
        <v>#REF!</v>
      </c>
      <c r="K330" s="110">
        <f>+PUNTAJE!Q330</f>
        <v>477.66143106457241</v>
      </c>
      <c r="L330" s="110">
        <f>+PUNTAJE!T330</f>
        <v>0</v>
      </c>
      <c r="M330" s="110" t="e">
        <f>+PUNTAJE!#REF!</f>
        <v>#REF!</v>
      </c>
      <c r="N330" s="110"/>
      <c r="O330" s="110"/>
      <c r="P330" s="110"/>
      <c r="Q330" s="110"/>
      <c r="R330" s="110"/>
      <c r="S330" s="110"/>
      <c r="T330" s="110"/>
      <c r="U330" s="111" t="e">
        <f t="shared" si="15"/>
        <v>#REF!</v>
      </c>
      <c r="V330" s="112">
        <v>0</v>
      </c>
      <c r="W330" s="112">
        <v>0</v>
      </c>
      <c r="X330" s="112">
        <v>0</v>
      </c>
      <c r="Y330" s="112">
        <v>0</v>
      </c>
    </row>
    <row r="331" spans="1:25" ht="67.5" x14ac:dyDescent="0.2">
      <c r="A331" s="85">
        <f t="shared" si="13"/>
        <v>322</v>
      </c>
      <c r="B331" s="95" t="str">
        <f>VLOOKUP(A331,PUNTAJE!A331:B662,2,0)</f>
        <v>DM734</v>
      </c>
      <c r="C331" s="118" t="str">
        <f>VLOOKUP(A331,PUNTAJE!A331:C662,3,0)</f>
        <v>MASCARA TRAQUEOSTOMIA PEDIATRICA CON ADAPTADOR GIRATORIO 360 GRADOS Y EXTENSION OXIGENO</v>
      </c>
      <c r="D331" s="96">
        <f>VLOOKUP(A331,PUNTAJE!A331:D662,4,0)</f>
        <v>1</v>
      </c>
      <c r="E331" s="96" t="str">
        <f>VLOOKUP(A331,PUNTAJE!A331:E662,5,0)</f>
        <v>UN</v>
      </c>
      <c r="F331" s="138">
        <f>VLOOKUP(A331,PUNTAJE!A331:F662,6,0)</f>
        <v>4584</v>
      </c>
      <c r="G331" s="96">
        <f>VLOOKUP(A331,PUNTAJE!A331:G662,7,0)</f>
        <v>25</v>
      </c>
      <c r="H331" s="138">
        <f t="shared" si="14"/>
        <v>114600</v>
      </c>
      <c r="I331" s="109" t="e">
        <f>+PUNTAJE!#REF!</f>
        <v>#REF!</v>
      </c>
      <c r="J331" s="110" t="e">
        <f>+PUNTAJE!#REF!</f>
        <v>#REF!</v>
      </c>
      <c r="K331" s="110">
        <f>+PUNTAJE!Q331</f>
        <v>477.66143106457241</v>
      </c>
      <c r="L331" s="110">
        <f>+PUNTAJE!T331</f>
        <v>0</v>
      </c>
      <c r="M331" s="110" t="e">
        <f>+PUNTAJE!#REF!</f>
        <v>#REF!</v>
      </c>
      <c r="N331" s="110"/>
      <c r="O331" s="110"/>
      <c r="P331" s="110"/>
      <c r="Q331" s="110"/>
      <c r="R331" s="110"/>
      <c r="S331" s="110"/>
      <c r="T331" s="110"/>
      <c r="U331" s="111" t="e">
        <f t="shared" si="15"/>
        <v>#REF!</v>
      </c>
      <c r="V331" s="112">
        <v>0</v>
      </c>
      <c r="W331" s="112">
        <v>0</v>
      </c>
      <c r="X331" s="112">
        <v>0</v>
      </c>
      <c r="Y331" s="112">
        <v>0</v>
      </c>
    </row>
    <row r="332" spans="1:25" ht="22.5" x14ac:dyDescent="0.2">
      <c r="A332" s="85">
        <f t="shared" ref="A332:A341" si="16">+A331+1</f>
        <v>323</v>
      </c>
      <c r="B332" s="95" t="str">
        <f>VLOOKUP(A332,PUNTAJE!A332:B663,2,0)</f>
        <v>DM776</v>
      </c>
      <c r="C332" s="118" t="str">
        <f>VLOOKUP(A332,PUNTAJE!A332:C663,3,0)</f>
        <v>NIPLES CONEXION OXIGENO</v>
      </c>
      <c r="D332" s="96">
        <f>VLOOKUP(A332,PUNTAJE!A332:D663,4,0)</f>
        <v>1</v>
      </c>
      <c r="E332" s="96" t="str">
        <f>VLOOKUP(A332,PUNTAJE!A332:E663,5,0)</f>
        <v>UN</v>
      </c>
      <c r="F332" s="138">
        <f>VLOOKUP(A332,PUNTAJE!A332:F663,6,0)</f>
        <v>1069</v>
      </c>
      <c r="G332" s="96">
        <f>VLOOKUP(A332,PUNTAJE!A332:G663,7,0)</f>
        <v>121</v>
      </c>
      <c r="H332" s="138">
        <f t="shared" ref="H332:H341" si="17">+G332*F332</f>
        <v>129349</v>
      </c>
      <c r="I332" s="109" t="e">
        <f>+PUNTAJE!#REF!</f>
        <v>#REF!</v>
      </c>
      <c r="J332" s="110" t="e">
        <f>+PUNTAJE!#REF!</f>
        <v>#REF!</v>
      </c>
      <c r="K332" s="110">
        <f>+PUNTAJE!Q332</f>
        <v>488.69036482694099</v>
      </c>
      <c r="L332" s="110">
        <f>+PUNTAJE!T332</f>
        <v>0</v>
      </c>
      <c r="M332" s="110" t="e">
        <f>+PUNTAJE!#REF!</f>
        <v>#REF!</v>
      </c>
      <c r="N332" s="110"/>
      <c r="O332" s="110"/>
      <c r="P332" s="110"/>
      <c r="Q332" s="110"/>
      <c r="R332" s="110"/>
      <c r="S332" s="110"/>
      <c r="T332" s="110"/>
      <c r="U332" s="111" t="e">
        <f t="shared" ref="U332:U341" si="18">MAX(I332:M332)</f>
        <v>#REF!</v>
      </c>
      <c r="V332" s="112">
        <v>0</v>
      </c>
      <c r="W332" s="112">
        <v>0</v>
      </c>
      <c r="X332" s="112">
        <v>0</v>
      </c>
      <c r="Y332" s="112">
        <v>0</v>
      </c>
    </row>
    <row r="333" spans="1:25" ht="45" x14ac:dyDescent="0.2">
      <c r="A333" s="85">
        <f t="shared" si="16"/>
        <v>324</v>
      </c>
      <c r="B333" s="95" t="str">
        <f>VLOOKUP(A333,PUNTAJE!A333:B664,2,0)</f>
        <v>DM2436</v>
      </c>
      <c r="C333" s="118" t="str">
        <f>VLOOKUP(A333,PUNTAJE!A333:C664,3,0)</f>
        <v>PAPEL ECOGRAFO TERMOSENSIBLE SUPER ALTA DENSIDAD SONY UPP 110HG 110MMX18M</v>
      </c>
      <c r="D333" s="96">
        <f>VLOOKUP(A333,PUNTAJE!A333:D664,4,0)</f>
        <v>1</v>
      </c>
      <c r="E333" s="96" t="str">
        <f>VLOOKUP(A333,PUNTAJE!A333:E664,5,0)</f>
        <v>UN</v>
      </c>
      <c r="F333" s="138">
        <f>VLOOKUP(A333,PUNTAJE!A333:F664,6,0)</f>
        <v>55501.599999999999</v>
      </c>
      <c r="G333" s="96">
        <f>VLOOKUP(A333,PUNTAJE!A333:G664,7,0)</f>
        <v>1</v>
      </c>
      <c r="H333" s="138">
        <f t="shared" si="17"/>
        <v>55501.599999999999</v>
      </c>
      <c r="I333" s="109" t="e">
        <f>+PUNTAJE!#REF!</f>
        <v>#REF!</v>
      </c>
      <c r="J333" s="110" t="e">
        <f>+PUNTAJE!#REF!</f>
        <v>#REF!</v>
      </c>
      <c r="K333" s="110">
        <f>+PUNTAJE!Q333</f>
        <v>0</v>
      </c>
      <c r="L333" s="110">
        <f>+PUNTAJE!T333</f>
        <v>0</v>
      </c>
      <c r="M333" s="110" t="e">
        <f>+PUNTAJE!#REF!</f>
        <v>#REF!</v>
      </c>
      <c r="N333" s="110"/>
      <c r="O333" s="110"/>
      <c r="P333" s="110"/>
      <c r="Q333" s="110"/>
      <c r="R333" s="110"/>
      <c r="S333" s="110"/>
      <c r="T333" s="110"/>
      <c r="U333" s="111" t="e">
        <f t="shared" si="18"/>
        <v>#REF!</v>
      </c>
      <c r="V333" s="112">
        <v>0</v>
      </c>
      <c r="W333" s="112">
        <v>0</v>
      </c>
      <c r="X333" s="112">
        <v>0</v>
      </c>
      <c r="Y333" s="112">
        <v>0</v>
      </c>
    </row>
    <row r="334" spans="1:25" ht="45" x14ac:dyDescent="0.2">
      <c r="A334" s="85">
        <f t="shared" si="16"/>
        <v>325</v>
      </c>
      <c r="B334" s="95" t="str">
        <f>VLOOKUP(A334,PUNTAJE!A334:B665,2,0)</f>
        <v>DM798</v>
      </c>
      <c r="C334" s="118" t="str">
        <f>VLOOKUP(A334,PUNTAJE!A334:C665,3,0)</f>
        <v>PAPEL MONITOR FETAL EDAN MODELO F6 PAPEL TERMICO DE ANCHO 152MM DE TIPO Z</v>
      </c>
      <c r="D334" s="96">
        <f>VLOOKUP(A334,PUNTAJE!A334:D665,4,0)</f>
        <v>1</v>
      </c>
      <c r="E334" s="96" t="str">
        <f>VLOOKUP(A334,PUNTAJE!A334:E665,5,0)</f>
        <v>UN</v>
      </c>
      <c r="F334" s="138">
        <f>VLOOKUP(A334,PUNTAJE!A334:F665,6,0)</f>
        <v>9532</v>
      </c>
      <c r="G334" s="96">
        <f>VLOOKUP(A334,PUNTAJE!A334:G665,7,0)</f>
        <v>67</v>
      </c>
      <c r="H334" s="138">
        <f t="shared" si="17"/>
        <v>638644</v>
      </c>
      <c r="I334" s="109" t="e">
        <f>+PUNTAJE!#REF!</f>
        <v>#REF!</v>
      </c>
      <c r="J334" s="110" t="e">
        <f>+PUNTAJE!#REF!</f>
        <v>#REF!</v>
      </c>
      <c r="K334" s="110">
        <f>+PUNTAJE!Q334</f>
        <v>0</v>
      </c>
      <c r="L334" s="110">
        <f>+PUNTAJE!T334</f>
        <v>0</v>
      </c>
      <c r="M334" s="110" t="e">
        <f>+PUNTAJE!#REF!</f>
        <v>#REF!</v>
      </c>
      <c r="N334" s="110"/>
      <c r="O334" s="110"/>
      <c r="P334" s="110"/>
      <c r="Q334" s="110"/>
      <c r="R334" s="110"/>
      <c r="S334" s="110"/>
      <c r="T334" s="110"/>
      <c r="U334" s="111" t="e">
        <f t="shared" si="18"/>
        <v>#REF!</v>
      </c>
      <c r="V334" s="112">
        <v>0</v>
      </c>
      <c r="W334" s="112">
        <v>0</v>
      </c>
      <c r="X334" s="112">
        <v>0</v>
      </c>
      <c r="Y334" s="112">
        <v>0</v>
      </c>
    </row>
    <row r="335" spans="1:25" ht="33.75" x14ac:dyDescent="0.2">
      <c r="A335" s="85">
        <f t="shared" si="16"/>
        <v>326</v>
      </c>
      <c r="B335" s="95" t="str">
        <f>VLOOKUP(A335,PUNTAJE!A335:B666,2,0)</f>
        <v>DM858</v>
      </c>
      <c r="C335" s="118" t="str">
        <f>VLOOKUP(A335,PUNTAJE!A335:C666,3,0)</f>
        <v>PASTA PARA PEGAR BARRERAS Y CARAYAS DE COLOSTOMIA</v>
      </c>
      <c r="D335" s="96">
        <f>VLOOKUP(A335,PUNTAJE!A335:D666,4,0)</f>
        <v>1</v>
      </c>
      <c r="E335" s="96" t="str">
        <f>VLOOKUP(A335,PUNTAJE!A335:E666,5,0)</f>
        <v>UN</v>
      </c>
      <c r="F335" s="138">
        <f>VLOOKUP(A335,PUNTAJE!A335:F666,6,0)</f>
        <v>45291</v>
      </c>
      <c r="G335" s="96">
        <f>VLOOKUP(A335,PUNTAJE!A335:G666,7,0)</f>
        <v>8</v>
      </c>
      <c r="H335" s="138">
        <f t="shared" si="17"/>
        <v>362328</v>
      </c>
      <c r="I335" s="109" t="e">
        <f>+PUNTAJE!#REF!</f>
        <v>#REF!</v>
      </c>
      <c r="J335" s="110" t="e">
        <f>+PUNTAJE!#REF!</f>
        <v>#REF!</v>
      </c>
      <c r="K335" s="110">
        <f>+PUNTAJE!Q335</f>
        <v>302.37795588527524</v>
      </c>
      <c r="L335" s="110">
        <f>+PUNTAJE!T335</f>
        <v>0</v>
      </c>
      <c r="M335" s="110" t="e">
        <f>+PUNTAJE!#REF!</f>
        <v>#REF!</v>
      </c>
      <c r="N335" s="110"/>
      <c r="O335" s="110"/>
      <c r="P335" s="110"/>
      <c r="Q335" s="110"/>
      <c r="R335" s="110"/>
      <c r="S335" s="110"/>
      <c r="T335" s="110"/>
      <c r="U335" s="111" t="e">
        <f t="shared" si="18"/>
        <v>#REF!</v>
      </c>
      <c r="V335" s="112">
        <v>0</v>
      </c>
      <c r="W335" s="112">
        <v>0</v>
      </c>
      <c r="X335" s="112">
        <v>0</v>
      </c>
      <c r="Y335" s="112">
        <v>0</v>
      </c>
    </row>
    <row r="336" spans="1:25" ht="33.75" x14ac:dyDescent="0.2">
      <c r="A336" s="85">
        <f t="shared" si="16"/>
        <v>327</v>
      </c>
      <c r="B336" s="95" t="str">
        <f>VLOOKUP(A336,PUNTAJE!A336:B667,2,0)</f>
        <v>DM894</v>
      </c>
      <c r="C336" s="118" t="str">
        <f>VLOOKUP(A336,PUNTAJE!A336:C667,3,0)</f>
        <v>POLVO HIDROCOLOIDE PROTECTOR PARA OSTOMIAS PROTECTOR</v>
      </c>
      <c r="D336" s="96">
        <f>VLOOKUP(A336,PUNTAJE!A336:D667,4,0)</f>
        <v>1</v>
      </c>
      <c r="E336" s="96" t="str">
        <f>VLOOKUP(A336,PUNTAJE!A336:E667,5,0)</f>
        <v>UN</v>
      </c>
      <c r="F336" s="138">
        <f>VLOOKUP(A336,PUNTAJE!A336:F667,6,0)</f>
        <v>42340</v>
      </c>
      <c r="G336" s="96">
        <f>VLOOKUP(A336,PUNTAJE!A336:G667,7,0)</f>
        <v>2</v>
      </c>
      <c r="H336" s="138">
        <f t="shared" si="17"/>
        <v>84680</v>
      </c>
      <c r="I336" s="109" t="e">
        <f>+PUNTAJE!#REF!</f>
        <v>#REF!</v>
      </c>
      <c r="J336" s="110" t="e">
        <f>+PUNTAJE!#REF!</f>
        <v>#REF!</v>
      </c>
      <c r="K336" s="110">
        <f>+PUNTAJE!Q336</f>
        <v>342.93811998110533</v>
      </c>
      <c r="L336" s="110">
        <f>+PUNTAJE!T336</f>
        <v>0</v>
      </c>
      <c r="M336" s="110" t="e">
        <f>+PUNTAJE!#REF!</f>
        <v>#REF!</v>
      </c>
      <c r="N336" s="110"/>
      <c r="O336" s="110"/>
      <c r="P336" s="110"/>
      <c r="Q336" s="110"/>
      <c r="R336" s="110"/>
      <c r="S336" s="110"/>
      <c r="T336" s="110"/>
      <c r="U336" s="111" t="e">
        <f t="shared" si="18"/>
        <v>#REF!</v>
      </c>
      <c r="V336" s="112">
        <v>0</v>
      </c>
      <c r="W336" s="112">
        <v>0</v>
      </c>
      <c r="X336" s="112">
        <v>0</v>
      </c>
      <c r="Y336" s="112">
        <v>0</v>
      </c>
    </row>
    <row r="337" spans="1:25" ht="22.5" x14ac:dyDescent="0.2">
      <c r="A337" s="85">
        <f t="shared" si="16"/>
        <v>328</v>
      </c>
      <c r="B337" s="95" t="str">
        <f>VLOOKUP(A337,PUNTAJE!A337:B668,2,0)</f>
        <v>DM946</v>
      </c>
      <c r="C337" s="118" t="str">
        <f>VLOOKUP(A337,PUNTAJE!A337:C668,3,0)</f>
        <v>RECOLECTOR DE 24 HORAS</v>
      </c>
      <c r="D337" s="96">
        <f>VLOOKUP(A337,PUNTAJE!A337:D668,4,0)</f>
        <v>1</v>
      </c>
      <c r="E337" s="96" t="str">
        <f>VLOOKUP(A337,PUNTAJE!A337:E668,5,0)</f>
        <v>UN</v>
      </c>
      <c r="F337" s="138">
        <f>VLOOKUP(A337,PUNTAJE!A337:F668,6,0)</f>
        <v>3750</v>
      </c>
      <c r="G337" s="96">
        <f>VLOOKUP(A337,PUNTAJE!A337:G668,7,0)</f>
        <v>73</v>
      </c>
      <c r="H337" s="138">
        <f t="shared" si="17"/>
        <v>273750</v>
      </c>
      <c r="I337" s="109" t="e">
        <f>+PUNTAJE!#REF!</f>
        <v>#REF!</v>
      </c>
      <c r="J337" s="110" t="e">
        <f>+PUNTAJE!#REF!</f>
        <v>#REF!</v>
      </c>
      <c r="K337" s="110">
        <f>+PUNTAJE!Q337</f>
        <v>500</v>
      </c>
      <c r="L337" s="110">
        <f>+PUNTAJE!T337</f>
        <v>0</v>
      </c>
      <c r="M337" s="110" t="e">
        <f>+PUNTAJE!#REF!</f>
        <v>#REF!</v>
      </c>
      <c r="N337" s="110"/>
      <c r="O337" s="110"/>
      <c r="P337" s="110"/>
      <c r="Q337" s="110"/>
      <c r="R337" s="110"/>
      <c r="S337" s="110"/>
      <c r="T337" s="110"/>
      <c r="U337" s="111" t="e">
        <f t="shared" si="18"/>
        <v>#REF!</v>
      </c>
      <c r="V337" s="112">
        <v>0</v>
      </c>
      <c r="W337" s="112">
        <v>0</v>
      </c>
      <c r="X337" s="112">
        <v>0</v>
      </c>
      <c r="Y337" s="112">
        <v>0</v>
      </c>
    </row>
    <row r="338" spans="1:25" ht="33.75" x14ac:dyDescent="0.2">
      <c r="A338" s="85">
        <f t="shared" si="16"/>
        <v>329</v>
      </c>
      <c r="B338" s="95" t="str">
        <f>VLOOKUP(A338,PUNTAJE!A338:B669,2,0)</f>
        <v>DM960</v>
      </c>
      <c r="C338" s="118" t="str">
        <f>VLOOKUP(A338,PUNTAJE!A338:C669,3,0)</f>
        <v>SABANA DESECHABLE CAMILLA 2 MT X 90 CM CON RESORTE</v>
      </c>
      <c r="D338" s="96">
        <f>VLOOKUP(A338,PUNTAJE!A338:D669,4,0)</f>
        <v>1</v>
      </c>
      <c r="E338" s="96" t="str">
        <f>VLOOKUP(A338,PUNTAJE!A338:E669,5,0)</f>
        <v>UN</v>
      </c>
      <c r="F338" s="138">
        <f>VLOOKUP(A338,PUNTAJE!A338:F669,6,0)</f>
        <v>2637</v>
      </c>
      <c r="G338" s="96">
        <f>VLOOKUP(A338,PUNTAJE!A338:G669,7,0)</f>
        <v>4512</v>
      </c>
      <c r="H338" s="138">
        <f t="shared" si="17"/>
        <v>11898144</v>
      </c>
      <c r="I338" s="109" t="e">
        <f>+PUNTAJE!#REF!</f>
        <v>#REF!</v>
      </c>
      <c r="J338" s="110" t="e">
        <f>+PUNTAJE!#REF!</f>
        <v>#REF!</v>
      </c>
      <c r="K338" s="110">
        <f>+PUNTAJE!Q338</f>
        <v>417.92975970425141</v>
      </c>
      <c r="L338" s="110">
        <f>+PUNTAJE!T338</f>
        <v>0</v>
      </c>
      <c r="M338" s="110" t="e">
        <f>+PUNTAJE!#REF!</f>
        <v>#REF!</v>
      </c>
      <c r="N338" s="110"/>
      <c r="O338" s="110"/>
      <c r="P338" s="110"/>
      <c r="Q338" s="110"/>
      <c r="R338" s="110"/>
      <c r="S338" s="110"/>
      <c r="T338" s="110"/>
      <c r="U338" s="111" t="e">
        <f t="shared" si="18"/>
        <v>#REF!</v>
      </c>
      <c r="V338" s="112">
        <v>0</v>
      </c>
      <c r="W338" s="112">
        <v>0</v>
      </c>
      <c r="X338" s="112">
        <v>0</v>
      </c>
      <c r="Y338" s="112">
        <v>0</v>
      </c>
    </row>
    <row r="339" spans="1:25" ht="22.5" x14ac:dyDescent="0.2">
      <c r="A339" s="85">
        <f t="shared" si="16"/>
        <v>330</v>
      </c>
      <c r="B339" s="95" t="str">
        <f>VLOOKUP(A339,PUNTAJE!A339:B670,2,0)</f>
        <v>DM1200</v>
      </c>
      <c r="C339" s="118" t="str">
        <f>VLOOKUP(A339,PUNTAJE!A339:C670,3,0)</f>
        <v>VENDA ALGODON LAMINADO 4 X 5 YARDAS</v>
      </c>
      <c r="D339" s="96">
        <f>VLOOKUP(A339,PUNTAJE!A339:D670,4,0)</f>
        <v>1</v>
      </c>
      <c r="E339" s="96" t="str">
        <f>VLOOKUP(A339,PUNTAJE!A339:E670,5,0)</f>
        <v>UN</v>
      </c>
      <c r="F339" s="138">
        <f>VLOOKUP(A339,PUNTAJE!A339:F670,6,0)</f>
        <v>1182</v>
      </c>
      <c r="G339" s="96">
        <f>VLOOKUP(A339,PUNTAJE!A339:G670,7,0)</f>
        <v>480</v>
      </c>
      <c r="H339" s="138">
        <f t="shared" si="17"/>
        <v>567360</v>
      </c>
      <c r="I339" s="109" t="e">
        <f>+PUNTAJE!#REF!</f>
        <v>#REF!</v>
      </c>
      <c r="J339" s="110" t="e">
        <f>+PUNTAJE!#REF!</f>
        <v>#REF!</v>
      </c>
      <c r="K339" s="110">
        <f>+PUNTAJE!Q339</f>
        <v>480.54145516074448</v>
      </c>
      <c r="L339" s="110">
        <f>+PUNTAJE!T339</f>
        <v>0</v>
      </c>
      <c r="M339" s="110" t="e">
        <f>+PUNTAJE!#REF!</f>
        <v>#REF!</v>
      </c>
      <c r="N339" s="110"/>
      <c r="O339" s="110"/>
      <c r="P339" s="110"/>
      <c r="Q339" s="110"/>
      <c r="R339" s="110"/>
      <c r="S339" s="110"/>
      <c r="T339" s="110"/>
      <c r="U339" s="111" t="e">
        <f t="shared" si="18"/>
        <v>#REF!</v>
      </c>
      <c r="V339" s="112">
        <v>0</v>
      </c>
      <c r="W339" s="112">
        <v>0</v>
      </c>
      <c r="X339" s="112">
        <v>0</v>
      </c>
      <c r="Y339" s="112">
        <v>0</v>
      </c>
    </row>
    <row r="340" spans="1:25" ht="56.25" x14ac:dyDescent="0.2">
      <c r="A340" s="85">
        <f t="shared" si="16"/>
        <v>331</v>
      </c>
      <c r="B340" s="95" t="str">
        <f>VLOOKUP(A340,PUNTAJE!A340:B671,2,0)</f>
        <v>DM2788</v>
      </c>
      <c r="C340" s="118" t="str">
        <f>VLOOKUP(A340,PUNTAJE!A340:C671,3,0)</f>
        <v>CIRCUITO DESECHABLE PARA VENTILADOR DE TRANSPORTE ADULTO/PEDIATRICO MARCA ZOLL</v>
      </c>
      <c r="D340" s="96">
        <f>VLOOKUP(A340,PUNTAJE!A340:D671,4,0)</f>
        <v>1</v>
      </c>
      <c r="E340" s="96" t="str">
        <f>VLOOKUP(A340,PUNTAJE!A340:E671,5,0)</f>
        <v>UN</v>
      </c>
      <c r="F340" s="138">
        <f>VLOOKUP(A340,PUNTAJE!A340:F671,6,0)</f>
        <v>163243</v>
      </c>
      <c r="G340" s="96">
        <f>VLOOKUP(A340,PUNTAJE!A340:G671,7,0)</f>
        <v>49</v>
      </c>
      <c r="H340" s="138">
        <f t="shared" si="17"/>
        <v>7998907</v>
      </c>
      <c r="I340" s="109" t="e">
        <f>+PUNTAJE!#REF!</f>
        <v>#REF!</v>
      </c>
      <c r="J340" s="110" t="e">
        <f>+PUNTAJE!#REF!</f>
        <v>#REF!</v>
      </c>
      <c r="K340" s="110">
        <f>+PUNTAJE!Q340</f>
        <v>0</v>
      </c>
      <c r="L340" s="110">
        <f>+PUNTAJE!T340</f>
        <v>0</v>
      </c>
      <c r="M340" s="110" t="e">
        <f>+PUNTAJE!#REF!</f>
        <v>#REF!</v>
      </c>
      <c r="N340" s="110"/>
      <c r="O340" s="110"/>
      <c r="P340" s="110"/>
      <c r="Q340" s="110"/>
      <c r="R340" s="110"/>
      <c r="S340" s="110"/>
      <c r="T340" s="110"/>
      <c r="U340" s="111" t="e">
        <f t="shared" si="18"/>
        <v>#REF!</v>
      </c>
      <c r="V340" s="112">
        <v>0</v>
      </c>
      <c r="W340" s="112">
        <v>0</v>
      </c>
      <c r="X340" s="112">
        <v>0</v>
      </c>
      <c r="Y340" s="112">
        <v>0</v>
      </c>
    </row>
    <row r="341" spans="1:25" ht="45" x14ac:dyDescent="0.2">
      <c r="A341" s="85">
        <f t="shared" si="16"/>
        <v>332</v>
      </c>
      <c r="B341" s="95" t="str">
        <f>VLOOKUP(A341,PUNTAJE!A341:B672,2,0)</f>
        <v>DM681</v>
      </c>
      <c r="C341" s="118" t="str">
        <f>VLOOKUP(A341,PUNTAJE!A341:C672,3,0)</f>
        <v>MALLA DE POLIPROPILENO PARA LA REPARACION DE LA PARED ABDOMINAL 30CM X 30CM</v>
      </c>
      <c r="D341" s="96">
        <f>VLOOKUP(A341,PUNTAJE!A341:D672,4,0)</f>
        <v>1</v>
      </c>
      <c r="E341" s="96" t="str">
        <f>VLOOKUP(A341,PUNTAJE!A341:E672,5,0)</f>
        <v>UN</v>
      </c>
      <c r="F341" s="138">
        <f>VLOOKUP(A341,PUNTAJE!A341:F672,6,0)</f>
        <v>117810</v>
      </c>
      <c r="G341" s="96">
        <f>VLOOKUP(A341,PUNTAJE!A341:G672,7,0)</f>
        <v>6</v>
      </c>
      <c r="H341" s="138">
        <f t="shared" si="17"/>
        <v>706860</v>
      </c>
      <c r="I341" s="109" t="e">
        <f>+PUNTAJE!#REF!</f>
        <v>#REF!</v>
      </c>
      <c r="J341" s="110" t="e">
        <f>+PUNTAJE!#REF!</f>
        <v>#REF!</v>
      </c>
      <c r="K341" s="110">
        <f>+PUNTAJE!Q341</f>
        <v>0</v>
      </c>
      <c r="L341" s="110">
        <f>+PUNTAJE!T341</f>
        <v>0</v>
      </c>
      <c r="M341" s="110" t="e">
        <f>+PUNTAJE!#REF!</f>
        <v>#REF!</v>
      </c>
      <c r="N341" s="110"/>
      <c r="O341" s="110"/>
      <c r="P341" s="110"/>
      <c r="Q341" s="110"/>
      <c r="R341" s="110"/>
      <c r="S341" s="110"/>
      <c r="T341" s="110"/>
      <c r="U341" s="111" t="e">
        <f t="shared" si="18"/>
        <v>#REF!</v>
      </c>
      <c r="V341" s="112">
        <v>0</v>
      </c>
      <c r="W341" s="112">
        <v>0</v>
      </c>
      <c r="X341" s="112">
        <v>0</v>
      </c>
      <c r="Y341" s="112">
        <v>0</v>
      </c>
    </row>
    <row r="342" spans="1:25" x14ac:dyDescent="0.2">
      <c r="F342" s="137">
        <f>SUM(F10:F341)</f>
        <v>76318806.93308112</v>
      </c>
      <c r="H342" s="137">
        <f>SUM(H10:H341)</f>
        <v>461389688.21618211</v>
      </c>
    </row>
  </sheetData>
  <mergeCells count="19">
    <mergeCell ref="F8:F9"/>
    <mergeCell ref="G8:G9"/>
    <mergeCell ref="H8:H9"/>
    <mergeCell ref="W8:W9"/>
    <mergeCell ref="X8:X9"/>
    <mergeCell ref="Y8:Y9"/>
    <mergeCell ref="V8:V9"/>
    <mergeCell ref="A1:A3"/>
    <mergeCell ref="A6:I6"/>
    <mergeCell ref="V1:V3"/>
    <mergeCell ref="A7:V7"/>
    <mergeCell ref="A5:V5"/>
    <mergeCell ref="B1:J3"/>
    <mergeCell ref="A8:A9"/>
    <mergeCell ref="B8:B9"/>
    <mergeCell ref="D8:D9"/>
    <mergeCell ref="C8:C9"/>
    <mergeCell ref="U8:U9"/>
    <mergeCell ref="E8:E9"/>
  </mergeCells>
  <conditionalFormatting sqref="A30:A49">
    <cfRule type="duplicateValues" dxfId="64" priority="10"/>
  </conditionalFormatting>
  <conditionalFormatting sqref="A50:A69">
    <cfRule type="duplicateValues" dxfId="63" priority="9"/>
  </conditionalFormatting>
  <conditionalFormatting sqref="A70:A89">
    <cfRule type="duplicateValues" dxfId="62" priority="8"/>
  </conditionalFormatting>
  <conditionalFormatting sqref="A90:A109">
    <cfRule type="duplicateValues" dxfId="61" priority="7"/>
  </conditionalFormatting>
  <conditionalFormatting sqref="A110:A129">
    <cfRule type="duplicateValues" dxfId="60" priority="6"/>
  </conditionalFormatting>
  <conditionalFormatting sqref="A130:A149">
    <cfRule type="duplicateValues" dxfId="59" priority="5"/>
  </conditionalFormatting>
  <conditionalFormatting sqref="A150:A169">
    <cfRule type="duplicateValues" dxfId="58" priority="4"/>
  </conditionalFormatting>
  <conditionalFormatting sqref="A170:A189">
    <cfRule type="duplicateValues" dxfId="57" priority="3"/>
  </conditionalFormatting>
  <conditionalFormatting sqref="A190:A209">
    <cfRule type="duplicateValues" dxfId="56" priority="2"/>
  </conditionalFormatting>
  <conditionalFormatting sqref="A10 A12 A14:A29">
    <cfRule type="duplicateValues" dxfId="55" priority="11"/>
  </conditionalFormatting>
  <conditionalFormatting sqref="A11:A341">
    <cfRule type="duplicateValues" dxfId="54" priority="68"/>
  </conditionalFormatting>
  <printOptions horizontalCentered="1" verticalCentered="1"/>
  <pageMargins left="0.76" right="0.42" top="0.39370078740157483" bottom="0.31496062992125984" header="0.31496062992125984" footer="0.31496062992125984"/>
  <pageSetup scale="60" orientation="landscape" r:id="rId1"/>
  <headerFooter>
    <oddFooter>Página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59999389629810485"/>
  </sheetPr>
  <dimension ref="A1:BW433"/>
  <sheetViews>
    <sheetView showGridLines="0" tabSelected="1" topLeftCell="A68" workbookViewId="0">
      <selection activeCell="J94" sqref="J94"/>
    </sheetView>
  </sheetViews>
  <sheetFormatPr baseColWidth="10" defaultRowHeight="11.25" x14ac:dyDescent="0.2"/>
  <cols>
    <col min="1" max="1" width="7" style="348" bestFit="1" customWidth="1"/>
    <col min="2" max="2" width="31.42578125" style="348" customWidth="1"/>
    <col min="3" max="3" width="15.140625" style="348" customWidth="1"/>
    <col min="4" max="4" width="11.42578125" style="348"/>
    <col min="5" max="6" width="13.42578125" style="348" customWidth="1"/>
    <col min="7" max="7" width="16.42578125" style="348" customWidth="1"/>
    <col min="8" max="8" width="10" style="348" customWidth="1"/>
    <col min="9" max="9" width="12.85546875" style="348" bestFit="1" customWidth="1"/>
    <col min="10" max="10" width="14.85546875" style="348" customWidth="1"/>
    <col min="11" max="11" width="21.7109375" style="348" customWidth="1"/>
    <col min="12" max="12" width="13.7109375" style="348" customWidth="1"/>
    <col min="13" max="16384" width="11.42578125" style="348"/>
  </cols>
  <sheetData>
    <row r="1" spans="1:18" x14ac:dyDescent="0.2">
      <c r="A1" s="510"/>
      <c r="B1" s="495" t="s">
        <v>3</v>
      </c>
      <c r="C1" s="496"/>
      <c r="D1" s="496"/>
      <c r="E1" s="496"/>
      <c r="F1" s="496"/>
      <c r="G1" s="497"/>
      <c r="H1" s="9" t="s">
        <v>0</v>
      </c>
      <c r="I1" s="10">
        <v>2</v>
      </c>
      <c r="J1" s="488"/>
    </row>
    <row r="2" spans="1:18" ht="22.5" x14ac:dyDescent="0.2">
      <c r="A2" s="511"/>
      <c r="B2" s="495"/>
      <c r="C2" s="496"/>
      <c r="D2" s="496"/>
      <c r="E2" s="496"/>
      <c r="F2" s="496"/>
      <c r="G2" s="497"/>
      <c r="H2" s="11" t="s">
        <v>1</v>
      </c>
      <c r="I2" s="12">
        <v>43326</v>
      </c>
      <c r="J2" s="489"/>
    </row>
    <row r="3" spans="1:18" ht="12" thickBot="1" x14ac:dyDescent="0.25">
      <c r="A3" s="512"/>
      <c r="B3" s="513"/>
      <c r="C3" s="514"/>
      <c r="D3" s="514"/>
      <c r="E3" s="514"/>
      <c r="F3" s="514"/>
      <c r="G3" s="515"/>
      <c r="H3" s="13" t="s">
        <v>2</v>
      </c>
      <c r="I3" s="14" t="s">
        <v>7</v>
      </c>
      <c r="J3" s="516"/>
    </row>
    <row r="4" spans="1:18" x14ac:dyDescent="0.2">
      <c r="A4" s="517" t="s">
        <v>1033</v>
      </c>
      <c r="B4" s="517"/>
      <c r="C4" s="517"/>
      <c r="D4" s="517"/>
      <c r="E4" s="517"/>
      <c r="F4" s="517"/>
      <c r="G4" s="517"/>
      <c r="H4" s="517"/>
      <c r="I4" s="517"/>
      <c r="J4" s="517"/>
    </row>
    <row r="5" spans="1:18" ht="12" thickBot="1" x14ac:dyDescent="0.25"/>
    <row r="6" spans="1:18" ht="35.25" customHeight="1" thickBot="1" x14ac:dyDescent="0.25">
      <c r="A6" s="518" t="s">
        <v>715</v>
      </c>
      <c r="B6" s="519"/>
      <c r="C6" s="519"/>
      <c r="D6" s="519"/>
      <c r="E6" s="519"/>
      <c r="F6" s="519"/>
      <c r="G6" s="519"/>
      <c r="H6" s="519"/>
      <c r="I6" s="519"/>
      <c r="J6" s="520"/>
      <c r="K6" s="349"/>
      <c r="L6" s="349"/>
      <c r="M6" s="349"/>
      <c r="N6" s="349"/>
      <c r="O6" s="349"/>
      <c r="P6" s="349"/>
      <c r="Q6" s="349"/>
      <c r="R6" s="349"/>
    </row>
    <row r="7" spans="1:18" ht="12" thickBot="1" x14ac:dyDescent="0.25">
      <c r="A7" s="350"/>
      <c r="B7" s="351"/>
      <c r="C7" s="351"/>
      <c r="D7" s="351"/>
      <c r="E7" s="351"/>
      <c r="F7" s="351"/>
      <c r="G7" s="351"/>
      <c r="H7" s="351"/>
      <c r="I7" s="351"/>
      <c r="J7" s="352"/>
    </row>
    <row r="8" spans="1:18" ht="18" customHeight="1" x14ac:dyDescent="0.2">
      <c r="A8" s="507" t="s">
        <v>23</v>
      </c>
      <c r="B8" s="508"/>
      <c r="C8" s="508"/>
      <c r="D8" s="508"/>
      <c r="E8" s="508"/>
      <c r="F8" s="508"/>
      <c r="G8" s="508"/>
      <c r="H8" s="508"/>
      <c r="I8" s="508"/>
      <c r="J8" s="509"/>
    </row>
    <row r="9" spans="1:18" x14ac:dyDescent="0.2">
      <c r="A9" s="505" t="s">
        <v>9</v>
      </c>
      <c r="B9" s="505" t="s">
        <v>21</v>
      </c>
      <c r="C9" s="505" t="s">
        <v>22</v>
      </c>
      <c r="D9" s="505" t="s">
        <v>44</v>
      </c>
      <c r="E9" s="505" t="s">
        <v>12</v>
      </c>
      <c r="F9" s="505" t="s">
        <v>33</v>
      </c>
      <c r="G9" s="506" t="s">
        <v>1001</v>
      </c>
      <c r="H9" s="506"/>
      <c r="I9" s="506"/>
      <c r="J9" s="506"/>
    </row>
    <row r="10" spans="1:18" ht="22.5" x14ac:dyDescent="0.2">
      <c r="A10" s="505"/>
      <c r="B10" s="505"/>
      <c r="C10" s="505"/>
      <c r="D10" s="505"/>
      <c r="E10" s="505"/>
      <c r="F10" s="505"/>
      <c r="G10" s="353" t="s">
        <v>25</v>
      </c>
      <c r="H10" s="353" t="s">
        <v>5</v>
      </c>
      <c r="I10" s="353" t="s">
        <v>26</v>
      </c>
      <c r="J10" s="353" t="s">
        <v>6</v>
      </c>
    </row>
    <row r="11" spans="1:18" x14ac:dyDescent="0.2">
      <c r="A11" s="96">
        <v>62</v>
      </c>
      <c r="B11" s="118" t="s">
        <v>441</v>
      </c>
      <c r="C11" s="96">
        <v>1</v>
      </c>
      <c r="D11" s="354" t="s">
        <v>32</v>
      </c>
      <c r="E11" s="354">
        <v>276.08</v>
      </c>
      <c r="F11" s="355">
        <v>276.08</v>
      </c>
      <c r="G11" s="522">
        <v>210</v>
      </c>
      <c r="H11" s="522">
        <v>39.9</v>
      </c>
      <c r="I11" s="523">
        <v>249.9</v>
      </c>
      <c r="J11" s="524">
        <v>249.9</v>
      </c>
    </row>
    <row r="12" spans="1:18" ht="22.5" x14ac:dyDescent="0.2">
      <c r="A12" s="96">
        <v>85</v>
      </c>
      <c r="B12" s="118" t="s">
        <v>464</v>
      </c>
      <c r="C12" s="96">
        <v>1</v>
      </c>
      <c r="D12" s="354" t="s">
        <v>32</v>
      </c>
      <c r="E12" s="354">
        <v>1777.8313253012047</v>
      </c>
      <c r="F12" s="355">
        <v>1777.8313253012047</v>
      </c>
      <c r="G12" s="522">
        <v>1290</v>
      </c>
      <c r="H12" s="522">
        <v>245.1</v>
      </c>
      <c r="I12" s="523">
        <v>1535.1</v>
      </c>
      <c r="J12" s="524">
        <v>1535.1</v>
      </c>
    </row>
    <row r="13" spans="1:18" ht="22.5" x14ac:dyDescent="0.2">
      <c r="A13" s="96">
        <v>86</v>
      </c>
      <c r="B13" s="118" t="s">
        <v>465</v>
      </c>
      <c r="C13" s="96">
        <v>1</v>
      </c>
      <c r="D13" s="354" t="s">
        <v>32</v>
      </c>
      <c r="E13" s="354">
        <v>1777.8313253012047</v>
      </c>
      <c r="F13" s="355">
        <v>1777.8313253012047</v>
      </c>
      <c r="G13" s="522">
        <v>1290</v>
      </c>
      <c r="H13" s="522">
        <v>245.1</v>
      </c>
      <c r="I13" s="523">
        <v>1535.1</v>
      </c>
      <c r="J13" s="524">
        <v>1535.1</v>
      </c>
    </row>
    <row r="14" spans="1:18" ht="22.5" x14ac:dyDescent="0.2">
      <c r="A14" s="96">
        <v>87</v>
      </c>
      <c r="B14" s="118" t="s">
        <v>466</v>
      </c>
      <c r="C14" s="96">
        <v>1</v>
      </c>
      <c r="D14" s="354" t="s">
        <v>32</v>
      </c>
      <c r="E14" s="354">
        <v>1777.8313253012047</v>
      </c>
      <c r="F14" s="355">
        <v>1777.8313253012047</v>
      </c>
      <c r="G14" s="522">
        <v>1290</v>
      </c>
      <c r="H14" s="522">
        <v>245.1</v>
      </c>
      <c r="I14" s="523">
        <v>1535.1</v>
      </c>
      <c r="J14" s="524">
        <v>1535.1</v>
      </c>
    </row>
    <row r="15" spans="1:18" ht="22.5" x14ac:dyDescent="0.2">
      <c r="A15" s="96">
        <v>88</v>
      </c>
      <c r="B15" s="118" t="s">
        <v>467</v>
      </c>
      <c r="C15" s="96">
        <v>1</v>
      </c>
      <c r="D15" s="354" t="s">
        <v>32</v>
      </c>
      <c r="E15" s="354">
        <v>1777.8313253012047</v>
      </c>
      <c r="F15" s="355">
        <v>1777.8313253012047</v>
      </c>
      <c r="G15" s="522">
        <v>1290</v>
      </c>
      <c r="H15" s="522">
        <v>245.1</v>
      </c>
      <c r="I15" s="523">
        <v>1535.1</v>
      </c>
      <c r="J15" s="524">
        <v>1535.1</v>
      </c>
    </row>
    <row r="16" spans="1:18" ht="22.5" x14ac:dyDescent="0.2">
      <c r="A16" s="96">
        <v>108</v>
      </c>
      <c r="B16" s="118" t="s">
        <v>487</v>
      </c>
      <c r="C16" s="96">
        <v>1</v>
      </c>
      <c r="D16" s="354" t="s">
        <v>32</v>
      </c>
      <c r="E16" s="354">
        <v>232.05</v>
      </c>
      <c r="F16" s="355">
        <v>232.05</v>
      </c>
      <c r="G16" s="522">
        <v>212</v>
      </c>
      <c r="H16" s="522">
        <v>40.28</v>
      </c>
      <c r="I16" s="523">
        <v>252.28</v>
      </c>
      <c r="J16" s="524">
        <v>252.28</v>
      </c>
    </row>
    <row r="17" spans="1:10" x14ac:dyDescent="0.2">
      <c r="A17" s="96">
        <v>110</v>
      </c>
      <c r="B17" s="118" t="s">
        <v>489</v>
      </c>
      <c r="C17" s="96">
        <v>1</v>
      </c>
      <c r="D17" s="354" t="s">
        <v>32</v>
      </c>
      <c r="E17" s="354">
        <v>178.5</v>
      </c>
      <c r="F17" s="355">
        <v>178.5</v>
      </c>
      <c r="G17" s="522">
        <v>165</v>
      </c>
      <c r="H17" s="522">
        <v>31.35</v>
      </c>
      <c r="I17" s="523">
        <v>196.35</v>
      </c>
      <c r="J17" s="524">
        <v>196.35</v>
      </c>
    </row>
    <row r="18" spans="1:10" x14ac:dyDescent="0.2">
      <c r="A18" s="96">
        <v>128</v>
      </c>
      <c r="B18" s="118" t="s">
        <v>507</v>
      </c>
      <c r="C18" s="96">
        <v>1</v>
      </c>
      <c r="D18" s="354" t="s">
        <v>32</v>
      </c>
      <c r="E18" s="354">
        <v>3601</v>
      </c>
      <c r="F18" s="355">
        <v>3601</v>
      </c>
      <c r="G18" s="522">
        <v>3400</v>
      </c>
      <c r="H18" s="522">
        <v>646</v>
      </c>
      <c r="I18" s="523">
        <v>4046</v>
      </c>
      <c r="J18" s="524">
        <v>4046</v>
      </c>
    </row>
    <row r="19" spans="1:10" x14ac:dyDescent="0.2">
      <c r="A19" s="96">
        <v>129</v>
      </c>
      <c r="B19" s="118" t="s">
        <v>508</v>
      </c>
      <c r="C19" s="96">
        <v>1</v>
      </c>
      <c r="D19" s="354" t="s">
        <v>32</v>
      </c>
      <c r="E19" s="354">
        <v>3927</v>
      </c>
      <c r="F19" s="355">
        <v>3927</v>
      </c>
      <c r="G19" s="522">
        <v>3400</v>
      </c>
      <c r="H19" s="522">
        <v>646</v>
      </c>
      <c r="I19" s="523">
        <v>4046</v>
      </c>
      <c r="J19" s="524">
        <v>4046</v>
      </c>
    </row>
    <row r="20" spans="1:10" x14ac:dyDescent="0.2">
      <c r="A20" s="96">
        <v>151</v>
      </c>
      <c r="B20" s="118" t="s">
        <v>530</v>
      </c>
      <c r="C20" s="96">
        <v>1</v>
      </c>
      <c r="D20" s="354" t="s">
        <v>32</v>
      </c>
      <c r="E20" s="354">
        <v>580</v>
      </c>
      <c r="F20" s="355">
        <v>580</v>
      </c>
      <c r="G20" s="522">
        <v>600</v>
      </c>
      <c r="H20" s="522">
        <v>0</v>
      </c>
      <c r="I20" s="523">
        <v>600</v>
      </c>
      <c r="J20" s="524">
        <v>600</v>
      </c>
    </row>
    <row r="21" spans="1:10" x14ac:dyDescent="0.2">
      <c r="J21" s="356">
        <v>15530.93</v>
      </c>
    </row>
    <row r="23" spans="1:10" x14ac:dyDescent="0.2">
      <c r="A23" s="505" t="s">
        <v>9</v>
      </c>
      <c r="B23" s="505" t="s">
        <v>21</v>
      </c>
      <c r="C23" s="505" t="s">
        <v>22</v>
      </c>
      <c r="D23" s="505" t="s">
        <v>44</v>
      </c>
      <c r="E23" s="505" t="s">
        <v>12</v>
      </c>
      <c r="F23" s="505" t="s">
        <v>33</v>
      </c>
      <c r="G23" s="506" t="s">
        <v>730</v>
      </c>
      <c r="H23" s="506"/>
      <c r="I23" s="506"/>
      <c r="J23" s="506"/>
    </row>
    <row r="24" spans="1:10" ht="22.5" x14ac:dyDescent="0.2">
      <c r="A24" s="505"/>
      <c r="B24" s="505"/>
      <c r="C24" s="505"/>
      <c r="D24" s="505"/>
      <c r="E24" s="505"/>
      <c r="F24" s="505"/>
      <c r="G24" s="353" t="s">
        <v>25</v>
      </c>
      <c r="H24" s="353" t="s">
        <v>5</v>
      </c>
      <c r="I24" s="353" t="s">
        <v>26</v>
      </c>
      <c r="J24" s="353" t="s">
        <v>6</v>
      </c>
    </row>
    <row r="25" spans="1:10" x14ac:dyDescent="0.2">
      <c r="A25" s="96">
        <v>3</v>
      </c>
      <c r="B25" s="118" t="s">
        <v>382</v>
      </c>
      <c r="C25" s="96">
        <v>1</v>
      </c>
      <c r="D25" s="354" t="s">
        <v>32</v>
      </c>
      <c r="E25" s="354">
        <v>5914.3</v>
      </c>
      <c r="F25" s="354">
        <v>5914.3</v>
      </c>
      <c r="G25" s="354">
        <v>4528</v>
      </c>
      <c r="H25" s="354">
        <v>860</v>
      </c>
      <c r="I25" s="354">
        <v>5388</v>
      </c>
      <c r="J25" s="354">
        <v>5388</v>
      </c>
    </row>
    <row r="26" spans="1:10" x14ac:dyDescent="0.2">
      <c r="A26" s="96">
        <v>4</v>
      </c>
      <c r="B26" s="118" t="s">
        <v>383</v>
      </c>
      <c r="C26" s="96">
        <v>1</v>
      </c>
      <c r="D26" s="354" t="s">
        <v>32</v>
      </c>
      <c r="E26" s="354">
        <v>5914.3</v>
      </c>
      <c r="F26" s="354">
        <v>5914.3</v>
      </c>
      <c r="G26" s="354">
        <v>4528</v>
      </c>
      <c r="H26" s="354">
        <v>860</v>
      </c>
      <c r="I26" s="354">
        <v>5388</v>
      </c>
      <c r="J26" s="354">
        <v>5388</v>
      </c>
    </row>
    <row r="27" spans="1:10" ht="56.25" x14ac:dyDescent="0.2">
      <c r="A27" s="96">
        <v>10</v>
      </c>
      <c r="B27" s="118" t="s">
        <v>389</v>
      </c>
      <c r="C27" s="96">
        <v>1</v>
      </c>
      <c r="D27" s="354" t="s">
        <v>32</v>
      </c>
      <c r="E27" s="354">
        <v>1404</v>
      </c>
      <c r="F27" s="354">
        <v>1404</v>
      </c>
      <c r="G27" s="354">
        <v>1436</v>
      </c>
      <c r="H27" s="354">
        <v>0</v>
      </c>
      <c r="I27" s="354">
        <v>1436</v>
      </c>
      <c r="J27" s="354">
        <v>1436</v>
      </c>
    </row>
    <row r="28" spans="1:10" ht="22.5" x14ac:dyDescent="0.2">
      <c r="A28" s="96">
        <v>25</v>
      </c>
      <c r="B28" s="118" t="s">
        <v>404</v>
      </c>
      <c r="C28" s="96">
        <v>1</v>
      </c>
      <c r="D28" s="354" t="s">
        <v>32</v>
      </c>
      <c r="E28" s="354">
        <v>30355.71</v>
      </c>
      <c r="F28" s="354">
        <v>30355.71</v>
      </c>
      <c r="G28" s="354">
        <v>26089</v>
      </c>
      <c r="H28" s="354">
        <v>4957</v>
      </c>
      <c r="I28" s="354">
        <v>31046</v>
      </c>
      <c r="J28" s="354">
        <v>31046</v>
      </c>
    </row>
    <row r="29" spans="1:10" ht="33.75" x14ac:dyDescent="0.2">
      <c r="A29" s="96">
        <v>54</v>
      </c>
      <c r="B29" s="118" t="s">
        <v>433</v>
      </c>
      <c r="C29" s="96">
        <v>1</v>
      </c>
      <c r="D29" s="354" t="s">
        <v>32</v>
      </c>
      <c r="E29" s="354">
        <v>178580.92</v>
      </c>
      <c r="F29" s="354">
        <v>178580.92</v>
      </c>
      <c r="G29" s="354">
        <v>150068</v>
      </c>
      <c r="H29" s="354">
        <v>28513</v>
      </c>
      <c r="I29" s="354">
        <v>178581</v>
      </c>
      <c r="J29" s="354">
        <v>178581</v>
      </c>
    </row>
    <row r="30" spans="1:10" ht="33.75" x14ac:dyDescent="0.2">
      <c r="A30" s="96">
        <v>57</v>
      </c>
      <c r="B30" s="118" t="s">
        <v>436</v>
      </c>
      <c r="C30" s="96">
        <v>1</v>
      </c>
      <c r="D30" s="354" t="s">
        <v>32</v>
      </c>
      <c r="E30" s="354">
        <v>154660</v>
      </c>
      <c r="F30" s="354">
        <v>154660</v>
      </c>
      <c r="G30" s="354">
        <v>132766</v>
      </c>
      <c r="H30" s="354">
        <v>25226</v>
      </c>
      <c r="I30" s="354">
        <v>157992</v>
      </c>
      <c r="J30" s="354">
        <v>157992</v>
      </c>
    </row>
    <row r="31" spans="1:10" x14ac:dyDescent="0.2">
      <c r="A31" s="96">
        <v>58</v>
      </c>
      <c r="B31" s="118" t="s">
        <v>437</v>
      </c>
      <c r="C31" s="96">
        <v>1</v>
      </c>
      <c r="D31" s="354" t="s">
        <v>32</v>
      </c>
      <c r="E31" s="354">
        <v>354.62</v>
      </c>
      <c r="F31" s="354">
        <v>354.62</v>
      </c>
      <c r="G31" s="354">
        <v>311</v>
      </c>
      <c r="H31" s="354">
        <v>59</v>
      </c>
      <c r="I31" s="354">
        <v>370</v>
      </c>
      <c r="J31" s="354">
        <v>370</v>
      </c>
    </row>
    <row r="32" spans="1:10" ht="22.5" x14ac:dyDescent="0.2">
      <c r="A32" s="96">
        <v>83</v>
      </c>
      <c r="B32" s="118" t="s">
        <v>462</v>
      </c>
      <c r="C32" s="96">
        <v>1</v>
      </c>
      <c r="D32" s="354" t="s">
        <v>32</v>
      </c>
      <c r="E32" s="354">
        <v>18661.580000000002</v>
      </c>
      <c r="F32" s="354">
        <v>18661.580000000002</v>
      </c>
      <c r="G32" s="354">
        <v>5682</v>
      </c>
      <c r="H32" s="354">
        <v>1080</v>
      </c>
      <c r="I32" s="354">
        <v>6762</v>
      </c>
      <c r="J32" s="354">
        <v>6762</v>
      </c>
    </row>
    <row r="33" spans="1:10" ht="22.5" x14ac:dyDescent="0.2">
      <c r="A33" s="96">
        <v>99</v>
      </c>
      <c r="B33" s="118" t="s">
        <v>478</v>
      </c>
      <c r="C33" s="96">
        <v>1</v>
      </c>
      <c r="D33" s="354" t="s">
        <v>32</v>
      </c>
      <c r="E33" s="354">
        <v>52738.42</v>
      </c>
      <c r="F33" s="354">
        <v>52738.42</v>
      </c>
      <c r="G33" s="354">
        <v>44318</v>
      </c>
      <c r="H33" s="354">
        <v>8420</v>
      </c>
      <c r="I33" s="354">
        <v>52738</v>
      </c>
      <c r="J33" s="354">
        <v>52738</v>
      </c>
    </row>
    <row r="34" spans="1:10" ht="45" x14ac:dyDescent="0.2">
      <c r="A34" s="96">
        <v>102</v>
      </c>
      <c r="B34" s="118" t="s">
        <v>481</v>
      </c>
      <c r="C34" s="96">
        <v>1</v>
      </c>
      <c r="D34" s="354" t="s">
        <v>32</v>
      </c>
      <c r="E34" s="354">
        <v>18603.27</v>
      </c>
      <c r="F34" s="354">
        <v>18603.27</v>
      </c>
      <c r="G34" s="354">
        <v>15989</v>
      </c>
      <c r="H34" s="354">
        <v>3038</v>
      </c>
      <c r="I34" s="354">
        <v>19027</v>
      </c>
      <c r="J34" s="354">
        <v>19027</v>
      </c>
    </row>
    <row r="35" spans="1:10" ht="22.5" x14ac:dyDescent="0.2">
      <c r="A35" s="96">
        <v>104</v>
      </c>
      <c r="B35" s="118" t="s">
        <v>483</v>
      </c>
      <c r="C35" s="96">
        <v>1</v>
      </c>
      <c r="D35" s="354" t="s">
        <v>32</v>
      </c>
      <c r="E35" s="354">
        <v>18603.27</v>
      </c>
      <c r="F35" s="354">
        <v>18603.27</v>
      </c>
      <c r="G35" s="354">
        <v>15989</v>
      </c>
      <c r="H35" s="354">
        <v>3038</v>
      </c>
      <c r="I35" s="354">
        <v>19027</v>
      </c>
      <c r="J35" s="354">
        <v>19027</v>
      </c>
    </row>
    <row r="36" spans="1:10" ht="67.5" x14ac:dyDescent="0.2">
      <c r="A36" s="96">
        <v>111</v>
      </c>
      <c r="B36" s="118" t="s">
        <v>490</v>
      </c>
      <c r="C36" s="96">
        <v>1</v>
      </c>
      <c r="D36" s="354" t="s">
        <v>32</v>
      </c>
      <c r="E36" s="354">
        <v>306924.79999999999</v>
      </c>
      <c r="F36" s="354">
        <v>306924.79999999999</v>
      </c>
      <c r="G36" s="354">
        <v>257920</v>
      </c>
      <c r="H36" s="354">
        <v>49005</v>
      </c>
      <c r="I36" s="354">
        <v>306925</v>
      </c>
      <c r="J36" s="354">
        <v>306925</v>
      </c>
    </row>
    <row r="37" spans="1:10" ht="67.5" x14ac:dyDescent="0.2">
      <c r="A37" s="96">
        <v>112</v>
      </c>
      <c r="B37" s="118" t="s">
        <v>491</v>
      </c>
      <c r="C37" s="96">
        <v>1</v>
      </c>
      <c r="D37" s="354" t="s">
        <v>32</v>
      </c>
      <c r="E37" s="354">
        <v>306924.79999999999</v>
      </c>
      <c r="F37" s="354">
        <v>306924.79999999999</v>
      </c>
      <c r="G37" s="354">
        <v>257920</v>
      </c>
      <c r="H37" s="354">
        <v>49005</v>
      </c>
      <c r="I37" s="354">
        <v>306925</v>
      </c>
      <c r="J37" s="354">
        <v>306925</v>
      </c>
    </row>
    <row r="38" spans="1:10" ht="67.5" x14ac:dyDescent="0.2">
      <c r="A38" s="96">
        <v>113</v>
      </c>
      <c r="B38" s="118" t="s">
        <v>492</v>
      </c>
      <c r="C38" s="96">
        <v>1</v>
      </c>
      <c r="D38" s="354" t="s">
        <v>32</v>
      </c>
      <c r="E38" s="354">
        <v>306924.79999999999</v>
      </c>
      <c r="F38" s="354">
        <v>306924.79999999999</v>
      </c>
      <c r="G38" s="354">
        <v>257920</v>
      </c>
      <c r="H38" s="354">
        <v>49005</v>
      </c>
      <c r="I38" s="354">
        <v>306925</v>
      </c>
      <c r="J38" s="354">
        <v>306925</v>
      </c>
    </row>
    <row r="39" spans="1:10" ht="67.5" x14ac:dyDescent="0.2">
      <c r="A39" s="96">
        <v>114</v>
      </c>
      <c r="B39" s="118" t="s">
        <v>493</v>
      </c>
      <c r="C39" s="96">
        <v>1</v>
      </c>
      <c r="D39" s="354" t="s">
        <v>32</v>
      </c>
      <c r="E39" s="354">
        <v>306924.79999999999</v>
      </c>
      <c r="F39" s="354">
        <v>306924.79999999999</v>
      </c>
      <c r="G39" s="354">
        <v>257920</v>
      </c>
      <c r="H39" s="354">
        <v>49005</v>
      </c>
      <c r="I39" s="354">
        <v>306925</v>
      </c>
      <c r="J39" s="354">
        <v>306925</v>
      </c>
    </row>
    <row r="40" spans="1:10" ht="22.5" x14ac:dyDescent="0.2">
      <c r="A40" s="96">
        <v>116</v>
      </c>
      <c r="B40" s="118" t="s">
        <v>495</v>
      </c>
      <c r="C40" s="96">
        <v>1</v>
      </c>
      <c r="D40" s="354" t="s">
        <v>32</v>
      </c>
      <c r="E40" s="354">
        <v>129562.44</v>
      </c>
      <c r="F40" s="354">
        <v>129562.44</v>
      </c>
      <c r="G40" s="354">
        <v>108876</v>
      </c>
      <c r="H40" s="354">
        <v>20686</v>
      </c>
      <c r="I40" s="354">
        <v>129562</v>
      </c>
      <c r="J40" s="354">
        <v>129562</v>
      </c>
    </row>
    <row r="41" spans="1:10" ht="22.5" x14ac:dyDescent="0.2">
      <c r="A41" s="96">
        <v>167</v>
      </c>
      <c r="B41" s="118" t="s">
        <v>546</v>
      </c>
      <c r="C41" s="96">
        <v>1</v>
      </c>
      <c r="D41" s="354" t="s">
        <v>32</v>
      </c>
      <c r="E41" s="354">
        <v>2299.08</v>
      </c>
      <c r="F41" s="354">
        <v>2299.08</v>
      </c>
      <c r="G41" s="354">
        <v>1932</v>
      </c>
      <c r="H41" s="354">
        <v>367</v>
      </c>
      <c r="I41" s="354">
        <v>2299</v>
      </c>
      <c r="J41" s="354">
        <v>2299</v>
      </c>
    </row>
    <row r="42" spans="1:10" ht="45" x14ac:dyDescent="0.2">
      <c r="A42" s="96">
        <v>211</v>
      </c>
      <c r="B42" s="118" t="s">
        <v>590</v>
      </c>
      <c r="C42" s="96">
        <v>1</v>
      </c>
      <c r="D42" s="354" t="s">
        <v>32</v>
      </c>
      <c r="E42" s="354">
        <v>186000</v>
      </c>
      <c r="F42" s="354">
        <v>186000</v>
      </c>
      <c r="G42" s="354">
        <v>216113</v>
      </c>
      <c r="H42" s="354">
        <v>0</v>
      </c>
      <c r="I42" s="354">
        <v>216113</v>
      </c>
      <c r="J42" s="354">
        <v>216113</v>
      </c>
    </row>
    <row r="43" spans="1:10" ht="45" x14ac:dyDescent="0.2">
      <c r="A43" s="96">
        <v>232</v>
      </c>
      <c r="B43" s="118" t="s">
        <v>611</v>
      </c>
      <c r="C43" s="96">
        <v>1</v>
      </c>
      <c r="D43" s="354" t="s">
        <v>32</v>
      </c>
      <c r="E43" s="354">
        <v>58486.12</v>
      </c>
      <c r="F43" s="354">
        <v>58486.12</v>
      </c>
      <c r="G43" s="354">
        <v>49148</v>
      </c>
      <c r="H43" s="354">
        <v>9338</v>
      </c>
      <c r="I43" s="354">
        <v>58486</v>
      </c>
      <c r="J43" s="354">
        <v>58486</v>
      </c>
    </row>
    <row r="44" spans="1:10" ht="22.5" x14ac:dyDescent="0.2">
      <c r="A44" s="96">
        <v>281</v>
      </c>
      <c r="B44" s="118" t="s">
        <v>660</v>
      </c>
      <c r="C44" s="96">
        <v>1</v>
      </c>
      <c r="D44" s="354" t="s">
        <v>32</v>
      </c>
      <c r="E44" s="354">
        <v>302421.84000000003</v>
      </c>
      <c r="F44" s="354">
        <v>302421.84000000003</v>
      </c>
      <c r="G44" s="354">
        <v>254136</v>
      </c>
      <c r="H44" s="354">
        <v>48286</v>
      </c>
      <c r="I44" s="354">
        <v>302422</v>
      </c>
      <c r="J44" s="354">
        <v>302422</v>
      </c>
    </row>
    <row r="45" spans="1:10" ht="22.5" x14ac:dyDescent="0.2">
      <c r="A45" s="96">
        <v>292</v>
      </c>
      <c r="B45" s="118" t="s">
        <v>671</v>
      </c>
      <c r="C45" s="96">
        <v>1</v>
      </c>
      <c r="D45" s="354" t="s">
        <v>32</v>
      </c>
      <c r="E45" s="354">
        <v>178965</v>
      </c>
      <c r="F45" s="354">
        <v>178965</v>
      </c>
      <c r="G45" s="354">
        <v>181511</v>
      </c>
      <c r="H45" s="354">
        <v>0</v>
      </c>
      <c r="I45" s="354">
        <v>181511</v>
      </c>
      <c r="J45" s="354">
        <v>181511</v>
      </c>
    </row>
    <row r="46" spans="1:10" x14ac:dyDescent="0.2">
      <c r="A46" s="96">
        <v>315</v>
      </c>
      <c r="B46" s="118" t="s">
        <v>694</v>
      </c>
      <c r="C46" s="96">
        <v>1</v>
      </c>
      <c r="D46" s="354" t="s">
        <v>32</v>
      </c>
      <c r="E46" s="354">
        <v>162</v>
      </c>
      <c r="F46" s="354">
        <v>162</v>
      </c>
      <c r="G46" s="354">
        <v>136</v>
      </c>
      <c r="H46" s="354">
        <v>26</v>
      </c>
      <c r="I46" s="354">
        <v>162</v>
      </c>
      <c r="J46" s="354">
        <v>162</v>
      </c>
    </row>
    <row r="47" spans="1:10" ht="22.5" x14ac:dyDescent="0.2">
      <c r="A47" s="96">
        <v>317</v>
      </c>
      <c r="B47" s="118" t="s">
        <v>696</v>
      </c>
      <c r="C47" s="96">
        <v>1</v>
      </c>
      <c r="D47" s="354" t="s">
        <v>32</v>
      </c>
      <c r="E47" s="354">
        <v>17977.330000000002</v>
      </c>
      <c r="F47" s="354">
        <v>17977.330000000002</v>
      </c>
      <c r="G47" s="354">
        <v>13398</v>
      </c>
      <c r="H47" s="354">
        <v>2546</v>
      </c>
      <c r="I47" s="354">
        <v>15944</v>
      </c>
      <c r="J47" s="354">
        <v>15944</v>
      </c>
    </row>
    <row r="48" spans="1:10" x14ac:dyDescent="0.2">
      <c r="A48" s="96">
        <v>328</v>
      </c>
      <c r="B48" s="118" t="s">
        <v>707</v>
      </c>
      <c r="C48" s="96">
        <v>1</v>
      </c>
      <c r="D48" s="354" t="s">
        <v>32</v>
      </c>
      <c r="E48" s="354">
        <v>3750</v>
      </c>
      <c r="F48" s="354">
        <v>3750</v>
      </c>
      <c r="G48" s="354">
        <v>3750</v>
      </c>
      <c r="H48" s="354">
        <v>713</v>
      </c>
      <c r="I48" s="354">
        <v>4463</v>
      </c>
      <c r="J48" s="354">
        <v>4463</v>
      </c>
    </row>
    <row r="49" spans="1:10" x14ac:dyDescent="0.2">
      <c r="E49" s="357"/>
      <c r="J49" s="358">
        <v>2616417</v>
      </c>
    </row>
    <row r="50" spans="1:10" x14ac:dyDescent="0.2">
      <c r="J50" s="359"/>
    </row>
    <row r="51" spans="1:10" x14ac:dyDescent="0.2">
      <c r="A51" s="505" t="s">
        <v>9</v>
      </c>
      <c r="B51" s="505" t="s">
        <v>21</v>
      </c>
      <c r="C51" s="505" t="s">
        <v>22</v>
      </c>
      <c r="D51" s="505" t="s">
        <v>44</v>
      </c>
      <c r="E51" s="505" t="s">
        <v>12</v>
      </c>
      <c r="F51" s="505" t="s">
        <v>33</v>
      </c>
      <c r="G51" s="506" t="s">
        <v>721</v>
      </c>
      <c r="H51" s="506"/>
      <c r="I51" s="506"/>
      <c r="J51" s="506"/>
    </row>
    <row r="52" spans="1:10" ht="22.5" x14ac:dyDescent="0.2">
      <c r="A52" s="505"/>
      <c r="B52" s="505"/>
      <c r="C52" s="505"/>
      <c r="D52" s="505"/>
      <c r="E52" s="505"/>
      <c r="F52" s="505"/>
      <c r="G52" s="353" t="s">
        <v>25</v>
      </c>
      <c r="H52" s="353" t="s">
        <v>5</v>
      </c>
      <c r="I52" s="353" t="s">
        <v>26</v>
      </c>
      <c r="J52" s="353" t="s">
        <v>6</v>
      </c>
    </row>
    <row r="53" spans="1:10" ht="22.5" x14ac:dyDescent="0.2">
      <c r="A53" s="96">
        <v>37</v>
      </c>
      <c r="B53" s="118" t="s">
        <v>416</v>
      </c>
      <c r="C53" s="96">
        <v>1</v>
      </c>
      <c r="D53" s="354" t="s">
        <v>32</v>
      </c>
      <c r="E53" s="354">
        <v>12126.1</v>
      </c>
      <c r="F53" s="354">
        <v>12126.1</v>
      </c>
      <c r="G53" s="354">
        <v>10190</v>
      </c>
      <c r="H53" s="354">
        <v>1936</v>
      </c>
      <c r="I53" s="354">
        <v>12126</v>
      </c>
      <c r="J53" s="354">
        <v>12126</v>
      </c>
    </row>
    <row r="54" spans="1:10" ht="22.5" x14ac:dyDescent="0.2">
      <c r="A54" s="96">
        <v>94</v>
      </c>
      <c r="B54" s="118" t="s">
        <v>473</v>
      </c>
      <c r="C54" s="96">
        <v>1</v>
      </c>
      <c r="D54" s="354" t="s">
        <v>32</v>
      </c>
      <c r="E54" s="354">
        <v>4093.6</v>
      </c>
      <c r="F54" s="354">
        <v>4093.6</v>
      </c>
      <c r="G54" s="354">
        <v>3440</v>
      </c>
      <c r="H54" s="354">
        <v>654</v>
      </c>
      <c r="I54" s="354">
        <v>4094</v>
      </c>
      <c r="J54" s="354">
        <v>4094</v>
      </c>
    </row>
    <row r="55" spans="1:10" ht="22.5" x14ac:dyDescent="0.2">
      <c r="A55" s="96">
        <v>95</v>
      </c>
      <c r="B55" s="118" t="s">
        <v>474</v>
      </c>
      <c r="C55" s="96">
        <v>1</v>
      </c>
      <c r="D55" s="354" t="s">
        <v>32</v>
      </c>
      <c r="E55" s="354">
        <v>4093.6</v>
      </c>
      <c r="F55" s="354">
        <v>4093.6</v>
      </c>
      <c r="G55" s="354">
        <v>3440</v>
      </c>
      <c r="H55" s="354">
        <v>654</v>
      </c>
      <c r="I55" s="354">
        <v>4094</v>
      </c>
      <c r="J55" s="354">
        <v>4094</v>
      </c>
    </row>
    <row r="56" spans="1:10" ht="56.25" x14ac:dyDescent="0.2">
      <c r="A56" s="96">
        <v>122</v>
      </c>
      <c r="B56" s="118" t="s">
        <v>501</v>
      </c>
      <c r="C56" s="96">
        <v>1</v>
      </c>
      <c r="D56" s="354" t="s">
        <v>32</v>
      </c>
      <c r="E56" s="354">
        <v>102925</v>
      </c>
      <c r="F56" s="354">
        <v>102925</v>
      </c>
      <c r="G56" s="354">
        <v>80000</v>
      </c>
      <c r="H56" s="354">
        <v>0</v>
      </c>
      <c r="I56" s="354">
        <v>80000</v>
      </c>
      <c r="J56" s="354">
        <v>80000</v>
      </c>
    </row>
    <row r="57" spans="1:10" ht="33.75" x14ac:dyDescent="0.2">
      <c r="A57" s="96">
        <v>123</v>
      </c>
      <c r="B57" s="118" t="s">
        <v>502</v>
      </c>
      <c r="C57" s="96">
        <v>1</v>
      </c>
      <c r="D57" s="354" t="s">
        <v>32</v>
      </c>
      <c r="E57" s="354">
        <v>1900000</v>
      </c>
      <c r="F57" s="354">
        <v>1900000</v>
      </c>
      <c r="G57" s="354">
        <v>1900000</v>
      </c>
      <c r="H57" s="354">
        <v>0</v>
      </c>
      <c r="I57" s="354">
        <v>1900000</v>
      </c>
      <c r="J57" s="354">
        <v>1900000</v>
      </c>
    </row>
    <row r="58" spans="1:10" x14ac:dyDescent="0.2">
      <c r="A58" s="96">
        <v>125</v>
      </c>
      <c r="B58" s="118" t="s">
        <v>504</v>
      </c>
      <c r="C58" s="96">
        <v>1</v>
      </c>
      <c r="D58" s="354" t="s">
        <v>32</v>
      </c>
      <c r="E58" s="354">
        <v>3601</v>
      </c>
      <c r="F58" s="354">
        <v>3601</v>
      </c>
      <c r="G58" s="354">
        <v>3350</v>
      </c>
      <c r="H58" s="354">
        <v>637</v>
      </c>
      <c r="I58" s="354">
        <v>3987</v>
      </c>
      <c r="J58" s="354">
        <v>3987</v>
      </c>
    </row>
    <row r="59" spans="1:10" x14ac:dyDescent="0.2">
      <c r="A59" s="96">
        <v>126</v>
      </c>
      <c r="B59" s="118" t="s">
        <v>505</v>
      </c>
      <c r="C59" s="96">
        <v>1</v>
      </c>
      <c r="D59" s="354" t="s">
        <v>32</v>
      </c>
      <c r="E59" s="354">
        <v>3601</v>
      </c>
      <c r="F59" s="354">
        <v>3601</v>
      </c>
      <c r="G59" s="354">
        <v>3350</v>
      </c>
      <c r="H59" s="354">
        <v>637</v>
      </c>
      <c r="I59" s="354">
        <v>3987</v>
      </c>
      <c r="J59" s="354">
        <v>3987</v>
      </c>
    </row>
    <row r="60" spans="1:10" x14ac:dyDescent="0.2">
      <c r="A60" s="96">
        <v>127</v>
      </c>
      <c r="B60" s="118" t="s">
        <v>506</v>
      </c>
      <c r="C60" s="96">
        <v>1</v>
      </c>
      <c r="D60" s="354" t="s">
        <v>32</v>
      </c>
      <c r="E60" s="354">
        <v>3601</v>
      </c>
      <c r="F60" s="354">
        <v>3601</v>
      </c>
      <c r="G60" s="354">
        <v>3350</v>
      </c>
      <c r="H60" s="354">
        <v>637</v>
      </c>
      <c r="I60" s="354">
        <v>3987</v>
      </c>
      <c r="J60" s="354">
        <v>3987</v>
      </c>
    </row>
    <row r="61" spans="1:10" x14ac:dyDescent="0.2">
      <c r="A61" s="96">
        <v>130</v>
      </c>
      <c r="B61" s="118" t="s">
        <v>509</v>
      </c>
      <c r="C61" s="96">
        <v>1</v>
      </c>
      <c r="D61" s="354" t="s">
        <v>32</v>
      </c>
      <c r="E61" s="354">
        <v>3601</v>
      </c>
      <c r="F61" s="354">
        <v>3601</v>
      </c>
      <c r="G61" s="354">
        <v>3450</v>
      </c>
      <c r="H61" s="354">
        <v>656</v>
      </c>
      <c r="I61" s="354">
        <v>4106</v>
      </c>
      <c r="J61" s="354">
        <v>4106</v>
      </c>
    </row>
    <row r="62" spans="1:10" ht="22.5" x14ac:dyDescent="0.2">
      <c r="A62" s="96">
        <v>142</v>
      </c>
      <c r="B62" s="118" t="s">
        <v>521</v>
      </c>
      <c r="C62" s="96">
        <v>1</v>
      </c>
      <c r="D62" s="354" t="s">
        <v>32</v>
      </c>
      <c r="E62" s="354">
        <v>8437.1</v>
      </c>
      <c r="F62" s="354">
        <v>8437.1</v>
      </c>
      <c r="G62" s="354">
        <v>7090</v>
      </c>
      <c r="H62" s="354">
        <v>1347</v>
      </c>
      <c r="I62" s="354">
        <v>8437</v>
      </c>
      <c r="J62" s="354">
        <v>8437</v>
      </c>
    </row>
    <row r="63" spans="1:10" ht="22.5" x14ac:dyDescent="0.2">
      <c r="A63" s="96">
        <v>143</v>
      </c>
      <c r="B63" s="118" t="s">
        <v>522</v>
      </c>
      <c r="C63" s="96">
        <v>1</v>
      </c>
      <c r="D63" s="354" t="s">
        <v>32</v>
      </c>
      <c r="E63" s="354">
        <v>8437.1</v>
      </c>
      <c r="F63" s="354">
        <v>8437.1</v>
      </c>
      <c r="G63" s="354">
        <v>7090</v>
      </c>
      <c r="H63" s="354">
        <v>1347</v>
      </c>
      <c r="I63" s="354">
        <v>8437</v>
      </c>
      <c r="J63" s="354">
        <v>8437</v>
      </c>
    </row>
    <row r="64" spans="1:10" x14ac:dyDescent="0.2">
      <c r="A64" s="96">
        <v>149</v>
      </c>
      <c r="B64" s="118" t="s">
        <v>528</v>
      </c>
      <c r="C64" s="96">
        <v>1</v>
      </c>
      <c r="D64" s="354" t="s">
        <v>32</v>
      </c>
      <c r="E64" s="354">
        <v>2100</v>
      </c>
      <c r="F64" s="354">
        <v>2100</v>
      </c>
      <c r="G64" s="354">
        <v>2100</v>
      </c>
      <c r="H64" s="354">
        <v>0</v>
      </c>
      <c r="I64" s="354">
        <v>2100</v>
      </c>
      <c r="J64" s="354">
        <v>2100</v>
      </c>
    </row>
    <row r="65" spans="1:10" x14ac:dyDescent="0.2">
      <c r="A65" s="96">
        <v>150</v>
      </c>
      <c r="B65" s="118" t="s">
        <v>529</v>
      </c>
      <c r="C65" s="96">
        <v>1</v>
      </c>
      <c r="D65" s="354" t="s">
        <v>32</v>
      </c>
      <c r="E65" s="354">
        <v>2100</v>
      </c>
      <c r="F65" s="354">
        <v>2100</v>
      </c>
      <c r="G65" s="354">
        <v>2100</v>
      </c>
      <c r="H65" s="354">
        <v>0</v>
      </c>
      <c r="I65" s="354">
        <v>2100</v>
      </c>
      <c r="J65" s="354">
        <v>2100</v>
      </c>
    </row>
    <row r="66" spans="1:10" ht="22.5" x14ac:dyDescent="0.2">
      <c r="A66" s="96">
        <v>152</v>
      </c>
      <c r="B66" s="118" t="s">
        <v>531</v>
      </c>
      <c r="C66" s="96">
        <v>1</v>
      </c>
      <c r="D66" s="354" t="s">
        <v>32</v>
      </c>
      <c r="E66" s="354">
        <v>2557</v>
      </c>
      <c r="F66" s="354">
        <v>2557</v>
      </c>
      <c r="G66" s="354">
        <v>2860</v>
      </c>
      <c r="H66" s="354">
        <v>0</v>
      </c>
      <c r="I66" s="354">
        <v>2860</v>
      </c>
      <c r="J66" s="354">
        <v>2860</v>
      </c>
    </row>
    <row r="67" spans="1:10" ht="22.5" x14ac:dyDescent="0.2">
      <c r="A67" s="96">
        <v>168</v>
      </c>
      <c r="B67" s="118" t="s">
        <v>547</v>
      </c>
      <c r="C67" s="96">
        <v>1</v>
      </c>
      <c r="D67" s="354" t="s">
        <v>32</v>
      </c>
      <c r="E67" s="354">
        <v>19028.099999999999</v>
      </c>
      <c r="F67" s="354">
        <v>19028.099999999999</v>
      </c>
      <c r="G67" s="354">
        <v>15990</v>
      </c>
      <c r="H67" s="354">
        <v>3038</v>
      </c>
      <c r="I67" s="354">
        <v>19028</v>
      </c>
      <c r="J67" s="354">
        <v>19028</v>
      </c>
    </row>
    <row r="68" spans="1:10" ht="22.5" x14ac:dyDescent="0.2">
      <c r="A68" s="96">
        <v>169</v>
      </c>
      <c r="B68" s="118" t="s">
        <v>548</v>
      </c>
      <c r="C68" s="96">
        <v>1</v>
      </c>
      <c r="D68" s="354" t="s">
        <v>32</v>
      </c>
      <c r="E68" s="354">
        <v>19028.099999999999</v>
      </c>
      <c r="F68" s="354">
        <v>19028.099999999999</v>
      </c>
      <c r="G68" s="354">
        <v>15990</v>
      </c>
      <c r="H68" s="354">
        <v>3038</v>
      </c>
      <c r="I68" s="354">
        <v>19028</v>
      </c>
      <c r="J68" s="354">
        <v>19028</v>
      </c>
    </row>
    <row r="69" spans="1:10" ht="22.5" x14ac:dyDescent="0.2">
      <c r="A69" s="96">
        <v>170</v>
      </c>
      <c r="B69" s="118" t="s">
        <v>549</v>
      </c>
      <c r="C69" s="96">
        <v>1</v>
      </c>
      <c r="D69" s="354" t="s">
        <v>32</v>
      </c>
      <c r="E69" s="354">
        <v>19028.099999999999</v>
      </c>
      <c r="F69" s="354">
        <v>19028.099999999999</v>
      </c>
      <c r="G69" s="354">
        <v>15990</v>
      </c>
      <c r="H69" s="354">
        <v>3038</v>
      </c>
      <c r="I69" s="354">
        <v>19028</v>
      </c>
      <c r="J69" s="354">
        <v>19028</v>
      </c>
    </row>
    <row r="70" spans="1:10" ht="22.5" x14ac:dyDescent="0.2">
      <c r="A70" s="96">
        <v>171</v>
      </c>
      <c r="B70" s="118" t="s">
        <v>550</v>
      </c>
      <c r="C70" s="96">
        <v>1</v>
      </c>
      <c r="D70" s="354" t="s">
        <v>32</v>
      </c>
      <c r="E70" s="354">
        <v>19028.099999999999</v>
      </c>
      <c r="F70" s="354">
        <v>19028.099999999999</v>
      </c>
      <c r="G70" s="354">
        <v>15990</v>
      </c>
      <c r="H70" s="354">
        <v>3038</v>
      </c>
      <c r="I70" s="354">
        <v>19028</v>
      </c>
      <c r="J70" s="354">
        <v>19028</v>
      </c>
    </row>
    <row r="71" spans="1:10" ht="22.5" x14ac:dyDescent="0.2">
      <c r="A71" s="96">
        <v>172</v>
      </c>
      <c r="B71" s="118" t="s">
        <v>551</v>
      </c>
      <c r="C71" s="96">
        <v>1</v>
      </c>
      <c r="D71" s="354" t="s">
        <v>32</v>
      </c>
      <c r="E71" s="354">
        <v>19028.099999999999</v>
      </c>
      <c r="F71" s="354">
        <v>19028.099999999999</v>
      </c>
      <c r="G71" s="354">
        <v>15990</v>
      </c>
      <c r="H71" s="354">
        <v>3038</v>
      </c>
      <c r="I71" s="354">
        <v>19028</v>
      </c>
      <c r="J71" s="354">
        <v>19028</v>
      </c>
    </row>
    <row r="72" spans="1:10" ht="22.5" x14ac:dyDescent="0.2">
      <c r="A72" s="96">
        <v>173</v>
      </c>
      <c r="B72" s="118" t="s">
        <v>552</v>
      </c>
      <c r="C72" s="96">
        <v>1</v>
      </c>
      <c r="D72" s="354" t="s">
        <v>32</v>
      </c>
      <c r="E72" s="354">
        <v>19028.099999999999</v>
      </c>
      <c r="F72" s="354">
        <v>19028.099999999999</v>
      </c>
      <c r="G72" s="354">
        <v>15990</v>
      </c>
      <c r="H72" s="354">
        <v>3038</v>
      </c>
      <c r="I72" s="354">
        <v>19028</v>
      </c>
      <c r="J72" s="354">
        <v>19028</v>
      </c>
    </row>
    <row r="73" spans="1:10" ht="33.75" x14ac:dyDescent="0.2">
      <c r="A73" s="96">
        <v>332</v>
      </c>
      <c r="B73" s="118" t="s">
        <v>711</v>
      </c>
      <c r="C73" s="96">
        <v>1</v>
      </c>
      <c r="D73" s="354" t="s">
        <v>32</v>
      </c>
      <c r="E73" s="354">
        <v>117810</v>
      </c>
      <c r="F73" s="354">
        <v>117810</v>
      </c>
      <c r="G73" s="354">
        <v>112000</v>
      </c>
      <c r="H73" s="354">
        <v>0</v>
      </c>
      <c r="I73" s="354">
        <v>112000</v>
      </c>
      <c r="J73" s="354">
        <v>112000</v>
      </c>
    </row>
    <row r="74" spans="1:10" x14ac:dyDescent="0.2">
      <c r="J74" s="358">
        <v>2266483</v>
      </c>
    </row>
    <row r="76" spans="1:10" x14ac:dyDescent="0.2">
      <c r="A76" s="505" t="s">
        <v>9</v>
      </c>
      <c r="B76" s="505" t="s">
        <v>21</v>
      </c>
      <c r="C76" s="505" t="s">
        <v>22</v>
      </c>
      <c r="D76" s="505" t="s">
        <v>44</v>
      </c>
      <c r="E76" s="505" t="s">
        <v>12</v>
      </c>
      <c r="F76" s="505" t="s">
        <v>33</v>
      </c>
      <c r="G76" s="506" t="s">
        <v>722</v>
      </c>
      <c r="H76" s="506"/>
      <c r="I76" s="506"/>
      <c r="J76" s="506"/>
    </row>
    <row r="77" spans="1:10" ht="22.5" x14ac:dyDescent="0.2">
      <c r="A77" s="505"/>
      <c r="B77" s="505"/>
      <c r="C77" s="505"/>
      <c r="D77" s="505"/>
      <c r="E77" s="505"/>
      <c r="F77" s="505"/>
      <c r="G77" s="353" t="s">
        <v>25</v>
      </c>
      <c r="H77" s="353" t="s">
        <v>5</v>
      </c>
      <c r="I77" s="353" t="s">
        <v>26</v>
      </c>
      <c r="J77" s="353" t="s">
        <v>6</v>
      </c>
    </row>
    <row r="78" spans="1:10" x14ac:dyDescent="0.2">
      <c r="A78" s="96">
        <v>7</v>
      </c>
      <c r="B78" s="118" t="s">
        <v>386</v>
      </c>
      <c r="C78" s="96">
        <v>1</v>
      </c>
      <c r="D78" s="354" t="s">
        <v>32</v>
      </c>
      <c r="E78" s="354">
        <v>16000</v>
      </c>
      <c r="F78" s="354">
        <v>16000</v>
      </c>
      <c r="G78" s="354">
        <v>16000</v>
      </c>
      <c r="H78" s="354">
        <v>0</v>
      </c>
      <c r="I78" s="354">
        <v>16000</v>
      </c>
      <c r="J78" s="521">
        <v>16000</v>
      </c>
    </row>
    <row r="79" spans="1:10" ht="22.5" x14ac:dyDescent="0.2">
      <c r="A79" s="96">
        <v>60</v>
      </c>
      <c r="B79" s="118" t="s">
        <v>439</v>
      </c>
      <c r="C79" s="96">
        <v>1</v>
      </c>
      <c r="D79" s="354" t="s">
        <v>32</v>
      </c>
      <c r="E79" s="354">
        <v>195517</v>
      </c>
      <c r="F79" s="354">
        <v>195517</v>
      </c>
      <c r="G79" s="354">
        <v>160000</v>
      </c>
      <c r="H79" s="354">
        <v>30400</v>
      </c>
      <c r="I79" s="354">
        <v>190400</v>
      </c>
      <c r="J79" s="521">
        <v>190400</v>
      </c>
    </row>
    <row r="80" spans="1:10" x14ac:dyDescent="0.2">
      <c r="A80" s="96">
        <v>131</v>
      </c>
      <c r="B80" s="118" t="s">
        <v>510</v>
      </c>
      <c r="C80" s="96">
        <v>1</v>
      </c>
      <c r="D80" s="354" t="s">
        <v>32</v>
      </c>
      <c r="E80" s="354">
        <v>18000</v>
      </c>
      <c r="F80" s="354">
        <v>18000</v>
      </c>
      <c r="G80" s="354">
        <v>18000</v>
      </c>
      <c r="H80" s="354">
        <v>3420</v>
      </c>
      <c r="I80" s="354">
        <v>21420</v>
      </c>
      <c r="J80" s="521">
        <v>21420</v>
      </c>
    </row>
    <row r="81" spans="1:10" ht="33.75" x14ac:dyDescent="0.2">
      <c r="A81" s="96">
        <v>277</v>
      </c>
      <c r="B81" s="118" t="s">
        <v>656</v>
      </c>
      <c r="C81" s="96">
        <v>1</v>
      </c>
      <c r="D81" s="354" t="s">
        <v>32</v>
      </c>
      <c r="E81" s="354">
        <v>16632</v>
      </c>
      <c r="F81" s="354">
        <v>16632</v>
      </c>
      <c r="G81" s="354">
        <v>15900</v>
      </c>
      <c r="H81" s="354">
        <v>0</v>
      </c>
      <c r="I81" s="354">
        <v>15900</v>
      </c>
      <c r="J81" s="521">
        <v>15900</v>
      </c>
    </row>
    <row r="82" spans="1:10" ht="33.75" x14ac:dyDescent="0.2">
      <c r="A82" s="96">
        <v>285</v>
      </c>
      <c r="B82" s="118" t="s">
        <v>664</v>
      </c>
      <c r="C82" s="96">
        <v>1</v>
      </c>
      <c r="D82" s="354" t="s">
        <v>32</v>
      </c>
      <c r="E82" s="354">
        <v>549.78</v>
      </c>
      <c r="F82" s="354">
        <v>549.78</v>
      </c>
      <c r="G82" s="354">
        <v>462</v>
      </c>
      <c r="H82" s="354">
        <v>87.78</v>
      </c>
      <c r="I82" s="354">
        <v>549.78</v>
      </c>
      <c r="J82" s="521">
        <v>549.78</v>
      </c>
    </row>
    <row r="83" spans="1:10" x14ac:dyDescent="0.2">
      <c r="J83" s="360">
        <v>244269.78</v>
      </c>
    </row>
    <row r="85" spans="1:10" x14ac:dyDescent="0.2">
      <c r="A85" s="505" t="s">
        <v>9</v>
      </c>
      <c r="B85" s="505" t="s">
        <v>21</v>
      </c>
      <c r="C85" s="505" t="s">
        <v>22</v>
      </c>
      <c r="D85" s="505" t="s">
        <v>44</v>
      </c>
      <c r="E85" s="505" t="s">
        <v>12</v>
      </c>
      <c r="F85" s="505" t="s">
        <v>33</v>
      </c>
      <c r="G85" s="506" t="s">
        <v>736</v>
      </c>
      <c r="H85" s="506"/>
      <c r="I85" s="506"/>
      <c r="J85" s="506"/>
    </row>
    <row r="86" spans="1:10" ht="22.5" x14ac:dyDescent="0.2">
      <c r="A86" s="505"/>
      <c r="B86" s="505"/>
      <c r="C86" s="505"/>
      <c r="D86" s="505"/>
      <c r="E86" s="505"/>
      <c r="F86" s="505"/>
      <c r="G86" s="353" t="s">
        <v>25</v>
      </c>
      <c r="H86" s="353" t="s">
        <v>5</v>
      </c>
      <c r="I86" s="353" t="s">
        <v>26</v>
      </c>
      <c r="J86" s="353" t="s">
        <v>6</v>
      </c>
    </row>
    <row r="87" spans="1:10" ht="22.5" x14ac:dyDescent="0.2">
      <c r="A87" s="96">
        <v>53</v>
      </c>
      <c r="B87" s="118" t="s">
        <v>432</v>
      </c>
      <c r="C87" s="96">
        <v>1</v>
      </c>
      <c r="D87" s="354" t="s">
        <v>32</v>
      </c>
      <c r="E87" s="354">
        <v>11239.55</v>
      </c>
      <c r="F87" s="354">
        <v>11239.55</v>
      </c>
      <c r="G87" s="521">
        <v>9445.3781512605037</v>
      </c>
      <c r="H87" s="521">
        <v>1794.6218487394958</v>
      </c>
      <c r="I87" s="521">
        <v>11240</v>
      </c>
      <c r="J87" s="521">
        <v>11240</v>
      </c>
    </row>
    <row r="88" spans="1:10" ht="33.75" x14ac:dyDescent="0.2">
      <c r="A88" s="96">
        <v>63</v>
      </c>
      <c r="B88" s="118" t="s">
        <v>442</v>
      </c>
      <c r="C88" s="96">
        <v>1</v>
      </c>
      <c r="D88" s="354" t="s">
        <v>32</v>
      </c>
      <c r="E88" s="354">
        <v>97161.12</v>
      </c>
      <c r="F88" s="354">
        <v>97161.12</v>
      </c>
      <c r="G88" s="521">
        <v>63846</v>
      </c>
      <c r="H88" s="521">
        <v>12130.74</v>
      </c>
      <c r="I88" s="521">
        <v>75976.740000000005</v>
      </c>
      <c r="J88" s="521">
        <v>75976.740000000005</v>
      </c>
    </row>
    <row r="89" spans="1:10" ht="33.75" x14ac:dyDescent="0.2">
      <c r="A89" s="96">
        <v>64</v>
      </c>
      <c r="B89" s="118" t="s">
        <v>443</v>
      </c>
      <c r="C89" s="96">
        <v>1</v>
      </c>
      <c r="D89" s="354" t="s">
        <v>32</v>
      </c>
      <c r="E89" s="354">
        <v>141629.04</v>
      </c>
      <c r="F89" s="354">
        <v>141629.04</v>
      </c>
      <c r="G89" s="521">
        <v>95010</v>
      </c>
      <c r="H89" s="521">
        <v>18051.900000000001</v>
      </c>
      <c r="I89" s="521">
        <v>113061.9</v>
      </c>
      <c r="J89" s="521">
        <v>113061.9</v>
      </c>
    </row>
    <row r="90" spans="1:10" ht="33.75" x14ac:dyDescent="0.2">
      <c r="A90" s="96">
        <v>69</v>
      </c>
      <c r="B90" s="118" t="s">
        <v>448</v>
      </c>
      <c r="C90" s="96">
        <v>1</v>
      </c>
      <c r="D90" s="354" t="s">
        <v>32</v>
      </c>
      <c r="E90" s="354">
        <v>60606.7</v>
      </c>
      <c r="F90" s="354">
        <v>60606.7</v>
      </c>
      <c r="G90" s="521">
        <v>31163</v>
      </c>
      <c r="H90" s="521">
        <v>5920.97</v>
      </c>
      <c r="I90" s="521">
        <v>37083.97</v>
      </c>
      <c r="J90" s="521">
        <v>37083.97</v>
      </c>
    </row>
    <row r="91" spans="1:10" ht="33.75" x14ac:dyDescent="0.2">
      <c r="A91" s="96">
        <v>70</v>
      </c>
      <c r="B91" s="118" t="s">
        <v>449</v>
      </c>
      <c r="C91" s="96">
        <v>1</v>
      </c>
      <c r="D91" s="354" t="s">
        <v>32</v>
      </c>
      <c r="E91" s="354">
        <v>84823.2</v>
      </c>
      <c r="F91" s="354">
        <v>84823.2</v>
      </c>
      <c r="G91" s="521">
        <v>48794</v>
      </c>
      <c r="H91" s="521">
        <v>9270.86</v>
      </c>
      <c r="I91" s="521">
        <v>58064.86</v>
      </c>
      <c r="J91" s="521">
        <v>58064.86</v>
      </c>
    </row>
    <row r="92" spans="1:10" ht="33.75" x14ac:dyDescent="0.2">
      <c r="A92" s="96">
        <v>103</v>
      </c>
      <c r="B92" s="118" t="s">
        <v>482</v>
      </c>
      <c r="C92" s="96">
        <v>1</v>
      </c>
      <c r="D92" s="354" t="s">
        <v>32</v>
      </c>
      <c r="E92" s="354">
        <v>18603.27</v>
      </c>
      <c r="F92" s="354">
        <v>18603.27</v>
      </c>
      <c r="G92" s="521">
        <v>15632</v>
      </c>
      <c r="H92" s="521">
        <v>2970.08</v>
      </c>
      <c r="I92" s="521">
        <v>18602.080000000002</v>
      </c>
      <c r="J92" s="521">
        <v>18602.080000000002</v>
      </c>
    </row>
    <row r="93" spans="1:10" ht="22.5" x14ac:dyDescent="0.2">
      <c r="A93" s="96">
        <v>105</v>
      </c>
      <c r="B93" s="118" t="s">
        <v>484</v>
      </c>
      <c r="C93" s="96">
        <v>1</v>
      </c>
      <c r="D93" s="354" t="s">
        <v>32</v>
      </c>
      <c r="E93" s="354">
        <v>1811.18</v>
      </c>
      <c r="F93" s="354">
        <v>1811.18</v>
      </c>
      <c r="G93" s="521">
        <v>210</v>
      </c>
      <c r="H93" s="521">
        <v>39.9</v>
      </c>
      <c r="I93" s="521">
        <v>249.9</v>
      </c>
      <c r="J93" s="521">
        <v>249.9</v>
      </c>
    </row>
    <row r="94" spans="1:10" x14ac:dyDescent="0.2">
      <c r="J94" s="360">
        <v>314279.45000000007</v>
      </c>
    </row>
    <row r="96" spans="1:10" x14ac:dyDescent="0.2">
      <c r="A96" s="505" t="s">
        <v>9</v>
      </c>
      <c r="B96" s="505" t="s">
        <v>21</v>
      </c>
      <c r="C96" s="505" t="s">
        <v>22</v>
      </c>
      <c r="D96" s="505" t="s">
        <v>44</v>
      </c>
      <c r="E96" s="505" t="s">
        <v>12</v>
      </c>
      <c r="F96" s="505" t="s">
        <v>33</v>
      </c>
      <c r="G96" s="506" t="s">
        <v>731</v>
      </c>
      <c r="H96" s="506"/>
      <c r="I96" s="506"/>
      <c r="J96" s="506"/>
    </row>
    <row r="97" spans="1:10" ht="22.5" x14ac:dyDescent="0.2">
      <c r="A97" s="505"/>
      <c r="B97" s="505"/>
      <c r="C97" s="505"/>
      <c r="D97" s="505"/>
      <c r="E97" s="505"/>
      <c r="F97" s="505"/>
      <c r="G97" s="353" t="s">
        <v>25</v>
      </c>
      <c r="H97" s="353" t="s">
        <v>5</v>
      </c>
      <c r="I97" s="353" t="s">
        <v>26</v>
      </c>
      <c r="J97" s="353" t="s">
        <v>6</v>
      </c>
    </row>
    <row r="98" spans="1:10" ht="33.75" x14ac:dyDescent="0.2">
      <c r="A98" s="96">
        <v>231</v>
      </c>
      <c r="B98" s="118" t="s">
        <v>610</v>
      </c>
      <c r="C98" s="96">
        <v>1</v>
      </c>
      <c r="D98" s="354" t="s">
        <v>32</v>
      </c>
      <c r="E98" s="354">
        <v>345847.32</v>
      </c>
      <c r="F98" s="354">
        <v>345847.32</v>
      </c>
      <c r="G98" s="354">
        <v>137000</v>
      </c>
      <c r="H98" s="354">
        <v>26030</v>
      </c>
      <c r="I98" s="354">
        <v>163030</v>
      </c>
      <c r="J98" s="354">
        <v>163030</v>
      </c>
    </row>
    <row r="99" spans="1:10" ht="22.5" x14ac:dyDescent="0.2">
      <c r="A99" s="96">
        <v>258</v>
      </c>
      <c r="B99" s="118" t="s">
        <v>637</v>
      </c>
      <c r="C99" s="96">
        <v>1</v>
      </c>
      <c r="D99" s="354" t="s">
        <v>32</v>
      </c>
      <c r="E99" s="354">
        <v>37030</v>
      </c>
      <c r="F99" s="354">
        <v>37030</v>
      </c>
      <c r="G99" s="354">
        <v>31395</v>
      </c>
      <c r="H99" s="354">
        <v>0</v>
      </c>
      <c r="I99" s="354">
        <v>31395</v>
      </c>
      <c r="J99" s="354">
        <v>31395</v>
      </c>
    </row>
    <row r="100" spans="1:10" ht="33.75" x14ac:dyDescent="0.2">
      <c r="A100" s="96">
        <v>279</v>
      </c>
      <c r="B100" s="118" t="s">
        <v>658</v>
      </c>
      <c r="C100" s="96">
        <v>1</v>
      </c>
      <c r="D100" s="354" t="s">
        <v>32</v>
      </c>
      <c r="E100" s="354">
        <v>497176.05</v>
      </c>
      <c r="F100" s="354">
        <v>497176.05</v>
      </c>
      <c r="G100" s="354">
        <v>325400</v>
      </c>
      <c r="H100" s="354">
        <v>61826</v>
      </c>
      <c r="I100" s="354">
        <v>387226</v>
      </c>
      <c r="J100" s="354">
        <v>387226</v>
      </c>
    </row>
    <row r="101" spans="1:10" ht="22.5" x14ac:dyDescent="0.2">
      <c r="A101" s="96">
        <v>280</v>
      </c>
      <c r="B101" s="118" t="s">
        <v>659</v>
      </c>
      <c r="C101" s="96">
        <v>1</v>
      </c>
      <c r="D101" s="354" t="s">
        <v>32</v>
      </c>
      <c r="E101" s="354">
        <v>1663428.3147999998</v>
      </c>
      <c r="F101" s="354">
        <v>1663428.3147999998</v>
      </c>
      <c r="G101" s="354">
        <v>1155000</v>
      </c>
      <c r="H101" s="354">
        <v>219450</v>
      </c>
      <c r="I101" s="354">
        <v>1374450</v>
      </c>
      <c r="J101" s="354">
        <v>1374450</v>
      </c>
    </row>
    <row r="102" spans="1:10" x14ac:dyDescent="0.2">
      <c r="J102" s="358">
        <v>1956101</v>
      </c>
    </row>
    <row r="104" spans="1:10" x14ac:dyDescent="0.2">
      <c r="A104" s="505" t="s">
        <v>9</v>
      </c>
      <c r="B104" s="505" t="s">
        <v>21</v>
      </c>
      <c r="C104" s="505" t="s">
        <v>22</v>
      </c>
      <c r="D104" s="505" t="s">
        <v>44</v>
      </c>
      <c r="E104" s="505" t="s">
        <v>12</v>
      </c>
      <c r="F104" s="505" t="s">
        <v>33</v>
      </c>
      <c r="G104" s="506" t="s">
        <v>732</v>
      </c>
      <c r="H104" s="506"/>
      <c r="I104" s="506"/>
      <c r="J104" s="506"/>
    </row>
    <row r="105" spans="1:10" ht="22.5" x14ac:dyDescent="0.2">
      <c r="A105" s="505"/>
      <c r="B105" s="505"/>
      <c r="C105" s="505"/>
      <c r="D105" s="505"/>
      <c r="E105" s="505"/>
      <c r="F105" s="505"/>
      <c r="G105" s="353" t="s">
        <v>25</v>
      </c>
      <c r="H105" s="353" t="s">
        <v>5</v>
      </c>
      <c r="I105" s="353" t="s">
        <v>26</v>
      </c>
      <c r="J105" s="353" t="s">
        <v>6</v>
      </c>
    </row>
    <row r="106" spans="1:10" ht="22.5" x14ac:dyDescent="0.2">
      <c r="A106" s="96">
        <v>229</v>
      </c>
      <c r="B106" s="118" t="s">
        <v>608</v>
      </c>
      <c r="C106" s="96">
        <v>1</v>
      </c>
      <c r="D106" s="354" t="s">
        <v>32</v>
      </c>
      <c r="E106" s="354">
        <v>3518125</v>
      </c>
      <c r="F106" s="354">
        <v>3518125</v>
      </c>
      <c r="G106" s="354">
        <v>2045000</v>
      </c>
      <c r="H106" s="354">
        <v>0</v>
      </c>
      <c r="I106" s="354">
        <v>2045000</v>
      </c>
      <c r="J106" s="354">
        <v>2045000</v>
      </c>
    </row>
    <row r="107" spans="1:10" ht="22.5" x14ac:dyDescent="0.2">
      <c r="A107" s="96">
        <v>287</v>
      </c>
      <c r="B107" s="118" t="s">
        <v>666</v>
      </c>
      <c r="C107" s="96">
        <v>1</v>
      </c>
      <c r="D107" s="354" t="s">
        <v>32</v>
      </c>
      <c r="E107" s="354">
        <v>1587625</v>
      </c>
      <c r="F107" s="354">
        <v>1587625</v>
      </c>
      <c r="G107" s="354">
        <v>1476000</v>
      </c>
      <c r="H107" s="354">
        <v>0</v>
      </c>
      <c r="I107" s="354">
        <v>1476000</v>
      </c>
      <c r="J107" s="354">
        <v>1476000</v>
      </c>
    </row>
    <row r="108" spans="1:10" ht="45" x14ac:dyDescent="0.2">
      <c r="A108" s="96">
        <v>290</v>
      </c>
      <c r="B108" s="118" t="s">
        <v>669</v>
      </c>
      <c r="C108" s="96">
        <v>1</v>
      </c>
      <c r="D108" s="354" t="s">
        <v>32</v>
      </c>
      <c r="E108" s="354">
        <v>153525</v>
      </c>
      <c r="F108" s="354">
        <v>153525</v>
      </c>
      <c r="G108" s="354">
        <v>100300</v>
      </c>
      <c r="H108" s="354">
        <v>0</v>
      </c>
      <c r="I108" s="354">
        <v>100300</v>
      </c>
      <c r="J108" s="354">
        <v>100300</v>
      </c>
    </row>
    <row r="109" spans="1:10" x14ac:dyDescent="0.2">
      <c r="J109" s="357">
        <v>3621300</v>
      </c>
    </row>
    <row r="112" spans="1:10" x14ac:dyDescent="0.2">
      <c r="A112" s="505" t="s">
        <v>9</v>
      </c>
      <c r="B112" s="505" t="s">
        <v>21</v>
      </c>
      <c r="C112" s="505" t="s">
        <v>22</v>
      </c>
      <c r="D112" s="505" t="s">
        <v>44</v>
      </c>
      <c r="E112" s="505" t="s">
        <v>12</v>
      </c>
      <c r="F112" s="505" t="s">
        <v>33</v>
      </c>
      <c r="G112" s="506" t="s">
        <v>724</v>
      </c>
      <c r="H112" s="506"/>
      <c r="I112" s="506"/>
      <c r="J112" s="506"/>
    </row>
    <row r="113" spans="1:10" ht="22.5" x14ac:dyDescent="0.2">
      <c r="A113" s="505"/>
      <c r="B113" s="505"/>
      <c r="C113" s="505"/>
      <c r="D113" s="505"/>
      <c r="E113" s="505"/>
      <c r="F113" s="505"/>
      <c r="G113" s="353" t="s">
        <v>25</v>
      </c>
      <c r="H113" s="353" t="s">
        <v>5</v>
      </c>
      <c r="I113" s="353" t="s">
        <v>26</v>
      </c>
      <c r="J113" s="353" t="s">
        <v>6</v>
      </c>
    </row>
    <row r="114" spans="1:10" x14ac:dyDescent="0.2">
      <c r="A114" s="96">
        <v>24</v>
      </c>
      <c r="B114" s="118" t="s">
        <v>403</v>
      </c>
      <c r="C114" s="96">
        <v>1</v>
      </c>
      <c r="D114" s="354" t="s">
        <v>32</v>
      </c>
      <c r="E114" s="354">
        <v>18400</v>
      </c>
      <c r="F114" s="354">
        <v>18400</v>
      </c>
      <c r="G114" s="354">
        <v>6580</v>
      </c>
      <c r="H114" s="354">
        <v>0</v>
      </c>
      <c r="I114" s="354">
        <v>6580</v>
      </c>
      <c r="J114" s="354">
        <v>6580</v>
      </c>
    </row>
    <row r="115" spans="1:10" ht="22.5" x14ac:dyDescent="0.2">
      <c r="A115" s="96">
        <v>29</v>
      </c>
      <c r="B115" s="118" t="s">
        <v>408</v>
      </c>
      <c r="C115" s="96">
        <v>1</v>
      </c>
      <c r="D115" s="354" t="s">
        <v>32</v>
      </c>
      <c r="E115" s="354">
        <v>428.4</v>
      </c>
      <c r="F115" s="354">
        <v>428.4</v>
      </c>
      <c r="G115" s="354">
        <v>360</v>
      </c>
      <c r="H115" s="354">
        <v>68.400000000000006</v>
      </c>
      <c r="I115" s="354">
        <v>428.4</v>
      </c>
      <c r="J115" s="354">
        <v>428.4</v>
      </c>
    </row>
    <row r="116" spans="1:10" x14ac:dyDescent="0.2">
      <c r="A116" s="96">
        <v>30</v>
      </c>
      <c r="B116" s="118" t="s">
        <v>409</v>
      </c>
      <c r="C116" s="96">
        <v>1</v>
      </c>
      <c r="D116" s="354" t="s">
        <v>32</v>
      </c>
      <c r="E116" s="354">
        <v>922.25</v>
      </c>
      <c r="F116" s="354">
        <v>922.25</v>
      </c>
      <c r="G116" s="354">
        <v>765</v>
      </c>
      <c r="H116" s="354">
        <v>145.35</v>
      </c>
      <c r="I116" s="354">
        <v>910.35</v>
      </c>
      <c r="J116" s="354">
        <v>910.35</v>
      </c>
    </row>
    <row r="117" spans="1:10" x14ac:dyDescent="0.2">
      <c r="A117" s="96">
        <v>31</v>
      </c>
      <c r="B117" s="118" t="s">
        <v>410</v>
      </c>
      <c r="C117" s="96">
        <v>1</v>
      </c>
      <c r="D117" s="354" t="s">
        <v>32</v>
      </c>
      <c r="E117" s="354">
        <v>922.25</v>
      </c>
      <c r="F117" s="354">
        <v>922.25</v>
      </c>
      <c r="G117" s="354">
        <v>765</v>
      </c>
      <c r="H117" s="354">
        <v>145.35</v>
      </c>
      <c r="I117" s="354">
        <v>910.35</v>
      </c>
      <c r="J117" s="354">
        <v>910.35</v>
      </c>
    </row>
    <row r="118" spans="1:10" x14ac:dyDescent="0.2">
      <c r="A118" s="96">
        <v>32</v>
      </c>
      <c r="B118" s="118" t="s">
        <v>411</v>
      </c>
      <c r="C118" s="96">
        <v>1</v>
      </c>
      <c r="D118" s="354" t="s">
        <v>32</v>
      </c>
      <c r="E118" s="354">
        <v>922.25</v>
      </c>
      <c r="F118" s="354">
        <v>922.25</v>
      </c>
      <c r="G118" s="354">
        <v>765</v>
      </c>
      <c r="H118" s="354">
        <v>145.35</v>
      </c>
      <c r="I118" s="354">
        <v>910.35</v>
      </c>
      <c r="J118" s="354">
        <v>910.35</v>
      </c>
    </row>
    <row r="119" spans="1:10" x14ac:dyDescent="0.2">
      <c r="A119" s="96">
        <v>33</v>
      </c>
      <c r="B119" s="118" t="s">
        <v>412</v>
      </c>
      <c r="C119" s="96">
        <v>1</v>
      </c>
      <c r="D119" s="354" t="s">
        <v>32</v>
      </c>
      <c r="E119" s="354">
        <v>922.25</v>
      </c>
      <c r="F119" s="354">
        <v>922.25</v>
      </c>
      <c r="G119" s="354">
        <v>765</v>
      </c>
      <c r="H119" s="354">
        <v>145.35</v>
      </c>
      <c r="I119" s="354">
        <v>910.35</v>
      </c>
      <c r="J119" s="354">
        <v>910.35</v>
      </c>
    </row>
    <row r="120" spans="1:10" x14ac:dyDescent="0.2">
      <c r="A120" s="96">
        <v>34</v>
      </c>
      <c r="B120" s="118" t="s">
        <v>413</v>
      </c>
      <c r="C120" s="96">
        <v>1</v>
      </c>
      <c r="D120" s="354" t="s">
        <v>32</v>
      </c>
      <c r="E120" s="354">
        <v>922.25</v>
      </c>
      <c r="F120" s="354">
        <v>922.25</v>
      </c>
      <c r="G120" s="354">
        <v>765</v>
      </c>
      <c r="H120" s="354">
        <v>145.35</v>
      </c>
      <c r="I120" s="354">
        <v>910.35</v>
      </c>
      <c r="J120" s="354">
        <v>910.35</v>
      </c>
    </row>
    <row r="121" spans="1:10" x14ac:dyDescent="0.2">
      <c r="A121" s="96">
        <v>35</v>
      </c>
      <c r="B121" s="118" t="s">
        <v>414</v>
      </c>
      <c r="C121" s="96">
        <v>1</v>
      </c>
      <c r="D121" s="354" t="s">
        <v>32</v>
      </c>
      <c r="E121" s="354">
        <v>922.25</v>
      </c>
      <c r="F121" s="354">
        <v>922.25</v>
      </c>
      <c r="G121" s="354">
        <v>765</v>
      </c>
      <c r="H121" s="354">
        <v>145.35</v>
      </c>
      <c r="I121" s="354">
        <v>910.35</v>
      </c>
      <c r="J121" s="354">
        <v>910.35</v>
      </c>
    </row>
    <row r="122" spans="1:10" ht="22.5" x14ac:dyDescent="0.2">
      <c r="A122" s="96">
        <v>44</v>
      </c>
      <c r="B122" s="118" t="s">
        <v>423</v>
      </c>
      <c r="C122" s="96">
        <v>1</v>
      </c>
      <c r="D122" s="354" t="s">
        <v>32</v>
      </c>
      <c r="E122" s="354">
        <v>1087.6600000000001</v>
      </c>
      <c r="F122" s="354">
        <v>1087.6600000000001</v>
      </c>
      <c r="G122" s="354">
        <v>914</v>
      </c>
      <c r="H122" s="354">
        <v>173.66</v>
      </c>
      <c r="I122" s="354">
        <v>1087.6600000000001</v>
      </c>
      <c r="J122" s="354">
        <v>1087.6600000000001</v>
      </c>
    </row>
    <row r="123" spans="1:10" x14ac:dyDescent="0.2">
      <c r="A123" s="96">
        <v>45</v>
      </c>
      <c r="B123" s="118" t="s">
        <v>424</v>
      </c>
      <c r="C123" s="96">
        <v>1</v>
      </c>
      <c r="D123" s="354" t="s">
        <v>32</v>
      </c>
      <c r="E123" s="354">
        <v>1104.32</v>
      </c>
      <c r="F123" s="354">
        <v>1104.32</v>
      </c>
      <c r="G123" s="354">
        <v>914</v>
      </c>
      <c r="H123" s="354">
        <v>173.66</v>
      </c>
      <c r="I123" s="354">
        <v>1087.6600000000001</v>
      </c>
      <c r="J123" s="354">
        <v>1087.6600000000001</v>
      </c>
    </row>
    <row r="124" spans="1:10" ht="22.5" x14ac:dyDescent="0.2">
      <c r="A124" s="96">
        <v>56</v>
      </c>
      <c r="B124" s="118" t="s">
        <v>435</v>
      </c>
      <c r="C124" s="96">
        <v>1</v>
      </c>
      <c r="D124" s="354" t="s">
        <v>32</v>
      </c>
      <c r="E124" s="354">
        <v>15398.6</v>
      </c>
      <c r="F124" s="354">
        <v>15398.6</v>
      </c>
      <c r="G124" s="354">
        <v>12895</v>
      </c>
      <c r="H124" s="354">
        <v>2450.0500000000002</v>
      </c>
      <c r="I124" s="354">
        <v>15345.05</v>
      </c>
      <c r="J124" s="354">
        <v>15345.05</v>
      </c>
    </row>
    <row r="125" spans="1:10" ht="33.75" x14ac:dyDescent="0.2">
      <c r="A125" s="96">
        <v>65</v>
      </c>
      <c r="B125" s="118" t="s">
        <v>444</v>
      </c>
      <c r="C125" s="96">
        <v>1</v>
      </c>
      <c r="D125" s="354" t="s">
        <v>32</v>
      </c>
      <c r="E125" s="354">
        <v>194322.24</v>
      </c>
      <c r="F125" s="354">
        <v>194322.24</v>
      </c>
      <c r="G125" s="354">
        <v>142350</v>
      </c>
      <c r="H125" s="354">
        <v>27046.5</v>
      </c>
      <c r="I125" s="354">
        <v>169396.5</v>
      </c>
      <c r="J125" s="354">
        <v>169396.5</v>
      </c>
    </row>
    <row r="126" spans="1:10" ht="33.75" x14ac:dyDescent="0.2">
      <c r="A126" s="96">
        <v>66</v>
      </c>
      <c r="B126" s="118" t="s">
        <v>445</v>
      </c>
      <c r="C126" s="96">
        <v>1</v>
      </c>
      <c r="D126" s="354" t="s">
        <v>32</v>
      </c>
      <c r="E126" s="354">
        <v>246758.39999999999</v>
      </c>
      <c r="F126" s="354">
        <v>246758.39999999999</v>
      </c>
      <c r="G126" s="354">
        <v>171900</v>
      </c>
      <c r="H126" s="354">
        <v>32661</v>
      </c>
      <c r="I126" s="354">
        <v>204561</v>
      </c>
      <c r="J126" s="354">
        <v>204561</v>
      </c>
    </row>
    <row r="127" spans="1:10" ht="33.75" x14ac:dyDescent="0.2">
      <c r="A127" s="96">
        <v>67</v>
      </c>
      <c r="B127" s="118" t="s">
        <v>446</v>
      </c>
      <c r="C127" s="96">
        <v>1</v>
      </c>
      <c r="D127" s="354" t="s">
        <v>32</v>
      </c>
      <c r="E127" s="354">
        <v>206403.12</v>
      </c>
      <c r="F127" s="354">
        <v>206403.12</v>
      </c>
      <c r="G127" s="354">
        <v>136900</v>
      </c>
      <c r="H127" s="354">
        <v>26011</v>
      </c>
      <c r="I127" s="354">
        <v>162911</v>
      </c>
      <c r="J127" s="354">
        <v>162911</v>
      </c>
    </row>
    <row r="128" spans="1:10" ht="33.75" x14ac:dyDescent="0.2">
      <c r="A128" s="96">
        <v>68</v>
      </c>
      <c r="B128" s="118" t="s">
        <v>447</v>
      </c>
      <c r="C128" s="96">
        <v>1</v>
      </c>
      <c r="D128" s="354" t="s">
        <v>32</v>
      </c>
      <c r="E128" s="354">
        <v>250999.56</v>
      </c>
      <c r="F128" s="354">
        <v>250999.56</v>
      </c>
      <c r="G128" s="354">
        <v>154400</v>
      </c>
      <c r="H128" s="354">
        <v>29336</v>
      </c>
      <c r="I128" s="354">
        <v>183736</v>
      </c>
      <c r="J128" s="354">
        <v>183736</v>
      </c>
    </row>
    <row r="129" spans="1:10" ht="45" x14ac:dyDescent="0.2">
      <c r="A129" s="96">
        <v>71</v>
      </c>
      <c r="B129" s="118" t="s">
        <v>450</v>
      </c>
      <c r="C129" s="96">
        <v>1</v>
      </c>
      <c r="D129" s="354" t="s">
        <v>32</v>
      </c>
      <c r="E129" s="354">
        <v>658900</v>
      </c>
      <c r="F129" s="354">
        <v>658900</v>
      </c>
      <c r="G129" s="354">
        <v>324000</v>
      </c>
      <c r="H129" s="354">
        <v>61560</v>
      </c>
      <c r="I129" s="354">
        <v>385560</v>
      </c>
      <c r="J129" s="354">
        <v>385560</v>
      </c>
    </row>
    <row r="130" spans="1:10" ht="45" x14ac:dyDescent="0.2">
      <c r="A130" s="96">
        <v>73</v>
      </c>
      <c r="B130" s="118" t="s">
        <v>452</v>
      </c>
      <c r="C130" s="96">
        <v>1</v>
      </c>
      <c r="D130" s="354" t="s">
        <v>32</v>
      </c>
      <c r="E130" s="354">
        <v>182267.54</v>
      </c>
      <c r="F130" s="354">
        <v>182267.54</v>
      </c>
      <c r="G130" s="354">
        <v>135300</v>
      </c>
      <c r="H130" s="354">
        <v>25707</v>
      </c>
      <c r="I130" s="354">
        <v>161007</v>
      </c>
      <c r="J130" s="354">
        <v>161007</v>
      </c>
    </row>
    <row r="131" spans="1:10" x14ac:dyDescent="0.2">
      <c r="A131" s="96">
        <v>80</v>
      </c>
      <c r="B131" s="118" t="s">
        <v>459</v>
      </c>
      <c r="C131" s="96">
        <v>1</v>
      </c>
      <c r="D131" s="354" t="s">
        <v>32</v>
      </c>
      <c r="E131" s="354">
        <v>880.6</v>
      </c>
      <c r="F131" s="354">
        <v>880.6</v>
      </c>
      <c r="G131" s="354">
        <v>775</v>
      </c>
      <c r="H131" s="354">
        <v>147.25</v>
      </c>
      <c r="I131" s="354">
        <v>922.25</v>
      </c>
      <c r="J131" s="354">
        <v>922.25</v>
      </c>
    </row>
    <row r="132" spans="1:10" x14ac:dyDescent="0.2">
      <c r="A132" s="96">
        <v>81</v>
      </c>
      <c r="B132" s="118" t="s">
        <v>460</v>
      </c>
      <c r="C132" s="96">
        <v>1</v>
      </c>
      <c r="D132" s="354" t="s">
        <v>32</v>
      </c>
      <c r="E132" s="354">
        <v>10091.200000000001</v>
      </c>
      <c r="F132" s="354">
        <v>10091.200000000001</v>
      </c>
      <c r="G132" s="354">
        <v>8375</v>
      </c>
      <c r="H132" s="354">
        <v>1591.25</v>
      </c>
      <c r="I132" s="354">
        <v>9966.25</v>
      </c>
      <c r="J132" s="354">
        <v>9966.25</v>
      </c>
    </row>
    <row r="133" spans="1:10" ht="22.5" x14ac:dyDescent="0.2">
      <c r="A133" s="96">
        <v>106</v>
      </c>
      <c r="B133" s="118" t="s">
        <v>485</v>
      </c>
      <c r="C133" s="96">
        <v>1</v>
      </c>
      <c r="D133" s="354" t="s">
        <v>32</v>
      </c>
      <c r="E133" s="354">
        <v>13100</v>
      </c>
      <c r="F133" s="354">
        <v>13100</v>
      </c>
      <c r="G133" s="354">
        <v>12850</v>
      </c>
      <c r="H133" s="354">
        <v>0</v>
      </c>
      <c r="I133" s="354">
        <v>12850</v>
      </c>
      <c r="J133" s="354">
        <v>12850</v>
      </c>
    </row>
    <row r="134" spans="1:10" ht="22.5" x14ac:dyDescent="0.2">
      <c r="A134" s="96">
        <v>107</v>
      </c>
      <c r="B134" s="118" t="s">
        <v>486</v>
      </c>
      <c r="C134" s="96">
        <v>1</v>
      </c>
      <c r="D134" s="354" t="s">
        <v>32</v>
      </c>
      <c r="E134" s="354">
        <v>13100</v>
      </c>
      <c r="F134" s="354">
        <v>13100</v>
      </c>
      <c r="G134" s="354">
        <v>12850</v>
      </c>
      <c r="H134" s="354">
        <v>0</v>
      </c>
      <c r="I134" s="354">
        <v>12850</v>
      </c>
      <c r="J134" s="354">
        <v>12850</v>
      </c>
    </row>
    <row r="135" spans="1:10" ht="22.5" x14ac:dyDescent="0.2">
      <c r="A135" s="96">
        <v>134</v>
      </c>
      <c r="B135" s="118" t="s">
        <v>513</v>
      </c>
      <c r="C135" s="96">
        <v>1</v>
      </c>
      <c r="D135" s="354" t="s">
        <v>32</v>
      </c>
      <c r="E135" s="354">
        <v>5259.8</v>
      </c>
      <c r="F135" s="354">
        <v>5259.8</v>
      </c>
      <c r="G135" s="354">
        <v>4420</v>
      </c>
      <c r="H135" s="354">
        <v>839.8</v>
      </c>
      <c r="I135" s="354">
        <v>5259.8</v>
      </c>
      <c r="J135" s="354">
        <v>5259.8</v>
      </c>
    </row>
    <row r="136" spans="1:10" ht="22.5" x14ac:dyDescent="0.2">
      <c r="A136" s="96">
        <v>136</v>
      </c>
      <c r="B136" s="118" t="s">
        <v>515</v>
      </c>
      <c r="C136" s="96">
        <v>1</v>
      </c>
      <c r="D136" s="354" t="s">
        <v>32</v>
      </c>
      <c r="E136" s="354">
        <v>3784.2</v>
      </c>
      <c r="F136" s="354">
        <v>3784.2</v>
      </c>
      <c r="G136" s="354">
        <v>3200</v>
      </c>
      <c r="H136" s="354">
        <v>608</v>
      </c>
      <c r="I136" s="354">
        <v>3808</v>
      </c>
      <c r="J136" s="354">
        <v>3808</v>
      </c>
    </row>
    <row r="137" spans="1:10" ht="22.5" x14ac:dyDescent="0.2">
      <c r="A137" s="96">
        <v>146</v>
      </c>
      <c r="B137" s="118" t="s">
        <v>525</v>
      </c>
      <c r="C137" s="96">
        <v>1</v>
      </c>
      <c r="D137" s="354" t="s">
        <v>32</v>
      </c>
      <c r="E137" s="354">
        <v>3367.7</v>
      </c>
      <c r="F137" s="354">
        <v>3367.7</v>
      </c>
      <c r="G137" s="354">
        <v>2830</v>
      </c>
      <c r="H137" s="354">
        <v>537.70000000000005</v>
      </c>
      <c r="I137" s="354">
        <v>3367.7</v>
      </c>
      <c r="J137" s="354">
        <v>3367.7</v>
      </c>
    </row>
    <row r="138" spans="1:10" ht="22.5" x14ac:dyDescent="0.2">
      <c r="A138" s="96">
        <v>166</v>
      </c>
      <c r="B138" s="118" t="s">
        <v>545</v>
      </c>
      <c r="C138" s="96">
        <v>1</v>
      </c>
      <c r="D138" s="354" t="s">
        <v>32</v>
      </c>
      <c r="E138" s="354">
        <v>8859.5499999999993</v>
      </c>
      <c r="F138" s="354">
        <v>8859.5499999999993</v>
      </c>
      <c r="G138" s="354">
        <v>7745</v>
      </c>
      <c r="H138" s="354">
        <v>1471.55</v>
      </c>
      <c r="I138" s="354">
        <v>9216.5499999999993</v>
      </c>
      <c r="J138" s="354">
        <v>9216.5499999999993</v>
      </c>
    </row>
    <row r="139" spans="1:10" x14ac:dyDescent="0.2">
      <c r="A139" s="96">
        <v>200</v>
      </c>
      <c r="B139" s="118" t="s">
        <v>579</v>
      </c>
      <c r="C139" s="96">
        <v>1</v>
      </c>
      <c r="D139" s="354" t="s">
        <v>32</v>
      </c>
      <c r="E139" s="354">
        <v>8546.7703999999994</v>
      </c>
      <c r="F139" s="354">
        <v>8546.7703999999994</v>
      </c>
      <c r="G139" s="354">
        <v>6100</v>
      </c>
      <c r="H139" s="354">
        <v>1159</v>
      </c>
      <c r="I139" s="354">
        <v>7259</v>
      </c>
      <c r="J139" s="354">
        <v>7259</v>
      </c>
    </row>
    <row r="140" spans="1:10" x14ac:dyDescent="0.2">
      <c r="A140" s="96">
        <v>215</v>
      </c>
      <c r="B140" s="118" t="s">
        <v>594</v>
      </c>
      <c r="C140" s="96">
        <v>1</v>
      </c>
      <c r="D140" s="354" t="s">
        <v>32</v>
      </c>
      <c r="E140" s="354">
        <v>7749</v>
      </c>
      <c r="F140" s="354">
        <v>7749</v>
      </c>
      <c r="G140" s="354">
        <v>7740</v>
      </c>
      <c r="H140" s="354">
        <v>0</v>
      </c>
      <c r="I140" s="354">
        <v>7740</v>
      </c>
      <c r="J140" s="354">
        <v>7740</v>
      </c>
    </row>
    <row r="141" spans="1:10" ht="33.75" x14ac:dyDescent="0.2">
      <c r="A141" s="96">
        <v>254</v>
      </c>
      <c r="B141" s="118" t="s">
        <v>633</v>
      </c>
      <c r="C141" s="96">
        <v>1</v>
      </c>
      <c r="D141" s="354" t="s">
        <v>32</v>
      </c>
      <c r="E141" s="354">
        <v>367.55760000000004</v>
      </c>
      <c r="F141" s="354">
        <v>367.55760000000004</v>
      </c>
      <c r="G141" s="354">
        <v>290</v>
      </c>
      <c r="H141" s="354">
        <v>55.1</v>
      </c>
      <c r="I141" s="354">
        <v>345.1</v>
      </c>
      <c r="J141" s="354">
        <v>345.1</v>
      </c>
    </row>
    <row r="142" spans="1:10" ht="33.75" x14ac:dyDescent="0.2">
      <c r="A142" s="96">
        <v>255</v>
      </c>
      <c r="B142" s="118" t="s">
        <v>634</v>
      </c>
      <c r="C142" s="96">
        <v>1</v>
      </c>
      <c r="D142" s="354" t="s">
        <v>32</v>
      </c>
      <c r="E142" s="354">
        <v>367.55760000000004</v>
      </c>
      <c r="F142" s="354">
        <v>367.55760000000004</v>
      </c>
      <c r="G142" s="354">
        <v>290</v>
      </c>
      <c r="H142" s="354">
        <v>55.1</v>
      </c>
      <c r="I142" s="354">
        <v>345.1</v>
      </c>
      <c r="J142" s="354">
        <v>345.1</v>
      </c>
    </row>
    <row r="143" spans="1:10" x14ac:dyDescent="0.2">
      <c r="A143" s="96">
        <v>257</v>
      </c>
      <c r="B143" s="118" t="s">
        <v>636</v>
      </c>
      <c r="C143" s="96">
        <v>1</v>
      </c>
      <c r="D143" s="354" t="s">
        <v>32</v>
      </c>
      <c r="E143" s="354">
        <v>126.14</v>
      </c>
      <c r="F143" s="354">
        <v>126.14</v>
      </c>
      <c r="G143" s="354">
        <v>104</v>
      </c>
      <c r="H143" s="354">
        <v>19.760000000000002</v>
      </c>
      <c r="I143" s="354">
        <v>123.76</v>
      </c>
      <c r="J143" s="354">
        <v>123.76</v>
      </c>
    </row>
    <row r="144" spans="1:10" x14ac:dyDescent="0.2">
      <c r="A144" s="96">
        <v>259</v>
      </c>
      <c r="B144" s="118" t="s">
        <v>638</v>
      </c>
      <c r="C144" s="96">
        <v>1</v>
      </c>
      <c r="D144" s="354" t="s">
        <v>32</v>
      </c>
      <c r="E144" s="354">
        <v>2351.44</v>
      </c>
      <c r="F144" s="354">
        <v>2351.44</v>
      </c>
      <c r="G144" s="354">
        <v>2075</v>
      </c>
      <c r="H144" s="354">
        <v>394.25</v>
      </c>
      <c r="I144" s="354">
        <v>2469.25</v>
      </c>
      <c r="J144" s="354">
        <v>2469.25</v>
      </c>
    </row>
    <row r="145" spans="1:10" ht="22.5" x14ac:dyDescent="0.2">
      <c r="A145" s="96">
        <v>261</v>
      </c>
      <c r="B145" s="118" t="s">
        <v>640</v>
      </c>
      <c r="C145" s="96">
        <v>1</v>
      </c>
      <c r="D145" s="354" t="s">
        <v>32</v>
      </c>
      <c r="E145" s="354">
        <v>126.14</v>
      </c>
      <c r="F145" s="354">
        <v>126.14</v>
      </c>
      <c r="G145" s="354">
        <v>104</v>
      </c>
      <c r="H145" s="354">
        <v>19.760000000000002</v>
      </c>
      <c r="I145" s="354">
        <v>123.76</v>
      </c>
      <c r="J145" s="354">
        <v>123.76</v>
      </c>
    </row>
    <row r="146" spans="1:10" x14ac:dyDescent="0.2">
      <c r="A146" s="96">
        <v>263</v>
      </c>
      <c r="B146" s="118" t="s">
        <v>642</v>
      </c>
      <c r="C146" s="96">
        <v>1</v>
      </c>
      <c r="D146" s="354" t="s">
        <v>32</v>
      </c>
      <c r="E146" s="354">
        <v>39750</v>
      </c>
      <c r="F146" s="354">
        <v>39750</v>
      </c>
      <c r="G146" s="354">
        <v>29450</v>
      </c>
      <c r="H146" s="354">
        <v>0</v>
      </c>
      <c r="I146" s="354">
        <v>29450</v>
      </c>
      <c r="J146" s="354">
        <v>29450</v>
      </c>
    </row>
    <row r="147" spans="1:10" ht="22.5" x14ac:dyDescent="0.2">
      <c r="A147" s="96">
        <v>274</v>
      </c>
      <c r="B147" s="118" t="s">
        <v>653</v>
      </c>
      <c r="C147" s="96">
        <v>1</v>
      </c>
      <c r="D147" s="354" t="s">
        <v>32</v>
      </c>
      <c r="E147" s="354">
        <v>2112.4</v>
      </c>
      <c r="F147" s="354">
        <v>2112.4</v>
      </c>
      <c r="G147" s="354">
        <v>1160</v>
      </c>
      <c r="H147" s="354">
        <v>220.4</v>
      </c>
      <c r="I147" s="354">
        <v>1380.4</v>
      </c>
      <c r="J147" s="354">
        <v>1380.4</v>
      </c>
    </row>
    <row r="148" spans="1:10" x14ac:dyDescent="0.2">
      <c r="A148" s="96">
        <v>276</v>
      </c>
      <c r="B148" s="118" t="s">
        <v>655</v>
      </c>
      <c r="C148" s="96">
        <v>1</v>
      </c>
      <c r="D148" s="354" t="s">
        <v>32</v>
      </c>
      <c r="E148" s="354">
        <v>279.64999999999998</v>
      </c>
      <c r="F148" s="354">
        <v>279.64999999999998</v>
      </c>
      <c r="G148" s="354">
        <v>224</v>
      </c>
      <c r="H148" s="354">
        <v>42.56</v>
      </c>
      <c r="I148" s="354">
        <v>266.56</v>
      </c>
      <c r="J148" s="354">
        <v>266.56</v>
      </c>
    </row>
    <row r="149" spans="1:10" ht="22.5" x14ac:dyDescent="0.2">
      <c r="A149" s="96">
        <v>288</v>
      </c>
      <c r="B149" s="118" t="s">
        <v>667</v>
      </c>
      <c r="C149" s="96">
        <v>1</v>
      </c>
      <c r="D149" s="354" t="s">
        <v>32</v>
      </c>
      <c r="E149" s="354">
        <v>47511.108433734938</v>
      </c>
      <c r="F149" s="354">
        <v>47511.108433734938</v>
      </c>
      <c r="G149" s="354">
        <v>24450</v>
      </c>
      <c r="H149" s="354">
        <v>4645.5</v>
      </c>
      <c r="I149" s="354">
        <v>29095.5</v>
      </c>
      <c r="J149" s="354">
        <v>29095.5</v>
      </c>
    </row>
    <row r="150" spans="1:10" ht="22.5" x14ac:dyDescent="0.2">
      <c r="A150" s="96">
        <v>294</v>
      </c>
      <c r="B150" s="118" t="s">
        <v>673</v>
      </c>
      <c r="C150" s="96">
        <v>1</v>
      </c>
      <c r="D150" s="354" t="s">
        <v>32</v>
      </c>
      <c r="E150" s="354">
        <v>45255</v>
      </c>
      <c r="F150" s="354">
        <v>45255</v>
      </c>
      <c r="G150" s="354">
        <v>28390</v>
      </c>
      <c r="H150" s="354">
        <v>0</v>
      </c>
      <c r="I150" s="354">
        <v>28390</v>
      </c>
      <c r="J150" s="354">
        <v>28390</v>
      </c>
    </row>
    <row r="151" spans="1:10" ht="56.25" x14ac:dyDescent="0.2">
      <c r="A151" s="96">
        <v>295</v>
      </c>
      <c r="B151" s="118" t="s">
        <v>674</v>
      </c>
      <c r="C151" s="96">
        <v>1</v>
      </c>
      <c r="D151" s="354" t="s">
        <v>32</v>
      </c>
      <c r="E151" s="354">
        <v>4165</v>
      </c>
      <c r="F151" s="354">
        <v>4165</v>
      </c>
      <c r="G151" s="354">
        <v>3540</v>
      </c>
      <c r="H151" s="354">
        <v>672.6</v>
      </c>
      <c r="I151" s="354">
        <v>4212.6000000000004</v>
      </c>
      <c r="J151" s="354">
        <v>4212.6000000000004</v>
      </c>
    </row>
    <row r="152" spans="1:10" ht="56.25" x14ac:dyDescent="0.2">
      <c r="A152" s="96">
        <v>296</v>
      </c>
      <c r="B152" s="118" t="s">
        <v>675</v>
      </c>
      <c r="C152" s="96">
        <v>1</v>
      </c>
      <c r="D152" s="354" t="s">
        <v>32</v>
      </c>
      <c r="E152" s="354">
        <v>4929</v>
      </c>
      <c r="F152" s="354">
        <v>4929</v>
      </c>
      <c r="G152" s="354">
        <v>3990</v>
      </c>
      <c r="H152" s="354">
        <v>758.1</v>
      </c>
      <c r="I152" s="354">
        <v>4748.1000000000004</v>
      </c>
      <c r="J152" s="354">
        <v>4748.1000000000004</v>
      </c>
    </row>
    <row r="153" spans="1:10" x14ac:dyDescent="0.2">
      <c r="A153" s="96">
        <v>298</v>
      </c>
      <c r="B153" s="118" t="s">
        <v>677</v>
      </c>
      <c r="C153" s="96">
        <v>1</v>
      </c>
      <c r="D153" s="354" t="s">
        <v>32</v>
      </c>
      <c r="E153" s="354">
        <v>8182</v>
      </c>
      <c r="F153" s="354">
        <v>8182</v>
      </c>
      <c r="G153" s="354">
        <v>5845</v>
      </c>
      <c r="H153" s="354">
        <v>0</v>
      </c>
      <c r="I153" s="354">
        <v>5845</v>
      </c>
      <c r="J153" s="354">
        <v>5845</v>
      </c>
    </row>
    <row r="154" spans="1:10" ht="45" x14ac:dyDescent="0.2">
      <c r="A154" s="96">
        <v>300</v>
      </c>
      <c r="B154" s="118" t="s">
        <v>679</v>
      </c>
      <c r="C154" s="96">
        <v>1</v>
      </c>
      <c r="D154" s="354" t="s">
        <v>32</v>
      </c>
      <c r="E154" s="354">
        <v>2590</v>
      </c>
      <c r="F154" s="354">
        <v>2590</v>
      </c>
      <c r="G154" s="354">
        <v>2440</v>
      </c>
      <c r="H154" s="354">
        <v>0</v>
      </c>
      <c r="I154" s="354">
        <v>2440</v>
      </c>
      <c r="J154" s="354">
        <v>2440</v>
      </c>
    </row>
    <row r="155" spans="1:10" ht="45" x14ac:dyDescent="0.2">
      <c r="A155" s="96">
        <v>301</v>
      </c>
      <c r="B155" s="118" t="s">
        <v>680</v>
      </c>
      <c r="C155" s="96">
        <v>1</v>
      </c>
      <c r="D155" s="354" t="s">
        <v>32</v>
      </c>
      <c r="E155" s="354">
        <v>1950</v>
      </c>
      <c r="F155" s="354">
        <v>1950</v>
      </c>
      <c r="G155" s="354">
        <v>2275</v>
      </c>
      <c r="H155" s="354">
        <v>0</v>
      </c>
      <c r="I155" s="354">
        <v>2275</v>
      </c>
      <c r="J155" s="354">
        <v>2275</v>
      </c>
    </row>
    <row r="156" spans="1:10" ht="22.5" x14ac:dyDescent="0.2">
      <c r="A156" s="96">
        <v>302</v>
      </c>
      <c r="B156" s="118" t="s">
        <v>681</v>
      </c>
      <c r="C156" s="96">
        <v>1</v>
      </c>
      <c r="D156" s="354" t="s">
        <v>32</v>
      </c>
      <c r="E156" s="354">
        <v>14566</v>
      </c>
      <c r="F156" s="354">
        <v>14566</v>
      </c>
      <c r="G156" s="354">
        <v>12850</v>
      </c>
      <c r="H156" s="354">
        <v>0</v>
      </c>
      <c r="I156" s="354">
        <v>12850</v>
      </c>
      <c r="J156" s="354">
        <v>12850</v>
      </c>
    </row>
    <row r="157" spans="1:10" x14ac:dyDescent="0.2">
      <c r="A157" s="96">
        <v>303</v>
      </c>
      <c r="B157" s="118" t="s">
        <v>682</v>
      </c>
      <c r="C157" s="96">
        <v>1</v>
      </c>
      <c r="D157" s="354" t="s">
        <v>32</v>
      </c>
      <c r="E157" s="354">
        <v>898</v>
      </c>
      <c r="F157" s="354">
        <v>898</v>
      </c>
      <c r="G157" s="354">
        <v>694</v>
      </c>
      <c r="H157" s="354">
        <v>131.86000000000001</v>
      </c>
      <c r="I157" s="354">
        <v>825.86</v>
      </c>
      <c r="J157" s="354">
        <v>825.86</v>
      </c>
    </row>
    <row r="158" spans="1:10" x14ac:dyDescent="0.2">
      <c r="A158" s="96">
        <v>304</v>
      </c>
      <c r="B158" s="118" t="s">
        <v>683</v>
      </c>
      <c r="C158" s="96">
        <v>1</v>
      </c>
      <c r="D158" s="354" t="s">
        <v>32</v>
      </c>
      <c r="E158" s="354">
        <v>839</v>
      </c>
      <c r="F158" s="354">
        <v>839</v>
      </c>
      <c r="G158" s="354">
        <v>775</v>
      </c>
      <c r="H158" s="354">
        <v>0</v>
      </c>
      <c r="I158" s="354">
        <v>775</v>
      </c>
      <c r="J158" s="354">
        <v>775</v>
      </c>
    </row>
    <row r="159" spans="1:10" ht="22.5" x14ac:dyDescent="0.2">
      <c r="A159" s="96">
        <v>305</v>
      </c>
      <c r="B159" s="118" t="s">
        <v>684</v>
      </c>
      <c r="C159" s="96">
        <v>1</v>
      </c>
      <c r="D159" s="354" t="s">
        <v>32</v>
      </c>
      <c r="E159" s="354">
        <v>1071</v>
      </c>
      <c r="F159" s="354">
        <v>1071</v>
      </c>
      <c r="G159" s="354">
        <v>915</v>
      </c>
      <c r="H159" s="354">
        <v>173.85</v>
      </c>
      <c r="I159" s="354">
        <v>1088.8499999999999</v>
      </c>
      <c r="J159" s="354">
        <v>1088.8499999999999</v>
      </c>
    </row>
    <row r="160" spans="1:10" ht="22.5" x14ac:dyDescent="0.2">
      <c r="A160" s="96">
        <v>306</v>
      </c>
      <c r="B160" s="118" t="s">
        <v>685</v>
      </c>
      <c r="C160" s="96">
        <v>1</v>
      </c>
      <c r="D160" s="354" t="s">
        <v>32</v>
      </c>
      <c r="E160" s="354">
        <v>203</v>
      </c>
      <c r="F160" s="354">
        <v>203</v>
      </c>
      <c r="G160" s="354">
        <v>174</v>
      </c>
      <c r="H160" s="354">
        <v>33.06</v>
      </c>
      <c r="I160" s="354">
        <v>207.06</v>
      </c>
      <c r="J160" s="354">
        <v>207.06</v>
      </c>
    </row>
    <row r="161" spans="1:10" ht="22.5" x14ac:dyDescent="0.2">
      <c r="A161" s="96">
        <v>307</v>
      </c>
      <c r="B161" s="118" t="s">
        <v>686</v>
      </c>
      <c r="C161" s="96">
        <v>1</v>
      </c>
      <c r="D161" s="354" t="s">
        <v>32</v>
      </c>
      <c r="E161" s="354">
        <v>8941</v>
      </c>
      <c r="F161" s="354">
        <v>8941</v>
      </c>
      <c r="G161" s="354">
        <v>6475</v>
      </c>
      <c r="H161" s="354">
        <v>1230.25</v>
      </c>
      <c r="I161" s="354">
        <v>7705.25</v>
      </c>
      <c r="J161" s="354">
        <v>7705.25</v>
      </c>
    </row>
    <row r="162" spans="1:10" ht="33.75" x14ac:dyDescent="0.2">
      <c r="A162" s="96">
        <v>309</v>
      </c>
      <c r="B162" s="118" t="s">
        <v>688</v>
      </c>
      <c r="C162" s="96">
        <v>1</v>
      </c>
      <c r="D162" s="354" t="s">
        <v>32</v>
      </c>
      <c r="E162" s="354">
        <v>4132</v>
      </c>
      <c r="F162" s="354">
        <v>4132</v>
      </c>
      <c r="G162" s="354">
        <v>3095</v>
      </c>
      <c r="H162" s="354">
        <v>588.04999999999995</v>
      </c>
      <c r="I162" s="354">
        <v>3683.05</v>
      </c>
      <c r="J162" s="354">
        <v>3683.05</v>
      </c>
    </row>
    <row r="163" spans="1:10" ht="33.75" x14ac:dyDescent="0.2">
      <c r="A163" s="96">
        <v>311</v>
      </c>
      <c r="B163" s="118" t="s">
        <v>690</v>
      </c>
      <c r="C163" s="96">
        <v>1</v>
      </c>
      <c r="D163" s="354" t="s">
        <v>32</v>
      </c>
      <c r="E163" s="354">
        <v>1967</v>
      </c>
      <c r="F163" s="354">
        <v>1967</v>
      </c>
      <c r="G163" s="354">
        <v>1525</v>
      </c>
      <c r="H163" s="354">
        <v>289.75</v>
      </c>
      <c r="I163" s="354">
        <v>1814.75</v>
      </c>
      <c r="J163" s="354">
        <v>1814.75</v>
      </c>
    </row>
    <row r="164" spans="1:10" ht="45" x14ac:dyDescent="0.2">
      <c r="A164" s="96">
        <v>312</v>
      </c>
      <c r="B164" s="118" t="s">
        <v>691</v>
      </c>
      <c r="C164" s="96">
        <v>1</v>
      </c>
      <c r="D164" s="354" t="s">
        <v>32</v>
      </c>
      <c r="E164" s="354">
        <v>1467</v>
      </c>
      <c r="F164" s="354">
        <v>1467</v>
      </c>
      <c r="G164" s="354">
        <v>1230</v>
      </c>
      <c r="H164" s="354">
        <v>233.7</v>
      </c>
      <c r="I164" s="354">
        <v>1463.7</v>
      </c>
      <c r="J164" s="354">
        <v>1463.7</v>
      </c>
    </row>
    <row r="165" spans="1:10" ht="33.75" x14ac:dyDescent="0.2">
      <c r="A165" s="96">
        <v>313</v>
      </c>
      <c r="B165" s="118" t="s">
        <v>692</v>
      </c>
      <c r="C165" s="96">
        <v>1</v>
      </c>
      <c r="D165" s="354" t="s">
        <v>32</v>
      </c>
      <c r="E165" s="354">
        <v>3665.2</v>
      </c>
      <c r="F165" s="354">
        <v>3665.2</v>
      </c>
      <c r="G165" s="354">
        <v>3145</v>
      </c>
      <c r="H165" s="354">
        <v>597.54999999999995</v>
      </c>
      <c r="I165" s="354">
        <v>3742.55</v>
      </c>
      <c r="J165" s="354">
        <v>3742.55</v>
      </c>
    </row>
    <row r="166" spans="1:10" ht="22.5" x14ac:dyDescent="0.2">
      <c r="A166" s="96">
        <v>314</v>
      </c>
      <c r="B166" s="118" t="s">
        <v>693</v>
      </c>
      <c r="C166" s="96">
        <v>1</v>
      </c>
      <c r="D166" s="354" t="s">
        <v>32</v>
      </c>
      <c r="E166" s="354">
        <v>1477</v>
      </c>
      <c r="F166" s="354">
        <v>1477</v>
      </c>
      <c r="G166" s="354">
        <v>1240</v>
      </c>
      <c r="H166" s="354">
        <v>0</v>
      </c>
      <c r="I166" s="354">
        <v>1240</v>
      </c>
      <c r="J166" s="354">
        <v>1240</v>
      </c>
    </row>
    <row r="167" spans="1:10" x14ac:dyDescent="0.2">
      <c r="A167" s="96">
        <v>316</v>
      </c>
      <c r="B167" s="118" t="s">
        <v>695</v>
      </c>
      <c r="C167" s="96">
        <v>1</v>
      </c>
      <c r="D167" s="354" t="s">
        <v>32</v>
      </c>
      <c r="E167" s="354">
        <v>1217</v>
      </c>
      <c r="F167" s="354">
        <v>1217</v>
      </c>
      <c r="G167" s="354">
        <v>988</v>
      </c>
      <c r="H167" s="354">
        <v>187.72</v>
      </c>
      <c r="I167" s="354">
        <v>1175.72</v>
      </c>
      <c r="J167" s="354">
        <v>1175.72</v>
      </c>
    </row>
    <row r="168" spans="1:10" ht="22.5" x14ac:dyDescent="0.2">
      <c r="A168" s="96">
        <v>320</v>
      </c>
      <c r="B168" s="118" t="s">
        <v>699</v>
      </c>
      <c r="C168" s="96">
        <v>1</v>
      </c>
      <c r="D168" s="354" t="s">
        <v>32</v>
      </c>
      <c r="E168" s="354">
        <v>1856</v>
      </c>
      <c r="F168" s="354">
        <v>1856</v>
      </c>
      <c r="G168" s="354">
        <v>1525</v>
      </c>
      <c r="H168" s="354">
        <v>289.75</v>
      </c>
      <c r="I168" s="354">
        <v>1814.75</v>
      </c>
      <c r="J168" s="354">
        <v>1814.75</v>
      </c>
    </row>
    <row r="169" spans="1:10" ht="33.75" x14ac:dyDescent="0.2">
      <c r="A169" s="96">
        <v>321</v>
      </c>
      <c r="B169" s="118" t="s">
        <v>700</v>
      </c>
      <c r="C169" s="96">
        <v>1</v>
      </c>
      <c r="D169" s="354" t="s">
        <v>32</v>
      </c>
      <c r="E169" s="354">
        <v>4584</v>
      </c>
      <c r="F169" s="354">
        <v>4584</v>
      </c>
      <c r="G169" s="354">
        <v>3680</v>
      </c>
      <c r="H169" s="354">
        <v>699.2</v>
      </c>
      <c r="I169" s="354">
        <v>4379.2</v>
      </c>
      <c r="J169" s="354">
        <v>4379.2</v>
      </c>
    </row>
    <row r="170" spans="1:10" ht="33.75" x14ac:dyDescent="0.2">
      <c r="A170" s="96">
        <v>322</v>
      </c>
      <c r="B170" s="118" t="s">
        <v>701</v>
      </c>
      <c r="C170" s="96">
        <v>1</v>
      </c>
      <c r="D170" s="354" t="s">
        <v>32</v>
      </c>
      <c r="E170" s="354">
        <v>4584</v>
      </c>
      <c r="F170" s="354">
        <v>4584</v>
      </c>
      <c r="G170" s="354">
        <v>3680</v>
      </c>
      <c r="H170" s="354">
        <v>699.2</v>
      </c>
      <c r="I170" s="354">
        <v>4379.2</v>
      </c>
      <c r="J170" s="354">
        <v>4379.2</v>
      </c>
    </row>
    <row r="171" spans="1:10" x14ac:dyDescent="0.2">
      <c r="A171" s="96">
        <v>323</v>
      </c>
      <c r="B171" s="118" t="s">
        <v>702</v>
      </c>
      <c r="C171" s="96">
        <v>1</v>
      </c>
      <c r="D171" s="354" t="s">
        <v>32</v>
      </c>
      <c r="E171" s="354">
        <v>1069</v>
      </c>
      <c r="F171" s="354">
        <v>1069</v>
      </c>
      <c r="G171" s="354">
        <v>878</v>
      </c>
      <c r="H171" s="354">
        <v>166.82</v>
      </c>
      <c r="I171" s="354">
        <v>1044.82</v>
      </c>
      <c r="J171" s="354">
        <v>1044.82</v>
      </c>
    </row>
    <row r="172" spans="1:10" ht="33.75" x14ac:dyDescent="0.2">
      <c r="A172" s="96">
        <v>325</v>
      </c>
      <c r="B172" s="118" t="s">
        <v>704</v>
      </c>
      <c r="C172" s="96">
        <v>1</v>
      </c>
      <c r="D172" s="354" t="s">
        <v>32</v>
      </c>
      <c r="E172" s="354">
        <v>9532</v>
      </c>
      <c r="F172" s="354">
        <v>9532</v>
      </c>
      <c r="G172" s="354">
        <v>6100</v>
      </c>
      <c r="H172" s="354">
        <v>1159</v>
      </c>
      <c r="I172" s="354">
        <v>7259</v>
      </c>
      <c r="J172" s="354">
        <v>7259</v>
      </c>
    </row>
    <row r="173" spans="1:10" ht="22.5" x14ac:dyDescent="0.2">
      <c r="A173" s="96">
        <v>326</v>
      </c>
      <c r="B173" s="118" t="s">
        <v>705</v>
      </c>
      <c r="C173" s="96">
        <v>1</v>
      </c>
      <c r="D173" s="354" t="s">
        <v>32</v>
      </c>
      <c r="E173" s="354">
        <v>45291</v>
      </c>
      <c r="F173" s="354">
        <v>45291</v>
      </c>
      <c r="G173" s="354">
        <v>27390</v>
      </c>
      <c r="H173" s="354">
        <v>0</v>
      </c>
      <c r="I173" s="354">
        <v>27390</v>
      </c>
      <c r="J173" s="354">
        <v>27390</v>
      </c>
    </row>
    <row r="174" spans="1:10" ht="22.5" x14ac:dyDescent="0.2">
      <c r="A174" s="96">
        <v>327</v>
      </c>
      <c r="B174" s="118" t="s">
        <v>706</v>
      </c>
      <c r="C174" s="96">
        <v>1</v>
      </c>
      <c r="D174" s="354" t="s">
        <v>32</v>
      </c>
      <c r="E174" s="354">
        <v>42340</v>
      </c>
      <c r="F174" s="354">
        <v>42340</v>
      </c>
      <c r="G174" s="354">
        <v>29040</v>
      </c>
      <c r="H174" s="354">
        <v>0</v>
      </c>
      <c r="I174" s="354">
        <v>29040</v>
      </c>
      <c r="J174" s="354">
        <v>29040</v>
      </c>
    </row>
    <row r="175" spans="1:10" ht="33.75" x14ac:dyDescent="0.2">
      <c r="A175" s="96">
        <v>331</v>
      </c>
      <c r="B175" s="118" t="s">
        <v>710</v>
      </c>
      <c r="C175" s="96">
        <v>1</v>
      </c>
      <c r="D175" s="354" t="s">
        <v>32</v>
      </c>
      <c r="E175" s="354">
        <v>163243</v>
      </c>
      <c r="F175" s="354">
        <v>163243</v>
      </c>
      <c r="G175" s="354">
        <v>59840</v>
      </c>
      <c r="H175" s="354">
        <v>11369.6</v>
      </c>
      <c r="I175" s="354">
        <v>71209.600000000006</v>
      </c>
      <c r="J175" s="354">
        <v>71209.600000000006</v>
      </c>
    </row>
    <row r="176" spans="1:10" x14ac:dyDescent="0.2">
      <c r="J176" s="358">
        <v>1665000.4100000008</v>
      </c>
    </row>
    <row r="178" spans="1:10" x14ac:dyDescent="0.2">
      <c r="A178" s="505" t="s">
        <v>9</v>
      </c>
      <c r="B178" s="505" t="s">
        <v>21</v>
      </c>
      <c r="C178" s="505" t="s">
        <v>22</v>
      </c>
      <c r="D178" s="505" t="s">
        <v>44</v>
      </c>
      <c r="E178" s="505" t="s">
        <v>12</v>
      </c>
      <c r="F178" s="505" t="s">
        <v>33</v>
      </c>
      <c r="G178" s="506" t="s">
        <v>1048</v>
      </c>
      <c r="H178" s="506"/>
      <c r="I178" s="506"/>
      <c r="J178" s="506"/>
    </row>
    <row r="179" spans="1:10" ht="22.5" x14ac:dyDescent="0.2">
      <c r="A179" s="505"/>
      <c r="B179" s="505"/>
      <c r="C179" s="505"/>
      <c r="D179" s="505"/>
      <c r="E179" s="505"/>
      <c r="F179" s="505"/>
      <c r="G179" s="353" t="s">
        <v>25</v>
      </c>
      <c r="H179" s="353" t="s">
        <v>5</v>
      </c>
      <c r="I179" s="353" t="s">
        <v>26</v>
      </c>
      <c r="J179" s="353" t="s">
        <v>6</v>
      </c>
    </row>
    <row r="180" spans="1:10" ht="33.75" x14ac:dyDescent="0.2">
      <c r="A180" s="96">
        <v>6</v>
      </c>
      <c r="B180" s="118" t="s">
        <v>385</v>
      </c>
      <c r="C180" s="96">
        <v>1</v>
      </c>
      <c r="D180" s="354" t="s">
        <v>32</v>
      </c>
      <c r="E180" s="354">
        <v>3168.6</v>
      </c>
      <c r="F180" s="354">
        <v>3168.6</v>
      </c>
      <c r="G180" s="354">
        <v>3631</v>
      </c>
      <c r="H180" s="354">
        <v>0</v>
      </c>
      <c r="I180" s="354">
        <v>3631</v>
      </c>
      <c r="J180" s="354">
        <v>3631</v>
      </c>
    </row>
    <row r="181" spans="1:10" ht="56.25" x14ac:dyDescent="0.2">
      <c r="A181" s="96">
        <v>208</v>
      </c>
      <c r="B181" s="118" t="s">
        <v>587</v>
      </c>
      <c r="C181" s="96">
        <v>1</v>
      </c>
      <c r="D181" s="354" t="s">
        <v>32</v>
      </c>
      <c r="E181" s="354">
        <v>27899</v>
      </c>
      <c r="F181" s="354">
        <v>27899</v>
      </c>
      <c r="G181" s="354">
        <v>24122</v>
      </c>
      <c r="H181" s="354">
        <v>0</v>
      </c>
      <c r="I181" s="354">
        <v>24122</v>
      </c>
      <c r="J181" s="354">
        <v>24122</v>
      </c>
    </row>
    <row r="182" spans="1:10" x14ac:dyDescent="0.2">
      <c r="A182" s="96">
        <v>214</v>
      </c>
      <c r="B182" s="118" t="s">
        <v>593</v>
      </c>
      <c r="C182" s="96">
        <v>1</v>
      </c>
      <c r="D182" s="354" t="s">
        <v>32</v>
      </c>
      <c r="E182" s="354">
        <v>34000</v>
      </c>
      <c r="F182" s="354">
        <v>34000</v>
      </c>
      <c r="G182" s="354">
        <v>33501</v>
      </c>
      <c r="H182" s="354">
        <v>0</v>
      </c>
      <c r="I182" s="354">
        <v>33501</v>
      </c>
      <c r="J182" s="354">
        <v>33501</v>
      </c>
    </row>
    <row r="183" spans="1:10" ht="22.5" x14ac:dyDescent="0.2">
      <c r="A183" s="96">
        <v>289</v>
      </c>
      <c r="B183" s="118" t="s">
        <v>668</v>
      </c>
      <c r="C183" s="96">
        <v>1</v>
      </c>
      <c r="D183" s="354" t="s">
        <v>32</v>
      </c>
      <c r="E183" s="354">
        <v>130000</v>
      </c>
      <c r="F183" s="354">
        <v>130000</v>
      </c>
      <c r="G183" s="354">
        <v>127436</v>
      </c>
      <c r="H183" s="354">
        <v>0</v>
      </c>
      <c r="I183" s="354">
        <v>127436</v>
      </c>
      <c r="J183" s="354">
        <v>127436</v>
      </c>
    </row>
    <row r="184" spans="1:10" x14ac:dyDescent="0.2">
      <c r="J184" s="358">
        <v>188690</v>
      </c>
    </row>
    <row r="186" spans="1:10" x14ac:dyDescent="0.2">
      <c r="A186" s="505" t="s">
        <v>9</v>
      </c>
      <c r="B186" s="505" t="s">
        <v>21</v>
      </c>
      <c r="C186" s="505" t="s">
        <v>22</v>
      </c>
      <c r="D186" s="505" t="s">
        <v>44</v>
      </c>
      <c r="E186" s="505" t="s">
        <v>12</v>
      </c>
      <c r="F186" s="505" t="s">
        <v>33</v>
      </c>
      <c r="G186" s="506" t="s">
        <v>725</v>
      </c>
      <c r="H186" s="506"/>
      <c r="I186" s="506"/>
      <c r="J186" s="506"/>
    </row>
    <row r="187" spans="1:10" ht="22.5" x14ac:dyDescent="0.2">
      <c r="A187" s="505"/>
      <c r="B187" s="505"/>
      <c r="C187" s="505"/>
      <c r="D187" s="505"/>
      <c r="E187" s="505"/>
      <c r="F187" s="505"/>
      <c r="G187" s="353" t="s">
        <v>25</v>
      </c>
      <c r="H187" s="353" t="s">
        <v>5</v>
      </c>
      <c r="I187" s="353" t="s">
        <v>26</v>
      </c>
      <c r="J187" s="353" t="s">
        <v>6</v>
      </c>
    </row>
    <row r="188" spans="1:10" ht="22.5" x14ac:dyDescent="0.2">
      <c r="A188" s="96">
        <v>181</v>
      </c>
      <c r="B188" s="118" t="s">
        <v>560</v>
      </c>
      <c r="C188" s="96">
        <v>1</v>
      </c>
      <c r="D188" s="354" t="s">
        <v>32</v>
      </c>
      <c r="E188" s="354">
        <v>115311</v>
      </c>
      <c r="F188" s="354">
        <v>115311</v>
      </c>
      <c r="G188" s="354">
        <v>96700</v>
      </c>
      <c r="H188" s="354">
        <v>18373</v>
      </c>
      <c r="I188" s="354">
        <v>115073</v>
      </c>
      <c r="J188" s="354">
        <v>115073</v>
      </c>
    </row>
    <row r="189" spans="1:10" ht="22.5" x14ac:dyDescent="0.2">
      <c r="A189" s="96">
        <v>182</v>
      </c>
      <c r="B189" s="118" t="s">
        <v>561</v>
      </c>
      <c r="C189" s="96">
        <v>1</v>
      </c>
      <c r="D189" s="354" t="s">
        <v>32</v>
      </c>
      <c r="E189" s="354">
        <v>103530</v>
      </c>
      <c r="F189" s="354">
        <v>103530</v>
      </c>
      <c r="G189" s="354">
        <v>83500</v>
      </c>
      <c r="H189" s="354">
        <v>15865</v>
      </c>
      <c r="I189" s="354">
        <v>99365</v>
      </c>
      <c r="J189" s="354">
        <v>99365</v>
      </c>
    </row>
    <row r="190" spans="1:10" ht="22.5" x14ac:dyDescent="0.2">
      <c r="A190" s="96">
        <v>183</v>
      </c>
      <c r="B190" s="118" t="s">
        <v>562</v>
      </c>
      <c r="C190" s="96">
        <v>1</v>
      </c>
      <c r="D190" s="354" t="s">
        <v>32</v>
      </c>
      <c r="E190" s="354">
        <v>107992.5</v>
      </c>
      <c r="F190" s="354">
        <v>107992.5</v>
      </c>
      <c r="G190" s="354">
        <v>90700</v>
      </c>
      <c r="H190" s="354">
        <v>17233</v>
      </c>
      <c r="I190" s="354">
        <v>107933</v>
      </c>
      <c r="J190" s="354">
        <v>107933</v>
      </c>
    </row>
    <row r="191" spans="1:10" ht="22.5" x14ac:dyDescent="0.2">
      <c r="A191" s="96">
        <v>184</v>
      </c>
      <c r="B191" s="118" t="s">
        <v>563</v>
      </c>
      <c r="C191" s="96">
        <v>1</v>
      </c>
      <c r="D191" s="354" t="s">
        <v>32</v>
      </c>
      <c r="E191" s="354">
        <v>107992.5</v>
      </c>
      <c r="F191" s="354">
        <v>107992.5</v>
      </c>
      <c r="G191" s="354">
        <v>92800</v>
      </c>
      <c r="H191" s="354">
        <v>17632</v>
      </c>
      <c r="I191" s="354">
        <v>110432</v>
      </c>
      <c r="J191" s="354">
        <v>110432</v>
      </c>
    </row>
    <row r="192" spans="1:10" ht="22.5" x14ac:dyDescent="0.2">
      <c r="A192" s="96">
        <v>185</v>
      </c>
      <c r="B192" s="118" t="s">
        <v>564</v>
      </c>
      <c r="C192" s="96">
        <v>1</v>
      </c>
      <c r="D192" s="354" t="s">
        <v>32</v>
      </c>
      <c r="E192" s="354">
        <v>115311</v>
      </c>
      <c r="F192" s="354">
        <v>115311</v>
      </c>
      <c r="G192" s="354">
        <v>90700</v>
      </c>
      <c r="H192" s="354">
        <v>17233</v>
      </c>
      <c r="I192" s="354">
        <v>107933</v>
      </c>
      <c r="J192" s="354">
        <v>107933</v>
      </c>
    </row>
    <row r="193" spans="1:10" ht="22.5" x14ac:dyDescent="0.2">
      <c r="A193" s="96">
        <v>186</v>
      </c>
      <c r="B193" s="118" t="s">
        <v>565</v>
      </c>
      <c r="C193" s="96">
        <v>1</v>
      </c>
      <c r="D193" s="354" t="s">
        <v>32</v>
      </c>
      <c r="E193" s="354">
        <v>107992.5</v>
      </c>
      <c r="F193" s="354">
        <v>107992.5</v>
      </c>
      <c r="G193" s="354">
        <v>86800</v>
      </c>
      <c r="H193" s="354">
        <v>16492</v>
      </c>
      <c r="I193" s="354">
        <v>103292</v>
      </c>
      <c r="J193" s="354">
        <v>103292</v>
      </c>
    </row>
    <row r="194" spans="1:10" x14ac:dyDescent="0.2">
      <c r="J194" s="358">
        <v>644028</v>
      </c>
    </row>
    <row r="196" spans="1:10" x14ac:dyDescent="0.2">
      <c r="A196" s="505" t="s">
        <v>9</v>
      </c>
      <c r="B196" s="505" t="s">
        <v>21</v>
      </c>
      <c r="C196" s="505" t="s">
        <v>22</v>
      </c>
      <c r="D196" s="505" t="s">
        <v>44</v>
      </c>
      <c r="E196" s="505" t="s">
        <v>12</v>
      </c>
      <c r="F196" s="505" t="s">
        <v>33</v>
      </c>
      <c r="G196" s="506" t="s">
        <v>740</v>
      </c>
      <c r="H196" s="506"/>
      <c r="I196" s="506"/>
      <c r="J196" s="506"/>
    </row>
    <row r="197" spans="1:10" ht="22.5" x14ac:dyDescent="0.2">
      <c r="A197" s="505"/>
      <c r="B197" s="505"/>
      <c r="C197" s="505"/>
      <c r="D197" s="505"/>
      <c r="E197" s="505"/>
      <c r="F197" s="505"/>
      <c r="G197" s="353" t="s">
        <v>25</v>
      </c>
      <c r="H197" s="353" t="s">
        <v>5</v>
      </c>
      <c r="I197" s="353" t="s">
        <v>26</v>
      </c>
      <c r="J197" s="353" t="s">
        <v>6</v>
      </c>
    </row>
    <row r="198" spans="1:10" ht="22.5" x14ac:dyDescent="0.2">
      <c r="A198" s="96">
        <v>47</v>
      </c>
      <c r="B198" s="118" t="s">
        <v>426</v>
      </c>
      <c r="C198" s="96">
        <v>1</v>
      </c>
      <c r="D198" s="354" t="s">
        <v>32</v>
      </c>
      <c r="E198" s="354">
        <v>346023</v>
      </c>
      <c r="F198" s="354">
        <v>346023</v>
      </c>
      <c r="G198" s="354">
        <v>346023</v>
      </c>
      <c r="H198" s="354">
        <v>0</v>
      </c>
      <c r="I198" s="354">
        <v>346023</v>
      </c>
      <c r="J198" s="354">
        <v>346023</v>
      </c>
    </row>
    <row r="199" spans="1:10" x14ac:dyDescent="0.2">
      <c r="A199" s="96">
        <v>51</v>
      </c>
      <c r="B199" s="118" t="s">
        <v>430</v>
      </c>
      <c r="C199" s="96">
        <v>1</v>
      </c>
      <c r="D199" s="354" t="s">
        <v>32</v>
      </c>
      <c r="E199" s="354">
        <v>34575</v>
      </c>
      <c r="F199" s="354">
        <v>34575</v>
      </c>
      <c r="G199" s="354">
        <v>34091</v>
      </c>
      <c r="H199" s="354">
        <v>0</v>
      </c>
      <c r="I199" s="354">
        <v>34091</v>
      </c>
      <c r="J199" s="354">
        <v>34091</v>
      </c>
    </row>
    <row r="200" spans="1:10" ht="22.5" x14ac:dyDescent="0.2">
      <c r="A200" s="96">
        <v>75</v>
      </c>
      <c r="B200" s="118" t="s">
        <v>454</v>
      </c>
      <c r="C200" s="96">
        <v>1</v>
      </c>
      <c r="D200" s="354" t="s">
        <v>32</v>
      </c>
      <c r="E200" s="354">
        <v>2017.7552314521247</v>
      </c>
      <c r="F200" s="354">
        <v>2017.7552314521247</v>
      </c>
      <c r="G200" s="354">
        <v>2119</v>
      </c>
      <c r="H200" s="354">
        <v>0</v>
      </c>
      <c r="I200" s="354">
        <v>2119</v>
      </c>
      <c r="J200" s="354">
        <v>2119</v>
      </c>
    </row>
    <row r="201" spans="1:10" ht="22.5" x14ac:dyDescent="0.2">
      <c r="A201" s="96">
        <v>78</v>
      </c>
      <c r="B201" s="118" t="s">
        <v>457</v>
      </c>
      <c r="C201" s="96">
        <v>1</v>
      </c>
      <c r="D201" s="354" t="s">
        <v>32</v>
      </c>
      <c r="E201" s="354">
        <v>39396</v>
      </c>
      <c r="F201" s="354">
        <v>39396</v>
      </c>
      <c r="G201" s="354">
        <v>34739</v>
      </c>
      <c r="H201" s="354">
        <v>0</v>
      </c>
      <c r="I201" s="354">
        <v>34739</v>
      </c>
      <c r="J201" s="354">
        <v>34739</v>
      </c>
    </row>
    <row r="202" spans="1:10" ht="22.5" x14ac:dyDescent="0.2">
      <c r="A202" s="96">
        <v>121</v>
      </c>
      <c r="B202" s="118" t="s">
        <v>500</v>
      </c>
      <c r="C202" s="96">
        <v>1</v>
      </c>
      <c r="D202" s="354" t="s">
        <v>32</v>
      </c>
      <c r="E202" s="354">
        <v>680000</v>
      </c>
      <c r="F202" s="354">
        <v>680000</v>
      </c>
      <c r="G202" s="354">
        <v>622159</v>
      </c>
      <c r="H202" s="354">
        <v>0</v>
      </c>
      <c r="I202" s="354">
        <v>622159</v>
      </c>
      <c r="J202" s="354">
        <v>622159</v>
      </c>
    </row>
    <row r="203" spans="1:10" ht="33.75" x14ac:dyDescent="0.2">
      <c r="A203" s="96">
        <v>192</v>
      </c>
      <c r="B203" s="118" t="s">
        <v>571</v>
      </c>
      <c r="C203" s="96">
        <v>1</v>
      </c>
      <c r="D203" s="354" t="s">
        <v>32</v>
      </c>
      <c r="E203" s="354">
        <v>364140</v>
      </c>
      <c r="F203" s="354">
        <v>364140</v>
      </c>
      <c r="G203" s="354">
        <v>271089.07563025213</v>
      </c>
      <c r="H203" s="354">
        <v>51506.924369747903</v>
      </c>
      <c r="I203" s="354">
        <v>322596.00000000006</v>
      </c>
      <c r="J203" s="354">
        <v>322596.00000000006</v>
      </c>
    </row>
    <row r="204" spans="1:10" x14ac:dyDescent="0.2">
      <c r="A204" s="96">
        <v>218</v>
      </c>
      <c r="B204" s="118" t="s">
        <v>597</v>
      </c>
      <c r="C204" s="96">
        <v>1</v>
      </c>
      <c r="D204" s="354" t="s">
        <v>32</v>
      </c>
      <c r="E204" s="354">
        <v>6222.8915662650606</v>
      </c>
      <c r="F204" s="354">
        <v>6222.8915662650606</v>
      </c>
      <c r="G204" s="354">
        <v>6378</v>
      </c>
      <c r="H204" s="354">
        <v>0</v>
      </c>
      <c r="I204" s="354">
        <v>6378</v>
      </c>
      <c r="J204" s="354">
        <v>6378</v>
      </c>
    </row>
    <row r="205" spans="1:10" x14ac:dyDescent="0.2">
      <c r="A205" s="96">
        <v>260</v>
      </c>
      <c r="B205" s="118" t="s">
        <v>639</v>
      </c>
      <c r="C205" s="96">
        <v>1</v>
      </c>
      <c r="D205" s="354" t="s">
        <v>32</v>
      </c>
      <c r="E205" s="354">
        <v>118345.09760000001</v>
      </c>
      <c r="F205" s="354">
        <v>118345.09760000001</v>
      </c>
      <c r="G205" s="354">
        <v>109412.60504201682</v>
      </c>
      <c r="H205" s="354">
        <v>20788.394957983197</v>
      </c>
      <c r="I205" s="354">
        <v>130201.00000000001</v>
      </c>
      <c r="J205" s="354">
        <v>130201.00000000001</v>
      </c>
    </row>
    <row r="206" spans="1:10" ht="33.75" x14ac:dyDescent="0.2">
      <c r="A206" s="96">
        <v>324</v>
      </c>
      <c r="B206" s="118" t="s">
        <v>703</v>
      </c>
      <c r="C206" s="96">
        <v>1</v>
      </c>
      <c r="D206" s="354" t="s">
        <v>32</v>
      </c>
      <c r="E206" s="354">
        <v>55501.599999999999</v>
      </c>
      <c r="F206" s="354">
        <v>55501.599999999999</v>
      </c>
      <c r="G206" s="354">
        <v>37657.142857142862</v>
      </c>
      <c r="H206" s="354">
        <v>7154.857142857144</v>
      </c>
      <c r="I206" s="354">
        <v>44812.000000000007</v>
      </c>
      <c r="J206" s="354">
        <v>44812.000000000007</v>
      </c>
    </row>
    <row r="207" spans="1:10" x14ac:dyDescent="0.2">
      <c r="J207" s="358">
        <f>SUM(J198:J206)</f>
        <v>1543118</v>
      </c>
    </row>
    <row r="209" spans="1:10" x14ac:dyDescent="0.2">
      <c r="A209" s="505" t="s">
        <v>9</v>
      </c>
      <c r="B209" s="505" t="s">
        <v>21</v>
      </c>
      <c r="C209" s="505" t="s">
        <v>22</v>
      </c>
      <c r="D209" s="505" t="s">
        <v>44</v>
      </c>
      <c r="E209" s="505" t="s">
        <v>12</v>
      </c>
      <c r="F209" s="505" t="s">
        <v>33</v>
      </c>
      <c r="G209" s="506" t="s">
        <v>727</v>
      </c>
      <c r="H209" s="506"/>
      <c r="I209" s="506"/>
      <c r="J209" s="506"/>
    </row>
    <row r="210" spans="1:10" ht="22.5" x14ac:dyDescent="0.2">
      <c r="A210" s="505"/>
      <c r="B210" s="505"/>
      <c r="C210" s="505"/>
      <c r="D210" s="505"/>
      <c r="E210" s="505"/>
      <c r="F210" s="505"/>
      <c r="G210" s="353" t="s">
        <v>25</v>
      </c>
      <c r="H210" s="353" t="s">
        <v>5</v>
      </c>
      <c r="I210" s="353" t="s">
        <v>26</v>
      </c>
      <c r="J210" s="353" t="s">
        <v>6</v>
      </c>
    </row>
    <row r="211" spans="1:10" x14ac:dyDescent="0.2">
      <c r="A211" s="96">
        <v>36</v>
      </c>
      <c r="B211" s="118" t="s">
        <v>415</v>
      </c>
      <c r="C211" s="96">
        <v>1</v>
      </c>
      <c r="D211" s="354" t="s">
        <v>32</v>
      </c>
      <c r="E211" s="354">
        <v>16362.5</v>
      </c>
      <c r="F211" s="354">
        <v>16362.5</v>
      </c>
      <c r="G211" s="354">
        <v>13628</v>
      </c>
      <c r="H211" s="354">
        <v>2589</v>
      </c>
      <c r="I211" s="354">
        <v>16217</v>
      </c>
      <c r="J211" s="354">
        <v>16217</v>
      </c>
    </row>
    <row r="212" spans="1:10" x14ac:dyDescent="0.2">
      <c r="A212" s="96">
        <v>38</v>
      </c>
      <c r="B212" s="118" t="s">
        <v>417</v>
      </c>
      <c r="C212" s="96">
        <v>1</v>
      </c>
      <c r="D212" s="354" t="s">
        <v>32</v>
      </c>
      <c r="E212" s="354">
        <v>16362.5</v>
      </c>
      <c r="F212" s="354">
        <v>16362.5</v>
      </c>
      <c r="G212" s="354">
        <v>13628</v>
      </c>
      <c r="H212" s="354">
        <v>2589</v>
      </c>
      <c r="I212" s="354">
        <v>16217</v>
      </c>
      <c r="J212" s="354">
        <v>16217</v>
      </c>
    </row>
    <row r="213" spans="1:10" x14ac:dyDescent="0.2">
      <c r="A213" s="96">
        <v>39</v>
      </c>
      <c r="B213" s="118" t="s">
        <v>418</v>
      </c>
      <c r="C213" s="96">
        <v>1</v>
      </c>
      <c r="D213" s="354" t="s">
        <v>32</v>
      </c>
      <c r="E213" s="354">
        <v>16362.5</v>
      </c>
      <c r="F213" s="354">
        <v>16362.5</v>
      </c>
      <c r="G213" s="354">
        <v>13628</v>
      </c>
      <c r="H213" s="354">
        <v>2589</v>
      </c>
      <c r="I213" s="354">
        <v>16217</v>
      </c>
      <c r="J213" s="354">
        <v>16217</v>
      </c>
    </row>
    <row r="214" spans="1:10" x14ac:dyDescent="0.2">
      <c r="A214" s="96">
        <v>40</v>
      </c>
      <c r="B214" s="118" t="s">
        <v>419</v>
      </c>
      <c r="C214" s="96">
        <v>1</v>
      </c>
      <c r="D214" s="354" t="s">
        <v>32</v>
      </c>
      <c r="E214" s="354">
        <v>16362.5</v>
      </c>
      <c r="F214" s="354">
        <v>16362.5</v>
      </c>
      <c r="G214" s="354">
        <v>13628</v>
      </c>
      <c r="H214" s="354">
        <v>2589</v>
      </c>
      <c r="I214" s="354">
        <v>16217</v>
      </c>
      <c r="J214" s="354">
        <v>16217</v>
      </c>
    </row>
    <row r="215" spans="1:10" x14ac:dyDescent="0.2">
      <c r="A215" s="96">
        <v>41</v>
      </c>
      <c r="B215" s="118" t="s">
        <v>420</v>
      </c>
      <c r="C215" s="96">
        <v>1</v>
      </c>
      <c r="D215" s="354" t="s">
        <v>32</v>
      </c>
      <c r="E215" s="354">
        <v>16362.5</v>
      </c>
      <c r="F215" s="354">
        <v>16362.5</v>
      </c>
      <c r="G215" s="354">
        <v>13628</v>
      </c>
      <c r="H215" s="354">
        <v>2589</v>
      </c>
      <c r="I215" s="354">
        <v>16217</v>
      </c>
      <c r="J215" s="354">
        <v>16217</v>
      </c>
    </row>
    <row r="216" spans="1:10" ht="22.5" x14ac:dyDescent="0.2">
      <c r="A216" s="96">
        <v>50</v>
      </c>
      <c r="B216" s="118" t="s">
        <v>429</v>
      </c>
      <c r="C216" s="96">
        <v>1</v>
      </c>
      <c r="D216" s="354" t="s">
        <v>32</v>
      </c>
      <c r="E216" s="354">
        <v>270795</v>
      </c>
      <c r="F216" s="354">
        <v>270795</v>
      </c>
      <c r="G216" s="354">
        <v>267753</v>
      </c>
      <c r="H216" s="354">
        <v>0</v>
      </c>
      <c r="I216" s="354">
        <v>267753</v>
      </c>
      <c r="J216" s="354">
        <v>267753</v>
      </c>
    </row>
    <row r="217" spans="1:10" ht="22.5" x14ac:dyDescent="0.2">
      <c r="A217" s="96">
        <v>77</v>
      </c>
      <c r="B217" s="118" t="s">
        <v>456</v>
      </c>
      <c r="C217" s="96">
        <v>1</v>
      </c>
      <c r="D217" s="354" t="s">
        <v>32</v>
      </c>
      <c r="E217" s="354">
        <v>49520</v>
      </c>
      <c r="F217" s="354">
        <v>49520</v>
      </c>
      <c r="G217" s="354">
        <v>47831</v>
      </c>
      <c r="H217" s="354">
        <v>0</v>
      </c>
      <c r="I217" s="354">
        <v>47831</v>
      </c>
      <c r="J217" s="354">
        <v>47831</v>
      </c>
    </row>
    <row r="218" spans="1:10" ht="33.75" x14ac:dyDescent="0.2">
      <c r="A218" s="96">
        <v>174</v>
      </c>
      <c r="B218" s="118" t="s">
        <v>553</v>
      </c>
      <c r="C218" s="96">
        <v>1</v>
      </c>
      <c r="D218" s="354" t="s">
        <v>32</v>
      </c>
      <c r="E218" s="354">
        <v>7091.21</v>
      </c>
      <c r="F218" s="354">
        <v>7091.21</v>
      </c>
      <c r="G218" s="354">
        <v>5907</v>
      </c>
      <c r="H218" s="354">
        <v>1122</v>
      </c>
      <c r="I218" s="354">
        <v>7029</v>
      </c>
      <c r="J218" s="354">
        <v>7029</v>
      </c>
    </row>
    <row r="219" spans="1:10" ht="22.5" x14ac:dyDescent="0.2">
      <c r="A219" s="96">
        <v>179</v>
      </c>
      <c r="B219" s="118" t="s">
        <v>558</v>
      </c>
      <c r="C219" s="96">
        <v>1</v>
      </c>
      <c r="D219" s="354" t="s">
        <v>32</v>
      </c>
      <c r="E219" s="354">
        <v>13574.2824</v>
      </c>
      <c r="F219" s="354">
        <v>13574.2824</v>
      </c>
      <c r="G219" s="354">
        <v>9000</v>
      </c>
      <c r="H219" s="354">
        <v>1710</v>
      </c>
      <c r="I219" s="354">
        <v>10710</v>
      </c>
      <c r="J219" s="354">
        <v>10710</v>
      </c>
    </row>
    <row r="220" spans="1:10" ht="22.5" x14ac:dyDescent="0.2">
      <c r="A220" s="96">
        <v>220</v>
      </c>
      <c r="B220" s="118" t="s">
        <v>599</v>
      </c>
      <c r="C220" s="96">
        <v>1</v>
      </c>
      <c r="D220" s="354" t="s">
        <v>32</v>
      </c>
      <c r="E220" s="354">
        <v>12711</v>
      </c>
      <c r="F220" s="354">
        <v>12711</v>
      </c>
      <c r="G220" s="354">
        <v>12262</v>
      </c>
      <c r="H220" s="354">
        <v>0</v>
      </c>
      <c r="I220" s="354">
        <v>12262</v>
      </c>
      <c r="J220" s="354">
        <v>12262</v>
      </c>
    </row>
    <row r="221" spans="1:10" ht="22.5" x14ac:dyDescent="0.2">
      <c r="A221" s="96">
        <v>228</v>
      </c>
      <c r="B221" s="118" t="s">
        <v>607</v>
      </c>
      <c r="C221" s="96">
        <v>1</v>
      </c>
      <c r="D221" s="354" t="s">
        <v>32</v>
      </c>
      <c r="E221" s="354">
        <v>4396</v>
      </c>
      <c r="F221" s="354">
        <v>4396</v>
      </c>
      <c r="G221" s="354">
        <v>4241</v>
      </c>
      <c r="H221" s="354">
        <v>0</v>
      </c>
      <c r="I221" s="354">
        <v>4241</v>
      </c>
      <c r="J221" s="354">
        <v>4241</v>
      </c>
    </row>
    <row r="222" spans="1:10" x14ac:dyDescent="0.2">
      <c r="A222" s="96">
        <v>243</v>
      </c>
      <c r="B222" s="118" t="s">
        <v>622</v>
      </c>
      <c r="C222" s="96">
        <v>1</v>
      </c>
      <c r="D222" s="354" t="s">
        <v>32</v>
      </c>
      <c r="E222" s="354">
        <v>5302</v>
      </c>
      <c r="F222" s="354">
        <v>5302</v>
      </c>
      <c r="G222" s="354">
        <v>5115</v>
      </c>
      <c r="H222" s="354">
        <v>0</v>
      </c>
      <c r="I222" s="354">
        <v>5115</v>
      </c>
      <c r="J222" s="354">
        <v>5115</v>
      </c>
    </row>
    <row r="223" spans="1:10" x14ac:dyDescent="0.2">
      <c r="A223" s="96">
        <v>244</v>
      </c>
      <c r="B223" s="118" t="s">
        <v>623</v>
      </c>
      <c r="C223" s="96">
        <v>1</v>
      </c>
      <c r="D223" s="354" t="s">
        <v>32</v>
      </c>
      <c r="E223" s="354">
        <v>109756</v>
      </c>
      <c r="F223" s="354">
        <v>109756</v>
      </c>
      <c r="G223" s="354">
        <v>107143</v>
      </c>
      <c r="H223" s="354">
        <v>0</v>
      </c>
      <c r="I223" s="354">
        <v>107143</v>
      </c>
      <c r="J223" s="354">
        <v>107143</v>
      </c>
    </row>
    <row r="224" spans="1:10" ht="33.75" x14ac:dyDescent="0.2">
      <c r="A224" s="96">
        <v>253</v>
      </c>
      <c r="B224" s="118" t="s">
        <v>632</v>
      </c>
      <c r="C224" s="96">
        <v>1</v>
      </c>
      <c r="D224" s="354" t="s">
        <v>32</v>
      </c>
      <c r="E224" s="354">
        <v>265329.53999999998</v>
      </c>
      <c r="F224" s="354">
        <v>265329.53999999998</v>
      </c>
      <c r="G224" s="354">
        <v>218140</v>
      </c>
      <c r="H224" s="354">
        <v>41447</v>
      </c>
      <c r="I224" s="354">
        <v>259587</v>
      </c>
      <c r="J224" s="354">
        <v>259587</v>
      </c>
    </row>
    <row r="225" spans="1:10" x14ac:dyDescent="0.2">
      <c r="A225" s="96">
        <v>278</v>
      </c>
      <c r="B225" s="118" t="s">
        <v>657</v>
      </c>
      <c r="C225" s="96">
        <v>1</v>
      </c>
      <c r="D225" s="354" t="s">
        <v>32</v>
      </c>
      <c r="E225" s="354">
        <v>3802</v>
      </c>
      <c r="F225" s="354">
        <v>3802</v>
      </c>
      <c r="G225" s="354">
        <v>2900</v>
      </c>
      <c r="H225" s="354">
        <v>0</v>
      </c>
      <c r="I225" s="354">
        <v>2900</v>
      </c>
      <c r="J225" s="354">
        <v>2900</v>
      </c>
    </row>
    <row r="226" spans="1:10" x14ac:dyDescent="0.2">
      <c r="A226" s="96">
        <v>291</v>
      </c>
      <c r="B226" s="118" t="s">
        <v>670</v>
      </c>
      <c r="C226" s="96">
        <v>1</v>
      </c>
      <c r="D226" s="354" t="s">
        <v>32</v>
      </c>
      <c r="E226" s="354">
        <v>7437.5</v>
      </c>
      <c r="F226" s="354">
        <v>7437.5</v>
      </c>
      <c r="G226" s="354">
        <v>4488</v>
      </c>
      <c r="H226" s="354">
        <v>853</v>
      </c>
      <c r="I226" s="354">
        <v>5341</v>
      </c>
      <c r="J226" s="354">
        <v>5341</v>
      </c>
    </row>
    <row r="227" spans="1:10" x14ac:dyDescent="0.2">
      <c r="A227" s="96">
        <v>318</v>
      </c>
      <c r="B227" s="118" t="s">
        <v>697</v>
      </c>
      <c r="C227" s="96">
        <v>1</v>
      </c>
      <c r="D227" s="354" t="s">
        <v>32</v>
      </c>
      <c r="E227" s="354">
        <v>438</v>
      </c>
      <c r="F227" s="354">
        <v>438</v>
      </c>
      <c r="G227" s="354">
        <v>364</v>
      </c>
      <c r="H227" s="354">
        <v>69</v>
      </c>
      <c r="I227" s="354">
        <v>433</v>
      </c>
      <c r="J227" s="354">
        <v>433</v>
      </c>
    </row>
    <row r="228" spans="1:10" x14ac:dyDescent="0.2">
      <c r="A228" s="96">
        <v>319</v>
      </c>
      <c r="B228" s="118" t="s">
        <v>698</v>
      </c>
      <c r="C228" s="96">
        <v>1</v>
      </c>
      <c r="D228" s="354" t="s">
        <v>32</v>
      </c>
      <c r="E228" s="354">
        <v>4584</v>
      </c>
      <c r="F228" s="354">
        <v>4584</v>
      </c>
      <c r="G228" s="354">
        <v>3809</v>
      </c>
      <c r="H228" s="354">
        <v>724</v>
      </c>
      <c r="I228" s="354">
        <v>4533</v>
      </c>
      <c r="J228" s="354">
        <v>4533</v>
      </c>
    </row>
    <row r="229" spans="1:10" ht="22.5" x14ac:dyDescent="0.2">
      <c r="A229" s="96">
        <v>330</v>
      </c>
      <c r="B229" s="118" t="s">
        <v>709</v>
      </c>
      <c r="C229" s="96">
        <v>1</v>
      </c>
      <c r="D229" s="354" t="s">
        <v>32</v>
      </c>
      <c r="E229" s="354">
        <v>1182</v>
      </c>
      <c r="F229" s="354">
        <v>1182</v>
      </c>
      <c r="G229" s="354">
        <v>1136</v>
      </c>
      <c r="H229" s="354">
        <v>0</v>
      </c>
      <c r="I229" s="354">
        <v>1136</v>
      </c>
      <c r="J229" s="354">
        <v>1136</v>
      </c>
    </row>
    <row r="230" spans="1:10" x14ac:dyDescent="0.2">
      <c r="J230" s="358">
        <v>817099</v>
      </c>
    </row>
    <row r="232" spans="1:10" x14ac:dyDescent="0.2">
      <c r="A232" s="505" t="s">
        <v>9</v>
      </c>
      <c r="B232" s="505" t="s">
        <v>21</v>
      </c>
      <c r="C232" s="505" t="s">
        <v>22</v>
      </c>
      <c r="D232" s="505" t="s">
        <v>44</v>
      </c>
      <c r="E232" s="505" t="s">
        <v>12</v>
      </c>
      <c r="F232" s="505" t="s">
        <v>33</v>
      </c>
      <c r="G232" s="506" t="s">
        <v>1042</v>
      </c>
      <c r="H232" s="506"/>
      <c r="I232" s="506"/>
      <c r="J232" s="506"/>
    </row>
    <row r="233" spans="1:10" ht="22.5" x14ac:dyDescent="0.2">
      <c r="A233" s="505"/>
      <c r="B233" s="505"/>
      <c r="C233" s="505"/>
      <c r="D233" s="505"/>
      <c r="E233" s="505"/>
      <c r="F233" s="505"/>
      <c r="G233" s="353" t="s">
        <v>25</v>
      </c>
      <c r="H233" s="353" t="s">
        <v>5</v>
      </c>
      <c r="I233" s="353" t="s">
        <v>26</v>
      </c>
      <c r="J233" s="353" t="s">
        <v>6</v>
      </c>
    </row>
    <row r="234" spans="1:10" ht="22.5" x14ac:dyDescent="0.2">
      <c r="A234" s="96">
        <v>76</v>
      </c>
      <c r="B234" s="118" t="s">
        <v>455</v>
      </c>
      <c r="C234" s="96">
        <v>1</v>
      </c>
      <c r="D234" s="354" t="s">
        <v>32</v>
      </c>
      <c r="E234" s="354">
        <v>2820</v>
      </c>
      <c r="F234" s="354">
        <v>2820</v>
      </c>
      <c r="G234" s="354">
        <v>3000</v>
      </c>
      <c r="H234" s="354">
        <v>0</v>
      </c>
      <c r="I234" s="354">
        <v>3000</v>
      </c>
      <c r="J234" s="354">
        <v>3000</v>
      </c>
    </row>
    <row r="235" spans="1:10" ht="22.5" x14ac:dyDescent="0.2">
      <c r="A235" s="96">
        <v>79</v>
      </c>
      <c r="B235" s="118" t="s">
        <v>458</v>
      </c>
      <c r="C235" s="96">
        <v>1</v>
      </c>
      <c r="D235" s="354" t="s">
        <v>32</v>
      </c>
      <c r="E235" s="354">
        <v>24821</v>
      </c>
      <c r="F235" s="354">
        <v>24821</v>
      </c>
      <c r="G235" s="354">
        <v>19500</v>
      </c>
      <c r="H235" s="354">
        <v>0</v>
      </c>
      <c r="I235" s="354">
        <v>19500</v>
      </c>
      <c r="J235" s="354">
        <v>19500</v>
      </c>
    </row>
    <row r="236" spans="1:10" ht="22.5" x14ac:dyDescent="0.2">
      <c r="A236" s="96">
        <v>89</v>
      </c>
      <c r="B236" s="118" t="s">
        <v>468</v>
      </c>
      <c r="C236" s="96">
        <v>1</v>
      </c>
      <c r="D236" s="354" t="s">
        <v>32</v>
      </c>
      <c r="E236" s="354">
        <v>142.80000000000001</v>
      </c>
      <c r="F236" s="354">
        <v>142.80000000000001</v>
      </c>
      <c r="G236" s="354">
        <v>140</v>
      </c>
      <c r="H236" s="354">
        <v>26.6</v>
      </c>
      <c r="I236" s="354">
        <v>166.6</v>
      </c>
      <c r="J236" s="354">
        <v>166.6</v>
      </c>
    </row>
    <row r="237" spans="1:10" ht="22.5" x14ac:dyDescent="0.2">
      <c r="A237" s="96">
        <v>90</v>
      </c>
      <c r="B237" s="118" t="s">
        <v>469</v>
      </c>
      <c r="C237" s="96">
        <v>1</v>
      </c>
      <c r="D237" s="354" t="s">
        <v>32</v>
      </c>
      <c r="E237" s="354">
        <v>38997.590361445786</v>
      </c>
      <c r="F237" s="354">
        <v>38997.590361445786</v>
      </c>
      <c r="G237" s="354">
        <v>15000</v>
      </c>
      <c r="H237" s="354">
        <v>2850</v>
      </c>
      <c r="I237" s="354">
        <v>17850</v>
      </c>
      <c r="J237" s="354">
        <v>17850</v>
      </c>
    </row>
    <row r="238" spans="1:10" ht="22.5" x14ac:dyDescent="0.2">
      <c r="A238" s="96">
        <v>91</v>
      </c>
      <c r="B238" s="118" t="s">
        <v>470</v>
      </c>
      <c r="C238" s="96">
        <v>1</v>
      </c>
      <c r="D238" s="354" t="s">
        <v>32</v>
      </c>
      <c r="E238" s="354">
        <v>38997.590361445786</v>
      </c>
      <c r="F238" s="354">
        <v>38997.590361445786</v>
      </c>
      <c r="G238" s="354">
        <v>15000</v>
      </c>
      <c r="H238" s="354">
        <v>2850</v>
      </c>
      <c r="I238" s="354">
        <v>17850</v>
      </c>
      <c r="J238" s="354">
        <v>17850</v>
      </c>
    </row>
    <row r="239" spans="1:10" ht="22.5" x14ac:dyDescent="0.2">
      <c r="A239" s="96">
        <v>92</v>
      </c>
      <c r="B239" s="118" t="s">
        <v>471</v>
      </c>
      <c r="C239" s="96">
        <v>1</v>
      </c>
      <c r="D239" s="354" t="s">
        <v>32</v>
      </c>
      <c r="E239" s="354">
        <v>38997.590361445786</v>
      </c>
      <c r="F239" s="354">
        <v>38997.590361445786</v>
      </c>
      <c r="G239" s="354">
        <v>15000</v>
      </c>
      <c r="H239" s="354">
        <v>2850</v>
      </c>
      <c r="I239" s="354">
        <v>17850</v>
      </c>
      <c r="J239" s="354">
        <v>17850</v>
      </c>
    </row>
    <row r="240" spans="1:10" ht="22.5" x14ac:dyDescent="0.2">
      <c r="A240" s="96">
        <v>93</v>
      </c>
      <c r="B240" s="118" t="s">
        <v>472</v>
      </c>
      <c r="C240" s="96">
        <v>1</v>
      </c>
      <c r="D240" s="354" t="s">
        <v>32</v>
      </c>
      <c r="E240" s="354">
        <v>38997.590361445786</v>
      </c>
      <c r="F240" s="354">
        <v>38997.590361445786</v>
      </c>
      <c r="G240" s="354">
        <v>15000</v>
      </c>
      <c r="H240" s="354">
        <v>2850</v>
      </c>
      <c r="I240" s="354">
        <v>17850</v>
      </c>
      <c r="J240" s="354">
        <v>17850</v>
      </c>
    </row>
    <row r="241" spans="1:10" ht="22.5" x14ac:dyDescent="0.2">
      <c r="A241" s="96">
        <v>226</v>
      </c>
      <c r="B241" s="118" t="s">
        <v>605</v>
      </c>
      <c r="C241" s="96">
        <v>1</v>
      </c>
      <c r="D241" s="354" t="s">
        <v>32</v>
      </c>
      <c r="E241" s="354">
        <v>390</v>
      </c>
      <c r="F241" s="354">
        <v>390</v>
      </c>
      <c r="G241" s="354">
        <v>38</v>
      </c>
      <c r="H241" s="354">
        <v>0</v>
      </c>
      <c r="I241" s="354">
        <v>38</v>
      </c>
      <c r="J241" s="354">
        <v>38</v>
      </c>
    </row>
    <row r="242" spans="1:10" ht="22.5" x14ac:dyDescent="0.2">
      <c r="A242" s="96">
        <v>329</v>
      </c>
      <c r="B242" s="118" t="s">
        <v>708</v>
      </c>
      <c r="C242" s="96">
        <v>1</v>
      </c>
      <c r="D242" s="354" t="s">
        <v>32</v>
      </c>
      <c r="E242" s="354">
        <v>2637</v>
      </c>
      <c r="F242" s="354">
        <v>2637</v>
      </c>
      <c r="G242" s="354">
        <v>1900</v>
      </c>
      <c r="H242" s="354">
        <v>361</v>
      </c>
      <c r="I242" s="354">
        <v>2261</v>
      </c>
      <c r="J242" s="354">
        <v>2261</v>
      </c>
    </row>
    <row r="243" spans="1:10" x14ac:dyDescent="0.2">
      <c r="J243" s="358">
        <v>96365.6</v>
      </c>
    </row>
    <row r="245" spans="1:10" x14ac:dyDescent="0.2">
      <c r="A245" s="505" t="s">
        <v>9</v>
      </c>
      <c r="B245" s="505" t="s">
        <v>21</v>
      </c>
      <c r="C245" s="505" t="s">
        <v>22</v>
      </c>
      <c r="D245" s="505" t="s">
        <v>44</v>
      </c>
      <c r="E245" s="505" t="s">
        <v>12</v>
      </c>
      <c r="F245" s="505" t="s">
        <v>33</v>
      </c>
      <c r="G245" s="506" t="s">
        <v>1065</v>
      </c>
      <c r="H245" s="506"/>
      <c r="I245" s="506"/>
      <c r="J245" s="506"/>
    </row>
    <row r="246" spans="1:10" ht="22.5" x14ac:dyDescent="0.2">
      <c r="A246" s="505"/>
      <c r="B246" s="505"/>
      <c r="C246" s="505"/>
      <c r="D246" s="505"/>
      <c r="E246" s="505"/>
      <c r="F246" s="505"/>
      <c r="G246" s="353" t="s">
        <v>25</v>
      </c>
      <c r="H246" s="353" t="s">
        <v>5</v>
      </c>
      <c r="I246" s="353" t="s">
        <v>26</v>
      </c>
      <c r="J246" s="353" t="s">
        <v>6</v>
      </c>
    </row>
    <row r="247" spans="1:10" ht="22.5" x14ac:dyDescent="0.2">
      <c r="A247" s="96">
        <v>8</v>
      </c>
      <c r="B247" s="118" t="s">
        <v>387</v>
      </c>
      <c r="C247" s="96">
        <v>1</v>
      </c>
      <c r="D247" s="354" t="s">
        <v>32</v>
      </c>
      <c r="E247" s="354">
        <v>53438</v>
      </c>
      <c r="F247" s="354">
        <v>53438</v>
      </c>
      <c r="G247" s="354">
        <v>4950</v>
      </c>
      <c r="H247" s="354">
        <v>0</v>
      </c>
      <c r="I247" s="354">
        <v>4950</v>
      </c>
      <c r="J247" s="354">
        <v>4950</v>
      </c>
    </row>
    <row r="248" spans="1:10" ht="45" x14ac:dyDescent="0.2">
      <c r="A248" s="96">
        <v>9</v>
      </c>
      <c r="B248" s="118" t="s">
        <v>388</v>
      </c>
      <c r="C248" s="96">
        <v>1</v>
      </c>
      <c r="D248" s="354" t="s">
        <v>32</v>
      </c>
      <c r="E248" s="354">
        <v>1900</v>
      </c>
      <c r="F248" s="354">
        <v>1900</v>
      </c>
      <c r="G248" s="354">
        <v>1390</v>
      </c>
      <c r="H248" s="354">
        <v>0</v>
      </c>
      <c r="I248" s="354">
        <v>1390</v>
      </c>
      <c r="J248" s="354">
        <v>1390</v>
      </c>
    </row>
    <row r="249" spans="1:10" ht="22.5" x14ac:dyDescent="0.2">
      <c r="A249" s="96">
        <v>26</v>
      </c>
      <c r="B249" s="118" t="s">
        <v>405</v>
      </c>
      <c r="C249" s="96">
        <v>1</v>
      </c>
      <c r="D249" s="354" t="s">
        <v>32</v>
      </c>
      <c r="E249" s="354">
        <v>2409.6385542168678</v>
      </c>
      <c r="F249" s="354">
        <v>2409.6385542168678</v>
      </c>
      <c r="G249" s="354">
        <v>410</v>
      </c>
      <c r="H249" s="354">
        <v>77.900000000000006</v>
      </c>
      <c r="I249" s="354">
        <v>487.9</v>
      </c>
      <c r="J249" s="354">
        <v>487.9</v>
      </c>
    </row>
    <row r="250" spans="1:10" ht="33.75" x14ac:dyDescent="0.2">
      <c r="A250" s="96">
        <v>59</v>
      </c>
      <c r="B250" s="118" t="s">
        <v>438</v>
      </c>
      <c r="C250" s="96">
        <v>1</v>
      </c>
      <c r="D250" s="354" t="s">
        <v>32</v>
      </c>
      <c r="E250" s="354">
        <v>19220</v>
      </c>
      <c r="F250" s="354">
        <v>19220</v>
      </c>
      <c r="G250" s="354">
        <v>18487.394957983193</v>
      </c>
      <c r="H250" s="354">
        <v>3512.6050420168067</v>
      </c>
      <c r="I250" s="354">
        <v>22000</v>
      </c>
      <c r="J250" s="354">
        <v>22000</v>
      </c>
    </row>
    <row r="251" spans="1:10" ht="33.75" x14ac:dyDescent="0.2">
      <c r="A251" s="96">
        <v>135</v>
      </c>
      <c r="B251" s="118" t="s">
        <v>514</v>
      </c>
      <c r="C251" s="96">
        <v>1</v>
      </c>
      <c r="D251" s="354" t="s">
        <v>32</v>
      </c>
      <c r="E251" s="354">
        <v>57.228915662650607</v>
      </c>
      <c r="F251" s="354">
        <v>57.228915662650607</v>
      </c>
      <c r="G251" s="354">
        <v>51</v>
      </c>
      <c r="H251" s="354">
        <v>0</v>
      </c>
      <c r="I251" s="354">
        <v>51</v>
      </c>
      <c r="J251" s="354">
        <v>51</v>
      </c>
    </row>
    <row r="252" spans="1:10" ht="33.75" x14ac:dyDescent="0.2">
      <c r="A252" s="96">
        <v>144</v>
      </c>
      <c r="B252" s="118" t="s">
        <v>523</v>
      </c>
      <c r="C252" s="96">
        <v>1</v>
      </c>
      <c r="D252" s="354" t="s">
        <v>32</v>
      </c>
      <c r="E252" s="354">
        <v>48374</v>
      </c>
      <c r="F252" s="354">
        <v>48374</v>
      </c>
      <c r="G252" s="354">
        <v>28000</v>
      </c>
      <c r="H252" s="354">
        <v>5320</v>
      </c>
      <c r="I252" s="354">
        <v>33320</v>
      </c>
      <c r="J252" s="354">
        <v>33320</v>
      </c>
    </row>
    <row r="253" spans="1:10" ht="22.5" x14ac:dyDescent="0.2">
      <c r="A253" s="96">
        <v>145</v>
      </c>
      <c r="B253" s="118" t="s">
        <v>524</v>
      </c>
      <c r="C253" s="96">
        <v>1</v>
      </c>
      <c r="D253" s="354" t="s">
        <v>32</v>
      </c>
      <c r="E253" s="354">
        <v>16899.2</v>
      </c>
      <c r="F253" s="354">
        <v>16899.2</v>
      </c>
      <c r="G253" s="354">
        <v>16700</v>
      </c>
      <c r="H253" s="354">
        <v>0</v>
      </c>
      <c r="I253" s="354">
        <v>16700</v>
      </c>
      <c r="J253" s="354">
        <v>16700</v>
      </c>
    </row>
    <row r="254" spans="1:10" x14ac:dyDescent="0.2">
      <c r="J254" s="358">
        <v>78898.899999999994</v>
      </c>
    </row>
    <row r="256" spans="1:10" x14ac:dyDescent="0.2">
      <c r="A256" s="505" t="s">
        <v>9</v>
      </c>
      <c r="B256" s="505" t="s">
        <v>21</v>
      </c>
      <c r="C256" s="505" t="s">
        <v>22</v>
      </c>
      <c r="D256" s="505" t="s">
        <v>44</v>
      </c>
      <c r="E256" s="505" t="s">
        <v>12</v>
      </c>
      <c r="F256" s="505" t="s">
        <v>33</v>
      </c>
      <c r="G256" s="506" t="s">
        <v>1035</v>
      </c>
      <c r="H256" s="506"/>
      <c r="I256" s="506"/>
      <c r="J256" s="506"/>
    </row>
    <row r="257" spans="1:10" ht="22.5" x14ac:dyDescent="0.2">
      <c r="A257" s="505"/>
      <c r="B257" s="505"/>
      <c r="C257" s="505"/>
      <c r="D257" s="505"/>
      <c r="E257" s="505"/>
      <c r="F257" s="505"/>
      <c r="G257" s="353" t="s">
        <v>25</v>
      </c>
      <c r="H257" s="353" t="s">
        <v>5</v>
      </c>
      <c r="I257" s="353" t="s">
        <v>26</v>
      </c>
      <c r="J257" s="353" t="s">
        <v>6</v>
      </c>
    </row>
    <row r="258" spans="1:10" ht="22.5" x14ac:dyDescent="0.2">
      <c r="A258" s="96">
        <v>42</v>
      </c>
      <c r="B258" s="118" t="s">
        <v>421</v>
      </c>
      <c r="C258" s="96">
        <v>1</v>
      </c>
      <c r="D258" s="354" t="s">
        <v>32</v>
      </c>
      <c r="E258" s="354">
        <v>161231.91</v>
      </c>
      <c r="F258" s="354">
        <v>161231.91</v>
      </c>
      <c r="G258" s="354">
        <v>95000</v>
      </c>
      <c r="H258" s="354">
        <v>18050</v>
      </c>
      <c r="I258" s="354">
        <v>113050</v>
      </c>
      <c r="J258" s="354">
        <v>113050</v>
      </c>
    </row>
    <row r="259" spans="1:10" ht="22.5" x14ac:dyDescent="0.2">
      <c r="A259" s="96">
        <v>43</v>
      </c>
      <c r="B259" s="118" t="s">
        <v>422</v>
      </c>
      <c r="C259" s="96">
        <v>1</v>
      </c>
      <c r="D259" s="354" t="s">
        <v>32</v>
      </c>
      <c r="E259" s="354">
        <v>161231.91</v>
      </c>
      <c r="F259" s="354">
        <v>161231.91</v>
      </c>
      <c r="G259" s="354">
        <v>95000</v>
      </c>
      <c r="H259" s="354">
        <v>18050</v>
      </c>
      <c r="I259" s="354">
        <v>113050</v>
      </c>
      <c r="J259" s="354">
        <v>113050</v>
      </c>
    </row>
    <row r="260" spans="1:10" ht="22.5" x14ac:dyDescent="0.2">
      <c r="A260" s="96">
        <v>82</v>
      </c>
      <c r="B260" s="118" t="s">
        <v>461</v>
      </c>
      <c r="C260" s="96">
        <v>1</v>
      </c>
      <c r="D260" s="354" t="s">
        <v>32</v>
      </c>
      <c r="E260" s="354">
        <v>10896.83</v>
      </c>
      <c r="F260" s="354">
        <v>10896.83</v>
      </c>
      <c r="G260" s="354">
        <v>4800</v>
      </c>
      <c r="H260" s="354">
        <v>912</v>
      </c>
      <c r="I260" s="354">
        <v>5712</v>
      </c>
      <c r="J260" s="354">
        <v>5712</v>
      </c>
    </row>
    <row r="261" spans="1:10" x14ac:dyDescent="0.2">
      <c r="A261" s="96">
        <v>132</v>
      </c>
      <c r="B261" s="118" t="s">
        <v>511</v>
      </c>
      <c r="C261" s="96">
        <v>1</v>
      </c>
      <c r="D261" s="354" t="s">
        <v>32</v>
      </c>
      <c r="E261" s="354">
        <v>71555.89</v>
      </c>
      <c r="F261" s="354">
        <v>71555.89</v>
      </c>
      <c r="G261" s="354">
        <v>23800</v>
      </c>
      <c r="H261" s="354">
        <v>4522</v>
      </c>
      <c r="I261" s="354">
        <v>28322</v>
      </c>
      <c r="J261" s="354">
        <v>28322</v>
      </c>
    </row>
    <row r="262" spans="1:10" x14ac:dyDescent="0.2">
      <c r="A262" s="96">
        <v>133</v>
      </c>
      <c r="B262" s="118" t="s">
        <v>512</v>
      </c>
      <c r="C262" s="96">
        <v>1</v>
      </c>
      <c r="D262" s="354" t="s">
        <v>32</v>
      </c>
      <c r="E262" s="354">
        <v>71555.89</v>
      </c>
      <c r="F262" s="354">
        <v>71555.89</v>
      </c>
      <c r="G262" s="354">
        <v>23800</v>
      </c>
      <c r="H262" s="354">
        <v>4522</v>
      </c>
      <c r="I262" s="354">
        <v>28322</v>
      </c>
      <c r="J262" s="354">
        <v>28322</v>
      </c>
    </row>
    <row r="263" spans="1:10" ht="22.5" x14ac:dyDescent="0.2">
      <c r="A263" s="96">
        <v>180</v>
      </c>
      <c r="B263" s="118" t="s">
        <v>559</v>
      </c>
      <c r="C263" s="96">
        <v>1</v>
      </c>
      <c r="D263" s="354" t="s">
        <v>32</v>
      </c>
      <c r="E263" s="354">
        <v>8292.8810439999997</v>
      </c>
      <c r="F263" s="354">
        <v>8292.8810439999997</v>
      </c>
      <c r="G263" s="354">
        <v>7900</v>
      </c>
      <c r="H263" s="354">
        <v>1501</v>
      </c>
      <c r="I263" s="354">
        <v>9401</v>
      </c>
      <c r="J263" s="354">
        <v>9401</v>
      </c>
    </row>
    <row r="264" spans="1:10" ht="22.5" x14ac:dyDescent="0.2">
      <c r="A264" s="96">
        <v>198</v>
      </c>
      <c r="B264" s="118" t="s">
        <v>577</v>
      </c>
      <c r="C264" s="96">
        <v>1</v>
      </c>
      <c r="D264" s="354" t="s">
        <v>32</v>
      </c>
      <c r="E264" s="354">
        <v>16967.852999999999</v>
      </c>
      <c r="F264" s="354">
        <v>16967.852999999999</v>
      </c>
      <c r="G264" s="354">
        <v>5900</v>
      </c>
      <c r="H264" s="354">
        <v>1121</v>
      </c>
      <c r="I264" s="354">
        <v>7021</v>
      </c>
      <c r="J264" s="354">
        <v>7021</v>
      </c>
    </row>
    <row r="265" spans="1:10" ht="22.5" x14ac:dyDescent="0.2">
      <c r="A265" s="96">
        <v>199</v>
      </c>
      <c r="B265" s="118" t="s">
        <v>578</v>
      </c>
      <c r="C265" s="96">
        <v>1</v>
      </c>
      <c r="D265" s="354" t="s">
        <v>32</v>
      </c>
      <c r="E265" s="354">
        <v>18224.731</v>
      </c>
      <c r="F265" s="354">
        <v>18224.731</v>
      </c>
      <c r="G265" s="354">
        <v>15000</v>
      </c>
      <c r="H265" s="354">
        <v>2850</v>
      </c>
      <c r="I265" s="354">
        <v>17850</v>
      </c>
      <c r="J265" s="354">
        <v>17850</v>
      </c>
    </row>
    <row r="266" spans="1:10" ht="22.5" x14ac:dyDescent="0.2">
      <c r="A266" s="96">
        <v>202</v>
      </c>
      <c r="B266" s="118" t="s">
        <v>581</v>
      </c>
      <c r="C266" s="96">
        <v>1</v>
      </c>
      <c r="D266" s="354" t="s">
        <v>32</v>
      </c>
      <c r="E266" s="354">
        <v>173449.16399999999</v>
      </c>
      <c r="F266" s="354">
        <v>173449.16399999999</v>
      </c>
      <c r="G266" s="354">
        <v>138000</v>
      </c>
      <c r="H266" s="354">
        <v>26220</v>
      </c>
      <c r="I266" s="354">
        <v>164220</v>
      </c>
      <c r="J266" s="354">
        <v>164220</v>
      </c>
    </row>
    <row r="267" spans="1:10" ht="33.75" x14ac:dyDescent="0.2">
      <c r="A267" s="96">
        <v>203</v>
      </c>
      <c r="B267" s="118" t="s">
        <v>582</v>
      </c>
      <c r="C267" s="96">
        <v>1</v>
      </c>
      <c r="D267" s="354" t="s">
        <v>32</v>
      </c>
      <c r="E267" s="354">
        <v>320503.89</v>
      </c>
      <c r="F267" s="354">
        <v>320503.89</v>
      </c>
      <c r="G267" s="354">
        <v>138000</v>
      </c>
      <c r="H267" s="354">
        <v>26220</v>
      </c>
      <c r="I267" s="354">
        <v>164220</v>
      </c>
      <c r="J267" s="354">
        <v>164220</v>
      </c>
    </row>
    <row r="268" spans="1:10" ht="22.5" x14ac:dyDescent="0.2">
      <c r="A268" s="96">
        <v>205</v>
      </c>
      <c r="B268" s="118" t="s">
        <v>584</v>
      </c>
      <c r="C268" s="96">
        <v>1</v>
      </c>
      <c r="D268" s="354" t="s">
        <v>32</v>
      </c>
      <c r="E268" s="354">
        <v>30793.510999999999</v>
      </c>
      <c r="F268" s="354">
        <v>30793.510999999999</v>
      </c>
      <c r="G268" s="354">
        <v>26900</v>
      </c>
      <c r="H268" s="354">
        <v>5111</v>
      </c>
      <c r="I268" s="354">
        <v>32011</v>
      </c>
      <c r="J268" s="354">
        <v>32011</v>
      </c>
    </row>
    <row r="269" spans="1:10" ht="22.5" x14ac:dyDescent="0.2">
      <c r="A269" s="96">
        <v>206</v>
      </c>
      <c r="B269" s="118" t="s">
        <v>585</v>
      </c>
      <c r="C269" s="96">
        <v>1</v>
      </c>
      <c r="D269" s="354" t="s">
        <v>32</v>
      </c>
      <c r="E269" s="354">
        <v>154700</v>
      </c>
      <c r="F269" s="354">
        <v>154700</v>
      </c>
      <c r="G269" s="354">
        <v>62000</v>
      </c>
      <c r="H269" s="354">
        <v>11780</v>
      </c>
      <c r="I269" s="354">
        <v>73780</v>
      </c>
      <c r="J269" s="354">
        <v>73780</v>
      </c>
    </row>
    <row r="270" spans="1:10" ht="33.75" x14ac:dyDescent="0.2">
      <c r="A270" s="96">
        <v>207</v>
      </c>
      <c r="B270" s="118" t="s">
        <v>586</v>
      </c>
      <c r="C270" s="96">
        <v>1</v>
      </c>
      <c r="D270" s="354" t="s">
        <v>32</v>
      </c>
      <c r="E270" s="354">
        <v>154700</v>
      </c>
      <c r="F270" s="354">
        <v>154700</v>
      </c>
      <c r="G270" s="354">
        <v>85000</v>
      </c>
      <c r="H270" s="354">
        <v>16150</v>
      </c>
      <c r="I270" s="354">
        <v>101150</v>
      </c>
      <c r="J270" s="354">
        <v>101150</v>
      </c>
    </row>
    <row r="271" spans="1:10" ht="22.5" x14ac:dyDescent="0.2">
      <c r="A271" s="96">
        <v>252</v>
      </c>
      <c r="B271" s="118" t="s">
        <v>631</v>
      </c>
      <c r="C271" s="96">
        <v>1</v>
      </c>
      <c r="D271" s="354" t="s">
        <v>32</v>
      </c>
      <c r="E271" s="354">
        <v>268217.76520000002</v>
      </c>
      <c r="F271" s="354">
        <v>268217.76520000002</v>
      </c>
      <c r="G271" s="354">
        <v>128000</v>
      </c>
      <c r="H271" s="354">
        <v>24320</v>
      </c>
      <c r="I271" s="354">
        <v>152320</v>
      </c>
      <c r="J271" s="354">
        <v>152320</v>
      </c>
    </row>
    <row r="272" spans="1:10" x14ac:dyDescent="0.2">
      <c r="J272" s="358">
        <v>1010429</v>
      </c>
    </row>
    <row r="274" spans="1:10" x14ac:dyDescent="0.2">
      <c r="A274" s="505" t="s">
        <v>9</v>
      </c>
      <c r="B274" s="505" t="s">
        <v>21</v>
      </c>
      <c r="C274" s="505" t="s">
        <v>22</v>
      </c>
      <c r="D274" s="505" t="s">
        <v>44</v>
      </c>
      <c r="E274" s="505" t="s">
        <v>12</v>
      </c>
      <c r="F274" s="505" t="s">
        <v>33</v>
      </c>
      <c r="G274" s="506" t="s">
        <v>1034</v>
      </c>
      <c r="H274" s="506"/>
      <c r="I274" s="506"/>
      <c r="J274" s="506"/>
    </row>
    <row r="275" spans="1:10" ht="22.5" x14ac:dyDescent="0.2">
      <c r="A275" s="505"/>
      <c r="B275" s="505"/>
      <c r="C275" s="505"/>
      <c r="D275" s="505"/>
      <c r="E275" s="505"/>
      <c r="F275" s="505"/>
      <c r="G275" s="353" t="s">
        <v>25</v>
      </c>
      <c r="H275" s="353" t="s">
        <v>5</v>
      </c>
      <c r="I275" s="353" t="s">
        <v>26</v>
      </c>
      <c r="J275" s="353" t="s">
        <v>6</v>
      </c>
    </row>
    <row r="276" spans="1:10" ht="33.75" x14ac:dyDescent="0.2">
      <c r="A276" s="96">
        <v>11</v>
      </c>
      <c r="B276" s="118" t="s">
        <v>390</v>
      </c>
      <c r="C276" s="96">
        <v>1</v>
      </c>
      <c r="D276" s="354" t="s">
        <v>32</v>
      </c>
      <c r="E276" s="354">
        <v>1983</v>
      </c>
      <c r="F276" s="354">
        <v>1983</v>
      </c>
      <c r="G276" s="354">
        <v>966</v>
      </c>
      <c r="H276" s="354">
        <v>0</v>
      </c>
      <c r="I276" s="354">
        <v>966</v>
      </c>
      <c r="J276" s="354">
        <v>966</v>
      </c>
    </row>
    <row r="277" spans="1:10" ht="22.5" x14ac:dyDescent="0.2">
      <c r="A277" s="96">
        <v>84</v>
      </c>
      <c r="B277" s="118" t="s">
        <v>463</v>
      </c>
      <c r="C277" s="96">
        <v>1</v>
      </c>
      <c r="D277" s="354" t="s">
        <v>32</v>
      </c>
      <c r="E277" s="354">
        <v>5754.84</v>
      </c>
      <c r="F277" s="354">
        <v>5754.84</v>
      </c>
      <c r="G277" s="354">
        <v>5529.4117647058829</v>
      </c>
      <c r="H277" s="354">
        <v>1050.5882352941178</v>
      </c>
      <c r="I277" s="354">
        <v>6580.0000000000009</v>
      </c>
      <c r="J277" s="354">
        <v>6580.0000000000009</v>
      </c>
    </row>
    <row r="278" spans="1:10" x14ac:dyDescent="0.2">
      <c r="A278" s="96">
        <v>124</v>
      </c>
      <c r="B278" s="118" t="s">
        <v>503</v>
      </c>
      <c r="C278" s="96">
        <v>1</v>
      </c>
      <c r="D278" s="354" t="s">
        <v>32</v>
      </c>
      <c r="E278" s="354">
        <v>5950</v>
      </c>
      <c r="F278" s="354">
        <v>5950</v>
      </c>
      <c r="G278" s="354">
        <v>5321.0084033613448</v>
      </c>
      <c r="H278" s="354">
        <v>1010.9915966386556</v>
      </c>
      <c r="I278" s="354">
        <v>6332</v>
      </c>
      <c r="J278" s="354">
        <v>6332</v>
      </c>
    </row>
    <row r="279" spans="1:10" ht="22.5" x14ac:dyDescent="0.2">
      <c r="A279" s="96">
        <v>197</v>
      </c>
      <c r="B279" s="118" t="s">
        <v>576</v>
      </c>
      <c r="C279" s="96">
        <v>1</v>
      </c>
      <c r="D279" s="354" t="s">
        <v>32</v>
      </c>
      <c r="E279" s="354">
        <v>10585.908197725075</v>
      </c>
      <c r="F279" s="354">
        <v>10585.908197725075</v>
      </c>
      <c r="G279" s="354">
        <v>9715.9663865546227</v>
      </c>
      <c r="H279" s="354">
        <v>1846.0336134453783</v>
      </c>
      <c r="I279" s="354">
        <v>11562</v>
      </c>
      <c r="J279" s="354">
        <v>11562</v>
      </c>
    </row>
    <row r="280" spans="1:10" x14ac:dyDescent="0.2">
      <c r="A280" s="96">
        <v>201</v>
      </c>
      <c r="B280" s="118" t="s">
        <v>580</v>
      </c>
      <c r="C280" s="96">
        <v>1</v>
      </c>
      <c r="D280" s="354" t="s">
        <v>32</v>
      </c>
      <c r="E280" s="354">
        <v>8821.7710843373497</v>
      </c>
      <c r="F280" s="354">
        <v>8821.7710843373497</v>
      </c>
      <c r="G280" s="354">
        <v>8097.4789915966394</v>
      </c>
      <c r="H280" s="354">
        <v>1538.5210084033615</v>
      </c>
      <c r="I280" s="354">
        <v>9636</v>
      </c>
      <c r="J280" s="354">
        <v>9636</v>
      </c>
    </row>
    <row r="281" spans="1:10" ht="33.75" x14ac:dyDescent="0.2">
      <c r="A281" s="96">
        <v>234</v>
      </c>
      <c r="B281" s="118" t="s">
        <v>613</v>
      </c>
      <c r="C281" s="96">
        <v>1</v>
      </c>
      <c r="D281" s="354" t="s">
        <v>32</v>
      </c>
      <c r="E281" s="354">
        <v>125903.61445783133</v>
      </c>
      <c r="F281" s="354">
        <v>125903.61445783133</v>
      </c>
      <c r="G281" s="354">
        <v>132439</v>
      </c>
      <c r="H281" s="354">
        <v>0</v>
      </c>
      <c r="I281" s="354">
        <v>132439</v>
      </c>
      <c r="J281" s="354">
        <v>132439</v>
      </c>
    </row>
    <row r="282" spans="1:10" x14ac:dyDescent="0.2">
      <c r="A282" s="96">
        <v>264</v>
      </c>
      <c r="B282" s="118" t="s">
        <v>643</v>
      </c>
      <c r="C282" s="96">
        <v>1</v>
      </c>
      <c r="D282" s="354" t="s">
        <v>32</v>
      </c>
      <c r="E282" s="354">
        <v>6163.6265060240976</v>
      </c>
      <c r="F282" s="354">
        <v>6163.6265060240976</v>
      </c>
      <c r="G282" s="354">
        <v>5512.6050420168067</v>
      </c>
      <c r="H282" s="354">
        <v>1047.3949579831933</v>
      </c>
      <c r="I282" s="354">
        <v>6560</v>
      </c>
      <c r="J282" s="354">
        <v>6560</v>
      </c>
    </row>
    <row r="283" spans="1:10" x14ac:dyDescent="0.2">
      <c r="A283" s="96">
        <v>265</v>
      </c>
      <c r="B283" s="118" t="s">
        <v>644</v>
      </c>
      <c r="C283" s="96">
        <v>1</v>
      </c>
      <c r="D283" s="354" t="s">
        <v>32</v>
      </c>
      <c r="E283" s="354">
        <v>6163.6265060240976</v>
      </c>
      <c r="F283" s="354">
        <v>6163.6265060240976</v>
      </c>
      <c r="G283" s="354">
        <v>5512.6050420168067</v>
      </c>
      <c r="H283" s="354">
        <v>1047.3949579831933</v>
      </c>
      <c r="I283" s="354">
        <v>6560</v>
      </c>
      <c r="J283" s="354">
        <v>6560</v>
      </c>
    </row>
    <row r="284" spans="1:10" x14ac:dyDescent="0.2">
      <c r="A284" s="96">
        <v>266</v>
      </c>
      <c r="B284" s="118" t="s">
        <v>645</v>
      </c>
      <c r="C284" s="96">
        <v>1</v>
      </c>
      <c r="D284" s="354" t="s">
        <v>32</v>
      </c>
      <c r="E284" s="354">
        <v>6163.6265060240976</v>
      </c>
      <c r="F284" s="354">
        <v>6163.6265060240976</v>
      </c>
      <c r="G284" s="354">
        <v>5512.6050420168067</v>
      </c>
      <c r="H284" s="354">
        <v>1047.3949579831933</v>
      </c>
      <c r="I284" s="354">
        <v>6560</v>
      </c>
      <c r="J284" s="354">
        <v>6560</v>
      </c>
    </row>
    <row r="285" spans="1:10" x14ac:dyDescent="0.2">
      <c r="A285" s="96">
        <v>267</v>
      </c>
      <c r="B285" s="118" t="s">
        <v>646</v>
      </c>
      <c r="C285" s="96">
        <v>1</v>
      </c>
      <c r="D285" s="354" t="s">
        <v>32</v>
      </c>
      <c r="E285" s="354">
        <v>6163.6265060240976</v>
      </c>
      <c r="F285" s="354">
        <v>6163.6265060240976</v>
      </c>
      <c r="G285" s="354">
        <v>5512.6050420168067</v>
      </c>
      <c r="H285" s="354">
        <v>1047.3949579831933</v>
      </c>
      <c r="I285" s="354">
        <v>6560</v>
      </c>
      <c r="J285" s="354">
        <v>6560</v>
      </c>
    </row>
    <row r="286" spans="1:10" x14ac:dyDescent="0.2">
      <c r="A286" s="96">
        <v>268</v>
      </c>
      <c r="B286" s="118" t="s">
        <v>647</v>
      </c>
      <c r="C286" s="96">
        <v>1</v>
      </c>
      <c r="D286" s="354" t="s">
        <v>32</v>
      </c>
      <c r="E286" s="354">
        <v>6163.6265060240976</v>
      </c>
      <c r="F286" s="354">
        <v>6163.6265060240976</v>
      </c>
      <c r="G286" s="354">
        <v>5512.6050420168067</v>
      </c>
      <c r="H286" s="354">
        <v>1047.3949579831933</v>
      </c>
      <c r="I286" s="354">
        <v>6560</v>
      </c>
      <c r="J286" s="354">
        <v>6560</v>
      </c>
    </row>
    <row r="287" spans="1:10" x14ac:dyDescent="0.2">
      <c r="A287" s="96">
        <v>275</v>
      </c>
      <c r="B287" s="118" t="s">
        <v>654</v>
      </c>
      <c r="C287" s="96">
        <v>1</v>
      </c>
      <c r="D287" s="354" t="s">
        <v>32</v>
      </c>
      <c r="E287" s="354">
        <v>2098.7951807228915</v>
      </c>
      <c r="F287" s="354">
        <v>2098.7951807228915</v>
      </c>
      <c r="G287" s="354">
        <v>2234</v>
      </c>
      <c r="H287" s="354">
        <v>0</v>
      </c>
      <c r="I287" s="354">
        <v>2234</v>
      </c>
      <c r="J287" s="354">
        <v>2234</v>
      </c>
    </row>
    <row r="288" spans="1:10" x14ac:dyDescent="0.2">
      <c r="J288" s="357">
        <v>202549</v>
      </c>
    </row>
    <row r="291" spans="1:9" ht="11.25" customHeight="1" x14ac:dyDescent="0.2">
      <c r="A291" s="504" t="s">
        <v>1068</v>
      </c>
      <c r="B291" s="504"/>
      <c r="C291" s="504"/>
      <c r="D291" s="504"/>
      <c r="E291" s="504"/>
    </row>
    <row r="292" spans="1:9" x14ac:dyDescent="0.2">
      <c r="A292" s="477" t="s">
        <v>24</v>
      </c>
      <c r="B292" s="477" t="s">
        <v>28</v>
      </c>
      <c r="C292" s="477" t="s">
        <v>29</v>
      </c>
      <c r="D292" s="477" t="s">
        <v>30</v>
      </c>
      <c r="E292" s="479" t="s">
        <v>12</v>
      </c>
    </row>
    <row r="293" spans="1:9" x14ac:dyDescent="0.2">
      <c r="A293" s="478"/>
      <c r="B293" s="478"/>
      <c r="C293" s="478"/>
      <c r="D293" s="478"/>
      <c r="E293" s="480"/>
    </row>
    <row r="294" spans="1:9" ht="22.5" x14ac:dyDescent="0.2">
      <c r="A294" s="96">
        <v>1</v>
      </c>
      <c r="B294" s="118" t="s">
        <v>380</v>
      </c>
      <c r="C294" s="96">
        <v>1</v>
      </c>
      <c r="D294" s="354" t="s">
        <v>32</v>
      </c>
      <c r="E294" s="354">
        <v>135000</v>
      </c>
      <c r="I294" s="361"/>
    </row>
    <row r="295" spans="1:9" x14ac:dyDescent="0.2">
      <c r="A295" s="96">
        <v>2</v>
      </c>
      <c r="B295" s="118" t="s">
        <v>381</v>
      </c>
      <c r="C295" s="96">
        <v>1</v>
      </c>
      <c r="D295" s="354" t="s">
        <v>32</v>
      </c>
      <c r="E295" s="354">
        <v>135000</v>
      </c>
    </row>
    <row r="296" spans="1:9" ht="22.5" x14ac:dyDescent="0.2">
      <c r="A296" s="96">
        <v>5</v>
      </c>
      <c r="B296" s="118" t="s">
        <v>384</v>
      </c>
      <c r="C296" s="96">
        <v>1</v>
      </c>
      <c r="D296" s="354" t="s">
        <v>32</v>
      </c>
      <c r="E296" s="354">
        <v>20860.7</v>
      </c>
    </row>
    <row r="297" spans="1:9" ht="33.75" x14ac:dyDescent="0.2">
      <c r="A297" s="96">
        <v>12</v>
      </c>
      <c r="B297" s="118" t="s">
        <v>391</v>
      </c>
      <c r="C297" s="96">
        <v>1</v>
      </c>
      <c r="D297" s="354" t="s">
        <v>32</v>
      </c>
      <c r="E297" s="354">
        <v>113050</v>
      </c>
    </row>
    <row r="298" spans="1:9" x14ac:dyDescent="0.2">
      <c r="A298" s="96">
        <v>13</v>
      </c>
      <c r="B298" s="118" t="s">
        <v>392</v>
      </c>
      <c r="C298" s="96">
        <v>1</v>
      </c>
      <c r="D298" s="354" t="s">
        <v>32</v>
      </c>
      <c r="E298" s="354">
        <v>113050</v>
      </c>
    </row>
    <row r="299" spans="1:9" ht="22.5" x14ac:dyDescent="0.2">
      <c r="A299" s="96">
        <v>14</v>
      </c>
      <c r="B299" s="118" t="s">
        <v>393</v>
      </c>
      <c r="C299" s="96">
        <v>1</v>
      </c>
      <c r="D299" s="354" t="s">
        <v>32</v>
      </c>
      <c r="E299" s="354">
        <v>642600</v>
      </c>
    </row>
    <row r="300" spans="1:9" ht="22.5" x14ac:dyDescent="0.2">
      <c r="A300" s="96">
        <v>15</v>
      </c>
      <c r="B300" s="118" t="s">
        <v>394</v>
      </c>
      <c r="C300" s="96">
        <v>1</v>
      </c>
      <c r="D300" s="354" t="s">
        <v>32</v>
      </c>
      <c r="E300" s="354">
        <v>642600</v>
      </c>
    </row>
    <row r="301" spans="1:9" ht="22.5" x14ac:dyDescent="0.2">
      <c r="A301" s="96">
        <v>16</v>
      </c>
      <c r="B301" s="118" t="s">
        <v>395</v>
      </c>
      <c r="C301" s="96">
        <v>1</v>
      </c>
      <c r="D301" s="354" t="s">
        <v>32</v>
      </c>
      <c r="E301" s="354">
        <v>642600</v>
      </c>
    </row>
    <row r="302" spans="1:9" ht="22.5" x14ac:dyDescent="0.2">
      <c r="A302" s="96">
        <v>17</v>
      </c>
      <c r="B302" s="118" t="s">
        <v>396</v>
      </c>
      <c r="C302" s="96">
        <v>1</v>
      </c>
      <c r="D302" s="354" t="s">
        <v>32</v>
      </c>
      <c r="E302" s="354">
        <v>642600</v>
      </c>
    </row>
    <row r="303" spans="1:9" ht="22.5" x14ac:dyDescent="0.2">
      <c r="A303" s="96">
        <v>18</v>
      </c>
      <c r="B303" s="118" t="s">
        <v>397</v>
      </c>
      <c r="C303" s="96">
        <v>1</v>
      </c>
      <c r="D303" s="354" t="s">
        <v>32</v>
      </c>
      <c r="E303" s="354">
        <v>2400000</v>
      </c>
    </row>
    <row r="304" spans="1:9" ht="22.5" x14ac:dyDescent="0.2">
      <c r="A304" s="96">
        <v>19</v>
      </c>
      <c r="B304" s="118" t="s">
        <v>398</v>
      </c>
      <c r="C304" s="96">
        <v>1</v>
      </c>
      <c r="D304" s="354" t="s">
        <v>32</v>
      </c>
      <c r="E304" s="354">
        <v>642600</v>
      </c>
    </row>
    <row r="305" spans="1:5" ht="22.5" x14ac:dyDescent="0.2">
      <c r="A305" s="96">
        <v>20</v>
      </c>
      <c r="B305" s="118" t="s">
        <v>399</v>
      </c>
      <c r="C305" s="96">
        <v>1</v>
      </c>
      <c r="D305" s="354" t="s">
        <v>32</v>
      </c>
      <c r="E305" s="354">
        <v>642600</v>
      </c>
    </row>
    <row r="306" spans="1:5" x14ac:dyDescent="0.2">
      <c r="A306" s="96">
        <v>21</v>
      </c>
      <c r="B306" s="118" t="s">
        <v>400</v>
      </c>
      <c r="C306" s="96">
        <v>1</v>
      </c>
      <c r="D306" s="354" t="s">
        <v>32</v>
      </c>
      <c r="E306" s="354">
        <v>525980</v>
      </c>
    </row>
    <row r="307" spans="1:5" ht="22.5" x14ac:dyDescent="0.2">
      <c r="A307" s="96">
        <v>22</v>
      </c>
      <c r="B307" s="118" t="s">
        <v>401</v>
      </c>
      <c r="C307" s="96">
        <v>1</v>
      </c>
      <c r="D307" s="354" t="s">
        <v>32</v>
      </c>
      <c r="E307" s="354">
        <v>525980</v>
      </c>
    </row>
    <row r="308" spans="1:5" ht="56.25" x14ac:dyDescent="0.2">
      <c r="A308" s="96">
        <v>23</v>
      </c>
      <c r="B308" s="118" t="s">
        <v>402</v>
      </c>
      <c r="C308" s="96">
        <v>1</v>
      </c>
      <c r="D308" s="354" t="s">
        <v>32</v>
      </c>
      <c r="E308" s="354">
        <v>642600</v>
      </c>
    </row>
    <row r="309" spans="1:5" x14ac:dyDescent="0.2">
      <c r="A309" s="96">
        <v>27</v>
      </c>
      <c r="B309" s="118" t="s">
        <v>406</v>
      </c>
      <c r="C309" s="96">
        <v>1</v>
      </c>
      <c r="D309" s="354" t="s">
        <v>32</v>
      </c>
      <c r="E309" s="354">
        <v>647250</v>
      </c>
    </row>
    <row r="310" spans="1:5" ht="22.5" x14ac:dyDescent="0.2">
      <c r="A310" s="96">
        <v>28</v>
      </c>
      <c r="B310" s="118" t="s">
        <v>407</v>
      </c>
      <c r="C310" s="96">
        <v>1</v>
      </c>
      <c r="D310" s="354" t="s">
        <v>32</v>
      </c>
      <c r="E310" s="354">
        <v>647250</v>
      </c>
    </row>
    <row r="311" spans="1:5" x14ac:dyDescent="0.2">
      <c r="A311" s="96">
        <v>46</v>
      </c>
      <c r="B311" s="118" t="s">
        <v>425</v>
      </c>
      <c r="C311" s="96">
        <v>1</v>
      </c>
      <c r="D311" s="354" t="s">
        <v>32</v>
      </c>
      <c r="E311" s="354">
        <v>61650</v>
      </c>
    </row>
    <row r="312" spans="1:5" ht="22.5" x14ac:dyDescent="0.2">
      <c r="A312" s="96">
        <v>48</v>
      </c>
      <c r="B312" s="118" t="s">
        <v>427</v>
      </c>
      <c r="C312" s="96">
        <v>1</v>
      </c>
      <c r="D312" s="354" t="s">
        <v>32</v>
      </c>
      <c r="E312" s="354">
        <v>136000</v>
      </c>
    </row>
    <row r="313" spans="1:5" x14ac:dyDescent="0.2">
      <c r="A313" s="96">
        <v>49</v>
      </c>
      <c r="B313" s="118" t="s">
        <v>428</v>
      </c>
      <c r="C313" s="96">
        <v>1</v>
      </c>
      <c r="D313" s="354" t="s">
        <v>32</v>
      </c>
      <c r="E313" s="354">
        <v>136000</v>
      </c>
    </row>
    <row r="314" spans="1:5" ht="22.5" x14ac:dyDescent="0.2">
      <c r="A314" s="96">
        <v>52</v>
      </c>
      <c r="B314" s="118" t="s">
        <v>431</v>
      </c>
      <c r="C314" s="96">
        <v>1</v>
      </c>
      <c r="D314" s="354" t="s">
        <v>32</v>
      </c>
      <c r="E314" s="354">
        <v>136000</v>
      </c>
    </row>
    <row r="315" spans="1:5" ht="22.5" x14ac:dyDescent="0.2">
      <c r="A315" s="96">
        <v>55</v>
      </c>
      <c r="B315" s="118" t="s">
        <v>434</v>
      </c>
      <c r="C315" s="96">
        <v>1</v>
      </c>
      <c r="D315" s="354" t="s">
        <v>32</v>
      </c>
      <c r="E315" s="354">
        <v>334349.53999999998</v>
      </c>
    </row>
    <row r="316" spans="1:5" ht="67.5" x14ac:dyDescent="0.2">
      <c r="A316" s="96">
        <v>61</v>
      </c>
      <c r="B316" s="118" t="s">
        <v>440</v>
      </c>
      <c r="C316" s="96">
        <v>1</v>
      </c>
      <c r="D316" s="354" t="s">
        <v>32</v>
      </c>
      <c r="E316" s="354">
        <v>30250</v>
      </c>
    </row>
    <row r="317" spans="1:5" ht="33.75" x14ac:dyDescent="0.2">
      <c r="A317" s="96">
        <v>72</v>
      </c>
      <c r="B317" s="118" t="s">
        <v>451</v>
      </c>
      <c r="C317" s="96">
        <v>1</v>
      </c>
      <c r="D317" s="354" t="s">
        <v>32</v>
      </c>
      <c r="E317" s="354">
        <v>239933.75</v>
      </c>
    </row>
    <row r="318" spans="1:5" ht="45" x14ac:dyDescent="0.2">
      <c r="A318" s="96">
        <v>74</v>
      </c>
      <c r="B318" s="118" t="s">
        <v>453</v>
      </c>
      <c r="C318" s="96">
        <v>1</v>
      </c>
      <c r="D318" s="354" t="s">
        <v>32</v>
      </c>
      <c r="E318" s="354">
        <v>59.5</v>
      </c>
    </row>
    <row r="319" spans="1:5" ht="22.5" x14ac:dyDescent="0.2">
      <c r="A319" s="96">
        <v>96</v>
      </c>
      <c r="B319" s="118" t="s">
        <v>475</v>
      </c>
      <c r="C319" s="96">
        <v>1</v>
      </c>
      <c r="D319" s="354" t="s">
        <v>32</v>
      </c>
      <c r="E319" s="354">
        <v>215366.0453</v>
      </c>
    </row>
    <row r="320" spans="1:5" x14ac:dyDescent="0.2">
      <c r="A320" s="96">
        <v>97</v>
      </c>
      <c r="B320" s="118" t="s">
        <v>476</v>
      </c>
      <c r="C320" s="96">
        <v>1</v>
      </c>
      <c r="D320" s="354" t="s">
        <v>32</v>
      </c>
      <c r="E320" s="354">
        <v>490875</v>
      </c>
    </row>
    <row r="321" spans="1:5" x14ac:dyDescent="0.2">
      <c r="A321" s="96">
        <v>98</v>
      </c>
      <c r="B321" s="118" t="s">
        <v>477</v>
      </c>
      <c r="C321" s="96">
        <v>1</v>
      </c>
      <c r="D321" s="354" t="s">
        <v>32</v>
      </c>
      <c r="E321" s="354">
        <v>59202.5</v>
      </c>
    </row>
    <row r="322" spans="1:5" ht="22.5" x14ac:dyDescent="0.2">
      <c r="A322" s="96">
        <v>100</v>
      </c>
      <c r="B322" s="118" t="s">
        <v>479</v>
      </c>
      <c r="C322" s="96">
        <v>1</v>
      </c>
      <c r="D322" s="354" t="s">
        <v>32</v>
      </c>
      <c r="E322" s="354">
        <v>55702.319203999999</v>
      </c>
    </row>
    <row r="323" spans="1:5" ht="22.5" x14ac:dyDescent="0.2">
      <c r="A323" s="96">
        <v>101</v>
      </c>
      <c r="B323" s="118" t="s">
        <v>480</v>
      </c>
      <c r="C323" s="96">
        <v>1</v>
      </c>
      <c r="D323" s="354" t="s">
        <v>32</v>
      </c>
      <c r="E323" s="354">
        <v>52738.42</v>
      </c>
    </row>
    <row r="324" spans="1:5" ht="22.5" x14ac:dyDescent="0.2">
      <c r="A324" s="96">
        <v>109</v>
      </c>
      <c r="B324" s="118" t="s">
        <v>488</v>
      </c>
      <c r="C324" s="96">
        <v>1</v>
      </c>
      <c r="D324" s="354" t="s">
        <v>32</v>
      </c>
      <c r="E324" s="354">
        <v>378.42</v>
      </c>
    </row>
    <row r="325" spans="1:5" ht="33.75" x14ac:dyDescent="0.2">
      <c r="A325" s="96">
        <v>115</v>
      </c>
      <c r="B325" s="118" t="s">
        <v>494</v>
      </c>
      <c r="C325" s="96">
        <v>1</v>
      </c>
      <c r="D325" s="354" t="s">
        <v>32</v>
      </c>
      <c r="E325" s="354">
        <v>157080</v>
      </c>
    </row>
    <row r="326" spans="1:5" ht="22.5" x14ac:dyDescent="0.2">
      <c r="A326" s="96">
        <v>117</v>
      </c>
      <c r="B326" s="118" t="s">
        <v>496</v>
      </c>
      <c r="C326" s="96">
        <v>1</v>
      </c>
      <c r="D326" s="354" t="s">
        <v>32</v>
      </c>
      <c r="E326" s="354">
        <v>460000</v>
      </c>
    </row>
    <row r="327" spans="1:5" ht="22.5" x14ac:dyDescent="0.2">
      <c r="A327" s="96">
        <v>118</v>
      </c>
      <c r="B327" s="118" t="s">
        <v>497</v>
      </c>
      <c r="C327" s="96">
        <v>1</v>
      </c>
      <c r="D327" s="354" t="s">
        <v>32</v>
      </c>
      <c r="E327" s="354">
        <v>460000</v>
      </c>
    </row>
    <row r="328" spans="1:5" x14ac:dyDescent="0.2">
      <c r="A328" s="96">
        <v>119</v>
      </c>
      <c r="B328" s="118" t="s">
        <v>498</v>
      </c>
      <c r="C328" s="96">
        <v>1</v>
      </c>
      <c r="D328" s="354" t="s">
        <v>32</v>
      </c>
      <c r="E328" s="354">
        <v>620000</v>
      </c>
    </row>
    <row r="329" spans="1:5" x14ac:dyDescent="0.2">
      <c r="A329" s="96">
        <v>120</v>
      </c>
      <c r="B329" s="118" t="s">
        <v>499</v>
      </c>
      <c r="C329" s="96">
        <v>1</v>
      </c>
      <c r="D329" s="354" t="s">
        <v>32</v>
      </c>
      <c r="E329" s="354">
        <v>20082</v>
      </c>
    </row>
    <row r="330" spans="1:5" x14ac:dyDescent="0.2">
      <c r="A330" s="96">
        <v>137</v>
      </c>
      <c r="B330" s="118" t="s">
        <v>516</v>
      </c>
      <c r="C330" s="96">
        <v>1</v>
      </c>
      <c r="D330" s="354" t="s">
        <v>32</v>
      </c>
      <c r="E330" s="354">
        <v>547400</v>
      </c>
    </row>
    <row r="331" spans="1:5" ht="22.5" x14ac:dyDescent="0.2">
      <c r="A331" s="96">
        <v>138</v>
      </c>
      <c r="B331" s="118" t="s">
        <v>517</v>
      </c>
      <c r="C331" s="96">
        <v>1</v>
      </c>
      <c r="D331" s="354" t="s">
        <v>32</v>
      </c>
      <c r="E331" s="354">
        <v>51170</v>
      </c>
    </row>
    <row r="332" spans="1:5" ht="22.5" x14ac:dyDescent="0.2">
      <c r="A332" s="96">
        <v>139</v>
      </c>
      <c r="B332" s="118" t="s">
        <v>518</v>
      </c>
      <c r="C332" s="96">
        <v>1</v>
      </c>
      <c r="D332" s="354" t="s">
        <v>32</v>
      </c>
      <c r="E332" s="354">
        <v>51170</v>
      </c>
    </row>
    <row r="333" spans="1:5" ht="78.75" x14ac:dyDescent="0.2">
      <c r="A333" s="96">
        <v>140</v>
      </c>
      <c r="B333" s="118" t="s">
        <v>519</v>
      </c>
      <c r="C333" s="96">
        <v>1</v>
      </c>
      <c r="D333" s="354" t="s">
        <v>32</v>
      </c>
      <c r="E333" s="354">
        <v>51170</v>
      </c>
    </row>
    <row r="334" spans="1:5" ht="78.75" x14ac:dyDescent="0.2">
      <c r="A334" s="96">
        <v>141</v>
      </c>
      <c r="B334" s="118" t="s">
        <v>520</v>
      </c>
      <c r="C334" s="96">
        <v>1</v>
      </c>
      <c r="D334" s="354" t="s">
        <v>32</v>
      </c>
      <c r="E334" s="354">
        <v>51170</v>
      </c>
    </row>
    <row r="335" spans="1:5" ht="22.5" x14ac:dyDescent="0.2">
      <c r="A335" s="96">
        <v>147</v>
      </c>
      <c r="B335" s="118" t="s">
        <v>526</v>
      </c>
      <c r="C335" s="96">
        <v>1</v>
      </c>
      <c r="D335" s="354" t="s">
        <v>32</v>
      </c>
      <c r="E335" s="354">
        <v>370000</v>
      </c>
    </row>
    <row r="336" spans="1:5" ht="33.75" x14ac:dyDescent="0.2">
      <c r="A336" s="96">
        <v>148</v>
      </c>
      <c r="B336" s="118" t="s">
        <v>527</v>
      </c>
      <c r="C336" s="96">
        <v>1</v>
      </c>
      <c r="D336" s="354" t="s">
        <v>32</v>
      </c>
      <c r="E336" s="354">
        <v>9505.8000000000011</v>
      </c>
    </row>
    <row r="337" spans="1:5" ht="22.5" x14ac:dyDescent="0.2">
      <c r="A337" s="96">
        <v>153</v>
      </c>
      <c r="B337" s="118" t="s">
        <v>532</v>
      </c>
      <c r="C337" s="96">
        <v>1</v>
      </c>
      <c r="D337" s="354" t="s">
        <v>32</v>
      </c>
      <c r="E337" s="354">
        <v>3050000</v>
      </c>
    </row>
    <row r="338" spans="1:5" x14ac:dyDescent="0.2">
      <c r="A338" s="96">
        <v>154</v>
      </c>
      <c r="B338" s="118" t="s">
        <v>533</v>
      </c>
      <c r="C338" s="96">
        <v>1</v>
      </c>
      <c r="D338" s="354" t="s">
        <v>32</v>
      </c>
      <c r="E338" s="354">
        <v>294500</v>
      </c>
    </row>
    <row r="339" spans="1:5" ht="22.5" x14ac:dyDescent="0.2">
      <c r="A339" s="96">
        <v>155</v>
      </c>
      <c r="B339" s="118" t="s">
        <v>534</v>
      </c>
      <c r="C339" s="96">
        <v>1</v>
      </c>
      <c r="D339" s="354" t="s">
        <v>32</v>
      </c>
      <c r="E339" s="354">
        <v>294500</v>
      </c>
    </row>
    <row r="340" spans="1:5" x14ac:dyDescent="0.2">
      <c r="A340" s="96">
        <v>156</v>
      </c>
      <c r="B340" s="118" t="s">
        <v>535</v>
      </c>
      <c r="C340" s="96">
        <v>1</v>
      </c>
      <c r="D340" s="354" t="s">
        <v>32</v>
      </c>
      <c r="E340" s="354">
        <v>294500</v>
      </c>
    </row>
    <row r="341" spans="1:5" ht="22.5" x14ac:dyDescent="0.2">
      <c r="A341" s="96">
        <v>157</v>
      </c>
      <c r="B341" s="118" t="s">
        <v>536</v>
      </c>
      <c r="C341" s="96">
        <v>1</v>
      </c>
      <c r="D341" s="354" t="s">
        <v>32</v>
      </c>
      <c r="E341" s="354">
        <v>294500</v>
      </c>
    </row>
    <row r="342" spans="1:5" ht="22.5" x14ac:dyDescent="0.2">
      <c r="A342" s="96">
        <v>158</v>
      </c>
      <c r="B342" s="118" t="s">
        <v>537</v>
      </c>
      <c r="C342" s="96">
        <v>1</v>
      </c>
      <c r="D342" s="354" t="s">
        <v>32</v>
      </c>
      <c r="E342" s="354">
        <v>294500</v>
      </c>
    </row>
    <row r="343" spans="1:5" ht="33.75" x14ac:dyDescent="0.2">
      <c r="A343" s="96">
        <v>159</v>
      </c>
      <c r="B343" s="118" t="s">
        <v>538</v>
      </c>
      <c r="C343" s="96">
        <v>1</v>
      </c>
      <c r="D343" s="354" t="s">
        <v>32</v>
      </c>
      <c r="E343" s="354">
        <v>3050000</v>
      </c>
    </row>
    <row r="344" spans="1:5" ht="33.75" x14ac:dyDescent="0.2">
      <c r="A344" s="96">
        <v>160</v>
      </c>
      <c r="B344" s="118" t="s">
        <v>539</v>
      </c>
      <c r="C344" s="96">
        <v>1</v>
      </c>
      <c r="D344" s="354" t="s">
        <v>32</v>
      </c>
      <c r="E344" s="354">
        <v>3050000</v>
      </c>
    </row>
    <row r="345" spans="1:5" ht="22.5" x14ac:dyDescent="0.2">
      <c r="A345" s="96">
        <v>161</v>
      </c>
      <c r="B345" s="118" t="s">
        <v>540</v>
      </c>
      <c r="C345" s="96">
        <v>1</v>
      </c>
      <c r="D345" s="354" t="s">
        <v>32</v>
      </c>
      <c r="E345" s="354">
        <v>3050000</v>
      </c>
    </row>
    <row r="346" spans="1:5" ht="33.75" x14ac:dyDescent="0.2">
      <c r="A346" s="96">
        <v>162</v>
      </c>
      <c r="B346" s="118" t="s">
        <v>541</v>
      </c>
      <c r="C346" s="96">
        <v>1</v>
      </c>
      <c r="D346" s="354" t="s">
        <v>32</v>
      </c>
      <c r="E346" s="354">
        <v>3050000</v>
      </c>
    </row>
    <row r="347" spans="1:5" ht="22.5" x14ac:dyDescent="0.2">
      <c r="A347" s="96">
        <v>163</v>
      </c>
      <c r="B347" s="118" t="s">
        <v>542</v>
      </c>
      <c r="C347" s="96">
        <v>1</v>
      </c>
      <c r="D347" s="354" t="s">
        <v>32</v>
      </c>
      <c r="E347" s="354">
        <v>3050000</v>
      </c>
    </row>
    <row r="348" spans="1:5" ht="22.5" x14ac:dyDescent="0.2">
      <c r="A348" s="96">
        <v>164</v>
      </c>
      <c r="B348" s="118" t="s">
        <v>543</v>
      </c>
      <c r="C348" s="96">
        <v>1</v>
      </c>
      <c r="D348" s="354" t="s">
        <v>32</v>
      </c>
      <c r="E348" s="354">
        <v>3050000</v>
      </c>
    </row>
    <row r="349" spans="1:5" x14ac:dyDescent="0.2">
      <c r="A349" s="96">
        <v>165</v>
      </c>
      <c r="B349" s="118" t="s">
        <v>544</v>
      </c>
      <c r="C349" s="96">
        <v>1</v>
      </c>
      <c r="D349" s="354" t="s">
        <v>32</v>
      </c>
      <c r="E349" s="354">
        <v>3050000</v>
      </c>
    </row>
    <row r="350" spans="1:5" ht="22.5" x14ac:dyDescent="0.2">
      <c r="A350" s="96">
        <v>175</v>
      </c>
      <c r="B350" s="118" t="s">
        <v>554</v>
      </c>
      <c r="C350" s="96">
        <v>1</v>
      </c>
      <c r="D350" s="354" t="s">
        <v>32</v>
      </c>
      <c r="E350" s="354">
        <v>6572.37</v>
      </c>
    </row>
    <row r="351" spans="1:5" x14ac:dyDescent="0.2">
      <c r="A351" s="96">
        <v>176</v>
      </c>
      <c r="B351" s="118" t="s">
        <v>555</v>
      </c>
      <c r="C351" s="96">
        <v>1</v>
      </c>
      <c r="D351" s="354" t="s">
        <v>32</v>
      </c>
      <c r="E351" s="354">
        <v>145121.69</v>
      </c>
    </row>
    <row r="352" spans="1:5" ht="22.5" x14ac:dyDescent="0.2">
      <c r="A352" s="96">
        <v>177</v>
      </c>
      <c r="B352" s="118" t="s">
        <v>556</v>
      </c>
      <c r="C352" s="96">
        <v>1</v>
      </c>
      <c r="D352" s="354" t="s">
        <v>32</v>
      </c>
      <c r="E352" s="354">
        <v>150825.35999999999</v>
      </c>
    </row>
    <row r="353" spans="1:5" x14ac:dyDescent="0.2">
      <c r="A353" s="96">
        <v>178</v>
      </c>
      <c r="B353" s="118" t="s">
        <v>557</v>
      </c>
      <c r="C353" s="96">
        <v>1</v>
      </c>
      <c r="D353" s="354" t="s">
        <v>32</v>
      </c>
      <c r="E353" s="354">
        <v>1547000</v>
      </c>
    </row>
    <row r="354" spans="1:5" ht="56.25" x14ac:dyDescent="0.2">
      <c r="A354" s="96">
        <v>187</v>
      </c>
      <c r="B354" s="118" t="s">
        <v>566</v>
      </c>
      <c r="C354" s="96">
        <v>1</v>
      </c>
      <c r="D354" s="354" t="s">
        <v>32</v>
      </c>
      <c r="E354" s="354">
        <v>211155.50399999999</v>
      </c>
    </row>
    <row r="355" spans="1:5" ht="56.25" x14ac:dyDescent="0.2">
      <c r="A355" s="96">
        <v>188</v>
      </c>
      <c r="B355" s="118" t="s">
        <v>567</v>
      </c>
      <c r="C355" s="96">
        <v>1</v>
      </c>
      <c r="D355" s="354" t="s">
        <v>32</v>
      </c>
      <c r="E355" s="354">
        <v>320503.89</v>
      </c>
    </row>
    <row r="356" spans="1:5" ht="22.5" x14ac:dyDescent="0.2">
      <c r="A356" s="96">
        <v>189</v>
      </c>
      <c r="B356" s="118" t="s">
        <v>568</v>
      </c>
      <c r="C356" s="96">
        <v>1</v>
      </c>
      <c r="D356" s="354" t="s">
        <v>32</v>
      </c>
      <c r="E356" s="354">
        <v>314160</v>
      </c>
    </row>
    <row r="357" spans="1:5" ht="33.75" x14ac:dyDescent="0.2">
      <c r="A357" s="96">
        <v>190</v>
      </c>
      <c r="B357" s="118" t="s">
        <v>569</v>
      </c>
      <c r="C357" s="96">
        <v>1</v>
      </c>
      <c r="D357" s="354" t="s">
        <v>32</v>
      </c>
      <c r="E357" s="354">
        <v>182247.31</v>
      </c>
    </row>
    <row r="358" spans="1:5" ht="45" x14ac:dyDescent="0.2">
      <c r="A358" s="96">
        <v>191</v>
      </c>
      <c r="B358" s="118" t="s">
        <v>570</v>
      </c>
      <c r="C358" s="96">
        <v>1</v>
      </c>
      <c r="D358" s="354" t="s">
        <v>32</v>
      </c>
      <c r="E358" s="354">
        <v>173449.16399999999</v>
      </c>
    </row>
    <row r="359" spans="1:5" x14ac:dyDescent="0.2">
      <c r="A359" s="96">
        <v>193</v>
      </c>
      <c r="B359" s="118" t="s">
        <v>572</v>
      </c>
      <c r="C359" s="96">
        <v>1</v>
      </c>
      <c r="D359" s="354" t="s">
        <v>32</v>
      </c>
      <c r="E359" s="354">
        <v>35192.584000000003</v>
      </c>
    </row>
    <row r="360" spans="1:5" ht="33.75" x14ac:dyDescent="0.2">
      <c r="A360" s="96">
        <v>194</v>
      </c>
      <c r="B360" s="118" t="s">
        <v>573</v>
      </c>
      <c r="C360" s="96">
        <v>1</v>
      </c>
      <c r="D360" s="354" t="s">
        <v>32</v>
      </c>
      <c r="E360" s="354">
        <v>15836.6628</v>
      </c>
    </row>
    <row r="361" spans="1:5" ht="22.5" x14ac:dyDescent="0.2">
      <c r="A361" s="96">
        <v>195</v>
      </c>
      <c r="B361" s="118" t="s">
        <v>574</v>
      </c>
      <c r="C361" s="96">
        <v>1</v>
      </c>
      <c r="D361" s="354" t="s">
        <v>32</v>
      </c>
      <c r="E361" s="354">
        <v>7415.5801999999994</v>
      </c>
    </row>
    <row r="362" spans="1:5" ht="22.5" x14ac:dyDescent="0.2">
      <c r="A362" s="96">
        <v>196</v>
      </c>
      <c r="B362" s="118" t="s">
        <v>575</v>
      </c>
      <c r="C362" s="96">
        <v>1</v>
      </c>
      <c r="D362" s="354" t="s">
        <v>32</v>
      </c>
      <c r="E362" s="354">
        <v>14579.784799999999</v>
      </c>
    </row>
    <row r="363" spans="1:5" ht="22.5" x14ac:dyDescent="0.2">
      <c r="A363" s="96">
        <v>204</v>
      </c>
      <c r="B363" s="118" t="s">
        <v>583</v>
      </c>
      <c r="C363" s="96">
        <v>1</v>
      </c>
      <c r="D363" s="354" t="s">
        <v>32</v>
      </c>
      <c r="E363" s="354">
        <v>173449.16399999999</v>
      </c>
    </row>
    <row r="364" spans="1:5" x14ac:dyDescent="0.2">
      <c r="A364" s="96">
        <v>209</v>
      </c>
      <c r="B364" s="118" t="s">
        <v>588</v>
      </c>
      <c r="C364" s="96">
        <v>1</v>
      </c>
      <c r="D364" s="354" t="s">
        <v>32</v>
      </c>
      <c r="E364" s="354">
        <v>10817</v>
      </c>
    </row>
    <row r="365" spans="1:5" ht="33.75" x14ac:dyDescent="0.2">
      <c r="A365" s="96">
        <v>210</v>
      </c>
      <c r="B365" s="118" t="s">
        <v>589</v>
      </c>
      <c r="C365" s="96">
        <v>1</v>
      </c>
      <c r="D365" s="354" t="s">
        <v>32</v>
      </c>
      <c r="E365" s="354">
        <v>33000</v>
      </c>
    </row>
    <row r="366" spans="1:5" ht="22.5" x14ac:dyDescent="0.2">
      <c r="A366" s="96">
        <v>212</v>
      </c>
      <c r="B366" s="118" t="s">
        <v>591</v>
      </c>
      <c r="C366" s="96">
        <v>1</v>
      </c>
      <c r="D366" s="354" t="s">
        <v>32</v>
      </c>
      <c r="E366" s="354">
        <v>168992.27461199998</v>
      </c>
    </row>
    <row r="367" spans="1:5" ht="45" x14ac:dyDescent="0.2">
      <c r="A367" s="96">
        <v>213</v>
      </c>
      <c r="B367" s="118" t="s">
        <v>592</v>
      </c>
      <c r="C367" s="96">
        <v>1</v>
      </c>
      <c r="D367" s="354" t="s">
        <v>32</v>
      </c>
      <c r="E367" s="354">
        <v>807992.82044599997</v>
      </c>
    </row>
    <row r="368" spans="1:5" x14ac:dyDescent="0.2">
      <c r="A368" s="96">
        <v>216</v>
      </c>
      <c r="B368" s="118" t="s">
        <v>595</v>
      </c>
      <c r="C368" s="96">
        <v>1</v>
      </c>
      <c r="D368" s="354" t="s">
        <v>32</v>
      </c>
      <c r="E368" s="354">
        <v>3062980</v>
      </c>
    </row>
    <row r="369" spans="1:5" x14ac:dyDescent="0.2">
      <c r="A369" s="96">
        <v>217</v>
      </c>
      <c r="B369" s="118" t="s">
        <v>596</v>
      </c>
      <c r="C369" s="96">
        <v>1</v>
      </c>
      <c r="D369" s="354" t="s">
        <v>32</v>
      </c>
      <c r="E369" s="354">
        <v>2901.2200000000003</v>
      </c>
    </row>
    <row r="370" spans="1:5" ht="22.5" x14ac:dyDescent="0.2">
      <c r="A370" s="96">
        <v>219</v>
      </c>
      <c r="B370" s="118" t="s">
        <v>598</v>
      </c>
      <c r="C370" s="96">
        <v>1</v>
      </c>
      <c r="D370" s="354" t="s">
        <v>32</v>
      </c>
      <c r="E370" s="354">
        <v>3820.9091199999998</v>
      </c>
    </row>
    <row r="371" spans="1:5" ht="33.75" x14ac:dyDescent="0.2">
      <c r="A371" s="96">
        <v>221</v>
      </c>
      <c r="B371" s="118" t="s">
        <v>600</v>
      </c>
      <c r="C371" s="96">
        <v>1</v>
      </c>
      <c r="D371" s="354" t="s">
        <v>32</v>
      </c>
      <c r="E371" s="354">
        <v>1848.3500000000001</v>
      </c>
    </row>
    <row r="372" spans="1:5" ht="22.5" x14ac:dyDescent="0.2">
      <c r="A372" s="96">
        <v>222</v>
      </c>
      <c r="B372" s="118" t="s">
        <v>601</v>
      </c>
      <c r="C372" s="96">
        <v>1</v>
      </c>
      <c r="D372" s="354" t="s">
        <v>32</v>
      </c>
      <c r="E372" s="354">
        <v>2677500</v>
      </c>
    </row>
    <row r="373" spans="1:5" x14ac:dyDescent="0.2">
      <c r="A373" s="96">
        <v>223</v>
      </c>
      <c r="B373" s="118" t="s">
        <v>602</v>
      </c>
      <c r="C373" s="96">
        <v>1</v>
      </c>
      <c r="D373" s="354" t="s">
        <v>32</v>
      </c>
      <c r="E373" s="354">
        <v>19436.1924</v>
      </c>
    </row>
    <row r="374" spans="1:5" ht="33.75" x14ac:dyDescent="0.2">
      <c r="A374" s="96">
        <v>224</v>
      </c>
      <c r="B374" s="118" t="s">
        <v>603</v>
      </c>
      <c r="C374" s="96">
        <v>1</v>
      </c>
      <c r="D374" s="354" t="s">
        <v>32</v>
      </c>
      <c r="E374" s="354">
        <v>11185.157999999999</v>
      </c>
    </row>
    <row r="375" spans="1:5" ht="22.5" x14ac:dyDescent="0.2">
      <c r="A375" s="96">
        <v>225</v>
      </c>
      <c r="B375" s="118" t="s">
        <v>604</v>
      </c>
      <c r="C375" s="96">
        <v>1</v>
      </c>
      <c r="D375" s="354" t="s">
        <v>32</v>
      </c>
      <c r="E375" s="354">
        <v>25765.999</v>
      </c>
    </row>
    <row r="376" spans="1:5" x14ac:dyDescent="0.2">
      <c r="A376" s="96">
        <v>227</v>
      </c>
      <c r="B376" s="118" t="s">
        <v>606</v>
      </c>
      <c r="C376" s="96">
        <v>1</v>
      </c>
      <c r="D376" s="354" t="s">
        <v>32</v>
      </c>
      <c r="E376" s="354">
        <v>14047.95</v>
      </c>
    </row>
    <row r="377" spans="1:5" ht="45" x14ac:dyDescent="0.2">
      <c r="A377" s="96">
        <v>230</v>
      </c>
      <c r="B377" s="118" t="s">
        <v>609</v>
      </c>
      <c r="C377" s="96">
        <v>1</v>
      </c>
      <c r="D377" s="354" t="s">
        <v>32</v>
      </c>
      <c r="E377" s="354">
        <v>1319721.8999999999</v>
      </c>
    </row>
    <row r="378" spans="1:5" ht="22.5" x14ac:dyDescent="0.2">
      <c r="A378" s="96">
        <v>233</v>
      </c>
      <c r="B378" s="118" t="s">
        <v>612</v>
      </c>
      <c r="C378" s="96">
        <v>1</v>
      </c>
      <c r="D378" s="354" t="s">
        <v>32</v>
      </c>
      <c r="E378" s="354">
        <v>7259</v>
      </c>
    </row>
    <row r="379" spans="1:5" ht="45" x14ac:dyDescent="0.2">
      <c r="A379" s="96">
        <v>235</v>
      </c>
      <c r="B379" s="118" t="s">
        <v>614</v>
      </c>
      <c r="C379" s="96">
        <v>1</v>
      </c>
      <c r="D379" s="354" t="s">
        <v>32</v>
      </c>
      <c r="E379" s="354">
        <v>21652.100000000002</v>
      </c>
    </row>
    <row r="380" spans="1:5" ht="22.5" x14ac:dyDescent="0.2">
      <c r="A380" s="96">
        <v>236</v>
      </c>
      <c r="B380" s="118" t="s">
        <v>615</v>
      </c>
      <c r="C380" s="96">
        <v>1</v>
      </c>
      <c r="D380" s="354" t="s">
        <v>32</v>
      </c>
      <c r="E380" s="354">
        <v>1427</v>
      </c>
    </row>
    <row r="381" spans="1:5" ht="22.5" x14ac:dyDescent="0.2">
      <c r="A381" s="96">
        <v>237</v>
      </c>
      <c r="B381" s="118" t="s">
        <v>616</v>
      </c>
      <c r="C381" s="96">
        <v>1</v>
      </c>
      <c r="D381" s="354" t="s">
        <v>32</v>
      </c>
      <c r="E381" s="354">
        <v>1807</v>
      </c>
    </row>
    <row r="382" spans="1:5" x14ac:dyDescent="0.2">
      <c r="A382" s="96">
        <v>238</v>
      </c>
      <c r="B382" s="118" t="s">
        <v>617</v>
      </c>
      <c r="C382" s="96">
        <v>1</v>
      </c>
      <c r="D382" s="354" t="s">
        <v>32</v>
      </c>
      <c r="E382" s="354">
        <v>298.90460000000002</v>
      </c>
    </row>
    <row r="383" spans="1:5" x14ac:dyDescent="0.2">
      <c r="A383" s="96">
        <v>239</v>
      </c>
      <c r="B383" s="118" t="s">
        <v>618</v>
      </c>
      <c r="C383" s="96">
        <v>1</v>
      </c>
      <c r="D383" s="354" t="s">
        <v>32</v>
      </c>
      <c r="E383" s="354">
        <v>98585.707999999999</v>
      </c>
    </row>
    <row r="384" spans="1:5" x14ac:dyDescent="0.2">
      <c r="A384" s="96">
        <v>240</v>
      </c>
      <c r="B384" s="118" t="s">
        <v>619</v>
      </c>
      <c r="C384" s="96">
        <v>1</v>
      </c>
      <c r="D384" s="354" t="s">
        <v>32</v>
      </c>
      <c r="E384" s="354">
        <v>157796.28</v>
      </c>
    </row>
    <row r="385" spans="1:5" ht="22.5" x14ac:dyDescent="0.2">
      <c r="A385" s="96">
        <v>241</v>
      </c>
      <c r="B385" s="118" t="s">
        <v>620</v>
      </c>
      <c r="C385" s="96">
        <v>1</v>
      </c>
      <c r="D385" s="354" t="s">
        <v>32</v>
      </c>
      <c r="E385" s="354">
        <v>818217.01600000006</v>
      </c>
    </row>
    <row r="386" spans="1:5" x14ac:dyDescent="0.2">
      <c r="A386" s="96">
        <v>242</v>
      </c>
      <c r="B386" s="118" t="s">
        <v>621</v>
      </c>
      <c r="C386" s="96">
        <v>1</v>
      </c>
      <c r="D386" s="354" t="s">
        <v>32</v>
      </c>
      <c r="E386" s="354">
        <v>21670.055400000001</v>
      </c>
    </row>
    <row r="387" spans="1:5" x14ac:dyDescent="0.2">
      <c r="A387" s="96">
        <v>245</v>
      </c>
      <c r="B387" s="118" t="s">
        <v>624</v>
      </c>
      <c r="C387" s="96">
        <v>1</v>
      </c>
      <c r="D387" s="354" t="s">
        <v>32</v>
      </c>
      <c r="E387" s="354">
        <v>190.11600000000001</v>
      </c>
    </row>
    <row r="388" spans="1:5" ht="33.75" x14ac:dyDescent="0.2">
      <c r="A388" s="96">
        <v>246</v>
      </c>
      <c r="B388" s="118" t="s">
        <v>625</v>
      </c>
      <c r="C388" s="96">
        <v>1</v>
      </c>
      <c r="D388" s="354" t="s">
        <v>32</v>
      </c>
      <c r="E388" s="354">
        <v>39295.033792000002</v>
      </c>
    </row>
    <row r="389" spans="1:5" ht="33.75" x14ac:dyDescent="0.2">
      <c r="A389" s="96">
        <v>247</v>
      </c>
      <c r="B389" s="118" t="s">
        <v>626</v>
      </c>
      <c r="C389" s="96">
        <v>1</v>
      </c>
      <c r="D389" s="354" t="s">
        <v>32</v>
      </c>
      <c r="E389" s="354">
        <v>39295.033792000002</v>
      </c>
    </row>
    <row r="390" spans="1:5" ht="33.75" x14ac:dyDescent="0.2">
      <c r="A390" s="96">
        <v>248</v>
      </c>
      <c r="B390" s="118" t="s">
        <v>627</v>
      </c>
      <c r="C390" s="96">
        <v>1</v>
      </c>
      <c r="D390" s="354" t="s">
        <v>32</v>
      </c>
      <c r="E390" s="354">
        <v>39295.033792000002</v>
      </c>
    </row>
    <row r="391" spans="1:5" ht="33.75" x14ac:dyDescent="0.2">
      <c r="A391" s="96">
        <v>249</v>
      </c>
      <c r="B391" s="118" t="s">
        <v>628</v>
      </c>
      <c r="C391" s="96">
        <v>1</v>
      </c>
      <c r="D391" s="354" t="s">
        <v>32</v>
      </c>
      <c r="E391" s="354">
        <v>39295.033792000002</v>
      </c>
    </row>
    <row r="392" spans="1:5" x14ac:dyDescent="0.2">
      <c r="A392" s="96">
        <v>250</v>
      </c>
      <c r="B392" s="118" t="s">
        <v>629</v>
      </c>
      <c r="C392" s="96">
        <v>1</v>
      </c>
      <c r="D392" s="354" t="s">
        <v>32</v>
      </c>
      <c r="E392" s="354">
        <v>251.37560000000002</v>
      </c>
    </row>
    <row r="393" spans="1:5" ht="22.5" x14ac:dyDescent="0.2">
      <c r="A393" s="96">
        <v>251</v>
      </c>
      <c r="B393" s="118" t="s">
        <v>630</v>
      </c>
      <c r="C393" s="96">
        <v>1</v>
      </c>
      <c r="D393" s="354" t="s">
        <v>32</v>
      </c>
      <c r="E393" s="354">
        <v>81068.631000000008</v>
      </c>
    </row>
    <row r="394" spans="1:5" x14ac:dyDescent="0.2">
      <c r="A394" s="96">
        <v>256</v>
      </c>
      <c r="B394" s="118" t="s">
        <v>635</v>
      </c>
      <c r="C394" s="96">
        <v>1</v>
      </c>
      <c r="D394" s="354" t="s">
        <v>32</v>
      </c>
      <c r="E394" s="354">
        <v>122519.2</v>
      </c>
    </row>
    <row r="395" spans="1:5" ht="33.75" x14ac:dyDescent="0.2">
      <c r="A395" s="96">
        <v>262</v>
      </c>
      <c r="B395" s="118" t="s">
        <v>641</v>
      </c>
      <c r="C395" s="96">
        <v>1</v>
      </c>
      <c r="D395" s="354" t="s">
        <v>32</v>
      </c>
      <c r="E395" s="354">
        <v>81560.070297999991</v>
      </c>
    </row>
    <row r="396" spans="1:5" ht="22.5" x14ac:dyDescent="0.2">
      <c r="A396" s="96">
        <v>269</v>
      </c>
      <c r="B396" s="118" t="s">
        <v>648</v>
      </c>
      <c r="C396" s="96">
        <v>1</v>
      </c>
      <c r="D396" s="354" t="s">
        <v>32</v>
      </c>
      <c r="E396" s="354">
        <v>377063.4</v>
      </c>
    </row>
    <row r="397" spans="1:5" ht="22.5" x14ac:dyDescent="0.2">
      <c r="A397" s="96">
        <v>270</v>
      </c>
      <c r="B397" s="118" t="s">
        <v>649</v>
      </c>
      <c r="C397" s="96">
        <v>1</v>
      </c>
      <c r="D397" s="354" t="s">
        <v>32</v>
      </c>
      <c r="E397" s="354">
        <v>439907.3</v>
      </c>
    </row>
    <row r="398" spans="1:5" ht="22.5" x14ac:dyDescent="0.2">
      <c r="A398" s="96">
        <v>271</v>
      </c>
      <c r="B398" s="118" t="s">
        <v>650</v>
      </c>
      <c r="C398" s="96">
        <v>1</v>
      </c>
      <c r="D398" s="354" t="s">
        <v>32</v>
      </c>
      <c r="E398" s="354">
        <v>316860</v>
      </c>
    </row>
    <row r="399" spans="1:5" ht="22.5" x14ac:dyDescent="0.2">
      <c r="A399" s="96">
        <v>272</v>
      </c>
      <c r="B399" s="118" t="s">
        <v>651</v>
      </c>
      <c r="C399" s="96">
        <v>1</v>
      </c>
      <c r="D399" s="354" t="s">
        <v>32</v>
      </c>
      <c r="E399" s="354">
        <v>346961.7</v>
      </c>
    </row>
    <row r="400" spans="1:5" x14ac:dyDescent="0.2">
      <c r="A400" s="96">
        <v>273</v>
      </c>
      <c r="B400" s="118" t="s">
        <v>652</v>
      </c>
      <c r="C400" s="96">
        <v>1</v>
      </c>
      <c r="D400" s="354" t="s">
        <v>32</v>
      </c>
      <c r="E400" s="354">
        <v>59949.82</v>
      </c>
    </row>
    <row r="401" spans="1:75" x14ac:dyDescent="0.2">
      <c r="A401" s="96">
        <v>282</v>
      </c>
      <c r="B401" s="118" t="s">
        <v>661</v>
      </c>
      <c r="C401" s="96">
        <v>1</v>
      </c>
      <c r="D401" s="354" t="s">
        <v>32</v>
      </c>
      <c r="E401" s="354">
        <v>77807.032590000003</v>
      </c>
    </row>
    <row r="402" spans="1:75" ht="22.5" x14ac:dyDescent="0.2">
      <c r="A402" s="96">
        <v>283</v>
      </c>
      <c r="B402" s="118" t="s">
        <v>662</v>
      </c>
      <c r="C402" s="96">
        <v>1</v>
      </c>
      <c r="D402" s="354" t="s">
        <v>32</v>
      </c>
      <c r="E402" s="354">
        <v>1043.6300000000001</v>
      </c>
    </row>
    <row r="403" spans="1:75" ht="22.5" x14ac:dyDescent="0.2">
      <c r="A403" s="96">
        <v>284</v>
      </c>
      <c r="B403" s="118" t="s">
        <v>663</v>
      </c>
      <c r="C403" s="96">
        <v>1</v>
      </c>
      <c r="D403" s="354" t="s">
        <v>32</v>
      </c>
      <c r="E403" s="354">
        <v>1501.78</v>
      </c>
    </row>
    <row r="404" spans="1:75" ht="22.5" x14ac:dyDescent="0.2">
      <c r="A404" s="96">
        <v>286</v>
      </c>
      <c r="B404" s="118" t="s">
        <v>665</v>
      </c>
      <c r="C404" s="96">
        <v>1</v>
      </c>
      <c r="D404" s="354" t="s">
        <v>32</v>
      </c>
      <c r="E404" s="354">
        <v>586.66999999999996</v>
      </c>
    </row>
    <row r="405" spans="1:75" ht="22.5" x14ac:dyDescent="0.2">
      <c r="A405" s="96">
        <v>293</v>
      </c>
      <c r="B405" s="118" t="s">
        <v>672</v>
      </c>
      <c r="C405" s="96">
        <v>1</v>
      </c>
      <c r="D405" s="354" t="s">
        <v>32</v>
      </c>
      <c r="E405" s="354">
        <v>36174.85</v>
      </c>
    </row>
    <row r="406" spans="1:75" x14ac:dyDescent="0.2">
      <c r="A406" s="96">
        <v>297</v>
      </c>
      <c r="B406" s="118" t="s">
        <v>676</v>
      </c>
      <c r="C406" s="96">
        <v>1</v>
      </c>
      <c r="D406" s="354" t="s">
        <v>32</v>
      </c>
      <c r="E406" s="354">
        <v>11750</v>
      </c>
    </row>
    <row r="407" spans="1:75" ht="22.5" x14ac:dyDescent="0.2">
      <c r="A407" s="96">
        <v>299</v>
      </c>
      <c r="B407" s="118" t="s">
        <v>678</v>
      </c>
      <c r="C407" s="96">
        <v>1</v>
      </c>
      <c r="D407" s="354" t="s">
        <v>32</v>
      </c>
      <c r="E407" s="354">
        <v>1306</v>
      </c>
    </row>
    <row r="408" spans="1:75" x14ac:dyDescent="0.2">
      <c r="A408" s="96">
        <v>308</v>
      </c>
      <c r="B408" s="118" t="s">
        <v>687</v>
      </c>
      <c r="C408" s="96">
        <v>1</v>
      </c>
      <c r="D408" s="354" t="s">
        <v>32</v>
      </c>
      <c r="E408" s="354">
        <v>7402</v>
      </c>
    </row>
    <row r="409" spans="1:75" ht="33.75" x14ac:dyDescent="0.2">
      <c r="A409" s="96">
        <v>310</v>
      </c>
      <c r="B409" s="118" t="s">
        <v>689</v>
      </c>
      <c r="C409" s="96">
        <v>1</v>
      </c>
      <c r="D409" s="354" t="s">
        <v>32</v>
      </c>
      <c r="E409" s="354">
        <v>2682</v>
      </c>
    </row>
    <row r="410" spans="1:75" x14ac:dyDescent="0.2">
      <c r="E410" s="358">
        <v>55141371.60653799</v>
      </c>
    </row>
    <row r="413" spans="1:75" ht="12.75" x14ac:dyDescent="0.2">
      <c r="A413" s="69" t="s">
        <v>1032</v>
      </c>
      <c r="B413" s="69"/>
      <c r="C413" s="45"/>
      <c r="D413" s="45"/>
      <c r="E413" s="45"/>
      <c r="F413" s="65"/>
      <c r="G413" s="65"/>
      <c r="H413" s="66"/>
      <c r="I413" s="66"/>
      <c r="J413" s="66"/>
      <c r="K413" s="66"/>
      <c r="L413" s="66"/>
      <c r="M413" s="66"/>
      <c r="N413" s="66"/>
      <c r="O413" s="66"/>
      <c r="P413" s="66"/>
      <c r="Q413" s="66"/>
      <c r="R413" s="45"/>
      <c r="S413" s="45"/>
      <c r="T413" s="79"/>
      <c r="U413" s="79"/>
      <c r="V413" s="79"/>
      <c r="W413" s="79"/>
      <c r="X413" s="73"/>
      <c r="Y413" s="73"/>
      <c r="Z413" s="73"/>
      <c r="AA413" s="45"/>
      <c r="AB413" s="73"/>
      <c r="AC413" s="73"/>
      <c r="AD413" s="73"/>
      <c r="AE413" s="73"/>
      <c r="AF413" s="73"/>
      <c r="AG413" s="73"/>
      <c r="AH413" s="73"/>
      <c r="AI413" s="73"/>
      <c r="AJ413" s="73"/>
      <c r="AK413" s="73"/>
      <c r="AL413" s="73"/>
      <c r="AM413" s="73"/>
      <c r="AN413" s="73"/>
      <c r="AO413" s="73"/>
      <c r="AP413" s="73"/>
      <c r="AQ413" s="73"/>
      <c r="AR413" s="73"/>
      <c r="AS413" s="73"/>
      <c r="AT413" s="73"/>
      <c r="AU413" s="73"/>
      <c r="AV413" s="73"/>
      <c r="AW413" s="73"/>
      <c r="AX413" s="73"/>
      <c r="AY413" s="73"/>
      <c r="AZ413" s="73"/>
      <c r="BA413" s="73"/>
      <c r="BB413" s="73"/>
      <c r="BC413" s="73"/>
      <c r="BD413" s="73"/>
      <c r="BE413" s="73"/>
      <c r="BF413" s="73"/>
      <c r="BG413" s="73"/>
      <c r="BH413" s="73"/>
      <c r="BI413" s="73"/>
      <c r="BJ413" s="73"/>
      <c r="BK413" s="73"/>
      <c r="BL413" s="73"/>
      <c r="BM413" s="73"/>
      <c r="BN413" s="73"/>
      <c r="BO413" s="73"/>
      <c r="BP413" s="73"/>
      <c r="BQ413" s="73"/>
      <c r="BR413" s="73"/>
      <c r="BS413" s="73"/>
      <c r="BT413" s="73"/>
      <c r="BU413" s="73"/>
      <c r="BV413" s="73"/>
      <c r="BW413" s="243"/>
    </row>
    <row r="414" spans="1:75" ht="12.75" x14ac:dyDescent="0.2">
      <c r="A414" s="67"/>
      <c r="B414" s="67"/>
      <c r="C414" s="67"/>
      <c r="D414" s="67"/>
      <c r="E414" s="67"/>
      <c r="F414" s="67"/>
      <c r="G414" s="67"/>
      <c r="H414" s="68"/>
      <c r="I414" s="68"/>
      <c r="J414" s="68"/>
      <c r="K414" s="68"/>
      <c r="L414" s="68"/>
      <c r="M414" s="68"/>
      <c r="N414" s="68"/>
      <c r="O414" s="68"/>
      <c r="P414" s="68"/>
      <c r="Q414" s="68"/>
      <c r="R414" s="67"/>
      <c r="S414" s="67"/>
      <c r="T414" s="79"/>
      <c r="U414" s="79"/>
      <c r="V414" s="79"/>
      <c r="W414" s="79"/>
      <c r="X414" s="73"/>
      <c r="Y414" s="73"/>
      <c r="Z414" s="73"/>
      <c r="AA414" s="67"/>
      <c r="AB414" s="73"/>
      <c r="AC414" s="73"/>
      <c r="AD414" s="73"/>
      <c r="AE414" s="73"/>
      <c r="AF414" s="73"/>
      <c r="AG414" s="73"/>
      <c r="AH414" s="73"/>
      <c r="AI414" s="73"/>
      <c r="AJ414" s="73"/>
      <c r="AK414" s="73"/>
      <c r="AL414" s="73"/>
      <c r="AM414" s="73"/>
      <c r="AN414" s="73"/>
      <c r="AO414" s="73"/>
      <c r="AP414" s="73"/>
      <c r="AQ414" s="73"/>
      <c r="AR414" s="73"/>
      <c r="AS414" s="73"/>
      <c r="AT414" s="73"/>
      <c r="AU414" s="73"/>
      <c r="AV414" s="73"/>
      <c r="AW414" s="73"/>
      <c r="AX414" s="73"/>
      <c r="AY414" s="73"/>
      <c r="AZ414" s="73"/>
      <c r="BA414" s="73"/>
      <c r="BB414" s="73"/>
      <c r="BC414" s="73"/>
      <c r="BD414" s="73"/>
      <c r="BE414" s="73"/>
      <c r="BF414" s="73"/>
      <c r="BG414" s="73"/>
      <c r="BH414" s="73"/>
      <c r="BI414" s="73"/>
      <c r="BJ414" s="73"/>
      <c r="BK414" s="73"/>
      <c r="BL414" s="73"/>
      <c r="BM414" s="73"/>
      <c r="BN414" s="73"/>
      <c r="BO414" s="73"/>
      <c r="BP414" s="73"/>
      <c r="BQ414" s="73"/>
      <c r="BR414" s="73"/>
      <c r="BS414" s="73"/>
      <c r="BT414" s="73"/>
      <c r="BU414" s="73"/>
      <c r="BV414" s="73"/>
      <c r="BW414" s="243"/>
    </row>
    <row r="415" spans="1:75" ht="12.75" x14ac:dyDescent="0.2">
      <c r="A415" s="67"/>
      <c r="B415" s="67"/>
      <c r="C415" s="67"/>
      <c r="D415" s="67"/>
      <c r="E415" s="67"/>
      <c r="F415" s="67"/>
      <c r="G415" s="67"/>
      <c r="H415" s="68"/>
      <c r="I415" s="68"/>
      <c r="J415" s="68"/>
      <c r="K415" s="68"/>
      <c r="L415" s="68"/>
      <c r="M415" s="68"/>
      <c r="N415" s="68"/>
      <c r="O415" s="68"/>
      <c r="P415" s="68"/>
      <c r="Q415" s="68"/>
      <c r="R415" s="67"/>
      <c r="S415" s="67"/>
      <c r="T415" s="79"/>
      <c r="U415" s="79"/>
      <c r="V415" s="79"/>
      <c r="W415" s="79"/>
      <c r="X415" s="73"/>
      <c r="Y415" s="73"/>
      <c r="Z415" s="73"/>
      <c r="AA415" s="67"/>
      <c r="AB415" s="73"/>
      <c r="AC415" s="73"/>
      <c r="AD415" s="73"/>
      <c r="AE415" s="73"/>
      <c r="AF415" s="73"/>
      <c r="AG415" s="73"/>
      <c r="AH415" s="73"/>
      <c r="AI415" s="73"/>
      <c r="AJ415" s="73"/>
      <c r="AK415" s="73"/>
      <c r="AL415" s="73"/>
      <c r="AM415" s="73"/>
      <c r="AN415" s="73"/>
      <c r="AO415" s="73"/>
      <c r="AP415" s="73"/>
      <c r="AQ415" s="73"/>
      <c r="AR415" s="73"/>
      <c r="AS415" s="73"/>
      <c r="AT415" s="73"/>
      <c r="AU415" s="73"/>
      <c r="AV415" s="73"/>
      <c r="AW415" s="73"/>
      <c r="AX415" s="73"/>
      <c r="AY415" s="73"/>
      <c r="AZ415" s="73"/>
      <c r="BA415" s="73"/>
      <c r="BB415" s="73"/>
      <c r="BC415" s="73"/>
      <c r="BD415" s="73"/>
      <c r="BE415" s="73"/>
      <c r="BF415" s="73"/>
      <c r="BG415" s="73"/>
      <c r="BH415" s="73"/>
      <c r="BI415" s="73"/>
      <c r="BJ415" s="73"/>
      <c r="BK415" s="73"/>
      <c r="BL415" s="73"/>
      <c r="BM415" s="73"/>
      <c r="BN415" s="73"/>
      <c r="BO415" s="73"/>
      <c r="BP415" s="73"/>
      <c r="BQ415" s="73"/>
      <c r="BR415" s="73"/>
      <c r="BS415" s="73"/>
      <c r="BT415" s="73"/>
      <c r="BU415" s="73"/>
      <c r="BV415" s="73"/>
      <c r="BW415" s="243"/>
    </row>
    <row r="416" spans="1:75" ht="12.75" x14ac:dyDescent="0.2">
      <c r="A416" s="70" t="s">
        <v>19</v>
      </c>
      <c r="B416" s="70"/>
      <c r="C416" s="80"/>
      <c r="D416" s="80"/>
      <c r="E416" s="80"/>
      <c r="F416" s="151"/>
      <c r="G416" s="80"/>
      <c r="H416" s="127"/>
      <c r="I416" s="127"/>
      <c r="J416" s="127"/>
      <c r="K416" s="127"/>
      <c r="L416" s="127"/>
      <c r="M416" s="127"/>
      <c r="N416" s="127"/>
      <c r="O416" s="127"/>
      <c r="P416" s="127"/>
      <c r="Q416" s="127"/>
      <c r="R416" s="80"/>
      <c r="S416" s="80"/>
      <c r="T416" s="79"/>
      <c r="U416" s="79"/>
      <c r="V416" s="79"/>
      <c r="W416" s="79"/>
      <c r="X416" s="73"/>
      <c r="Y416" s="73"/>
      <c r="Z416" s="73"/>
      <c r="AA416" s="80"/>
      <c r="AB416" s="73"/>
      <c r="AC416" s="73"/>
      <c r="AD416" s="73"/>
      <c r="AE416" s="73"/>
      <c r="AF416" s="73"/>
      <c r="AG416" s="73"/>
      <c r="AH416" s="73"/>
      <c r="AI416" s="73"/>
      <c r="AJ416" s="73"/>
      <c r="AK416" s="73"/>
      <c r="AL416" s="73"/>
      <c r="AM416" s="73"/>
      <c r="AN416" s="73"/>
      <c r="AO416" s="73"/>
      <c r="AP416" s="73"/>
      <c r="AQ416" s="73"/>
      <c r="AR416" s="73"/>
      <c r="AS416" s="73"/>
      <c r="AT416" s="73"/>
      <c r="AU416" s="73"/>
      <c r="AV416" s="73"/>
      <c r="AW416" s="73"/>
      <c r="AX416" s="73"/>
      <c r="AY416" s="73"/>
      <c r="AZ416" s="73"/>
      <c r="BA416" s="73"/>
      <c r="BB416" s="73"/>
      <c r="BC416" s="73"/>
      <c r="BD416" s="73"/>
      <c r="BE416" s="73"/>
      <c r="BF416" s="73"/>
      <c r="BG416" s="73"/>
      <c r="BH416" s="73"/>
      <c r="BI416" s="73"/>
      <c r="BJ416" s="73"/>
      <c r="BK416" s="73"/>
      <c r="BL416" s="73"/>
      <c r="BM416" s="73"/>
      <c r="BN416" s="73"/>
      <c r="BO416" s="73"/>
      <c r="BP416" s="73"/>
      <c r="BQ416" s="73"/>
      <c r="BR416" s="73"/>
      <c r="BS416" s="73"/>
      <c r="BT416" s="73"/>
      <c r="BU416" s="73"/>
      <c r="BV416" s="73"/>
      <c r="BW416" s="243"/>
    </row>
    <row r="417" spans="1:75" ht="163.5" customHeight="1" x14ac:dyDescent="0.2">
      <c r="A417" s="503" t="s">
        <v>1071</v>
      </c>
      <c r="B417" s="503"/>
      <c r="C417" s="503"/>
      <c r="D417" s="503"/>
      <c r="E417" s="503"/>
      <c r="F417" s="503"/>
      <c r="G417" s="503"/>
      <c r="H417" s="503"/>
      <c r="I417" s="503"/>
      <c r="J417" s="503"/>
      <c r="K417" s="503"/>
      <c r="L417" s="363"/>
      <c r="M417" s="363"/>
      <c r="N417" s="363"/>
      <c r="O417" s="363"/>
      <c r="P417" s="363"/>
      <c r="Q417" s="363"/>
      <c r="R417" s="363"/>
      <c r="S417" s="363"/>
      <c r="T417" s="363"/>
      <c r="U417" s="363"/>
      <c r="V417" s="363"/>
      <c r="W417" s="363"/>
      <c r="X417" s="363"/>
      <c r="Y417" s="363"/>
      <c r="Z417" s="363"/>
      <c r="AA417" s="363"/>
      <c r="AB417" s="363"/>
      <c r="AC417" s="363"/>
      <c r="AD417" s="363"/>
      <c r="AE417" s="363"/>
      <c r="AF417" s="363"/>
      <c r="AG417" s="363"/>
      <c r="AH417" s="363"/>
      <c r="AI417" s="363"/>
      <c r="AJ417" s="363"/>
      <c r="AK417" s="363"/>
      <c r="AL417" s="363"/>
      <c r="AM417" s="363"/>
      <c r="AN417" s="363"/>
      <c r="AO417" s="363"/>
      <c r="AP417" s="363"/>
      <c r="AQ417" s="363"/>
      <c r="AR417" s="363"/>
      <c r="AS417" s="363"/>
      <c r="AT417" s="363"/>
      <c r="AU417" s="363"/>
      <c r="AV417" s="363"/>
      <c r="AW417" s="363"/>
      <c r="AX417" s="363"/>
      <c r="AY417" s="363"/>
      <c r="AZ417" s="363"/>
      <c r="BA417" s="363"/>
      <c r="BB417" s="363"/>
      <c r="BC417" s="363"/>
      <c r="BD417" s="363"/>
      <c r="BE417" s="363"/>
      <c r="BF417" s="363"/>
      <c r="BG417" s="363"/>
      <c r="BH417" s="363"/>
      <c r="BI417" s="363"/>
      <c r="BJ417" s="363"/>
      <c r="BK417" s="363"/>
      <c r="BL417" s="363"/>
      <c r="BM417" s="363"/>
      <c r="BN417" s="363"/>
      <c r="BO417" s="363"/>
      <c r="BP417" s="363"/>
      <c r="BQ417" s="363"/>
      <c r="BR417" s="363"/>
      <c r="BS417" s="363"/>
      <c r="BT417" s="363"/>
      <c r="BU417" s="363"/>
      <c r="BV417" s="363"/>
      <c r="BW417" s="363"/>
    </row>
    <row r="418" spans="1:75" ht="12.75" x14ac:dyDescent="0.2">
      <c r="A418" s="339"/>
      <c r="B418" s="339"/>
      <c r="C418" s="339"/>
      <c r="D418" s="339"/>
      <c r="E418" s="339"/>
      <c r="F418" s="339"/>
      <c r="G418" s="339"/>
      <c r="H418" s="339"/>
      <c r="I418" s="339"/>
      <c r="J418" s="339"/>
      <c r="K418" s="339"/>
      <c r="L418" s="339"/>
      <c r="M418" s="339"/>
      <c r="N418" s="339"/>
      <c r="O418" s="339"/>
      <c r="P418" s="339"/>
      <c r="Q418" s="339"/>
      <c r="R418" s="339"/>
      <c r="S418" s="339"/>
      <c r="T418" s="79"/>
      <c r="U418" s="79"/>
      <c r="V418" s="79"/>
      <c r="W418" s="79"/>
      <c r="X418" s="73"/>
      <c r="Y418" s="73"/>
      <c r="Z418" s="73"/>
      <c r="AA418" s="339"/>
      <c r="AB418" s="73"/>
      <c r="AC418" s="73"/>
      <c r="AD418" s="73"/>
      <c r="AE418" s="73"/>
      <c r="AF418" s="73"/>
      <c r="AG418" s="73"/>
      <c r="AH418" s="73"/>
      <c r="AI418" s="73"/>
      <c r="AJ418" s="73"/>
      <c r="AK418" s="73"/>
      <c r="AL418" s="73"/>
      <c r="AM418" s="73"/>
      <c r="AN418" s="73"/>
      <c r="AO418" s="73"/>
      <c r="AP418" s="73"/>
      <c r="AQ418" s="73"/>
      <c r="AR418" s="73"/>
      <c r="AS418" s="73"/>
      <c r="AT418" s="73"/>
      <c r="AU418" s="73"/>
      <c r="AV418" s="73"/>
      <c r="AW418" s="73"/>
      <c r="AX418" s="73"/>
      <c r="AY418" s="73"/>
      <c r="AZ418" s="73"/>
      <c r="BA418" s="73"/>
      <c r="BB418" s="73"/>
      <c r="BC418" s="73"/>
      <c r="BD418" s="73"/>
      <c r="BE418" s="73"/>
      <c r="BF418" s="73"/>
      <c r="BG418" s="73"/>
      <c r="BH418" s="73"/>
      <c r="BI418" s="73"/>
      <c r="BJ418" s="73"/>
      <c r="BK418" s="73"/>
      <c r="BL418" s="73"/>
      <c r="BM418" s="73"/>
      <c r="BN418" s="73"/>
      <c r="BO418" s="73"/>
      <c r="BP418" s="73"/>
      <c r="BQ418" s="73"/>
      <c r="BR418" s="73"/>
      <c r="BS418" s="73"/>
      <c r="BT418" s="73"/>
      <c r="BU418" s="73"/>
      <c r="BV418" s="73"/>
      <c r="BW418" s="243"/>
    </row>
    <row r="419" spans="1:75" ht="12.75" x14ac:dyDescent="0.2">
      <c r="A419" s="339"/>
      <c r="B419" s="339"/>
      <c r="C419" s="339"/>
      <c r="D419" s="339"/>
      <c r="E419" s="339"/>
      <c r="F419" s="339"/>
      <c r="G419" s="339"/>
      <c r="H419" s="339"/>
      <c r="I419" s="339"/>
      <c r="J419" s="339"/>
      <c r="K419" s="339"/>
      <c r="L419" s="339"/>
      <c r="M419" s="339"/>
      <c r="N419" s="339"/>
      <c r="O419" s="339"/>
      <c r="P419" s="339"/>
      <c r="Q419" s="339"/>
      <c r="R419" s="339"/>
      <c r="S419" s="339"/>
      <c r="T419" s="79"/>
      <c r="U419" s="79"/>
      <c r="V419" s="79"/>
      <c r="W419" s="79"/>
      <c r="X419" s="73"/>
      <c r="Y419" s="73"/>
      <c r="Z419" s="73"/>
      <c r="AA419" s="339"/>
      <c r="AB419" s="73"/>
      <c r="AC419" s="73"/>
      <c r="AD419" s="73"/>
      <c r="AE419" s="73"/>
      <c r="AF419" s="73"/>
      <c r="AG419" s="73"/>
      <c r="AH419" s="73"/>
      <c r="AI419" s="73"/>
      <c r="AJ419" s="73"/>
      <c r="AK419" s="73"/>
      <c r="AL419" s="73"/>
      <c r="AM419" s="73"/>
      <c r="AN419" s="73"/>
      <c r="AO419" s="73"/>
      <c r="AP419" s="73"/>
      <c r="AQ419" s="73"/>
      <c r="AR419" s="73"/>
      <c r="AS419" s="73"/>
      <c r="AT419" s="73"/>
      <c r="AU419" s="73"/>
      <c r="AV419" s="73"/>
      <c r="AW419" s="73"/>
      <c r="AX419" s="73"/>
      <c r="AY419" s="73"/>
      <c r="AZ419" s="73"/>
      <c r="BA419" s="73"/>
      <c r="BB419" s="73"/>
      <c r="BC419" s="73"/>
      <c r="BD419" s="73"/>
      <c r="BE419" s="73"/>
      <c r="BF419" s="73"/>
      <c r="BG419" s="73"/>
      <c r="BH419" s="73"/>
      <c r="BI419" s="73"/>
      <c r="BJ419" s="73"/>
      <c r="BK419" s="73"/>
      <c r="BL419" s="73"/>
      <c r="BM419" s="73"/>
      <c r="BN419" s="73"/>
      <c r="BO419" s="73"/>
      <c r="BP419" s="73"/>
      <c r="BQ419" s="73"/>
      <c r="BR419" s="73"/>
      <c r="BS419" s="73"/>
      <c r="BT419" s="73"/>
      <c r="BU419" s="73"/>
      <c r="BV419" s="73"/>
      <c r="BW419" s="243"/>
    </row>
    <row r="420" spans="1:75" ht="12.75" x14ac:dyDescent="0.2">
      <c r="A420" s="339"/>
      <c r="B420" s="339"/>
      <c r="C420" s="339"/>
      <c r="D420" s="339"/>
      <c r="E420" s="339"/>
      <c r="F420" s="339"/>
      <c r="G420" s="339"/>
      <c r="H420" s="339"/>
      <c r="I420" s="339"/>
      <c r="J420" s="339"/>
      <c r="K420" s="339"/>
      <c r="L420" s="339"/>
      <c r="M420" s="339"/>
      <c r="N420" s="339"/>
      <c r="O420" s="339"/>
      <c r="P420" s="339"/>
      <c r="Q420" s="339"/>
      <c r="R420" s="339"/>
      <c r="S420" s="339"/>
      <c r="T420" s="79"/>
      <c r="U420" s="79"/>
      <c r="V420" s="79"/>
      <c r="W420" s="79"/>
      <c r="X420" s="73"/>
      <c r="Y420" s="73"/>
      <c r="Z420" s="73"/>
      <c r="AA420" s="339"/>
      <c r="AB420" s="73"/>
      <c r="AC420" s="73"/>
      <c r="AD420" s="73"/>
      <c r="AE420" s="73"/>
      <c r="AF420" s="73"/>
      <c r="AG420" s="73"/>
      <c r="AH420" s="73"/>
      <c r="AI420" s="73"/>
      <c r="AJ420" s="73"/>
      <c r="AK420" s="73"/>
      <c r="AL420" s="73"/>
      <c r="AM420" s="73"/>
      <c r="AN420" s="73"/>
      <c r="AO420" s="73"/>
      <c r="AP420" s="73"/>
      <c r="AQ420" s="73"/>
      <c r="AR420" s="73"/>
      <c r="AS420" s="73"/>
      <c r="AT420" s="73"/>
      <c r="AU420" s="73"/>
      <c r="AV420" s="73"/>
      <c r="AW420" s="73"/>
      <c r="AX420" s="73"/>
      <c r="AY420" s="73"/>
      <c r="AZ420" s="73"/>
      <c r="BA420" s="73"/>
      <c r="BB420" s="73"/>
      <c r="BC420" s="73"/>
      <c r="BD420" s="73"/>
      <c r="BE420" s="73"/>
      <c r="BF420" s="73"/>
      <c r="BG420" s="73"/>
      <c r="BH420" s="73"/>
      <c r="BI420" s="73"/>
      <c r="BJ420" s="73"/>
      <c r="BK420" s="73"/>
      <c r="BL420" s="73"/>
      <c r="BM420" s="73"/>
      <c r="BN420" s="73"/>
      <c r="BO420" s="73"/>
      <c r="BP420" s="73"/>
      <c r="BQ420" s="73"/>
      <c r="BR420" s="73"/>
      <c r="BS420" s="73"/>
      <c r="BT420" s="73"/>
      <c r="BU420" s="73"/>
      <c r="BV420" s="73"/>
      <c r="BW420" s="243"/>
    </row>
    <row r="421" spans="1:75" ht="12.75" x14ac:dyDescent="0.2">
      <c r="A421" s="339"/>
      <c r="B421" s="339"/>
      <c r="C421" s="339"/>
      <c r="D421" s="339"/>
      <c r="E421" s="339"/>
      <c r="F421" s="339"/>
      <c r="G421" s="339"/>
      <c r="H421" s="339"/>
      <c r="I421" s="339"/>
      <c r="J421" s="339"/>
      <c r="K421" s="339"/>
      <c r="L421" s="339"/>
      <c r="M421" s="339"/>
      <c r="N421" s="339"/>
      <c r="O421" s="339"/>
      <c r="P421" s="339"/>
      <c r="Q421" s="339"/>
      <c r="R421" s="339"/>
      <c r="S421" s="339"/>
      <c r="T421" s="79"/>
      <c r="U421" s="79"/>
      <c r="V421" s="79"/>
      <c r="W421" s="79"/>
      <c r="X421" s="73"/>
      <c r="Y421" s="73"/>
      <c r="Z421" s="73"/>
      <c r="AA421" s="339"/>
      <c r="AB421" s="73"/>
      <c r="AC421" s="73"/>
      <c r="AD421" s="73"/>
      <c r="AE421" s="73"/>
      <c r="AF421" s="73"/>
      <c r="AG421" s="73"/>
      <c r="AH421" s="73"/>
      <c r="AI421" s="73"/>
      <c r="AJ421" s="73"/>
      <c r="AK421" s="73"/>
      <c r="AL421" s="73"/>
      <c r="AM421" s="73"/>
      <c r="AN421" s="73"/>
      <c r="AO421" s="73"/>
      <c r="AP421" s="73"/>
      <c r="AQ421" s="73"/>
      <c r="AR421" s="73"/>
      <c r="AS421" s="73"/>
      <c r="AT421" s="73"/>
      <c r="AU421" s="73"/>
      <c r="AV421" s="73"/>
      <c r="AW421" s="73"/>
      <c r="AX421" s="73"/>
      <c r="AY421" s="73"/>
      <c r="AZ421" s="73"/>
      <c r="BA421" s="73"/>
      <c r="BB421" s="73"/>
      <c r="BC421" s="73"/>
      <c r="BD421" s="73"/>
      <c r="BE421" s="73"/>
      <c r="BF421" s="73"/>
      <c r="BG421" s="73"/>
      <c r="BH421" s="73"/>
      <c r="BI421" s="73"/>
      <c r="BJ421" s="73"/>
      <c r="BK421" s="73"/>
      <c r="BL421" s="73"/>
      <c r="BM421" s="73"/>
      <c r="BN421" s="73"/>
      <c r="BO421" s="73"/>
      <c r="BP421" s="73"/>
      <c r="BQ421" s="73"/>
      <c r="BR421" s="73"/>
      <c r="BS421" s="73"/>
      <c r="BT421" s="73"/>
      <c r="BU421" s="73"/>
      <c r="BV421" s="73"/>
      <c r="BW421" s="243"/>
    </row>
    <row r="422" spans="1:75" ht="12.75" x14ac:dyDescent="0.2">
      <c r="A422" s="75"/>
      <c r="B422" s="81"/>
      <c r="C422" s="81"/>
      <c r="D422" s="73"/>
      <c r="E422" s="129"/>
      <c r="F422" s="129"/>
      <c r="G422" s="129"/>
      <c r="H422" s="79"/>
      <c r="I422" s="79"/>
      <c r="J422" s="79"/>
      <c r="K422" s="79"/>
      <c r="L422" s="79"/>
      <c r="M422" s="79"/>
      <c r="N422" s="79"/>
      <c r="O422" s="79"/>
      <c r="P422" s="79"/>
      <c r="Q422" s="79"/>
      <c r="R422" s="129"/>
      <c r="S422" s="129"/>
      <c r="T422" s="79"/>
      <c r="U422" s="79"/>
      <c r="V422" s="79"/>
      <c r="W422" s="79"/>
      <c r="X422" s="73"/>
      <c r="Y422" s="73"/>
      <c r="Z422" s="73"/>
      <c r="AA422" s="129"/>
      <c r="AB422" s="73"/>
      <c r="AC422" s="73"/>
      <c r="AD422" s="73"/>
      <c r="AE422" s="73"/>
      <c r="AF422" s="73"/>
      <c r="AG422" s="73"/>
      <c r="AH422" s="73"/>
      <c r="AI422" s="73"/>
      <c r="AJ422" s="73"/>
      <c r="AK422" s="73"/>
      <c r="AL422" s="73"/>
      <c r="AM422" s="73"/>
      <c r="AN422" s="73"/>
      <c r="AO422" s="73"/>
      <c r="AP422" s="73"/>
      <c r="AQ422" s="73"/>
      <c r="AR422" s="73"/>
      <c r="AS422" s="73"/>
      <c r="AT422" s="73"/>
      <c r="AU422" s="73"/>
      <c r="AV422" s="73"/>
      <c r="AW422" s="73"/>
      <c r="AX422" s="73"/>
      <c r="AY422" s="73"/>
      <c r="AZ422" s="73"/>
      <c r="BA422" s="73"/>
      <c r="BB422" s="73"/>
      <c r="BC422" s="73"/>
      <c r="BD422" s="73"/>
      <c r="BE422" s="73"/>
      <c r="BF422" s="73"/>
      <c r="BG422" s="73"/>
      <c r="BH422" s="73"/>
      <c r="BI422" s="73"/>
      <c r="BJ422" s="73"/>
      <c r="BK422" s="73"/>
      <c r="BL422" s="73"/>
      <c r="BM422" s="73"/>
      <c r="BN422" s="73"/>
      <c r="BO422" s="73"/>
      <c r="BP422" s="73"/>
      <c r="BQ422" s="73"/>
      <c r="BR422" s="73"/>
      <c r="BS422" s="73"/>
      <c r="BT422" s="73"/>
      <c r="BU422" s="73"/>
      <c r="BV422" s="73"/>
      <c r="BW422" s="243"/>
    </row>
    <row r="423" spans="1:75" ht="12.75" x14ac:dyDescent="0.2">
      <c r="A423" s="75"/>
      <c r="B423" s="81"/>
      <c r="C423" s="81"/>
      <c r="D423" s="73"/>
      <c r="E423" s="129"/>
      <c r="F423" s="129"/>
      <c r="G423" s="129"/>
      <c r="H423" s="79"/>
      <c r="I423" s="79"/>
      <c r="J423" s="79"/>
      <c r="K423" s="79"/>
      <c r="L423" s="79"/>
      <c r="M423" s="79"/>
      <c r="N423" s="79"/>
      <c r="O423" s="79"/>
      <c r="P423" s="79"/>
      <c r="Q423" s="79"/>
      <c r="R423" s="79"/>
      <c r="S423" s="79"/>
      <c r="T423" s="79"/>
      <c r="U423" s="79"/>
      <c r="V423" s="79"/>
      <c r="W423" s="79"/>
      <c r="X423" s="73"/>
      <c r="Y423" s="73"/>
      <c r="Z423" s="73"/>
      <c r="AA423" s="79"/>
      <c r="AB423" s="73"/>
      <c r="AC423" s="73"/>
      <c r="AD423" s="73"/>
      <c r="AE423" s="73"/>
      <c r="AF423" s="73"/>
      <c r="AG423" s="73"/>
      <c r="AH423" s="73"/>
      <c r="AI423" s="73"/>
      <c r="AJ423" s="73"/>
      <c r="AK423" s="73"/>
      <c r="AL423" s="73"/>
      <c r="AM423" s="73"/>
      <c r="AN423" s="73"/>
      <c r="AO423" s="73"/>
      <c r="AP423" s="73"/>
      <c r="AQ423" s="73"/>
      <c r="AR423" s="73"/>
      <c r="AS423" s="73"/>
      <c r="AT423" s="73"/>
      <c r="AU423" s="73"/>
      <c r="AV423" s="73"/>
      <c r="AW423" s="73"/>
      <c r="AX423" s="73"/>
      <c r="AY423" s="73"/>
      <c r="AZ423" s="73"/>
      <c r="BA423" s="73"/>
      <c r="BB423" s="73"/>
      <c r="BC423" s="73"/>
      <c r="BD423" s="73"/>
      <c r="BE423" s="73"/>
      <c r="BF423" s="73"/>
      <c r="BG423" s="73"/>
      <c r="BH423" s="73"/>
      <c r="BI423" s="73"/>
      <c r="BJ423" s="73"/>
      <c r="BK423" s="73"/>
      <c r="BL423" s="73"/>
      <c r="BM423" s="73"/>
      <c r="BN423" s="73"/>
      <c r="BO423" s="73"/>
      <c r="BP423" s="73"/>
      <c r="BQ423" s="73"/>
      <c r="BR423" s="73"/>
      <c r="BS423" s="73"/>
      <c r="BT423" s="73"/>
      <c r="BU423" s="73"/>
      <c r="BV423" s="73"/>
      <c r="BW423" s="243"/>
    </row>
    <row r="424" spans="1:75" ht="12.75" x14ac:dyDescent="0.2">
      <c r="A424" s="75"/>
      <c r="B424" s="81"/>
      <c r="C424" s="81"/>
      <c r="D424" s="73"/>
      <c r="E424" s="129"/>
      <c r="F424" s="129"/>
      <c r="G424" s="129"/>
      <c r="H424" s="79"/>
      <c r="I424" s="79"/>
      <c r="J424" s="79"/>
      <c r="K424" s="79"/>
      <c r="L424" s="79"/>
      <c r="M424" s="79"/>
      <c r="N424" s="79"/>
      <c r="O424" s="79"/>
      <c r="P424" s="79"/>
      <c r="Q424" s="79"/>
      <c r="R424" s="79"/>
      <c r="S424" s="79"/>
      <c r="T424" s="79"/>
      <c r="U424" s="79"/>
      <c r="V424" s="79"/>
      <c r="W424" s="79"/>
      <c r="X424" s="73"/>
      <c r="Y424" s="73"/>
      <c r="Z424" s="73"/>
      <c r="AA424" s="79"/>
      <c r="AB424" s="73"/>
      <c r="AC424" s="73"/>
      <c r="AD424" s="73"/>
      <c r="AE424" s="73"/>
      <c r="AF424" s="73"/>
      <c r="AG424" s="73"/>
      <c r="AH424" s="73"/>
      <c r="AI424" s="73"/>
      <c r="AJ424" s="73"/>
      <c r="AK424" s="73"/>
      <c r="AL424" s="73"/>
      <c r="AM424" s="73"/>
      <c r="AN424" s="73"/>
      <c r="AO424" s="73"/>
      <c r="AP424" s="73"/>
      <c r="AQ424" s="73"/>
      <c r="AR424" s="73"/>
      <c r="AS424" s="73"/>
      <c r="AT424" s="73"/>
      <c r="AU424" s="73"/>
      <c r="AV424" s="73"/>
      <c r="AW424" s="73"/>
      <c r="AX424" s="73"/>
      <c r="AY424" s="73"/>
      <c r="AZ424" s="73"/>
      <c r="BA424" s="73"/>
      <c r="BB424" s="73"/>
      <c r="BC424" s="73"/>
      <c r="BD424" s="73"/>
      <c r="BE424" s="73"/>
      <c r="BF424" s="73"/>
      <c r="BG424" s="73"/>
      <c r="BH424" s="73"/>
      <c r="BI424" s="73"/>
      <c r="BJ424" s="73"/>
      <c r="BK424" s="73"/>
      <c r="BL424" s="73"/>
      <c r="BM424" s="73"/>
      <c r="BN424" s="73"/>
      <c r="BO424" s="73"/>
      <c r="BP424" s="73"/>
      <c r="BQ424" s="73"/>
      <c r="BR424" s="73"/>
      <c r="BS424" s="73"/>
      <c r="BT424" s="73"/>
      <c r="BU424" s="73"/>
      <c r="BV424" s="73"/>
      <c r="BW424" s="243"/>
    </row>
    <row r="425" spans="1:75" ht="12.75" x14ac:dyDescent="0.2">
      <c r="A425" s="75"/>
      <c r="B425" s="81"/>
      <c r="C425" s="81"/>
      <c r="D425" s="73"/>
      <c r="E425" s="129"/>
      <c r="F425" s="129"/>
      <c r="G425" s="129"/>
      <c r="H425" s="79"/>
      <c r="I425" s="79"/>
      <c r="J425" s="79"/>
      <c r="K425" s="79"/>
      <c r="L425" s="79"/>
      <c r="M425" s="79"/>
      <c r="N425" s="79"/>
      <c r="O425" s="79"/>
      <c r="P425" s="79"/>
      <c r="Q425" s="79"/>
      <c r="R425" s="79"/>
      <c r="S425" s="79"/>
      <c r="T425" s="79"/>
      <c r="U425" s="79"/>
      <c r="V425" s="79"/>
      <c r="W425" s="79"/>
      <c r="X425" s="73"/>
      <c r="Y425" s="73"/>
      <c r="Z425" s="73"/>
      <c r="AA425" s="79"/>
      <c r="AB425" s="73"/>
      <c r="AC425" s="73"/>
      <c r="AD425" s="73"/>
      <c r="AE425" s="73"/>
      <c r="AF425" s="73"/>
      <c r="AG425" s="73"/>
      <c r="AH425" s="73"/>
      <c r="AI425" s="73"/>
      <c r="AJ425" s="73"/>
      <c r="AK425" s="73"/>
      <c r="AL425" s="73"/>
      <c r="AM425" s="73"/>
      <c r="AN425" s="73"/>
      <c r="AO425" s="73"/>
      <c r="AP425" s="73"/>
      <c r="AQ425" s="73"/>
      <c r="AR425" s="73"/>
      <c r="AS425" s="73"/>
      <c r="AT425" s="73"/>
      <c r="AU425" s="73"/>
      <c r="AV425" s="73"/>
      <c r="AW425" s="73"/>
      <c r="AX425" s="73"/>
      <c r="AY425" s="73"/>
      <c r="AZ425" s="73"/>
      <c r="BA425" s="73"/>
      <c r="BB425" s="73"/>
      <c r="BC425" s="73"/>
      <c r="BD425" s="73"/>
      <c r="BE425" s="73"/>
      <c r="BF425" s="73"/>
      <c r="BG425" s="73"/>
      <c r="BH425" s="73"/>
      <c r="BI425" s="73"/>
      <c r="BJ425" s="73"/>
      <c r="BK425" s="73"/>
      <c r="BL425" s="73"/>
      <c r="BM425" s="73"/>
      <c r="BN425" s="73"/>
      <c r="BO425" s="73"/>
      <c r="BP425" s="73"/>
      <c r="BQ425" s="73"/>
      <c r="BR425" s="73"/>
      <c r="BS425" s="73"/>
      <c r="BT425" s="73"/>
      <c r="BU425" s="73"/>
      <c r="BV425" s="73"/>
      <c r="BW425" s="243"/>
    </row>
    <row r="426" spans="1:75" ht="12.75" x14ac:dyDescent="0.2">
      <c r="A426" s="128" t="s">
        <v>37</v>
      </c>
      <c r="B426" s="128"/>
      <c r="C426" s="129"/>
      <c r="D426" s="129"/>
      <c r="E426" s="129"/>
      <c r="F426" s="129"/>
      <c r="G426" s="129"/>
      <c r="H426" s="79"/>
      <c r="I426" s="79"/>
      <c r="J426" s="79"/>
      <c r="K426" s="79"/>
      <c r="L426" s="79"/>
      <c r="M426" s="79"/>
      <c r="N426" s="79"/>
      <c r="O426" s="79"/>
      <c r="P426" s="79"/>
      <c r="Q426" s="79"/>
      <c r="R426" s="79"/>
      <c r="S426" s="79"/>
      <c r="T426" s="79"/>
      <c r="U426" s="79"/>
      <c r="V426" s="79"/>
      <c r="W426" s="79"/>
      <c r="X426" s="73"/>
      <c r="Y426" s="73"/>
      <c r="Z426" s="73"/>
      <c r="AA426" s="79"/>
      <c r="AB426" s="73"/>
      <c r="AC426" s="73"/>
      <c r="AD426" s="73"/>
      <c r="AE426" s="73"/>
      <c r="AF426" s="73"/>
      <c r="AG426" s="73"/>
      <c r="AH426" s="73"/>
      <c r="AI426" s="73"/>
      <c r="AJ426" s="73"/>
      <c r="AK426" s="73"/>
      <c r="AL426" s="73"/>
      <c r="AM426" s="73"/>
      <c r="AN426" s="73"/>
      <c r="AO426" s="73"/>
      <c r="AP426" s="73"/>
      <c r="AQ426" s="73"/>
      <c r="AR426" s="73"/>
      <c r="AS426" s="73"/>
      <c r="AT426" s="73"/>
      <c r="AU426" s="73"/>
      <c r="AV426" s="73"/>
      <c r="AW426" s="73"/>
      <c r="AX426" s="73"/>
      <c r="AY426" s="73"/>
      <c r="AZ426" s="73"/>
      <c r="BA426" s="73"/>
      <c r="BB426" s="73"/>
      <c r="BC426" s="73"/>
      <c r="BD426" s="73"/>
      <c r="BE426" s="73"/>
      <c r="BF426" s="73"/>
      <c r="BG426" s="73"/>
      <c r="BH426" s="73"/>
      <c r="BI426" s="73"/>
      <c r="BJ426" s="73"/>
      <c r="BK426" s="73"/>
      <c r="BL426" s="73"/>
      <c r="BM426" s="73"/>
      <c r="BN426" s="73"/>
      <c r="BO426" s="73"/>
      <c r="BP426" s="73"/>
      <c r="BQ426" s="73"/>
      <c r="BR426" s="73"/>
      <c r="BS426" s="73"/>
      <c r="BT426" s="73"/>
      <c r="BU426" s="73"/>
      <c r="BV426" s="73"/>
      <c r="BW426" s="243"/>
    </row>
    <row r="427" spans="1:75" ht="12.75" x14ac:dyDescent="0.2">
      <c r="A427" s="130" t="s">
        <v>38</v>
      </c>
      <c r="B427" s="130"/>
      <c r="C427" s="129"/>
      <c r="D427" s="129"/>
      <c r="E427" s="129"/>
      <c r="F427" s="129"/>
      <c r="G427" s="129"/>
      <c r="H427" s="79"/>
      <c r="I427" s="79"/>
      <c r="J427" s="79"/>
      <c r="K427" s="79"/>
      <c r="L427" s="79"/>
      <c r="M427" s="79"/>
      <c r="N427" s="79"/>
      <c r="O427" s="79"/>
      <c r="P427" s="79"/>
      <c r="Q427" s="79"/>
      <c r="R427" s="79"/>
      <c r="S427" s="79"/>
      <c r="T427" s="79"/>
      <c r="U427" s="79"/>
      <c r="V427" s="79"/>
      <c r="W427" s="79"/>
      <c r="X427" s="73"/>
      <c r="Y427" s="73"/>
      <c r="Z427" s="73"/>
      <c r="AA427" s="79"/>
      <c r="AB427" s="73"/>
      <c r="AC427" s="73"/>
      <c r="AD427" s="73"/>
      <c r="AE427" s="73"/>
      <c r="AF427" s="73"/>
      <c r="AG427" s="73"/>
      <c r="AH427" s="73"/>
      <c r="AI427" s="73"/>
      <c r="AJ427" s="73"/>
      <c r="AK427" s="73"/>
      <c r="AL427" s="73"/>
      <c r="AM427" s="73"/>
      <c r="AN427" s="73"/>
      <c r="AO427" s="73"/>
      <c r="AP427" s="73"/>
      <c r="AQ427" s="73"/>
      <c r="AR427" s="73"/>
      <c r="AS427" s="73"/>
      <c r="AT427" s="73"/>
      <c r="AU427" s="73"/>
      <c r="AV427" s="73"/>
      <c r="AW427" s="73"/>
      <c r="AX427" s="73"/>
      <c r="AY427" s="73"/>
      <c r="AZ427" s="73"/>
      <c r="BA427" s="73"/>
      <c r="BB427" s="73"/>
      <c r="BC427" s="73"/>
      <c r="BD427" s="73"/>
      <c r="BE427" s="73"/>
      <c r="BF427" s="73"/>
      <c r="BG427" s="73"/>
      <c r="BH427" s="73"/>
      <c r="BI427" s="73"/>
      <c r="BJ427" s="73"/>
      <c r="BK427" s="73"/>
      <c r="BL427" s="73"/>
      <c r="BM427" s="73"/>
      <c r="BN427" s="73"/>
      <c r="BO427" s="73"/>
      <c r="BP427" s="73"/>
      <c r="BQ427" s="73"/>
      <c r="BR427" s="73"/>
      <c r="BS427" s="73"/>
      <c r="BT427" s="73"/>
      <c r="BU427" s="73"/>
      <c r="BV427" s="73"/>
      <c r="BW427" s="243"/>
    </row>
    <row r="428" spans="1:75" ht="12.75" x14ac:dyDescent="0.2">
      <c r="A428" s="131"/>
      <c r="B428" s="131"/>
      <c r="C428" s="128"/>
      <c r="D428" s="129"/>
      <c r="E428" s="129"/>
      <c r="F428" s="129"/>
      <c r="G428" s="129"/>
      <c r="H428" s="79"/>
      <c r="I428" s="79"/>
      <c r="J428" s="79"/>
      <c r="K428" s="79"/>
      <c r="L428" s="79"/>
      <c r="M428" s="79"/>
      <c r="N428" s="79"/>
      <c r="O428" s="79"/>
      <c r="P428" s="79"/>
      <c r="Q428" s="79"/>
      <c r="R428" s="79"/>
      <c r="S428" s="79"/>
      <c r="T428" s="79"/>
      <c r="U428" s="79"/>
      <c r="V428" s="79"/>
      <c r="W428" s="79"/>
      <c r="X428" s="73"/>
      <c r="Y428" s="73"/>
      <c r="Z428" s="73"/>
      <c r="AA428" s="79"/>
      <c r="AB428" s="73"/>
      <c r="AC428" s="73"/>
      <c r="AD428" s="73"/>
      <c r="AE428" s="73"/>
      <c r="AF428" s="73"/>
      <c r="AG428" s="73"/>
      <c r="AH428" s="73"/>
      <c r="AI428" s="73"/>
      <c r="AJ428" s="73"/>
      <c r="AK428" s="73"/>
      <c r="AL428" s="73"/>
      <c r="AM428" s="73"/>
      <c r="AN428" s="73"/>
      <c r="AO428" s="73"/>
      <c r="AP428" s="73"/>
      <c r="AQ428" s="73"/>
      <c r="AR428" s="73"/>
      <c r="AS428" s="73"/>
      <c r="AT428" s="73"/>
      <c r="AU428" s="73"/>
      <c r="AV428" s="73"/>
      <c r="AW428" s="73"/>
      <c r="AX428" s="73"/>
      <c r="AY428" s="73"/>
      <c r="AZ428" s="73"/>
      <c r="BA428" s="73"/>
      <c r="BB428" s="73"/>
      <c r="BC428" s="73"/>
      <c r="BD428" s="73"/>
      <c r="BE428" s="73"/>
      <c r="BF428" s="73"/>
      <c r="BG428" s="73"/>
      <c r="BH428" s="73"/>
      <c r="BI428" s="73"/>
      <c r="BJ428" s="73"/>
      <c r="BK428" s="73"/>
      <c r="BL428" s="73"/>
      <c r="BM428" s="73"/>
      <c r="BN428" s="73"/>
      <c r="BO428" s="73"/>
      <c r="BP428" s="73"/>
      <c r="BQ428" s="73"/>
      <c r="BR428" s="73"/>
      <c r="BS428" s="73"/>
      <c r="BT428" s="73"/>
      <c r="BU428" s="73"/>
      <c r="BV428" s="73"/>
      <c r="BW428" s="243"/>
    </row>
    <row r="429" spans="1:75" ht="12.75" x14ac:dyDescent="0.2">
      <c r="A429" s="131" t="s">
        <v>39</v>
      </c>
      <c r="B429" s="131"/>
      <c r="C429" s="131" t="s">
        <v>40</v>
      </c>
      <c r="D429" s="129"/>
      <c r="E429" s="129"/>
      <c r="F429" s="129"/>
      <c r="G429" s="129"/>
      <c r="H429" s="79"/>
      <c r="I429" s="79"/>
      <c r="J429" s="79"/>
      <c r="K429" s="79"/>
      <c r="L429" s="79"/>
      <c r="M429" s="79"/>
      <c r="N429" s="79"/>
      <c r="O429" s="79"/>
      <c r="P429" s="79"/>
      <c r="Q429" s="79"/>
      <c r="R429" s="79"/>
      <c r="S429" s="79"/>
      <c r="T429" s="79"/>
      <c r="U429" s="79"/>
      <c r="V429" s="79"/>
      <c r="W429" s="79"/>
      <c r="X429" s="73"/>
      <c r="Y429" s="73"/>
      <c r="Z429" s="73"/>
      <c r="AA429" s="79"/>
      <c r="AB429" s="73"/>
      <c r="AC429" s="73"/>
      <c r="AD429" s="73"/>
      <c r="AE429" s="73"/>
      <c r="AF429" s="73"/>
      <c r="AG429" s="73"/>
      <c r="AH429" s="73"/>
      <c r="AI429" s="73"/>
      <c r="AJ429" s="73"/>
      <c r="AK429" s="73"/>
      <c r="AL429" s="73"/>
      <c r="AM429" s="73"/>
      <c r="AN429" s="73"/>
      <c r="AO429" s="73"/>
      <c r="AP429" s="73"/>
      <c r="AQ429" s="73"/>
      <c r="AR429" s="73"/>
      <c r="AS429" s="73"/>
      <c r="AT429" s="73"/>
      <c r="AU429" s="73"/>
      <c r="AV429" s="73"/>
      <c r="AW429" s="73"/>
      <c r="AX429" s="73"/>
      <c r="AY429" s="73"/>
      <c r="AZ429" s="73"/>
      <c r="BA429" s="73"/>
      <c r="BB429" s="73"/>
      <c r="BC429" s="73"/>
      <c r="BD429" s="73"/>
      <c r="BE429" s="73"/>
      <c r="BF429" s="73"/>
      <c r="BG429" s="73"/>
      <c r="BH429" s="73"/>
      <c r="BI429" s="73"/>
      <c r="BJ429" s="73"/>
      <c r="BK429" s="73"/>
      <c r="BL429" s="73"/>
      <c r="BM429" s="73"/>
      <c r="BN429" s="73"/>
      <c r="BO429" s="73"/>
      <c r="BP429" s="73"/>
      <c r="BQ429" s="73"/>
      <c r="BR429" s="73"/>
      <c r="BS429" s="73"/>
      <c r="BT429" s="73"/>
      <c r="BU429" s="73"/>
      <c r="BV429" s="73"/>
      <c r="BW429" s="243"/>
    </row>
    <row r="430" spans="1:75" ht="12.75" x14ac:dyDescent="0.2">
      <c r="A430" s="131" t="s">
        <v>4</v>
      </c>
      <c r="B430" s="131"/>
      <c r="C430" s="130" t="s">
        <v>38</v>
      </c>
      <c r="D430" s="129"/>
      <c r="E430" s="129"/>
      <c r="F430" s="129"/>
      <c r="G430" s="129"/>
      <c r="H430" s="79"/>
      <c r="I430" s="79"/>
      <c r="J430" s="79"/>
      <c r="K430" s="79"/>
      <c r="L430" s="79"/>
      <c r="M430" s="79"/>
      <c r="N430" s="79"/>
      <c r="O430" s="79"/>
      <c r="P430" s="79"/>
      <c r="Q430" s="79"/>
      <c r="R430" s="79"/>
      <c r="S430" s="79"/>
      <c r="T430" s="79"/>
      <c r="U430" s="79"/>
      <c r="V430" s="79"/>
      <c r="W430" s="79"/>
      <c r="X430" s="73"/>
      <c r="Y430" s="73"/>
      <c r="Z430" s="73"/>
      <c r="AA430" s="79"/>
      <c r="AB430" s="73"/>
      <c r="AC430" s="73"/>
      <c r="AD430" s="73"/>
      <c r="AE430" s="73"/>
      <c r="AF430" s="73"/>
      <c r="AG430" s="73"/>
      <c r="AH430" s="73"/>
      <c r="AI430" s="73"/>
      <c r="AJ430" s="73"/>
      <c r="AK430" s="73"/>
      <c r="AL430" s="73"/>
      <c r="AM430" s="73"/>
      <c r="AN430" s="73"/>
      <c r="AO430" s="73"/>
      <c r="AP430" s="73"/>
      <c r="AQ430" s="73"/>
      <c r="AR430" s="73"/>
      <c r="AS430" s="73"/>
      <c r="AT430" s="73"/>
      <c r="AU430" s="73"/>
      <c r="AV430" s="73"/>
      <c r="AW430" s="73"/>
      <c r="AX430" s="73"/>
      <c r="AY430" s="73"/>
      <c r="AZ430" s="73"/>
      <c r="BA430" s="73"/>
      <c r="BB430" s="73"/>
      <c r="BC430" s="73"/>
      <c r="BD430" s="73"/>
      <c r="BE430" s="73"/>
      <c r="BF430" s="73"/>
      <c r="BG430" s="73"/>
      <c r="BH430" s="73"/>
      <c r="BI430" s="73"/>
      <c r="BJ430" s="73"/>
      <c r="BK430" s="73"/>
      <c r="BL430" s="73"/>
      <c r="BM430" s="73"/>
      <c r="BN430" s="73"/>
      <c r="BO430" s="73"/>
      <c r="BP430" s="73"/>
      <c r="BQ430" s="73"/>
      <c r="BR430" s="73"/>
      <c r="BS430" s="73"/>
      <c r="BT430" s="73"/>
      <c r="BU430" s="73"/>
      <c r="BV430" s="73"/>
      <c r="BW430" s="243"/>
    </row>
    <row r="431" spans="1:75" ht="12.75" x14ac:dyDescent="0.2">
      <c r="A431" s="131"/>
      <c r="B431" s="131"/>
      <c r="C431" s="131"/>
      <c r="D431" s="129"/>
      <c r="E431" s="129"/>
      <c r="F431" s="129"/>
      <c r="G431" s="129"/>
      <c r="H431" s="79"/>
      <c r="I431" s="79"/>
      <c r="J431" s="79"/>
      <c r="K431" s="79"/>
      <c r="L431" s="79"/>
      <c r="M431" s="79"/>
      <c r="N431" s="79"/>
      <c r="O431" s="79"/>
      <c r="P431" s="79"/>
      <c r="Q431" s="79"/>
      <c r="R431" s="79"/>
      <c r="S431" s="79"/>
      <c r="T431" s="79"/>
      <c r="U431" s="79"/>
      <c r="V431" s="79"/>
      <c r="W431" s="79"/>
      <c r="X431" s="73"/>
      <c r="Y431" s="73"/>
      <c r="Z431" s="73"/>
      <c r="AA431" s="79"/>
      <c r="AB431" s="73"/>
      <c r="AC431" s="73"/>
      <c r="AD431" s="73"/>
      <c r="AE431" s="73"/>
      <c r="AF431" s="73"/>
      <c r="AG431" s="73"/>
      <c r="AH431" s="73"/>
      <c r="AI431" s="73"/>
      <c r="AJ431" s="73"/>
      <c r="AK431" s="73"/>
      <c r="AL431" s="73"/>
      <c r="AM431" s="73"/>
      <c r="AN431" s="73"/>
      <c r="AO431" s="73"/>
      <c r="AP431" s="73"/>
      <c r="AQ431" s="73"/>
      <c r="AR431" s="73"/>
      <c r="AS431" s="73"/>
      <c r="AT431" s="73"/>
      <c r="AU431" s="73"/>
      <c r="AV431" s="73"/>
      <c r="AW431" s="73"/>
      <c r="AX431" s="73"/>
      <c r="AY431" s="73"/>
      <c r="AZ431" s="73"/>
      <c r="BA431" s="73"/>
      <c r="BB431" s="73"/>
      <c r="BC431" s="73"/>
      <c r="BD431" s="73"/>
      <c r="BE431" s="73"/>
      <c r="BF431" s="73"/>
      <c r="BG431" s="73"/>
      <c r="BH431" s="73"/>
      <c r="BI431" s="73"/>
      <c r="BJ431" s="73"/>
      <c r="BK431" s="73"/>
      <c r="BL431" s="73"/>
      <c r="BM431" s="73"/>
      <c r="BN431" s="73"/>
      <c r="BO431" s="73"/>
      <c r="BP431" s="73"/>
      <c r="BQ431" s="73"/>
      <c r="BR431" s="73"/>
      <c r="BS431" s="73"/>
      <c r="BT431" s="73"/>
      <c r="BU431" s="73"/>
      <c r="BV431" s="73"/>
      <c r="BW431" s="243"/>
    </row>
    <row r="432" spans="1:75" ht="12.75" x14ac:dyDescent="0.2">
      <c r="A432" s="131" t="s">
        <v>41</v>
      </c>
      <c r="B432" s="131"/>
      <c r="C432" s="131" t="s">
        <v>42</v>
      </c>
      <c r="D432" s="129"/>
      <c r="E432" s="129"/>
      <c r="F432" s="79"/>
      <c r="G432" s="79"/>
      <c r="H432" s="79"/>
      <c r="I432" s="79"/>
      <c r="J432" s="79"/>
      <c r="K432" s="79"/>
      <c r="L432" s="79"/>
      <c r="M432" s="79"/>
      <c r="N432" s="79"/>
      <c r="O432" s="79"/>
      <c r="P432" s="79"/>
      <c r="Q432" s="79"/>
      <c r="R432" s="79"/>
      <c r="S432" s="79"/>
      <c r="T432" s="79"/>
      <c r="U432" s="79"/>
      <c r="V432" s="79"/>
      <c r="W432" s="79"/>
      <c r="X432" s="73"/>
      <c r="Y432" s="73"/>
      <c r="Z432" s="73"/>
      <c r="AA432" s="79"/>
      <c r="AB432" s="73"/>
      <c r="AC432" s="73"/>
      <c r="AD432" s="73"/>
      <c r="AE432" s="73"/>
      <c r="AF432" s="73"/>
      <c r="AG432" s="73"/>
      <c r="AH432" s="73"/>
      <c r="AI432" s="73"/>
      <c r="AJ432" s="73"/>
      <c r="AK432" s="73"/>
      <c r="AL432" s="73"/>
      <c r="AM432" s="73"/>
      <c r="AN432" s="73"/>
      <c r="AO432" s="73"/>
      <c r="AP432" s="73"/>
      <c r="AQ432" s="73"/>
      <c r="AR432" s="73"/>
      <c r="AS432" s="73"/>
      <c r="AT432" s="73"/>
      <c r="AU432" s="73"/>
      <c r="AV432" s="73"/>
      <c r="AW432" s="73"/>
      <c r="AX432" s="73"/>
      <c r="AY432" s="73"/>
      <c r="AZ432" s="73"/>
      <c r="BA432" s="73"/>
      <c r="BB432" s="73"/>
      <c r="BC432" s="73"/>
      <c r="BD432" s="73"/>
      <c r="BE432" s="73"/>
      <c r="BF432" s="73"/>
      <c r="BG432" s="73"/>
      <c r="BH432" s="73"/>
      <c r="BI432" s="73"/>
      <c r="BJ432" s="73"/>
      <c r="BK432" s="73"/>
      <c r="BL432" s="73"/>
      <c r="BM432" s="73"/>
      <c r="BN432" s="73"/>
      <c r="BO432" s="73"/>
      <c r="BP432" s="73"/>
      <c r="BQ432" s="73"/>
      <c r="BR432" s="73"/>
      <c r="BS432" s="73"/>
      <c r="BT432" s="73"/>
      <c r="BU432" s="73"/>
      <c r="BV432" s="73"/>
      <c r="BW432" s="243"/>
    </row>
    <row r="433" spans="1:75" ht="12.75" x14ac:dyDescent="0.2">
      <c r="A433" s="131" t="s">
        <v>4</v>
      </c>
      <c r="B433" s="131"/>
      <c r="C433" s="131" t="s">
        <v>43</v>
      </c>
      <c r="D433" s="129"/>
      <c r="E433" s="73"/>
      <c r="F433" s="73"/>
      <c r="G433" s="73"/>
      <c r="H433" s="73"/>
      <c r="I433" s="73"/>
      <c r="J433" s="73"/>
      <c r="K433" s="73"/>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c r="AJ433" s="73"/>
      <c r="AK433" s="73"/>
      <c r="AL433" s="73"/>
      <c r="AM433" s="73"/>
      <c r="AN433" s="73"/>
      <c r="AO433" s="73"/>
      <c r="AP433" s="73"/>
      <c r="AQ433" s="73"/>
      <c r="AR433" s="73"/>
      <c r="AS433" s="73"/>
      <c r="AT433" s="73"/>
      <c r="AU433" s="73"/>
      <c r="AV433" s="73"/>
      <c r="AW433" s="73"/>
      <c r="AX433" s="73"/>
      <c r="AY433" s="73"/>
      <c r="AZ433" s="73"/>
      <c r="BA433" s="73"/>
      <c r="BB433" s="73"/>
      <c r="BC433" s="73"/>
      <c r="BD433" s="73"/>
      <c r="BE433" s="73"/>
      <c r="BF433" s="73"/>
      <c r="BG433" s="73"/>
      <c r="BH433" s="73"/>
      <c r="BI433" s="73"/>
      <c r="BJ433" s="73"/>
      <c r="BK433" s="73"/>
      <c r="BL433" s="73"/>
      <c r="BM433" s="73"/>
      <c r="BN433" s="73"/>
      <c r="BO433" s="73"/>
      <c r="BP433" s="73"/>
      <c r="BQ433" s="73"/>
      <c r="BR433" s="73"/>
      <c r="BS433" s="73"/>
      <c r="BT433" s="73"/>
      <c r="BU433" s="73"/>
      <c r="BV433" s="73"/>
      <c r="BW433" s="243"/>
    </row>
  </sheetData>
  <sheetProtection algorithmName="SHA-512" hashValue="wjJKHpI7KrheipmU8hejDTZprBpDKbGVPPu4CnZOJVHmTcV826Fr7CEGf9M4QoBAf1ElLxcUukulfVqCyT8vQg==" saltValue="Yg3b7QKCjV9hVuRVbIjA+g==" spinCount="100000" sheet="1" objects="1" scenarios="1"/>
  <mergeCells count="125">
    <mergeCell ref="G9:J9"/>
    <mergeCell ref="A8:J8"/>
    <mergeCell ref="A1:A3"/>
    <mergeCell ref="B1:G3"/>
    <mergeCell ref="J1:J3"/>
    <mergeCell ref="A4:J4"/>
    <mergeCell ref="A6:J6"/>
    <mergeCell ref="A9:A10"/>
    <mergeCell ref="B9:B10"/>
    <mergeCell ref="C9:C10"/>
    <mergeCell ref="D9:D10"/>
    <mergeCell ref="E9:E10"/>
    <mergeCell ref="F9:F10"/>
    <mergeCell ref="A232:A233"/>
    <mergeCell ref="B232:B233"/>
    <mergeCell ref="C232:C233"/>
    <mergeCell ref="D232:D233"/>
    <mergeCell ref="E232:E233"/>
    <mergeCell ref="F232:F233"/>
    <mergeCell ref="G232:J232"/>
    <mergeCell ref="F23:F24"/>
    <mergeCell ref="G23:J23"/>
    <mergeCell ref="A23:A24"/>
    <mergeCell ref="B23:B24"/>
    <mergeCell ref="C23:C24"/>
    <mergeCell ref="D23:D24"/>
    <mergeCell ref="E23:E24"/>
    <mergeCell ref="F51:F52"/>
    <mergeCell ref="G51:J51"/>
    <mergeCell ref="A76:A77"/>
    <mergeCell ref="B76:B77"/>
    <mergeCell ref="C76:C77"/>
    <mergeCell ref="D76:D77"/>
    <mergeCell ref="E76:E77"/>
    <mergeCell ref="F76:F77"/>
    <mergeCell ref="G76:J76"/>
    <mergeCell ref="A51:A52"/>
    <mergeCell ref="B51:B52"/>
    <mergeCell ref="C51:C52"/>
    <mergeCell ref="D51:D52"/>
    <mergeCell ref="E51:E52"/>
    <mergeCell ref="F85:F86"/>
    <mergeCell ref="G85:J85"/>
    <mergeCell ref="A96:A97"/>
    <mergeCell ref="B96:B97"/>
    <mergeCell ref="C96:C97"/>
    <mergeCell ref="D96:D97"/>
    <mergeCell ref="E96:E97"/>
    <mergeCell ref="F96:F97"/>
    <mergeCell ref="G96:J96"/>
    <mergeCell ref="A85:A86"/>
    <mergeCell ref="B85:B86"/>
    <mergeCell ref="C85:C86"/>
    <mergeCell ref="D85:D86"/>
    <mergeCell ref="E85:E86"/>
    <mergeCell ref="F104:F105"/>
    <mergeCell ref="G104:J104"/>
    <mergeCell ref="A112:A113"/>
    <mergeCell ref="B112:B113"/>
    <mergeCell ref="C112:C113"/>
    <mergeCell ref="D112:D113"/>
    <mergeCell ref="E112:E113"/>
    <mergeCell ref="F112:F113"/>
    <mergeCell ref="G112:J112"/>
    <mergeCell ref="A104:A105"/>
    <mergeCell ref="B104:B105"/>
    <mergeCell ref="C104:C105"/>
    <mergeCell ref="D104:D105"/>
    <mergeCell ref="E104:E105"/>
    <mergeCell ref="F178:F179"/>
    <mergeCell ref="G178:J178"/>
    <mergeCell ref="A186:A187"/>
    <mergeCell ref="B186:B187"/>
    <mergeCell ref="C186:C187"/>
    <mergeCell ref="D186:D187"/>
    <mergeCell ref="E186:E187"/>
    <mergeCell ref="F186:F187"/>
    <mergeCell ref="G186:J186"/>
    <mergeCell ref="A178:A179"/>
    <mergeCell ref="B178:B179"/>
    <mergeCell ref="C178:C179"/>
    <mergeCell ref="D178:D179"/>
    <mergeCell ref="E178:E179"/>
    <mergeCell ref="F196:F197"/>
    <mergeCell ref="G196:J196"/>
    <mergeCell ref="A209:A210"/>
    <mergeCell ref="B209:B210"/>
    <mergeCell ref="C209:C210"/>
    <mergeCell ref="D209:D210"/>
    <mergeCell ref="E209:E210"/>
    <mergeCell ref="F209:F210"/>
    <mergeCell ref="G209:J209"/>
    <mergeCell ref="A196:A197"/>
    <mergeCell ref="B196:B197"/>
    <mergeCell ref="C196:C197"/>
    <mergeCell ref="D196:D197"/>
    <mergeCell ref="E196:E197"/>
    <mergeCell ref="F245:F246"/>
    <mergeCell ref="G245:J245"/>
    <mergeCell ref="A256:A257"/>
    <mergeCell ref="B256:B257"/>
    <mergeCell ref="C256:C257"/>
    <mergeCell ref="D256:D257"/>
    <mergeCell ref="E256:E257"/>
    <mergeCell ref="F256:F257"/>
    <mergeCell ref="G256:J256"/>
    <mergeCell ref="A245:A246"/>
    <mergeCell ref="B245:B246"/>
    <mergeCell ref="C245:C246"/>
    <mergeCell ref="D245:D246"/>
    <mergeCell ref="E245:E246"/>
    <mergeCell ref="A417:K417"/>
    <mergeCell ref="A291:E291"/>
    <mergeCell ref="A292:A293"/>
    <mergeCell ref="B292:B293"/>
    <mergeCell ref="C292:C293"/>
    <mergeCell ref="D292:D293"/>
    <mergeCell ref="E292:E293"/>
    <mergeCell ref="F274:F275"/>
    <mergeCell ref="G274:J274"/>
    <mergeCell ref="A274:A275"/>
    <mergeCell ref="B274:B275"/>
    <mergeCell ref="C274:C275"/>
    <mergeCell ref="D274:D275"/>
    <mergeCell ref="E274:E275"/>
  </mergeCells>
  <conditionalFormatting sqref="A11">
    <cfRule type="duplicateValues" dxfId="53" priority="51"/>
  </conditionalFormatting>
  <conditionalFormatting sqref="A12:A15">
    <cfRule type="duplicateValues" dxfId="52" priority="50"/>
  </conditionalFormatting>
  <conditionalFormatting sqref="A16:A17">
    <cfRule type="duplicateValues" dxfId="51" priority="49"/>
  </conditionalFormatting>
  <conditionalFormatting sqref="A18:A19">
    <cfRule type="duplicateValues" dxfId="50" priority="48"/>
  </conditionalFormatting>
  <conditionalFormatting sqref="A20">
    <cfRule type="duplicateValues" dxfId="49" priority="47"/>
  </conditionalFormatting>
  <conditionalFormatting sqref="A27 A25">
    <cfRule type="duplicateValues" dxfId="48" priority="46"/>
  </conditionalFormatting>
  <conditionalFormatting sqref="A28">
    <cfRule type="duplicateValues" dxfId="47" priority="45"/>
  </conditionalFormatting>
  <conditionalFormatting sqref="A32:A33">
    <cfRule type="duplicateValues" dxfId="46" priority="44"/>
  </conditionalFormatting>
  <conditionalFormatting sqref="A34:A35 A39:A40">
    <cfRule type="duplicateValues" dxfId="45" priority="43"/>
  </conditionalFormatting>
  <conditionalFormatting sqref="A41">
    <cfRule type="duplicateValues" dxfId="44" priority="42"/>
  </conditionalFormatting>
  <conditionalFormatting sqref="A42">
    <cfRule type="duplicateValues" dxfId="43" priority="41"/>
  </conditionalFormatting>
  <conditionalFormatting sqref="A43">
    <cfRule type="duplicateValues" dxfId="42" priority="40"/>
  </conditionalFormatting>
  <conditionalFormatting sqref="A44:A48">
    <cfRule type="duplicateValues" dxfId="41" priority="39"/>
  </conditionalFormatting>
  <conditionalFormatting sqref="A53">
    <cfRule type="duplicateValues" dxfId="40" priority="38"/>
  </conditionalFormatting>
  <conditionalFormatting sqref="A54:A55">
    <cfRule type="duplicateValues" dxfId="39" priority="37"/>
  </conditionalFormatting>
  <conditionalFormatting sqref="A56:A61">
    <cfRule type="duplicateValues" dxfId="38" priority="36"/>
  </conditionalFormatting>
  <conditionalFormatting sqref="A62:A66">
    <cfRule type="duplicateValues" dxfId="37" priority="35"/>
  </conditionalFormatting>
  <conditionalFormatting sqref="A67:A72">
    <cfRule type="duplicateValues" dxfId="36" priority="34"/>
  </conditionalFormatting>
  <conditionalFormatting sqref="A73">
    <cfRule type="duplicateValues" dxfId="35" priority="33"/>
  </conditionalFormatting>
  <conditionalFormatting sqref="A78:A82">
    <cfRule type="duplicateValues" dxfId="34" priority="32"/>
  </conditionalFormatting>
  <conditionalFormatting sqref="A87:A93">
    <cfRule type="duplicateValues" dxfId="33" priority="31"/>
  </conditionalFormatting>
  <conditionalFormatting sqref="A98:A101">
    <cfRule type="duplicateValues" dxfId="32" priority="30"/>
  </conditionalFormatting>
  <conditionalFormatting sqref="A106:A108">
    <cfRule type="duplicateValues" dxfId="31" priority="29"/>
  </conditionalFormatting>
  <conditionalFormatting sqref="A114">
    <cfRule type="duplicateValues" dxfId="30" priority="28"/>
  </conditionalFormatting>
  <conditionalFormatting sqref="A115:A175">
    <cfRule type="duplicateValues" dxfId="29" priority="27"/>
  </conditionalFormatting>
  <conditionalFormatting sqref="A180 A182:A183">
    <cfRule type="duplicateValues" dxfId="28" priority="26"/>
  </conditionalFormatting>
  <conditionalFormatting sqref="A188:A193">
    <cfRule type="duplicateValues" dxfId="27" priority="25"/>
  </conditionalFormatting>
  <conditionalFormatting sqref="A211:A213 A215:A216 A218:A220 A222:A224 A226:A229">
    <cfRule type="duplicateValues" dxfId="26" priority="24"/>
  </conditionalFormatting>
  <conditionalFormatting sqref="A234:A242">
    <cfRule type="duplicateValues" dxfId="25" priority="23"/>
  </conditionalFormatting>
  <conditionalFormatting sqref="A247:A253">
    <cfRule type="duplicateValues" dxfId="24" priority="22"/>
  </conditionalFormatting>
  <conditionalFormatting sqref="A258:A271">
    <cfRule type="duplicateValues" dxfId="23" priority="52"/>
  </conditionalFormatting>
  <conditionalFormatting sqref="A276:A287">
    <cfRule type="duplicateValues" dxfId="22" priority="21"/>
  </conditionalFormatting>
  <conditionalFormatting sqref="A29:A31">
    <cfRule type="duplicateValues" dxfId="21" priority="53"/>
  </conditionalFormatting>
  <conditionalFormatting sqref="A199:A206">
    <cfRule type="duplicateValues" dxfId="20" priority="54"/>
  </conditionalFormatting>
  <conditionalFormatting sqref="A214">
    <cfRule type="duplicateValues" dxfId="19" priority="19"/>
  </conditionalFormatting>
  <conditionalFormatting sqref="A217">
    <cfRule type="duplicateValues" dxfId="18" priority="18"/>
  </conditionalFormatting>
  <conditionalFormatting sqref="A221">
    <cfRule type="duplicateValues" dxfId="17" priority="17"/>
  </conditionalFormatting>
  <conditionalFormatting sqref="A225">
    <cfRule type="duplicateValues" dxfId="16" priority="16"/>
  </conditionalFormatting>
  <conditionalFormatting sqref="A36:A38">
    <cfRule type="duplicateValues" dxfId="15" priority="15"/>
  </conditionalFormatting>
  <conditionalFormatting sqref="A181">
    <cfRule type="duplicateValues" dxfId="14" priority="14"/>
  </conditionalFormatting>
  <conditionalFormatting sqref="A294:A371 A373:A375 A377:A405 A407:A409">
    <cfRule type="duplicateValues" dxfId="13" priority="13"/>
  </conditionalFormatting>
  <conditionalFormatting sqref="A372">
    <cfRule type="duplicateValues" dxfId="12" priority="12"/>
  </conditionalFormatting>
  <conditionalFormatting sqref="A376">
    <cfRule type="duplicateValues" dxfId="11" priority="11"/>
  </conditionalFormatting>
  <conditionalFormatting sqref="A406">
    <cfRule type="duplicateValues" dxfId="10" priority="10"/>
  </conditionalFormatting>
  <conditionalFormatting sqref="A428:B430">
    <cfRule type="duplicateValues" dxfId="9" priority="8"/>
  </conditionalFormatting>
  <conditionalFormatting sqref="A431:C431">
    <cfRule type="duplicateValues" dxfId="8" priority="7"/>
  </conditionalFormatting>
  <conditionalFormatting sqref="A432:B433">
    <cfRule type="duplicateValues" dxfId="7" priority="6"/>
  </conditionalFormatting>
  <conditionalFormatting sqref="A413:B415 C414:Q415 AA414:AA415">
    <cfRule type="duplicateValues" dxfId="6" priority="9"/>
  </conditionalFormatting>
  <conditionalFormatting sqref="S414:S415">
    <cfRule type="duplicateValues" dxfId="5" priority="4"/>
  </conditionalFormatting>
  <conditionalFormatting sqref="X413:Y416 X418:Y432">
    <cfRule type="cellIs" dxfId="4" priority="2" operator="equal">
      <formula>"NO CUMPLE"</formula>
    </cfRule>
    <cfRule type="cellIs" dxfId="3" priority="3" operator="equal">
      <formula>"NO OFERTADO"</formula>
    </cfRule>
  </conditionalFormatting>
  <conditionalFormatting sqref="R414:R415">
    <cfRule type="duplicateValues" dxfId="2" priority="5"/>
  </conditionalFormatting>
  <conditionalFormatting sqref="A198">
    <cfRule type="duplicateValues" dxfId="1" priority="1"/>
  </conditionalFormatting>
  <pageMargins left="0.94" right="0.70866141732283472" top="0.74803149606299213" bottom="0.74803149606299213" header="0.31496062992125984" footer="0.31496062992125984"/>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OFERTAS ECONOMICAS</vt:lpstr>
      <vt:lpstr>w</vt:lpstr>
      <vt:lpstr>EV PRECIO REFERENCIA</vt:lpstr>
      <vt:lpstr>PRECIOS UNITARIOS</vt:lpstr>
      <vt:lpstr>PUNTAJE</vt:lpstr>
      <vt:lpstr>RESULTADO</vt:lpstr>
      <vt:lpstr>RESUMEN</vt:lpstr>
      <vt:lpstr>RESULTADO!Área_de_impresión</vt:lpstr>
      <vt:lpstr>BR</vt:lpstr>
      <vt:lpstr>'EV PRECIO REFERENCIA'!Títulos_a_imprimir</vt:lpstr>
      <vt:lpstr>'OFERTAS ECONOMICAS'!Títulos_a_imprimir</vt:lpstr>
      <vt:lpstr>PUNTAJE!Títulos_a_imprimir</vt:lpstr>
      <vt:lpstr>RESULTADO!Títulos_a_imprimir</vt:lpstr>
      <vt:lpstr>RESUMEN!Títulos_a_imprimir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Apoyo Corporativo</cp:lastModifiedBy>
  <cp:lastPrinted>2022-09-09T22:47:06Z</cp:lastPrinted>
  <dcterms:created xsi:type="dcterms:W3CDTF">2008-11-13T15:30:48Z</dcterms:created>
  <dcterms:modified xsi:type="dcterms:W3CDTF">2022-09-16T15:20:44Z</dcterms:modified>
</cp:coreProperties>
</file>